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drawings/drawing1.xml" ContentType="application/vnd.openxmlformats-officedocument.drawing+xml"/>
  <Override PartName="/xl/customProperty34.bin" ContentType="application/vnd.openxmlformats-officedocument.spreadsheetml.customProperty"/>
  <Override PartName="/xl/drawings/drawing2.xml" ContentType="application/vnd.openxmlformats-officedocument.drawing+xml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omments1.xml" ContentType="application/vnd.openxmlformats-officedocument.spreadsheetml.comments+xml"/>
  <Override PartName="/xl/customProperty37.bin" ContentType="application/vnd.openxmlformats-officedocument.spreadsheetml.customProperty"/>
  <Override PartName="/xl/drawings/drawing3.xml" ContentType="application/vnd.openxmlformats-officedocument.drawing+xml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x\Daily Report\"/>
    </mc:Choice>
  </mc:AlternateContent>
  <xr:revisionPtr revIDLastSave="0" documentId="8_{CC81DD10-2D26-4B69-A755-074B8E3A161F}" xr6:coauthVersionLast="36" xr6:coauthVersionMax="36" xr10:uidLastSave="{00000000-0000-0000-0000-000000000000}"/>
  <bookViews>
    <workbookView xWindow="0" yWindow="0" windowWidth="20490" windowHeight="8940" tabRatio="594" firstSheet="1" activeTab="1" xr2:uid="{00000000-000D-0000-FFFF-FFFF00000000}"/>
  </bookViews>
  <sheets>
    <sheet name="Data" sheetId="15" state="hidden" r:id="rId1"/>
    <sheet name="Daily" sheetId="12" r:id="rId2"/>
    <sheet name="Weekly" sheetId="21" r:id="rId3"/>
    <sheet name="Lookups" sheetId="22" state="hidden" r:id="rId4"/>
    <sheet name="Metric Nature" sheetId="16" r:id="rId5"/>
    <sheet name="Roadmap" sheetId="17" r:id="rId6"/>
    <sheet name="Metric Nature Indicators" sheetId="20" state="hidden" r:id="rId7"/>
    <sheet name="Event Log" sheetId="23" r:id="rId8"/>
  </sheets>
  <definedNames>
    <definedName name="_xlnm._FilterDatabase" localSheetId="1" hidden="1">Daily!$C$7:$AC$154</definedName>
    <definedName name="_xlnm._FilterDatabase" localSheetId="0" hidden="1">Data!$C$4:$D$37</definedName>
    <definedName name="_xlnm._FilterDatabase" localSheetId="2" hidden="1">Weekly!$C$7:$AB$221</definedName>
    <definedName name="ORB_V1_sh1_230217011820083">Data!$C$93</definedName>
    <definedName name="ORB_V1_sh1_230623080313745">Data!$C$134</definedName>
    <definedName name="ORB_V1_sh1_231108050306367">Data!$C$407</definedName>
    <definedName name="ORB_V1_sh1_231214122709637">Data!$C$286</definedName>
    <definedName name="ORB_V1_sh1_231214125630460">Data!$C$50</definedName>
    <definedName name="ORB_V1_sh1_240118113035502">Data!$C$242</definedName>
    <definedName name="ORB_V1_sh1_240301030657826">Data!$C$462</definedName>
    <definedName name="ORB_V1_sh1_240301081754852">Data!$C$438</definedName>
    <definedName name="ORB_V1_sh1_240301081805882">Data!$C$463:$C$482</definedName>
    <definedName name="ORB_V1_sh1_240304112534058">Data!$C$514</definedName>
    <definedName name="ORB_V1_sh1_240304113136135">Data!$C$488</definedName>
    <definedName name="ORB_V1_sh1_240304113143549">Data!$C$515:$C$533</definedName>
    <definedName name="ORB_V1_sh1_240304113652232">Data!$C$567</definedName>
    <definedName name="ORB_V1_sh1_240304114000272">Data!$C$617</definedName>
    <definedName name="ORB_V1_sh1_240304114211261">Data!$C$542</definedName>
    <definedName name="ORB_V1_sh1_240304114219499">Data!$C$568:$C$587</definedName>
    <definedName name="ORB_V1_sh1_240304114350560">Data!$C$593</definedName>
    <definedName name="ORB_V1_sh1_240304114358197">Data!$C$618:$C$637</definedName>
    <definedName name="ORB_V1_sh1_240517115538922">Data!$C$4</definedName>
    <definedName name="ORB_V1_sh1_240729031405292">Data!$C$339</definedName>
    <definedName name="ORB_V1_sh1_240821033605252">Data!$C$643</definedName>
    <definedName name="ORB_V1_sh1_240821033614854">Data!$C$663:$C$677</definedName>
    <definedName name="ORB_V1_sh1_240821035002693">Data!$C$662</definedName>
    <definedName name="ORB_V1_sh1_240821035111992">Data!$C$700</definedName>
    <definedName name="ORB_V1_sh1_240821035236912">Data!$C$681</definedName>
    <definedName name="ORB_V1_sh1_240821035240532">Data!$C$701:$C$715</definedName>
    <definedName name="ORB_V1_sh2_220428023717885">Data!$C$177</definedName>
    <definedName name="ORB_V1_sh2_220622060737979">Data!$C$218</definedName>
    <definedName name="_xlnm.Print_Area" localSheetId="1">Daily!$D$1:$AB$294</definedName>
    <definedName name="_xlnm.Print_Area" localSheetId="2">Weekly!$D$1:$AB$255</definedName>
    <definedName name="_xlnm.Print_Titles" localSheetId="1">Daily!$D:$D,Daily!$7:$9</definedName>
    <definedName name="_xlnm.Print_Titles" localSheetId="2">Weekly!$D:$D,Weekly!$7:$9</definedName>
    <definedName name="residential_shop_repackage_landing.html?sc_id_cr_mobile">Daily!$D$251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55" i="12" l="1"/>
  <c r="D256" i="12"/>
  <c r="D257" i="12"/>
  <c r="D258" i="12"/>
  <c r="D254" i="12"/>
  <c r="D249" i="12"/>
  <c r="D250" i="12"/>
  <c r="D251" i="12"/>
  <c r="D252" i="12"/>
  <c r="D248" i="12"/>
  <c r="D228" i="12"/>
  <c r="C223" i="16" l="1"/>
  <c r="EH248" i="12"/>
  <c r="C224" i="16"/>
  <c r="EH249" i="12"/>
  <c r="C225" i="16"/>
  <c r="EH250" i="12"/>
  <c r="C226" i="16"/>
  <c r="EH251" i="12"/>
  <c r="C227" i="16"/>
  <c r="EH252" i="12"/>
  <c r="IG254" i="12"/>
  <c r="C229" i="16"/>
  <c r="IG255" i="12"/>
  <c r="C230" i="16"/>
  <c r="IG256" i="12"/>
  <c r="C231" i="16"/>
  <c r="IG257" i="12"/>
  <c r="C232" i="16"/>
  <c r="IG258" i="12"/>
  <c r="D243" i="12"/>
  <c r="D244" i="12"/>
  <c r="D245" i="12"/>
  <c r="D246" i="12"/>
  <c r="B650" i="15"/>
  <c r="B651" i="15"/>
  <c r="B652" i="15"/>
  <c r="B653" i="15"/>
  <c r="B654" i="15"/>
  <c r="B655" i="15"/>
  <c r="B656" i="15"/>
  <c r="B657" i="15"/>
  <c r="B658" i="15"/>
  <c r="B659" i="15"/>
  <c r="B683" i="15"/>
  <c r="IF255" i="12" s="1"/>
  <c r="B684" i="15"/>
  <c r="IF256" i="12" s="1"/>
  <c r="B685" i="15"/>
  <c r="IF257" i="12" s="1"/>
  <c r="B686" i="15"/>
  <c r="IF258" i="12" s="1"/>
  <c r="B687" i="15"/>
  <c r="B688" i="15"/>
  <c r="B689" i="15"/>
  <c r="B690" i="15"/>
  <c r="B691" i="15"/>
  <c r="B692" i="15"/>
  <c r="B693" i="15"/>
  <c r="B694" i="15"/>
  <c r="B695" i="15"/>
  <c r="B696" i="15"/>
  <c r="B697" i="15"/>
  <c r="B682" i="15"/>
  <c r="IF254" i="12" s="1"/>
  <c r="C228" i="16" l="1"/>
  <c r="B644" i="15"/>
  <c r="EG248" i="12" s="1"/>
  <c r="B645" i="15"/>
  <c r="EG249" i="12" s="1"/>
  <c r="B646" i="15"/>
  <c r="EG250" i="12" s="1"/>
  <c r="B647" i="15"/>
  <c r="EG251" i="12" s="1"/>
  <c r="B648" i="15"/>
  <c r="EG252" i="12" s="1"/>
  <c r="B649" i="15"/>
  <c r="B394" i="15" l="1"/>
  <c r="B395" i="15"/>
  <c r="B396" i="15"/>
  <c r="B397" i="15"/>
  <c r="B398" i="15"/>
  <c r="B399" i="15"/>
  <c r="B45" i="15" l="1"/>
  <c r="B46" i="15"/>
  <c r="IG243" i="12" l="1"/>
  <c r="IG244" i="12"/>
  <c r="IG245" i="12"/>
  <c r="IG246" i="12"/>
  <c r="IG242" i="12"/>
  <c r="EH237" i="12"/>
  <c r="EH238" i="12"/>
  <c r="EH239" i="12"/>
  <c r="EH240" i="12"/>
  <c r="EH236" i="12"/>
  <c r="C219" i="16"/>
  <c r="C220" i="16"/>
  <c r="C221" i="16"/>
  <c r="C222" i="16"/>
  <c r="D242" i="12"/>
  <c r="C218" i="16" s="1"/>
  <c r="D237" i="12"/>
  <c r="D238" i="12"/>
  <c r="D239" i="12"/>
  <c r="D240" i="12"/>
  <c r="D236" i="12"/>
  <c r="B595" i="15"/>
  <c r="IF243" i="12" s="1"/>
  <c r="B596" i="15"/>
  <c r="IF244" i="12" s="1"/>
  <c r="B597" i="15"/>
  <c r="IF245" i="12" s="1"/>
  <c r="B598" i="15"/>
  <c r="IF246" i="12" s="1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594" i="15"/>
  <c r="IF242" i="12" s="1"/>
  <c r="B562" i="15"/>
  <c r="B544" i="15"/>
  <c r="EG237" i="12" s="1"/>
  <c r="B545" i="15"/>
  <c r="EG238" i="12" s="1"/>
  <c r="B546" i="15"/>
  <c r="EG239" i="12" s="1"/>
  <c r="B547" i="15"/>
  <c r="EG240" i="12" s="1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43" i="15"/>
  <c r="EG236" i="12" s="1"/>
  <c r="IG231" i="12" l="1"/>
  <c r="IG232" i="12"/>
  <c r="IG233" i="12"/>
  <c r="IG234" i="12"/>
  <c r="IG230" i="12"/>
  <c r="D231" i="12"/>
  <c r="D232" i="12"/>
  <c r="D233" i="12"/>
  <c r="D234" i="12"/>
  <c r="D230" i="12"/>
  <c r="EH225" i="12"/>
  <c r="EH226" i="12"/>
  <c r="EH227" i="12"/>
  <c r="EH228" i="12"/>
  <c r="EH224" i="12"/>
  <c r="D225" i="12"/>
  <c r="D226" i="12"/>
  <c r="D227" i="12"/>
  <c r="D224" i="12"/>
  <c r="B490" i="15"/>
  <c r="IF231" i="12" s="1"/>
  <c r="B491" i="15"/>
  <c r="IF232" i="12" s="1"/>
  <c r="B492" i="15"/>
  <c r="IF233" i="12" s="1"/>
  <c r="B493" i="15"/>
  <c r="IF234" i="12" s="1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489" i="15"/>
  <c r="IF230" i="12" s="1"/>
  <c r="B440" i="15"/>
  <c r="EG225" i="12" s="1"/>
  <c r="B441" i="15"/>
  <c r="EG226" i="12" s="1"/>
  <c r="B442" i="15"/>
  <c r="EG227" i="12" s="1"/>
  <c r="B443" i="15"/>
  <c r="EG228" i="12" s="1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39" i="15"/>
  <c r="EG224" i="12" l="1"/>
  <c r="C217" i="16"/>
  <c r="C214" i="16"/>
  <c r="C215" i="16"/>
  <c r="C216" i="16"/>
  <c r="C213" i="16"/>
  <c r="C209" i="16"/>
  <c r="C210" i="16"/>
  <c r="C211" i="16"/>
  <c r="C212" i="16"/>
  <c r="C208" i="16"/>
  <c r="C204" i="16"/>
  <c r="C205" i="16"/>
  <c r="C206" i="16"/>
  <c r="C207" i="16"/>
  <c r="C203" i="16"/>
  <c r="B43" i="15"/>
  <c r="B44" i="15"/>
  <c r="M244" i="12" l="1"/>
  <c r="M245" i="12"/>
  <c r="M243" i="12"/>
  <c r="M242" i="12"/>
  <c r="B279" i="15"/>
  <c r="B280" i="15"/>
  <c r="D135" i="22" l="1"/>
  <c r="C135" i="22" s="1"/>
  <c r="D136" i="22"/>
  <c r="C136" i="22" s="1"/>
  <c r="D137" i="22"/>
  <c r="C137" i="22" s="1"/>
  <c r="D138" i="22"/>
  <c r="D139" i="22" s="1"/>
  <c r="D109" i="22"/>
  <c r="C109" i="22" s="1"/>
  <c r="D110" i="22"/>
  <c r="C110" i="22" s="1"/>
  <c r="C139" i="22" l="1"/>
  <c r="D140" i="22"/>
  <c r="C138" i="22"/>
  <c r="D111" i="22"/>
  <c r="C140" i="22" l="1"/>
  <c r="D141" i="22"/>
  <c r="C111" i="22"/>
  <c r="D112" i="22"/>
  <c r="B87" i="15"/>
  <c r="B88" i="15"/>
  <c r="B331" i="15"/>
  <c r="B332" i="15"/>
  <c r="B333" i="15"/>
  <c r="B334" i="15"/>
  <c r="D142" i="22" l="1"/>
  <c r="C141" i="22"/>
  <c r="C112" i="22"/>
  <c r="D113" i="22"/>
  <c r="B427" i="15"/>
  <c r="B428" i="15"/>
  <c r="B429" i="15"/>
  <c r="B430" i="15"/>
  <c r="B431" i="15"/>
  <c r="D143" i="22" l="1"/>
  <c r="C142" i="22"/>
  <c r="C113" i="22"/>
  <c r="D114" i="22"/>
  <c r="B83" i="15"/>
  <c r="B84" i="15"/>
  <c r="B85" i="15"/>
  <c r="B86" i="15"/>
  <c r="C143" i="22" l="1"/>
  <c r="D144" i="22"/>
  <c r="D115" i="22"/>
  <c r="C114" i="22"/>
  <c r="B426" i="15"/>
  <c r="B409" i="15"/>
  <c r="C144" i="22" l="1"/>
  <c r="D145" i="22"/>
  <c r="C115" i="22"/>
  <c r="D116" i="22"/>
  <c r="B422" i="15"/>
  <c r="B423" i="15"/>
  <c r="B424" i="15"/>
  <c r="B425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08" i="15"/>
  <c r="C145" i="22" l="1"/>
  <c r="D146" i="22"/>
  <c r="C116" i="22"/>
  <c r="D117" i="22"/>
  <c r="B81" i="15"/>
  <c r="B82" i="15"/>
  <c r="D147" i="22" l="1"/>
  <c r="C146" i="22"/>
  <c r="C117" i="22"/>
  <c r="D118" i="22"/>
  <c r="B384" i="15"/>
  <c r="B385" i="15"/>
  <c r="B386" i="15"/>
  <c r="B387" i="15"/>
  <c r="B388" i="15"/>
  <c r="B389" i="15"/>
  <c r="B390" i="15"/>
  <c r="B391" i="15"/>
  <c r="B392" i="15"/>
  <c r="B393" i="15"/>
  <c r="C147" i="22" l="1"/>
  <c r="D148" i="22"/>
  <c r="D119" i="22"/>
  <c r="C118" i="22"/>
  <c r="B79" i="15"/>
  <c r="B80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52" i="15"/>
  <c r="B51" i="15"/>
  <c r="D149" i="22" l="1"/>
  <c r="C148" i="22"/>
  <c r="C119" i="22"/>
  <c r="D120" i="22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35" i="15"/>
  <c r="C149" i="22" l="1"/>
  <c r="D150" i="22"/>
  <c r="C120" i="22"/>
  <c r="D121" i="22"/>
  <c r="B329" i="15"/>
  <c r="B330" i="15"/>
  <c r="D151" i="22" l="1"/>
  <c r="C150" i="22"/>
  <c r="C121" i="22"/>
  <c r="D122" i="22"/>
  <c r="B325" i="15"/>
  <c r="B326" i="15"/>
  <c r="B327" i="15"/>
  <c r="B328" i="15"/>
  <c r="C151" i="22" l="1"/>
  <c r="D152" i="22"/>
  <c r="D123" i="22"/>
  <c r="C122" i="22"/>
  <c r="D31" i="22"/>
  <c r="D32" i="22" s="1"/>
  <c r="C30" i="22"/>
  <c r="D29" i="22"/>
  <c r="C29" i="22" s="1"/>
  <c r="D28" i="22"/>
  <c r="C28" i="22" s="1"/>
  <c r="F2" i="15"/>
  <c r="G2" i="15"/>
  <c r="H2" i="15"/>
  <c r="I2" i="15"/>
  <c r="J2" i="15"/>
  <c r="K2" i="15"/>
  <c r="L2" i="15"/>
  <c r="M2" i="15"/>
  <c r="N2" i="15"/>
  <c r="O2" i="15"/>
  <c r="P2" i="15"/>
  <c r="Q2" i="15"/>
  <c r="CJ9" i="21" s="1"/>
  <c r="R2" i="15"/>
  <c r="S2" i="15"/>
  <c r="T2" i="15"/>
  <c r="U2" i="15"/>
  <c r="V2" i="15"/>
  <c r="W2" i="15"/>
  <c r="X2" i="15"/>
  <c r="BK9" i="21" s="1"/>
  <c r="Y2" i="15"/>
  <c r="Z2" i="15"/>
  <c r="AA2" i="15"/>
  <c r="AB2" i="15"/>
  <c r="AC2" i="15"/>
  <c r="AD2" i="15"/>
  <c r="AE2" i="15"/>
  <c r="BL9" i="21" s="1"/>
  <c r="AF2" i="15"/>
  <c r="AG2" i="15"/>
  <c r="AH2" i="15"/>
  <c r="AI2" i="15"/>
  <c r="AJ2" i="15"/>
  <c r="AK2" i="15"/>
  <c r="AL2" i="15"/>
  <c r="CM9" i="21" s="1"/>
  <c r="AM2" i="15"/>
  <c r="AN2" i="15"/>
  <c r="AO2" i="15"/>
  <c r="AP2" i="15"/>
  <c r="AQ2" i="15"/>
  <c r="AR2" i="15"/>
  <c r="AS2" i="15"/>
  <c r="CN9" i="21" s="1"/>
  <c r="AT2" i="15"/>
  <c r="AU2" i="15"/>
  <c r="AV2" i="15"/>
  <c r="AW2" i="15"/>
  <c r="AX2" i="15"/>
  <c r="AY2" i="15"/>
  <c r="AZ2" i="15"/>
  <c r="CO9" i="21" s="1"/>
  <c r="BA2" i="15"/>
  <c r="BB2" i="15"/>
  <c r="BC2" i="15"/>
  <c r="BD2" i="15"/>
  <c r="BE2" i="15"/>
  <c r="BF2" i="15"/>
  <c r="BG2" i="15"/>
  <c r="AP9" i="21" s="1"/>
  <c r="BH2" i="15"/>
  <c r="BI2" i="15"/>
  <c r="BJ2" i="15"/>
  <c r="BK2" i="15"/>
  <c r="BL2" i="15"/>
  <c r="BM2" i="15"/>
  <c r="BN2" i="15"/>
  <c r="CQ9" i="21" s="1"/>
  <c r="BO2" i="15"/>
  <c r="BP2" i="15"/>
  <c r="BQ2" i="15"/>
  <c r="BR2" i="15"/>
  <c r="BS2" i="15"/>
  <c r="BT2" i="15"/>
  <c r="BU2" i="15"/>
  <c r="CR9" i="21" s="1"/>
  <c r="BV2" i="15"/>
  <c r="BW2" i="15"/>
  <c r="BX2" i="15"/>
  <c r="BY2" i="15"/>
  <c r="BZ2" i="15"/>
  <c r="CA2" i="15"/>
  <c r="CB2" i="15"/>
  <c r="BS9" i="21" s="1"/>
  <c r="CC2" i="15"/>
  <c r="CD2" i="15"/>
  <c r="CE2" i="15"/>
  <c r="CF2" i="15"/>
  <c r="CG2" i="15"/>
  <c r="CH2" i="15"/>
  <c r="CI2" i="15"/>
  <c r="BT9" i="21" s="1"/>
  <c r="CJ2" i="15"/>
  <c r="CK2" i="15"/>
  <c r="CL2" i="15"/>
  <c r="CM2" i="15"/>
  <c r="CN2" i="15"/>
  <c r="CO2" i="15"/>
  <c r="CP2" i="15"/>
  <c r="BU9" i="21" s="1"/>
  <c r="E2" i="15"/>
  <c r="C152" i="22" l="1"/>
  <c r="D153" i="22"/>
  <c r="C123" i="22"/>
  <c r="D124" i="22"/>
  <c r="BL5" i="21"/>
  <c r="BU5" i="21"/>
  <c r="BM5" i="21"/>
  <c r="BT5" i="21"/>
  <c r="CO5" i="21"/>
  <c r="CP5" i="21"/>
  <c r="CN5" i="21"/>
  <c r="AQ5" i="21"/>
  <c r="CR5" i="21"/>
  <c r="CS5" i="21"/>
  <c r="CK5" i="21"/>
  <c r="BR9" i="21"/>
  <c r="BJ9" i="21"/>
  <c r="CP9" i="21"/>
  <c r="AQ9" i="21"/>
  <c r="BQ9" i="21"/>
  <c r="CV9" i="21"/>
  <c r="AJ9" i="21"/>
  <c r="AR9" i="21"/>
  <c r="BP9" i="21"/>
  <c r="AK9" i="21"/>
  <c r="AS9" i="21"/>
  <c r="BO9" i="21"/>
  <c r="CK9" i="21"/>
  <c r="CS9" i="21"/>
  <c r="AL9" i="21"/>
  <c r="AT9" i="21"/>
  <c r="BN9" i="21"/>
  <c r="CL9" i="21"/>
  <c r="CT9" i="21"/>
  <c r="AM9" i="21"/>
  <c r="AU9" i="21"/>
  <c r="BM9" i="21"/>
  <c r="CU9" i="21"/>
  <c r="AN9" i="21"/>
  <c r="AO9" i="21"/>
  <c r="C32" i="22"/>
  <c r="D33" i="22"/>
  <c r="C31" i="22"/>
  <c r="D27" i="22"/>
  <c r="C153" i="22" l="1"/>
  <c r="D154" i="22"/>
  <c r="D125" i="22"/>
  <c r="C124" i="22"/>
  <c r="AN5" i="21"/>
  <c r="BP5" i="21"/>
  <c r="AR5" i="21"/>
  <c r="CM5" i="21"/>
  <c r="AL5" i="21"/>
  <c r="BK5" i="21"/>
  <c r="AP5" i="21"/>
  <c r="BO5" i="21"/>
  <c r="BQ5" i="21"/>
  <c r="BS5" i="21"/>
  <c r="BN5" i="21"/>
  <c r="CT5" i="21"/>
  <c r="AO5" i="21"/>
  <c r="AU5" i="21"/>
  <c r="AS5" i="21"/>
  <c r="AM5" i="21"/>
  <c r="AK5" i="21"/>
  <c r="CL5" i="21"/>
  <c r="BR5" i="21"/>
  <c r="CU5" i="21"/>
  <c r="AT5" i="21"/>
  <c r="CQ5" i="21"/>
  <c r="C27" i="22"/>
  <c r="D26" i="22"/>
  <c r="D34" i="22"/>
  <c r="C33" i="22"/>
  <c r="D155" i="22" l="1"/>
  <c r="C154" i="22"/>
  <c r="C125" i="22"/>
  <c r="D126" i="22"/>
  <c r="D35" i="22"/>
  <c r="C34" i="22"/>
  <c r="C26" i="22"/>
  <c r="D25" i="22"/>
  <c r="C155" i="22" l="1"/>
  <c r="D156" i="22"/>
  <c r="C126" i="22"/>
  <c r="D127" i="22"/>
  <c r="C25" i="22"/>
  <c r="D24" i="22"/>
  <c r="D36" i="22"/>
  <c r="C35" i="22"/>
  <c r="D157" i="22" l="1"/>
  <c r="C156" i="22"/>
  <c r="C127" i="22"/>
  <c r="D128" i="22"/>
  <c r="C36" i="22"/>
  <c r="D37" i="22"/>
  <c r="C24" i="22"/>
  <c r="D23" i="22"/>
  <c r="C157" i="22" l="1"/>
  <c r="D158" i="22"/>
  <c r="C128" i="22"/>
  <c r="D129" i="22"/>
  <c r="C23" i="22"/>
  <c r="D22" i="22"/>
  <c r="C37" i="22"/>
  <c r="D38" i="22"/>
  <c r="D159" i="22" l="1"/>
  <c r="C158" i="22"/>
  <c r="C129" i="22"/>
  <c r="D130" i="22"/>
  <c r="D39" i="22"/>
  <c r="C38" i="22"/>
  <c r="C22" i="22"/>
  <c r="D21" i="22"/>
  <c r="C159" i="22" l="1"/>
  <c r="D160" i="22"/>
  <c r="D131" i="22"/>
  <c r="C130" i="22"/>
  <c r="D20" i="22"/>
  <c r="C21" i="22"/>
  <c r="D40" i="22"/>
  <c r="C39" i="22"/>
  <c r="D161" i="22" l="1"/>
  <c r="C160" i="22"/>
  <c r="C131" i="22"/>
  <c r="D132" i="22"/>
  <c r="C40" i="22"/>
  <c r="D41" i="22"/>
  <c r="C20" i="22"/>
  <c r="D19" i="22"/>
  <c r="C161" i="22" l="1"/>
  <c r="D162" i="22"/>
  <c r="C132" i="22"/>
  <c r="D133" i="22"/>
  <c r="C19" i="22"/>
  <c r="D18" i="22"/>
  <c r="D42" i="22"/>
  <c r="C41" i="22"/>
  <c r="D163" i="22" l="1"/>
  <c r="C163" i="22" s="1"/>
  <c r="C162" i="22"/>
  <c r="C133" i="22"/>
  <c r="D134" i="22"/>
  <c r="C134" i="22" s="1"/>
  <c r="D43" i="22"/>
  <c r="C42" i="22"/>
  <c r="C18" i="22"/>
  <c r="D17" i="22"/>
  <c r="D16" i="22" l="1"/>
  <c r="C17" i="22"/>
  <c r="D44" i="22"/>
  <c r="C43" i="22"/>
  <c r="C44" i="22" l="1"/>
  <c r="D45" i="22"/>
  <c r="C16" i="22"/>
  <c r="D15" i="22"/>
  <c r="C15" i="22" l="1"/>
  <c r="D14" i="22"/>
  <c r="D46" i="22"/>
  <c r="C45" i="22"/>
  <c r="D47" i="22" l="1"/>
  <c r="C46" i="22"/>
  <c r="C14" i="22"/>
  <c r="D13" i="22"/>
  <c r="D12" i="22" l="1"/>
  <c r="C13" i="22"/>
  <c r="D48" i="22"/>
  <c r="C47" i="22"/>
  <c r="C48" i="22" l="1"/>
  <c r="D49" i="22"/>
  <c r="C12" i="22"/>
  <c r="D11" i="22"/>
  <c r="C11" i="22" l="1"/>
  <c r="D10" i="22"/>
  <c r="D50" i="22"/>
  <c r="C49" i="22"/>
  <c r="D51" i="22" l="1"/>
  <c r="C50" i="22"/>
  <c r="C10" i="22"/>
  <c r="D9" i="22"/>
  <c r="C9" i="22" l="1"/>
  <c r="D8" i="22"/>
  <c r="D52" i="22"/>
  <c r="C51" i="22"/>
  <c r="C52" i="22" l="1"/>
  <c r="D53" i="22"/>
  <c r="C8" i="22"/>
  <c r="D7" i="22"/>
  <c r="C7" i="22" l="1"/>
  <c r="D6" i="22"/>
  <c r="D54" i="22"/>
  <c r="C53" i="22"/>
  <c r="D55" i="22" l="1"/>
  <c r="C54" i="22"/>
  <c r="C6" i="22"/>
  <c r="D5" i="22"/>
  <c r="D4" i="22" l="1"/>
  <c r="C4" i="22" s="1"/>
  <c r="C5" i="22"/>
  <c r="D56" i="22"/>
  <c r="C55" i="22"/>
  <c r="C56" i="22" l="1"/>
  <c r="D57" i="22"/>
  <c r="C57" i="22" l="1"/>
  <c r="D58" i="22"/>
  <c r="D59" i="22" l="1"/>
  <c r="C58" i="22"/>
  <c r="D60" i="22" l="1"/>
  <c r="C59" i="22"/>
  <c r="C60" i="22" l="1"/>
  <c r="D61" i="22"/>
  <c r="C61" i="22" l="1"/>
  <c r="D62" i="22"/>
  <c r="D63" i="22" l="1"/>
  <c r="C62" i="22"/>
  <c r="D64" i="22" l="1"/>
  <c r="C63" i="22"/>
  <c r="C64" i="22" l="1"/>
  <c r="D65" i="22"/>
  <c r="C65" i="22" l="1"/>
  <c r="D66" i="22"/>
  <c r="D67" i="22" l="1"/>
  <c r="C66" i="22"/>
  <c r="D68" i="22" l="1"/>
  <c r="C67" i="22"/>
  <c r="C68" i="22" l="1"/>
  <c r="D69" i="22"/>
  <c r="D70" i="22" l="1"/>
  <c r="C69" i="22"/>
  <c r="D71" i="22" l="1"/>
  <c r="C70" i="22"/>
  <c r="D72" i="22" l="1"/>
  <c r="C71" i="22"/>
  <c r="C72" i="22" l="1"/>
  <c r="D73" i="22"/>
  <c r="C73" i="22" l="1"/>
  <c r="D74" i="22"/>
  <c r="D75" i="22" l="1"/>
  <c r="C74" i="22"/>
  <c r="D76" i="22" l="1"/>
  <c r="C75" i="22"/>
  <c r="C76" i="22" l="1"/>
  <c r="D77" i="22"/>
  <c r="D78" i="22" l="1"/>
  <c r="C77" i="22"/>
  <c r="D79" i="22" l="1"/>
  <c r="C78" i="22"/>
  <c r="D80" i="22" l="1"/>
  <c r="C79" i="22"/>
  <c r="C80" i="22" l="1"/>
  <c r="D81" i="22"/>
  <c r="D82" i="22" l="1"/>
  <c r="C81" i="22"/>
  <c r="D83" i="22" l="1"/>
  <c r="C82" i="22"/>
  <c r="D84" i="22" l="1"/>
  <c r="C83" i="22"/>
  <c r="C84" i="22" l="1"/>
  <c r="D85" i="22"/>
  <c r="D86" i="22" l="1"/>
  <c r="C85" i="22"/>
  <c r="D87" i="22" l="1"/>
  <c r="C86" i="22"/>
  <c r="D88" i="22" l="1"/>
  <c r="C87" i="22"/>
  <c r="C88" i="22" l="1"/>
  <c r="D89" i="22"/>
  <c r="D90" i="22" l="1"/>
  <c r="C89" i="22"/>
  <c r="D91" i="22" l="1"/>
  <c r="C90" i="22"/>
  <c r="D92" i="22" l="1"/>
  <c r="C91" i="22"/>
  <c r="C92" i="22" l="1"/>
  <c r="D93" i="22"/>
  <c r="D94" i="22" l="1"/>
  <c r="C93" i="22"/>
  <c r="D95" i="22" l="1"/>
  <c r="C94" i="22"/>
  <c r="D96" i="22" l="1"/>
  <c r="C95" i="22"/>
  <c r="C96" i="22" l="1"/>
  <c r="D97" i="22"/>
  <c r="D98" i="22" l="1"/>
  <c r="C97" i="22"/>
  <c r="D99" i="22" l="1"/>
  <c r="C98" i="22"/>
  <c r="D100" i="22" l="1"/>
  <c r="C99" i="22"/>
  <c r="C100" i="22" l="1"/>
  <c r="D101" i="22"/>
  <c r="D102" i="22" l="1"/>
  <c r="C101" i="22"/>
  <c r="D103" i="22" l="1"/>
  <c r="C102" i="22"/>
  <c r="D104" i="22" l="1"/>
  <c r="C103" i="22"/>
  <c r="C104" i="22" l="1"/>
  <c r="D105" i="22"/>
  <c r="D106" i="22" l="1"/>
  <c r="C105" i="22"/>
  <c r="D107" i="22" l="1"/>
  <c r="C106" i="22"/>
  <c r="D108" i="22" l="1"/>
  <c r="C108" i="22" s="1"/>
  <c r="C107" i="22"/>
  <c r="B372" i="15" l="1"/>
  <c r="B373" i="15"/>
  <c r="B374" i="15"/>
  <c r="B375" i="15"/>
  <c r="B376" i="15"/>
  <c r="B377" i="15"/>
  <c r="B378" i="15"/>
  <c r="B379" i="15"/>
  <c r="B380" i="15"/>
  <c r="B381" i="15"/>
  <c r="B382" i="15"/>
  <c r="B383" i="15"/>
  <c r="B362" i="15" l="1"/>
  <c r="B363" i="15"/>
  <c r="B364" i="15"/>
  <c r="B365" i="15"/>
  <c r="B366" i="15"/>
  <c r="B367" i="15"/>
  <c r="B368" i="15"/>
  <c r="B369" i="15"/>
  <c r="B370" i="15"/>
  <c r="B371" i="15"/>
  <c r="S34" i="21" l="1"/>
  <c r="B358" i="15" l="1"/>
  <c r="B359" i="15"/>
  <c r="B360" i="15"/>
  <c r="B361" i="15"/>
  <c r="B341" i="15" l="1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40" i="15"/>
  <c r="B302" i="15" l="1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AA221" i="21" l="1"/>
  <c r="AA154" i="21" l="1"/>
  <c r="AI15" i="21" l="1"/>
  <c r="AI16" i="21"/>
  <c r="BH16" i="21" l="1"/>
  <c r="AU3" i="21" l="1"/>
  <c r="D2" i="21" s="1"/>
  <c r="F9" i="21" l="1"/>
  <c r="BU3" i="21"/>
  <c r="N9" i="21" s="1"/>
  <c r="CU3" i="21"/>
  <c r="AT3" i="21"/>
  <c r="B273" i="15"/>
  <c r="B274" i="15"/>
  <c r="B275" i="15"/>
  <c r="B276" i="15"/>
  <c r="B277" i="15"/>
  <c r="B278" i="15"/>
  <c r="V9" i="21" l="1"/>
  <c r="CT3" i="21"/>
  <c r="BT3" i="21"/>
  <c r="AS3" i="21" l="1"/>
  <c r="BS3" i="21"/>
  <c r="CS3" i="21"/>
  <c r="AR3" i="21"/>
  <c r="CR3" i="21" l="1"/>
  <c r="BR3" i="21"/>
  <c r="AQ3" i="21"/>
  <c r="CH15" i="21"/>
  <c r="CH16" i="21"/>
  <c r="BQ3" i="21" l="1"/>
  <c r="CQ3" i="21"/>
  <c r="AP3" i="21"/>
  <c r="BH15" i="21"/>
  <c r="A55" i="21"/>
  <c r="A52" i="21"/>
  <c r="A51" i="21"/>
  <c r="A50" i="21"/>
  <c r="A49" i="21"/>
  <c r="A48" i="21"/>
  <c r="A47" i="21"/>
  <c r="A46" i="21"/>
  <c r="A42" i="21"/>
  <c r="A36" i="21"/>
  <c r="A35" i="21"/>
  <c r="A27" i="21"/>
  <c r="A14" i="21"/>
  <c r="A13" i="21"/>
  <c r="A12" i="21"/>
  <c r="N4" i="21"/>
  <c r="V4" i="21" s="1"/>
  <c r="G4" i="21"/>
  <c r="O4" i="21" s="1"/>
  <c r="W4" i="21" s="1"/>
  <c r="CP3" i="21" l="1"/>
  <c r="BP3" i="21"/>
  <c r="AO3" i="21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287" i="15"/>
  <c r="BO3" i="21" l="1"/>
  <c r="CO3" i="21"/>
  <c r="AN3" i="21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43" i="15"/>
  <c r="CN3" i="21" l="1"/>
  <c r="BN3" i="21"/>
  <c r="AM3" i="21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20" i="15"/>
  <c r="B219" i="15"/>
  <c r="BM3" i="21" l="1"/>
  <c r="CM3" i="21"/>
  <c r="AL3" i="21"/>
  <c r="B131" i="15"/>
  <c r="CL3" i="21" l="1"/>
  <c r="BL3" i="21"/>
  <c r="AK3" i="21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94" i="15"/>
  <c r="BK3" i="21" l="1"/>
  <c r="CK3" i="21"/>
  <c r="B38" i="15"/>
  <c r="B39" i="15"/>
  <c r="B40" i="15"/>
  <c r="B41" i="15"/>
  <c r="B42" i="15"/>
  <c r="B206" i="15" l="1"/>
  <c r="B207" i="15"/>
  <c r="B208" i="15"/>
  <c r="B209" i="15"/>
  <c r="B210" i="15"/>
  <c r="B211" i="15"/>
  <c r="B212" i="15"/>
  <c r="B213" i="15"/>
  <c r="B180" i="15" l="1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179" i="15"/>
  <c r="B178" i="15"/>
  <c r="B29" i="15" l="1"/>
  <c r="B30" i="15"/>
  <c r="B31" i="15"/>
  <c r="B32" i="15"/>
  <c r="B33" i="15"/>
  <c r="B34" i="15"/>
  <c r="B35" i="15"/>
  <c r="B36" i="15"/>
  <c r="B37" i="15"/>
  <c r="D2" i="12" l="1"/>
  <c r="B22" i="15" l="1"/>
  <c r="B23" i="15"/>
  <c r="B24" i="15"/>
  <c r="B25" i="15"/>
  <c r="B26" i="15"/>
  <c r="B27" i="15"/>
  <c r="B28" i="15"/>
  <c r="N4" i="12" l="1"/>
  <c r="V4" i="12" s="1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C3" i="15"/>
  <c r="B5" i="15"/>
  <c r="EZ249" i="12" l="1"/>
  <c r="GF249" i="12"/>
  <c r="HL249" i="12"/>
  <c r="ES251" i="12"/>
  <c r="FC251" i="12"/>
  <c r="FN251" i="12"/>
  <c r="FY251" i="12"/>
  <c r="GI251" i="12"/>
  <c r="GR251" i="12"/>
  <c r="GZ251" i="12"/>
  <c r="HH251" i="12"/>
  <c r="HP251" i="12"/>
  <c r="EI252" i="12"/>
  <c r="FI252" i="12"/>
  <c r="GJ252" i="12"/>
  <c r="HD252" i="12"/>
  <c r="II254" i="12"/>
  <c r="JA254" i="12"/>
  <c r="JS254" i="12"/>
  <c r="KK254" i="12"/>
  <c r="LD254" i="12"/>
  <c r="IS255" i="12"/>
  <c r="JG255" i="12"/>
  <c r="JV255" i="12"/>
  <c r="KK255" i="12"/>
  <c r="KW255" i="12"/>
  <c r="LK255" i="12"/>
  <c r="JD256" i="12"/>
  <c r="JV256" i="12"/>
  <c r="KS256" i="12"/>
  <c r="LP256" i="12"/>
  <c r="IJ257" i="12"/>
  <c r="IR257" i="12"/>
  <c r="IZ257" i="12"/>
  <c r="JH257" i="12"/>
  <c r="JP257" i="12"/>
  <c r="JX257" i="12"/>
  <c r="KF257" i="12"/>
  <c r="KN257" i="12"/>
  <c r="KV257" i="12"/>
  <c r="LD257" i="12"/>
  <c r="LL257" i="12"/>
  <c r="IQ258" i="12"/>
  <c r="JG258" i="12"/>
  <c r="JW258" i="12"/>
  <c r="KM258" i="12"/>
  <c r="LC258" i="12"/>
  <c r="LS258" i="12"/>
  <c r="V258" i="12" s="1"/>
  <c r="FE249" i="12"/>
  <c r="GK249" i="12"/>
  <c r="HQ249" i="12"/>
  <c r="EI251" i="12"/>
  <c r="ET251" i="12"/>
  <c r="FE251" i="12"/>
  <c r="FO251" i="12"/>
  <c r="FZ251" i="12"/>
  <c r="GK251" i="12"/>
  <c r="GS251" i="12"/>
  <c r="HA251" i="12"/>
  <c r="FK252" i="12"/>
  <c r="IJ254" i="12"/>
  <c r="JB254" i="12"/>
  <c r="JI255" i="12"/>
  <c r="IH256" i="12"/>
  <c r="JA257" i="12"/>
  <c r="KW257" i="12"/>
  <c r="JX258" i="12"/>
  <c r="FH249" i="12"/>
  <c r="GN249" i="12"/>
  <c r="HT249" i="12"/>
  <c r="N249" i="12" s="1"/>
  <c r="EK251" i="12"/>
  <c r="EU251" i="12"/>
  <c r="FF251" i="12"/>
  <c r="FQ251" i="12"/>
  <c r="GA251" i="12"/>
  <c r="GL251" i="12"/>
  <c r="GT251" i="12"/>
  <c r="HB251" i="12"/>
  <c r="HJ251" i="12"/>
  <c r="HR251" i="12"/>
  <c r="EQ252" i="12"/>
  <c r="FQ252" i="12"/>
  <c r="GL252" i="12"/>
  <c r="HL252" i="12"/>
  <c r="IK254" i="12"/>
  <c r="JC254" i="12"/>
  <c r="JU254" i="12"/>
  <c r="KN254" i="12"/>
  <c r="LF254" i="12"/>
  <c r="IH255" i="12"/>
  <c r="IV255" i="12"/>
  <c r="JL255" i="12"/>
  <c r="JY255" i="12"/>
  <c r="KN255" i="12"/>
  <c r="LA255" i="12"/>
  <c r="LM255" i="12"/>
  <c r="IN256" i="12"/>
  <c r="JF256" i="12"/>
  <c r="KC256" i="12"/>
  <c r="KZ256" i="12"/>
  <c r="LR256" i="12"/>
  <c r="IL257" i="12"/>
  <c r="IT257" i="12"/>
  <c r="JB257" i="12"/>
  <c r="JJ257" i="12"/>
  <c r="JR257" i="12"/>
  <c r="JZ257" i="12"/>
  <c r="KH257" i="12"/>
  <c r="KP257" i="12"/>
  <c r="KX257" i="12"/>
  <c r="LF257" i="12"/>
  <c r="LN257" i="12"/>
  <c r="IV258" i="12"/>
  <c r="JL258" i="12"/>
  <c r="KB258" i="12"/>
  <c r="KR258" i="12"/>
  <c r="LH258" i="12"/>
  <c r="KB257" i="12"/>
  <c r="LP257" i="12"/>
  <c r="JO258" i="12"/>
  <c r="LK258" i="12"/>
  <c r="FB251" i="12"/>
  <c r="FH252" i="12"/>
  <c r="KI254" i="12"/>
  <c r="KI255" i="12"/>
  <c r="JU256" i="12"/>
  <c r="JO257" i="12"/>
  <c r="LK257" i="12"/>
  <c r="LB258" i="12"/>
  <c r="GK252" i="12"/>
  <c r="JW255" i="12"/>
  <c r="KB256" i="12"/>
  <c r="JI257" i="12"/>
  <c r="LE257" i="12"/>
  <c r="LD258" i="12"/>
  <c r="FE248" i="12"/>
  <c r="FM249" i="12"/>
  <c r="GS249" i="12"/>
  <c r="EL251" i="12"/>
  <c r="EW251" i="12"/>
  <c r="FG251" i="12"/>
  <c r="FR251" i="12"/>
  <c r="GC251" i="12"/>
  <c r="GM251" i="12"/>
  <c r="GU251" i="12"/>
  <c r="HC251" i="12"/>
  <c r="HK251" i="12"/>
  <c r="HS251" i="12"/>
  <c r="ER252" i="12"/>
  <c r="FS252" i="12"/>
  <c r="GS252" i="12"/>
  <c r="HM252" i="12"/>
  <c r="IO254" i="12"/>
  <c r="JH254" i="12"/>
  <c r="JZ254" i="12"/>
  <c r="KR254" i="12"/>
  <c r="LK254" i="12"/>
  <c r="IJ255" i="12"/>
  <c r="IX255" i="12"/>
  <c r="JM255" i="12"/>
  <c r="KB255" i="12"/>
  <c r="KO255" i="12"/>
  <c r="LC255" i="12"/>
  <c r="LO255" i="12"/>
  <c r="IO256" i="12"/>
  <c r="JL256" i="12"/>
  <c r="KD256" i="12"/>
  <c r="LA256" i="12"/>
  <c r="IM257" i="12"/>
  <c r="IU257" i="12"/>
  <c r="JC257" i="12"/>
  <c r="JK257" i="12"/>
  <c r="JS257" i="12"/>
  <c r="KA257" i="12"/>
  <c r="KI257" i="12"/>
  <c r="KQ257" i="12"/>
  <c r="KY257" i="12"/>
  <c r="LG257" i="12"/>
  <c r="LO257" i="12"/>
  <c r="IH258" i="12"/>
  <c r="IX258" i="12"/>
  <c r="JN258" i="12"/>
  <c r="KD258" i="12"/>
  <c r="KT258" i="12"/>
  <c r="LJ258" i="12"/>
  <c r="JT257" i="12"/>
  <c r="KZ257" i="12"/>
  <c r="IY258" i="12"/>
  <c r="KU258" i="12"/>
  <c r="HG251" i="12"/>
  <c r="IY254" i="12"/>
  <c r="JU255" i="12"/>
  <c r="IX256" i="12"/>
  <c r="IQ257" i="12"/>
  <c r="KM257" i="12"/>
  <c r="IP258" i="12"/>
  <c r="HI251" i="12"/>
  <c r="IU255" i="12"/>
  <c r="JE256" i="12"/>
  <c r="IS257" i="12"/>
  <c r="KO257" i="12"/>
  <c r="JH258" i="12"/>
  <c r="FU248" i="12"/>
  <c r="EJ249" i="12"/>
  <c r="FP249" i="12"/>
  <c r="GV249" i="12"/>
  <c r="EM251" i="12"/>
  <c r="EX251" i="12"/>
  <c r="FI251" i="12"/>
  <c r="FS251" i="12"/>
  <c r="GD251" i="12"/>
  <c r="GN251" i="12"/>
  <c r="GV251" i="12"/>
  <c r="HD251" i="12"/>
  <c r="HL251" i="12"/>
  <c r="HT251" i="12"/>
  <c r="N251" i="12" s="1"/>
  <c r="EY252" i="12"/>
  <c r="FT252" i="12"/>
  <c r="GT252" i="12"/>
  <c r="HT252" i="12"/>
  <c r="N252" i="12" s="1"/>
  <c r="IR254" i="12"/>
  <c r="JJ254" i="12"/>
  <c r="KB254" i="12"/>
  <c r="KU254" i="12"/>
  <c r="LM254" i="12"/>
  <c r="IK255" i="12"/>
  <c r="IZ255" i="12"/>
  <c r="JN255" i="12"/>
  <c r="KD255" i="12"/>
  <c r="KQ255" i="12"/>
  <c r="LD255" i="12"/>
  <c r="LQ255" i="12"/>
  <c r="IP256" i="12"/>
  <c r="JM256" i="12"/>
  <c r="KJ256" i="12"/>
  <c r="LB256" i="12"/>
  <c r="IN257" i="12"/>
  <c r="IV257" i="12"/>
  <c r="JD257" i="12"/>
  <c r="JL257" i="12"/>
  <c r="KJ257" i="12"/>
  <c r="KR257" i="12"/>
  <c r="LH257" i="12"/>
  <c r="II258" i="12"/>
  <c r="KE258" i="12"/>
  <c r="EQ251" i="12"/>
  <c r="HC252" i="12"/>
  <c r="IQ255" i="12"/>
  <c r="LI255" i="12"/>
  <c r="LJ256" i="12"/>
  <c r="IY257" i="12"/>
  <c r="KE257" i="12"/>
  <c r="LS257" i="12"/>
  <c r="V257" i="12" s="1"/>
  <c r="JF258" i="12"/>
  <c r="LR258" i="12"/>
  <c r="HK252" i="12"/>
  <c r="LE254" i="12"/>
  <c r="LL255" i="12"/>
  <c r="LQ256" i="12"/>
  <c r="JY257" i="12"/>
  <c r="LM257" i="12"/>
  <c r="KN258" i="12"/>
  <c r="GC248" i="12"/>
  <c r="EO249" i="12"/>
  <c r="FU249" i="12"/>
  <c r="HA249" i="12"/>
  <c r="EO251" i="12"/>
  <c r="EY251" i="12"/>
  <c r="FJ251" i="12"/>
  <c r="FU251" i="12"/>
  <c r="GE251" i="12"/>
  <c r="GO251" i="12"/>
  <c r="GW251" i="12"/>
  <c r="HE251" i="12"/>
  <c r="HM251" i="12"/>
  <c r="EZ252" i="12"/>
  <c r="GA252" i="12"/>
  <c r="GU252" i="12"/>
  <c r="IS254" i="12"/>
  <c r="JK254" i="12"/>
  <c r="KC254" i="12"/>
  <c r="KV254" i="12"/>
  <c r="LN254" i="12"/>
  <c r="IM255" i="12"/>
  <c r="JC255" i="12"/>
  <c r="JP255" i="12"/>
  <c r="KE255" i="12"/>
  <c r="KS255" i="12"/>
  <c r="LE255" i="12"/>
  <c r="LS255" i="12"/>
  <c r="V255" i="12" s="1"/>
  <c r="IV256" i="12"/>
  <c r="JN256" i="12"/>
  <c r="KK256" i="12"/>
  <c r="LH256" i="12"/>
  <c r="IO257" i="12"/>
  <c r="IW257" i="12"/>
  <c r="JE257" i="12"/>
  <c r="JM257" i="12"/>
  <c r="JU257" i="12"/>
  <c r="KC257" i="12"/>
  <c r="KK257" i="12"/>
  <c r="KS257" i="12"/>
  <c r="LA257" i="12"/>
  <c r="LI257" i="12"/>
  <c r="LQ257" i="12"/>
  <c r="IJ258" i="12"/>
  <c r="IZ258" i="12"/>
  <c r="JP258" i="12"/>
  <c r="KF258" i="12"/>
  <c r="KV258" i="12"/>
  <c r="LL258" i="12"/>
  <c r="EW249" i="12"/>
  <c r="GC249" i="12"/>
  <c r="FM251" i="12"/>
  <c r="GH251" i="12"/>
  <c r="GY251" i="12"/>
  <c r="GC252" i="12"/>
  <c r="LA254" i="12"/>
  <c r="KV255" i="12"/>
  <c r="KR256" i="12"/>
  <c r="JG257" i="12"/>
  <c r="KU257" i="12"/>
  <c r="JV258" i="12"/>
  <c r="HQ251" i="12"/>
  <c r="KM254" i="12"/>
  <c r="KY255" i="12"/>
  <c r="KT256" i="12"/>
  <c r="KG257" i="12"/>
  <c r="IR258" i="12"/>
  <c r="GK248" i="12"/>
  <c r="ER249" i="12"/>
  <c r="FX249" i="12"/>
  <c r="HD249" i="12"/>
  <c r="EP251" i="12"/>
  <c r="FA251" i="12"/>
  <c r="FK251" i="12"/>
  <c r="FV251" i="12"/>
  <c r="GG251" i="12"/>
  <c r="GP251" i="12"/>
  <c r="GX251" i="12"/>
  <c r="HF251" i="12"/>
  <c r="HN251" i="12"/>
  <c r="FA252" i="12"/>
  <c r="GB252" i="12"/>
  <c r="HB252" i="12"/>
  <c r="IT254" i="12"/>
  <c r="JL254" i="12"/>
  <c r="KE254" i="12"/>
  <c r="KW254" i="12"/>
  <c r="LO254" i="12"/>
  <c r="IO255" i="12"/>
  <c r="JD255" i="12"/>
  <c r="JS255" i="12"/>
  <c r="KF255" i="12"/>
  <c r="KU255" i="12"/>
  <c r="LG255" i="12"/>
  <c r="IW256" i="12"/>
  <c r="JT256" i="12"/>
  <c r="KL256" i="12"/>
  <c r="LI256" i="12"/>
  <c r="IH257" i="12"/>
  <c r="IP257" i="12"/>
  <c r="IX257" i="12"/>
  <c r="JF257" i="12"/>
  <c r="JN257" i="12"/>
  <c r="JV257" i="12"/>
  <c r="KD257" i="12"/>
  <c r="KL257" i="12"/>
  <c r="KT257" i="12"/>
  <c r="LB257" i="12"/>
  <c r="LJ257" i="12"/>
  <c r="LR257" i="12"/>
  <c r="IN258" i="12"/>
  <c r="JD258" i="12"/>
  <c r="JT258" i="12"/>
  <c r="KJ258" i="12"/>
  <c r="KZ258" i="12"/>
  <c r="LP258" i="12"/>
  <c r="HQ248" i="12"/>
  <c r="HI249" i="12"/>
  <c r="FW251" i="12"/>
  <c r="GQ251" i="12"/>
  <c r="HO251" i="12"/>
  <c r="JQ254" i="12"/>
  <c r="JE255" i="12"/>
  <c r="II257" i="12"/>
  <c r="JW257" i="12"/>
  <c r="LC257" i="12"/>
  <c r="KL258" i="12"/>
  <c r="EP252" i="12"/>
  <c r="JT254" i="12"/>
  <c r="KM255" i="12"/>
  <c r="IK257" i="12"/>
  <c r="JQ257" i="12"/>
  <c r="IK258" i="12"/>
  <c r="HQ250" i="12"/>
  <c r="FJ252" i="12"/>
  <c r="LQ258" i="12"/>
  <c r="JE258" i="12"/>
  <c r="KA256" i="12"/>
  <c r="LB255" i="12"/>
  <c r="II255" i="12"/>
  <c r="IZ254" i="12"/>
  <c r="FG252" i="12"/>
  <c r="FN250" i="12"/>
  <c r="EI250" i="12"/>
  <c r="GU250" i="12"/>
  <c r="FP250" i="12"/>
  <c r="EK250" i="12"/>
  <c r="GW250" i="12"/>
  <c r="GA250" i="12"/>
  <c r="FD250" i="12"/>
  <c r="HP250" i="12"/>
  <c r="KL254" i="12"/>
  <c r="GQ252" i="12"/>
  <c r="GC250" i="12"/>
  <c r="KQ258" i="12"/>
  <c r="LM256" i="12"/>
  <c r="JA256" i="12"/>
  <c r="KA255" i="12"/>
  <c r="KH254" i="12"/>
  <c r="GY252" i="12"/>
  <c r="HF250" i="12"/>
  <c r="KP256" i="12"/>
  <c r="LN258" i="12"/>
  <c r="JB258" i="12"/>
  <c r="JZ255" i="12"/>
  <c r="JO254" i="12"/>
  <c r="GE252" i="12"/>
  <c r="EO250" i="12"/>
  <c r="JH256" i="12"/>
  <c r="KG258" i="12"/>
  <c r="LC256" i="12"/>
  <c r="IQ256" i="12"/>
  <c r="JF255" i="12"/>
  <c r="JW254" i="12"/>
  <c r="GM252" i="12"/>
  <c r="GX250" i="12"/>
  <c r="GD248" i="12"/>
  <c r="EY248" i="12"/>
  <c r="HK248" i="12"/>
  <c r="GF248" i="12"/>
  <c r="FA248" i="12"/>
  <c r="HM248" i="12"/>
  <c r="GP248" i="12"/>
  <c r="FS248" i="12"/>
  <c r="EV248" i="12"/>
  <c r="HH248" i="12"/>
  <c r="GM249" i="12"/>
  <c r="GF251" i="12"/>
  <c r="HJ249" i="12"/>
  <c r="EX249" i="12"/>
  <c r="FT249" i="12"/>
  <c r="GQ249" i="12"/>
  <c r="GJ251" i="12"/>
  <c r="GX249" i="12"/>
  <c r="EL249" i="12"/>
  <c r="FI249" i="12"/>
  <c r="FI248" i="12"/>
  <c r="GX248" i="12"/>
  <c r="FD248" i="12"/>
  <c r="GE249" i="12"/>
  <c r="EP249" i="12"/>
  <c r="GI249" i="12"/>
  <c r="HM249" i="12"/>
  <c r="IO258" i="12"/>
  <c r="KL255" i="12"/>
  <c r="GD250" i="12"/>
  <c r="FA250" i="12"/>
  <c r="LB254" i="12"/>
  <c r="IK256" i="12"/>
  <c r="ET250" i="12"/>
  <c r="IV254" i="12"/>
  <c r="KM256" i="12"/>
  <c r="FU252" i="12"/>
  <c r="EJ248" i="12"/>
  <c r="GI248" i="12"/>
  <c r="II256" i="12"/>
  <c r="GK250" i="12"/>
  <c r="FR252" i="12"/>
  <c r="LI258" i="12"/>
  <c r="IW258" i="12"/>
  <c r="JS256" i="12"/>
  <c r="KT255" i="12"/>
  <c r="LL254" i="12"/>
  <c r="HS252" i="12"/>
  <c r="EX252" i="12"/>
  <c r="FV250" i="12"/>
  <c r="EQ250" i="12"/>
  <c r="HC250" i="12"/>
  <c r="FX250" i="12"/>
  <c r="ES250" i="12"/>
  <c r="HE250" i="12"/>
  <c r="GI250" i="12"/>
  <c r="FL250" i="12"/>
  <c r="IH254" i="12"/>
  <c r="KT254" i="12"/>
  <c r="GG252" i="12"/>
  <c r="EW250" i="12"/>
  <c r="KI258" i="12"/>
  <c r="LE256" i="12"/>
  <c r="IS256" i="12"/>
  <c r="JQ255" i="12"/>
  <c r="JY254" i="12"/>
  <c r="GO252" i="12"/>
  <c r="FZ250" i="12"/>
  <c r="KH256" i="12"/>
  <c r="LF258" i="12"/>
  <c r="IT258" i="12"/>
  <c r="KH255" i="12"/>
  <c r="JE254" i="12"/>
  <c r="FV252" i="12"/>
  <c r="LL256" i="12"/>
  <c r="IZ256" i="12"/>
  <c r="JY258" i="12"/>
  <c r="KU256" i="12"/>
  <c r="LN255" i="12"/>
  <c r="IW255" i="12"/>
  <c r="JM254" i="12"/>
  <c r="GD252" i="12"/>
  <c r="FR250" i="12"/>
  <c r="GL248" i="12"/>
  <c r="FG248" i="12"/>
  <c r="HS248" i="12"/>
  <c r="GN248" i="12"/>
  <c r="EL248" i="12"/>
  <c r="GA248" i="12"/>
  <c r="HP248" i="12"/>
  <c r="FX251" i="12"/>
  <c r="HB249" i="12"/>
  <c r="FL249" i="12"/>
  <c r="GB251" i="12"/>
  <c r="FE250" i="12"/>
  <c r="HJ252" i="12"/>
  <c r="HK250" i="12"/>
  <c r="GQ250" i="12"/>
  <c r="FX252" i="12"/>
  <c r="KW256" i="12"/>
  <c r="GF252" i="12"/>
  <c r="IL258" i="12"/>
  <c r="LD256" i="12"/>
  <c r="LF255" i="12"/>
  <c r="EL250" i="12"/>
  <c r="FQ248" i="12"/>
  <c r="FL248" i="12"/>
  <c r="IQ254" i="12"/>
  <c r="FB250" i="12"/>
  <c r="FM248" i="12"/>
  <c r="GH252" i="12"/>
  <c r="KS258" i="12"/>
  <c r="LO256" i="12"/>
  <c r="JC256" i="12"/>
  <c r="KC255" i="12"/>
  <c r="KS254" i="12"/>
  <c r="HA252" i="12"/>
  <c r="HN250" i="12"/>
  <c r="GL250" i="12"/>
  <c r="FG250" i="12"/>
  <c r="HS250" i="12"/>
  <c r="GN250" i="12"/>
  <c r="FI250" i="12"/>
  <c r="EM250" i="12"/>
  <c r="GY250" i="12"/>
  <c r="GB250" i="12"/>
  <c r="IX254" i="12"/>
  <c r="LJ254" i="12"/>
  <c r="FO252" i="12"/>
  <c r="EW248" i="12"/>
  <c r="JS258" i="12"/>
  <c r="KO256" i="12"/>
  <c r="LP255" i="12"/>
  <c r="IY255" i="12"/>
  <c r="JG254" i="12"/>
  <c r="FW252" i="12"/>
  <c r="HA248" i="12"/>
  <c r="JR256" i="12"/>
  <c r="KP258" i="12"/>
  <c r="IL255" i="12"/>
  <c r="LH254" i="12"/>
  <c r="IM254" i="12"/>
  <c r="FD252" i="12"/>
  <c r="KV256" i="12"/>
  <c r="IJ256" i="12"/>
  <c r="JI258" i="12"/>
  <c r="KE256" i="12"/>
  <c r="KX255" i="12"/>
  <c r="LP254" i="12"/>
  <c r="IU254" i="12"/>
  <c r="FL252" i="12"/>
  <c r="EP248" i="12"/>
  <c r="HB248" i="12"/>
  <c r="FW248" i="12"/>
  <c r="ER248" i="12"/>
  <c r="HD248" i="12"/>
  <c r="FY248" i="12"/>
  <c r="FB248" i="12"/>
  <c r="HN248" i="12"/>
  <c r="GQ248" i="12"/>
  <c r="FT248" i="12"/>
  <c r="FM250" i="12"/>
  <c r="FO249" i="12"/>
  <c r="FH251" i="12"/>
  <c r="GL249" i="12"/>
  <c r="HH249" i="12"/>
  <c r="EV249" i="12"/>
  <c r="FS249" i="12"/>
  <c r="FL251" i="12"/>
  <c r="FZ249" i="12"/>
  <c r="GW249" i="12"/>
  <c r="GX252" i="12"/>
  <c r="KY256" i="12"/>
  <c r="JK255" i="12"/>
  <c r="GI252" i="12"/>
  <c r="HB250" i="12"/>
  <c r="ER250" i="12"/>
  <c r="FY250" i="12"/>
  <c r="HO250" i="12"/>
  <c r="JN254" i="12"/>
  <c r="LO258" i="12"/>
  <c r="JY256" i="12"/>
  <c r="LI254" i="12"/>
  <c r="FE252" i="12"/>
  <c r="JB256" i="12"/>
  <c r="JB255" i="12"/>
  <c r="HG252" i="12"/>
  <c r="KF256" i="12"/>
  <c r="IS258" i="12"/>
  <c r="KG255" i="12"/>
  <c r="HO252" i="12"/>
  <c r="EN251" i="12"/>
  <c r="GP250" i="12"/>
  <c r="GP252" i="12"/>
  <c r="KK258" i="12"/>
  <c r="LG256" i="12"/>
  <c r="IU256" i="12"/>
  <c r="JT255" i="12"/>
  <c r="KJ254" i="12"/>
  <c r="GR252" i="12"/>
  <c r="GH250" i="12"/>
  <c r="GT250" i="12"/>
  <c r="FO250" i="12"/>
  <c r="EJ250" i="12"/>
  <c r="GV250" i="12"/>
  <c r="FQ250" i="12"/>
  <c r="EU250" i="12"/>
  <c r="HG250" i="12"/>
  <c r="GJ250" i="12"/>
  <c r="JF254" i="12"/>
  <c r="LR254" i="12"/>
  <c r="FF252" i="12"/>
  <c r="JK258" i="12"/>
  <c r="KG256" i="12"/>
  <c r="LH255" i="12"/>
  <c r="LS254" i="12"/>
  <c r="V254" i="12" s="1"/>
  <c r="IW254" i="12"/>
  <c r="FN252" i="12"/>
  <c r="EO248" i="12"/>
  <c r="JJ256" i="12"/>
  <c r="KH258" i="12"/>
  <c r="IT255" i="12"/>
  <c r="KY254" i="12"/>
  <c r="HP252" i="12"/>
  <c r="EU252" i="12"/>
  <c r="KN256" i="12"/>
  <c r="LM258" i="12"/>
  <c r="JA258" i="12"/>
  <c r="JW256" i="12"/>
  <c r="KP255" i="12"/>
  <c r="LG254" i="12"/>
  <c r="IL254" i="12"/>
  <c r="FC252" i="12"/>
  <c r="EX248" i="12"/>
  <c r="HJ248" i="12"/>
  <c r="GE248" i="12"/>
  <c r="EZ248" i="12"/>
  <c r="HL248" i="12"/>
  <c r="GG248" i="12"/>
  <c r="FJ248" i="12"/>
  <c r="EM248" i="12"/>
  <c r="GY248" i="12"/>
  <c r="GB248" i="12"/>
  <c r="HS249" i="12"/>
  <c r="FG249" i="12"/>
  <c r="EZ251" i="12"/>
  <c r="GD249" i="12"/>
  <c r="GZ249" i="12"/>
  <c r="EN249" i="12"/>
  <c r="FK249" i="12"/>
  <c r="FD251" i="12"/>
  <c r="FR249" i="12"/>
  <c r="GO249" i="12"/>
  <c r="EK249" i="12"/>
  <c r="EL252" i="12"/>
  <c r="KC258" i="12"/>
  <c r="IM256" i="12"/>
  <c r="KA254" i="12"/>
  <c r="EP250" i="12"/>
  <c r="FW250" i="12"/>
  <c r="HD250" i="12"/>
  <c r="FC250" i="12"/>
  <c r="GR250" i="12"/>
  <c r="HR252" i="12"/>
  <c r="EW252" i="12"/>
  <c r="JC258" i="12"/>
  <c r="KZ255" i="12"/>
  <c r="IN254" i="12"/>
  <c r="LN256" i="12"/>
  <c r="JZ258" i="12"/>
  <c r="KP254" i="12"/>
  <c r="EK252" i="12"/>
  <c r="LE258" i="12"/>
  <c r="JO256" i="12"/>
  <c r="KX254" i="12"/>
  <c r="GS248" i="12"/>
  <c r="ET252" i="12"/>
  <c r="HF252" i="12"/>
  <c r="JU258" i="12"/>
  <c r="KQ256" i="12"/>
  <c r="LR255" i="12"/>
  <c r="JA255" i="12"/>
  <c r="JR254" i="12"/>
  <c r="FY252" i="12"/>
  <c r="EX250" i="12"/>
  <c r="HJ250" i="12"/>
  <c r="GE250" i="12"/>
  <c r="EZ250" i="12"/>
  <c r="HL250" i="12"/>
  <c r="GG250" i="12"/>
  <c r="FK250" i="12"/>
  <c r="EN250" i="12"/>
  <c r="GZ250" i="12"/>
  <c r="JV254" i="12"/>
  <c r="HI252" i="12"/>
  <c r="EN252" i="12"/>
  <c r="LG258" i="12"/>
  <c r="IU258" i="12"/>
  <c r="JQ256" i="12"/>
  <c r="KR255" i="12"/>
  <c r="KZ254" i="12"/>
  <c r="HQ252" i="12"/>
  <c r="EV252" i="12"/>
  <c r="LF256" i="12"/>
  <c r="IT256" i="12"/>
  <c r="JR258" i="12"/>
  <c r="JJ255" i="12"/>
  <c r="KG254" i="12"/>
  <c r="GW252" i="12"/>
  <c r="HA250" i="12"/>
  <c r="JX256" i="12"/>
  <c r="KW258" i="12"/>
  <c r="LS256" i="12"/>
  <c r="V256" i="12" s="1"/>
  <c r="JG256" i="12"/>
  <c r="JX255" i="12"/>
  <c r="KO254" i="12"/>
  <c r="HE252" i="12"/>
  <c r="EJ252" i="12"/>
  <c r="FN248" i="12"/>
  <c r="EI248" i="12"/>
  <c r="GU248" i="12"/>
  <c r="FP248" i="12"/>
  <c r="EK248" i="12"/>
  <c r="GW248" i="12"/>
  <c r="FZ248" i="12"/>
  <c r="FC248" i="12"/>
  <c r="HO248" i="12"/>
  <c r="GR248" i="12"/>
  <c r="HC249" i="12"/>
  <c r="EQ249" i="12"/>
  <c r="EJ251" i="12"/>
  <c r="FN249" i="12"/>
  <c r="GJ249" i="12"/>
  <c r="HG249" i="12"/>
  <c r="EU249" i="12"/>
  <c r="HN249" i="12"/>
  <c r="FB249" i="12"/>
  <c r="FY249" i="12"/>
  <c r="GZ248" i="12"/>
  <c r="EI249" i="12"/>
  <c r="FF249" i="12"/>
  <c r="GY249" i="12"/>
  <c r="ET249" i="12"/>
  <c r="GP249" i="12"/>
  <c r="FZ252" i="12"/>
  <c r="JK256" i="12"/>
  <c r="EO252" i="12"/>
  <c r="GF250" i="12"/>
  <c r="FT250" i="12"/>
  <c r="HI248" i="12"/>
  <c r="JH255" i="12"/>
  <c r="JZ256" i="12"/>
  <c r="FM252" i="12"/>
  <c r="JQ258" i="12"/>
  <c r="JD254" i="12"/>
  <c r="FO248" i="12"/>
  <c r="ET248" i="12"/>
  <c r="IP255" i="12"/>
  <c r="FJ250" i="12"/>
  <c r="FB252" i="12"/>
  <c r="HN252" i="12"/>
  <c r="JM258" i="12"/>
  <c r="KI256" i="12"/>
  <c r="LJ255" i="12"/>
  <c r="IR255" i="12"/>
  <c r="JI254" i="12"/>
  <c r="FP252" i="12"/>
  <c r="FF250" i="12"/>
  <c r="HR250" i="12"/>
  <c r="GM250" i="12"/>
  <c r="FH250" i="12"/>
  <c r="HT250" i="12"/>
  <c r="N250" i="12" s="1"/>
  <c r="GO250" i="12"/>
  <c r="FS250" i="12"/>
  <c r="EV250" i="12"/>
  <c r="HH250" i="12"/>
  <c r="KD254" i="12"/>
  <c r="GZ252" i="12"/>
  <c r="HI250" i="12"/>
  <c r="KY258" i="12"/>
  <c r="IM258" i="12"/>
  <c r="JI256" i="12"/>
  <c r="KJ255" i="12"/>
  <c r="KQ254" i="12"/>
  <c r="HH252" i="12"/>
  <c r="EM252" i="12"/>
  <c r="KX256" i="12"/>
  <c r="IL256" i="12"/>
  <c r="JJ258" i="12"/>
  <c r="JR255" i="12"/>
  <c r="JX254" i="12"/>
  <c r="GN252" i="12"/>
  <c r="FU250" i="12"/>
  <c r="JP256" i="12"/>
  <c r="KO258" i="12"/>
  <c r="LK256" i="12"/>
  <c r="IY256" i="12"/>
  <c r="JO255" i="12"/>
  <c r="KF254" i="12"/>
  <c r="GV252" i="12"/>
  <c r="FV248" i="12"/>
  <c r="EQ248" i="12"/>
  <c r="HC248" i="12"/>
  <c r="FX248" i="12"/>
  <c r="ES248" i="12"/>
  <c r="HE248" i="12"/>
  <c r="GH248" i="12"/>
  <c r="FK248" i="12"/>
  <c r="EN248" i="12"/>
  <c r="GU249" i="12"/>
  <c r="HR249" i="12"/>
  <c r="GB249" i="12"/>
  <c r="EM249" i="12"/>
  <c r="HF249" i="12"/>
  <c r="FQ249" i="12"/>
  <c r="FA249" i="12"/>
  <c r="LA258" i="12"/>
  <c r="LC254" i="12"/>
  <c r="EY250" i="12"/>
  <c r="HM250" i="12"/>
  <c r="IP254" i="12"/>
  <c r="KA258" i="12"/>
  <c r="JP254" i="12"/>
  <c r="KX258" i="12"/>
  <c r="LQ254" i="12"/>
  <c r="IR256" i="12"/>
  <c r="IN255" i="12"/>
  <c r="GT248" i="12"/>
  <c r="GV248" i="12"/>
  <c r="HF248" i="12"/>
  <c r="FR248" i="12"/>
  <c r="FP251" i="12"/>
  <c r="GA249" i="12"/>
  <c r="ES249" i="12"/>
  <c r="ER251" i="12"/>
  <c r="GS250" i="12"/>
  <c r="FJ249" i="12"/>
  <c r="GO248" i="12"/>
  <c r="ES252" i="12"/>
  <c r="EU248" i="12"/>
  <c r="FC249" i="12"/>
  <c r="HK249" i="12"/>
  <c r="FW249" i="12"/>
  <c r="GG249" i="12"/>
  <c r="FF248" i="12"/>
  <c r="HG248" i="12"/>
  <c r="GT249" i="12"/>
  <c r="FT251" i="12"/>
  <c r="HP249" i="12"/>
  <c r="HT248" i="12"/>
  <c r="N248" i="12" s="1"/>
  <c r="HO249" i="12"/>
  <c r="HR248" i="12"/>
  <c r="GJ248" i="12"/>
  <c r="FV249" i="12"/>
  <c r="EV251" i="12"/>
  <c r="GR249" i="12"/>
  <c r="HE249" i="12"/>
  <c r="GM248" i="12"/>
  <c r="GH249" i="12"/>
  <c r="FD249" i="12"/>
  <c r="FH248" i="12"/>
  <c r="EY249" i="12"/>
  <c r="AP170" i="12"/>
  <c r="AX170" i="12"/>
  <c r="BF170" i="12"/>
  <c r="BN170" i="12"/>
  <c r="BV170" i="12"/>
  <c r="CD170" i="12"/>
  <c r="CL170" i="12"/>
  <c r="CT170" i="12"/>
  <c r="DB170" i="12"/>
  <c r="DJ170" i="12"/>
  <c r="DR170" i="12"/>
  <c r="AN171" i="12"/>
  <c r="AV171" i="12"/>
  <c r="BD171" i="12"/>
  <c r="BL171" i="12"/>
  <c r="BT171" i="12"/>
  <c r="CB171" i="12"/>
  <c r="CJ171" i="12"/>
  <c r="CR171" i="12"/>
  <c r="CZ171" i="12"/>
  <c r="DH171" i="12"/>
  <c r="DP171" i="12"/>
  <c r="AL172" i="12"/>
  <c r="AT172" i="12"/>
  <c r="BB172" i="12"/>
  <c r="BJ172" i="12"/>
  <c r="BR172" i="12"/>
  <c r="BZ172" i="12"/>
  <c r="CH172" i="12"/>
  <c r="CP172" i="12"/>
  <c r="CX172" i="12"/>
  <c r="DF172" i="12"/>
  <c r="DN172" i="12"/>
  <c r="DV172" i="12"/>
  <c r="AR173" i="12"/>
  <c r="AZ173" i="12"/>
  <c r="BH173" i="12"/>
  <c r="BP173" i="12"/>
  <c r="BX173" i="12"/>
  <c r="CF173" i="12"/>
  <c r="CN173" i="12"/>
  <c r="CV173" i="12"/>
  <c r="DD173" i="12"/>
  <c r="DL173" i="12"/>
  <c r="DT173" i="12"/>
  <c r="AP174" i="12"/>
  <c r="AX174" i="12"/>
  <c r="BF174" i="12"/>
  <c r="BN174" i="12"/>
  <c r="BV174" i="12"/>
  <c r="CD174" i="12"/>
  <c r="CL174" i="12"/>
  <c r="CT174" i="12"/>
  <c r="DB174" i="12"/>
  <c r="DJ174" i="12"/>
  <c r="DR174" i="12"/>
  <c r="AN175" i="12"/>
  <c r="AV175" i="12"/>
  <c r="BD175" i="12"/>
  <c r="BL175" i="12"/>
  <c r="BT175" i="12"/>
  <c r="CB175" i="12"/>
  <c r="CJ175" i="12"/>
  <c r="CR175" i="12"/>
  <c r="CZ175" i="12"/>
  <c r="DH175" i="12"/>
  <c r="DP175" i="12"/>
  <c r="AL176" i="12"/>
  <c r="AT176" i="12"/>
  <c r="BB176" i="12"/>
  <c r="BJ176" i="12"/>
  <c r="BR176" i="12"/>
  <c r="BZ176" i="12"/>
  <c r="CH176" i="12"/>
  <c r="CP176" i="12"/>
  <c r="CX176" i="12"/>
  <c r="DF176" i="12"/>
  <c r="DN176" i="12"/>
  <c r="DV176" i="12"/>
  <c r="AR177" i="12"/>
  <c r="AZ177" i="12"/>
  <c r="BH177" i="12"/>
  <c r="BP177" i="12"/>
  <c r="BX177" i="12"/>
  <c r="CF177" i="12"/>
  <c r="AQ170" i="12"/>
  <c r="AY170" i="12"/>
  <c r="BG170" i="12"/>
  <c r="BO170" i="12"/>
  <c r="BW170" i="12"/>
  <c r="CE170" i="12"/>
  <c r="CM170" i="12"/>
  <c r="CU170" i="12"/>
  <c r="DC170" i="12"/>
  <c r="DK170" i="12"/>
  <c r="DS170" i="12"/>
  <c r="AO171" i="12"/>
  <c r="AW171" i="12"/>
  <c r="BE171" i="12"/>
  <c r="BM171" i="12"/>
  <c r="BU171" i="12"/>
  <c r="CC171" i="12"/>
  <c r="CK171" i="12"/>
  <c r="CS171" i="12"/>
  <c r="DA171" i="12"/>
  <c r="DI171" i="12"/>
  <c r="DQ171" i="12"/>
  <c r="AM172" i="12"/>
  <c r="AU172" i="12"/>
  <c r="BC172" i="12"/>
  <c r="BK172" i="12"/>
  <c r="BS172" i="12"/>
  <c r="CA172" i="12"/>
  <c r="CI172" i="12"/>
  <c r="CQ172" i="12"/>
  <c r="CY172" i="12"/>
  <c r="DG172" i="12"/>
  <c r="DO172" i="12"/>
  <c r="AK173" i="12"/>
  <c r="AS173" i="12"/>
  <c r="BA173" i="12"/>
  <c r="BI173" i="12"/>
  <c r="BQ173" i="12"/>
  <c r="BY173" i="12"/>
  <c r="CG173" i="12"/>
  <c r="CO173" i="12"/>
  <c r="CW173" i="12"/>
  <c r="DE173" i="12"/>
  <c r="DM173" i="12"/>
  <c r="DU173" i="12"/>
  <c r="AQ174" i="12"/>
  <c r="AY174" i="12"/>
  <c r="BG174" i="12"/>
  <c r="BO174" i="12"/>
  <c r="BW174" i="12"/>
  <c r="CE174" i="12"/>
  <c r="CM174" i="12"/>
  <c r="CU174" i="12"/>
  <c r="DC174" i="12"/>
  <c r="DK174" i="12"/>
  <c r="DS174" i="12"/>
  <c r="AO175" i="12"/>
  <c r="AW175" i="12"/>
  <c r="BE175" i="12"/>
  <c r="BM175" i="12"/>
  <c r="BU175" i="12"/>
  <c r="CC175" i="12"/>
  <c r="CK175" i="12"/>
  <c r="CS175" i="12"/>
  <c r="DA175" i="12"/>
  <c r="DI175" i="12"/>
  <c r="DQ175" i="12"/>
  <c r="AM176" i="12"/>
  <c r="AU176" i="12"/>
  <c r="BC176" i="12"/>
  <c r="BK176" i="12"/>
  <c r="BS176" i="12"/>
  <c r="CA176" i="12"/>
  <c r="CI176" i="12"/>
  <c r="CQ176" i="12"/>
  <c r="CY176" i="12"/>
  <c r="DG176" i="12"/>
  <c r="DO176" i="12"/>
  <c r="AK177" i="12"/>
  <c r="AS177" i="12"/>
  <c r="BA177" i="12"/>
  <c r="BI177" i="12"/>
  <c r="BQ177" i="12"/>
  <c r="BY177" i="12"/>
  <c r="CG177" i="12"/>
  <c r="AR170" i="12"/>
  <c r="AZ170" i="12"/>
  <c r="BH170" i="12"/>
  <c r="BP170" i="12"/>
  <c r="BX170" i="12"/>
  <c r="CF170" i="12"/>
  <c r="CN170" i="12"/>
  <c r="CV170" i="12"/>
  <c r="DD170" i="12"/>
  <c r="DL170" i="12"/>
  <c r="DT170" i="12"/>
  <c r="AP171" i="12"/>
  <c r="AX171" i="12"/>
  <c r="BF171" i="12"/>
  <c r="BN171" i="12"/>
  <c r="BV171" i="12"/>
  <c r="CD171" i="12"/>
  <c r="CL171" i="12"/>
  <c r="CT171" i="12"/>
  <c r="DB171" i="12"/>
  <c r="DJ171" i="12"/>
  <c r="DR171" i="12"/>
  <c r="AN172" i="12"/>
  <c r="AV172" i="12"/>
  <c r="BD172" i="12"/>
  <c r="BL172" i="12"/>
  <c r="BT172" i="12"/>
  <c r="CB172" i="12"/>
  <c r="CJ172" i="12"/>
  <c r="CR172" i="12"/>
  <c r="CZ172" i="12"/>
  <c r="DH172" i="12"/>
  <c r="DP172" i="12"/>
  <c r="AL173" i="12"/>
  <c r="AT173" i="12"/>
  <c r="BB173" i="12"/>
  <c r="BJ173" i="12"/>
  <c r="BR173" i="12"/>
  <c r="BZ173" i="12"/>
  <c r="CH173" i="12"/>
  <c r="CP173" i="12"/>
  <c r="CX173" i="12"/>
  <c r="DF173" i="12"/>
  <c r="DN173" i="12"/>
  <c r="DV173" i="12"/>
  <c r="AR174" i="12"/>
  <c r="AZ174" i="12"/>
  <c r="BH174" i="12"/>
  <c r="BP174" i="12"/>
  <c r="BX174" i="12"/>
  <c r="CF174" i="12"/>
  <c r="CN174" i="12"/>
  <c r="CV174" i="12"/>
  <c r="DD174" i="12"/>
  <c r="DL174" i="12"/>
  <c r="DT174" i="12"/>
  <c r="AP175" i="12"/>
  <c r="AX175" i="12"/>
  <c r="BF175" i="12"/>
  <c r="BN175" i="12"/>
  <c r="BV175" i="12"/>
  <c r="CD175" i="12"/>
  <c r="CL175" i="12"/>
  <c r="CT175" i="12"/>
  <c r="DB175" i="12"/>
  <c r="DJ175" i="12"/>
  <c r="DR175" i="12"/>
  <c r="AN176" i="12"/>
  <c r="AV176" i="12"/>
  <c r="BD176" i="12"/>
  <c r="BL176" i="12"/>
  <c r="BT176" i="12"/>
  <c r="CB176" i="12"/>
  <c r="CJ176" i="12"/>
  <c r="CR176" i="12"/>
  <c r="CZ176" i="12"/>
  <c r="DH176" i="12"/>
  <c r="DP176" i="12"/>
  <c r="AL177" i="12"/>
  <c r="AT177" i="12"/>
  <c r="BB177" i="12"/>
  <c r="BJ177" i="12"/>
  <c r="BR177" i="12"/>
  <c r="BZ177" i="12"/>
  <c r="CH177" i="12"/>
  <c r="AK170" i="12"/>
  <c r="AS170" i="12"/>
  <c r="BA170" i="12"/>
  <c r="BI170" i="12"/>
  <c r="BQ170" i="12"/>
  <c r="BY170" i="12"/>
  <c r="CG170" i="12"/>
  <c r="CO170" i="12"/>
  <c r="CW170" i="12"/>
  <c r="DE170" i="12"/>
  <c r="DM170" i="12"/>
  <c r="DU170" i="12"/>
  <c r="AQ171" i="12"/>
  <c r="AY171" i="12"/>
  <c r="BG171" i="12"/>
  <c r="BO171" i="12"/>
  <c r="BW171" i="12"/>
  <c r="CE171" i="12"/>
  <c r="CM171" i="12"/>
  <c r="CU171" i="12"/>
  <c r="DC171" i="12"/>
  <c r="DK171" i="12"/>
  <c r="DS171" i="12"/>
  <c r="AO172" i="12"/>
  <c r="AW172" i="12"/>
  <c r="BE172" i="12"/>
  <c r="BM172" i="12"/>
  <c r="BU172" i="12"/>
  <c r="CC172" i="12"/>
  <c r="CK172" i="12"/>
  <c r="CS172" i="12"/>
  <c r="DA172" i="12"/>
  <c r="DI172" i="12"/>
  <c r="DQ172" i="12"/>
  <c r="AM173" i="12"/>
  <c r="AU173" i="12"/>
  <c r="BC173" i="12"/>
  <c r="BK173" i="12"/>
  <c r="BS173" i="12"/>
  <c r="CA173" i="12"/>
  <c r="CI173" i="12"/>
  <c r="CQ173" i="12"/>
  <c r="CY173" i="12"/>
  <c r="DG173" i="12"/>
  <c r="DO173" i="12"/>
  <c r="AK174" i="12"/>
  <c r="AS174" i="12"/>
  <c r="BA174" i="12"/>
  <c r="BI174" i="12"/>
  <c r="BQ174" i="12"/>
  <c r="BY174" i="12"/>
  <c r="CG174" i="12"/>
  <c r="CO174" i="12"/>
  <c r="CW174" i="12"/>
  <c r="DE174" i="12"/>
  <c r="DM174" i="12"/>
  <c r="DU174" i="12"/>
  <c r="AQ175" i="12"/>
  <c r="AY175" i="12"/>
  <c r="BG175" i="12"/>
  <c r="BO175" i="12"/>
  <c r="BW175" i="12"/>
  <c r="CE175" i="12"/>
  <c r="CM175" i="12"/>
  <c r="CU175" i="12"/>
  <c r="DC175" i="12"/>
  <c r="DK175" i="12"/>
  <c r="DS175" i="12"/>
  <c r="AO176" i="12"/>
  <c r="AW176" i="12"/>
  <c r="BE176" i="12"/>
  <c r="BM176" i="12"/>
  <c r="BU176" i="12"/>
  <c r="CC176" i="12"/>
  <c r="CK176" i="12"/>
  <c r="CS176" i="12"/>
  <c r="DA176" i="12"/>
  <c r="DI176" i="12"/>
  <c r="DQ176" i="12"/>
  <c r="AM177" i="12"/>
  <c r="AU177" i="12"/>
  <c r="BC177" i="12"/>
  <c r="BK177" i="12"/>
  <c r="BS177" i="12"/>
  <c r="CA177" i="12"/>
  <c r="AN170" i="12"/>
  <c r="AV170" i="12"/>
  <c r="BD170" i="12"/>
  <c r="BL170" i="12"/>
  <c r="BT170" i="12"/>
  <c r="CB170" i="12"/>
  <c r="CJ170" i="12"/>
  <c r="CR170" i="12"/>
  <c r="CZ170" i="12"/>
  <c r="DH170" i="12"/>
  <c r="DP170" i="12"/>
  <c r="AL171" i="12"/>
  <c r="AT171" i="12"/>
  <c r="BB171" i="12"/>
  <c r="BJ171" i="12"/>
  <c r="BR171" i="12"/>
  <c r="BZ171" i="12"/>
  <c r="CH171" i="12"/>
  <c r="CP171" i="12"/>
  <c r="CX171" i="12"/>
  <c r="DF171" i="12"/>
  <c r="DN171" i="12"/>
  <c r="DV171" i="12"/>
  <c r="AR172" i="12"/>
  <c r="AZ172" i="12"/>
  <c r="BH172" i="12"/>
  <c r="BP172" i="12"/>
  <c r="BX172" i="12"/>
  <c r="CF172" i="12"/>
  <c r="CN172" i="12"/>
  <c r="CV172" i="12"/>
  <c r="DD172" i="12"/>
  <c r="DL172" i="12"/>
  <c r="DT172" i="12"/>
  <c r="AP173" i="12"/>
  <c r="AX173" i="12"/>
  <c r="BF173" i="12"/>
  <c r="BN173" i="12"/>
  <c r="BV173" i="12"/>
  <c r="CD173" i="12"/>
  <c r="CL173" i="12"/>
  <c r="CT173" i="12"/>
  <c r="DB173" i="12"/>
  <c r="DJ173" i="12"/>
  <c r="DR173" i="12"/>
  <c r="AN174" i="12"/>
  <c r="AV174" i="12"/>
  <c r="BD174" i="12"/>
  <c r="BL174" i="12"/>
  <c r="BT174" i="12"/>
  <c r="CB174" i="12"/>
  <c r="CJ174" i="12"/>
  <c r="CR174" i="12"/>
  <c r="CZ174" i="12"/>
  <c r="DH174" i="12"/>
  <c r="DP174" i="12"/>
  <c r="AL175" i="12"/>
  <c r="AT175" i="12"/>
  <c r="BB175" i="12"/>
  <c r="BJ175" i="12"/>
  <c r="BR175" i="12"/>
  <c r="BZ175" i="12"/>
  <c r="CH175" i="12"/>
  <c r="CP175" i="12"/>
  <c r="CX175" i="12"/>
  <c r="DF175" i="12"/>
  <c r="DN175" i="12"/>
  <c r="DV175" i="12"/>
  <c r="AR176" i="12"/>
  <c r="AZ176" i="12"/>
  <c r="BH176" i="12"/>
  <c r="BP176" i="12"/>
  <c r="BX176" i="12"/>
  <c r="CF176" i="12"/>
  <c r="CN176" i="12"/>
  <c r="CV176" i="12"/>
  <c r="DD176" i="12"/>
  <c r="DL176" i="12"/>
  <c r="DT176" i="12"/>
  <c r="AP177" i="12"/>
  <c r="AX177" i="12"/>
  <c r="BF177" i="12"/>
  <c r="BN177" i="12"/>
  <c r="BV177" i="12"/>
  <c r="CD177" i="12"/>
  <c r="AW170" i="12"/>
  <c r="BS170" i="12"/>
  <c r="CP170" i="12"/>
  <c r="DI170" i="12"/>
  <c r="AS171" i="12"/>
  <c r="BP171" i="12"/>
  <c r="CI171" i="12"/>
  <c r="DE171" i="12"/>
  <c r="AP172" i="12"/>
  <c r="BI172" i="12"/>
  <c r="CE172" i="12"/>
  <c r="DB172" i="12"/>
  <c r="DU172" i="12"/>
  <c r="BE173" i="12"/>
  <c r="CB173" i="12"/>
  <c r="CU173" i="12"/>
  <c r="DQ173" i="12"/>
  <c r="BB174" i="12"/>
  <c r="BU174" i="12"/>
  <c r="CQ174" i="12"/>
  <c r="DN174" i="12"/>
  <c r="AU175" i="12"/>
  <c r="BQ175" i="12"/>
  <c r="CN175" i="12"/>
  <c r="DG175" i="12"/>
  <c r="AQ176" i="12"/>
  <c r="BN176" i="12"/>
  <c r="CG176" i="12"/>
  <c r="DC176" i="12"/>
  <c r="AN177" i="12"/>
  <c r="BG177" i="12"/>
  <c r="CC177" i="12"/>
  <c r="CO177" i="12"/>
  <c r="CW177" i="12"/>
  <c r="DE177" i="12"/>
  <c r="DM177" i="12"/>
  <c r="DU177" i="12"/>
  <c r="AQ178" i="12"/>
  <c r="AY178" i="12"/>
  <c r="BG178" i="12"/>
  <c r="BO178" i="12"/>
  <c r="BW178" i="12"/>
  <c r="CE178" i="12"/>
  <c r="CM178" i="12"/>
  <c r="CU178" i="12"/>
  <c r="DC178" i="12"/>
  <c r="DK178" i="12"/>
  <c r="DS178" i="12"/>
  <c r="AO179" i="12"/>
  <c r="AW179" i="12"/>
  <c r="BE179" i="12"/>
  <c r="BM179" i="12"/>
  <c r="BU179" i="12"/>
  <c r="CC179" i="12"/>
  <c r="CK179" i="12"/>
  <c r="CS179" i="12"/>
  <c r="DA179" i="12"/>
  <c r="DI179" i="12"/>
  <c r="DQ179" i="12"/>
  <c r="AM180" i="12"/>
  <c r="AU180" i="12"/>
  <c r="BC180" i="12"/>
  <c r="BK180" i="12"/>
  <c r="BS180" i="12"/>
  <c r="CA180" i="12"/>
  <c r="CI180" i="12"/>
  <c r="CQ180" i="12"/>
  <c r="CY180" i="12"/>
  <c r="DG180" i="12"/>
  <c r="DO180" i="12"/>
  <c r="AJ180" i="12"/>
  <c r="IJ168" i="12"/>
  <c r="IR168" i="12"/>
  <c r="IZ168" i="12"/>
  <c r="JH168" i="12"/>
  <c r="JP168" i="12"/>
  <c r="JX168" i="12"/>
  <c r="KF168" i="12"/>
  <c r="KN168" i="12"/>
  <c r="KV168" i="12"/>
  <c r="LD168" i="12"/>
  <c r="LL168" i="12"/>
  <c r="IP170" i="12"/>
  <c r="IX170" i="12"/>
  <c r="BB170" i="12"/>
  <c r="BU170" i="12"/>
  <c r="CQ170" i="12"/>
  <c r="DN170" i="12"/>
  <c r="AU171" i="12"/>
  <c r="BQ171" i="12"/>
  <c r="CN171" i="12"/>
  <c r="DG171" i="12"/>
  <c r="AQ172" i="12"/>
  <c r="BN172" i="12"/>
  <c r="CG172" i="12"/>
  <c r="DC172" i="12"/>
  <c r="AN173" i="12"/>
  <c r="BG173" i="12"/>
  <c r="CC173" i="12"/>
  <c r="CZ173" i="12"/>
  <c r="DS173" i="12"/>
  <c r="BC174" i="12"/>
  <c r="BZ174" i="12"/>
  <c r="CS174" i="12"/>
  <c r="DO174" i="12"/>
  <c r="AZ175" i="12"/>
  <c r="BS175" i="12"/>
  <c r="CO175" i="12"/>
  <c r="DL175" i="12"/>
  <c r="AS176" i="12"/>
  <c r="BO176" i="12"/>
  <c r="CL176" i="12"/>
  <c r="DE176" i="12"/>
  <c r="AO177" i="12"/>
  <c r="BL177" i="12"/>
  <c r="CE177" i="12"/>
  <c r="CP177" i="12"/>
  <c r="CX177" i="12"/>
  <c r="DF177" i="12"/>
  <c r="DN177" i="12"/>
  <c r="DV177" i="12"/>
  <c r="AR178" i="12"/>
  <c r="AZ178" i="12"/>
  <c r="BH178" i="12"/>
  <c r="BP178" i="12"/>
  <c r="BX178" i="12"/>
  <c r="CF178" i="12"/>
  <c r="CN178" i="12"/>
  <c r="CV178" i="12"/>
  <c r="DD178" i="12"/>
  <c r="DL178" i="12"/>
  <c r="DT178" i="12"/>
  <c r="AP179" i="12"/>
  <c r="AX179" i="12"/>
  <c r="BF179" i="12"/>
  <c r="BN179" i="12"/>
  <c r="BV179" i="12"/>
  <c r="CD179" i="12"/>
  <c r="CL179" i="12"/>
  <c r="CT179" i="12"/>
  <c r="DB179" i="12"/>
  <c r="DJ179" i="12"/>
  <c r="DR179" i="12"/>
  <c r="AN180" i="12"/>
  <c r="AV180" i="12"/>
  <c r="BD180" i="12"/>
  <c r="BL180" i="12"/>
  <c r="BT180" i="12"/>
  <c r="CB180" i="12"/>
  <c r="CJ180" i="12"/>
  <c r="CR180" i="12"/>
  <c r="CZ180" i="12"/>
  <c r="DH180" i="12"/>
  <c r="BC170" i="12"/>
  <c r="BZ170" i="12"/>
  <c r="CS170" i="12"/>
  <c r="DO170" i="12"/>
  <c r="AZ171" i="12"/>
  <c r="BS171" i="12"/>
  <c r="CO171" i="12"/>
  <c r="DL171" i="12"/>
  <c r="AS172" i="12"/>
  <c r="BO172" i="12"/>
  <c r="CL172" i="12"/>
  <c r="DE172" i="12"/>
  <c r="AO173" i="12"/>
  <c r="BL173" i="12"/>
  <c r="CE173" i="12"/>
  <c r="DA173" i="12"/>
  <c r="AL174" i="12"/>
  <c r="BE174" i="12"/>
  <c r="CA174" i="12"/>
  <c r="CX174" i="12"/>
  <c r="DQ174" i="12"/>
  <c r="BA175" i="12"/>
  <c r="BX175" i="12"/>
  <c r="CQ175" i="12"/>
  <c r="DM175" i="12"/>
  <c r="AX176" i="12"/>
  <c r="BQ176" i="12"/>
  <c r="CM176" i="12"/>
  <c r="DJ176" i="12"/>
  <c r="AQ177" i="12"/>
  <c r="BM177" i="12"/>
  <c r="CI177" i="12"/>
  <c r="CQ177" i="12"/>
  <c r="CY177" i="12"/>
  <c r="DG177" i="12"/>
  <c r="DO177" i="12"/>
  <c r="AK178" i="12"/>
  <c r="AS178" i="12"/>
  <c r="BA178" i="12"/>
  <c r="BI178" i="12"/>
  <c r="BQ178" i="12"/>
  <c r="BY178" i="12"/>
  <c r="CG178" i="12"/>
  <c r="CO178" i="12"/>
  <c r="CW178" i="12"/>
  <c r="DE178" i="12"/>
  <c r="DM178" i="12"/>
  <c r="DU178" i="12"/>
  <c r="AQ179" i="12"/>
  <c r="AY179" i="12"/>
  <c r="BG179" i="12"/>
  <c r="BO179" i="12"/>
  <c r="BW179" i="12"/>
  <c r="CE179" i="12"/>
  <c r="CM179" i="12"/>
  <c r="CU179" i="12"/>
  <c r="DC179" i="12"/>
  <c r="DK179" i="12"/>
  <c r="DS179" i="12"/>
  <c r="AO180" i="12"/>
  <c r="AW180" i="12"/>
  <c r="BE180" i="12"/>
  <c r="BM180" i="12"/>
  <c r="BU180" i="12"/>
  <c r="CC180" i="12"/>
  <c r="CK180" i="12"/>
  <c r="CS180" i="12"/>
  <c r="DA180" i="12"/>
  <c r="DI180" i="12"/>
  <c r="DQ180" i="12"/>
  <c r="AL170" i="12"/>
  <c r="BE170" i="12"/>
  <c r="CA170" i="12"/>
  <c r="CX170" i="12"/>
  <c r="DQ170" i="12"/>
  <c r="BA171" i="12"/>
  <c r="BX171" i="12"/>
  <c r="CQ171" i="12"/>
  <c r="DM171" i="12"/>
  <c r="AX172" i="12"/>
  <c r="BQ172" i="12"/>
  <c r="CM172" i="12"/>
  <c r="DJ172" i="12"/>
  <c r="AQ173" i="12"/>
  <c r="BM173" i="12"/>
  <c r="CJ173" i="12"/>
  <c r="DC173" i="12"/>
  <c r="AM174" i="12"/>
  <c r="BJ174" i="12"/>
  <c r="CC174" i="12"/>
  <c r="CY174" i="12"/>
  <c r="DV174" i="12"/>
  <c r="BC175" i="12"/>
  <c r="BY175" i="12"/>
  <c r="CV175" i="12"/>
  <c r="DO175" i="12"/>
  <c r="AY176" i="12"/>
  <c r="BV176" i="12"/>
  <c r="CO176" i="12"/>
  <c r="DK176" i="12"/>
  <c r="AV177" i="12"/>
  <c r="BO177" i="12"/>
  <c r="CJ177" i="12"/>
  <c r="CR177" i="12"/>
  <c r="CZ177" i="12"/>
  <c r="DH177" i="12"/>
  <c r="DP177" i="12"/>
  <c r="AL178" i="12"/>
  <c r="AT178" i="12"/>
  <c r="BB178" i="12"/>
  <c r="BJ178" i="12"/>
  <c r="BR178" i="12"/>
  <c r="BZ178" i="12"/>
  <c r="CH178" i="12"/>
  <c r="CP178" i="12"/>
  <c r="CX178" i="12"/>
  <c r="DF178" i="12"/>
  <c r="DN178" i="12"/>
  <c r="DV178" i="12"/>
  <c r="AR179" i="12"/>
  <c r="AZ179" i="12"/>
  <c r="BH179" i="12"/>
  <c r="BP179" i="12"/>
  <c r="BX179" i="12"/>
  <c r="CF179" i="12"/>
  <c r="CN179" i="12"/>
  <c r="CV179" i="12"/>
  <c r="DD179" i="12"/>
  <c r="DL179" i="12"/>
  <c r="DT179" i="12"/>
  <c r="AP180" i="12"/>
  <c r="AX180" i="12"/>
  <c r="BF180" i="12"/>
  <c r="BN180" i="12"/>
  <c r="BV180" i="12"/>
  <c r="CD180" i="12"/>
  <c r="CL180" i="12"/>
  <c r="CT180" i="12"/>
  <c r="DB180" i="12"/>
  <c r="DJ180" i="12"/>
  <c r="DR180" i="12"/>
  <c r="AJ177" i="12"/>
  <c r="IM168" i="12"/>
  <c r="IU168" i="12"/>
  <c r="JC168" i="12"/>
  <c r="JK168" i="12"/>
  <c r="JS168" i="12"/>
  <c r="KA168" i="12"/>
  <c r="KI168" i="12"/>
  <c r="KQ168" i="12"/>
  <c r="KY168" i="12"/>
  <c r="LG168" i="12"/>
  <c r="LO168" i="12"/>
  <c r="IK170" i="12"/>
  <c r="AM170" i="12"/>
  <c r="BJ170" i="12"/>
  <c r="CC170" i="12"/>
  <c r="CY170" i="12"/>
  <c r="DV170" i="12"/>
  <c r="BC171" i="12"/>
  <c r="BY171" i="12"/>
  <c r="CV171" i="12"/>
  <c r="DO171" i="12"/>
  <c r="AY172" i="12"/>
  <c r="BV172" i="12"/>
  <c r="CO172" i="12"/>
  <c r="DK172" i="12"/>
  <c r="AV173" i="12"/>
  <c r="BO173" i="12"/>
  <c r="CK173" i="12"/>
  <c r="DH173" i="12"/>
  <c r="AO174" i="12"/>
  <c r="BK174" i="12"/>
  <c r="CH174" i="12"/>
  <c r="DA174" i="12"/>
  <c r="AK175" i="12"/>
  <c r="BH175" i="12"/>
  <c r="CA175" i="12"/>
  <c r="CW175" i="12"/>
  <c r="DT175" i="12"/>
  <c r="BA176" i="12"/>
  <c r="BW176" i="12"/>
  <c r="CT176" i="12"/>
  <c r="DM176" i="12"/>
  <c r="AW177" i="12"/>
  <c r="BT177" i="12"/>
  <c r="CK177" i="12"/>
  <c r="CS177" i="12"/>
  <c r="DA177" i="12"/>
  <c r="DI177" i="12"/>
  <c r="DQ177" i="12"/>
  <c r="AM178" i="12"/>
  <c r="AU178" i="12"/>
  <c r="BC178" i="12"/>
  <c r="BK178" i="12"/>
  <c r="BS178" i="12"/>
  <c r="CA178" i="12"/>
  <c r="CI178" i="12"/>
  <c r="CQ178" i="12"/>
  <c r="CY178" i="12"/>
  <c r="DG178" i="12"/>
  <c r="DO178" i="12"/>
  <c r="AK179" i="12"/>
  <c r="AS179" i="12"/>
  <c r="BA179" i="12"/>
  <c r="BI179" i="12"/>
  <c r="BQ179" i="12"/>
  <c r="BY179" i="12"/>
  <c r="CG179" i="12"/>
  <c r="CO179" i="12"/>
  <c r="CW179" i="12"/>
  <c r="DE179" i="12"/>
  <c r="DM179" i="12"/>
  <c r="DU179" i="12"/>
  <c r="AQ180" i="12"/>
  <c r="AY180" i="12"/>
  <c r="BG180" i="12"/>
  <c r="BO180" i="12"/>
  <c r="BW180" i="12"/>
  <c r="CE180" i="12"/>
  <c r="CM180" i="12"/>
  <c r="CU180" i="12"/>
  <c r="DC180" i="12"/>
  <c r="DK180" i="12"/>
  <c r="DS180" i="12"/>
  <c r="AJ172" i="12"/>
  <c r="IN168" i="12"/>
  <c r="IV168" i="12"/>
  <c r="JD168" i="12"/>
  <c r="JL168" i="12"/>
  <c r="JT168" i="12"/>
  <c r="AT170" i="12"/>
  <c r="BM170" i="12"/>
  <c r="CI170" i="12"/>
  <c r="DF170" i="12"/>
  <c r="AM171" i="12"/>
  <c r="BI171" i="12"/>
  <c r="CF171" i="12"/>
  <c r="CY171" i="12"/>
  <c r="DU171" i="12"/>
  <c r="BF172" i="12"/>
  <c r="BY172" i="12"/>
  <c r="CU172" i="12"/>
  <c r="DR172" i="12"/>
  <c r="AY173" i="12"/>
  <c r="BU173" i="12"/>
  <c r="CR173" i="12"/>
  <c r="DK173" i="12"/>
  <c r="AU174" i="12"/>
  <c r="BR174" i="12"/>
  <c r="CK174" i="12"/>
  <c r="DG174" i="12"/>
  <c r="AR175" i="12"/>
  <c r="BK175" i="12"/>
  <c r="CG175" i="12"/>
  <c r="DD175" i="12"/>
  <c r="AK176" i="12"/>
  <c r="BG176" i="12"/>
  <c r="CD176" i="12"/>
  <c r="CW176" i="12"/>
  <c r="DS176" i="12"/>
  <c r="BD177" i="12"/>
  <c r="BW177" i="12"/>
  <c r="CM177" i="12"/>
  <c r="CU177" i="12"/>
  <c r="DC177" i="12"/>
  <c r="DK177" i="12"/>
  <c r="DS177" i="12"/>
  <c r="AO178" i="12"/>
  <c r="AW178" i="12"/>
  <c r="BE178" i="12"/>
  <c r="BM178" i="12"/>
  <c r="BU178" i="12"/>
  <c r="CC178" i="12"/>
  <c r="CK178" i="12"/>
  <c r="CS178" i="12"/>
  <c r="DA178" i="12"/>
  <c r="DI178" i="12"/>
  <c r="DQ178" i="12"/>
  <c r="AM179" i="12"/>
  <c r="AU179" i="12"/>
  <c r="BC179" i="12"/>
  <c r="BK179" i="12"/>
  <c r="BS179" i="12"/>
  <c r="CA179" i="12"/>
  <c r="CI179" i="12"/>
  <c r="CQ179" i="12"/>
  <c r="CY179" i="12"/>
  <c r="DG179" i="12"/>
  <c r="DO179" i="12"/>
  <c r="AK180" i="12"/>
  <c r="AS180" i="12"/>
  <c r="BA180" i="12"/>
  <c r="BI180" i="12"/>
  <c r="BQ180" i="12"/>
  <c r="BY180" i="12"/>
  <c r="CG180" i="12"/>
  <c r="CO180" i="12"/>
  <c r="CW180" i="12"/>
  <c r="DE180" i="12"/>
  <c r="DM180" i="12"/>
  <c r="DU180" i="12"/>
  <c r="F180" i="12" s="1"/>
  <c r="AJ170" i="12"/>
  <c r="IP168" i="12"/>
  <c r="IX168" i="12"/>
  <c r="JF168" i="12"/>
  <c r="JN168" i="12"/>
  <c r="JV168" i="12"/>
  <c r="KD168" i="12"/>
  <c r="KL168" i="12"/>
  <c r="KT168" i="12"/>
  <c r="LB168" i="12"/>
  <c r="LJ168" i="12"/>
  <c r="LR168" i="12"/>
  <c r="IN170" i="12"/>
  <c r="IV170" i="12"/>
  <c r="CK170" i="12"/>
  <c r="CG171" i="12"/>
  <c r="CD172" i="12"/>
  <c r="BW173" i="12"/>
  <c r="BS174" i="12"/>
  <c r="BP175" i="12"/>
  <c r="BI176" i="12"/>
  <c r="BE177" i="12"/>
  <c r="DD177" i="12"/>
  <c r="AX178" i="12"/>
  <c r="CD178" i="12"/>
  <c r="DJ178" i="12"/>
  <c r="BD179" i="12"/>
  <c r="CJ179" i="12"/>
  <c r="DP179" i="12"/>
  <c r="BJ180" i="12"/>
  <c r="CP180" i="12"/>
  <c r="DT180" i="12"/>
  <c r="IO168" i="12"/>
  <c r="JE168" i="12"/>
  <c r="JU168" i="12"/>
  <c r="KH168" i="12"/>
  <c r="KU168" i="12"/>
  <c r="LH168" i="12"/>
  <c r="II170" i="12"/>
  <c r="IT170" i="12"/>
  <c r="JD170" i="12"/>
  <c r="JL170" i="12"/>
  <c r="JT170" i="12"/>
  <c r="KB170" i="12"/>
  <c r="KJ170" i="12"/>
  <c r="KR170" i="12"/>
  <c r="KZ170" i="12"/>
  <c r="LH170" i="12"/>
  <c r="LP170" i="12"/>
  <c r="IM171" i="12"/>
  <c r="IU171" i="12"/>
  <c r="JC171" i="12"/>
  <c r="JK171" i="12"/>
  <c r="JS171" i="12"/>
  <c r="KA171" i="12"/>
  <c r="KI171" i="12"/>
  <c r="KQ171" i="12"/>
  <c r="KY171" i="12"/>
  <c r="LG171" i="12"/>
  <c r="LO171" i="12"/>
  <c r="IL172" i="12"/>
  <c r="IT172" i="12"/>
  <c r="JB172" i="12"/>
  <c r="JJ172" i="12"/>
  <c r="JR172" i="12"/>
  <c r="JZ172" i="12"/>
  <c r="KH172" i="12"/>
  <c r="KP172" i="12"/>
  <c r="KX172" i="12"/>
  <c r="LF172" i="12"/>
  <c r="LN172" i="12"/>
  <c r="IK173" i="12"/>
  <c r="IS173" i="12"/>
  <c r="JA173" i="12"/>
  <c r="JI173" i="12"/>
  <c r="JQ173" i="12"/>
  <c r="JY173" i="12"/>
  <c r="KG173" i="12"/>
  <c r="KO173" i="12"/>
  <c r="KW173" i="12"/>
  <c r="LE173" i="12"/>
  <c r="LM173" i="12"/>
  <c r="IJ174" i="12"/>
  <c r="IR174" i="12"/>
  <c r="IZ174" i="12"/>
  <c r="JH174" i="12"/>
  <c r="JP174" i="12"/>
  <c r="JX174" i="12"/>
  <c r="KF174" i="12"/>
  <c r="KN174" i="12"/>
  <c r="KV174" i="12"/>
  <c r="LD174" i="12"/>
  <c r="LL174" i="12"/>
  <c r="II175" i="12"/>
  <c r="IQ175" i="12"/>
  <c r="IY175" i="12"/>
  <c r="JG175" i="12"/>
  <c r="JO175" i="12"/>
  <c r="JW175" i="12"/>
  <c r="DA170" i="12"/>
  <c r="CW171" i="12"/>
  <c r="CT172" i="12"/>
  <c r="CM173" i="12"/>
  <c r="CI174" i="12"/>
  <c r="CF175" i="12"/>
  <c r="BY176" i="12"/>
  <c r="BU177" i="12"/>
  <c r="DJ177" i="12"/>
  <c r="BD178" i="12"/>
  <c r="CJ178" i="12"/>
  <c r="DP178" i="12"/>
  <c r="BJ179" i="12"/>
  <c r="CP179" i="12"/>
  <c r="DV179" i="12"/>
  <c r="BP180" i="12"/>
  <c r="CV180" i="12"/>
  <c r="DV180" i="12"/>
  <c r="IQ168" i="12"/>
  <c r="JG168" i="12"/>
  <c r="JW168" i="12"/>
  <c r="KJ168" i="12"/>
  <c r="KW168" i="12"/>
  <c r="LI168" i="12"/>
  <c r="IJ170" i="12"/>
  <c r="IU170" i="12"/>
  <c r="JE170" i="12"/>
  <c r="JM170" i="12"/>
  <c r="JU170" i="12"/>
  <c r="KC170" i="12"/>
  <c r="KK170" i="12"/>
  <c r="KS170" i="12"/>
  <c r="LA170" i="12"/>
  <c r="LI170" i="12"/>
  <c r="LQ170" i="12"/>
  <c r="IN171" i="12"/>
  <c r="IV171" i="12"/>
  <c r="JD171" i="12"/>
  <c r="JL171" i="12"/>
  <c r="JT171" i="12"/>
  <c r="KB171" i="12"/>
  <c r="KJ171" i="12"/>
  <c r="KR171" i="12"/>
  <c r="KZ171" i="12"/>
  <c r="LH171" i="12"/>
  <c r="LP171" i="12"/>
  <c r="IM172" i="12"/>
  <c r="IU172" i="12"/>
  <c r="JC172" i="12"/>
  <c r="JK172" i="12"/>
  <c r="JS172" i="12"/>
  <c r="KA172" i="12"/>
  <c r="KI172" i="12"/>
  <c r="KQ172" i="12"/>
  <c r="KY172" i="12"/>
  <c r="LG172" i="12"/>
  <c r="LO172" i="12"/>
  <c r="IL173" i="12"/>
  <c r="IT173" i="12"/>
  <c r="JB173" i="12"/>
  <c r="JJ173" i="12"/>
  <c r="JR173" i="12"/>
  <c r="JZ173" i="12"/>
  <c r="KH173" i="12"/>
  <c r="KP173" i="12"/>
  <c r="KX173" i="12"/>
  <c r="LF173" i="12"/>
  <c r="LN173" i="12"/>
  <c r="DG170" i="12"/>
  <c r="DD171" i="12"/>
  <c r="CW172" i="12"/>
  <c r="CS173" i="12"/>
  <c r="CP174" i="12"/>
  <c r="CI175" i="12"/>
  <c r="CE176" i="12"/>
  <c r="CB177" i="12"/>
  <c r="DL177" i="12"/>
  <c r="BF178" i="12"/>
  <c r="CL178" i="12"/>
  <c r="DR178" i="12"/>
  <c r="BL179" i="12"/>
  <c r="CR179" i="12"/>
  <c r="AL180" i="12"/>
  <c r="BR180" i="12"/>
  <c r="CX180" i="12"/>
  <c r="AJ179" i="12"/>
  <c r="IS168" i="12"/>
  <c r="JI168" i="12"/>
  <c r="JY168" i="12"/>
  <c r="KK168" i="12"/>
  <c r="KX168" i="12"/>
  <c r="LK168" i="12"/>
  <c r="IL170" i="12"/>
  <c r="IW170" i="12"/>
  <c r="JF170" i="12"/>
  <c r="JN170" i="12"/>
  <c r="JV170" i="12"/>
  <c r="KD170" i="12"/>
  <c r="KL170" i="12"/>
  <c r="KT170" i="12"/>
  <c r="LB170" i="12"/>
  <c r="LJ170" i="12"/>
  <c r="LR170" i="12"/>
  <c r="IO171" i="12"/>
  <c r="IW171" i="12"/>
  <c r="JE171" i="12"/>
  <c r="JM171" i="12"/>
  <c r="JU171" i="12"/>
  <c r="KC171" i="12"/>
  <c r="KK171" i="12"/>
  <c r="KS171" i="12"/>
  <c r="LA171" i="12"/>
  <c r="LI171" i="12"/>
  <c r="LQ171" i="12"/>
  <c r="IN172" i="12"/>
  <c r="IV172" i="12"/>
  <c r="JD172" i="12"/>
  <c r="JL172" i="12"/>
  <c r="JT172" i="12"/>
  <c r="KB172" i="12"/>
  <c r="KJ172" i="12"/>
  <c r="KR172" i="12"/>
  <c r="KZ172" i="12"/>
  <c r="LH172" i="12"/>
  <c r="LP172" i="12"/>
  <c r="IM173" i="12"/>
  <c r="IU173" i="12"/>
  <c r="JC173" i="12"/>
  <c r="JK173" i="12"/>
  <c r="JS173" i="12"/>
  <c r="KA173" i="12"/>
  <c r="KI173" i="12"/>
  <c r="KQ173" i="12"/>
  <c r="KY173" i="12"/>
  <c r="LG173" i="12"/>
  <c r="LO173" i="12"/>
  <c r="IL174" i="12"/>
  <c r="AO170" i="12"/>
  <c r="AK171" i="12"/>
  <c r="DT171" i="12"/>
  <c r="DM172" i="12"/>
  <c r="DI173" i="12"/>
  <c r="DF174" i="12"/>
  <c r="CY175" i="12"/>
  <c r="CU176" i="12"/>
  <c r="CL177" i="12"/>
  <c r="DR177" i="12"/>
  <c r="BL178" i="12"/>
  <c r="CR178" i="12"/>
  <c r="AL179" i="12"/>
  <c r="BR179" i="12"/>
  <c r="AU170" i="12"/>
  <c r="AR171" i="12"/>
  <c r="AK172" i="12"/>
  <c r="DS172" i="12"/>
  <c r="DP173" i="12"/>
  <c r="DI174" i="12"/>
  <c r="DE175" i="12"/>
  <c r="DB176" i="12"/>
  <c r="CN177" i="12"/>
  <c r="DT177" i="12"/>
  <c r="BN178" i="12"/>
  <c r="CT178" i="12"/>
  <c r="AN179" i="12"/>
  <c r="BT179" i="12"/>
  <c r="CZ179" i="12"/>
  <c r="AT180" i="12"/>
  <c r="BZ180" i="12"/>
  <c r="DF180" i="12"/>
  <c r="AJ171" i="12"/>
  <c r="IW168" i="12"/>
  <c r="JM168" i="12"/>
  <c r="KB168" i="12"/>
  <c r="KO168" i="12"/>
  <c r="LA168" i="12"/>
  <c r="LN168" i="12"/>
  <c r="IO170" i="12"/>
  <c r="IZ170" i="12"/>
  <c r="JH170" i="12"/>
  <c r="JP170" i="12"/>
  <c r="JX170" i="12"/>
  <c r="KF170" i="12"/>
  <c r="KN170" i="12"/>
  <c r="KV170" i="12"/>
  <c r="LD170" i="12"/>
  <c r="LL170" i="12"/>
  <c r="II171" i="12"/>
  <c r="IQ171" i="12"/>
  <c r="IY171" i="12"/>
  <c r="JG171" i="12"/>
  <c r="JO171" i="12"/>
  <c r="JW171" i="12"/>
  <c r="KE171" i="12"/>
  <c r="KM171" i="12"/>
  <c r="KU171" i="12"/>
  <c r="LC171" i="12"/>
  <c r="LK171" i="12"/>
  <c r="LS171" i="12"/>
  <c r="IP172" i="12"/>
  <c r="IX172" i="12"/>
  <c r="JF172" i="12"/>
  <c r="JN172" i="12"/>
  <c r="JV172" i="12"/>
  <c r="KD172" i="12"/>
  <c r="KL172" i="12"/>
  <c r="KT172" i="12"/>
  <c r="LB172" i="12"/>
  <c r="LJ172" i="12"/>
  <c r="LR172" i="12"/>
  <c r="IO173" i="12"/>
  <c r="IW173" i="12"/>
  <c r="JE173" i="12"/>
  <c r="JM173" i="12"/>
  <c r="JU173" i="12"/>
  <c r="KC173" i="12"/>
  <c r="KK173" i="12"/>
  <c r="KS173" i="12"/>
  <c r="LA173" i="12"/>
  <c r="LI173" i="12"/>
  <c r="LQ173" i="12"/>
  <c r="IN174" i="12"/>
  <c r="IV174" i="12"/>
  <c r="JD174" i="12"/>
  <c r="JL174" i="12"/>
  <c r="JT174" i="12"/>
  <c r="KB174" i="12"/>
  <c r="KJ174" i="12"/>
  <c r="KR174" i="12"/>
  <c r="KZ174" i="12"/>
  <c r="LH174" i="12"/>
  <c r="LP174" i="12"/>
  <c r="IM175" i="12"/>
  <c r="BR170" i="12"/>
  <c r="BK171" i="12"/>
  <c r="BG172" i="12"/>
  <c r="BD173" i="12"/>
  <c r="AW174" i="12"/>
  <c r="AS175" i="12"/>
  <c r="AP176" i="12"/>
  <c r="DU176" i="12"/>
  <c r="CV177" i="12"/>
  <c r="AP178" i="12"/>
  <c r="BV178" i="12"/>
  <c r="DB178" i="12"/>
  <c r="AV179" i="12"/>
  <c r="CB179" i="12"/>
  <c r="DH179" i="12"/>
  <c r="BB180" i="12"/>
  <c r="CH180" i="12"/>
  <c r="DN180" i="12"/>
  <c r="IK168" i="12"/>
  <c r="JA168" i="12"/>
  <c r="JQ168" i="12"/>
  <c r="KE168" i="12"/>
  <c r="KR168" i="12"/>
  <c r="LE168" i="12"/>
  <c r="LQ168" i="12"/>
  <c r="IR170" i="12"/>
  <c r="JB170" i="12"/>
  <c r="JJ170" i="12"/>
  <c r="JR170" i="12"/>
  <c r="JZ170" i="12"/>
  <c r="KH170" i="12"/>
  <c r="KP170" i="12"/>
  <c r="KX170" i="12"/>
  <c r="LF170" i="12"/>
  <c r="LN170" i="12"/>
  <c r="IK171" i="12"/>
  <c r="IS171" i="12"/>
  <c r="JA171" i="12"/>
  <c r="JI171" i="12"/>
  <c r="JQ171" i="12"/>
  <c r="JY171" i="12"/>
  <c r="KG171" i="12"/>
  <c r="KO171" i="12"/>
  <c r="KW171" i="12"/>
  <c r="LE171" i="12"/>
  <c r="LM171" i="12"/>
  <c r="IJ172" i="12"/>
  <c r="IR172" i="12"/>
  <c r="IZ172" i="12"/>
  <c r="JH172" i="12"/>
  <c r="JP172" i="12"/>
  <c r="JX172" i="12"/>
  <c r="KF172" i="12"/>
  <c r="KN172" i="12"/>
  <c r="KV172" i="12"/>
  <c r="LD172" i="12"/>
  <c r="LL172" i="12"/>
  <c r="II173" i="12"/>
  <c r="IQ173" i="12"/>
  <c r="IY173" i="12"/>
  <c r="JG173" i="12"/>
  <c r="JO173" i="12"/>
  <c r="JW173" i="12"/>
  <c r="KE173" i="12"/>
  <c r="KM173" i="12"/>
  <c r="KU173" i="12"/>
  <c r="LC173" i="12"/>
  <c r="LK173" i="12"/>
  <c r="LS173" i="12"/>
  <c r="IP174" i="12"/>
  <c r="IX174" i="12"/>
  <c r="JF174" i="12"/>
  <c r="JN174" i="12"/>
  <c r="JV174" i="12"/>
  <c r="KD174" i="12"/>
  <c r="KL174" i="12"/>
  <c r="KT174" i="12"/>
  <c r="LB174" i="12"/>
  <c r="LJ174" i="12"/>
  <c r="LR174" i="12"/>
  <c r="IO175" i="12"/>
  <c r="IW175" i="12"/>
  <c r="JE175" i="12"/>
  <c r="JM175" i="12"/>
  <c r="JU175" i="12"/>
  <c r="BW172" i="12"/>
  <c r="BF176" i="12"/>
  <c r="CB178" i="12"/>
  <c r="DF179" i="12"/>
  <c r="DD180" i="12"/>
  <c r="JB168" i="12"/>
  <c r="KP168" i="12"/>
  <c r="IM170" i="12"/>
  <c r="JK170" i="12"/>
  <c r="KG170" i="12"/>
  <c r="LC170" i="12"/>
  <c r="IL171" i="12"/>
  <c r="JH171" i="12"/>
  <c r="KD171" i="12"/>
  <c r="KX171" i="12"/>
  <c r="II172" i="12"/>
  <c r="JE172" i="12"/>
  <c r="JY172" i="12"/>
  <c r="KU172" i="12"/>
  <c r="LQ172" i="12"/>
  <c r="IZ173" i="12"/>
  <c r="JV173" i="12"/>
  <c r="KR173" i="12"/>
  <c r="LL173" i="12"/>
  <c r="IS174" i="12"/>
  <c r="JE174" i="12"/>
  <c r="JR174" i="12"/>
  <c r="KE174" i="12"/>
  <c r="KQ174" i="12"/>
  <c r="LE174" i="12"/>
  <c r="LQ174" i="12"/>
  <c r="IS175" i="12"/>
  <c r="JC175" i="12"/>
  <c r="JN175" i="12"/>
  <c r="JY175" i="12"/>
  <c r="KG175" i="12"/>
  <c r="KO175" i="12"/>
  <c r="KW175" i="12"/>
  <c r="LE175" i="12"/>
  <c r="LM175" i="12"/>
  <c r="IJ176" i="12"/>
  <c r="IR176" i="12"/>
  <c r="IZ176" i="12"/>
  <c r="JH176" i="12"/>
  <c r="JP176" i="12"/>
  <c r="JX176" i="12"/>
  <c r="KF176" i="12"/>
  <c r="KN176" i="12"/>
  <c r="KV176" i="12"/>
  <c r="LD176" i="12"/>
  <c r="LL176" i="12"/>
  <c r="II177" i="12"/>
  <c r="IQ177" i="12"/>
  <c r="IY177" i="12"/>
  <c r="JG177" i="12"/>
  <c r="JO177" i="12"/>
  <c r="JW177" i="12"/>
  <c r="KE177" i="12"/>
  <c r="KM177" i="12"/>
  <c r="KU177" i="12"/>
  <c r="LC177" i="12"/>
  <c r="LK177" i="12"/>
  <c r="LS177" i="12"/>
  <c r="IP178" i="12"/>
  <c r="IX178" i="12"/>
  <c r="JF178" i="12"/>
  <c r="JN178" i="12"/>
  <c r="JV178" i="12"/>
  <c r="KD178" i="12"/>
  <c r="KL178" i="12"/>
  <c r="KT178" i="12"/>
  <c r="LB178" i="12"/>
  <c r="LJ178" i="12"/>
  <c r="LR178" i="12"/>
  <c r="IO179" i="12"/>
  <c r="IW179" i="12"/>
  <c r="JE179" i="12"/>
  <c r="JM179" i="12"/>
  <c r="JU179" i="12"/>
  <c r="KC179" i="12"/>
  <c r="KK179" i="12"/>
  <c r="KS179" i="12"/>
  <c r="LA179" i="12"/>
  <c r="LI179" i="12"/>
  <c r="LQ179" i="12"/>
  <c r="IN180" i="12"/>
  <c r="IV180" i="12"/>
  <c r="JD180" i="12"/>
  <c r="JL180" i="12"/>
  <c r="AW173" i="12"/>
  <c r="DR176" i="12"/>
  <c r="CZ178" i="12"/>
  <c r="DN179" i="12"/>
  <c r="DL180" i="12"/>
  <c r="JJ168" i="12"/>
  <c r="KS168" i="12"/>
  <c r="IQ170" i="12"/>
  <c r="JO170" i="12"/>
  <c r="KI170" i="12"/>
  <c r="LE170" i="12"/>
  <c r="IP171" i="12"/>
  <c r="JJ171" i="12"/>
  <c r="KF171" i="12"/>
  <c r="LB171" i="12"/>
  <c r="IK172" i="12"/>
  <c r="JG172" i="12"/>
  <c r="KC172" i="12"/>
  <c r="KW172" i="12"/>
  <c r="LS172" i="12"/>
  <c r="JD173" i="12"/>
  <c r="JX173" i="12"/>
  <c r="KT173" i="12"/>
  <c r="LP173" i="12"/>
  <c r="IT174" i="12"/>
  <c r="JG174" i="12"/>
  <c r="JS174" i="12"/>
  <c r="KG174" i="12"/>
  <c r="KS174" i="12"/>
  <c r="LF174" i="12"/>
  <c r="LS174" i="12"/>
  <c r="IT175" i="12"/>
  <c r="JD175" i="12"/>
  <c r="JP175" i="12"/>
  <c r="JZ175" i="12"/>
  <c r="KH175" i="12"/>
  <c r="KP175" i="12"/>
  <c r="KX175" i="12"/>
  <c r="LF175" i="12"/>
  <c r="LN175" i="12"/>
  <c r="IK176" i="12"/>
  <c r="IS176" i="12"/>
  <c r="JA176" i="12"/>
  <c r="JI176" i="12"/>
  <c r="JQ176" i="12"/>
  <c r="JY176" i="12"/>
  <c r="KG176" i="12"/>
  <c r="KO176" i="12"/>
  <c r="KW176" i="12"/>
  <c r="LE176" i="12"/>
  <c r="LM176" i="12"/>
  <c r="IJ177" i="12"/>
  <c r="IR177" i="12"/>
  <c r="IZ177" i="12"/>
  <c r="BT173" i="12"/>
  <c r="AY177" i="12"/>
  <c r="DH178" i="12"/>
  <c r="AR180" i="12"/>
  <c r="DP180" i="12"/>
  <c r="JO168" i="12"/>
  <c r="KZ168" i="12"/>
  <c r="IS170" i="12"/>
  <c r="JQ170" i="12"/>
  <c r="KM170" i="12"/>
  <c r="LG170" i="12"/>
  <c r="IR171" i="12"/>
  <c r="JN171" i="12"/>
  <c r="KH171" i="12"/>
  <c r="LD171" i="12"/>
  <c r="IO172" i="12"/>
  <c r="JI172" i="12"/>
  <c r="KE172" i="12"/>
  <c r="LA172" i="12"/>
  <c r="IJ173" i="12"/>
  <c r="JF173" i="12"/>
  <c r="KB173" i="12"/>
  <c r="KV173" i="12"/>
  <c r="LR173" i="12"/>
  <c r="IU174" i="12"/>
  <c r="JI174" i="12"/>
  <c r="JU174" i="12"/>
  <c r="KH174" i="12"/>
  <c r="KU174" i="12"/>
  <c r="LG174" i="12"/>
  <c r="IJ175" i="12"/>
  <c r="IU175" i="12"/>
  <c r="JF175" i="12"/>
  <c r="JQ175" i="12"/>
  <c r="KA175" i="12"/>
  <c r="KI175" i="12"/>
  <c r="KQ175" i="12"/>
  <c r="KY175" i="12"/>
  <c r="LG175" i="12"/>
  <c r="LO175" i="12"/>
  <c r="IL176" i="12"/>
  <c r="IT176" i="12"/>
  <c r="JB176" i="12"/>
  <c r="JJ176" i="12"/>
  <c r="JR176" i="12"/>
  <c r="JZ176" i="12"/>
  <c r="KH176" i="12"/>
  <c r="KP176" i="12"/>
  <c r="KX176" i="12"/>
  <c r="LF176" i="12"/>
  <c r="LN176" i="12"/>
  <c r="IK177" i="12"/>
  <c r="IS177" i="12"/>
  <c r="JA177" i="12"/>
  <c r="JI177" i="12"/>
  <c r="JQ177" i="12"/>
  <c r="JY177" i="12"/>
  <c r="KG177" i="12"/>
  <c r="KO177" i="12"/>
  <c r="KW177" i="12"/>
  <c r="LE177" i="12"/>
  <c r="LM177" i="12"/>
  <c r="IJ178" i="12"/>
  <c r="IR178" i="12"/>
  <c r="IZ178" i="12"/>
  <c r="JH178" i="12"/>
  <c r="JP178" i="12"/>
  <c r="JX178" i="12"/>
  <c r="KF178" i="12"/>
  <c r="KN178" i="12"/>
  <c r="KV178" i="12"/>
  <c r="LD178" i="12"/>
  <c r="LL178" i="12"/>
  <c r="II179" i="12"/>
  <c r="IQ179" i="12"/>
  <c r="IY179" i="12"/>
  <c r="JG179" i="12"/>
  <c r="JO179" i="12"/>
  <c r="JW179" i="12"/>
  <c r="KE179" i="12"/>
  <c r="KM179" i="12"/>
  <c r="KU179" i="12"/>
  <c r="LC179" i="12"/>
  <c r="LK179" i="12"/>
  <c r="LS179" i="12"/>
  <c r="BK170" i="12"/>
  <c r="AT174" i="12"/>
  <c r="CT177" i="12"/>
  <c r="AT179" i="12"/>
  <c r="AZ180" i="12"/>
  <c r="AJ178" i="12"/>
  <c r="JR168" i="12"/>
  <c r="LC168" i="12"/>
  <c r="IY170" i="12"/>
  <c r="JS170" i="12"/>
  <c r="KO170" i="12"/>
  <c r="LK170" i="12"/>
  <c r="IT171" i="12"/>
  <c r="JP171" i="12"/>
  <c r="KL171" i="12"/>
  <c r="LF171" i="12"/>
  <c r="IQ172" i="12"/>
  <c r="JM172" i="12"/>
  <c r="KG172" i="12"/>
  <c r="LC172" i="12"/>
  <c r="IN173" i="12"/>
  <c r="JH173" i="12"/>
  <c r="KD173" i="12"/>
  <c r="KZ173" i="12"/>
  <c r="II174" i="12"/>
  <c r="IW174" i="12"/>
  <c r="JJ174" i="12"/>
  <c r="JW174" i="12"/>
  <c r="KI174" i="12"/>
  <c r="KW174" i="12"/>
  <c r="LI174" i="12"/>
  <c r="IK175" i="12"/>
  <c r="IV175" i="12"/>
  <c r="JH175" i="12"/>
  <c r="JR175" i="12"/>
  <c r="KB175" i="12"/>
  <c r="KJ175" i="12"/>
  <c r="KR175" i="12"/>
  <c r="KZ175" i="12"/>
  <c r="LH175" i="12"/>
  <c r="LP175" i="12"/>
  <c r="IM176" i="12"/>
  <c r="IU176" i="12"/>
  <c r="JC176" i="12"/>
  <c r="JK176" i="12"/>
  <c r="JS176" i="12"/>
  <c r="KA176" i="12"/>
  <c r="KI176" i="12"/>
  <c r="KQ176" i="12"/>
  <c r="KY176" i="12"/>
  <c r="LG176" i="12"/>
  <c r="LO176" i="12"/>
  <c r="IL177" i="12"/>
  <c r="IT177" i="12"/>
  <c r="JB177" i="12"/>
  <c r="JJ177" i="12"/>
  <c r="JR177" i="12"/>
  <c r="JZ177" i="12"/>
  <c r="KH177" i="12"/>
  <c r="KP177" i="12"/>
  <c r="KX177" i="12"/>
  <c r="LF177" i="12"/>
  <c r="LN177" i="12"/>
  <c r="IK178" i="12"/>
  <c r="IS178" i="12"/>
  <c r="JA178" i="12"/>
  <c r="JI178" i="12"/>
  <c r="JQ178" i="12"/>
  <c r="JY178" i="12"/>
  <c r="KG178" i="12"/>
  <c r="KO178" i="12"/>
  <c r="KW178" i="12"/>
  <c r="LE178" i="12"/>
  <c r="LM178" i="12"/>
  <c r="CA171" i="12"/>
  <c r="BI175" i="12"/>
  <c r="AV178" i="12"/>
  <c r="CH179" i="12"/>
  <c r="CF180" i="12"/>
  <c r="IT168" i="12"/>
  <c r="KG168" i="12"/>
  <c r="LP168" i="12"/>
  <c r="JG170" i="12"/>
  <c r="KA170" i="12"/>
  <c r="KW170" i="12"/>
  <c r="LS170" i="12"/>
  <c r="JB171" i="12"/>
  <c r="JX171" i="12"/>
  <c r="KT171" i="12"/>
  <c r="LN171" i="12"/>
  <c r="IY172" i="12"/>
  <c r="JU172" i="12"/>
  <c r="KO172" i="12"/>
  <c r="LK172" i="12"/>
  <c r="IV173" i="12"/>
  <c r="JP173" i="12"/>
  <c r="KL173" i="12"/>
  <c r="LH173" i="12"/>
  <c r="IO174" i="12"/>
  <c r="JB174" i="12"/>
  <c r="JO174" i="12"/>
  <c r="KA174" i="12"/>
  <c r="KO174" i="12"/>
  <c r="LA174" i="12"/>
  <c r="LN174" i="12"/>
  <c r="IP175" i="12"/>
  <c r="JA175" i="12"/>
  <c r="JK175" i="12"/>
  <c r="JV175" i="12"/>
  <c r="KE175" i="12"/>
  <c r="KM175" i="12"/>
  <c r="KU175" i="12"/>
  <c r="LC175" i="12"/>
  <c r="LK175" i="12"/>
  <c r="LS175" i="12"/>
  <c r="IP176" i="12"/>
  <c r="DU175" i="12"/>
  <c r="BX180" i="12"/>
  <c r="LF168" i="12"/>
  <c r="KE170" i="12"/>
  <c r="IZ171" i="12"/>
  <c r="LJ171" i="12"/>
  <c r="JW172" i="12"/>
  <c r="IR173" i="12"/>
  <c r="LB173" i="12"/>
  <c r="JC174" i="12"/>
  <c r="KM174" i="12"/>
  <c r="IL175" i="12"/>
  <c r="JL175" i="12"/>
  <c r="KL175" i="12"/>
  <c r="LI175" i="12"/>
  <c r="IQ176" i="12"/>
  <c r="JG176" i="12"/>
  <c r="JW176" i="12"/>
  <c r="KM176" i="12"/>
  <c r="LC176" i="12"/>
  <c r="LS176" i="12"/>
  <c r="IX177" i="12"/>
  <c r="JM177" i="12"/>
  <c r="KA177" i="12"/>
  <c r="KL177" i="12"/>
  <c r="KZ177" i="12"/>
  <c r="LL177" i="12"/>
  <c r="IN178" i="12"/>
  <c r="JB178" i="12"/>
  <c r="JM178" i="12"/>
  <c r="KA178" i="12"/>
  <c r="KM178" i="12"/>
  <c r="KZ178" i="12"/>
  <c r="LN178" i="12"/>
  <c r="IM179" i="12"/>
  <c r="IX179" i="12"/>
  <c r="JI179" i="12"/>
  <c r="JS179" i="12"/>
  <c r="KD179" i="12"/>
  <c r="KO179" i="12"/>
  <c r="KY179" i="12"/>
  <c r="LJ179" i="12"/>
  <c r="IJ180" i="12"/>
  <c r="IS180" i="12"/>
  <c r="JB180" i="12"/>
  <c r="JK180" i="12"/>
  <c r="JT180" i="12"/>
  <c r="KB180" i="12"/>
  <c r="KJ180" i="12"/>
  <c r="KR180" i="12"/>
  <c r="KZ180" i="12"/>
  <c r="LH180" i="12"/>
  <c r="LP180" i="12"/>
  <c r="IH179" i="12"/>
  <c r="EL168" i="12"/>
  <c r="ET168" i="12"/>
  <c r="FB168" i="12"/>
  <c r="FJ168" i="12"/>
  <c r="FR168" i="12"/>
  <c r="FZ168" i="12"/>
  <c r="GH168" i="12"/>
  <c r="GP168" i="12"/>
  <c r="GX168" i="12"/>
  <c r="HF168" i="12"/>
  <c r="HN168" i="12"/>
  <c r="EJ170" i="12"/>
  <c r="DB177" i="12"/>
  <c r="CN180" i="12"/>
  <c r="LM168" i="12"/>
  <c r="KQ170" i="12"/>
  <c r="JF171" i="12"/>
  <c r="LL171" i="12"/>
  <c r="KK172" i="12"/>
  <c r="IX173" i="12"/>
  <c r="LD173" i="12"/>
  <c r="JK174" i="12"/>
  <c r="KP174" i="12"/>
  <c r="IN175" i="12"/>
  <c r="JS175" i="12"/>
  <c r="KN175" i="12"/>
  <c r="LJ175" i="12"/>
  <c r="IV176" i="12"/>
  <c r="JL176" i="12"/>
  <c r="KB176" i="12"/>
  <c r="KR176" i="12"/>
  <c r="LH176" i="12"/>
  <c r="IM177" i="12"/>
  <c r="JC177" i="12"/>
  <c r="JN177" i="12"/>
  <c r="KB177" i="12"/>
  <c r="KN177" i="12"/>
  <c r="LA177" i="12"/>
  <c r="LO177" i="12"/>
  <c r="IO178" i="12"/>
  <c r="JC178" i="12"/>
  <c r="JO178" i="12"/>
  <c r="KB178" i="12"/>
  <c r="KP178" i="12"/>
  <c r="LA178" i="12"/>
  <c r="LO178" i="12"/>
  <c r="IN179" i="12"/>
  <c r="IZ179" i="12"/>
  <c r="JJ179" i="12"/>
  <c r="JT179" i="12"/>
  <c r="KF179" i="12"/>
  <c r="KP179" i="12"/>
  <c r="KZ179" i="12"/>
  <c r="LL179" i="12"/>
  <c r="IK180" i="12"/>
  <c r="IT180" i="12"/>
  <c r="JC180" i="12"/>
  <c r="JM180" i="12"/>
  <c r="JU180" i="12"/>
  <c r="KC180" i="12"/>
  <c r="KK180" i="12"/>
  <c r="KS180" i="12"/>
  <c r="LA180" i="12"/>
  <c r="LI180" i="12"/>
  <c r="LQ180" i="12"/>
  <c r="AN178" i="12"/>
  <c r="II168" i="12"/>
  <c r="LS168" i="12"/>
  <c r="KU170" i="12"/>
  <c r="JR171" i="12"/>
  <c r="LR171" i="12"/>
  <c r="KM172" i="12"/>
  <c r="JL173" i="12"/>
  <c r="LJ173" i="12"/>
  <c r="JM174" i="12"/>
  <c r="KX174" i="12"/>
  <c r="IR175" i="12"/>
  <c r="JT175" i="12"/>
  <c r="KS175" i="12"/>
  <c r="LL175" i="12"/>
  <c r="IW176" i="12"/>
  <c r="JM176" i="12"/>
  <c r="KC176" i="12"/>
  <c r="KS176" i="12"/>
  <c r="LI176" i="12"/>
  <c r="IN177" i="12"/>
  <c r="JD177" i="12"/>
  <c r="JP177" i="12"/>
  <c r="KC177" i="12"/>
  <c r="KQ177" i="12"/>
  <c r="LB177" i="12"/>
  <c r="LP177" i="12"/>
  <c r="IQ178" i="12"/>
  <c r="JD178" i="12"/>
  <c r="JR178" i="12"/>
  <c r="KC178" i="12"/>
  <c r="KQ178" i="12"/>
  <c r="LC178" i="12"/>
  <c r="LP178" i="12"/>
  <c r="IP179" i="12"/>
  <c r="JA179" i="12"/>
  <c r="JK179" i="12"/>
  <c r="JV179" i="12"/>
  <c r="KG179" i="12"/>
  <c r="KQ179" i="12"/>
  <c r="LB179" i="12"/>
  <c r="LM179" i="12"/>
  <c r="IL180" i="12"/>
  <c r="IU180" i="12"/>
  <c r="JE180" i="12"/>
  <c r="JN180" i="12"/>
  <c r="JV180" i="12"/>
  <c r="KD180" i="12"/>
  <c r="KL180" i="12"/>
  <c r="KT180" i="12"/>
  <c r="LB180" i="12"/>
  <c r="LJ180" i="12"/>
  <c r="LR180" i="12"/>
  <c r="CH170" i="12"/>
  <c r="BT178" i="12"/>
  <c r="IL168" i="12"/>
  <c r="JA170" i="12"/>
  <c r="KY170" i="12"/>
  <c r="JV171" i="12"/>
  <c r="IS172" i="12"/>
  <c r="KS172" i="12"/>
  <c r="JN173" i="12"/>
  <c r="IK174" i="12"/>
  <c r="JQ174" i="12"/>
  <c r="KY174" i="12"/>
  <c r="IX175" i="12"/>
  <c r="JX175" i="12"/>
  <c r="KT175" i="12"/>
  <c r="LQ175" i="12"/>
  <c r="IX176" i="12"/>
  <c r="JN176" i="12"/>
  <c r="KD176" i="12"/>
  <c r="KT176" i="12"/>
  <c r="LJ176" i="12"/>
  <c r="IO177" i="12"/>
  <c r="JE177" i="12"/>
  <c r="JS177" i="12"/>
  <c r="KD177" i="12"/>
  <c r="KR177" i="12"/>
  <c r="LD177" i="12"/>
  <c r="LQ177" i="12"/>
  <c r="IT178" i="12"/>
  <c r="JE178" i="12"/>
  <c r="JS178" i="12"/>
  <c r="KE178" i="12"/>
  <c r="KR178" i="12"/>
  <c r="LF178" i="12"/>
  <c r="LQ178" i="12"/>
  <c r="IR179" i="12"/>
  <c r="JB179" i="12"/>
  <c r="JL179" i="12"/>
  <c r="JX179" i="12"/>
  <c r="KH179" i="12"/>
  <c r="KR179" i="12"/>
  <c r="LD179" i="12"/>
  <c r="LN179" i="12"/>
  <c r="IM180" i="12"/>
  <c r="IW180" i="12"/>
  <c r="JF180" i="12"/>
  <c r="JO180" i="12"/>
  <c r="JW180" i="12"/>
  <c r="KE180" i="12"/>
  <c r="KM180" i="12"/>
  <c r="KU180" i="12"/>
  <c r="LC180" i="12"/>
  <c r="LK180" i="12"/>
  <c r="LS180" i="12"/>
  <c r="V180" i="12" s="1"/>
  <c r="IH172" i="12"/>
  <c r="EO168" i="12"/>
  <c r="EW168" i="12"/>
  <c r="FE168" i="12"/>
  <c r="FM168" i="12"/>
  <c r="FU168" i="12"/>
  <c r="GC168" i="12"/>
  <c r="GK168" i="12"/>
  <c r="GS168" i="12"/>
  <c r="HA168" i="12"/>
  <c r="HI168" i="12"/>
  <c r="HQ168" i="12"/>
  <c r="EM170" i="12"/>
  <c r="BH171" i="12"/>
  <c r="BB179" i="12"/>
  <c r="IY168" i="12"/>
  <c r="JC170" i="12"/>
  <c r="LM170" i="12"/>
  <c r="JZ171" i="12"/>
  <c r="IW172" i="12"/>
  <c r="LE172" i="12"/>
  <c r="JT173" i="12"/>
  <c r="IM174" i="12"/>
  <c r="JY174" i="12"/>
  <c r="LC174" i="12"/>
  <c r="IZ175" i="12"/>
  <c r="KC175" i="12"/>
  <c r="KV175" i="12"/>
  <c r="LR175" i="12"/>
  <c r="IY176" i="12"/>
  <c r="JO176" i="12"/>
  <c r="KE176" i="12"/>
  <c r="KU176" i="12"/>
  <c r="LK176" i="12"/>
  <c r="IP177" i="12"/>
  <c r="JF177" i="12"/>
  <c r="JT177" i="12"/>
  <c r="KF177" i="12"/>
  <c r="KS177" i="12"/>
  <c r="LG177" i="12"/>
  <c r="LR177" i="12"/>
  <c r="IU178" i="12"/>
  <c r="JG178" i="12"/>
  <c r="JT178" i="12"/>
  <c r="KH178" i="12"/>
  <c r="KS178" i="12"/>
  <c r="LG178" i="12"/>
  <c r="LS178" i="12"/>
  <c r="IS179" i="12"/>
  <c r="JC179" i="12"/>
  <c r="JN179" i="12"/>
  <c r="JY179" i="12"/>
  <c r="KI179" i="12"/>
  <c r="KT179" i="12"/>
  <c r="LE179" i="12"/>
  <c r="LO179" i="12"/>
  <c r="IO180" i="12"/>
  <c r="IX180" i="12"/>
  <c r="JG180" i="12"/>
  <c r="JP180" i="12"/>
  <c r="JX180" i="12"/>
  <c r="KF180" i="12"/>
  <c r="KN180" i="12"/>
  <c r="KV180" i="12"/>
  <c r="LD180" i="12"/>
  <c r="LL180" i="12"/>
  <c r="BA172" i="12"/>
  <c r="BZ179" i="12"/>
  <c r="JZ168" i="12"/>
  <c r="JI170" i="12"/>
  <c r="LO170" i="12"/>
  <c r="KN171" i="12"/>
  <c r="JA172" i="12"/>
  <c r="LI172" i="12"/>
  <c r="KF173" i="12"/>
  <c r="IQ174" i="12"/>
  <c r="JZ174" i="12"/>
  <c r="LK174" i="12"/>
  <c r="JB175" i="12"/>
  <c r="KD175" i="12"/>
  <c r="LA175" i="12"/>
  <c r="II176" i="12"/>
  <c r="JD176" i="12"/>
  <c r="JT176" i="12"/>
  <c r="KJ176" i="12"/>
  <c r="KZ176" i="12"/>
  <c r="LP176" i="12"/>
  <c r="IU177" i="12"/>
  <c r="JH177" i="12"/>
  <c r="JU177" i="12"/>
  <c r="KI177" i="12"/>
  <c r="KT177" i="12"/>
  <c r="LH177" i="12"/>
  <c r="II178" i="12"/>
  <c r="KM168" i="12"/>
  <c r="JQ172" i="12"/>
  <c r="KK174" i="12"/>
  <c r="LD175" i="12"/>
  <c r="KL176" i="12"/>
  <c r="JL177" i="12"/>
  <c r="LJ177" i="12"/>
  <c r="JL178" i="12"/>
  <c r="KX178" i="12"/>
  <c r="IT179" i="12"/>
  <c r="JR179" i="12"/>
  <c r="KW179" i="12"/>
  <c r="IP180" i="12"/>
  <c r="JJ180" i="12"/>
  <c r="KH180" i="12"/>
  <c r="LE180" i="12"/>
  <c r="EK168" i="12"/>
  <c r="EV168" i="12"/>
  <c r="FG168" i="12"/>
  <c r="FQ168" i="12"/>
  <c r="GB168" i="12"/>
  <c r="GM168" i="12"/>
  <c r="GW168" i="12"/>
  <c r="HH168" i="12"/>
  <c r="HS168" i="12"/>
  <c r="EQ170" i="12"/>
  <c r="EY170" i="12"/>
  <c r="FG170" i="12"/>
  <c r="FO170" i="12"/>
  <c r="FW170" i="12"/>
  <c r="GE170" i="12"/>
  <c r="GM170" i="12"/>
  <c r="GU170" i="12"/>
  <c r="HC170" i="12"/>
  <c r="HK170" i="12"/>
  <c r="HS170" i="12"/>
  <c r="EO171" i="12"/>
  <c r="EW171" i="12"/>
  <c r="FE171" i="12"/>
  <c r="FM171" i="12"/>
  <c r="FU171" i="12"/>
  <c r="GC171" i="12"/>
  <c r="GK171" i="12"/>
  <c r="GS171" i="12"/>
  <c r="HA171" i="12"/>
  <c r="HI171" i="12"/>
  <c r="HQ171" i="12"/>
  <c r="EM172" i="12"/>
  <c r="EU172" i="12"/>
  <c r="FC172" i="12"/>
  <c r="FK172" i="12"/>
  <c r="FS172" i="12"/>
  <c r="GA172" i="12"/>
  <c r="GI172" i="12"/>
  <c r="GQ172" i="12"/>
  <c r="GY172" i="12"/>
  <c r="JW170" i="12"/>
  <c r="LM172" i="12"/>
  <c r="LM174" i="12"/>
  <c r="IN176" i="12"/>
  <c r="LA176" i="12"/>
  <c r="JV177" i="12"/>
  <c r="IL178" i="12"/>
  <c r="JU178" i="12"/>
  <c r="KY178" i="12"/>
  <c r="IU179" i="12"/>
  <c r="JZ179" i="12"/>
  <c r="KX179" i="12"/>
  <c r="IQ180" i="12"/>
  <c r="JQ180" i="12"/>
  <c r="KI180" i="12"/>
  <c r="LF180" i="12"/>
  <c r="EM168" i="12"/>
  <c r="EX168" i="12"/>
  <c r="FH168" i="12"/>
  <c r="FS168" i="12"/>
  <c r="GD168" i="12"/>
  <c r="GN168" i="12"/>
  <c r="GY168" i="12"/>
  <c r="HJ168" i="12"/>
  <c r="HT168" i="12"/>
  <c r="ER170" i="12"/>
  <c r="EZ170" i="12"/>
  <c r="FH170" i="12"/>
  <c r="FP170" i="12"/>
  <c r="FX170" i="12"/>
  <c r="GF170" i="12"/>
  <c r="GN170" i="12"/>
  <c r="GV170" i="12"/>
  <c r="HD170" i="12"/>
  <c r="HL170" i="12"/>
  <c r="HT170" i="12"/>
  <c r="EP171" i="12"/>
  <c r="EX171" i="12"/>
  <c r="FF171" i="12"/>
  <c r="FN171" i="12"/>
  <c r="FV171" i="12"/>
  <c r="GD171" i="12"/>
  <c r="GL171" i="12"/>
  <c r="GT171" i="12"/>
  <c r="HB171" i="12"/>
  <c r="HJ171" i="12"/>
  <c r="HR171" i="12"/>
  <c r="EN172" i="12"/>
  <c r="EV172" i="12"/>
  <c r="FD172" i="12"/>
  <c r="FL172" i="12"/>
  <c r="FT172" i="12"/>
  <c r="JY170" i="12"/>
  <c r="IP173" i="12"/>
  <c r="LO174" i="12"/>
  <c r="IO176" i="12"/>
  <c r="LB176" i="12"/>
  <c r="JX177" i="12"/>
  <c r="IM178" i="12"/>
  <c r="JW178" i="12"/>
  <c r="LH178" i="12"/>
  <c r="IV179" i="12"/>
  <c r="KA179" i="12"/>
  <c r="LF179" i="12"/>
  <c r="IR180" i="12"/>
  <c r="JR180" i="12"/>
  <c r="KO180" i="12"/>
  <c r="LG180" i="12"/>
  <c r="IH180" i="12"/>
  <c r="EN168" i="12"/>
  <c r="EY168" i="12"/>
  <c r="FI168" i="12"/>
  <c r="FT168" i="12"/>
  <c r="GE168" i="12"/>
  <c r="GO168" i="12"/>
  <c r="GZ168" i="12"/>
  <c r="HK168" i="12"/>
  <c r="HU168" i="12"/>
  <c r="ES170" i="12"/>
  <c r="FA170" i="12"/>
  <c r="FI170" i="12"/>
  <c r="FQ170" i="12"/>
  <c r="FY170" i="12"/>
  <c r="GG170" i="12"/>
  <c r="GO170" i="12"/>
  <c r="GW170" i="12"/>
  <c r="HE170" i="12"/>
  <c r="HM170" i="12"/>
  <c r="HU170" i="12"/>
  <c r="EQ171" i="12"/>
  <c r="EY171" i="12"/>
  <c r="FG171" i="12"/>
  <c r="FO171" i="12"/>
  <c r="FW171" i="12"/>
  <c r="GE171" i="12"/>
  <c r="GM171" i="12"/>
  <c r="GU171" i="12"/>
  <c r="HC171" i="12"/>
  <c r="HK171" i="12"/>
  <c r="HS171" i="12"/>
  <c r="EO172" i="12"/>
  <c r="EW172" i="12"/>
  <c r="FE172" i="12"/>
  <c r="FM172" i="12"/>
  <c r="FU172" i="12"/>
  <c r="GC172" i="12"/>
  <c r="AM175" i="12"/>
  <c r="IX171" i="12"/>
  <c r="KN173" i="12"/>
  <c r="JJ175" i="12"/>
  <c r="JF176" i="12"/>
  <c r="LR176" i="12"/>
  <c r="KK177" i="12"/>
  <c r="IW178" i="12"/>
  <c r="KI178" i="12"/>
  <c r="LK178" i="12"/>
  <c r="JF179" i="12"/>
  <c r="KJ179" i="12"/>
  <c r="LH179" i="12"/>
  <c r="IZ180" i="12"/>
  <c r="JY180" i="12"/>
  <c r="KQ180" i="12"/>
  <c r="LN180" i="12"/>
  <c r="IH177" i="12"/>
  <c r="EQ168" i="12"/>
  <c r="FA168" i="12"/>
  <c r="CX179" i="12"/>
  <c r="KP171" i="12"/>
  <c r="IY174" i="12"/>
  <c r="KF175" i="12"/>
  <c r="JU176" i="12"/>
  <c r="IV177" i="12"/>
  <c r="KV177" i="12"/>
  <c r="IY178" i="12"/>
  <c r="KJ178" i="12"/>
  <c r="IJ179" i="12"/>
  <c r="JH179" i="12"/>
  <c r="KL179" i="12"/>
  <c r="LP179" i="12"/>
  <c r="JA180" i="12"/>
  <c r="JZ180" i="12"/>
  <c r="KW180" i="12"/>
  <c r="LO180" i="12"/>
  <c r="IH171" i="12"/>
  <c r="ER168" i="12"/>
  <c r="FC168" i="12"/>
  <c r="FN168" i="12"/>
  <c r="FX168" i="12"/>
  <c r="GI168" i="12"/>
  <c r="GT168" i="12"/>
  <c r="HD168" i="12"/>
  <c r="HO168" i="12"/>
  <c r="EN170" i="12"/>
  <c r="EV170" i="12"/>
  <c r="FD170" i="12"/>
  <c r="FL170" i="12"/>
  <c r="FT170" i="12"/>
  <c r="GB170" i="12"/>
  <c r="GJ170" i="12"/>
  <c r="GR170" i="12"/>
  <c r="GZ170" i="12"/>
  <c r="HH170" i="12"/>
  <c r="HP170" i="12"/>
  <c r="EL171" i="12"/>
  <c r="ET171" i="12"/>
  <c r="FB171" i="12"/>
  <c r="FJ171" i="12"/>
  <c r="JO172" i="12"/>
  <c r="JV176" i="12"/>
  <c r="IV178" i="12"/>
  <c r="IL179" i="12"/>
  <c r="LR179" i="12"/>
  <c r="KP180" i="12"/>
  <c r="EJ168" i="12"/>
  <c r="FL168" i="12"/>
  <c r="GG168" i="12"/>
  <c r="HC168" i="12"/>
  <c r="EL170" i="12"/>
  <c r="FC170" i="12"/>
  <c r="FS170" i="12"/>
  <c r="GI170" i="12"/>
  <c r="GY170" i="12"/>
  <c r="HO170" i="12"/>
  <c r="ES171" i="12"/>
  <c r="FI171" i="12"/>
  <c r="FX171" i="12"/>
  <c r="GI171" i="12"/>
  <c r="GW171" i="12"/>
  <c r="HH171" i="12"/>
  <c r="EJ172" i="12"/>
  <c r="EX172" i="12"/>
  <c r="FI172" i="12"/>
  <c r="FW172" i="12"/>
  <c r="GG172" i="12"/>
  <c r="GP172" i="12"/>
  <c r="GZ172" i="12"/>
  <c r="HH172" i="12"/>
  <c r="HP172" i="12"/>
  <c r="EL173" i="12"/>
  <c r="ET173" i="12"/>
  <c r="FB173" i="12"/>
  <c r="FJ173" i="12"/>
  <c r="FR173" i="12"/>
  <c r="FZ173" i="12"/>
  <c r="GH173" i="12"/>
  <c r="GP173" i="12"/>
  <c r="GX173" i="12"/>
  <c r="HF173" i="12"/>
  <c r="HN173" i="12"/>
  <c r="EJ174" i="12"/>
  <c r="ER174" i="12"/>
  <c r="EZ174" i="12"/>
  <c r="FH174" i="12"/>
  <c r="FP174" i="12"/>
  <c r="FX174" i="12"/>
  <c r="GF174" i="12"/>
  <c r="GN174" i="12"/>
  <c r="GV174" i="12"/>
  <c r="HD174" i="12"/>
  <c r="HL174" i="12"/>
  <c r="HT174" i="12"/>
  <c r="EP175" i="12"/>
  <c r="EX175" i="12"/>
  <c r="FF175" i="12"/>
  <c r="FN175" i="12"/>
  <c r="FV175" i="12"/>
  <c r="GD175" i="12"/>
  <c r="GL175" i="12"/>
  <c r="GT175" i="12"/>
  <c r="HB175" i="12"/>
  <c r="HJ175" i="12"/>
  <c r="HR175" i="12"/>
  <c r="EN176" i="12"/>
  <c r="EV176" i="12"/>
  <c r="FD176" i="12"/>
  <c r="FL176" i="12"/>
  <c r="FT176" i="12"/>
  <c r="GB176" i="12"/>
  <c r="GJ176" i="12"/>
  <c r="GR176" i="12"/>
  <c r="GZ176" i="12"/>
  <c r="HH176" i="12"/>
  <c r="HP176" i="12"/>
  <c r="EL177" i="12"/>
  <c r="ET177" i="12"/>
  <c r="FB177" i="12"/>
  <c r="FJ177" i="12"/>
  <c r="FR177" i="12"/>
  <c r="FZ177" i="12"/>
  <c r="GH177" i="12"/>
  <c r="GP177" i="12"/>
  <c r="GX177" i="12"/>
  <c r="HF177" i="12"/>
  <c r="HN177" i="12"/>
  <c r="EJ178" i="12"/>
  <c r="ER178" i="12"/>
  <c r="EZ178" i="12"/>
  <c r="FH178" i="12"/>
  <c r="FP178" i="12"/>
  <c r="FX178" i="12"/>
  <c r="GF178" i="12"/>
  <c r="GN178" i="12"/>
  <c r="GV178" i="12"/>
  <c r="HD178" i="12"/>
  <c r="HL178" i="12"/>
  <c r="HT178" i="12"/>
  <c r="EP179" i="12"/>
  <c r="EX179" i="12"/>
  <c r="FF179" i="12"/>
  <c r="FN179" i="12"/>
  <c r="FV179" i="12"/>
  <c r="GD179" i="12"/>
  <c r="GL179" i="12"/>
  <c r="GT179" i="12"/>
  <c r="HB179" i="12"/>
  <c r="HJ179" i="12"/>
  <c r="HR179" i="12"/>
  <c r="EN180" i="12"/>
  <c r="EV180" i="12"/>
  <c r="FD180" i="12"/>
  <c r="FL180" i="12"/>
  <c r="FT180" i="12"/>
  <c r="GB180" i="12"/>
  <c r="GJ180" i="12"/>
  <c r="GR180" i="12"/>
  <c r="GZ180" i="12"/>
  <c r="HH180" i="12"/>
  <c r="HP180" i="12"/>
  <c r="KJ173" i="12"/>
  <c r="KK176" i="12"/>
  <c r="JJ178" i="12"/>
  <c r="JD179" i="12"/>
  <c r="II180" i="12"/>
  <c r="KX180" i="12"/>
  <c r="EP168" i="12"/>
  <c r="FO168" i="12"/>
  <c r="GJ168" i="12"/>
  <c r="HE168" i="12"/>
  <c r="EO170" i="12"/>
  <c r="FE170" i="12"/>
  <c r="FU170" i="12"/>
  <c r="GK170" i="12"/>
  <c r="HA170" i="12"/>
  <c r="HQ170" i="12"/>
  <c r="EU171" i="12"/>
  <c r="FK171" i="12"/>
  <c r="FY171" i="12"/>
  <c r="GJ171" i="12"/>
  <c r="GX171" i="12"/>
  <c r="HL171" i="12"/>
  <c r="EK172" i="12"/>
  <c r="EY172" i="12"/>
  <c r="FJ172" i="12"/>
  <c r="FX172" i="12"/>
  <c r="GH172" i="12"/>
  <c r="GR172" i="12"/>
  <c r="HA172" i="12"/>
  <c r="HI172" i="12"/>
  <c r="HQ172" i="12"/>
  <c r="EM173" i="12"/>
  <c r="EU173" i="12"/>
  <c r="FC173" i="12"/>
  <c r="FK173" i="12"/>
  <c r="FS173" i="12"/>
  <c r="GA173" i="12"/>
  <c r="GI173" i="12"/>
  <c r="GQ173" i="12"/>
  <c r="GY173" i="12"/>
  <c r="HG173" i="12"/>
  <c r="HO173" i="12"/>
  <c r="EK174" i="12"/>
  <c r="ES174" i="12"/>
  <c r="FA174" i="12"/>
  <c r="FI174" i="12"/>
  <c r="FQ174" i="12"/>
  <c r="FY174" i="12"/>
  <c r="GG174" i="12"/>
  <c r="GO174" i="12"/>
  <c r="GW174" i="12"/>
  <c r="HE174" i="12"/>
  <c r="HM174" i="12"/>
  <c r="HU174" i="12"/>
  <c r="EQ175" i="12"/>
  <c r="EY175" i="12"/>
  <c r="FG175" i="12"/>
  <c r="FO175" i="12"/>
  <c r="FW175" i="12"/>
  <c r="GE175" i="12"/>
  <c r="GM175" i="12"/>
  <c r="GU175" i="12"/>
  <c r="HC175" i="12"/>
  <c r="HK175" i="12"/>
  <c r="HS175" i="12"/>
  <c r="EO176" i="12"/>
  <c r="EW176" i="12"/>
  <c r="FE176" i="12"/>
  <c r="FM176" i="12"/>
  <c r="FU176" i="12"/>
  <c r="GC176" i="12"/>
  <c r="GK176" i="12"/>
  <c r="GS176" i="12"/>
  <c r="HA176" i="12"/>
  <c r="HI176" i="12"/>
  <c r="HQ176" i="12"/>
  <c r="EM177" i="12"/>
  <c r="EU177" i="12"/>
  <c r="FC177" i="12"/>
  <c r="FK177" i="12"/>
  <c r="FS177" i="12"/>
  <c r="GA177" i="12"/>
  <c r="GI177" i="12"/>
  <c r="GQ177" i="12"/>
  <c r="GY177" i="12"/>
  <c r="HG177" i="12"/>
  <c r="HO177" i="12"/>
  <c r="EK178" i="12"/>
  <c r="ES178" i="12"/>
  <c r="FA178" i="12"/>
  <c r="FI178" i="12"/>
  <c r="FQ178" i="12"/>
  <c r="FY178" i="12"/>
  <c r="GG178" i="12"/>
  <c r="GO178" i="12"/>
  <c r="GW178" i="12"/>
  <c r="HE178" i="12"/>
  <c r="HM178" i="12"/>
  <c r="HU178" i="12"/>
  <c r="EQ179" i="12"/>
  <c r="EY179" i="12"/>
  <c r="FG179" i="12"/>
  <c r="FO179" i="12"/>
  <c r="FW179" i="12"/>
  <c r="GE179" i="12"/>
  <c r="GM179" i="12"/>
  <c r="GU179" i="12"/>
  <c r="HC179" i="12"/>
  <c r="HK179" i="12"/>
  <c r="HS179" i="12"/>
  <c r="EO180" i="12"/>
  <c r="EW180" i="12"/>
  <c r="FE180" i="12"/>
  <c r="FM180" i="12"/>
  <c r="FU180" i="12"/>
  <c r="GC180" i="12"/>
  <c r="GK180" i="12"/>
  <c r="GS180" i="12"/>
  <c r="HA180" i="12"/>
  <c r="HI180" i="12"/>
  <c r="JA174" i="12"/>
  <c r="LQ176" i="12"/>
  <c r="JK178" i="12"/>
  <c r="JP179" i="12"/>
  <c r="IY180" i="12"/>
  <c r="KY180" i="12"/>
  <c r="ES168" i="12"/>
  <c r="FP168" i="12"/>
  <c r="GL168" i="12"/>
  <c r="HG168" i="12"/>
  <c r="EP170" i="12"/>
  <c r="FF170" i="12"/>
  <c r="FV170" i="12"/>
  <c r="GL170" i="12"/>
  <c r="HB170" i="12"/>
  <c r="HR170" i="12"/>
  <c r="EV171" i="12"/>
  <c r="FL171" i="12"/>
  <c r="FZ171" i="12"/>
  <c r="GN171" i="12"/>
  <c r="GY171" i="12"/>
  <c r="HM171" i="12"/>
  <c r="EL172" i="12"/>
  <c r="EZ172" i="12"/>
  <c r="FN172" i="12"/>
  <c r="FY172" i="12"/>
  <c r="GJ172" i="12"/>
  <c r="GS172" i="12"/>
  <c r="HB172" i="12"/>
  <c r="HJ172" i="12"/>
  <c r="HR172" i="12"/>
  <c r="EN173" i="12"/>
  <c r="EV173" i="12"/>
  <c r="FD173" i="12"/>
  <c r="FL173" i="12"/>
  <c r="FT173" i="12"/>
  <c r="GB173" i="12"/>
  <c r="GJ173" i="12"/>
  <c r="GR173" i="12"/>
  <c r="GZ173" i="12"/>
  <c r="HH173" i="12"/>
  <c r="HP173" i="12"/>
  <c r="EL174" i="12"/>
  <c r="ET174" i="12"/>
  <c r="FB174" i="12"/>
  <c r="FJ174" i="12"/>
  <c r="FR174" i="12"/>
  <c r="FZ174" i="12"/>
  <c r="GH174" i="12"/>
  <c r="GP174" i="12"/>
  <c r="GX174" i="12"/>
  <c r="HF174" i="12"/>
  <c r="HN174" i="12"/>
  <c r="EJ175" i="12"/>
  <c r="ER175" i="12"/>
  <c r="EZ175" i="12"/>
  <c r="FH175" i="12"/>
  <c r="FP175" i="12"/>
  <c r="FX175" i="12"/>
  <c r="GF175" i="12"/>
  <c r="GN175" i="12"/>
  <c r="GV175" i="12"/>
  <c r="HD175" i="12"/>
  <c r="HL175" i="12"/>
  <c r="HT175" i="12"/>
  <c r="EP176" i="12"/>
  <c r="EX176" i="12"/>
  <c r="FF176" i="12"/>
  <c r="FN176" i="12"/>
  <c r="FV176" i="12"/>
  <c r="GD176" i="12"/>
  <c r="GL176" i="12"/>
  <c r="GT176" i="12"/>
  <c r="HB176" i="12"/>
  <c r="HJ176" i="12"/>
  <c r="HR176" i="12"/>
  <c r="EN177" i="12"/>
  <c r="EV177" i="12"/>
  <c r="FD177" i="12"/>
  <c r="FL177" i="12"/>
  <c r="FT177" i="12"/>
  <c r="GB177" i="12"/>
  <c r="GJ177" i="12"/>
  <c r="GR177" i="12"/>
  <c r="GZ177" i="12"/>
  <c r="HH177" i="12"/>
  <c r="HP177" i="12"/>
  <c r="EL178" i="12"/>
  <c r="ET178" i="12"/>
  <c r="FB178" i="12"/>
  <c r="FJ178" i="12"/>
  <c r="FR178" i="12"/>
  <c r="FZ178" i="12"/>
  <c r="GH178" i="12"/>
  <c r="GP178" i="12"/>
  <c r="GX178" i="12"/>
  <c r="HF178" i="12"/>
  <c r="HN178" i="12"/>
  <c r="EJ179" i="12"/>
  <c r="ER179" i="12"/>
  <c r="EZ179" i="12"/>
  <c r="FH179" i="12"/>
  <c r="FP179" i="12"/>
  <c r="FX179" i="12"/>
  <c r="GF179" i="12"/>
  <c r="GN179" i="12"/>
  <c r="GV179" i="12"/>
  <c r="HD179" i="12"/>
  <c r="HL179" i="12"/>
  <c r="HT179" i="12"/>
  <c r="EP180" i="12"/>
  <c r="EX180" i="12"/>
  <c r="FF180" i="12"/>
  <c r="FN180" i="12"/>
  <c r="FV180" i="12"/>
  <c r="GD180" i="12"/>
  <c r="GL180" i="12"/>
  <c r="GT180" i="12"/>
  <c r="HB180" i="12"/>
  <c r="HJ180" i="12"/>
  <c r="BM174" i="12"/>
  <c r="KC174" i="12"/>
  <c r="IW177" i="12"/>
  <c r="JZ178" i="12"/>
  <c r="JQ179" i="12"/>
  <c r="JH180" i="12"/>
  <c r="LM180" i="12"/>
  <c r="EU168" i="12"/>
  <c r="FV168" i="12"/>
  <c r="GQ168" i="12"/>
  <c r="HL168" i="12"/>
  <c r="ET170" i="12"/>
  <c r="FJ170" i="12"/>
  <c r="FZ170" i="12"/>
  <c r="GP170" i="12"/>
  <c r="HF170" i="12"/>
  <c r="EJ171" i="12"/>
  <c r="EZ171" i="12"/>
  <c r="FP171" i="12"/>
  <c r="GA171" i="12"/>
  <c r="GO171" i="12"/>
  <c r="GZ171" i="12"/>
  <c r="HN171" i="12"/>
  <c r="EP172" i="12"/>
  <c r="FA172" i="12"/>
  <c r="FO172" i="12"/>
  <c r="FZ172" i="12"/>
  <c r="GK172" i="12"/>
  <c r="GT172" i="12"/>
  <c r="HC172" i="12"/>
  <c r="HK172" i="12"/>
  <c r="HS172" i="12"/>
  <c r="EO173" i="12"/>
  <c r="EW173" i="12"/>
  <c r="FE173" i="12"/>
  <c r="FM173" i="12"/>
  <c r="FU173" i="12"/>
  <c r="GC173" i="12"/>
  <c r="GK173" i="12"/>
  <c r="GS173" i="12"/>
  <c r="HA173" i="12"/>
  <c r="HI173" i="12"/>
  <c r="HQ173" i="12"/>
  <c r="EM174" i="12"/>
  <c r="EU174" i="12"/>
  <c r="FC174" i="12"/>
  <c r="FK174" i="12"/>
  <c r="FS174" i="12"/>
  <c r="GA174" i="12"/>
  <c r="GI174" i="12"/>
  <c r="GQ174" i="12"/>
  <c r="GY174" i="12"/>
  <c r="HG174" i="12"/>
  <c r="HO174" i="12"/>
  <c r="EK175" i="12"/>
  <c r="ES175" i="12"/>
  <c r="FA175" i="12"/>
  <c r="FI175" i="12"/>
  <c r="FQ175" i="12"/>
  <c r="FY175" i="12"/>
  <c r="GG175" i="12"/>
  <c r="GO175" i="12"/>
  <c r="GW175" i="12"/>
  <c r="HE175" i="12"/>
  <c r="HM175" i="12"/>
  <c r="HU175" i="12"/>
  <c r="EQ176" i="12"/>
  <c r="EY176" i="12"/>
  <c r="FG176" i="12"/>
  <c r="FO176" i="12"/>
  <c r="FW176" i="12"/>
  <c r="GE176" i="12"/>
  <c r="GM176" i="12"/>
  <c r="GU176" i="12"/>
  <c r="HC176" i="12"/>
  <c r="HK176" i="12"/>
  <c r="HS176" i="12"/>
  <c r="EO177" i="12"/>
  <c r="EW177" i="12"/>
  <c r="FE177" i="12"/>
  <c r="FM177" i="12"/>
  <c r="FU177" i="12"/>
  <c r="GC177" i="12"/>
  <c r="GK177" i="12"/>
  <c r="GS177" i="12"/>
  <c r="HA177" i="12"/>
  <c r="HI177" i="12"/>
  <c r="HQ177" i="12"/>
  <c r="EM178" i="12"/>
  <c r="EU178" i="12"/>
  <c r="FC178" i="12"/>
  <c r="FK178" i="12"/>
  <c r="FS178" i="12"/>
  <c r="GA178" i="12"/>
  <c r="GI178" i="12"/>
  <c r="GQ178" i="12"/>
  <c r="GY178" i="12"/>
  <c r="HG178" i="12"/>
  <c r="HO178" i="12"/>
  <c r="EK179" i="12"/>
  <c r="ES179" i="12"/>
  <c r="FA179" i="12"/>
  <c r="FI179" i="12"/>
  <c r="FQ179" i="12"/>
  <c r="FY179" i="12"/>
  <c r="BH180" i="12"/>
  <c r="JI175" i="12"/>
  <c r="JK177" i="12"/>
  <c r="KK178" i="12"/>
  <c r="KB179" i="12"/>
  <c r="JI180" i="12"/>
  <c r="EZ168" i="12"/>
  <c r="FW168" i="12"/>
  <c r="GR168" i="12"/>
  <c r="HM168" i="12"/>
  <c r="EU170" i="12"/>
  <c r="FK170" i="12"/>
  <c r="GA170" i="12"/>
  <c r="GQ170" i="12"/>
  <c r="HG170" i="12"/>
  <c r="EK171" i="12"/>
  <c r="FA171" i="12"/>
  <c r="FQ171" i="12"/>
  <c r="GB171" i="12"/>
  <c r="GP171" i="12"/>
  <c r="HD171" i="12"/>
  <c r="HO171" i="12"/>
  <c r="EQ172" i="12"/>
  <c r="FB172" i="12"/>
  <c r="FP172" i="12"/>
  <c r="GB172" i="12"/>
  <c r="GL172" i="12"/>
  <c r="GU172" i="12"/>
  <c r="HD172" i="12"/>
  <c r="HL172" i="12"/>
  <c r="HT172" i="12"/>
  <c r="EP173" i="12"/>
  <c r="EX173" i="12"/>
  <c r="FF173" i="12"/>
  <c r="FN173" i="12"/>
  <c r="FV173" i="12"/>
  <c r="GD173" i="12"/>
  <c r="GL173" i="12"/>
  <c r="GT173" i="12"/>
  <c r="HB173" i="12"/>
  <c r="HJ173" i="12"/>
  <c r="HR173" i="12"/>
  <c r="EN174" i="12"/>
  <c r="EV174" i="12"/>
  <c r="FD174" i="12"/>
  <c r="FL174" i="12"/>
  <c r="FT174" i="12"/>
  <c r="GB174" i="12"/>
  <c r="GJ174" i="12"/>
  <c r="GR174" i="12"/>
  <c r="GZ174" i="12"/>
  <c r="HH174" i="12"/>
  <c r="HP174" i="12"/>
  <c r="EL175" i="12"/>
  <c r="ET175" i="12"/>
  <c r="FB175" i="12"/>
  <c r="FJ175" i="12"/>
  <c r="FR175" i="12"/>
  <c r="FZ175" i="12"/>
  <c r="GH175" i="12"/>
  <c r="GP175" i="12"/>
  <c r="GX175" i="12"/>
  <c r="HF175" i="12"/>
  <c r="HN175" i="12"/>
  <c r="EJ176" i="12"/>
  <c r="ER176" i="12"/>
  <c r="EZ176" i="12"/>
  <c r="FH176" i="12"/>
  <c r="FP176" i="12"/>
  <c r="FX176" i="12"/>
  <c r="GF176" i="12"/>
  <c r="GN176" i="12"/>
  <c r="GV176" i="12"/>
  <c r="HD176" i="12"/>
  <c r="HL176" i="12"/>
  <c r="HT176" i="12"/>
  <c r="EP177" i="12"/>
  <c r="EX177" i="12"/>
  <c r="FF177" i="12"/>
  <c r="FN177" i="12"/>
  <c r="FV177" i="12"/>
  <c r="GD177" i="12"/>
  <c r="GL177" i="12"/>
  <c r="GT177" i="12"/>
  <c r="HB177" i="12"/>
  <c r="HJ177" i="12"/>
  <c r="HR177" i="12"/>
  <c r="EN178" i="12"/>
  <c r="EV178" i="12"/>
  <c r="FD178" i="12"/>
  <c r="FL178" i="12"/>
  <c r="FT178" i="12"/>
  <c r="GB178" i="12"/>
  <c r="GJ178" i="12"/>
  <c r="GR178" i="12"/>
  <c r="GZ178" i="12"/>
  <c r="HH178" i="12"/>
  <c r="HP178" i="12"/>
  <c r="EL179" i="12"/>
  <c r="ET179" i="12"/>
  <c r="FB179" i="12"/>
  <c r="IJ171" i="12"/>
  <c r="LB175" i="12"/>
  <c r="KY177" i="12"/>
  <c r="LI178" i="12"/>
  <c r="KV179" i="12"/>
  <c r="KA180" i="12"/>
  <c r="IH178" i="12"/>
  <c r="FF168" i="12"/>
  <c r="GA168" i="12"/>
  <c r="GV168" i="12"/>
  <c r="HR168" i="12"/>
  <c r="EX170" i="12"/>
  <c r="FN170" i="12"/>
  <c r="GD170" i="12"/>
  <c r="GT170" i="12"/>
  <c r="HJ170" i="12"/>
  <c r="EN171" i="12"/>
  <c r="FD171" i="12"/>
  <c r="FS171" i="12"/>
  <c r="GG171" i="12"/>
  <c r="GR171" i="12"/>
  <c r="HF171" i="12"/>
  <c r="HT171" i="12"/>
  <c r="ES172" i="12"/>
  <c r="FG172" i="12"/>
  <c r="FR172" i="12"/>
  <c r="GE172" i="12"/>
  <c r="GN172" i="12"/>
  <c r="GW172" i="12"/>
  <c r="HF172" i="12"/>
  <c r="HN172" i="12"/>
  <c r="EJ173" i="12"/>
  <c r="ER173" i="12"/>
  <c r="EZ173" i="12"/>
  <c r="FH173" i="12"/>
  <c r="FP173" i="12"/>
  <c r="FX173" i="12"/>
  <c r="GF173" i="12"/>
  <c r="GN173" i="12"/>
  <c r="GV173" i="12"/>
  <c r="HD173" i="12"/>
  <c r="HL173" i="12"/>
  <c r="HT173" i="12"/>
  <c r="EP174" i="12"/>
  <c r="EX174" i="12"/>
  <c r="FF174" i="12"/>
  <c r="FN174" i="12"/>
  <c r="FV174" i="12"/>
  <c r="GD174" i="12"/>
  <c r="GL174" i="12"/>
  <c r="GT174" i="12"/>
  <c r="HB174" i="12"/>
  <c r="HJ174" i="12"/>
  <c r="HR174" i="12"/>
  <c r="EN175" i="12"/>
  <c r="EV175" i="12"/>
  <c r="FD175" i="12"/>
  <c r="FL175" i="12"/>
  <c r="FT175" i="12"/>
  <c r="GB175" i="12"/>
  <c r="GJ175" i="12"/>
  <c r="GR175" i="12"/>
  <c r="GZ175" i="12"/>
  <c r="HH175" i="12"/>
  <c r="HP175" i="12"/>
  <c r="EL176" i="12"/>
  <c r="ET176" i="12"/>
  <c r="FB176" i="12"/>
  <c r="FJ176" i="12"/>
  <c r="FR176" i="12"/>
  <c r="FZ176" i="12"/>
  <c r="GH176" i="12"/>
  <c r="GP176" i="12"/>
  <c r="GX176" i="12"/>
  <c r="HF176" i="12"/>
  <c r="HN176" i="12"/>
  <c r="EJ177" i="12"/>
  <c r="ER177" i="12"/>
  <c r="EZ177" i="12"/>
  <c r="FH177" i="12"/>
  <c r="FP177" i="12"/>
  <c r="FX177" i="12"/>
  <c r="GF177" i="12"/>
  <c r="GN177" i="12"/>
  <c r="GV177" i="12"/>
  <c r="HD177" i="12"/>
  <c r="HL177" i="12"/>
  <c r="HT177" i="12"/>
  <c r="EP178" i="12"/>
  <c r="EX178" i="12"/>
  <c r="FF178" i="12"/>
  <c r="FN178" i="12"/>
  <c r="FV178" i="12"/>
  <c r="GD178" i="12"/>
  <c r="GL178" i="12"/>
  <c r="GT178" i="12"/>
  <c r="HB178" i="12"/>
  <c r="HJ178" i="12"/>
  <c r="HR178" i="12"/>
  <c r="EN179" i="12"/>
  <c r="EV179" i="12"/>
  <c r="FD179" i="12"/>
  <c r="FL179" i="12"/>
  <c r="FT179" i="12"/>
  <c r="GB179" i="12"/>
  <c r="GJ179" i="12"/>
  <c r="GR179" i="12"/>
  <c r="GZ179" i="12"/>
  <c r="HH179" i="12"/>
  <c r="HP179" i="12"/>
  <c r="EL180" i="12"/>
  <c r="ET180" i="12"/>
  <c r="FB180" i="12"/>
  <c r="FJ180" i="12"/>
  <c r="FR180" i="12"/>
  <c r="FZ180" i="12"/>
  <c r="GH180" i="12"/>
  <c r="GP180" i="12"/>
  <c r="GX180" i="12"/>
  <c r="HF180" i="12"/>
  <c r="HN180" i="12"/>
  <c r="LI177" i="12"/>
  <c r="IH170" i="12"/>
  <c r="EK170" i="12"/>
  <c r="GX170" i="12"/>
  <c r="FT171" i="12"/>
  <c r="HU171" i="12"/>
  <c r="GF172" i="12"/>
  <c r="HO172" i="12"/>
  <c r="FI173" i="12"/>
  <c r="GO173" i="12"/>
  <c r="HU173" i="12"/>
  <c r="FO174" i="12"/>
  <c r="GU174" i="12"/>
  <c r="EO175" i="12"/>
  <c r="FU175" i="12"/>
  <c r="HA175" i="12"/>
  <c r="EU176" i="12"/>
  <c r="GA176" i="12"/>
  <c r="HG176" i="12"/>
  <c r="FA177" i="12"/>
  <c r="GG177" i="12"/>
  <c r="HM177" i="12"/>
  <c r="FG178" i="12"/>
  <c r="GM178" i="12"/>
  <c r="HS178" i="12"/>
  <c r="FK179" i="12"/>
  <c r="GG179" i="12"/>
  <c r="GW179" i="12"/>
  <c r="HM179" i="12"/>
  <c r="EQ180" i="12"/>
  <c r="FG180" i="12"/>
  <c r="FW180" i="12"/>
  <c r="GM180" i="12"/>
  <c r="HC180" i="12"/>
  <c r="HQ180" i="12"/>
  <c r="EI171" i="12"/>
  <c r="KU178" i="12"/>
  <c r="FD168" i="12"/>
  <c r="EW170" i="12"/>
  <c r="HI170" i="12"/>
  <c r="GF171" i="12"/>
  <c r="ER172" i="12"/>
  <c r="GM172" i="12"/>
  <c r="HU172" i="12"/>
  <c r="FO173" i="12"/>
  <c r="GU173" i="12"/>
  <c r="EO174" i="12"/>
  <c r="FU174" i="12"/>
  <c r="HA174" i="12"/>
  <c r="EU175" i="12"/>
  <c r="GA175" i="12"/>
  <c r="HG175" i="12"/>
  <c r="FA176" i="12"/>
  <c r="GG176" i="12"/>
  <c r="HM176" i="12"/>
  <c r="FG177" i="12"/>
  <c r="GM177" i="12"/>
  <c r="HS177" i="12"/>
  <c r="FM178" i="12"/>
  <c r="GS178" i="12"/>
  <c r="EM179" i="12"/>
  <c r="FM179" i="12"/>
  <c r="GH179" i="12"/>
  <c r="GX179" i="12"/>
  <c r="HN179" i="12"/>
  <c r="ER180" i="12"/>
  <c r="FH180" i="12"/>
  <c r="FX180" i="12"/>
  <c r="GN180" i="12"/>
  <c r="HD180" i="12"/>
  <c r="HR180" i="12"/>
  <c r="EI170" i="12"/>
  <c r="FK168" i="12"/>
  <c r="HN170" i="12"/>
  <c r="GH171" i="12"/>
  <c r="GO172" i="12"/>
  <c r="EK173" i="12"/>
  <c r="FQ173" i="12"/>
  <c r="EQ174" i="12"/>
  <c r="HC174" i="12"/>
  <c r="EW175" i="12"/>
  <c r="HI175" i="12"/>
  <c r="GI176" i="12"/>
  <c r="FI177" i="12"/>
  <c r="HU177" i="12"/>
  <c r="GU178" i="12"/>
  <c r="EO179" i="12"/>
  <c r="GI179" i="12"/>
  <c r="HO179" i="12"/>
  <c r="FY180" i="12"/>
  <c r="HE180" i="12"/>
  <c r="HS180" i="12"/>
  <c r="GU168" i="12"/>
  <c r="FC171" i="12"/>
  <c r="HE171" i="12"/>
  <c r="FQ172" i="12"/>
  <c r="HE172" i="12"/>
  <c r="EY173" i="12"/>
  <c r="GE173" i="12"/>
  <c r="HK173" i="12"/>
  <c r="FE174" i="12"/>
  <c r="HQ174" i="12"/>
  <c r="FK175" i="12"/>
  <c r="GQ175" i="12"/>
  <c r="EK176" i="12"/>
  <c r="FQ176" i="12"/>
  <c r="GW176" i="12"/>
  <c r="EQ177" i="12"/>
  <c r="FW177" i="12"/>
  <c r="HC177" i="12"/>
  <c r="EW178" i="12"/>
  <c r="GC178" i="12"/>
  <c r="HI178" i="12"/>
  <c r="FC179" i="12"/>
  <c r="FZ179" i="12"/>
  <c r="GP179" i="12"/>
  <c r="HF179" i="12"/>
  <c r="EJ180" i="12"/>
  <c r="EZ180" i="12"/>
  <c r="FP180" i="12"/>
  <c r="GF180" i="12"/>
  <c r="GV180" i="12"/>
  <c r="HL180" i="12"/>
  <c r="IK179" i="12"/>
  <c r="FB170" i="12"/>
  <c r="ET172" i="12"/>
  <c r="GW173" i="12"/>
  <c r="FW174" i="12"/>
  <c r="GC175" i="12"/>
  <c r="FC176" i="12"/>
  <c r="HO176" i="12"/>
  <c r="GO177" i="12"/>
  <c r="FO178" i="12"/>
  <c r="FR179" i="12"/>
  <c r="GY179" i="12"/>
  <c r="ES180" i="12"/>
  <c r="FI180" i="12"/>
  <c r="GO180" i="12"/>
  <c r="GC170" i="12"/>
  <c r="KC168" i="12"/>
  <c r="KN179" i="12"/>
  <c r="FY168" i="12"/>
  <c r="FM170" i="12"/>
  <c r="EM171" i="12"/>
  <c r="GQ171" i="12"/>
  <c r="FF172" i="12"/>
  <c r="GV172" i="12"/>
  <c r="EQ173" i="12"/>
  <c r="FW173" i="12"/>
  <c r="HC173" i="12"/>
  <c r="EW174" i="12"/>
  <c r="GC174" i="12"/>
  <c r="HI174" i="12"/>
  <c r="FC175" i="12"/>
  <c r="GI175" i="12"/>
  <c r="HO175" i="12"/>
  <c r="FI176" i="12"/>
  <c r="GO176" i="12"/>
  <c r="HU176" i="12"/>
  <c r="FO177" i="12"/>
  <c r="GU177" i="12"/>
  <c r="EO178" i="12"/>
  <c r="FU178" i="12"/>
  <c r="HA178" i="12"/>
  <c r="EU179" i="12"/>
  <c r="FS179" i="12"/>
  <c r="GK179" i="12"/>
  <c r="HA179" i="12"/>
  <c r="HQ179" i="12"/>
  <c r="EU180" i="12"/>
  <c r="FK180" i="12"/>
  <c r="GA180" i="12"/>
  <c r="GQ180" i="12"/>
  <c r="HG180" i="12"/>
  <c r="HT180" i="12"/>
  <c r="N180" i="12" s="1"/>
  <c r="EI180" i="12"/>
  <c r="HU180" i="12"/>
  <c r="EI179" i="12"/>
  <c r="KK175" i="12"/>
  <c r="JS180" i="12"/>
  <c r="GK174" i="12"/>
  <c r="KV171" i="12"/>
  <c r="LG179" i="12"/>
  <c r="GF168" i="12"/>
  <c r="FR170" i="12"/>
  <c r="ER171" i="12"/>
  <c r="GV171" i="12"/>
  <c r="FH172" i="12"/>
  <c r="GX172" i="12"/>
  <c r="ES173" i="12"/>
  <c r="FY173" i="12"/>
  <c r="HE173" i="12"/>
  <c r="EY174" i="12"/>
  <c r="GE174" i="12"/>
  <c r="HK174" i="12"/>
  <c r="FE175" i="12"/>
  <c r="GK175" i="12"/>
  <c r="HQ175" i="12"/>
  <c r="FK176" i="12"/>
  <c r="GQ176" i="12"/>
  <c r="EK177" i="12"/>
  <c r="FQ177" i="12"/>
  <c r="GW177" i="12"/>
  <c r="EQ178" i="12"/>
  <c r="FW178" i="12"/>
  <c r="HC178" i="12"/>
  <c r="EW179" i="12"/>
  <c r="FU179" i="12"/>
  <c r="GO179" i="12"/>
  <c r="HE179" i="12"/>
  <c r="HU179" i="12"/>
  <c r="EY180" i="12"/>
  <c r="FO180" i="12"/>
  <c r="GE180" i="12"/>
  <c r="GU180" i="12"/>
  <c r="HK180" i="12"/>
  <c r="JE176" i="12"/>
  <c r="KG180" i="12"/>
  <c r="HB168" i="12"/>
  <c r="GH170" i="12"/>
  <c r="FH171" i="12"/>
  <c r="HG171" i="12"/>
  <c r="FV172" i="12"/>
  <c r="HG172" i="12"/>
  <c r="FA173" i="12"/>
  <c r="GG173" i="12"/>
  <c r="HM173" i="12"/>
  <c r="FG174" i="12"/>
  <c r="GM174" i="12"/>
  <c r="HS174" i="12"/>
  <c r="FM175" i="12"/>
  <c r="GS175" i="12"/>
  <c r="EM176" i="12"/>
  <c r="FS176" i="12"/>
  <c r="GY176" i="12"/>
  <c r="ES177" i="12"/>
  <c r="FY177" i="12"/>
  <c r="HE177" i="12"/>
  <c r="EY178" i="12"/>
  <c r="GE178" i="12"/>
  <c r="HK178" i="12"/>
  <c r="FE179" i="12"/>
  <c r="GA179" i="12"/>
  <c r="GQ179" i="12"/>
  <c r="HG179" i="12"/>
  <c r="EK180" i="12"/>
  <c r="FA180" i="12"/>
  <c r="FQ180" i="12"/>
  <c r="GG180" i="12"/>
  <c r="GW180" i="12"/>
  <c r="HM180" i="12"/>
  <c r="HP168" i="12"/>
  <c r="HS173" i="12"/>
  <c r="HE176" i="12"/>
  <c r="GC179" i="12"/>
  <c r="HO180" i="12"/>
  <c r="GD172" i="12"/>
  <c r="GK178" i="12"/>
  <c r="ES176" i="12"/>
  <c r="GM173" i="12"/>
  <c r="GS170" i="12"/>
  <c r="FM174" i="12"/>
  <c r="EY177" i="12"/>
  <c r="GS179" i="12"/>
  <c r="FC180" i="12"/>
  <c r="GY175" i="12"/>
  <c r="EI178" i="12"/>
  <c r="EI172" i="12"/>
  <c r="FR171" i="12"/>
  <c r="GS174" i="12"/>
  <c r="GE177" i="12"/>
  <c r="HI179" i="12"/>
  <c r="FE178" i="12"/>
  <c r="HM172" i="12"/>
  <c r="HQ178" i="12"/>
  <c r="EI177" i="12"/>
  <c r="FJ179" i="12"/>
  <c r="KJ177" i="12"/>
  <c r="HP171" i="12"/>
  <c r="EM175" i="12"/>
  <c r="HK177" i="12"/>
  <c r="EM180" i="12"/>
  <c r="FS175" i="12"/>
  <c r="FS180" i="12"/>
  <c r="FG173" i="12"/>
  <c r="GI180" i="12"/>
  <c r="FY176" i="12"/>
  <c r="GY180" i="12"/>
  <c r="AP211" i="21"/>
  <c r="AP213" i="21"/>
  <c r="AL211" i="21"/>
  <c r="AN211" i="21"/>
  <c r="AQ213" i="21"/>
  <c r="AU213" i="21"/>
  <c r="AU211" i="21"/>
  <c r="AT211" i="21"/>
  <c r="F211" i="21" s="1"/>
  <c r="AS213" i="21"/>
  <c r="G213" i="21" s="1"/>
  <c r="AR213" i="21"/>
  <c r="AQ211" i="21"/>
  <c r="AR211" i="21"/>
  <c r="AK213" i="21"/>
  <c r="AT213" i="21"/>
  <c r="F213" i="21" s="1"/>
  <c r="AO213" i="21"/>
  <c r="AS211" i="21"/>
  <c r="G211" i="21" s="1"/>
  <c r="AN213" i="21"/>
  <c r="AJ213" i="21"/>
  <c r="AM211" i="21"/>
  <c r="AK211" i="21"/>
  <c r="AL213" i="21"/>
  <c r="AJ211" i="21"/>
  <c r="AO211" i="21"/>
  <c r="AM213" i="21"/>
  <c r="BN211" i="21"/>
  <c r="CJ211" i="21"/>
  <c r="CR211" i="21"/>
  <c r="CQ211" i="21"/>
  <c r="BO211" i="21"/>
  <c r="CK211" i="21"/>
  <c r="CS211" i="21"/>
  <c r="W211" i="21" s="1"/>
  <c r="CU211" i="21"/>
  <c r="BP211" i="21"/>
  <c r="CL211" i="21"/>
  <c r="CT211" i="21"/>
  <c r="V211" i="21" s="1"/>
  <c r="BU211" i="21"/>
  <c r="BQ211" i="21"/>
  <c r="CM211" i="21"/>
  <c r="BJ211" i="21"/>
  <c r="BR211" i="21"/>
  <c r="CN211" i="21"/>
  <c r="BL211" i="21"/>
  <c r="BT211" i="21"/>
  <c r="N211" i="21" s="1"/>
  <c r="CP211" i="21"/>
  <c r="BK211" i="21"/>
  <c r="BS211" i="21"/>
  <c r="O211" i="21" s="1"/>
  <c r="CO211" i="21"/>
  <c r="BM211" i="21"/>
  <c r="CN213" i="21"/>
  <c r="CJ213" i="21"/>
  <c r="BR213" i="21"/>
  <c r="BQ213" i="21"/>
  <c r="CO213" i="21"/>
  <c r="BK213" i="21"/>
  <c r="BS213" i="21"/>
  <c r="O213" i="21" s="1"/>
  <c r="CP213" i="21"/>
  <c r="BL213" i="21"/>
  <c r="BT213" i="21"/>
  <c r="N213" i="21" s="1"/>
  <c r="CM213" i="21"/>
  <c r="CQ213" i="21"/>
  <c r="BM213" i="21"/>
  <c r="BU213" i="21"/>
  <c r="CR213" i="21"/>
  <c r="BN213" i="21"/>
  <c r="BJ213" i="21"/>
  <c r="CK213" i="21"/>
  <c r="CS213" i="21"/>
  <c r="W213" i="21" s="1"/>
  <c r="BO213" i="21"/>
  <c r="LT213" i="12"/>
  <c r="CU213" i="21"/>
  <c r="CL213" i="21"/>
  <c r="CT213" i="21"/>
  <c r="V213" i="21" s="1"/>
  <c r="BP213" i="21"/>
  <c r="IP214" i="12"/>
  <c r="IX214" i="12"/>
  <c r="JF214" i="12"/>
  <c r="JN214" i="12"/>
  <c r="JV214" i="12"/>
  <c r="KD214" i="12"/>
  <c r="KL214" i="12"/>
  <c r="KT214" i="12"/>
  <c r="LB214" i="12"/>
  <c r="LJ214" i="12"/>
  <c r="LR214" i="12"/>
  <c r="EM214" i="12"/>
  <c r="EU214" i="12"/>
  <c r="FC214" i="12"/>
  <c r="FK214" i="12"/>
  <c r="FS214" i="12"/>
  <c r="GA214" i="12"/>
  <c r="GI214" i="12"/>
  <c r="GQ214" i="12"/>
  <c r="GY214" i="12"/>
  <c r="HG214" i="12"/>
  <c r="HO214" i="12"/>
  <c r="AR214" i="12"/>
  <c r="AZ214" i="12"/>
  <c r="BH214" i="12"/>
  <c r="BP214" i="12"/>
  <c r="BX214" i="12"/>
  <c r="CF214" i="12"/>
  <c r="CN214" i="12"/>
  <c r="CV214" i="12"/>
  <c r="DD214" i="12"/>
  <c r="DL214" i="12"/>
  <c r="DT214" i="12"/>
  <c r="IQ214" i="12"/>
  <c r="JO214" i="12"/>
  <c r="KE214" i="12"/>
  <c r="KU214" i="12"/>
  <c r="LK214" i="12"/>
  <c r="EV214" i="12"/>
  <c r="IJ214" i="12"/>
  <c r="IR214" i="12"/>
  <c r="IZ214" i="12"/>
  <c r="JH214" i="12"/>
  <c r="JP214" i="12"/>
  <c r="JX214" i="12"/>
  <c r="KF214" i="12"/>
  <c r="KN214" i="12"/>
  <c r="KV214" i="12"/>
  <c r="LD214" i="12"/>
  <c r="LL214" i="12"/>
  <c r="IH214" i="12"/>
  <c r="EO214" i="12"/>
  <c r="EW214" i="12"/>
  <c r="FE214" i="12"/>
  <c r="FM214" i="12"/>
  <c r="FU214" i="12"/>
  <c r="GC214" i="12"/>
  <c r="GK214" i="12"/>
  <c r="GS214" i="12"/>
  <c r="HA214" i="12"/>
  <c r="HI214" i="12"/>
  <c r="HQ214" i="12"/>
  <c r="AL214" i="12"/>
  <c r="AT214" i="12"/>
  <c r="BB214" i="12"/>
  <c r="BJ214" i="12"/>
  <c r="BR214" i="12"/>
  <c r="BZ214" i="12"/>
  <c r="CH214" i="12"/>
  <c r="CP214" i="12"/>
  <c r="CX214" i="12"/>
  <c r="DF214" i="12"/>
  <c r="DN214" i="12"/>
  <c r="AJ214" i="12"/>
  <c r="GE214" i="12"/>
  <c r="HC214" i="12"/>
  <c r="IK214" i="12"/>
  <c r="IS214" i="12"/>
  <c r="JA214" i="12"/>
  <c r="JI214" i="12"/>
  <c r="JQ214" i="12"/>
  <c r="JY214" i="12"/>
  <c r="KG214" i="12"/>
  <c r="KO214" i="12"/>
  <c r="KW214" i="12"/>
  <c r="LE214" i="12"/>
  <c r="LM214" i="12"/>
  <c r="EP214" i="12"/>
  <c r="EX214" i="12"/>
  <c r="FF214" i="12"/>
  <c r="FN214" i="12"/>
  <c r="FV214" i="12"/>
  <c r="GD214" i="12"/>
  <c r="GL214" i="12"/>
  <c r="GT214" i="12"/>
  <c r="HB214" i="12"/>
  <c r="HJ214" i="12"/>
  <c r="HR214" i="12"/>
  <c r="AM214" i="12"/>
  <c r="AU214" i="12"/>
  <c r="BC214" i="12"/>
  <c r="BK214" i="12"/>
  <c r="BS214" i="12"/>
  <c r="CA214" i="12"/>
  <c r="CI214" i="12"/>
  <c r="CQ214" i="12"/>
  <c r="CY214" i="12"/>
  <c r="DG214" i="12"/>
  <c r="DO214" i="12"/>
  <c r="KP214" i="12"/>
  <c r="EY214" i="12"/>
  <c r="FO214" i="12"/>
  <c r="GM214" i="12"/>
  <c r="HK214" i="12"/>
  <c r="IL214" i="12"/>
  <c r="IT214" i="12"/>
  <c r="JB214" i="12"/>
  <c r="JJ214" i="12"/>
  <c r="JR214" i="12"/>
  <c r="JZ214" i="12"/>
  <c r="KH214" i="12"/>
  <c r="KX214" i="12"/>
  <c r="LF214" i="12"/>
  <c r="LN214" i="12"/>
  <c r="EQ214" i="12"/>
  <c r="FG214" i="12"/>
  <c r="FW214" i="12"/>
  <c r="GU214" i="12"/>
  <c r="HS214" i="12"/>
  <c r="IM214" i="12"/>
  <c r="IU214" i="12"/>
  <c r="JC214" i="12"/>
  <c r="JK214" i="12"/>
  <c r="JS214" i="12"/>
  <c r="KA214" i="12"/>
  <c r="KI214" i="12"/>
  <c r="KQ214" i="12"/>
  <c r="KY214" i="12"/>
  <c r="LG214" i="12"/>
  <c r="LO214" i="12"/>
  <c r="EJ214" i="12"/>
  <c r="ER214" i="12"/>
  <c r="EZ214" i="12"/>
  <c r="FH214" i="12"/>
  <c r="FP214" i="12"/>
  <c r="FX214" i="12"/>
  <c r="GF214" i="12"/>
  <c r="GN214" i="12"/>
  <c r="GV214" i="12"/>
  <c r="HD214" i="12"/>
  <c r="HL214" i="12"/>
  <c r="HT214" i="12"/>
  <c r="N214" i="12" s="1"/>
  <c r="AO214" i="12"/>
  <c r="AW214" i="12"/>
  <c r="BE214" i="12"/>
  <c r="BM214" i="12"/>
  <c r="BU214" i="12"/>
  <c r="CC214" i="12"/>
  <c r="CK214" i="12"/>
  <c r="CS214" i="12"/>
  <c r="DA214" i="12"/>
  <c r="DI214" i="12"/>
  <c r="DQ214" i="12"/>
  <c r="LS214" i="12"/>
  <c r="V214" i="12" s="1"/>
  <c r="EN214" i="12"/>
  <c r="IN214" i="12"/>
  <c r="IV214" i="12"/>
  <c r="JD214" i="12"/>
  <c r="JL214" i="12"/>
  <c r="JT214" i="12"/>
  <c r="KB214" i="12"/>
  <c r="KJ214" i="12"/>
  <c r="KR214" i="12"/>
  <c r="KZ214" i="12"/>
  <c r="LH214" i="12"/>
  <c r="LP214" i="12"/>
  <c r="EK214" i="12"/>
  <c r="ES214" i="12"/>
  <c r="FA214" i="12"/>
  <c r="FI214" i="12"/>
  <c r="FQ214" i="12"/>
  <c r="FY214" i="12"/>
  <c r="GG214" i="12"/>
  <c r="GO214" i="12"/>
  <c r="GW214" i="12"/>
  <c r="HE214" i="12"/>
  <c r="HM214" i="12"/>
  <c r="EI214" i="12"/>
  <c r="AP214" i="12"/>
  <c r="AX214" i="12"/>
  <c r="BF214" i="12"/>
  <c r="BN214" i="12"/>
  <c r="BV214" i="12"/>
  <c r="CD214" i="12"/>
  <c r="CL214" i="12"/>
  <c r="CT214" i="12"/>
  <c r="DB214" i="12"/>
  <c r="DJ214" i="12"/>
  <c r="DR214" i="12"/>
  <c r="IO214" i="12"/>
  <c r="IW214" i="12"/>
  <c r="JE214" i="12"/>
  <c r="JM214" i="12"/>
  <c r="JU214" i="12"/>
  <c r="KC214" i="12"/>
  <c r="KK214" i="12"/>
  <c r="KS214" i="12"/>
  <c r="LA214" i="12"/>
  <c r="LI214" i="12"/>
  <c r="LQ214" i="12"/>
  <c r="EL214" i="12"/>
  <c r="ET214" i="12"/>
  <c r="FB214" i="12"/>
  <c r="FJ214" i="12"/>
  <c r="FR214" i="12"/>
  <c r="FZ214" i="12"/>
  <c r="GH214" i="12"/>
  <c r="GP214" i="12"/>
  <c r="GX214" i="12"/>
  <c r="HF214" i="12"/>
  <c r="HN214" i="12"/>
  <c r="AQ214" i="12"/>
  <c r="AY214" i="12"/>
  <c r="BG214" i="12"/>
  <c r="BO214" i="12"/>
  <c r="BW214" i="12"/>
  <c r="CE214" i="12"/>
  <c r="CM214" i="12"/>
  <c r="CU214" i="12"/>
  <c r="DC214" i="12"/>
  <c r="DK214" i="12"/>
  <c r="DS214" i="12"/>
  <c r="II214" i="12"/>
  <c r="IY214" i="12"/>
  <c r="JG214" i="12"/>
  <c r="JW214" i="12"/>
  <c r="KM214" i="12"/>
  <c r="LC214" i="12"/>
  <c r="FD214" i="12"/>
  <c r="HP214" i="12"/>
  <c r="FL214" i="12"/>
  <c r="AK214" i="12"/>
  <c r="BQ214" i="12"/>
  <c r="CW214" i="12"/>
  <c r="AN214" i="12"/>
  <c r="BT214" i="12"/>
  <c r="FT214" i="12"/>
  <c r="CZ214" i="12"/>
  <c r="GB214" i="12"/>
  <c r="AS214" i="12"/>
  <c r="BY214" i="12"/>
  <c r="DE214" i="12"/>
  <c r="BI214" i="12"/>
  <c r="CR214" i="12"/>
  <c r="GJ214" i="12"/>
  <c r="AV214" i="12"/>
  <c r="CB214" i="12"/>
  <c r="DH214" i="12"/>
  <c r="GR214" i="12"/>
  <c r="BA214" i="12"/>
  <c r="CG214" i="12"/>
  <c r="DM214" i="12"/>
  <c r="DU214" i="12"/>
  <c r="F214" i="12" s="1"/>
  <c r="BL214" i="12"/>
  <c r="GZ214" i="12"/>
  <c r="BD214" i="12"/>
  <c r="CJ214" i="12"/>
  <c r="DP214" i="12"/>
  <c r="HH214" i="12"/>
  <c r="CO214" i="12"/>
  <c r="HT224" i="12"/>
  <c r="IM242" i="12"/>
  <c r="IU242" i="12"/>
  <c r="JC242" i="12"/>
  <c r="JK242" i="12"/>
  <c r="JS242" i="12"/>
  <c r="KA242" i="12"/>
  <c r="KI242" i="12"/>
  <c r="KQ242" i="12"/>
  <c r="KY242" i="12"/>
  <c r="LG242" i="12"/>
  <c r="LO242" i="12"/>
  <c r="IL243" i="12"/>
  <c r="IT243" i="12"/>
  <c r="JB243" i="12"/>
  <c r="JJ243" i="12"/>
  <c r="JR243" i="12"/>
  <c r="JZ243" i="12"/>
  <c r="KH243" i="12"/>
  <c r="KP243" i="12"/>
  <c r="KX243" i="12"/>
  <c r="LF243" i="12"/>
  <c r="LN243" i="12"/>
  <c r="IK244" i="12"/>
  <c r="IS244" i="12"/>
  <c r="JA244" i="12"/>
  <c r="JI244" i="12"/>
  <c r="JQ244" i="12"/>
  <c r="JY244" i="12"/>
  <c r="KG244" i="12"/>
  <c r="KO244" i="12"/>
  <c r="KW244" i="12"/>
  <c r="LE244" i="12"/>
  <c r="LM244" i="12"/>
  <c r="IJ245" i="12"/>
  <c r="IR245" i="12"/>
  <c r="IZ245" i="12"/>
  <c r="JH245" i="12"/>
  <c r="JP245" i="12"/>
  <c r="JX245" i="12"/>
  <c r="KF245" i="12"/>
  <c r="KN245" i="12"/>
  <c r="KV245" i="12"/>
  <c r="LD245" i="12"/>
  <c r="LL245" i="12"/>
  <c r="II246" i="12"/>
  <c r="IQ246" i="12"/>
  <c r="IY246" i="12"/>
  <c r="JG246" i="12"/>
  <c r="JO246" i="12"/>
  <c r="JW246" i="12"/>
  <c r="KE246" i="12"/>
  <c r="KM246" i="12"/>
  <c r="KU246" i="12"/>
  <c r="LC246" i="12"/>
  <c r="LK246" i="12"/>
  <c r="LS246" i="12"/>
  <c r="V246" i="12" s="1"/>
  <c r="EN236" i="12"/>
  <c r="EV236" i="12"/>
  <c r="FD236" i="12"/>
  <c r="FL236" i="12"/>
  <c r="FT236" i="12"/>
  <c r="GB236" i="12"/>
  <c r="GJ236" i="12"/>
  <c r="GR236" i="12"/>
  <c r="GZ236" i="12"/>
  <c r="HH236" i="12"/>
  <c r="HP236" i="12"/>
  <c r="EM237" i="12"/>
  <c r="EU237" i="12"/>
  <c r="FC237" i="12"/>
  <c r="IN242" i="12"/>
  <c r="IV242" i="12"/>
  <c r="JD242" i="12"/>
  <c r="JL242" i="12"/>
  <c r="JT242" i="12"/>
  <c r="KB242" i="12"/>
  <c r="KJ242" i="12"/>
  <c r="KR242" i="12"/>
  <c r="KZ242" i="12"/>
  <c r="LH242" i="12"/>
  <c r="LP242" i="12"/>
  <c r="IM243" i="12"/>
  <c r="IU243" i="12"/>
  <c r="JC243" i="12"/>
  <c r="JK243" i="12"/>
  <c r="JS243" i="12"/>
  <c r="KA243" i="12"/>
  <c r="KI243" i="12"/>
  <c r="KQ243" i="12"/>
  <c r="KY243" i="12"/>
  <c r="LG243" i="12"/>
  <c r="LO243" i="12"/>
  <c r="IL244" i="12"/>
  <c r="IT244" i="12"/>
  <c r="JB244" i="12"/>
  <c r="JJ244" i="12"/>
  <c r="JR244" i="12"/>
  <c r="JZ244" i="12"/>
  <c r="KH244" i="12"/>
  <c r="KP244" i="12"/>
  <c r="KX244" i="12"/>
  <c r="LF244" i="12"/>
  <c r="LN244" i="12"/>
  <c r="IK245" i="12"/>
  <c r="IS245" i="12"/>
  <c r="JA245" i="12"/>
  <c r="JI245" i="12"/>
  <c r="JQ245" i="12"/>
  <c r="JY245" i="12"/>
  <c r="KG245" i="12"/>
  <c r="KO245" i="12"/>
  <c r="KW245" i="12"/>
  <c r="LE245" i="12"/>
  <c r="LM245" i="12"/>
  <c r="IJ246" i="12"/>
  <c r="IR246" i="12"/>
  <c r="IZ246" i="12"/>
  <c r="JH246" i="12"/>
  <c r="JP246" i="12"/>
  <c r="JX246" i="12"/>
  <c r="KF246" i="12"/>
  <c r="KN246" i="12"/>
  <c r="KV246" i="12"/>
  <c r="LD246" i="12"/>
  <c r="LL246" i="12"/>
  <c r="IH243" i="12"/>
  <c r="EO236" i="12"/>
  <c r="EW236" i="12"/>
  <c r="FE236" i="12"/>
  <c r="FM236" i="12"/>
  <c r="FU236" i="12"/>
  <c r="GC236" i="12"/>
  <c r="GK236" i="12"/>
  <c r="GS236" i="12"/>
  <c r="HA236" i="12"/>
  <c r="HI236" i="12"/>
  <c r="HQ236" i="12"/>
  <c r="EN237" i="12"/>
  <c r="EV237" i="12"/>
  <c r="IP242" i="12"/>
  <c r="IX242" i="12"/>
  <c r="JF242" i="12"/>
  <c r="JN242" i="12"/>
  <c r="JV242" i="12"/>
  <c r="KD242" i="12"/>
  <c r="KL242" i="12"/>
  <c r="KT242" i="12"/>
  <c r="LB242" i="12"/>
  <c r="LJ242" i="12"/>
  <c r="LR242" i="12"/>
  <c r="IO243" i="12"/>
  <c r="IW243" i="12"/>
  <c r="JE243" i="12"/>
  <c r="JM243" i="12"/>
  <c r="JU243" i="12"/>
  <c r="KC243" i="12"/>
  <c r="KK243" i="12"/>
  <c r="KS243" i="12"/>
  <c r="LA243" i="12"/>
  <c r="LI243" i="12"/>
  <c r="LQ243" i="12"/>
  <c r="IN244" i="12"/>
  <c r="IV244" i="12"/>
  <c r="JD244" i="12"/>
  <c r="JL244" i="12"/>
  <c r="JT244" i="12"/>
  <c r="KB244" i="12"/>
  <c r="KJ244" i="12"/>
  <c r="KR244" i="12"/>
  <c r="KZ244" i="12"/>
  <c r="LH244" i="12"/>
  <c r="LP244" i="12"/>
  <c r="IM245" i="12"/>
  <c r="IU245" i="12"/>
  <c r="JC245" i="12"/>
  <c r="JK245" i="12"/>
  <c r="JS245" i="12"/>
  <c r="KA245" i="12"/>
  <c r="KI245" i="12"/>
  <c r="KQ245" i="12"/>
  <c r="KY245" i="12"/>
  <c r="LG245" i="12"/>
  <c r="LO245" i="12"/>
  <c r="IL246" i="12"/>
  <c r="IT246" i="12"/>
  <c r="JB246" i="12"/>
  <c r="JJ246" i="12"/>
  <c r="JR246" i="12"/>
  <c r="JZ246" i="12"/>
  <c r="KH246" i="12"/>
  <c r="KP246" i="12"/>
  <c r="KX246" i="12"/>
  <c r="LF246" i="12"/>
  <c r="LN246" i="12"/>
  <c r="IH245" i="12"/>
  <c r="EQ236" i="12"/>
  <c r="EY236" i="12"/>
  <c r="FG236" i="12"/>
  <c r="FO236" i="12"/>
  <c r="FW236" i="12"/>
  <c r="GE236" i="12"/>
  <c r="GM236" i="12"/>
  <c r="GU236" i="12"/>
  <c r="HC236" i="12"/>
  <c r="HK236" i="12"/>
  <c r="HS236" i="12"/>
  <c r="EP237" i="12"/>
  <c r="EX237" i="12"/>
  <c r="II242" i="12"/>
  <c r="IQ242" i="12"/>
  <c r="IY242" i="12"/>
  <c r="JG242" i="12"/>
  <c r="JO242" i="12"/>
  <c r="JW242" i="12"/>
  <c r="KE242" i="12"/>
  <c r="KM242" i="12"/>
  <c r="KU242" i="12"/>
  <c r="LC242" i="12"/>
  <c r="LK242" i="12"/>
  <c r="LS242" i="12"/>
  <c r="V242" i="12" s="1"/>
  <c r="IP243" i="12"/>
  <c r="IX243" i="12"/>
  <c r="JF243" i="12"/>
  <c r="JN243" i="12"/>
  <c r="JV243" i="12"/>
  <c r="KD243" i="12"/>
  <c r="KL243" i="12"/>
  <c r="KT243" i="12"/>
  <c r="LB243" i="12"/>
  <c r="LJ243" i="12"/>
  <c r="LR243" i="12"/>
  <c r="IO244" i="12"/>
  <c r="IW244" i="12"/>
  <c r="JE244" i="12"/>
  <c r="JM244" i="12"/>
  <c r="JU244" i="12"/>
  <c r="KC244" i="12"/>
  <c r="KK244" i="12"/>
  <c r="KS244" i="12"/>
  <c r="LA244" i="12"/>
  <c r="LI244" i="12"/>
  <c r="LQ244" i="12"/>
  <c r="IN245" i="12"/>
  <c r="IV245" i="12"/>
  <c r="JD245" i="12"/>
  <c r="JL245" i="12"/>
  <c r="JT245" i="12"/>
  <c r="KB245" i="12"/>
  <c r="KJ245" i="12"/>
  <c r="KR245" i="12"/>
  <c r="KZ245" i="12"/>
  <c r="LH245" i="12"/>
  <c r="LP245" i="12"/>
  <c r="IM246" i="12"/>
  <c r="IU246" i="12"/>
  <c r="JC246" i="12"/>
  <c r="JK246" i="12"/>
  <c r="JS246" i="12"/>
  <c r="KA246" i="12"/>
  <c r="KI246" i="12"/>
  <c r="KQ246" i="12"/>
  <c r="KY246" i="12"/>
  <c r="LG246" i="12"/>
  <c r="LO246" i="12"/>
  <c r="IH246" i="12"/>
  <c r="EJ236" i="12"/>
  <c r="ER236" i="12"/>
  <c r="EZ236" i="12"/>
  <c r="FH236" i="12"/>
  <c r="FP236" i="12"/>
  <c r="FX236" i="12"/>
  <c r="GF236" i="12"/>
  <c r="GN236" i="12"/>
  <c r="GV236" i="12"/>
  <c r="HD236" i="12"/>
  <c r="HL236" i="12"/>
  <c r="HT236" i="12"/>
  <c r="N236" i="12" s="1"/>
  <c r="EQ237" i="12"/>
  <c r="EY237" i="12"/>
  <c r="FG237" i="12"/>
  <c r="FO237" i="12"/>
  <c r="FW237" i="12"/>
  <c r="GE237" i="12"/>
  <c r="GM237" i="12"/>
  <c r="GU237" i="12"/>
  <c r="IJ242" i="12"/>
  <c r="IR242" i="12"/>
  <c r="IZ242" i="12"/>
  <c r="JH242" i="12"/>
  <c r="JP242" i="12"/>
  <c r="JX242" i="12"/>
  <c r="KF242" i="12"/>
  <c r="KN242" i="12"/>
  <c r="KV242" i="12"/>
  <c r="LD242" i="12"/>
  <c r="LL242" i="12"/>
  <c r="II243" i="12"/>
  <c r="IQ243" i="12"/>
  <c r="IY243" i="12"/>
  <c r="JG243" i="12"/>
  <c r="JO243" i="12"/>
  <c r="JW243" i="12"/>
  <c r="KE243" i="12"/>
  <c r="KM243" i="12"/>
  <c r="KU243" i="12"/>
  <c r="LC243" i="12"/>
  <c r="LK243" i="12"/>
  <c r="LS243" i="12"/>
  <c r="V243" i="12" s="1"/>
  <c r="IP244" i="12"/>
  <c r="IX244" i="12"/>
  <c r="JF244" i="12"/>
  <c r="JN244" i="12"/>
  <c r="JV244" i="12"/>
  <c r="KD244" i="12"/>
  <c r="KL244" i="12"/>
  <c r="KT244" i="12"/>
  <c r="LB244" i="12"/>
  <c r="LJ244" i="12"/>
  <c r="LR244" i="12"/>
  <c r="IO245" i="12"/>
  <c r="IW245" i="12"/>
  <c r="JE245" i="12"/>
  <c r="JM245" i="12"/>
  <c r="JU245" i="12"/>
  <c r="KC245" i="12"/>
  <c r="KK245" i="12"/>
  <c r="KS245" i="12"/>
  <c r="LA245" i="12"/>
  <c r="LI245" i="12"/>
  <c r="LQ245" i="12"/>
  <c r="IN246" i="12"/>
  <c r="IV246" i="12"/>
  <c r="JD246" i="12"/>
  <c r="JL246" i="12"/>
  <c r="JT246" i="12"/>
  <c r="KB246" i="12"/>
  <c r="KJ246" i="12"/>
  <c r="KR246" i="12"/>
  <c r="KZ246" i="12"/>
  <c r="LH246" i="12"/>
  <c r="LP246" i="12"/>
  <c r="IH242" i="12"/>
  <c r="EK236" i="12"/>
  <c r="ES236" i="12"/>
  <c r="FA236" i="12"/>
  <c r="FI236" i="12"/>
  <c r="FQ236" i="12"/>
  <c r="FY236" i="12"/>
  <c r="GG236" i="12"/>
  <c r="GO236" i="12"/>
  <c r="GW236" i="12"/>
  <c r="HE236" i="12"/>
  <c r="HM236" i="12"/>
  <c r="EJ237" i="12"/>
  <c r="ER237" i="12"/>
  <c r="EZ237" i="12"/>
  <c r="IK242" i="12"/>
  <c r="IS242" i="12"/>
  <c r="JA242" i="12"/>
  <c r="JI242" i="12"/>
  <c r="JQ242" i="12"/>
  <c r="JY242" i="12"/>
  <c r="KG242" i="12"/>
  <c r="KO242" i="12"/>
  <c r="KW242" i="12"/>
  <c r="LE242" i="12"/>
  <c r="LM242" i="12"/>
  <c r="IJ243" i="12"/>
  <c r="IR243" i="12"/>
  <c r="IZ243" i="12"/>
  <c r="JH243" i="12"/>
  <c r="JP243" i="12"/>
  <c r="JX243" i="12"/>
  <c r="KF243" i="12"/>
  <c r="KN243" i="12"/>
  <c r="KV243" i="12"/>
  <c r="LD243" i="12"/>
  <c r="LL243" i="12"/>
  <c r="II244" i="12"/>
  <c r="IQ244" i="12"/>
  <c r="IY244" i="12"/>
  <c r="JG244" i="12"/>
  <c r="JO244" i="12"/>
  <c r="JW244" i="12"/>
  <c r="KE244" i="12"/>
  <c r="KM244" i="12"/>
  <c r="KU244" i="12"/>
  <c r="LC244" i="12"/>
  <c r="LK244" i="12"/>
  <c r="LS244" i="12"/>
  <c r="V244" i="12" s="1"/>
  <c r="IP245" i="12"/>
  <c r="IX245" i="12"/>
  <c r="JF245" i="12"/>
  <c r="JN245" i="12"/>
  <c r="JV245" i="12"/>
  <c r="KD245" i="12"/>
  <c r="KL245" i="12"/>
  <c r="KT245" i="12"/>
  <c r="LB245" i="12"/>
  <c r="LJ245" i="12"/>
  <c r="LR245" i="12"/>
  <c r="IO246" i="12"/>
  <c r="IW246" i="12"/>
  <c r="JE246" i="12"/>
  <c r="JM246" i="12"/>
  <c r="JU246" i="12"/>
  <c r="KC246" i="12"/>
  <c r="KK246" i="12"/>
  <c r="KS246" i="12"/>
  <c r="LA246" i="12"/>
  <c r="LI246" i="12"/>
  <c r="LQ246" i="12"/>
  <c r="EL236" i="12"/>
  <c r="ET236" i="12"/>
  <c r="FB236" i="12"/>
  <c r="FJ236" i="12"/>
  <c r="FR236" i="12"/>
  <c r="FZ236" i="12"/>
  <c r="GH236" i="12"/>
  <c r="GP236" i="12"/>
  <c r="GX236" i="12"/>
  <c r="HF236" i="12"/>
  <c r="HN236" i="12"/>
  <c r="EK237" i="12"/>
  <c r="ES237" i="12"/>
  <c r="FA237" i="12"/>
  <c r="IL242" i="12"/>
  <c r="IT242" i="12"/>
  <c r="JB242" i="12"/>
  <c r="JJ242" i="12"/>
  <c r="JR242" i="12"/>
  <c r="JZ242" i="12"/>
  <c r="KH242" i="12"/>
  <c r="KP242" i="12"/>
  <c r="KX242" i="12"/>
  <c r="LF242" i="12"/>
  <c r="LN242" i="12"/>
  <c r="IK243" i="12"/>
  <c r="IS243" i="12"/>
  <c r="JA243" i="12"/>
  <c r="JI243" i="12"/>
  <c r="JQ243" i="12"/>
  <c r="JY243" i="12"/>
  <c r="KG243" i="12"/>
  <c r="KO243" i="12"/>
  <c r="KW243" i="12"/>
  <c r="LE243" i="12"/>
  <c r="LM243" i="12"/>
  <c r="IJ244" i="12"/>
  <c r="IR244" i="12"/>
  <c r="IZ244" i="12"/>
  <c r="JH244" i="12"/>
  <c r="JP244" i="12"/>
  <c r="JX244" i="12"/>
  <c r="KF244" i="12"/>
  <c r="KN244" i="12"/>
  <c r="KV244" i="12"/>
  <c r="LD244" i="12"/>
  <c r="LL244" i="12"/>
  <c r="II245" i="12"/>
  <c r="IQ245" i="12"/>
  <c r="IY245" i="12"/>
  <c r="JG245" i="12"/>
  <c r="JO245" i="12"/>
  <c r="JW245" i="12"/>
  <c r="KE245" i="12"/>
  <c r="KM245" i="12"/>
  <c r="KU245" i="12"/>
  <c r="LC245" i="12"/>
  <c r="LK245" i="12"/>
  <c r="LS245" i="12"/>
  <c r="V245" i="12" s="1"/>
  <c r="IP246" i="12"/>
  <c r="IX246" i="12"/>
  <c r="JF246" i="12"/>
  <c r="JN246" i="12"/>
  <c r="JV246" i="12"/>
  <c r="KD246" i="12"/>
  <c r="KL246" i="12"/>
  <c r="KT246" i="12"/>
  <c r="LB246" i="12"/>
  <c r="LJ246" i="12"/>
  <c r="LR246" i="12"/>
  <c r="EM236" i="12"/>
  <c r="EU236" i="12"/>
  <c r="FC236" i="12"/>
  <c r="FK236" i="12"/>
  <c r="FS236" i="12"/>
  <c r="GA236" i="12"/>
  <c r="GI236" i="12"/>
  <c r="GQ236" i="12"/>
  <c r="GY236" i="12"/>
  <c r="HG236" i="12"/>
  <c r="HO236" i="12"/>
  <c r="EL237" i="12"/>
  <c r="ET237" i="12"/>
  <c r="FB237" i="12"/>
  <c r="JE242" i="12"/>
  <c r="LQ242" i="12"/>
  <c r="KR243" i="12"/>
  <c r="JS244" i="12"/>
  <c r="IT245" i="12"/>
  <c r="LF245" i="12"/>
  <c r="KG246" i="12"/>
  <c r="FF236" i="12"/>
  <c r="HR236" i="12"/>
  <c r="FJ237" i="12"/>
  <c r="FS237" i="12"/>
  <c r="GB237" i="12"/>
  <c r="GK237" i="12"/>
  <c r="GT237" i="12"/>
  <c r="HC237" i="12"/>
  <c r="HK237" i="12"/>
  <c r="HS237" i="12"/>
  <c r="EP238" i="12"/>
  <c r="EX238" i="12"/>
  <c r="FF238" i="12"/>
  <c r="FN238" i="12"/>
  <c r="FV238" i="12"/>
  <c r="GD238" i="12"/>
  <c r="GL238" i="12"/>
  <c r="GT238" i="12"/>
  <c r="HB238" i="12"/>
  <c r="HJ238" i="12"/>
  <c r="HR238" i="12"/>
  <c r="EO239" i="12"/>
  <c r="EW239" i="12"/>
  <c r="JM242" i="12"/>
  <c r="IN243" i="12"/>
  <c r="KZ243" i="12"/>
  <c r="KA244" i="12"/>
  <c r="JB245" i="12"/>
  <c r="LN245" i="12"/>
  <c r="KO246" i="12"/>
  <c r="FN236" i="12"/>
  <c r="EO237" i="12"/>
  <c r="FK237" i="12"/>
  <c r="FT237" i="12"/>
  <c r="GC237" i="12"/>
  <c r="GL237" i="12"/>
  <c r="GV237" i="12"/>
  <c r="HD237" i="12"/>
  <c r="HL237" i="12"/>
  <c r="HT237" i="12"/>
  <c r="N237" i="12" s="1"/>
  <c r="EQ238" i="12"/>
  <c r="EY238" i="12"/>
  <c r="FG238" i="12"/>
  <c r="FO238" i="12"/>
  <c r="FW238" i="12"/>
  <c r="GE238" i="12"/>
  <c r="GM238" i="12"/>
  <c r="GU238" i="12"/>
  <c r="HC238" i="12"/>
  <c r="HK238" i="12"/>
  <c r="HS238" i="12"/>
  <c r="EP239" i="12"/>
  <c r="EX239" i="12"/>
  <c r="FF239" i="12"/>
  <c r="FN239" i="12"/>
  <c r="FV239" i="12"/>
  <c r="GD239" i="12"/>
  <c r="GL239" i="12"/>
  <c r="GT239" i="12"/>
  <c r="HB239" i="12"/>
  <c r="HJ239" i="12"/>
  <c r="HR239" i="12"/>
  <c r="EO240" i="12"/>
  <c r="EW240" i="12"/>
  <c r="FE240" i="12"/>
  <c r="FM240" i="12"/>
  <c r="FU240" i="12"/>
  <c r="GC240" i="12"/>
  <c r="GK240" i="12"/>
  <c r="GS240" i="12"/>
  <c r="HA240" i="12"/>
  <c r="HI240" i="12"/>
  <c r="HQ240" i="12"/>
  <c r="EI236" i="12"/>
  <c r="JU242" i="12"/>
  <c r="IV243" i="12"/>
  <c r="LH243" i="12"/>
  <c r="KI244" i="12"/>
  <c r="JJ245" i="12"/>
  <c r="IK246" i="12"/>
  <c r="KW246" i="12"/>
  <c r="FV236" i="12"/>
  <c r="EW237" i="12"/>
  <c r="FL237" i="12"/>
  <c r="FU237" i="12"/>
  <c r="GD237" i="12"/>
  <c r="GN237" i="12"/>
  <c r="GW237" i="12"/>
  <c r="HE237" i="12"/>
  <c r="HM237" i="12"/>
  <c r="EJ238" i="12"/>
  <c r="ER238" i="12"/>
  <c r="EZ238" i="12"/>
  <c r="FH238" i="12"/>
  <c r="FP238" i="12"/>
  <c r="FX238" i="12"/>
  <c r="GF238" i="12"/>
  <c r="GN238" i="12"/>
  <c r="GV238" i="12"/>
  <c r="HD238" i="12"/>
  <c r="HL238" i="12"/>
  <c r="HT238" i="12"/>
  <c r="N238" i="12" s="1"/>
  <c r="EQ239" i="12"/>
  <c r="EY239" i="12"/>
  <c r="FG239" i="12"/>
  <c r="FO239" i="12"/>
  <c r="FW239" i="12"/>
  <c r="GE239" i="12"/>
  <c r="GM239" i="12"/>
  <c r="GU239" i="12"/>
  <c r="HC239" i="12"/>
  <c r="HK239" i="12"/>
  <c r="HS239" i="12"/>
  <c r="EP240" i="12"/>
  <c r="EX240" i="12"/>
  <c r="FF240" i="12"/>
  <c r="FN240" i="12"/>
  <c r="FV240" i="12"/>
  <c r="GD240" i="12"/>
  <c r="GL240" i="12"/>
  <c r="GT240" i="12"/>
  <c r="HB240" i="12"/>
  <c r="HJ240" i="12"/>
  <c r="HR240" i="12"/>
  <c r="KC242" i="12"/>
  <c r="JD243" i="12"/>
  <c r="LP243" i="12"/>
  <c r="KQ244" i="12"/>
  <c r="JR245" i="12"/>
  <c r="IS246" i="12"/>
  <c r="LE246" i="12"/>
  <c r="GD236" i="12"/>
  <c r="FD237" i="12"/>
  <c r="FM237" i="12"/>
  <c r="FV237" i="12"/>
  <c r="GF237" i="12"/>
  <c r="GO237" i="12"/>
  <c r="GX237" i="12"/>
  <c r="HF237" i="12"/>
  <c r="HN237" i="12"/>
  <c r="EK238" i="12"/>
  <c r="ES238" i="12"/>
  <c r="FA238" i="12"/>
  <c r="FI238" i="12"/>
  <c r="FQ238" i="12"/>
  <c r="FY238" i="12"/>
  <c r="GG238" i="12"/>
  <c r="GO238" i="12"/>
  <c r="GW238" i="12"/>
  <c r="HE238" i="12"/>
  <c r="HM238" i="12"/>
  <c r="EJ239" i="12"/>
  <c r="ER239" i="12"/>
  <c r="EZ239" i="12"/>
  <c r="FH239" i="12"/>
  <c r="FP239" i="12"/>
  <c r="FX239" i="12"/>
  <c r="GF239" i="12"/>
  <c r="GN239" i="12"/>
  <c r="GV239" i="12"/>
  <c r="HD239" i="12"/>
  <c r="HL239" i="12"/>
  <c r="HT239" i="12"/>
  <c r="N239" i="12" s="1"/>
  <c r="EQ240" i="12"/>
  <c r="EY240" i="12"/>
  <c r="FG240" i="12"/>
  <c r="FO240" i="12"/>
  <c r="FW240" i="12"/>
  <c r="GE240" i="12"/>
  <c r="GM240" i="12"/>
  <c r="GU240" i="12"/>
  <c r="HC240" i="12"/>
  <c r="HK240" i="12"/>
  <c r="HS240" i="12"/>
  <c r="HN239" i="12"/>
  <c r="ES240" i="12"/>
  <c r="FQ240" i="12"/>
  <c r="GO240" i="12"/>
  <c r="HM240" i="12"/>
  <c r="JK244" i="12"/>
  <c r="FI237" i="12"/>
  <c r="GS237" i="12"/>
  <c r="EO238" i="12"/>
  <c r="FU238" i="12"/>
  <c r="HA238" i="12"/>
  <c r="EV239" i="12"/>
  <c r="GJ239" i="12"/>
  <c r="HP239" i="12"/>
  <c r="FK240" i="12"/>
  <c r="GQ240" i="12"/>
  <c r="EI239" i="12"/>
  <c r="FU239" i="12"/>
  <c r="GK239" i="12"/>
  <c r="HQ239" i="12"/>
  <c r="FD240" i="12"/>
  <c r="GJ240" i="12"/>
  <c r="HP240" i="12"/>
  <c r="KK242" i="12"/>
  <c r="JL243" i="12"/>
  <c r="IM244" i="12"/>
  <c r="KY244" i="12"/>
  <c r="JZ245" i="12"/>
  <c r="JA246" i="12"/>
  <c r="LM246" i="12"/>
  <c r="GL236" i="12"/>
  <c r="FE237" i="12"/>
  <c r="FN237" i="12"/>
  <c r="FX237" i="12"/>
  <c r="GG237" i="12"/>
  <c r="GP237" i="12"/>
  <c r="GY237" i="12"/>
  <c r="HG237" i="12"/>
  <c r="HO237" i="12"/>
  <c r="EL238" i="12"/>
  <c r="ET238" i="12"/>
  <c r="FB238" i="12"/>
  <c r="FJ238" i="12"/>
  <c r="FR238" i="12"/>
  <c r="FZ238" i="12"/>
  <c r="GH238" i="12"/>
  <c r="GP238" i="12"/>
  <c r="GX238" i="12"/>
  <c r="HF238" i="12"/>
  <c r="HN238" i="12"/>
  <c r="EK239" i="12"/>
  <c r="ES239" i="12"/>
  <c r="FA239" i="12"/>
  <c r="FI239" i="12"/>
  <c r="FQ239" i="12"/>
  <c r="FY239" i="12"/>
  <c r="GG239" i="12"/>
  <c r="GO239" i="12"/>
  <c r="GW239" i="12"/>
  <c r="HE239" i="12"/>
  <c r="HM239" i="12"/>
  <c r="EJ240" i="12"/>
  <c r="ER240" i="12"/>
  <c r="EZ240" i="12"/>
  <c r="FH240" i="12"/>
  <c r="FP240" i="12"/>
  <c r="FX240" i="12"/>
  <c r="GF240" i="12"/>
  <c r="GN240" i="12"/>
  <c r="GV240" i="12"/>
  <c r="HD240" i="12"/>
  <c r="HL240" i="12"/>
  <c r="HT240" i="12"/>
  <c r="N240" i="12" s="1"/>
  <c r="HF239" i="12"/>
  <c r="FI240" i="12"/>
  <c r="GG240" i="12"/>
  <c r="GW240" i="12"/>
  <c r="EI237" i="12"/>
  <c r="IL245" i="12"/>
  <c r="GJ237" i="12"/>
  <c r="HR237" i="12"/>
  <c r="FE238" i="12"/>
  <c r="GC238" i="12"/>
  <c r="HI238" i="12"/>
  <c r="FD239" i="12"/>
  <c r="GB239" i="12"/>
  <c r="GR239" i="12"/>
  <c r="EM240" i="12"/>
  <c r="FC240" i="12"/>
  <c r="GA240" i="12"/>
  <c r="HG240" i="12"/>
  <c r="FM239" i="12"/>
  <c r="HA239" i="12"/>
  <c r="EV240" i="12"/>
  <c r="GB240" i="12"/>
  <c r="HH240" i="12"/>
  <c r="EI240" i="12"/>
  <c r="KS242" i="12"/>
  <c r="JT243" i="12"/>
  <c r="IU244" i="12"/>
  <c r="LG244" i="12"/>
  <c r="KH245" i="12"/>
  <c r="JI246" i="12"/>
  <c r="IH244" i="12"/>
  <c r="GT236" i="12"/>
  <c r="FF237" i="12"/>
  <c r="FP237" i="12"/>
  <c r="FY237" i="12"/>
  <c r="GH237" i="12"/>
  <c r="GQ237" i="12"/>
  <c r="GZ237" i="12"/>
  <c r="HH237" i="12"/>
  <c r="HP237" i="12"/>
  <c r="EM238" i="12"/>
  <c r="EU238" i="12"/>
  <c r="FC238" i="12"/>
  <c r="FK238" i="12"/>
  <c r="FS238" i="12"/>
  <c r="GA238" i="12"/>
  <c r="GI238" i="12"/>
  <c r="GQ238" i="12"/>
  <c r="GY238" i="12"/>
  <c r="HG238" i="12"/>
  <c r="HO238" i="12"/>
  <c r="EL239" i="12"/>
  <c r="ET239" i="12"/>
  <c r="FB239" i="12"/>
  <c r="FJ239" i="12"/>
  <c r="FR239" i="12"/>
  <c r="FZ239" i="12"/>
  <c r="GH239" i="12"/>
  <c r="GP239" i="12"/>
  <c r="GX239" i="12"/>
  <c r="EK240" i="12"/>
  <c r="FA240" i="12"/>
  <c r="FY240" i="12"/>
  <c r="HE240" i="12"/>
  <c r="KX245" i="12"/>
  <c r="FR237" i="12"/>
  <c r="HJ237" i="12"/>
  <c r="FM238" i="12"/>
  <c r="GS238" i="12"/>
  <c r="EN239" i="12"/>
  <c r="FL239" i="12"/>
  <c r="GZ239" i="12"/>
  <c r="EU240" i="12"/>
  <c r="GI240" i="12"/>
  <c r="HO240" i="12"/>
  <c r="GC239" i="12"/>
  <c r="HI239" i="12"/>
  <c r="FL240" i="12"/>
  <c r="GZ240" i="12"/>
  <c r="IO242" i="12"/>
  <c r="LA242" i="12"/>
  <c r="KB243" i="12"/>
  <c r="JC244" i="12"/>
  <c r="LO244" i="12"/>
  <c r="KP245" i="12"/>
  <c r="JQ246" i="12"/>
  <c r="EP236" i="12"/>
  <c r="HB236" i="12"/>
  <c r="FH237" i="12"/>
  <c r="FQ237" i="12"/>
  <c r="FZ237" i="12"/>
  <c r="GI237" i="12"/>
  <c r="GR237" i="12"/>
  <c r="HA237" i="12"/>
  <c r="HI237" i="12"/>
  <c r="HQ237" i="12"/>
  <c r="EN238" i="12"/>
  <c r="EV238" i="12"/>
  <c r="FD238" i="12"/>
  <c r="FL238" i="12"/>
  <c r="FT238" i="12"/>
  <c r="GB238" i="12"/>
  <c r="GJ238" i="12"/>
  <c r="GR238" i="12"/>
  <c r="GZ238" i="12"/>
  <c r="HH238" i="12"/>
  <c r="HP238" i="12"/>
  <c r="EM239" i="12"/>
  <c r="EU239" i="12"/>
  <c r="FC239" i="12"/>
  <c r="FK239" i="12"/>
  <c r="FS239" i="12"/>
  <c r="GA239" i="12"/>
  <c r="GI239" i="12"/>
  <c r="GQ239" i="12"/>
  <c r="GY239" i="12"/>
  <c r="HG239" i="12"/>
  <c r="HO239" i="12"/>
  <c r="EL240" i="12"/>
  <c r="ET240" i="12"/>
  <c r="FB240" i="12"/>
  <c r="FJ240" i="12"/>
  <c r="FR240" i="12"/>
  <c r="FZ240" i="12"/>
  <c r="GH240" i="12"/>
  <c r="GP240" i="12"/>
  <c r="GX240" i="12"/>
  <c r="HF240" i="12"/>
  <c r="HN240" i="12"/>
  <c r="EI238" i="12"/>
  <c r="IW242" i="12"/>
  <c r="LI242" i="12"/>
  <c r="KJ243" i="12"/>
  <c r="JY246" i="12"/>
  <c r="EX236" i="12"/>
  <c r="HJ236" i="12"/>
  <c r="GA237" i="12"/>
  <c r="HB237" i="12"/>
  <c r="EW238" i="12"/>
  <c r="GK238" i="12"/>
  <c r="HQ238" i="12"/>
  <c r="FT239" i="12"/>
  <c r="HH239" i="12"/>
  <c r="FS240" i="12"/>
  <c r="GY240" i="12"/>
  <c r="FE239" i="12"/>
  <c r="GS239" i="12"/>
  <c r="EN240" i="12"/>
  <c r="FT240" i="12"/>
  <c r="GR240" i="12"/>
  <c r="FK11" i="12"/>
  <c r="FE228" i="12"/>
  <c r="FF228" i="12"/>
  <c r="FH228" i="12"/>
  <c r="FY228" i="12"/>
  <c r="EL228" i="12"/>
  <c r="GX228" i="12"/>
  <c r="GQ228" i="12"/>
  <c r="FP228" i="12"/>
  <c r="EV228" i="12"/>
  <c r="HH228" i="12"/>
  <c r="GS228" i="12"/>
  <c r="GF228" i="12"/>
  <c r="EK227" i="12"/>
  <c r="GM227" i="12"/>
  <c r="EL227" i="12"/>
  <c r="GX227" i="12"/>
  <c r="FK227" i="12"/>
  <c r="EV227" i="12"/>
  <c r="GN227" i="12"/>
  <c r="GZ227" i="12"/>
  <c r="FU227" i="12"/>
  <c r="FF227" i="12"/>
  <c r="HL227" i="12"/>
  <c r="FV226" i="12"/>
  <c r="EZ226" i="12"/>
  <c r="HK226" i="12"/>
  <c r="HL226" i="12"/>
  <c r="GH226" i="12"/>
  <c r="HG226" i="12"/>
  <c r="GZ226" i="12"/>
  <c r="HQ226" i="12"/>
  <c r="FJ226" i="12"/>
  <c r="GL226" i="12"/>
  <c r="HC226" i="12"/>
  <c r="FD225" i="12"/>
  <c r="FM225" i="12"/>
  <c r="FW225" i="12"/>
  <c r="ER225" i="12"/>
  <c r="HD225" i="12"/>
  <c r="FY225" i="12"/>
  <c r="EL225" i="12"/>
  <c r="GI225" i="12"/>
  <c r="ET225" i="12"/>
  <c r="HO225" i="12"/>
  <c r="GQ225" i="12"/>
  <c r="II230" i="12"/>
  <c r="KU230" i="12"/>
  <c r="JV231" i="12"/>
  <c r="IW232" i="12"/>
  <c r="LI232" i="12"/>
  <c r="KJ233" i="12"/>
  <c r="JK234" i="12"/>
  <c r="IH234" i="12"/>
  <c r="KN230" i="12"/>
  <c r="JO231" i="12"/>
  <c r="IP232" i="12"/>
  <c r="LB232" i="12"/>
  <c r="KC233" i="12"/>
  <c r="JD234" i="12"/>
  <c r="LP234" i="12"/>
  <c r="KG230" i="12"/>
  <c r="JH231" i="12"/>
  <c r="II232" i="12"/>
  <c r="KU232" i="12"/>
  <c r="JV233" i="12"/>
  <c r="IW234" i="12"/>
  <c r="LI234" i="12"/>
  <c r="KH230" i="12"/>
  <c r="JI231" i="12"/>
  <c r="IJ232" i="12"/>
  <c r="KV232" i="12"/>
  <c r="JW233" i="12"/>
  <c r="IX234" i="12"/>
  <c r="LJ234" i="12"/>
  <c r="KI230" i="12"/>
  <c r="JJ231" i="12"/>
  <c r="IK232" i="12"/>
  <c r="KW232" i="12"/>
  <c r="JX233" i="12"/>
  <c r="IY234" i="12"/>
  <c r="LK234" i="12"/>
  <c r="KJ230" i="12"/>
  <c r="JK231" i="12"/>
  <c r="IL232" i="12"/>
  <c r="KX232" i="12"/>
  <c r="GK228" i="12"/>
  <c r="FN228" i="12"/>
  <c r="GV228" i="12"/>
  <c r="GG228" i="12"/>
  <c r="ET228" i="12"/>
  <c r="HF228" i="12"/>
  <c r="GY228" i="12"/>
  <c r="FC228" i="12"/>
  <c r="FD228" i="12"/>
  <c r="HP228" i="12"/>
  <c r="HA228" i="12"/>
  <c r="HT228" i="12"/>
  <c r="N228" i="12" s="1"/>
  <c r="GO227" i="12"/>
  <c r="GU227" i="12"/>
  <c r="ET227" i="12"/>
  <c r="HF227" i="12"/>
  <c r="FS227" i="12"/>
  <c r="FD227" i="12"/>
  <c r="HD227" i="12"/>
  <c r="HP227" i="12"/>
  <c r="GC227" i="12"/>
  <c r="FV227" i="12"/>
  <c r="FI227" i="12"/>
  <c r="GD226" i="12"/>
  <c r="FH226" i="12"/>
  <c r="EU226" i="12"/>
  <c r="HT226" i="12"/>
  <c r="N226" i="12" s="1"/>
  <c r="EM226" i="12"/>
  <c r="HO226" i="12"/>
  <c r="HH226" i="12"/>
  <c r="GG226" i="12"/>
  <c r="GO226" i="12"/>
  <c r="GT226" i="12"/>
  <c r="HS226" i="12"/>
  <c r="FL225" i="12"/>
  <c r="EP225" i="12"/>
  <c r="GE225" i="12"/>
  <c r="EZ225" i="12"/>
  <c r="HL225" i="12"/>
  <c r="GG225" i="12"/>
  <c r="FN225" i="12"/>
  <c r="HI225" i="12"/>
  <c r="FB225" i="12"/>
  <c r="EM225" i="12"/>
  <c r="HB225" i="12"/>
  <c r="IQ230" i="12"/>
  <c r="LC230" i="12"/>
  <c r="KD231" i="12"/>
  <c r="JE232" i="12"/>
  <c r="HI228" i="12"/>
  <c r="FV228" i="12"/>
  <c r="HD228" i="12"/>
  <c r="GO228" i="12"/>
  <c r="FB228" i="12"/>
  <c r="HN228" i="12"/>
  <c r="HO228" i="12"/>
  <c r="GI228" i="12"/>
  <c r="FL228" i="12"/>
  <c r="EI228" i="12"/>
  <c r="HQ228" i="12"/>
  <c r="EP227" i="12"/>
  <c r="EQ227" i="12"/>
  <c r="HC227" i="12"/>
  <c r="FB227" i="12"/>
  <c r="HN227" i="12"/>
  <c r="GA227" i="12"/>
  <c r="FT227" i="12"/>
  <c r="FA227" i="12"/>
  <c r="EI227" i="12"/>
  <c r="GK227" i="12"/>
  <c r="GL227" i="12"/>
  <c r="GG227" i="12"/>
  <c r="EQ226" i="12"/>
  <c r="FP226" i="12"/>
  <c r="FI226" i="12"/>
  <c r="EV226" i="12"/>
  <c r="FA226" i="12"/>
  <c r="EN226" i="12"/>
  <c r="HP226" i="12"/>
  <c r="EL226" i="12"/>
  <c r="HM226" i="12"/>
  <c r="HB226" i="12"/>
  <c r="EK226" i="12"/>
  <c r="FT225" i="12"/>
  <c r="EX225" i="12"/>
  <c r="GM225" i="12"/>
  <c r="FH225" i="12"/>
  <c r="HT225" i="12"/>
  <c r="N225" i="12" s="1"/>
  <c r="GO225" i="12"/>
  <c r="GD225" i="12"/>
  <c r="EU225" i="12"/>
  <c r="FV225" i="12"/>
  <c r="HH225" i="12"/>
  <c r="HP225" i="12"/>
  <c r="IY230" i="12"/>
  <c r="LK230" i="12"/>
  <c r="KL231" i="12"/>
  <c r="JM232" i="12"/>
  <c r="IN233" i="12"/>
  <c r="KZ233" i="12"/>
  <c r="KA234" i="12"/>
  <c r="IR230" i="12"/>
  <c r="LD230" i="12"/>
  <c r="KE231" i="12"/>
  <c r="JF232" i="12"/>
  <c r="LR232" i="12"/>
  <c r="KS233" i="12"/>
  <c r="JT234" i="12"/>
  <c r="IK230" i="12"/>
  <c r="KW230" i="12"/>
  <c r="JX231" i="12"/>
  <c r="IY232" i="12"/>
  <c r="LK232" i="12"/>
  <c r="KL233" i="12"/>
  <c r="JM234" i="12"/>
  <c r="IL230" i="12"/>
  <c r="KX230" i="12"/>
  <c r="JY231" i="12"/>
  <c r="IZ232" i="12"/>
  <c r="LL232" i="12"/>
  <c r="KM233" i="12"/>
  <c r="JN234" i="12"/>
  <c r="IM230" i="12"/>
  <c r="KY230" i="12"/>
  <c r="JZ231" i="12"/>
  <c r="JA232" i="12"/>
  <c r="LM232" i="12"/>
  <c r="KN233" i="12"/>
  <c r="JO234" i="12"/>
  <c r="IN230" i="12"/>
  <c r="KZ230" i="12"/>
  <c r="KA231" i="12"/>
  <c r="JB232" i="12"/>
  <c r="LN232" i="12"/>
  <c r="GU228" i="12"/>
  <c r="GD228" i="12"/>
  <c r="EK228" i="12"/>
  <c r="GW228" i="12"/>
  <c r="FJ228" i="12"/>
  <c r="EM228" i="12"/>
  <c r="HR228" i="12"/>
  <c r="HG228" i="12"/>
  <c r="FT228" i="12"/>
  <c r="EO228" i="12"/>
  <c r="GL228" i="12"/>
  <c r="FN227" i="12"/>
  <c r="EY227" i="12"/>
  <c r="HK227" i="12"/>
  <c r="FJ227" i="12"/>
  <c r="ES227" i="12"/>
  <c r="GI227" i="12"/>
  <c r="GB227" i="12"/>
  <c r="FY227" i="12"/>
  <c r="GF227" i="12"/>
  <c r="GS227" i="12"/>
  <c r="HB227" i="12"/>
  <c r="HM227" i="12"/>
  <c r="EY226" i="12"/>
  <c r="FX226" i="12"/>
  <c r="FT226" i="12"/>
  <c r="FU226" i="12"/>
  <c r="FL226" i="12"/>
  <c r="FB226" i="12"/>
  <c r="EI226" i="12"/>
  <c r="FW226" i="12"/>
  <c r="GP226" i="12"/>
  <c r="HJ226" i="12"/>
  <c r="GW226" i="12"/>
  <c r="GB225" i="12"/>
  <c r="FF225" i="12"/>
  <c r="GU225" i="12"/>
  <c r="FP225" i="12"/>
  <c r="EK225" i="12"/>
  <c r="GW225" i="12"/>
  <c r="GS225" i="12"/>
  <c r="FU225" i="12"/>
  <c r="GL225" i="12"/>
  <c r="FZ225" i="12"/>
  <c r="FK225" i="12"/>
  <c r="JG230" i="12"/>
  <c r="LS230" i="12"/>
  <c r="KT231" i="12"/>
  <c r="JU232" i="12"/>
  <c r="EZ228" i="12"/>
  <c r="GT228" i="12"/>
  <c r="ES228" i="12"/>
  <c r="HE228" i="12"/>
  <c r="FR228" i="12"/>
  <c r="EU228" i="12"/>
  <c r="EY228" i="12"/>
  <c r="EQ228" i="12"/>
  <c r="GB228" i="12"/>
  <c r="EW228" i="12"/>
  <c r="FG228" i="12"/>
  <c r="GD227" i="12"/>
  <c r="FG227" i="12"/>
  <c r="HS227" i="12"/>
  <c r="FR227" i="12"/>
  <c r="HE227" i="12"/>
  <c r="GQ227" i="12"/>
  <c r="GR227" i="12"/>
  <c r="GW227" i="12"/>
  <c r="EO227" i="12"/>
  <c r="HA227" i="12"/>
  <c r="HJ227" i="12"/>
  <c r="EP226" i="12"/>
  <c r="FG226" i="12"/>
  <c r="GF226" i="12"/>
  <c r="GE226" i="12"/>
  <c r="HE226" i="12"/>
  <c r="FY226" i="12"/>
  <c r="FM226" i="12"/>
  <c r="FC226" i="12"/>
  <c r="EO226" i="12"/>
  <c r="ES226" i="12"/>
  <c r="HR226" i="12"/>
  <c r="FK226" i="12"/>
  <c r="GJ225" i="12"/>
  <c r="EQ225" i="12"/>
  <c r="HC225" i="12"/>
  <c r="FX225" i="12"/>
  <c r="ES225" i="12"/>
  <c r="HE225" i="12"/>
  <c r="HG225" i="12"/>
  <c r="GK225" i="12"/>
  <c r="GZ225" i="12"/>
  <c r="HA225" i="12"/>
  <c r="GR225" i="12"/>
  <c r="JO230" i="12"/>
  <c r="IP231" i="12"/>
  <c r="LB231" i="12"/>
  <c r="KC232" i="12"/>
  <c r="JD233" i="12"/>
  <c r="LP233" i="12"/>
  <c r="KQ234" i="12"/>
  <c r="JH230" i="12"/>
  <c r="II231" i="12"/>
  <c r="KU231" i="12"/>
  <c r="JV232" i="12"/>
  <c r="IW233" i="12"/>
  <c r="LI233" i="12"/>
  <c r="KJ234" i="12"/>
  <c r="JA230" i="12"/>
  <c r="LM230" i="12"/>
  <c r="KN231" i="12"/>
  <c r="JO232" i="12"/>
  <c r="IP233" i="12"/>
  <c r="LB233" i="12"/>
  <c r="KC234" i="12"/>
  <c r="JB230" i="12"/>
  <c r="LN230" i="12"/>
  <c r="KO231" i="12"/>
  <c r="JP232" i="12"/>
  <c r="IQ233" i="12"/>
  <c r="LC233" i="12"/>
  <c r="KD234" i="12"/>
  <c r="JC230" i="12"/>
  <c r="LO230" i="12"/>
  <c r="KP231" i="12"/>
  <c r="JQ232" i="12"/>
  <c r="IR233" i="12"/>
  <c r="LD233" i="12"/>
  <c r="KE234" i="12"/>
  <c r="JD230" i="12"/>
  <c r="LP230" i="12"/>
  <c r="HL228" i="12"/>
  <c r="HB228" i="12"/>
  <c r="FA228" i="12"/>
  <c r="HM228" i="12"/>
  <c r="FZ228" i="12"/>
  <c r="FK228" i="12"/>
  <c r="FO228" i="12"/>
  <c r="HC228" i="12"/>
  <c r="GJ228" i="12"/>
  <c r="FM228" i="12"/>
  <c r="FW228" i="12"/>
  <c r="GT227" i="12"/>
  <c r="FO227" i="12"/>
  <c r="FP227" i="12"/>
  <c r="FZ227" i="12"/>
  <c r="EM227" i="12"/>
  <c r="GY227" i="12"/>
  <c r="HH227" i="12"/>
  <c r="EN227" i="12"/>
  <c r="EW227" i="12"/>
  <c r="HI227" i="12"/>
  <c r="ER227" i="12"/>
  <c r="EX226" i="12"/>
  <c r="FO226" i="12"/>
  <c r="ET226" i="12"/>
  <c r="GN226" i="12"/>
  <c r="GX226" i="12"/>
  <c r="GI226" i="12"/>
  <c r="FZ226" i="12"/>
  <c r="FQ226" i="12"/>
  <c r="GA226" i="12"/>
  <c r="FD226" i="12"/>
  <c r="FE226" i="12"/>
  <c r="HF226" i="12"/>
  <c r="EO225" i="12"/>
  <c r="EY225" i="12"/>
  <c r="HK225" i="12"/>
  <c r="GF225" i="12"/>
  <c r="FA225" i="12"/>
  <c r="HM225" i="12"/>
  <c r="HR225" i="12"/>
  <c r="GY225" i="12"/>
  <c r="HN225" i="12"/>
  <c r="GT225" i="12"/>
  <c r="HQ225" i="12"/>
  <c r="JW230" i="12"/>
  <c r="IX231" i="12"/>
  <c r="LJ231" i="12"/>
  <c r="KK232" i="12"/>
  <c r="JL233" i="12"/>
  <c r="IM234" i="12"/>
  <c r="KY234" i="12"/>
  <c r="JP230" i="12"/>
  <c r="IQ231" i="12"/>
  <c r="LC231" i="12"/>
  <c r="KD232" i="12"/>
  <c r="JE233" i="12"/>
  <c r="LQ233" i="12"/>
  <c r="KR234" i="12"/>
  <c r="JI230" i="12"/>
  <c r="IJ231" i="12"/>
  <c r="KV231" i="12"/>
  <c r="JW232" i="12"/>
  <c r="IX233" i="12"/>
  <c r="LJ233" i="12"/>
  <c r="KK234" i="12"/>
  <c r="JJ230" i="12"/>
  <c r="IK231" i="12"/>
  <c r="KW231" i="12"/>
  <c r="JX232" i="12"/>
  <c r="IY233" i="12"/>
  <c r="LK233" i="12"/>
  <c r="KL234" i="12"/>
  <c r="JK230" i="12"/>
  <c r="IL231" i="12"/>
  <c r="KX231" i="12"/>
  <c r="JY232" i="12"/>
  <c r="IZ233" i="12"/>
  <c r="LL233" i="12"/>
  <c r="KM234" i="12"/>
  <c r="JL230" i="12"/>
  <c r="IM231" i="12"/>
  <c r="KY231" i="12"/>
  <c r="JZ232" i="12"/>
  <c r="EP228" i="12"/>
  <c r="HJ228" i="12"/>
  <c r="FI228" i="12"/>
  <c r="HS228" i="12"/>
  <c r="GH228" i="12"/>
  <c r="FS228" i="12"/>
  <c r="GM228" i="12"/>
  <c r="FX228" i="12"/>
  <c r="GR228" i="12"/>
  <c r="FU228" i="12"/>
  <c r="HK228" i="12"/>
  <c r="HR227" i="12"/>
  <c r="FW227" i="12"/>
  <c r="HT227" i="12"/>
  <c r="N227" i="12" s="1"/>
  <c r="GH227" i="12"/>
  <c r="EU227" i="12"/>
  <c r="HG227" i="12"/>
  <c r="EJ227" i="12"/>
  <c r="FL227" i="12"/>
  <c r="FE227" i="12"/>
  <c r="HQ227" i="12"/>
  <c r="FX227" i="12"/>
  <c r="FF226" i="12"/>
  <c r="EJ226" i="12"/>
  <c r="GC226" i="12"/>
  <c r="GV226" i="12"/>
  <c r="HN226" i="12"/>
  <c r="GQ226" i="12"/>
  <c r="GJ226" i="12"/>
  <c r="GK226" i="12"/>
  <c r="GS226" i="12"/>
  <c r="FR226" i="12"/>
  <c r="FS226" i="12"/>
  <c r="EN225" i="12"/>
  <c r="EW225" i="12"/>
  <c r="FG225" i="12"/>
  <c r="HS225" i="12"/>
  <c r="GN225" i="12"/>
  <c r="FI225" i="12"/>
  <c r="GC225" i="12"/>
  <c r="GH225" i="12"/>
  <c r="HJ225" i="12"/>
  <c r="FC225" i="12"/>
  <c r="FJ225" i="12"/>
  <c r="FR225" i="12"/>
  <c r="KE230" i="12"/>
  <c r="JF231" i="12"/>
  <c r="LR231" i="12"/>
  <c r="KS232" i="12"/>
  <c r="JT233" i="12"/>
  <c r="IU234" i="12"/>
  <c r="LG234" i="12"/>
  <c r="JX230" i="12"/>
  <c r="IY231" i="12"/>
  <c r="LK231" i="12"/>
  <c r="KL232" i="12"/>
  <c r="JM233" i="12"/>
  <c r="IN234" i="12"/>
  <c r="KZ234" i="12"/>
  <c r="JQ230" i="12"/>
  <c r="IR231" i="12"/>
  <c r="LD231" i="12"/>
  <c r="KE232" i="12"/>
  <c r="JF233" i="12"/>
  <c r="LR233" i="12"/>
  <c r="KS234" i="12"/>
  <c r="JR230" i="12"/>
  <c r="IS231" i="12"/>
  <c r="LE231" i="12"/>
  <c r="KF232" i="12"/>
  <c r="JG233" i="12"/>
  <c r="LS233" i="12"/>
  <c r="KT234" i="12"/>
  <c r="JS230" i="12"/>
  <c r="IT231" i="12"/>
  <c r="LF231" i="12"/>
  <c r="KG232" i="12"/>
  <c r="JH233" i="12"/>
  <c r="II234" i="12"/>
  <c r="KU234" i="12"/>
  <c r="JT230" i="12"/>
  <c r="IU231" i="12"/>
  <c r="LG231" i="12"/>
  <c r="KH232" i="12"/>
  <c r="JI233" i="12"/>
  <c r="EX228" i="12"/>
  <c r="GZ228" i="12"/>
  <c r="HO227" i="12"/>
  <c r="GU226" i="12"/>
  <c r="GM226" i="12"/>
  <c r="FS225" i="12"/>
  <c r="LA232" i="12"/>
  <c r="KI234" i="12"/>
  <c r="JW231" i="12"/>
  <c r="JU233" i="12"/>
  <c r="IS230" i="12"/>
  <c r="IQ232" i="12"/>
  <c r="IO234" i="12"/>
  <c r="LF230" i="12"/>
  <c r="LD232" i="12"/>
  <c r="LB234" i="12"/>
  <c r="KH231" i="12"/>
  <c r="KF233" i="12"/>
  <c r="KB230" i="12"/>
  <c r="IT232" i="12"/>
  <c r="JQ233" i="12"/>
  <c r="IR234" i="12"/>
  <c r="LD234" i="12"/>
  <c r="KC230" i="12"/>
  <c r="JD231" i="12"/>
  <c r="LP231" i="12"/>
  <c r="KQ232" i="12"/>
  <c r="JR233" i="12"/>
  <c r="IS234" i="12"/>
  <c r="LE234" i="12"/>
  <c r="KD230" i="12"/>
  <c r="JE231" i="12"/>
  <c r="LQ231" i="12"/>
  <c r="KR232" i="12"/>
  <c r="JS233" i="12"/>
  <c r="IT234" i="12"/>
  <c r="LF234" i="12"/>
  <c r="EX227" i="12"/>
  <c r="KR233" i="12"/>
  <c r="LS232" i="12"/>
  <c r="V232" i="12" s="1"/>
  <c r="KO232" i="12"/>
  <c r="JX234" i="12"/>
  <c r="IL233" i="12"/>
  <c r="KK231" i="12"/>
  <c r="GE228" i="12"/>
  <c r="GC228" i="12"/>
  <c r="FH227" i="12"/>
  <c r="HD226" i="12"/>
  <c r="EV225" i="12"/>
  <c r="EI225" i="12"/>
  <c r="LQ232" i="12"/>
  <c r="LO234" i="12"/>
  <c r="KM231" i="12"/>
  <c r="KK233" i="12"/>
  <c r="JY230" i="12"/>
  <c r="JG232" i="12"/>
  <c r="JE234" i="12"/>
  <c r="JA231" i="12"/>
  <c r="II233" i="12"/>
  <c r="LR234" i="12"/>
  <c r="LN231" i="12"/>
  <c r="KV233" i="12"/>
  <c r="KR230" i="12"/>
  <c r="JJ232" i="12"/>
  <c r="JY233" i="12"/>
  <c r="IZ234" i="12"/>
  <c r="LL234" i="12"/>
  <c r="KK230" i="12"/>
  <c r="JL231" i="12"/>
  <c r="IM232" i="12"/>
  <c r="KY232" i="12"/>
  <c r="JZ233" i="12"/>
  <c r="JA234" i="12"/>
  <c r="LM234" i="12"/>
  <c r="KL230" i="12"/>
  <c r="JM231" i="12"/>
  <c r="IN232" i="12"/>
  <c r="KZ232" i="12"/>
  <c r="KA233" i="12"/>
  <c r="JB234" i="12"/>
  <c r="LN234" i="12"/>
  <c r="GE227" i="12"/>
  <c r="EJ225" i="12"/>
  <c r="JN232" i="12"/>
  <c r="KU233" i="12"/>
  <c r="LF232" i="12"/>
  <c r="JK232" i="12"/>
  <c r="JL232" i="12"/>
  <c r="FQ228" i="12"/>
  <c r="ER228" i="12"/>
  <c r="GJ227" i="12"/>
  <c r="EW226" i="12"/>
  <c r="FE225" i="12"/>
  <c r="GP225" i="12"/>
  <c r="IV233" i="12"/>
  <c r="IJ230" i="12"/>
  <c r="LS231" i="12"/>
  <c r="LA233" i="12"/>
  <c r="KO230" i="12"/>
  <c r="KM232" i="12"/>
  <c r="JU234" i="12"/>
  <c r="JQ231" i="12"/>
  <c r="JO233" i="12"/>
  <c r="IU230" i="12"/>
  <c r="IS232" i="12"/>
  <c r="IQ234" i="12"/>
  <c r="LH230" i="12"/>
  <c r="JR232" i="12"/>
  <c r="KG233" i="12"/>
  <c r="JH234" i="12"/>
  <c r="IH231" i="12"/>
  <c r="KS230" i="12"/>
  <c r="JT231" i="12"/>
  <c r="IU232" i="12"/>
  <c r="LG232" i="12"/>
  <c r="KH233" i="12"/>
  <c r="JI234" i="12"/>
  <c r="IH232" i="12"/>
  <c r="KT230" i="12"/>
  <c r="JU231" i="12"/>
  <c r="IV232" i="12"/>
  <c r="LH232" i="12"/>
  <c r="KI233" i="12"/>
  <c r="JJ234" i="12"/>
  <c r="IH233" i="12"/>
  <c r="GR226" i="12"/>
  <c r="KF230" i="12"/>
  <c r="LQ234" i="12"/>
  <c r="JW234" i="12"/>
  <c r="IW230" i="12"/>
  <c r="JY234" i="12"/>
  <c r="IM233" i="12"/>
  <c r="GN228" i="12"/>
  <c r="EZ227" i="12"/>
  <c r="FM227" i="12"/>
  <c r="GY226" i="12"/>
  <c r="FO225" i="12"/>
  <c r="GA225" i="12"/>
  <c r="KB233" i="12"/>
  <c r="IZ230" i="12"/>
  <c r="IX232" i="12"/>
  <c r="IV234" i="12"/>
  <c r="LE230" i="12"/>
  <c r="LC232" i="12"/>
  <c r="LA234" i="12"/>
  <c r="KG231" i="12"/>
  <c r="KE233" i="12"/>
  <c r="KA230" i="12"/>
  <c r="JI232" i="12"/>
  <c r="JG234" i="12"/>
  <c r="JC231" i="12"/>
  <c r="KP232" i="12"/>
  <c r="KO233" i="12"/>
  <c r="JP234" i="12"/>
  <c r="IO230" i="12"/>
  <c r="LA230" i="12"/>
  <c r="KB231" i="12"/>
  <c r="JC232" i="12"/>
  <c r="LO232" i="12"/>
  <c r="KP233" i="12"/>
  <c r="JQ234" i="12"/>
  <c r="IP230" i="12"/>
  <c r="LB230" i="12"/>
  <c r="KC231" i="12"/>
  <c r="JD232" i="12"/>
  <c r="LP232" i="12"/>
  <c r="KQ233" i="12"/>
  <c r="JR234" i="12"/>
  <c r="GP228" i="12"/>
  <c r="GX225" i="12"/>
  <c r="JL234" i="12"/>
  <c r="KQ230" i="12"/>
  <c r="KW233" i="12"/>
  <c r="KX233" i="12"/>
  <c r="KY233" i="12"/>
  <c r="GA228" i="12"/>
  <c r="FQ227" i="12"/>
  <c r="GV227" i="12"/>
  <c r="HA226" i="12"/>
  <c r="GV225" i="12"/>
  <c r="KM230" i="12"/>
  <c r="LH233" i="12"/>
  <c r="KV230" i="12"/>
  <c r="KT232" i="12"/>
  <c r="KB234" i="12"/>
  <c r="JP231" i="12"/>
  <c r="JN233" i="12"/>
  <c r="IT230" i="12"/>
  <c r="IR232" i="12"/>
  <c r="IP234" i="12"/>
  <c r="LG230" i="12"/>
  <c r="LE232" i="12"/>
  <c r="LC234" i="12"/>
  <c r="KI231" i="12"/>
  <c r="IK233" i="12"/>
  <c r="LE233" i="12"/>
  <c r="KF234" i="12"/>
  <c r="JE230" i="12"/>
  <c r="LQ230" i="12"/>
  <c r="KR231" i="12"/>
  <c r="JS232" i="12"/>
  <c r="IT233" i="12"/>
  <c r="LF233" i="12"/>
  <c r="KG234" i="12"/>
  <c r="JF230" i="12"/>
  <c r="LR230" i="12"/>
  <c r="KS231" i="12"/>
  <c r="JT232" i="12"/>
  <c r="IU233" i="12"/>
  <c r="LG233" i="12"/>
  <c r="KH234" i="12"/>
  <c r="FC227" i="12"/>
  <c r="ER226" i="12"/>
  <c r="HF225" i="12"/>
  <c r="JS234" i="12"/>
  <c r="IO233" i="12"/>
  <c r="LL231" i="12"/>
  <c r="KP230" i="12"/>
  <c r="JV234" i="12"/>
  <c r="JP233" i="12"/>
  <c r="LO231" i="12"/>
  <c r="IJ234" i="12"/>
  <c r="JU230" i="12"/>
  <c r="LH231" i="12"/>
  <c r="JJ233" i="12"/>
  <c r="KW234" i="12"/>
  <c r="IW231" i="12"/>
  <c r="KJ232" i="12"/>
  <c r="IL234" i="12"/>
  <c r="LM231" i="12"/>
  <c r="LI230" i="12"/>
  <c r="IX230" i="12"/>
  <c r="JZ234" i="12"/>
  <c r="EJ228" i="12"/>
  <c r="GP227" i="12"/>
  <c r="FN226" i="12"/>
  <c r="HI226" i="12"/>
  <c r="FQ225" i="12"/>
  <c r="JN231" i="12"/>
  <c r="JC234" i="12"/>
  <c r="LL230" i="12"/>
  <c r="LJ232" i="12"/>
  <c r="LH234" i="12"/>
  <c r="KF231" i="12"/>
  <c r="KD233" i="12"/>
  <c r="JZ230" i="12"/>
  <c r="JH232" i="12"/>
  <c r="JF234" i="12"/>
  <c r="JB231" i="12"/>
  <c r="IJ233" i="12"/>
  <c r="LS234" i="12"/>
  <c r="V234" i="12" s="1"/>
  <c r="KQ231" i="12"/>
  <c r="IS233" i="12"/>
  <c r="LM233" i="12"/>
  <c r="KN234" i="12"/>
  <c r="JM230" i="12"/>
  <c r="IN231" i="12"/>
  <c r="KZ231" i="12"/>
  <c r="KA232" i="12"/>
  <c r="JB233" i="12"/>
  <c r="LN233" i="12"/>
  <c r="KO234" i="12"/>
  <c r="JN230" i="12"/>
  <c r="IO231" i="12"/>
  <c r="LA231" i="12"/>
  <c r="KB232" i="12"/>
  <c r="JC233" i="12"/>
  <c r="LO233" i="12"/>
  <c r="KP234" i="12"/>
  <c r="EN228" i="12"/>
  <c r="GB226" i="12"/>
  <c r="IO232" i="12"/>
  <c r="JG231" i="12"/>
  <c r="IH230" i="12"/>
  <c r="KT233" i="12"/>
  <c r="KN232" i="12"/>
  <c r="JR231" i="12"/>
  <c r="IV230" i="12"/>
  <c r="JA233" i="12"/>
  <c r="KV234" i="12"/>
  <c r="IV231" i="12"/>
  <c r="KI232" i="12"/>
  <c r="IK234" i="12"/>
  <c r="JV230" i="12"/>
  <c r="LI231" i="12"/>
  <c r="JK233" i="12"/>
  <c r="KX234" i="12"/>
  <c r="IZ231" i="12"/>
  <c r="JS231" i="12"/>
  <c r="KJ231" i="12"/>
  <c r="LJ230" i="12"/>
  <c r="EO224" i="12"/>
  <c r="HA224" i="12"/>
  <c r="GD224" i="12"/>
  <c r="FG224" i="12"/>
  <c r="HS224" i="12"/>
  <c r="GN224" i="12"/>
  <c r="FI224" i="12"/>
  <c r="EL224" i="12"/>
  <c r="GX224" i="12"/>
  <c r="FL224" i="12"/>
  <c r="EV224" i="12"/>
  <c r="GJ224" i="12"/>
  <c r="EW224" i="12"/>
  <c r="HI224" i="12"/>
  <c r="GL224" i="12"/>
  <c r="FO224" i="12"/>
  <c r="EJ224" i="12"/>
  <c r="GV224" i="12"/>
  <c r="FQ224" i="12"/>
  <c r="ET224" i="12"/>
  <c r="HF224" i="12"/>
  <c r="FS224" i="12"/>
  <c r="EM224" i="12"/>
  <c r="EI224" i="12"/>
  <c r="FE224" i="12"/>
  <c r="HQ224" i="12"/>
  <c r="GT224" i="12"/>
  <c r="FW224" i="12"/>
  <c r="ER224" i="12"/>
  <c r="HD224" i="12"/>
  <c r="FY224" i="12"/>
  <c r="FB224" i="12"/>
  <c r="HN224" i="12"/>
  <c r="EN224" i="12"/>
  <c r="GB224" i="12"/>
  <c r="FM224" i="12"/>
  <c r="EP224" i="12"/>
  <c r="HB224" i="12"/>
  <c r="GE224" i="12"/>
  <c r="EZ224" i="12"/>
  <c r="HL224" i="12"/>
  <c r="GG224" i="12"/>
  <c r="FJ224" i="12"/>
  <c r="FD224" i="12"/>
  <c r="FT224" i="12"/>
  <c r="HH224" i="12"/>
  <c r="FU224" i="12"/>
  <c r="EX224" i="12"/>
  <c r="HJ224" i="12"/>
  <c r="GM224" i="12"/>
  <c r="FH224" i="12"/>
  <c r="GO224" i="12"/>
  <c r="FR224" i="12"/>
  <c r="HP224" i="12"/>
  <c r="GZ224" i="12"/>
  <c r="GR224" i="12"/>
  <c r="GC224" i="12"/>
  <c r="FF224" i="12"/>
  <c r="HR224" i="12"/>
  <c r="GU224" i="12"/>
  <c r="FP224" i="12"/>
  <c r="EK224" i="12"/>
  <c r="GW224" i="12"/>
  <c r="FZ224" i="12"/>
  <c r="GY224" i="12"/>
  <c r="EU224" i="12"/>
  <c r="FC224" i="12"/>
  <c r="GK224" i="12"/>
  <c r="FN224" i="12"/>
  <c r="EQ224" i="12"/>
  <c r="HC224" i="12"/>
  <c r="FX224" i="12"/>
  <c r="ES224" i="12"/>
  <c r="HE224" i="12"/>
  <c r="GH224" i="12"/>
  <c r="FK224" i="12"/>
  <c r="GA224" i="12"/>
  <c r="GI224" i="12"/>
  <c r="GS224" i="12"/>
  <c r="FV224" i="12"/>
  <c r="EY224" i="12"/>
  <c r="HK224" i="12"/>
  <c r="GF224" i="12"/>
  <c r="FA224" i="12"/>
  <c r="HM224" i="12"/>
  <c r="GP224" i="12"/>
  <c r="GQ224" i="12"/>
  <c r="HG224" i="12"/>
  <c r="HO224" i="12"/>
  <c r="AV131" i="21"/>
  <c r="AV132" i="21"/>
  <c r="II212" i="12"/>
  <c r="IQ212" i="12"/>
  <c r="IY212" i="12"/>
  <c r="JG212" i="12"/>
  <c r="JO212" i="12"/>
  <c r="JW212" i="12"/>
  <c r="KE212" i="12"/>
  <c r="KM212" i="12"/>
  <c r="KU212" i="12"/>
  <c r="LC212" i="12"/>
  <c r="LK212" i="12"/>
  <c r="LS212" i="12"/>
  <c r="IJ212" i="12"/>
  <c r="IR212" i="12"/>
  <c r="IZ212" i="12"/>
  <c r="JH212" i="12"/>
  <c r="JP212" i="12"/>
  <c r="JX212" i="12"/>
  <c r="KF212" i="12"/>
  <c r="KN212" i="12"/>
  <c r="KV212" i="12"/>
  <c r="LD212" i="12"/>
  <c r="LL212" i="12"/>
  <c r="IH212" i="12"/>
  <c r="IK212" i="12"/>
  <c r="IS212" i="12"/>
  <c r="JA212" i="12"/>
  <c r="JI212" i="12"/>
  <c r="JQ212" i="12"/>
  <c r="JY212" i="12"/>
  <c r="KG212" i="12"/>
  <c r="KO212" i="12"/>
  <c r="KW212" i="12"/>
  <c r="LE212" i="12"/>
  <c r="LM212" i="12"/>
  <c r="IL212" i="12"/>
  <c r="IT212" i="12"/>
  <c r="JB212" i="12"/>
  <c r="JJ212" i="12"/>
  <c r="JR212" i="12"/>
  <c r="JZ212" i="12"/>
  <c r="KH212" i="12"/>
  <c r="KP212" i="12"/>
  <c r="KX212" i="12"/>
  <c r="LF212" i="12"/>
  <c r="LN212" i="12"/>
  <c r="IM212" i="12"/>
  <c r="IU212" i="12"/>
  <c r="JC212" i="12"/>
  <c r="JK212" i="12"/>
  <c r="JS212" i="12"/>
  <c r="KA212" i="12"/>
  <c r="KI212" i="12"/>
  <c r="KQ212" i="12"/>
  <c r="KY212" i="12"/>
  <c r="LG212" i="12"/>
  <c r="LO212" i="12"/>
  <c r="IN212" i="12"/>
  <c r="IV212" i="12"/>
  <c r="JD212" i="12"/>
  <c r="JL212" i="12"/>
  <c r="JT212" i="12"/>
  <c r="KB212" i="12"/>
  <c r="KJ212" i="12"/>
  <c r="KR212" i="12"/>
  <c r="KZ212" i="12"/>
  <c r="LH212" i="12"/>
  <c r="LP212" i="12"/>
  <c r="IO212" i="12"/>
  <c r="IW212" i="12"/>
  <c r="JE212" i="12"/>
  <c r="JM212" i="12"/>
  <c r="JU212" i="12"/>
  <c r="KC212" i="12"/>
  <c r="KK212" i="12"/>
  <c r="KS212" i="12"/>
  <c r="LA212" i="12"/>
  <c r="LI212" i="12"/>
  <c r="LQ212" i="12"/>
  <c r="IP212" i="12"/>
  <c r="IX212" i="12"/>
  <c r="JF212" i="12"/>
  <c r="JN212" i="12"/>
  <c r="JV212" i="12"/>
  <c r="KD212" i="12"/>
  <c r="KL212" i="12"/>
  <c r="KT212" i="12"/>
  <c r="LB212" i="12"/>
  <c r="LJ212" i="12"/>
  <c r="LR212" i="12"/>
  <c r="EJ212" i="12"/>
  <c r="ER212" i="12"/>
  <c r="EZ212" i="12"/>
  <c r="FH212" i="12"/>
  <c r="FP212" i="12"/>
  <c r="FX212" i="12"/>
  <c r="GF212" i="12"/>
  <c r="GN212" i="12"/>
  <c r="GV212" i="12"/>
  <c r="HD212" i="12"/>
  <c r="HL212" i="12"/>
  <c r="HT212" i="12"/>
  <c r="EK212" i="12"/>
  <c r="ES212" i="12"/>
  <c r="FA212" i="12"/>
  <c r="FI212" i="12"/>
  <c r="FQ212" i="12"/>
  <c r="FY212" i="12"/>
  <c r="GG212" i="12"/>
  <c r="GO212" i="12"/>
  <c r="GW212" i="12"/>
  <c r="HE212" i="12"/>
  <c r="HM212" i="12"/>
  <c r="EI212" i="12"/>
  <c r="EL212" i="12"/>
  <c r="ET212" i="12"/>
  <c r="FB212" i="12"/>
  <c r="FJ212" i="12"/>
  <c r="FR212" i="12"/>
  <c r="FZ212" i="12"/>
  <c r="GH212" i="12"/>
  <c r="GP212" i="12"/>
  <c r="GX212" i="12"/>
  <c r="HF212" i="12"/>
  <c r="HN212" i="12"/>
  <c r="EM212" i="12"/>
  <c r="EU212" i="12"/>
  <c r="FC212" i="12"/>
  <c r="FK212" i="12"/>
  <c r="FS212" i="12"/>
  <c r="GA212" i="12"/>
  <c r="GI212" i="12"/>
  <c r="GQ212" i="12"/>
  <c r="GY212" i="12"/>
  <c r="HG212" i="12"/>
  <c r="HO212" i="12"/>
  <c r="EN212" i="12"/>
  <c r="EV212" i="12"/>
  <c r="FD212" i="12"/>
  <c r="FL212" i="12"/>
  <c r="FT212" i="12"/>
  <c r="GB212" i="12"/>
  <c r="GJ212" i="12"/>
  <c r="GR212" i="12"/>
  <c r="GZ212" i="12"/>
  <c r="HH212" i="12"/>
  <c r="HP212" i="12"/>
  <c r="EO212" i="12"/>
  <c r="EW212" i="12"/>
  <c r="FE212" i="12"/>
  <c r="FM212" i="12"/>
  <c r="FU212" i="12"/>
  <c r="GC212" i="12"/>
  <c r="GK212" i="12"/>
  <c r="GS212" i="12"/>
  <c r="HA212" i="12"/>
  <c r="HI212" i="12"/>
  <c r="HQ212" i="12"/>
  <c r="EP212" i="12"/>
  <c r="EX212" i="12"/>
  <c r="FF212" i="12"/>
  <c r="FN212" i="12"/>
  <c r="FV212" i="12"/>
  <c r="GD212" i="12"/>
  <c r="GL212" i="12"/>
  <c r="GT212" i="12"/>
  <c r="HB212" i="12"/>
  <c r="HJ212" i="12"/>
  <c r="HR212" i="12"/>
  <c r="EQ212" i="12"/>
  <c r="EY212" i="12"/>
  <c r="FG212" i="12"/>
  <c r="FO212" i="12"/>
  <c r="FW212" i="12"/>
  <c r="GE212" i="12"/>
  <c r="GM212" i="12"/>
  <c r="GU212" i="12"/>
  <c r="HC212" i="12"/>
  <c r="HK212" i="12"/>
  <c r="HS212" i="12"/>
  <c r="AJ176" i="12"/>
  <c r="AJ175" i="12"/>
  <c r="AP44" i="21"/>
  <c r="AP209" i="21"/>
  <c r="AP176" i="21"/>
  <c r="AP197" i="21"/>
  <c r="AP45" i="21"/>
  <c r="AP205" i="21"/>
  <c r="AP203" i="21"/>
  <c r="AP84" i="21"/>
  <c r="AP199" i="21"/>
  <c r="AP217" i="21"/>
  <c r="AP208" i="21"/>
  <c r="AP201" i="21"/>
  <c r="AP39" i="21"/>
  <c r="AP173" i="21"/>
  <c r="AP202" i="21"/>
  <c r="AP190" i="21"/>
  <c r="AP192" i="21" s="1"/>
  <c r="AP207" i="21"/>
  <c r="AP174" i="21"/>
  <c r="AP200" i="21"/>
  <c r="AP206" i="21"/>
  <c r="AP175" i="21"/>
  <c r="AK45" i="21"/>
  <c r="AR44" i="21"/>
  <c r="AJ45" i="21"/>
  <c r="AU209" i="21"/>
  <c r="AS203" i="21"/>
  <c r="G203" i="21" s="1"/>
  <c r="AS208" i="21"/>
  <c r="G208" i="21" s="1"/>
  <c r="AK201" i="21"/>
  <c r="AO208" i="21"/>
  <c r="AO207" i="21"/>
  <c r="AN197" i="21"/>
  <c r="AN198" i="21" s="1"/>
  <c r="AT197" i="21"/>
  <c r="AT204" i="21" s="1"/>
  <c r="F204" i="21" s="1"/>
  <c r="AR197" i="21"/>
  <c r="AR198" i="21" s="1"/>
  <c r="AR200" i="21"/>
  <c r="AL207" i="21"/>
  <c r="AJ209" i="21"/>
  <c r="AM206" i="21"/>
  <c r="AM202" i="21"/>
  <c r="AQ208" i="21"/>
  <c r="AT190" i="21"/>
  <c r="AT194" i="21" s="1"/>
  <c r="F194" i="21" s="1"/>
  <c r="AQ190" i="21"/>
  <c r="AQ191" i="21" s="1"/>
  <c r="AU176" i="21"/>
  <c r="AM176" i="21"/>
  <c r="AJ175" i="21"/>
  <c r="AK174" i="21"/>
  <c r="AN176" i="21"/>
  <c r="AR175" i="21"/>
  <c r="AN84" i="21"/>
  <c r="AQ84" i="21"/>
  <c r="AN39" i="21"/>
  <c r="AU39" i="21"/>
  <c r="AU45" i="21"/>
  <c r="AS206" i="21"/>
  <c r="G206" i="21" s="1"/>
  <c r="AO201" i="21"/>
  <c r="AN205" i="21"/>
  <c r="AR206" i="21"/>
  <c r="AJ208" i="21"/>
  <c r="AQ206" i="21"/>
  <c r="AS173" i="21"/>
  <c r="G173" i="21" s="1"/>
  <c r="AL84" i="21"/>
  <c r="AR39" i="21"/>
  <c r="AR45" i="21"/>
  <c r="AT203" i="21"/>
  <c r="F203" i="21" s="1"/>
  <c r="AJ203" i="21"/>
  <c r="AU173" i="21"/>
  <c r="AO217" i="21"/>
  <c r="AO45" i="21"/>
  <c r="AM44" i="21"/>
  <c r="AU44" i="21"/>
  <c r="AU203" i="21"/>
  <c r="AS197" i="21"/>
  <c r="AS204" i="21" s="1"/>
  <c r="G204" i="21" s="1"/>
  <c r="AS202" i="21"/>
  <c r="G202" i="21" s="1"/>
  <c r="AK205" i="21"/>
  <c r="AO202" i="21"/>
  <c r="AO205" i="21"/>
  <c r="AN207" i="21"/>
  <c r="AT207" i="21"/>
  <c r="F207" i="21" s="1"/>
  <c r="AR207" i="21"/>
  <c r="AR209" i="21"/>
  <c r="AL201" i="21"/>
  <c r="AJ200" i="21"/>
  <c r="AM199" i="21"/>
  <c r="AM201" i="21"/>
  <c r="AQ202" i="21"/>
  <c r="AL190" i="21"/>
  <c r="AL193" i="21" s="1"/>
  <c r="AU174" i="21"/>
  <c r="AM174" i="21"/>
  <c r="AJ173" i="21"/>
  <c r="AK175" i="21"/>
  <c r="AN174" i="21"/>
  <c r="AR173" i="21"/>
  <c r="AN217" i="21"/>
  <c r="AQ217" i="21"/>
  <c r="AT39" i="21"/>
  <c r="AM39" i="21"/>
  <c r="AO44" i="21"/>
  <c r="AU199" i="21"/>
  <c r="AS207" i="21"/>
  <c r="G207" i="21" s="1"/>
  <c r="AK200" i="21"/>
  <c r="AN202" i="21"/>
  <c r="AR203" i="21"/>
  <c r="AL205" i="21"/>
  <c r="AM200" i="21"/>
  <c r="AU190" i="21"/>
  <c r="AU191" i="21" s="1"/>
  <c r="AQ174" i="21"/>
  <c r="AT173" i="21"/>
  <c r="F173" i="21" s="1"/>
  <c r="AT84" i="21"/>
  <c r="F84" i="21" s="1"/>
  <c r="AO39" i="21"/>
  <c r="AJ44" i="21"/>
  <c r="AS199" i="21"/>
  <c r="G199" i="21" s="1"/>
  <c r="AT208" i="21"/>
  <c r="F208" i="21" s="1"/>
  <c r="AK190" i="21"/>
  <c r="AK193" i="21" s="1"/>
  <c r="AK176" i="21"/>
  <c r="AK217" i="21"/>
  <c r="AM45" i="21"/>
  <c r="AT201" i="21"/>
  <c r="F201" i="21" s="1"/>
  <c r="AM205" i="21"/>
  <c r="AL173" i="21"/>
  <c r="AO175" i="21"/>
  <c r="AM84" i="21"/>
  <c r="AO197" i="21"/>
  <c r="AO198" i="21" s="1"/>
  <c r="AM190" i="21"/>
  <c r="AM192" i="21" s="1"/>
  <c r="AR174" i="21"/>
  <c r="AN44" i="21"/>
  <c r="AQ45" i="21"/>
  <c r="AS44" i="21"/>
  <c r="AU197" i="21"/>
  <c r="AU198" i="21" s="1"/>
  <c r="AS200" i="21"/>
  <c r="G200" i="21" s="1"/>
  <c r="AK203" i="21"/>
  <c r="AK199" i="21"/>
  <c r="AO206" i="21"/>
  <c r="AN208" i="21"/>
  <c r="AN201" i="21"/>
  <c r="AT202" i="21"/>
  <c r="F202" i="21" s="1"/>
  <c r="AR201" i="21"/>
  <c r="AL200" i="21"/>
  <c r="AL199" i="21"/>
  <c r="AJ199" i="21"/>
  <c r="AM209" i="21"/>
  <c r="AQ201" i="21"/>
  <c r="AQ207" i="21"/>
  <c r="AS190" i="21"/>
  <c r="AS195" i="21" s="1"/>
  <c r="G195" i="21" s="1"/>
  <c r="AL176" i="21"/>
  <c r="AQ175" i="21"/>
  <c r="AS176" i="21"/>
  <c r="G176" i="21" s="1"/>
  <c r="AO173" i="21"/>
  <c r="AT176" i="21"/>
  <c r="F176" i="21" s="1"/>
  <c r="AL217" i="21"/>
  <c r="AT217" i="21"/>
  <c r="F217" i="21" s="1"/>
  <c r="AM217" i="21"/>
  <c r="AL39" i="21"/>
  <c r="AJ39" i="21"/>
  <c r="AU208" i="21"/>
  <c r="AK206" i="21"/>
  <c r="AN209" i="21"/>
  <c r="AT199" i="21"/>
  <c r="F199" i="21" s="1"/>
  <c r="AJ202" i="21"/>
  <c r="AQ197" i="21"/>
  <c r="AQ198" i="21" s="1"/>
  <c r="AU175" i="21"/>
  <c r="AK173" i="21"/>
  <c r="AO84" i="21"/>
  <c r="AS39" i="21"/>
  <c r="G39" i="21" s="1"/>
  <c r="AU200" i="21"/>
  <c r="AO199" i="21"/>
  <c r="AR202" i="21"/>
  <c r="AM208" i="21"/>
  <c r="AJ174" i="21"/>
  <c r="AU217" i="21"/>
  <c r="AN45" i="21"/>
  <c r="AQ44" i="21"/>
  <c r="AS45" i="21"/>
  <c r="AU207" i="21"/>
  <c r="AS201" i="21"/>
  <c r="G201" i="21" s="1"/>
  <c r="AK197" i="21"/>
  <c r="AK204" i="21" s="1"/>
  <c r="AK208" i="21"/>
  <c r="AO200" i="21"/>
  <c r="AN206" i="21"/>
  <c r="AN199" i="21"/>
  <c r="AT206" i="21"/>
  <c r="F206" i="21" s="1"/>
  <c r="AR205" i="21"/>
  <c r="AL209" i="21"/>
  <c r="AL208" i="21"/>
  <c r="AJ207" i="21"/>
  <c r="AM203" i="21"/>
  <c r="AQ203" i="21"/>
  <c r="AQ200" i="21"/>
  <c r="AO190" i="21"/>
  <c r="AO194" i="21" s="1"/>
  <c r="AJ197" i="21"/>
  <c r="AL174" i="21"/>
  <c r="AQ173" i="21"/>
  <c r="AS174" i="21"/>
  <c r="G174" i="21" s="1"/>
  <c r="AO176" i="21"/>
  <c r="AT174" i="21"/>
  <c r="F174" i="21" s="1"/>
  <c r="AJ84" i="21"/>
  <c r="AR84" i="21"/>
  <c r="AS84" i="21"/>
  <c r="G84" i="21" s="1"/>
  <c r="AR208" i="21"/>
  <c r="AM207" i="21"/>
  <c r="AR190" i="21"/>
  <c r="AR191" i="21" s="1"/>
  <c r="AM175" i="21"/>
  <c r="AN175" i="21"/>
  <c r="AU84" i="21"/>
  <c r="AU205" i="21"/>
  <c r="AN203" i="21"/>
  <c r="AJ201" i="21"/>
  <c r="AM173" i="21"/>
  <c r="AK39" i="21"/>
  <c r="AT44" i="21"/>
  <c r="AL44" i="21"/>
  <c r="AU206" i="21"/>
  <c r="AU201" i="21"/>
  <c r="AS205" i="21"/>
  <c r="G205" i="21" s="1"/>
  <c r="AK207" i="21"/>
  <c r="AK202" i="21"/>
  <c r="AO209" i="21"/>
  <c r="AN200" i="21"/>
  <c r="AT200" i="21"/>
  <c r="F200" i="21" s="1"/>
  <c r="AT205" i="21"/>
  <c r="F205" i="21" s="1"/>
  <c r="AR199" i="21"/>
  <c r="AL203" i="21"/>
  <c r="AL202" i="21"/>
  <c r="AJ206" i="21"/>
  <c r="AM197" i="21"/>
  <c r="AM198" i="21" s="1"/>
  <c r="AQ205" i="21"/>
  <c r="AQ209" i="21"/>
  <c r="AN190" i="21"/>
  <c r="AN194" i="21" s="1"/>
  <c r="AJ190" i="21"/>
  <c r="AJ191" i="21" s="1"/>
  <c r="AL175" i="21"/>
  <c r="AQ176" i="21"/>
  <c r="AS175" i="21"/>
  <c r="G175" i="21" s="1"/>
  <c r="AO174" i="21"/>
  <c r="AT175" i="21"/>
  <c r="F175" i="21" s="1"/>
  <c r="AJ217" i="21"/>
  <c r="AR217" i="21"/>
  <c r="AS217" i="21"/>
  <c r="G217" i="21" s="1"/>
  <c r="AQ39" i="21"/>
  <c r="AT45" i="21"/>
  <c r="AL45" i="21"/>
  <c r="AU202" i="21"/>
  <c r="AS209" i="21"/>
  <c r="G209" i="21" s="1"/>
  <c r="AO203" i="21"/>
  <c r="AT209" i="21"/>
  <c r="F209" i="21" s="1"/>
  <c r="AL206" i="21"/>
  <c r="AJ205" i="21"/>
  <c r="AJ176" i="21"/>
  <c r="AR176" i="21"/>
  <c r="AK84" i="21"/>
  <c r="AK44" i="21"/>
  <c r="AK209" i="21"/>
  <c r="AL197" i="21"/>
  <c r="AL198" i="21" s="1"/>
  <c r="AQ199" i="21"/>
  <c r="AN173" i="21"/>
  <c r="CK44" i="21"/>
  <c r="CS44" i="21"/>
  <c r="CP45" i="21"/>
  <c r="BK44" i="21"/>
  <c r="BS44" i="21"/>
  <c r="BP45" i="21"/>
  <c r="CP44" i="21"/>
  <c r="CU45" i="21"/>
  <c r="BM45" i="21"/>
  <c r="CL44" i="21"/>
  <c r="CT44" i="21"/>
  <c r="CQ45" i="21"/>
  <c r="BL44" i="21"/>
  <c r="BT44" i="21"/>
  <c r="BQ45" i="21"/>
  <c r="CR44" i="21"/>
  <c r="CJ44" i="21"/>
  <c r="BJ44" i="21"/>
  <c r="CM44" i="21"/>
  <c r="CU44" i="21"/>
  <c r="CR45" i="21"/>
  <c r="BM44" i="21"/>
  <c r="BU44" i="21"/>
  <c r="BR45" i="21"/>
  <c r="CO45" i="21"/>
  <c r="CN44" i="21"/>
  <c r="CK45" i="21"/>
  <c r="CS45" i="21"/>
  <c r="BN44" i="21"/>
  <c r="BK45" i="21"/>
  <c r="BS45" i="21"/>
  <c r="CM45" i="21"/>
  <c r="BP44" i="21"/>
  <c r="BU45" i="21"/>
  <c r="CO44" i="21"/>
  <c r="CL45" i="21"/>
  <c r="CT45" i="21"/>
  <c r="BO44" i="21"/>
  <c r="BL45" i="21"/>
  <c r="BT45" i="21"/>
  <c r="BO45" i="21"/>
  <c r="CQ44" i="21"/>
  <c r="CN45" i="21"/>
  <c r="CJ45" i="21"/>
  <c r="BQ44" i="21"/>
  <c r="BN45" i="21"/>
  <c r="BJ45" i="21"/>
  <c r="BR44" i="21"/>
  <c r="CR206" i="21"/>
  <c r="CM201" i="21"/>
  <c r="CJ200" i="21"/>
  <c r="CN199" i="21"/>
  <c r="CN207" i="21"/>
  <c r="CO202" i="21"/>
  <c r="CQ201" i="21"/>
  <c r="CR205" i="21"/>
  <c r="CJ202" i="21"/>
  <c r="CJ206" i="21"/>
  <c r="CO199" i="21"/>
  <c r="CR208" i="21"/>
  <c r="CM209" i="21"/>
  <c r="CJ209" i="21"/>
  <c r="CN206" i="21"/>
  <c r="CO205" i="21"/>
  <c r="CO209" i="21"/>
  <c r="CQ208" i="21"/>
  <c r="CR201" i="21"/>
  <c r="CJ201" i="21"/>
  <c r="CN208" i="21"/>
  <c r="CO206" i="21"/>
  <c r="CR200" i="21"/>
  <c r="CR209" i="21"/>
  <c r="CM200" i="21"/>
  <c r="CJ208" i="21"/>
  <c r="CN202" i="21"/>
  <c r="CO201" i="21"/>
  <c r="CO200" i="21"/>
  <c r="CQ199" i="21"/>
  <c r="CM202" i="21"/>
  <c r="CN205" i="21"/>
  <c r="CQ209" i="21"/>
  <c r="CR202" i="21"/>
  <c r="CR199" i="21"/>
  <c r="CM207" i="21"/>
  <c r="CJ207" i="21"/>
  <c r="CN209" i="21"/>
  <c r="CO207" i="21"/>
  <c r="CQ207" i="21"/>
  <c r="CQ206" i="21"/>
  <c r="CR207" i="21"/>
  <c r="CM199" i="21"/>
  <c r="CM197" i="21"/>
  <c r="CM203" i="21" s="1"/>
  <c r="CJ199" i="21"/>
  <c r="CN197" i="21"/>
  <c r="CN203" i="21" s="1"/>
  <c r="CO208" i="21"/>
  <c r="CQ200" i="21"/>
  <c r="CQ202" i="21"/>
  <c r="CR197" i="21"/>
  <c r="CR198" i="21" s="1"/>
  <c r="CM208" i="21"/>
  <c r="CJ205" i="21"/>
  <c r="CO197" i="21"/>
  <c r="CO198" i="21" s="1"/>
  <c r="CM205" i="21"/>
  <c r="CN201" i="21"/>
  <c r="CQ205" i="21"/>
  <c r="CM206" i="21"/>
  <c r="CN200" i="21"/>
  <c r="CQ197" i="21"/>
  <c r="CQ204" i="21" s="1"/>
  <c r="CS207" i="21"/>
  <c r="W207" i="21" s="1"/>
  <c r="CT197" i="21"/>
  <c r="CT203" i="21" s="1"/>
  <c r="V203" i="21" s="1"/>
  <c r="CP205" i="21"/>
  <c r="CP200" i="21"/>
  <c r="CK207" i="21"/>
  <c r="CL200" i="21"/>
  <c r="CU199" i="21"/>
  <c r="CU207" i="21"/>
  <c r="CS197" i="21"/>
  <c r="CS198" i="21" s="1"/>
  <c r="CT205" i="21"/>
  <c r="V205" i="21" s="1"/>
  <c r="CP201" i="21"/>
  <c r="CK197" i="21"/>
  <c r="CK203" i="21" s="1"/>
  <c r="CL207" i="21"/>
  <c r="CU208" i="21"/>
  <c r="CU197" i="21"/>
  <c r="CU198" i="21" s="1"/>
  <c r="CS201" i="21"/>
  <c r="W201" i="21" s="1"/>
  <c r="CT206" i="21"/>
  <c r="V206" i="21" s="1"/>
  <c r="CT201" i="21"/>
  <c r="V201" i="21" s="1"/>
  <c r="CP208" i="21"/>
  <c r="CK205" i="21"/>
  <c r="CL197" i="21"/>
  <c r="CL203" i="21" s="1"/>
  <c r="CU206" i="21"/>
  <c r="CS209" i="21"/>
  <c r="W209" i="21" s="1"/>
  <c r="CS208" i="21"/>
  <c r="W208" i="21" s="1"/>
  <c r="CP206" i="21"/>
  <c r="CL206" i="21"/>
  <c r="CL201" i="21"/>
  <c r="CU205" i="21"/>
  <c r="CS205" i="21"/>
  <c r="W205" i="21" s="1"/>
  <c r="CT202" i="21"/>
  <c r="V202" i="21" s="1"/>
  <c r="CT208" i="21"/>
  <c r="V208" i="21" s="1"/>
  <c r="CP199" i="21"/>
  <c r="CK209" i="21"/>
  <c r="CK201" i="21"/>
  <c r="CL208" i="21"/>
  <c r="CU202" i="21"/>
  <c r="CK206" i="21"/>
  <c r="CS199" i="21"/>
  <c r="W199" i="21" s="1"/>
  <c r="CT209" i="21"/>
  <c r="V209" i="21" s="1"/>
  <c r="CP207" i="21"/>
  <c r="CK199" i="21"/>
  <c r="CK208" i="21"/>
  <c r="CL205" i="21"/>
  <c r="CU209" i="21"/>
  <c r="CT200" i="21"/>
  <c r="V200" i="21" s="1"/>
  <c r="CS200" i="21"/>
  <c r="W200" i="21" s="1"/>
  <c r="CS202" i="21"/>
  <c r="W202" i="21" s="1"/>
  <c r="CT207" i="21"/>
  <c r="V207" i="21" s="1"/>
  <c r="CP202" i="21"/>
  <c r="CK200" i="21"/>
  <c r="CL202" i="21"/>
  <c r="CL199" i="21"/>
  <c r="CU200" i="21"/>
  <c r="CS206" i="21"/>
  <c r="W206" i="21" s="1"/>
  <c r="CT199" i="21"/>
  <c r="V199" i="21" s="1"/>
  <c r="CP197" i="21"/>
  <c r="CP209" i="21"/>
  <c r="CK202" i="21"/>
  <c r="CL209" i="21"/>
  <c r="CU201" i="21"/>
  <c r="BQ197" i="21"/>
  <c r="BQ198" i="21" s="1"/>
  <c r="BM199" i="21"/>
  <c r="BU199" i="21"/>
  <c r="BR200" i="21"/>
  <c r="BO201" i="21"/>
  <c r="BL202" i="21"/>
  <c r="BT202" i="21"/>
  <c r="N202" i="21" s="1"/>
  <c r="BQ203" i="21"/>
  <c r="BK205" i="21"/>
  <c r="BS205" i="21"/>
  <c r="O205" i="21" s="1"/>
  <c r="BP206" i="21"/>
  <c r="BM207" i="21"/>
  <c r="BU207" i="21"/>
  <c r="BR208" i="21"/>
  <c r="BO209" i="21"/>
  <c r="BJ208" i="21"/>
  <c r="BJ199" i="21"/>
  <c r="CO190" i="21"/>
  <c r="CO191" i="21" s="1"/>
  <c r="BL190" i="21"/>
  <c r="BL191" i="21" s="1"/>
  <c r="BT190" i="21"/>
  <c r="BT193" i="21" s="1"/>
  <c r="N193" i="21" s="1"/>
  <c r="BK199" i="21"/>
  <c r="BU209" i="21"/>
  <c r="BQ200" i="21"/>
  <c r="BR205" i="21"/>
  <c r="BJ209" i="21"/>
  <c r="BR197" i="21"/>
  <c r="BR198" i="21" s="1"/>
  <c r="BN199" i="21"/>
  <c r="BK200" i="21"/>
  <c r="BS200" i="21"/>
  <c r="O200" i="21" s="1"/>
  <c r="BP201" i="21"/>
  <c r="BM202" i="21"/>
  <c r="BU202" i="21"/>
  <c r="BR203" i="21"/>
  <c r="BL205" i="21"/>
  <c r="BT205" i="21"/>
  <c r="N205" i="21" s="1"/>
  <c r="BQ206" i="21"/>
  <c r="BN207" i="21"/>
  <c r="BK208" i="21"/>
  <c r="BS208" i="21"/>
  <c r="O208" i="21" s="1"/>
  <c r="BP209" i="21"/>
  <c r="BJ207" i="21"/>
  <c r="CP190" i="21"/>
  <c r="CP194" i="21" s="1"/>
  <c r="BM190" i="21"/>
  <c r="BM192" i="21" s="1"/>
  <c r="BU190" i="21"/>
  <c r="BU192" i="21" s="1"/>
  <c r="BS199" i="21"/>
  <c r="O199" i="21" s="1"/>
  <c r="BR202" i="21"/>
  <c r="BS207" i="21"/>
  <c r="O207" i="21" s="1"/>
  <c r="CM190" i="21"/>
  <c r="CM191" i="21" s="1"/>
  <c r="BL199" i="21"/>
  <c r="BP203" i="21"/>
  <c r="BT207" i="21"/>
  <c r="N207" i="21" s="1"/>
  <c r="CN190" i="21"/>
  <c r="CN194" i="21" s="1"/>
  <c r="BK197" i="21"/>
  <c r="BK198" i="21" s="1"/>
  <c r="BS197" i="21"/>
  <c r="BS198" i="21" s="1"/>
  <c r="BO199" i="21"/>
  <c r="BL200" i="21"/>
  <c r="BT200" i="21"/>
  <c r="N200" i="21" s="1"/>
  <c r="BQ201" i="21"/>
  <c r="BN202" i="21"/>
  <c r="BK203" i="21"/>
  <c r="BS203" i="21"/>
  <c r="O203" i="21" s="1"/>
  <c r="BM205" i="21"/>
  <c r="BU205" i="21"/>
  <c r="BR206" i="21"/>
  <c r="BO207" i="21"/>
  <c r="BL208" i="21"/>
  <c r="BT208" i="21"/>
  <c r="N208" i="21" s="1"/>
  <c r="BQ209" i="21"/>
  <c r="BJ206" i="21"/>
  <c r="CQ190" i="21"/>
  <c r="CQ191" i="21" s="1"/>
  <c r="BN190" i="21"/>
  <c r="BN191" i="21" s="1"/>
  <c r="BO190" i="21"/>
  <c r="BO192" i="21" s="1"/>
  <c r="BU201" i="21"/>
  <c r="BK207" i="21"/>
  <c r="BJ201" i="21"/>
  <c r="BK202" i="21"/>
  <c r="BO206" i="21"/>
  <c r="BN209" i="21"/>
  <c r="BK190" i="21"/>
  <c r="BK191" i="21" s="1"/>
  <c r="BL197" i="21"/>
  <c r="BL198" i="21" s="1"/>
  <c r="BT197" i="21"/>
  <c r="BT204" i="21" s="1"/>
  <c r="N204" i="21" s="1"/>
  <c r="BP199" i="21"/>
  <c r="BM200" i="21"/>
  <c r="BU200" i="21"/>
  <c r="BR201" i="21"/>
  <c r="BO202" i="21"/>
  <c r="BL203" i="21"/>
  <c r="BT203" i="21"/>
  <c r="N203" i="21" s="1"/>
  <c r="BN205" i="21"/>
  <c r="BK206" i="21"/>
  <c r="BS206" i="21"/>
  <c r="O206" i="21" s="1"/>
  <c r="BP207" i="21"/>
  <c r="BM208" i="21"/>
  <c r="BU208" i="21"/>
  <c r="BR209" i="21"/>
  <c r="BJ205" i="21"/>
  <c r="CR190" i="21"/>
  <c r="CR193" i="21" s="1"/>
  <c r="CS190" i="21"/>
  <c r="CS193" i="21" s="1"/>
  <c r="W193" i="21" s="1"/>
  <c r="BO197" i="21"/>
  <c r="BO198" i="21" s="1"/>
  <c r="BO203" i="21"/>
  <c r="BP208" i="21"/>
  <c r="BR190" i="21"/>
  <c r="BR193" i="21" s="1"/>
  <c r="BP197" i="21"/>
  <c r="BS202" i="21"/>
  <c r="O202" i="21" s="1"/>
  <c r="BQ208" i="21"/>
  <c r="BS190" i="21"/>
  <c r="BS195" i="21" s="1"/>
  <c r="O195" i="21" s="1"/>
  <c r="BM197" i="21"/>
  <c r="BM198" i="21" s="1"/>
  <c r="BU197" i="21"/>
  <c r="BU198" i="21" s="1"/>
  <c r="BQ199" i="21"/>
  <c r="BN200" i="21"/>
  <c r="BK201" i="21"/>
  <c r="BS201" i="21"/>
  <c r="O201" i="21" s="1"/>
  <c r="BP202" i="21"/>
  <c r="BM203" i="21"/>
  <c r="BU203" i="21"/>
  <c r="BO205" i="21"/>
  <c r="BL206" i="21"/>
  <c r="BT206" i="21"/>
  <c r="N206" i="21" s="1"/>
  <c r="BQ207" i="21"/>
  <c r="BN208" i="21"/>
  <c r="BK209" i="21"/>
  <c r="BS209" i="21"/>
  <c r="O209" i="21" s="1"/>
  <c r="BJ203" i="21"/>
  <c r="CK190" i="21"/>
  <c r="CK192" i="21" s="1"/>
  <c r="BP190" i="21"/>
  <c r="BP200" i="21"/>
  <c r="BQ205" i="21"/>
  <c r="BM209" i="21"/>
  <c r="CU190" i="21"/>
  <c r="CU191" i="21" s="1"/>
  <c r="BT199" i="21"/>
  <c r="N199" i="21" s="1"/>
  <c r="BJ200" i="21"/>
  <c r="BN197" i="21"/>
  <c r="BN198" i="21" s="1"/>
  <c r="BR199" i="21"/>
  <c r="BO200" i="21"/>
  <c r="BL201" i="21"/>
  <c r="BT201" i="21"/>
  <c r="N201" i="21" s="1"/>
  <c r="BQ202" i="21"/>
  <c r="BN203" i="21"/>
  <c r="BP205" i="21"/>
  <c r="BM206" i="21"/>
  <c r="BU206" i="21"/>
  <c r="BR207" i="21"/>
  <c r="BO208" i="21"/>
  <c r="BL209" i="21"/>
  <c r="BT209" i="21"/>
  <c r="N209" i="21" s="1"/>
  <c r="BJ202" i="21"/>
  <c r="CL190" i="21"/>
  <c r="CL191" i="21" s="1"/>
  <c r="CT190" i="21"/>
  <c r="CT191" i="21" s="1"/>
  <c r="BQ190" i="21"/>
  <c r="BQ191" i="21" s="1"/>
  <c r="BM201" i="21"/>
  <c r="BN206" i="21"/>
  <c r="BN201" i="21"/>
  <c r="BL207" i="21"/>
  <c r="CJ197" i="21"/>
  <c r="CJ190" i="21"/>
  <c r="BJ197" i="21"/>
  <c r="BJ190" i="21"/>
  <c r="BJ195" i="21" s="1"/>
  <c r="AR200" i="12"/>
  <c r="AZ200" i="12"/>
  <c r="BH200" i="12"/>
  <c r="BP200" i="12"/>
  <c r="BX200" i="12"/>
  <c r="CF200" i="12"/>
  <c r="CN200" i="12"/>
  <c r="CV200" i="12"/>
  <c r="DD200" i="12"/>
  <c r="DL200" i="12"/>
  <c r="DT200" i="12"/>
  <c r="AQ201" i="12"/>
  <c r="AY201" i="12"/>
  <c r="BG201" i="12"/>
  <c r="BO201" i="12"/>
  <c r="BW201" i="12"/>
  <c r="CE201" i="12"/>
  <c r="CM201" i="12"/>
  <c r="CU201" i="12"/>
  <c r="DC201" i="12"/>
  <c r="DK201" i="12"/>
  <c r="DS201" i="12"/>
  <c r="AP202" i="12"/>
  <c r="AX202" i="12"/>
  <c r="BF202" i="12"/>
  <c r="BN202" i="12"/>
  <c r="BV202" i="12"/>
  <c r="CD202" i="12"/>
  <c r="CL202" i="12"/>
  <c r="CT202" i="12"/>
  <c r="DB202" i="12"/>
  <c r="DJ202" i="12"/>
  <c r="DR202" i="12"/>
  <c r="AO203" i="12"/>
  <c r="AW203" i="12"/>
  <c r="BE203" i="12"/>
  <c r="BM203" i="12"/>
  <c r="BU203" i="12"/>
  <c r="CC203" i="12"/>
  <c r="CK203" i="12"/>
  <c r="CS203" i="12"/>
  <c r="DA203" i="12"/>
  <c r="DI203" i="12"/>
  <c r="DQ203" i="12"/>
  <c r="AN204" i="12"/>
  <c r="AV204" i="12"/>
  <c r="BD204" i="12"/>
  <c r="BL204" i="12"/>
  <c r="BT204" i="12"/>
  <c r="CB204" i="12"/>
  <c r="CJ204" i="12"/>
  <c r="CR204" i="12"/>
  <c r="CZ204" i="12"/>
  <c r="DH204" i="12"/>
  <c r="DP204" i="12"/>
  <c r="AL200" i="12"/>
  <c r="AT200" i="12"/>
  <c r="BB200" i="12"/>
  <c r="BJ200" i="12"/>
  <c r="BR200" i="12"/>
  <c r="BZ200" i="12"/>
  <c r="CH200" i="12"/>
  <c r="CP200" i="12"/>
  <c r="CX200" i="12"/>
  <c r="DF200" i="12"/>
  <c r="DN200" i="12"/>
  <c r="AK201" i="12"/>
  <c r="AS201" i="12"/>
  <c r="BA201" i="12"/>
  <c r="BI201" i="12"/>
  <c r="BQ201" i="12"/>
  <c r="BY201" i="12"/>
  <c r="CG201" i="12"/>
  <c r="CO201" i="12"/>
  <c r="CW201" i="12"/>
  <c r="DE201" i="12"/>
  <c r="DM201" i="12"/>
  <c r="DU201" i="12"/>
  <c r="AR202" i="12"/>
  <c r="AZ202" i="12"/>
  <c r="BH202" i="12"/>
  <c r="BP202" i="12"/>
  <c r="BX202" i="12"/>
  <c r="CF202" i="12"/>
  <c r="CN202" i="12"/>
  <c r="CV202" i="12"/>
  <c r="DD202" i="12"/>
  <c r="DL202" i="12"/>
  <c r="DT202" i="12"/>
  <c r="AQ203" i="12"/>
  <c r="AY203" i="12"/>
  <c r="BG203" i="12"/>
  <c r="BO203" i="12"/>
  <c r="BW203" i="12"/>
  <c r="CE203" i="12"/>
  <c r="CM203" i="12"/>
  <c r="CU203" i="12"/>
  <c r="DC203" i="12"/>
  <c r="DK203" i="12"/>
  <c r="DS203" i="12"/>
  <c r="AP204" i="12"/>
  <c r="AX204" i="12"/>
  <c r="BF204" i="12"/>
  <c r="BN204" i="12"/>
  <c r="BV204" i="12"/>
  <c r="CD204" i="12"/>
  <c r="CL204" i="12"/>
  <c r="CT204" i="12"/>
  <c r="DB204" i="12"/>
  <c r="DJ204" i="12"/>
  <c r="DR204" i="12"/>
  <c r="AM200" i="12"/>
  <c r="AU200" i="12"/>
  <c r="BC200" i="12"/>
  <c r="BK200" i="12"/>
  <c r="BS200" i="12"/>
  <c r="CA200" i="12"/>
  <c r="CI200" i="12"/>
  <c r="CQ200" i="12"/>
  <c r="CY200" i="12"/>
  <c r="DG200" i="12"/>
  <c r="DO200" i="12"/>
  <c r="AL201" i="12"/>
  <c r="AT201" i="12"/>
  <c r="BB201" i="12"/>
  <c r="BJ201" i="12"/>
  <c r="BR201" i="12"/>
  <c r="BZ201" i="12"/>
  <c r="CH201" i="12"/>
  <c r="CP201" i="12"/>
  <c r="CX201" i="12"/>
  <c r="DF201" i="12"/>
  <c r="DN201" i="12"/>
  <c r="AK202" i="12"/>
  <c r="AS202" i="12"/>
  <c r="BA202" i="12"/>
  <c r="BI202" i="12"/>
  <c r="BQ202" i="12"/>
  <c r="BY202" i="12"/>
  <c r="CG202" i="12"/>
  <c r="CO202" i="12"/>
  <c r="CW202" i="12"/>
  <c r="DE202" i="12"/>
  <c r="DM202" i="12"/>
  <c r="DU202" i="12"/>
  <c r="F202" i="12" s="1"/>
  <c r="AR203" i="12"/>
  <c r="AZ203" i="12"/>
  <c r="BH203" i="12"/>
  <c r="BP203" i="12"/>
  <c r="BX203" i="12"/>
  <c r="CF203" i="12"/>
  <c r="CN203" i="12"/>
  <c r="CV203" i="12"/>
  <c r="DD203" i="12"/>
  <c r="DL203" i="12"/>
  <c r="DT203" i="12"/>
  <c r="AQ204" i="12"/>
  <c r="AY204" i="12"/>
  <c r="BG204" i="12"/>
  <c r="BO204" i="12"/>
  <c r="BW204" i="12"/>
  <c r="CE204" i="12"/>
  <c r="CM204" i="12"/>
  <c r="AN200" i="12"/>
  <c r="AV200" i="12"/>
  <c r="BD200" i="12"/>
  <c r="BL200" i="12"/>
  <c r="BT200" i="12"/>
  <c r="CB200" i="12"/>
  <c r="CJ200" i="12"/>
  <c r="CR200" i="12"/>
  <c r="CZ200" i="12"/>
  <c r="DH200" i="12"/>
  <c r="DP200" i="12"/>
  <c r="AM201" i="12"/>
  <c r="AU201" i="12"/>
  <c r="BC201" i="12"/>
  <c r="BK201" i="12"/>
  <c r="BS201" i="12"/>
  <c r="CA201" i="12"/>
  <c r="CI201" i="12"/>
  <c r="CQ201" i="12"/>
  <c r="CY201" i="12"/>
  <c r="DG201" i="12"/>
  <c r="DO201" i="12"/>
  <c r="AL202" i="12"/>
  <c r="AT202" i="12"/>
  <c r="BB202" i="12"/>
  <c r="BJ202" i="12"/>
  <c r="BR202" i="12"/>
  <c r="BZ202" i="12"/>
  <c r="CH202" i="12"/>
  <c r="CP202" i="12"/>
  <c r="CX202" i="12"/>
  <c r="DF202" i="12"/>
  <c r="DN202" i="12"/>
  <c r="AK203" i="12"/>
  <c r="AS203" i="12"/>
  <c r="BA203" i="12"/>
  <c r="BI203" i="12"/>
  <c r="BQ203" i="12"/>
  <c r="BY203" i="12"/>
  <c r="CG203" i="12"/>
  <c r="CO203" i="12"/>
  <c r="CW203" i="12"/>
  <c r="DE203" i="12"/>
  <c r="DM203" i="12"/>
  <c r="DU203" i="12"/>
  <c r="AR204" i="12"/>
  <c r="AZ204" i="12"/>
  <c r="BH204" i="12"/>
  <c r="BP204" i="12"/>
  <c r="BX204" i="12"/>
  <c r="CF204" i="12"/>
  <c r="CN204" i="12"/>
  <c r="CV204" i="12"/>
  <c r="AO200" i="12"/>
  <c r="AW200" i="12"/>
  <c r="BE200" i="12"/>
  <c r="BM200" i="12"/>
  <c r="BU200" i="12"/>
  <c r="CC200" i="12"/>
  <c r="CK200" i="12"/>
  <c r="CS200" i="12"/>
  <c r="DA200" i="12"/>
  <c r="DI200" i="12"/>
  <c r="DQ200" i="12"/>
  <c r="AN201" i="12"/>
  <c r="AV201" i="12"/>
  <c r="BD201" i="12"/>
  <c r="BL201" i="12"/>
  <c r="BT201" i="12"/>
  <c r="CB201" i="12"/>
  <c r="CJ201" i="12"/>
  <c r="CR201" i="12"/>
  <c r="CZ201" i="12"/>
  <c r="DH201" i="12"/>
  <c r="DP201" i="12"/>
  <c r="AM202" i="12"/>
  <c r="AU202" i="12"/>
  <c r="BC202" i="12"/>
  <c r="BK202" i="12"/>
  <c r="BS202" i="12"/>
  <c r="CA202" i="12"/>
  <c r="CI202" i="12"/>
  <c r="CQ202" i="12"/>
  <c r="CY202" i="12"/>
  <c r="DG202" i="12"/>
  <c r="DO202" i="12"/>
  <c r="AL203" i="12"/>
  <c r="AT203" i="12"/>
  <c r="BB203" i="12"/>
  <c r="BJ203" i="12"/>
  <c r="BR203" i="12"/>
  <c r="BZ203" i="12"/>
  <c r="CH203" i="12"/>
  <c r="CP203" i="12"/>
  <c r="CX203" i="12"/>
  <c r="DF203" i="12"/>
  <c r="DN203" i="12"/>
  <c r="AK204" i="12"/>
  <c r="AS204" i="12"/>
  <c r="BA204" i="12"/>
  <c r="BI204" i="12"/>
  <c r="BQ204" i="12"/>
  <c r="BY204" i="12"/>
  <c r="CG204" i="12"/>
  <c r="CO204" i="12"/>
  <c r="AP200" i="12"/>
  <c r="AX200" i="12"/>
  <c r="BF200" i="12"/>
  <c r="BN200" i="12"/>
  <c r="BV200" i="12"/>
  <c r="CD200" i="12"/>
  <c r="CL200" i="12"/>
  <c r="CT200" i="12"/>
  <c r="DB200" i="12"/>
  <c r="DJ200" i="12"/>
  <c r="DR200" i="12"/>
  <c r="AO201" i="12"/>
  <c r="AW201" i="12"/>
  <c r="BE201" i="12"/>
  <c r="BM201" i="12"/>
  <c r="BU201" i="12"/>
  <c r="CC201" i="12"/>
  <c r="CK201" i="12"/>
  <c r="CS201" i="12"/>
  <c r="DA201" i="12"/>
  <c r="DI201" i="12"/>
  <c r="DQ201" i="12"/>
  <c r="AN202" i="12"/>
  <c r="AV202" i="12"/>
  <c r="BD202" i="12"/>
  <c r="BL202" i="12"/>
  <c r="BT202" i="12"/>
  <c r="CB202" i="12"/>
  <c r="CJ202" i="12"/>
  <c r="CR202" i="12"/>
  <c r="CZ202" i="12"/>
  <c r="DH202" i="12"/>
  <c r="DP202" i="12"/>
  <c r="AM203" i="12"/>
  <c r="AU203" i="12"/>
  <c r="BC203" i="12"/>
  <c r="BK203" i="12"/>
  <c r="BS203" i="12"/>
  <c r="CA203" i="12"/>
  <c r="CI203" i="12"/>
  <c r="CQ203" i="12"/>
  <c r="CY203" i="12"/>
  <c r="DG203" i="12"/>
  <c r="DO203" i="12"/>
  <c r="AL204" i="12"/>
  <c r="AT204" i="12"/>
  <c r="BB204" i="12"/>
  <c r="BJ204" i="12"/>
  <c r="BR204" i="12"/>
  <c r="BZ204" i="12"/>
  <c r="CH204" i="12"/>
  <c r="AY200" i="12"/>
  <c r="CE200" i="12"/>
  <c r="DK200" i="12"/>
  <c r="BF201" i="12"/>
  <c r="CL201" i="12"/>
  <c r="DR201" i="12"/>
  <c r="BM202" i="12"/>
  <c r="CS202" i="12"/>
  <c r="AN203" i="12"/>
  <c r="BT203" i="12"/>
  <c r="CZ203" i="12"/>
  <c r="AU204" i="12"/>
  <c r="CA204" i="12"/>
  <c r="CW204" i="12"/>
  <c r="DG204" i="12"/>
  <c r="DS204" i="12"/>
  <c r="AL206" i="12"/>
  <c r="AT206" i="12"/>
  <c r="BB206" i="12"/>
  <c r="BJ206" i="12"/>
  <c r="BR206" i="12"/>
  <c r="BZ206" i="12"/>
  <c r="CH206" i="12"/>
  <c r="CP206" i="12"/>
  <c r="CX206" i="12"/>
  <c r="DF206" i="12"/>
  <c r="DN206" i="12"/>
  <c r="AK207" i="12"/>
  <c r="AS207" i="12"/>
  <c r="BA207" i="12"/>
  <c r="BI207" i="12"/>
  <c r="BQ207" i="12"/>
  <c r="BY207" i="12"/>
  <c r="CG207" i="12"/>
  <c r="CO207" i="12"/>
  <c r="CW207" i="12"/>
  <c r="DE207" i="12"/>
  <c r="DM207" i="12"/>
  <c r="DU207" i="12"/>
  <c r="F207" i="12" s="1"/>
  <c r="AR208" i="12"/>
  <c r="AZ208" i="12"/>
  <c r="BH208" i="12"/>
  <c r="BP208" i="12"/>
  <c r="BX208" i="12"/>
  <c r="CF208" i="12"/>
  <c r="CN208" i="12"/>
  <c r="CV208" i="12"/>
  <c r="DD208" i="12"/>
  <c r="DL208" i="12"/>
  <c r="DT208" i="12"/>
  <c r="AQ209" i="12"/>
  <c r="AY209" i="12"/>
  <c r="BG209" i="12"/>
  <c r="BO209" i="12"/>
  <c r="BW209" i="12"/>
  <c r="CE209" i="12"/>
  <c r="CM209" i="12"/>
  <c r="CU209" i="12"/>
  <c r="DC209" i="12"/>
  <c r="DK209" i="12"/>
  <c r="DS209" i="12"/>
  <c r="AP210" i="12"/>
  <c r="AX210" i="12"/>
  <c r="BF210" i="12"/>
  <c r="BN210" i="12"/>
  <c r="BV210" i="12"/>
  <c r="CD210" i="12"/>
  <c r="CL210" i="12"/>
  <c r="CT210" i="12"/>
  <c r="DB210" i="12"/>
  <c r="DJ210" i="12"/>
  <c r="DR210" i="12"/>
  <c r="AJ206" i="12"/>
  <c r="IK198" i="12"/>
  <c r="BA200" i="12"/>
  <c r="CG200" i="12"/>
  <c r="DM200" i="12"/>
  <c r="BH201" i="12"/>
  <c r="CN201" i="12"/>
  <c r="DT201" i="12"/>
  <c r="BO202" i="12"/>
  <c r="CU202" i="12"/>
  <c r="AP203" i="12"/>
  <c r="BV203" i="12"/>
  <c r="DB203" i="12"/>
  <c r="AW204" i="12"/>
  <c r="CC204" i="12"/>
  <c r="CX204" i="12"/>
  <c r="DI204" i="12"/>
  <c r="DT204" i="12"/>
  <c r="AM206" i="12"/>
  <c r="AU206" i="12"/>
  <c r="BC206" i="12"/>
  <c r="BK206" i="12"/>
  <c r="BS206" i="12"/>
  <c r="CA206" i="12"/>
  <c r="CI206" i="12"/>
  <c r="CQ206" i="12"/>
  <c r="CY206" i="12"/>
  <c r="DG206" i="12"/>
  <c r="DO206" i="12"/>
  <c r="AL207" i="12"/>
  <c r="AT207" i="12"/>
  <c r="BB207" i="12"/>
  <c r="BJ207" i="12"/>
  <c r="BR207" i="12"/>
  <c r="BZ207" i="12"/>
  <c r="CH207" i="12"/>
  <c r="CP207" i="12"/>
  <c r="CX207" i="12"/>
  <c r="DF207" i="12"/>
  <c r="DN207" i="12"/>
  <c r="AK208" i="12"/>
  <c r="AS208" i="12"/>
  <c r="BA208" i="12"/>
  <c r="BI208" i="12"/>
  <c r="BQ208" i="12"/>
  <c r="BY208" i="12"/>
  <c r="CG208" i="12"/>
  <c r="CO208" i="12"/>
  <c r="CW208" i="12"/>
  <c r="DE208" i="12"/>
  <c r="DM208" i="12"/>
  <c r="DU208" i="12"/>
  <c r="F208" i="12" s="1"/>
  <c r="AR209" i="12"/>
  <c r="AZ209" i="12"/>
  <c r="BH209" i="12"/>
  <c r="BP209" i="12"/>
  <c r="BX209" i="12"/>
  <c r="CF209" i="12"/>
  <c r="CN209" i="12"/>
  <c r="CV209" i="12"/>
  <c r="DD209" i="12"/>
  <c r="DL209" i="12"/>
  <c r="DT209" i="12"/>
  <c r="AQ210" i="12"/>
  <c r="AY210" i="12"/>
  <c r="BG210" i="12"/>
  <c r="BO210" i="12"/>
  <c r="BW210" i="12"/>
  <c r="CE210" i="12"/>
  <c r="CM210" i="12"/>
  <c r="CU210" i="12"/>
  <c r="DC210" i="12"/>
  <c r="BG200" i="12"/>
  <c r="CM200" i="12"/>
  <c r="DS200" i="12"/>
  <c r="BN201" i="12"/>
  <c r="CT201" i="12"/>
  <c r="AO202" i="12"/>
  <c r="BU202" i="12"/>
  <c r="DA202" i="12"/>
  <c r="AV203" i="12"/>
  <c r="CB203" i="12"/>
  <c r="DH203" i="12"/>
  <c r="BC204" i="12"/>
  <c r="CI204" i="12"/>
  <c r="CY204" i="12"/>
  <c r="DK204" i="12"/>
  <c r="BO200" i="12"/>
  <c r="CU200" i="12"/>
  <c r="AP201" i="12"/>
  <c r="BV201" i="12"/>
  <c r="DB201" i="12"/>
  <c r="AW202" i="12"/>
  <c r="CC202" i="12"/>
  <c r="DI202" i="12"/>
  <c r="BD203" i="12"/>
  <c r="CJ203" i="12"/>
  <c r="DP203" i="12"/>
  <c r="BK204" i="12"/>
  <c r="CP204" i="12"/>
  <c r="DC204" i="12"/>
  <c r="DM204" i="12"/>
  <c r="AP206" i="12"/>
  <c r="AX206" i="12"/>
  <c r="BF206" i="12"/>
  <c r="BN206" i="12"/>
  <c r="BV206" i="12"/>
  <c r="CD206" i="12"/>
  <c r="CL206" i="12"/>
  <c r="CT206" i="12"/>
  <c r="DB206" i="12"/>
  <c r="DJ206" i="12"/>
  <c r="DR206" i="12"/>
  <c r="AO207" i="12"/>
  <c r="AW207" i="12"/>
  <c r="BE207" i="12"/>
  <c r="BM207" i="12"/>
  <c r="BU207" i="12"/>
  <c r="CC207" i="12"/>
  <c r="CK207" i="12"/>
  <c r="CS207" i="12"/>
  <c r="DA207" i="12"/>
  <c r="DI207" i="12"/>
  <c r="DQ207" i="12"/>
  <c r="AN208" i="12"/>
  <c r="AV208" i="12"/>
  <c r="BD208" i="12"/>
  <c r="BL208" i="12"/>
  <c r="BT208" i="12"/>
  <c r="CB208" i="12"/>
  <c r="CJ208" i="12"/>
  <c r="CR208" i="12"/>
  <c r="CZ208" i="12"/>
  <c r="DH208" i="12"/>
  <c r="DP208" i="12"/>
  <c r="AM209" i="12"/>
  <c r="AU209" i="12"/>
  <c r="BC209" i="12"/>
  <c r="BK209" i="12"/>
  <c r="BS209" i="12"/>
  <c r="CA209" i="12"/>
  <c r="CI209" i="12"/>
  <c r="CQ209" i="12"/>
  <c r="CY209" i="12"/>
  <c r="DG209" i="12"/>
  <c r="DO209" i="12"/>
  <c r="AL210" i="12"/>
  <c r="AT210" i="12"/>
  <c r="BB210" i="12"/>
  <c r="BJ210" i="12"/>
  <c r="BR210" i="12"/>
  <c r="BZ210" i="12"/>
  <c r="CH210" i="12"/>
  <c r="CP210" i="12"/>
  <c r="CX210" i="12"/>
  <c r="DF210" i="12"/>
  <c r="AK200" i="12"/>
  <c r="BQ200" i="12"/>
  <c r="CW200" i="12"/>
  <c r="AR201" i="12"/>
  <c r="BX201" i="12"/>
  <c r="DD201" i="12"/>
  <c r="AY202" i="12"/>
  <c r="CE202" i="12"/>
  <c r="DK202" i="12"/>
  <c r="BF203" i="12"/>
  <c r="CL203" i="12"/>
  <c r="DR203" i="12"/>
  <c r="BM204" i="12"/>
  <c r="CQ204" i="12"/>
  <c r="DD204" i="12"/>
  <c r="DN204" i="12"/>
  <c r="AQ206" i="12"/>
  <c r="AY206" i="12"/>
  <c r="BG206" i="12"/>
  <c r="BO206" i="12"/>
  <c r="BW206" i="12"/>
  <c r="CE206" i="12"/>
  <c r="CM206" i="12"/>
  <c r="CU206" i="12"/>
  <c r="DC206" i="12"/>
  <c r="DK206" i="12"/>
  <c r="DS206" i="12"/>
  <c r="AP207" i="12"/>
  <c r="AX207" i="12"/>
  <c r="BF207" i="12"/>
  <c r="BN207" i="12"/>
  <c r="BV207" i="12"/>
  <c r="CD207" i="12"/>
  <c r="CL207" i="12"/>
  <c r="CT207" i="12"/>
  <c r="DB207" i="12"/>
  <c r="DJ207" i="12"/>
  <c r="DR207" i="12"/>
  <c r="AO208" i="12"/>
  <c r="AW208" i="12"/>
  <c r="BE208" i="12"/>
  <c r="BM208" i="12"/>
  <c r="BU208" i="12"/>
  <c r="CC208" i="12"/>
  <c r="CK208" i="12"/>
  <c r="CS208" i="12"/>
  <c r="DA208" i="12"/>
  <c r="DI208" i="12"/>
  <c r="DQ208" i="12"/>
  <c r="AN209" i="12"/>
  <c r="AV209" i="12"/>
  <c r="BD209" i="12"/>
  <c r="BL209" i="12"/>
  <c r="BT209" i="12"/>
  <c r="CB209" i="12"/>
  <c r="CJ209" i="12"/>
  <c r="CR209" i="12"/>
  <c r="CZ209" i="12"/>
  <c r="DH209" i="12"/>
  <c r="DP209" i="12"/>
  <c r="AM210" i="12"/>
  <c r="AU210" i="12"/>
  <c r="BC210" i="12"/>
  <c r="BK210" i="12"/>
  <c r="BS210" i="12"/>
  <c r="CA210" i="12"/>
  <c r="CI210" i="12"/>
  <c r="CQ210" i="12"/>
  <c r="CY210" i="12"/>
  <c r="DG210" i="12"/>
  <c r="AQ200" i="12"/>
  <c r="DU200" i="12"/>
  <c r="F200" i="12" s="1"/>
  <c r="DL201" i="12"/>
  <c r="DQ202" i="12"/>
  <c r="DJ203" i="12"/>
  <c r="CU204" i="12"/>
  <c r="AO206" i="12"/>
  <c r="BE206" i="12"/>
  <c r="BU206" i="12"/>
  <c r="CK206" i="12"/>
  <c r="DA206" i="12"/>
  <c r="DQ206" i="12"/>
  <c r="AV207" i="12"/>
  <c r="BL207" i="12"/>
  <c r="CB207" i="12"/>
  <c r="CR207" i="12"/>
  <c r="DH207" i="12"/>
  <c r="AM208" i="12"/>
  <c r="BC208" i="12"/>
  <c r="BS208" i="12"/>
  <c r="CI208" i="12"/>
  <c r="CY208" i="12"/>
  <c r="DO208" i="12"/>
  <c r="AT209" i="12"/>
  <c r="BJ209" i="12"/>
  <c r="BZ209" i="12"/>
  <c r="CP209" i="12"/>
  <c r="DF209" i="12"/>
  <c r="AK210" i="12"/>
  <c r="BA210" i="12"/>
  <c r="BQ210" i="12"/>
  <c r="CG210" i="12"/>
  <c r="CW210" i="12"/>
  <c r="DL210" i="12"/>
  <c r="DU210" i="12"/>
  <c r="F210" i="12" s="1"/>
  <c r="AJ202" i="12"/>
  <c r="IP198" i="12"/>
  <c r="IX198" i="12"/>
  <c r="JF198" i="12"/>
  <c r="JN198" i="12"/>
  <c r="JV198" i="12"/>
  <c r="KD198" i="12"/>
  <c r="KL198" i="12"/>
  <c r="KT198" i="12"/>
  <c r="LB198" i="12"/>
  <c r="LJ198" i="12"/>
  <c r="LR198" i="12"/>
  <c r="II200" i="12"/>
  <c r="IQ200" i="12"/>
  <c r="IY200" i="12"/>
  <c r="JG200" i="12"/>
  <c r="JO200" i="12"/>
  <c r="JW200" i="12"/>
  <c r="KE200" i="12"/>
  <c r="KM200" i="12"/>
  <c r="KU200" i="12"/>
  <c r="LC200" i="12"/>
  <c r="LK200" i="12"/>
  <c r="LS200" i="12"/>
  <c r="V200" i="12" s="1"/>
  <c r="IP201" i="12"/>
  <c r="IX201" i="12"/>
  <c r="JF201" i="12"/>
  <c r="JN201" i="12"/>
  <c r="JV201" i="12"/>
  <c r="KD201" i="12"/>
  <c r="KL201" i="12"/>
  <c r="KT201" i="12"/>
  <c r="LB201" i="12"/>
  <c r="LJ201" i="12"/>
  <c r="LR201" i="12"/>
  <c r="AS200" i="12"/>
  <c r="AX201" i="12"/>
  <c r="AQ202" i="12"/>
  <c r="DS202" i="12"/>
  <c r="AM204" i="12"/>
  <c r="DA204" i="12"/>
  <c r="AR206" i="12"/>
  <c r="BH206" i="12"/>
  <c r="BX206" i="12"/>
  <c r="CN206" i="12"/>
  <c r="DD206" i="12"/>
  <c r="DT206" i="12"/>
  <c r="AY207" i="12"/>
  <c r="BO207" i="12"/>
  <c r="CE207" i="12"/>
  <c r="CU207" i="12"/>
  <c r="DK207" i="12"/>
  <c r="AP208" i="12"/>
  <c r="BF208" i="12"/>
  <c r="BV208" i="12"/>
  <c r="CL208" i="12"/>
  <c r="DB208" i="12"/>
  <c r="DR208" i="12"/>
  <c r="AW209" i="12"/>
  <c r="BM209" i="12"/>
  <c r="CC209" i="12"/>
  <c r="CS209" i="12"/>
  <c r="DI209" i="12"/>
  <c r="AN210" i="12"/>
  <c r="BD210" i="12"/>
  <c r="BT210" i="12"/>
  <c r="CJ210" i="12"/>
  <c r="CZ210" i="12"/>
  <c r="DM210" i="12"/>
  <c r="AJ210" i="12"/>
  <c r="AJ201" i="12"/>
  <c r="IQ198" i="12"/>
  <c r="IY198" i="12"/>
  <c r="JG198" i="12"/>
  <c r="JO198" i="12"/>
  <c r="JW198" i="12"/>
  <c r="KE198" i="12"/>
  <c r="KM198" i="12"/>
  <c r="KU198" i="12"/>
  <c r="LC198" i="12"/>
  <c r="LK198" i="12"/>
  <c r="LS198" i="12"/>
  <c r="IJ200" i="12"/>
  <c r="IR200" i="12"/>
  <c r="IZ200" i="12"/>
  <c r="JH200" i="12"/>
  <c r="JP200" i="12"/>
  <c r="JX200" i="12"/>
  <c r="KF200" i="12"/>
  <c r="KN200" i="12"/>
  <c r="KV200" i="12"/>
  <c r="LD200" i="12"/>
  <c r="LL200" i="12"/>
  <c r="BI200" i="12"/>
  <c r="AZ201" i="12"/>
  <c r="BE202" i="12"/>
  <c r="AX203" i="12"/>
  <c r="AO204" i="12"/>
  <c r="DE204" i="12"/>
  <c r="AS206" i="12"/>
  <c r="BI206" i="12"/>
  <c r="BY206" i="12"/>
  <c r="CO206" i="12"/>
  <c r="DE206" i="12"/>
  <c r="DU206" i="12"/>
  <c r="F206" i="12" s="1"/>
  <c r="AZ207" i="12"/>
  <c r="BP207" i="12"/>
  <c r="CF207" i="12"/>
  <c r="CV207" i="12"/>
  <c r="DL207" i="12"/>
  <c r="AQ208" i="12"/>
  <c r="BG208" i="12"/>
  <c r="BW208" i="12"/>
  <c r="CM208" i="12"/>
  <c r="DC208" i="12"/>
  <c r="DS208" i="12"/>
  <c r="AX209" i="12"/>
  <c r="BN209" i="12"/>
  <c r="CD209" i="12"/>
  <c r="CT209" i="12"/>
  <c r="DJ209" i="12"/>
  <c r="AO210" i="12"/>
  <c r="BE210" i="12"/>
  <c r="BU210" i="12"/>
  <c r="CK210" i="12"/>
  <c r="DA210" i="12"/>
  <c r="DN210" i="12"/>
  <c r="AJ209" i="12"/>
  <c r="II198" i="12"/>
  <c r="IR198" i="12"/>
  <c r="IZ198" i="12"/>
  <c r="JH198" i="12"/>
  <c r="JP198" i="12"/>
  <c r="JX198" i="12"/>
  <c r="KF198" i="12"/>
  <c r="KN198" i="12"/>
  <c r="KV198" i="12"/>
  <c r="LD198" i="12"/>
  <c r="LL198" i="12"/>
  <c r="IK200" i="12"/>
  <c r="IS200" i="12"/>
  <c r="JA200" i="12"/>
  <c r="JI200" i="12"/>
  <c r="JQ200" i="12"/>
  <c r="JY200" i="12"/>
  <c r="KG200" i="12"/>
  <c r="KO200" i="12"/>
  <c r="KW200" i="12"/>
  <c r="LE200" i="12"/>
  <c r="LM200" i="12"/>
  <c r="IJ201" i="12"/>
  <c r="IR201" i="12"/>
  <c r="IZ201" i="12"/>
  <c r="JH201" i="12"/>
  <c r="JP201" i="12"/>
  <c r="JX201" i="12"/>
  <c r="KF201" i="12"/>
  <c r="KN201" i="12"/>
  <c r="KV201" i="12"/>
  <c r="LD201" i="12"/>
  <c r="LL201" i="12"/>
  <c r="BW200" i="12"/>
  <c r="BP201" i="12"/>
  <c r="BG202" i="12"/>
  <c r="BL203" i="12"/>
  <c r="BE204" i="12"/>
  <c r="DF204" i="12"/>
  <c r="AV206" i="12"/>
  <c r="BL206" i="12"/>
  <c r="CB206" i="12"/>
  <c r="CR206" i="12"/>
  <c r="DH206" i="12"/>
  <c r="AM207" i="12"/>
  <c r="BC207" i="12"/>
  <c r="BS207" i="12"/>
  <c r="CI207" i="12"/>
  <c r="CY207" i="12"/>
  <c r="DO207" i="12"/>
  <c r="AT208" i="12"/>
  <c r="BJ208" i="12"/>
  <c r="BZ208" i="12"/>
  <c r="CP208" i="12"/>
  <c r="DF208" i="12"/>
  <c r="AK209" i="12"/>
  <c r="BA209" i="12"/>
  <c r="BQ209" i="12"/>
  <c r="CG209" i="12"/>
  <c r="CW209" i="12"/>
  <c r="DM209" i="12"/>
  <c r="AR210" i="12"/>
  <c r="BH210" i="12"/>
  <c r="BX210" i="12"/>
  <c r="CN210" i="12"/>
  <c r="DD210" i="12"/>
  <c r="DO210" i="12"/>
  <c r="AJ208" i="12"/>
  <c r="IJ198" i="12"/>
  <c r="IS198" i="12"/>
  <c r="JA198" i="12"/>
  <c r="JI198" i="12"/>
  <c r="JQ198" i="12"/>
  <c r="JY198" i="12"/>
  <c r="KG198" i="12"/>
  <c r="KO198" i="12"/>
  <c r="KW198" i="12"/>
  <c r="LE198" i="12"/>
  <c r="LM198" i="12"/>
  <c r="IL200" i="12"/>
  <c r="IT200" i="12"/>
  <c r="JB200" i="12"/>
  <c r="JJ200" i="12"/>
  <c r="JR200" i="12"/>
  <c r="JZ200" i="12"/>
  <c r="KH200" i="12"/>
  <c r="KP200" i="12"/>
  <c r="KX200" i="12"/>
  <c r="LF200" i="12"/>
  <c r="LN200" i="12"/>
  <c r="IK201" i="12"/>
  <c r="BY200" i="12"/>
  <c r="CD201" i="12"/>
  <c r="BW202" i="12"/>
  <c r="BN203" i="12"/>
  <c r="BS204" i="12"/>
  <c r="DL204" i="12"/>
  <c r="AW206" i="12"/>
  <c r="BM206" i="12"/>
  <c r="CC206" i="12"/>
  <c r="CS206" i="12"/>
  <c r="DI206" i="12"/>
  <c r="AN207" i="12"/>
  <c r="BD207" i="12"/>
  <c r="BT207" i="12"/>
  <c r="CJ207" i="12"/>
  <c r="CZ207" i="12"/>
  <c r="DP207" i="12"/>
  <c r="AU208" i="12"/>
  <c r="BK208" i="12"/>
  <c r="CA208" i="12"/>
  <c r="CQ208" i="12"/>
  <c r="DG208" i="12"/>
  <c r="AL209" i="12"/>
  <c r="BB209" i="12"/>
  <c r="BR209" i="12"/>
  <c r="CH209" i="12"/>
  <c r="CX209" i="12"/>
  <c r="DN209" i="12"/>
  <c r="AS210" i="12"/>
  <c r="BI210" i="12"/>
  <c r="BY210" i="12"/>
  <c r="CO210" i="12"/>
  <c r="DE210" i="12"/>
  <c r="DP210" i="12"/>
  <c r="AJ207" i="12"/>
  <c r="IL198" i="12"/>
  <c r="IT198" i="12"/>
  <c r="JB198" i="12"/>
  <c r="JJ198" i="12"/>
  <c r="JR198" i="12"/>
  <c r="JZ198" i="12"/>
  <c r="KH198" i="12"/>
  <c r="KP198" i="12"/>
  <c r="KX198" i="12"/>
  <c r="LF198" i="12"/>
  <c r="LN198" i="12"/>
  <c r="IM200" i="12"/>
  <c r="IU200" i="12"/>
  <c r="JC200" i="12"/>
  <c r="JK200" i="12"/>
  <c r="JS200" i="12"/>
  <c r="KA200" i="12"/>
  <c r="KI200" i="12"/>
  <c r="KQ200" i="12"/>
  <c r="KY200" i="12"/>
  <c r="LG200" i="12"/>
  <c r="LO200" i="12"/>
  <c r="IL201" i="12"/>
  <c r="IT201" i="12"/>
  <c r="JB201" i="12"/>
  <c r="JJ201" i="12"/>
  <c r="JR201" i="12"/>
  <c r="JZ201" i="12"/>
  <c r="KH201" i="12"/>
  <c r="KP201" i="12"/>
  <c r="KX201" i="12"/>
  <c r="LF201" i="12"/>
  <c r="LN201" i="12"/>
  <c r="IK202" i="12"/>
  <c r="CO200" i="12"/>
  <c r="CF201" i="12"/>
  <c r="CK202" i="12"/>
  <c r="CD203" i="12"/>
  <c r="BU204" i="12"/>
  <c r="DO204" i="12"/>
  <c r="AZ206" i="12"/>
  <c r="BP206" i="12"/>
  <c r="CF206" i="12"/>
  <c r="CV206" i="12"/>
  <c r="DL206" i="12"/>
  <c r="AQ207" i="12"/>
  <c r="BG207" i="12"/>
  <c r="BW207" i="12"/>
  <c r="CM207" i="12"/>
  <c r="DC207" i="12"/>
  <c r="DS207" i="12"/>
  <c r="AX208" i="12"/>
  <c r="BN208" i="12"/>
  <c r="CD208" i="12"/>
  <c r="CT208" i="12"/>
  <c r="DJ208" i="12"/>
  <c r="AO209" i="12"/>
  <c r="BE209" i="12"/>
  <c r="BU209" i="12"/>
  <c r="CK209" i="12"/>
  <c r="DA209" i="12"/>
  <c r="DQ209" i="12"/>
  <c r="AV210" i="12"/>
  <c r="BL210" i="12"/>
  <c r="CB210" i="12"/>
  <c r="CR210" i="12"/>
  <c r="DH210" i="12"/>
  <c r="DQ210" i="12"/>
  <c r="IM198" i="12"/>
  <c r="IU198" i="12"/>
  <c r="JC198" i="12"/>
  <c r="JK198" i="12"/>
  <c r="JS198" i="12"/>
  <c r="KA198" i="12"/>
  <c r="KI198" i="12"/>
  <c r="KQ198" i="12"/>
  <c r="KY198" i="12"/>
  <c r="LG198" i="12"/>
  <c r="LO198" i="12"/>
  <c r="IN200" i="12"/>
  <c r="IV200" i="12"/>
  <c r="JD200" i="12"/>
  <c r="JL200" i="12"/>
  <c r="JT200" i="12"/>
  <c r="KB200" i="12"/>
  <c r="KJ200" i="12"/>
  <c r="KR200" i="12"/>
  <c r="KZ200" i="12"/>
  <c r="LH200" i="12"/>
  <c r="LP200" i="12"/>
  <c r="IM201" i="12"/>
  <c r="IU201" i="12"/>
  <c r="JC201" i="12"/>
  <c r="JK201" i="12"/>
  <c r="JS201" i="12"/>
  <c r="KA201" i="12"/>
  <c r="KI201" i="12"/>
  <c r="KQ201" i="12"/>
  <c r="KY201" i="12"/>
  <c r="LG201" i="12"/>
  <c r="LO201" i="12"/>
  <c r="CM202" i="12"/>
  <c r="AK206" i="12"/>
  <c r="CW206" i="12"/>
  <c r="BX207" i="12"/>
  <c r="AY208" i="12"/>
  <c r="DK208" i="12"/>
  <c r="CL209" i="12"/>
  <c r="BM210" i="12"/>
  <c r="DS210" i="12"/>
  <c r="JD198" i="12"/>
  <c r="KJ198" i="12"/>
  <c r="LP198" i="12"/>
  <c r="IW200" i="12"/>
  <c r="KC200" i="12"/>
  <c r="LI200" i="12"/>
  <c r="IS201" i="12"/>
  <c r="JI201" i="12"/>
  <c r="JY201" i="12"/>
  <c r="KO201" i="12"/>
  <c r="LE201" i="12"/>
  <c r="II202" i="12"/>
  <c r="IR202" i="12"/>
  <c r="IZ202" i="12"/>
  <c r="JH202" i="12"/>
  <c r="JP202" i="12"/>
  <c r="JX202" i="12"/>
  <c r="KF202" i="12"/>
  <c r="KN202" i="12"/>
  <c r="KV202" i="12"/>
  <c r="LD202" i="12"/>
  <c r="LL202" i="12"/>
  <c r="II203" i="12"/>
  <c r="IQ203" i="12"/>
  <c r="IY203" i="12"/>
  <c r="JG203" i="12"/>
  <c r="JO203" i="12"/>
  <c r="JW203" i="12"/>
  <c r="KE203" i="12"/>
  <c r="KM203" i="12"/>
  <c r="KU203" i="12"/>
  <c r="LC203" i="12"/>
  <c r="LK203" i="12"/>
  <c r="LS203" i="12"/>
  <c r="IP204" i="12"/>
  <c r="IX204" i="12"/>
  <c r="JF204" i="12"/>
  <c r="JN204" i="12"/>
  <c r="JV204" i="12"/>
  <c r="KD204" i="12"/>
  <c r="KL204" i="12"/>
  <c r="KT204" i="12"/>
  <c r="LB204" i="12"/>
  <c r="LJ204" i="12"/>
  <c r="LR204" i="12"/>
  <c r="IN206" i="12"/>
  <c r="IV206" i="12"/>
  <c r="JD206" i="12"/>
  <c r="JL206" i="12"/>
  <c r="JT206" i="12"/>
  <c r="KB206" i="12"/>
  <c r="KJ206" i="12"/>
  <c r="KR206" i="12"/>
  <c r="KZ206" i="12"/>
  <c r="LH206" i="12"/>
  <c r="LP206" i="12"/>
  <c r="IM207" i="12"/>
  <c r="IU207" i="12"/>
  <c r="JC207" i="12"/>
  <c r="JK207" i="12"/>
  <c r="JS207" i="12"/>
  <c r="KA207" i="12"/>
  <c r="DC202" i="12"/>
  <c r="AN206" i="12"/>
  <c r="CZ206" i="12"/>
  <c r="CA207" i="12"/>
  <c r="BB208" i="12"/>
  <c r="DN208" i="12"/>
  <c r="CO209" i="12"/>
  <c r="BP210" i="12"/>
  <c r="DT210" i="12"/>
  <c r="JE198" i="12"/>
  <c r="KK198" i="12"/>
  <c r="LQ198" i="12"/>
  <c r="IX200" i="12"/>
  <c r="KD200" i="12"/>
  <c r="LJ200" i="12"/>
  <c r="IV201" i="12"/>
  <c r="JL201" i="12"/>
  <c r="KB201" i="12"/>
  <c r="KR201" i="12"/>
  <c r="LH201" i="12"/>
  <c r="IJ202" i="12"/>
  <c r="IS202" i="12"/>
  <c r="JA202" i="12"/>
  <c r="JI202" i="12"/>
  <c r="JQ202" i="12"/>
  <c r="JY202" i="12"/>
  <c r="KG202" i="12"/>
  <c r="KO202" i="12"/>
  <c r="KW202" i="12"/>
  <c r="LE202" i="12"/>
  <c r="LM202" i="12"/>
  <c r="IJ203" i="12"/>
  <c r="IR203" i="12"/>
  <c r="IZ203" i="12"/>
  <c r="JH203" i="12"/>
  <c r="JP203" i="12"/>
  <c r="JX203" i="12"/>
  <c r="KF203" i="12"/>
  <c r="KN203" i="12"/>
  <c r="KV203" i="12"/>
  <c r="LD203" i="12"/>
  <c r="LL203" i="12"/>
  <c r="II204" i="12"/>
  <c r="IQ204" i="12"/>
  <c r="IY204" i="12"/>
  <c r="JG204" i="12"/>
  <c r="JO204" i="12"/>
  <c r="JW204" i="12"/>
  <c r="KE204" i="12"/>
  <c r="KM204" i="12"/>
  <c r="KU204" i="12"/>
  <c r="LC204" i="12"/>
  <c r="LK204" i="12"/>
  <c r="LS204" i="12"/>
  <c r="V204" i="12" s="1"/>
  <c r="IO206" i="12"/>
  <c r="IW206" i="12"/>
  <c r="JE206" i="12"/>
  <c r="JM206" i="12"/>
  <c r="JU206" i="12"/>
  <c r="KC206" i="12"/>
  <c r="KK206" i="12"/>
  <c r="CR203" i="12"/>
  <c r="BA206" i="12"/>
  <c r="DM206" i="12"/>
  <c r="CN207" i="12"/>
  <c r="BO208" i="12"/>
  <c r="AP209" i="12"/>
  <c r="DB209" i="12"/>
  <c r="CC210" i="12"/>
  <c r="AJ204" i="12"/>
  <c r="JL198" i="12"/>
  <c r="KR198" i="12"/>
  <c r="JE200" i="12"/>
  <c r="KK200" i="12"/>
  <c r="LQ200" i="12"/>
  <c r="IW201" i="12"/>
  <c r="JM201" i="12"/>
  <c r="KC201" i="12"/>
  <c r="KS201" i="12"/>
  <c r="LI201" i="12"/>
  <c r="IL202" i="12"/>
  <c r="IT202" i="12"/>
  <c r="JB202" i="12"/>
  <c r="JJ202" i="12"/>
  <c r="JR202" i="12"/>
  <c r="JZ202" i="12"/>
  <c r="KH202" i="12"/>
  <c r="KP202" i="12"/>
  <c r="KX202" i="12"/>
  <c r="LF202" i="12"/>
  <c r="LN202" i="12"/>
  <c r="IK203" i="12"/>
  <c r="IS203" i="12"/>
  <c r="JA203" i="12"/>
  <c r="JI203" i="12"/>
  <c r="JQ203" i="12"/>
  <c r="JY203" i="12"/>
  <c r="KG203" i="12"/>
  <c r="KO203" i="12"/>
  <c r="KW203" i="12"/>
  <c r="LE203" i="12"/>
  <c r="LM203" i="12"/>
  <c r="IJ204" i="12"/>
  <c r="IR204" i="12"/>
  <c r="IZ204" i="12"/>
  <c r="JH204" i="12"/>
  <c r="JP204" i="12"/>
  <c r="JX204" i="12"/>
  <c r="KF204" i="12"/>
  <c r="KN204" i="12"/>
  <c r="KV204" i="12"/>
  <c r="LD204" i="12"/>
  <c r="LL204" i="12"/>
  <c r="IP206" i="12"/>
  <c r="IX206" i="12"/>
  <c r="JF206" i="12"/>
  <c r="JN206" i="12"/>
  <c r="JV206" i="12"/>
  <c r="KD206" i="12"/>
  <c r="KL206" i="12"/>
  <c r="KT206" i="12"/>
  <c r="LB206" i="12"/>
  <c r="LJ206" i="12"/>
  <c r="LR206" i="12"/>
  <c r="IO207" i="12"/>
  <c r="IW207" i="12"/>
  <c r="JE207" i="12"/>
  <c r="JM207" i="12"/>
  <c r="JU207" i="12"/>
  <c r="CT203" i="12"/>
  <c r="BD206" i="12"/>
  <c r="DP206" i="12"/>
  <c r="CQ207" i="12"/>
  <c r="BR208" i="12"/>
  <c r="AS209" i="12"/>
  <c r="DE209" i="12"/>
  <c r="CF210" i="12"/>
  <c r="AJ203" i="12"/>
  <c r="JM198" i="12"/>
  <c r="KS198" i="12"/>
  <c r="JF200" i="12"/>
  <c r="KL200" i="12"/>
  <c r="LR200" i="12"/>
  <c r="IY201" i="12"/>
  <c r="JO201" i="12"/>
  <c r="KE201" i="12"/>
  <c r="KU201" i="12"/>
  <c r="LK201" i="12"/>
  <c r="IM202" i="12"/>
  <c r="IU202" i="12"/>
  <c r="JC202" i="12"/>
  <c r="JK202" i="12"/>
  <c r="JS202" i="12"/>
  <c r="KA202" i="12"/>
  <c r="KI202" i="12"/>
  <c r="KQ202" i="12"/>
  <c r="KY202" i="12"/>
  <c r="LG202" i="12"/>
  <c r="LO202" i="12"/>
  <c r="IL203" i="12"/>
  <c r="IT203" i="12"/>
  <c r="JB203" i="12"/>
  <c r="JJ203" i="12"/>
  <c r="JR203" i="12"/>
  <c r="JZ203" i="12"/>
  <c r="KH203" i="12"/>
  <c r="KP203" i="12"/>
  <c r="KX203" i="12"/>
  <c r="LF203" i="12"/>
  <c r="LN203" i="12"/>
  <c r="IK204" i="12"/>
  <c r="IS204" i="12"/>
  <c r="JA204" i="12"/>
  <c r="JI204" i="12"/>
  <c r="JQ204" i="12"/>
  <c r="JY204" i="12"/>
  <c r="KG204" i="12"/>
  <c r="KO204" i="12"/>
  <c r="KW204" i="12"/>
  <c r="LE204" i="12"/>
  <c r="LM204" i="12"/>
  <c r="II206" i="12"/>
  <c r="IQ206" i="12"/>
  <c r="IY206" i="12"/>
  <c r="JG206" i="12"/>
  <c r="JO206" i="12"/>
  <c r="JW206" i="12"/>
  <c r="KE206" i="12"/>
  <c r="DC200" i="12"/>
  <c r="CK204" i="12"/>
  <c r="BQ206" i="12"/>
  <c r="AR207" i="12"/>
  <c r="DD207" i="12"/>
  <c r="CE208" i="12"/>
  <c r="BF209" i="12"/>
  <c r="DR209" i="12"/>
  <c r="CS210" i="12"/>
  <c r="IN198" i="12"/>
  <c r="JT198" i="12"/>
  <c r="KZ198" i="12"/>
  <c r="JM200" i="12"/>
  <c r="KS200" i="12"/>
  <c r="II201" i="12"/>
  <c r="JA201" i="12"/>
  <c r="JQ201" i="12"/>
  <c r="KG201" i="12"/>
  <c r="KW201" i="12"/>
  <c r="LM201" i="12"/>
  <c r="IN202" i="12"/>
  <c r="IV202" i="12"/>
  <c r="JD202" i="12"/>
  <c r="JL202" i="12"/>
  <c r="JT202" i="12"/>
  <c r="KB202" i="12"/>
  <c r="KJ202" i="12"/>
  <c r="KR202" i="12"/>
  <c r="KZ202" i="12"/>
  <c r="LH202" i="12"/>
  <c r="LP202" i="12"/>
  <c r="IM203" i="12"/>
  <c r="IU203" i="12"/>
  <c r="JC203" i="12"/>
  <c r="JK203" i="12"/>
  <c r="JS203" i="12"/>
  <c r="KA203" i="12"/>
  <c r="KI203" i="12"/>
  <c r="KQ203" i="12"/>
  <c r="KY203" i="12"/>
  <c r="LG203" i="12"/>
  <c r="LO203" i="12"/>
  <c r="IL204" i="12"/>
  <c r="IT204" i="12"/>
  <c r="JB204" i="12"/>
  <c r="JJ204" i="12"/>
  <c r="JR204" i="12"/>
  <c r="JZ204" i="12"/>
  <c r="KH204" i="12"/>
  <c r="KP204" i="12"/>
  <c r="KX204" i="12"/>
  <c r="LF204" i="12"/>
  <c r="LN204" i="12"/>
  <c r="IJ206" i="12"/>
  <c r="IR206" i="12"/>
  <c r="IZ206" i="12"/>
  <c r="JH206" i="12"/>
  <c r="JP206" i="12"/>
  <c r="JX206" i="12"/>
  <c r="KF206" i="12"/>
  <c r="KN206" i="12"/>
  <c r="KV206" i="12"/>
  <c r="LD206" i="12"/>
  <c r="LL206" i="12"/>
  <c r="II207" i="12"/>
  <c r="IQ207" i="12"/>
  <c r="IY207" i="12"/>
  <c r="JG207" i="12"/>
  <c r="JO207" i="12"/>
  <c r="JW207" i="12"/>
  <c r="DE200" i="12"/>
  <c r="CS204" i="12"/>
  <c r="BT206" i="12"/>
  <c r="AU207" i="12"/>
  <c r="DG207" i="12"/>
  <c r="CH208" i="12"/>
  <c r="BI209" i="12"/>
  <c r="DU209" i="12"/>
  <c r="F209" i="12" s="1"/>
  <c r="CV210" i="12"/>
  <c r="IO198" i="12"/>
  <c r="JU198" i="12"/>
  <c r="LA198" i="12"/>
  <c r="JN200" i="12"/>
  <c r="KT200" i="12"/>
  <c r="IN201" i="12"/>
  <c r="JD201" i="12"/>
  <c r="JT201" i="12"/>
  <c r="KJ201" i="12"/>
  <c r="KZ201" i="12"/>
  <c r="LP201" i="12"/>
  <c r="IO202" i="12"/>
  <c r="IW202" i="12"/>
  <c r="JE202" i="12"/>
  <c r="JM202" i="12"/>
  <c r="JU202" i="12"/>
  <c r="KC202" i="12"/>
  <c r="KK202" i="12"/>
  <c r="KS202" i="12"/>
  <c r="LA202" i="12"/>
  <c r="LI202" i="12"/>
  <c r="LQ202" i="12"/>
  <c r="IN203" i="12"/>
  <c r="IV203" i="12"/>
  <c r="JD203" i="12"/>
  <c r="JL203" i="12"/>
  <c r="JT203" i="12"/>
  <c r="KB203" i="12"/>
  <c r="KJ203" i="12"/>
  <c r="KR203" i="12"/>
  <c r="KZ203" i="12"/>
  <c r="LH203" i="12"/>
  <c r="LP203" i="12"/>
  <c r="IM204" i="12"/>
  <c r="IU204" i="12"/>
  <c r="JC204" i="12"/>
  <c r="JK204" i="12"/>
  <c r="JS204" i="12"/>
  <c r="KA204" i="12"/>
  <c r="KI204" i="12"/>
  <c r="KQ204" i="12"/>
  <c r="KY204" i="12"/>
  <c r="LG204" i="12"/>
  <c r="LO204" i="12"/>
  <c r="IK206" i="12"/>
  <c r="IS206" i="12"/>
  <c r="JA206" i="12"/>
  <c r="JI206" i="12"/>
  <c r="JQ206" i="12"/>
  <c r="JY206" i="12"/>
  <c r="KG206" i="12"/>
  <c r="KO206" i="12"/>
  <c r="KW206" i="12"/>
  <c r="LE206" i="12"/>
  <c r="LM206" i="12"/>
  <c r="IJ207" i="12"/>
  <c r="IR207" i="12"/>
  <c r="IZ207" i="12"/>
  <c r="JH207" i="12"/>
  <c r="JP207" i="12"/>
  <c r="JX207" i="12"/>
  <c r="CV201" i="12"/>
  <c r="BH207" i="12"/>
  <c r="AW210" i="12"/>
  <c r="LH198" i="12"/>
  <c r="JU200" i="12"/>
  <c r="JU201" i="12"/>
  <c r="IP202" i="12"/>
  <c r="JV202" i="12"/>
  <c r="LB202" i="12"/>
  <c r="IW203" i="12"/>
  <c r="KC203" i="12"/>
  <c r="LI203" i="12"/>
  <c r="JD204" i="12"/>
  <c r="KJ204" i="12"/>
  <c r="LP204" i="12"/>
  <c r="IL206" i="12"/>
  <c r="JR206" i="12"/>
  <c r="KQ206" i="12"/>
  <c r="LG206" i="12"/>
  <c r="IL207" i="12"/>
  <c r="JB207" i="12"/>
  <c r="JR207" i="12"/>
  <c r="KE207" i="12"/>
  <c r="KM207" i="12"/>
  <c r="KU207" i="12"/>
  <c r="LC207" i="12"/>
  <c r="LK207" i="12"/>
  <c r="LS207" i="12"/>
  <c r="V207" i="12" s="1"/>
  <c r="IP208" i="12"/>
  <c r="IX208" i="12"/>
  <c r="JF208" i="12"/>
  <c r="JN208" i="12"/>
  <c r="JV208" i="12"/>
  <c r="KD208" i="12"/>
  <c r="KL208" i="12"/>
  <c r="KT208" i="12"/>
  <c r="LB208" i="12"/>
  <c r="LJ208" i="12"/>
  <c r="LR208" i="12"/>
  <c r="IO209" i="12"/>
  <c r="IW209" i="12"/>
  <c r="JE209" i="12"/>
  <c r="JM209" i="12"/>
  <c r="JU209" i="12"/>
  <c r="KC209" i="12"/>
  <c r="KK209" i="12"/>
  <c r="KS209" i="12"/>
  <c r="LA209" i="12"/>
  <c r="LI209" i="12"/>
  <c r="LQ209" i="12"/>
  <c r="IN210" i="12"/>
  <c r="IV210" i="12"/>
  <c r="JD210" i="12"/>
  <c r="JL210" i="12"/>
  <c r="JT210" i="12"/>
  <c r="KB210" i="12"/>
  <c r="KJ210" i="12"/>
  <c r="KR210" i="12"/>
  <c r="KZ210" i="12"/>
  <c r="LH210" i="12"/>
  <c r="LP210" i="12"/>
  <c r="IH206" i="12"/>
  <c r="EN198" i="12"/>
  <c r="EV198" i="12"/>
  <c r="FD198" i="12"/>
  <c r="FL198" i="12"/>
  <c r="FT198" i="12"/>
  <c r="GB198" i="12"/>
  <c r="GJ198" i="12"/>
  <c r="GR198" i="12"/>
  <c r="GZ198" i="12"/>
  <c r="HH198" i="12"/>
  <c r="HP198" i="12"/>
  <c r="DJ201" i="12"/>
  <c r="BK207" i="12"/>
  <c r="AZ210" i="12"/>
  <c r="LI198" i="12"/>
  <c r="JV200" i="12"/>
  <c r="JW201" i="12"/>
  <c r="IQ202" i="12"/>
  <c r="JW202" i="12"/>
  <c r="LC202" i="12"/>
  <c r="IX203" i="12"/>
  <c r="KD203" i="12"/>
  <c r="LJ203" i="12"/>
  <c r="JE204" i="12"/>
  <c r="KK204" i="12"/>
  <c r="LQ204" i="12"/>
  <c r="IM206" i="12"/>
  <c r="JS206" i="12"/>
  <c r="KS206" i="12"/>
  <c r="LI206" i="12"/>
  <c r="IN207" i="12"/>
  <c r="JD207" i="12"/>
  <c r="JT207" i="12"/>
  <c r="KF207" i="12"/>
  <c r="KN207" i="12"/>
  <c r="KV207" i="12"/>
  <c r="LD207" i="12"/>
  <c r="LL207" i="12"/>
  <c r="II208" i="12"/>
  <c r="IQ208" i="12"/>
  <c r="IY208" i="12"/>
  <c r="JG208" i="12"/>
  <c r="JO208" i="12"/>
  <c r="JW208" i="12"/>
  <c r="KE208" i="12"/>
  <c r="KM208" i="12"/>
  <c r="KU208" i="12"/>
  <c r="LC208" i="12"/>
  <c r="LK208" i="12"/>
  <c r="LS208" i="12"/>
  <c r="V208" i="12" s="1"/>
  <c r="IP209" i="12"/>
  <c r="IX209" i="12"/>
  <c r="JF209" i="12"/>
  <c r="JN209" i="12"/>
  <c r="JV209" i="12"/>
  <c r="KD209" i="12"/>
  <c r="KL209" i="12"/>
  <c r="KT209" i="12"/>
  <c r="LB209" i="12"/>
  <c r="LJ209" i="12"/>
  <c r="LR209" i="12"/>
  <c r="IO210" i="12"/>
  <c r="IW210" i="12"/>
  <c r="JE210" i="12"/>
  <c r="JM210" i="12"/>
  <c r="JU210" i="12"/>
  <c r="KC210" i="12"/>
  <c r="KK210" i="12"/>
  <c r="KS210" i="12"/>
  <c r="LA210" i="12"/>
  <c r="LI210" i="12"/>
  <c r="LQ210" i="12"/>
  <c r="DQ204" i="12"/>
  <c r="DT207" i="12"/>
  <c r="DI210" i="12"/>
  <c r="LA200" i="12"/>
  <c r="KK201" i="12"/>
  <c r="IX202" i="12"/>
  <c r="KD202" i="12"/>
  <c r="LJ202" i="12"/>
  <c r="JE203" i="12"/>
  <c r="KK203" i="12"/>
  <c r="LQ203" i="12"/>
  <c r="JL204" i="12"/>
  <c r="KR204" i="12"/>
  <c r="IT206" i="12"/>
  <c r="JZ206" i="12"/>
  <c r="KU206" i="12"/>
  <c r="LK206" i="12"/>
  <c r="IP207" i="12"/>
  <c r="JF207" i="12"/>
  <c r="JV207" i="12"/>
  <c r="KG207" i="12"/>
  <c r="KO207" i="12"/>
  <c r="KW207" i="12"/>
  <c r="LE207" i="12"/>
  <c r="LM207" i="12"/>
  <c r="IJ208" i="12"/>
  <c r="IR208" i="12"/>
  <c r="IZ208" i="12"/>
  <c r="JH208" i="12"/>
  <c r="JP208" i="12"/>
  <c r="JX208" i="12"/>
  <c r="KF208" i="12"/>
  <c r="KN208" i="12"/>
  <c r="KV208" i="12"/>
  <c r="LD208" i="12"/>
  <c r="LL208" i="12"/>
  <c r="II209" i="12"/>
  <c r="IQ209" i="12"/>
  <c r="IY209" i="12"/>
  <c r="JG209" i="12"/>
  <c r="JO209" i="12"/>
  <c r="JW209" i="12"/>
  <c r="KE209" i="12"/>
  <c r="KM209" i="12"/>
  <c r="KU209" i="12"/>
  <c r="LC209" i="12"/>
  <c r="LK209" i="12"/>
  <c r="LS209" i="12"/>
  <c r="V209" i="12" s="1"/>
  <c r="IP210" i="12"/>
  <c r="IX210" i="12"/>
  <c r="JF210" i="12"/>
  <c r="JN210" i="12"/>
  <c r="JV210" i="12"/>
  <c r="KD210" i="12"/>
  <c r="KL210" i="12"/>
  <c r="KT210" i="12"/>
  <c r="LB210" i="12"/>
  <c r="LJ210" i="12"/>
  <c r="LR210" i="12"/>
  <c r="IH204" i="12"/>
  <c r="DU204" i="12"/>
  <c r="AL208" i="12"/>
  <c r="DK210" i="12"/>
  <c r="LB200" i="12"/>
  <c r="KM201" i="12"/>
  <c r="IY202" i="12"/>
  <c r="KE202" i="12"/>
  <c r="LK202" i="12"/>
  <c r="JF203" i="12"/>
  <c r="KL203" i="12"/>
  <c r="LR203" i="12"/>
  <c r="JM204" i="12"/>
  <c r="KS204" i="12"/>
  <c r="IU206" i="12"/>
  <c r="KA206" i="12"/>
  <c r="KX206" i="12"/>
  <c r="LN206" i="12"/>
  <c r="IS207" i="12"/>
  <c r="JI207" i="12"/>
  <c r="JY207" i="12"/>
  <c r="KH207" i="12"/>
  <c r="KP207" i="12"/>
  <c r="KX207" i="12"/>
  <c r="LF207" i="12"/>
  <c r="LN207" i="12"/>
  <c r="IK208" i="12"/>
  <c r="IS208" i="12"/>
  <c r="JA208" i="12"/>
  <c r="JI208" i="12"/>
  <c r="JQ208" i="12"/>
  <c r="JY208" i="12"/>
  <c r="KG208" i="12"/>
  <c r="KO208" i="12"/>
  <c r="KW208" i="12"/>
  <c r="LE208" i="12"/>
  <c r="LM208" i="12"/>
  <c r="IJ209" i="12"/>
  <c r="IR209" i="12"/>
  <c r="IZ209" i="12"/>
  <c r="JH209" i="12"/>
  <c r="JP209" i="12"/>
  <c r="JX209" i="12"/>
  <c r="KF209" i="12"/>
  <c r="KN209" i="12"/>
  <c r="KV209" i="12"/>
  <c r="LD209" i="12"/>
  <c r="LL209" i="12"/>
  <c r="II210" i="12"/>
  <c r="IQ210" i="12"/>
  <c r="IY210" i="12"/>
  <c r="JG210" i="12"/>
  <c r="JO210" i="12"/>
  <c r="JW210" i="12"/>
  <c r="KE210" i="12"/>
  <c r="KM210" i="12"/>
  <c r="KU210" i="12"/>
  <c r="LC210" i="12"/>
  <c r="LK210" i="12"/>
  <c r="LS210" i="12"/>
  <c r="V210" i="12" s="1"/>
  <c r="IH203" i="12"/>
  <c r="EQ198" i="12"/>
  <c r="EY198" i="12"/>
  <c r="FG198" i="12"/>
  <c r="FO198" i="12"/>
  <c r="FW198" i="12"/>
  <c r="GE198" i="12"/>
  <c r="GM198" i="12"/>
  <c r="GU198" i="12"/>
  <c r="HC198" i="12"/>
  <c r="HK198" i="12"/>
  <c r="HS198" i="12"/>
  <c r="CU208" i="12"/>
  <c r="IV198" i="12"/>
  <c r="IO201" i="12"/>
  <c r="LA201" i="12"/>
  <c r="JF202" i="12"/>
  <c r="KL202" i="12"/>
  <c r="LR202" i="12"/>
  <c r="JM203" i="12"/>
  <c r="KS203" i="12"/>
  <c r="IN204" i="12"/>
  <c r="JT204" i="12"/>
  <c r="KZ204" i="12"/>
  <c r="JB206" i="12"/>
  <c r="KH206" i="12"/>
  <c r="KY206" i="12"/>
  <c r="LO206" i="12"/>
  <c r="IT207" i="12"/>
  <c r="JJ207" i="12"/>
  <c r="JZ207" i="12"/>
  <c r="KI207" i="12"/>
  <c r="KQ207" i="12"/>
  <c r="KY207" i="12"/>
  <c r="LG207" i="12"/>
  <c r="LO207" i="12"/>
  <c r="IL208" i="12"/>
  <c r="IT208" i="12"/>
  <c r="JB208" i="12"/>
  <c r="JJ208" i="12"/>
  <c r="JR208" i="12"/>
  <c r="JZ208" i="12"/>
  <c r="KH208" i="12"/>
  <c r="KP208" i="12"/>
  <c r="KX208" i="12"/>
  <c r="LF208" i="12"/>
  <c r="LN208" i="12"/>
  <c r="IK209" i="12"/>
  <c r="IS209" i="12"/>
  <c r="JA209" i="12"/>
  <c r="JI209" i="12"/>
  <c r="JQ209" i="12"/>
  <c r="JY209" i="12"/>
  <c r="KG209" i="12"/>
  <c r="KO209" i="12"/>
  <c r="KW209" i="12"/>
  <c r="LE209" i="12"/>
  <c r="LM209" i="12"/>
  <c r="IJ210" i="12"/>
  <c r="IR210" i="12"/>
  <c r="IZ210" i="12"/>
  <c r="JH210" i="12"/>
  <c r="JP210" i="12"/>
  <c r="JX210" i="12"/>
  <c r="KF210" i="12"/>
  <c r="KN210" i="12"/>
  <c r="KV210" i="12"/>
  <c r="LD210" i="12"/>
  <c r="LL210" i="12"/>
  <c r="IH210" i="12"/>
  <c r="IH202" i="12"/>
  <c r="EJ198" i="12"/>
  <c r="ER198" i="12"/>
  <c r="EZ198" i="12"/>
  <c r="FH198" i="12"/>
  <c r="FP198" i="12"/>
  <c r="FX198" i="12"/>
  <c r="GF198" i="12"/>
  <c r="GN198" i="12"/>
  <c r="GV198" i="12"/>
  <c r="HD198" i="12"/>
  <c r="HL198" i="12"/>
  <c r="HT198" i="12"/>
  <c r="CX208" i="12"/>
  <c r="IW198" i="12"/>
  <c r="IQ201" i="12"/>
  <c r="LC201" i="12"/>
  <c r="JG202" i="12"/>
  <c r="KM202" i="12"/>
  <c r="LS202" i="12"/>
  <c r="V202" i="12" s="1"/>
  <c r="JN203" i="12"/>
  <c r="KT203" i="12"/>
  <c r="IO204" i="12"/>
  <c r="JU204" i="12"/>
  <c r="LA204" i="12"/>
  <c r="JC206" i="12"/>
  <c r="KI206" i="12"/>
  <c r="LA206" i="12"/>
  <c r="LQ206" i="12"/>
  <c r="IV207" i="12"/>
  <c r="JL207" i="12"/>
  <c r="KB207" i="12"/>
  <c r="KJ207" i="12"/>
  <c r="KR207" i="12"/>
  <c r="KZ207" i="12"/>
  <c r="LH207" i="12"/>
  <c r="LP207" i="12"/>
  <c r="IM208" i="12"/>
  <c r="IU208" i="12"/>
  <c r="JC208" i="12"/>
  <c r="JK208" i="12"/>
  <c r="JS208" i="12"/>
  <c r="KA208" i="12"/>
  <c r="KI208" i="12"/>
  <c r="KQ208" i="12"/>
  <c r="KY208" i="12"/>
  <c r="LG208" i="12"/>
  <c r="LO208" i="12"/>
  <c r="IL209" i="12"/>
  <c r="IT209" i="12"/>
  <c r="JB209" i="12"/>
  <c r="JJ209" i="12"/>
  <c r="JR209" i="12"/>
  <c r="JZ209" i="12"/>
  <c r="KH209" i="12"/>
  <c r="KP209" i="12"/>
  <c r="KX209" i="12"/>
  <c r="LF209" i="12"/>
  <c r="LN209" i="12"/>
  <c r="IK210" i="12"/>
  <c r="IS210" i="12"/>
  <c r="JA210" i="12"/>
  <c r="JI210" i="12"/>
  <c r="JQ210" i="12"/>
  <c r="JY210" i="12"/>
  <c r="KG210" i="12"/>
  <c r="KO210" i="12"/>
  <c r="KW210" i="12"/>
  <c r="LE210" i="12"/>
  <c r="LM210" i="12"/>
  <c r="IH209" i="12"/>
  <c r="IH201" i="12"/>
  <c r="EK198" i="12"/>
  <c r="ES198" i="12"/>
  <c r="FA198" i="12"/>
  <c r="FI198" i="12"/>
  <c r="FQ198" i="12"/>
  <c r="FY198" i="12"/>
  <c r="GG198" i="12"/>
  <c r="GO198" i="12"/>
  <c r="GW198" i="12"/>
  <c r="HE198" i="12"/>
  <c r="HM198" i="12"/>
  <c r="CG206" i="12"/>
  <c r="JE201" i="12"/>
  <c r="IO203" i="12"/>
  <c r="KB204" i="12"/>
  <c r="LS206" i="12"/>
  <c r="V206" i="12" s="1"/>
  <c r="KK207" i="12"/>
  <c r="LQ207" i="12"/>
  <c r="JL208" i="12"/>
  <c r="KR208" i="12"/>
  <c r="IM209" i="12"/>
  <c r="JS209" i="12"/>
  <c r="KY209" i="12"/>
  <c r="IT210" i="12"/>
  <c r="JZ210" i="12"/>
  <c r="LF210" i="12"/>
  <c r="EU198" i="12"/>
  <c r="FK198" i="12"/>
  <c r="GA198" i="12"/>
  <c r="GQ198" i="12"/>
  <c r="HG198" i="12"/>
  <c r="EP200" i="12"/>
  <c r="EX200" i="12"/>
  <c r="FF200" i="12"/>
  <c r="FN200" i="12"/>
  <c r="FV200" i="12"/>
  <c r="GD200" i="12"/>
  <c r="GL200" i="12"/>
  <c r="GT200" i="12"/>
  <c r="HB200" i="12"/>
  <c r="HJ200" i="12"/>
  <c r="HR200" i="12"/>
  <c r="EO201" i="12"/>
  <c r="EW201" i="12"/>
  <c r="FE201" i="12"/>
  <c r="FM201" i="12"/>
  <c r="FU201" i="12"/>
  <c r="GC201" i="12"/>
  <c r="GK201" i="12"/>
  <c r="GS201" i="12"/>
  <c r="HA201" i="12"/>
  <c r="HI201" i="12"/>
  <c r="HQ201" i="12"/>
  <c r="EN202" i="12"/>
  <c r="EV202" i="12"/>
  <c r="FD202" i="12"/>
  <c r="FL202" i="12"/>
  <c r="FT202" i="12"/>
  <c r="GB202" i="12"/>
  <c r="GJ202" i="12"/>
  <c r="GR202" i="12"/>
  <c r="GZ202" i="12"/>
  <c r="HH202" i="12"/>
  <c r="HP202" i="12"/>
  <c r="EM203" i="12"/>
  <c r="EU203" i="12"/>
  <c r="FC203" i="12"/>
  <c r="FK203" i="12"/>
  <c r="FS203" i="12"/>
  <c r="GA203" i="12"/>
  <c r="GI203" i="12"/>
  <c r="GQ203" i="12"/>
  <c r="GY203" i="12"/>
  <c r="HG203" i="12"/>
  <c r="HO203" i="12"/>
  <c r="EL204" i="12"/>
  <c r="CJ206" i="12"/>
  <c r="JG201" i="12"/>
  <c r="IP203" i="12"/>
  <c r="KC204" i="12"/>
  <c r="IK207" i="12"/>
  <c r="KL207" i="12"/>
  <c r="LR207" i="12"/>
  <c r="JM208" i="12"/>
  <c r="KS208" i="12"/>
  <c r="IN209" i="12"/>
  <c r="JT209" i="12"/>
  <c r="KZ209" i="12"/>
  <c r="IU210" i="12"/>
  <c r="KA210" i="12"/>
  <c r="LG210" i="12"/>
  <c r="EW198" i="12"/>
  <c r="FM198" i="12"/>
  <c r="GC198" i="12"/>
  <c r="GS198" i="12"/>
  <c r="HI198" i="12"/>
  <c r="EQ200" i="12"/>
  <c r="EY200" i="12"/>
  <c r="FG200" i="12"/>
  <c r="FO200" i="12"/>
  <c r="FW200" i="12"/>
  <c r="GE200" i="12"/>
  <c r="GM200" i="12"/>
  <c r="GU200" i="12"/>
  <c r="HC200" i="12"/>
  <c r="HK200" i="12"/>
  <c r="HS200" i="12"/>
  <c r="EP201" i="12"/>
  <c r="EX201" i="12"/>
  <c r="FF201" i="12"/>
  <c r="FN201" i="12"/>
  <c r="FV201" i="12"/>
  <c r="GD201" i="12"/>
  <c r="GL201" i="12"/>
  <c r="GT201" i="12"/>
  <c r="HB201" i="12"/>
  <c r="HJ201" i="12"/>
  <c r="HR201" i="12"/>
  <c r="EO202" i="12"/>
  <c r="EW202" i="12"/>
  <c r="FE202" i="12"/>
  <c r="FM202" i="12"/>
  <c r="FU202" i="12"/>
  <c r="GC202" i="12"/>
  <c r="GK202" i="12"/>
  <c r="GS202" i="12"/>
  <c r="HA202" i="12"/>
  <c r="HI202" i="12"/>
  <c r="HQ202" i="12"/>
  <c r="EN203" i="12"/>
  <c r="EV203" i="12"/>
  <c r="FD203" i="12"/>
  <c r="FL203" i="12"/>
  <c r="FT203" i="12"/>
  <c r="GB203" i="12"/>
  <c r="GJ203" i="12"/>
  <c r="GR203" i="12"/>
  <c r="GZ203" i="12"/>
  <c r="HH203" i="12"/>
  <c r="HP203" i="12"/>
  <c r="EM204" i="12"/>
  <c r="EU204" i="12"/>
  <c r="FC204" i="12"/>
  <c r="FK204" i="12"/>
  <c r="FS204" i="12"/>
  <c r="GA204" i="12"/>
  <c r="GI204" i="12"/>
  <c r="GQ204" i="12"/>
  <c r="BV209" i="12"/>
  <c r="LQ201" i="12"/>
  <c r="JU203" i="12"/>
  <c r="LH204" i="12"/>
  <c r="JJ206" i="12"/>
  <c r="IX207" i="12"/>
  <c r="KS207" i="12"/>
  <c r="IN208" i="12"/>
  <c r="JT208" i="12"/>
  <c r="KZ208" i="12"/>
  <c r="IU209" i="12"/>
  <c r="KA209" i="12"/>
  <c r="LG209" i="12"/>
  <c r="JB210" i="12"/>
  <c r="KH210" i="12"/>
  <c r="LN210" i="12"/>
  <c r="EX198" i="12"/>
  <c r="FN198" i="12"/>
  <c r="GD198" i="12"/>
  <c r="GT198" i="12"/>
  <c r="HJ198" i="12"/>
  <c r="EJ200" i="12"/>
  <c r="ER200" i="12"/>
  <c r="EZ200" i="12"/>
  <c r="FH200" i="12"/>
  <c r="FP200" i="12"/>
  <c r="FX200" i="12"/>
  <c r="GF200" i="12"/>
  <c r="GN200" i="12"/>
  <c r="GV200" i="12"/>
  <c r="HD200" i="12"/>
  <c r="HL200" i="12"/>
  <c r="HT200" i="12"/>
  <c r="N200" i="12" s="1"/>
  <c r="EQ201" i="12"/>
  <c r="EY201" i="12"/>
  <c r="FG201" i="12"/>
  <c r="FO201" i="12"/>
  <c r="FW201" i="12"/>
  <c r="GE201" i="12"/>
  <c r="GM201" i="12"/>
  <c r="GU201" i="12"/>
  <c r="HC201" i="12"/>
  <c r="HK201" i="12"/>
  <c r="HS201" i="12"/>
  <c r="EP202" i="12"/>
  <c r="EX202" i="12"/>
  <c r="FF202" i="12"/>
  <c r="BY209" i="12"/>
  <c r="LS201" i="12"/>
  <c r="V201" i="12" s="1"/>
  <c r="JV203" i="12"/>
  <c r="LI204" i="12"/>
  <c r="JK206" i="12"/>
  <c r="JA207" i="12"/>
  <c r="KT207" i="12"/>
  <c r="IO208" i="12"/>
  <c r="JU208" i="12"/>
  <c r="LA208" i="12"/>
  <c r="IV209" i="12"/>
  <c r="KB209" i="12"/>
  <c r="LH209" i="12"/>
  <c r="JC210" i="12"/>
  <c r="KI210" i="12"/>
  <c r="LO210" i="12"/>
  <c r="KB198" i="12"/>
  <c r="JN202" i="12"/>
  <c r="LA203" i="12"/>
  <c r="KM206" i="12"/>
  <c r="JN207" i="12"/>
  <c r="LA207" i="12"/>
  <c r="IV208" i="12"/>
  <c r="KB208" i="12"/>
  <c r="LH208" i="12"/>
  <c r="JC209" i="12"/>
  <c r="KI209" i="12"/>
  <c r="LO209" i="12"/>
  <c r="JJ210" i="12"/>
  <c r="KP210" i="12"/>
  <c r="IH208" i="12"/>
  <c r="EM198" i="12"/>
  <c r="FC198" i="12"/>
  <c r="FS198" i="12"/>
  <c r="GI198" i="12"/>
  <c r="GY198" i="12"/>
  <c r="HO198" i="12"/>
  <c r="EL200" i="12"/>
  <c r="ET200" i="12"/>
  <c r="FB200" i="12"/>
  <c r="FJ200" i="12"/>
  <c r="FR200" i="12"/>
  <c r="FZ200" i="12"/>
  <c r="GH200" i="12"/>
  <c r="GP200" i="12"/>
  <c r="GX200" i="12"/>
  <c r="HF200" i="12"/>
  <c r="HN200" i="12"/>
  <c r="EK201" i="12"/>
  <c r="ES201" i="12"/>
  <c r="FA201" i="12"/>
  <c r="FI201" i="12"/>
  <c r="FQ201" i="12"/>
  <c r="FY201" i="12"/>
  <c r="GG201" i="12"/>
  <c r="GO201" i="12"/>
  <c r="GW201" i="12"/>
  <c r="HE201" i="12"/>
  <c r="HM201" i="12"/>
  <c r="EJ202" i="12"/>
  <c r="ER202" i="12"/>
  <c r="EZ202" i="12"/>
  <c r="FH202" i="12"/>
  <c r="FP202" i="12"/>
  <c r="FX202" i="12"/>
  <c r="GF202" i="12"/>
  <c r="GN202" i="12"/>
  <c r="GV202" i="12"/>
  <c r="HD202" i="12"/>
  <c r="HL202" i="12"/>
  <c r="HT202" i="12"/>
  <c r="N202" i="12" s="1"/>
  <c r="KC198" i="12"/>
  <c r="JO202" i="12"/>
  <c r="LB203" i="12"/>
  <c r="KP206" i="12"/>
  <c r="JQ207" i="12"/>
  <c r="LB207" i="12"/>
  <c r="IW208" i="12"/>
  <c r="KC208" i="12"/>
  <c r="LI208" i="12"/>
  <c r="JD209" i="12"/>
  <c r="KJ209" i="12"/>
  <c r="LP209" i="12"/>
  <c r="JK210" i="12"/>
  <c r="KQ210" i="12"/>
  <c r="IH207" i="12"/>
  <c r="EO198" i="12"/>
  <c r="FE198" i="12"/>
  <c r="FU198" i="12"/>
  <c r="GK198" i="12"/>
  <c r="HA198" i="12"/>
  <c r="HQ198" i="12"/>
  <c r="EM200" i="12"/>
  <c r="EU200" i="12"/>
  <c r="FC200" i="12"/>
  <c r="FK200" i="12"/>
  <c r="FS200" i="12"/>
  <c r="GA200" i="12"/>
  <c r="GI200" i="12"/>
  <c r="GQ200" i="12"/>
  <c r="GY200" i="12"/>
  <c r="HG200" i="12"/>
  <c r="HO200" i="12"/>
  <c r="EL201" i="12"/>
  <c r="ET201" i="12"/>
  <c r="FB201" i="12"/>
  <c r="FJ201" i="12"/>
  <c r="FR201" i="12"/>
  <c r="FZ201" i="12"/>
  <c r="GH201" i="12"/>
  <c r="GP201" i="12"/>
  <c r="GX201" i="12"/>
  <c r="HF201" i="12"/>
  <c r="HN201" i="12"/>
  <c r="EK202" i="12"/>
  <c r="ES202" i="12"/>
  <c r="FA202" i="12"/>
  <c r="FI202" i="12"/>
  <c r="FQ202" i="12"/>
  <c r="FY202" i="12"/>
  <c r="GG202" i="12"/>
  <c r="GO202" i="12"/>
  <c r="GW202" i="12"/>
  <c r="HE202" i="12"/>
  <c r="HM202" i="12"/>
  <c r="EJ203" i="12"/>
  <c r="ER203" i="12"/>
  <c r="EZ203" i="12"/>
  <c r="FH203" i="12"/>
  <c r="FP203" i="12"/>
  <c r="FX203" i="12"/>
  <c r="GF203" i="12"/>
  <c r="GN203" i="12"/>
  <c r="GV203" i="12"/>
  <c r="HD203" i="12"/>
  <c r="HL203" i="12"/>
  <c r="HT203" i="12"/>
  <c r="N203" i="12" s="1"/>
  <c r="EQ204" i="12"/>
  <c r="EY204" i="12"/>
  <c r="FG204" i="12"/>
  <c r="FO204" i="12"/>
  <c r="FW204" i="12"/>
  <c r="GE204" i="12"/>
  <c r="GM204" i="12"/>
  <c r="GU204" i="12"/>
  <c r="HC204" i="12"/>
  <c r="HK204" i="12"/>
  <c r="HS204" i="12"/>
  <c r="IO200" i="12"/>
  <c r="LC206" i="12"/>
  <c r="KJ208" i="12"/>
  <c r="IL210" i="12"/>
  <c r="FF198" i="12"/>
  <c r="GX198" i="12"/>
  <c r="EO200" i="12"/>
  <c r="FL200" i="12"/>
  <c r="GG200" i="12"/>
  <c r="HA200" i="12"/>
  <c r="EM201" i="12"/>
  <c r="FH201" i="12"/>
  <c r="GB201" i="12"/>
  <c r="GY201" i="12"/>
  <c r="HT201" i="12"/>
  <c r="N201" i="12" s="1"/>
  <c r="FC202" i="12"/>
  <c r="FV202" i="12"/>
  <c r="GL202" i="12"/>
  <c r="HB202" i="12"/>
  <c r="HR202" i="12"/>
  <c r="ET203" i="12"/>
  <c r="FG203" i="12"/>
  <c r="FU203" i="12"/>
  <c r="GG203" i="12"/>
  <c r="GT203" i="12"/>
  <c r="HF203" i="12"/>
  <c r="HS203" i="12"/>
  <c r="ET204" i="12"/>
  <c r="FE204" i="12"/>
  <c r="FP204" i="12"/>
  <c r="FZ204" i="12"/>
  <c r="GK204" i="12"/>
  <c r="GV204" i="12"/>
  <c r="HE204" i="12"/>
  <c r="HN204" i="12"/>
  <c r="EM206" i="12"/>
  <c r="EU206" i="12"/>
  <c r="FC206" i="12"/>
  <c r="FK206" i="12"/>
  <c r="FS206" i="12"/>
  <c r="GA206" i="12"/>
  <c r="GI206" i="12"/>
  <c r="GQ206" i="12"/>
  <c r="GY206" i="12"/>
  <c r="HG206" i="12"/>
  <c r="HO206" i="12"/>
  <c r="EL207" i="12"/>
  <c r="ET207" i="12"/>
  <c r="FB207" i="12"/>
  <c r="FJ207" i="12"/>
  <c r="FR207" i="12"/>
  <c r="FZ207" i="12"/>
  <c r="GH207" i="12"/>
  <c r="GP207" i="12"/>
  <c r="GX207" i="12"/>
  <c r="HF207" i="12"/>
  <c r="HN207" i="12"/>
  <c r="EK208" i="12"/>
  <c r="ES208" i="12"/>
  <c r="FA208" i="12"/>
  <c r="FI208" i="12"/>
  <c r="FQ208" i="12"/>
  <c r="FY208" i="12"/>
  <c r="GG208" i="12"/>
  <c r="GO208" i="12"/>
  <c r="GW208" i="12"/>
  <c r="HE208" i="12"/>
  <c r="HM208" i="12"/>
  <c r="EJ209" i="12"/>
  <c r="ER209" i="12"/>
  <c r="EZ209" i="12"/>
  <c r="FH209" i="12"/>
  <c r="FP209" i="12"/>
  <c r="FX209" i="12"/>
  <c r="GF209" i="12"/>
  <c r="GN209" i="12"/>
  <c r="GV209" i="12"/>
  <c r="HD209" i="12"/>
  <c r="HL209" i="12"/>
  <c r="HT209" i="12"/>
  <c r="N209" i="12" s="1"/>
  <c r="EQ210" i="12"/>
  <c r="EY210" i="12"/>
  <c r="FG210" i="12"/>
  <c r="FO210" i="12"/>
  <c r="FW210" i="12"/>
  <c r="GE210" i="12"/>
  <c r="GM210" i="12"/>
  <c r="GU210" i="12"/>
  <c r="HC210" i="12"/>
  <c r="HK210" i="12"/>
  <c r="HS210" i="12"/>
  <c r="HE210" i="12"/>
  <c r="ET198" i="12"/>
  <c r="FX201" i="12"/>
  <c r="GH202" i="12"/>
  <c r="GD203" i="12"/>
  <c r="FB204" i="12"/>
  <c r="HL204" i="12"/>
  <c r="FQ206" i="12"/>
  <c r="HM206" i="12"/>
  <c r="FX207" i="12"/>
  <c r="HL207" i="12"/>
  <c r="FW208" i="12"/>
  <c r="HS208" i="12"/>
  <c r="GD209" i="12"/>
  <c r="EO210" i="12"/>
  <c r="GK210" i="12"/>
  <c r="HQ210" i="12"/>
  <c r="FB198" i="12"/>
  <c r="EN200" i="12"/>
  <c r="FD201" i="12"/>
  <c r="GI202" i="12"/>
  <c r="GS203" i="12"/>
  <c r="FY204" i="12"/>
  <c r="FZ206" i="12"/>
  <c r="HF206" i="12"/>
  <c r="FQ207" i="12"/>
  <c r="HE207" i="12"/>
  <c r="FP208" i="12"/>
  <c r="HL208" i="12"/>
  <c r="FO209" i="12"/>
  <c r="HS209" i="12"/>
  <c r="GD210" i="12"/>
  <c r="IP200" i="12"/>
  <c r="LF206" i="12"/>
  <c r="KK208" i="12"/>
  <c r="IM210" i="12"/>
  <c r="FJ198" i="12"/>
  <c r="HB198" i="12"/>
  <c r="ES200" i="12"/>
  <c r="FM200" i="12"/>
  <c r="GJ200" i="12"/>
  <c r="HE200" i="12"/>
  <c r="EN201" i="12"/>
  <c r="FK201" i="12"/>
  <c r="GF201" i="12"/>
  <c r="GZ201" i="12"/>
  <c r="EL202" i="12"/>
  <c r="FG202" i="12"/>
  <c r="FW202" i="12"/>
  <c r="GM202" i="12"/>
  <c r="HC202" i="12"/>
  <c r="HS202" i="12"/>
  <c r="EW203" i="12"/>
  <c r="FI203" i="12"/>
  <c r="FV203" i="12"/>
  <c r="GH203" i="12"/>
  <c r="GU203" i="12"/>
  <c r="HI203" i="12"/>
  <c r="EJ204" i="12"/>
  <c r="EV204" i="12"/>
  <c r="FF204" i="12"/>
  <c r="FQ204" i="12"/>
  <c r="GB204" i="12"/>
  <c r="GL204" i="12"/>
  <c r="GW204" i="12"/>
  <c r="HF204" i="12"/>
  <c r="HO204" i="12"/>
  <c r="EN206" i="12"/>
  <c r="EV206" i="12"/>
  <c r="FD206" i="12"/>
  <c r="FL206" i="12"/>
  <c r="FT206" i="12"/>
  <c r="GB206" i="12"/>
  <c r="GJ206" i="12"/>
  <c r="GR206" i="12"/>
  <c r="GZ206" i="12"/>
  <c r="HH206" i="12"/>
  <c r="HP206" i="12"/>
  <c r="EM207" i="12"/>
  <c r="EU207" i="12"/>
  <c r="FC207" i="12"/>
  <c r="FK207" i="12"/>
  <c r="FS207" i="12"/>
  <c r="GA207" i="12"/>
  <c r="GI207" i="12"/>
  <c r="GQ207" i="12"/>
  <c r="GY207" i="12"/>
  <c r="HG207" i="12"/>
  <c r="HO207" i="12"/>
  <c r="EL208" i="12"/>
  <c r="ET208" i="12"/>
  <c r="FB208" i="12"/>
  <c r="FJ208" i="12"/>
  <c r="FR208" i="12"/>
  <c r="FZ208" i="12"/>
  <c r="GH208" i="12"/>
  <c r="GP208" i="12"/>
  <c r="GX208" i="12"/>
  <c r="HF208" i="12"/>
  <c r="HN208" i="12"/>
  <c r="EK209" i="12"/>
  <c r="ES209" i="12"/>
  <c r="FA209" i="12"/>
  <c r="FI209" i="12"/>
  <c r="FQ209" i="12"/>
  <c r="FY209" i="12"/>
  <c r="GG209" i="12"/>
  <c r="GO209" i="12"/>
  <c r="GW209" i="12"/>
  <c r="HE209" i="12"/>
  <c r="HM209" i="12"/>
  <c r="EJ210" i="12"/>
  <c r="ER210" i="12"/>
  <c r="EZ210" i="12"/>
  <c r="FH210" i="12"/>
  <c r="FP210" i="12"/>
  <c r="FX210" i="12"/>
  <c r="GF210" i="12"/>
  <c r="GN210" i="12"/>
  <c r="GV210" i="12"/>
  <c r="HD210" i="12"/>
  <c r="HL210" i="12"/>
  <c r="HT210" i="12"/>
  <c r="N210" i="12" s="1"/>
  <c r="GX209" i="12"/>
  <c r="EK210" i="12"/>
  <c r="FA210" i="12"/>
  <c r="FQ210" i="12"/>
  <c r="GG210" i="12"/>
  <c r="GW210" i="12"/>
  <c r="EI210" i="12"/>
  <c r="EY202" i="12"/>
  <c r="EQ203" i="12"/>
  <c r="HC203" i="12"/>
  <c r="FX204" i="12"/>
  <c r="FI206" i="12"/>
  <c r="GO206" i="12"/>
  <c r="ER207" i="12"/>
  <c r="GN207" i="12"/>
  <c r="EY208" i="12"/>
  <c r="GU208" i="12"/>
  <c r="FF209" i="12"/>
  <c r="HB209" i="12"/>
  <c r="FM210" i="12"/>
  <c r="HI210" i="12"/>
  <c r="KR209" i="12"/>
  <c r="EJ201" i="12"/>
  <c r="FS202" i="12"/>
  <c r="FR203" i="12"/>
  <c r="FD204" i="12"/>
  <c r="HD204" i="12"/>
  <c r="EL206" i="12"/>
  <c r="GH206" i="12"/>
  <c r="ES207" i="12"/>
  <c r="GO207" i="12"/>
  <c r="ER208" i="12"/>
  <c r="GN208" i="12"/>
  <c r="EQ209" i="12"/>
  <c r="FW209" i="12"/>
  <c r="HK209" i="12"/>
  <c r="FV210" i="12"/>
  <c r="GT210" i="12"/>
  <c r="KT202" i="12"/>
  <c r="KC207" i="12"/>
  <c r="LP208" i="12"/>
  <c r="JR210" i="12"/>
  <c r="FR198" i="12"/>
  <c r="HF198" i="12"/>
  <c r="EV200" i="12"/>
  <c r="FQ200" i="12"/>
  <c r="GK200" i="12"/>
  <c r="HH200" i="12"/>
  <c r="ER201" i="12"/>
  <c r="FL201" i="12"/>
  <c r="GI201" i="12"/>
  <c r="HD201" i="12"/>
  <c r="EM202" i="12"/>
  <c r="FJ202" i="12"/>
  <c r="FZ202" i="12"/>
  <c r="GP202" i="12"/>
  <c r="HF202" i="12"/>
  <c r="EK203" i="12"/>
  <c r="EX203" i="12"/>
  <c r="FJ203" i="12"/>
  <c r="FW203" i="12"/>
  <c r="GK203" i="12"/>
  <c r="GW203" i="12"/>
  <c r="HJ203" i="12"/>
  <c r="EK204" i="12"/>
  <c r="EW204" i="12"/>
  <c r="FH204" i="12"/>
  <c r="FR204" i="12"/>
  <c r="GC204" i="12"/>
  <c r="GN204" i="12"/>
  <c r="GX204" i="12"/>
  <c r="HG204" i="12"/>
  <c r="HP204" i="12"/>
  <c r="EO206" i="12"/>
  <c r="EW206" i="12"/>
  <c r="FE206" i="12"/>
  <c r="FM206" i="12"/>
  <c r="FU206" i="12"/>
  <c r="GC206" i="12"/>
  <c r="GK206" i="12"/>
  <c r="GS206" i="12"/>
  <c r="HA206" i="12"/>
  <c r="HI206" i="12"/>
  <c r="HQ206" i="12"/>
  <c r="EN207" i="12"/>
  <c r="EV207" i="12"/>
  <c r="FD207" i="12"/>
  <c r="FL207" i="12"/>
  <c r="FT207" i="12"/>
  <c r="GB207" i="12"/>
  <c r="GJ207" i="12"/>
  <c r="GR207" i="12"/>
  <c r="GZ207" i="12"/>
  <c r="HH207" i="12"/>
  <c r="HP207" i="12"/>
  <c r="EM208" i="12"/>
  <c r="EU208" i="12"/>
  <c r="FC208" i="12"/>
  <c r="FK208" i="12"/>
  <c r="FS208" i="12"/>
  <c r="GA208" i="12"/>
  <c r="GI208" i="12"/>
  <c r="GQ208" i="12"/>
  <c r="GY208" i="12"/>
  <c r="HG208" i="12"/>
  <c r="HO208" i="12"/>
  <c r="EL209" i="12"/>
  <c r="ET209" i="12"/>
  <c r="FB209" i="12"/>
  <c r="FJ209" i="12"/>
  <c r="FR209" i="12"/>
  <c r="FZ209" i="12"/>
  <c r="GH209" i="12"/>
  <c r="GP209" i="12"/>
  <c r="HF209" i="12"/>
  <c r="HN209" i="12"/>
  <c r="ES210" i="12"/>
  <c r="FI210" i="12"/>
  <c r="FY210" i="12"/>
  <c r="GO210" i="12"/>
  <c r="HM210" i="12"/>
  <c r="GB200" i="12"/>
  <c r="HB204" i="12"/>
  <c r="FY206" i="12"/>
  <c r="FP207" i="12"/>
  <c r="HT207" i="12"/>
  <c r="N207" i="12" s="1"/>
  <c r="GE208" i="12"/>
  <c r="EX209" i="12"/>
  <c r="GT209" i="12"/>
  <c r="FE210" i="12"/>
  <c r="HA210" i="12"/>
  <c r="GA201" i="12"/>
  <c r="HO202" i="12"/>
  <c r="ES204" i="12"/>
  <c r="HM204" i="12"/>
  <c r="FR206" i="12"/>
  <c r="EK207" i="12"/>
  <c r="GG207" i="12"/>
  <c r="EZ208" i="12"/>
  <c r="GV208" i="12"/>
  <c r="FG209" i="12"/>
  <c r="HC209" i="12"/>
  <c r="FN210" i="12"/>
  <c r="HR210" i="12"/>
  <c r="KU202" i="12"/>
  <c r="KD207" i="12"/>
  <c r="LQ208" i="12"/>
  <c r="JS210" i="12"/>
  <c r="FV198" i="12"/>
  <c r="HN198" i="12"/>
  <c r="EW200" i="12"/>
  <c r="FT200" i="12"/>
  <c r="GO200" i="12"/>
  <c r="HI200" i="12"/>
  <c r="EU201" i="12"/>
  <c r="FP201" i="12"/>
  <c r="GJ201" i="12"/>
  <c r="HG201" i="12"/>
  <c r="EQ202" i="12"/>
  <c r="FK202" i="12"/>
  <c r="GA202" i="12"/>
  <c r="GQ202" i="12"/>
  <c r="HG202" i="12"/>
  <c r="EL203" i="12"/>
  <c r="EY203" i="12"/>
  <c r="FM203" i="12"/>
  <c r="FY203" i="12"/>
  <c r="GL203" i="12"/>
  <c r="GX203" i="12"/>
  <c r="HK203" i="12"/>
  <c r="EN204" i="12"/>
  <c r="EX204" i="12"/>
  <c r="FI204" i="12"/>
  <c r="FT204" i="12"/>
  <c r="GD204" i="12"/>
  <c r="GO204" i="12"/>
  <c r="GY204" i="12"/>
  <c r="HH204" i="12"/>
  <c r="HQ204" i="12"/>
  <c r="EP206" i="12"/>
  <c r="EX206" i="12"/>
  <c r="FF206" i="12"/>
  <c r="FN206" i="12"/>
  <c r="FV206" i="12"/>
  <c r="GD206" i="12"/>
  <c r="GL206" i="12"/>
  <c r="GT206" i="12"/>
  <c r="HB206" i="12"/>
  <c r="HJ206" i="12"/>
  <c r="HR206" i="12"/>
  <c r="EO207" i="12"/>
  <c r="EW207" i="12"/>
  <c r="FE207" i="12"/>
  <c r="FM207" i="12"/>
  <c r="FU207" i="12"/>
  <c r="GC207" i="12"/>
  <c r="GK207" i="12"/>
  <c r="GS207" i="12"/>
  <c r="HA207" i="12"/>
  <c r="HI207" i="12"/>
  <c r="HQ207" i="12"/>
  <c r="EN208" i="12"/>
  <c r="EV208" i="12"/>
  <c r="FD208" i="12"/>
  <c r="FL208" i="12"/>
  <c r="FT208" i="12"/>
  <c r="GB208" i="12"/>
  <c r="GJ208" i="12"/>
  <c r="GR208" i="12"/>
  <c r="GZ208" i="12"/>
  <c r="HH208" i="12"/>
  <c r="HP208" i="12"/>
  <c r="EM209" i="12"/>
  <c r="EU209" i="12"/>
  <c r="FC209" i="12"/>
  <c r="FK209" i="12"/>
  <c r="FS209" i="12"/>
  <c r="GA209" i="12"/>
  <c r="GI209" i="12"/>
  <c r="GQ209" i="12"/>
  <c r="GY209" i="12"/>
  <c r="HG209" i="12"/>
  <c r="HO209" i="12"/>
  <c r="EL210" i="12"/>
  <c r="ET210" i="12"/>
  <c r="FB210" i="12"/>
  <c r="FJ210" i="12"/>
  <c r="FR210" i="12"/>
  <c r="FZ210" i="12"/>
  <c r="GH210" i="12"/>
  <c r="GP210" i="12"/>
  <c r="GX210" i="12"/>
  <c r="HF210" i="12"/>
  <c r="HN210" i="12"/>
  <c r="EI209" i="12"/>
  <c r="KQ209" i="12"/>
  <c r="FC201" i="12"/>
  <c r="HN202" i="12"/>
  <c r="GP203" i="12"/>
  <c r="FM204" i="12"/>
  <c r="EK206" i="12"/>
  <c r="GG206" i="12"/>
  <c r="EJ207" i="12"/>
  <c r="GF207" i="12"/>
  <c r="EQ208" i="12"/>
  <c r="GM208" i="12"/>
  <c r="EP209" i="12"/>
  <c r="GL209" i="12"/>
  <c r="EW210" i="12"/>
  <c r="GS210" i="12"/>
  <c r="GZ200" i="12"/>
  <c r="GV201" i="12"/>
  <c r="GY202" i="12"/>
  <c r="GE203" i="12"/>
  <c r="FN204" i="12"/>
  <c r="FJ206" i="12"/>
  <c r="GX206" i="12"/>
  <c r="FA207" i="12"/>
  <c r="GW207" i="12"/>
  <c r="FH208" i="12"/>
  <c r="HD208" i="12"/>
  <c r="GE209" i="12"/>
  <c r="EP210" i="12"/>
  <c r="GL210" i="12"/>
  <c r="IV204" i="12"/>
  <c r="LI207" i="12"/>
  <c r="JK209" i="12"/>
  <c r="KX210" i="12"/>
  <c r="EL198" i="12"/>
  <c r="FZ198" i="12"/>
  <c r="HR198" i="12"/>
  <c r="FA200" i="12"/>
  <c r="FU200" i="12"/>
  <c r="GR200" i="12"/>
  <c r="HM200" i="12"/>
  <c r="EV201" i="12"/>
  <c r="FS201" i="12"/>
  <c r="GN201" i="12"/>
  <c r="HH201" i="12"/>
  <c r="ET202" i="12"/>
  <c r="FN202" i="12"/>
  <c r="GD202" i="12"/>
  <c r="GT202" i="12"/>
  <c r="HJ202" i="12"/>
  <c r="EO203" i="12"/>
  <c r="FA203" i="12"/>
  <c r="FN203" i="12"/>
  <c r="FZ203" i="12"/>
  <c r="GM203" i="12"/>
  <c r="HA203" i="12"/>
  <c r="HM203" i="12"/>
  <c r="EO204" i="12"/>
  <c r="EZ204" i="12"/>
  <c r="FJ204" i="12"/>
  <c r="FU204" i="12"/>
  <c r="GF204" i="12"/>
  <c r="GP204" i="12"/>
  <c r="GZ204" i="12"/>
  <c r="HI204" i="12"/>
  <c r="HR204" i="12"/>
  <c r="EQ206" i="12"/>
  <c r="EY206" i="12"/>
  <c r="FG206" i="12"/>
  <c r="FO206" i="12"/>
  <c r="FW206" i="12"/>
  <c r="GE206" i="12"/>
  <c r="GM206" i="12"/>
  <c r="GU206" i="12"/>
  <c r="HC206" i="12"/>
  <c r="HK206" i="12"/>
  <c r="HS206" i="12"/>
  <c r="EP207" i="12"/>
  <c r="EX207" i="12"/>
  <c r="FF207" i="12"/>
  <c r="FN207" i="12"/>
  <c r="FV207" i="12"/>
  <c r="GD207" i="12"/>
  <c r="GL207" i="12"/>
  <c r="GT207" i="12"/>
  <c r="HB207" i="12"/>
  <c r="HJ207" i="12"/>
  <c r="HR207" i="12"/>
  <c r="EO208" i="12"/>
  <c r="EW208" i="12"/>
  <c r="FE208" i="12"/>
  <c r="FM208" i="12"/>
  <c r="FU208" i="12"/>
  <c r="GC208" i="12"/>
  <c r="GK208" i="12"/>
  <c r="GS208" i="12"/>
  <c r="HA208" i="12"/>
  <c r="HI208" i="12"/>
  <c r="HQ208" i="12"/>
  <c r="EN209" i="12"/>
  <c r="EV209" i="12"/>
  <c r="FD209" i="12"/>
  <c r="FL209" i="12"/>
  <c r="FT209" i="12"/>
  <c r="GB209" i="12"/>
  <c r="GJ209" i="12"/>
  <c r="GR209" i="12"/>
  <c r="GZ209" i="12"/>
  <c r="HH209" i="12"/>
  <c r="HP209" i="12"/>
  <c r="EM210" i="12"/>
  <c r="EU210" i="12"/>
  <c r="FC210" i="12"/>
  <c r="FK210" i="12"/>
  <c r="FS210" i="12"/>
  <c r="GA210" i="12"/>
  <c r="GI210" i="12"/>
  <c r="GQ210" i="12"/>
  <c r="GY210" i="12"/>
  <c r="HG210" i="12"/>
  <c r="HO210" i="12"/>
  <c r="EI208" i="12"/>
  <c r="JD208" i="12"/>
  <c r="FE200" i="12"/>
  <c r="HQ200" i="12"/>
  <c r="HO201" i="12"/>
  <c r="GX202" i="12"/>
  <c r="FQ203" i="12"/>
  <c r="HQ203" i="12"/>
  <c r="GS204" i="12"/>
  <c r="FA206" i="12"/>
  <c r="GW206" i="12"/>
  <c r="FH207" i="12"/>
  <c r="GV207" i="12"/>
  <c r="FG208" i="12"/>
  <c r="HK208" i="12"/>
  <c r="FV209" i="12"/>
  <c r="HJ209" i="12"/>
  <c r="GC210" i="12"/>
  <c r="JE208" i="12"/>
  <c r="FI200" i="12"/>
  <c r="FB202" i="12"/>
  <c r="FF203" i="12"/>
  <c r="HE203" i="12"/>
  <c r="GJ204" i="12"/>
  <c r="FB206" i="12"/>
  <c r="HN206" i="12"/>
  <c r="FY207" i="12"/>
  <c r="HM207" i="12"/>
  <c r="FX208" i="12"/>
  <c r="HT208" i="12"/>
  <c r="N208" i="12" s="1"/>
  <c r="GM209" i="12"/>
  <c r="EX210" i="12"/>
  <c r="HB210" i="12"/>
  <c r="IW204" i="12"/>
  <c r="LJ207" i="12"/>
  <c r="JL209" i="12"/>
  <c r="KY210" i="12"/>
  <c r="EP198" i="12"/>
  <c r="GH198" i="12"/>
  <c r="FD200" i="12"/>
  <c r="FY200" i="12"/>
  <c r="GS200" i="12"/>
  <c r="HP200" i="12"/>
  <c r="EZ201" i="12"/>
  <c r="FT201" i="12"/>
  <c r="GQ201" i="12"/>
  <c r="HL201" i="12"/>
  <c r="EU202" i="12"/>
  <c r="FO202" i="12"/>
  <c r="GE202" i="12"/>
  <c r="GU202" i="12"/>
  <c r="HK202" i="12"/>
  <c r="EP203" i="12"/>
  <c r="FB203" i="12"/>
  <c r="FO203" i="12"/>
  <c r="GC203" i="12"/>
  <c r="GO203" i="12"/>
  <c r="HB203" i="12"/>
  <c r="HN203" i="12"/>
  <c r="EP204" i="12"/>
  <c r="FA204" i="12"/>
  <c r="FL204" i="12"/>
  <c r="FV204" i="12"/>
  <c r="GG204" i="12"/>
  <c r="GR204" i="12"/>
  <c r="HA204" i="12"/>
  <c r="HJ204" i="12"/>
  <c r="HT204" i="12"/>
  <c r="EJ206" i="12"/>
  <c r="ER206" i="12"/>
  <c r="EZ206" i="12"/>
  <c r="FH206" i="12"/>
  <c r="FP206" i="12"/>
  <c r="FX206" i="12"/>
  <c r="GF206" i="12"/>
  <c r="GN206" i="12"/>
  <c r="GV206" i="12"/>
  <c r="HD206" i="12"/>
  <c r="HL206" i="12"/>
  <c r="HT206" i="12"/>
  <c r="N206" i="12" s="1"/>
  <c r="EQ207" i="12"/>
  <c r="EY207" i="12"/>
  <c r="FG207" i="12"/>
  <c r="FO207" i="12"/>
  <c r="FW207" i="12"/>
  <c r="GE207" i="12"/>
  <c r="GM207" i="12"/>
  <c r="GU207" i="12"/>
  <c r="HC207" i="12"/>
  <c r="HK207" i="12"/>
  <c r="HS207" i="12"/>
  <c r="EP208" i="12"/>
  <c r="EX208" i="12"/>
  <c r="FF208" i="12"/>
  <c r="FN208" i="12"/>
  <c r="FV208" i="12"/>
  <c r="GD208" i="12"/>
  <c r="GL208" i="12"/>
  <c r="GT208" i="12"/>
  <c r="HB208" i="12"/>
  <c r="HJ208" i="12"/>
  <c r="HR208" i="12"/>
  <c r="EO209" i="12"/>
  <c r="EW209" i="12"/>
  <c r="FE209" i="12"/>
  <c r="FM209" i="12"/>
  <c r="FU209" i="12"/>
  <c r="GC209" i="12"/>
  <c r="GK209" i="12"/>
  <c r="GS209" i="12"/>
  <c r="HA209" i="12"/>
  <c r="HI209" i="12"/>
  <c r="HQ209" i="12"/>
  <c r="EN210" i="12"/>
  <c r="EV210" i="12"/>
  <c r="FD210" i="12"/>
  <c r="FL210" i="12"/>
  <c r="FT210" i="12"/>
  <c r="GB210" i="12"/>
  <c r="GJ210" i="12"/>
  <c r="GR210" i="12"/>
  <c r="GZ210" i="12"/>
  <c r="HH210" i="12"/>
  <c r="HP210" i="12"/>
  <c r="EI207" i="12"/>
  <c r="GL198" i="12"/>
  <c r="EK200" i="12"/>
  <c r="GW200" i="12"/>
  <c r="GR201" i="12"/>
  <c r="FR202" i="12"/>
  <c r="FE203" i="12"/>
  <c r="ER204" i="12"/>
  <c r="GH204" i="12"/>
  <c r="ES206" i="12"/>
  <c r="HE206" i="12"/>
  <c r="EZ207" i="12"/>
  <c r="HD207" i="12"/>
  <c r="FO208" i="12"/>
  <c r="HC208" i="12"/>
  <c r="FN209" i="12"/>
  <c r="HR209" i="12"/>
  <c r="FU210" i="12"/>
  <c r="EI206" i="12"/>
  <c r="GP198" i="12"/>
  <c r="GC200" i="12"/>
  <c r="HP201" i="12"/>
  <c r="ES203" i="12"/>
  <c r="HR203" i="12"/>
  <c r="GT204" i="12"/>
  <c r="ET206" i="12"/>
  <c r="GP206" i="12"/>
  <c r="FI207" i="12"/>
  <c r="EJ208" i="12"/>
  <c r="GF208" i="12"/>
  <c r="EY209" i="12"/>
  <c r="GU209" i="12"/>
  <c r="FF210" i="12"/>
  <c r="HJ210" i="12"/>
  <c r="EI201" i="12"/>
  <c r="EI204" i="12"/>
  <c r="EI202" i="12"/>
  <c r="EI203" i="12"/>
  <c r="AL44" i="12"/>
  <c r="AT44" i="12"/>
  <c r="BB44" i="12"/>
  <c r="BJ44" i="12"/>
  <c r="BR44" i="12"/>
  <c r="BZ44" i="12"/>
  <c r="CH44" i="12"/>
  <c r="CP44" i="12"/>
  <c r="CX44" i="12"/>
  <c r="DF44" i="12"/>
  <c r="DN44" i="12"/>
  <c r="AK45" i="12"/>
  <c r="AS45" i="12"/>
  <c r="BA45" i="12"/>
  <c r="BI45" i="12"/>
  <c r="BQ45" i="12"/>
  <c r="BY45" i="12"/>
  <c r="CG45" i="12"/>
  <c r="CO45" i="12"/>
  <c r="CW45" i="12"/>
  <c r="DE45" i="12"/>
  <c r="DM45" i="12"/>
  <c r="DU45" i="12"/>
  <c r="F45" i="12" s="1"/>
  <c r="IO44" i="12"/>
  <c r="IW44" i="12"/>
  <c r="JE44" i="12"/>
  <c r="JM44" i="12"/>
  <c r="JU44" i="12"/>
  <c r="KC44" i="12"/>
  <c r="KK44" i="12"/>
  <c r="KS44" i="12"/>
  <c r="LA44" i="12"/>
  <c r="LI44" i="12"/>
  <c r="LQ44" i="12"/>
  <c r="IN45" i="12"/>
  <c r="IV45" i="12"/>
  <c r="JD45" i="12"/>
  <c r="JL45" i="12"/>
  <c r="JT45" i="12"/>
  <c r="KB45" i="12"/>
  <c r="KJ45" i="12"/>
  <c r="KR45" i="12"/>
  <c r="KZ45" i="12"/>
  <c r="LH45" i="12"/>
  <c r="LP45" i="12"/>
  <c r="EO44" i="12"/>
  <c r="EW44" i="12"/>
  <c r="FE44" i="12"/>
  <c r="FM44" i="12"/>
  <c r="FU44" i="12"/>
  <c r="GC44" i="12"/>
  <c r="GK44" i="12"/>
  <c r="GS44" i="12"/>
  <c r="HA44" i="12"/>
  <c r="HI44" i="12"/>
  <c r="HQ44" i="12"/>
  <c r="EN45" i="12"/>
  <c r="EV45" i="12"/>
  <c r="FD45" i="12"/>
  <c r="FL45" i="12"/>
  <c r="FT45" i="12"/>
  <c r="GB45" i="12"/>
  <c r="GJ45" i="12"/>
  <c r="GR45" i="12"/>
  <c r="GZ45" i="12"/>
  <c r="HH45" i="12"/>
  <c r="HP45" i="12"/>
  <c r="FF45" i="12"/>
  <c r="GD45" i="12"/>
  <c r="HB45" i="12"/>
  <c r="DT44" i="12"/>
  <c r="AM44" i="12"/>
  <c r="AU44" i="12"/>
  <c r="BC44" i="12"/>
  <c r="BK44" i="12"/>
  <c r="BS44" i="12"/>
  <c r="CA44" i="12"/>
  <c r="CI44" i="12"/>
  <c r="CQ44" i="12"/>
  <c r="CY44" i="12"/>
  <c r="DG44" i="12"/>
  <c r="DO44" i="12"/>
  <c r="AL45" i="12"/>
  <c r="AT45" i="12"/>
  <c r="BB45" i="12"/>
  <c r="BJ45" i="12"/>
  <c r="BR45" i="12"/>
  <c r="BZ45" i="12"/>
  <c r="CH45" i="12"/>
  <c r="CP45" i="12"/>
  <c r="CX45" i="12"/>
  <c r="DF45" i="12"/>
  <c r="DN45" i="12"/>
  <c r="AJ45" i="12"/>
  <c r="IP44" i="12"/>
  <c r="IX44" i="12"/>
  <c r="JF44" i="12"/>
  <c r="JN44" i="12"/>
  <c r="JV44" i="12"/>
  <c r="KD44" i="12"/>
  <c r="KL44" i="12"/>
  <c r="KT44" i="12"/>
  <c r="LB44" i="12"/>
  <c r="LJ44" i="12"/>
  <c r="LR44" i="12"/>
  <c r="IO45" i="12"/>
  <c r="IW45" i="12"/>
  <c r="JE45" i="12"/>
  <c r="JM45" i="12"/>
  <c r="JU45" i="12"/>
  <c r="KC45" i="12"/>
  <c r="KK45" i="12"/>
  <c r="KS45" i="12"/>
  <c r="LA45" i="12"/>
  <c r="LI45" i="12"/>
  <c r="LQ45" i="12"/>
  <c r="EP44" i="12"/>
  <c r="EX44" i="12"/>
  <c r="FF44" i="12"/>
  <c r="FN44" i="12"/>
  <c r="FV44" i="12"/>
  <c r="GD44" i="12"/>
  <c r="GL44" i="12"/>
  <c r="GT44" i="12"/>
  <c r="HB44" i="12"/>
  <c r="HJ44" i="12"/>
  <c r="HR44" i="12"/>
  <c r="EO45" i="12"/>
  <c r="EW45" i="12"/>
  <c r="FE45" i="12"/>
  <c r="FM45" i="12"/>
  <c r="FU45" i="12"/>
  <c r="GC45" i="12"/>
  <c r="GK45" i="12"/>
  <c r="GS45" i="12"/>
  <c r="HA45" i="12"/>
  <c r="HI45" i="12"/>
  <c r="HQ45" i="12"/>
  <c r="EP45" i="12"/>
  <c r="FV45" i="12"/>
  <c r="GT45" i="12"/>
  <c r="BG45" i="12"/>
  <c r="AN44" i="12"/>
  <c r="AV44" i="12"/>
  <c r="BD44" i="12"/>
  <c r="BL44" i="12"/>
  <c r="BT44" i="12"/>
  <c r="CB44" i="12"/>
  <c r="CJ44" i="12"/>
  <c r="CR44" i="12"/>
  <c r="CZ44" i="12"/>
  <c r="DH44" i="12"/>
  <c r="DP44" i="12"/>
  <c r="AM45" i="12"/>
  <c r="AU45" i="12"/>
  <c r="BC45" i="12"/>
  <c r="BK45" i="12"/>
  <c r="BS45" i="12"/>
  <c r="CA45" i="12"/>
  <c r="CI45" i="12"/>
  <c r="CQ45" i="12"/>
  <c r="CY45" i="12"/>
  <c r="DG45" i="12"/>
  <c r="DO45" i="12"/>
  <c r="AJ44" i="12"/>
  <c r="II44" i="12"/>
  <c r="IQ44" i="12"/>
  <c r="IY44" i="12"/>
  <c r="JG44" i="12"/>
  <c r="JO44" i="12"/>
  <c r="JW44" i="12"/>
  <c r="KE44" i="12"/>
  <c r="KM44" i="12"/>
  <c r="KU44" i="12"/>
  <c r="LC44" i="12"/>
  <c r="LK44" i="12"/>
  <c r="LS44" i="12"/>
  <c r="V44" i="12" s="1"/>
  <c r="IP45" i="12"/>
  <c r="IX45" i="12"/>
  <c r="JF45" i="12"/>
  <c r="JN45" i="12"/>
  <c r="JV45" i="12"/>
  <c r="KD45" i="12"/>
  <c r="KL45" i="12"/>
  <c r="KT45" i="12"/>
  <c r="LB45" i="12"/>
  <c r="LJ45" i="12"/>
  <c r="LR45" i="12"/>
  <c r="EQ44" i="12"/>
  <c r="EY44" i="12"/>
  <c r="FG44" i="12"/>
  <c r="FO44" i="12"/>
  <c r="FW44" i="12"/>
  <c r="GE44" i="12"/>
  <c r="GM44" i="12"/>
  <c r="GU44" i="12"/>
  <c r="HC44" i="12"/>
  <c r="HK44" i="12"/>
  <c r="HS44" i="12"/>
  <c r="EX45" i="12"/>
  <c r="FN45" i="12"/>
  <c r="GL45" i="12"/>
  <c r="HJ45" i="12"/>
  <c r="HR45" i="12"/>
  <c r="BW45" i="12"/>
  <c r="AO44" i="12"/>
  <c r="AW44" i="12"/>
  <c r="BE44" i="12"/>
  <c r="BM44" i="12"/>
  <c r="BU44" i="12"/>
  <c r="CC44" i="12"/>
  <c r="CK44" i="12"/>
  <c r="CS44" i="12"/>
  <c r="DA44" i="12"/>
  <c r="DI44" i="12"/>
  <c r="DQ44" i="12"/>
  <c r="AN45" i="12"/>
  <c r="AV45" i="12"/>
  <c r="BD45" i="12"/>
  <c r="BL45" i="12"/>
  <c r="BT45" i="12"/>
  <c r="CB45" i="12"/>
  <c r="CJ45" i="12"/>
  <c r="CR45" i="12"/>
  <c r="CZ45" i="12"/>
  <c r="DH45" i="12"/>
  <c r="DP45" i="12"/>
  <c r="IJ44" i="12"/>
  <c r="IR44" i="12"/>
  <c r="IZ44" i="12"/>
  <c r="JH44" i="12"/>
  <c r="JP44" i="12"/>
  <c r="JX44" i="12"/>
  <c r="KF44" i="12"/>
  <c r="KN44" i="12"/>
  <c r="KV44" i="12"/>
  <c r="LD44" i="12"/>
  <c r="LL44" i="12"/>
  <c r="II45" i="12"/>
  <c r="IQ45" i="12"/>
  <c r="IY45" i="12"/>
  <c r="JG45" i="12"/>
  <c r="JO45" i="12"/>
  <c r="JW45" i="12"/>
  <c r="KE45" i="12"/>
  <c r="KM45" i="12"/>
  <c r="KU45" i="12"/>
  <c r="LC45" i="12"/>
  <c r="LK45" i="12"/>
  <c r="LS45" i="12"/>
  <c r="V45" i="12" s="1"/>
  <c r="EJ44" i="12"/>
  <c r="ER44" i="12"/>
  <c r="EZ44" i="12"/>
  <c r="FH44" i="12"/>
  <c r="FP44" i="12"/>
  <c r="FX44" i="12"/>
  <c r="GF44" i="12"/>
  <c r="GN44" i="12"/>
  <c r="GV44" i="12"/>
  <c r="HD44" i="12"/>
  <c r="HL44" i="12"/>
  <c r="HT44" i="12"/>
  <c r="N44" i="12" s="1"/>
  <c r="EQ45" i="12"/>
  <c r="EY45" i="12"/>
  <c r="FG45" i="12"/>
  <c r="FO45" i="12"/>
  <c r="FW45" i="12"/>
  <c r="GE45" i="12"/>
  <c r="GM45" i="12"/>
  <c r="GU45" i="12"/>
  <c r="HC45" i="12"/>
  <c r="HK45" i="12"/>
  <c r="HS45" i="12"/>
  <c r="FA44" i="12"/>
  <c r="FY44" i="12"/>
  <c r="GO44" i="12"/>
  <c r="HE44" i="12"/>
  <c r="EJ45" i="12"/>
  <c r="EZ45" i="12"/>
  <c r="FP45" i="12"/>
  <c r="FX45" i="12"/>
  <c r="GN45" i="12"/>
  <c r="HD45" i="12"/>
  <c r="HT45" i="12"/>
  <c r="N45" i="12" s="1"/>
  <c r="CV44" i="12"/>
  <c r="BO45" i="12"/>
  <c r="CU45" i="12"/>
  <c r="AP44" i="12"/>
  <c r="AX44" i="12"/>
  <c r="BF44" i="12"/>
  <c r="BN44" i="12"/>
  <c r="BV44" i="12"/>
  <c r="CD44" i="12"/>
  <c r="CL44" i="12"/>
  <c r="CT44" i="12"/>
  <c r="DB44" i="12"/>
  <c r="DJ44" i="12"/>
  <c r="DR44" i="12"/>
  <c r="AO45" i="12"/>
  <c r="AW45" i="12"/>
  <c r="BE45" i="12"/>
  <c r="BM45" i="12"/>
  <c r="BU45" i="12"/>
  <c r="CC45" i="12"/>
  <c r="CK45" i="12"/>
  <c r="CS45" i="12"/>
  <c r="DA45" i="12"/>
  <c r="DI45" i="12"/>
  <c r="DQ45" i="12"/>
  <c r="IK44" i="12"/>
  <c r="IS44" i="12"/>
  <c r="JA44" i="12"/>
  <c r="JI44" i="12"/>
  <c r="JQ44" i="12"/>
  <c r="JY44" i="12"/>
  <c r="KG44" i="12"/>
  <c r="KO44" i="12"/>
  <c r="KW44" i="12"/>
  <c r="LE44" i="12"/>
  <c r="LM44" i="12"/>
  <c r="IJ45" i="12"/>
  <c r="IR45" i="12"/>
  <c r="IZ45" i="12"/>
  <c r="JH45" i="12"/>
  <c r="JP45" i="12"/>
  <c r="JX45" i="12"/>
  <c r="KF45" i="12"/>
  <c r="KN45" i="12"/>
  <c r="KV45" i="12"/>
  <c r="LD45" i="12"/>
  <c r="LL45" i="12"/>
  <c r="IH45" i="12"/>
  <c r="EK44" i="12"/>
  <c r="ES44" i="12"/>
  <c r="FI44" i="12"/>
  <c r="FQ44" i="12"/>
  <c r="GG44" i="12"/>
  <c r="GW44" i="12"/>
  <c r="HM44" i="12"/>
  <c r="ER45" i="12"/>
  <c r="FH45" i="12"/>
  <c r="GF45" i="12"/>
  <c r="GV45" i="12"/>
  <c r="HL45" i="12"/>
  <c r="CF44" i="12"/>
  <c r="AQ45" i="12"/>
  <c r="CE45" i="12"/>
  <c r="DC45" i="12"/>
  <c r="AQ44" i="12"/>
  <c r="AY44" i="12"/>
  <c r="BG44" i="12"/>
  <c r="BO44" i="12"/>
  <c r="BW44" i="12"/>
  <c r="CE44" i="12"/>
  <c r="CM44" i="12"/>
  <c r="CU44" i="12"/>
  <c r="DC44" i="12"/>
  <c r="DK44" i="12"/>
  <c r="DS44" i="12"/>
  <c r="AP45" i="12"/>
  <c r="AX45" i="12"/>
  <c r="BF45" i="12"/>
  <c r="BN45" i="12"/>
  <c r="BV45" i="12"/>
  <c r="CD45" i="12"/>
  <c r="CL45" i="12"/>
  <c r="CT45" i="12"/>
  <c r="DB45" i="12"/>
  <c r="DJ45" i="12"/>
  <c r="DR45" i="12"/>
  <c r="IL44" i="12"/>
  <c r="IT44" i="12"/>
  <c r="JB44" i="12"/>
  <c r="JJ44" i="12"/>
  <c r="JR44" i="12"/>
  <c r="JZ44" i="12"/>
  <c r="KH44" i="12"/>
  <c r="KP44" i="12"/>
  <c r="KX44" i="12"/>
  <c r="LF44" i="12"/>
  <c r="LN44" i="12"/>
  <c r="IK45" i="12"/>
  <c r="IS45" i="12"/>
  <c r="JA45" i="12"/>
  <c r="JI45" i="12"/>
  <c r="JQ45" i="12"/>
  <c r="JY45" i="12"/>
  <c r="KG45" i="12"/>
  <c r="KO45" i="12"/>
  <c r="KW45" i="12"/>
  <c r="LE45" i="12"/>
  <c r="LM45" i="12"/>
  <c r="IH44" i="12"/>
  <c r="EL44" i="12"/>
  <c r="ET44" i="12"/>
  <c r="FB44" i="12"/>
  <c r="FJ44" i="12"/>
  <c r="FR44" i="12"/>
  <c r="FZ44" i="12"/>
  <c r="GH44" i="12"/>
  <c r="GP44" i="12"/>
  <c r="GX44" i="12"/>
  <c r="HF44" i="12"/>
  <c r="HN44" i="12"/>
  <c r="EK45" i="12"/>
  <c r="ES45" i="12"/>
  <c r="FA45" i="12"/>
  <c r="FI45" i="12"/>
  <c r="FQ45" i="12"/>
  <c r="FY45" i="12"/>
  <c r="GG45" i="12"/>
  <c r="GO45" i="12"/>
  <c r="GW45" i="12"/>
  <c r="HE45" i="12"/>
  <c r="HM45" i="12"/>
  <c r="EI45" i="12"/>
  <c r="AR44" i="12"/>
  <c r="AZ44" i="12"/>
  <c r="BH44" i="12"/>
  <c r="BP44" i="12"/>
  <c r="BX44" i="12"/>
  <c r="CN44" i="12"/>
  <c r="DD44" i="12"/>
  <c r="DL44" i="12"/>
  <c r="AY45" i="12"/>
  <c r="CM45" i="12"/>
  <c r="DK45" i="12"/>
  <c r="AK44" i="12"/>
  <c r="CW44" i="12"/>
  <c r="BX45" i="12"/>
  <c r="JK44" i="12"/>
  <c r="KQ44" i="12"/>
  <c r="IL45" i="12"/>
  <c r="JR45" i="12"/>
  <c r="KX45" i="12"/>
  <c r="FK44" i="12"/>
  <c r="GQ44" i="12"/>
  <c r="EL45" i="12"/>
  <c r="FR45" i="12"/>
  <c r="GX45" i="12"/>
  <c r="DE44" i="12"/>
  <c r="CF45" i="12"/>
  <c r="JL44" i="12"/>
  <c r="IM45" i="12"/>
  <c r="KY45" i="12"/>
  <c r="FL44" i="12"/>
  <c r="EM45" i="12"/>
  <c r="GY45" i="12"/>
  <c r="KA45" i="12"/>
  <c r="FT44" i="12"/>
  <c r="GA45" i="12"/>
  <c r="EV44" i="12"/>
  <c r="GI45" i="12"/>
  <c r="HP44" i="12"/>
  <c r="AS44" i="12"/>
  <c r="KR44" i="12"/>
  <c r="JS45" i="12"/>
  <c r="GR44" i="12"/>
  <c r="FS45" i="12"/>
  <c r="IU45" i="12"/>
  <c r="EN44" i="12"/>
  <c r="EU45" i="12"/>
  <c r="LO45" i="12"/>
  <c r="FC45" i="12"/>
  <c r="GJ44" i="12"/>
  <c r="BA44" i="12"/>
  <c r="DM44" i="12"/>
  <c r="CN45" i="12"/>
  <c r="IM44" i="12"/>
  <c r="JS44" i="12"/>
  <c r="KY44" i="12"/>
  <c r="IT45" i="12"/>
  <c r="JZ45" i="12"/>
  <c r="LF45" i="12"/>
  <c r="EM44" i="12"/>
  <c r="FS44" i="12"/>
  <c r="GY44" i="12"/>
  <c r="ET45" i="12"/>
  <c r="FZ45" i="12"/>
  <c r="HF45" i="12"/>
  <c r="BI44" i="12"/>
  <c r="DU44" i="12"/>
  <c r="F44" i="12" s="1"/>
  <c r="CV45" i="12"/>
  <c r="IN44" i="12"/>
  <c r="JT44" i="12"/>
  <c r="KZ44" i="12"/>
  <c r="LG45" i="12"/>
  <c r="GZ44" i="12"/>
  <c r="HG45" i="12"/>
  <c r="HH44" i="12"/>
  <c r="FD44" i="12"/>
  <c r="FK45" i="12"/>
  <c r="BQ44" i="12"/>
  <c r="AR45" i="12"/>
  <c r="DD45" i="12"/>
  <c r="IU44" i="12"/>
  <c r="KA44" i="12"/>
  <c r="LG44" i="12"/>
  <c r="JB45" i="12"/>
  <c r="KH45" i="12"/>
  <c r="LN45" i="12"/>
  <c r="EU44" i="12"/>
  <c r="GA44" i="12"/>
  <c r="HG44" i="12"/>
  <c r="FB45" i="12"/>
  <c r="GH45" i="12"/>
  <c r="HN45" i="12"/>
  <c r="BY44" i="12"/>
  <c r="AZ45" i="12"/>
  <c r="DL45" i="12"/>
  <c r="IV44" i="12"/>
  <c r="KB44" i="12"/>
  <c r="LH44" i="12"/>
  <c r="JC45" i="12"/>
  <c r="KI45" i="12"/>
  <c r="GB44" i="12"/>
  <c r="HO45" i="12"/>
  <c r="GQ45" i="12"/>
  <c r="CG44" i="12"/>
  <c r="BH45" i="12"/>
  <c r="DS45" i="12"/>
  <c r="JC44" i="12"/>
  <c r="KI44" i="12"/>
  <c r="LO44" i="12"/>
  <c r="JJ45" i="12"/>
  <c r="KP45" i="12"/>
  <c r="FC44" i="12"/>
  <c r="GI44" i="12"/>
  <c r="HO44" i="12"/>
  <c r="FJ45" i="12"/>
  <c r="GP45" i="12"/>
  <c r="EI44" i="12"/>
  <c r="CO44" i="12"/>
  <c r="BP45" i="12"/>
  <c r="DT45" i="12"/>
  <c r="JD44" i="12"/>
  <c r="KJ44" i="12"/>
  <c r="LP44" i="12"/>
  <c r="JK45" i="12"/>
  <c r="KQ45" i="12"/>
  <c r="AJ200" i="12"/>
  <c r="IH200" i="12"/>
  <c r="EI200" i="12"/>
  <c r="AK95" i="12"/>
  <c r="IH198" i="12"/>
  <c r="IH205" i="12" s="1"/>
  <c r="EI198" i="12"/>
  <c r="EI205" i="12" s="1"/>
  <c r="CK174" i="21"/>
  <c r="CS174" i="21"/>
  <c r="W174" i="21" s="1"/>
  <c r="CN173" i="21"/>
  <c r="CK175" i="21"/>
  <c r="CS175" i="21"/>
  <c r="W175" i="21" s="1"/>
  <c r="CP176" i="21"/>
  <c r="BK175" i="21"/>
  <c r="BS175" i="21"/>
  <c r="O175" i="21" s="1"/>
  <c r="BP176" i="21"/>
  <c r="CJ173" i="21"/>
  <c r="BR173" i="21"/>
  <c r="BO174" i="21"/>
  <c r="BV172" i="21"/>
  <c r="CM176" i="21"/>
  <c r="CL174" i="21"/>
  <c r="CT174" i="21"/>
  <c r="V174" i="21" s="1"/>
  <c r="CO173" i="21"/>
  <c r="CL175" i="21"/>
  <c r="CT175" i="21"/>
  <c r="V175" i="21" s="1"/>
  <c r="CQ176" i="21"/>
  <c r="BL175" i="21"/>
  <c r="BT175" i="21"/>
  <c r="N175" i="21" s="1"/>
  <c r="BQ176" i="21"/>
  <c r="BK173" i="21"/>
  <c r="BS173" i="21"/>
  <c r="O173" i="21" s="1"/>
  <c r="BP174" i="21"/>
  <c r="CM174" i="21"/>
  <c r="CU174" i="21"/>
  <c r="CP173" i="21"/>
  <c r="CM175" i="21"/>
  <c r="CU175" i="21"/>
  <c r="CR176" i="21"/>
  <c r="BM175" i="21"/>
  <c r="BU175" i="21"/>
  <c r="BR176" i="21"/>
  <c r="BL173" i="21"/>
  <c r="BT173" i="21"/>
  <c r="N173" i="21" s="1"/>
  <c r="BQ174" i="21"/>
  <c r="CN174" i="21"/>
  <c r="CJ174" i="21"/>
  <c r="CQ173" i="21"/>
  <c r="CN175" i="21"/>
  <c r="CK176" i="21"/>
  <c r="CS176" i="21"/>
  <c r="W176" i="21" s="1"/>
  <c r="BN175" i="21"/>
  <c r="BK176" i="21"/>
  <c r="BS176" i="21"/>
  <c r="O176" i="21" s="1"/>
  <c r="BM173" i="21"/>
  <c r="BU173" i="21"/>
  <c r="BR174" i="21"/>
  <c r="CO174" i="21"/>
  <c r="BJ174" i="21"/>
  <c r="CR173" i="21"/>
  <c r="CO175" i="21"/>
  <c r="CL176" i="21"/>
  <c r="CT176" i="21"/>
  <c r="V176" i="21" s="1"/>
  <c r="BO175" i="21"/>
  <c r="BL176" i="21"/>
  <c r="BT176" i="21"/>
  <c r="N176" i="21" s="1"/>
  <c r="BN173" i="21"/>
  <c r="BK174" i="21"/>
  <c r="BS174" i="21"/>
  <c r="O174" i="21" s="1"/>
  <c r="CP174" i="21"/>
  <c r="CP175" i="21"/>
  <c r="CU176" i="21"/>
  <c r="CQ174" i="21"/>
  <c r="CL173" i="21"/>
  <c r="CT173" i="21"/>
  <c r="V173" i="21" s="1"/>
  <c r="CQ175" i="21"/>
  <c r="CN176" i="21"/>
  <c r="CJ176" i="21"/>
  <c r="BQ175" i="21"/>
  <c r="BN176" i="21"/>
  <c r="BJ176" i="21"/>
  <c r="BP173" i="21"/>
  <c r="BM174" i="21"/>
  <c r="BU174" i="21"/>
  <c r="CR174" i="21"/>
  <c r="CM173" i="21"/>
  <c r="CU173" i="21"/>
  <c r="CR175" i="21"/>
  <c r="CO176" i="21"/>
  <c r="CJ175" i="21"/>
  <c r="BR175" i="21"/>
  <c r="BO176" i="21"/>
  <c r="BJ175" i="21"/>
  <c r="BQ173" i="21"/>
  <c r="BN174" i="21"/>
  <c r="BJ173" i="21"/>
  <c r="CS173" i="21"/>
  <c r="W173" i="21" s="1"/>
  <c r="BP175" i="21"/>
  <c r="BM176" i="21"/>
  <c r="BU176" i="21"/>
  <c r="CK173" i="21"/>
  <c r="BO173" i="21"/>
  <c r="BL174" i="21"/>
  <c r="BT174" i="21"/>
  <c r="N174" i="21" s="1"/>
  <c r="IH175" i="12"/>
  <c r="EI175" i="12"/>
  <c r="IH176" i="12"/>
  <c r="EI176" i="12"/>
  <c r="F176" i="12"/>
  <c r="V176" i="12"/>
  <c r="N176" i="12"/>
  <c r="V175" i="12"/>
  <c r="N175" i="12"/>
  <c r="AJ173" i="12"/>
  <c r="F173" i="12"/>
  <c r="AJ174" i="12"/>
  <c r="V173" i="12"/>
  <c r="V174" i="12"/>
  <c r="IH174" i="12"/>
  <c r="IH173" i="12"/>
  <c r="EI173" i="12"/>
  <c r="EI174" i="12"/>
  <c r="N173" i="12"/>
  <c r="N174" i="12"/>
  <c r="EI102" i="12"/>
  <c r="CJ217" i="21"/>
  <c r="BK217" i="21"/>
  <c r="CP217" i="21"/>
  <c r="BT217" i="21"/>
  <c r="N217" i="21" s="1"/>
  <c r="CQ217" i="21"/>
  <c r="BL217" i="21"/>
  <c r="CR217" i="21"/>
  <c r="BM217" i="21"/>
  <c r="CK217" i="21"/>
  <c r="CS217" i="21"/>
  <c r="W217" i="21" s="1"/>
  <c r="BN217" i="21"/>
  <c r="BJ217" i="21"/>
  <c r="CM217" i="21"/>
  <c r="CU217" i="21"/>
  <c r="BP217" i="21"/>
  <c r="CL217" i="21"/>
  <c r="CT217" i="21"/>
  <c r="V217" i="21" s="1"/>
  <c r="BO217" i="21"/>
  <c r="CN217" i="21"/>
  <c r="CJ218" i="21"/>
  <c r="BQ217" i="21"/>
  <c r="CO217" i="21"/>
  <c r="BR217" i="21"/>
  <c r="BS217" i="21"/>
  <c r="O217" i="21" s="1"/>
  <c r="BU217" i="21"/>
  <c r="AO218" i="12"/>
  <c r="AW218" i="12"/>
  <c r="BE218" i="12"/>
  <c r="BM218" i="12"/>
  <c r="BU218" i="12"/>
  <c r="CC218" i="12"/>
  <c r="CK218" i="12"/>
  <c r="CS218" i="12"/>
  <c r="DA218" i="12"/>
  <c r="DI218" i="12"/>
  <c r="DQ218" i="12"/>
  <c r="IN218" i="12"/>
  <c r="IV218" i="12"/>
  <c r="JD218" i="12"/>
  <c r="JL218" i="12"/>
  <c r="JT218" i="12"/>
  <c r="KB218" i="12"/>
  <c r="KJ218" i="12"/>
  <c r="KR218" i="12"/>
  <c r="KZ218" i="12"/>
  <c r="LH218" i="12"/>
  <c r="LP218" i="12"/>
  <c r="EP218" i="12"/>
  <c r="EX218" i="12"/>
  <c r="FF218" i="12"/>
  <c r="FN218" i="12"/>
  <c r="FV218" i="12"/>
  <c r="GD218" i="12"/>
  <c r="GL218" i="12"/>
  <c r="GT218" i="12"/>
  <c r="HB218" i="12"/>
  <c r="HJ218" i="12"/>
  <c r="HR218" i="12"/>
  <c r="AO84" i="12"/>
  <c r="AW84" i="12"/>
  <c r="BE84" i="12"/>
  <c r="BM84" i="12"/>
  <c r="BU84" i="12"/>
  <c r="CC84" i="12"/>
  <c r="CK84" i="12"/>
  <c r="CS84" i="12"/>
  <c r="DA84" i="12"/>
  <c r="DI84" i="12"/>
  <c r="DQ84" i="12"/>
  <c r="IK84" i="12"/>
  <c r="IS84" i="12"/>
  <c r="JA84" i="12"/>
  <c r="JI84" i="12"/>
  <c r="JQ84" i="12"/>
  <c r="JY84" i="12"/>
  <c r="KG84" i="12"/>
  <c r="KO84" i="12"/>
  <c r="KW84" i="12"/>
  <c r="LE84" i="12"/>
  <c r="LM84" i="12"/>
  <c r="EJ84" i="12"/>
  <c r="ER84" i="12"/>
  <c r="EZ84" i="12"/>
  <c r="FH84" i="12"/>
  <c r="FP84" i="12"/>
  <c r="AP218" i="12"/>
  <c r="AX218" i="12"/>
  <c r="BF218" i="12"/>
  <c r="BN218" i="12"/>
  <c r="BV218" i="12"/>
  <c r="CD218" i="12"/>
  <c r="CL218" i="12"/>
  <c r="CT218" i="12"/>
  <c r="DB218" i="12"/>
  <c r="DJ218" i="12"/>
  <c r="DR218" i="12"/>
  <c r="IO218" i="12"/>
  <c r="IW218" i="12"/>
  <c r="JE218" i="12"/>
  <c r="JM218" i="12"/>
  <c r="JU218" i="12"/>
  <c r="KC218" i="12"/>
  <c r="KK218" i="12"/>
  <c r="KS218" i="12"/>
  <c r="LA218" i="12"/>
  <c r="LI218" i="12"/>
  <c r="LQ218" i="12"/>
  <c r="EQ218" i="12"/>
  <c r="EY218" i="12"/>
  <c r="FG218" i="12"/>
  <c r="FO218" i="12"/>
  <c r="FW218" i="12"/>
  <c r="GE218" i="12"/>
  <c r="GM218" i="12"/>
  <c r="GU218" i="12"/>
  <c r="HC218" i="12"/>
  <c r="HK218" i="12"/>
  <c r="HS218" i="12"/>
  <c r="AP84" i="12"/>
  <c r="AX84" i="12"/>
  <c r="BF84" i="12"/>
  <c r="BN84" i="12"/>
  <c r="BV84" i="12"/>
  <c r="CD84" i="12"/>
  <c r="CL84" i="12"/>
  <c r="CT84" i="12"/>
  <c r="DB84" i="12"/>
  <c r="DJ84" i="12"/>
  <c r="DR84" i="12"/>
  <c r="IL84" i="12"/>
  <c r="IT84" i="12"/>
  <c r="JB84" i="12"/>
  <c r="JJ84" i="12"/>
  <c r="JR84" i="12"/>
  <c r="JZ84" i="12"/>
  <c r="KH84" i="12"/>
  <c r="KP84" i="12"/>
  <c r="KX84" i="12"/>
  <c r="LF84" i="12"/>
  <c r="LN84" i="12"/>
  <c r="EK84" i="12"/>
  <c r="ES84" i="12"/>
  <c r="FA84" i="12"/>
  <c r="FI84" i="12"/>
  <c r="AQ218" i="12"/>
  <c r="AY218" i="12"/>
  <c r="BG218" i="12"/>
  <c r="BO218" i="12"/>
  <c r="BW218" i="12"/>
  <c r="CE218" i="12"/>
  <c r="CM218" i="12"/>
  <c r="CU218" i="12"/>
  <c r="DC218" i="12"/>
  <c r="DK218" i="12"/>
  <c r="DS218" i="12"/>
  <c r="IP218" i="12"/>
  <c r="IX218" i="12"/>
  <c r="JF218" i="12"/>
  <c r="JN218" i="12"/>
  <c r="JV218" i="12"/>
  <c r="KD218" i="12"/>
  <c r="KL218" i="12"/>
  <c r="KT218" i="12"/>
  <c r="LB218" i="12"/>
  <c r="LJ218" i="12"/>
  <c r="LR218" i="12"/>
  <c r="EJ218" i="12"/>
  <c r="ER218" i="12"/>
  <c r="EZ218" i="12"/>
  <c r="FH218" i="12"/>
  <c r="FP218" i="12"/>
  <c r="FX218" i="12"/>
  <c r="GF218" i="12"/>
  <c r="GN218" i="12"/>
  <c r="GV218" i="12"/>
  <c r="HD218" i="12"/>
  <c r="HL218" i="12"/>
  <c r="HT218" i="12"/>
  <c r="N218" i="12" s="1"/>
  <c r="AQ84" i="12"/>
  <c r="AY84" i="12"/>
  <c r="BG84" i="12"/>
  <c r="BO84" i="12"/>
  <c r="BW84" i="12"/>
  <c r="CE84" i="12"/>
  <c r="CM84" i="12"/>
  <c r="CU84" i="12"/>
  <c r="DC84" i="12"/>
  <c r="DK84" i="12"/>
  <c r="DS84" i="12"/>
  <c r="IM84" i="12"/>
  <c r="IU84" i="12"/>
  <c r="JC84" i="12"/>
  <c r="JK84" i="12"/>
  <c r="JS84" i="12"/>
  <c r="KA84" i="12"/>
  <c r="KI84" i="12"/>
  <c r="KQ84" i="12"/>
  <c r="KY84" i="12"/>
  <c r="LG84" i="12"/>
  <c r="LO84" i="12"/>
  <c r="EL84" i="12"/>
  <c r="ET84" i="12"/>
  <c r="FB84" i="12"/>
  <c r="FJ84" i="12"/>
  <c r="AR218" i="12"/>
  <c r="AZ218" i="12"/>
  <c r="BH218" i="12"/>
  <c r="BP218" i="12"/>
  <c r="BX218" i="12"/>
  <c r="CF218" i="12"/>
  <c r="CN218" i="12"/>
  <c r="CV218" i="12"/>
  <c r="DD218" i="12"/>
  <c r="DL218" i="12"/>
  <c r="DT218" i="12"/>
  <c r="II218" i="12"/>
  <c r="IQ218" i="12"/>
  <c r="IY218" i="12"/>
  <c r="JG218" i="12"/>
  <c r="JO218" i="12"/>
  <c r="JW218" i="12"/>
  <c r="KE218" i="12"/>
  <c r="KM218" i="12"/>
  <c r="KU218" i="12"/>
  <c r="LC218" i="12"/>
  <c r="LK218" i="12"/>
  <c r="LS218" i="12"/>
  <c r="V218" i="12" s="1"/>
  <c r="EK218" i="12"/>
  <c r="ES218" i="12"/>
  <c r="FA218" i="12"/>
  <c r="FI218" i="12"/>
  <c r="FQ218" i="12"/>
  <c r="FY218" i="12"/>
  <c r="GG218" i="12"/>
  <c r="GO218" i="12"/>
  <c r="GW218" i="12"/>
  <c r="HE218" i="12"/>
  <c r="HM218" i="12"/>
  <c r="EI218" i="12"/>
  <c r="AR84" i="12"/>
  <c r="AZ84" i="12"/>
  <c r="BH84" i="12"/>
  <c r="BP84" i="12"/>
  <c r="BX84" i="12"/>
  <c r="CF84" i="12"/>
  <c r="CN84" i="12"/>
  <c r="CV84" i="12"/>
  <c r="DD84" i="12"/>
  <c r="DL84" i="12"/>
  <c r="DT84" i="12"/>
  <c r="IN84" i="12"/>
  <c r="IV84" i="12"/>
  <c r="JD84" i="12"/>
  <c r="JL84" i="12"/>
  <c r="JT84" i="12"/>
  <c r="KB84" i="12"/>
  <c r="KJ84" i="12"/>
  <c r="KR84" i="12"/>
  <c r="KZ84" i="12"/>
  <c r="LH84" i="12"/>
  <c r="LP84" i="12"/>
  <c r="EM84" i="12"/>
  <c r="EU84" i="12"/>
  <c r="FC84" i="12"/>
  <c r="FK84" i="12"/>
  <c r="FS84" i="12"/>
  <c r="AK218" i="12"/>
  <c r="AS218" i="12"/>
  <c r="BA218" i="12"/>
  <c r="BI218" i="12"/>
  <c r="BQ218" i="12"/>
  <c r="BY218" i="12"/>
  <c r="CG218" i="12"/>
  <c r="CO218" i="12"/>
  <c r="CW218" i="12"/>
  <c r="DE218" i="12"/>
  <c r="DM218" i="12"/>
  <c r="DU218" i="12"/>
  <c r="F218" i="12" s="1"/>
  <c r="IJ218" i="12"/>
  <c r="IR218" i="12"/>
  <c r="IZ218" i="12"/>
  <c r="JH218" i="12"/>
  <c r="JP218" i="12"/>
  <c r="JX218" i="12"/>
  <c r="KF218" i="12"/>
  <c r="KN218" i="12"/>
  <c r="KV218" i="12"/>
  <c r="LD218" i="12"/>
  <c r="LL218" i="12"/>
  <c r="IH218" i="12"/>
  <c r="EL218" i="12"/>
  <c r="ET218" i="12"/>
  <c r="FB218" i="12"/>
  <c r="FJ218" i="12"/>
  <c r="FR218" i="12"/>
  <c r="FZ218" i="12"/>
  <c r="GH218" i="12"/>
  <c r="GP218" i="12"/>
  <c r="GX218" i="12"/>
  <c r="HF218" i="12"/>
  <c r="HN218" i="12"/>
  <c r="AK84" i="12"/>
  <c r="AS84" i="12"/>
  <c r="BA84" i="12"/>
  <c r="BI84" i="12"/>
  <c r="BQ84" i="12"/>
  <c r="BY84" i="12"/>
  <c r="CG84" i="12"/>
  <c r="CO84" i="12"/>
  <c r="CW84" i="12"/>
  <c r="DE84" i="12"/>
  <c r="DM84" i="12"/>
  <c r="DU84" i="12"/>
  <c r="F84" i="12" s="1"/>
  <c r="IO84" i="12"/>
  <c r="IW84" i="12"/>
  <c r="JE84" i="12"/>
  <c r="JM84" i="12"/>
  <c r="JU84" i="12"/>
  <c r="KC84" i="12"/>
  <c r="KK84" i="12"/>
  <c r="KS84" i="12"/>
  <c r="LA84" i="12"/>
  <c r="LI84" i="12"/>
  <c r="LQ84" i="12"/>
  <c r="EN84" i="12"/>
  <c r="EV84" i="12"/>
  <c r="FD84" i="12"/>
  <c r="FL84" i="12"/>
  <c r="FT84" i="12"/>
  <c r="GB84" i="12"/>
  <c r="GJ84" i="12"/>
  <c r="GR84" i="12"/>
  <c r="GZ84" i="12"/>
  <c r="HH84" i="12"/>
  <c r="HP84" i="12"/>
  <c r="HR84" i="12"/>
  <c r="BL218" i="12"/>
  <c r="CJ218" i="12"/>
  <c r="DH218" i="12"/>
  <c r="DP218" i="12"/>
  <c r="IU218" i="12"/>
  <c r="JS218" i="12"/>
  <c r="KQ218" i="12"/>
  <c r="LO218" i="12"/>
  <c r="EW218" i="12"/>
  <c r="FU218" i="12"/>
  <c r="GS218" i="12"/>
  <c r="AL218" i="12"/>
  <c r="AT218" i="12"/>
  <c r="BB218" i="12"/>
  <c r="BJ218" i="12"/>
  <c r="BR218" i="12"/>
  <c r="BZ218" i="12"/>
  <c r="CH218" i="12"/>
  <c r="CP218" i="12"/>
  <c r="CX218" i="12"/>
  <c r="DF218" i="12"/>
  <c r="DN218" i="12"/>
  <c r="AJ218" i="12"/>
  <c r="IK218" i="12"/>
  <c r="IS218" i="12"/>
  <c r="JA218" i="12"/>
  <c r="JI218" i="12"/>
  <c r="JQ218" i="12"/>
  <c r="JY218" i="12"/>
  <c r="KG218" i="12"/>
  <c r="KO218" i="12"/>
  <c r="KW218" i="12"/>
  <c r="LE218" i="12"/>
  <c r="LM218" i="12"/>
  <c r="EM218" i="12"/>
  <c r="EU218" i="12"/>
  <c r="FC218" i="12"/>
  <c r="FK218" i="12"/>
  <c r="FS218" i="12"/>
  <c r="GA218" i="12"/>
  <c r="GI218" i="12"/>
  <c r="GQ218" i="12"/>
  <c r="GY218" i="12"/>
  <c r="HG218" i="12"/>
  <c r="HO218" i="12"/>
  <c r="AL84" i="12"/>
  <c r="AT84" i="12"/>
  <c r="BB84" i="12"/>
  <c r="BJ84" i="12"/>
  <c r="BR84" i="12"/>
  <c r="BZ84" i="12"/>
  <c r="CH84" i="12"/>
  <c r="CP84" i="12"/>
  <c r="CX84" i="12"/>
  <c r="DF84" i="12"/>
  <c r="DN84" i="12"/>
  <c r="AJ84" i="12"/>
  <c r="IP84" i="12"/>
  <c r="IX84" i="12"/>
  <c r="JF84" i="12"/>
  <c r="JN84" i="12"/>
  <c r="JV84" i="12"/>
  <c r="KD84" i="12"/>
  <c r="KL84" i="12"/>
  <c r="KT84" i="12"/>
  <c r="LB84" i="12"/>
  <c r="LJ84" i="12"/>
  <c r="LR84" i="12"/>
  <c r="EO84" i="12"/>
  <c r="EW84" i="12"/>
  <c r="FE84" i="12"/>
  <c r="FM84" i="12"/>
  <c r="FU84" i="12"/>
  <c r="GC84" i="12"/>
  <c r="GK84" i="12"/>
  <c r="GS84" i="12"/>
  <c r="HA84" i="12"/>
  <c r="HI84" i="12"/>
  <c r="HQ84" i="12"/>
  <c r="AV218" i="12"/>
  <c r="CB218" i="12"/>
  <c r="CZ218" i="12"/>
  <c r="JC218" i="12"/>
  <c r="KA218" i="12"/>
  <c r="KY218" i="12"/>
  <c r="FE218" i="12"/>
  <c r="GC218" i="12"/>
  <c r="HA218" i="12"/>
  <c r="AM218" i="12"/>
  <c r="AU218" i="12"/>
  <c r="BC218" i="12"/>
  <c r="BK218" i="12"/>
  <c r="BS218" i="12"/>
  <c r="CA218" i="12"/>
  <c r="CI218" i="12"/>
  <c r="CQ218" i="12"/>
  <c r="CY218" i="12"/>
  <c r="DG218" i="12"/>
  <c r="DO218" i="12"/>
  <c r="IL218" i="12"/>
  <c r="IT218" i="12"/>
  <c r="JB218" i="12"/>
  <c r="JJ218" i="12"/>
  <c r="JR218" i="12"/>
  <c r="JZ218" i="12"/>
  <c r="KH218" i="12"/>
  <c r="KP218" i="12"/>
  <c r="KX218" i="12"/>
  <c r="LF218" i="12"/>
  <c r="LN218" i="12"/>
  <c r="EN218" i="12"/>
  <c r="EV218" i="12"/>
  <c r="FD218" i="12"/>
  <c r="FL218" i="12"/>
  <c r="FT218" i="12"/>
  <c r="GB218" i="12"/>
  <c r="GJ218" i="12"/>
  <c r="GR218" i="12"/>
  <c r="GZ218" i="12"/>
  <c r="HH218" i="12"/>
  <c r="HP218" i="12"/>
  <c r="AM84" i="12"/>
  <c r="AU84" i="12"/>
  <c r="BC84" i="12"/>
  <c r="BK84" i="12"/>
  <c r="BS84" i="12"/>
  <c r="CA84" i="12"/>
  <c r="CI84" i="12"/>
  <c r="CQ84" i="12"/>
  <c r="CY84" i="12"/>
  <c r="DG84" i="12"/>
  <c r="DO84" i="12"/>
  <c r="II84" i="12"/>
  <c r="IQ84" i="12"/>
  <c r="IY84" i="12"/>
  <c r="JG84" i="12"/>
  <c r="JO84" i="12"/>
  <c r="JW84" i="12"/>
  <c r="KE84" i="12"/>
  <c r="KM84" i="12"/>
  <c r="KU84" i="12"/>
  <c r="LC84" i="12"/>
  <c r="LK84" i="12"/>
  <c r="LS84" i="12"/>
  <c r="V84" i="12" s="1"/>
  <c r="EP84" i="12"/>
  <c r="EX84" i="12"/>
  <c r="FF84" i="12"/>
  <c r="FN84" i="12"/>
  <c r="FV84" i="12"/>
  <c r="GD84" i="12"/>
  <c r="GL84" i="12"/>
  <c r="GT84" i="12"/>
  <c r="HB84" i="12"/>
  <c r="HJ84" i="12"/>
  <c r="AN218" i="12"/>
  <c r="BD218" i="12"/>
  <c r="BT218" i="12"/>
  <c r="CR218" i="12"/>
  <c r="IM218" i="12"/>
  <c r="JK218" i="12"/>
  <c r="KI218" i="12"/>
  <c r="LG218" i="12"/>
  <c r="EO218" i="12"/>
  <c r="FM218" i="12"/>
  <c r="GK218" i="12"/>
  <c r="HQ218" i="12"/>
  <c r="AN84" i="12"/>
  <c r="CZ84" i="12"/>
  <c r="JX84" i="12"/>
  <c r="EY84" i="12"/>
  <c r="FZ84" i="12"/>
  <c r="GN84" i="12"/>
  <c r="GY84" i="12"/>
  <c r="HM84" i="12"/>
  <c r="AV84" i="12"/>
  <c r="DH84" i="12"/>
  <c r="KF84" i="12"/>
  <c r="FG84" i="12"/>
  <c r="GA84" i="12"/>
  <c r="GO84" i="12"/>
  <c r="HC84" i="12"/>
  <c r="HN84" i="12"/>
  <c r="BD84" i="12"/>
  <c r="DP84" i="12"/>
  <c r="FO84" i="12"/>
  <c r="GE84" i="12"/>
  <c r="GP84" i="12"/>
  <c r="HD84" i="12"/>
  <c r="HO84" i="12"/>
  <c r="KN84" i="12"/>
  <c r="BL84" i="12"/>
  <c r="IJ84" i="12"/>
  <c r="KV84" i="12"/>
  <c r="FQ84" i="12"/>
  <c r="GF84" i="12"/>
  <c r="GQ84" i="12"/>
  <c r="HE84" i="12"/>
  <c r="HS84" i="12"/>
  <c r="IZ84" i="12"/>
  <c r="GH84" i="12"/>
  <c r="HG84" i="12"/>
  <c r="HI218" i="12"/>
  <c r="JH84" i="12"/>
  <c r="FX84" i="12"/>
  <c r="GW84" i="12"/>
  <c r="CR84" i="12"/>
  <c r="EQ84" i="12"/>
  <c r="GM84" i="12"/>
  <c r="HL84" i="12"/>
  <c r="BT84" i="12"/>
  <c r="IR84" i="12"/>
  <c r="LD84" i="12"/>
  <c r="FR84" i="12"/>
  <c r="GG84" i="12"/>
  <c r="GU84" i="12"/>
  <c r="HF84" i="12"/>
  <c r="HT84" i="12"/>
  <c r="N84" i="12" s="1"/>
  <c r="CB84" i="12"/>
  <c r="LL84" i="12"/>
  <c r="FW84" i="12"/>
  <c r="GV84" i="12"/>
  <c r="EI84" i="12"/>
  <c r="CJ84" i="12"/>
  <c r="IH84" i="12"/>
  <c r="GI84" i="12"/>
  <c r="HK84" i="12"/>
  <c r="JP84" i="12"/>
  <c r="FY84" i="12"/>
  <c r="GX84" i="12"/>
  <c r="BS84" i="21"/>
  <c r="O84" i="21" s="1"/>
  <c r="CL81" i="21"/>
  <c r="CN81" i="21"/>
  <c r="CP83" i="21"/>
  <c r="CQ84" i="21"/>
  <c r="CM83" i="21"/>
  <c r="CQ82" i="21"/>
  <c r="BK84" i="21"/>
  <c r="CL84" i="21"/>
  <c r="CN84" i="21"/>
  <c r="CP81" i="21"/>
  <c r="BL84" i="21"/>
  <c r="BU84" i="21"/>
  <c r="CL82" i="21"/>
  <c r="CN82" i="21"/>
  <c r="CP84" i="21"/>
  <c r="CM82" i="21"/>
  <c r="CM84" i="21"/>
  <c r="CQ83" i="21"/>
  <c r="BT84" i="21"/>
  <c r="N84" i="21" s="1"/>
  <c r="CL83" i="21"/>
  <c r="CN83" i="21"/>
  <c r="CP82" i="21"/>
  <c r="CM81" i="21"/>
  <c r="CQ81" i="21"/>
  <c r="BR84" i="21"/>
  <c r="BM84" i="21"/>
  <c r="CU83" i="21"/>
  <c r="CJ81" i="21"/>
  <c r="CS81" i="21"/>
  <c r="BO84" i="21"/>
  <c r="BQ84" i="21"/>
  <c r="CU81" i="21"/>
  <c r="CJ84" i="21"/>
  <c r="CS84" i="21"/>
  <c r="W84" i="21" s="1"/>
  <c r="CS83" i="21"/>
  <c r="CT82" i="21"/>
  <c r="V82" i="21" s="1"/>
  <c r="CU82" i="21"/>
  <c r="CJ83" i="21"/>
  <c r="CS82" i="21"/>
  <c r="W82" i="21" s="1"/>
  <c r="CU84" i="21"/>
  <c r="CJ82" i="21"/>
  <c r="CR81" i="21"/>
  <c r="CK83" i="21"/>
  <c r="BJ84" i="21"/>
  <c r="CR84" i="21"/>
  <c r="CT83" i="21"/>
  <c r="CK81" i="21"/>
  <c r="CO82" i="21"/>
  <c r="BP84" i="21"/>
  <c r="CR82" i="21"/>
  <c r="CT81" i="21"/>
  <c r="CK84" i="21"/>
  <c r="CO83" i="21"/>
  <c r="CR83" i="21"/>
  <c r="CT84" i="21"/>
  <c r="V84" i="21" s="1"/>
  <c r="CK82" i="21"/>
  <c r="CO81" i="21"/>
  <c r="CO84" i="21"/>
  <c r="BN84" i="21"/>
  <c r="BK39" i="21"/>
  <c r="AN39" i="12"/>
  <c r="BL39" i="12"/>
  <c r="CB39" i="12"/>
  <c r="CR39" i="12"/>
  <c r="DH39" i="12"/>
  <c r="CP39" i="21"/>
  <c r="BT39" i="21"/>
  <c r="AW39" i="12"/>
  <c r="BU39" i="12"/>
  <c r="CK39" i="12"/>
  <c r="DQ39" i="12"/>
  <c r="BV39" i="12"/>
  <c r="AY39" i="12"/>
  <c r="DK39" i="12"/>
  <c r="BL39" i="21"/>
  <c r="BE39" i="12"/>
  <c r="CS39" i="12"/>
  <c r="BU39" i="21"/>
  <c r="CT39" i="12"/>
  <c r="BO39" i="12"/>
  <c r="DS39" i="12"/>
  <c r="CQ39" i="21"/>
  <c r="BM39" i="21"/>
  <c r="BN39" i="12"/>
  <c r="DC39" i="12"/>
  <c r="CR39" i="21"/>
  <c r="BN39" i="21"/>
  <c r="BJ39" i="21"/>
  <c r="AQ39" i="12"/>
  <c r="BW39" i="12"/>
  <c r="CK39" i="21"/>
  <c r="CS39" i="21"/>
  <c r="W39" i="21" s="1"/>
  <c r="BO39" i="21"/>
  <c r="AR39" i="12"/>
  <c r="AZ39" i="12"/>
  <c r="BH39" i="12"/>
  <c r="BP39" i="12"/>
  <c r="BX39" i="12"/>
  <c r="CF39" i="12"/>
  <c r="CN39" i="12"/>
  <c r="CV39" i="12"/>
  <c r="DD39" i="12"/>
  <c r="DL39" i="12"/>
  <c r="DT39" i="12"/>
  <c r="CD39" i="12"/>
  <c r="DR39" i="12"/>
  <c r="CE39" i="12"/>
  <c r="CL39" i="21"/>
  <c r="CT39" i="21"/>
  <c r="V39" i="21" s="1"/>
  <c r="BP39" i="21"/>
  <c r="AK39" i="12"/>
  <c r="AS39" i="12"/>
  <c r="BA39" i="12"/>
  <c r="BI39" i="12"/>
  <c r="BQ39" i="12"/>
  <c r="BY39" i="12"/>
  <c r="CG39" i="12"/>
  <c r="CO39" i="12"/>
  <c r="CW39" i="12"/>
  <c r="DE39" i="12"/>
  <c r="DM39" i="12"/>
  <c r="DU39" i="12"/>
  <c r="CU39" i="21"/>
  <c r="BQ39" i="21"/>
  <c r="AL39" i="12"/>
  <c r="AT39" i="12"/>
  <c r="BB39" i="12"/>
  <c r="BJ39" i="12"/>
  <c r="BZ39" i="12"/>
  <c r="CH39" i="12"/>
  <c r="CX39" i="12"/>
  <c r="DN39" i="12"/>
  <c r="AJ39" i="12"/>
  <c r="AX39" i="12"/>
  <c r="DJ39" i="12"/>
  <c r="CU39" i="12"/>
  <c r="CM39" i="21"/>
  <c r="BR39" i="12"/>
  <c r="CP39" i="12"/>
  <c r="DF39" i="12"/>
  <c r="DA39" i="12"/>
  <c r="BF39" i="12"/>
  <c r="CL39" i="12"/>
  <c r="BG39" i="12"/>
  <c r="CN39" i="21"/>
  <c r="CJ39" i="21"/>
  <c r="BR39" i="21"/>
  <c r="AM39" i="12"/>
  <c r="AU39" i="12"/>
  <c r="BC39" i="12"/>
  <c r="BK39" i="12"/>
  <c r="BS39" i="12"/>
  <c r="CA39" i="12"/>
  <c r="CI39" i="12"/>
  <c r="CQ39" i="12"/>
  <c r="CY39" i="12"/>
  <c r="DG39" i="12"/>
  <c r="DO39" i="12"/>
  <c r="CO39" i="21"/>
  <c r="BS39" i="21"/>
  <c r="O39" i="21" s="1"/>
  <c r="AV39" i="12"/>
  <c r="BD39" i="12"/>
  <c r="BT39" i="12"/>
  <c r="CJ39" i="12"/>
  <c r="CZ39" i="12"/>
  <c r="DP39" i="12"/>
  <c r="AO39" i="12"/>
  <c r="BM39" i="12"/>
  <c r="CC39" i="12"/>
  <c r="DI39" i="12"/>
  <c r="AP39" i="12"/>
  <c r="DB39" i="12"/>
  <c r="CM39" i="12"/>
  <c r="IP39" i="12"/>
  <c r="IX39" i="12"/>
  <c r="JF39" i="12"/>
  <c r="JN39" i="12"/>
  <c r="JV39" i="12"/>
  <c r="KD39" i="12"/>
  <c r="KL39" i="12"/>
  <c r="KT39" i="12"/>
  <c r="LB39" i="12"/>
  <c r="LJ39" i="12"/>
  <c r="LR39" i="12"/>
  <c r="EN39" i="12"/>
  <c r="EV39" i="12"/>
  <c r="FD39" i="12"/>
  <c r="FL39" i="12"/>
  <c r="FT39" i="12"/>
  <c r="GB39" i="12"/>
  <c r="GJ39" i="12"/>
  <c r="GR39" i="12"/>
  <c r="GZ39" i="12"/>
  <c r="HH39" i="12"/>
  <c r="HP39" i="12"/>
  <c r="KC39" i="12"/>
  <c r="LI39" i="12"/>
  <c r="FC39" i="12"/>
  <c r="II39" i="12"/>
  <c r="IQ39" i="12"/>
  <c r="IY39" i="12"/>
  <c r="JG39" i="12"/>
  <c r="JO39" i="12"/>
  <c r="JW39" i="12"/>
  <c r="KE39" i="12"/>
  <c r="KM39" i="12"/>
  <c r="KU39" i="12"/>
  <c r="LC39" i="12"/>
  <c r="LK39" i="12"/>
  <c r="LS39" i="12"/>
  <c r="EO39" i="12"/>
  <c r="EW39" i="12"/>
  <c r="FE39" i="12"/>
  <c r="FM39" i="12"/>
  <c r="FU39" i="12"/>
  <c r="GC39" i="12"/>
  <c r="GK39" i="12"/>
  <c r="GS39" i="12"/>
  <c r="HA39" i="12"/>
  <c r="HI39" i="12"/>
  <c r="HQ39" i="12"/>
  <c r="JU39" i="12"/>
  <c r="LQ39" i="12"/>
  <c r="FK39" i="12"/>
  <c r="IJ39" i="12"/>
  <c r="IR39" i="12"/>
  <c r="IZ39" i="12"/>
  <c r="JH39" i="12"/>
  <c r="JP39" i="12"/>
  <c r="JX39" i="12"/>
  <c r="KF39" i="12"/>
  <c r="KN39" i="12"/>
  <c r="KV39" i="12"/>
  <c r="LD39" i="12"/>
  <c r="LL39" i="12"/>
  <c r="IH39" i="12"/>
  <c r="EP39" i="12"/>
  <c r="EX39" i="12"/>
  <c r="FF39" i="12"/>
  <c r="FN39" i="12"/>
  <c r="FV39" i="12"/>
  <c r="GD39" i="12"/>
  <c r="GL39" i="12"/>
  <c r="GT39" i="12"/>
  <c r="HB39" i="12"/>
  <c r="HJ39" i="12"/>
  <c r="HR39" i="12"/>
  <c r="KK39" i="12"/>
  <c r="GA39" i="12"/>
  <c r="HG39" i="12"/>
  <c r="IK39" i="12"/>
  <c r="IS39" i="12"/>
  <c r="JA39" i="12"/>
  <c r="JI39" i="12"/>
  <c r="JQ39" i="12"/>
  <c r="JY39" i="12"/>
  <c r="KG39" i="12"/>
  <c r="KO39" i="12"/>
  <c r="KW39" i="12"/>
  <c r="LE39" i="12"/>
  <c r="LM39" i="12"/>
  <c r="EQ39" i="12"/>
  <c r="EY39" i="12"/>
  <c r="FG39" i="12"/>
  <c r="FO39" i="12"/>
  <c r="FW39" i="12"/>
  <c r="GE39" i="12"/>
  <c r="GM39" i="12"/>
  <c r="GU39" i="12"/>
  <c r="HC39" i="12"/>
  <c r="HK39" i="12"/>
  <c r="HS39" i="12"/>
  <c r="JM39" i="12"/>
  <c r="EU39" i="12"/>
  <c r="GQ39" i="12"/>
  <c r="IL39" i="12"/>
  <c r="IT39" i="12"/>
  <c r="JB39" i="12"/>
  <c r="JJ39" i="12"/>
  <c r="JR39" i="12"/>
  <c r="JZ39" i="12"/>
  <c r="KH39" i="12"/>
  <c r="KP39" i="12"/>
  <c r="KX39" i="12"/>
  <c r="LF39" i="12"/>
  <c r="LN39" i="12"/>
  <c r="EJ39" i="12"/>
  <c r="ER39" i="12"/>
  <c r="EZ39" i="12"/>
  <c r="FH39" i="12"/>
  <c r="FP39" i="12"/>
  <c r="FX39" i="12"/>
  <c r="GF39" i="12"/>
  <c r="GN39" i="12"/>
  <c r="GV39" i="12"/>
  <c r="HD39" i="12"/>
  <c r="HL39" i="12"/>
  <c r="HT39" i="12"/>
  <c r="JE39" i="12"/>
  <c r="FS39" i="12"/>
  <c r="HO39" i="12"/>
  <c r="IM39" i="12"/>
  <c r="IU39" i="12"/>
  <c r="JC39" i="12"/>
  <c r="JK39" i="12"/>
  <c r="JS39" i="12"/>
  <c r="KA39" i="12"/>
  <c r="KI39" i="12"/>
  <c r="KQ39" i="12"/>
  <c r="KY39" i="12"/>
  <c r="LG39" i="12"/>
  <c r="LO39" i="12"/>
  <c r="EK39" i="12"/>
  <c r="ES39" i="12"/>
  <c r="FA39" i="12"/>
  <c r="FI39" i="12"/>
  <c r="FQ39" i="12"/>
  <c r="FY39" i="12"/>
  <c r="GG39" i="12"/>
  <c r="GO39" i="12"/>
  <c r="GW39" i="12"/>
  <c r="HE39" i="12"/>
  <c r="HM39" i="12"/>
  <c r="EI39" i="12"/>
  <c r="IO39" i="12"/>
  <c r="LA39" i="12"/>
  <c r="EM39" i="12"/>
  <c r="GY39" i="12"/>
  <c r="IN39" i="12"/>
  <c r="IV39" i="12"/>
  <c r="JD39" i="12"/>
  <c r="JL39" i="12"/>
  <c r="JT39" i="12"/>
  <c r="KB39" i="12"/>
  <c r="KJ39" i="12"/>
  <c r="KR39" i="12"/>
  <c r="KZ39" i="12"/>
  <c r="LH39" i="12"/>
  <c r="LP39" i="12"/>
  <c r="EL39" i="12"/>
  <c r="ET39" i="12"/>
  <c r="FB39" i="12"/>
  <c r="FJ39" i="12"/>
  <c r="FR39" i="12"/>
  <c r="FZ39" i="12"/>
  <c r="GH39" i="12"/>
  <c r="GP39" i="12"/>
  <c r="GX39" i="12"/>
  <c r="HF39" i="12"/>
  <c r="HN39" i="12"/>
  <c r="IW39" i="12"/>
  <c r="KS39" i="12"/>
  <c r="GI39" i="12"/>
  <c r="AP80" i="21"/>
  <c r="AP156" i="21"/>
  <c r="AP81" i="21"/>
  <c r="AP82" i="21"/>
  <c r="AP161" i="21"/>
  <c r="AP83" i="21"/>
  <c r="AP159" i="21"/>
  <c r="AP163" i="21"/>
  <c r="AJ83" i="21"/>
  <c r="AR80" i="21"/>
  <c r="AM83" i="21"/>
  <c r="AS82" i="21"/>
  <c r="G82" i="21" s="1"/>
  <c r="AT82" i="21"/>
  <c r="F82" i="21" s="1"/>
  <c r="AN81" i="21"/>
  <c r="AN163" i="21"/>
  <c r="AM163" i="21"/>
  <c r="AS161" i="21"/>
  <c r="AU156" i="21"/>
  <c r="AO159" i="21"/>
  <c r="AU81" i="21"/>
  <c r="AL80" i="21"/>
  <c r="AQ81" i="21"/>
  <c r="AO83" i="21"/>
  <c r="AK80" i="21"/>
  <c r="AJ80" i="21"/>
  <c r="AN159" i="21"/>
  <c r="AM159" i="21"/>
  <c r="AS159" i="21"/>
  <c r="AU163" i="21"/>
  <c r="AO161" i="21"/>
  <c r="AJ156" i="21"/>
  <c r="AU82" i="21"/>
  <c r="AL83" i="21"/>
  <c r="AQ82" i="21"/>
  <c r="AO82" i="21"/>
  <c r="AK83" i="21"/>
  <c r="AJ81" i="21"/>
  <c r="AR163" i="21"/>
  <c r="AQ163" i="21"/>
  <c r="AU159" i="21"/>
  <c r="AO156" i="21"/>
  <c r="AU80" i="21"/>
  <c r="AL81" i="21"/>
  <c r="AQ80" i="21"/>
  <c r="AO80" i="21"/>
  <c r="AK81" i="21"/>
  <c r="AJ82" i="21"/>
  <c r="AR159" i="21"/>
  <c r="AQ159" i="21"/>
  <c r="AL161" i="21"/>
  <c r="AK156" i="21"/>
  <c r="AO163" i="21"/>
  <c r="AU83" i="21"/>
  <c r="AL82" i="21"/>
  <c r="AQ83" i="21"/>
  <c r="AO81" i="21"/>
  <c r="AK82" i="21"/>
  <c r="AR161" i="21"/>
  <c r="AQ161" i="21"/>
  <c r="AL156" i="21"/>
  <c r="AK163" i="21"/>
  <c r="AT161" i="21"/>
  <c r="AR82" i="21"/>
  <c r="AM81" i="21"/>
  <c r="AS80" i="21"/>
  <c r="G80" i="21" s="1"/>
  <c r="AT80" i="21"/>
  <c r="F80" i="21" s="1"/>
  <c r="AN82" i="21"/>
  <c r="AR156" i="21"/>
  <c r="AQ156" i="21"/>
  <c r="AL163" i="21"/>
  <c r="AK159" i="21"/>
  <c r="AT156" i="21"/>
  <c r="AR83" i="21"/>
  <c r="AM82" i="21"/>
  <c r="AS83" i="21"/>
  <c r="AT83" i="21"/>
  <c r="AN80" i="21"/>
  <c r="AN161" i="21"/>
  <c r="AM161" i="21"/>
  <c r="AS156" i="21"/>
  <c r="AL159" i="21"/>
  <c r="AK161" i="21"/>
  <c r="AT163" i="21"/>
  <c r="AR81" i="21"/>
  <c r="AM80" i="21"/>
  <c r="AS81" i="21"/>
  <c r="G81" i="21" s="1"/>
  <c r="AT81" i="21"/>
  <c r="F81" i="21" s="1"/>
  <c r="AN83" i="21"/>
  <c r="AN156" i="21"/>
  <c r="AM156" i="21"/>
  <c r="AS163" i="21"/>
  <c r="AU161" i="21"/>
  <c r="AT159" i="21"/>
  <c r="II80" i="12"/>
  <c r="IQ80" i="12"/>
  <c r="JG80" i="12"/>
  <c r="JO80" i="12"/>
  <c r="KE80" i="12"/>
  <c r="KU80" i="12"/>
  <c r="LK80" i="12"/>
  <c r="IX81" i="12"/>
  <c r="JN81" i="12"/>
  <c r="KD81" i="12"/>
  <c r="KT81" i="12"/>
  <c r="LJ81" i="12"/>
  <c r="IO82" i="12"/>
  <c r="JE82" i="12"/>
  <c r="JU82" i="12"/>
  <c r="KK82" i="12"/>
  <c r="LA82" i="12"/>
  <c r="LQ82" i="12"/>
  <c r="IV83" i="12"/>
  <c r="JL83" i="12"/>
  <c r="KB83" i="12"/>
  <c r="KR83" i="12"/>
  <c r="LH83" i="12"/>
  <c r="JN82" i="12"/>
  <c r="JE83" i="12"/>
  <c r="KS83" i="12"/>
  <c r="LK82" i="12"/>
  <c r="JV83" i="12"/>
  <c r="IY83" i="12"/>
  <c r="LK83" i="12"/>
  <c r="LL83" i="12"/>
  <c r="IJ80" i="12"/>
  <c r="IR80" i="12"/>
  <c r="IZ80" i="12"/>
  <c r="JH80" i="12"/>
  <c r="JP80" i="12"/>
  <c r="JX80" i="12"/>
  <c r="KF80" i="12"/>
  <c r="KN80" i="12"/>
  <c r="KV80" i="12"/>
  <c r="LD80" i="12"/>
  <c r="LL80" i="12"/>
  <c r="II81" i="12"/>
  <c r="IQ81" i="12"/>
  <c r="IY81" i="12"/>
  <c r="JG81" i="12"/>
  <c r="JO81" i="12"/>
  <c r="JW81" i="12"/>
  <c r="KE81" i="12"/>
  <c r="KM81" i="12"/>
  <c r="KU81" i="12"/>
  <c r="LC81" i="12"/>
  <c r="LK81" i="12"/>
  <c r="LS81" i="12"/>
  <c r="V81" i="12" s="1"/>
  <c r="IP82" i="12"/>
  <c r="IX82" i="12"/>
  <c r="JF82" i="12"/>
  <c r="KL82" i="12"/>
  <c r="LB82" i="12"/>
  <c r="IO83" i="12"/>
  <c r="KC83" i="12"/>
  <c r="LQ83" i="12"/>
  <c r="JF83" i="12"/>
  <c r="KD83" i="12"/>
  <c r="LR83" i="12"/>
  <c r="KU83" i="12"/>
  <c r="KF83" i="12"/>
  <c r="IK80" i="12"/>
  <c r="IS80" i="12"/>
  <c r="JA80" i="12"/>
  <c r="JI80" i="12"/>
  <c r="JQ80" i="12"/>
  <c r="JY80" i="12"/>
  <c r="KG80" i="12"/>
  <c r="KO80" i="12"/>
  <c r="KW80" i="12"/>
  <c r="LE80" i="12"/>
  <c r="LM80" i="12"/>
  <c r="IJ81" i="12"/>
  <c r="IR81" i="12"/>
  <c r="IZ81" i="12"/>
  <c r="JH81" i="12"/>
  <c r="JP81" i="12"/>
  <c r="JX81" i="12"/>
  <c r="KF81" i="12"/>
  <c r="KN81" i="12"/>
  <c r="KV81" i="12"/>
  <c r="LD81" i="12"/>
  <c r="LL81" i="12"/>
  <c r="II82" i="12"/>
  <c r="IQ82" i="12"/>
  <c r="IY82" i="12"/>
  <c r="JG82" i="12"/>
  <c r="JO82" i="12"/>
  <c r="JW82" i="12"/>
  <c r="KE82" i="12"/>
  <c r="KM82" i="12"/>
  <c r="KU82" i="12"/>
  <c r="IP83" i="12"/>
  <c r="KL83" i="12"/>
  <c r="JW83" i="12"/>
  <c r="KN83" i="12"/>
  <c r="IL80" i="12"/>
  <c r="IT80" i="12"/>
  <c r="JB80" i="12"/>
  <c r="JJ80" i="12"/>
  <c r="JR80" i="12"/>
  <c r="JZ80" i="12"/>
  <c r="KH80" i="12"/>
  <c r="KP80" i="12"/>
  <c r="KX80" i="12"/>
  <c r="LF80" i="12"/>
  <c r="LN80" i="12"/>
  <c r="IK81" i="12"/>
  <c r="IS81" i="12"/>
  <c r="JA81" i="12"/>
  <c r="JI81" i="12"/>
  <c r="JQ81" i="12"/>
  <c r="JY81" i="12"/>
  <c r="KG81" i="12"/>
  <c r="KO81" i="12"/>
  <c r="KW81" i="12"/>
  <c r="LE81" i="12"/>
  <c r="LM81" i="12"/>
  <c r="IJ82" i="12"/>
  <c r="IR82" i="12"/>
  <c r="IZ82" i="12"/>
  <c r="JH82" i="12"/>
  <c r="JP82" i="12"/>
  <c r="JX82" i="12"/>
  <c r="KF82" i="12"/>
  <c r="KN82" i="12"/>
  <c r="KV82" i="12"/>
  <c r="LD82" i="12"/>
  <c r="LL82" i="12"/>
  <c r="II83" i="12"/>
  <c r="IQ83" i="12"/>
  <c r="KE83" i="12"/>
  <c r="KV83" i="12"/>
  <c r="IM80" i="12"/>
  <c r="IU80" i="12"/>
  <c r="JC80" i="12"/>
  <c r="JK80" i="12"/>
  <c r="JS80" i="12"/>
  <c r="KA80" i="12"/>
  <c r="KI80" i="12"/>
  <c r="KQ80" i="12"/>
  <c r="KY80" i="12"/>
  <c r="LG80" i="12"/>
  <c r="LO80" i="12"/>
  <c r="IL81" i="12"/>
  <c r="IT81" i="12"/>
  <c r="JB81" i="12"/>
  <c r="JJ81" i="12"/>
  <c r="JR81" i="12"/>
  <c r="JZ81" i="12"/>
  <c r="KH81" i="12"/>
  <c r="KP81" i="12"/>
  <c r="KX81" i="12"/>
  <c r="LF81" i="12"/>
  <c r="LN81" i="12"/>
  <c r="IK82" i="12"/>
  <c r="IS82" i="12"/>
  <c r="JA82" i="12"/>
  <c r="JI82" i="12"/>
  <c r="JQ82" i="12"/>
  <c r="JY82" i="12"/>
  <c r="KG82" i="12"/>
  <c r="KO82" i="12"/>
  <c r="KW82" i="12"/>
  <c r="LE82" i="12"/>
  <c r="LM82" i="12"/>
  <c r="IJ83" i="12"/>
  <c r="IR83" i="12"/>
  <c r="IZ83" i="12"/>
  <c r="JH83" i="12"/>
  <c r="JP83" i="12"/>
  <c r="LD83" i="12"/>
  <c r="IN80" i="12"/>
  <c r="IV80" i="12"/>
  <c r="JD80" i="12"/>
  <c r="JL80" i="12"/>
  <c r="JT80" i="12"/>
  <c r="KB80" i="12"/>
  <c r="KJ80" i="12"/>
  <c r="KR80" i="12"/>
  <c r="KZ80" i="12"/>
  <c r="LH80" i="12"/>
  <c r="LP80" i="12"/>
  <c r="IM81" i="12"/>
  <c r="IU81" i="12"/>
  <c r="JC81" i="12"/>
  <c r="JK81" i="12"/>
  <c r="JS81" i="12"/>
  <c r="KA81" i="12"/>
  <c r="KI81" i="12"/>
  <c r="KQ81" i="12"/>
  <c r="KY81" i="12"/>
  <c r="LG81" i="12"/>
  <c r="LO81" i="12"/>
  <c r="IL82" i="12"/>
  <c r="IT82" i="12"/>
  <c r="JB82" i="12"/>
  <c r="JJ82" i="12"/>
  <c r="JR82" i="12"/>
  <c r="JZ82" i="12"/>
  <c r="KH82" i="12"/>
  <c r="KP82" i="12"/>
  <c r="KX82" i="12"/>
  <c r="LF82" i="12"/>
  <c r="LN82" i="12"/>
  <c r="IK83" i="12"/>
  <c r="IS83" i="12"/>
  <c r="JA83" i="12"/>
  <c r="JI83" i="12"/>
  <c r="JQ83" i="12"/>
  <c r="JY83" i="12"/>
  <c r="KG83" i="12"/>
  <c r="KO83" i="12"/>
  <c r="KW83" i="12"/>
  <c r="LE83" i="12"/>
  <c r="LM83" i="12"/>
  <c r="IH82" i="12"/>
  <c r="JE80" i="12"/>
  <c r="KC80" i="12"/>
  <c r="KS80" i="12"/>
  <c r="LI80" i="12"/>
  <c r="IN81" i="12"/>
  <c r="JD81" i="12"/>
  <c r="JL81" i="12"/>
  <c r="KB81" i="12"/>
  <c r="KR81" i="12"/>
  <c r="LH81" i="12"/>
  <c r="IM82" i="12"/>
  <c r="JC82" i="12"/>
  <c r="JS82" i="12"/>
  <c r="KI82" i="12"/>
  <c r="KY82" i="12"/>
  <c r="LO82" i="12"/>
  <c r="IT83" i="12"/>
  <c r="JJ83" i="12"/>
  <c r="JZ83" i="12"/>
  <c r="KP83" i="12"/>
  <c r="LF83" i="12"/>
  <c r="IH81" i="12"/>
  <c r="KT82" i="12"/>
  <c r="LR82" i="12"/>
  <c r="JU83" i="12"/>
  <c r="LI83" i="12"/>
  <c r="LS82" i="12"/>
  <c r="V82" i="12" s="1"/>
  <c r="LB83" i="12"/>
  <c r="JO83" i="12"/>
  <c r="LS83" i="12"/>
  <c r="IH83" i="12"/>
  <c r="IO80" i="12"/>
  <c r="IW80" i="12"/>
  <c r="JM80" i="12"/>
  <c r="JU80" i="12"/>
  <c r="KK80" i="12"/>
  <c r="LA80" i="12"/>
  <c r="LQ80" i="12"/>
  <c r="IV81" i="12"/>
  <c r="JT81" i="12"/>
  <c r="KJ81" i="12"/>
  <c r="KZ81" i="12"/>
  <c r="LP81" i="12"/>
  <c r="IU82" i="12"/>
  <c r="JK82" i="12"/>
  <c r="KA82" i="12"/>
  <c r="KQ82" i="12"/>
  <c r="LG82" i="12"/>
  <c r="IL83" i="12"/>
  <c r="JB83" i="12"/>
  <c r="JR83" i="12"/>
  <c r="KH83" i="12"/>
  <c r="KX83" i="12"/>
  <c r="LN83" i="12"/>
  <c r="KD82" i="12"/>
  <c r="LJ82" i="12"/>
  <c r="JM83" i="12"/>
  <c r="LA83" i="12"/>
  <c r="IX83" i="12"/>
  <c r="KT83" i="12"/>
  <c r="JG83" i="12"/>
  <c r="LC83" i="12"/>
  <c r="IP80" i="12"/>
  <c r="IX80" i="12"/>
  <c r="JF80" i="12"/>
  <c r="JN80" i="12"/>
  <c r="JV80" i="12"/>
  <c r="KD80" i="12"/>
  <c r="KL80" i="12"/>
  <c r="KT80" i="12"/>
  <c r="LB80" i="12"/>
  <c r="LJ80" i="12"/>
  <c r="LR80" i="12"/>
  <c r="IO81" i="12"/>
  <c r="IW81" i="12"/>
  <c r="JE81" i="12"/>
  <c r="JM81" i="12"/>
  <c r="JU81" i="12"/>
  <c r="KC81" i="12"/>
  <c r="KK81" i="12"/>
  <c r="KS81" i="12"/>
  <c r="LA81" i="12"/>
  <c r="LI81" i="12"/>
  <c r="LQ81" i="12"/>
  <c r="IN82" i="12"/>
  <c r="IV82" i="12"/>
  <c r="JD82" i="12"/>
  <c r="JL82" i="12"/>
  <c r="JT82" i="12"/>
  <c r="KB82" i="12"/>
  <c r="KJ82" i="12"/>
  <c r="KR82" i="12"/>
  <c r="KZ82" i="12"/>
  <c r="LH82" i="12"/>
  <c r="LP82" i="12"/>
  <c r="IM83" i="12"/>
  <c r="IU83" i="12"/>
  <c r="JC83" i="12"/>
  <c r="JK83" i="12"/>
  <c r="JS83" i="12"/>
  <c r="KA83" i="12"/>
  <c r="KI83" i="12"/>
  <c r="KQ83" i="12"/>
  <c r="KY83" i="12"/>
  <c r="LG83" i="12"/>
  <c r="LO83" i="12"/>
  <c r="IH80" i="12"/>
  <c r="IY80" i="12"/>
  <c r="JW80" i="12"/>
  <c r="KM80" i="12"/>
  <c r="LC80" i="12"/>
  <c r="LS80" i="12"/>
  <c r="V80" i="12" s="1"/>
  <c r="IP81" i="12"/>
  <c r="JF81" i="12"/>
  <c r="JV81" i="12"/>
  <c r="KL81" i="12"/>
  <c r="LB81" i="12"/>
  <c r="LR81" i="12"/>
  <c r="IW82" i="12"/>
  <c r="JM82" i="12"/>
  <c r="KC82" i="12"/>
  <c r="KS82" i="12"/>
  <c r="LI82" i="12"/>
  <c r="IN83" i="12"/>
  <c r="JD83" i="12"/>
  <c r="JT83" i="12"/>
  <c r="KJ83" i="12"/>
  <c r="KZ83" i="12"/>
  <c r="LP83" i="12"/>
  <c r="JV82" i="12"/>
  <c r="IW83" i="12"/>
  <c r="KK83" i="12"/>
  <c r="LC82" i="12"/>
  <c r="JN83" i="12"/>
  <c r="LJ83" i="12"/>
  <c r="KM83" i="12"/>
  <c r="JX83" i="12"/>
  <c r="BK83" i="21"/>
  <c r="BS83" i="21"/>
  <c r="EN83" i="12"/>
  <c r="EV83" i="12"/>
  <c r="FD83" i="12"/>
  <c r="FL83" i="12"/>
  <c r="FT83" i="12"/>
  <c r="GB83" i="12"/>
  <c r="GJ83" i="12"/>
  <c r="GR83" i="12"/>
  <c r="GZ83" i="12"/>
  <c r="HH83" i="12"/>
  <c r="HP83" i="12"/>
  <c r="AN83" i="12"/>
  <c r="AV83" i="12"/>
  <c r="BD83" i="12"/>
  <c r="BL83" i="12"/>
  <c r="BT83" i="12"/>
  <c r="CB83" i="12"/>
  <c r="CJ83" i="12"/>
  <c r="CR83" i="12"/>
  <c r="CZ83" i="12"/>
  <c r="DH83" i="12"/>
  <c r="DP83" i="12"/>
  <c r="DQ83" i="12"/>
  <c r="DS83" i="12"/>
  <c r="FA83" i="12"/>
  <c r="FQ83" i="12"/>
  <c r="GW83" i="12"/>
  <c r="AS83" i="12"/>
  <c r="CG83" i="12"/>
  <c r="DE83" i="12"/>
  <c r="BL83" i="21"/>
  <c r="BT83" i="21"/>
  <c r="EO83" i="12"/>
  <c r="EW83" i="12"/>
  <c r="FE83" i="12"/>
  <c r="FM83" i="12"/>
  <c r="FU83" i="12"/>
  <c r="GC83" i="12"/>
  <c r="GK83" i="12"/>
  <c r="GS83" i="12"/>
  <c r="HA83" i="12"/>
  <c r="HI83" i="12"/>
  <c r="HQ83" i="12"/>
  <c r="AO83" i="12"/>
  <c r="AW83" i="12"/>
  <c r="BE83" i="12"/>
  <c r="BM83" i="12"/>
  <c r="BU83" i="12"/>
  <c r="CC83" i="12"/>
  <c r="CK83" i="12"/>
  <c r="CS83" i="12"/>
  <c r="DA83" i="12"/>
  <c r="DI83" i="12"/>
  <c r="DR83" i="12"/>
  <c r="DT83" i="12"/>
  <c r="FI83" i="12"/>
  <c r="HE83" i="12"/>
  <c r="BI83" i="12"/>
  <c r="CW83" i="12"/>
  <c r="BM83" i="21"/>
  <c r="BU83" i="21"/>
  <c r="EP83" i="12"/>
  <c r="EX83" i="12"/>
  <c r="FF83" i="12"/>
  <c r="FN83" i="12"/>
  <c r="FV83" i="12"/>
  <c r="GD83" i="12"/>
  <c r="GL83" i="12"/>
  <c r="GT83" i="12"/>
  <c r="HB83" i="12"/>
  <c r="HJ83" i="12"/>
  <c r="HR83" i="12"/>
  <c r="AP83" i="12"/>
  <c r="AX83" i="12"/>
  <c r="BF83" i="12"/>
  <c r="BN83" i="12"/>
  <c r="BV83" i="12"/>
  <c r="CD83" i="12"/>
  <c r="CL83" i="12"/>
  <c r="CT83" i="12"/>
  <c r="DB83" i="12"/>
  <c r="DJ83" i="12"/>
  <c r="ES83" i="12"/>
  <c r="FY83" i="12"/>
  <c r="HM83" i="12"/>
  <c r="BQ83" i="12"/>
  <c r="DU83" i="12"/>
  <c r="BN83" i="21"/>
  <c r="BJ83" i="21"/>
  <c r="EQ83" i="12"/>
  <c r="EY83" i="12"/>
  <c r="FG83" i="12"/>
  <c r="FO83" i="12"/>
  <c r="FW83" i="12"/>
  <c r="GE83" i="12"/>
  <c r="GM83" i="12"/>
  <c r="GU83" i="12"/>
  <c r="HC83" i="12"/>
  <c r="HK83" i="12"/>
  <c r="HS83" i="12"/>
  <c r="AQ83" i="12"/>
  <c r="AY83" i="12"/>
  <c r="BG83" i="12"/>
  <c r="BO83" i="12"/>
  <c r="BW83" i="12"/>
  <c r="CE83" i="12"/>
  <c r="CM83" i="12"/>
  <c r="CU83" i="12"/>
  <c r="DC83" i="12"/>
  <c r="DK83" i="12"/>
  <c r="EK83" i="12"/>
  <c r="GG83" i="12"/>
  <c r="AK83" i="12"/>
  <c r="BY83" i="12"/>
  <c r="DM83" i="12"/>
  <c r="BO83" i="21"/>
  <c r="EJ83" i="12"/>
  <c r="ER83" i="12"/>
  <c r="EZ83" i="12"/>
  <c r="FH83" i="12"/>
  <c r="FP83" i="12"/>
  <c r="FX83" i="12"/>
  <c r="GF83" i="12"/>
  <c r="GN83" i="12"/>
  <c r="GV83" i="12"/>
  <c r="HD83" i="12"/>
  <c r="HL83" i="12"/>
  <c r="HT83" i="12"/>
  <c r="AR83" i="12"/>
  <c r="AZ83" i="12"/>
  <c r="BH83" i="12"/>
  <c r="BP83" i="12"/>
  <c r="BX83" i="12"/>
  <c r="CF83" i="12"/>
  <c r="CN83" i="12"/>
  <c r="CV83" i="12"/>
  <c r="DD83" i="12"/>
  <c r="DL83" i="12"/>
  <c r="BP83" i="21"/>
  <c r="GO83" i="12"/>
  <c r="BA83" i="12"/>
  <c r="CO83" i="12"/>
  <c r="BQ83" i="21"/>
  <c r="EL83" i="12"/>
  <c r="ET83" i="12"/>
  <c r="FB83" i="12"/>
  <c r="FJ83" i="12"/>
  <c r="FR83" i="12"/>
  <c r="FZ83" i="12"/>
  <c r="GH83" i="12"/>
  <c r="GP83" i="12"/>
  <c r="GX83" i="12"/>
  <c r="HF83" i="12"/>
  <c r="HN83" i="12"/>
  <c r="AL83" i="12"/>
  <c r="AT83" i="12"/>
  <c r="BB83" i="12"/>
  <c r="BJ83" i="12"/>
  <c r="BR83" i="12"/>
  <c r="BZ83" i="12"/>
  <c r="CH83" i="12"/>
  <c r="CP83" i="12"/>
  <c r="CX83" i="12"/>
  <c r="DF83" i="12"/>
  <c r="DN83" i="12"/>
  <c r="AJ83" i="12"/>
  <c r="CI83" i="12"/>
  <c r="CY83" i="12"/>
  <c r="DO83" i="12"/>
  <c r="BR83" i="21"/>
  <c r="EM83" i="12"/>
  <c r="EU83" i="12"/>
  <c r="FC83" i="12"/>
  <c r="FK83" i="12"/>
  <c r="FS83" i="12"/>
  <c r="GA83" i="12"/>
  <c r="GI83" i="12"/>
  <c r="GQ83" i="12"/>
  <c r="GY83" i="12"/>
  <c r="HG83" i="12"/>
  <c r="HO83" i="12"/>
  <c r="AM83" i="12"/>
  <c r="AU83" i="12"/>
  <c r="BC83" i="12"/>
  <c r="BK83" i="12"/>
  <c r="BS83" i="12"/>
  <c r="CA83" i="12"/>
  <c r="CQ83" i="12"/>
  <c r="DG83" i="12"/>
  <c r="CU80" i="21"/>
  <c r="CO80" i="21"/>
  <c r="CR80" i="21"/>
  <c r="CK80" i="21"/>
  <c r="CS80" i="21"/>
  <c r="W80" i="21" s="1"/>
  <c r="EN80" i="12"/>
  <c r="EV80" i="12"/>
  <c r="FD80" i="12"/>
  <c r="FL80" i="12"/>
  <c r="FT80" i="12"/>
  <c r="GB80" i="12"/>
  <c r="GJ80" i="12"/>
  <c r="GR80" i="12"/>
  <c r="GZ80" i="12"/>
  <c r="HH80" i="12"/>
  <c r="HP80" i="12"/>
  <c r="EM81" i="12"/>
  <c r="EU81" i="12"/>
  <c r="FC81" i="12"/>
  <c r="FK81" i="12"/>
  <c r="FS81" i="12"/>
  <c r="GA81" i="12"/>
  <c r="GI81" i="12"/>
  <c r="GQ81" i="12"/>
  <c r="GY81" i="12"/>
  <c r="HG81" i="12"/>
  <c r="HO81" i="12"/>
  <c r="EL82" i="12"/>
  <c r="CL80" i="21"/>
  <c r="CT80" i="21"/>
  <c r="V80" i="21" s="1"/>
  <c r="CM80" i="21"/>
  <c r="EP80" i="12"/>
  <c r="EX80" i="12"/>
  <c r="FF80" i="12"/>
  <c r="FN80" i="12"/>
  <c r="FV80" i="12"/>
  <c r="GD80" i="12"/>
  <c r="GL80" i="12"/>
  <c r="GT80" i="12"/>
  <c r="HB80" i="12"/>
  <c r="HJ80" i="12"/>
  <c r="HR80" i="12"/>
  <c r="EO81" i="12"/>
  <c r="EW81" i="12"/>
  <c r="FE81" i="12"/>
  <c r="FM81" i="12"/>
  <c r="FU81" i="12"/>
  <c r="GC81" i="12"/>
  <c r="GK81" i="12"/>
  <c r="GS81" i="12"/>
  <c r="HA81" i="12"/>
  <c r="HI81" i="12"/>
  <c r="HQ81" i="12"/>
  <c r="EN82" i="12"/>
  <c r="EV82" i="12"/>
  <c r="FD82" i="12"/>
  <c r="FL82" i="12"/>
  <c r="FT82" i="12"/>
  <c r="GB82" i="12"/>
  <c r="CN80" i="21"/>
  <c r="CJ80" i="21"/>
  <c r="EL80" i="12"/>
  <c r="EW80" i="12"/>
  <c r="FH80" i="12"/>
  <c r="FR80" i="12"/>
  <c r="GC80" i="12"/>
  <c r="GN80" i="12"/>
  <c r="GX80" i="12"/>
  <c r="HI80" i="12"/>
  <c r="HT80" i="12"/>
  <c r="N80" i="12" s="1"/>
  <c r="ES81" i="12"/>
  <c r="FD81" i="12"/>
  <c r="FO81" i="12"/>
  <c r="FY81" i="12"/>
  <c r="GJ81" i="12"/>
  <c r="GU81" i="12"/>
  <c r="HE81" i="12"/>
  <c r="HP81" i="12"/>
  <c r="EP82" i="12"/>
  <c r="EY82" i="12"/>
  <c r="FH82" i="12"/>
  <c r="FQ82" i="12"/>
  <c r="FZ82" i="12"/>
  <c r="GI82" i="12"/>
  <c r="GQ82" i="12"/>
  <c r="GY82" i="12"/>
  <c r="HG82" i="12"/>
  <c r="HO82" i="12"/>
  <c r="EI82" i="12"/>
  <c r="DN82" i="12"/>
  <c r="DF82" i="12"/>
  <c r="CX82" i="12"/>
  <c r="CP82" i="12"/>
  <c r="CH82" i="12"/>
  <c r="BZ82" i="12"/>
  <c r="BR82" i="12"/>
  <c r="BJ82" i="12"/>
  <c r="BB82" i="12"/>
  <c r="AT82" i="12"/>
  <c r="AL82" i="12"/>
  <c r="DR81" i="12"/>
  <c r="DJ81" i="12"/>
  <c r="DB81" i="12"/>
  <c r="CT81" i="12"/>
  <c r="CL81" i="12"/>
  <c r="CD81" i="12"/>
  <c r="BV81" i="12"/>
  <c r="BN81" i="12"/>
  <c r="BF81" i="12"/>
  <c r="AX81" i="12"/>
  <c r="AP81" i="12"/>
  <c r="DQ80" i="12"/>
  <c r="DI80" i="12"/>
  <c r="DA80" i="12"/>
  <c r="CK80" i="12"/>
  <c r="BU80" i="12"/>
  <c r="EM80" i="12"/>
  <c r="EY80" i="12"/>
  <c r="FI80" i="12"/>
  <c r="FS80" i="12"/>
  <c r="GE80" i="12"/>
  <c r="GO80" i="12"/>
  <c r="GY80" i="12"/>
  <c r="HK80" i="12"/>
  <c r="EJ81" i="12"/>
  <c r="ET81" i="12"/>
  <c r="FF81" i="12"/>
  <c r="FP81" i="12"/>
  <c r="FZ81" i="12"/>
  <c r="GL81" i="12"/>
  <c r="GV81" i="12"/>
  <c r="HF81" i="12"/>
  <c r="HR81" i="12"/>
  <c r="EQ82" i="12"/>
  <c r="EZ82" i="12"/>
  <c r="FI82" i="12"/>
  <c r="FR82" i="12"/>
  <c r="GA82" i="12"/>
  <c r="GJ82" i="12"/>
  <c r="GR82" i="12"/>
  <c r="GZ82" i="12"/>
  <c r="HH82" i="12"/>
  <c r="HP82" i="12"/>
  <c r="DU82" i="12"/>
  <c r="F82" i="12" s="1"/>
  <c r="DM82" i="12"/>
  <c r="DE82" i="12"/>
  <c r="CW82" i="12"/>
  <c r="CO82" i="12"/>
  <c r="CG82" i="12"/>
  <c r="BY82" i="12"/>
  <c r="BQ82" i="12"/>
  <c r="BI82" i="12"/>
  <c r="BA82" i="12"/>
  <c r="AS82" i="12"/>
  <c r="AK82" i="12"/>
  <c r="DQ81" i="12"/>
  <c r="DI81" i="12"/>
  <c r="DA81" i="12"/>
  <c r="CS81" i="12"/>
  <c r="CK81" i="12"/>
  <c r="CC81" i="12"/>
  <c r="BU81" i="12"/>
  <c r="BM81" i="12"/>
  <c r="BE81" i="12"/>
  <c r="AW81" i="12"/>
  <c r="AO81" i="12"/>
  <c r="DP80" i="12"/>
  <c r="DH80" i="12"/>
  <c r="EO80" i="12"/>
  <c r="EZ80" i="12"/>
  <c r="FJ80" i="12"/>
  <c r="FU80" i="12"/>
  <c r="GF80" i="12"/>
  <c r="GP80" i="12"/>
  <c r="HA80" i="12"/>
  <c r="HL80" i="12"/>
  <c r="EK81" i="12"/>
  <c r="EV81" i="12"/>
  <c r="FG81" i="12"/>
  <c r="FQ81" i="12"/>
  <c r="GB81" i="12"/>
  <c r="GM81" i="12"/>
  <c r="GW81" i="12"/>
  <c r="HH81" i="12"/>
  <c r="HS81" i="12"/>
  <c r="ER82" i="12"/>
  <c r="FA82" i="12"/>
  <c r="FJ82" i="12"/>
  <c r="FS82" i="12"/>
  <c r="GC82" i="12"/>
  <c r="GK82" i="12"/>
  <c r="GS82" i="12"/>
  <c r="HA82" i="12"/>
  <c r="HI82" i="12"/>
  <c r="HQ82" i="12"/>
  <c r="DT82" i="12"/>
  <c r="DL82" i="12"/>
  <c r="DD82" i="12"/>
  <c r="CV82" i="12"/>
  <c r="CN82" i="12"/>
  <c r="CF82" i="12"/>
  <c r="BX82" i="12"/>
  <c r="BP82" i="12"/>
  <c r="BH82" i="12"/>
  <c r="AZ82" i="12"/>
  <c r="AR82" i="12"/>
  <c r="AJ82" i="12"/>
  <c r="DP81" i="12"/>
  <c r="DH81" i="12"/>
  <c r="CZ81" i="12"/>
  <c r="CR81" i="12"/>
  <c r="CJ81" i="12"/>
  <c r="CB81" i="12"/>
  <c r="BT81" i="12"/>
  <c r="BL81" i="12"/>
  <c r="BD81" i="12"/>
  <c r="AV81" i="12"/>
  <c r="AN81" i="12"/>
  <c r="DO80" i="12"/>
  <c r="DG80" i="12"/>
  <c r="EQ80" i="12"/>
  <c r="FA80" i="12"/>
  <c r="FK80" i="12"/>
  <c r="FW80" i="12"/>
  <c r="GG80" i="12"/>
  <c r="GQ80" i="12"/>
  <c r="HC80" i="12"/>
  <c r="HM80" i="12"/>
  <c r="EL81" i="12"/>
  <c r="EX81" i="12"/>
  <c r="FH81" i="12"/>
  <c r="FR81" i="12"/>
  <c r="GD81" i="12"/>
  <c r="GN81" i="12"/>
  <c r="GX81" i="12"/>
  <c r="HJ81" i="12"/>
  <c r="HT81" i="12"/>
  <c r="N81" i="12" s="1"/>
  <c r="ES82" i="12"/>
  <c r="FB82" i="12"/>
  <c r="FK82" i="12"/>
  <c r="FU82" i="12"/>
  <c r="GD82" i="12"/>
  <c r="GL82" i="12"/>
  <c r="GT82" i="12"/>
  <c r="HB82" i="12"/>
  <c r="HJ82" i="12"/>
  <c r="HR82" i="12"/>
  <c r="DS82" i="12"/>
  <c r="DK82" i="12"/>
  <c r="DC82" i="12"/>
  <c r="CU82" i="12"/>
  <c r="CM82" i="12"/>
  <c r="CE82" i="12"/>
  <c r="BW82" i="12"/>
  <c r="BO82" i="12"/>
  <c r="BG82" i="12"/>
  <c r="AY82" i="12"/>
  <c r="AQ82" i="12"/>
  <c r="DO81" i="12"/>
  <c r="DG81" i="12"/>
  <c r="CY81" i="12"/>
  <c r="CQ81" i="12"/>
  <c r="CI81" i="12"/>
  <c r="CA81" i="12"/>
  <c r="BS81" i="12"/>
  <c r="BK81" i="12"/>
  <c r="BC81" i="12"/>
  <c r="AU81" i="12"/>
  <c r="AM81" i="12"/>
  <c r="EI80" i="12"/>
  <c r="DN80" i="12"/>
  <c r="DF80" i="12"/>
  <c r="CX80" i="12"/>
  <c r="CP80" i="21"/>
  <c r="ER80" i="12"/>
  <c r="FB80" i="12"/>
  <c r="FM80" i="12"/>
  <c r="FX80" i="12"/>
  <c r="GH80" i="12"/>
  <c r="GS80" i="12"/>
  <c r="HD80" i="12"/>
  <c r="HN80" i="12"/>
  <c r="EN81" i="12"/>
  <c r="EY81" i="12"/>
  <c r="FI81" i="12"/>
  <c r="FT81" i="12"/>
  <c r="GE81" i="12"/>
  <c r="GO81" i="12"/>
  <c r="GZ81" i="12"/>
  <c r="CQ80" i="21"/>
  <c r="ES80" i="12"/>
  <c r="FC80" i="12"/>
  <c r="FO80" i="12"/>
  <c r="FY80" i="12"/>
  <c r="GI80" i="12"/>
  <c r="GU80" i="12"/>
  <c r="HE80" i="12"/>
  <c r="HO80" i="12"/>
  <c r="EP81" i="12"/>
  <c r="EZ81" i="12"/>
  <c r="FJ81" i="12"/>
  <c r="FV81" i="12"/>
  <c r="GF81" i="12"/>
  <c r="GP81" i="12"/>
  <c r="HB81" i="12"/>
  <c r="HL81" i="12"/>
  <c r="EK82" i="12"/>
  <c r="EU82" i="12"/>
  <c r="FE82" i="12"/>
  <c r="FN82" i="12"/>
  <c r="FW82" i="12"/>
  <c r="GF82" i="12"/>
  <c r="GN82" i="12"/>
  <c r="GV82" i="12"/>
  <c r="HD82" i="12"/>
  <c r="HL82" i="12"/>
  <c r="HT82" i="12"/>
  <c r="N82" i="12" s="1"/>
  <c r="DQ82" i="12"/>
  <c r="DI82" i="12"/>
  <c r="DA82" i="12"/>
  <c r="CS82" i="12"/>
  <c r="CK82" i="12"/>
  <c r="CC82" i="12"/>
  <c r="BU82" i="12"/>
  <c r="BM82" i="12"/>
  <c r="BE82" i="12"/>
  <c r="AW82" i="12"/>
  <c r="AO82" i="12"/>
  <c r="DU81" i="12"/>
  <c r="F81" i="12" s="1"/>
  <c r="DM81" i="12"/>
  <c r="DE81" i="12"/>
  <c r="CW81" i="12"/>
  <c r="CO81" i="12"/>
  <c r="CG81" i="12"/>
  <c r="BY81" i="12"/>
  <c r="BQ81" i="12"/>
  <c r="BI81" i="12"/>
  <c r="BA81" i="12"/>
  <c r="AS81" i="12"/>
  <c r="AK81" i="12"/>
  <c r="DT80" i="12"/>
  <c r="DL80" i="12"/>
  <c r="DD80" i="12"/>
  <c r="CV80" i="12"/>
  <c r="CN80" i="12"/>
  <c r="CF80" i="12"/>
  <c r="BX80" i="12"/>
  <c r="BP80" i="12"/>
  <c r="BH80" i="12"/>
  <c r="AZ80" i="12"/>
  <c r="AR80" i="12"/>
  <c r="AJ80" i="12"/>
  <c r="AJ81" i="12"/>
  <c r="DC80" i="12"/>
  <c r="CM80" i="12"/>
  <c r="EJ80" i="12"/>
  <c r="ET80" i="12"/>
  <c r="FE80" i="12"/>
  <c r="FP80" i="12"/>
  <c r="FZ80" i="12"/>
  <c r="GK80" i="12"/>
  <c r="GV80" i="12"/>
  <c r="HF80" i="12"/>
  <c r="HQ80" i="12"/>
  <c r="EQ81" i="12"/>
  <c r="FA81" i="12"/>
  <c r="FL81" i="12"/>
  <c r="FW81" i="12"/>
  <c r="GG81" i="12"/>
  <c r="GR81" i="12"/>
  <c r="HC81" i="12"/>
  <c r="HM81" i="12"/>
  <c r="EM82" i="12"/>
  <c r="EW82" i="12"/>
  <c r="FF82" i="12"/>
  <c r="FO82" i="12"/>
  <c r="FX82" i="12"/>
  <c r="GG82" i="12"/>
  <c r="GO82" i="12"/>
  <c r="GW82" i="12"/>
  <c r="HE82" i="12"/>
  <c r="HM82" i="12"/>
  <c r="EI83" i="12"/>
  <c r="DP82" i="12"/>
  <c r="DH82" i="12"/>
  <c r="CZ82" i="12"/>
  <c r="CR82" i="12"/>
  <c r="CJ82" i="12"/>
  <c r="CB82" i="12"/>
  <c r="BT82" i="12"/>
  <c r="BL82" i="12"/>
  <c r="BD82" i="12"/>
  <c r="AV82" i="12"/>
  <c r="AN82" i="12"/>
  <c r="DT81" i="12"/>
  <c r="DL81" i="12"/>
  <c r="DD81" i="12"/>
  <c r="CV81" i="12"/>
  <c r="CN81" i="12"/>
  <c r="CF81" i="12"/>
  <c r="BX81" i="12"/>
  <c r="BP81" i="12"/>
  <c r="BH81" i="12"/>
  <c r="AZ81" i="12"/>
  <c r="AR81" i="12"/>
  <c r="DS80" i="12"/>
  <c r="DK80" i="12"/>
  <c r="CU80" i="12"/>
  <c r="CE80" i="12"/>
  <c r="EK80" i="12"/>
  <c r="EU80" i="12"/>
  <c r="FG80" i="12"/>
  <c r="FQ80" i="12"/>
  <c r="GA80" i="12"/>
  <c r="GM80" i="12"/>
  <c r="GW80" i="12"/>
  <c r="HG80" i="12"/>
  <c r="HS80" i="12"/>
  <c r="ER81" i="12"/>
  <c r="FB81" i="12"/>
  <c r="FN81" i="12"/>
  <c r="FX81" i="12"/>
  <c r="GH81" i="12"/>
  <c r="GT81" i="12"/>
  <c r="HD81" i="12"/>
  <c r="HN81" i="12"/>
  <c r="EO82" i="12"/>
  <c r="EX82" i="12"/>
  <c r="FG82" i="12"/>
  <c r="FP82" i="12"/>
  <c r="FY82" i="12"/>
  <c r="GH82" i="12"/>
  <c r="GP82" i="12"/>
  <c r="GX82" i="12"/>
  <c r="HF82" i="12"/>
  <c r="HN82" i="12"/>
  <c r="DO82" i="12"/>
  <c r="DG82" i="12"/>
  <c r="CY82" i="12"/>
  <c r="CQ82" i="12"/>
  <c r="CI82" i="12"/>
  <c r="CA82" i="12"/>
  <c r="BS82" i="12"/>
  <c r="BK82" i="12"/>
  <c r="BC82" i="12"/>
  <c r="AU82" i="12"/>
  <c r="AM82" i="12"/>
  <c r="DS81" i="12"/>
  <c r="DK81" i="12"/>
  <c r="DC81" i="12"/>
  <c r="CU81" i="12"/>
  <c r="CM81" i="12"/>
  <c r="CE81" i="12"/>
  <c r="BW81" i="12"/>
  <c r="BO81" i="12"/>
  <c r="BG81" i="12"/>
  <c r="AY81" i="12"/>
  <c r="AQ81" i="12"/>
  <c r="DR80" i="12"/>
  <c r="DJ80" i="12"/>
  <c r="DB80" i="12"/>
  <c r="CT80" i="12"/>
  <c r="CL80" i="12"/>
  <c r="CD80" i="12"/>
  <c r="BV80" i="12"/>
  <c r="BN80" i="12"/>
  <c r="BF80" i="12"/>
  <c r="AX80" i="12"/>
  <c r="AP80" i="12"/>
  <c r="CS80" i="12"/>
  <c r="CC80" i="12"/>
  <c r="BM80" i="12"/>
  <c r="BE80" i="12"/>
  <c r="HK81" i="12"/>
  <c r="GU82" i="12"/>
  <c r="CL82" i="12"/>
  <c r="DN81" i="12"/>
  <c r="BB81" i="12"/>
  <c r="CW80" i="12"/>
  <c r="CG80" i="12"/>
  <c r="BR80" i="12"/>
  <c r="BD80" i="12"/>
  <c r="AT80" i="12"/>
  <c r="EJ82" i="12"/>
  <c r="HC82" i="12"/>
  <c r="CD82" i="12"/>
  <c r="DF81" i="12"/>
  <c r="AT81" i="12"/>
  <c r="CR80" i="12"/>
  <c r="CB80" i="12"/>
  <c r="BQ80" i="12"/>
  <c r="BC80" i="12"/>
  <c r="AS80" i="12"/>
  <c r="AU80" i="12"/>
  <c r="ET82" i="12"/>
  <c r="HK82" i="12"/>
  <c r="BV82" i="12"/>
  <c r="CX81" i="12"/>
  <c r="AL81" i="12"/>
  <c r="CQ80" i="12"/>
  <c r="CA80" i="12"/>
  <c r="BO80" i="12"/>
  <c r="BB80" i="12"/>
  <c r="AQ80" i="12"/>
  <c r="FC82" i="12"/>
  <c r="BN82" i="12"/>
  <c r="CP81" i="12"/>
  <c r="DU80" i="12"/>
  <c r="F80" i="12" s="1"/>
  <c r="BZ80" i="12"/>
  <c r="BL80" i="12"/>
  <c r="BA80" i="12"/>
  <c r="AL80" i="12"/>
  <c r="CT82" i="12"/>
  <c r="BS80" i="12"/>
  <c r="HS82" i="12"/>
  <c r="CP80" i="12"/>
  <c r="AO80" i="12"/>
  <c r="EI81" i="12"/>
  <c r="CH80" i="12"/>
  <c r="FM82" i="12"/>
  <c r="DR82" i="12"/>
  <c r="BF82" i="12"/>
  <c r="CH81" i="12"/>
  <c r="DM80" i="12"/>
  <c r="CO80" i="12"/>
  <c r="BY80" i="12"/>
  <c r="BK80" i="12"/>
  <c r="AY80" i="12"/>
  <c r="AN80" i="12"/>
  <c r="DJ82" i="12"/>
  <c r="BZ81" i="12"/>
  <c r="CJ80" i="12"/>
  <c r="BJ80" i="12"/>
  <c r="AM80" i="12"/>
  <c r="GM82" i="12"/>
  <c r="BG80" i="12"/>
  <c r="FV82" i="12"/>
  <c r="AX82" i="12"/>
  <c r="DE80" i="12"/>
  <c r="BW80" i="12"/>
  <c r="AW80" i="12"/>
  <c r="BJ81" i="12"/>
  <c r="GE82" i="12"/>
  <c r="DB82" i="12"/>
  <c r="AP82" i="12"/>
  <c r="BR81" i="12"/>
  <c r="CZ80" i="12"/>
  <c r="CI80" i="12"/>
  <c r="BT80" i="12"/>
  <c r="BI80" i="12"/>
  <c r="AV80" i="12"/>
  <c r="CY80" i="12"/>
  <c r="AK80" i="12"/>
  <c r="BL82" i="21"/>
  <c r="BU81" i="21"/>
  <c r="BL80" i="21"/>
  <c r="BK81" i="21"/>
  <c r="BL81" i="21"/>
  <c r="BK82" i="21"/>
  <c r="BS81" i="21"/>
  <c r="O81" i="21" s="1"/>
  <c r="BT82" i="21"/>
  <c r="N82" i="21" s="1"/>
  <c r="BU82" i="21"/>
  <c r="BT81" i="21"/>
  <c r="N81" i="21" s="1"/>
  <c r="BU80" i="21"/>
  <c r="BK80" i="21"/>
  <c r="BS82" i="21"/>
  <c r="O82" i="21" s="1"/>
  <c r="BS80" i="21"/>
  <c r="O80" i="21" s="1"/>
  <c r="BT80" i="21"/>
  <c r="N80" i="21" s="1"/>
  <c r="BQ80" i="21"/>
  <c r="BN80" i="21"/>
  <c r="BR80" i="21"/>
  <c r="BO81" i="21"/>
  <c r="BQ81" i="21"/>
  <c r="BN81" i="21"/>
  <c r="BM82" i="21"/>
  <c r="BO82" i="21"/>
  <c r="BQ82" i="21"/>
  <c r="BN82" i="21"/>
  <c r="BM80" i="21"/>
  <c r="BP80" i="21"/>
  <c r="BM81" i="21"/>
  <c r="BP81" i="21"/>
  <c r="BJ81" i="21"/>
  <c r="BP82" i="21"/>
  <c r="BJ82" i="21"/>
  <c r="BR81" i="21"/>
  <c r="BJ80" i="21"/>
  <c r="BR82" i="21"/>
  <c r="BO80" i="21"/>
  <c r="AO70" i="12"/>
  <c r="AW70" i="12"/>
  <c r="BE70" i="12"/>
  <c r="BM70" i="12"/>
  <c r="BU70" i="12"/>
  <c r="CC70" i="12"/>
  <c r="CK70" i="12"/>
  <c r="CS70" i="12"/>
  <c r="DA70" i="12"/>
  <c r="DI70" i="12"/>
  <c r="DQ70" i="12"/>
  <c r="IK70" i="12"/>
  <c r="IS70" i="12"/>
  <c r="JA70" i="12"/>
  <c r="JI70" i="12"/>
  <c r="JQ70" i="12"/>
  <c r="JY70" i="12"/>
  <c r="AP70" i="12"/>
  <c r="AX70" i="12"/>
  <c r="BF70" i="12"/>
  <c r="BN70" i="12"/>
  <c r="BV70" i="12"/>
  <c r="CD70" i="12"/>
  <c r="CL70" i="12"/>
  <c r="CT70" i="12"/>
  <c r="DB70" i="12"/>
  <c r="DJ70" i="12"/>
  <c r="DR70" i="12"/>
  <c r="IL70" i="12"/>
  <c r="IT70" i="12"/>
  <c r="JB70" i="12"/>
  <c r="JJ70" i="12"/>
  <c r="JR70" i="12"/>
  <c r="JZ70" i="12"/>
  <c r="AQ70" i="12"/>
  <c r="AY70" i="12"/>
  <c r="BG70" i="12"/>
  <c r="BO70" i="12"/>
  <c r="BW70" i="12"/>
  <c r="CE70" i="12"/>
  <c r="CM70" i="12"/>
  <c r="CU70" i="12"/>
  <c r="DC70" i="12"/>
  <c r="DK70" i="12"/>
  <c r="DS70" i="12"/>
  <c r="IM70" i="12"/>
  <c r="IU70" i="12"/>
  <c r="JC70" i="12"/>
  <c r="JK70" i="12"/>
  <c r="JS70" i="12"/>
  <c r="KA70" i="12"/>
  <c r="AR70" i="12"/>
  <c r="AZ70" i="12"/>
  <c r="BH70" i="12"/>
  <c r="BP70" i="12"/>
  <c r="BX70" i="12"/>
  <c r="CF70" i="12"/>
  <c r="CN70" i="12"/>
  <c r="CV70" i="12"/>
  <c r="DD70" i="12"/>
  <c r="DL70" i="12"/>
  <c r="DT70" i="12"/>
  <c r="IN70" i="12"/>
  <c r="IV70" i="12"/>
  <c r="JD70" i="12"/>
  <c r="JL70" i="12"/>
  <c r="JT70" i="12"/>
  <c r="KB70" i="12"/>
  <c r="AK70" i="12"/>
  <c r="AS70" i="12"/>
  <c r="BA70" i="12"/>
  <c r="BI70" i="12"/>
  <c r="BQ70" i="12"/>
  <c r="BY70" i="12"/>
  <c r="CG70" i="12"/>
  <c r="CO70" i="12"/>
  <c r="CW70" i="12"/>
  <c r="DE70" i="12"/>
  <c r="DM70" i="12"/>
  <c r="DU70" i="12"/>
  <c r="F70" i="12" s="1"/>
  <c r="IO70" i="12"/>
  <c r="IW70" i="12"/>
  <c r="JE70" i="12"/>
  <c r="JM70" i="12"/>
  <c r="JU70" i="12"/>
  <c r="KC70" i="12"/>
  <c r="AL70" i="12"/>
  <c r="AT70" i="12"/>
  <c r="BB70" i="12"/>
  <c r="BJ70" i="12"/>
  <c r="BR70" i="12"/>
  <c r="BZ70" i="12"/>
  <c r="CH70" i="12"/>
  <c r="CP70" i="12"/>
  <c r="CX70" i="12"/>
  <c r="DF70" i="12"/>
  <c r="DN70" i="12"/>
  <c r="AJ70" i="12"/>
  <c r="IP70" i="12"/>
  <c r="IX70" i="12"/>
  <c r="JF70" i="12"/>
  <c r="JN70" i="12"/>
  <c r="JV70" i="12"/>
  <c r="KD70" i="12"/>
  <c r="AM70" i="12"/>
  <c r="AU70" i="12"/>
  <c r="BC70" i="12"/>
  <c r="BK70" i="12"/>
  <c r="BS70" i="12"/>
  <c r="CA70" i="12"/>
  <c r="CI70" i="12"/>
  <c r="CQ70" i="12"/>
  <c r="CY70" i="12"/>
  <c r="DG70" i="12"/>
  <c r="DO70" i="12"/>
  <c r="II70" i="12"/>
  <c r="IQ70" i="12"/>
  <c r="IY70" i="12"/>
  <c r="JG70" i="12"/>
  <c r="JO70" i="12"/>
  <c r="JW70" i="12"/>
  <c r="KE70" i="12"/>
  <c r="CB70" i="12"/>
  <c r="IZ70" i="12"/>
  <c r="KJ70" i="12"/>
  <c r="KR70" i="12"/>
  <c r="KZ70" i="12"/>
  <c r="LH70" i="12"/>
  <c r="LP70" i="12"/>
  <c r="EM70" i="12"/>
  <c r="EU70" i="12"/>
  <c r="FC70" i="12"/>
  <c r="FK70" i="12"/>
  <c r="FS70" i="12"/>
  <c r="GA70" i="12"/>
  <c r="GI70" i="12"/>
  <c r="GQ70" i="12"/>
  <c r="GY70" i="12"/>
  <c r="HG70" i="12"/>
  <c r="HO70" i="12"/>
  <c r="ER70" i="12"/>
  <c r="HD70" i="12"/>
  <c r="HE70" i="12"/>
  <c r="LO70" i="12"/>
  <c r="FZ70" i="12"/>
  <c r="CJ70" i="12"/>
  <c r="JH70" i="12"/>
  <c r="KK70" i="12"/>
  <c r="KS70" i="12"/>
  <c r="LA70" i="12"/>
  <c r="LI70" i="12"/>
  <c r="LQ70" i="12"/>
  <c r="EN70" i="12"/>
  <c r="EV70" i="12"/>
  <c r="FD70" i="12"/>
  <c r="FL70" i="12"/>
  <c r="FT70" i="12"/>
  <c r="GB70" i="12"/>
  <c r="GJ70" i="12"/>
  <c r="GR70" i="12"/>
  <c r="GZ70" i="12"/>
  <c r="HH70" i="12"/>
  <c r="HP70" i="12"/>
  <c r="HI70" i="12"/>
  <c r="BD70" i="12"/>
  <c r="KW70" i="12"/>
  <c r="FH70" i="12"/>
  <c r="GN70" i="12"/>
  <c r="FY70" i="12"/>
  <c r="EI70" i="12"/>
  <c r="BT70" i="12"/>
  <c r="ET70" i="12"/>
  <c r="GH70" i="12"/>
  <c r="CR70" i="12"/>
  <c r="JP70" i="12"/>
  <c r="KL70" i="12"/>
  <c r="KT70" i="12"/>
  <c r="LB70" i="12"/>
  <c r="LJ70" i="12"/>
  <c r="LR70" i="12"/>
  <c r="EO70" i="12"/>
  <c r="EW70" i="12"/>
  <c r="FE70" i="12"/>
  <c r="FM70" i="12"/>
  <c r="FU70" i="12"/>
  <c r="GC70" i="12"/>
  <c r="GK70" i="12"/>
  <c r="GS70" i="12"/>
  <c r="HA70" i="12"/>
  <c r="HQ70" i="12"/>
  <c r="DP70" i="12"/>
  <c r="LM70" i="12"/>
  <c r="GF70" i="12"/>
  <c r="KQ70" i="12"/>
  <c r="FJ70" i="12"/>
  <c r="HF70" i="12"/>
  <c r="AN70" i="12"/>
  <c r="CZ70" i="12"/>
  <c r="JX70" i="12"/>
  <c r="KM70" i="12"/>
  <c r="KU70" i="12"/>
  <c r="LC70" i="12"/>
  <c r="LK70" i="12"/>
  <c r="LS70" i="12"/>
  <c r="V70" i="12" s="1"/>
  <c r="EP70" i="12"/>
  <c r="EX70" i="12"/>
  <c r="FF70" i="12"/>
  <c r="FN70" i="12"/>
  <c r="FV70" i="12"/>
  <c r="GD70" i="12"/>
  <c r="GL70" i="12"/>
  <c r="GT70" i="12"/>
  <c r="HB70" i="12"/>
  <c r="HJ70" i="12"/>
  <c r="HR70" i="12"/>
  <c r="KO70" i="12"/>
  <c r="EJ70" i="12"/>
  <c r="FX70" i="12"/>
  <c r="HT70" i="12"/>
  <c r="N70" i="12" s="1"/>
  <c r="GG70" i="12"/>
  <c r="KI70" i="12"/>
  <c r="FB70" i="12"/>
  <c r="GX70" i="12"/>
  <c r="AV70" i="12"/>
  <c r="DH70" i="12"/>
  <c r="KF70" i="12"/>
  <c r="KN70" i="12"/>
  <c r="KV70" i="12"/>
  <c r="LD70" i="12"/>
  <c r="LL70" i="12"/>
  <c r="IH70" i="12"/>
  <c r="EQ70" i="12"/>
  <c r="EY70" i="12"/>
  <c r="FG70" i="12"/>
  <c r="FO70" i="12"/>
  <c r="FW70" i="12"/>
  <c r="GE70" i="12"/>
  <c r="GM70" i="12"/>
  <c r="GU70" i="12"/>
  <c r="HC70" i="12"/>
  <c r="HK70" i="12"/>
  <c r="HS70" i="12"/>
  <c r="KG70" i="12"/>
  <c r="LE70" i="12"/>
  <c r="FP70" i="12"/>
  <c r="GV70" i="12"/>
  <c r="GW70" i="12"/>
  <c r="LG70" i="12"/>
  <c r="FR70" i="12"/>
  <c r="EZ70" i="12"/>
  <c r="HL70" i="12"/>
  <c r="HM70" i="12"/>
  <c r="IR70" i="12"/>
  <c r="EL70" i="12"/>
  <c r="GP70" i="12"/>
  <c r="BL70" i="12"/>
  <c r="IJ70" i="12"/>
  <c r="KH70" i="12"/>
  <c r="KP70" i="12"/>
  <c r="KX70" i="12"/>
  <c r="LF70" i="12"/>
  <c r="LN70" i="12"/>
  <c r="EK70" i="12"/>
  <c r="ES70" i="12"/>
  <c r="FA70" i="12"/>
  <c r="FI70" i="12"/>
  <c r="FQ70" i="12"/>
  <c r="GO70" i="12"/>
  <c r="KY70" i="12"/>
  <c r="HN70" i="12"/>
  <c r="CN156" i="21"/>
  <c r="CK159" i="21"/>
  <c r="CS159" i="21"/>
  <c r="CP161" i="21"/>
  <c r="CM163" i="21"/>
  <c r="CU163" i="21"/>
  <c r="BQ156" i="21"/>
  <c r="BM159" i="21"/>
  <c r="BU159" i="21"/>
  <c r="BQ161" i="21"/>
  <c r="BM163" i="21"/>
  <c r="BU163" i="21"/>
  <c r="BL163" i="21"/>
  <c r="CO156" i="21"/>
  <c r="CL159" i="21"/>
  <c r="CT159" i="21"/>
  <c r="CQ161" i="21"/>
  <c r="CN163" i="21"/>
  <c r="BR156" i="21"/>
  <c r="BN159" i="21"/>
  <c r="BR161" i="21"/>
  <c r="BN163" i="21"/>
  <c r="CM156" i="21"/>
  <c r="CU156" i="21"/>
  <c r="CR159" i="21"/>
  <c r="CO161" i="21"/>
  <c r="CL163" i="21"/>
  <c r="BT163" i="21"/>
  <c r="CP156" i="21"/>
  <c r="CM159" i="21"/>
  <c r="CU159" i="21"/>
  <c r="CR161" i="21"/>
  <c r="CO163" i="21"/>
  <c r="BK156" i="21"/>
  <c r="BS156" i="21"/>
  <c r="BO159" i="21"/>
  <c r="BK161" i="21"/>
  <c r="BS161" i="21"/>
  <c r="BO163" i="21"/>
  <c r="BP156" i="21"/>
  <c r="CQ156" i="21"/>
  <c r="CN159" i="21"/>
  <c r="CK161" i="21"/>
  <c r="CS161" i="21"/>
  <c r="CP163" i="21"/>
  <c r="BL156" i="21"/>
  <c r="BT156" i="21"/>
  <c r="BP159" i="21"/>
  <c r="BL161" i="21"/>
  <c r="BT161" i="21"/>
  <c r="BP163" i="21"/>
  <c r="BT159" i="21"/>
  <c r="CR156" i="21"/>
  <c r="CO159" i="21"/>
  <c r="CL161" i="21"/>
  <c r="CT161" i="21"/>
  <c r="CQ163" i="21"/>
  <c r="BM156" i="21"/>
  <c r="BU156" i="21"/>
  <c r="BQ159" i="21"/>
  <c r="BM161" i="21"/>
  <c r="BU161" i="21"/>
  <c r="BQ163" i="21"/>
  <c r="BP161" i="21"/>
  <c r="CK156" i="21"/>
  <c r="CS156" i="21"/>
  <c r="CP159" i="21"/>
  <c r="CM161" i="21"/>
  <c r="CU161" i="21"/>
  <c r="CR163" i="21"/>
  <c r="BN156" i="21"/>
  <c r="BR159" i="21"/>
  <c r="BN161" i="21"/>
  <c r="BR163" i="21"/>
  <c r="BL159" i="21"/>
  <c r="CL156" i="21"/>
  <c r="CT156" i="21"/>
  <c r="CQ159" i="21"/>
  <c r="CN161" i="21"/>
  <c r="CK163" i="21"/>
  <c r="CS163" i="21"/>
  <c r="BO156" i="21"/>
  <c r="BK159" i="21"/>
  <c r="BS159" i="21"/>
  <c r="BO161" i="21"/>
  <c r="BK163" i="21"/>
  <c r="BS163" i="21"/>
  <c r="CT163" i="21"/>
  <c r="IM156" i="12"/>
  <c r="IU156" i="12"/>
  <c r="JC156" i="12"/>
  <c r="JK156" i="12"/>
  <c r="JS156" i="12"/>
  <c r="KA156" i="12"/>
  <c r="KI156" i="12"/>
  <c r="KQ156" i="12"/>
  <c r="KY156" i="12"/>
  <c r="LG156" i="12"/>
  <c r="LO156" i="12"/>
  <c r="IN156" i="12"/>
  <c r="IV156" i="12"/>
  <c r="JD156" i="12"/>
  <c r="JL156" i="12"/>
  <c r="JT156" i="12"/>
  <c r="KB156" i="12"/>
  <c r="KJ156" i="12"/>
  <c r="KR156" i="12"/>
  <c r="KZ156" i="12"/>
  <c r="LH156" i="12"/>
  <c r="LP156" i="12"/>
  <c r="IO156" i="12"/>
  <c r="IW156" i="12"/>
  <c r="JE156" i="12"/>
  <c r="JM156" i="12"/>
  <c r="JU156" i="12"/>
  <c r="KC156" i="12"/>
  <c r="KK156" i="12"/>
  <c r="KS156" i="12"/>
  <c r="LA156" i="12"/>
  <c r="LI156" i="12"/>
  <c r="LQ156" i="12"/>
  <c r="IP156" i="12"/>
  <c r="IX156" i="12"/>
  <c r="JF156" i="12"/>
  <c r="JN156" i="12"/>
  <c r="JV156" i="12"/>
  <c r="KD156" i="12"/>
  <c r="KL156" i="12"/>
  <c r="KT156" i="12"/>
  <c r="LB156" i="12"/>
  <c r="LJ156" i="12"/>
  <c r="LR156" i="12"/>
  <c r="II156" i="12"/>
  <c r="IQ156" i="12"/>
  <c r="IY156" i="12"/>
  <c r="JG156" i="12"/>
  <c r="JO156" i="12"/>
  <c r="JW156" i="12"/>
  <c r="KE156" i="12"/>
  <c r="KM156" i="12"/>
  <c r="KU156" i="12"/>
  <c r="LC156" i="12"/>
  <c r="LK156" i="12"/>
  <c r="IT156" i="12"/>
  <c r="JQ156" i="12"/>
  <c r="KN156" i="12"/>
  <c r="LF156" i="12"/>
  <c r="IJ159" i="12"/>
  <c r="IJ160" i="12" s="1"/>
  <c r="IR159" i="12"/>
  <c r="IR160" i="12" s="1"/>
  <c r="IZ159" i="12"/>
  <c r="IZ160" i="12" s="1"/>
  <c r="IZ156" i="12"/>
  <c r="JR156" i="12"/>
  <c r="KO156" i="12"/>
  <c r="LL156" i="12"/>
  <c r="IK159" i="12"/>
  <c r="IK160" i="12" s="1"/>
  <c r="IS159" i="12"/>
  <c r="IS160" i="12" s="1"/>
  <c r="JA159" i="12"/>
  <c r="JA160" i="12" s="1"/>
  <c r="JA156" i="12"/>
  <c r="JX156" i="12"/>
  <c r="KP156" i="12"/>
  <c r="LM156" i="12"/>
  <c r="IL159" i="12"/>
  <c r="IL160" i="12" s="1"/>
  <c r="IT159" i="12"/>
  <c r="IT160" i="12" s="1"/>
  <c r="JB159" i="12"/>
  <c r="JB160" i="12" s="1"/>
  <c r="JJ159" i="12"/>
  <c r="JJ160" i="12" s="1"/>
  <c r="JR159" i="12"/>
  <c r="JR160" i="12" s="1"/>
  <c r="JZ159" i="12"/>
  <c r="JZ160" i="12" s="1"/>
  <c r="KH159" i="12"/>
  <c r="KH160" i="12" s="1"/>
  <c r="KP159" i="12"/>
  <c r="KP160" i="12" s="1"/>
  <c r="KX159" i="12"/>
  <c r="KX160" i="12" s="1"/>
  <c r="LF159" i="12"/>
  <c r="LF160" i="12" s="1"/>
  <c r="LN159" i="12"/>
  <c r="LN160" i="12" s="1"/>
  <c r="IM161" i="12"/>
  <c r="IM162" i="12" s="1"/>
  <c r="IU161" i="12"/>
  <c r="IU162" i="12" s="1"/>
  <c r="JC161" i="12"/>
  <c r="JC162" i="12" s="1"/>
  <c r="JK161" i="12"/>
  <c r="JK162" i="12" s="1"/>
  <c r="JS161" i="12"/>
  <c r="JS162" i="12" s="1"/>
  <c r="KA161" i="12"/>
  <c r="KA162" i="12" s="1"/>
  <c r="KI161" i="12"/>
  <c r="KI162" i="12" s="1"/>
  <c r="KQ161" i="12"/>
  <c r="KQ162" i="12" s="1"/>
  <c r="KY161" i="12"/>
  <c r="KY162" i="12" s="1"/>
  <c r="LG161" i="12"/>
  <c r="LG162" i="12" s="1"/>
  <c r="LO161" i="12"/>
  <c r="LO162" i="12" s="1"/>
  <c r="II163" i="12"/>
  <c r="II164" i="12" s="1"/>
  <c r="IQ163" i="12"/>
  <c r="IQ164" i="12" s="1"/>
  <c r="IY163" i="12"/>
  <c r="IY164" i="12" s="1"/>
  <c r="JG163" i="12"/>
  <c r="JG164" i="12" s="1"/>
  <c r="IJ156" i="12"/>
  <c r="JB156" i="12"/>
  <c r="JY156" i="12"/>
  <c r="KV156" i="12"/>
  <c r="LN156" i="12"/>
  <c r="IM159" i="12"/>
  <c r="IM160" i="12" s="1"/>
  <c r="IU159" i="12"/>
  <c r="IU160" i="12" s="1"/>
  <c r="JC159" i="12"/>
  <c r="JC160" i="12" s="1"/>
  <c r="JK159" i="12"/>
  <c r="JK160" i="12" s="1"/>
  <c r="JS159" i="12"/>
  <c r="JS160" i="12" s="1"/>
  <c r="KA159" i="12"/>
  <c r="KA160" i="12" s="1"/>
  <c r="KI159" i="12"/>
  <c r="KI160" i="12" s="1"/>
  <c r="KQ159" i="12"/>
  <c r="KQ160" i="12" s="1"/>
  <c r="KY159" i="12"/>
  <c r="KY160" i="12" s="1"/>
  <c r="LG159" i="12"/>
  <c r="LG160" i="12" s="1"/>
  <c r="LO159" i="12"/>
  <c r="LO160" i="12" s="1"/>
  <c r="IN161" i="12"/>
  <c r="IN162" i="12" s="1"/>
  <c r="IV161" i="12"/>
  <c r="IV162" i="12" s="1"/>
  <c r="JD161" i="12"/>
  <c r="JD162" i="12" s="1"/>
  <c r="JL161" i="12"/>
  <c r="JL162" i="12" s="1"/>
  <c r="JT161" i="12"/>
  <c r="JT162" i="12" s="1"/>
  <c r="KB161" i="12"/>
  <c r="KB162" i="12" s="1"/>
  <c r="KJ161" i="12"/>
  <c r="KJ162" i="12" s="1"/>
  <c r="KR161" i="12"/>
  <c r="KR162" i="12" s="1"/>
  <c r="KZ161" i="12"/>
  <c r="KZ162" i="12" s="1"/>
  <c r="LH161" i="12"/>
  <c r="LH162" i="12" s="1"/>
  <c r="LP161" i="12"/>
  <c r="LP162" i="12" s="1"/>
  <c r="IJ163" i="12"/>
  <c r="IJ164" i="12" s="1"/>
  <c r="IR163" i="12"/>
  <c r="IR164" i="12" s="1"/>
  <c r="IZ163" i="12"/>
  <c r="IZ164" i="12" s="1"/>
  <c r="JH163" i="12"/>
  <c r="JH164" i="12" s="1"/>
  <c r="JP163" i="12"/>
  <c r="JP164" i="12" s="1"/>
  <c r="JX163" i="12"/>
  <c r="JX164" i="12" s="1"/>
  <c r="KF163" i="12"/>
  <c r="KF164" i="12" s="1"/>
  <c r="KN163" i="12"/>
  <c r="KN164" i="12" s="1"/>
  <c r="IL156" i="12"/>
  <c r="JI156" i="12"/>
  <c r="KF156" i="12"/>
  <c r="KX156" i="12"/>
  <c r="IO159" i="12"/>
  <c r="IO160" i="12" s="1"/>
  <c r="IW159" i="12"/>
  <c r="IW160" i="12" s="1"/>
  <c r="JE159" i="12"/>
  <c r="JE160" i="12" s="1"/>
  <c r="JM159" i="12"/>
  <c r="JM160" i="12" s="1"/>
  <c r="JU159" i="12"/>
  <c r="JU160" i="12" s="1"/>
  <c r="KC159" i="12"/>
  <c r="KC160" i="12" s="1"/>
  <c r="KK159" i="12"/>
  <c r="KK160" i="12" s="1"/>
  <c r="KS159" i="12"/>
  <c r="KS160" i="12" s="1"/>
  <c r="LA159" i="12"/>
  <c r="LA160" i="12" s="1"/>
  <c r="LI159" i="12"/>
  <c r="LI160" i="12" s="1"/>
  <c r="LQ159" i="12"/>
  <c r="LQ160" i="12" s="1"/>
  <c r="IP161" i="12"/>
  <c r="IP162" i="12" s="1"/>
  <c r="IX161" i="12"/>
  <c r="IX162" i="12" s="1"/>
  <c r="JF161" i="12"/>
  <c r="JF162" i="12" s="1"/>
  <c r="JN161" i="12"/>
  <c r="JN162" i="12" s="1"/>
  <c r="JV161" i="12"/>
  <c r="JV162" i="12" s="1"/>
  <c r="KD161" i="12"/>
  <c r="KD162" i="12" s="1"/>
  <c r="KL161" i="12"/>
  <c r="KL162" i="12" s="1"/>
  <c r="KT161" i="12"/>
  <c r="KT162" i="12" s="1"/>
  <c r="LB161" i="12"/>
  <c r="LB162" i="12" s="1"/>
  <c r="LJ161" i="12"/>
  <c r="LJ162" i="12" s="1"/>
  <c r="LR161" i="12"/>
  <c r="LR162" i="12" s="1"/>
  <c r="IL163" i="12"/>
  <c r="IL164" i="12" s="1"/>
  <c r="IT163" i="12"/>
  <c r="IT164" i="12" s="1"/>
  <c r="JB163" i="12"/>
  <c r="JB164" i="12" s="1"/>
  <c r="JJ163" i="12"/>
  <c r="JJ164" i="12" s="1"/>
  <c r="JR163" i="12"/>
  <c r="JR164" i="12" s="1"/>
  <c r="JZ163" i="12"/>
  <c r="JZ164" i="12" s="1"/>
  <c r="KH163" i="12"/>
  <c r="KH164" i="12" s="1"/>
  <c r="IR156" i="12"/>
  <c r="JJ156" i="12"/>
  <c r="KG156" i="12"/>
  <c r="LD156" i="12"/>
  <c r="IP159" i="12"/>
  <c r="IP160" i="12" s="1"/>
  <c r="IX159" i="12"/>
  <c r="IX160" i="12" s="1"/>
  <c r="JF159" i="12"/>
  <c r="JF160" i="12" s="1"/>
  <c r="JN159" i="12"/>
  <c r="JN160" i="12" s="1"/>
  <c r="JV159" i="12"/>
  <c r="JV160" i="12" s="1"/>
  <c r="KD159" i="12"/>
  <c r="KD160" i="12" s="1"/>
  <c r="KL159" i="12"/>
  <c r="KL160" i="12" s="1"/>
  <c r="KT159" i="12"/>
  <c r="KT160" i="12" s="1"/>
  <c r="LB159" i="12"/>
  <c r="LB160" i="12" s="1"/>
  <c r="LJ159" i="12"/>
  <c r="LJ160" i="12" s="1"/>
  <c r="LR159" i="12"/>
  <c r="LR160" i="12" s="1"/>
  <c r="II161" i="12"/>
  <c r="II162" i="12" s="1"/>
  <c r="IQ161" i="12"/>
  <c r="IQ162" i="12" s="1"/>
  <c r="IY161" i="12"/>
  <c r="IY162" i="12" s="1"/>
  <c r="JG161" i="12"/>
  <c r="JG162" i="12" s="1"/>
  <c r="JO161" i="12"/>
  <c r="JO162" i="12" s="1"/>
  <c r="JW161" i="12"/>
  <c r="JW162" i="12" s="1"/>
  <c r="KE161" i="12"/>
  <c r="KE162" i="12" s="1"/>
  <c r="KM161" i="12"/>
  <c r="KM162" i="12" s="1"/>
  <c r="KU161" i="12"/>
  <c r="KU162" i="12" s="1"/>
  <c r="LC161" i="12"/>
  <c r="LC162" i="12" s="1"/>
  <c r="LK161" i="12"/>
  <c r="LK162" i="12" s="1"/>
  <c r="LS161" i="12"/>
  <c r="LS162" i="12" s="1"/>
  <c r="IM163" i="12"/>
  <c r="IM164" i="12" s="1"/>
  <c r="IU163" i="12"/>
  <c r="IU164" i="12" s="1"/>
  <c r="JC163" i="12"/>
  <c r="JC164" i="12" s="1"/>
  <c r="JK163" i="12"/>
  <c r="JK164" i="12" s="1"/>
  <c r="JS163" i="12"/>
  <c r="JS164" i="12" s="1"/>
  <c r="KA163" i="12"/>
  <c r="KA164" i="12" s="1"/>
  <c r="JH156" i="12"/>
  <c r="IV159" i="12"/>
  <c r="IV160" i="12" s="1"/>
  <c r="JP159" i="12"/>
  <c r="JP160" i="12" s="1"/>
  <c r="KF159" i="12"/>
  <c r="KF160" i="12" s="1"/>
  <c r="KV159" i="12"/>
  <c r="KV160" i="12" s="1"/>
  <c r="LL159" i="12"/>
  <c r="IS161" i="12"/>
  <c r="IS162" i="12" s="1"/>
  <c r="JI161" i="12"/>
  <c r="JI162" i="12" s="1"/>
  <c r="JY161" i="12"/>
  <c r="JY162" i="12" s="1"/>
  <c r="KO161" i="12"/>
  <c r="LE161" i="12"/>
  <c r="LE162" i="12" s="1"/>
  <c r="IW163" i="12"/>
  <c r="IW164" i="12" s="1"/>
  <c r="JM163" i="12"/>
  <c r="JM164" i="12" s="1"/>
  <c r="JY163" i="12"/>
  <c r="JY164" i="12" s="1"/>
  <c r="KK163" i="12"/>
  <c r="KK164" i="12" s="1"/>
  <c r="KT163" i="12"/>
  <c r="KT164" i="12" s="1"/>
  <c r="LB163" i="12"/>
  <c r="LB164" i="12" s="1"/>
  <c r="LJ163" i="12"/>
  <c r="LJ164" i="12" s="1"/>
  <c r="LR163" i="12"/>
  <c r="LR164" i="12" s="1"/>
  <c r="EN156" i="12"/>
  <c r="EV156" i="12"/>
  <c r="FD156" i="12"/>
  <c r="FL156" i="12"/>
  <c r="FT156" i="12"/>
  <c r="GB156" i="12"/>
  <c r="GJ156" i="12"/>
  <c r="GR156" i="12"/>
  <c r="GZ156" i="12"/>
  <c r="HH156" i="12"/>
  <c r="HP156" i="12"/>
  <c r="JP156" i="12"/>
  <c r="IY159" i="12"/>
  <c r="IY160" i="12" s="1"/>
  <c r="JQ159" i="12"/>
  <c r="JQ160" i="12" s="1"/>
  <c r="KG159" i="12"/>
  <c r="KG160" i="12" s="1"/>
  <c r="KW159" i="12"/>
  <c r="KW160" i="12" s="1"/>
  <c r="LM159" i="12"/>
  <c r="LM160" i="12" s="1"/>
  <c r="IT161" i="12"/>
  <c r="IT162" i="12" s="1"/>
  <c r="JJ161" i="12"/>
  <c r="JJ162" i="12" s="1"/>
  <c r="JZ161" i="12"/>
  <c r="JZ162" i="12" s="1"/>
  <c r="KP161" i="12"/>
  <c r="KP162" i="12" s="1"/>
  <c r="LF161" i="12"/>
  <c r="LF162" i="12" s="1"/>
  <c r="IX163" i="12"/>
  <c r="IX164" i="12" s="1"/>
  <c r="JN163" i="12"/>
  <c r="JN164" i="12" s="1"/>
  <c r="KB163" i="12"/>
  <c r="KB164" i="12" s="1"/>
  <c r="KL163" i="12"/>
  <c r="KL164" i="12" s="1"/>
  <c r="KU163" i="12"/>
  <c r="KU164" i="12" s="1"/>
  <c r="LC163" i="12"/>
  <c r="LC164" i="12" s="1"/>
  <c r="LK163" i="12"/>
  <c r="LK164" i="12" s="1"/>
  <c r="LS163" i="12"/>
  <c r="LS164" i="12" s="1"/>
  <c r="EO156" i="12"/>
  <c r="EW156" i="12"/>
  <c r="FE156" i="12"/>
  <c r="FM156" i="12"/>
  <c r="FU156" i="12"/>
  <c r="GC156" i="12"/>
  <c r="GK156" i="12"/>
  <c r="GS156" i="12"/>
  <c r="HA156" i="12"/>
  <c r="HI156" i="12"/>
  <c r="HQ156" i="12"/>
  <c r="JZ156" i="12"/>
  <c r="JD159" i="12"/>
  <c r="JD160" i="12" s="1"/>
  <c r="JT159" i="12"/>
  <c r="JT160" i="12" s="1"/>
  <c r="KJ159" i="12"/>
  <c r="KJ160" i="12" s="1"/>
  <c r="KZ159" i="12"/>
  <c r="KZ160" i="12" s="1"/>
  <c r="LP159" i="12"/>
  <c r="LP160" i="12" s="1"/>
  <c r="IW161" i="12"/>
  <c r="IW162" i="12" s="1"/>
  <c r="JM161" i="12"/>
  <c r="JM162" i="12" s="1"/>
  <c r="KC161" i="12"/>
  <c r="KC162" i="12" s="1"/>
  <c r="KS161" i="12"/>
  <c r="KS162" i="12" s="1"/>
  <c r="LI161" i="12"/>
  <c r="LI162" i="12" s="1"/>
  <c r="IK163" i="12"/>
  <c r="IK164" i="12" s="1"/>
  <c r="JA163" i="12"/>
  <c r="JA164" i="12" s="1"/>
  <c r="JO163" i="12"/>
  <c r="JO164" i="12" s="1"/>
  <c r="KC163" i="12"/>
  <c r="KC164" i="12" s="1"/>
  <c r="KM163" i="12"/>
  <c r="KM164" i="12" s="1"/>
  <c r="KV163" i="12"/>
  <c r="KV164" i="12" s="1"/>
  <c r="LD163" i="12"/>
  <c r="LD164" i="12" s="1"/>
  <c r="LL163" i="12"/>
  <c r="EP156" i="12"/>
  <c r="EX156" i="12"/>
  <c r="FF156" i="12"/>
  <c r="FN156" i="12"/>
  <c r="FV156" i="12"/>
  <c r="GD156" i="12"/>
  <c r="GL156" i="12"/>
  <c r="GT156" i="12"/>
  <c r="HB156" i="12"/>
  <c r="HJ156" i="12"/>
  <c r="HR156" i="12"/>
  <c r="KH156" i="12"/>
  <c r="JG159" i="12"/>
  <c r="JG160" i="12" s="1"/>
  <c r="JW159" i="12"/>
  <c r="JW160" i="12" s="1"/>
  <c r="KM159" i="12"/>
  <c r="KM160" i="12" s="1"/>
  <c r="LC159" i="12"/>
  <c r="LC160" i="12" s="1"/>
  <c r="LS159" i="12"/>
  <c r="LS160" i="12" s="1"/>
  <c r="IJ161" i="12"/>
  <c r="IJ162" i="12" s="1"/>
  <c r="IZ161" i="12"/>
  <c r="IZ162" i="12" s="1"/>
  <c r="JP161" i="12"/>
  <c r="JP162" i="12" s="1"/>
  <c r="KF161" i="12"/>
  <c r="KF162" i="12" s="1"/>
  <c r="KV161" i="12"/>
  <c r="KV162" i="12" s="1"/>
  <c r="LL161" i="12"/>
  <c r="IN163" i="12"/>
  <c r="IN164" i="12" s="1"/>
  <c r="JD163" i="12"/>
  <c r="JD164" i="12" s="1"/>
  <c r="JQ163" i="12"/>
  <c r="JQ164" i="12" s="1"/>
  <c r="KD163" i="12"/>
  <c r="KD164" i="12" s="1"/>
  <c r="KO163" i="12"/>
  <c r="KW163" i="12"/>
  <c r="KW164" i="12" s="1"/>
  <c r="LE163" i="12"/>
  <c r="LE164" i="12" s="1"/>
  <c r="LM163" i="12"/>
  <c r="LM164" i="12" s="1"/>
  <c r="EQ156" i="12"/>
  <c r="EY156" i="12"/>
  <c r="FG156" i="12"/>
  <c r="FO156" i="12"/>
  <c r="FW156" i="12"/>
  <c r="GE156" i="12"/>
  <c r="GM156" i="12"/>
  <c r="GU156" i="12"/>
  <c r="HC156" i="12"/>
  <c r="HK156" i="12"/>
  <c r="IK156" i="12"/>
  <c r="LS156" i="12"/>
  <c r="IN159" i="12"/>
  <c r="IN160" i="12" s="1"/>
  <c r="JL159" i="12"/>
  <c r="JL160" i="12" s="1"/>
  <c r="KB159" i="12"/>
  <c r="KB160" i="12" s="1"/>
  <c r="KR159" i="12"/>
  <c r="KR160" i="12" s="1"/>
  <c r="LH159" i="12"/>
  <c r="LH160" i="12" s="1"/>
  <c r="IO161" i="12"/>
  <c r="IO162" i="12" s="1"/>
  <c r="JE161" i="12"/>
  <c r="JE162" i="12" s="1"/>
  <c r="JU161" i="12"/>
  <c r="JU162" i="12" s="1"/>
  <c r="KK161" i="12"/>
  <c r="KK162" i="12" s="1"/>
  <c r="LA161" i="12"/>
  <c r="LA162" i="12" s="1"/>
  <c r="LQ161" i="12"/>
  <c r="LQ162" i="12" s="1"/>
  <c r="IS163" i="12"/>
  <c r="IS164" i="12" s="1"/>
  <c r="JI163" i="12"/>
  <c r="JI164" i="12" s="1"/>
  <c r="JV163" i="12"/>
  <c r="JV164" i="12" s="1"/>
  <c r="KI163" i="12"/>
  <c r="KI164" i="12" s="1"/>
  <c r="KR163" i="12"/>
  <c r="KR164" i="12" s="1"/>
  <c r="KZ163" i="12"/>
  <c r="KZ164" i="12" s="1"/>
  <c r="LH163" i="12"/>
  <c r="LH164" i="12" s="1"/>
  <c r="LP163" i="12"/>
  <c r="LP164" i="12" s="1"/>
  <c r="EL156" i="12"/>
  <c r="ET156" i="12"/>
  <c r="FB156" i="12"/>
  <c r="FJ156" i="12"/>
  <c r="FR156" i="12"/>
  <c r="FZ156" i="12"/>
  <c r="GH156" i="12"/>
  <c r="GP156" i="12"/>
  <c r="GX156" i="12"/>
  <c r="HF156" i="12"/>
  <c r="HN156" i="12"/>
  <c r="IS156" i="12"/>
  <c r="IQ159" i="12"/>
  <c r="IQ160" i="12" s="1"/>
  <c r="JO159" i="12"/>
  <c r="JO160" i="12" s="1"/>
  <c r="KE159" i="12"/>
  <c r="KE160" i="12" s="1"/>
  <c r="KU159" i="12"/>
  <c r="KU160" i="12" s="1"/>
  <c r="LK159" i="12"/>
  <c r="LK160" i="12" s="1"/>
  <c r="IR161" i="12"/>
  <c r="IR162" i="12" s="1"/>
  <c r="JH161" i="12"/>
  <c r="JH162" i="12" s="1"/>
  <c r="JX161" i="12"/>
  <c r="JX162" i="12" s="1"/>
  <c r="KN161" i="12"/>
  <c r="KN162" i="12" s="1"/>
  <c r="LD161" i="12"/>
  <c r="LD162" i="12" s="1"/>
  <c r="IV163" i="12"/>
  <c r="IV164" i="12" s="1"/>
  <c r="JL163" i="12"/>
  <c r="JL164" i="12" s="1"/>
  <c r="JW163" i="12"/>
  <c r="JW164" i="12" s="1"/>
  <c r="KJ163" i="12"/>
  <c r="KJ164" i="12" s="1"/>
  <c r="KS163" i="12"/>
  <c r="KS164" i="12" s="1"/>
  <c r="LA163" i="12"/>
  <c r="LA164" i="12" s="1"/>
  <c r="LI163" i="12"/>
  <c r="LI164" i="12" s="1"/>
  <c r="LQ163" i="12"/>
  <c r="LQ164" i="12" s="1"/>
  <c r="EM156" i="12"/>
  <c r="EU156" i="12"/>
  <c r="FC156" i="12"/>
  <c r="FK156" i="12"/>
  <c r="FS156" i="12"/>
  <c r="GA156" i="12"/>
  <c r="GI156" i="12"/>
  <c r="GQ156" i="12"/>
  <c r="GY156" i="12"/>
  <c r="HG156" i="12"/>
  <c r="KW156" i="12"/>
  <c r="KN159" i="12"/>
  <c r="KN160" i="12" s="1"/>
  <c r="LE156" i="12"/>
  <c r="KO159" i="12"/>
  <c r="JB161" i="12"/>
  <c r="JB162" i="12" s="1"/>
  <c r="LN161" i="12"/>
  <c r="LN162" i="12" s="1"/>
  <c r="KG163" i="12"/>
  <c r="KG164" i="12" s="1"/>
  <c r="LO163" i="12"/>
  <c r="LO164" i="12" s="1"/>
  <c r="FI156" i="12"/>
  <c r="GO156" i="12"/>
  <c r="HS156" i="12"/>
  <c r="EK159" i="12"/>
  <c r="ES159" i="12"/>
  <c r="FA159" i="12"/>
  <c r="FI159" i="12"/>
  <c r="FQ159" i="12"/>
  <c r="FY159" i="12"/>
  <c r="GG159" i="12"/>
  <c r="GO159" i="12"/>
  <c r="GW159" i="12"/>
  <c r="HE159" i="12"/>
  <c r="HM159" i="12"/>
  <c r="EO161" i="12"/>
  <c r="EW161" i="12"/>
  <c r="FE161" i="12"/>
  <c r="FM161" i="12"/>
  <c r="FU161" i="12"/>
  <c r="GC161" i="12"/>
  <c r="GK161" i="12"/>
  <c r="GS161" i="12"/>
  <c r="HA161" i="12"/>
  <c r="HI161" i="12"/>
  <c r="HQ161" i="12"/>
  <c r="EK163" i="12"/>
  <c r="ES163" i="12"/>
  <c r="FA163" i="12"/>
  <c r="FI163" i="12"/>
  <c r="FQ163" i="12"/>
  <c r="FY163" i="12"/>
  <c r="GG163" i="12"/>
  <c r="GO163" i="12"/>
  <c r="GW163" i="12"/>
  <c r="HE163" i="12"/>
  <c r="HM163" i="12"/>
  <c r="LD159" i="12"/>
  <c r="LD160" i="12" s="1"/>
  <c r="JQ161" i="12"/>
  <c r="JQ162" i="12" s="1"/>
  <c r="IO163" i="12"/>
  <c r="IO164" i="12" s="1"/>
  <c r="KP163" i="12"/>
  <c r="KP164" i="12" s="1"/>
  <c r="EJ156" i="12"/>
  <c r="FP156" i="12"/>
  <c r="GV156" i="12"/>
  <c r="HT156" i="12"/>
  <c r="EL159" i="12"/>
  <c r="ET159" i="12"/>
  <c r="FB159" i="12"/>
  <c r="FJ159" i="12"/>
  <c r="FR159" i="12"/>
  <c r="FZ159" i="12"/>
  <c r="GH159" i="12"/>
  <c r="GP159" i="12"/>
  <c r="GX159" i="12"/>
  <c r="HF159" i="12"/>
  <c r="HN159" i="12"/>
  <c r="EP161" i="12"/>
  <c r="EX161" i="12"/>
  <c r="FF161" i="12"/>
  <c r="FN161" i="12"/>
  <c r="FV161" i="12"/>
  <c r="GD161" i="12"/>
  <c r="GL161" i="12"/>
  <c r="GT161" i="12"/>
  <c r="HB161" i="12"/>
  <c r="HJ161" i="12"/>
  <c r="HR161" i="12"/>
  <c r="EL163" i="12"/>
  <c r="ET163" i="12"/>
  <c r="FB163" i="12"/>
  <c r="FJ163" i="12"/>
  <c r="FR163" i="12"/>
  <c r="FZ163" i="12"/>
  <c r="GH163" i="12"/>
  <c r="GP163" i="12"/>
  <c r="GX163" i="12"/>
  <c r="II159" i="12"/>
  <c r="II160" i="12" s="1"/>
  <c r="LE159" i="12"/>
  <c r="LE160" i="12" s="1"/>
  <c r="JX159" i="12"/>
  <c r="JX160" i="12" s="1"/>
  <c r="IK161" i="12"/>
  <c r="IK162" i="12" s="1"/>
  <c r="KW161" i="12"/>
  <c r="KW162" i="12" s="1"/>
  <c r="JT163" i="12"/>
  <c r="JT164" i="12" s="1"/>
  <c r="LF163" i="12"/>
  <c r="LF164" i="12" s="1"/>
  <c r="EZ156" i="12"/>
  <c r="GF156" i="12"/>
  <c r="HL156" i="12"/>
  <c r="EP159" i="12"/>
  <c r="EX159" i="12"/>
  <c r="FF159" i="12"/>
  <c r="FN159" i="12"/>
  <c r="FV159" i="12"/>
  <c r="GD159" i="12"/>
  <c r="GL159" i="12"/>
  <c r="GT159" i="12"/>
  <c r="HB159" i="12"/>
  <c r="HJ159" i="12"/>
  <c r="HR159" i="12"/>
  <c r="EL161" i="12"/>
  <c r="ET161" i="12"/>
  <c r="FB161" i="12"/>
  <c r="FJ161" i="12"/>
  <c r="FR161" i="12"/>
  <c r="FZ161" i="12"/>
  <c r="GH161" i="12"/>
  <c r="GP161" i="12"/>
  <c r="GX161" i="12"/>
  <c r="HF161" i="12"/>
  <c r="HN161" i="12"/>
  <c r="EP163" i="12"/>
  <c r="EX163" i="12"/>
  <c r="FF163" i="12"/>
  <c r="FN163" i="12"/>
  <c r="JY159" i="12"/>
  <c r="JY160" i="12" s="1"/>
  <c r="IL161" i="12"/>
  <c r="IL162" i="12" s="1"/>
  <c r="KX161" i="12"/>
  <c r="KX162" i="12" s="1"/>
  <c r="JU163" i="12"/>
  <c r="JU164" i="12" s="1"/>
  <c r="LG163" i="12"/>
  <c r="LG164" i="12" s="1"/>
  <c r="FA156" i="12"/>
  <c r="GG156" i="12"/>
  <c r="HM156" i="12"/>
  <c r="EQ159" i="12"/>
  <c r="EY159" i="12"/>
  <c r="FG159" i="12"/>
  <c r="FO159" i="12"/>
  <c r="FW159" i="12"/>
  <c r="GE159" i="12"/>
  <c r="GM159" i="12"/>
  <c r="GU159" i="12"/>
  <c r="HC159" i="12"/>
  <c r="HK159" i="12"/>
  <c r="HS159" i="12"/>
  <c r="EM161" i="12"/>
  <c r="EU161" i="12"/>
  <c r="FC161" i="12"/>
  <c r="FK161" i="12"/>
  <c r="FS161" i="12"/>
  <c r="GA161" i="12"/>
  <c r="GI161" i="12"/>
  <c r="GQ161" i="12"/>
  <c r="GY161" i="12"/>
  <c r="HG161" i="12"/>
  <c r="HO161" i="12"/>
  <c r="EQ163" i="12"/>
  <c r="EY163" i="12"/>
  <c r="FG163" i="12"/>
  <c r="LM161" i="12"/>
  <c r="LM162" i="12" s="1"/>
  <c r="KE163" i="12"/>
  <c r="KE164" i="12" s="1"/>
  <c r="GN156" i="12"/>
  <c r="ER159" i="12"/>
  <c r="FH159" i="12"/>
  <c r="FX159" i="12"/>
  <c r="GN159" i="12"/>
  <c r="HD159" i="12"/>
  <c r="HT159" i="12"/>
  <c r="EV161" i="12"/>
  <c r="FL161" i="12"/>
  <c r="GB161" i="12"/>
  <c r="GR161" i="12"/>
  <c r="HH161" i="12"/>
  <c r="EJ163" i="12"/>
  <c r="EZ163" i="12"/>
  <c r="FO163" i="12"/>
  <c r="GA163" i="12"/>
  <c r="GK163" i="12"/>
  <c r="GU163" i="12"/>
  <c r="HF163" i="12"/>
  <c r="HO163" i="12"/>
  <c r="JI159" i="12"/>
  <c r="JI160" i="12" s="1"/>
  <c r="EM159" i="12"/>
  <c r="HO159" i="12"/>
  <c r="HC161" i="12"/>
  <c r="FK163" i="12"/>
  <c r="KQ163" i="12"/>
  <c r="KQ164" i="12" s="1"/>
  <c r="EK156" i="12"/>
  <c r="GW156" i="12"/>
  <c r="EU159" i="12"/>
  <c r="FK159" i="12"/>
  <c r="GA159" i="12"/>
  <c r="GQ159" i="12"/>
  <c r="HG159" i="12"/>
  <c r="EY161" i="12"/>
  <c r="FO161" i="12"/>
  <c r="GE161" i="12"/>
  <c r="GU161" i="12"/>
  <c r="HK161" i="12"/>
  <c r="EM163" i="12"/>
  <c r="FC163" i="12"/>
  <c r="FP163" i="12"/>
  <c r="GB163" i="12"/>
  <c r="GL163" i="12"/>
  <c r="GV163" i="12"/>
  <c r="HG163" i="12"/>
  <c r="HP163" i="12"/>
  <c r="GI159" i="12"/>
  <c r="FW161" i="12"/>
  <c r="GR163" i="12"/>
  <c r="KX163" i="12"/>
  <c r="KX164" i="12" s="1"/>
  <c r="ER156" i="12"/>
  <c r="HD156" i="12"/>
  <c r="EV159" i="12"/>
  <c r="FL159" i="12"/>
  <c r="GB159" i="12"/>
  <c r="GR159" i="12"/>
  <c r="HH159" i="12"/>
  <c r="EJ161" i="12"/>
  <c r="EZ161" i="12"/>
  <c r="FP161" i="12"/>
  <c r="GF161" i="12"/>
  <c r="GV161" i="12"/>
  <c r="HL161" i="12"/>
  <c r="EN163" i="12"/>
  <c r="FD163" i="12"/>
  <c r="FS163" i="12"/>
  <c r="GC163" i="12"/>
  <c r="GM163" i="12"/>
  <c r="GY163" i="12"/>
  <c r="HH163" i="12"/>
  <c r="HQ163" i="12"/>
  <c r="FC159" i="12"/>
  <c r="GM161" i="12"/>
  <c r="HK163" i="12"/>
  <c r="KY163" i="12"/>
  <c r="KY164" i="12" s="1"/>
  <c r="ES156" i="12"/>
  <c r="HE156" i="12"/>
  <c r="EW159" i="12"/>
  <c r="FM159" i="12"/>
  <c r="GC159" i="12"/>
  <c r="GS159" i="12"/>
  <c r="HI159" i="12"/>
  <c r="EK161" i="12"/>
  <c r="FA161" i="12"/>
  <c r="FQ161" i="12"/>
  <c r="GG161" i="12"/>
  <c r="GW161" i="12"/>
  <c r="HM161" i="12"/>
  <c r="EO163" i="12"/>
  <c r="FE163" i="12"/>
  <c r="FT163" i="12"/>
  <c r="GD163" i="12"/>
  <c r="GN163" i="12"/>
  <c r="GZ163" i="12"/>
  <c r="HI163" i="12"/>
  <c r="HR163" i="12"/>
  <c r="IP163" i="12"/>
  <c r="IP164" i="12" s="1"/>
  <c r="GY159" i="12"/>
  <c r="HS161" i="12"/>
  <c r="HB163" i="12"/>
  <c r="JH159" i="12"/>
  <c r="JH160" i="12" s="1"/>
  <c r="JA161" i="12"/>
  <c r="JA162" i="12" s="1"/>
  <c r="LN163" i="12"/>
  <c r="LN164" i="12" s="1"/>
  <c r="FH156" i="12"/>
  <c r="HO156" i="12"/>
  <c r="EJ159" i="12"/>
  <c r="EZ159" i="12"/>
  <c r="FP159" i="12"/>
  <c r="GF159" i="12"/>
  <c r="GV159" i="12"/>
  <c r="HL159" i="12"/>
  <c r="EN161" i="12"/>
  <c r="FD161" i="12"/>
  <c r="FT161" i="12"/>
  <c r="GJ161" i="12"/>
  <c r="GZ161" i="12"/>
  <c r="HP161" i="12"/>
  <c r="ER163" i="12"/>
  <c r="FH163" i="12"/>
  <c r="FU163" i="12"/>
  <c r="GE163" i="12"/>
  <c r="GQ163" i="12"/>
  <c r="HA163" i="12"/>
  <c r="HJ163" i="12"/>
  <c r="HS163" i="12"/>
  <c r="JR161" i="12"/>
  <c r="JR162" i="12" s="1"/>
  <c r="FQ156" i="12"/>
  <c r="FS159" i="12"/>
  <c r="FG161" i="12"/>
  <c r="EU163" i="12"/>
  <c r="HT163" i="12"/>
  <c r="KG161" i="12"/>
  <c r="KG162" i="12" s="1"/>
  <c r="JE163" i="12"/>
  <c r="JE164" i="12" s="1"/>
  <c r="FX156" i="12"/>
  <c r="EN159" i="12"/>
  <c r="FD159" i="12"/>
  <c r="FT159" i="12"/>
  <c r="GJ159" i="12"/>
  <c r="GZ159" i="12"/>
  <c r="HP159" i="12"/>
  <c r="ER161" i="12"/>
  <c r="FH161" i="12"/>
  <c r="FX161" i="12"/>
  <c r="GN161" i="12"/>
  <c r="HD161" i="12"/>
  <c r="HT161" i="12"/>
  <c r="EV163" i="12"/>
  <c r="FL163" i="12"/>
  <c r="FW163" i="12"/>
  <c r="GI163" i="12"/>
  <c r="GS163" i="12"/>
  <c r="HC163" i="12"/>
  <c r="HL163" i="12"/>
  <c r="FV163" i="12"/>
  <c r="KH161" i="12"/>
  <c r="KH162" i="12" s="1"/>
  <c r="JF163" i="12"/>
  <c r="JF164" i="12" s="1"/>
  <c r="FY156" i="12"/>
  <c r="EO159" i="12"/>
  <c r="FE159" i="12"/>
  <c r="FU159" i="12"/>
  <c r="GK159" i="12"/>
  <c r="HA159" i="12"/>
  <c r="HQ159" i="12"/>
  <c r="ES161" i="12"/>
  <c r="FI161" i="12"/>
  <c r="FY161" i="12"/>
  <c r="GO161" i="12"/>
  <c r="HE161" i="12"/>
  <c r="EW163" i="12"/>
  <c r="FM163" i="12"/>
  <c r="FX163" i="12"/>
  <c r="GJ163" i="12"/>
  <c r="GT163" i="12"/>
  <c r="HD163" i="12"/>
  <c r="HN163" i="12"/>
  <c r="EQ161" i="12"/>
  <c r="GF163" i="12"/>
  <c r="CJ156" i="21"/>
  <c r="BJ156" i="21"/>
  <c r="IK191" i="12"/>
  <c r="IS191" i="12"/>
  <c r="JA191" i="12"/>
  <c r="JI191" i="12"/>
  <c r="JQ191" i="12"/>
  <c r="JY191" i="12"/>
  <c r="KG191" i="12"/>
  <c r="KO191" i="12"/>
  <c r="KW191" i="12"/>
  <c r="LE191" i="12"/>
  <c r="LM191" i="12"/>
  <c r="IL191" i="12"/>
  <c r="IT191" i="12"/>
  <c r="JB191" i="12"/>
  <c r="JJ191" i="12"/>
  <c r="JR191" i="12"/>
  <c r="JZ191" i="12"/>
  <c r="KH191" i="12"/>
  <c r="KP191" i="12"/>
  <c r="KX191" i="12"/>
  <c r="LF191" i="12"/>
  <c r="LN191" i="12"/>
  <c r="II191" i="12"/>
  <c r="IQ191" i="12"/>
  <c r="IY191" i="12"/>
  <c r="JG191" i="12"/>
  <c r="JO191" i="12"/>
  <c r="JW191" i="12"/>
  <c r="KE191" i="12"/>
  <c r="KM191" i="12"/>
  <c r="KU191" i="12"/>
  <c r="LC191" i="12"/>
  <c r="IR191" i="12"/>
  <c r="JE191" i="12"/>
  <c r="JS191" i="12"/>
  <c r="KD191" i="12"/>
  <c r="KR191" i="12"/>
  <c r="LD191" i="12"/>
  <c r="LP191" i="12"/>
  <c r="EQ191" i="12"/>
  <c r="EY191" i="12"/>
  <c r="FG191" i="12"/>
  <c r="FO191" i="12"/>
  <c r="FW191" i="12"/>
  <c r="GE191" i="12"/>
  <c r="GM191" i="12"/>
  <c r="IU191" i="12"/>
  <c r="JF191" i="12"/>
  <c r="JT191" i="12"/>
  <c r="KF191" i="12"/>
  <c r="KS191" i="12"/>
  <c r="LG191" i="12"/>
  <c r="LQ191" i="12"/>
  <c r="EJ191" i="12"/>
  <c r="ER191" i="12"/>
  <c r="IO191" i="12"/>
  <c r="JC191" i="12"/>
  <c r="JN191" i="12"/>
  <c r="KB191" i="12"/>
  <c r="KN191" i="12"/>
  <c r="LA191" i="12"/>
  <c r="LL191" i="12"/>
  <c r="EO191" i="12"/>
  <c r="EW191" i="12"/>
  <c r="FE191" i="12"/>
  <c r="FM191" i="12"/>
  <c r="FU191" i="12"/>
  <c r="GC191" i="12"/>
  <c r="GK191" i="12"/>
  <c r="IX191" i="12"/>
  <c r="JU191" i="12"/>
  <c r="KL191" i="12"/>
  <c r="LI191" i="12"/>
  <c r="EP191" i="12"/>
  <c r="FB191" i="12"/>
  <c r="FL191" i="12"/>
  <c r="FX191" i="12"/>
  <c r="GH191" i="12"/>
  <c r="GR191" i="12"/>
  <c r="GZ191" i="12"/>
  <c r="HH191" i="12"/>
  <c r="HP191" i="12"/>
  <c r="IZ191" i="12"/>
  <c r="JV191" i="12"/>
  <c r="KQ191" i="12"/>
  <c r="LJ191" i="12"/>
  <c r="ES191" i="12"/>
  <c r="FC191" i="12"/>
  <c r="FN191" i="12"/>
  <c r="FY191" i="12"/>
  <c r="GI191" i="12"/>
  <c r="GS191" i="12"/>
  <c r="HA191" i="12"/>
  <c r="HI191" i="12"/>
  <c r="HQ191" i="12"/>
  <c r="IV191" i="12"/>
  <c r="JM191" i="12"/>
  <c r="KJ191" i="12"/>
  <c r="LB191" i="12"/>
  <c r="EM191" i="12"/>
  <c r="EZ191" i="12"/>
  <c r="FJ191" i="12"/>
  <c r="FT191" i="12"/>
  <c r="GF191" i="12"/>
  <c r="GP191" i="12"/>
  <c r="GX191" i="12"/>
  <c r="HF191" i="12"/>
  <c r="HN191" i="12"/>
  <c r="IM191" i="12"/>
  <c r="JP191" i="12"/>
  <c r="KY191" i="12"/>
  <c r="EV191" i="12"/>
  <c r="FP191" i="12"/>
  <c r="GD191" i="12"/>
  <c r="GU191" i="12"/>
  <c r="HG191" i="12"/>
  <c r="HT191" i="12"/>
  <c r="LH191" i="12"/>
  <c r="FA191" i="12"/>
  <c r="GJ191" i="12"/>
  <c r="IN191" i="12"/>
  <c r="JX191" i="12"/>
  <c r="KZ191" i="12"/>
  <c r="EX191" i="12"/>
  <c r="FQ191" i="12"/>
  <c r="GG191" i="12"/>
  <c r="GV191" i="12"/>
  <c r="HJ191" i="12"/>
  <c r="KA191" i="12"/>
  <c r="FR191" i="12"/>
  <c r="GW191" i="12"/>
  <c r="IP191" i="12"/>
  <c r="HK191" i="12"/>
  <c r="IW191" i="12"/>
  <c r="KC191" i="12"/>
  <c r="LK191" i="12"/>
  <c r="JD191" i="12"/>
  <c r="KI191" i="12"/>
  <c r="LO191" i="12"/>
  <c r="EL191" i="12"/>
  <c r="FF191" i="12"/>
  <c r="FV191" i="12"/>
  <c r="GN191" i="12"/>
  <c r="HB191" i="12"/>
  <c r="HM191" i="12"/>
  <c r="IH191" i="12"/>
  <c r="JL191" i="12"/>
  <c r="EU191" i="12"/>
  <c r="GT191" i="12"/>
  <c r="JH191" i="12"/>
  <c r="KK191" i="12"/>
  <c r="LR191" i="12"/>
  <c r="EN191" i="12"/>
  <c r="FH191" i="12"/>
  <c r="FZ191" i="12"/>
  <c r="GO191" i="12"/>
  <c r="HC191" i="12"/>
  <c r="HO191" i="12"/>
  <c r="KV191" i="12"/>
  <c r="FK191" i="12"/>
  <c r="HE191" i="12"/>
  <c r="JK191" i="12"/>
  <c r="KT191" i="12"/>
  <c r="LS191" i="12"/>
  <c r="ET191" i="12"/>
  <c r="FI191" i="12"/>
  <c r="GA191" i="12"/>
  <c r="GQ191" i="12"/>
  <c r="HD191" i="12"/>
  <c r="HR191" i="12"/>
  <c r="EI191" i="12"/>
  <c r="IJ191" i="12"/>
  <c r="GB191" i="12"/>
  <c r="HS191" i="12"/>
  <c r="HL191" i="12"/>
  <c r="EK191" i="12"/>
  <c r="FD191" i="12"/>
  <c r="FS191" i="12"/>
  <c r="GL191" i="12"/>
  <c r="GY191" i="12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CK168" i="21"/>
  <c r="CS168" i="21"/>
  <c r="BP168" i="21"/>
  <c r="CM168" i="21"/>
  <c r="CU168" i="21"/>
  <c r="BO168" i="21"/>
  <c r="CL168" i="21"/>
  <c r="CT168" i="21"/>
  <c r="BQ168" i="21"/>
  <c r="BR168" i="21"/>
  <c r="BU168" i="21"/>
  <c r="CR168" i="21"/>
  <c r="CN168" i="21"/>
  <c r="BK168" i="21"/>
  <c r="BS168" i="21"/>
  <c r="CP168" i="21"/>
  <c r="CQ168" i="21"/>
  <c r="CO168" i="21"/>
  <c r="BL168" i="21"/>
  <c r="BT168" i="21"/>
  <c r="BM168" i="21"/>
  <c r="BN168" i="21"/>
  <c r="CJ168" i="21"/>
  <c r="BJ168" i="21"/>
  <c r="EV102" i="12"/>
  <c r="EI168" i="12"/>
  <c r="IH168" i="12"/>
  <c r="BJ159" i="21"/>
  <c r="CJ159" i="21"/>
  <c r="CJ161" i="21"/>
  <c r="BJ163" i="21"/>
  <c r="BJ161" i="21"/>
  <c r="CJ163" i="21"/>
  <c r="AJ163" i="21"/>
  <c r="AJ161" i="21"/>
  <c r="AJ159" i="21"/>
  <c r="AU218" i="21"/>
  <c r="AU219" i="21"/>
  <c r="AU215" i="21"/>
  <c r="AT215" i="21"/>
  <c r="F215" i="21" s="1"/>
  <c r="AT218" i="21"/>
  <c r="F218" i="21" s="1"/>
  <c r="AT219" i="21"/>
  <c r="F219" i="21" s="1"/>
  <c r="AS215" i="21"/>
  <c r="G215" i="21" s="1"/>
  <c r="AS218" i="21"/>
  <c r="G218" i="21" s="1"/>
  <c r="AS219" i="21"/>
  <c r="G219" i="21" s="1"/>
  <c r="AR219" i="21"/>
  <c r="AR215" i="21"/>
  <c r="AR218" i="21"/>
  <c r="AQ215" i="21"/>
  <c r="AQ218" i="21"/>
  <c r="AQ219" i="21"/>
  <c r="AP219" i="21"/>
  <c r="AP215" i="21"/>
  <c r="AP218" i="21"/>
  <c r="AO218" i="21"/>
  <c r="AO219" i="21"/>
  <c r="AO215" i="21"/>
  <c r="AN218" i="21"/>
  <c r="AN215" i="21"/>
  <c r="AN219" i="21"/>
  <c r="AM218" i="21"/>
  <c r="AM215" i="21"/>
  <c r="AM219" i="21"/>
  <c r="AL218" i="21"/>
  <c r="AL219" i="21"/>
  <c r="AL215" i="21"/>
  <c r="AK219" i="21"/>
  <c r="AK218" i="21"/>
  <c r="AK215" i="21"/>
  <c r="AJ219" i="21"/>
  <c r="AJ215" i="21"/>
  <c r="AJ218" i="21"/>
  <c r="IH163" i="12"/>
  <c r="IH161" i="12"/>
  <c r="IH159" i="12"/>
  <c r="EI161" i="12"/>
  <c r="EI159" i="12"/>
  <c r="EI163" i="12"/>
  <c r="II216" i="12"/>
  <c r="IQ216" i="12"/>
  <c r="IY216" i="12"/>
  <c r="JG216" i="12"/>
  <c r="JO216" i="12"/>
  <c r="JW216" i="12"/>
  <c r="KE216" i="12"/>
  <c r="KM216" i="12"/>
  <c r="KU216" i="12"/>
  <c r="LC216" i="12"/>
  <c r="LK216" i="12"/>
  <c r="LS216" i="12"/>
  <c r="V216" i="12" s="1"/>
  <c r="EP216" i="12"/>
  <c r="EX216" i="12"/>
  <c r="FF216" i="12"/>
  <c r="FN216" i="12"/>
  <c r="FV216" i="12"/>
  <c r="GD216" i="12"/>
  <c r="GL216" i="12"/>
  <c r="GT216" i="12"/>
  <c r="HB216" i="12"/>
  <c r="HJ216" i="12"/>
  <c r="HR216" i="12"/>
  <c r="AO216" i="12"/>
  <c r="AW216" i="12"/>
  <c r="BE216" i="12"/>
  <c r="BM216" i="12"/>
  <c r="BU216" i="12"/>
  <c r="CC216" i="12"/>
  <c r="CK216" i="12"/>
  <c r="CS216" i="12"/>
  <c r="DA216" i="12"/>
  <c r="DI216" i="12"/>
  <c r="DQ216" i="12"/>
  <c r="CM215" i="21"/>
  <c r="CU215" i="21"/>
  <c r="BQ215" i="21"/>
  <c r="IJ216" i="12"/>
  <c r="IR216" i="12"/>
  <c r="IZ216" i="12"/>
  <c r="JH216" i="12"/>
  <c r="JP216" i="12"/>
  <c r="JX216" i="12"/>
  <c r="KF216" i="12"/>
  <c r="KN216" i="12"/>
  <c r="KV216" i="12"/>
  <c r="LD216" i="12"/>
  <c r="LL216" i="12"/>
  <c r="IH216" i="12"/>
  <c r="EQ216" i="12"/>
  <c r="EY216" i="12"/>
  <c r="FG216" i="12"/>
  <c r="FO216" i="12"/>
  <c r="FW216" i="12"/>
  <c r="GE216" i="12"/>
  <c r="GM216" i="12"/>
  <c r="GU216" i="12"/>
  <c r="HC216" i="12"/>
  <c r="HK216" i="12"/>
  <c r="HS216" i="12"/>
  <c r="AP216" i="12"/>
  <c r="AX216" i="12"/>
  <c r="BF216" i="12"/>
  <c r="BN216" i="12"/>
  <c r="BV216" i="12"/>
  <c r="CD216" i="12"/>
  <c r="CL216" i="12"/>
  <c r="CT216" i="12"/>
  <c r="DB216" i="12"/>
  <c r="DJ216" i="12"/>
  <c r="DR216" i="12"/>
  <c r="CN215" i="21"/>
  <c r="CJ215" i="21"/>
  <c r="BR215" i="21"/>
  <c r="IK216" i="12"/>
  <c r="IS216" i="12"/>
  <c r="JA216" i="12"/>
  <c r="JI216" i="12"/>
  <c r="JQ216" i="12"/>
  <c r="JY216" i="12"/>
  <c r="KG216" i="12"/>
  <c r="KO216" i="12"/>
  <c r="KW216" i="12"/>
  <c r="LE216" i="12"/>
  <c r="LM216" i="12"/>
  <c r="EJ216" i="12"/>
  <c r="ER216" i="12"/>
  <c r="EZ216" i="12"/>
  <c r="FH216" i="12"/>
  <c r="FP216" i="12"/>
  <c r="FX216" i="12"/>
  <c r="GF216" i="12"/>
  <c r="GN216" i="12"/>
  <c r="GV216" i="12"/>
  <c r="HD216" i="12"/>
  <c r="HL216" i="12"/>
  <c r="HT216" i="12"/>
  <c r="N216" i="12" s="1"/>
  <c r="AQ216" i="12"/>
  <c r="AY216" i="12"/>
  <c r="BG216" i="12"/>
  <c r="BO216" i="12"/>
  <c r="BW216" i="12"/>
  <c r="CE216" i="12"/>
  <c r="CM216" i="12"/>
  <c r="CU216" i="12"/>
  <c r="DC216" i="12"/>
  <c r="DK216" i="12"/>
  <c r="DS216" i="12"/>
  <c r="IL216" i="12"/>
  <c r="IT216" i="12"/>
  <c r="JB216" i="12"/>
  <c r="JJ216" i="12"/>
  <c r="JR216" i="12"/>
  <c r="JZ216" i="12"/>
  <c r="KH216" i="12"/>
  <c r="KP216" i="12"/>
  <c r="KX216" i="12"/>
  <c r="LF216" i="12"/>
  <c r="LN216" i="12"/>
  <c r="EK216" i="12"/>
  <c r="ES216" i="12"/>
  <c r="FA216" i="12"/>
  <c r="FI216" i="12"/>
  <c r="FQ216" i="12"/>
  <c r="FY216" i="12"/>
  <c r="GG216" i="12"/>
  <c r="GO216" i="12"/>
  <c r="GW216" i="12"/>
  <c r="HE216" i="12"/>
  <c r="HM216" i="12"/>
  <c r="EI216" i="12"/>
  <c r="AR216" i="12"/>
  <c r="AZ216" i="12"/>
  <c r="BH216" i="12"/>
  <c r="BP216" i="12"/>
  <c r="BX216" i="12"/>
  <c r="CF216" i="12"/>
  <c r="CN216" i="12"/>
  <c r="CV216" i="12"/>
  <c r="DD216" i="12"/>
  <c r="DL216" i="12"/>
  <c r="DT216" i="12"/>
  <c r="CP215" i="21"/>
  <c r="BL215" i="21"/>
  <c r="BT215" i="21"/>
  <c r="N215" i="21" s="1"/>
  <c r="CO215" i="21"/>
  <c r="IM216" i="12"/>
  <c r="IU216" i="12"/>
  <c r="JC216" i="12"/>
  <c r="JK216" i="12"/>
  <c r="JS216" i="12"/>
  <c r="KA216" i="12"/>
  <c r="KI216" i="12"/>
  <c r="KQ216" i="12"/>
  <c r="KY216" i="12"/>
  <c r="LG216" i="12"/>
  <c r="LO216" i="12"/>
  <c r="EL216" i="12"/>
  <c r="ET216" i="12"/>
  <c r="FB216" i="12"/>
  <c r="FJ216" i="12"/>
  <c r="FR216" i="12"/>
  <c r="FZ216" i="12"/>
  <c r="GH216" i="12"/>
  <c r="GP216" i="12"/>
  <c r="GX216" i="12"/>
  <c r="HF216" i="12"/>
  <c r="HN216" i="12"/>
  <c r="AK216" i="12"/>
  <c r="AS216" i="12"/>
  <c r="BA216" i="12"/>
  <c r="BI216" i="12"/>
  <c r="BQ216" i="12"/>
  <c r="BY216" i="12"/>
  <c r="CG216" i="12"/>
  <c r="CO216" i="12"/>
  <c r="CW216" i="12"/>
  <c r="DE216" i="12"/>
  <c r="DM216" i="12"/>
  <c r="DU216" i="12"/>
  <c r="F216" i="12" s="1"/>
  <c r="CQ215" i="21"/>
  <c r="BM215" i="21"/>
  <c r="BU215" i="21"/>
  <c r="IN216" i="12"/>
  <c r="IV216" i="12"/>
  <c r="JD216" i="12"/>
  <c r="JL216" i="12"/>
  <c r="JT216" i="12"/>
  <c r="KB216" i="12"/>
  <c r="KJ216" i="12"/>
  <c r="KR216" i="12"/>
  <c r="KZ216" i="12"/>
  <c r="LH216" i="12"/>
  <c r="LP216" i="12"/>
  <c r="EM216" i="12"/>
  <c r="EU216" i="12"/>
  <c r="FC216" i="12"/>
  <c r="FK216" i="12"/>
  <c r="FS216" i="12"/>
  <c r="GA216" i="12"/>
  <c r="GI216" i="12"/>
  <c r="GQ216" i="12"/>
  <c r="GY216" i="12"/>
  <c r="HG216" i="12"/>
  <c r="HO216" i="12"/>
  <c r="AL216" i="12"/>
  <c r="AT216" i="12"/>
  <c r="BB216" i="12"/>
  <c r="BJ216" i="12"/>
  <c r="BR216" i="12"/>
  <c r="BZ216" i="12"/>
  <c r="CH216" i="12"/>
  <c r="CP216" i="12"/>
  <c r="CX216" i="12"/>
  <c r="DF216" i="12"/>
  <c r="DN216" i="12"/>
  <c r="AJ216" i="12"/>
  <c r="CR215" i="21"/>
  <c r="BN215" i="21"/>
  <c r="BJ215" i="21"/>
  <c r="BK215" i="21"/>
  <c r="IO216" i="12"/>
  <c r="IW216" i="12"/>
  <c r="JE216" i="12"/>
  <c r="JM216" i="12"/>
  <c r="JU216" i="12"/>
  <c r="KC216" i="12"/>
  <c r="KK216" i="12"/>
  <c r="KS216" i="12"/>
  <c r="LA216" i="12"/>
  <c r="LI216" i="12"/>
  <c r="LQ216" i="12"/>
  <c r="EN216" i="12"/>
  <c r="EV216" i="12"/>
  <c r="FD216" i="12"/>
  <c r="FL216" i="12"/>
  <c r="FT216" i="12"/>
  <c r="GB216" i="12"/>
  <c r="GJ216" i="12"/>
  <c r="GR216" i="12"/>
  <c r="GZ216" i="12"/>
  <c r="HH216" i="12"/>
  <c r="HP216" i="12"/>
  <c r="AM216" i="12"/>
  <c r="AU216" i="12"/>
  <c r="BC216" i="12"/>
  <c r="BK216" i="12"/>
  <c r="BS216" i="12"/>
  <c r="CA216" i="12"/>
  <c r="CI216" i="12"/>
  <c r="CQ216" i="12"/>
  <c r="CY216" i="12"/>
  <c r="DG216" i="12"/>
  <c r="DO216" i="12"/>
  <c r="CK215" i="21"/>
  <c r="CS215" i="21"/>
  <c r="W215" i="21" s="1"/>
  <c r="BO215" i="21"/>
  <c r="IP216" i="12"/>
  <c r="IX216" i="12"/>
  <c r="JF216" i="12"/>
  <c r="JN216" i="12"/>
  <c r="JV216" i="12"/>
  <c r="KD216" i="12"/>
  <c r="KL216" i="12"/>
  <c r="KT216" i="12"/>
  <c r="LB216" i="12"/>
  <c r="LJ216" i="12"/>
  <c r="LR216" i="12"/>
  <c r="EO216" i="12"/>
  <c r="EW216" i="12"/>
  <c r="FE216" i="12"/>
  <c r="FM216" i="12"/>
  <c r="FU216" i="12"/>
  <c r="GC216" i="12"/>
  <c r="GK216" i="12"/>
  <c r="GS216" i="12"/>
  <c r="HA216" i="12"/>
  <c r="HI216" i="12"/>
  <c r="HQ216" i="12"/>
  <c r="AN216" i="12"/>
  <c r="AV216" i="12"/>
  <c r="BD216" i="12"/>
  <c r="BL216" i="12"/>
  <c r="BT216" i="12"/>
  <c r="CB216" i="12"/>
  <c r="CJ216" i="12"/>
  <c r="CR216" i="12"/>
  <c r="CZ216" i="12"/>
  <c r="DH216" i="12"/>
  <c r="DP216" i="12"/>
  <c r="CL215" i="21"/>
  <c r="CT215" i="21"/>
  <c r="V215" i="21" s="1"/>
  <c r="BP215" i="21"/>
  <c r="BS215" i="21"/>
  <c r="O215" i="21" s="1"/>
  <c r="IP219" i="12"/>
  <c r="IQ219" i="12"/>
  <c r="IZ219" i="12"/>
  <c r="JI219" i="12"/>
  <c r="JR219" i="12"/>
  <c r="JS219" i="12"/>
  <c r="IM220" i="12"/>
  <c r="KY220" i="12"/>
  <c r="FY219" i="12"/>
  <c r="EZ220" i="12"/>
  <c r="HL220" i="12"/>
  <c r="CG219" i="12"/>
  <c r="LA219" i="12"/>
  <c r="KB220" i="12"/>
  <c r="FB219" i="12"/>
  <c r="KT219" i="12"/>
  <c r="JU220" i="12"/>
  <c r="EU219" i="12"/>
  <c r="HG219" i="12"/>
  <c r="GH220" i="12"/>
  <c r="BC219" i="12"/>
  <c r="DO219" i="12"/>
  <c r="IX220" i="12"/>
  <c r="LJ220" i="12"/>
  <c r="GJ219" i="12"/>
  <c r="FK220" i="12"/>
  <c r="AN219" i="12"/>
  <c r="CZ219" i="12"/>
  <c r="LL219" i="12"/>
  <c r="KM220" i="12"/>
  <c r="FM219" i="12"/>
  <c r="EN220" i="12"/>
  <c r="GZ220" i="12"/>
  <c r="CC219" i="12"/>
  <c r="BD220" i="12"/>
  <c r="DP220" i="12"/>
  <c r="IZ220" i="12"/>
  <c r="LL220" i="12"/>
  <c r="GL219" i="12"/>
  <c r="FM220" i="12"/>
  <c r="AP219" i="12"/>
  <c r="DB219" i="12"/>
  <c r="LN219" i="12"/>
  <c r="KO220" i="12"/>
  <c r="FO219" i="12"/>
  <c r="EP220" i="12"/>
  <c r="HB220" i="12"/>
  <c r="CE219" i="12"/>
  <c r="JD219" i="12"/>
  <c r="JJ220" i="12"/>
  <c r="EJ219" i="12"/>
  <c r="GV219" i="12"/>
  <c r="FW220" i="12"/>
  <c r="AZ219" i="12"/>
  <c r="DL219" i="12"/>
  <c r="HF219" i="12"/>
  <c r="CQ220" i="12"/>
  <c r="HN219" i="12"/>
  <c r="CS220" i="12"/>
  <c r="GW220" i="12"/>
  <c r="DC220" i="12"/>
  <c r="BZ219" i="12"/>
  <c r="DM220" i="12"/>
  <c r="CC220" i="12"/>
  <c r="CP219" i="12"/>
  <c r="DO220" i="12"/>
  <c r="BJ220" i="12"/>
  <c r="CJ219" i="21"/>
  <c r="BK220" i="12"/>
  <c r="CM218" i="21"/>
  <c r="BS219" i="21"/>
  <c r="O219" i="21" s="1"/>
  <c r="BJ218" i="21"/>
  <c r="BQ218" i="21"/>
  <c r="DE220" i="12"/>
  <c r="CP220" i="12"/>
  <c r="CU218" i="21"/>
  <c r="DI220" i="12"/>
  <c r="CP218" i="21"/>
  <c r="IO219" i="12"/>
  <c r="IX219" i="12"/>
  <c r="IY219" i="12"/>
  <c r="JH219" i="12"/>
  <c r="JQ219" i="12"/>
  <c r="JZ219" i="12"/>
  <c r="KA219" i="12"/>
  <c r="IU220" i="12"/>
  <c r="LG220" i="12"/>
  <c r="GG219" i="12"/>
  <c r="FH220" i="12"/>
  <c r="HT220" i="12"/>
  <c r="N220" i="12" s="1"/>
  <c r="CO219" i="12"/>
  <c r="LI219" i="12"/>
  <c r="KJ220" i="12"/>
  <c r="FJ219" i="12"/>
  <c r="LB219" i="12"/>
  <c r="KC220" i="12"/>
  <c r="FC219" i="12"/>
  <c r="HO219" i="12"/>
  <c r="GP220" i="12"/>
  <c r="BK219" i="12"/>
  <c r="AL220" i="12"/>
  <c r="JF220" i="12"/>
  <c r="LR220" i="12"/>
  <c r="GR219" i="12"/>
  <c r="FS220" i="12"/>
  <c r="AV219" i="12"/>
  <c r="DH219" i="12"/>
  <c r="II220" i="12"/>
  <c r="KU220" i="12"/>
  <c r="FU219" i="12"/>
  <c r="EV220" i="12"/>
  <c r="HH220" i="12"/>
  <c r="CK219" i="12"/>
  <c r="BL220" i="12"/>
  <c r="IN219" i="12"/>
  <c r="JH220" i="12"/>
  <c r="IH220" i="12"/>
  <c r="GT219" i="12"/>
  <c r="FU220" i="12"/>
  <c r="AX219" i="12"/>
  <c r="DJ219" i="12"/>
  <c r="IK220" i="12"/>
  <c r="KW220" i="12"/>
  <c r="FW219" i="12"/>
  <c r="EX220" i="12"/>
  <c r="HJ220" i="12"/>
  <c r="CM219" i="12"/>
  <c r="KQ219" i="12"/>
  <c r="JR220" i="12"/>
  <c r="ER219" i="12"/>
  <c r="HD219" i="12"/>
  <c r="GE220" i="12"/>
  <c r="BH219" i="12"/>
  <c r="DT219" i="12"/>
  <c r="GG220" i="12"/>
  <c r="DA220" i="12"/>
  <c r="GO220" i="12"/>
  <c r="DB220" i="12"/>
  <c r="BR219" i="12"/>
  <c r="DL220" i="12"/>
  <c r="AS220" i="12"/>
  <c r="AJ220" i="12"/>
  <c r="CM220" i="12"/>
  <c r="AW220" i="12"/>
  <c r="CM219" i="21"/>
  <c r="BU220" i="12"/>
  <c r="BR219" i="21"/>
  <c r="BV220" i="12"/>
  <c r="CO218" i="21"/>
  <c r="CO219" i="21"/>
  <c r="BK219" i="21"/>
  <c r="BN218" i="21"/>
  <c r="CS219" i="21"/>
  <c r="W219" i="21" s="1"/>
  <c r="BR218" i="21"/>
  <c r="BM218" i="21"/>
  <c r="IW219" i="12"/>
  <c r="JF219" i="12"/>
  <c r="JG219" i="12"/>
  <c r="JP219" i="12"/>
  <c r="JY219" i="12"/>
  <c r="KH219" i="12"/>
  <c r="KI219" i="12"/>
  <c r="JC220" i="12"/>
  <c r="LO220" i="12"/>
  <c r="GO219" i="12"/>
  <c r="FP220" i="12"/>
  <c r="AK219" i="12"/>
  <c r="CW219" i="12"/>
  <c r="LQ219" i="12"/>
  <c r="KR220" i="12"/>
  <c r="FR219" i="12"/>
  <c r="LJ219" i="12"/>
  <c r="KK220" i="12"/>
  <c r="FK219" i="12"/>
  <c r="EL220" i="12"/>
  <c r="GX220" i="12"/>
  <c r="BS219" i="12"/>
  <c r="KJ219" i="12"/>
  <c r="JN220" i="12"/>
  <c r="EN219" i="12"/>
  <c r="GZ219" i="12"/>
  <c r="GA220" i="12"/>
  <c r="BD219" i="12"/>
  <c r="DP219" i="12"/>
  <c r="IQ220" i="12"/>
  <c r="LC220" i="12"/>
  <c r="GC219" i="12"/>
  <c r="FD220" i="12"/>
  <c r="HP220" i="12"/>
  <c r="CS219" i="12"/>
  <c r="BT220" i="12"/>
  <c r="KN219" i="12"/>
  <c r="JP220" i="12"/>
  <c r="EP219" i="12"/>
  <c r="HB219" i="12"/>
  <c r="GC220" i="12"/>
  <c r="BF219" i="12"/>
  <c r="DR219" i="12"/>
  <c r="IS220" i="12"/>
  <c r="LE220" i="12"/>
  <c r="GE219" i="12"/>
  <c r="FF220" i="12"/>
  <c r="HR220" i="12"/>
  <c r="CU219" i="12"/>
  <c r="KY219" i="12"/>
  <c r="JZ220" i="12"/>
  <c r="EZ219" i="12"/>
  <c r="HL219" i="12"/>
  <c r="GM220" i="12"/>
  <c r="BP219" i="12"/>
  <c r="AQ220" i="12"/>
  <c r="BB219" i="12"/>
  <c r="DJ220" i="12"/>
  <c r="BJ219" i="12"/>
  <c r="DK220" i="12"/>
  <c r="AR220" i="12"/>
  <c r="DU220" i="12"/>
  <c r="F220" i="12" s="1"/>
  <c r="BF220" i="12"/>
  <c r="FA220" i="12"/>
  <c r="CV220" i="12"/>
  <c r="BI220" i="12"/>
  <c r="CU219" i="21"/>
  <c r="CF220" i="12"/>
  <c r="CR218" i="21"/>
  <c r="CG220" i="12"/>
  <c r="BS218" i="21"/>
  <c r="O218" i="21" s="1"/>
  <c r="BL218" i="21"/>
  <c r="CQ218" i="21"/>
  <c r="CK218" i="21"/>
  <c r="BQ219" i="21"/>
  <c r="BU218" i="21"/>
  <c r="BO218" i="21"/>
  <c r="BK218" i="21"/>
  <c r="BT218" i="21"/>
  <c r="N218" i="21" s="1"/>
  <c r="JE219" i="12"/>
  <c r="JN219" i="12"/>
  <c r="JO219" i="12"/>
  <c r="JX219" i="12"/>
  <c r="KG219" i="12"/>
  <c r="KP219" i="12"/>
  <c r="JL219" i="12"/>
  <c r="JK220" i="12"/>
  <c r="EK219" i="12"/>
  <c r="GW219" i="12"/>
  <c r="FX220" i="12"/>
  <c r="AS219" i="12"/>
  <c r="DE219" i="12"/>
  <c r="IN220" i="12"/>
  <c r="KZ220" i="12"/>
  <c r="FZ219" i="12"/>
  <c r="LR219" i="12"/>
  <c r="KS220" i="12"/>
  <c r="FS219" i="12"/>
  <c r="ET220" i="12"/>
  <c r="HF220" i="12"/>
  <c r="CA219" i="12"/>
  <c r="KU219" i="12"/>
  <c r="JV220" i="12"/>
  <c r="EV219" i="12"/>
  <c r="HH219" i="12"/>
  <c r="GI220" i="12"/>
  <c r="BL219" i="12"/>
  <c r="AM220" i="12"/>
  <c r="IY220" i="12"/>
  <c r="LK220" i="12"/>
  <c r="GK219" i="12"/>
  <c r="FL220" i="12"/>
  <c r="AO219" i="12"/>
  <c r="DA219" i="12"/>
  <c r="CB220" i="12"/>
  <c r="KW219" i="12"/>
  <c r="JX220" i="12"/>
  <c r="EX219" i="12"/>
  <c r="HJ219" i="12"/>
  <c r="GK220" i="12"/>
  <c r="BN219" i="12"/>
  <c r="AO220" i="12"/>
  <c r="JA220" i="12"/>
  <c r="LM220" i="12"/>
  <c r="GM219" i="12"/>
  <c r="FN220" i="12"/>
  <c r="AQ219" i="12"/>
  <c r="DC219" i="12"/>
  <c r="LG219" i="12"/>
  <c r="KH220" i="12"/>
  <c r="FH219" i="12"/>
  <c r="HT219" i="12"/>
  <c r="N219" i="12" s="1"/>
  <c r="GU220" i="12"/>
  <c r="BX219" i="12"/>
  <c r="AY220" i="12"/>
  <c r="DN219" i="12"/>
  <c r="DS220" i="12"/>
  <c r="AK220" i="12"/>
  <c r="DT220" i="12"/>
  <c r="BE220" i="12"/>
  <c r="CR219" i="21"/>
  <c r="BQ220" i="12"/>
  <c r="HM220" i="12"/>
  <c r="BS220" i="12"/>
  <c r="CO220" i="12"/>
  <c r="BP219" i="21"/>
  <c r="CS218" i="21"/>
  <c r="W218" i="21" s="1"/>
  <c r="BP218" i="21"/>
  <c r="CT219" i="21"/>
  <c r="V219" i="21" s="1"/>
  <c r="JM219" i="12"/>
  <c r="JV219" i="12"/>
  <c r="JW219" i="12"/>
  <c r="KF219" i="12"/>
  <c r="IL219" i="12"/>
  <c r="IM219" i="12"/>
  <c r="KR219" i="12"/>
  <c r="JS220" i="12"/>
  <c r="ES219" i="12"/>
  <c r="HE219" i="12"/>
  <c r="GF220" i="12"/>
  <c r="BA219" i="12"/>
  <c r="DM219" i="12"/>
  <c r="IV220" i="12"/>
  <c r="LH220" i="12"/>
  <c r="GH219" i="12"/>
  <c r="IO220" i="12"/>
  <c r="LA220" i="12"/>
  <c r="GA219" i="12"/>
  <c r="FB220" i="12"/>
  <c r="HN220" i="12"/>
  <c r="CI219" i="12"/>
  <c r="LC219" i="12"/>
  <c r="KD220" i="12"/>
  <c r="FD219" i="12"/>
  <c r="HP219" i="12"/>
  <c r="GQ220" i="12"/>
  <c r="BT219" i="12"/>
  <c r="AU220" i="12"/>
  <c r="JG220" i="12"/>
  <c r="LS220" i="12"/>
  <c r="V220" i="12" s="1"/>
  <c r="GS219" i="12"/>
  <c r="FT220" i="12"/>
  <c r="AW219" i="12"/>
  <c r="DI219" i="12"/>
  <c r="CJ220" i="12"/>
  <c r="LE219" i="12"/>
  <c r="KF220" i="12"/>
  <c r="FF219" i="12"/>
  <c r="HR219" i="12"/>
  <c r="GS220" i="12"/>
  <c r="BV219" i="12"/>
  <c r="IV219" i="12"/>
  <c r="JI220" i="12"/>
  <c r="IH219" i="12"/>
  <c r="GU219" i="12"/>
  <c r="FV220" i="12"/>
  <c r="AY219" i="12"/>
  <c r="DK219" i="12"/>
  <c r="LO219" i="12"/>
  <c r="KP220" i="12"/>
  <c r="FP219" i="12"/>
  <c r="EQ220" i="12"/>
  <c r="HC220" i="12"/>
  <c r="CF219" i="12"/>
  <c r="BG220" i="12"/>
  <c r="BB220" i="12"/>
  <c r="CP219" i="21"/>
  <c r="BC220" i="12"/>
  <c r="CQ219" i="21"/>
  <c r="BP220" i="12"/>
  <c r="BN219" i="21"/>
  <c r="CA220" i="12"/>
  <c r="CH219" i="12"/>
  <c r="DN220" i="12"/>
  <c r="CD220" i="12"/>
  <c r="FQ220" i="12"/>
  <c r="CX220" i="12"/>
  <c r="FY220" i="12"/>
  <c r="CY220" i="12"/>
  <c r="CN218" i="21"/>
  <c r="AT219" i="12"/>
  <c r="DR220" i="12"/>
  <c r="JU219" i="12"/>
  <c r="KD219" i="12"/>
  <c r="KE219" i="12"/>
  <c r="IK219" i="12"/>
  <c r="IT219" i="12"/>
  <c r="IU219" i="12"/>
  <c r="KZ219" i="12"/>
  <c r="KA220" i="12"/>
  <c r="FA219" i="12"/>
  <c r="HM219" i="12"/>
  <c r="GN220" i="12"/>
  <c r="BI219" i="12"/>
  <c r="DU219" i="12"/>
  <c r="F219" i="12" s="1"/>
  <c r="JD220" i="12"/>
  <c r="LP220" i="12"/>
  <c r="GP219" i="12"/>
  <c r="IW220" i="12"/>
  <c r="LI220" i="12"/>
  <c r="GI219" i="12"/>
  <c r="FJ220" i="12"/>
  <c r="EI219" i="12"/>
  <c r="CQ219" i="12"/>
  <c r="LK219" i="12"/>
  <c r="KL220" i="12"/>
  <c r="FL219" i="12"/>
  <c r="EM220" i="12"/>
  <c r="GY220" i="12"/>
  <c r="CB219" i="12"/>
  <c r="KM219" i="12"/>
  <c r="JO220" i="12"/>
  <c r="EO219" i="12"/>
  <c r="HA219" i="12"/>
  <c r="GB220" i="12"/>
  <c r="BE219" i="12"/>
  <c r="DQ219" i="12"/>
  <c r="CR220" i="12"/>
  <c r="LM219" i="12"/>
  <c r="KN220" i="12"/>
  <c r="FN219" i="12"/>
  <c r="EO220" i="12"/>
  <c r="HA220" i="12"/>
  <c r="CD219" i="12"/>
  <c r="KO219" i="12"/>
  <c r="JQ220" i="12"/>
  <c r="EQ219" i="12"/>
  <c r="HC219" i="12"/>
  <c r="GD220" i="12"/>
  <c r="BG219" i="12"/>
  <c r="DS219" i="12"/>
  <c r="IL220" i="12"/>
  <c r="KX220" i="12"/>
  <c r="FX219" i="12"/>
  <c r="EY220" i="12"/>
  <c r="HK220" i="12"/>
  <c r="CN219" i="12"/>
  <c r="BO220" i="12"/>
  <c r="BM220" i="12"/>
  <c r="BL219" i="21"/>
  <c r="BN220" i="12"/>
  <c r="BM219" i="21"/>
  <c r="BZ220" i="12"/>
  <c r="BJ219" i="21"/>
  <c r="CL220" i="12"/>
  <c r="AT220" i="12"/>
  <c r="AJ219" i="12"/>
  <c r="CN220" i="12"/>
  <c r="AL219" i="12"/>
  <c r="DG220" i="12"/>
  <c r="CL219" i="21"/>
  <c r="CT218" i="21"/>
  <c r="V218" i="21" s="1"/>
  <c r="KC219" i="12"/>
  <c r="KL219" i="12"/>
  <c r="IJ219" i="12"/>
  <c r="IS219" i="12"/>
  <c r="JB219" i="12"/>
  <c r="JC219" i="12"/>
  <c r="LH219" i="12"/>
  <c r="KI220" i="12"/>
  <c r="FI219" i="12"/>
  <c r="EJ220" i="12"/>
  <c r="GV220" i="12"/>
  <c r="BQ219" i="12"/>
  <c r="JT219" i="12"/>
  <c r="JL220" i="12"/>
  <c r="EL219" i="12"/>
  <c r="GX219" i="12"/>
  <c r="JE220" i="12"/>
  <c r="LQ220" i="12"/>
  <c r="GQ219" i="12"/>
  <c r="FR220" i="12"/>
  <c r="AM219" i="12"/>
  <c r="CY219" i="12"/>
  <c r="LS219" i="12"/>
  <c r="V219" i="12" s="1"/>
  <c r="KT220" i="12"/>
  <c r="FT219" i="12"/>
  <c r="EU220" i="12"/>
  <c r="HG220" i="12"/>
  <c r="CJ219" i="12"/>
  <c r="KV219" i="12"/>
  <c r="JW220" i="12"/>
  <c r="EW219" i="12"/>
  <c r="HI219" i="12"/>
  <c r="GJ220" i="12"/>
  <c r="BM219" i="12"/>
  <c r="AN220" i="12"/>
  <c r="CZ220" i="12"/>
  <c r="IJ220" i="12"/>
  <c r="KV220" i="12"/>
  <c r="FV219" i="12"/>
  <c r="EW220" i="12"/>
  <c r="HI220" i="12"/>
  <c r="CL219" i="12"/>
  <c r="KX219" i="12"/>
  <c r="JY220" i="12"/>
  <c r="EY219" i="12"/>
  <c r="HK219" i="12"/>
  <c r="GL220" i="12"/>
  <c r="BO219" i="12"/>
  <c r="AP220" i="12"/>
  <c r="IT220" i="12"/>
  <c r="LF220" i="12"/>
  <c r="GF219" i="12"/>
  <c r="FG220" i="12"/>
  <c r="HS220" i="12"/>
  <c r="CV219" i="12"/>
  <c r="BW220" i="12"/>
  <c r="BX220" i="12"/>
  <c r="BT219" i="21"/>
  <c r="N219" i="21" s="1"/>
  <c r="BY220" i="12"/>
  <c r="BU219" i="21"/>
  <c r="CK220" i="12"/>
  <c r="ES220" i="12"/>
  <c r="CU220" i="12"/>
  <c r="BH220" i="12"/>
  <c r="FI220" i="12"/>
  <c r="CW220" i="12"/>
  <c r="CX219" i="12"/>
  <c r="DQ220" i="12"/>
  <c r="DF219" i="12"/>
  <c r="KK219" i="12"/>
  <c r="II219" i="12"/>
  <c r="IR219" i="12"/>
  <c r="JA219" i="12"/>
  <c r="JJ219" i="12"/>
  <c r="JK219" i="12"/>
  <c r="LP219" i="12"/>
  <c r="KQ220" i="12"/>
  <c r="FQ219" i="12"/>
  <c r="ER220" i="12"/>
  <c r="HD220" i="12"/>
  <c r="BY219" i="12"/>
  <c r="KS219" i="12"/>
  <c r="JT220" i="12"/>
  <c r="ET219" i="12"/>
  <c r="KB219" i="12"/>
  <c r="JM220" i="12"/>
  <c r="EM219" i="12"/>
  <c r="GY219" i="12"/>
  <c r="FZ220" i="12"/>
  <c r="AU219" i="12"/>
  <c r="DG219" i="12"/>
  <c r="IP220" i="12"/>
  <c r="LB220" i="12"/>
  <c r="GB219" i="12"/>
  <c r="FC220" i="12"/>
  <c r="HO220" i="12"/>
  <c r="CR219" i="12"/>
  <c r="LD219" i="12"/>
  <c r="KE220" i="12"/>
  <c r="FE219" i="12"/>
  <c r="HQ219" i="12"/>
  <c r="GR220" i="12"/>
  <c r="BU219" i="12"/>
  <c r="AV220" i="12"/>
  <c r="DH220" i="12"/>
  <c r="IR220" i="12"/>
  <c r="LD220" i="12"/>
  <c r="GD219" i="12"/>
  <c r="FE220" i="12"/>
  <c r="HQ220" i="12"/>
  <c r="CT219" i="12"/>
  <c r="LF219" i="12"/>
  <c r="KG220" i="12"/>
  <c r="FG219" i="12"/>
  <c r="HS219" i="12"/>
  <c r="GT220" i="12"/>
  <c r="BW219" i="12"/>
  <c r="AX220" i="12"/>
  <c r="JB220" i="12"/>
  <c r="LN220" i="12"/>
  <c r="GN219" i="12"/>
  <c r="FO220" i="12"/>
  <c r="AR219" i="12"/>
  <c r="DD219" i="12"/>
  <c r="CE220" i="12"/>
  <c r="CH220" i="12"/>
  <c r="CL218" i="21"/>
  <c r="CI220" i="12"/>
  <c r="EK220" i="12"/>
  <c r="CT220" i="12"/>
  <c r="HE220" i="12"/>
  <c r="DD220" i="12"/>
  <c r="BR220" i="12"/>
  <c r="EI220" i="12"/>
  <c r="DF220" i="12"/>
  <c r="AZ220" i="12"/>
  <c r="CN219" i="21"/>
  <c r="BA220" i="12"/>
  <c r="BO219" i="21"/>
  <c r="CK219" i="21"/>
  <c r="AU121" i="21"/>
  <c r="AU112" i="21"/>
  <c r="AU102" i="21"/>
  <c r="AU65" i="21"/>
  <c r="AU14" i="21"/>
  <c r="AU103" i="21"/>
  <c r="AU129" i="21"/>
  <c r="AU110" i="21"/>
  <c r="AU93" i="21"/>
  <c r="AU63" i="21"/>
  <c r="AU29" i="21"/>
  <c r="AU12" i="21"/>
  <c r="AU41" i="21"/>
  <c r="AU11" i="21"/>
  <c r="AU134" i="21"/>
  <c r="AU220" i="21" s="1"/>
  <c r="AU100" i="21"/>
  <c r="AU74" i="21"/>
  <c r="AU68" i="21"/>
  <c r="AU40" i="21"/>
  <c r="AU75" i="21"/>
  <c r="AU125" i="21"/>
  <c r="AU91" i="21"/>
  <c r="AU77" i="21"/>
  <c r="AU66" i="21"/>
  <c r="AU36" i="21"/>
  <c r="AU69" i="21"/>
  <c r="AU76" i="21"/>
  <c r="AU127" i="21"/>
  <c r="AU104" i="21"/>
  <c r="AU94" i="21"/>
  <c r="AU70" i="21"/>
  <c r="AU27" i="21"/>
  <c r="AU95" i="21"/>
  <c r="AU111" i="21"/>
  <c r="AU72" i="21"/>
  <c r="AU79" i="21" s="1"/>
  <c r="AU56" i="21"/>
  <c r="AU64" i="21"/>
  <c r="AU13" i="21"/>
  <c r="AU142" i="21"/>
  <c r="AU109" i="21"/>
  <c r="AU62" i="21"/>
  <c r="AT76" i="21"/>
  <c r="AT64" i="21"/>
  <c r="AT62" i="21"/>
  <c r="AT41" i="21"/>
  <c r="AT142" i="21"/>
  <c r="AT104" i="21"/>
  <c r="AT129" i="21"/>
  <c r="AT109" i="21"/>
  <c r="AT102" i="21"/>
  <c r="AT66" i="21"/>
  <c r="AT100" i="21"/>
  <c r="F100" i="21" s="1"/>
  <c r="AT11" i="21"/>
  <c r="AT121" i="21"/>
  <c r="AT36" i="21"/>
  <c r="AT214" i="21" s="1"/>
  <c r="F214" i="21" s="1"/>
  <c r="AT68" i="21"/>
  <c r="AT134" i="21"/>
  <c r="AT112" i="21"/>
  <c r="F112" i="21" s="1"/>
  <c r="AT93" i="21"/>
  <c r="AT56" i="21"/>
  <c r="F56" i="21" s="1"/>
  <c r="AT69" i="21"/>
  <c r="AT14" i="21"/>
  <c r="AT91" i="21"/>
  <c r="F91" i="21" s="1"/>
  <c r="AT72" i="21"/>
  <c r="AT79" i="21" s="1"/>
  <c r="AT125" i="21"/>
  <c r="AT110" i="21"/>
  <c r="AT74" i="21"/>
  <c r="AT70" i="21"/>
  <c r="AT29" i="21"/>
  <c r="AT12" i="21"/>
  <c r="AT103" i="21"/>
  <c r="AT63" i="21"/>
  <c r="AT127" i="21"/>
  <c r="AT111" i="21"/>
  <c r="F111" i="21" s="1"/>
  <c r="AT77" i="21"/>
  <c r="AT65" i="21"/>
  <c r="AT40" i="21"/>
  <c r="AT13" i="21"/>
  <c r="F13" i="21" s="1"/>
  <c r="AT95" i="21"/>
  <c r="AT94" i="21"/>
  <c r="AT75" i="21"/>
  <c r="AT27" i="21"/>
  <c r="AS129" i="21"/>
  <c r="AS76" i="21"/>
  <c r="G76" i="21" s="1"/>
  <c r="AS66" i="21"/>
  <c r="G66" i="21" s="1"/>
  <c r="AS95" i="21"/>
  <c r="G95" i="21" s="1"/>
  <c r="AS27" i="21"/>
  <c r="G27" i="21" s="1"/>
  <c r="AS11" i="21"/>
  <c r="AS103" i="21"/>
  <c r="G103" i="21" s="1"/>
  <c r="AS111" i="21"/>
  <c r="G111" i="21" s="1"/>
  <c r="AS102" i="21"/>
  <c r="G102" i="21" s="1"/>
  <c r="AS56" i="21"/>
  <c r="G56" i="21" s="1"/>
  <c r="AS104" i="21"/>
  <c r="G104" i="21" s="1"/>
  <c r="AS41" i="21"/>
  <c r="G41" i="21" s="1"/>
  <c r="AS14" i="21"/>
  <c r="G14" i="21" s="1"/>
  <c r="AS112" i="21"/>
  <c r="G112" i="21" s="1"/>
  <c r="AS93" i="21"/>
  <c r="G93" i="21" s="1"/>
  <c r="AS68" i="21"/>
  <c r="G68" i="21" s="1"/>
  <c r="AS62" i="21"/>
  <c r="G62" i="21" s="1"/>
  <c r="AS12" i="21"/>
  <c r="G12" i="21" s="1"/>
  <c r="AS70" i="21"/>
  <c r="G70" i="21" s="1"/>
  <c r="AS36" i="21"/>
  <c r="AS214" i="21" s="1"/>
  <c r="G214" i="21" s="1"/>
  <c r="AS74" i="21"/>
  <c r="G74" i="21" s="1"/>
  <c r="AS100" i="21"/>
  <c r="G100" i="21" s="1"/>
  <c r="AS63" i="21"/>
  <c r="G63" i="21" s="1"/>
  <c r="AS29" i="21"/>
  <c r="G29" i="21" s="1"/>
  <c r="AS13" i="21"/>
  <c r="G13" i="21" s="1"/>
  <c r="AS125" i="21"/>
  <c r="AS69" i="21"/>
  <c r="G69" i="21" s="1"/>
  <c r="AS64" i="21"/>
  <c r="G64" i="21" s="1"/>
  <c r="AS134" i="21"/>
  <c r="AS109" i="21"/>
  <c r="G109" i="21" s="1"/>
  <c r="AS77" i="21"/>
  <c r="G77" i="21" s="1"/>
  <c r="AS72" i="21"/>
  <c r="AS79" i="21" s="1"/>
  <c r="AS65" i="21"/>
  <c r="G65" i="21" s="1"/>
  <c r="AS142" i="21"/>
  <c r="AS127" i="21"/>
  <c r="AS110" i="21"/>
  <c r="G110" i="21" s="1"/>
  <c r="AS94" i="21"/>
  <c r="G94" i="21" s="1"/>
  <c r="AS91" i="21"/>
  <c r="G91" i="21" s="1"/>
  <c r="AS40" i="21"/>
  <c r="G40" i="21" s="1"/>
  <c r="AS121" i="21"/>
  <c r="AS75" i="21"/>
  <c r="G75" i="21" s="1"/>
  <c r="AR129" i="21"/>
  <c r="AR112" i="21"/>
  <c r="AR103" i="21"/>
  <c r="AR95" i="21"/>
  <c r="AR66" i="21"/>
  <c r="AR14" i="21"/>
  <c r="AR91" i="21"/>
  <c r="AR142" i="21"/>
  <c r="AR41" i="21"/>
  <c r="AR127" i="21"/>
  <c r="AR110" i="21"/>
  <c r="AR94" i="21"/>
  <c r="AR68" i="21"/>
  <c r="AR76" i="21"/>
  <c r="AR12" i="21"/>
  <c r="AR102" i="21"/>
  <c r="AR93" i="21"/>
  <c r="AR63" i="21"/>
  <c r="AR134" i="21"/>
  <c r="AR220" i="21" s="1"/>
  <c r="AR111" i="21"/>
  <c r="AR75" i="21"/>
  <c r="AR62" i="21"/>
  <c r="AR40" i="21"/>
  <c r="AR13" i="21"/>
  <c r="AR27" i="21"/>
  <c r="AR72" i="21"/>
  <c r="AR79" i="21" s="1"/>
  <c r="AR64" i="21"/>
  <c r="AR109" i="21"/>
  <c r="AR100" i="21"/>
  <c r="AR104" i="21"/>
  <c r="AR36" i="21"/>
  <c r="AR11" i="21"/>
  <c r="AR65" i="21"/>
  <c r="AR29" i="21"/>
  <c r="AR56" i="21"/>
  <c r="AR125" i="21"/>
  <c r="AR74" i="21"/>
  <c r="AR70" i="21"/>
  <c r="AR69" i="21"/>
  <c r="AR121" i="21"/>
  <c r="AR77" i="21"/>
  <c r="AQ129" i="21"/>
  <c r="AQ110" i="21"/>
  <c r="AQ75" i="21"/>
  <c r="AQ102" i="21"/>
  <c r="AQ63" i="21"/>
  <c r="AQ13" i="21"/>
  <c r="AQ103" i="21"/>
  <c r="AQ121" i="21"/>
  <c r="AQ14" i="21"/>
  <c r="AQ134" i="21"/>
  <c r="AQ220" i="21" s="1"/>
  <c r="AQ112" i="21"/>
  <c r="AQ100" i="21"/>
  <c r="AQ76" i="21"/>
  <c r="AQ93" i="21"/>
  <c r="AQ11" i="21"/>
  <c r="AQ12" i="21"/>
  <c r="AQ68" i="21"/>
  <c r="AQ111" i="21"/>
  <c r="AQ91" i="21"/>
  <c r="AQ62" i="21"/>
  <c r="AQ36" i="21"/>
  <c r="AQ29" i="21"/>
  <c r="AQ109" i="21"/>
  <c r="AQ104" i="21"/>
  <c r="AQ70" i="21"/>
  <c r="AQ27" i="21"/>
  <c r="AQ127" i="21"/>
  <c r="AQ69" i="21"/>
  <c r="AQ74" i="21"/>
  <c r="AQ95" i="21"/>
  <c r="AQ65" i="21"/>
  <c r="AQ41" i="21"/>
  <c r="AQ56" i="21"/>
  <c r="AQ40" i="21"/>
  <c r="AQ142" i="21"/>
  <c r="AQ125" i="21"/>
  <c r="AQ77" i="21"/>
  <c r="AQ72" i="21"/>
  <c r="AQ79" i="21" s="1"/>
  <c r="AQ66" i="21"/>
  <c r="AQ64" i="21"/>
  <c r="AQ94" i="21"/>
  <c r="AP103" i="21"/>
  <c r="AP76" i="21"/>
  <c r="AP69" i="21"/>
  <c r="AP95" i="21"/>
  <c r="AP72" i="21"/>
  <c r="AP41" i="21"/>
  <c r="AP94" i="21"/>
  <c r="AP102" i="21"/>
  <c r="AP93" i="21"/>
  <c r="AP29" i="21"/>
  <c r="AP112" i="21"/>
  <c r="AP77" i="21"/>
  <c r="AP75" i="21"/>
  <c r="AP68" i="21"/>
  <c r="AP63" i="21"/>
  <c r="AP40" i="21"/>
  <c r="AP134" i="21"/>
  <c r="AP220" i="21" s="1"/>
  <c r="AP110" i="21"/>
  <c r="AP100" i="21"/>
  <c r="AP56" i="21"/>
  <c r="AP66" i="21"/>
  <c r="AP65" i="21"/>
  <c r="AP11" i="21"/>
  <c r="AP19" i="21" s="1"/>
  <c r="AP125" i="21"/>
  <c r="AP64" i="21"/>
  <c r="AP14" i="21"/>
  <c r="AP127" i="21"/>
  <c r="AP111" i="21"/>
  <c r="AP91" i="21"/>
  <c r="AP74" i="21"/>
  <c r="AP70" i="21"/>
  <c r="AP12" i="21"/>
  <c r="AP129" i="21"/>
  <c r="AP27" i="21"/>
  <c r="AP142" i="21"/>
  <c r="AP121" i="21"/>
  <c r="AP109" i="21"/>
  <c r="AP104" i="21"/>
  <c r="AP62" i="21"/>
  <c r="AP36" i="21"/>
  <c r="AP13" i="21"/>
  <c r="AO134" i="21"/>
  <c r="AO220" i="21" s="1"/>
  <c r="AO100" i="21"/>
  <c r="AO74" i="21"/>
  <c r="AO66" i="21"/>
  <c r="AO36" i="21"/>
  <c r="AO13" i="21"/>
  <c r="AO111" i="21"/>
  <c r="AO91" i="21"/>
  <c r="AO62" i="21"/>
  <c r="AO56" i="21"/>
  <c r="AO11" i="21"/>
  <c r="AO109" i="21"/>
  <c r="AO104" i="21"/>
  <c r="AO70" i="21"/>
  <c r="AO64" i="21"/>
  <c r="AO12" i="21"/>
  <c r="AO112" i="21"/>
  <c r="AO95" i="21"/>
  <c r="AO77" i="21"/>
  <c r="AO41" i="21"/>
  <c r="AO14" i="21"/>
  <c r="AO127" i="21"/>
  <c r="AO110" i="21"/>
  <c r="AO72" i="21"/>
  <c r="AO79" i="21" s="1"/>
  <c r="AO65" i="21"/>
  <c r="AO142" i="21"/>
  <c r="AO121" i="21"/>
  <c r="AO103" i="21"/>
  <c r="AO76" i="21"/>
  <c r="AO63" i="21"/>
  <c r="AO29" i="21"/>
  <c r="AO129" i="21"/>
  <c r="AO94" i="21"/>
  <c r="AO102" i="21"/>
  <c r="AO68" i="21"/>
  <c r="AO27" i="21"/>
  <c r="AO125" i="21"/>
  <c r="AO75" i="21"/>
  <c r="AO93" i="21"/>
  <c r="AO69" i="21"/>
  <c r="AO40" i="21"/>
  <c r="AN127" i="21"/>
  <c r="AN110" i="21"/>
  <c r="AN102" i="21"/>
  <c r="AN63" i="21"/>
  <c r="AN29" i="21"/>
  <c r="AN134" i="21"/>
  <c r="AN220" i="21" s="1"/>
  <c r="AN75" i="21"/>
  <c r="AN93" i="21"/>
  <c r="AN94" i="21"/>
  <c r="AN40" i="21"/>
  <c r="AN13" i="21"/>
  <c r="AN125" i="21"/>
  <c r="AN100" i="21"/>
  <c r="AN74" i="21"/>
  <c r="AN103" i="21"/>
  <c r="AN27" i="21"/>
  <c r="AN11" i="21"/>
  <c r="AN142" i="21"/>
  <c r="AN91" i="21"/>
  <c r="AN77" i="21"/>
  <c r="AN56" i="21"/>
  <c r="AN41" i="21"/>
  <c r="AN14" i="21"/>
  <c r="AN104" i="21"/>
  <c r="AN65" i="21"/>
  <c r="AN70" i="21"/>
  <c r="AN36" i="21"/>
  <c r="AN12" i="21"/>
  <c r="AN111" i="21"/>
  <c r="AN95" i="21"/>
  <c r="AN69" i="21"/>
  <c r="AN64" i="21"/>
  <c r="AN121" i="21"/>
  <c r="AN109" i="21"/>
  <c r="AN72" i="21"/>
  <c r="AN79" i="21" s="1"/>
  <c r="AN66" i="21"/>
  <c r="AN62" i="21"/>
  <c r="AN129" i="21"/>
  <c r="AN112" i="21"/>
  <c r="AN76" i="21"/>
  <c r="AN68" i="21"/>
  <c r="AM127" i="21"/>
  <c r="AM111" i="21"/>
  <c r="AM72" i="21"/>
  <c r="AM79" i="21" s="1"/>
  <c r="AM56" i="21"/>
  <c r="AM65" i="21"/>
  <c r="AM11" i="21"/>
  <c r="AM62" i="21"/>
  <c r="AM134" i="21"/>
  <c r="AM220" i="21" s="1"/>
  <c r="AM109" i="21"/>
  <c r="AM76" i="21"/>
  <c r="AM70" i="21"/>
  <c r="AM64" i="21"/>
  <c r="AM14" i="21"/>
  <c r="AM142" i="21"/>
  <c r="AM125" i="21"/>
  <c r="AM112" i="21"/>
  <c r="AM102" i="21"/>
  <c r="AM103" i="21"/>
  <c r="AM12" i="21"/>
  <c r="AM63" i="21"/>
  <c r="AM110" i="21"/>
  <c r="AM93" i="21"/>
  <c r="AM66" i="21"/>
  <c r="AM29" i="21"/>
  <c r="AM41" i="21"/>
  <c r="AM100" i="21"/>
  <c r="AM74" i="21"/>
  <c r="AM94" i="21"/>
  <c r="AM40" i="21"/>
  <c r="AM95" i="21"/>
  <c r="AM91" i="21"/>
  <c r="AM77" i="21"/>
  <c r="AM75" i="21"/>
  <c r="AM36" i="21"/>
  <c r="AM129" i="21"/>
  <c r="AM121" i="21"/>
  <c r="AM104" i="21"/>
  <c r="AM69" i="21"/>
  <c r="AM68" i="21"/>
  <c r="AM27" i="21"/>
  <c r="AM13" i="21"/>
  <c r="AL134" i="21"/>
  <c r="AL220" i="21" s="1"/>
  <c r="AL76" i="21"/>
  <c r="AL66" i="21"/>
  <c r="AL69" i="21"/>
  <c r="AL29" i="21"/>
  <c r="AL125" i="21"/>
  <c r="AL109" i="21"/>
  <c r="AL102" i="21"/>
  <c r="AL91" i="21"/>
  <c r="AL100" i="21"/>
  <c r="AL11" i="21"/>
  <c r="AL121" i="21"/>
  <c r="AL112" i="21"/>
  <c r="AL93" i="21"/>
  <c r="AL75" i="21"/>
  <c r="AL65" i="21"/>
  <c r="AL14" i="21"/>
  <c r="AL111" i="21"/>
  <c r="AL74" i="21"/>
  <c r="AL56" i="21"/>
  <c r="AL40" i="21"/>
  <c r="AL13" i="21"/>
  <c r="AL110" i="21"/>
  <c r="AL77" i="21"/>
  <c r="AL70" i="21"/>
  <c r="AL12" i="21"/>
  <c r="AL142" i="21"/>
  <c r="AL104" i="21"/>
  <c r="AL103" i="21"/>
  <c r="AL64" i="21"/>
  <c r="AL36" i="21"/>
  <c r="AL129" i="21"/>
  <c r="AL95" i="21"/>
  <c r="AL94" i="21"/>
  <c r="AL68" i="21"/>
  <c r="AL27" i="21"/>
  <c r="AL127" i="21"/>
  <c r="AL72" i="21"/>
  <c r="AL79" i="21" s="1"/>
  <c r="AL63" i="21"/>
  <c r="AL62" i="21"/>
  <c r="AL41" i="21"/>
  <c r="AK125" i="21"/>
  <c r="AK76" i="21"/>
  <c r="AK75" i="21"/>
  <c r="AK64" i="21"/>
  <c r="AK36" i="21"/>
  <c r="AK127" i="21"/>
  <c r="AK102" i="21"/>
  <c r="AK91" i="21"/>
  <c r="AK68" i="21"/>
  <c r="AK27" i="21"/>
  <c r="AK11" i="21"/>
  <c r="AK121" i="21"/>
  <c r="AK93" i="21"/>
  <c r="AK66" i="21"/>
  <c r="AK100" i="21"/>
  <c r="AK41" i="21"/>
  <c r="AK14" i="21"/>
  <c r="AK142" i="21"/>
  <c r="AK74" i="21"/>
  <c r="AK70" i="21"/>
  <c r="AK62" i="21"/>
  <c r="AK29" i="21"/>
  <c r="AK12" i="21"/>
  <c r="AK109" i="21"/>
  <c r="AK77" i="21"/>
  <c r="AK69" i="21"/>
  <c r="AK65" i="21"/>
  <c r="AK13" i="21"/>
  <c r="AK112" i="21"/>
  <c r="AK103" i="21"/>
  <c r="AK95" i="21"/>
  <c r="AK104" i="21"/>
  <c r="AK134" i="21"/>
  <c r="AK220" i="21" s="1"/>
  <c r="AK110" i="21"/>
  <c r="AK94" i="21"/>
  <c r="AK56" i="21"/>
  <c r="AK72" i="21"/>
  <c r="AK79" i="21" s="1"/>
  <c r="AK129" i="21"/>
  <c r="AK111" i="21"/>
  <c r="AK63" i="21"/>
  <c r="AK40" i="21"/>
  <c r="AJ127" i="21"/>
  <c r="AJ112" i="21"/>
  <c r="AJ102" i="21"/>
  <c r="AJ63" i="21"/>
  <c r="AJ40" i="21"/>
  <c r="AJ125" i="21"/>
  <c r="AJ109" i="21"/>
  <c r="AJ94" i="21"/>
  <c r="AJ76" i="21"/>
  <c r="AJ29" i="21"/>
  <c r="AJ11" i="21"/>
  <c r="AJ111" i="21"/>
  <c r="AJ134" i="21"/>
  <c r="AJ220" i="21" s="1"/>
  <c r="AJ75" i="21"/>
  <c r="AJ100" i="21"/>
  <c r="AJ66" i="21"/>
  <c r="AJ95" i="21"/>
  <c r="AJ74" i="21"/>
  <c r="AJ93" i="21"/>
  <c r="AJ91" i="21"/>
  <c r="AJ36" i="21"/>
  <c r="AJ68" i="21"/>
  <c r="AJ142" i="21"/>
  <c r="AJ104" i="21"/>
  <c r="AJ65" i="21"/>
  <c r="AJ70" i="21"/>
  <c r="AJ27" i="21"/>
  <c r="AJ77" i="21"/>
  <c r="AJ72" i="21"/>
  <c r="AJ64" i="21"/>
  <c r="AJ56" i="21"/>
  <c r="AJ41" i="21"/>
  <c r="AJ12" i="21"/>
  <c r="AJ129" i="21"/>
  <c r="AJ14" i="21"/>
  <c r="AJ121" i="21"/>
  <c r="AJ131" i="21" s="1"/>
  <c r="AJ110" i="21"/>
  <c r="AJ103" i="21"/>
  <c r="AJ62" i="21"/>
  <c r="AJ69" i="21"/>
  <c r="AJ13" i="21"/>
  <c r="BU142" i="21"/>
  <c r="BT142" i="21"/>
  <c r="BS142" i="21"/>
  <c r="BR142" i="21"/>
  <c r="BQ142" i="21"/>
  <c r="BP142" i="21"/>
  <c r="BO142" i="21"/>
  <c r="BN142" i="21"/>
  <c r="BM142" i="21"/>
  <c r="BL142" i="21"/>
  <c r="BK142" i="21"/>
  <c r="BJ142" i="21"/>
  <c r="CL142" i="21"/>
  <c r="CT142" i="21"/>
  <c r="CM142" i="21"/>
  <c r="CN142" i="21"/>
  <c r="CJ142" i="21"/>
  <c r="CO142" i="21"/>
  <c r="CQ142" i="21"/>
  <c r="CP142" i="21"/>
  <c r="CR142" i="21"/>
  <c r="CK142" i="21"/>
  <c r="CS142" i="21"/>
  <c r="CU142" i="21"/>
  <c r="CM134" i="21"/>
  <c r="CM136" i="21" s="1"/>
  <c r="CU134" i="21"/>
  <c r="BQ134" i="21"/>
  <c r="CN134" i="21"/>
  <c r="CJ134" i="21"/>
  <c r="BR134" i="21"/>
  <c r="CR134" i="21"/>
  <c r="BN134" i="21"/>
  <c r="BP134" i="21"/>
  <c r="BP220" i="21" s="1"/>
  <c r="CO134" i="21"/>
  <c r="BK134" i="21"/>
  <c r="BS134" i="21"/>
  <c r="BS220" i="21" s="1"/>
  <c r="O220" i="21" s="1"/>
  <c r="BJ134" i="21"/>
  <c r="BJ220" i="21" s="1"/>
  <c r="CP134" i="21"/>
  <c r="CP220" i="21" s="1"/>
  <c r="BL134" i="21"/>
  <c r="BT134" i="21"/>
  <c r="BT220" i="21" s="1"/>
  <c r="N220" i="21" s="1"/>
  <c r="CQ134" i="21"/>
  <c r="BM134" i="21"/>
  <c r="BU134" i="21"/>
  <c r="CL134" i="21"/>
  <c r="CT134" i="21"/>
  <c r="CT220" i="21" s="1"/>
  <c r="V220" i="21" s="1"/>
  <c r="CK134" i="21"/>
  <c r="CS134" i="21"/>
  <c r="CS220" i="21" s="1"/>
  <c r="W220" i="21" s="1"/>
  <c r="BO134" i="21"/>
  <c r="BU100" i="21"/>
  <c r="BU106" i="21" s="1"/>
  <c r="BU74" i="21"/>
  <c r="BU36" i="21"/>
  <c r="CU100" i="21"/>
  <c r="CU105" i="21" s="1"/>
  <c r="CU72" i="21"/>
  <c r="CU79" i="21" s="1"/>
  <c r="CU36" i="21"/>
  <c r="BU104" i="21"/>
  <c r="BU27" i="21"/>
  <c r="BU32" i="21" s="1"/>
  <c r="BU91" i="21"/>
  <c r="BU92" i="21" s="1"/>
  <c r="BU72" i="21"/>
  <c r="BU41" i="21"/>
  <c r="CU104" i="21"/>
  <c r="CU77" i="21"/>
  <c r="CU41" i="21"/>
  <c r="BU95" i="21"/>
  <c r="BU103" i="21"/>
  <c r="CU91" i="21"/>
  <c r="CU98" i="21" s="1"/>
  <c r="CU76" i="21"/>
  <c r="BU13" i="21"/>
  <c r="BU109" i="21"/>
  <c r="BU102" i="21"/>
  <c r="BU75" i="21"/>
  <c r="CU109" i="21"/>
  <c r="CU95" i="21"/>
  <c r="CU94" i="21"/>
  <c r="BU11" i="21"/>
  <c r="BU112" i="21"/>
  <c r="BU93" i="21"/>
  <c r="CU112" i="21"/>
  <c r="CU102" i="21"/>
  <c r="BU14" i="21"/>
  <c r="BU110" i="21"/>
  <c r="BU76" i="21"/>
  <c r="BU29" i="21"/>
  <c r="CU110" i="21"/>
  <c r="CU75" i="21"/>
  <c r="CU29" i="21"/>
  <c r="BU12" i="21"/>
  <c r="CU103" i="21"/>
  <c r="BU111" i="21"/>
  <c r="BU116" i="21" s="1"/>
  <c r="BU94" i="21"/>
  <c r="BU40" i="21"/>
  <c r="CU111" i="21"/>
  <c r="CU116" i="21" s="1"/>
  <c r="CU93" i="21"/>
  <c r="CU40" i="21"/>
  <c r="BU77" i="21"/>
  <c r="CU74" i="21"/>
  <c r="CU27" i="21"/>
  <c r="CU31" i="21" s="1"/>
  <c r="BT91" i="21"/>
  <c r="BT74" i="21"/>
  <c r="BT41" i="21"/>
  <c r="CT102" i="21"/>
  <c r="V102" i="21" s="1"/>
  <c r="CT94" i="21"/>
  <c r="BT95" i="21"/>
  <c r="BT77" i="21"/>
  <c r="BT29" i="21"/>
  <c r="CT112" i="21"/>
  <c r="V112" i="21" s="1"/>
  <c r="CT75" i="21"/>
  <c r="CT77" i="21"/>
  <c r="BT13" i="21"/>
  <c r="N13" i="21" s="1"/>
  <c r="BT102" i="21"/>
  <c r="BT76" i="21"/>
  <c r="CT110" i="21"/>
  <c r="CT93" i="21"/>
  <c r="CT40" i="21"/>
  <c r="V40" i="21" s="1"/>
  <c r="BT11" i="21"/>
  <c r="BT112" i="21"/>
  <c r="N112" i="21" s="1"/>
  <c r="BT93" i="21"/>
  <c r="BT75" i="21"/>
  <c r="CT109" i="21"/>
  <c r="CT72" i="21"/>
  <c r="CT111" i="21"/>
  <c r="CT103" i="21"/>
  <c r="V103" i="21" s="1"/>
  <c r="CT29" i="21"/>
  <c r="V29" i="21" s="1"/>
  <c r="BT110" i="21"/>
  <c r="BT103" i="21"/>
  <c r="BT12" i="21"/>
  <c r="BT111" i="21"/>
  <c r="BT94" i="21"/>
  <c r="BT40" i="21"/>
  <c r="CT104" i="21"/>
  <c r="V104" i="21" s="1"/>
  <c r="CT76" i="21"/>
  <c r="CT36" i="21"/>
  <c r="BT109" i="21"/>
  <c r="BT72" i="21"/>
  <c r="BT36" i="21"/>
  <c r="BT104" i="21"/>
  <c r="BT100" i="21"/>
  <c r="BT27" i="21"/>
  <c r="CT95" i="21"/>
  <c r="CT100" i="21"/>
  <c r="CT41" i="21"/>
  <c r="V41" i="21" s="1"/>
  <c r="BT14" i="21"/>
  <c r="CT91" i="21"/>
  <c r="CT74" i="21"/>
  <c r="CT27" i="21"/>
  <c r="BS110" i="21"/>
  <c r="O110" i="21" s="1"/>
  <c r="BS94" i="21"/>
  <c r="O94" i="21" s="1"/>
  <c r="BS72" i="21"/>
  <c r="CS95" i="21"/>
  <c r="W95" i="21" s="1"/>
  <c r="CS74" i="21"/>
  <c r="W74" i="21" s="1"/>
  <c r="CS41" i="21"/>
  <c r="W41" i="21" s="1"/>
  <c r="BS13" i="21"/>
  <c r="O13" i="21" s="1"/>
  <c r="CS110" i="21"/>
  <c r="W110" i="21" s="1"/>
  <c r="CS72" i="21"/>
  <c r="CS77" i="21"/>
  <c r="W77" i="21" s="1"/>
  <c r="BS112" i="21"/>
  <c r="O112" i="21" s="1"/>
  <c r="BS74" i="21"/>
  <c r="O74" i="21" s="1"/>
  <c r="BS40" i="21"/>
  <c r="O40" i="21" s="1"/>
  <c r="CS102" i="21"/>
  <c r="W102" i="21" s="1"/>
  <c r="CS100" i="21"/>
  <c r="CS111" i="21"/>
  <c r="CS36" i="21"/>
  <c r="BS111" i="21"/>
  <c r="BS77" i="21"/>
  <c r="O77" i="21" s="1"/>
  <c r="BS36" i="21"/>
  <c r="CS75" i="21"/>
  <c r="W75" i="21" s="1"/>
  <c r="CS104" i="21"/>
  <c r="W104" i="21" s="1"/>
  <c r="CS29" i="21"/>
  <c r="W29" i="21" s="1"/>
  <c r="BS91" i="21"/>
  <c r="BS109" i="21"/>
  <c r="O109" i="21" s="1"/>
  <c r="BS75" i="21"/>
  <c r="O75" i="21" s="1"/>
  <c r="BS27" i="21"/>
  <c r="CS93" i="21"/>
  <c r="W93" i="21" s="1"/>
  <c r="CS91" i="21"/>
  <c r="BS11" i="21"/>
  <c r="CS76" i="21"/>
  <c r="W76" i="21" s="1"/>
  <c r="BS95" i="21"/>
  <c r="O95" i="21" s="1"/>
  <c r="BS100" i="21"/>
  <c r="BS41" i="21"/>
  <c r="O41" i="21" s="1"/>
  <c r="BS102" i="21"/>
  <c r="O102" i="21" s="1"/>
  <c r="BS104" i="21"/>
  <c r="O104" i="21" s="1"/>
  <c r="BS29" i="21"/>
  <c r="O29" i="21" s="1"/>
  <c r="CS112" i="21"/>
  <c r="W112" i="21" s="1"/>
  <c r="CS103" i="21"/>
  <c r="W103" i="21" s="1"/>
  <c r="CS40" i="21"/>
  <c r="W40" i="21" s="1"/>
  <c r="BS14" i="21"/>
  <c r="O14" i="21" s="1"/>
  <c r="BS103" i="21"/>
  <c r="O103" i="21" s="1"/>
  <c r="BS93" i="21"/>
  <c r="O93" i="21" s="1"/>
  <c r="BS76" i="21"/>
  <c r="O76" i="21" s="1"/>
  <c r="BS12" i="21"/>
  <c r="O12" i="21" s="1"/>
  <c r="CS109" i="21"/>
  <c r="W109" i="21" s="1"/>
  <c r="CS94" i="21"/>
  <c r="W94" i="21" s="1"/>
  <c r="CS27" i="21"/>
  <c r="CR72" i="21"/>
  <c r="CR79" i="21" s="1"/>
  <c r="CR77" i="21"/>
  <c r="BR93" i="21"/>
  <c r="BR72" i="21"/>
  <c r="CR110" i="21"/>
  <c r="CR103" i="21"/>
  <c r="CR95" i="21"/>
  <c r="BR103" i="21"/>
  <c r="BR76" i="21"/>
  <c r="BR29" i="21"/>
  <c r="BR94" i="21"/>
  <c r="BR14" i="21"/>
  <c r="CR111" i="21"/>
  <c r="CR118" i="21" s="1"/>
  <c r="CR76" i="21"/>
  <c r="CR40" i="21"/>
  <c r="BR104" i="21"/>
  <c r="BR11" i="21"/>
  <c r="BR110" i="21"/>
  <c r="BR74" i="21"/>
  <c r="CR109" i="21"/>
  <c r="CR94" i="21"/>
  <c r="CR36" i="21"/>
  <c r="BR100" i="21"/>
  <c r="BR101" i="21" s="1"/>
  <c r="CR112" i="21"/>
  <c r="CR100" i="21"/>
  <c r="CR106" i="21" s="1"/>
  <c r="CR27" i="21"/>
  <c r="CR30" i="21" s="1"/>
  <c r="BR111" i="21"/>
  <c r="BR116" i="21" s="1"/>
  <c r="BR77" i="21"/>
  <c r="BR40" i="21"/>
  <c r="BR13" i="21"/>
  <c r="CR102" i="21"/>
  <c r="CR74" i="21"/>
  <c r="CR41" i="21"/>
  <c r="BR109" i="21"/>
  <c r="BR91" i="21"/>
  <c r="BR97" i="21" s="1"/>
  <c r="BR36" i="21"/>
  <c r="BR12" i="21"/>
  <c r="BR102" i="21"/>
  <c r="BR95" i="21"/>
  <c r="BR41" i="21"/>
  <c r="CR75" i="21"/>
  <c r="CR91" i="21"/>
  <c r="CR97" i="21" s="1"/>
  <c r="BR112" i="21"/>
  <c r="BR75" i="21"/>
  <c r="BR27" i="21"/>
  <c r="BR30" i="21" s="1"/>
  <c r="CR93" i="21"/>
  <c r="CR104" i="21"/>
  <c r="CR29" i="21"/>
  <c r="CQ110" i="21"/>
  <c r="CQ94" i="21"/>
  <c r="CQ95" i="21"/>
  <c r="BQ110" i="21"/>
  <c r="BQ91" i="21"/>
  <c r="BQ92" i="21" s="1"/>
  <c r="BQ27" i="21"/>
  <c r="BQ32" i="21" s="1"/>
  <c r="BQ109" i="21"/>
  <c r="BQ36" i="21"/>
  <c r="BQ11" i="21"/>
  <c r="CQ111" i="21"/>
  <c r="CQ116" i="21" s="1"/>
  <c r="CQ100" i="21"/>
  <c r="CQ106" i="21" s="1"/>
  <c r="CQ40" i="21"/>
  <c r="BQ77" i="21"/>
  <c r="CQ109" i="21"/>
  <c r="CQ74" i="21"/>
  <c r="CQ36" i="21"/>
  <c r="BQ112" i="21"/>
  <c r="BQ102" i="21"/>
  <c r="BQ41" i="21"/>
  <c r="BQ14" i="21"/>
  <c r="CQ112" i="21"/>
  <c r="CQ104" i="21"/>
  <c r="CQ27" i="21"/>
  <c r="CQ32" i="21" s="1"/>
  <c r="BQ93" i="21"/>
  <c r="BQ75" i="21"/>
  <c r="BQ40" i="21"/>
  <c r="CQ93" i="21"/>
  <c r="CQ41" i="21"/>
  <c r="BQ95" i="21"/>
  <c r="CQ91" i="21"/>
  <c r="CQ92" i="21" s="1"/>
  <c r="BQ103" i="21"/>
  <c r="CQ72" i="21"/>
  <c r="CQ79" i="21" s="1"/>
  <c r="CQ77" i="21"/>
  <c r="BQ94" i="21"/>
  <c r="BQ72" i="21"/>
  <c r="BQ29" i="21"/>
  <c r="CQ103" i="21"/>
  <c r="CQ75" i="21"/>
  <c r="CQ29" i="21"/>
  <c r="BQ100" i="21"/>
  <c r="BQ106" i="21" s="1"/>
  <c r="BQ74" i="21"/>
  <c r="CQ76" i="21"/>
  <c r="CQ102" i="21"/>
  <c r="BQ111" i="21"/>
  <c r="BQ117" i="21" s="1"/>
  <c r="BQ104" i="21"/>
  <c r="BQ76" i="21"/>
  <c r="BQ12" i="21"/>
  <c r="BQ13" i="21"/>
  <c r="BP109" i="21"/>
  <c r="BP95" i="21"/>
  <c r="BP36" i="21"/>
  <c r="CP76" i="21"/>
  <c r="CP93" i="21"/>
  <c r="CP40" i="21"/>
  <c r="BP14" i="21"/>
  <c r="BP112" i="21"/>
  <c r="BP102" i="21"/>
  <c r="BP27" i="21"/>
  <c r="CP94" i="21"/>
  <c r="CP75" i="21"/>
  <c r="BP12" i="21"/>
  <c r="BP11" i="21"/>
  <c r="BP19" i="21" s="1"/>
  <c r="BP110" i="21"/>
  <c r="BP75" i="21"/>
  <c r="BP41" i="21"/>
  <c r="CP111" i="21"/>
  <c r="CP100" i="21"/>
  <c r="CP102" i="21"/>
  <c r="BP103" i="21"/>
  <c r="BP76" i="21"/>
  <c r="BP29" i="21"/>
  <c r="CP109" i="21"/>
  <c r="CP74" i="21"/>
  <c r="CP36" i="21"/>
  <c r="BP13" i="21"/>
  <c r="BP94" i="21"/>
  <c r="BP72" i="21"/>
  <c r="CP112" i="21"/>
  <c r="CP104" i="21"/>
  <c r="CP27" i="21"/>
  <c r="BP100" i="21"/>
  <c r="BP77" i="21"/>
  <c r="BP40" i="21"/>
  <c r="CP110" i="21"/>
  <c r="CP91" i="21"/>
  <c r="CP29" i="21"/>
  <c r="BP104" i="21"/>
  <c r="BP93" i="21"/>
  <c r="CP72" i="21"/>
  <c r="CP77" i="21"/>
  <c r="CP41" i="21"/>
  <c r="BP111" i="21"/>
  <c r="BP91" i="21"/>
  <c r="BP74" i="21"/>
  <c r="CP103" i="21"/>
  <c r="CP95" i="21"/>
  <c r="BO94" i="21"/>
  <c r="BO93" i="21"/>
  <c r="BO40" i="21"/>
  <c r="CO111" i="21"/>
  <c r="CO118" i="21" s="1"/>
  <c r="CO74" i="21"/>
  <c r="CO72" i="21"/>
  <c r="CO79" i="21" s="1"/>
  <c r="BO103" i="21"/>
  <c r="CO77" i="21"/>
  <c r="BO100" i="21"/>
  <c r="BO101" i="21" s="1"/>
  <c r="BO74" i="21"/>
  <c r="BO27" i="21"/>
  <c r="BO33" i="21" s="1"/>
  <c r="CO109" i="21"/>
  <c r="CO104" i="21"/>
  <c r="CO41" i="21"/>
  <c r="BO104" i="21"/>
  <c r="BO77" i="21"/>
  <c r="CO112" i="21"/>
  <c r="CO91" i="21"/>
  <c r="CO97" i="21" s="1"/>
  <c r="CO36" i="21"/>
  <c r="BO76" i="21"/>
  <c r="BO36" i="21"/>
  <c r="BO111" i="21"/>
  <c r="BO119" i="21" s="1"/>
  <c r="BO91" i="21"/>
  <c r="BO92" i="21" s="1"/>
  <c r="BO75" i="21"/>
  <c r="CO110" i="21"/>
  <c r="CO95" i="21"/>
  <c r="BO109" i="21"/>
  <c r="BO95" i="21"/>
  <c r="BO41" i="21"/>
  <c r="CO103" i="21"/>
  <c r="CO102" i="21"/>
  <c r="CO29" i="21"/>
  <c r="BO12" i="21"/>
  <c r="BO11" i="21"/>
  <c r="BO112" i="21"/>
  <c r="BO102" i="21"/>
  <c r="CO76" i="21"/>
  <c r="CO75" i="21"/>
  <c r="CO27" i="21"/>
  <c r="CO28" i="21" s="1"/>
  <c r="BO13" i="21"/>
  <c r="BO110" i="21"/>
  <c r="BO72" i="21"/>
  <c r="BO29" i="21"/>
  <c r="CO94" i="21"/>
  <c r="CO93" i="21"/>
  <c r="CO40" i="21"/>
  <c r="BO14" i="21"/>
  <c r="CO100" i="21"/>
  <c r="CO105" i="21" s="1"/>
  <c r="CN110" i="21"/>
  <c r="CN102" i="21"/>
  <c r="BN110" i="21"/>
  <c r="BN93" i="21"/>
  <c r="BN29" i="21"/>
  <c r="BN12" i="21"/>
  <c r="BN102" i="21"/>
  <c r="CN111" i="21"/>
  <c r="CN118" i="21" s="1"/>
  <c r="CN75" i="21"/>
  <c r="CN40" i="21"/>
  <c r="BN111" i="21"/>
  <c r="BN118" i="21" s="1"/>
  <c r="BN72" i="21"/>
  <c r="BN41" i="21"/>
  <c r="BN94" i="21"/>
  <c r="BN76" i="21"/>
  <c r="BN40" i="21"/>
  <c r="CN94" i="21"/>
  <c r="CN93" i="21"/>
  <c r="CN27" i="21"/>
  <c r="CN30" i="21" s="1"/>
  <c r="BN91" i="21"/>
  <c r="BN96" i="21" s="1"/>
  <c r="BN77" i="21"/>
  <c r="CN100" i="21"/>
  <c r="CN101" i="21" s="1"/>
  <c r="CN77" i="21"/>
  <c r="CN36" i="21"/>
  <c r="BN100" i="21"/>
  <c r="BN101" i="21" s="1"/>
  <c r="BN103" i="21"/>
  <c r="BN27" i="21"/>
  <c r="BN32" i="21" s="1"/>
  <c r="BN13" i="21"/>
  <c r="CN74" i="21"/>
  <c r="CN72" i="21"/>
  <c r="CN79" i="21" s="1"/>
  <c r="CN41" i="21"/>
  <c r="BN104" i="21"/>
  <c r="BN74" i="21"/>
  <c r="BN36" i="21"/>
  <c r="BN11" i="21"/>
  <c r="BN14" i="21"/>
  <c r="BN112" i="21"/>
  <c r="CN104" i="21"/>
  <c r="CN76" i="21"/>
  <c r="CN109" i="21"/>
  <c r="CN91" i="21"/>
  <c r="CN92" i="21" s="1"/>
  <c r="CN103" i="21"/>
  <c r="BN109" i="21"/>
  <c r="BN95" i="21"/>
  <c r="BN75" i="21"/>
  <c r="CN112" i="21"/>
  <c r="CN95" i="21"/>
  <c r="CN29" i="21"/>
  <c r="CQ129" i="21"/>
  <c r="CQ125" i="21"/>
  <c r="CT129" i="21"/>
  <c r="CS125" i="21"/>
  <c r="CS129" i="21"/>
  <c r="CM125" i="21"/>
  <c r="CN125" i="21"/>
  <c r="CU127" i="21"/>
  <c r="BL127" i="21"/>
  <c r="BM125" i="21"/>
  <c r="BJ127" i="21"/>
  <c r="BK125" i="21"/>
  <c r="BQ127" i="21"/>
  <c r="BM95" i="21"/>
  <c r="BM94" i="21"/>
  <c r="CM74" i="21"/>
  <c r="CM77" i="21"/>
  <c r="CM27" i="21"/>
  <c r="CM32" i="21" s="1"/>
  <c r="BR121" i="21"/>
  <c r="CN127" i="21"/>
  <c r="BM121" i="21"/>
  <c r="CP127" i="21"/>
  <c r="CO121" i="21"/>
  <c r="CU125" i="21"/>
  <c r="CK127" i="21"/>
  <c r="BO125" i="21"/>
  <c r="BR127" i="21"/>
  <c r="BU125" i="21"/>
  <c r="BS125" i="21"/>
  <c r="BN129" i="21"/>
  <c r="BM109" i="21"/>
  <c r="BM102" i="21"/>
  <c r="BM72" i="21"/>
  <c r="CM104" i="21"/>
  <c r="CM94" i="21"/>
  <c r="CM41" i="21"/>
  <c r="BM13" i="21"/>
  <c r="CM111" i="21"/>
  <c r="CM119" i="21" s="1"/>
  <c r="CM40" i="21"/>
  <c r="BM91" i="21"/>
  <c r="BM97" i="21" s="1"/>
  <c r="BM75" i="21"/>
  <c r="CM72" i="21"/>
  <c r="CM79" i="21" s="1"/>
  <c r="CM36" i="21"/>
  <c r="BK121" i="21"/>
  <c r="CK129" i="21"/>
  <c r="BU121" i="21"/>
  <c r="CM129" i="21"/>
  <c r="CL125" i="21"/>
  <c r="CR127" i="21"/>
  <c r="CS127" i="21"/>
  <c r="BQ129" i="21"/>
  <c r="BT127" i="21"/>
  <c r="BP127" i="21"/>
  <c r="BO129" i="21"/>
  <c r="BM112" i="21"/>
  <c r="BM93" i="21"/>
  <c r="CM91" i="21"/>
  <c r="CM92" i="21" s="1"/>
  <c r="CM76" i="21"/>
  <c r="BM27" i="21"/>
  <c r="BM28" i="21" s="1"/>
  <c r="CM93" i="21"/>
  <c r="BM14" i="21"/>
  <c r="CL127" i="21"/>
  <c r="CK125" i="21"/>
  <c r="CQ121" i="21"/>
  <c r="BJ129" i="21"/>
  <c r="BJ125" i="21"/>
  <c r="BM41" i="21"/>
  <c r="CM100" i="21"/>
  <c r="CM101" i="21" s="1"/>
  <c r="CK121" i="21"/>
  <c r="CM121" i="21"/>
  <c r="CQ127" i="21"/>
  <c r="CU129" i="21"/>
  <c r="CT125" i="21"/>
  <c r="CO129" i="21"/>
  <c r="CP129" i="21"/>
  <c r="BP125" i="21"/>
  <c r="BR125" i="21"/>
  <c r="BM129" i="21"/>
  <c r="BM110" i="21"/>
  <c r="BM76" i="21"/>
  <c r="BM29" i="21"/>
  <c r="CM109" i="21"/>
  <c r="CM95" i="21"/>
  <c r="CM103" i="21"/>
  <c r="CP121" i="21"/>
  <c r="CS121" i="21"/>
  <c r="CU121" i="21"/>
  <c r="BP121" i="21"/>
  <c r="BN121" i="21"/>
  <c r="CJ129" i="21"/>
  <c r="CJ127" i="21"/>
  <c r="CJ125" i="21"/>
  <c r="BN125" i="21"/>
  <c r="BM127" i="21"/>
  <c r="BQ125" i="21"/>
  <c r="BO127" i="21"/>
  <c r="BU129" i="21"/>
  <c r="BM111" i="21"/>
  <c r="BM118" i="21" s="1"/>
  <c r="BM103" i="21"/>
  <c r="BM40" i="21"/>
  <c r="CM112" i="21"/>
  <c r="CM102" i="21"/>
  <c r="BM12" i="21"/>
  <c r="BM11" i="21"/>
  <c r="CR121" i="21"/>
  <c r="CR129" i="21"/>
  <c r="CR125" i="21"/>
  <c r="BL121" i="21"/>
  <c r="BJ121" i="21"/>
  <c r="BJ131" i="21" s="1"/>
  <c r="CP125" i="21"/>
  <c r="CM127" i="21"/>
  <c r="BQ121" i="21"/>
  <c r="BK127" i="21"/>
  <c r="BU127" i="21"/>
  <c r="BN127" i="21"/>
  <c r="BL129" i="21"/>
  <c r="BM100" i="21"/>
  <c r="BM105" i="21" s="1"/>
  <c r="BM74" i="21"/>
  <c r="BM36" i="21"/>
  <c r="CM110" i="21"/>
  <c r="CM75" i="21"/>
  <c r="CM29" i="21"/>
  <c r="BM104" i="21"/>
  <c r="BM77" i="21"/>
  <c r="CT121" i="21"/>
  <c r="CL129" i="21"/>
  <c r="BO121" i="21"/>
  <c r="CJ121" i="21"/>
  <c r="CJ131" i="21" s="1"/>
  <c r="BP129" i="21"/>
  <c r="BS129" i="21"/>
  <c r="BT125" i="21"/>
  <c r="CO125" i="21"/>
  <c r="CL121" i="21"/>
  <c r="CO127" i="21"/>
  <c r="CN121" i="21"/>
  <c r="CN129" i="21"/>
  <c r="BS121" i="21"/>
  <c r="BT121" i="21"/>
  <c r="CT127" i="21"/>
  <c r="BS127" i="21"/>
  <c r="BR129" i="21"/>
  <c r="BK129" i="21"/>
  <c r="BT129" i="21"/>
  <c r="BL125" i="21"/>
  <c r="CL112" i="21"/>
  <c r="CL102" i="21"/>
  <c r="CL94" i="21"/>
  <c r="BL112" i="21"/>
  <c r="BL93" i="21"/>
  <c r="BL100" i="21"/>
  <c r="BL101" i="21" s="1"/>
  <c r="BL11" i="21"/>
  <c r="BL13" i="21"/>
  <c r="CL110" i="21"/>
  <c r="CL75" i="21"/>
  <c r="CL29" i="21"/>
  <c r="BL110" i="21"/>
  <c r="BL103" i="21"/>
  <c r="BL14" i="21"/>
  <c r="CL111" i="21"/>
  <c r="CL117" i="21" s="1"/>
  <c r="CL93" i="21"/>
  <c r="CL40" i="21"/>
  <c r="BL111" i="21"/>
  <c r="BL118" i="21" s="1"/>
  <c r="BL74" i="21"/>
  <c r="BL40" i="21"/>
  <c r="BL12" i="21"/>
  <c r="BL102" i="21"/>
  <c r="BL75" i="21"/>
  <c r="CL109" i="21"/>
  <c r="CL72" i="21"/>
  <c r="CL79" i="21" s="1"/>
  <c r="BL109" i="21"/>
  <c r="BL72" i="21"/>
  <c r="BL36" i="21"/>
  <c r="BL91" i="21"/>
  <c r="BL92" i="21" s="1"/>
  <c r="BL77" i="21"/>
  <c r="BL29" i="21"/>
  <c r="CL74" i="21"/>
  <c r="CL104" i="21"/>
  <c r="CL103" i="21"/>
  <c r="CL36" i="21"/>
  <c r="BL104" i="21"/>
  <c r="BL76" i="21"/>
  <c r="BL27" i="21"/>
  <c r="BL28" i="21" s="1"/>
  <c r="CL91" i="21"/>
  <c r="CL92" i="21" s="1"/>
  <c r="CL76" i="21"/>
  <c r="CL27" i="21"/>
  <c r="CL28" i="21" s="1"/>
  <c r="CL77" i="21"/>
  <c r="CL100" i="21"/>
  <c r="CL105" i="21" s="1"/>
  <c r="CL41" i="21"/>
  <c r="BL95" i="21"/>
  <c r="BL94" i="21"/>
  <c r="BL41" i="21"/>
  <c r="CL95" i="21"/>
  <c r="BK111" i="21"/>
  <c r="BK116" i="21" s="1"/>
  <c r="BK91" i="21"/>
  <c r="BK92" i="21" s="1"/>
  <c r="BK27" i="21"/>
  <c r="BK28" i="21" s="1"/>
  <c r="CK75" i="21"/>
  <c r="CK77" i="21"/>
  <c r="BK11" i="21"/>
  <c r="BK109" i="21"/>
  <c r="BK77" i="21"/>
  <c r="BK36" i="21"/>
  <c r="CK93" i="21"/>
  <c r="CK91" i="21"/>
  <c r="CK92" i="21" s="1"/>
  <c r="BK14" i="21"/>
  <c r="BK74" i="21"/>
  <c r="CK104" i="21"/>
  <c r="BK95" i="21"/>
  <c r="BK75" i="21"/>
  <c r="BK41" i="21"/>
  <c r="CK110" i="21"/>
  <c r="CK72" i="21"/>
  <c r="CK79" i="21" s="1"/>
  <c r="CK74" i="21"/>
  <c r="BK12" i="21"/>
  <c r="BK102" i="21"/>
  <c r="BK100" i="21"/>
  <c r="BK101" i="21" s="1"/>
  <c r="BK29" i="21"/>
  <c r="CK112" i="21"/>
  <c r="CK103" i="21"/>
  <c r="CK40" i="21"/>
  <c r="BK93" i="21"/>
  <c r="BK104" i="21"/>
  <c r="CK111" i="21"/>
  <c r="CK117" i="21" s="1"/>
  <c r="CK76" i="21"/>
  <c r="CK27" i="21"/>
  <c r="CK31" i="21" s="1"/>
  <c r="BK103" i="21"/>
  <c r="BK72" i="21"/>
  <c r="CK109" i="21"/>
  <c r="CK94" i="21"/>
  <c r="CK36" i="21"/>
  <c r="BK110" i="21"/>
  <c r="BK40" i="21"/>
  <c r="CK102" i="21"/>
  <c r="CK29" i="21"/>
  <c r="BK13" i="21"/>
  <c r="BK112" i="21"/>
  <c r="BK94" i="21"/>
  <c r="BK76" i="21"/>
  <c r="CK95" i="21"/>
  <c r="CK100" i="21"/>
  <c r="CK101" i="21" s="1"/>
  <c r="CK41" i="21"/>
  <c r="BJ111" i="21"/>
  <c r="BJ117" i="21" s="1"/>
  <c r="BJ100" i="21"/>
  <c r="BJ101" i="21" s="1"/>
  <c r="CJ95" i="21"/>
  <c r="CJ75" i="21"/>
  <c r="CJ41" i="21"/>
  <c r="CM62" i="21"/>
  <c r="CK69" i="21"/>
  <c r="BK64" i="21"/>
  <c r="BS68" i="21"/>
  <c r="O68" i="21" s="1"/>
  <c r="CM65" i="21"/>
  <c r="BM56" i="21"/>
  <c r="BM58" i="21" s="1"/>
  <c r="CT63" i="21"/>
  <c r="CR70" i="21"/>
  <c r="CS56" i="21"/>
  <c r="CQ68" i="21"/>
  <c r="BQ63" i="21"/>
  <c r="BO70" i="21"/>
  <c r="CP66" i="21"/>
  <c r="BM70" i="21"/>
  <c r="CP65" i="21"/>
  <c r="BP56" i="21"/>
  <c r="BN68" i="21"/>
  <c r="BR65" i="21"/>
  <c r="CN66" i="21"/>
  <c r="BN62" i="21"/>
  <c r="CU68" i="21"/>
  <c r="BO66" i="21"/>
  <c r="CO66" i="21"/>
  <c r="BO62" i="21"/>
  <c r="BM69" i="21"/>
  <c r="BS56" i="21"/>
  <c r="BP62" i="21"/>
  <c r="BJ11" i="21"/>
  <c r="BJ112" i="21"/>
  <c r="BJ93" i="21"/>
  <c r="BJ40" i="21"/>
  <c r="CJ102" i="21"/>
  <c r="CJ74" i="21"/>
  <c r="CU62" i="21"/>
  <c r="CS69" i="21"/>
  <c r="W69" i="21" s="1"/>
  <c r="BS64" i="21"/>
  <c r="O64" i="21" s="1"/>
  <c r="BU64" i="21"/>
  <c r="CU65" i="21"/>
  <c r="BU56" i="21"/>
  <c r="BU67" i="21" s="1"/>
  <c r="CQ64" i="21"/>
  <c r="CJ65" i="21"/>
  <c r="CP62" i="21"/>
  <c r="CN69" i="21"/>
  <c r="BN64" i="21"/>
  <c r="BJ69" i="21"/>
  <c r="CR69" i="21"/>
  <c r="BT68" i="21"/>
  <c r="CM66" i="21"/>
  <c r="BM62" i="21"/>
  <c r="BK69" i="21"/>
  <c r="CM56" i="21"/>
  <c r="CM61" i="21" s="1"/>
  <c r="CK68" i="21"/>
  <c r="BK63" i="21"/>
  <c r="CJ69" i="21"/>
  <c r="CN56" i="21"/>
  <c r="CN60" i="21" s="1"/>
  <c r="CL68" i="21"/>
  <c r="BL63" i="21"/>
  <c r="BU69" i="21"/>
  <c r="BU63" i="21"/>
  <c r="BL66" i="21"/>
  <c r="BJ109" i="21"/>
  <c r="BJ72" i="21"/>
  <c r="CJ110" i="21"/>
  <c r="CJ94" i="21"/>
  <c r="CJ72" i="21"/>
  <c r="CR63" i="21"/>
  <c r="CP70" i="21"/>
  <c r="BP65" i="21"/>
  <c r="BJ56" i="21"/>
  <c r="BJ60" i="21" s="1"/>
  <c r="CR66" i="21"/>
  <c r="BQ65" i="21"/>
  <c r="CN65" i="21"/>
  <c r="BN56" i="21"/>
  <c r="BN57" i="21" s="1"/>
  <c r="CM63" i="21"/>
  <c r="CK70" i="21"/>
  <c r="BK65" i="21"/>
  <c r="BP64" i="21"/>
  <c r="BK56" i="21"/>
  <c r="BK60" i="21" s="1"/>
  <c r="CL56" i="21"/>
  <c r="CL57" i="21" s="1"/>
  <c r="CU66" i="21"/>
  <c r="BU62" i="21"/>
  <c r="BS69" i="21"/>
  <c r="O69" i="21" s="1"/>
  <c r="CU56" i="21"/>
  <c r="CS68" i="21"/>
  <c r="W68" i="21" s="1"/>
  <c r="BM65" i="21"/>
  <c r="BM63" i="21"/>
  <c r="CK62" i="21"/>
  <c r="CT68" i="21"/>
  <c r="BT63" i="21"/>
  <c r="BR70" i="21"/>
  <c r="BT66" i="21"/>
  <c r="BS70" i="21"/>
  <c r="O70" i="21" s="1"/>
  <c r="BJ104" i="21"/>
  <c r="BJ75" i="21"/>
  <c r="BJ29" i="21"/>
  <c r="CJ111" i="21"/>
  <c r="CJ118" i="21" s="1"/>
  <c r="CJ100" i="21"/>
  <c r="CJ105" i="21" s="1"/>
  <c r="CJ40" i="21"/>
  <c r="CO64" i="21"/>
  <c r="CJ68" i="21"/>
  <c r="BM66" i="21"/>
  <c r="CQ56" i="21"/>
  <c r="CQ58" i="21" s="1"/>
  <c r="CO68" i="21"/>
  <c r="BJ62" i="21"/>
  <c r="CK66" i="21"/>
  <c r="BK62" i="21"/>
  <c r="CU63" i="21"/>
  <c r="CS70" i="21"/>
  <c r="W70" i="21" s="1"/>
  <c r="BS65" i="21"/>
  <c r="O65" i="21" s="1"/>
  <c r="BR66" i="21"/>
  <c r="BR64" i="21"/>
  <c r="CT56" i="21"/>
  <c r="CR68" i="21"/>
  <c r="BR63" i="21"/>
  <c r="BP70" i="21"/>
  <c r="CR62" i="21"/>
  <c r="CP69" i="21"/>
  <c r="BO68" i="21"/>
  <c r="BO65" i="21"/>
  <c r="CS62" i="21"/>
  <c r="W62" i="21" s="1"/>
  <c r="CQ69" i="21"/>
  <c r="BQ64" i="21"/>
  <c r="BJ65" i="21"/>
  <c r="BJ64" i="21"/>
  <c r="BJ63" i="21"/>
  <c r="BJ103" i="21"/>
  <c r="BJ91" i="21"/>
  <c r="BJ97" i="21" s="1"/>
  <c r="BJ36" i="21"/>
  <c r="CJ112" i="21"/>
  <c r="CJ93" i="21"/>
  <c r="CL65" i="21"/>
  <c r="BL56" i="21"/>
  <c r="BL60" i="21" s="1"/>
  <c r="BU66" i="21"/>
  <c r="CN62" i="21"/>
  <c r="CL69" i="21"/>
  <c r="BN70" i="21"/>
  <c r="CS66" i="21"/>
  <c r="W66" i="21" s="1"/>
  <c r="BS62" i="21"/>
  <c r="O62" i="21" s="1"/>
  <c r="CR64" i="21"/>
  <c r="CJ64" i="21"/>
  <c r="BP66" i="21"/>
  <c r="BL69" i="21"/>
  <c r="BQ68" i="21"/>
  <c r="CQ62" i="21"/>
  <c r="CO69" i="21"/>
  <c r="BO64" i="21"/>
  <c r="BJ68" i="21"/>
  <c r="CO63" i="21"/>
  <c r="CM70" i="21"/>
  <c r="BQ70" i="21"/>
  <c r="BN69" i="21"/>
  <c r="CP63" i="21"/>
  <c r="CN70" i="21"/>
  <c r="BN65" i="21"/>
  <c r="CL62" i="21"/>
  <c r="BR62" i="21"/>
  <c r="BN66" i="21"/>
  <c r="BJ95" i="21"/>
  <c r="BJ77" i="21"/>
  <c r="BJ27" i="21"/>
  <c r="BJ31" i="21" s="1"/>
  <c r="CJ109" i="21"/>
  <c r="CJ91" i="21"/>
  <c r="CJ98" i="21" s="1"/>
  <c r="CJ29" i="21"/>
  <c r="CT65" i="21"/>
  <c r="BT56" i="21"/>
  <c r="BR68" i="21"/>
  <c r="CK63" i="21"/>
  <c r="CT69" i="21"/>
  <c r="CR56" i="21"/>
  <c r="CR59" i="21" s="1"/>
  <c r="CP68" i="21"/>
  <c r="BP63" i="21"/>
  <c r="CO65" i="21"/>
  <c r="BO56" i="21"/>
  <c r="BO59" i="21" s="1"/>
  <c r="BM68" i="21"/>
  <c r="BJ66" i="21"/>
  <c r="BK70" i="21"/>
  <c r="CN63" i="21"/>
  <c r="CL70" i="21"/>
  <c r="BL65" i="21"/>
  <c r="BS63" i="21"/>
  <c r="O63" i="21" s="1"/>
  <c r="CL64" i="21"/>
  <c r="CU70" i="21"/>
  <c r="CO56" i="21"/>
  <c r="CO61" i="21" s="1"/>
  <c r="BL70" i="21"/>
  <c r="CM64" i="21"/>
  <c r="CJ70" i="21"/>
  <c r="BK66" i="21"/>
  <c r="CK65" i="21"/>
  <c r="BK68" i="21"/>
  <c r="BU70" i="21"/>
  <c r="CJ27" i="21"/>
  <c r="CJ28" i="21" s="1"/>
  <c r="BO63" i="21"/>
  <c r="CL63" i="21"/>
  <c r="CK56" i="21"/>
  <c r="CK57" i="21" s="1"/>
  <c r="BR69" i="21"/>
  <c r="CS64" i="21"/>
  <c r="W64" i="21" s="1"/>
  <c r="BT69" i="21"/>
  <c r="CS65" i="21"/>
  <c r="W65" i="21" s="1"/>
  <c r="BR56" i="21"/>
  <c r="BR59" i="21" s="1"/>
  <c r="BJ70" i="21"/>
  <c r="BJ102" i="21"/>
  <c r="BJ76" i="21"/>
  <c r="BJ41" i="21"/>
  <c r="CJ104" i="21"/>
  <c r="CJ77" i="21"/>
  <c r="CJ36" i="21"/>
  <c r="CJ214" i="21" s="1"/>
  <c r="CQ66" i="21"/>
  <c r="BQ62" i="21"/>
  <c r="BO69" i="21"/>
  <c r="CS63" i="21"/>
  <c r="W63" i="21" s="1"/>
  <c r="CQ70" i="21"/>
  <c r="CO62" i="21"/>
  <c r="CM69" i="21"/>
  <c r="BQ69" i="21"/>
  <c r="CL66" i="21"/>
  <c r="BL62" i="21"/>
  <c r="BU68" i="21"/>
  <c r="CT62" i="21"/>
  <c r="BT70" i="21"/>
  <c r="CK64" i="21"/>
  <c r="CT70" i="21"/>
  <c r="BT65" i="21"/>
  <c r="BU65" i="21"/>
  <c r="CT64" i="21"/>
  <c r="CJ62" i="21"/>
  <c r="CQ63" i="21"/>
  <c r="BL64" i="21"/>
  <c r="CU64" i="21"/>
  <c r="CJ56" i="21"/>
  <c r="CJ58" i="21" s="1"/>
  <c r="BS66" i="21"/>
  <c r="O66" i="21" s="1"/>
  <c r="CM68" i="21"/>
  <c r="BM64" i="21"/>
  <c r="BL68" i="21"/>
  <c r="BJ110" i="21"/>
  <c r="BJ94" i="21"/>
  <c r="BJ74" i="21"/>
  <c r="CJ103" i="21"/>
  <c r="CJ76" i="21"/>
  <c r="CP56" i="21"/>
  <c r="CN68" i="21"/>
  <c r="BN63" i="21"/>
  <c r="CP64" i="21"/>
  <c r="CU69" i="21"/>
  <c r="BT62" i="21"/>
  <c r="BT64" i="21"/>
  <c r="BQ66" i="21"/>
  <c r="BQ56" i="21"/>
  <c r="BQ60" i="21" s="1"/>
  <c r="CR65" i="21"/>
  <c r="BP68" i="21"/>
  <c r="CJ66" i="21"/>
  <c r="CT66" i="21"/>
  <c r="CN64" i="21"/>
  <c r="CJ63" i="21"/>
  <c r="CQ65" i="21"/>
  <c r="BP69" i="21"/>
  <c r="CO70" i="21"/>
  <c r="CP14" i="21"/>
  <c r="CJ12" i="21"/>
  <c r="CJ13" i="21"/>
  <c r="CJ11" i="21"/>
  <c r="CK13" i="21"/>
  <c r="CN12" i="21"/>
  <c r="CP11" i="21"/>
  <c r="CP13" i="21"/>
  <c r="CU11" i="21"/>
  <c r="CR14" i="21"/>
  <c r="CL13" i="21"/>
  <c r="CR11" i="21"/>
  <c r="CN14" i="21"/>
  <c r="CS12" i="21"/>
  <c r="W12" i="21" s="1"/>
  <c r="CM11" i="21"/>
  <c r="CU13" i="21"/>
  <c r="CO12" i="21"/>
  <c r="CJ14" i="21"/>
  <c r="CQ13" i="21"/>
  <c r="CK12" i="21"/>
  <c r="CS14" i="21"/>
  <c r="W14" i="21" s="1"/>
  <c r="CS13" i="21"/>
  <c r="W13" i="21" s="1"/>
  <c r="CN11" i="21"/>
  <c r="CP12" i="21"/>
  <c r="CM13" i="21"/>
  <c r="CK14" i="21"/>
  <c r="CO14" i="21"/>
  <c r="CL12" i="21"/>
  <c r="CT14" i="21"/>
  <c r="CN13" i="21"/>
  <c r="CS11" i="21"/>
  <c r="CR13" i="21"/>
  <c r="CO11" i="21"/>
  <c r="CL14" i="21"/>
  <c r="CQ12" i="21"/>
  <c r="CK11" i="21"/>
  <c r="CM12" i="21"/>
  <c r="CM14" i="21"/>
  <c r="CR12" i="21"/>
  <c r="CL11" i="21"/>
  <c r="CT13" i="21"/>
  <c r="CT12" i="21"/>
  <c r="CU12" i="21"/>
  <c r="CU14" i="21"/>
  <c r="CO13" i="21"/>
  <c r="CT11" i="21"/>
  <c r="CQ14" i="21"/>
  <c r="CQ11" i="21"/>
  <c r="BJ14" i="21"/>
  <c r="BJ13" i="21"/>
  <c r="BJ12" i="21"/>
  <c r="D3" i="15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F3" i="15" s="1"/>
  <c r="AG3" i="15" s="1"/>
  <c r="AH3" i="15" s="1"/>
  <c r="AI3" i="15" s="1"/>
  <c r="AJ3" i="15" s="1"/>
  <c r="AK3" i="15" s="1"/>
  <c r="AL3" i="15" s="1"/>
  <c r="AM3" i="15" s="1"/>
  <c r="AN3" i="15" s="1"/>
  <c r="AO3" i="15" s="1"/>
  <c r="AP3" i="15" s="1"/>
  <c r="AQ3" i="15" s="1"/>
  <c r="AR3" i="15" s="1"/>
  <c r="AS3" i="15" s="1"/>
  <c r="AT3" i="15" s="1"/>
  <c r="AU3" i="15" s="1"/>
  <c r="AV3" i="15" s="1"/>
  <c r="AW3" i="15" s="1"/>
  <c r="AX3" i="15" s="1"/>
  <c r="AY3" i="15" s="1"/>
  <c r="AZ3" i="15" s="1"/>
  <c r="BA3" i="15" s="1"/>
  <c r="BB3" i="15" s="1"/>
  <c r="BC3" i="15" s="1"/>
  <c r="BD3" i="15" s="1"/>
  <c r="BE3" i="15" s="1"/>
  <c r="BF3" i="15" s="1"/>
  <c r="BG3" i="15" s="1"/>
  <c r="BH3" i="15" s="1"/>
  <c r="BI3" i="15" s="1"/>
  <c r="BJ3" i="15" s="1"/>
  <c r="BK3" i="15" s="1"/>
  <c r="BL3" i="15" s="1"/>
  <c r="BM3" i="15" s="1"/>
  <c r="BN3" i="15" s="1"/>
  <c r="BO3" i="15" s="1"/>
  <c r="BP3" i="15" s="1"/>
  <c r="BQ3" i="15" s="1"/>
  <c r="BR3" i="15" s="1"/>
  <c r="BS3" i="15" s="1"/>
  <c r="BT3" i="15" s="1"/>
  <c r="BU3" i="15" s="1"/>
  <c r="BV3" i="15" s="1"/>
  <c r="BW3" i="15" s="1"/>
  <c r="BX3" i="15" s="1"/>
  <c r="BY3" i="15" s="1"/>
  <c r="BZ3" i="15" s="1"/>
  <c r="CA3" i="15" s="1"/>
  <c r="CB3" i="15" s="1"/>
  <c r="CC3" i="15" s="1"/>
  <c r="CD3" i="15" s="1"/>
  <c r="CE3" i="15" s="1"/>
  <c r="CF3" i="15" s="1"/>
  <c r="CG3" i="15" s="1"/>
  <c r="CH3" i="15" s="1"/>
  <c r="CI3" i="15" s="1"/>
  <c r="CJ3" i="15" s="1"/>
  <c r="CK3" i="15" s="1"/>
  <c r="CL3" i="15" s="1"/>
  <c r="CM3" i="15" s="1"/>
  <c r="CN3" i="15" s="1"/>
  <c r="CO3" i="15" s="1"/>
  <c r="CP3" i="15" s="1"/>
  <c r="II109" i="12"/>
  <c r="IQ109" i="12"/>
  <c r="IY109" i="12"/>
  <c r="JG109" i="12"/>
  <c r="JO109" i="12"/>
  <c r="JW109" i="12"/>
  <c r="KE109" i="12"/>
  <c r="KM109" i="12"/>
  <c r="KU109" i="12"/>
  <c r="LC109" i="12"/>
  <c r="LK109" i="12"/>
  <c r="LS109" i="12"/>
  <c r="IP110" i="12"/>
  <c r="IX110" i="12"/>
  <c r="JF110" i="12"/>
  <c r="JN110" i="12"/>
  <c r="JV110" i="12"/>
  <c r="KD110" i="12"/>
  <c r="KL110" i="12"/>
  <c r="KT110" i="12"/>
  <c r="LB110" i="12"/>
  <c r="LJ110" i="12"/>
  <c r="LR110" i="12"/>
  <c r="EM109" i="12"/>
  <c r="EU109" i="12"/>
  <c r="FC109" i="12"/>
  <c r="FK109" i="12"/>
  <c r="FS109" i="12"/>
  <c r="GA109" i="12"/>
  <c r="GI109" i="12"/>
  <c r="GQ109" i="12"/>
  <c r="GY109" i="12"/>
  <c r="HG109" i="12"/>
  <c r="HO109" i="12"/>
  <c r="EL110" i="12"/>
  <c r="FB110" i="12"/>
  <c r="GX110" i="12"/>
  <c r="IJ109" i="12"/>
  <c r="IR109" i="12"/>
  <c r="IZ109" i="12"/>
  <c r="JH109" i="12"/>
  <c r="JP109" i="12"/>
  <c r="JX109" i="12"/>
  <c r="KF109" i="12"/>
  <c r="KN109" i="12"/>
  <c r="KV109" i="12"/>
  <c r="LD109" i="12"/>
  <c r="LL109" i="12"/>
  <c r="II110" i="12"/>
  <c r="IQ110" i="12"/>
  <c r="IY110" i="12"/>
  <c r="JG110" i="12"/>
  <c r="JO110" i="12"/>
  <c r="JW110" i="12"/>
  <c r="KE110" i="12"/>
  <c r="KM110" i="12"/>
  <c r="KU110" i="12"/>
  <c r="LC110" i="12"/>
  <c r="LK110" i="12"/>
  <c r="LS110" i="12"/>
  <c r="V110" i="12" s="1"/>
  <c r="EN109" i="12"/>
  <c r="EV109" i="12"/>
  <c r="FD109" i="12"/>
  <c r="FL109" i="12"/>
  <c r="FT109" i="12"/>
  <c r="GB109" i="12"/>
  <c r="GJ109" i="12"/>
  <c r="GR109" i="12"/>
  <c r="GZ109" i="12"/>
  <c r="HH109" i="12"/>
  <c r="HP109" i="12"/>
  <c r="EM110" i="12"/>
  <c r="EU110" i="12"/>
  <c r="FC110" i="12"/>
  <c r="FK110" i="12"/>
  <c r="FS110" i="12"/>
  <c r="GA110" i="12"/>
  <c r="GI110" i="12"/>
  <c r="GQ110" i="12"/>
  <c r="GY110" i="12"/>
  <c r="HG110" i="12"/>
  <c r="HO110" i="12"/>
  <c r="JX110" i="12"/>
  <c r="KV110" i="12"/>
  <c r="LL110" i="12"/>
  <c r="EO109" i="12"/>
  <c r="FE109" i="12"/>
  <c r="FU109" i="12"/>
  <c r="GK109" i="12"/>
  <c r="HA109" i="12"/>
  <c r="HQ109" i="12"/>
  <c r="EV110" i="12"/>
  <c r="FL110" i="12"/>
  <c r="GB110" i="12"/>
  <c r="GR110" i="12"/>
  <c r="HH110" i="12"/>
  <c r="EI110" i="12"/>
  <c r="GP110" i="12"/>
  <c r="IK109" i="12"/>
  <c r="IS109" i="12"/>
  <c r="JA109" i="12"/>
  <c r="JI109" i="12"/>
  <c r="JQ109" i="12"/>
  <c r="JY109" i="12"/>
  <c r="KG109" i="12"/>
  <c r="KO109" i="12"/>
  <c r="KW109" i="12"/>
  <c r="LE109" i="12"/>
  <c r="LM109" i="12"/>
  <c r="IJ110" i="12"/>
  <c r="IR110" i="12"/>
  <c r="IZ110" i="12"/>
  <c r="JH110" i="12"/>
  <c r="JP110" i="12"/>
  <c r="KF110" i="12"/>
  <c r="KN110" i="12"/>
  <c r="LD110" i="12"/>
  <c r="IH110" i="12"/>
  <c r="EW109" i="12"/>
  <c r="FM109" i="12"/>
  <c r="GC109" i="12"/>
  <c r="GS109" i="12"/>
  <c r="HI109" i="12"/>
  <c r="EN110" i="12"/>
  <c r="FD110" i="12"/>
  <c r="FT110" i="12"/>
  <c r="GJ110" i="12"/>
  <c r="GZ110" i="12"/>
  <c r="HP110" i="12"/>
  <c r="FR110" i="12"/>
  <c r="HN110" i="12"/>
  <c r="IL109" i="12"/>
  <c r="IT109" i="12"/>
  <c r="JB109" i="12"/>
  <c r="JJ109" i="12"/>
  <c r="JR109" i="12"/>
  <c r="JZ109" i="12"/>
  <c r="KH109" i="12"/>
  <c r="KP109" i="12"/>
  <c r="KX109" i="12"/>
  <c r="LF109" i="12"/>
  <c r="LN109" i="12"/>
  <c r="IK110" i="12"/>
  <c r="IS110" i="12"/>
  <c r="JA110" i="12"/>
  <c r="JI110" i="12"/>
  <c r="JQ110" i="12"/>
  <c r="JY110" i="12"/>
  <c r="KG110" i="12"/>
  <c r="KO110" i="12"/>
  <c r="KW110" i="12"/>
  <c r="LE110" i="12"/>
  <c r="LM110" i="12"/>
  <c r="EP109" i="12"/>
  <c r="EX109" i="12"/>
  <c r="FF109" i="12"/>
  <c r="FN109" i="12"/>
  <c r="FV109" i="12"/>
  <c r="GD109" i="12"/>
  <c r="GL109" i="12"/>
  <c r="GT109" i="12"/>
  <c r="HB109" i="12"/>
  <c r="HJ109" i="12"/>
  <c r="HR109" i="12"/>
  <c r="EO110" i="12"/>
  <c r="EW110" i="12"/>
  <c r="FE110" i="12"/>
  <c r="FM110" i="12"/>
  <c r="FU110" i="12"/>
  <c r="GC110" i="12"/>
  <c r="GK110" i="12"/>
  <c r="GS110" i="12"/>
  <c r="HA110" i="12"/>
  <c r="HI110" i="12"/>
  <c r="HQ110" i="12"/>
  <c r="JF109" i="12"/>
  <c r="KL109" i="12"/>
  <c r="LJ109" i="12"/>
  <c r="JE110" i="12"/>
  <c r="JU110" i="12"/>
  <c r="LA110" i="12"/>
  <c r="ET109" i="12"/>
  <c r="GH109" i="12"/>
  <c r="HN109" i="12"/>
  <c r="FI110" i="12"/>
  <c r="GO110" i="12"/>
  <c r="ET110" i="12"/>
  <c r="HF110" i="12"/>
  <c r="IM109" i="12"/>
  <c r="IU109" i="12"/>
  <c r="JC109" i="12"/>
  <c r="JK109" i="12"/>
  <c r="JS109" i="12"/>
  <c r="KA109" i="12"/>
  <c r="KI109" i="12"/>
  <c r="KQ109" i="12"/>
  <c r="KY109" i="12"/>
  <c r="LG109" i="12"/>
  <c r="LO109" i="12"/>
  <c r="IL110" i="12"/>
  <c r="IT110" i="12"/>
  <c r="JB110" i="12"/>
  <c r="JJ110" i="12"/>
  <c r="JR110" i="12"/>
  <c r="JZ110" i="12"/>
  <c r="KH110" i="12"/>
  <c r="KP110" i="12"/>
  <c r="KX110" i="12"/>
  <c r="LF110" i="12"/>
  <c r="LN110" i="12"/>
  <c r="EQ109" i="12"/>
  <c r="EY109" i="12"/>
  <c r="FG109" i="12"/>
  <c r="FO109" i="12"/>
  <c r="FW109" i="12"/>
  <c r="GE109" i="12"/>
  <c r="GM109" i="12"/>
  <c r="GU109" i="12"/>
  <c r="HC109" i="12"/>
  <c r="HK109" i="12"/>
  <c r="HS109" i="12"/>
  <c r="EP110" i="12"/>
  <c r="EX110" i="12"/>
  <c r="FF110" i="12"/>
  <c r="FN110" i="12"/>
  <c r="FV110" i="12"/>
  <c r="GD110" i="12"/>
  <c r="GL110" i="12"/>
  <c r="GT110" i="12"/>
  <c r="HB110" i="12"/>
  <c r="HJ110" i="12"/>
  <c r="HR110" i="12"/>
  <c r="JN109" i="12"/>
  <c r="IO110" i="12"/>
  <c r="KK110" i="12"/>
  <c r="LQ110" i="12"/>
  <c r="FJ109" i="12"/>
  <c r="GP109" i="12"/>
  <c r="ES110" i="12"/>
  <c r="AT110" i="12" s="1"/>
  <c r="FY110" i="12"/>
  <c r="HE110" i="12"/>
  <c r="GH110" i="12"/>
  <c r="IN109" i="12"/>
  <c r="IV109" i="12"/>
  <c r="JD109" i="12"/>
  <c r="JL109" i="12"/>
  <c r="JT109" i="12"/>
  <c r="KB109" i="12"/>
  <c r="KJ109" i="12"/>
  <c r="KR109" i="12"/>
  <c r="KZ109" i="12"/>
  <c r="LH109" i="12"/>
  <c r="LP109" i="12"/>
  <c r="IM110" i="12"/>
  <c r="IU110" i="12"/>
  <c r="JC110" i="12"/>
  <c r="JK110" i="12"/>
  <c r="JS110" i="12"/>
  <c r="KA110" i="12"/>
  <c r="KI110" i="12"/>
  <c r="KQ110" i="12"/>
  <c r="KY110" i="12"/>
  <c r="LG110" i="12"/>
  <c r="LO110" i="12"/>
  <c r="EJ109" i="12"/>
  <c r="ER109" i="12"/>
  <c r="EZ109" i="12"/>
  <c r="FH109" i="12"/>
  <c r="FP109" i="12"/>
  <c r="FX109" i="12"/>
  <c r="GF109" i="12"/>
  <c r="GN109" i="12"/>
  <c r="GV109" i="12"/>
  <c r="HD109" i="12"/>
  <c r="HL109" i="12"/>
  <c r="HT109" i="12"/>
  <c r="EQ110" i="12"/>
  <c r="AR110" i="12" s="1"/>
  <c r="EY110" i="12"/>
  <c r="AZ110" i="12" s="1"/>
  <c r="FG110" i="12"/>
  <c r="BH110" i="12" s="1"/>
  <c r="FO110" i="12"/>
  <c r="BP110" i="12" s="1"/>
  <c r="FW110" i="12"/>
  <c r="BX110" i="12" s="1"/>
  <c r="GE110" i="12"/>
  <c r="CF110" i="12" s="1"/>
  <c r="GM110" i="12"/>
  <c r="CN110" i="12" s="1"/>
  <c r="GU110" i="12"/>
  <c r="HC110" i="12"/>
  <c r="DD110" i="12" s="1"/>
  <c r="HK110" i="12"/>
  <c r="DL110" i="12" s="1"/>
  <c r="HS110" i="12"/>
  <c r="DT110" i="12" s="1"/>
  <c r="IP109" i="12"/>
  <c r="JV109" i="12"/>
  <c r="KT109" i="12"/>
  <c r="LR109" i="12"/>
  <c r="JM110" i="12"/>
  <c r="KS110" i="12"/>
  <c r="EL109" i="12"/>
  <c r="FR109" i="12"/>
  <c r="GX109" i="12"/>
  <c r="EK110" i="12"/>
  <c r="FQ110" i="12"/>
  <c r="GW110" i="12"/>
  <c r="FJ110" i="12"/>
  <c r="IO109" i="12"/>
  <c r="IW109" i="12"/>
  <c r="JE109" i="12"/>
  <c r="JM109" i="12"/>
  <c r="JU109" i="12"/>
  <c r="KC109" i="12"/>
  <c r="KK109" i="12"/>
  <c r="KS109" i="12"/>
  <c r="LA109" i="12"/>
  <c r="LI109" i="12"/>
  <c r="LQ109" i="12"/>
  <c r="IN110" i="12"/>
  <c r="IV110" i="12"/>
  <c r="JD110" i="12"/>
  <c r="JL110" i="12"/>
  <c r="JT110" i="12"/>
  <c r="KB110" i="12"/>
  <c r="KJ110" i="12"/>
  <c r="KR110" i="12"/>
  <c r="KZ110" i="12"/>
  <c r="LH110" i="12"/>
  <c r="LP110" i="12"/>
  <c r="EK109" i="12"/>
  <c r="ES109" i="12"/>
  <c r="FA109" i="12"/>
  <c r="FI109" i="12"/>
  <c r="FQ109" i="12"/>
  <c r="FY109" i="12"/>
  <c r="GG109" i="12"/>
  <c r="GO109" i="12"/>
  <c r="GW109" i="12"/>
  <c r="HE109" i="12"/>
  <c r="HM109" i="12"/>
  <c r="EJ110" i="12"/>
  <c r="ER110" i="12"/>
  <c r="EZ110" i="12"/>
  <c r="FH110" i="12"/>
  <c r="FP110" i="12"/>
  <c r="FX110" i="12"/>
  <c r="GF110" i="12"/>
  <c r="GN110" i="12"/>
  <c r="GV110" i="12"/>
  <c r="HD110" i="12"/>
  <c r="HL110" i="12"/>
  <c r="HT110" i="12"/>
  <c r="IX109" i="12"/>
  <c r="KD109" i="12"/>
  <c r="LB109" i="12"/>
  <c r="IW110" i="12"/>
  <c r="KC110" i="12"/>
  <c r="LI110" i="12"/>
  <c r="FB109" i="12"/>
  <c r="FZ109" i="12"/>
  <c r="HF109" i="12"/>
  <c r="FA110" i="12"/>
  <c r="GG110" i="12"/>
  <c r="HM110" i="12"/>
  <c r="FZ110" i="12"/>
  <c r="EX11" i="12"/>
  <c r="JO111" i="12"/>
  <c r="GP111" i="12"/>
  <c r="LR111" i="12"/>
  <c r="JF111" i="12"/>
  <c r="GG111" i="12"/>
  <c r="KS111" i="12"/>
  <c r="HT111" i="12"/>
  <c r="FH111" i="12"/>
  <c r="KB111" i="12"/>
  <c r="HC111" i="12"/>
  <c r="EQ111" i="12"/>
  <c r="KI111" i="12"/>
  <c r="HJ111" i="12"/>
  <c r="EX111" i="12"/>
  <c r="JZ111" i="12"/>
  <c r="HA111" i="12"/>
  <c r="LM111" i="12"/>
  <c r="JA111" i="12"/>
  <c r="GB111" i="12"/>
  <c r="KN111" i="12"/>
  <c r="HO111" i="12"/>
  <c r="FC111" i="12"/>
  <c r="JN125" i="12"/>
  <c r="IK127" i="12"/>
  <c r="KW127" i="12"/>
  <c r="KB129" i="12"/>
  <c r="EZ129" i="12"/>
  <c r="HL129" i="12"/>
  <c r="KM125" i="12"/>
  <c r="JJ127" i="12"/>
  <c r="IO129" i="12"/>
  <c r="LA129" i="12"/>
  <c r="FI129" i="12"/>
  <c r="JP125" i="12"/>
  <c r="IM127" i="12"/>
  <c r="KY127" i="12"/>
  <c r="JV129" i="12"/>
  <c r="EL129" i="12"/>
  <c r="GX129" i="12"/>
  <c r="IS125" i="12"/>
  <c r="LE125" i="12"/>
  <c r="KB127" i="12"/>
  <c r="IY129" i="12"/>
  <c r="LK129" i="12"/>
  <c r="FS129" i="12"/>
  <c r="JZ125" i="12"/>
  <c r="IO127" i="12"/>
  <c r="LA127" i="12"/>
  <c r="IZ129" i="12"/>
  <c r="LL129" i="12"/>
  <c r="FL129" i="12"/>
  <c r="IU125" i="12"/>
  <c r="LG125" i="12"/>
  <c r="JV127" i="12"/>
  <c r="IK129" i="12"/>
  <c r="KW129" i="12"/>
  <c r="EW129" i="12"/>
  <c r="HI129" i="12"/>
  <c r="JT125" i="12"/>
  <c r="JW127" i="12"/>
  <c r="KH129" i="12"/>
  <c r="FV129" i="12"/>
  <c r="JU125" i="12"/>
  <c r="JX127" i="12"/>
  <c r="KQ129" i="12"/>
  <c r="GE129" i="12"/>
  <c r="FH125" i="12"/>
  <c r="HT125" i="12"/>
  <c r="K125" i="12" s="1"/>
  <c r="ES125" i="12"/>
  <c r="HE125" i="12"/>
  <c r="LS111" i="12"/>
  <c r="JG111" i="12"/>
  <c r="GH111" i="12"/>
  <c r="LJ111" i="12"/>
  <c r="IX111" i="12"/>
  <c r="FY111" i="12"/>
  <c r="KK111" i="12"/>
  <c r="HL111" i="12"/>
  <c r="EZ111" i="12"/>
  <c r="JT111" i="12"/>
  <c r="GU111" i="12"/>
  <c r="EI111" i="12"/>
  <c r="KA111" i="12"/>
  <c r="HB111" i="12"/>
  <c r="EP111" i="12"/>
  <c r="JR111" i="12"/>
  <c r="GS111" i="12"/>
  <c r="LE111" i="12"/>
  <c r="IS111" i="12"/>
  <c r="FT111" i="12"/>
  <c r="KF111" i="12"/>
  <c r="HG111" i="12"/>
  <c r="EU111" i="12"/>
  <c r="JV125" i="12"/>
  <c r="IS127" i="12"/>
  <c r="LE127" i="12"/>
  <c r="KJ129" i="12"/>
  <c r="FH129" i="12"/>
  <c r="EI129" i="12"/>
  <c r="II125" i="12"/>
  <c r="KU125" i="12"/>
  <c r="JR127" i="12"/>
  <c r="IW129" i="12"/>
  <c r="LI129" i="12"/>
  <c r="FQ129" i="12"/>
  <c r="JX125" i="12"/>
  <c r="IU127" i="12"/>
  <c r="LG127" i="12"/>
  <c r="KD129" i="12"/>
  <c r="ET129" i="12"/>
  <c r="HF129" i="12"/>
  <c r="JA125" i="12"/>
  <c r="LM125" i="12"/>
  <c r="KJ127" i="12"/>
  <c r="JG129" i="12"/>
  <c r="LS129" i="12"/>
  <c r="GA129" i="12"/>
  <c r="KH125" i="12"/>
  <c r="IW127" i="12"/>
  <c r="LI127" i="12"/>
  <c r="JH129" i="12"/>
  <c r="FT129" i="12"/>
  <c r="JC125" i="12"/>
  <c r="LO125" i="12"/>
  <c r="KD127" i="12"/>
  <c r="IS129" i="12"/>
  <c r="LE129" i="12"/>
  <c r="FE129" i="12"/>
  <c r="HQ129" i="12"/>
  <c r="KB125" i="12"/>
  <c r="KE127" i="12"/>
  <c r="KP129" i="12"/>
  <c r="GD129" i="12"/>
  <c r="KC125" i="12"/>
  <c r="KF127" i="12"/>
  <c r="IM129" i="12"/>
  <c r="KY129" i="12"/>
  <c r="HT129" i="12"/>
  <c r="K129" i="12" s="1"/>
  <c r="GM129" i="12"/>
  <c r="FP125" i="12"/>
  <c r="GK125" i="12"/>
  <c r="FA125" i="12"/>
  <c r="LK111" i="12"/>
  <c r="IY111" i="12"/>
  <c r="FZ111" i="12"/>
  <c r="LB111" i="12"/>
  <c r="IP111" i="12"/>
  <c r="FQ111" i="12"/>
  <c r="KC111" i="12"/>
  <c r="HD111" i="12"/>
  <c r="ER111" i="12"/>
  <c r="JL111" i="12"/>
  <c r="GM111" i="12"/>
  <c r="EW111" i="12"/>
  <c r="JS111" i="12"/>
  <c r="GT111" i="12"/>
  <c r="EO111" i="12"/>
  <c r="JJ111" i="12"/>
  <c r="GK111" i="12"/>
  <c r="KW111" i="12"/>
  <c r="IK111" i="12"/>
  <c r="FL111" i="12"/>
  <c r="JX111" i="12"/>
  <c r="GY111" i="12"/>
  <c r="EM111" i="12"/>
  <c r="KD125" i="12"/>
  <c r="JA127" i="12"/>
  <c r="LM127" i="12"/>
  <c r="KR129" i="12"/>
  <c r="FP129" i="12"/>
  <c r="IQ125" i="12"/>
  <c r="LC125" i="12"/>
  <c r="JZ127" i="12"/>
  <c r="JE129" i="12"/>
  <c r="LQ129" i="12"/>
  <c r="FY129" i="12"/>
  <c r="KF125" i="12"/>
  <c r="JC127" i="12"/>
  <c r="LO127" i="12"/>
  <c r="KL129" i="12"/>
  <c r="FB129" i="12"/>
  <c r="HN129" i="12"/>
  <c r="JI125" i="12"/>
  <c r="KR127" i="12"/>
  <c r="JO129" i="12"/>
  <c r="IH129" i="12"/>
  <c r="GI129" i="12"/>
  <c r="KP125" i="12"/>
  <c r="JE127" i="12"/>
  <c r="LQ127" i="12"/>
  <c r="JP129" i="12"/>
  <c r="GB129" i="12"/>
  <c r="JK125" i="12"/>
  <c r="KL127" i="12"/>
  <c r="JA129" i="12"/>
  <c r="LM129" i="12"/>
  <c r="FM129" i="12"/>
  <c r="KJ125" i="12"/>
  <c r="KM127" i="12"/>
  <c r="IL129" i="12"/>
  <c r="KX129" i="12"/>
  <c r="GL129" i="12"/>
  <c r="KK125" i="12"/>
  <c r="KN127" i="12"/>
  <c r="IU129" i="12"/>
  <c r="LG129" i="12"/>
  <c r="GU129" i="12"/>
  <c r="FX125" i="12"/>
  <c r="FI125" i="12"/>
  <c r="EI125" i="12"/>
  <c r="LC111" i="12"/>
  <c r="IQ111" i="12"/>
  <c r="FR111" i="12"/>
  <c r="KT111" i="12"/>
  <c r="IH111" i="12"/>
  <c r="FI111" i="12"/>
  <c r="JU111" i="12"/>
  <c r="GV111" i="12"/>
  <c r="LP111" i="12"/>
  <c r="JD111" i="12"/>
  <c r="GE111" i="12"/>
  <c r="EJ111" i="12"/>
  <c r="JK111" i="12"/>
  <c r="GL111" i="12"/>
  <c r="LN111" i="12"/>
  <c r="JB111" i="12"/>
  <c r="GC111" i="12"/>
  <c r="KO111" i="12"/>
  <c r="HP111" i="12"/>
  <c r="FD111" i="12"/>
  <c r="JP111" i="12"/>
  <c r="GQ111" i="12"/>
  <c r="ET111" i="12"/>
  <c r="KL125" i="12"/>
  <c r="JI127" i="12"/>
  <c r="IN129" i="12"/>
  <c r="KZ129" i="12"/>
  <c r="FX129" i="12"/>
  <c r="IY125" i="12"/>
  <c r="LK125" i="12"/>
  <c r="KH127" i="12"/>
  <c r="JM129" i="12"/>
  <c r="GG129" i="12"/>
  <c r="KN125" i="12"/>
  <c r="JK127" i="12"/>
  <c r="KT129" i="12"/>
  <c r="FJ129" i="12"/>
  <c r="JQ125" i="12"/>
  <c r="IN127" i="12"/>
  <c r="KZ127" i="12"/>
  <c r="JW129" i="12"/>
  <c r="GQ129" i="12"/>
  <c r="IL125" i="12"/>
  <c r="KX125" i="12"/>
  <c r="JM127" i="12"/>
  <c r="JX129" i="12"/>
  <c r="IH127" i="12"/>
  <c r="GJ129" i="12"/>
  <c r="JS125" i="12"/>
  <c r="KT127" i="12"/>
  <c r="JI129" i="12"/>
  <c r="FU129" i="12"/>
  <c r="KR125" i="12"/>
  <c r="II127" i="12"/>
  <c r="KU127" i="12"/>
  <c r="IT129" i="12"/>
  <c r="LF129" i="12"/>
  <c r="GT129" i="12"/>
  <c r="KS125" i="12"/>
  <c r="IJ127" i="12"/>
  <c r="KV127" i="12"/>
  <c r="JC129" i="12"/>
  <c r="LO129" i="12"/>
  <c r="EQ129" i="12"/>
  <c r="HC129" i="12"/>
  <c r="GF125" i="12"/>
  <c r="FQ125" i="12"/>
  <c r="KU111" i="12"/>
  <c r="II111" i="12"/>
  <c r="FJ111" i="12"/>
  <c r="KL111" i="12"/>
  <c r="HM111" i="12"/>
  <c r="EK111" i="12"/>
  <c r="JM111" i="12"/>
  <c r="GN111" i="12"/>
  <c r="LH111" i="12"/>
  <c r="IV111" i="12"/>
  <c r="FW111" i="12"/>
  <c r="LO111" i="12"/>
  <c r="JC111" i="12"/>
  <c r="GD111" i="12"/>
  <c r="LF111" i="12"/>
  <c r="IT111" i="12"/>
  <c r="FU111" i="12"/>
  <c r="KG111" i="12"/>
  <c r="HH111" i="12"/>
  <c r="EV111" i="12"/>
  <c r="JH111" i="12"/>
  <c r="GI111" i="12"/>
  <c r="ES111" i="12"/>
  <c r="KT125" i="12"/>
  <c r="JQ127" i="12"/>
  <c r="IV129" i="12"/>
  <c r="LH129" i="12"/>
  <c r="GF129" i="12"/>
  <c r="JG125" i="12"/>
  <c r="LS125" i="12"/>
  <c r="KP127" i="12"/>
  <c r="JU129" i="12"/>
  <c r="HT134" i="12"/>
  <c r="GO129" i="12"/>
  <c r="IJ125" i="12"/>
  <c r="KV125" i="12"/>
  <c r="JS127" i="12"/>
  <c r="IP129" i="12"/>
  <c r="LB129" i="12"/>
  <c r="FR129" i="12"/>
  <c r="JY125" i="12"/>
  <c r="IV127" i="12"/>
  <c r="LH127" i="12"/>
  <c r="KE129" i="12"/>
  <c r="EM129" i="12"/>
  <c r="GY129" i="12"/>
  <c r="IT125" i="12"/>
  <c r="LF125" i="12"/>
  <c r="JU127" i="12"/>
  <c r="KF129" i="12"/>
  <c r="GR129" i="12"/>
  <c r="KA125" i="12"/>
  <c r="IP127" i="12"/>
  <c r="LB127" i="12"/>
  <c r="JQ129" i="12"/>
  <c r="GC129" i="12"/>
  <c r="IN125" i="12"/>
  <c r="KZ125" i="12"/>
  <c r="IQ127" i="12"/>
  <c r="LC127" i="12"/>
  <c r="JB129" i="12"/>
  <c r="LN129" i="12"/>
  <c r="EP129" i="12"/>
  <c r="HB129" i="12"/>
  <c r="IO125" i="12"/>
  <c r="LA125" i="12"/>
  <c r="IR127" i="12"/>
  <c r="LD127" i="12"/>
  <c r="JK129" i="12"/>
  <c r="EY129" i="12"/>
  <c r="HK129" i="12"/>
  <c r="GN125" i="12"/>
  <c r="KM111" i="12"/>
  <c r="HN111" i="12"/>
  <c r="FB111" i="12"/>
  <c r="KD111" i="12"/>
  <c r="HE111" i="12"/>
  <c r="LQ111" i="12"/>
  <c r="JE111" i="12"/>
  <c r="GF111" i="12"/>
  <c r="KZ111" i="12"/>
  <c r="IN111" i="12"/>
  <c r="FO111" i="12"/>
  <c r="LG111" i="12"/>
  <c r="IU111" i="12"/>
  <c r="FV111" i="12"/>
  <c r="KX111" i="12"/>
  <c r="IL111" i="12"/>
  <c r="FM111" i="12"/>
  <c r="JY111" i="12"/>
  <c r="GZ111" i="12"/>
  <c r="LL111" i="12"/>
  <c r="IZ111" i="12"/>
  <c r="GA111" i="12"/>
  <c r="IP125" i="12"/>
  <c r="LB125" i="12"/>
  <c r="JY127" i="12"/>
  <c r="JD129" i="12"/>
  <c r="LP129" i="12"/>
  <c r="GN129" i="12"/>
  <c r="JO125" i="12"/>
  <c r="IL127" i="12"/>
  <c r="KX127" i="12"/>
  <c r="KC129" i="12"/>
  <c r="EK129" i="12"/>
  <c r="GW129" i="12"/>
  <c r="IR125" i="12"/>
  <c r="LD125" i="12"/>
  <c r="KA127" i="12"/>
  <c r="IX129" i="12"/>
  <c r="LJ129" i="12"/>
  <c r="FZ129" i="12"/>
  <c r="KG125" i="12"/>
  <c r="JD127" i="12"/>
  <c r="LP127" i="12"/>
  <c r="KM129" i="12"/>
  <c r="EU129" i="12"/>
  <c r="HG129" i="12"/>
  <c r="JB125" i="12"/>
  <c r="LN125" i="12"/>
  <c r="KC127" i="12"/>
  <c r="KN129" i="12"/>
  <c r="EN129" i="12"/>
  <c r="GZ129" i="12"/>
  <c r="KI125" i="12"/>
  <c r="IX127" i="12"/>
  <c r="LJ127" i="12"/>
  <c r="JY129" i="12"/>
  <c r="GK129" i="12"/>
  <c r="IV125" i="12"/>
  <c r="LH125" i="12"/>
  <c r="IY127" i="12"/>
  <c r="LK127" i="12"/>
  <c r="JJ129" i="12"/>
  <c r="EX129" i="12"/>
  <c r="HJ129" i="12"/>
  <c r="IW125" i="12"/>
  <c r="LI125" i="12"/>
  <c r="IZ127" i="12"/>
  <c r="LL127" i="12"/>
  <c r="JS129" i="12"/>
  <c r="FG129" i="12"/>
  <c r="HS129" i="12"/>
  <c r="EJ125" i="12"/>
  <c r="GV125" i="12"/>
  <c r="GG125" i="12"/>
  <c r="KE111" i="12"/>
  <c r="HF111" i="12"/>
  <c r="EL111" i="12"/>
  <c r="JV111" i="12"/>
  <c r="GW111" i="12"/>
  <c r="LI111" i="12"/>
  <c r="IW111" i="12"/>
  <c r="FX111" i="12"/>
  <c r="KR111" i="12"/>
  <c r="HS111" i="12"/>
  <c r="FG111" i="12"/>
  <c r="KY111" i="12"/>
  <c r="IM111" i="12"/>
  <c r="FN111" i="12"/>
  <c r="KP111" i="12"/>
  <c r="HQ111" i="12"/>
  <c r="FE111" i="12"/>
  <c r="JQ111" i="12"/>
  <c r="GR111" i="12"/>
  <c r="LD111" i="12"/>
  <c r="IR111" i="12"/>
  <c r="FS111" i="12"/>
  <c r="IX125" i="12"/>
  <c r="LJ125" i="12"/>
  <c r="KG127" i="12"/>
  <c r="JL129" i="12"/>
  <c r="EJ129" i="12"/>
  <c r="GV129" i="12"/>
  <c r="JW125" i="12"/>
  <c r="IT127" i="12"/>
  <c r="LF127" i="12"/>
  <c r="KK129" i="12"/>
  <c r="ES129" i="12"/>
  <c r="HE129" i="12"/>
  <c r="IZ125" i="12"/>
  <c r="LL125" i="12"/>
  <c r="KI127" i="12"/>
  <c r="JF129" i="12"/>
  <c r="LR129" i="12"/>
  <c r="GH129" i="12"/>
  <c r="KO125" i="12"/>
  <c r="JL127" i="12"/>
  <c r="II129" i="12"/>
  <c r="KU129" i="12"/>
  <c r="FC129" i="12"/>
  <c r="HO129" i="12"/>
  <c r="JJ125" i="12"/>
  <c r="KK127" i="12"/>
  <c r="IJ129" i="12"/>
  <c r="KV129" i="12"/>
  <c r="EV129" i="12"/>
  <c r="HH129" i="12"/>
  <c r="KQ125" i="12"/>
  <c r="JF127" i="12"/>
  <c r="LR127" i="12"/>
  <c r="KG129" i="12"/>
  <c r="IH125" i="12"/>
  <c r="GS129" i="12"/>
  <c r="JD125" i="12"/>
  <c r="LP125" i="12"/>
  <c r="JG127" i="12"/>
  <c r="LS127" i="12"/>
  <c r="JR129" i="12"/>
  <c r="FF129" i="12"/>
  <c r="HR129" i="12"/>
  <c r="JE125" i="12"/>
  <c r="LQ125" i="12"/>
  <c r="JH127" i="12"/>
  <c r="KA129" i="12"/>
  <c r="FO129" i="12"/>
  <c r="ER125" i="12"/>
  <c r="HD125" i="12"/>
  <c r="GO125" i="12"/>
  <c r="FP111" i="12"/>
  <c r="HI111" i="12"/>
  <c r="LR125" i="12"/>
  <c r="LN127" i="12"/>
  <c r="IM125" i="12"/>
  <c r="JL125" i="12"/>
  <c r="JM125" i="12"/>
  <c r="FZ125" i="12"/>
  <c r="FK125" i="12"/>
  <c r="GB125" i="12"/>
  <c r="EV125" i="12"/>
  <c r="HQ125" i="12"/>
  <c r="FN125" i="12"/>
  <c r="GR125" i="12"/>
  <c r="EQ125" i="12"/>
  <c r="HC125" i="12"/>
  <c r="JB127" i="12"/>
  <c r="JW111" i="12"/>
  <c r="KJ111" i="12"/>
  <c r="EN111" i="12"/>
  <c r="KO127" i="12"/>
  <c r="KS129" i="12"/>
  <c r="GP129" i="12"/>
  <c r="JR125" i="12"/>
  <c r="KY125" i="12"/>
  <c r="EZ125" i="12"/>
  <c r="GH125" i="12"/>
  <c r="FS125" i="12"/>
  <c r="HH125" i="12"/>
  <c r="FD125" i="12"/>
  <c r="FV125" i="12"/>
  <c r="HI125" i="12"/>
  <c r="EY125" i="12"/>
  <c r="HK125" i="12"/>
  <c r="FK129" i="12"/>
  <c r="GX111" i="12"/>
  <c r="HK111" i="12"/>
  <c r="JI111" i="12"/>
  <c r="JT129" i="12"/>
  <c r="FA129" i="12"/>
  <c r="IK125" i="12"/>
  <c r="JN127" i="12"/>
  <c r="JO127" i="12"/>
  <c r="JP127" i="12"/>
  <c r="HL125" i="12"/>
  <c r="GP125" i="12"/>
  <c r="GA125" i="12"/>
  <c r="FL125" i="12"/>
  <c r="EO125" i="12"/>
  <c r="GD125" i="12"/>
  <c r="FG125" i="12"/>
  <c r="HS125" i="12"/>
  <c r="FA111" i="12"/>
  <c r="EY111" i="12"/>
  <c r="GJ111" i="12"/>
  <c r="ER129" i="12"/>
  <c r="HM129" i="12"/>
  <c r="KW125" i="12"/>
  <c r="KS127" i="12"/>
  <c r="EK125" i="12"/>
  <c r="EL125" i="12"/>
  <c r="GX125" i="12"/>
  <c r="GI125" i="12"/>
  <c r="FT125" i="12"/>
  <c r="EW125" i="12"/>
  <c r="GL125" i="12"/>
  <c r="FO125" i="12"/>
  <c r="HA125" i="12"/>
  <c r="JF125" i="12"/>
  <c r="HP125" i="12"/>
  <c r="EN125" i="12"/>
  <c r="FF125" i="12"/>
  <c r="GU125" i="12"/>
  <c r="JN111" i="12"/>
  <c r="KQ111" i="12"/>
  <c r="KV111" i="12"/>
  <c r="HD129" i="12"/>
  <c r="JH125" i="12"/>
  <c r="JT127" i="12"/>
  <c r="IR129" i="12"/>
  <c r="KO129" i="12"/>
  <c r="JZ129" i="12"/>
  <c r="KI129" i="12"/>
  <c r="FY125" i="12"/>
  <c r="ET125" i="12"/>
  <c r="HF125" i="12"/>
  <c r="GQ125" i="12"/>
  <c r="GZ125" i="12"/>
  <c r="FE125" i="12"/>
  <c r="GT125" i="12"/>
  <c r="FW125" i="12"/>
  <c r="GO111" i="12"/>
  <c r="HR111" i="12"/>
  <c r="IJ111" i="12"/>
  <c r="IQ129" i="12"/>
  <c r="LD129" i="12"/>
  <c r="EO129" i="12"/>
  <c r="GW125" i="12"/>
  <c r="FB125" i="12"/>
  <c r="HN125" i="12"/>
  <c r="EM125" i="12"/>
  <c r="GY125" i="12"/>
  <c r="FM125" i="12"/>
  <c r="EP125" i="12"/>
  <c r="HB125" i="12"/>
  <c r="GE125" i="12"/>
  <c r="IO111" i="12"/>
  <c r="JN129" i="12"/>
  <c r="FR125" i="12"/>
  <c r="HO125" i="12"/>
  <c r="GC125" i="12"/>
  <c r="LA111" i="12"/>
  <c r="FF111" i="12"/>
  <c r="FK111" i="12"/>
  <c r="KE125" i="12"/>
  <c r="KQ127" i="12"/>
  <c r="LC129" i="12"/>
  <c r="FD129" i="12"/>
  <c r="HA129" i="12"/>
  <c r="FN129" i="12"/>
  <c r="FW129" i="12"/>
  <c r="HM125" i="12"/>
  <c r="FJ125" i="12"/>
  <c r="GJ125" i="12"/>
  <c r="EU125" i="12"/>
  <c r="HG125" i="12"/>
  <c r="FU125" i="12"/>
  <c r="EX125" i="12"/>
  <c r="HJ125" i="12"/>
  <c r="GM125" i="12"/>
  <c r="KH111" i="12"/>
  <c r="HP129" i="12"/>
  <c r="GS125" i="12"/>
  <c r="FC125" i="12"/>
  <c r="HR125" i="12"/>
  <c r="HL11" i="12"/>
  <c r="FF11" i="12"/>
  <c r="EU11" i="12"/>
  <c r="ET11" i="12"/>
  <c r="GK11" i="12"/>
  <c r="IJ121" i="12"/>
  <c r="IK121" i="12"/>
  <c r="IL121" i="12"/>
  <c r="IQ121" i="12"/>
  <c r="IY121" i="12"/>
  <c r="JG121" i="12"/>
  <c r="JO121" i="12"/>
  <c r="JW121" i="12"/>
  <c r="KE121" i="12"/>
  <c r="KM121" i="12"/>
  <c r="KU121" i="12"/>
  <c r="LC121" i="12"/>
  <c r="LK121" i="12"/>
  <c r="LS121" i="12"/>
  <c r="IR121" i="12"/>
  <c r="IZ121" i="12"/>
  <c r="JH121" i="12"/>
  <c r="JP121" i="12"/>
  <c r="JX121" i="12"/>
  <c r="KF121" i="12"/>
  <c r="KN121" i="12"/>
  <c r="KV121" i="12"/>
  <c r="LD121" i="12"/>
  <c r="LL121" i="12"/>
  <c r="IS121" i="12"/>
  <c r="JA121" i="12"/>
  <c r="JI121" i="12"/>
  <c r="JQ121" i="12"/>
  <c r="JY121" i="12"/>
  <c r="KG121" i="12"/>
  <c r="KO121" i="12"/>
  <c r="KW121" i="12"/>
  <c r="LE121" i="12"/>
  <c r="LM121" i="12"/>
  <c r="II121" i="12"/>
  <c r="IT121" i="12"/>
  <c r="JB121" i="12"/>
  <c r="JJ121" i="12"/>
  <c r="JR121" i="12"/>
  <c r="JZ121" i="12"/>
  <c r="KH121" i="12"/>
  <c r="KP121" i="12"/>
  <c r="KX121" i="12"/>
  <c r="LF121" i="12"/>
  <c r="LN121" i="12"/>
  <c r="IM121" i="12"/>
  <c r="IU121" i="12"/>
  <c r="JC121" i="12"/>
  <c r="JK121" i="12"/>
  <c r="JS121" i="12"/>
  <c r="KA121" i="12"/>
  <c r="KI121" i="12"/>
  <c r="KQ121" i="12"/>
  <c r="KY121" i="12"/>
  <c r="LG121" i="12"/>
  <c r="LO121" i="12"/>
  <c r="IN121" i="12"/>
  <c r="IV121" i="12"/>
  <c r="JD121" i="12"/>
  <c r="JL121" i="12"/>
  <c r="JT121" i="12"/>
  <c r="KB121" i="12"/>
  <c r="KJ121" i="12"/>
  <c r="KR121" i="12"/>
  <c r="KZ121" i="12"/>
  <c r="LH121" i="12"/>
  <c r="LP121" i="12"/>
  <c r="IO121" i="12"/>
  <c r="IW121" i="12"/>
  <c r="JE121" i="12"/>
  <c r="JM121" i="12"/>
  <c r="JU121" i="12"/>
  <c r="KC121" i="12"/>
  <c r="KK121" i="12"/>
  <c r="KS121" i="12"/>
  <c r="LA121" i="12"/>
  <c r="LI121" i="12"/>
  <c r="LQ121" i="12"/>
  <c r="KL121" i="12"/>
  <c r="EL121" i="12"/>
  <c r="ET121" i="12"/>
  <c r="FB121" i="12"/>
  <c r="FJ121" i="12"/>
  <c r="FR121" i="12"/>
  <c r="FZ121" i="12"/>
  <c r="GH121" i="12"/>
  <c r="GP121" i="12"/>
  <c r="GX121" i="12"/>
  <c r="HF121" i="12"/>
  <c r="HN121" i="12"/>
  <c r="KT121" i="12"/>
  <c r="EM121" i="12"/>
  <c r="EU121" i="12"/>
  <c r="FC121" i="12"/>
  <c r="FK121" i="12"/>
  <c r="FS121" i="12"/>
  <c r="GA121" i="12"/>
  <c r="GI121" i="12"/>
  <c r="GQ121" i="12"/>
  <c r="GY121" i="12"/>
  <c r="HG121" i="12"/>
  <c r="HO121" i="12"/>
  <c r="IP121" i="12"/>
  <c r="LB121" i="12"/>
  <c r="EN121" i="12"/>
  <c r="EV121" i="12"/>
  <c r="FD121" i="12"/>
  <c r="FL121" i="12"/>
  <c r="FT121" i="12"/>
  <c r="GB121" i="12"/>
  <c r="GJ121" i="12"/>
  <c r="GR121" i="12"/>
  <c r="GZ121" i="12"/>
  <c r="HH121" i="12"/>
  <c r="HP121" i="12"/>
  <c r="IX121" i="12"/>
  <c r="LJ121" i="12"/>
  <c r="EO121" i="12"/>
  <c r="EW121" i="12"/>
  <c r="FE121" i="12"/>
  <c r="FM121" i="12"/>
  <c r="FU121" i="12"/>
  <c r="GC121" i="12"/>
  <c r="GK121" i="12"/>
  <c r="GS121" i="12"/>
  <c r="HA121" i="12"/>
  <c r="HI121" i="12"/>
  <c r="HQ121" i="12"/>
  <c r="JF121" i="12"/>
  <c r="LR121" i="12"/>
  <c r="EP121" i="12"/>
  <c r="EX121" i="12"/>
  <c r="FF121" i="12"/>
  <c r="FN121" i="12"/>
  <c r="FV121" i="12"/>
  <c r="GD121" i="12"/>
  <c r="GL121" i="12"/>
  <c r="GT121" i="12"/>
  <c r="HB121" i="12"/>
  <c r="HJ121" i="12"/>
  <c r="HR121" i="12"/>
  <c r="JN121" i="12"/>
  <c r="IH134" i="12"/>
  <c r="EQ121" i="12"/>
  <c r="EY121" i="12"/>
  <c r="FG121" i="12"/>
  <c r="FO121" i="12"/>
  <c r="FW121" i="12"/>
  <c r="GE121" i="12"/>
  <c r="GM121" i="12"/>
  <c r="GU121" i="12"/>
  <c r="HC121" i="12"/>
  <c r="HK121" i="12"/>
  <c r="HS121" i="12"/>
  <c r="JV121" i="12"/>
  <c r="EJ121" i="12"/>
  <c r="ER121" i="12"/>
  <c r="EZ121" i="12"/>
  <c r="FH121" i="12"/>
  <c r="FP121" i="12"/>
  <c r="FX121" i="12"/>
  <c r="GF121" i="12"/>
  <c r="GN121" i="12"/>
  <c r="GV121" i="12"/>
  <c r="HD121" i="12"/>
  <c r="HL121" i="12"/>
  <c r="HT121" i="12"/>
  <c r="ES121" i="12"/>
  <c r="HE121" i="12"/>
  <c r="KD121" i="12"/>
  <c r="FA121" i="12"/>
  <c r="HM121" i="12"/>
  <c r="FI121" i="12"/>
  <c r="EI121" i="12"/>
  <c r="EI132" i="12" s="1"/>
  <c r="FQ121" i="12"/>
  <c r="FY121" i="12"/>
  <c r="GG121" i="12"/>
  <c r="GO121" i="12"/>
  <c r="EK121" i="12"/>
  <c r="GW121" i="12"/>
  <c r="IL134" i="12"/>
  <c r="KX134" i="12"/>
  <c r="GC134" i="12"/>
  <c r="JC134" i="12"/>
  <c r="LO134" i="12"/>
  <c r="GT134" i="12"/>
  <c r="KR134" i="12"/>
  <c r="FW134" i="12"/>
  <c r="IW134" i="12"/>
  <c r="LI134" i="12"/>
  <c r="GF134" i="12"/>
  <c r="JF134" i="12"/>
  <c r="LR134" i="12"/>
  <c r="GO134" i="12"/>
  <c r="JO134" i="12"/>
  <c r="EL134" i="12"/>
  <c r="GX134" i="12"/>
  <c r="JX134" i="12"/>
  <c r="FC134" i="12"/>
  <c r="HO134" i="12"/>
  <c r="KW134" i="12"/>
  <c r="LM134" i="12"/>
  <c r="JY134" i="12"/>
  <c r="GA142" i="12"/>
  <c r="GC142" i="12"/>
  <c r="FE142" i="12"/>
  <c r="ES142" i="12"/>
  <c r="ET142" i="12"/>
  <c r="GI142" i="12"/>
  <c r="FL142" i="12"/>
  <c r="GY142" i="12"/>
  <c r="IP142" i="12"/>
  <c r="LB142" i="12"/>
  <c r="JW142" i="12"/>
  <c r="IR142" i="12"/>
  <c r="LD142" i="12"/>
  <c r="KG142" i="12"/>
  <c r="JJ142" i="12"/>
  <c r="IM142" i="12"/>
  <c r="KY142" i="12"/>
  <c r="KB142" i="12"/>
  <c r="JE142" i="12"/>
  <c r="LQ142" i="12"/>
  <c r="GE142" i="12"/>
  <c r="FW142" i="12"/>
  <c r="HS142" i="12"/>
  <c r="HJ142" i="12"/>
  <c r="EJ142" i="12"/>
  <c r="IT134" i="12"/>
  <c r="LF134" i="12"/>
  <c r="GK134" i="12"/>
  <c r="JK134" i="12"/>
  <c r="EP134" i="12"/>
  <c r="IN134" i="12"/>
  <c r="KZ134" i="12"/>
  <c r="GE134" i="12"/>
  <c r="JE134" i="12"/>
  <c r="LQ134" i="12"/>
  <c r="GN134" i="12"/>
  <c r="JN134" i="12"/>
  <c r="EK134" i="12"/>
  <c r="GW134" i="12"/>
  <c r="JW134" i="12"/>
  <c r="ET134" i="12"/>
  <c r="HF134" i="12"/>
  <c r="KF134" i="12"/>
  <c r="FK134" i="12"/>
  <c r="KG134" i="12"/>
  <c r="FD134" i="12"/>
  <c r="FT134" i="12"/>
  <c r="GR134" i="12"/>
  <c r="GR142" i="12"/>
  <c r="FC142" i="12"/>
  <c r="FP142" i="12"/>
  <c r="GD142" i="12"/>
  <c r="GW142" i="12"/>
  <c r="GX142" i="12"/>
  <c r="HP142" i="12"/>
  <c r="HA142" i="12"/>
  <c r="IX142" i="12"/>
  <c r="LJ142" i="12"/>
  <c r="KE142" i="12"/>
  <c r="IZ142" i="12"/>
  <c r="LL142" i="12"/>
  <c r="KO142" i="12"/>
  <c r="JR142" i="12"/>
  <c r="IU142" i="12"/>
  <c r="LG142" i="12"/>
  <c r="KJ142" i="12"/>
  <c r="JM142" i="12"/>
  <c r="FG142" i="12"/>
  <c r="EQ142" i="12"/>
  <c r="EX142" i="12"/>
  <c r="FQ142" i="12"/>
  <c r="JB134" i="12"/>
  <c r="LN134" i="12"/>
  <c r="GS134" i="12"/>
  <c r="JS134" i="12"/>
  <c r="EX134" i="12"/>
  <c r="IV134" i="12"/>
  <c r="LH134" i="12"/>
  <c r="GM134" i="12"/>
  <c r="JM134" i="12"/>
  <c r="EJ134" i="12"/>
  <c r="GV134" i="12"/>
  <c r="JV134" i="12"/>
  <c r="ES134" i="12"/>
  <c r="HE134" i="12"/>
  <c r="KE134" i="12"/>
  <c r="FB134" i="12"/>
  <c r="HN134" i="12"/>
  <c r="KN134" i="12"/>
  <c r="FS134" i="12"/>
  <c r="EN134" i="12"/>
  <c r="HH134" i="12"/>
  <c r="HP134" i="12"/>
  <c r="EI134" i="12"/>
  <c r="GQ142" i="12"/>
  <c r="FT142" i="12"/>
  <c r="FM142" i="12"/>
  <c r="EO142" i="12"/>
  <c r="EK142" i="12"/>
  <c r="EL142" i="12"/>
  <c r="FK142" i="12"/>
  <c r="EN142" i="12"/>
  <c r="JF142" i="12"/>
  <c r="LR142" i="12"/>
  <c r="KM142" i="12"/>
  <c r="JH142" i="12"/>
  <c r="IK142" i="12"/>
  <c r="KW142" i="12"/>
  <c r="JZ142" i="12"/>
  <c r="JC142" i="12"/>
  <c r="LO142" i="12"/>
  <c r="KR142" i="12"/>
  <c r="JU142" i="12"/>
  <c r="FS142" i="12"/>
  <c r="JJ134" i="12"/>
  <c r="EO134" i="12"/>
  <c r="HA134" i="12"/>
  <c r="KA134" i="12"/>
  <c r="FF134" i="12"/>
  <c r="JD134" i="12"/>
  <c r="LP134" i="12"/>
  <c r="GU134" i="12"/>
  <c r="JU134" i="12"/>
  <c r="ER134" i="12"/>
  <c r="HD134" i="12"/>
  <c r="KD134" i="12"/>
  <c r="FA134" i="12"/>
  <c r="HM134" i="12"/>
  <c r="KM134" i="12"/>
  <c r="FJ134" i="12"/>
  <c r="IJ134" i="12"/>
  <c r="KV134" i="12"/>
  <c r="GA134" i="12"/>
  <c r="GZ134" i="12"/>
  <c r="IS134" i="12"/>
  <c r="JI134" i="12"/>
  <c r="FR142" i="12"/>
  <c r="EM142" i="12"/>
  <c r="HT142" i="12"/>
  <c r="ER142" i="12"/>
  <c r="FV142" i="12"/>
  <c r="GO142" i="12"/>
  <c r="GP142" i="12"/>
  <c r="HH142" i="12"/>
  <c r="JN142" i="12"/>
  <c r="II142" i="12"/>
  <c r="KU142" i="12"/>
  <c r="JP142" i="12"/>
  <c r="IS142" i="12"/>
  <c r="LE142" i="12"/>
  <c r="KH142" i="12"/>
  <c r="JK142" i="12"/>
  <c r="IN142" i="12"/>
  <c r="KZ142" i="12"/>
  <c r="KC142" i="12"/>
  <c r="GS142" i="12"/>
  <c r="JR134" i="12"/>
  <c r="EW134" i="12"/>
  <c r="HI134" i="12"/>
  <c r="KI134" i="12"/>
  <c r="FN134" i="12"/>
  <c r="JL134" i="12"/>
  <c r="EQ134" i="12"/>
  <c r="HC134" i="12"/>
  <c r="KC134" i="12"/>
  <c r="EZ134" i="12"/>
  <c r="HL134" i="12"/>
  <c r="KL134" i="12"/>
  <c r="FI134" i="12"/>
  <c r="II134" i="12"/>
  <c r="KU134" i="12"/>
  <c r="FR134" i="12"/>
  <c r="IR134" i="12"/>
  <c r="LD134" i="12"/>
  <c r="GI134" i="12"/>
  <c r="KO134" i="12"/>
  <c r="LE134" i="12"/>
  <c r="GB134" i="12"/>
  <c r="HB142" i="12"/>
  <c r="FI142" i="12"/>
  <c r="FJ142" i="12"/>
  <c r="EV142" i="12"/>
  <c r="EW142" i="12"/>
  <c r="GB142" i="12"/>
  <c r="HD142" i="12"/>
  <c r="HL142" i="12"/>
  <c r="GN142" i="12"/>
  <c r="JV142" i="12"/>
  <c r="IQ142" i="12"/>
  <c r="LC142" i="12"/>
  <c r="JX142" i="12"/>
  <c r="JA142" i="12"/>
  <c r="LM142" i="12"/>
  <c r="KP142" i="12"/>
  <c r="JS142" i="12"/>
  <c r="IV142" i="12"/>
  <c r="LH142" i="12"/>
  <c r="KK142" i="12"/>
  <c r="HK142" i="12"/>
  <c r="GU142" i="12"/>
  <c r="HO142" i="12"/>
  <c r="JZ134" i="12"/>
  <c r="FE134" i="12"/>
  <c r="HQ134" i="12"/>
  <c r="KQ134" i="12"/>
  <c r="FV134" i="12"/>
  <c r="JT134" i="12"/>
  <c r="EY134" i="12"/>
  <c r="HK134" i="12"/>
  <c r="KK134" i="12"/>
  <c r="FH134" i="12"/>
  <c r="KT134" i="12"/>
  <c r="FQ134" i="12"/>
  <c r="IQ134" i="12"/>
  <c r="LC134" i="12"/>
  <c r="FZ134" i="12"/>
  <c r="IZ134" i="12"/>
  <c r="LL134" i="12"/>
  <c r="GQ134" i="12"/>
  <c r="EV134" i="12"/>
  <c r="FL134" i="12"/>
  <c r="HR134" i="12"/>
  <c r="EP142" i="12"/>
  <c r="GT142" i="12"/>
  <c r="HM142" i="12"/>
  <c r="HN142" i="12"/>
  <c r="GF142" i="12"/>
  <c r="HQ142" i="12"/>
  <c r="FN142" i="12"/>
  <c r="GG142" i="12"/>
  <c r="GH142" i="12"/>
  <c r="KD142" i="12"/>
  <c r="IY142" i="12"/>
  <c r="LK142" i="12"/>
  <c r="KF142" i="12"/>
  <c r="JI142" i="12"/>
  <c r="IL142" i="12"/>
  <c r="KX142" i="12"/>
  <c r="KA142" i="12"/>
  <c r="JD142" i="12"/>
  <c r="LP142" i="12"/>
  <c r="KS142" i="12"/>
  <c r="FO142" i="12"/>
  <c r="EY142" i="12"/>
  <c r="HC142" i="12"/>
  <c r="EI142" i="12"/>
  <c r="GZ142" i="12"/>
  <c r="KH134" i="12"/>
  <c r="FM134" i="12"/>
  <c r="IM134" i="12"/>
  <c r="KY134" i="12"/>
  <c r="GD134" i="12"/>
  <c r="KB134" i="12"/>
  <c r="FG134" i="12"/>
  <c r="HS134" i="12"/>
  <c r="KS134" i="12"/>
  <c r="FP134" i="12"/>
  <c r="IP134" i="12"/>
  <c r="LB134" i="12"/>
  <c r="FY134" i="12"/>
  <c r="IY134" i="12"/>
  <c r="LK134" i="12"/>
  <c r="GH134" i="12"/>
  <c r="JH134" i="12"/>
  <c r="EM134" i="12"/>
  <c r="GY134" i="12"/>
  <c r="HB134" i="12"/>
  <c r="HJ134" i="12"/>
  <c r="JQ134" i="12"/>
  <c r="EU142" i="12"/>
  <c r="FU142" i="12"/>
  <c r="FA142" i="12"/>
  <c r="FB142" i="12"/>
  <c r="HG142" i="12"/>
  <c r="GJ142" i="12"/>
  <c r="FD142" i="12"/>
  <c r="HR142" i="12"/>
  <c r="FX142" i="12"/>
  <c r="KL142" i="12"/>
  <c r="JG142" i="12"/>
  <c r="LS142" i="12"/>
  <c r="KN142" i="12"/>
  <c r="JQ142" i="12"/>
  <c r="IT142" i="12"/>
  <c r="LF142" i="12"/>
  <c r="KI142" i="12"/>
  <c r="JL142" i="12"/>
  <c r="IO142" i="12"/>
  <c r="LA142" i="12"/>
  <c r="GM142" i="12"/>
  <c r="EZ142" i="12"/>
  <c r="KP134" i="12"/>
  <c r="FU134" i="12"/>
  <c r="IU134" i="12"/>
  <c r="LG134" i="12"/>
  <c r="GL134" i="12"/>
  <c r="KJ134" i="12"/>
  <c r="FO134" i="12"/>
  <c r="IO134" i="12"/>
  <c r="LA134" i="12"/>
  <c r="FX134" i="12"/>
  <c r="IX134" i="12"/>
  <c r="LJ134" i="12"/>
  <c r="GG134" i="12"/>
  <c r="JG134" i="12"/>
  <c r="LS134" i="12"/>
  <c r="GP134" i="12"/>
  <c r="JP134" i="12"/>
  <c r="EU134" i="12"/>
  <c r="HG134" i="12"/>
  <c r="IK134" i="12"/>
  <c r="JA134" i="12"/>
  <c r="GJ134" i="12"/>
  <c r="GK142" i="12"/>
  <c r="GV142" i="12"/>
  <c r="GL142" i="12"/>
  <c r="HE142" i="12"/>
  <c r="HF142" i="12"/>
  <c r="FH142" i="12"/>
  <c r="HI142" i="12"/>
  <c r="FF142" i="12"/>
  <c r="FY142" i="12"/>
  <c r="KT142" i="12"/>
  <c r="JO142" i="12"/>
  <c r="IJ142" i="12"/>
  <c r="KV142" i="12"/>
  <c r="JY142" i="12"/>
  <c r="JB142" i="12"/>
  <c r="LN142" i="12"/>
  <c r="KQ142" i="12"/>
  <c r="JT142" i="12"/>
  <c r="IW142" i="12"/>
  <c r="LI142" i="12"/>
  <c r="IH142" i="12"/>
  <c r="FZ142" i="12"/>
  <c r="BG95" i="12"/>
  <c r="AJ104" i="12"/>
  <c r="IH121" i="12"/>
  <c r="IH131" i="12" s="1"/>
  <c r="IK112" i="12"/>
  <c r="IS112" i="12"/>
  <c r="JA112" i="12"/>
  <c r="JI112" i="12"/>
  <c r="JQ112" i="12"/>
  <c r="JY112" i="12"/>
  <c r="KG112" i="12"/>
  <c r="KO112" i="12"/>
  <c r="IL112" i="12"/>
  <c r="IT112" i="12"/>
  <c r="JB112" i="12"/>
  <c r="JJ112" i="12"/>
  <c r="JR112" i="12"/>
  <c r="JZ112" i="12"/>
  <c r="KH112" i="12"/>
  <c r="IM112" i="12"/>
  <c r="IU112" i="12"/>
  <c r="JC112" i="12"/>
  <c r="JK112" i="12"/>
  <c r="JS112" i="12"/>
  <c r="KA112" i="12"/>
  <c r="KI112" i="12"/>
  <c r="IN112" i="12"/>
  <c r="IV112" i="12"/>
  <c r="JD112" i="12"/>
  <c r="JL112" i="12"/>
  <c r="JT112" i="12"/>
  <c r="KB112" i="12"/>
  <c r="KJ112" i="12"/>
  <c r="IO112" i="12"/>
  <c r="IW112" i="12"/>
  <c r="JE112" i="12"/>
  <c r="JM112" i="12"/>
  <c r="JU112" i="12"/>
  <c r="KC112" i="12"/>
  <c r="KK112" i="12"/>
  <c r="IH112" i="12"/>
  <c r="IP112" i="12"/>
  <c r="IX112" i="12"/>
  <c r="JF112" i="12"/>
  <c r="JN112" i="12"/>
  <c r="JV112" i="12"/>
  <c r="II112" i="12"/>
  <c r="IQ112" i="12"/>
  <c r="IY112" i="12"/>
  <c r="JG112" i="12"/>
  <c r="JO112" i="12"/>
  <c r="JW112" i="12"/>
  <c r="KE112" i="12"/>
  <c r="IJ112" i="12"/>
  <c r="IR112" i="12"/>
  <c r="IZ112" i="12"/>
  <c r="JH112" i="12"/>
  <c r="JP112" i="12"/>
  <c r="JX112" i="12"/>
  <c r="KF112" i="12"/>
  <c r="KD112" i="12"/>
  <c r="KT112" i="12"/>
  <c r="LB112" i="12"/>
  <c r="LJ112" i="12"/>
  <c r="LR112" i="12"/>
  <c r="IM102" i="12"/>
  <c r="IU102" i="12"/>
  <c r="JC102" i="12"/>
  <c r="JK102" i="12"/>
  <c r="JS102" i="12"/>
  <c r="KA102" i="12"/>
  <c r="KI102" i="12"/>
  <c r="KQ102" i="12"/>
  <c r="KY102" i="12"/>
  <c r="LG102" i="12"/>
  <c r="LO102" i="12"/>
  <c r="KL112" i="12"/>
  <c r="KU112" i="12"/>
  <c r="LC112" i="12"/>
  <c r="LK112" i="12"/>
  <c r="LS112" i="12"/>
  <c r="IN102" i="12"/>
  <c r="IV102" i="12"/>
  <c r="JD102" i="12"/>
  <c r="JL102" i="12"/>
  <c r="JT102" i="12"/>
  <c r="KB102" i="12"/>
  <c r="KJ102" i="12"/>
  <c r="KR102" i="12"/>
  <c r="KZ102" i="12"/>
  <c r="LH102" i="12"/>
  <c r="LP102" i="12"/>
  <c r="EI103" i="12"/>
  <c r="KM112" i="12"/>
  <c r="KV112" i="12"/>
  <c r="LD112" i="12"/>
  <c r="LL112" i="12"/>
  <c r="KN112" i="12"/>
  <c r="KW112" i="12"/>
  <c r="LE112" i="12"/>
  <c r="LM112" i="12"/>
  <c r="IH102" i="12"/>
  <c r="IP102" i="12"/>
  <c r="IX102" i="12"/>
  <c r="JF102" i="12"/>
  <c r="JN102" i="12"/>
  <c r="JV102" i="12"/>
  <c r="KD102" i="12"/>
  <c r="KL102" i="12"/>
  <c r="KT102" i="12"/>
  <c r="LB102" i="12"/>
  <c r="LJ102" i="12"/>
  <c r="LR102" i="12"/>
  <c r="KP112" i="12"/>
  <c r="KX112" i="12"/>
  <c r="LF112" i="12"/>
  <c r="LN112" i="12"/>
  <c r="II102" i="12"/>
  <c r="IQ102" i="12"/>
  <c r="IY102" i="12"/>
  <c r="JG102" i="12"/>
  <c r="JO102" i="12"/>
  <c r="JW102" i="12"/>
  <c r="KE102" i="12"/>
  <c r="KM102" i="12"/>
  <c r="KU102" i="12"/>
  <c r="LC102" i="12"/>
  <c r="LK102" i="12"/>
  <c r="LS102" i="12"/>
  <c r="KQ112" i="12"/>
  <c r="KY112" i="12"/>
  <c r="LG112" i="12"/>
  <c r="LO112" i="12"/>
  <c r="IJ102" i="12"/>
  <c r="IR102" i="12"/>
  <c r="IZ102" i="12"/>
  <c r="JH102" i="12"/>
  <c r="JP102" i="12"/>
  <c r="JX102" i="12"/>
  <c r="KF102" i="12"/>
  <c r="KN102" i="12"/>
  <c r="KV102" i="12"/>
  <c r="LD102" i="12"/>
  <c r="LL102" i="12"/>
  <c r="KR112" i="12"/>
  <c r="KZ112" i="12"/>
  <c r="LH112" i="12"/>
  <c r="LP112" i="12"/>
  <c r="IK102" i="12"/>
  <c r="IS102" i="12"/>
  <c r="JA102" i="12"/>
  <c r="JI102" i="12"/>
  <c r="JQ102" i="12"/>
  <c r="JY102" i="12"/>
  <c r="KG102" i="12"/>
  <c r="KO102" i="12"/>
  <c r="KW102" i="12"/>
  <c r="LE102" i="12"/>
  <c r="LM102" i="12"/>
  <c r="KS112" i="12"/>
  <c r="LA112" i="12"/>
  <c r="LI112" i="12"/>
  <c r="LQ112" i="12"/>
  <c r="IL102" i="12"/>
  <c r="IT102" i="12"/>
  <c r="JB102" i="12"/>
  <c r="JJ102" i="12"/>
  <c r="JR102" i="12"/>
  <c r="JZ102" i="12"/>
  <c r="KH102" i="12"/>
  <c r="KP102" i="12"/>
  <c r="KX102" i="12"/>
  <c r="LF102" i="12"/>
  <c r="LN102" i="12"/>
  <c r="IO102" i="12"/>
  <c r="LA102" i="12"/>
  <c r="EJ112" i="12"/>
  <c r="ER112" i="12"/>
  <c r="EZ112" i="12"/>
  <c r="FH112" i="12"/>
  <c r="FP112" i="12"/>
  <c r="FX112" i="12"/>
  <c r="GF112" i="12"/>
  <c r="GN112" i="12"/>
  <c r="GV112" i="12"/>
  <c r="HD112" i="12"/>
  <c r="HL112" i="12"/>
  <c r="HT112" i="12"/>
  <c r="IW102" i="12"/>
  <c r="LI102" i="12"/>
  <c r="EK112" i="12"/>
  <c r="ES112" i="12"/>
  <c r="FA112" i="12"/>
  <c r="FI112" i="12"/>
  <c r="FQ112" i="12"/>
  <c r="FY112" i="12"/>
  <c r="GG112" i="12"/>
  <c r="GO112" i="12"/>
  <c r="GW112" i="12"/>
  <c r="HE112" i="12"/>
  <c r="HM112" i="12"/>
  <c r="JE102" i="12"/>
  <c r="LQ102" i="12"/>
  <c r="EL112" i="12"/>
  <c r="ET112" i="12"/>
  <c r="FB112" i="12"/>
  <c r="FJ112" i="12"/>
  <c r="FR112" i="12"/>
  <c r="FZ112" i="12"/>
  <c r="GH112" i="12"/>
  <c r="GP112" i="12"/>
  <c r="GX112" i="12"/>
  <c r="HF112" i="12"/>
  <c r="HN112" i="12"/>
  <c r="IH109" i="12"/>
  <c r="JM102" i="12"/>
  <c r="EM112" i="12"/>
  <c r="EU112" i="12"/>
  <c r="FC112" i="12"/>
  <c r="FK112" i="12"/>
  <c r="FS112" i="12"/>
  <c r="GA112" i="12"/>
  <c r="GI112" i="12"/>
  <c r="GQ112" i="12"/>
  <c r="GY112" i="12"/>
  <c r="HG112" i="12"/>
  <c r="HO112" i="12"/>
  <c r="JU102" i="12"/>
  <c r="EN112" i="12"/>
  <c r="EV112" i="12"/>
  <c r="FD112" i="12"/>
  <c r="FL112" i="12"/>
  <c r="FT112" i="12"/>
  <c r="GB112" i="12"/>
  <c r="GJ112" i="12"/>
  <c r="GR112" i="12"/>
  <c r="GZ112" i="12"/>
  <c r="HH112" i="12"/>
  <c r="HP112" i="12"/>
  <c r="EI109" i="12"/>
  <c r="KC102" i="12"/>
  <c r="EO112" i="12"/>
  <c r="EW112" i="12"/>
  <c r="FE112" i="12"/>
  <c r="FM112" i="12"/>
  <c r="FU112" i="12"/>
  <c r="GC112" i="12"/>
  <c r="GK112" i="12"/>
  <c r="GS112" i="12"/>
  <c r="HA112" i="12"/>
  <c r="HI112" i="12"/>
  <c r="HQ112" i="12"/>
  <c r="KK102" i="12"/>
  <c r="EP112" i="12"/>
  <c r="EX112" i="12"/>
  <c r="FF112" i="12"/>
  <c r="FN112" i="12"/>
  <c r="FV112" i="12"/>
  <c r="GD112" i="12"/>
  <c r="GL112" i="12"/>
  <c r="GT112" i="12"/>
  <c r="HB112" i="12"/>
  <c r="HJ112" i="12"/>
  <c r="HR112" i="12"/>
  <c r="KS102" i="12"/>
  <c r="EI112" i="12"/>
  <c r="EQ112" i="12"/>
  <c r="EY112" i="12"/>
  <c r="FG112" i="12"/>
  <c r="FO112" i="12"/>
  <c r="FW112" i="12"/>
  <c r="GE112" i="12"/>
  <c r="GM112" i="12"/>
  <c r="GU112" i="12"/>
  <c r="HC112" i="12"/>
  <c r="HK112" i="12"/>
  <c r="HS112" i="12"/>
  <c r="AR66" i="12"/>
  <c r="AZ66" i="12"/>
  <c r="BH66" i="12"/>
  <c r="BP66" i="12"/>
  <c r="BX66" i="12"/>
  <c r="CF66" i="12"/>
  <c r="CN66" i="12"/>
  <c r="CV66" i="12"/>
  <c r="DD66" i="12"/>
  <c r="DL66" i="12"/>
  <c r="DT66" i="12"/>
  <c r="IN66" i="12"/>
  <c r="IV66" i="12"/>
  <c r="JD66" i="12"/>
  <c r="JL66" i="12"/>
  <c r="JT66" i="12"/>
  <c r="KB66" i="12"/>
  <c r="KJ66" i="12"/>
  <c r="KR66" i="12"/>
  <c r="KZ66" i="12"/>
  <c r="LH66" i="12"/>
  <c r="LP66" i="12"/>
  <c r="DM66" i="12"/>
  <c r="JE66" i="12"/>
  <c r="KC66" i="12"/>
  <c r="LA66" i="12"/>
  <c r="AK66" i="12"/>
  <c r="AS66" i="12"/>
  <c r="BA66" i="12"/>
  <c r="BI66" i="12"/>
  <c r="BQ66" i="12"/>
  <c r="BY66" i="12"/>
  <c r="CG66" i="12"/>
  <c r="CO66" i="12"/>
  <c r="DE66" i="12"/>
  <c r="IO66" i="12"/>
  <c r="JM66" i="12"/>
  <c r="KK66" i="12"/>
  <c r="LI66" i="12"/>
  <c r="AL66" i="12"/>
  <c r="AT66" i="12"/>
  <c r="BB66" i="12"/>
  <c r="BJ66" i="12"/>
  <c r="BR66" i="12"/>
  <c r="BZ66" i="12"/>
  <c r="CH66" i="12"/>
  <c r="CP66" i="12"/>
  <c r="CX66" i="12"/>
  <c r="DF66" i="12"/>
  <c r="DN66" i="12"/>
  <c r="AJ66" i="12"/>
  <c r="IP66" i="12"/>
  <c r="IX66" i="12"/>
  <c r="JF66" i="12"/>
  <c r="JN66" i="12"/>
  <c r="JV66" i="12"/>
  <c r="KD66" i="12"/>
  <c r="KL66" i="12"/>
  <c r="KT66" i="12"/>
  <c r="LB66" i="12"/>
  <c r="LJ66" i="12"/>
  <c r="LR66" i="12"/>
  <c r="AQ66" i="12"/>
  <c r="AY66" i="12"/>
  <c r="BG66" i="12"/>
  <c r="BO66" i="12"/>
  <c r="BW66" i="12"/>
  <c r="CE66" i="12"/>
  <c r="CM66" i="12"/>
  <c r="CU66" i="12"/>
  <c r="DC66" i="12"/>
  <c r="DK66" i="12"/>
  <c r="DS66" i="12"/>
  <c r="IM66" i="12"/>
  <c r="IU66" i="12"/>
  <c r="JC66" i="12"/>
  <c r="JK66" i="12"/>
  <c r="JS66" i="12"/>
  <c r="KA66" i="12"/>
  <c r="KI66" i="12"/>
  <c r="KQ66" i="12"/>
  <c r="KY66" i="12"/>
  <c r="LG66" i="12"/>
  <c r="LO66" i="12"/>
  <c r="CW66" i="12"/>
  <c r="DU66" i="12"/>
  <c r="IW66" i="12"/>
  <c r="JU66" i="12"/>
  <c r="KS66" i="12"/>
  <c r="LQ66" i="12"/>
  <c r="AU66" i="12"/>
  <c r="BK66" i="12"/>
  <c r="CA66" i="12"/>
  <c r="CQ66" i="12"/>
  <c r="DG66" i="12"/>
  <c r="II66" i="12"/>
  <c r="IY66" i="12"/>
  <c r="JO66" i="12"/>
  <c r="KE66" i="12"/>
  <c r="KU66" i="12"/>
  <c r="LK66" i="12"/>
  <c r="DH66" i="12"/>
  <c r="JP66" i="12"/>
  <c r="LL66" i="12"/>
  <c r="IK66" i="12"/>
  <c r="KW66" i="12"/>
  <c r="DP66" i="12"/>
  <c r="CK66" i="12"/>
  <c r="AV66" i="12"/>
  <c r="BL66" i="12"/>
  <c r="CB66" i="12"/>
  <c r="CR66" i="12"/>
  <c r="IJ66" i="12"/>
  <c r="KF66" i="12"/>
  <c r="CC66" i="12"/>
  <c r="DI66" i="12"/>
  <c r="JQ66" i="12"/>
  <c r="LM66" i="12"/>
  <c r="CZ66" i="12"/>
  <c r="LD66" i="12"/>
  <c r="DQ66" i="12"/>
  <c r="BM66" i="12"/>
  <c r="IR66" i="12"/>
  <c r="DA66" i="12"/>
  <c r="LE66" i="12"/>
  <c r="AX66" i="12"/>
  <c r="BN66" i="12"/>
  <c r="CD66" i="12"/>
  <c r="CT66" i="12"/>
  <c r="DJ66" i="12"/>
  <c r="IL66" i="12"/>
  <c r="JB66" i="12"/>
  <c r="JR66" i="12"/>
  <c r="KH66" i="12"/>
  <c r="KX66" i="12"/>
  <c r="LN66" i="12"/>
  <c r="BT66" i="12"/>
  <c r="KN66" i="12"/>
  <c r="IS66" i="12"/>
  <c r="AM66" i="12"/>
  <c r="BC66" i="12"/>
  <c r="BS66" i="12"/>
  <c r="CI66" i="12"/>
  <c r="CY66" i="12"/>
  <c r="DO66" i="12"/>
  <c r="IQ66" i="12"/>
  <c r="JG66" i="12"/>
  <c r="JW66" i="12"/>
  <c r="KM66" i="12"/>
  <c r="LC66" i="12"/>
  <c r="LS66" i="12"/>
  <c r="BD66" i="12"/>
  <c r="CJ66" i="12"/>
  <c r="JX66" i="12"/>
  <c r="BU66" i="12"/>
  <c r="KO66" i="12"/>
  <c r="AN66" i="12"/>
  <c r="AO66" i="12"/>
  <c r="BE66" i="12"/>
  <c r="JI66" i="12"/>
  <c r="AP66" i="12"/>
  <c r="BF66" i="12"/>
  <c r="BV66" i="12"/>
  <c r="CL66" i="12"/>
  <c r="DB66" i="12"/>
  <c r="DR66" i="12"/>
  <c r="IT66" i="12"/>
  <c r="JJ66" i="12"/>
  <c r="JZ66" i="12"/>
  <c r="KP66" i="12"/>
  <c r="LF66" i="12"/>
  <c r="IZ66" i="12"/>
  <c r="KV66" i="12"/>
  <c r="AW66" i="12"/>
  <c r="CS66" i="12"/>
  <c r="JA66" i="12"/>
  <c r="KG66" i="12"/>
  <c r="JH66" i="12"/>
  <c r="IH66" i="12"/>
  <c r="JY66" i="12"/>
  <c r="AK102" i="12"/>
  <c r="AS102" i="12"/>
  <c r="BA102" i="12"/>
  <c r="BI102" i="12"/>
  <c r="BQ102" i="12"/>
  <c r="BY102" i="12"/>
  <c r="CG102" i="12"/>
  <c r="CO102" i="12"/>
  <c r="CW102" i="12"/>
  <c r="DE102" i="12"/>
  <c r="DM102" i="12"/>
  <c r="DU102" i="12"/>
  <c r="AR103" i="12"/>
  <c r="AZ103" i="12"/>
  <c r="BH103" i="12"/>
  <c r="BP103" i="12"/>
  <c r="BX103" i="12"/>
  <c r="CF103" i="12"/>
  <c r="CN103" i="12"/>
  <c r="CV103" i="12"/>
  <c r="DD103" i="12"/>
  <c r="DL103" i="12"/>
  <c r="DT103" i="12"/>
  <c r="IL100" i="12"/>
  <c r="IL101" i="12" s="1"/>
  <c r="IT100" i="12"/>
  <c r="IT101" i="12" s="1"/>
  <c r="JB100" i="12"/>
  <c r="JB101" i="12" s="1"/>
  <c r="JJ100" i="12"/>
  <c r="JJ101" i="12" s="1"/>
  <c r="JR100" i="12"/>
  <c r="JR101" i="12" s="1"/>
  <c r="JZ100" i="12"/>
  <c r="JZ101" i="12" s="1"/>
  <c r="KH100" i="12"/>
  <c r="KH101" i="12" s="1"/>
  <c r="KP100" i="12"/>
  <c r="KX100" i="12"/>
  <c r="KX101" i="12" s="1"/>
  <c r="LF100" i="12"/>
  <c r="LF101" i="12" s="1"/>
  <c r="LN100" i="12"/>
  <c r="LN101" i="12" s="1"/>
  <c r="IO103" i="12"/>
  <c r="IW103" i="12"/>
  <c r="JE103" i="12"/>
  <c r="JM103" i="12"/>
  <c r="JU103" i="12"/>
  <c r="KC103" i="12"/>
  <c r="KK103" i="12"/>
  <c r="KS103" i="12"/>
  <c r="LA103" i="12"/>
  <c r="LI103" i="12"/>
  <c r="LQ103" i="12"/>
  <c r="IN104" i="12"/>
  <c r="IV104" i="12"/>
  <c r="JD104" i="12"/>
  <c r="JL104" i="12"/>
  <c r="JT104" i="12"/>
  <c r="KB104" i="12"/>
  <c r="KJ104" i="12"/>
  <c r="KR104" i="12"/>
  <c r="KZ104" i="12"/>
  <c r="LH104" i="12"/>
  <c r="LP104" i="12"/>
  <c r="AL102" i="12"/>
  <c r="AT102" i="12"/>
  <c r="BB102" i="12"/>
  <c r="BJ102" i="12"/>
  <c r="BR102" i="12"/>
  <c r="BZ102" i="12"/>
  <c r="CH102" i="12"/>
  <c r="CP102" i="12"/>
  <c r="CX102" i="12"/>
  <c r="DF102" i="12"/>
  <c r="DN102" i="12"/>
  <c r="AK103" i="12"/>
  <c r="AS103" i="12"/>
  <c r="BA103" i="12"/>
  <c r="BI103" i="12"/>
  <c r="BQ103" i="12"/>
  <c r="BY103" i="12"/>
  <c r="CG103" i="12"/>
  <c r="CO103" i="12"/>
  <c r="CW103" i="12"/>
  <c r="DE103" i="12"/>
  <c r="DM103" i="12"/>
  <c r="DU103" i="12"/>
  <c r="IM100" i="12"/>
  <c r="IM101" i="12" s="1"/>
  <c r="IU100" i="12"/>
  <c r="IU101" i="12" s="1"/>
  <c r="JC100" i="12"/>
  <c r="JC101" i="12" s="1"/>
  <c r="JK100" i="12"/>
  <c r="JK101" i="12" s="1"/>
  <c r="JS100" i="12"/>
  <c r="JS101" i="12" s="1"/>
  <c r="KA100" i="12"/>
  <c r="KA101" i="12" s="1"/>
  <c r="KI100" i="12"/>
  <c r="KI101" i="12" s="1"/>
  <c r="KQ100" i="12"/>
  <c r="KQ101" i="12" s="1"/>
  <c r="KY100" i="12"/>
  <c r="KY101" i="12" s="1"/>
  <c r="LG100" i="12"/>
  <c r="LG101" i="12" s="1"/>
  <c r="LO100" i="12"/>
  <c r="LO101" i="12" s="1"/>
  <c r="IP103" i="12"/>
  <c r="IX103" i="12"/>
  <c r="JF103" i="12"/>
  <c r="JN103" i="12"/>
  <c r="JV103" i="12"/>
  <c r="KD103" i="12"/>
  <c r="KL103" i="12"/>
  <c r="KT103" i="12"/>
  <c r="LB103" i="12"/>
  <c r="LJ103" i="12"/>
  <c r="LR103" i="12"/>
  <c r="IO104" i="12"/>
  <c r="IW104" i="12"/>
  <c r="JE104" i="12"/>
  <c r="JM104" i="12"/>
  <c r="JU104" i="12"/>
  <c r="KC104" i="12"/>
  <c r="KK104" i="12"/>
  <c r="KS104" i="12"/>
  <c r="LA104" i="12"/>
  <c r="LI104" i="12"/>
  <c r="LQ104" i="12"/>
  <c r="AM102" i="12"/>
  <c r="AU102" i="12"/>
  <c r="BC102" i="12"/>
  <c r="BK102" i="12"/>
  <c r="BS102" i="12"/>
  <c r="CA102" i="12"/>
  <c r="CI102" i="12"/>
  <c r="CQ102" i="12"/>
  <c r="CY102" i="12"/>
  <c r="DG102" i="12"/>
  <c r="DO102" i="12"/>
  <c r="AL103" i="12"/>
  <c r="AT103" i="12"/>
  <c r="BB103" i="12"/>
  <c r="BJ103" i="12"/>
  <c r="BR103" i="12"/>
  <c r="BZ103" i="12"/>
  <c r="CH103" i="12"/>
  <c r="CP103" i="12"/>
  <c r="CX103" i="12"/>
  <c r="DF103" i="12"/>
  <c r="DN103" i="12"/>
  <c r="IN100" i="12"/>
  <c r="IN101" i="12" s="1"/>
  <c r="IV100" i="12"/>
  <c r="IV101" i="12" s="1"/>
  <c r="JD100" i="12"/>
  <c r="JD101" i="12" s="1"/>
  <c r="JL100" i="12"/>
  <c r="JL101" i="12" s="1"/>
  <c r="JT100" i="12"/>
  <c r="JT101" i="12" s="1"/>
  <c r="KB100" i="12"/>
  <c r="KB101" i="12" s="1"/>
  <c r="KJ100" i="12"/>
  <c r="KJ101" i="12" s="1"/>
  <c r="KR100" i="12"/>
  <c r="KR101" i="12" s="1"/>
  <c r="KZ100" i="12"/>
  <c r="KZ101" i="12" s="1"/>
  <c r="LH100" i="12"/>
  <c r="LH101" i="12" s="1"/>
  <c r="LP100" i="12"/>
  <c r="LP101" i="12" s="1"/>
  <c r="II103" i="12"/>
  <c r="IQ103" i="12"/>
  <c r="IY103" i="12"/>
  <c r="JG103" i="12"/>
  <c r="JO103" i="12"/>
  <c r="JW103" i="12"/>
  <c r="KE103" i="12"/>
  <c r="KM103" i="12"/>
  <c r="KU103" i="12"/>
  <c r="LC103" i="12"/>
  <c r="LK103" i="12"/>
  <c r="LS103" i="12"/>
  <c r="IP104" i="12"/>
  <c r="IX104" i="12"/>
  <c r="JF104" i="12"/>
  <c r="JN104" i="12"/>
  <c r="AN102" i="12"/>
  <c r="AV102" i="12"/>
  <c r="BD102" i="12"/>
  <c r="BL102" i="12"/>
  <c r="BT102" i="12"/>
  <c r="CB102" i="12"/>
  <c r="CJ102" i="12"/>
  <c r="CR102" i="12"/>
  <c r="CZ102" i="12"/>
  <c r="DH102" i="12"/>
  <c r="DP102" i="12"/>
  <c r="AM103" i="12"/>
  <c r="AU103" i="12"/>
  <c r="BC103" i="12"/>
  <c r="BK103" i="12"/>
  <c r="BS103" i="12"/>
  <c r="CA103" i="12"/>
  <c r="CI103" i="12"/>
  <c r="CQ103" i="12"/>
  <c r="CY103" i="12"/>
  <c r="DG103" i="12"/>
  <c r="DO103" i="12"/>
  <c r="AJ103" i="12"/>
  <c r="IO100" i="12"/>
  <c r="IO101" i="12" s="1"/>
  <c r="IW100" i="12"/>
  <c r="IW101" i="12" s="1"/>
  <c r="JE100" i="12"/>
  <c r="JE101" i="12" s="1"/>
  <c r="JM100" i="12"/>
  <c r="JM101" i="12" s="1"/>
  <c r="JU100" i="12"/>
  <c r="JU101" i="12" s="1"/>
  <c r="KC100" i="12"/>
  <c r="KC101" i="12" s="1"/>
  <c r="KK100" i="12"/>
  <c r="KK101" i="12" s="1"/>
  <c r="KS100" i="12"/>
  <c r="KS101" i="12" s="1"/>
  <c r="LA100" i="12"/>
  <c r="LA101" i="12" s="1"/>
  <c r="LI100" i="12"/>
  <c r="LI101" i="12" s="1"/>
  <c r="LQ100" i="12"/>
  <c r="LQ101" i="12" s="1"/>
  <c r="IJ103" i="12"/>
  <c r="IR103" i="12"/>
  <c r="IZ103" i="12"/>
  <c r="JH103" i="12"/>
  <c r="JP103" i="12"/>
  <c r="JX103" i="12"/>
  <c r="KF103" i="12"/>
  <c r="KN103" i="12"/>
  <c r="KV103" i="12"/>
  <c r="LD103" i="12"/>
  <c r="LL103" i="12"/>
  <c r="II104" i="12"/>
  <c r="IQ104" i="12"/>
  <c r="IY104" i="12"/>
  <c r="JG104" i="12"/>
  <c r="JO104" i="12"/>
  <c r="JW104" i="12"/>
  <c r="KE104" i="12"/>
  <c r="KM104" i="12"/>
  <c r="KU104" i="12"/>
  <c r="LC104" i="12"/>
  <c r="LK104" i="12"/>
  <c r="LS104" i="12"/>
  <c r="AO102" i="12"/>
  <c r="AW102" i="12"/>
  <c r="BE102" i="12"/>
  <c r="BM102" i="12"/>
  <c r="BU102" i="12"/>
  <c r="CC102" i="12"/>
  <c r="CK102" i="12"/>
  <c r="CS102" i="12"/>
  <c r="DA102" i="12"/>
  <c r="DI102" i="12"/>
  <c r="DQ102" i="12"/>
  <c r="AN103" i="12"/>
  <c r="AV103" i="12"/>
  <c r="BD103" i="12"/>
  <c r="BL103" i="12"/>
  <c r="BT103" i="12"/>
  <c r="CB103" i="12"/>
  <c r="CJ103" i="12"/>
  <c r="CR103" i="12"/>
  <c r="CZ103" i="12"/>
  <c r="DH103" i="12"/>
  <c r="DP103" i="12"/>
  <c r="IP100" i="12"/>
  <c r="IP101" i="12" s="1"/>
  <c r="IX100" i="12"/>
  <c r="IX101" i="12" s="1"/>
  <c r="JF100" i="12"/>
  <c r="JF101" i="12" s="1"/>
  <c r="JN100" i="12"/>
  <c r="JV100" i="12"/>
  <c r="JV101" i="12" s="1"/>
  <c r="KD100" i="12"/>
  <c r="KD101" i="12" s="1"/>
  <c r="KL100" i="12"/>
  <c r="KL101" i="12" s="1"/>
  <c r="KT100" i="12"/>
  <c r="KT101" i="12" s="1"/>
  <c r="LB100" i="12"/>
  <c r="LB101" i="12" s="1"/>
  <c r="LJ100" i="12"/>
  <c r="LJ101" i="12" s="1"/>
  <c r="LR100" i="12"/>
  <c r="LR101" i="12" s="1"/>
  <c r="IK103" i="12"/>
  <c r="IS103" i="12"/>
  <c r="JA103" i="12"/>
  <c r="JI103" i="12"/>
  <c r="JQ103" i="12"/>
  <c r="JY103" i="12"/>
  <c r="KG103" i="12"/>
  <c r="KO103" i="12"/>
  <c r="KW103" i="12"/>
  <c r="LE103" i="12"/>
  <c r="LM103" i="12"/>
  <c r="IJ104" i="12"/>
  <c r="IR104" i="12"/>
  <c r="IZ104" i="12"/>
  <c r="JH104" i="12"/>
  <c r="JP104" i="12"/>
  <c r="JX104" i="12"/>
  <c r="KF104" i="12"/>
  <c r="KN104" i="12"/>
  <c r="KV104" i="12"/>
  <c r="LD104" i="12"/>
  <c r="LL104" i="12"/>
  <c r="AP102" i="12"/>
  <c r="AX102" i="12"/>
  <c r="BF102" i="12"/>
  <c r="BN102" i="12"/>
  <c r="BV102" i="12"/>
  <c r="CD102" i="12"/>
  <c r="CL102" i="12"/>
  <c r="CT102" i="12"/>
  <c r="DB102" i="12"/>
  <c r="DJ102" i="12"/>
  <c r="DR102" i="12"/>
  <c r="AO103" i="12"/>
  <c r="AW103" i="12"/>
  <c r="BE103" i="12"/>
  <c r="BM103" i="12"/>
  <c r="BU103" i="12"/>
  <c r="CC103" i="12"/>
  <c r="CK103" i="12"/>
  <c r="CS103" i="12"/>
  <c r="DA103" i="12"/>
  <c r="DI103" i="12"/>
  <c r="DQ103" i="12"/>
  <c r="II100" i="12"/>
  <c r="II101" i="12" s="1"/>
  <c r="IQ100" i="12"/>
  <c r="IQ101" i="12" s="1"/>
  <c r="IY100" i="12"/>
  <c r="IY101" i="12" s="1"/>
  <c r="JG100" i="12"/>
  <c r="JG101" i="12" s="1"/>
  <c r="JO100" i="12"/>
  <c r="JO101" i="12" s="1"/>
  <c r="JW100" i="12"/>
  <c r="JW101" i="12" s="1"/>
  <c r="KE100" i="12"/>
  <c r="KE101" i="12" s="1"/>
  <c r="KM100" i="12"/>
  <c r="KM101" i="12" s="1"/>
  <c r="KU100" i="12"/>
  <c r="KU101" i="12" s="1"/>
  <c r="LC100" i="12"/>
  <c r="LC101" i="12" s="1"/>
  <c r="LK100" i="12"/>
  <c r="LK101" i="12" s="1"/>
  <c r="LS100" i="12"/>
  <c r="LS101" i="12" s="1"/>
  <c r="IL103" i="12"/>
  <c r="IT103" i="12"/>
  <c r="JB103" i="12"/>
  <c r="JJ103" i="12"/>
  <c r="JR103" i="12"/>
  <c r="JZ103" i="12"/>
  <c r="KH103" i="12"/>
  <c r="KP103" i="12"/>
  <c r="KX103" i="12"/>
  <c r="LF103" i="12"/>
  <c r="LN103" i="12"/>
  <c r="IK104" i="12"/>
  <c r="IS104" i="12"/>
  <c r="JA104" i="12"/>
  <c r="JI104" i="12"/>
  <c r="JQ104" i="12"/>
  <c r="JY104" i="12"/>
  <c r="KG104" i="12"/>
  <c r="KO104" i="12"/>
  <c r="KW104" i="12"/>
  <c r="LE104" i="12"/>
  <c r="LM104" i="12"/>
  <c r="AQ102" i="12"/>
  <c r="AY102" i="12"/>
  <c r="BG102" i="12"/>
  <c r="BO102" i="12"/>
  <c r="BW102" i="12"/>
  <c r="CE102" i="12"/>
  <c r="CM102" i="12"/>
  <c r="CU102" i="12"/>
  <c r="DC102" i="12"/>
  <c r="DK102" i="12"/>
  <c r="DS102" i="12"/>
  <c r="AP103" i="12"/>
  <c r="AX103" i="12"/>
  <c r="BF103" i="12"/>
  <c r="BN103" i="12"/>
  <c r="BV103" i="12"/>
  <c r="CD103" i="12"/>
  <c r="CL103" i="12"/>
  <c r="CT103" i="12"/>
  <c r="DB103" i="12"/>
  <c r="DJ103" i="12"/>
  <c r="DR103" i="12"/>
  <c r="IJ100" i="12"/>
  <c r="IJ101" i="12" s="1"/>
  <c r="IR100" i="12"/>
  <c r="IR101" i="12" s="1"/>
  <c r="IZ100" i="12"/>
  <c r="IZ101" i="12" s="1"/>
  <c r="JH100" i="12"/>
  <c r="JH101" i="12" s="1"/>
  <c r="JP100" i="12"/>
  <c r="JP101" i="12" s="1"/>
  <c r="JX100" i="12"/>
  <c r="JX101" i="12" s="1"/>
  <c r="KF100" i="12"/>
  <c r="KF101" i="12" s="1"/>
  <c r="KN100" i="12"/>
  <c r="KN101" i="12" s="1"/>
  <c r="KV100" i="12"/>
  <c r="KV101" i="12" s="1"/>
  <c r="LD100" i="12"/>
  <c r="LD101" i="12" s="1"/>
  <c r="LL100" i="12"/>
  <c r="IM103" i="12"/>
  <c r="IU103" i="12"/>
  <c r="JC103" i="12"/>
  <c r="JK103" i="12"/>
  <c r="JS103" i="12"/>
  <c r="KA103" i="12"/>
  <c r="KI103" i="12"/>
  <c r="KQ103" i="12"/>
  <c r="KY103" i="12"/>
  <c r="LG103" i="12"/>
  <c r="LO103" i="12"/>
  <c r="IL104" i="12"/>
  <c r="IT104" i="12"/>
  <c r="JB104" i="12"/>
  <c r="JJ104" i="12"/>
  <c r="JR104" i="12"/>
  <c r="JZ104" i="12"/>
  <c r="KH104" i="12"/>
  <c r="KP104" i="12"/>
  <c r="KX104" i="12"/>
  <c r="LF104" i="12"/>
  <c r="LN104" i="12"/>
  <c r="AR102" i="12"/>
  <c r="DD102" i="12"/>
  <c r="CE103" i="12"/>
  <c r="KO100" i="12"/>
  <c r="KO101" i="12" s="1"/>
  <c r="JL103" i="12"/>
  <c r="IM104" i="12"/>
  <c r="KI104" i="12"/>
  <c r="LO104" i="12"/>
  <c r="EK100" i="12"/>
  <c r="EK105" i="12" s="1"/>
  <c r="ES100" i="12"/>
  <c r="ES101" i="12" s="1"/>
  <c r="FA100" i="12"/>
  <c r="FA101" i="12" s="1"/>
  <c r="FI100" i="12"/>
  <c r="FI105" i="12" s="1"/>
  <c r="FQ100" i="12"/>
  <c r="FQ106" i="12" s="1"/>
  <c r="FY100" i="12"/>
  <c r="FY107" i="12" s="1"/>
  <c r="GG100" i="12"/>
  <c r="GG105" i="12" s="1"/>
  <c r="GO100" i="12"/>
  <c r="GO105" i="12" s="1"/>
  <c r="GW100" i="12"/>
  <c r="GW106" i="12" s="1"/>
  <c r="HE100" i="12"/>
  <c r="HM100" i="12"/>
  <c r="EO102" i="12"/>
  <c r="EW102" i="12"/>
  <c r="FE102" i="12"/>
  <c r="FM102" i="12"/>
  <c r="FU102" i="12"/>
  <c r="GC102" i="12"/>
  <c r="GK102" i="12"/>
  <c r="GS102" i="12"/>
  <c r="HA102" i="12"/>
  <c r="HI102" i="12"/>
  <c r="HQ102" i="12"/>
  <c r="EN103" i="12"/>
  <c r="EV103" i="12"/>
  <c r="FD103" i="12"/>
  <c r="FL103" i="12"/>
  <c r="FT103" i="12"/>
  <c r="GB103" i="12"/>
  <c r="GJ103" i="12"/>
  <c r="GR103" i="12"/>
  <c r="GZ103" i="12"/>
  <c r="HH103" i="12"/>
  <c r="HP103" i="12"/>
  <c r="AZ102" i="12"/>
  <c r="DL102" i="12"/>
  <c r="CM103" i="12"/>
  <c r="IK100" i="12"/>
  <c r="IK101" i="12" s="1"/>
  <c r="KW100" i="12"/>
  <c r="KW101" i="12" s="1"/>
  <c r="JT103" i="12"/>
  <c r="IU104" i="12"/>
  <c r="KL104" i="12"/>
  <c r="LR104" i="12"/>
  <c r="EL100" i="12"/>
  <c r="EL106" i="12" s="1"/>
  <c r="ET100" i="12"/>
  <c r="ET106" i="12" s="1"/>
  <c r="FB100" i="12"/>
  <c r="FB107" i="12" s="1"/>
  <c r="FJ100" i="12"/>
  <c r="FJ101" i="12" s="1"/>
  <c r="FR100" i="12"/>
  <c r="FR106" i="12" s="1"/>
  <c r="FZ100" i="12"/>
  <c r="FZ105" i="12" s="1"/>
  <c r="GH100" i="12"/>
  <c r="GP100" i="12"/>
  <c r="GP105" i="12" s="1"/>
  <c r="GX100" i="12"/>
  <c r="GX106" i="12" s="1"/>
  <c r="HF100" i="12"/>
  <c r="HF107" i="12" s="1"/>
  <c r="HN100" i="12"/>
  <c r="HN101" i="12" s="1"/>
  <c r="EP102" i="12"/>
  <c r="EX102" i="12"/>
  <c r="FF102" i="12"/>
  <c r="FN102" i="12"/>
  <c r="FV102" i="12"/>
  <c r="GD102" i="12"/>
  <c r="GL102" i="12"/>
  <c r="GT102" i="12"/>
  <c r="HB102" i="12"/>
  <c r="HJ102" i="12"/>
  <c r="HR102" i="12"/>
  <c r="EO103" i="12"/>
  <c r="EW103" i="12"/>
  <c r="FE103" i="12"/>
  <c r="FM103" i="12"/>
  <c r="FU103" i="12"/>
  <c r="GC103" i="12"/>
  <c r="GK103" i="12"/>
  <c r="GS103" i="12"/>
  <c r="HA103" i="12"/>
  <c r="HI103" i="12"/>
  <c r="HQ103" i="12"/>
  <c r="BH102" i="12"/>
  <c r="DT102" i="12"/>
  <c r="CU103" i="12"/>
  <c r="IS100" i="12"/>
  <c r="LE100" i="12"/>
  <c r="LE101" i="12" s="1"/>
  <c r="KB103" i="12"/>
  <c r="JC104" i="12"/>
  <c r="KQ104" i="12"/>
  <c r="EM100" i="12"/>
  <c r="EM107" i="12" s="1"/>
  <c r="EU100" i="12"/>
  <c r="FC100" i="12"/>
  <c r="FC101" i="12" s="1"/>
  <c r="FK100" i="12"/>
  <c r="FK106" i="12" s="1"/>
  <c r="FS100" i="12"/>
  <c r="FS106" i="12" s="1"/>
  <c r="GA100" i="12"/>
  <c r="GA105" i="12" s="1"/>
  <c r="GI100" i="12"/>
  <c r="GI101" i="12" s="1"/>
  <c r="GQ100" i="12"/>
  <c r="GY100" i="12"/>
  <c r="GY107" i="12" s="1"/>
  <c r="HG100" i="12"/>
  <c r="HO100" i="12"/>
  <c r="EQ102" i="12"/>
  <c r="EY102" i="12"/>
  <c r="FG102" i="12"/>
  <c r="FO102" i="12"/>
  <c r="FW102" i="12"/>
  <c r="GE102" i="12"/>
  <c r="GM102" i="12"/>
  <c r="GU102" i="12"/>
  <c r="HC102" i="12"/>
  <c r="HK102" i="12"/>
  <c r="HS102" i="12"/>
  <c r="EP103" i="12"/>
  <c r="EX103" i="12"/>
  <c r="FF103" i="12"/>
  <c r="FN103" i="12"/>
  <c r="FV103" i="12"/>
  <c r="GD103" i="12"/>
  <c r="GL103" i="12"/>
  <c r="GT103" i="12"/>
  <c r="HB103" i="12"/>
  <c r="HJ103" i="12"/>
  <c r="HR103" i="12"/>
  <c r="BP102" i="12"/>
  <c r="AQ103" i="12"/>
  <c r="DC103" i="12"/>
  <c r="JA100" i="12"/>
  <c r="JA101" i="12" s="1"/>
  <c r="LM100" i="12"/>
  <c r="LM101" i="12" s="1"/>
  <c r="KJ103" i="12"/>
  <c r="JK104" i="12"/>
  <c r="KT104" i="12"/>
  <c r="EN100" i="12"/>
  <c r="EN107" i="12" s="1"/>
  <c r="EV100" i="12"/>
  <c r="EV106" i="12" s="1"/>
  <c r="FD100" i="12"/>
  <c r="FL100" i="12"/>
  <c r="FL101" i="12" s="1"/>
  <c r="FT100" i="12"/>
  <c r="FT101" i="12" s="1"/>
  <c r="GB100" i="12"/>
  <c r="GB101" i="12" s="1"/>
  <c r="GJ100" i="12"/>
  <c r="GJ105" i="12" s="1"/>
  <c r="GR100" i="12"/>
  <c r="GR101" i="12" s="1"/>
  <c r="GZ100" i="12"/>
  <c r="GZ101" i="12" s="1"/>
  <c r="HH100" i="12"/>
  <c r="HH106" i="12" s="1"/>
  <c r="HP100" i="12"/>
  <c r="EJ102" i="12"/>
  <c r="ER102" i="12"/>
  <c r="EZ102" i="12"/>
  <c r="FH102" i="12"/>
  <c r="FP102" i="12"/>
  <c r="FX102" i="12"/>
  <c r="GF102" i="12"/>
  <c r="GN102" i="12"/>
  <c r="GV102" i="12"/>
  <c r="HD102" i="12"/>
  <c r="HL102" i="12"/>
  <c r="HT102" i="12"/>
  <c r="EQ103" i="12"/>
  <c r="EY103" i="12"/>
  <c r="FG103" i="12"/>
  <c r="FO103" i="12"/>
  <c r="FW103" i="12"/>
  <c r="GE103" i="12"/>
  <c r="GM103" i="12"/>
  <c r="GU103" i="12"/>
  <c r="HC103" i="12"/>
  <c r="HK103" i="12"/>
  <c r="HS103" i="12"/>
  <c r="BX102" i="12"/>
  <c r="AY103" i="12"/>
  <c r="DK103" i="12"/>
  <c r="JI100" i="12"/>
  <c r="JI107" i="12" s="1"/>
  <c r="KR103" i="12"/>
  <c r="JS104" i="12"/>
  <c r="KY104" i="12"/>
  <c r="EO100" i="12"/>
  <c r="EW100" i="12"/>
  <c r="FE100" i="12"/>
  <c r="FE101" i="12" s="1"/>
  <c r="FM100" i="12"/>
  <c r="FM101" i="12" s="1"/>
  <c r="FU100" i="12"/>
  <c r="FU107" i="12" s="1"/>
  <c r="GC100" i="12"/>
  <c r="GC105" i="12" s="1"/>
  <c r="GK100" i="12"/>
  <c r="GS100" i="12"/>
  <c r="GS101" i="12" s="1"/>
  <c r="HA100" i="12"/>
  <c r="HA107" i="12" s="1"/>
  <c r="HI100" i="12"/>
  <c r="HI101" i="12" s="1"/>
  <c r="HQ100" i="12"/>
  <c r="EK102" i="12"/>
  <c r="ES102" i="12"/>
  <c r="FA102" i="12"/>
  <c r="FI102" i="12"/>
  <c r="FQ102" i="12"/>
  <c r="FY102" i="12"/>
  <c r="GG102" i="12"/>
  <c r="GO102" i="12"/>
  <c r="GW102" i="12"/>
  <c r="HE102" i="12"/>
  <c r="HM102" i="12"/>
  <c r="EJ103" i="12"/>
  <c r="ER103" i="12"/>
  <c r="EZ103" i="12"/>
  <c r="FH103" i="12"/>
  <c r="FP103" i="12"/>
  <c r="FX103" i="12"/>
  <c r="GF103" i="12"/>
  <c r="GN103" i="12"/>
  <c r="GV103" i="12"/>
  <c r="HD103" i="12"/>
  <c r="HL103" i="12"/>
  <c r="HT103" i="12"/>
  <c r="CN102" i="12"/>
  <c r="BO103" i="12"/>
  <c r="JY100" i="12"/>
  <c r="JY107" i="12" s="1"/>
  <c r="IV103" i="12"/>
  <c r="LH103" i="12"/>
  <c r="KA104" i="12"/>
  <c r="LG104" i="12"/>
  <c r="IH103" i="12"/>
  <c r="EQ100" i="12"/>
  <c r="EQ105" i="12" s="1"/>
  <c r="EY100" i="12"/>
  <c r="FG100" i="12"/>
  <c r="FG107" i="12" s="1"/>
  <c r="FO100" i="12"/>
  <c r="FO105" i="12" s="1"/>
  <c r="FW100" i="12"/>
  <c r="FW106" i="12" s="1"/>
  <c r="GE100" i="12"/>
  <c r="GE106" i="12" s="1"/>
  <c r="GM100" i="12"/>
  <c r="GM105" i="12" s="1"/>
  <c r="GU100" i="12"/>
  <c r="GU107" i="12" s="1"/>
  <c r="HC100" i="12"/>
  <c r="HC107" i="12" s="1"/>
  <c r="HK100" i="12"/>
  <c r="HK107" i="12" s="1"/>
  <c r="HS100" i="12"/>
  <c r="HS106" i="12" s="1"/>
  <c r="EM102" i="12"/>
  <c r="EU102" i="12"/>
  <c r="FC102" i="12"/>
  <c r="FK102" i="12"/>
  <c r="FS102" i="12"/>
  <c r="GA102" i="12"/>
  <c r="GI102" i="12"/>
  <c r="GQ102" i="12"/>
  <c r="GY102" i="12"/>
  <c r="HG102" i="12"/>
  <c r="HO102" i="12"/>
  <c r="EL103" i="12"/>
  <c r="ET103" i="12"/>
  <c r="FB103" i="12"/>
  <c r="FJ103" i="12"/>
  <c r="FR103" i="12"/>
  <c r="FZ103" i="12"/>
  <c r="GH103" i="12"/>
  <c r="GP103" i="12"/>
  <c r="GX103" i="12"/>
  <c r="HF103" i="12"/>
  <c r="HN103" i="12"/>
  <c r="CV102" i="12"/>
  <c r="BW103" i="12"/>
  <c r="KG100" i="12"/>
  <c r="JD103" i="12"/>
  <c r="LP103" i="12"/>
  <c r="KD104" i="12"/>
  <c r="LJ104" i="12"/>
  <c r="EJ100" i="12"/>
  <c r="EJ106" i="12" s="1"/>
  <c r="ER100" i="12"/>
  <c r="ER101" i="12" s="1"/>
  <c r="EZ100" i="12"/>
  <c r="EZ105" i="12" s="1"/>
  <c r="FH100" i="12"/>
  <c r="FH105" i="12" s="1"/>
  <c r="FP100" i="12"/>
  <c r="FP107" i="12" s="1"/>
  <c r="FX100" i="12"/>
  <c r="GF100" i="12"/>
  <c r="GF107" i="12" s="1"/>
  <c r="GN100" i="12"/>
  <c r="GN106" i="12" s="1"/>
  <c r="GV100" i="12"/>
  <c r="GV107" i="12" s="1"/>
  <c r="HD100" i="12"/>
  <c r="HD107" i="12" s="1"/>
  <c r="HL100" i="12"/>
  <c r="HL106" i="12" s="1"/>
  <c r="HT100" i="12"/>
  <c r="HT106" i="12" s="1"/>
  <c r="EN102" i="12"/>
  <c r="FD102" i="12"/>
  <c r="FL102" i="12"/>
  <c r="FT102" i="12"/>
  <c r="GB102" i="12"/>
  <c r="GJ102" i="12"/>
  <c r="GR102" i="12"/>
  <c r="GZ102" i="12"/>
  <c r="HH102" i="12"/>
  <c r="HP102" i="12"/>
  <c r="EM103" i="12"/>
  <c r="EU103" i="12"/>
  <c r="FC103" i="12"/>
  <c r="FK103" i="12"/>
  <c r="FS103" i="12"/>
  <c r="GA103" i="12"/>
  <c r="GI103" i="12"/>
  <c r="GQ103" i="12"/>
  <c r="GY103" i="12"/>
  <c r="HG103" i="12"/>
  <c r="HO103" i="12"/>
  <c r="CF102" i="12"/>
  <c r="KZ103" i="12"/>
  <c r="EP100" i="12"/>
  <c r="EP107" i="12" s="1"/>
  <c r="HB100" i="12"/>
  <c r="HB101" i="12" s="1"/>
  <c r="ET102" i="12"/>
  <c r="HF102" i="12"/>
  <c r="GG103" i="12"/>
  <c r="AL93" i="12"/>
  <c r="AT93" i="12"/>
  <c r="BB93" i="12"/>
  <c r="BJ93" i="12"/>
  <c r="BR93" i="12"/>
  <c r="BZ93" i="12"/>
  <c r="CH93" i="12"/>
  <c r="CP93" i="12"/>
  <c r="CX93" i="12"/>
  <c r="DF93" i="12"/>
  <c r="DN93" i="12"/>
  <c r="AK94" i="12"/>
  <c r="AS94" i="12"/>
  <c r="BA94" i="12"/>
  <c r="BI94" i="12"/>
  <c r="BQ94" i="12"/>
  <c r="BY94" i="12"/>
  <c r="CG94" i="12"/>
  <c r="CO94" i="12"/>
  <c r="CW94" i="12"/>
  <c r="DE94" i="12"/>
  <c r="DM94" i="12"/>
  <c r="DU94" i="12"/>
  <c r="IO91" i="12"/>
  <c r="IO96" i="12" s="1"/>
  <c r="IW91" i="12"/>
  <c r="IW97" i="12" s="1"/>
  <c r="JE91" i="12"/>
  <c r="JE92" i="12" s="1"/>
  <c r="JM91" i="12"/>
  <c r="JM97" i="12" s="1"/>
  <c r="JU91" i="12"/>
  <c r="JU96" i="12" s="1"/>
  <c r="KC91" i="12"/>
  <c r="KC92" i="12" s="1"/>
  <c r="KK91" i="12"/>
  <c r="KK96" i="12" s="1"/>
  <c r="KS91" i="12"/>
  <c r="KS97" i="12" s="1"/>
  <c r="LA91" i="12"/>
  <c r="LA97" i="12" s="1"/>
  <c r="LI91" i="12"/>
  <c r="LI92" i="12" s="1"/>
  <c r="LQ91" i="12"/>
  <c r="LQ96" i="12" s="1"/>
  <c r="IO93" i="12"/>
  <c r="IW93" i="12"/>
  <c r="JE93" i="12"/>
  <c r="JM93" i="12"/>
  <c r="JU93" i="12"/>
  <c r="KC93" i="12"/>
  <c r="KK93" i="12"/>
  <c r="KS93" i="12"/>
  <c r="LA93" i="12"/>
  <c r="LI93" i="12"/>
  <c r="LQ93" i="12"/>
  <c r="IN94" i="12"/>
  <c r="IV94" i="12"/>
  <c r="JD94" i="12"/>
  <c r="BG103" i="12"/>
  <c r="JV104" i="12"/>
  <c r="EX100" i="12"/>
  <c r="EX106" i="12" s="1"/>
  <c r="HJ100" i="12"/>
  <c r="HJ101" i="12" s="1"/>
  <c r="FB102" i="12"/>
  <c r="HN102" i="12"/>
  <c r="GO103" i="12"/>
  <c r="AM93" i="12"/>
  <c r="AU93" i="12"/>
  <c r="BC93" i="12"/>
  <c r="BK93" i="12"/>
  <c r="BS93" i="12"/>
  <c r="CA93" i="12"/>
  <c r="CI93" i="12"/>
  <c r="CQ93" i="12"/>
  <c r="CY93" i="12"/>
  <c r="DG93" i="12"/>
  <c r="DO93" i="12"/>
  <c r="AL94" i="12"/>
  <c r="AT94" i="12"/>
  <c r="BB94" i="12"/>
  <c r="BJ94" i="12"/>
  <c r="BR94" i="12"/>
  <c r="BZ94" i="12"/>
  <c r="CH94" i="12"/>
  <c r="CP94" i="12"/>
  <c r="CX94" i="12"/>
  <c r="DF94" i="12"/>
  <c r="DN94" i="12"/>
  <c r="IP91" i="12"/>
  <c r="IP96" i="12" s="1"/>
  <c r="IX91" i="12"/>
  <c r="IX98" i="12" s="1"/>
  <c r="JF91" i="12"/>
  <c r="JF97" i="12" s="1"/>
  <c r="JN91" i="12"/>
  <c r="JN98" i="12" s="1"/>
  <c r="JV91" i="12"/>
  <c r="JV98" i="12" s="1"/>
  <c r="KD91" i="12"/>
  <c r="KD92" i="12" s="1"/>
  <c r="KL91" i="12"/>
  <c r="KL96" i="12" s="1"/>
  <c r="KT91" i="12"/>
  <c r="KT92" i="12" s="1"/>
  <c r="LB91" i="12"/>
  <c r="LB96" i="12" s="1"/>
  <c r="LJ91" i="12"/>
  <c r="LJ97" i="12" s="1"/>
  <c r="LR91" i="12"/>
  <c r="LR98" i="12" s="1"/>
  <c r="IP93" i="12"/>
  <c r="IX93" i="12"/>
  <c r="JF93" i="12"/>
  <c r="JN93" i="12"/>
  <c r="JV93" i="12"/>
  <c r="KD93" i="12"/>
  <c r="KL93" i="12"/>
  <c r="KT93" i="12"/>
  <c r="LB93" i="12"/>
  <c r="LJ93" i="12"/>
  <c r="LR93" i="12"/>
  <c r="IO94" i="12"/>
  <c r="IW94" i="12"/>
  <c r="JE94" i="12"/>
  <c r="JM94" i="12"/>
  <c r="DS103" i="12"/>
  <c r="LB104" i="12"/>
  <c r="FF100" i="12"/>
  <c r="FF107" i="12" s="1"/>
  <c r="HR100" i="12"/>
  <c r="HR107" i="12" s="1"/>
  <c r="FJ102" i="12"/>
  <c r="EK103" i="12"/>
  <c r="GW103" i="12"/>
  <c r="AN93" i="12"/>
  <c r="AV93" i="12"/>
  <c r="BD93" i="12"/>
  <c r="BL93" i="12"/>
  <c r="BT93" i="12"/>
  <c r="CB93" i="12"/>
  <c r="CJ93" i="12"/>
  <c r="CR93" i="12"/>
  <c r="CZ93" i="12"/>
  <c r="DH93" i="12"/>
  <c r="DP93" i="12"/>
  <c r="AM94" i="12"/>
  <c r="AU94" i="12"/>
  <c r="BC94" i="12"/>
  <c r="BK94" i="12"/>
  <c r="BS94" i="12"/>
  <c r="CA94" i="12"/>
  <c r="CI94" i="12"/>
  <c r="CQ94" i="12"/>
  <c r="CY94" i="12"/>
  <c r="DG94" i="12"/>
  <c r="DO94" i="12"/>
  <c r="II91" i="12"/>
  <c r="II96" i="12" s="1"/>
  <c r="IQ91" i="12"/>
  <c r="IQ92" i="12" s="1"/>
  <c r="IY91" i="12"/>
  <c r="IY92" i="12" s="1"/>
  <c r="JG91" i="12"/>
  <c r="JG92" i="12" s="1"/>
  <c r="JO91" i="12"/>
  <c r="JO98" i="12" s="1"/>
  <c r="JW91" i="12"/>
  <c r="JW92" i="12" s="1"/>
  <c r="KE91" i="12"/>
  <c r="KE92" i="12" s="1"/>
  <c r="KM91" i="12"/>
  <c r="KM97" i="12" s="1"/>
  <c r="KU91" i="12"/>
  <c r="KU92" i="12" s="1"/>
  <c r="LC91" i="12"/>
  <c r="LC97" i="12" s="1"/>
  <c r="LK91" i="12"/>
  <c r="LK96" i="12" s="1"/>
  <c r="LS91" i="12"/>
  <c r="LS92" i="12" s="1"/>
  <c r="II93" i="12"/>
  <c r="IQ93" i="12"/>
  <c r="IY93" i="12"/>
  <c r="JG93" i="12"/>
  <c r="JO93" i="12"/>
  <c r="JW93" i="12"/>
  <c r="KE93" i="12"/>
  <c r="KM93" i="12"/>
  <c r="KU93" i="12"/>
  <c r="LC93" i="12"/>
  <c r="LK93" i="12"/>
  <c r="LS93" i="12"/>
  <c r="IP94" i="12"/>
  <c r="IX94" i="12"/>
  <c r="JF94" i="12"/>
  <c r="FN100" i="12"/>
  <c r="FN101" i="12" s="1"/>
  <c r="FR102" i="12"/>
  <c r="ES103" i="12"/>
  <c r="HE103" i="12"/>
  <c r="AO93" i="12"/>
  <c r="AW93" i="12"/>
  <c r="BE93" i="12"/>
  <c r="BM93" i="12"/>
  <c r="BU93" i="12"/>
  <c r="CC93" i="12"/>
  <c r="CK93" i="12"/>
  <c r="CS93" i="12"/>
  <c r="DA93" i="12"/>
  <c r="DI93" i="12"/>
  <c r="DQ93" i="12"/>
  <c r="AN94" i="12"/>
  <c r="AV94" i="12"/>
  <c r="BD94" i="12"/>
  <c r="BL94" i="12"/>
  <c r="BT94" i="12"/>
  <c r="CB94" i="12"/>
  <c r="CJ94" i="12"/>
  <c r="CR94" i="12"/>
  <c r="CZ94" i="12"/>
  <c r="DH94" i="12"/>
  <c r="DP94" i="12"/>
  <c r="IJ91" i="12"/>
  <c r="IJ92" i="12" s="1"/>
  <c r="IR91" i="12"/>
  <c r="IR98" i="12" s="1"/>
  <c r="IZ91" i="12"/>
  <c r="IZ92" i="12" s="1"/>
  <c r="JH91" i="12"/>
  <c r="JH92" i="12" s="1"/>
  <c r="JP91" i="12"/>
  <c r="JP92" i="12" s="1"/>
  <c r="JX91" i="12"/>
  <c r="JX92" i="12" s="1"/>
  <c r="KF91" i="12"/>
  <c r="KF92" i="12" s="1"/>
  <c r="KN91" i="12"/>
  <c r="KN92" i="12" s="1"/>
  <c r="KV91" i="12"/>
  <c r="KV92" i="12" s="1"/>
  <c r="LD91" i="12"/>
  <c r="LD92" i="12" s="1"/>
  <c r="LL91" i="12"/>
  <c r="LL96" i="12" s="1"/>
  <c r="IJ93" i="12"/>
  <c r="IR93" i="12"/>
  <c r="IZ93" i="12"/>
  <c r="JH93" i="12"/>
  <c r="JP93" i="12"/>
  <c r="JX93" i="12"/>
  <c r="KF93" i="12"/>
  <c r="KN93" i="12"/>
  <c r="KV93" i="12"/>
  <c r="LD93" i="12"/>
  <c r="LL93" i="12"/>
  <c r="II94" i="12"/>
  <c r="IQ94" i="12"/>
  <c r="IY94" i="12"/>
  <c r="JG94" i="12"/>
  <c r="JQ100" i="12"/>
  <c r="JQ101" i="12" s="1"/>
  <c r="FV100" i="12"/>
  <c r="FV101" i="12" s="1"/>
  <c r="FZ102" i="12"/>
  <c r="FA103" i="12"/>
  <c r="HM103" i="12"/>
  <c r="AP93" i="12"/>
  <c r="AX93" i="12"/>
  <c r="BF93" i="12"/>
  <c r="BN93" i="12"/>
  <c r="BV93" i="12"/>
  <c r="CD93" i="12"/>
  <c r="CL93" i="12"/>
  <c r="CT93" i="12"/>
  <c r="DB93" i="12"/>
  <c r="DJ93" i="12"/>
  <c r="DR93" i="12"/>
  <c r="AO94" i="12"/>
  <c r="AW94" i="12"/>
  <c r="BE94" i="12"/>
  <c r="BM94" i="12"/>
  <c r="BU94" i="12"/>
  <c r="CC94" i="12"/>
  <c r="CK94" i="12"/>
  <c r="CS94" i="12"/>
  <c r="DA94" i="12"/>
  <c r="DI94" i="12"/>
  <c r="DQ94" i="12"/>
  <c r="IK91" i="12"/>
  <c r="IK96" i="12" s="1"/>
  <c r="IS91" i="12"/>
  <c r="IS97" i="12" s="1"/>
  <c r="JA91" i="12"/>
  <c r="JA92" i="12" s="1"/>
  <c r="JI91" i="12"/>
  <c r="JI96" i="12" s="1"/>
  <c r="JQ91" i="12"/>
  <c r="JQ96" i="12" s="1"/>
  <c r="JY91" i="12"/>
  <c r="JY97" i="12" s="1"/>
  <c r="KG91" i="12"/>
  <c r="KG97" i="12" s="1"/>
  <c r="KO91" i="12"/>
  <c r="KO97" i="12" s="1"/>
  <c r="KW91" i="12"/>
  <c r="KW92" i="12" s="1"/>
  <c r="LE91" i="12"/>
  <c r="LE92" i="12" s="1"/>
  <c r="LM91" i="12"/>
  <c r="LM96" i="12" s="1"/>
  <c r="IK93" i="12"/>
  <c r="IS93" i="12"/>
  <c r="JA93" i="12"/>
  <c r="JI93" i="12"/>
  <c r="JQ93" i="12"/>
  <c r="JY93" i="12"/>
  <c r="KG93" i="12"/>
  <c r="KO93" i="12"/>
  <c r="KW93" i="12"/>
  <c r="LE93" i="12"/>
  <c r="LM93" i="12"/>
  <c r="IJ94" i="12"/>
  <c r="IR94" i="12"/>
  <c r="IZ94" i="12"/>
  <c r="JH94" i="12"/>
  <c r="GD100" i="12"/>
  <c r="GD106" i="12" s="1"/>
  <c r="GH102" i="12"/>
  <c r="FI103" i="12"/>
  <c r="AQ93" i="12"/>
  <c r="AY93" i="12"/>
  <c r="BG93" i="12"/>
  <c r="BO93" i="12"/>
  <c r="BW93" i="12"/>
  <c r="CE93" i="12"/>
  <c r="CM93" i="12"/>
  <c r="CU93" i="12"/>
  <c r="DC93" i="12"/>
  <c r="DK93" i="12"/>
  <c r="DS93" i="12"/>
  <c r="AP94" i="12"/>
  <c r="AX94" i="12"/>
  <c r="BF94" i="12"/>
  <c r="BN94" i="12"/>
  <c r="BV94" i="12"/>
  <c r="CD94" i="12"/>
  <c r="CL94" i="12"/>
  <c r="CT94" i="12"/>
  <c r="DB94" i="12"/>
  <c r="DJ94" i="12"/>
  <c r="DR94" i="12"/>
  <c r="IL91" i="12"/>
  <c r="IL96" i="12" s="1"/>
  <c r="IT91" i="12"/>
  <c r="IT97" i="12" s="1"/>
  <c r="JB91" i="12"/>
  <c r="JB97" i="12" s="1"/>
  <c r="JJ91" i="12"/>
  <c r="JJ97" i="12" s="1"/>
  <c r="JR91" i="12"/>
  <c r="JR97" i="12" s="1"/>
  <c r="JZ91" i="12"/>
  <c r="JZ97" i="12" s="1"/>
  <c r="KH91" i="12"/>
  <c r="KH92" i="12" s="1"/>
  <c r="KP91" i="12"/>
  <c r="KP92" i="12" s="1"/>
  <c r="KX91" i="12"/>
  <c r="KX92" i="12" s="1"/>
  <c r="LF91" i="12"/>
  <c r="LF97" i="12" s="1"/>
  <c r="LN91" i="12"/>
  <c r="LN97" i="12" s="1"/>
  <c r="IL93" i="12"/>
  <c r="IT93" i="12"/>
  <c r="JB93" i="12"/>
  <c r="JJ93" i="12"/>
  <c r="JR93" i="12"/>
  <c r="JZ93" i="12"/>
  <c r="KH93" i="12"/>
  <c r="KP93" i="12"/>
  <c r="KX93" i="12"/>
  <c r="LF93" i="12"/>
  <c r="LN93" i="12"/>
  <c r="IK94" i="12"/>
  <c r="IS94" i="12"/>
  <c r="JA94" i="12"/>
  <c r="JI94" i="12"/>
  <c r="GL100" i="12"/>
  <c r="GL101" i="12" s="1"/>
  <c r="GP102" i="12"/>
  <c r="FQ103" i="12"/>
  <c r="AR93" i="12"/>
  <c r="AZ93" i="12"/>
  <c r="BH93" i="12"/>
  <c r="BP93" i="12"/>
  <c r="BX93" i="12"/>
  <c r="CF93" i="12"/>
  <c r="CN93" i="12"/>
  <c r="CV93" i="12"/>
  <c r="DD93" i="12"/>
  <c r="DL93" i="12"/>
  <c r="DT93" i="12"/>
  <c r="AQ94" i="12"/>
  <c r="AY94" i="12"/>
  <c r="BG94" i="12"/>
  <c r="BO94" i="12"/>
  <c r="BW94" i="12"/>
  <c r="CE94" i="12"/>
  <c r="CM94" i="12"/>
  <c r="CU94" i="12"/>
  <c r="DC94" i="12"/>
  <c r="DK94" i="12"/>
  <c r="DS94" i="12"/>
  <c r="IM91" i="12"/>
  <c r="IM92" i="12" s="1"/>
  <c r="IU91" i="12"/>
  <c r="IU96" i="12" s="1"/>
  <c r="JC91" i="12"/>
  <c r="JC97" i="12" s="1"/>
  <c r="JK91" i="12"/>
  <c r="JK97" i="12" s="1"/>
  <c r="JS91" i="12"/>
  <c r="JS98" i="12" s="1"/>
  <c r="KA91" i="12"/>
  <c r="KA97" i="12" s="1"/>
  <c r="KI91" i="12"/>
  <c r="KI97" i="12" s="1"/>
  <c r="KQ91" i="12"/>
  <c r="KQ92" i="12" s="1"/>
  <c r="KY91" i="12"/>
  <c r="KY92" i="12" s="1"/>
  <c r="LG91" i="12"/>
  <c r="LG96" i="12" s="1"/>
  <c r="LO91" i="12"/>
  <c r="LO97" i="12" s="1"/>
  <c r="IM93" i="12"/>
  <c r="IU93" i="12"/>
  <c r="JC93" i="12"/>
  <c r="JK93" i="12"/>
  <c r="JS93" i="12"/>
  <c r="KA93" i="12"/>
  <c r="KI93" i="12"/>
  <c r="KQ93" i="12"/>
  <c r="KY93" i="12"/>
  <c r="LG93" i="12"/>
  <c r="LO93" i="12"/>
  <c r="IL94" i="12"/>
  <c r="IT94" i="12"/>
  <c r="JB94" i="12"/>
  <c r="JJ94" i="12"/>
  <c r="IN103" i="12"/>
  <c r="AS93" i="12"/>
  <c r="DE93" i="12"/>
  <c r="CF94" i="12"/>
  <c r="KR91" i="12"/>
  <c r="KR96" i="12" s="1"/>
  <c r="JD93" i="12"/>
  <c r="LP93" i="12"/>
  <c r="JP94" i="12"/>
  <c r="JX94" i="12"/>
  <c r="KF94" i="12"/>
  <c r="KN94" i="12"/>
  <c r="KV94" i="12"/>
  <c r="LD94" i="12"/>
  <c r="LL94" i="12"/>
  <c r="II95" i="12"/>
  <c r="IQ95" i="12"/>
  <c r="IY95" i="12"/>
  <c r="JG95" i="12"/>
  <c r="JO95" i="12"/>
  <c r="JW95" i="12"/>
  <c r="KE95" i="12"/>
  <c r="KM95" i="12"/>
  <c r="KU95" i="12"/>
  <c r="LC95" i="12"/>
  <c r="LK95" i="12"/>
  <c r="LS95" i="12"/>
  <c r="V95" i="12" s="1"/>
  <c r="EO91" i="12"/>
  <c r="EW91" i="12"/>
  <c r="EW97" i="12" s="1"/>
  <c r="FE91" i="12"/>
  <c r="FE92" i="12" s="1"/>
  <c r="FM91" i="12"/>
  <c r="FM96" i="12" s="1"/>
  <c r="FU91" i="12"/>
  <c r="FU98" i="12" s="1"/>
  <c r="GC91" i="12"/>
  <c r="GC97" i="12" s="1"/>
  <c r="GK91" i="12"/>
  <c r="GK96" i="12" s="1"/>
  <c r="GS91" i="12"/>
  <c r="GS97" i="12" s="1"/>
  <c r="HA91" i="12"/>
  <c r="HI91" i="12"/>
  <c r="HI97" i="12" s="1"/>
  <c r="HQ91" i="12"/>
  <c r="HQ98" i="12" s="1"/>
  <c r="EP93" i="12"/>
  <c r="EX93" i="12"/>
  <c r="FF93" i="12"/>
  <c r="FN93" i="12"/>
  <c r="FV93" i="12"/>
  <c r="GD93" i="12"/>
  <c r="GL93" i="12"/>
  <c r="GT93" i="12"/>
  <c r="HB93" i="12"/>
  <c r="HJ93" i="12"/>
  <c r="HR93" i="12"/>
  <c r="EO94" i="12"/>
  <c r="EW94" i="12"/>
  <c r="FE94" i="12"/>
  <c r="FM94" i="12"/>
  <c r="FU94" i="12"/>
  <c r="GC94" i="12"/>
  <c r="GK94" i="12"/>
  <c r="GS94" i="12"/>
  <c r="HA94" i="12"/>
  <c r="HI94" i="12"/>
  <c r="HQ94" i="12"/>
  <c r="BA93" i="12"/>
  <c r="DM93" i="12"/>
  <c r="CN94" i="12"/>
  <c r="IN91" i="12"/>
  <c r="IN96" i="12" s="1"/>
  <c r="KZ91" i="12"/>
  <c r="KZ96" i="12" s="1"/>
  <c r="JL93" i="12"/>
  <c r="IM94" i="12"/>
  <c r="JQ94" i="12"/>
  <c r="JY94" i="12"/>
  <c r="KG94" i="12"/>
  <c r="KO94" i="12"/>
  <c r="KW94" i="12"/>
  <c r="LE94" i="12"/>
  <c r="LM94" i="12"/>
  <c r="IJ95" i="12"/>
  <c r="IR95" i="12"/>
  <c r="IZ95" i="12"/>
  <c r="JH95" i="12"/>
  <c r="JP95" i="12"/>
  <c r="JX95" i="12"/>
  <c r="KF95" i="12"/>
  <c r="KN95" i="12"/>
  <c r="KV95" i="12"/>
  <c r="LD95" i="12"/>
  <c r="LL95" i="12"/>
  <c r="EP91" i="12"/>
  <c r="EX91" i="12"/>
  <c r="EX98" i="12" s="1"/>
  <c r="FF91" i="12"/>
  <c r="FF97" i="12" s="1"/>
  <c r="FN91" i="12"/>
  <c r="FN92" i="12" s="1"/>
  <c r="FV91" i="12"/>
  <c r="GD91" i="12"/>
  <c r="GD98" i="12" s="1"/>
  <c r="GL91" i="12"/>
  <c r="GL96" i="12" s="1"/>
  <c r="GT91" i="12"/>
  <c r="GT98" i="12" s="1"/>
  <c r="HB91" i="12"/>
  <c r="HJ91" i="12"/>
  <c r="HJ97" i="12" s="1"/>
  <c r="HR91" i="12"/>
  <c r="HR97" i="12" s="1"/>
  <c r="EQ93" i="12"/>
  <c r="EY93" i="12"/>
  <c r="FG93" i="12"/>
  <c r="FO93" i="12"/>
  <c r="FW93" i="12"/>
  <c r="GE93" i="12"/>
  <c r="GM93" i="12"/>
  <c r="GU93" i="12"/>
  <c r="HC93" i="12"/>
  <c r="HK93" i="12"/>
  <c r="HS93" i="12"/>
  <c r="EP94" i="12"/>
  <c r="EX94" i="12"/>
  <c r="FF94" i="12"/>
  <c r="FN94" i="12"/>
  <c r="FV94" i="12"/>
  <c r="GD94" i="12"/>
  <c r="GL94" i="12"/>
  <c r="GT94" i="12"/>
  <c r="HB94" i="12"/>
  <c r="HJ94" i="12"/>
  <c r="HR94" i="12"/>
  <c r="AO74" i="12"/>
  <c r="BI93" i="12"/>
  <c r="DU93" i="12"/>
  <c r="CV94" i="12"/>
  <c r="IV91" i="12"/>
  <c r="IV96" i="12" s="1"/>
  <c r="LH91" i="12"/>
  <c r="LH96" i="12" s="1"/>
  <c r="JT93" i="12"/>
  <c r="IU94" i="12"/>
  <c r="JR94" i="12"/>
  <c r="JZ94" i="12"/>
  <c r="KH94" i="12"/>
  <c r="KP94" i="12"/>
  <c r="KX94" i="12"/>
  <c r="LF94" i="12"/>
  <c r="LN94" i="12"/>
  <c r="IK95" i="12"/>
  <c r="IS95" i="12"/>
  <c r="JA95" i="12"/>
  <c r="JI95" i="12"/>
  <c r="JQ95" i="12"/>
  <c r="JY95" i="12"/>
  <c r="KG95" i="12"/>
  <c r="KO95" i="12"/>
  <c r="KW95" i="12"/>
  <c r="LE95" i="12"/>
  <c r="LM95" i="12"/>
  <c r="IH95" i="12"/>
  <c r="EQ91" i="12"/>
  <c r="EQ98" i="12" s="1"/>
  <c r="EY91" i="12"/>
  <c r="FG91" i="12"/>
  <c r="FG98" i="12" s="1"/>
  <c r="FO91" i="12"/>
  <c r="FO96" i="12" s="1"/>
  <c r="FW91" i="12"/>
  <c r="GE91" i="12"/>
  <c r="GE98" i="12" s="1"/>
  <c r="GM91" i="12"/>
  <c r="GM98" i="12" s="1"/>
  <c r="GU91" i="12"/>
  <c r="GU98" i="12" s="1"/>
  <c r="HC91" i="12"/>
  <c r="HC98" i="12" s="1"/>
  <c r="HK91" i="12"/>
  <c r="HK98" i="12" s="1"/>
  <c r="HS91" i="12"/>
  <c r="HS97" i="12" s="1"/>
  <c r="EJ93" i="12"/>
  <c r="ER93" i="12"/>
  <c r="EZ93" i="12"/>
  <c r="FH93" i="12"/>
  <c r="FP93" i="12"/>
  <c r="FX93" i="12"/>
  <c r="GF93" i="12"/>
  <c r="GN93" i="12"/>
  <c r="GV93" i="12"/>
  <c r="HD93" i="12"/>
  <c r="HL93" i="12"/>
  <c r="HT93" i="12"/>
  <c r="EQ94" i="12"/>
  <c r="EY94" i="12"/>
  <c r="FG94" i="12"/>
  <c r="FO94" i="12"/>
  <c r="FW94" i="12"/>
  <c r="GE94" i="12"/>
  <c r="GM94" i="12"/>
  <c r="GU94" i="12"/>
  <c r="HC94" i="12"/>
  <c r="HK94" i="12"/>
  <c r="HS94" i="12"/>
  <c r="IH104" i="12"/>
  <c r="BQ93" i="12"/>
  <c r="AR94" i="12"/>
  <c r="DD94" i="12"/>
  <c r="JD91" i="12"/>
  <c r="JD96" i="12" s="1"/>
  <c r="LP91" i="12"/>
  <c r="LP96" i="12" s="1"/>
  <c r="KB93" i="12"/>
  <c r="JC94" i="12"/>
  <c r="JS94" i="12"/>
  <c r="KA94" i="12"/>
  <c r="KI94" i="12"/>
  <c r="KQ94" i="12"/>
  <c r="KY94" i="12"/>
  <c r="LG94" i="12"/>
  <c r="LO94" i="12"/>
  <c r="IL95" i="12"/>
  <c r="IT95" i="12"/>
  <c r="JB95" i="12"/>
  <c r="JJ95" i="12"/>
  <c r="JR95" i="12"/>
  <c r="JZ95" i="12"/>
  <c r="KH95" i="12"/>
  <c r="KP95" i="12"/>
  <c r="KX95" i="12"/>
  <c r="LF95" i="12"/>
  <c r="LN95" i="12"/>
  <c r="EJ91" i="12"/>
  <c r="EJ96" i="12" s="1"/>
  <c r="ER91" i="12"/>
  <c r="ER98" i="12" s="1"/>
  <c r="EZ91" i="12"/>
  <c r="EZ97" i="12" s="1"/>
  <c r="FH91" i="12"/>
  <c r="FP91" i="12"/>
  <c r="FP98" i="12" s="1"/>
  <c r="FX91" i="12"/>
  <c r="GF91" i="12"/>
  <c r="GF97" i="12" s="1"/>
  <c r="GN91" i="12"/>
  <c r="GV91" i="12"/>
  <c r="GV97" i="12" s="1"/>
  <c r="HD91" i="12"/>
  <c r="HD96" i="12" s="1"/>
  <c r="HL91" i="12"/>
  <c r="HL98" i="12" s="1"/>
  <c r="HT91" i="12"/>
  <c r="EK93" i="12"/>
  <c r="ES93" i="12"/>
  <c r="FA93" i="12"/>
  <c r="FI93" i="12"/>
  <c r="FQ93" i="12"/>
  <c r="FY93" i="12"/>
  <c r="GG93" i="12"/>
  <c r="GO93" i="12"/>
  <c r="GW93" i="12"/>
  <c r="HE93" i="12"/>
  <c r="HM93" i="12"/>
  <c r="EJ94" i="12"/>
  <c r="ER94" i="12"/>
  <c r="EZ94" i="12"/>
  <c r="FH94" i="12"/>
  <c r="FP94" i="12"/>
  <c r="FX94" i="12"/>
  <c r="GF94" i="12"/>
  <c r="GN94" i="12"/>
  <c r="GV94" i="12"/>
  <c r="HD94" i="12"/>
  <c r="HL94" i="12"/>
  <c r="HT94" i="12"/>
  <c r="GT100" i="12"/>
  <c r="BY93" i="12"/>
  <c r="AZ94" i="12"/>
  <c r="DL94" i="12"/>
  <c r="JL91" i="12"/>
  <c r="JL97" i="12" s="1"/>
  <c r="KJ93" i="12"/>
  <c r="JK94" i="12"/>
  <c r="JT94" i="12"/>
  <c r="KB94" i="12"/>
  <c r="KJ94" i="12"/>
  <c r="KR94" i="12"/>
  <c r="KZ94" i="12"/>
  <c r="LH94" i="12"/>
  <c r="LP94" i="12"/>
  <c r="IM95" i="12"/>
  <c r="IU95" i="12"/>
  <c r="JC95" i="12"/>
  <c r="JK95" i="12"/>
  <c r="JS95" i="12"/>
  <c r="KA95" i="12"/>
  <c r="KI95" i="12"/>
  <c r="KQ95" i="12"/>
  <c r="KY95" i="12"/>
  <c r="LG95" i="12"/>
  <c r="LO95" i="12"/>
  <c r="EK91" i="12"/>
  <c r="EK98" i="12" s="1"/>
  <c r="ES91" i="12"/>
  <c r="ES92" i="12" s="1"/>
  <c r="FA91" i="12"/>
  <c r="FA97" i="12" s="1"/>
  <c r="FI91" i="12"/>
  <c r="FI98" i="12" s="1"/>
  <c r="FQ91" i="12"/>
  <c r="FQ98" i="12" s="1"/>
  <c r="FY91" i="12"/>
  <c r="FY92" i="12" s="1"/>
  <c r="GG91" i="12"/>
  <c r="GG92" i="12" s="1"/>
  <c r="GO91" i="12"/>
  <c r="GO97" i="12" s="1"/>
  <c r="GW91" i="12"/>
  <c r="GW96" i="12" s="1"/>
  <c r="HE91" i="12"/>
  <c r="HE98" i="12" s="1"/>
  <c r="HM91" i="12"/>
  <c r="HM96" i="12" s="1"/>
  <c r="EL93" i="12"/>
  <c r="ET93" i="12"/>
  <c r="FB93" i="12"/>
  <c r="FJ93" i="12"/>
  <c r="FR93" i="12"/>
  <c r="FZ93" i="12"/>
  <c r="GH93" i="12"/>
  <c r="GP93" i="12"/>
  <c r="GX93" i="12"/>
  <c r="HF93" i="12"/>
  <c r="HN93" i="12"/>
  <c r="EK94" i="12"/>
  <c r="ES94" i="12"/>
  <c r="FA94" i="12"/>
  <c r="FI94" i="12"/>
  <c r="FQ94" i="12"/>
  <c r="FY94" i="12"/>
  <c r="GG94" i="12"/>
  <c r="GO94" i="12"/>
  <c r="GW94" i="12"/>
  <c r="HE94" i="12"/>
  <c r="HM94" i="12"/>
  <c r="GX102" i="12"/>
  <c r="CO93" i="12"/>
  <c r="BP94" i="12"/>
  <c r="EL102" i="12"/>
  <c r="BH94" i="12"/>
  <c r="KJ91" i="12"/>
  <c r="KJ96" i="12" s="1"/>
  <c r="JN94" i="12"/>
  <c r="KK94" i="12"/>
  <c r="LC94" i="12"/>
  <c r="IO95" i="12"/>
  <c r="JL95" i="12"/>
  <c r="KD95" i="12"/>
  <c r="LA95" i="12"/>
  <c r="EU91" i="12"/>
  <c r="EU96" i="12" s="1"/>
  <c r="FR91" i="12"/>
  <c r="FR97" i="12" s="1"/>
  <c r="GJ91" i="12"/>
  <c r="GJ98" i="12" s="1"/>
  <c r="HG91" i="12"/>
  <c r="EM93" i="12"/>
  <c r="FE93" i="12"/>
  <c r="GB93" i="12"/>
  <c r="GY93" i="12"/>
  <c r="HQ93" i="12"/>
  <c r="FC94" i="12"/>
  <c r="FZ94" i="12"/>
  <c r="GR94" i="12"/>
  <c r="HO94" i="12"/>
  <c r="AQ74" i="12"/>
  <c r="AY74" i="12"/>
  <c r="BG74" i="12"/>
  <c r="BO74" i="12"/>
  <c r="BW74" i="12"/>
  <c r="CE74" i="12"/>
  <c r="CM74" i="12"/>
  <c r="CU74" i="12"/>
  <c r="DC74" i="12"/>
  <c r="DK74" i="12"/>
  <c r="DS74" i="12"/>
  <c r="AP75" i="12"/>
  <c r="AX75" i="12"/>
  <c r="BF75" i="12"/>
  <c r="BN75" i="12"/>
  <c r="BV75" i="12"/>
  <c r="CD75" i="12"/>
  <c r="CL75" i="12"/>
  <c r="CT75" i="12"/>
  <c r="DB75" i="12"/>
  <c r="DJ75" i="12"/>
  <c r="DR75" i="12"/>
  <c r="AN77" i="12"/>
  <c r="AV77" i="12"/>
  <c r="BD77" i="12"/>
  <c r="BL77" i="12"/>
  <c r="BT77" i="12"/>
  <c r="CB77" i="12"/>
  <c r="CJ77" i="12"/>
  <c r="CR77" i="12"/>
  <c r="CZ77" i="12"/>
  <c r="DH77" i="12"/>
  <c r="DP77" i="12"/>
  <c r="IK72" i="12"/>
  <c r="IS72" i="12"/>
  <c r="FY103" i="12"/>
  <c r="BX94" i="12"/>
  <c r="JO94" i="12"/>
  <c r="KL94" i="12"/>
  <c r="LI94" i="12"/>
  <c r="IP95" i="12"/>
  <c r="JM95" i="12"/>
  <c r="KJ95" i="12"/>
  <c r="LB95" i="12"/>
  <c r="EV91" i="12"/>
  <c r="FS91" i="12"/>
  <c r="FS96" i="12" s="1"/>
  <c r="GP91" i="12"/>
  <c r="GP97" i="12" s="1"/>
  <c r="HH91" i="12"/>
  <c r="HH97" i="12" s="1"/>
  <c r="EN93" i="12"/>
  <c r="FK93" i="12"/>
  <c r="GC93" i="12"/>
  <c r="GZ93" i="12"/>
  <c r="EL94" i="12"/>
  <c r="FD94" i="12"/>
  <c r="GA94" i="12"/>
  <c r="GX94" i="12"/>
  <c r="HP94" i="12"/>
  <c r="AR74" i="12"/>
  <c r="AZ74" i="12"/>
  <c r="BH74" i="12"/>
  <c r="BP74" i="12"/>
  <c r="BX74" i="12"/>
  <c r="CF74" i="12"/>
  <c r="CN74" i="12"/>
  <c r="CV74" i="12"/>
  <c r="DD74" i="12"/>
  <c r="DL74" i="12"/>
  <c r="DT74" i="12"/>
  <c r="AQ75" i="12"/>
  <c r="AY75" i="12"/>
  <c r="BG75" i="12"/>
  <c r="BO75" i="12"/>
  <c r="BW75" i="12"/>
  <c r="CE75" i="12"/>
  <c r="CM75" i="12"/>
  <c r="CU75" i="12"/>
  <c r="DC75" i="12"/>
  <c r="DK75" i="12"/>
  <c r="DS75" i="12"/>
  <c r="AO77" i="12"/>
  <c r="AW77" i="12"/>
  <c r="BE77" i="12"/>
  <c r="BM77" i="12"/>
  <c r="BU77" i="12"/>
  <c r="CC77" i="12"/>
  <c r="CK77" i="12"/>
  <c r="CS77" i="12"/>
  <c r="DA77" i="12"/>
  <c r="DI77" i="12"/>
  <c r="DQ77" i="12"/>
  <c r="IL72" i="12"/>
  <c r="IT72" i="12"/>
  <c r="JB72" i="12"/>
  <c r="JJ72" i="12"/>
  <c r="JR72" i="12"/>
  <c r="JZ72" i="12"/>
  <c r="KH72" i="12"/>
  <c r="KP72" i="12"/>
  <c r="KX72" i="12"/>
  <c r="LF72" i="12"/>
  <c r="LN72" i="12"/>
  <c r="IM74" i="12"/>
  <c r="IU74" i="12"/>
  <c r="JC74" i="12"/>
  <c r="JK74" i="12"/>
  <c r="JS74" i="12"/>
  <c r="KA74" i="12"/>
  <c r="KI74" i="12"/>
  <c r="DT94" i="12"/>
  <c r="IN93" i="12"/>
  <c r="JU94" i="12"/>
  <c r="KM94" i="12"/>
  <c r="LJ94" i="12"/>
  <c r="IV95" i="12"/>
  <c r="JN95" i="12"/>
  <c r="KK95" i="12"/>
  <c r="LH95" i="12"/>
  <c r="FB91" i="12"/>
  <c r="FB98" i="12" s="1"/>
  <c r="FT91" i="12"/>
  <c r="FT96" i="12" s="1"/>
  <c r="GQ91" i="12"/>
  <c r="HN91" i="12"/>
  <c r="HN96" i="12" s="1"/>
  <c r="EO93" i="12"/>
  <c r="FL93" i="12"/>
  <c r="GI93" i="12"/>
  <c r="HA93" i="12"/>
  <c r="EM94" i="12"/>
  <c r="FJ94" i="12"/>
  <c r="GB94" i="12"/>
  <c r="GY94" i="12"/>
  <c r="AS74" i="12"/>
  <c r="BA74" i="12"/>
  <c r="BI74" i="12"/>
  <c r="BQ74" i="12"/>
  <c r="BY74" i="12"/>
  <c r="CG74" i="12"/>
  <c r="CO74" i="12"/>
  <c r="CW74" i="12"/>
  <c r="DE74" i="12"/>
  <c r="DM74" i="12"/>
  <c r="DU74" i="12"/>
  <c r="AR75" i="12"/>
  <c r="AZ75" i="12"/>
  <c r="BH75" i="12"/>
  <c r="BP75" i="12"/>
  <c r="BX75" i="12"/>
  <c r="CF75" i="12"/>
  <c r="CN75" i="12"/>
  <c r="CV75" i="12"/>
  <c r="DD75" i="12"/>
  <c r="DL75" i="12"/>
  <c r="DT75" i="12"/>
  <c r="AP77" i="12"/>
  <c r="AX77" i="12"/>
  <c r="BF77" i="12"/>
  <c r="BN77" i="12"/>
  <c r="BV77" i="12"/>
  <c r="CD77" i="12"/>
  <c r="CL77" i="12"/>
  <c r="CT77" i="12"/>
  <c r="DB77" i="12"/>
  <c r="DJ77" i="12"/>
  <c r="DR77" i="12"/>
  <c r="IM72" i="12"/>
  <c r="IU72" i="12"/>
  <c r="IV93" i="12"/>
  <c r="JV94" i="12"/>
  <c r="KS94" i="12"/>
  <c r="LK94" i="12"/>
  <c r="IW95" i="12"/>
  <c r="JT95" i="12"/>
  <c r="KL95" i="12"/>
  <c r="LI95" i="12"/>
  <c r="FC91" i="12"/>
  <c r="FC97" i="12" s="1"/>
  <c r="FZ91" i="12"/>
  <c r="FZ97" i="12" s="1"/>
  <c r="GR91" i="12"/>
  <c r="HO91" i="12"/>
  <c r="HO98" i="12" s="1"/>
  <c r="EU93" i="12"/>
  <c r="FM93" i="12"/>
  <c r="GJ93" i="12"/>
  <c r="HG93" i="12"/>
  <c r="EN94" i="12"/>
  <c r="FK94" i="12"/>
  <c r="GH94" i="12"/>
  <c r="GZ94" i="12"/>
  <c r="AK74" i="12"/>
  <c r="AT74" i="12"/>
  <c r="BB74" i="12"/>
  <c r="BJ74" i="12"/>
  <c r="BR74" i="12"/>
  <c r="BZ74" i="12"/>
  <c r="CH74" i="12"/>
  <c r="CP74" i="12"/>
  <c r="CX74" i="12"/>
  <c r="DF74" i="12"/>
  <c r="DN74" i="12"/>
  <c r="AK75" i="12"/>
  <c r="AS75" i="12"/>
  <c r="BA75" i="12"/>
  <c r="BI75" i="12"/>
  <c r="BQ75" i="12"/>
  <c r="BY75" i="12"/>
  <c r="CG75" i="12"/>
  <c r="CO75" i="12"/>
  <c r="CW75" i="12"/>
  <c r="DE75" i="12"/>
  <c r="DM75" i="12"/>
  <c r="DU75" i="12"/>
  <c r="AQ77" i="12"/>
  <c r="AY77" i="12"/>
  <c r="BG77" i="12"/>
  <c r="BO77" i="12"/>
  <c r="KR93" i="12"/>
  <c r="JW94" i="12"/>
  <c r="KT94" i="12"/>
  <c r="LQ94" i="12"/>
  <c r="IX95" i="12"/>
  <c r="JU95" i="12"/>
  <c r="KR95" i="12"/>
  <c r="LJ95" i="12"/>
  <c r="EL91" i="12"/>
  <c r="EL92" i="12" s="1"/>
  <c r="FD91" i="12"/>
  <c r="FD92" i="12" s="1"/>
  <c r="GA91" i="12"/>
  <c r="GA96" i="12" s="1"/>
  <c r="GX91" i="12"/>
  <c r="HP91" i="12"/>
  <c r="HP98" i="12" s="1"/>
  <c r="EV93" i="12"/>
  <c r="FS93" i="12"/>
  <c r="GK93" i="12"/>
  <c r="HH93" i="12"/>
  <c r="ET94" i="12"/>
  <c r="FL94" i="12"/>
  <c r="GI94" i="12"/>
  <c r="HF94" i="12"/>
  <c r="AL74" i="12"/>
  <c r="AU74" i="12"/>
  <c r="BC74" i="12"/>
  <c r="BK74" i="12"/>
  <c r="BS74" i="12"/>
  <c r="CA74" i="12"/>
  <c r="CI74" i="12"/>
  <c r="CQ74" i="12"/>
  <c r="CY74" i="12"/>
  <c r="DG74" i="12"/>
  <c r="DO74" i="12"/>
  <c r="AL75" i="12"/>
  <c r="AT75" i="12"/>
  <c r="BB75" i="12"/>
  <c r="BJ75" i="12"/>
  <c r="BR75" i="12"/>
  <c r="BZ75" i="12"/>
  <c r="CH75" i="12"/>
  <c r="CP75" i="12"/>
  <c r="CX75" i="12"/>
  <c r="DF75" i="12"/>
  <c r="DN75" i="12"/>
  <c r="AR77" i="12"/>
  <c r="AZ77" i="12"/>
  <c r="BH77" i="12"/>
  <c r="BP77" i="12"/>
  <c r="BX77" i="12"/>
  <c r="CF77" i="12"/>
  <c r="CN77" i="12"/>
  <c r="CV77" i="12"/>
  <c r="DD77" i="12"/>
  <c r="DL77" i="12"/>
  <c r="AK93" i="12"/>
  <c r="KZ93" i="12"/>
  <c r="KC94" i="12"/>
  <c r="KU94" i="12"/>
  <c r="LR94" i="12"/>
  <c r="JD95" i="12"/>
  <c r="JV95" i="12"/>
  <c r="KS95" i="12"/>
  <c r="LP95" i="12"/>
  <c r="EM91" i="12"/>
  <c r="EM96" i="12" s="1"/>
  <c r="FJ91" i="12"/>
  <c r="GB91" i="12"/>
  <c r="GB96" i="12" s="1"/>
  <c r="GY91" i="12"/>
  <c r="GY97" i="12" s="1"/>
  <c r="EW93" i="12"/>
  <c r="FT93" i="12"/>
  <c r="GQ93" i="12"/>
  <c r="HI93" i="12"/>
  <c r="EU94" i="12"/>
  <c r="FR94" i="12"/>
  <c r="GJ94" i="12"/>
  <c r="HG94" i="12"/>
  <c r="AM74" i="12"/>
  <c r="AV74" i="12"/>
  <c r="BD74" i="12"/>
  <c r="BL74" i="12"/>
  <c r="BT74" i="12"/>
  <c r="CB74" i="12"/>
  <c r="CJ74" i="12"/>
  <c r="CR74" i="12"/>
  <c r="CZ74" i="12"/>
  <c r="DH74" i="12"/>
  <c r="DP74" i="12"/>
  <c r="AM75" i="12"/>
  <c r="AU75" i="12"/>
  <c r="BC75" i="12"/>
  <c r="BK75" i="12"/>
  <c r="BS75" i="12"/>
  <c r="CA75" i="12"/>
  <c r="CI75" i="12"/>
  <c r="CQ75" i="12"/>
  <c r="CY75" i="12"/>
  <c r="DG75" i="12"/>
  <c r="DO75" i="12"/>
  <c r="AK77" i="12"/>
  <c r="AS77" i="12"/>
  <c r="BA77" i="12"/>
  <c r="BI77" i="12"/>
  <c r="BQ77" i="12"/>
  <c r="BY77" i="12"/>
  <c r="CG77" i="12"/>
  <c r="CO77" i="12"/>
  <c r="CW77" i="12"/>
  <c r="DE77" i="12"/>
  <c r="DM77" i="12"/>
  <c r="CG93" i="12"/>
  <c r="LA94" i="12"/>
  <c r="KT95" i="12"/>
  <c r="GH91" i="12"/>
  <c r="GH96" i="12" s="1"/>
  <c r="FU93" i="12"/>
  <c r="FS94" i="12"/>
  <c r="BE74" i="12"/>
  <c r="CK74" i="12"/>
  <c r="DQ74" i="12"/>
  <c r="BL75" i="12"/>
  <c r="CR75" i="12"/>
  <c r="AT77" i="12"/>
  <c r="BW77" i="12"/>
  <c r="CQ77" i="12"/>
  <c r="DN77" i="12"/>
  <c r="IO72" i="12"/>
  <c r="IZ72" i="12"/>
  <c r="JI72" i="12"/>
  <c r="JS72" i="12"/>
  <c r="KB72" i="12"/>
  <c r="KK72" i="12"/>
  <c r="KT72" i="12"/>
  <c r="LC72" i="12"/>
  <c r="LL72" i="12"/>
  <c r="IO74" i="12"/>
  <c r="IX74" i="12"/>
  <c r="JG74" i="12"/>
  <c r="JP74" i="12"/>
  <c r="JY74" i="12"/>
  <c r="KH74" i="12"/>
  <c r="KQ74" i="12"/>
  <c r="KY74" i="12"/>
  <c r="LG74" i="12"/>
  <c r="LO74" i="12"/>
  <c r="IL75" i="12"/>
  <c r="IT75" i="12"/>
  <c r="JB75" i="12"/>
  <c r="JJ75" i="12"/>
  <c r="JR75" i="12"/>
  <c r="JZ75" i="12"/>
  <c r="KH75" i="12"/>
  <c r="KP75" i="12"/>
  <c r="KX75" i="12"/>
  <c r="LF75" i="12"/>
  <c r="LN75" i="12"/>
  <c r="IJ77" i="12"/>
  <c r="IR77" i="12"/>
  <c r="IZ77" i="12"/>
  <c r="JH77" i="12"/>
  <c r="JP77" i="12"/>
  <c r="JX77" i="12"/>
  <c r="KF77" i="12"/>
  <c r="KN77" i="12"/>
  <c r="KV77" i="12"/>
  <c r="LD77" i="12"/>
  <c r="LL77" i="12"/>
  <c r="CW93" i="12"/>
  <c r="LB94" i="12"/>
  <c r="KZ95" i="12"/>
  <c r="GI91" i="12"/>
  <c r="GI96" i="12" s="1"/>
  <c r="GA93" i="12"/>
  <c r="FT94" i="12"/>
  <c r="BF74" i="12"/>
  <c r="CL74" i="12"/>
  <c r="DR74" i="12"/>
  <c r="BM75" i="12"/>
  <c r="CS75" i="12"/>
  <c r="AU77" i="12"/>
  <c r="BZ77" i="12"/>
  <c r="CU77" i="12"/>
  <c r="DO77" i="12"/>
  <c r="IP72" i="12"/>
  <c r="JA72" i="12"/>
  <c r="JK72" i="12"/>
  <c r="JT72" i="12"/>
  <c r="KC72" i="12"/>
  <c r="KL72" i="12"/>
  <c r="KU72" i="12"/>
  <c r="LD72" i="12"/>
  <c r="LM72" i="12"/>
  <c r="IP74" i="12"/>
  <c r="IY74" i="12"/>
  <c r="JH74" i="12"/>
  <c r="JQ74" i="12"/>
  <c r="JZ74" i="12"/>
  <c r="KJ74" i="12"/>
  <c r="KR74" i="12"/>
  <c r="KZ74" i="12"/>
  <c r="LH74" i="12"/>
  <c r="LP74" i="12"/>
  <c r="IM75" i="12"/>
  <c r="IU75" i="12"/>
  <c r="JC75" i="12"/>
  <c r="JK75" i="12"/>
  <c r="JS75" i="12"/>
  <c r="KA75" i="12"/>
  <c r="KI75" i="12"/>
  <c r="KQ75" i="12"/>
  <c r="KY75" i="12"/>
  <c r="LG75" i="12"/>
  <c r="LO75" i="12"/>
  <c r="IK77" i="12"/>
  <c r="IS77" i="12"/>
  <c r="JA77" i="12"/>
  <c r="JI77" i="12"/>
  <c r="JQ77" i="12"/>
  <c r="JY77" i="12"/>
  <c r="KG77" i="12"/>
  <c r="KO77" i="12"/>
  <c r="KW77" i="12"/>
  <c r="LE77" i="12"/>
  <c r="LM77" i="12"/>
  <c r="JT91" i="12"/>
  <c r="JT96" i="12" s="1"/>
  <c r="LS94" i="12"/>
  <c r="LQ95" i="12"/>
  <c r="GZ91" i="12"/>
  <c r="GZ96" i="12" s="1"/>
  <c r="GR93" i="12"/>
  <c r="GP94" i="12"/>
  <c r="BM74" i="12"/>
  <c r="CS74" i="12"/>
  <c r="AN75" i="12"/>
  <c r="BT75" i="12"/>
  <c r="CZ75" i="12"/>
  <c r="BB77" i="12"/>
  <c r="CA77" i="12"/>
  <c r="CX77" i="12"/>
  <c r="DS77" i="12"/>
  <c r="IQ72" i="12"/>
  <c r="JC72" i="12"/>
  <c r="JL72" i="12"/>
  <c r="JU72" i="12"/>
  <c r="KD72" i="12"/>
  <c r="KM72" i="12"/>
  <c r="KV72" i="12"/>
  <c r="LE72" i="12"/>
  <c r="LO72" i="12"/>
  <c r="IQ74" i="12"/>
  <c r="IZ74" i="12"/>
  <c r="JI74" i="12"/>
  <c r="JR74" i="12"/>
  <c r="KB74" i="12"/>
  <c r="KK74" i="12"/>
  <c r="KS74" i="12"/>
  <c r="LA74" i="12"/>
  <c r="LI74" i="12"/>
  <c r="LQ74" i="12"/>
  <c r="IN75" i="12"/>
  <c r="IV75" i="12"/>
  <c r="JD75" i="12"/>
  <c r="JL75" i="12"/>
  <c r="JT75" i="12"/>
  <c r="KB75" i="12"/>
  <c r="KJ75" i="12"/>
  <c r="KR75" i="12"/>
  <c r="KZ75" i="12"/>
  <c r="LH75" i="12"/>
  <c r="LP75" i="12"/>
  <c r="IL77" i="12"/>
  <c r="IT77" i="12"/>
  <c r="JB77" i="12"/>
  <c r="JJ77" i="12"/>
  <c r="JR77" i="12"/>
  <c r="KB91" i="12"/>
  <c r="KB92" i="12" s="1"/>
  <c r="IN95" i="12"/>
  <c r="LR95" i="12"/>
  <c r="HF91" i="12"/>
  <c r="GS93" i="12"/>
  <c r="GQ94" i="12"/>
  <c r="BN74" i="12"/>
  <c r="CT74" i="12"/>
  <c r="AO75" i="12"/>
  <c r="BU75" i="12"/>
  <c r="DA75" i="12"/>
  <c r="BC77" i="12"/>
  <c r="CE77" i="12"/>
  <c r="CY77" i="12"/>
  <c r="DT77" i="12"/>
  <c r="IR72" i="12"/>
  <c r="JD72" i="12"/>
  <c r="JM72" i="12"/>
  <c r="JV72" i="12"/>
  <c r="KE72" i="12"/>
  <c r="KN72" i="12"/>
  <c r="KW72" i="12"/>
  <c r="LG72" i="12"/>
  <c r="LP72" i="12"/>
  <c r="II74" i="12"/>
  <c r="IR74" i="12"/>
  <c r="JA74" i="12"/>
  <c r="JJ74" i="12"/>
  <c r="JT74" i="12"/>
  <c r="KC74" i="12"/>
  <c r="KL74" i="12"/>
  <c r="KT74" i="12"/>
  <c r="LB74" i="12"/>
  <c r="LJ74" i="12"/>
  <c r="LR74" i="12"/>
  <c r="IO75" i="12"/>
  <c r="IW75" i="12"/>
  <c r="JE75" i="12"/>
  <c r="JM75" i="12"/>
  <c r="JU75" i="12"/>
  <c r="KC75" i="12"/>
  <c r="KK75" i="12"/>
  <c r="KS75" i="12"/>
  <c r="LA75" i="12"/>
  <c r="LI75" i="12"/>
  <c r="LQ75" i="12"/>
  <c r="IM77" i="12"/>
  <c r="IU77" i="12"/>
  <c r="JC77" i="12"/>
  <c r="JK77" i="12"/>
  <c r="JS77" i="12"/>
  <c r="KA77" i="12"/>
  <c r="KI77" i="12"/>
  <c r="KQ77" i="12"/>
  <c r="KY77" i="12"/>
  <c r="LG77" i="12"/>
  <c r="LO77" i="12"/>
  <c r="LH93" i="12"/>
  <c r="JE95" i="12"/>
  <c r="EN91" i="12"/>
  <c r="EN97" i="12" s="1"/>
  <c r="HO93" i="12"/>
  <c r="HH94" i="12"/>
  <c r="AN74" i="12"/>
  <c r="BU74" i="12"/>
  <c r="DA74" i="12"/>
  <c r="AV75" i="12"/>
  <c r="CB75" i="12"/>
  <c r="DH75" i="12"/>
  <c r="BJ77" i="12"/>
  <c r="CH77" i="12"/>
  <c r="DC77" i="12"/>
  <c r="DU77" i="12"/>
  <c r="IV72" i="12"/>
  <c r="JE72" i="12"/>
  <c r="JN72" i="12"/>
  <c r="JW72" i="12"/>
  <c r="KF72" i="12"/>
  <c r="KO72" i="12"/>
  <c r="KY72" i="12"/>
  <c r="LH72" i="12"/>
  <c r="LQ72" i="12"/>
  <c r="IJ74" i="12"/>
  <c r="IS74" i="12"/>
  <c r="JB74" i="12"/>
  <c r="JL74" i="12"/>
  <c r="JU74" i="12"/>
  <c r="KD74" i="12"/>
  <c r="KM74" i="12"/>
  <c r="KU74" i="12"/>
  <c r="LC74" i="12"/>
  <c r="LK74" i="12"/>
  <c r="LS74" i="12"/>
  <c r="IP75" i="12"/>
  <c r="IX75" i="12"/>
  <c r="JF75" i="12"/>
  <c r="JN75" i="12"/>
  <c r="JV75" i="12"/>
  <c r="KD75" i="12"/>
  <c r="KL75" i="12"/>
  <c r="KT75" i="12"/>
  <c r="LB75" i="12"/>
  <c r="LJ75" i="12"/>
  <c r="LR75" i="12"/>
  <c r="IN77" i="12"/>
  <c r="IV77" i="12"/>
  <c r="JD77" i="12"/>
  <c r="JL77" i="12"/>
  <c r="JT77" i="12"/>
  <c r="KB77" i="12"/>
  <c r="KJ77" i="12"/>
  <c r="KR77" i="12"/>
  <c r="KZ77" i="12"/>
  <c r="LH77" i="12"/>
  <c r="LP77" i="12"/>
  <c r="JL94" i="12"/>
  <c r="JF95" i="12"/>
  <c r="ET91" i="12"/>
  <c r="HP93" i="12"/>
  <c r="HN94" i="12"/>
  <c r="AP74" i="12"/>
  <c r="BV74" i="12"/>
  <c r="DB74" i="12"/>
  <c r="AW75" i="12"/>
  <c r="CC75" i="12"/>
  <c r="DI75" i="12"/>
  <c r="BK77" i="12"/>
  <c r="CI77" i="12"/>
  <c r="DF77" i="12"/>
  <c r="II72" i="12"/>
  <c r="IW72" i="12"/>
  <c r="JF72" i="12"/>
  <c r="JO72" i="12"/>
  <c r="JX72" i="12"/>
  <c r="KG72" i="12"/>
  <c r="KQ72" i="12"/>
  <c r="KZ72" i="12"/>
  <c r="LI72" i="12"/>
  <c r="LR72" i="12"/>
  <c r="IK74" i="12"/>
  <c r="IT74" i="12"/>
  <c r="JD74" i="12"/>
  <c r="JM74" i="12"/>
  <c r="JV74" i="12"/>
  <c r="KE74" i="12"/>
  <c r="KN74" i="12"/>
  <c r="KV74" i="12"/>
  <c r="LD74" i="12"/>
  <c r="LL74" i="12"/>
  <c r="II75" i="12"/>
  <c r="IQ75" i="12"/>
  <c r="IY75" i="12"/>
  <c r="JG75" i="12"/>
  <c r="JO75" i="12"/>
  <c r="JW75" i="12"/>
  <c r="KE75" i="12"/>
  <c r="KM75" i="12"/>
  <c r="KU75" i="12"/>
  <c r="LC75" i="12"/>
  <c r="LK75" i="12"/>
  <c r="LS75" i="12"/>
  <c r="IO77" i="12"/>
  <c r="IW77" i="12"/>
  <c r="JE77" i="12"/>
  <c r="JM77" i="12"/>
  <c r="JU77" i="12"/>
  <c r="KC77" i="12"/>
  <c r="KK77" i="12"/>
  <c r="KS77" i="12"/>
  <c r="LA77" i="12"/>
  <c r="LI77" i="12"/>
  <c r="LQ77" i="12"/>
  <c r="KD94" i="12"/>
  <c r="FC93" i="12"/>
  <c r="BD75" i="12"/>
  <c r="DG77" i="12"/>
  <c r="JP72" i="12"/>
  <c r="LA72" i="12"/>
  <c r="IL74" i="12"/>
  <c r="JW74" i="12"/>
  <c r="LE74" i="12"/>
  <c r="IZ75" i="12"/>
  <c r="KF75" i="12"/>
  <c r="LL75" i="12"/>
  <c r="JN77" i="12"/>
  <c r="KL77" i="12"/>
  <c r="LF77" i="12"/>
  <c r="EJ72" i="12"/>
  <c r="ER72" i="12"/>
  <c r="EZ72" i="12"/>
  <c r="FH72" i="12"/>
  <c r="FP72" i="12"/>
  <c r="FX72" i="12"/>
  <c r="GF72" i="12"/>
  <c r="GN72" i="12"/>
  <c r="GV72" i="12"/>
  <c r="HD72" i="12"/>
  <c r="HL72" i="12"/>
  <c r="HT72" i="12"/>
  <c r="EN74" i="12"/>
  <c r="EV74" i="12"/>
  <c r="FD74" i="12"/>
  <c r="FL74" i="12"/>
  <c r="FT74" i="12"/>
  <c r="GB74" i="12"/>
  <c r="GJ74" i="12"/>
  <c r="GR74" i="12"/>
  <c r="GZ74" i="12"/>
  <c r="HH74" i="12"/>
  <c r="HP74" i="12"/>
  <c r="EM75" i="12"/>
  <c r="EU75" i="12"/>
  <c r="FC75" i="12"/>
  <c r="FK75" i="12"/>
  <c r="FS75" i="12"/>
  <c r="GA75" i="12"/>
  <c r="GI75" i="12"/>
  <c r="GQ75" i="12"/>
  <c r="GY75" i="12"/>
  <c r="HG75" i="12"/>
  <c r="HO75" i="12"/>
  <c r="EK77" i="12"/>
  <c r="ES77" i="12"/>
  <c r="FA77" i="12"/>
  <c r="FI77" i="12"/>
  <c r="FQ77" i="12"/>
  <c r="FY77" i="12"/>
  <c r="GG77" i="12"/>
  <c r="GO77" i="12"/>
  <c r="GW77" i="12"/>
  <c r="HE77" i="12"/>
  <c r="HM77" i="12"/>
  <c r="AN62" i="12"/>
  <c r="AV62" i="12"/>
  <c r="BD62" i="12"/>
  <c r="BL62" i="12"/>
  <c r="BT62" i="12"/>
  <c r="CB62" i="12"/>
  <c r="CJ62" i="12"/>
  <c r="CR62" i="12"/>
  <c r="CZ62" i="12"/>
  <c r="DH62" i="12"/>
  <c r="DP62" i="12"/>
  <c r="AM63" i="12"/>
  <c r="AU63" i="12"/>
  <c r="BC63" i="12"/>
  <c r="BK63" i="12"/>
  <c r="BS63" i="12"/>
  <c r="CA63" i="12"/>
  <c r="CI63" i="12"/>
  <c r="CQ63" i="12"/>
  <c r="CY63" i="12"/>
  <c r="DG63" i="12"/>
  <c r="DO63" i="12"/>
  <c r="AL64" i="12"/>
  <c r="AT64" i="12"/>
  <c r="BB64" i="12"/>
  <c r="BJ64" i="12"/>
  <c r="BR64" i="12"/>
  <c r="BZ64" i="12"/>
  <c r="CH64" i="12"/>
  <c r="CP64" i="12"/>
  <c r="CX64" i="12"/>
  <c r="DF64" i="12"/>
  <c r="DN64" i="12"/>
  <c r="AK65" i="12"/>
  <c r="AS65" i="12"/>
  <c r="BA65" i="12"/>
  <c r="BI65" i="12"/>
  <c r="BQ65" i="12"/>
  <c r="BY65" i="12"/>
  <c r="CG65" i="12"/>
  <c r="CO65" i="12"/>
  <c r="CW65" i="12"/>
  <c r="DE65" i="12"/>
  <c r="DM65" i="12"/>
  <c r="DU65" i="12"/>
  <c r="AR68" i="12"/>
  <c r="AZ68" i="12"/>
  <c r="BH68" i="12"/>
  <c r="BP68" i="12"/>
  <c r="BX68" i="12"/>
  <c r="CF68" i="12"/>
  <c r="CN68" i="12"/>
  <c r="CV68" i="12"/>
  <c r="DD68" i="12"/>
  <c r="DL68" i="12"/>
  <c r="DT68" i="12"/>
  <c r="AQ69" i="12"/>
  <c r="AY69" i="12"/>
  <c r="BG69" i="12"/>
  <c r="BO69" i="12"/>
  <c r="BW69" i="12"/>
  <c r="CE69" i="12"/>
  <c r="KE94" i="12"/>
  <c r="FD93" i="12"/>
  <c r="BE75" i="12"/>
  <c r="DK77" i="12"/>
  <c r="JQ72" i="12"/>
  <c r="LB72" i="12"/>
  <c r="IN74" i="12"/>
  <c r="JX74" i="12"/>
  <c r="LF74" i="12"/>
  <c r="JA75" i="12"/>
  <c r="KG75" i="12"/>
  <c r="LM75" i="12"/>
  <c r="II77" i="12"/>
  <c r="JO77" i="12"/>
  <c r="KM77" i="12"/>
  <c r="LJ77" i="12"/>
  <c r="EK72" i="12"/>
  <c r="ES72" i="12"/>
  <c r="FA72" i="12"/>
  <c r="FI72" i="12"/>
  <c r="FQ72" i="12"/>
  <c r="FY72" i="12"/>
  <c r="GG72" i="12"/>
  <c r="GO72" i="12"/>
  <c r="GW72" i="12"/>
  <c r="HE72" i="12"/>
  <c r="HM72" i="12"/>
  <c r="EO74" i="12"/>
  <c r="EW74" i="12"/>
  <c r="FE74" i="12"/>
  <c r="FM74" i="12"/>
  <c r="FU74" i="12"/>
  <c r="GC74" i="12"/>
  <c r="GK74" i="12"/>
  <c r="GS74" i="12"/>
  <c r="HA74" i="12"/>
  <c r="HI74" i="12"/>
  <c r="HQ74" i="12"/>
  <c r="EN75" i="12"/>
  <c r="EV75" i="12"/>
  <c r="FD75" i="12"/>
  <c r="FL75" i="12"/>
  <c r="FT75" i="12"/>
  <c r="GB75" i="12"/>
  <c r="GJ75" i="12"/>
  <c r="GR75" i="12"/>
  <c r="GZ75" i="12"/>
  <c r="HH75" i="12"/>
  <c r="HP75" i="12"/>
  <c r="EL77" i="12"/>
  <c r="ET77" i="12"/>
  <c r="FB77" i="12"/>
  <c r="FJ77" i="12"/>
  <c r="FR77" i="12"/>
  <c r="FZ77" i="12"/>
  <c r="GH77" i="12"/>
  <c r="GP77" i="12"/>
  <c r="GX77" i="12"/>
  <c r="HF77" i="12"/>
  <c r="HN77" i="12"/>
  <c r="AO62" i="12"/>
  <c r="AW62" i="12"/>
  <c r="BE62" i="12"/>
  <c r="BM62" i="12"/>
  <c r="BU62" i="12"/>
  <c r="CC62" i="12"/>
  <c r="CK62" i="12"/>
  <c r="CS62" i="12"/>
  <c r="DA62" i="12"/>
  <c r="DI62" i="12"/>
  <c r="DQ62" i="12"/>
  <c r="AN63" i="12"/>
  <c r="AV63" i="12"/>
  <c r="BD63" i="12"/>
  <c r="BL63" i="12"/>
  <c r="BT63" i="12"/>
  <c r="CB63" i="12"/>
  <c r="CJ63" i="12"/>
  <c r="CR63" i="12"/>
  <c r="CZ63" i="12"/>
  <c r="DH63" i="12"/>
  <c r="DP63" i="12"/>
  <c r="AM64" i="12"/>
  <c r="AU64" i="12"/>
  <c r="BC64" i="12"/>
  <c r="BK64" i="12"/>
  <c r="BS64" i="12"/>
  <c r="CA64" i="12"/>
  <c r="CI64" i="12"/>
  <c r="CQ64" i="12"/>
  <c r="CY64" i="12"/>
  <c r="DG64" i="12"/>
  <c r="DO64" i="12"/>
  <c r="AL65" i="12"/>
  <c r="AT65" i="12"/>
  <c r="BB65" i="12"/>
  <c r="BJ65" i="12"/>
  <c r="BR65" i="12"/>
  <c r="BZ65" i="12"/>
  <c r="CH65" i="12"/>
  <c r="CP65" i="12"/>
  <c r="CX65" i="12"/>
  <c r="DF65" i="12"/>
  <c r="DN65" i="12"/>
  <c r="AK68" i="12"/>
  <c r="AS68" i="12"/>
  <c r="BA68" i="12"/>
  <c r="BI68" i="12"/>
  <c r="BQ68" i="12"/>
  <c r="BY68" i="12"/>
  <c r="CG68" i="12"/>
  <c r="CO68" i="12"/>
  <c r="CW68" i="12"/>
  <c r="DE68" i="12"/>
  <c r="DM68" i="12"/>
  <c r="DU68" i="12"/>
  <c r="AR69" i="12"/>
  <c r="AZ69" i="12"/>
  <c r="BH69" i="12"/>
  <c r="BP69" i="12"/>
  <c r="BX69" i="12"/>
  <c r="CF69" i="12"/>
  <c r="KB95" i="12"/>
  <c r="EV94" i="12"/>
  <c r="AW74" i="12"/>
  <c r="CJ75" i="12"/>
  <c r="AL77" i="12"/>
  <c r="IJ72" i="12"/>
  <c r="JY72" i="12"/>
  <c r="LJ72" i="12"/>
  <c r="IV74" i="12"/>
  <c r="KF74" i="12"/>
  <c r="LM74" i="12"/>
  <c r="JH75" i="12"/>
  <c r="KN75" i="12"/>
  <c r="IP77" i="12"/>
  <c r="JV77" i="12"/>
  <c r="KP77" i="12"/>
  <c r="LK77" i="12"/>
  <c r="EL72" i="12"/>
  <c r="ET72" i="12"/>
  <c r="FB72" i="12"/>
  <c r="FJ72" i="12"/>
  <c r="FR72" i="12"/>
  <c r="FZ72" i="12"/>
  <c r="GH72" i="12"/>
  <c r="GP72" i="12"/>
  <c r="GX72" i="12"/>
  <c r="HF72" i="12"/>
  <c r="HN72" i="12"/>
  <c r="EP74" i="12"/>
  <c r="EX74" i="12"/>
  <c r="FF74" i="12"/>
  <c r="FN74" i="12"/>
  <c r="FV74" i="12"/>
  <c r="GD74" i="12"/>
  <c r="GL74" i="12"/>
  <c r="GT74" i="12"/>
  <c r="HB74" i="12"/>
  <c r="HJ74" i="12"/>
  <c r="HR74" i="12"/>
  <c r="EO75" i="12"/>
  <c r="EW75" i="12"/>
  <c r="FE75" i="12"/>
  <c r="FM75" i="12"/>
  <c r="FU75" i="12"/>
  <c r="GC75" i="12"/>
  <c r="GK75" i="12"/>
  <c r="GS75" i="12"/>
  <c r="HA75" i="12"/>
  <c r="HI75" i="12"/>
  <c r="HQ75" i="12"/>
  <c r="EM77" i="12"/>
  <c r="EU77" i="12"/>
  <c r="FC77" i="12"/>
  <c r="FK77" i="12"/>
  <c r="FS77" i="12"/>
  <c r="GA77" i="12"/>
  <c r="GI77" i="12"/>
  <c r="GQ77" i="12"/>
  <c r="GY77" i="12"/>
  <c r="HG77" i="12"/>
  <c r="HO77" i="12"/>
  <c r="AP62" i="12"/>
  <c r="AX62" i="12"/>
  <c r="BF62" i="12"/>
  <c r="BN62" i="12"/>
  <c r="BV62" i="12"/>
  <c r="CD62" i="12"/>
  <c r="CL62" i="12"/>
  <c r="CT62" i="12"/>
  <c r="DB62" i="12"/>
  <c r="DJ62" i="12"/>
  <c r="DR62" i="12"/>
  <c r="AO63" i="12"/>
  <c r="AW63" i="12"/>
  <c r="BE63" i="12"/>
  <c r="BM63" i="12"/>
  <c r="BU63" i="12"/>
  <c r="CC63" i="12"/>
  <c r="CK63" i="12"/>
  <c r="CS63" i="12"/>
  <c r="DA63" i="12"/>
  <c r="DI63" i="12"/>
  <c r="DQ63" i="12"/>
  <c r="AN64" i="12"/>
  <c r="AV64" i="12"/>
  <c r="BD64" i="12"/>
  <c r="BL64" i="12"/>
  <c r="BT64" i="12"/>
  <c r="CB64" i="12"/>
  <c r="CJ64" i="12"/>
  <c r="CR64" i="12"/>
  <c r="CZ64" i="12"/>
  <c r="DH64" i="12"/>
  <c r="DP64" i="12"/>
  <c r="AM65" i="12"/>
  <c r="AU65" i="12"/>
  <c r="BC65" i="12"/>
  <c r="BK65" i="12"/>
  <c r="BS65" i="12"/>
  <c r="CA65" i="12"/>
  <c r="CI65" i="12"/>
  <c r="KC95" i="12"/>
  <c r="FB94" i="12"/>
  <c r="AX74" i="12"/>
  <c r="CK75" i="12"/>
  <c r="AM77" i="12"/>
  <c r="IN72" i="12"/>
  <c r="KA72" i="12"/>
  <c r="LK72" i="12"/>
  <c r="IW74" i="12"/>
  <c r="KG74" i="12"/>
  <c r="LN74" i="12"/>
  <c r="JI75" i="12"/>
  <c r="KO75" i="12"/>
  <c r="IQ77" i="12"/>
  <c r="JW77" i="12"/>
  <c r="KT77" i="12"/>
  <c r="LN77" i="12"/>
  <c r="EM72" i="12"/>
  <c r="EU72" i="12"/>
  <c r="FC72" i="12"/>
  <c r="FK72" i="12"/>
  <c r="FS72" i="12"/>
  <c r="GA72" i="12"/>
  <c r="GI72" i="12"/>
  <c r="GQ72" i="12"/>
  <c r="GY72" i="12"/>
  <c r="HG72" i="12"/>
  <c r="HO72" i="12"/>
  <c r="EQ74" i="12"/>
  <c r="EY74" i="12"/>
  <c r="FG74" i="12"/>
  <c r="FO74" i="12"/>
  <c r="FW74" i="12"/>
  <c r="GE74" i="12"/>
  <c r="GM74" i="12"/>
  <c r="GU74" i="12"/>
  <c r="HC74" i="12"/>
  <c r="HK74" i="12"/>
  <c r="HS74" i="12"/>
  <c r="EP75" i="12"/>
  <c r="EX75" i="12"/>
  <c r="FF75" i="12"/>
  <c r="FN75" i="12"/>
  <c r="FV75" i="12"/>
  <c r="GD75" i="12"/>
  <c r="GL75" i="12"/>
  <c r="GT75" i="12"/>
  <c r="HB75" i="12"/>
  <c r="HJ75" i="12"/>
  <c r="HR75" i="12"/>
  <c r="EN77" i="12"/>
  <c r="EV77" i="12"/>
  <c r="FD77" i="12"/>
  <c r="FL77" i="12"/>
  <c r="FT77" i="12"/>
  <c r="GB77" i="12"/>
  <c r="GJ77" i="12"/>
  <c r="GR77" i="12"/>
  <c r="GZ77" i="12"/>
  <c r="HH77" i="12"/>
  <c r="HP77" i="12"/>
  <c r="AQ62" i="12"/>
  <c r="AY62" i="12"/>
  <c r="BG62" i="12"/>
  <c r="BO62" i="12"/>
  <c r="BW62" i="12"/>
  <c r="CE62" i="12"/>
  <c r="CM62" i="12"/>
  <c r="CU62" i="12"/>
  <c r="DC62" i="12"/>
  <c r="DK62" i="12"/>
  <c r="DS62" i="12"/>
  <c r="AP63" i="12"/>
  <c r="AX63" i="12"/>
  <c r="BF63" i="12"/>
  <c r="BN63" i="12"/>
  <c r="BV63" i="12"/>
  <c r="CD63" i="12"/>
  <c r="CL63" i="12"/>
  <c r="CT63" i="12"/>
  <c r="DB63" i="12"/>
  <c r="DJ63" i="12"/>
  <c r="DR63" i="12"/>
  <c r="AO64" i="12"/>
  <c r="AW64" i="12"/>
  <c r="BE64" i="12"/>
  <c r="BM64" i="12"/>
  <c r="BU64" i="12"/>
  <c r="CC64" i="12"/>
  <c r="CK64" i="12"/>
  <c r="CS64" i="12"/>
  <c r="DA64" i="12"/>
  <c r="DI64" i="12"/>
  <c r="DQ64" i="12"/>
  <c r="AN65" i="12"/>
  <c r="AV65" i="12"/>
  <c r="BD65" i="12"/>
  <c r="BL65" i="12"/>
  <c r="BT65" i="12"/>
  <c r="CB65" i="12"/>
  <c r="CJ65" i="12"/>
  <c r="CR65" i="12"/>
  <c r="CZ65" i="12"/>
  <c r="DH65" i="12"/>
  <c r="DP65" i="12"/>
  <c r="AM68" i="12"/>
  <c r="AU68" i="12"/>
  <c r="BC68" i="12"/>
  <c r="BK68" i="12"/>
  <c r="BS68" i="12"/>
  <c r="CA68" i="12"/>
  <c r="CI68" i="12"/>
  <c r="CQ68" i="12"/>
  <c r="CY68" i="12"/>
  <c r="DG68" i="12"/>
  <c r="DO68" i="12"/>
  <c r="AL69" i="12"/>
  <c r="AT69" i="12"/>
  <c r="BB69" i="12"/>
  <c r="BJ69" i="12"/>
  <c r="BR69" i="12"/>
  <c r="BZ69" i="12"/>
  <c r="CH69" i="12"/>
  <c r="CP69" i="12"/>
  <c r="CX69" i="12"/>
  <c r="DF69" i="12"/>
  <c r="DN69" i="12"/>
  <c r="CC74" i="12"/>
  <c r="DP75" i="12"/>
  <c r="BR77" i="12"/>
  <c r="IX72" i="12"/>
  <c r="KI72" i="12"/>
  <c r="LS72" i="12"/>
  <c r="V233" i="12" s="1"/>
  <c r="JE74" i="12"/>
  <c r="KO74" i="12"/>
  <c r="IJ75" i="12"/>
  <c r="JP75" i="12"/>
  <c r="KV75" i="12"/>
  <c r="IX77" i="12"/>
  <c r="JZ77" i="12"/>
  <c r="KU77" i="12"/>
  <c r="LR77" i="12"/>
  <c r="EN72" i="12"/>
  <c r="EV72" i="12"/>
  <c r="FD72" i="12"/>
  <c r="FL72" i="12"/>
  <c r="FT72" i="12"/>
  <c r="GB72" i="12"/>
  <c r="GJ72" i="12"/>
  <c r="GR72" i="12"/>
  <c r="GZ72" i="12"/>
  <c r="HH72" i="12"/>
  <c r="HP72" i="12"/>
  <c r="EJ74" i="12"/>
  <c r="ER74" i="12"/>
  <c r="EZ74" i="12"/>
  <c r="FH74" i="12"/>
  <c r="FP74" i="12"/>
  <c r="FX74" i="12"/>
  <c r="GF74" i="12"/>
  <c r="GN74" i="12"/>
  <c r="GV74" i="12"/>
  <c r="HD74" i="12"/>
  <c r="HL74" i="12"/>
  <c r="HT74" i="12"/>
  <c r="N74" i="12" s="1"/>
  <c r="EQ75" i="12"/>
  <c r="EY75" i="12"/>
  <c r="FG75" i="12"/>
  <c r="FO75" i="12"/>
  <c r="FW75" i="12"/>
  <c r="GE75" i="12"/>
  <c r="GM75" i="12"/>
  <c r="GU75" i="12"/>
  <c r="HC75" i="12"/>
  <c r="HK75" i="12"/>
  <c r="HS75" i="12"/>
  <c r="EO77" i="12"/>
  <c r="EW77" i="12"/>
  <c r="FE77" i="12"/>
  <c r="FM77" i="12"/>
  <c r="FU77" i="12"/>
  <c r="GC77" i="12"/>
  <c r="GK77" i="12"/>
  <c r="GS77" i="12"/>
  <c r="HA77" i="12"/>
  <c r="HI77" i="12"/>
  <c r="HQ77" i="12"/>
  <c r="AR62" i="12"/>
  <c r="AZ62" i="12"/>
  <c r="BH62" i="12"/>
  <c r="BP62" i="12"/>
  <c r="BX62" i="12"/>
  <c r="CF62" i="12"/>
  <c r="CN62" i="12"/>
  <c r="CV62" i="12"/>
  <c r="DD62" i="12"/>
  <c r="DL62" i="12"/>
  <c r="DT62" i="12"/>
  <c r="AQ63" i="12"/>
  <c r="AY63" i="12"/>
  <c r="BG63" i="12"/>
  <c r="BO63" i="12"/>
  <c r="BW63" i="12"/>
  <c r="CE63" i="12"/>
  <c r="CM63" i="12"/>
  <c r="CU63" i="12"/>
  <c r="DC63" i="12"/>
  <c r="DK63" i="12"/>
  <c r="DS63" i="12"/>
  <c r="AP64" i="12"/>
  <c r="AX64" i="12"/>
  <c r="BF64" i="12"/>
  <c r="BN64" i="12"/>
  <c r="BV64" i="12"/>
  <c r="CD64" i="12"/>
  <c r="CL64" i="12"/>
  <c r="CD74" i="12"/>
  <c r="DQ75" i="12"/>
  <c r="BS77" i="12"/>
  <c r="IY72" i="12"/>
  <c r="KJ72" i="12"/>
  <c r="JF74" i="12"/>
  <c r="KP74" i="12"/>
  <c r="IK75" i="12"/>
  <c r="JQ75" i="12"/>
  <c r="KW75" i="12"/>
  <c r="IY77" i="12"/>
  <c r="KD77" i="12"/>
  <c r="KX77" i="12"/>
  <c r="LS77" i="12"/>
  <c r="EO72" i="12"/>
  <c r="EW72" i="12"/>
  <c r="FE72" i="12"/>
  <c r="FM72" i="12"/>
  <c r="FU72" i="12"/>
  <c r="GC72" i="12"/>
  <c r="GK72" i="12"/>
  <c r="GS72" i="12"/>
  <c r="HA72" i="12"/>
  <c r="HI72" i="12"/>
  <c r="HQ72" i="12"/>
  <c r="EK74" i="12"/>
  <c r="ES74" i="12"/>
  <c r="FA74" i="12"/>
  <c r="FI74" i="12"/>
  <c r="FQ74" i="12"/>
  <c r="FY74" i="12"/>
  <c r="GG74" i="12"/>
  <c r="GO74" i="12"/>
  <c r="GW74" i="12"/>
  <c r="HE74" i="12"/>
  <c r="HM74" i="12"/>
  <c r="EJ75" i="12"/>
  <c r="ER75" i="12"/>
  <c r="EZ75" i="12"/>
  <c r="FH75" i="12"/>
  <c r="FP75" i="12"/>
  <c r="FX75" i="12"/>
  <c r="GF75" i="12"/>
  <c r="GN75" i="12"/>
  <c r="GV75" i="12"/>
  <c r="HD75" i="12"/>
  <c r="HL75" i="12"/>
  <c r="HT75" i="12"/>
  <c r="N75" i="12" s="1"/>
  <c r="EP77" i="12"/>
  <c r="EX77" i="12"/>
  <c r="FF77" i="12"/>
  <c r="FN77" i="12"/>
  <c r="FV77" i="12"/>
  <c r="GD77" i="12"/>
  <c r="GL77" i="12"/>
  <c r="GT77" i="12"/>
  <c r="HB77" i="12"/>
  <c r="HJ77" i="12"/>
  <c r="HR77" i="12"/>
  <c r="AK62" i="12"/>
  <c r="AS62" i="12"/>
  <c r="BA62" i="12"/>
  <c r="BI62" i="12"/>
  <c r="BQ62" i="12"/>
  <c r="BY62" i="12"/>
  <c r="CG62" i="12"/>
  <c r="CO62" i="12"/>
  <c r="CW62" i="12"/>
  <c r="DE62" i="12"/>
  <c r="DM62" i="12"/>
  <c r="DU62" i="12"/>
  <c r="AR63" i="12"/>
  <c r="AZ63" i="12"/>
  <c r="BH63" i="12"/>
  <c r="BP63" i="12"/>
  <c r="BX63" i="12"/>
  <c r="CF63" i="12"/>
  <c r="CN63" i="12"/>
  <c r="CV63" i="12"/>
  <c r="DD63" i="12"/>
  <c r="DL63" i="12"/>
  <c r="DT63" i="12"/>
  <c r="AQ64" i="12"/>
  <c r="AY64" i="12"/>
  <c r="BG64" i="12"/>
  <c r="BO64" i="12"/>
  <c r="BW64" i="12"/>
  <c r="CE64" i="12"/>
  <c r="CM64" i="12"/>
  <c r="CU64" i="12"/>
  <c r="DC64" i="12"/>
  <c r="DK64" i="12"/>
  <c r="DS64" i="12"/>
  <c r="AP65" i="12"/>
  <c r="AX65" i="12"/>
  <c r="BF65" i="12"/>
  <c r="BN65" i="12"/>
  <c r="BV65" i="12"/>
  <c r="CD65" i="12"/>
  <c r="CL65" i="12"/>
  <c r="CT65" i="12"/>
  <c r="FK91" i="12"/>
  <c r="FK92" i="12" s="1"/>
  <c r="CM77" i="12"/>
  <c r="JN74" i="12"/>
  <c r="LD75" i="12"/>
  <c r="JF77" i="12"/>
  <c r="EX72" i="12"/>
  <c r="GD72" i="12"/>
  <c r="HJ72" i="12"/>
  <c r="FB74" i="12"/>
  <c r="GH74" i="12"/>
  <c r="HN74" i="12"/>
  <c r="FI75" i="12"/>
  <c r="GO75" i="12"/>
  <c r="EQ77" i="12"/>
  <c r="FW77" i="12"/>
  <c r="HC77" i="12"/>
  <c r="AL62" i="12"/>
  <c r="BR62" i="12"/>
  <c r="CX62" i="12"/>
  <c r="AS63" i="12"/>
  <c r="BY63" i="12"/>
  <c r="DE63" i="12"/>
  <c r="AZ64" i="12"/>
  <c r="CF64" i="12"/>
  <c r="DD64" i="12"/>
  <c r="AO65" i="12"/>
  <c r="BH65" i="12"/>
  <c r="CE65" i="12"/>
  <c r="CV65" i="12"/>
  <c r="DJ65" i="12"/>
  <c r="AL68" i="12"/>
  <c r="AX68" i="12"/>
  <c r="BL68" i="12"/>
  <c r="BW68" i="12"/>
  <c r="CK68" i="12"/>
  <c r="CX68" i="12"/>
  <c r="DJ68" i="12"/>
  <c r="AM69" i="12"/>
  <c r="AX69" i="12"/>
  <c r="BL69" i="12"/>
  <c r="BY69" i="12"/>
  <c r="CK69" i="12"/>
  <c r="CT69" i="12"/>
  <c r="DC69" i="12"/>
  <c r="DL69" i="12"/>
  <c r="DU69" i="12"/>
  <c r="AJ69" i="12"/>
  <c r="IK56" i="12"/>
  <c r="IK61" i="12" s="1"/>
  <c r="IS56" i="12"/>
  <c r="IS57" i="12" s="1"/>
  <c r="JA56" i="12"/>
  <c r="JA57" i="12" s="1"/>
  <c r="JI56" i="12"/>
  <c r="JI57" i="12" s="1"/>
  <c r="JQ56" i="12"/>
  <c r="JQ61" i="12" s="1"/>
  <c r="JY56" i="12"/>
  <c r="JY59" i="12" s="1"/>
  <c r="KG56" i="12"/>
  <c r="KG57" i="12" s="1"/>
  <c r="KO56" i="12"/>
  <c r="KO57" i="12" s="1"/>
  <c r="KW56" i="12"/>
  <c r="KW67" i="12" s="1"/>
  <c r="LE56" i="12"/>
  <c r="LM56" i="12"/>
  <c r="LM57" i="12" s="1"/>
  <c r="IM62" i="12"/>
  <c r="IU62" i="12"/>
  <c r="JC62" i="12"/>
  <c r="JK62" i="12"/>
  <c r="JS62" i="12"/>
  <c r="KA62" i="12"/>
  <c r="KI62" i="12"/>
  <c r="KQ62" i="12"/>
  <c r="KY62" i="12"/>
  <c r="LG62" i="12"/>
  <c r="LO62" i="12"/>
  <c r="IL63" i="12"/>
  <c r="IT63" i="12"/>
  <c r="JB63" i="12"/>
  <c r="JJ63" i="12"/>
  <c r="JR63" i="12"/>
  <c r="JZ63" i="12"/>
  <c r="KH63" i="12"/>
  <c r="KP63" i="12"/>
  <c r="KX63" i="12"/>
  <c r="LF63" i="12"/>
  <c r="LN63" i="12"/>
  <c r="IK64" i="12"/>
  <c r="IS64" i="12"/>
  <c r="JA64" i="12"/>
  <c r="JI64" i="12"/>
  <c r="JQ64" i="12"/>
  <c r="JY64" i="12"/>
  <c r="KG64" i="12"/>
  <c r="KO64" i="12"/>
  <c r="KW64" i="12"/>
  <c r="LE64" i="12"/>
  <c r="LM64" i="12"/>
  <c r="IJ65" i="12"/>
  <c r="IR65" i="12"/>
  <c r="IZ65" i="12"/>
  <c r="JH65" i="12"/>
  <c r="JP65" i="12"/>
  <c r="JX65" i="12"/>
  <c r="KF65" i="12"/>
  <c r="KN65" i="12"/>
  <c r="KV65" i="12"/>
  <c r="LD65" i="12"/>
  <c r="LL65" i="12"/>
  <c r="IN68" i="12"/>
  <c r="IV68" i="12"/>
  <c r="JD68" i="12"/>
  <c r="JL68" i="12"/>
  <c r="JT68" i="12"/>
  <c r="KB68" i="12"/>
  <c r="KJ68" i="12"/>
  <c r="KR68" i="12"/>
  <c r="KZ68" i="12"/>
  <c r="LH68" i="12"/>
  <c r="LP68" i="12"/>
  <c r="IM69" i="12"/>
  <c r="IU69" i="12"/>
  <c r="JC69" i="12"/>
  <c r="JK69" i="12"/>
  <c r="JS69" i="12"/>
  <c r="KA69" i="12"/>
  <c r="KI69" i="12"/>
  <c r="KQ69" i="12"/>
  <c r="KY69" i="12"/>
  <c r="LG69" i="12"/>
  <c r="LO69" i="12"/>
  <c r="FL91" i="12"/>
  <c r="CP77" i="12"/>
  <c r="JO74" i="12"/>
  <c r="LE75" i="12"/>
  <c r="JG77" i="12"/>
  <c r="EY72" i="12"/>
  <c r="GE72" i="12"/>
  <c r="HK72" i="12"/>
  <c r="FC74" i="12"/>
  <c r="GI74" i="12"/>
  <c r="HO74" i="12"/>
  <c r="FJ75" i="12"/>
  <c r="GP75" i="12"/>
  <c r="ER77" i="12"/>
  <c r="FX77" i="12"/>
  <c r="HD77" i="12"/>
  <c r="AM62" i="12"/>
  <c r="BS62" i="12"/>
  <c r="CY62" i="12"/>
  <c r="AT63" i="12"/>
  <c r="BZ63" i="12"/>
  <c r="DF63" i="12"/>
  <c r="BA64" i="12"/>
  <c r="CG64" i="12"/>
  <c r="DE64" i="12"/>
  <c r="AQ65" i="12"/>
  <c r="BM65" i="12"/>
  <c r="CF65" i="12"/>
  <c r="CY65" i="12"/>
  <c r="DK65" i="12"/>
  <c r="AN68" i="12"/>
  <c r="AY68" i="12"/>
  <c r="BM68" i="12"/>
  <c r="BZ68" i="12"/>
  <c r="CL68" i="12"/>
  <c r="CZ68" i="12"/>
  <c r="DK68" i="12"/>
  <c r="AN69" i="12"/>
  <c r="BA69" i="12"/>
  <c r="BM69" i="12"/>
  <c r="CA69" i="12"/>
  <c r="CL69" i="12"/>
  <c r="CU69" i="12"/>
  <c r="DD69" i="12"/>
  <c r="DM69" i="12"/>
  <c r="AJ68" i="12"/>
  <c r="IL56" i="12"/>
  <c r="IL59" i="12" s="1"/>
  <c r="IT56" i="12"/>
  <c r="IT58" i="12" s="1"/>
  <c r="JB56" i="12"/>
  <c r="JB61" i="12" s="1"/>
  <c r="JJ56" i="12"/>
  <c r="JJ57" i="12" s="1"/>
  <c r="JR56" i="12"/>
  <c r="JR61" i="12" s="1"/>
  <c r="JZ56" i="12"/>
  <c r="JZ58" i="12" s="1"/>
  <c r="KH56" i="12"/>
  <c r="KH57" i="12" s="1"/>
  <c r="KP56" i="12"/>
  <c r="KX56" i="12"/>
  <c r="KX58" i="12" s="1"/>
  <c r="LF56" i="12"/>
  <c r="LF58" i="12" s="1"/>
  <c r="LN56" i="12"/>
  <c r="LN58" i="12" s="1"/>
  <c r="IN62" i="12"/>
  <c r="IV62" i="12"/>
  <c r="JD62" i="12"/>
  <c r="JL62" i="12"/>
  <c r="JT62" i="12"/>
  <c r="KB62" i="12"/>
  <c r="KJ62" i="12"/>
  <c r="KR62" i="12"/>
  <c r="KZ62" i="12"/>
  <c r="LH62" i="12"/>
  <c r="LP62" i="12"/>
  <c r="IM63" i="12"/>
  <c r="IU63" i="12"/>
  <c r="JC63" i="12"/>
  <c r="JK63" i="12"/>
  <c r="JS63" i="12"/>
  <c r="KA63" i="12"/>
  <c r="KI63" i="12"/>
  <c r="KQ63" i="12"/>
  <c r="KY63" i="12"/>
  <c r="LG63" i="12"/>
  <c r="LO63" i="12"/>
  <c r="IL64" i="12"/>
  <c r="IT64" i="12"/>
  <c r="JB64" i="12"/>
  <c r="JJ64" i="12"/>
  <c r="JR64" i="12"/>
  <c r="JZ64" i="12"/>
  <c r="KH64" i="12"/>
  <c r="KP64" i="12"/>
  <c r="KX64" i="12"/>
  <c r="LF64" i="12"/>
  <c r="LN64" i="12"/>
  <c r="IK65" i="12"/>
  <c r="IS65" i="12"/>
  <c r="JA65" i="12"/>
  <c r="JI65" i="12"/>
  <c r="JQ65" i="12"/>
  <c r="JY65" i="12"/>
  <c r="KG65" i="12"/>
  <c r="KO65" i="12"/>
  <c r="KW65" i="12"/>
  <c r="LE65" i="12"/>
  <c r="LM65" i="12"/>
  <c r="IO68" i="12"/>
  <c r="IW68" i="12"/>
  <c r="JE68" i="12"/>
  <c r="JM68" i="12"/>
  <c r="JU68" i="12"/>
  <c r="KC68" i="12"/>
  <c r="KK68" i="12"/>
  <c r="KS68" i="12"/>
  <c r="LA68" i="12"/>
  <c r="LI68" i="12"/>
  <c r="LQ68" i="12"/>
  <c r="IN69" i="12"/>
  <c r="IV69" i="12"/>
  <c r="JD69" i="12"/>
  <c r="JL69" i="12"/>
  <c r="JT69" i="12"/>
  <c r="KB69" i="12"/>
  <c r="KJ69" i="12"/>
  <c r="KR69" i="12"/>
  <c r="KZ69" i="12"/>
  <c r="LH69" i="12"/>
  <c r="LP69" i="12"/>
  <c r="IH65" i="12"/>
  <c r="EN56" i="12"/>
  <c r="EN58" i="12" s="1"/>
  <c r="EV56" i="12"/>
  <c r="EV60" i="12" s="1"/>
  <c r="FD56" i="12"/>
  <c r="FD59" i="12" s="1"/>
  <c r="FL56" i="12"/>
  <c r="FL61" i="12" s="1"/>
  <c r="FT56" i="12"/>
  <c r="FT61" i="12" s="1"/>
  <c r="GB56" i="12"/>
  <c r="GB60" i="12" s="1"/>
  <c r="GJ56" i="12"/>
  <c r="GJ57" i="12" s="1"/>
  <c r="GR56" i="12"/>
  <c r="GR60" i="12" s="1"/>
  <c r="GZ56" i="12"/>
  <c r="GZ61" i="12" s="1"/>
  <c r="HH56" i="12"/>
  <c r="HH61" i="12" s="1"/>
  <c r="HP56" i="12"/>
  <c r="HP57" i="12" s="1"/>
  <c r="JG72" i="12"/>
  <c r="KW74" i="12"/>
  <c r="KE77" i="12"/>
  <c r="FF72" i="12"/>
  <c r="GL72" i="12"/>
  <c r="HR72" i="12"/>
  <c r="FJ74" i="12"/>
  <c r="GP74" i="12"/>
  <c r="EK75" i="12"/>
  <c r="FQ75" i="12"/>
  <c r="GW75" i="12"/>
  <c r="EY77" i="12"/>
  <c r="GE77" i="12"/>
  <c r="HK77" i="12"/>
  <c r="AT62" i="12"/>
  <c r="BZ62" i="12"/>
  <c r="DF62" i="12"/>
  <c r="BA63" i="12"/>
  <c r="CG63" i="12"/>
  <c r="DM63" i="12"/>
  <c r="BH64" i="12"/>
  <c r="CN64" i="12"/>
  <c r="DJ64" i="12"/>
  <c r="AR65" i="12"/>
  <c r="BO65" i="12"/>
  <c r="CK65" i="12"/>
  <c r="DA65" i="12"/>
  <c r="DL65" i="12"/>
  <c r="AO68" i="12"/>
  <c r="BB68" i="12"/>
  <c r="BN68" i="12"/>
  <c r="CB68" i="12"/>
  <c r="CM68" i="12"/>
  <c r="DA68" i="12"/>
  <c r="DN68" i="12"/>
  <c r="AO69" i="12"/>
  <c r="BC69" i="12"/>
  <c r="BN69" i="12"/>
  <c r="CB69" i="12"/>
  <c r="CM69" i="12"/>
  <c r="CV69" i="12"/>
  <c r="DE69" i="12"/>
  <c r="DO69" i="12"/>
  <c r="AJ65" i="12"/>
  <c r="IM56" i="12"/>
  <c r="IM57" i="12" s="1"/>
  <c r="IU56" i="12"/>
  <c r="IU67" i="12" s="1"/>
  <c r="JC56" i="12"/>
  <c r="JC59" i="12" s="1"/>
  <c r="JK56" i="12"/>
  <c r="JK67" i="12" s="1"/>
  <c r="JS56" i="12"/>
  <c r="JS59" i="12" s="1"/>
  <c r="KA56" i="12"/>
  <c r="KA67" i="12" s="1"/>
  <c r="KI56" i="12"/>
  <c r="KI67" i="12" s="1"/>
  <c r="KQ56" i="12"/>
  <c r="KQ60" i="12" s="1"/>
  <c r="KY56" i="12"/>
  <c r="KY57" i="12" s="1"/>
  <c r="LG56" i="12"/>
  <c r="LG61" i="12" s="1"/>
  <c r="LO56" i="12"/>
  <c r="LO60" i="12" s="1"/>
  <c r="IO62" i="12"/>
  <c r="IW62" i="12"/>
  <c r="JE62" i="12"/>
  <c r="JM62" i="12"/>
  <c r="JU62" i="12"/>
  <c r="KC62" i="12"/>
  <c r="KK62" i="12"/>
  <c r="KS62" i="12"/>
  <c r="LA62" i="12"/>
  <c r="LI62" i="12"/>
  <c r="LQ62" i="12"/>
  <c r="IN63" i="12"/>
  <c r="IV63" i="12"/>
  <c r="JD63" i="12"/>
  <c r="JL63" i="12"/>
  <c r="JT63" i="12"/>
  <c r="KB63" i="12"/>
  <c r="KJ63" i="12"/>
  <c r="KR63" i="12"/>
  <c r="KZ63" i="12"/>
  <c r="LH63" i="12"/>
  <c r="LP63" i="12"/>
  <c r="IM64" i="12"/>
  <c r="IU64" i="12"/>
  <c r="JC64" i="12"/>
  <c r="JK64" i="12"/>
  <c r="JS64" i="12"/>
  <c r="KA64" i="12"/>
  <c r="KI64" i="12"/>
  <c r="KQ64" i="12"/>
  <c r="KY64" i="12"/>
  <c r="LG64" i="12"/>
  <c r="LO64" i="12"/>
  <c r="IL65" i="12"/>
  <c r="IT65" i="12"/>
  <c r="JB65" i="12"/>
  <c r="JJ65" i="12"/>
  <c r="JR65" i="12"/>
  <c r="JZ65" i="12"/>
  <c r="KH65" i="12"/>
  <c r="KP65" i="12"/>
  <c r="KX65" i="12"/>
  <c r="LF65" i="12"/>
  <c r="LN65" i="12"/>
  <c r="IP68" i="12"/>
  <c r="IX68" i="12"/>
  <c r="JF68" i="12"/>
  <c r="JN68" i="12"/>
  <c r="JV68" i="12"/>
  <c r="KD68" i="12"/>
  <c r="KL68" i="12"/>
  <c r="KT68" i="12"/>
  <c r="LB68" i="12"/>
  <c r="LJ68" i="12"/>
  <c r="LR68" i="12"/>
  <c r="IO69" i="12"/>
  <c r="IW69" i="12"/>
  <c r="JE69" i="12"/>
  <c r="JM69" i="12"/>
  <c r="JU69" i="12"/>
  <c r="KC69" i="12"/>
  <c r="KK69" i="12"/>
  <c r="KS69" i="12"/>
  <c r="LA69" i="12"/>
  <c r="LI69" i="12"/>
  <c r="LQ69" i="12"/>
  <c r="IH64" i="12"/>
  <c r="EO56" i="12"/>
  <c r="EW56" i="12"/>
  <c r="EW67" i="12" s="1"/>
  <c r="FE56" i="12"/>
  <c r="FE60" i="12" s="1"/>
  <c r="FM56" i="12"/>
  <c r="FM58" i="12" s="1"/>
  <c r="FU56" i="12"/>
  <c r="FU59" i="12" s="1"/>
  <c r="GC56" i="12"/>
  <c r="GC59" i="12" s="1"/>
  <c r="GK56" i="12"/>
  <c r="GK59" i="12" s="1"/>
  <c r="GS56" i="12"/>
  <c r="HA56" i="12"/>
  <c r="HI56" i="12"/>
  <c r="HI60" i="12" s="1"/>
  <c r="HQ56" i="12"/>
  <c r="HQ58" i="12" s="1"/>
  <c r="JH72" i="12"/>
  <c r="KX74" i="12"/>
  <c r="KH77" i="12"/>
  <c r="FG72" i="12"/>
  <c r="GM72" i="12"/>
  <c r="HS72" i="12"/>
  <c r="FK74" i="12"/>
  <c r="GQ74" i="12"/>
  <c r="EL75" i="12"/>
  <c r="FR75" i="12"/>
  <c r="GX75" i="12"/>
  <c r="EZ77" i="12"/>
  <c r="GF77" i="12"/>
  <c r="HL77" i="12"/>
  <c r="AU62" i="12"/>
  <c r="CA62" i="12"/>
  <c r="DG62" i="12"/>
  <c r="BB63" i="12"/>
  <c r="CH63" i="12"/>
  <c r="DN63" i="12"/>
  <c r="BI64" i="12"/>
  <c r="CO64" i="12"/>
  <c r="DL64" i="12"/>
  <c r="AW65" i="12"/>
  <c r="BP65" i="12"/>
  <c r="CM65" i="12"/>
  <c r="DB65" i="12"/>
  <c r="DO65" i="12"/>
  <c r="AP68" i="12"/>
  <c r="BD68" i="12"/>
  <c r="BO68" i="12"/>
  <c r="CC68" i="12"/>
  <c r="CP68" i="12"/>
  <c r="DB68" i="12"/>
  <c r="DP68" i="12"/>
  <c r="AP69" i="12"/>
  <c r="BD69" i="12"/>
  <c r="BQ69" i="12"/>
  <c r="CC69" i="12"/>
  <c r="CN69" i="12"/>
  <c r="CW69" i="12"/>
  <c r="DG69" i="12"/>
  <c r="DP69" i="12"/>
  <c r="AJ64" i="12"/>
  <c r="IN56" i="12"/>
  <c r="IV56" i="12"/>
  <c r="IV61" i="12" s="1"/>
  <c r="JD56" i="12"/>
  <c r="JD58" i="12" s="1"/>
  <c r="JL56" i="12"/>
  <c r="JL61" i="12" s="1"/>
  <c r="JT56" i="12"/>
  <c r="JT60" i="12" s="1"/>
  <c r="KB56" i="12"/>
  <c r="KB57" i="12" s="1"/>
  <c r="KJ56" i="12"/>
  <c r="KR56" i="12"/>
  <c r="KR57" i="12" s="1"/>
  <c r="KZ56" i="12"/>
  <c r="LH56" i="12"/>
  <c r="LH61" i="12" s="1"/>
  <c r="LP56" i="12"/>
  <c r="LP58" i="12" s="1"/>
  <c r="IP62" i="12"/>
  <c r="IX62" i="12"/>
  <c r="JF62" i="12"/>
  <c r="JN62" i="12"/>
  <c r="JV62" i="12"/>
  <c r="KD62" i="12"/>
  <c r="KL62" i="12"/>
  <c r="KT62" i="12"/>
  <c r="LB62" i="12"/>
  <c r="LJ62" i="12"/>
  <c r="LR62" i="12"/>
  <c r="IO63" i="12"/>
  <c r="IW63" i="12"/>
  <c r="JE63" i="12"/>
  <c r="JM63" i="12"/>
  <c r="JU63" i="12"/>
  <c r="KC63" i="12"/>
  <c r="KK63" i="12"/>
  <c r="KS63" i="12"/>
  <c r="LA63" i="12"/>
  <c r="LI63" i="12"/>
  <c r="LQ63" i="12"/>
  <c r="IN64" i="12"/>
  <c r="IV64" i="12"/>
  <c r="JD64" i="12"/>
  <c r="JL64" i="12"/>
  <c r="JT64" i="12"/>
  <c r="KB64" i="12"/>
  <c r="KJ64" i="12"/>
  <c r="KR64" i="12"/>
  <c r="KZ64" i="12"/>
  <c r="LH64" i="12"/>
  <c r="LP64" i="12"/>
  <c r="IM65" i="12"/>
  <c r="IU65" i="12"/>
  <c r="JC65" i="12"/>
  <c r="JK65" i="12"/>
  <c r="JS65" i="12"/>
  <c r="KA65" i="12"/>
  <c r="KI65" i="12"/>
  <c r="KQ65" i="12"/>
  <c r="KY65" i="12"/>
  <c r="LG65" i="12"/>
  <c r="LO65" i="12"/>
  <c r="II68" i="12"/>
  <c r="IQ68" i="12"/>
  <c r="IY68" i="12"/>
  <c r="JG68" i="12"/>
  <c r="JO68" i="12"/>
  <c r="JW68" i="12"/>
  <c r="KE68" i="12"/>
  <c r="KM68" i="12"/>
  <c r="KU68" i="12"/>
  <c r="LC68" i="12"/>
  <c r="LK68" i="12"/>
  <c r="LS68" i="12"/>
  <c r="IP69" i="12"/>
  <c r="IX69" i="12"/>
  <c r="JF69" i="12"/>
  <c r="JN69" i="12"/>
  <c r="JV69" i="12"/>
  <c r="KD69" i="12"/>
  <c r="KL69" i="12"/>
  <c r="KT69" i="12"/>
  <c r="LB69" i="12"/>
  <c r="LJ69" i="12"/>
  <c r="LR69" i="12"/>
  <c r="IH63" i="12"/>
  <c r="EP56" i="12"/>
  <c r="EP67" i="12" s="1"/>
  <c r="EX56" i="12"/>
  <c r="EX58" i="12" s="1"/>
  <c r="FF56" i="12"/>
  <c r="FF67" i="12" s="1"/>
  <c r="FN56" i="12"/>
  <c r="FN67" i="12" s="1"/>
  <c r="FV56" i="12"/>
  <c r="FV59" i="12" s="1"/>
  <c r="GD56" i="12"/>
  <c r="GD67" i="12" s="1"/>
  <c r="GL56" i="12"/>
  <c r="GL58" i="12" s="1"/>
  <c r="GT56" i="12"/>
  <c r="GT67" i="12" s="1"/>
  <c r="HB56" i="12"/>
  <c r="HB67" i="12" s="1"/>
  <c r="HJ56" i="12"/>
  <c r="HJ67" i="12" s="1"/>
  <c r="DI74" i="12"/>
  <c r="KR72" i="12"/>
  <c r="IR75" i="12"/>
  <c r="LB77" i="12"/>
  <c r="FN72" i="12"/>
  <c r="GT72" i="12"/>
  <c r="EL74" i="12"/>
  <c r="FR74" i="12"/>
  <c r="GX74" i="12"/>
  <c r="ES75" i="12"/>
  <c r="FY75" i="12"/>
  <c r="HE75" i="12"/>
  <c r="FG77" i="12"/>
  <c r="GM77" i="12"/>
  <c r="HS77" i="12"/>
  <c r="BB62" i="12"/>
  <c r="CH62" i="12"/>
  <c r="DN62" i="12"/>
  <c r="BI63" i="12"/>
  <c r="CO63" i="12"/>
  <c r="DU63" i="12"/>
  <c r="BP64" i="12"/>
  <c r="CT64" i="12"/>
  <c r="DM64" i="12"/>
  <c r="AY65" i="12"/>
  <c r="BU65" i="12"/>
  <c r="CN65" i="12"/>
  <c r="DC65" i="12"/>
  <c r="DQ65" i="12"/>
  <c r="AQ68" i="12"/>
  <c r="BE68" i="12"/>
  <c r="BR68" i="12"/>
  <c r="CD68" i="12"/>
  <c r="CR68" i="12"/>
  <c r="DC68" i="12"/>
  <c r="DQ68" i="12"/>
  <c r="AS69" i="12"/>
  <c r="BE69" i="12"/>
  <c r="BS69" i="12"/>
  <c r="CD69" i="12"/>
  <c r="CO69" i="12"/>
  <c r="CY69" i="12"/>
  <c r="DH69" i="12"/>
  <c r="DQ69" i="12"/>
  <c r="AJ63" i="12"/>
  <c r="IO56" i="12"/>
  <c r="IO57" i="12" s="1"/>
  <c r="IW56" i="12"/>
  <c r="IW57" i="12" s="1"/>
  <c r="JE56" i="12"/>
  <c r="JE58" i="12" s="1"/>
  <c r="JM56" i="12"/>
  <c r="JM57" i="12" s="1"/>
  <c r="JU56" i="12"/>
  <c r="JU57" i="12" s="1"/>
  <c r="KC56" i="12"/>
  <c r="KC61" i="12" s="1"/>
  <c r="KK56" i="12"/>
  <c r="KK59" i="12" s="1"/>
  <c r="KS56" i="12"/>
  <c r="KS59" i="12" s="1"/>
  <c r="LA56" i="12"/>
  <c r="LA58" i="12" s="1"/>
  <c r="LI56" i="12"/>
  <c r="LI57" i="12" s="1"/>
  <c r="LQ56" i="12"/>
  <c r="LQ57" i="12" s="1"/>
  <c r="II62" i="12"/>
  <c r="IQ62" i="12"/>
  <c r="IY62" i="12"/>
  <c r="JG62" i="12"/>
  <c r="JO62" i="12"/>
  <c r="JW62" i="12"/>
  <c r="KE62" i="12"/>
  <c r="KM62" i="12"/>
  <c r="KU62" i="12"/>
  <c r="LC62" i="12"/>
  <c r="LK62" i="12"/>
  <c r="LS62" i="12"/>
  <c r="IP63" i="12"/>
  <c r="IX63" i="12"/>
  <c r="JF63" i="12"/>
  <c r="JN63" i="12"/>
  <c r="JV63" i="12"/>
  <c r="KD63" i="12"/>
  <c r="KL63" i="12"/>
  <c r="KT63" i="12"/>
  <c r="LB63" i="12"/>
  <c r="LJ63" i="12"/>
  <c r="LR63" i="12"/>
  <c r="IO64" i="12"/>
  <c r="IW64" i="12"/>
  <c r="JE64" i="12"/>
  <c r="JM64" i="12"/>
  <c r="JU64" i="12"/>
  <c r="KC64" i="12"/>
  <c r="KK64" i="12"/>
  <c r="KS64" i="12"/>
  <c r="LA64" i="12"/>
  <c r="LI64" i="12"/>
  <c r="LQ64" i="12"/>
  <c r="IN65" i="12"/>
  <c r="IV65" i="12"/>
  <c r="JD65" i="12"/>
  <c r="JL65" i="12"/>
  <c r="JT65" i="12"/>
  <c r="KB65" i="12"/>
  <c r="KJ65" i="12"/>
  <c r="KR65" i="12"/>
  <c r="KZ65" i="12"/>
  <c r="LH65" i="12"/>
  <c r="LP65" i="12"/>
  <c r="IJ68" i="12"/>
  <c r="IR68" i="12"/>
  <c r="IZ68" i="12"/>
  <c r="JH68" i="12"/>
  <c r="JP68" i="12"/>
  <c r="JX68" i="12"/>
  <c r="KF68" i="12"/>
  <c r="KN68" i="12"/>
  <c r="KV68" i="12"/>
  <c r="LD68" i="12"/>
  <c r="LL68" i="12"/>
  <c r="II69" i="12"/>
  <c r="IQ69" i="12"/>
  <c r="IY69" i="12"/>
  <c r="JG69" i="12"/>
  <c r="JO69" i="12"/>
  <c r="JW69" i="12"/>
  <c r="KE69" i="12"/>
  <c r="KM69" i="12"/>
  <c r="KU69" i="12"/>
  <c r="LC69" i="12"/>
  <c r="LK69" i="12"/>
  <c r="LS69" i="12"/>
  <c r="IH62" i="12"/>
  <c r="EQ56" i="12"/>
  <c r="EQ61" i="12" s="1"/>
  <c r="EY56" i="12"/>
  <c r="FG56" i="12"/>
  <c r="FG57" i="12" s="1"/>
  <c r="FO56" i="12"/>
  <c r="FW56" i="12"/>
  <c r="FW67" i="12" s="1"/>
  <c r="GE56" i="12"/>
  <c r="GE58" i="12" s="1"/>
  <c r="GM56" i="12"/>
  <c r="GM60" i="12" s="1"/>
  <c r="GU56" i="12"/>
  <c r="GU61" i="12" s="1"/>
  <c r="HC56" i="12"/>
  <c r="HC61" i="12" s="1"/>
  <c r="HK56" i="12"/>
  <c r="HK57" i="12" s="1"/>
  <c r="DJ74" i="12"/>
  <c r="KS72" i="12"/>
  <c r="IS75" i="12"/>
  <c r="LC77" i="12"/>
  <c r="FO72" i="12"/>
  <c r="GU72" i="12"/>
  <c r="EM74" i="12"/>
  <c r="FS74" i="12"/>
  <c r="GY74" i="12"/>
  <c r="ET75" i="12"/>
  <c r="FZ75" i="12"/>
  <c r="HF75" i="12"/>
  <c r="FH77" i="12"/>
  <c r="GN77" i="12"/>
  <c r="HT77" i="12"/>
  <c r="N77" i="12" s="1"/>
  <c r="BC62" i="12"/>
  <c r="CI62" i="12"/>
  <c r="DO62" i="12"/>
  <c r="BJ63" i="12"/>
  <c r="CP63" i="12"/>
  <c r="AK64" i="12"/>
  <c r="BQ64" i="12"/>
  <c r="CV64" i="12"/>
  <c r="DR64" i="12"/>
  <c r="AZ65" i="12"/>
  <c r="BW65" i="12"/>
  <c r="CQ65" i="12"/>
  <c r="DD65" i="12"/>
  <c r="DR65" i="12"/>
  <c r="AT68" i="12"/>
  <c r="BF68" i="12"/>
  <c r="BT68" i="12"/>
  <c r="CE68" i="12"/>
  <c r="CS68" i="12"/>
  <c r="DF68" i="12"/>
  <c r="DR68" i="12"/>
  <c r="AU69" i="12"/>
  <c r="BF69" i="12"/>
  <c r="BT69" i="12"/>
  <c r="CG69" i="12"/>
  <c r="CQ69" i="12"/>
  <c r="CZ69" i="12"/>
  <c r="DI69" i="12"/>
  <c r="DR69" i="12"/>
  <c r="AJ62" i="12"/>
  <c r="IP56" i="12"/>
  <c r="IP57" i="12" s="1"/>
  <c r="IX56" i="12"/>
  <c r="IX57" i="12" s="1"/>
  <c r="JF56" i="12"/>
  <c r="JF57" i="12" s="1"/>
  <c r="JN56" i="12"/>
  <c r="JN57" i="12" s="1"/>
  <c r="JV56" i="12"/>
  <c r="JV57" i="12" s="1"/>
  <c r="KD56" i="12"/>
  <c r="KD57" i="12" s="1"/>
  <c r="KL56" i="12"/>
  <c r="KL57" i="12" s="1"/>
  <c r="KT56" i="12"/>
  <c r="KT57" i="12" s="1"/>
  <c r="LB56" i="12"/>
  <c r="LB57" i="12" s="1"/>
  <c r="LJ56" i="12"/>
  <c r="LJ57" i="12" s="1"/>
  <c r="LR56" i="12"/>
  <c r="LR57" i="12" s="1"/>
  <c r="IJ62" i="12"/>
  <c r="IR62" i="12"/>
  <c r="IZ62" i="12"/>
  <c r="JH62" i="12"/>
  <c r="JP62" i="12"/>
  <c r="JX62" i="12"/>
  <c r="KF62" i="12"/>
  <c r="KN62" i="12"/>
  <c r="KV62" i="12"/>
  <c r="LD62" i="12"/>
  <c r="LL62" i="12"/>
  <c r="II63" i="12"/>
  <c r="IQ63" i="12"/>
  <c r="IY63" i="12"/>
  <c r="JG63" i="12"/>
  <c r="JO63" i="12"/>
  <c r="JW63" i="12"/>
  <c r="KE63" i="12"/>
  <c r="KM63" i="12"/>
  <c r="KU63" i="12"/>
  <c r="LC63" i="12"/>
  <c r="LK63" i="12"/>
  <c r="LS63" i="12"/>
  <c r="IP64" i="12"/>
  <c r="IX64" i="12"/>
  <c r="JF64" i="12"/>
  <c r="JN64" i="12"/>
  <c r="JV64" i="12"/>
  <c r="KD64" i="12"/>
  <c r="KL64" i="12"/>
  <c r="KT64" i="12"/>
  <c r="LB64" i="12"/>
  <c r="LJ64" i="12"/>
  <c r="LR64" i="12"/>
  <c r="IO65" i="12"/>
  <c r="IW65" i="12"/>
  <c r="JE65" i="12"/>
  <c r="JM65" i="12"/>
  <c r="JU65" i="12"/>
  <c r="KC65" i="12"/>
  <c r="KK65" i="12"/>
  <c r="KS65" i="12"/>
  <c r="LA65" i="12"/>
  <c r="LI65" i="12"/>
  <c r="LQ65" i="12"/>
  <c r="IK68" i="12"/>
  <c r="IS68" i="12"/>
  <c r="JA68" i="12"/>
  <c r="JI68" i="12"/>
  <c r="JQ68" i="12"/>
  <c r="JY68" i="12"/>
  <c r="KG68" i="12"/>
  <c r="KO68" i="12"/>
  <c r="KW68" i="12"/>
  <c r="LE68" i="12"/>
  <c r="LM68" i="12"/>
  <c r="IJ69" i="12"/>
  <c r="IR69" i="12"/>
  <c r="IZ69" i="12"/>
  <c r="JH69" i="12"/>
  <c r="JP69" i="12"/>
  <c r="JX69" i="12"/>
  <c r="KF69" i="12"/>
  <c r="KN69" i="12"/>
  <c r="KV69" i="12"/>
  <c r="LD69" i="12"/>
  <c r="LL69" i="12"/>
  <c r="EJ56" i="12"/>
  <c r="EJ60" i="12" s="1"/>
  <c r="ER56" i="12"/>
  <c r="ER61" i="12" s="1"/>
  <c r="EZ56" i="12"/>
  <c r="FH56" i="12"/>
  <c r="FH60" i="12" s="1"/>
  <c r="FP56" i="12"/>
  <c r="FP67" i="12" s="1"/>
  <c r="FX56" i="12"/>
  <c r="GF56" i="12"/>
  <c r="GF60" i="12" s="1"/>
  <c r="GN56" i="12"/>
  <c r="GN67" i="12" s="1"/>
  <c r="GV56" i="12"/>
  <c r="GV60" i="12" s="1"/>
  <c r="HD56" i="12"/>
  <c r="HL56" i="12"/>
  <c r="JX75" i="12"/>
  <c r="EP72" i="12"/>
  <c r="FV72" i="12"/>
  <c r="HB72" i="12"/>
  <c r="ET74" i="12"/>
  <c r="FZ74" i="12"/>
  <c r="HF74" i="12"/>
  <c r="FA75" i="12"/>
  <c r="GG75" i="12"/>
  <c r="HM75" i="12"/>
  <c r="FO77" i="12"/>
  <c r="GU77" i="12"/>
  <c r="BJ62" i="12"/>
  <c r="CP62" i="12"/>
  <c r="AK63" i="12"/>
  <c r="BQ63" i="12"/>
  <c r="CW63" i="12"/>
  <c r="AR64" i="12"/>
  <c r="BX64" i="12"/>
  <c r="CW64" i="12"/>
  <c r="DT64" i="12"/>
  <c r="BE65" i="12"/>
  <c r="BX65" i="12"/>
  <c r="CS65" i="12"/>
  <c r="DG65" i="12"/>
  <c r="DS65" i="12"/>
  <c r="AV68" i="12"/>
  <c r="BG68" i="12"/>
  <c r="BU68" i="12"/>
  <c r="CH68" i="12"/>
  <c r="CT68" i="12"/>
  <c r="DH68" i="12"/>
  <c r="DS68" i="12"/>
  <c r="AV69" i="12"/>
  <c r="BI69" i="12"/>
  <c r="BU69" i="12"/>
  <c r="CI69" i="12"/>
  <c r="CR69" i="12"/>
  <c r="DA69" i="12"/>
  <c r="DJ69" i="12"/>
  <c r="DS69" i="12"/>
  <c r="II56" i="12"/>
  <c r="II57" i="12" s="1"/>
  <c r="IQ56" i="12"/>
  <c r="IQ57" i="12" s="1"/>
  <c r="IY56" i="12"/>
  <c r="IY57" i="12" s="1"/>
  <c r="JG56" i="12"/>
  <c r="JG57" i="12" s="1"/>
  <c r="JO56" i="12"/>
  <c r="JO57" i="12" s="1"/>
  <c r="JW56" i="12"/>
  <c r="JW57" i="12" s="1"/>
  <c r="KE56" i="12"/>
  <c r="KE59" i="12" s="1"/>
  <c r="KM56" i="12"/>
  <c r="KM59" i="12" s="1"/>
  <c r="KU56" i="12"/>
  <c r="KU57" i="12" s="1"/>
  <c r="LC56" i="12"/>
  <c r="LC57" i="12" s="1"/>
  <c r="LK56" i="12"/>
  <c r="LK57" i="12" s="1"/>
  <c r="LS56" i="12"/>
  <c r="LS57" i="12" s="1"/>
  <c r="IK62" i="12"/>
  <c r="IS62" i="12"/>
  <c r="JA62" i="12"/>
  <c r="JI62" i="12"/>
  <c r="JQ62" i="12"/>
  <c r="JY62" i="12"/>
  <c r="KG62" i="12"/>
  <c r="KO62" i="12"/>
  <c r="KW62" i="12"/>
  <c r="LE62" i="12"/>
  <c r="LM62" i="12"/>
  <c r="IJ63" i="12"/>
  <c r="IR63" i="12"/>
  <c r="IZ63" i="12"/>
  <c r="JH63" i="12"/>
  <c r="JP63" i="12"/>
  <c r="JX63" i="12"/>
  <c r="KF63" i="12"/>
  <c r="KN63" i="12"/>
  <c r="KV63" i="12"/>
  <c r="LD63" i="12"/>
  <c r="LL63" i="12"/>
  <c r="II64" i="12"/>
  <c r="IQ64" i="12"/>
  <c r="IY64" i="12"/>
  <c r="JG64" i="12"/>
  <c r="JO64" i="12"/>
  <c r="JW64" i="12"/>
  <c r="KE64" i="12"/>
  <c r="KM64" i="12"/>
  <c r="KU64" i="12"/>
  <c r="LC64" i="12"/>
  <c r="LK64" i="12"/>
  <c r="LS64" i="12"/>
  <c r="IP65" i="12"/>
  <c r="IX65" i="12"/>
  <c r="JF65" i="12"/>
  <c r="JN65" i="12"/>
  <c r="JV65" i="12"/>
  <c r="KD65" i="12"/>
  <c r="KL65" i="12"/>
  <c r="KT65" i="12"/>
  <c r="LB65" i="12"/>
  <c r="LJ65" i="12"/>
  <c r="LR65" i="12"/>
  <c r="IL68" i="12"/>
  <c r="IT68" i="12"/>
  <c r="JB68" i="12"/>
  <c r="JJ68" i="12"/>
  <c r="JR68" i="12"/>
  <c r="JZ68" i="12"/>
  <c r="KH68" i="12"/>
  <c r="KP68" i="12"/>
  <c r="KX68" i="12"/>
  <c r="LF68" i="12"/>
  <c r="LN68" i="12"/>
  <c r="IK69" i="12"/>
  <c r="IS69" i="12"/>
  <c r="JA69" i="12"/>
  <c r="JI69" i="12"/>
  <c r="JQ69" i="12"/>
  <c r="JY69" i="12"/>
  <c r="KG69" i="12"/>
  <c r="KO69" i="12"/>
  <c r="KW69" i="12"/>
  <c r="LE69" i="12"/>
  <c r="LM69" i="12"/>
  <c r="EK56" i="12"/>
  <c r="EK58" i="12" s="1"/>
  <c r="ES56" i="12"/>
  <c r="ES61" i="12" s="1"/>
  <c r="FA56" i="12"/>
  <c r="FA59" i="12" s="1"/>
  <c r="FI56" i="12"/>
  <c r="FI67" i="12" s="1"/>
  <c r="FQ56" i="12"/>
  <c r="FQ60" i="12" s="1"/>
  <c r="FY56" i="12"/>
  <c r="FY67" i="12" s="1"/>
  <c r="GG56" i="12"/>
  <c r="GG58" i="12" s="1"/>
  <c r="GO56" i="12"/>
  <c r="GO67" i="12" s="1"/>
  <c r="GW56" i="12"/>
  <c r="GW67" i="12" s="1"/>
  <c r="HE56" i="12"/>
  <c r="HE60" i="12" s="1"/>
  <c r="FW72" i="12"/>
  <c r="DB64" i="12"/>
  <c r="BJ68" i="12"/>
  <c r="BV69" i="12"/>
  <c r="KN56" i="12"/>
  <c r="KN57" i="12" s="1"/>
  <c r="JB62" i="12"/>
  <c r="LN62" i="12"/>
  <c r="KO63" i="12"/>
  <c r="JP64" i="12"/>
  <c r="IQ65" i="12"/>
  <c r="LC65" i="12"/>
  <c r="JS68" i="12"/>
  <c r="IT69" i="12"/>
  <c r="LF69" i="12"/>
  <c r="EL56" i="12"/>
  <c r="EL61" i="12" s="1"/>
  <c r="FR56" i="12"/>
  <c r="FR57" i="12" s="1"/>
  <c r="GX56" i="12"/>
  <c r="HS56" i="12"/>
  <c r="HS57" i="12" s="1"/>
  <c r="EJ62" i="12"/>
  <c r="ER62" i="12"/>
  <c r="EZ62" i="12"/>
  <c r="FH62" i="12"/>
  <c r="FP62" i="12"/>
  <c r="FX62" i="12"/>
  <c r="GF62" i="12"/>
  <c r="GN62" i="12"/>
  <c r="GV62" i="12"/>
  <c r="HD62" i="12"/>
  <c r="HL62" i="12"/>
  <c r="HT62" i="12"/>
  <c r="EQ63" i="12"/>
  <c r="EY63" i="12"/>
  <c r="FG63" i="12"/>
  <c r="FO63" i="12"/>
  <c r="FW63" i="12"/>
  <c r="GE63" i="12"/>
  <c r="GM63" i="12"/>
  <c r="GU63" i="12"/>
  <c r="HC63" i="12"/>
  <c r="HK63" i="12"/>
  <c r="HS63" i="12"/>
  <c r="EP64" i="12"/>
  <c r="EX64" i="12"/>
  <c r="FF64" i="12"/>
  <c r="FN64" i="12"/>
  <c r="FV64" i="12"/>
  <c r="GD64" i="12"/>
  <c r="GL64" i="12"/>
  <c r="GT64" i="12"/>
  <c r="HB64" i="12"/>
  <c r="HJ64" i="12"/>
  <c r="HR64" i="12"/>
  <c r="EO65" i="12"/>
  <c r="EW65" i="12"/>
  <c r="FE65" i="12"/>
  <c r="FM65" i="12"/>
  <c r="FU65" i="12"/>
  <c r="GC65" i="12"/>
  <c r="GK65" i="12"/>
  <c r="GS65" i="12"/>
  <c r="HA65" i="12"/>
  <c r="HI65" i="12"/>
  <c r="HQ65" i="12"/>
  <c r="EO68" i="12"/>
  <c r="EW68" i="12"/>
  <c r="FE68" i="12"/>
  <c r="FM68" i="12"/>
  <c r="FU68" i="12"/>
  <c r="GC68" i="12"/>
  <c r="GK68" i="12"/>
  <c r="GS68" i="12"/>
  <c r="HA68" i="12"/>
  <c r="HI68" i="12"/>
  <c r="HQ68" i="12"/>
  <c r="HC72" i="12"/>
  <c r="BK62" i="12"/>
  <c r="DU64" i="12"/>
  <c r="BV68" i="12"/>
  <c r="CJ69" i="12"/>
  <c r="IJ56" i="12"/>
  <c r="IJ61" i="12" s="1"/>
  <c r="KV56" i="12"/>
  <c r="KV57" i="12" s="1"/>
  <c r="JJ62" i="12"/>
  <c r="IK63" i="12"/>
  <c r="KW63" i="12"/>
  <c r="JX64" i="12"/>
  <c r="IY65" i="12"/>
  <c r="LK65" i="12"/>
  <c r="KA68" i="12"/>
  <c r="JB69" i="12"/>
  <c r="LN69" i="12"/>
  <c r="EM56" i="12"/>
  <c r="EM57" i="12" s="1"/>
  <c r="FS56" i="12"/>
  <c r="FS61" i="12" s="1"/>
  <c r="GY56" i="12"/>
  <c r="GY57" i="12" s="1"/>
  <c r="HT56" i="12"/>
  <c r="HT60" i="12" s="1"/>
  <c r="EK62" i="12"/>
  <c r="ES62" i="12"/>
  <c r="FA62" i="12"/>
  <c r="FI62" i="12"/>
  <c r="FQ62" i="12"/>
  <c r="FY62" i="12"/>
  <c r="GG62" i="12"/>
  <c r="GO62" i="12"/>
  <c r="GW62" i="12"/>
  <c r="HE62" i="12"/>
  <c r="HM62" i="12"/>
  <c r="EJ63" i="12"/>
  <c r="ER63" i="12"/>
  <c r="EZ63" i="12"/>
  <c r="FH63" i="12"/>
  <c r="FP63" i="12"/>
  <c r="FX63" i="12"/>
  <c r="GF63" i="12"/>
  <c r="GN63" i="12"/>
  <c r="GV63" i="12"/>
  <c r="HD63" i="12"/>
  <c r="HL63" i="12"/>
  <c r="HT63" i="12"/>
  <c r="EQ64" i="12"/>
  <c r="EY64" i="12"/>
  <c r="FG64" i="12"/>
  <c r="FO64" i="12"/>
  <c r="FW64" i="12"/>
  <c r="GE64" i="12"/>
  <c r="GM64" i="12"/>
  <c r="GU64" i="12"/>
  <c r="HC64" i="12"/>
  <c r="HK64" i="12"/>
  <c r="HS64" i="12"/>
  <c r="EP65" i="12"/>
  <c r="EX65" i="12"/>
  <c r="FF65" i="12"/>
  <c r="FN65" i="12"/>
  <c r="FV65" i="12"/>
  <c r="GD65" i="12"/>
  <c r="GL65" i="12"/>
  <c r="GT65" i="12"/>
  <c r="HB65" i="12"/>
  <c r="HJ65" i="12"/>
  <c r="HR65" i="12"/>
  <c r="EP68" i="12"/>
  <c r="EX68" i="12"/>
  <c r="FF68" i="12"/>
  <c r="FN68" i="12"/>
  <c r="FV68" i="12"/>
  <c r="GD68" i="12"/>
  <c r="GL68" i="12"/>
  <c r="GT68" i="12"/>
  <c r="HB68" i="12"/>
  <c r="HJ68" i="12"/>
  <c r="HR68" i="12"/>
  <c r="JY75" i="12"/>
  <c r="EU74" i="12"/>
  <c r="EJ77" i="12"/>
  <c r="CQ62" i="12"/>
  <c r="BG65" i="12"/>
  <c r="CJ68" i="12"/>
  <c r="CS69" i="12"/>
  <c r="IR56" i="12"/>
  <c r="IR60" i="12" s="1"/>
  <c r="LD56" i="12"/>
  <c r="LD57" i="12" s="1"/>
  <c r="JR62" i="12"/>
  <c r="IS63" i="12"/>
  <c r="LE63" i="12"/>
  <c r="KF64" i="12"/>
  <c r="JG65" i="12"/>
  <c r="LS65" i="12"/>
  <c r="KI68" i="12"/>
  <c r="JJ69" i="12"/>
  <c r="ET56" i="12"/>
  <c r="ET58" i="12" s="1"/>
  <c r="FZ56" i="12"/>
  <c r="FZ67" i="12" s="1"/>
  <c r="HF56" i="12"/>
  <c r="HF60" i="12" s="1"/>
  <c r="EL62" i="12"/>
  <c r="ET62" i="12"/>
  <c r="FB62" i="12"/>
  <c r="FJ62" i="12"/>
  <c r="FR62" i="12"/>
  <c r="FZ62" i="12"/>
  <c r="GH62" i="12"/>
  <c r="GP62" i="12"/>
  <c r="GX62" i="12"/>
  <c r="HF62" i="12"/>
  <c r="HN62" i="12"/>
  <c r="EK63" i="12"/>
  <c r="ES63" i="12"/>
  <c r="FA63" i="12"/>
  <c r="FI63" i="12"/>
  <c r="FQ63" i="12"/>
  <c r="FY63" i="12"/>
  <c r="GG63" i="12"/>
  <c r="GO63" i="12"/>
  <c r="GW63" i="12"/>
  <c r="HE63" i="12"/>
  <c r="HM63" i="12"/>
  <c r="EJ64" i="12"/>
  <c r="ER64" i="12"/>
  <c r="EZ64" i="12"/>
  <c r="FH64" i="12"/>
  <c r="FP64" i="12"/>
  <c r="FX64" i="12"/>
  <c r="GF64" i="12"/>
  <c r="GN64" i="12"/>
  <c r="GV64" i="12"/>
  <c r="HD64" i="12"/>
  <c r="HL64" i="12"/>
  <c r="HT64" i="12"/>
  <c r="EQ65" i="12"/>
  <c r="EY65" i="12"/>
  <c r="FG65" i="12"/>
  <c r="FO65" i="12"/>
  <c r="FW65" i="12"/>
  <c r="GE65" i="12"/>
  <c r="GM65" i="12"/>
  <c r="GU65" i="12"/>
  <c r="HC65" i="12"/>
  <c r="HK65" i="12"/>
  <c r="HS65" i="12"/>
  <c r="EQ68" i="12"/>
  <c r="EY68" i="12"/>
  <c r="FG68" i="12"/>
  <c r="FO68" i="12"/>
  <c r="FW68" i="12"/>
  <c r="GE68" i="12"/>
  <c r="GM68" i="12"/>
  <c r="GU68" i="12"/>
  <c r="HC68" i="12"/>
  <c r="HK68" i="12"/>
  <c r="HS68" i="12"/>
  <c r="GA74" i="12"/>
  <c r="FP77" i="12"/>
  <c r="AL63" i="12"/>
  <c r="CC65" i="12"/>
  <c r="CU68" i="12"/>
  <c r="DB69" i="12"/>
  <c r="IZ56" i="12"/>
  <c r="IZ67" i="12" s="1"/>
  <c r="LL56" i="12"/>
  <c r="JZ62" i="12"/>
  <c r="JA63" i="12"/>
  <c r="LM63" i="12"/>
  <c r="KN64" i="12"/>
  <c r="JO65" i="12"/>
  <c r="KQ68" i="12"/>
  <c r="JR69" i="12"/>
  <c r="EU56" i="12"/>
  <c r="EU60" i="12" s="1"/>
  <c r="GA56" i="12"/>
  <c r="GA59" i="12" s="1"/>
  <c r="HG56" i="12"/>
  <c r="EM62" i="12"/>
  <c r="EU62" i="12"/>
  <c r="FC62" i="12"/>
  <c r="FK62" i="12"/>
  <c r="FS62" i="12"/>
  <c r="GA62" i="12"/>
  <c r="GI62" i="12"/>
  <c r="GQ62" i="12"/>
  <c r="GY62" i="12"/>
  <c r="HG62" i="12"/>
  <c r="HO62" i="12"/>
  <c r="EL63" i="12"/>
  <c r="ET63" i="12"/>
  <c r="FB63" i="12"/>
  <c r="FJ63" i="12"/>
  <c r="FR63" i="12"/>
  <c r="FZ63" i="12"/>
  <c r="GH63" i="12"/>
  <c r="GP63" i="12"/>
  <c r="GX63" i="12"/>
  <c r="HF63" i="12"/>
  <c r="HN63" i="12"/>
  <c r="EK64" i="12"/>
  <c r="ES64" i="12"/>
  <c r="FA64" i="12"/>
  <c r="FI64" i="12"/>
  <c r="FQ64" i="12"/>
  <c r="FY64" i="12"/>
  <c r="GG64" i="12"/>
  <c r="GO64" i="12"/>
  <c r="GW64" i="12"/>
  <c r="HE64" i="12"/>
  <c r="HM64" i="12"/>
  <c r="EJ65" i="12"/>
  <c r="ER65" i="12"/>
  <c r="EZ65" i="12"/>
  <c r="FH65" i="12"/>
  <c r="FP65" i="12"/>
  <c r="FX65" i="12"/>
  <c r="GF65" i="12"/>
  <c r="GN65" i="12"/>
  <c r="GV65" i="12"/>
  <c r="HD65" i="12"/>
  <c r="HL65" i="12"/>
  <c r="HT65" i="12"/>
  <c r="EJ68" i="12"/>
  <c r="ER68" i="12"/>
  <c r="EZ68" i="12"/>
  <c r="FH68" i="12"/>
  <c r="FP68" i="12"/>
  <c r="FX68" i="12"/>
  <c r="GF68" i="12"/>
  <c r="GN68" i="12"/>
  <c r="GV68" i="12"/>
  <c r="HD68" i="12"/>
  <c r="HL68" i="12"/>
  <c r="HG74" i="12"/>
  <c r="GV77" i="12"/>
  <c r="BR63" i="12"/>
  <c r="CU65" i="12"/>
  <c r="DI68" i="12"/>
  <c r="DK69" i="12"/>
  <c r="JH56" i="12"/>
  <c r="JH58" i="12" s="1"/>
  <c r="KH62" i="12"/>
  <c r="JI63" i="12"/>
  <c r="IJ64" i="12"/>
  <c r="KV64" i="12"/>
  <c r="JW65" i="12"/>
  <c r="IM68" i="12"/>
  <c r="KY68" i="12"/>
  <c r="JZ69" i="12"/>
  <c r="FB56" i="12"/>
  <c r="FB60" i="12" s="1"/>
  <c r="GH56" i="12"/>
  <c r="HM56" i="12"/>
  <c r="EN62" i="12"/>
  <c r="EV62" i="12"/>
  <c r="FD62" i="12"/>
  <c r="FL62" i="12"/>
  <c r="FT62" i="12"/>
  <c r="GB62" i="12"/>
  <c r="GJ62" i="12"/>
  <c r="GR62" i="12"/>
  <c r="GZ62" i="12"/>
  <c r="HH62" i="12"/>
  <c r="HP62" i="12"/>
  <c r="EM63" i="12"/>
  <c r="EU63" i="12"/>
  <c r="FC63" i="12"/>
  <c r="FK63" i="12"/>
  <c r="FS63" i="12"/>
  <c r="GA63" i="12"/>
  <c r="GI63" i="12"/>
  <c r="GQ63" i="12"/>
  <c r="GY63" i="12"/>
  <c r="HG63" i="12"/>
  <c r="HO63" i="12"/>
  <c r="EL64" i="12"/>
  <c r="ET64" i="12"/>
  <c r="FB64" i="12"/>
  <c r="FJ64" i="12"/>
  <c r="FR64" i="12"/>
  <c r="FZ64" i="12"/>
  <c r="GH64" i="12"/>
  <c r="GP64" i="12"/>
  <c r="GX64" i="12"/>
  <c r="HF64" i="12"/>
  <c r="HN64" i="12"/>
  <c r="EK65" i="12"/>
  <c r="ES65" i="12"/>
  <c r="FA65" i="12"/>
  <c r="FI65" i="12"/>
  <c r="FQ65" i="12"/>
  <c r="FY65" i="12"/>
  <c r="GG65" i="12"/>
  <c r="GO65" i="12"/>
  <c r="GW65" i="12"/>
  <c r="HE65" i="12"/>
  <c r="HM65" i="12"/>
  <c r="EK68" i="12"/>
  <c r="ES68" i="12"/>
  <c r="FA68" i="12"/>
  <c r="FI68" i="12"/>
  <c r="FQ68" i="12"/>
  <c r="FY68" i="12"/>
  <c r="GG68" i="12"/>
  <c r="GO68" i="12"/>
  <c r="GW68" i="12"/>
  <c r="HE68" i="12"/>
  <c r="HM68" i="12"/>
  <c r="GH75" i="12"/>
  <c r="AS64" i="12"/>
  <c r="DT65" i="12"/>
  <c r="AW69" i="12"/>
  <c r="JX56" i="12"/>
  <c r="JX57" i="12" s="1"/>
  <c r="IL62" i="12"/>
  <c r="KX62" i="12"/>
  <c r="JY63" i="12"/>
  <c r="IZ64" i="12"/>
  <c r="LL64" i="12"/>
  <c r="KM65" i="12"/>
  <c r="JC68" i="12"/>
  <c r="LO68" i="12"/>
  <c r="KP69" i="12"/>
  <c r="IH69" i="12"/>
  <c r="FJ56" i="12"/>
  <c r="FJ61" i="12" s="1"/>
  <c r="GP56" i="12"/>
  <c r="GP60" i="12" s="1"/>
  <c r="HO56" i="12"/>
  <c r="HO59" i="12" s="1"/>
  <c r="EP62" i="12"/>
  <c r="EX62" i="12"/>
  <c r="FF62" i="12"/>
  <c r="FN62" i="12"/>
  <c r="FV62" i="12"/>
  <c r="GD62" i="12"/>
  <c r="GL62" i="12"/>
  <c r="GT62" i="12"/>
  <c r="HB62" i="12"/>
  <c r="HJ62" i="12"/>
  <c r="HR62" i="12"/>
  <c r="EO63" i="12"/>
  <c r="EW63" i="12"/>
  <c r="FE63" i="12"/>
  <c r="FM63" i="12"/>
  <c r="FU63" i="12"/>
  <c r="GC63" i="12"/>
  <c r="GK63" i="12"/>
  <c r="GS63" i="12"/>
  <c r="HA63" i="12"/>
  <c r="HI63" i="12"/>
  <c r="HQ63" i="12"/>
  <c r="EN64" i="12"/>
  <c r="EV64" i="12"/>
  <c r="FD64" i="12"/>
  <c r="FL64" i="12"/>
  <c r="FT64" i="12"/>
  <c r="GB64" i="12"/>
  <c r="GJ64" i="12"/>
  <c r="GR64" i="12"/>
  <c r="GZ64" i="12"/>
  <c r="HH64" i="12"/>
  <c r="HP64" i="12"/>
  <c r="EM65" i="12"/>
  <c r="EU65" i="12"/>
  <c r="FC65" i="12"/>
  <c r="FK65" i="12"/>
  <c r="FS65" i="12"/>
  <c r="GA65" i="12"/>
  <c r="GI65" i="12"/>
  <c r="GQ65" i="12"/>
  <c r="GY65" i="12"/>
  <c r="HG65" i="12"/>
  <c r="HO65" i="12"/>
  <c r="EM68" i="12"/>
  <c r="EU68" i="12"/>
  <c r="FC68" i="12"/>
  <c r="FK68" i="12"/>
  <c r="FS68" i="12"/>
  <c r="GA68" i="12"/>
  <c r="GI68" i="12"/>
  <c r="GQ68" i="12"/>
  <c r="GY68" i="12"/>
  <c r="HG68" i="12"/>
  <c r="HO68" i="12"/>
  <c r="EQ72" i="12"/>
  <c r="HN75" i="12"/>
  <c r="BY64" i="12"/>
  <c r="AW68" i="12"/>
  <c r="BK69" i="12"/>
  <c r="KF56" i="12"/>
  <c r="KF60" i="12" s="1"/>
  <c r="IT62" i="12"/>
  <c r="LF62" i="12"/>
  <c r="KG63" i="12"/>
  <c r="JH64" i="12"/>
  <c r="II65" i="12"/>
  <c r="KU65" i="12"/>
  <c r="JK68" i="12"/>
  <c r="IL69" i="12"/>
  <c r="KX69" i="12"/>
  <c r="IH68" i="12"/>
  <c r="FK56" i="12"/>
  <c r="FK57" i="12" s="1"/>
  <c r="GQ56" i="12"/>
  <c r="HR56" i="12"/>
  <c r="HR57" i="12" s="1"/>
  <c r="EQ62" i="12"/>
  <c r="EY62" i="12"/>
  <c r="FG62" i="12"/>
  <c r="FO62" i="12"/>
  <c r="FW62" i="12"/>
  <c r="GE62" i="12"/>
  <c r="GM62" i="12"/>
  <c r="GU62" i="12"/>
  <c r="HC62" i="12"/>
  <c r="HK62" i="12"/>
  <c r="HS62" i="12"/>
  <c r="EP63" i="12"/>
  <c r="EX63" i="12"/>
  <c r="FF63" i="12"/>
  <c r="FN63" i="12"/>
  <c r="FV63" i="12"/>
  <c r="GD63" i="12"/>
  <c r="GL63" i="12"/>
  <c r="GT63" i="12"/>
  <c r="HB63" i="12"/>
  <c r="HJ63" i="12"/>
  <c r="HR63" i="12"/>
  <c r="EO64" i="12"/>
  <c r="EW64" i="12"/>
  <c r="FE64" i="12"/>
  <c r="FM64" i="12"/>
  <c r="FU64" i="12"/>
  <c r="GC64" i="12"/>
  <c r="GK64" i="12"/>
  <c r="GS64" i="12"/>
  <c r="HA64" i="12"/>
  <c r="HI64" i="12"/>
  <c r="HQ64" i="12"/>
  <c r="EN65" i="12"/>
  <c r="EV65" i="12"/>
  <c r="FD65" i="12"/>
  <c r="FL65" i="12"/>
  <c r="FT65" i="12"/>
  <c r="GB65" i="12"/>
  <c r="GJ65" i="12"/>
  <c r="GR65" i="12"/>
  <c r="GZ65" i="12"/>
  <c r="HH65" i="12"/>
  <c r="HP65" i="12"/>
  <c r="EN68" i="12"/>
  <c r="EV68" i="12"/>
  <c r="FD68" i="12"/>
  <c r="FL68" i="12"/>
  <c r="FT68" i="12"/>
  <c r="GB68" i="12"/>
  <c r="GJ68" i="12"/>
  <c r="GR68" i="12"/>
  <c r="JP56" i="12"/>
  <c r="JP58" i="12" s="1"/>
  <c r="LG68" i="12"/>
  <c r="EW62" i="12"/>
  <c r="HI62" i="12"/>
  <c r="GJ63" i="12"/>
  <c r="FK64" i="12"/>
  <c r="EL65" i="12"/>
  <c r="GX65" i="12"/>
  <c r="FJ68" i="12"/>
  <c r="HH68" i="12"/>
  <c r="EN69" i="12"/>
  <c r="EV69" i="12"/>
  <c r="FD69" i="12"/>
  <c r="FL69" i="12"/>
  <c r="FT69" i="12"/>
  <c r="GB69" i="12"/>
  <c r="GJ69" i="12"/>
  <c r="GR69" i="12"/>
  <c r="GZ69" i="12"/>
  <c r="HH69" i="12"/>
  <c r="HP69" i="12"/>
  <c r="EI68" i="12"/>
  <c r="AM40" i="12"/>
  <c r="AU40" i="12"/>
  <c r="BC40" i="12"/>
  <c r="BK40" i="12"/>
  <c r="BS40" i="12"/>
  <c r="CA40" i="12"/>
  <c r="CI40" i="12"/>
  <c r="CQ40" i="12"/>
  <c r="CY40" i="12"/>
  <c r="DG40" i="12"/>
  <c r="DO40" i="12"/>
  <c r="AL41" i="12"/>
  <c r="AT41" i="12"/>
  <c r="BB41" i="12"/>
  <c r="BJ41" i="12"/>
  <c r="BR41" i="12"/>
  <c r="BZ41" i="12"/>
  <c r="CH41" i="12"/>
  <c r="CP41" i="12"/>
  <c r="CX41" i="12"/>
  <c r="DF41" i="12"/>
  <c r="DN41" i="12"/>
  <c r="AJ41" i="12"/>
  <c r="IO36" i="12"/>
  <c r="IW36" i="12"/>
  <c r="JE36" i="12"/>
  <c r="JM36" i="12"/>
  <c r="JU36" i="12"/>
  <c r="KC36" i="12"/>
  <c r="KK36" i="12"/>
  <c r="KS36" i="12"/>
  <c r="LA36" i="12"/>
  <c r="LI36" i="12"/>
  <c r="LQ36" i="12"/>
  <c r="II40" i="12"/>
  <c r="IQ40" i="12"/>
  <c r="IY40" i="12"/>
  <c r="JG40" i="12"/>
  <c r="JO40" i="12"/>
  <c r="JW40" i="12"/>
  <c r="KE40" i="12"/>
  <c r="KM40" i="12"/>
  <c r="KU40" i="12"/>
  <c r="LC40" i="12"/>
  <c r="LK40" i="12"/>
  <c r="LS40" i="12"/>
  <c r="IP41" i="12"/>
  <c r="IX41" i="12"/>
  <c r="JF41" i="12"/>
  <c r="JN41" i="12"/>
  <c r="JV41" i="12"/>
  <c r="KD41" i="12"/>
  <c r="KL41" i="12"/>
  <c r="KT41" i="12"/>
  <c r="LB41" i="12"/>
  <c r="LJ41" i="12"/>
  <c r="LR41" i="12"/>
  <c r="EK40" i="12"/>
  <c r="ES40" i="12"/>
  <c r="FA40" i="12"/>
  <c r="FI40" i="12"/>
  <c r="FQ40" i="12"/>
  <c r="FY40" i="12"/>
  <c r="GG40" i="12"/>
  <c r="GO40" i="12"/>
  <c r="GW40" i="12"/>
  <c r="HE40" i="12"/>
  <c r="HM40" i="12"/>
  <c r="EJ41" i="12"/>
  <c r="ER41" i="12"/>
  <c r="EZ41" i="12"/>
  <c r="FH41" i="12"/>
  <c r="FP41" i="12"/>
  <c r="FX41" i="12"/>
  <c r="GF41" i="12"/>
  <c r="GN41" i="12"/>
  <c r="GV41" i="12"/>
  <c r="FB75" i="12"/>
  <c r="KH69" i="12"/>
  <c r="FE62" i="12"/>
  <c r="HQ62" i="12"/>
  <c r="GR63" i="12"/>
  <c r="FS64" i="12"/>
  <c r="ET65" i="12"/>
  <c r="HF65" i="12"/>
  <c r="FR68" i="12"/>
  <c r="HN68" i="12"/>
  <c r="EO69" i="12"/>
  <c r="EW69" i="12"/>
  <c r="FE69" i="12"/>
  <c r="FM69" i="12"/>
  <c r="FU69" i="12"/>
  <c r="GC69" i="12"/>
  <c r="GK69" i="12"/>
  <c r="GS69" i="12"/>
  <c r="HA69" i="12"/>
  <c r="HI69" i="12"/>
  <c r="HQ69" i="12"/>
  <c r="EI65" i="12"/>
  <c r="AN40" i="12"/>
  <c r="AV40" i="12"/>
  <c r="BD40" i="12"/>
  <c r="BL40" i="12"/>
  <c r="BT40" i="12"/>
  <c r="CB40" i="12"/>
  <c r="CJ40" i="12"/>
  <c r="CR40" i="12"/>
  <c r="CZ40" i="12"/>
  <c r="DH40" i="12"/>
  <c r="DP40" i="12"/>
  <c r="AM41" i="12"/>
  <c r="AU41" i="12"/>
  <c r="BC41" i="12"/>
  <c r="BK41" i="12"/>
  <c r="BS41" i="12"/>
  <c r="CA41" i="12"/>
  <c r="CI41" i="12"/>
  <c r="CQ41" i="12"/>
  <c r="CY41" i="12"/>
  <c r="DG41" i="12"/>
  <c r="DO41" i="12"/>
  <c r="AJ40" i="12"/>
  <c r="IP36" i="12"/>
  <c r="IX36" i="12"/>
  <c r="JF36" i="12"/>
  <c r="JN36" i="12"/>
  <c r="JV36" i="12"/>
  <c r="KD36" i="12"/>
  <c r="KL36" i="12"/>
  <c r="KT36" i="12"/>
  <c r="LB36" i="12"/>
  <c r="LJ36" i="12"/>
  <c r="LR36" i="12"/>
  <c r="IJ40" i="12"/>
  <c r="IR40" i="12"/>
  <c r="IZ40" i="12"/>
  <c r="JH40" i="12"/>
  <c r="JP40" i="12"/>
  <c r="JX40" i="12"/>
  <c r="KF40" i="12"/>
  <c r="KN40" i="12"/>
  <c r="KV40" i="12"/>
  <c r="LD40" i="12"/>
  <c r="LL40" i="12"/>
  <c r="II41" i="12"/>
  <c r="IQ41" i="12"/>
  <c r="IY41" i="12"/>
  <c r="JG41" i="12"/>
  <c r="JO41" i="12"/>
  <c r="JW41" i="12"/>
  <c r="KE41" i="12"/>
  <c r="KM41" i="12"/>
  <c r="KU41" i="12"/>
  <c r="LC41" i="12"/>
  <c r="LK41" i="12"/>
  <c r="LS41" i="12"/>
  <c r="EL40" i="12"/>
  <c r="ET40" i="12"/>
  <c r="FB40" i="12"/>
  <c r="FJ40" i="12"/>
  <c r="FR40" i="12"/>
  <c r="FZ40" i="12"/>
  <c r="GH40" i="12"/>
  <c r="GP40" i="12"/>
  <c r="GX40" i="12"/>
  <c r="HF40" i="12"/>
  <c r="HN40" i="12"/>
  <c r="EK41" i="12"/>
  <c r="ES41" i="12"/>
  <c r="FA41" i="12"/>
  <c r="FI41" i="12"/>
  <c r="FQ41" i="12"/>
  <c r="FY41" i="12"/>
  <c r="GG41" i="12"/>
  <c r="GO41" i="12"/>
  <c r="GW41" i="12"/>
  <c r="KP62" i="12"/>
  <c r="FM62" i="12"/>
  <c r="EN63" i="12"/>
  <c r="GZ63" i="12"/>
  <c r="GA64" i="12"/>
  <c r="FB65" i="12"/>
  <c r="HN65" i="12"/>
  <c r="FZ68" i="12"/>
  <c r="HP68" i="12"/>
  <c r="EP69" i="12"/>
  <c r="EX69" i="12"/>
  <c r="FF69" i="12"/>
  <c r="FN69" i="12"/>
  <c r="FV69" i="12"/>
  <c r="GD69" i="12"/>
  <c r="GL69" i="12"/>
  <c r="GT69" i="12"/>
  <c r="HB69" i="12"/>
  <c r="HJ69" i="12"/>
  <c r="HR69" i="12"/>
  <c r="EI64" i="12"/>
  <c r="AO40" i="12"/>
  <c r="AW40" i="12"/>
  <c r="BE40" i="12"/>
  <c r="BM40" i="12"/>
  <c r="BU40" i="12"/>
  <c r="CC40" i="12"/>
  <c r="CK40" i="12"/>
  <c r="CS40" i="12"/>
  <c r="DA40" i="12"/>
  <c r="DI40" i="12"/>
  <c r="DQ40" i="12"/>
  <c r="AN41" i="12"/>
  <c r="AV41" i="12"/>
  <c r="BD41" i="12"/>
  <c r="BL41" i="12"/>
  <c r="BT41" i="12"/>
  <c r="CB41" i="12"/>
  <c r="CJ41" i="12"/>
  <c r="CR41" i="12"/>
  <c r="CZ41" i="12"/>
  <c r="DH41" i="12"/>
  <c r="DP41" i="12"/>
  <c r="II36" i="12"/>
  <c r="IQ36" i="12"/>
  <c r="IY36" i="12"/>
  <c r="JG36" i="12"/>
  <c r="JO36" i="12"/>
  <c r="JW36" i="12"/>
  <c r="KE36" i="12"/>
  <c r="KM36" i="12"/>
  <c r="KU36" i="12"/>
  <c r="LC36" i="12"/>
  <c r="LK36" i="12"/>
  <c r="LS36" i="12"/>
  <c r="V231" i="12" s="1"/>
  <c r="IK40" i="12"/>
  <c r="IS40" i="12"/>
  <c r="JA40" i="12"/>
  <c r="JI40" i="12"/>
  <c r="JQ40" i="12"/>
  <c r="JY40" i="12"/>
  <c r="KG40" i="12"/>
  <c r="KO40" i="12"/>
  <c r="KW40" i="12"/>
  <c r="LE40" i="12"/>
  <c r="LM40" i="12"/>
  <c r="IJ41" i="12"/>
  <c r="IR41" i="12"/>
  <c r="IZ41" i="12"/>
  <c r="JH41" i="12"/>
  <c r="JP41" i="12"/>
  <c r="JX41" i="12"/>
  <c r="KF41" i="12"/>
  <c r="KN41" i="12"/>
  <c r="KV41" i="12"/>
  <c r="LD41" i="12"/>
  <c r="LL41" i="12"/>
  <c r="EM40" i="12"/>
  <c r="EU40" i="12"/>
  <c r="FC40" i="12"/>
  <c r="FK40" i="12"/>
  <c r="FS40" i="12"/>
  <c r="GA40" i="12"/>
  <c r="GI40" i="12"/>
  <c r="GQ40" i="12"/>
  <c r="GY40" i="12"/>
  <c r="HG40" i="12"/>
  <c r="HO40" i="12"/>
  <c r="EL41" i="12"/>
  <c r="ET41" i="12"/>
  <c r="FB41" i="12"/>
  <c r="FJ41" i="12"/>
  <c r="FR41" i="12"/>
  <c r="FZ41" i="12"/>
  <c r="GH41" i="12"/>
  <c r="GP41" i="12"/>
  <c r="GX41" i="12"/>
  <c r="HF41" i="12"/>
  <c r="HN41" i="12"/>
  <c r="EI40" i="12"/>
  <c r="CX63" i="12"/>
  <c r="JQ63" i="12"/>
  <c r="FU62" i="12"/>
  <c r="EV63" i="12"/>
  <c r="HH63" i="12"/>
  <c r="GI64" i="12"/>
  <c r="FJ65" i="12"/>
  <c r="GH68" i="12"/>
  <c r="HT68" i="12"/>
  <c r="EQ69" i="12"/>
  <c r="EY69" i="12"/>
  <c r="FG69" i="12"/>
  <c r="FO69" i="12"/>
  <c r="FW69" i="12"/>
  <c r="GE69" i="12"/>
  <c r="GM69" i="12"/>
  <c r="GU69" i="12"/>
  <c r="HC69" i="12"/>
  <c r="HK69" i="12"/>
  <c r="HS69" i="12"/>
  <c r="EI63" i="12"/>
  <c r="AP40" i="12"/>
  <c r="AX40" i="12"/>
  <c r="BF40" i="12"/>
  <c r="BN40" i="12"/>
  <c r="BV40" i="12"/>
  <c r="CD40" i="12"/>
  <c r="CL40" i="12"/>
  <c r="CT40" i="12"/>
  <c r="DB40" i="12"/>
  <c r="DJ40" i="12"/>
  <c r="DR40" i="12"/>
  <c r="AO41" i="12"/>
  <c r="AW41" i="12"/>
  <c r="BE41" i="12"/>
  <c r="BM41" i="12"/>
  <c r="BU41" i="12"/>
  <c r="CC41" i="12"/>
  <c r="CK41" i="12"/>
  <c r="CS41" i="12"/>
  <c r="DA41" i="12"/>
  <c r="DI41" i="12"/>
  <c r="DQ41" i="12"/>
  <c r="IJ36" i="12"/>
  <c r="IR36" i="12"/>
  <c r="IZ36" i="12"/>
  <c r="JH36" i="12"/>
  <c r="JP36" i="12"/>
  <c r="JX36" i="12"/>
  <c r="KF36" i="12"/>
  <c r="KN36" i="12"/>
  <c r="KV36" i="12"/>
  <c r="LD36" i="12"/>
  <c r="LL36" i="12"/>
  <c r="IL40" i="12"/>
  <c r="IT40" i="12"/>
  <c r="JB40" i="12"/>
  <c r="JJ40" i="12"/>
  <c r="JR40" i="12"/>
  <c r="JZ40" i="12"/>
  <c r="KH40" i="12"/>
  <c r="KP40" i="12"/>
  <c r="KX40" i="12"/>
  <c r="LF40" i="12"/>
  <c r="LN40" i="12"/>
  <c r="IK41" i="12"/>
  <c r="IS41" i="12"/>
  <c r="JA41" i="12"/>
  <c r="JI41" i="12"/>
  <c r="JQ41" i="12"/>
  <c r="JY41" i="12"/>
  <c r="KG41" i="12"/>
  <c r="KO41" i="12"/>
  <c r="KW41" i="12"/>
  <c r="LE41" i="12"/>
  <c r="LM41" i="12"/>
  <c r="EN40" i="12"/>
  <c r="EV40" i="12"/>
  <c r="FD40" i="12"/>
  <c r="FL40" i="12"/>
  <c r="FT40" i="12"/>
  <c r="GB40" i="12"/>
  <c r="GJ40" i="12"/>
  <c r="GR40" i="12"/>
  <c r="GZ40" i="12"/>
  <c r="HH40" i="12"/>
  <c r="HP40" i="12"/>
  <c r="EM41" i="12"/>
  <c r="EU41" i="12"/>
  <c r="FC41" i="12"/>
  <c r="FK41" i="12"/>
  <c r="FS41" i="12"/>
  <c r="GA41" i="12"/>
  <c r="GI41" i="12"/>
  <c r="GQ41" i="12"/>
  <c r="GY41" i="12"/>
  <c r="DI65" i="12"/>
  <c r="IR64" i="12"/>
  <c r="FC56" i="12"/>
  <c r="FC58" i="12" s="1"/>
  <c r="GC62" i="12"/>
  <c r="FD63" i="12"/>
  <c r="HP63" i="12"/>
  <c r="GQ64" i="12"/>
  <c r="FR65" i="12"/>
  <c r="GP68" i="12"/>
  <c r="EJ69" i="12"/>
  <c r="ER69" i="12"/>
  <c r="EZ69" i="12"/>
  <c r="FH69" i="12"/>
  <c r="FP69" i="12"/>
  <c r="FX69" i="12"/>
  <c r="GF69" i="12"/>
  <c r="GN69" i="12"/>
  <c r="GV69" i="12"/>
  <c r="HD69" i="12"/>
  <c r="HL69" i="12"/>
  <c r="HT69" i="12"/>
  <c r="EI62" i="12"/>
  <c r="AQ40" i="12"/>
  <c r="AY40" i="12"/>
  <c r="BG40" i="12"/>
  <c r="BO40" i="12"/>
  <c r="BW40" i="12"/>
  <c r="CE40" i="12"/>
  <c r="CM40" i="12"/>
  <c r="CU40" i="12"/>
  <c r="DC40" i="12"/>
  <c r="DK40" i="12"/>
  <c r="DS40" i="12"/>
  <c r="AP41" i="12"/>
  <c r="AX41" i="12"/>
  <c r="BF41" i="12"/>
  <c r="BN41" i="12"/>
  <c r="BV41" i="12"/>
  <c r="CD41" i="12"/>
  <c r="CL41" i="12"/>
  <c r="CT41" i="12"/>
  <c r="DB41" i="12"/>
  <c r="DJ41" i="12"/>
  <c r="DR41" i="12"/>
  <c r="IK36" i="12"/>
  <c r="IS36" i="12"/>
  <c r="JA36" i="12"/>
  <c r="JI36" i="12"/>
  <c r="JQ36" i="12"/>
  <c r="JY36" i="12"/>
  <c r="KG36" i="12"/>
  <c r="KO36" i="12"/>
  <c r="KW36" i="12"/>
  <c r="LE36" i="12"/>
  <c r="LM36" i="12"/>
  <c r="IM40" i="12"/>
  <c r="IU40" i="12"/>
  <c r="JC40" i="12"/>
  <c r="JK40" i="12"/>
  <c r="JS40" i="12"/>
  <c r="KA40" i="12"/>
  <c r="KI40" i="12"/>
  <c r="KQ40" i="12"/>
  <c r="KY40" i="12"/>
  <c r="LG40" i="12"/>
  <c r="LO40" i="12"/>
  <c r="IL41" i="12"/>
  <c r="IT41" i="12"/>
  <c r="JB41" i="12"/>
  <c r="JJ41" i="12"/>
  <c r="JR41" i="12"/>
  <c r="JZ41" i="12"/>
  <c r="KH41" i="12"/>
  <c r="KP41" i="12"/>
  <c r="KX41" i="12"/>
  <c r="LF41" i="12"/>
  <c r="LN41" i="12"/>
  <c r="IH41" i="12"/>
  <c r="EO40" i="12"/>
  <c r="EW40" i="12"/>
  <c r="FE40" i="12"/>
  <c r="FM40" i="12"/>
  <c r="FU40" i="12"/>
  <c r="GC40" i="12"/>
  <c r="GK40" i="12"/>
  <c r="GS40" i="12"/>
  <c r="HA40" i="12"/>
  <c r="HI40" i="12"/>
  <c r="HQ40" i="12"/>
  <c r="EN41" i="12"/>
  <c r="EV41" i="12"/>
  <c r="FD41" i="12"/>
  <c r="FL41" i="12"/>
  <c r="FT41" i="12"/>
  <c r="GB41" i="12"/>
  <c r="GJ41" i="12"/>
  <c r="GR41" i="12"/>
  <c r="GZ41" i="12"/>
  <c r="DT69" i="12"/>
  <c r="KE65" i="12"/>
  <c r="HN56" i="12"/>
  <c r="HN61" i="12" s="1"/>
  <c r="GS62" i="12"/>
  <c r="FT63" i="12"/>
  <c r="EU64" i="12"/>
  <c r="HG64" i="12"/>
  <c r="GH65" i="12"/>
  <c r="ET68" i="12"/>
  <c r="GZ68" i="12"/>
  <c r="EL69" i="12"/>
  <c r="ET69" i="12"/>
  <c r="FB69" i="12"/>
  <c r="FJ69" i="12"/>
  <c r="FR69" i="12"/>
  <c r="FZ69" i="12"/>
  <c r="GH69" i="12"/>
  <c r="GP69" i="12"/>
  <c r="GX69" i="12"/>
  <c r="HF69" i="12"/>
  <c r="HN69" i="12"/>
  <c r="AK40" i="12"/>
  <c r="AS40" i="12"/>
  <c r="BA40" i="12"/>
  <c r="BI40" i="12"/>
  <c r="BQ40" i="12"/>
  <c r="BY40" i="12"/>
  <c r="CG40" i="12"/>
  <c r="CO40" i="12"/>
  <c r="CW40" i="12"/>
  <c r="DE40" i="12"/>
  <c r="DM40" i="12"/>
  <c r="DU40" i="12"/>
  <c r="AR41" i="12"/>
  <c r="AZ41" i="12"/>
  <c r="BH41" i="12"/>
  <c r="BP41" i="12"/>
  <c r="BX41" i="12"/>
  <c r="CF41" i="12"/>
  <c r="CN41" i="12"/>
  <c r="CV41" i="12"/>
  <c r="DD41" i="12"/>
  <c r="DL41" i="12"/>
  <c r="DT41" i="12"/>
  <c r="IM36" i="12"/>
  <c r="IU36" i="12"/>
  <c r="JC36" i="12"/>
  <c r="JK36" i="12"/>
  <c r="JS36" i="12"/>
  <c r="KA36" i="12"/>
  <c r="KI36" i="12"/>
  <c r="KQ36" i="12"/>
  <c r="KY36" i="12"/>
  <c r="LG36" i="12"/>
  <c r="LO36" i="12"/>
  <c r="IO40" i="12"/>
  <c r="IW40" i="12"/>
  <c r="JE40" i="12"/>
  <c r="JM40" i="12"/>
  <c r="JU40" i="12"/>
  <c r="KC40" i="12"/>
  <c r="KK40" i="12"/>
  <c r="KS40" i="12"/>
  <c r="LA40" i="12"/>
  <c r="LI40" i="12"/>
  <c r="LQ40" i="12"/>
  <c r="IN41" i="12"/>
  <c r="IV41" i="12"/>
  <c r="JD41" i="12"/>
  <c r="JL41" i="12"/>
  <c r="JT41" i="12"/>
  <c r="KB41" i="12"/>
  <c r="KJ41" i="12"/>
  <c r="KR41" i="12"/>
  <c r="KZ41" i="12"/>
  <c r="LH41" i="12"/>
  <c r="LP41" i="12"/>
  <c r="EQ40" i="12"/>
  <c r="EY40" i="12"/>
  <c r="FG40" i="12"/>
  <c r="FO40" i="12"/>
  <c r="FW40" i="12"/>
  <c r="GE40" i="12"/>
  <c r="GM40" i="12"/>
  <c r="IU68" i="12"/>
  <c r="EO62" i="12"/>
  <c r="HA62" i="12"/>
  <c r="GB63" i="12"/>
  <c r="FC64" i="12"/>
  <c r="HO64" i="12"/>
  <c r="GP65" i="12"/>
  <c r="FB68" i="12"/>
  <c r="HF68" i="12"/>
  <c r="EM69" i="12"/>
  <c r="EU69" i="12"/>
  <c r="FC69" i="12"/>
  <c r="FK69" i="12"/>
  <c r="FS69" i="12"/>
  <c r="GA69" i="12"/>
  <c r="GI69" i="12"/>
  <c r="GQ69" i="12"/>
  <c r="GY69" i="12"/>
  <c r="HG69" i="12"/>
  <c r="HO69" i="12"/>
  <c r="EI69" i="12"/>
  <c r="AL40" i="12"/>
  <c r="AT40" i="12"/>
  <c r="BB40" i="12"/>
  <c r="BJ40" i="12"/>
  <c r="BR40" i="12"/>
  <c r="BZ40" i="12"/>
  <c r="CH40" i="12"/>
  <c r="CP40" i="12"/>
  <c r="CX40" i="12"/>
  <c r="DF40" i="12"/>
  <c r="DN40" i="12"/>
  <c r="AK41" i="12"/>
  <c r="AS41" i="12"/>
  <c r="BA41" i="12"/>
  <c r="BI41" i="12"/>
  <c r="BQ41" i="12"/>
  <c r="BY41" i="12"/>
  <c r="CG41" i="12"/>
  <c r="CO41" i="12"/>
  <c r="CW41" i="12"/>
  <c r="DE41" i="12"/>
  <c r="DM41" i="12"/>
  <c r="DU41" i="12"/>
  <c r="IN36" i="12"/>
  <c r="IV36" i="12"/>
  <c r="JD36" i="12"/>
  <c r="JL36" i="12"/>
  <c r="JT36" i="12"/>
  <c r="KB36" i="12"/>
  <c r="KJ36" i="12"/>
  <c r="KR36" i="12"/>
  <c r="KZ36" i="12"/>
  <c r="LH36" i="12"/>
  <c r="LP36" i="12"/>
  <c r="IP40" i="12"/>
  <c r="IX40" i="12"/>
  <c r="JF40" i="12"/>
  <c r="JN40" i="12"/>
  <c r="JV40" i="12"/>
  <c r="KD40" i="12"/>
  <c r="KL40" i="12"/>
  <c r="KT40" i="12"/>
  <c r="LB40" i="12"/>
  <c r="LJ40" i="12"/>
  <c r="LR40" i="12"/>
  <c r="IO41" i="12"/>
  <c r="IW41" i="12"/>
  <c r="JE41" i="12"/>
  <c r="JM41" i="12"/>
  <c r="JU41" i="12"/>
  <c r="KC41" i="12"/>
  <c r="KK41" i="12"/>
  <c r="KS41" i="12"/>
  <c r="LA41" i="12"/>
  <c r="LI41" i="12"/>
  <c r="LQ41" i="12"/>
  <c r="EJ40" i="12"/>
  <c r="ER40" i="12"/>
  <c r="EZ40" i="12"/>
  <c r="FH40" i="12"/>
  <c r="FP40" i="12"/>
  <c r="FX40" i="12"/>
  <c r="GF40" i="12"/>
  <c r="GN40" i="12"/>
  <c r="GV40" i="12"/>
  <c r="HD40" i="12"/>
  <c r="HL40" i="12"/>
  <c r="HT40" i="12"/>
  <c r="EQ41" i="12"/>
  <c r="EY41" i="12"/>
  <c r="FG41" i="12"/>
  <c r="FO41" i="12"/>
  <c r="FW41" i="12"/>
  <c r="GE41" i="12"/>
  <c r="GM41" i="12"/>
  <c r="GU41" i="12"/>
  <c r="HC41" i="12"/>
  <c r="AK69" i="12"/>
  <c r="FZ65" i="12"/>
  <c r="FY69" i="12"/>
  <c r="BH40" i="12"/>
  <c r="DT40" i="12"/>
  <c r="CU41" i="12"/>
  <c r="JR36" i="12"/>
  <c r="KB40" i="12"/>
  <c r="JC41" i="12"/>
  <c r="LO41" i="12"/>
  <c r="FF40" i="12"/>
  <c r="HC40" i="12"/>
  <c r="EX41" i="12"/>
  <c r="GD41" i="12"/>
  <c r="HE41" i="12"/>
  <c r="HO41" i="12"/>
  <c r="AL29" i="12"/>
  <c r="AT29" i="12"/>
  <c r="BB29" i="12"/>
  <c r="BJ29" i="12"/>
  <c r="BR29" i="12"/>
  <c r="BZ29" i="12"/>
  <c r="CH29" i="12"/>
  <c r="CP29" i="12"/>
  <c r="CX29" i="12"/>
  <c r="DF29" i="12"/>
  <c r="DN29" i="12"/>
  <c r="II27" i="12"/>
  <c r="II31" i="12" s="1"/>
  <c r="IQ27" i="12"/>
  <c r="IQ28" i="12" s="1"/>
  <c r="IY27" i="12"/>
  <c r="IY33" i="12" s="1"/>
  <c r="JG27" i="12"/>
  <c r="JG28" i="12" s="1"/>
  <c r="JO27" i="12"/>
  <c r="JW27" i="12"/>
  <c r="JW33" i="12" s="1"/>
  <c r="KE27" i="12"/>
  <c r="KE30" i="12" s="1"/>
  <c r="KM27" i="12"/>
  <c r="KM28" i="12" s="1"/>
  <c r="KU27" i="12"/>
  <c r="KU31" i="12" s="1"/>
  <c r="LC27" i="12"/>
  <c r="LC33" i="12" s="1"/>
  <c r="LK27" i="12"/>
  <c r="LS27" i="12"/>
  <c r="LS28" i="12" s="1"/>
  <c r="IJ29" i="12"/>
  <c r="IR29" i="12"/>
  <c r="IZ29" i="12"/>
  <c r="JH29" i="12"/>
  <c r="JP29" i="12"/>
  <c r="JX29" i="12"/>
  <c r="KF29" i="12"/>
  <c r="KN29" i="12"/>
  <c r="KV29" i="12"/>
  <c r="LD29" i="12"/>
  <c r="LL29" i="12"/>
  <c r="EO27" i="12"/>
  <c r="EW27" i="12"/>
  <c r="EW33" i="12" s="1"/>
  <c r="FE27" i="12"/>
  <c r="FE31" i="12" s="1"/>
  <c r="FM27" i="12"/>
  <c r="FM32" i="12" s="1"/>
  <c r="FU27" i="12"/>
  <c r="FU31" i="12" s="1"/>
  <c r="GC27" i="12"/>
  <c r="GK27" i="12"/>
  <c r="GK33" i="12" s="1"/>
  <c r="GS27" i="12"/>
  <c r="GS31" i="12" s="1"/>
  <c r="HA27" i="12"/>
  <c r="HA30" i="12" s="1"/>
  <c r="HI27" i="12"/>
  <c r="HI30" i="12" s="1"/>
  <c r="HQ27" i="12"/>
  <c r="HQ32" i="12" s="1"/>
  <c r="EL29" i="12"/>
  <c r="ET29" i="12"/>
  <c r="FB29" i="12"/>
  <c r="FJ29" i="12"/>
  <c r="FR29" i="12"/>
  <c r="FZ29" i="12"/>
  <c r="GH29" i="12"/>
  <c r="GP29" i="12"/>
  <c r="GX29" i="12"/>
  <c r="HF29" i="12"/>
  <c r="HN29" i="12"/>
  <c r="EQ27" i="12"/>
  <c r="EQ30" i="12" s="1"/>
  <c r="FG27" i="12"/>
  <c r="FG32" i="12" s="1"/>
  <c r="GE27" i="12"/>
  <c r="GE30" i="12" s="1"/>
  <c r="HC27" i="12"/>
  <c r="HC32" i="12" s="1"/>
  <c r="EV29" i="12"/>
  <c r="FL29" i="12"/>
  <c r="GB29" i="12"/>
  <c r="GZ29" i="12"/>
  <c r="HL41" i="12"/>
  <c r="CF29" i="12"/>
  <c r="DL29" i="12"/>
  <c r="JU27" i="12"/>
  <c r="LQ27" i="12"/>
  <c r="LQ31" i="12" s="1"/>
  <c r="JV29" i="12"/>
  <c r="LR29" i="12"/>
  <c r="FC27" i="12"/>
  <c r="FC30" i="12" s="1"/>
  <c r="HG27" i="12"/>
  <c r="FP29" i="12"/>
  <c r="HL29" i="12"/>
  <c r="HM41" i="12"/>
  <c r="BY29" i="12"/>
  <c r="DU29" i="12"/>
  <c r="JN27" i="12"/>
  <c r="JN28" i="12" s="1"/>
  <c r="LJ27" i="12"/>
  <c r="LJ28" i="12" s="1"/>
  <c r="KE29" i="12"/>
  <c r="GB27" i="12"/>
  <c r="GB30" i="12" s="1"/>
  <c r="FA29" i="12"/>
  <c r="GO29" i="12"/>
  <c r="LD64" i="12"/>
  <c r="EL68" i="12"/>
  <c r="GG69" i="12"/>
  <c r="BP40" i="12"/>
  <c r="AQ41" i="12"/>
  <c r="DC41" i="12"/>
  <c r="JZ36" i="12"/>
  <c r="KJ40" i="12"/>
  <c r="JK41" i="12"/>
  <c r="FN40" i="12"/>
  <c r="HJ40" i="12"/>
  <c r="FE41" i="12"/>
  <c r="GK41" i="12"/>
  <c r="HG41" i="12"/>
  <c r="HP41" i="12"/>
  <c r="AM29" i="12"/>
  <c r="AU29" i="12"/>
  <c r="BC29" i="12"/>
  <c r="BK29" i="12"/>
  <c r="BS29" i="12"/>
  <c r="CA29" i="12"/>
  <c r="CI29" i="12"/>
  <c r="CQ29" i="12"/>
  <c r="CY29" i="12"/>
  <c r="DG29" i="12"/>
  <c r="DO29" i="12"/>
  <c r="IJ27" i="12"/>
  <c r="IJ31" i="12" s="1"/>
  <c r="IR27" i="12"/>
  <c r="IR33" i="12" s="1"/>
  <c r="IZ27" i="12"/>
  <c r="IZ30" i="12" s="1"/>
  <c r="JH27" i="12"/>
  <c r="JH28" i="12" s="1"/>
  <c r="JP27" i="12"/>
  <c r="JP31" i="12" s="1"/>
  <c r="JX27" i="12"/>
  <c r="JX33" i="12" s="1"/>
  <c r="KF27" i="12"/>
  <c r="KF30" i="12" s="1"/>
  <c r="KN27" i="12"/>
  <c r="KN33" i="12" s="1"/>
  <c r="KV27" i="12"/>
  <c r="KV28" i="12" s="1"/>
  <c r="LD27" i="12"/>
  <c r="LD30" i="12" s="1"/>
  <c r="LL27" i="12"/>
  <c r="LL32" i="12" s="1"/>
  <c r="IK29" i="12"/>
  <c r="IS29" i="12"/>
  <c r="JA29" i="12"/>
  <c r="JI29" i="12"/>
  <c r="JQ29" i="12"/>
  <c r="JY29" i="12"/>
  <c r="KG29" i="12"/>
  <c r="KO29" i="12"/>
  <c r="KW29" i="12"/>
  <c r="LE29" i="12"/>
  <c r="LM29" i="12"/>
  <c r="EP27" i="12"/>
  <c r="EP28" i="12" s="1"/>
  <c r="EX27" i="12"/>
  <c r="EX32" i="12" s="1"/>
  <c r="FF27" i="12"/>
  <c r="FF28" i="12" s="1"/>
  <c r="FN27" i="12"/>
  <c r="FV27" i="12"/>
  <c r="FV30" i="12" s="1"/>
  <c r="GD27" i="12"/>
  <c r="GD30" i="12" s="1"/>
  <c r="GL27" i="12"/>
  <c r="GL32" i="12" s="1"/>
  <c r="GT27" i="12"/>
  <c r="GT32" i="12" s="1"/>
  <c r="HB27" i="12"/>
  <c r="HB30" i="12" s="1"/>
  <c r="HJ27" i="12"/>
  <c r="HJ32" i="12" s="1"/>
  <c r="HR27" i="12"/>
  <c r="HR31" i="12" s="1"/>
  <c r="EM29" i="12"/>
  <c r="EU29" i="12"/>
  <c r="FC29" i="12"/>
  <c r="FK29" i="12"/>
  <c r="FS29" i="12"/>
  <c r="GA29" i="12"/>
  <c r="GI29" i="12"/>
  <c r="GQ29" i="12"/>
  <c r="GY29" i="12"/>
  <c r="HG29" i="12"/>
  <c r="HO29" i="12"/>
  <c r="FO27" i="12"/>
  <c r="GM27" i="12"/>
  <c r="GM30" i="12" s="1"/>
  <c r="HK27" i="12"/>
  <c r="HK33" i="12" s="1"/>
  <c r="FD29" i="12"/>
  <c r="FT29" i="12"/>
  <c r="GJ29" i="12"/>
  <c r="HH29" i="12"/>
  <c r="JL40" i="12"/>
  <c r="BH29" i="12"/>
  <c r="DD29" i="12"/>
  <c r="JM27" i="12"/>
  <c r="LI27" i="12"/>
  <c r="LI28" i="12" s="1"/>
  <c r="JN29" i="12"/>
  <c r="LJ29" i="12"/>
  <c r="FK27" i="12"/>
  <c r="FK28" i="12" s="1"/>
  <c r="GY27" i="12"/>
  <c r="GY32" i="12" s="1"/>
  <c r="FH29" i="12"/>
  <c r="HD29" i="12"/>
  <c r="FQ69" i="12"/>
  <c r="JT40" i="12"/>
  <c r="HD41" i="12"/>
  <c r="BQ29" i="12"/>
  <c r="DE29" i="12"/>
  <c r="JV27" i="12"/>
  <c r="JV28" i="12" s="1"/>
  <c r="LR27" i="12"/>
  <c r="LR28" i="12" s="1"/>
  <c r="KM29" i="12"/>
  <c r="FT27" i="12"/>
  <c r="FT28" i="12" s="1"/>
  <c r="EK29" i="12"/>
  <c r="GG29" i="12"/>
  <c r="GI56" i="12"/>
  <c r="GX68" i="12"/>
  <c r="GO69" i="12"/>
  <c r="BX40" i="12"/>
  <c r="AY41" i="12"/>
  <c r="DK41" i="12"/>
  <c r="KH36" i="12"/>
  <c r="KR40" i="12"/>
  <c r="JS41" i="12"/>
  <c r="IH40" i="12"/>
  <c r="FV40" i="12"/>
  <c r="HK40" i="12"/>
  <c r="FF41" i="12"/>
  <c r="GL41" i="12"/>
  <c r="HH41" i="12"/>
  <c r="HQ41" i="12"/>
  <c r="AN29" i="12"/>
  <c r="AV29" i="12"/>
  <c r="BD29" i="12"/>
  <c r="BL29" i="12"/>
  <c r="BT29" i="12"/>
  <c r="CB29" i="12"/>
  <c r="CJ29" i="12"/>
  <c r="CR29" i="12"/>
  <c r="CZ29" i="12"/>
  <c r="DH29" i="12"/>
  <c r="DP29" i="12"/>
  <c r="IK27" i="12"/>
  <c r="IK32" i="12" s="1"/>
  <c r="IS27" i="12"/>
  <c r="IS32" i="12" s="1"/>
  <c r="JA27" i="12"/>
  <c r="JA28" i="12" s="1"/>
  <c r="JI27" i="12"/>
  <c r="JI28" i="12" s="1"/>
  <c r="JQ27" i="12"/>
  <c r="JQ31" i="12" s="1"/>
  <c r="JY27" i="12"/>
  <c r="JY28" i="12" s="1"/>
  <c r="KG27" i="12"/>
  <c r="KG33" i="12" s="1"/>
  <c r="KO27" i="12"/>
  <c r="KW27" i="12"/>
  <c r="KW28" i="12" s="1"/>
  <c r="LE27" i="12"/>
  <c r="LE31" i="12" s="1"/>
  <c r="LM27" i="12"/>
  <c r="LM28" i="12" s="1"/>
  <c r="IL29" i="12"/>
  <c r="IT29" i="12"/>
  <c r="JB29" i="12"/>
  <c r="JJ29" i="12"/>
  <c r="JR29" i="12"/>
  <c r="JZ29" i="12"/>
  <c r="KH29" i="12"/>
  <c r="KP29" i="12"/>
  <c r="KX29" i="12"/>
  <c r="LF29" i="12"/>
  <c r="LN29" i="12"/>
  <c r="EY27" i="12"/>
  <c r="FW27" i="12"/>
  <c r="FW33" i="12" s="1"/>
  <c r="GU27" i="12"/>
  <c r="GU33" i="12" s="1"/>
  <c r="HS27" i="12"/>
  <c r="HS31" i="12" s="1"/>
  <c r="EN29" i="12"/>
  <c r="GR29" i="12"/>
  <c r="HP29" i="12"/>
  <c r="IM41" i="12"/>
  <c r="BP29" i="12"/>
  <c r="IW27" i="12"/>
  <c r="IW33" i="12" s="1"/>
  <c r="LA27" i="12"/>
  <c r="LA28" i="12" s="1"/>
  <c r="IX29" i="12"/>
  <c r="KD29" i="12"/>
  <c r="FS27" i="12"/>
  <c r="FS33" i="12" s="1"/>
  <c r="HO27" i="12"/>
  <c r="HO28" i="12" s="1"/>
  <c r="FX29" i="12"/>
  <c r="HT29" i="12"/>
  <c r="N29" i="12" s="1"/>
  <c r="IU41" i="12"/>
  <c r="EX40" i="12"/>
  <c r="AK29" i="12"/>
  <c r="CG29" i="12"/>
  <c r="IP27" i="12"/>
  <c r="IP28" i="12" s="1"/>
  <c r="KL27" i="12"/>
  <c r="KL28" i="12" s="1"/>
  <c r="IQ29" i="12"/>
  <c r="JO29" i="12"/>
  <c r="LK29" i="12"/>
  <c r="FD27" i="12"/>
  <c r="FD31" i="12" s="1"/>
  <c r="GZ27" i="12"/>
  <c r="GZ28" i="12" s="1"/>
  <c r="FI29" i="12"/>
  <c r="HE29" i="12"/>
  <c r="EK69" i="12"/>
  <c r="GW69" i="12"/>
  <c r="CF40" i="12"/>
  <c r="BG41" i="12"/>
  <c r="DS41" i="12"/>
  <c r="KP36" i="12"/>
  <c r="IN40" i="12"/>
  <c r="KZ40" i="12"/>
  <c r="KA41" i="12"/>
  <c r="GD40" i="12"/>
  <c r="HR40" i="12"/>
  <c r="FM41" i="12"/>
  <c r="GS41" i="12"/>
  <c r="HI41" i="12"/>
  <c r="HR41" i="12"/>
  <c r="AO29" i="12"/>
  <c r="AW29" i="12"/>
  <c r="BE29" i="12"/>
  <c r="BM29" i="12"/>
  <c r="BU29" i="12"/>
  <c r="CC29" i="12"/>
  <c r="CK29" i="12"/>
  <c r="CS29" i="12"/>
  <c r="DA29" i="12"/>
  <c r="DI29" i="12"/>
  <c r="DQ29" i="12"/>
  <c r="IL27" i="12"/>
  <c r="IL30" i="12" s="1"/>
  <c r="IT27" i="12"/>
  <c r="IT28" i="12" s="1"/>
  <c r="JB27" i="12"/>
  <c r="JB31" i="12" s="1"/>
  <c r="JJ27" i="12"/>
  <c r="JJ28" i="12" s="1"/>
  <c r="JR27" i="12"/>
  <c r="JR31" i="12" s="1"/>
  <c r="JZ27" i="12"/>
  <c r="JZ30" i="12" s="1"/>
  <c r="KH27" i="12"/>
  <c r="KH28" i="12" s="1"/>
  <c r="KP27" i="12"/>
  <c r="KP31" i="12" s="1"/>
  <c r="KX27" i="12"/>
  <c r="KX31" i="12" s="1"/>
  <c r="LF27" i="12"/>
  <c r="LF28" i="12" s="1"/>
  <c r="LN27" i="12"/>
  <c r="LN28" i="12" s="1"/>
  <c r="IM29" i="12"/>
  <c r="IU29" i="12"/>
  <c r="JC29" i="12"/>
  <c r="JK29" i="12"/>
  <c r="JS29" i="12"/>
  <c r="KA29" i="12"/>
  <c r="KI29" i="12"/>
  <c r="KQ29" i="12"/>
  <c r="KY29" i="12"/>
  <c r="LG29" i="12"/>
  <c r="LO29" i="12"/>
  <c r="EJ27" i="12"/>
  <c r="EJ31" i="12" s="1"/>
  <c r="ER27" i="12"/>
  <c r="ER33" i="12" s="1"/>
  <c r="EZ27" i="12"/>
  <c r="EZ31" i="12" s="1"/>
  <c r="FH27" i="12"/>
  <c r="FH31" i="12" s="1"/>
  <c r="FP27" i="12"/>
  <c r="FP32" i="12" s="1"/>
  <c r="FX27" i="12"/>
  <c r="GF27" i="12"/>
  <c r="GF30" i="12" s="1"/>
  <c r="GN27" i="12"/>
  <c r="GN31" i="12" s="1"/>
  <c r="GV27" i="12"/>
  <c r="GV33" i="12" s="1"/>
  <c r="HD27" i="12"/>
  <c r="HD30" i="12" s="1"/>
  <c r="HL27" i="12"/>
  <c r="HL33" i="12" s="1"/>
  <c r="HT27" i="12"/>
  <c r="HT32" i="12" s="1"/>
  <c r="N32" i="12" s="1"/>
  <c r="EO29" i="12"/>
  <c r="EW29" i="12"/>
  <c r="FE29" i="12"/>
  <c r="FM29" i="12"/>
  <c r="FU29" i="12"/>
  <c r="GC29" i="12"/>
  <c r="GK29" i="12"/>
  <c r="GS29" i="12"/>
  <c r="HA29" i="12"/>
  <c r="HI29" i="12"/>
  <c r="HQ29" i="12"/>
  <c r="FI69" i="12"/>
  <c r="AR40" i="12"/>
  <c r="JB36" i="12"/>
  <c r="KY41" i="12"/>
  <c r="EP41" i="12"/>
  <c r="EI41" i="12"/>
  <c r="BX29" i="12"/>
  <c r="DT29" i="12"/>
  <c r="KC27" i="12"/>
  <c r="JF29" i="12"/>
  <c r="LB29" i="12"/>
  <c r="EU27" i="12"/>
  <c r="EU32" i="12" s="1"/>
  <c r="GQ27" i="12"/>
  <c r="GQ33" i="12" s="1"/>
  <c r="EZ29" i="12"/>
  <c r="GV29" i="12"/>
  <c r="AZ40" i="12"/>
  <c r="GC41" i="12"/>
  <c r="BI29" i="12"/>
  <c r="DM29" i="12"/>
  <c r="KD27" i="12"/>
  <c r="KD28" i="12" s="1"/>
  <c r="II29" i="12"/>
  <c r="JW29" i="12"/>
  <c r="LS29" i="12"/>
  <c r="FL27" i="12"/>
  <c r="FL31" i="12" s="1"/>
  <c r="HH27" i="12"/>
  <c r="HH28" i="12" s="1"/>
  <c r="FQ29" i="12"/>
  <c r="GK62" i="12"/>
  <c r="ES69" i="12"/>
  <c r="HE69" i="12"/>
  <c r="CN40" i="12"/>
  <c r="BO41" i="12"/>
  <c r="IL36" i="12"/>
  <c r="KX36" i="12"/>
  <c r="IV40" i="12"/>
  <c r="LH40" i="12"/>
  <c r="KI41" i="12"/>
  <c r="GL40" i="12"/>
  <c r="HS40" i="12"/>
  <c r="FN41" i="12"/>
  <c r="GT41" i="12"/>
  <c r="HJ41" i="12"/>
  <c r="HS41" i="12"/>
  <c r="AP29" i="12"/>
  <c r="AX29" i="12"/>
  <c r="BF29" i="12"/>
  <c r="BN29" i="12"/>
  <c r="BV29" i="12"/>
  <c r="CD29" i="12"/>
  <c r="CL29" i="12"/>
  <c r="CT29" i="12"/>
  <c r="DB29" i="12"/>
  <c r="DJ29" i="12"/>
  <c r="DR29" i="12"/>
  <c r="IM27" i="12"/>
  <c r="IM28" i="12" s="1"/>
  <c r="IU27" i="12"/>
  <c r="IU33" i="12" s="1"/>
  <c r="JC27" i="12"/>
  <c r="JC32" i="12" s="1"/>
  <c r="JK27" i="12"/>
  <c r="JK32" i="12" s="1"/>
  <c r="JS27" i="12"/>
  <c r="JS31" i="12" s="1"/>
  <c r="KA27" i="12"/>
  <c r="KA31" i="12" s="1"/>
  <c r="KI27" i="12"/>
  <c r="KI32" i="12" s="1"/>
  <c r="KQ27" i="12"/>
  <c r="KQ30" i="12" s="1"/>
  <c r="KY27" i="12"/>
  <c r="KY28" i="12" s="1"/>
  <c r="LG27" i="12"/>
  <c r="LG33" i="12" s="1"/>
  <c r="LO27" i="12"/>
  <c r="LO28" i="12" s="1"/>
  <c r="IN29" i="12"/>
  <c r="IV29" i="12"/>
  <c r="JD29" i="12"/>
  <c r="JL29" i="12"/>
  <c r="JT29" i="12"/>
  <c r="KB29" i="12"/>
  <c r="KJ29" i="12"/>
  <c r="KR29" i="12"/>
  <c r="KZ29" i="12"/>
  <c r="LH29" i="12"/>
  <c r="LP29" i="12"/>
  <c r="EK27" i="12"/>
  <c r="EK30" i="12" s="1"/>
  <c r="ES27" i="12"/>
  <c r="ES28" i="12" s="1"/>
  <c r="FA27" i="12"/>
  <c r="FA30" i="12" s="1"/>
  <c r="FI27" i="12"/>
  <c r="FI33" i="12" s="1"/>
  <c r="FQ27" i="12"/>
  <c r="FQ30" i="12" s="1"/>
  <c r="FY27" i="12"/>
  <c r="FY28" i="12" s="1"/>
  <c r="GG27" i="12"/>
  <c r="GG30" i="12" s="1"/>
  <c r="GO27" i="12"/>
  <c r="GO33" i="12" s="1"/>
  <c r="GW27" i="12"/>
  <c r="GW33" i="12" s="1"/>
  <c r="HE27" i="12"/>
  <c r="HE33" i="12" s="1"/>
  <c r="HM27" i="12"/>
  <c r="HM32" i="12" s="1"/>
  <c r="EP29" i="12"/>
  <c r="EX29" i="12"/>
  <c r="FF29" i="12"/>
  <c r="FN29" i="12"/>
  <c r="FV29" i="12"/>
  <c r="GD29" i="12"/>
  <c r="GL29" i="12"/>
  <c r="GT29" i="12"/>
  <c r="HB29" i="12"/>
  <c r="HJ29" i="12"/>
  <c r="HR29" i="12"/>
  <c r="EM64" i="12"/>
  <c r="CE41" i="12"/>
  <c r="LN36" i="12"/>
  <c r="EP40" i="12"/>
  <c r="FV41" i="12"/>
  <c r="AZ29" i="12"/>
  <c r="CN29" i="12"/>
  <c r="IO27" i="12"/>
  <c r="IO28" i="12" s="1"/>
  <c r="KK27" i="12"/>
  <c r="KK30" i="12" s="1"/>
  <c r="IP29" i="12"/>
  <c r="KL29" i="12"/>
  <c r="GI27" i="12"/>
  <c r="ER29" i="12"/>
  <c r="GF29" i="12"/>
  <c r="CM41" i="12"/>
  <c r="LG41" i="12"/>
  <c r="HB40" i="12"/>
  <c r="AS29" i="12"/>
  <c r="CW29" i="12"/>
  <c r="JF27" i="12"/>
  <c r="JF28" i="12" s="1"/>
  <c r="LB27" i="12"/>
  <c r="LB28" i="12" s="1"/>
  <c r="JG29" i="12"/>
  <c r="KU29" i="12"/>
  <c r="EV27" i="12"/>
  <c r="EV31" i="12" s="1"/>
  <c r="GR27" i="12"/>
  <c r="GR32" i="12" s="1"/>
  <c r="ES29" i="12"/>
  <c r="GW29" i="12"/>
  <c r="FL63" i="12"/>
  <c r="FA69" i="12"/>
  <c r="HM69" i="12"/>
  <c r="CV40" i="12"/>
  <c r="BW41" i="12"/>
  <c r="IT36" i="12"/>
  <c r="LF36" i="12"/>
  <c r="JD40" i="12"/>
  <c r="LP40" i="12"/>
  <c r="KQ41" i="12"/>
  <c r="GT40" i="12"/>
  <c r="EO41" i="12"/>
  <c r="FU41" i="12"/>
  <c r="HA41" i="12"/>
  <c r="HK41" i="12"/>
  <c r="HT41" i="12"/>
  <c r="AQ29" i="12"/>
  <c r="AY29" i="12"/>
  <c r="BG29" i="12"/>
  <c r="BO29" i="12"/>
  <c r="BW29" i="12"/>
  <c r="CE29" i="12"/>
  <c r="CM29" i="12"/>
  <c r="CU29" i="12"/>
  <c r="DC29" i="12"/>
  <c r="DK29" i="12"/>
  <c r="DS29" i="12"/>
  <c r="IN27" i="12"/>
  <c r="IN31" i="12" s="1"/>
  <c r="IV27" i="12"/>
  <c r="IV28" i="12" s="1"/>
  <c r="JD27" i="12"/>
  <c r="JD32" i="12" s="1"/>
  <c r="JL27" i="12"/>
  <c r="JL28" i="12" s="1"/>
  <c r="JT27" i="12"/>
  <c r="JT32" i="12" s="1"/>
  <c r="KB27" i="12"/>
  <c r="KJ27" i="12"/>
  <c r="KJ30" i="12" s="1"/>
  <c r="KR27" i="12"/>
  <c r="KR31" i="12" s="1"/>
  <c r="KZ27" i="12"/>
  <c r="KZ32" i="12" s="1"/>
  <c r="LH27" i="12"/>
  <c r="LH28" i="12" s="1"/>
  <c r="LP27" i="12"/>
  <c r="IO29" i="12"/>
  <c r="IW29" i="12"/>
  <c r="JE29" i="12"/>
  <c r="JM29" i="12"/>
  <c r="JU29" i="12"/>
  <c r="KC29" i="12"/>
  <c r="KK29" i="12"/>
  <c r="KS29" i="12"/>
  <c r="LA29" i="12"/>
  <c r="LI29" i="12"/>
  <c r="LQ29" i="12"/>
  <c r="EL27" i="12"/>
  <c r="EL32" i="12" s="1"/>
  <c r="ET27" i="12"/>
  <c r="ET33" i="12" s="1"/>
  <c r="FB27" i="12"/>
  <c r="FB33" i="12" s="1"/>
  <c r="FJ27" i="12"/>
  <c r="FJ33" i="12" s="1"/>
  <c r="FR27" i="12"/>
  <c r="FR30" i="12" s="1"/>
  <c r="FZ27" i="12"/>
  <c r="FZ33" i="12" s="1"/>
  <c r="GH27" i="12"/>
  <c r="GP27" i="12"/>
  <c r="GP28" i="12" s="1"/>
  <c r="GX27" i="12"/>
  <c r="HF27" i="12"/>
  <c r="HN27" i="12"/>
  <c r="HN28" i="12" s="1"/>
  <c r="EQ29" i="12"/>
  <c r="EY29" i="12"/>
  <c r="FG29" i="12"/>
  <c r="FO29" i="12"/>
  <c r="FW29" i="12"/>
  <c r="GE29" i="12"/>
  <c r="GM29" i="12"/>
  <c r="GU29" i="12"/>
  <c r="HC29" i="12"/>
  <c r="HK29" i="12"/>
  <c r="HS29" i="12"/>
  <c r="DD40" i="12"/>
  <c r="GU40" i="12"/>
  <c r="HB41" i="12"/>
  <c r="AR29" i="12"/>
  <c r="CV29" i="12"/>
  <c r="JE27" i="12"/>
  <c r="JE30" i="12" s="1"/>
  <c r="KS27" i="12"/>
  <c r="KS31" i="12" s="1"/>
  <c r="KT29" i="12"/>
  <c r="EM27" i="12"/>
  <c r="EM33" i="12" s="1"/>
  <c r="GA27" i="12"/>
  <c r="GA28" i="12" s="1"/>
  <c r="EJ29" i="12"/>
  <c r="GN29" i="12"/>
  <c r="GY64" i="12"/>
  <c r="DL40" i="12"/>
  <c r="JJ36" i="12"/>
  <c r="EW41" i="12"/>
  <c r="BA29" i="12"/>
  <c r="CO29" i="12"/>
  <c r="IX27" i="12"/>
  <c r="IX28" i="12" s="1"/>
  <c r="KT27" i="12"/>
  <c r="KT28" i="12" s="1"/>
  <c r="IY29" i="12"/>
  <c r="LC29" i="12"/>
  <c r="EN27" i="12"/>
  <c r="EN30" i="12" s="1"/>
  <c r="GJ27" i="12"/>
  <c r="GJ32" i="12" s="1"/>
  <c r="HP27" i="12"/>
  <c r="HP32" i="12" s="1"/>
  <c r="FY29" i="12"/>
  <c r="HM29" i="12"/>
  <c r="II11" i="12"/>
  <c r="IQ11" i="12"/>
  <c r="IY11" i="12"/>
  <c r="JG11" i="12"/>
  <c r="JO11" i="12"/>
  <c r="JW11" i="12"/>
  <c r="KE11" i="12"/>
  <c r="KM11" i="12"/>
  <c r="KU11" i="12"/>
  <c r="LC11" i="12"/>
  <c r="LK11" i="12"/>
  <c r="LS11" i="12"/>
  <c r="LS19" i="12" s="1"/>
  <c r="V19" i="12" s="1"/>
  <c r="IP12" i="12"/>
  <c r="IX12" i="12"/>
  <c r="JF12" i="12"/>
  <c r="JN12" i="12"/>
  <c r="JV12" i="12"/>
  <c r="KD12" i="12"/>
  <c r="KL12" i="12"/>
  <c r="KT12" i="12"/>
  <c r="LB12" i="12"/>
  <c r="LJ12" i="12"/>
  <c r="LR12" i="12"/>
  <c r="IO13" i="12"/>
  <c r="IW13" i="12"/>
  <c r="JE13" i="12"/>
  <c r="JM13" i="12"/>
  <c r="JU13" i="12"/>
  <c r="KC13" i="12"/>
  <c r="KK13" i="12"/>
  <c r="KS13" i="12"/>
  <c r="LA13" i="12"/>
  <c r="LI13" i="12"/>
  <c r="LQ13" i="12"/>
  <c r="IN14" i="12"/>
  <c r="IV14" i="12"/>
  <c r="JD14" i="12"/>
  <c r="JL14" i="12"/>
  <c r="JT14" i="12"/>
  <c r="KB14" i="12"/>
  <c r="KJ14" i="12"/>
  <c r="KR14" i="12"/>
  <c r="KZ14" i="12"/>
  <c r="LH14" i="12"/>
  <c r="LP14" i="12"/>
  <c r="IJ11" i="12"/>
  <c r="IR11" i="12"/>
  <c r="IZ11" i="12"/>
  <c r="JH11" i="12"/>
  <c r="JP11" i="12"/>
  <c r="JX11" i="12"/>
  <c r="KF11" i="12"/>
  <c r="KN11" i="12"/>
  <c r="KV11" i="12"/>
  <c r="LD11" i="12"/>
  <c r="LL11" i="12"/>
  <c r="II12" i="12"/>
  <c r="IQ12" i="12"/>
  <c r="IY12" i="12"/>
  <c r="JG12" i="12"/>
  <c r="JO12" i="12"/>
  <c r="JW12" i="12"/>
  <c r="KE12" i="12"/>
  <c r="KM12" i="12"/>
  <c r="KU12" i="12"/>
  <c r="LC12" i="12"/>
  <c r="LK12" i="12"/>
  <c r="LS12" i="12"/>
  <c r="V12" i="12" s="1"/>
  <c r="IP13" i="12"/>
  <c r="IX13" i="12"/>
  <c r="JF13" i="12"/>
  <c r="JN13" i="12"/>
  <c r="JV13" i="12"/>
  <c r="KD13" i="12"/>
  <c r="KL13" i="12"/>
  <c r="KT13" i="12"/>
  <c r="LB13" i="12"/>
  <c r="LJ13" i="12"/>
  <c r="LR13" i="12"/>
  <c r="IO14" i="12"/>
  <c r="IW14" i="12"/>
  <c r="JE14" i="12"/>
  <c r="JM14" i="12"/>
  <c r="JU14" i="12"/>
  <c r="KC14" i="12"/>
  <c r="KK14" i="12"/>
  <c r="KS14" i="12"/>
  <c r="LA14" i="12"/>
  <c r="LI14" i="12"/>
  <c r="LQ14" i="12"/>
  <c r="IK11" i="12"/>
  <c r="IS11" i="12"/>
  <c r="JA11" i="12"/>
  <c r="JI11" i="12"/>
  <c r="JQ11" i="12"/>
  <c r="JY11" i="12"/>
  <c r="KG11" i="12"/>
  <c r="KO11" i="12"/>
  <c r="KW11" i="12"/>
  <c r="LE11" i="12"/>
  <c r="LM11" i="12"/>
  <c r="IJ12" i="12"/>
  <c r="IR12" i="12"/>
  <c r="IZ12" i="12"/>
  <c r="JH12" i="12"/>
  <c r="JP12" i="12"/>
  <c r="JX12" i="12"/>
  <c r="KF12" i="12"/>
  <c r="KN12" i="12"/>
  <c r="KV12" i="12"/>
  <c r="LD12" i="12"/>
  <c r="LL12" i="12"/>
  <c r="II13" i="12"/>
  <c r="II16" i="12" s="1"/>
  <c r="IQ13" i="12"/>
  <c r="IY13" i="12"/>
  <c r="JG13" i="12"/>
  <c r="JO13" i="12"/>
  <c r="JW13" i="12"/>
  <c r="KE13" i="12"/>
  <c r="KM13" i="12"/>
  <c r="KU13" i="12"/>
  <c r="LC13" i="12"/>
  <c r="LK13" i="12"/>
  <c r="LS13" i="12"/>
  <c r="IP14" i="12"/>
  <c r="IX14" i="12"/>
  <c r="JF14" i="12"/>
  <c r="JN14" i="12"/>
  <c r="JV14" i="12"/>
  <c r="KD14" i="12"/>
  <c r="KL14" i="12"/>
  <c r="KT14" i="12"/>
  <c r="LB14" i="12"/>
  <c r="LJ14" i="12"/>
  <c r="LR14" i="12"/>
  <c r="IL11" i="12"/>
  <c r="IT11" i="12"/>
  <c r="JB11" i="12"/>
  <c r="JJ11" i="12"/>
  <c r="JR11" i="12"/>
  <c r="JZ11" i="12"/>
  <c r="KH11" i="12"/>
  <c r="KP11" i="12"/>
  <c r="KX11" i="12"/>
  <c r="LF11" i="12"/>
  <c r="LN11" i="12"/>
  <c r="IK12" i="12"/>
  <c r="IS12" i="12"/>
  <c r="JA12" i="12"/>
  <c r="JI12" i="12"/>
  <c r="JQ12" i="12"/>
  <c r="JY12" i="12"/>
  <c r="KG12" i="12"/>
  <c r="KO12" i="12"/>
  <c r="KW12" i="12"/>
  <c r="LE12" i="12"/>
  <c r="LM12" i="12"/>
  <c r="IJ13" i="12"/>
  <c r="IR13" i="12"/>
  <c r="IZ13" i="12"/>
  <c r="JH13" i="12"/>
  <c r="JP13" i="12"/>
  <c r="JX13" i="12"/>
  <c r="KF13" i="12"/>
  <c r="KN13" i="12"/>
  <c r="KV13" i="12"/>
  <c r="LD13" i="12"/>
  <c r="LL13" i="12"/>
  <c r="II14" i="12"/>
  <c r="IQ14" i="12"/>
  <c r="IY14" i="12"/>
  <c r="JG14" i="12"/>
  <c r="JO14" i="12"/>
  <c r="JW14" i="12"/>
  <c r="KE14" i="12"/>
  <c r="KM14" i="12"/>
  <c r="KU14" i="12"/>
  <c r="LC14" i="12"/>
  <c r="LK14" i="12"/>
  <c r="LS14" i="12"/>
  <c r="IM11" i="12"/>
  <c r="IU11" i="12"/>
  <c r="JC11" i="12"/>
  <c r="JK11" i="12"/>
  <c r="JS11" i="12"/>
  <c r="KA11" i="12"/>
  <c r="KI11" i="12"/>
  <c r="KQ11" i="12"/>
  <c r="KY11" i="12"/>
  <c r="LG11" i="12"/>
  <c r="LO11" i="12"/>
  <c r="IL12" i="12"/>
  <c r="IT12" i="12"/>
  <c r="JB12" i="12"/>
  <c r="JJ12" i="12"/>
  <c r="JR12" i="12"/>
  <c r="JZ12" i="12"/>
  <c r="KH12" i="12"/>
  <c r="KP12" i="12"/>
  <c r="KX12" i="12"/>
  <c r="LF12" i="12"/>
  <c r="LN12" i="12"/>
  <c r="IK13" i="12"/>
  <c r="IS13" i="12"/>
  <c r="JA13" i="12"/>
  <c r="JI13" i="12"/>
  <c r="JQ13" i="12"/>
  <c r="JY13" i="12"/>
  <c r="KG13" i="12"/>
  <c r="KO13" i="12"/>
  <c r="KW13" i="12"/>
  <c r="LE13" i="12"/>
  <c r="LM13" i="12"/>
  <c r="IJ14" i="12"/>
  <c r="IR14" i="12"/>
  <c r="IZ14" i="12"/>
  <c r="JH14" i="12"/>
  <c r="JP14" i="12"/>
  <c r="JX14" i="12"/>
  <c r="KF14" i="12"/>
  <c r="KN14" i="12"/>
  <c r="KV14" i="12"/>
  <c r="LD14" i="12"/>
  <c r="LL14" i="12"/>
  <c r="IN11" i="12"/>
  <c r="IV11" i="12"/>
  <c r="JD11" i="12"/>
  <c r="JL11" i="12"/>
  <c r="JT11" i="12"/>
  <c r="KB11" i="12"/>
  <c r="KJ11" i="12"/>
  <c r="KR11" i="12"/>
  <c r="KZ11" i="12"/>
  <c r="LH11" i="12"/>
  <c r="LP11" i="12"/>
  <c r="IM12" i="12"/>
  <c r="IU12" i="12"/>
  <c r="JC12" i="12"/>
  <c r="JK12" i="12"/>
  <c r="JS12" i="12"/>
  <c r="KA12" i="12"/>
  <c r="KI12" i="12"/>
  <c r="KQ12" i="12"/>
  <c r="KY12" i="12"/>
  <c r="LG12" i="12"/>
  <c r="LO12" i="12"/>
  <c r="IL13" i="12"/>
  <c r="IT13" i="12"/>
  <c r="JB13" i="12"/>
  <c r="JJ13" i="12"/>
  <c r="JR13" i="12"/>
  <c r="JZ13" i="12"/>
  <c r="KH13" i="12"/>
  <c r="KP13" i="12"/>
  <c r="KX13" i="12"/>
  <c r="LF13" i="12"/>
  <c r="LN13" i="12"/>
  <c r="IK14" i="12"/>
  <c r="IS14" i="12"/>
  <c r="JA14" i="12"/>
  <c r="JI14" i="12"/>
  <c r="JQ14" i="12"/>
  <c r="JY14" i="12"/>
  <c r="KG14" i="12"/>
  <c r="KO14" i="12"/>
  <c r="KW14" i="12"/>
  <c r="LE14" i="12"/>
  <c r="LM14" i="12"/>
  <c r="JE11" i="12"/>
  <c r="KK11" i="12"/>
  <c r="LQ11" i="12"/>
  <c r="JL12" i="12"/>
  <c r="KR12" i="12"/>
  <c r="IM13" i="12"/>
  <c r="JS13" i="12"/>
  <c r="KY13" i="12"/>
  <c r="IT14" i="12"/>
  <c r="JZ14" i="12"/>
  <c r="LF14" i="12"/>
  <c r="EN11" i="12"/>
  <c r="EV11" i="12"/>
  <c r="FD11" i="12"/>
  <c r="FL11" i="12"/>
  <c r="FT11" i="12"/>
  <c r="GB11" i="12"/>
  <c r="GJ11" i="12"/>
  <c r="GR11" i="12"/>
  <c r="GZ11" i="12"/>
  <c r="HH11" i="12"/>
  <c r="HP11" i="12"/>
  <c r="EM12" i="12"/>
  <c r="EU12" i="12"/>
  <c r="FC12" i="12"/>
  <c r="FK12" i="12"/>
  <c r="FS12" i="12"/>
  <c r="GA12" i="12"/>
  <c r="GI12" i="12"/>
  <c r="GQ12" i="12"/>
  <c r="GY12" i="12"/>
  <c r="HG12" i="12"/>
  <c r="HO12" i="12"/>
  <c r="EL13" i="12"/>
  <c r="ET13" i="12"/>
  <c r="FB13" i="12"/>
  <c r="FJ13" i="12"/>
  <c r="FR13" i="12"/>
  <c r="FZ13" i="12"/>
  <c r="GH13" i="12"/>
  <c r="GP13" i="12"/>
  <c r="GX13" i="12"/>
  <c r="HF13" i="12"/>
  <c r="HN13" i="12"/>
  <c r="EK14" i="12"/>
  <c r="ES14" i="12"/>
  <c r="JF11" i="12"/>
  <c r="KL11" i="12"/>
  <c r="LR11" i="12"/>
  <c r="JM12" i="12"/>
  <c r="KS12" i="12"/>
  <c r="IN13" i="12"/>
  <c r="JT13" i="12"/>
  <c r="KZ13" i="12"/>
  <c r="IU14" i="12"/>
  <c r="KA14" i="12"/>
  <c r="LG14" i="12"/>
  <c r="JM11" i="12"/>
  <c r="KS11" i="12"/>
  <c r="IN12" i="12"/>
  <c r="JT12" i="12"/>
  <c r="KZ12" i="12"/>
  <c r="IU13" i="12"/>
  <c r="KA13" i="12"/>
  <c r="LG13" i="12"/>
  <c r="JB14" i="12"/>
  <c r="KH14" i="12"/>
  <c r="LN14" i="12"/>
  <c r="EP11" i="12"/>
  <c r="FN11" i="12"/>
  <c r="FV11" i="12"/>
  <c r="GD11" i="12"/>
  <c r="GL11" i="12"/>
  <c r="GT11" i="12"/>
  <c r="HB11" i="12"/>
  <c r="HJ11" i="12"/>
  <c r="HR11" i="12"/>
  <c r="EO12" i="12"/>
  <c r="EW12" i="12"/>
  <c r="FE12" i="12"/>
  <c r="FM12" i="12"/>
  <c r="FU12" i="12"/>
  <c r="GC12" i="12"/>
  <c r="GK12" i="12"/>
  <c r="GS12" i="12"/>
  <c r="HA12" i="12"/>
  <c r="HI12" i="12"/>
  <c r="HQ12" i="12"/>
  <c r="EN13" i="12"/>
  <c r="EV13" i="12"/>
  <c r="FD13" i="12"/>
  <c r="FL13" i="12"/>
  <c r="FT13" i="12"/>
  <c r="GB13" i="12"/>
  <c r="GJ13" i="12"/>
  <c r="GR13" i="12"/>
  <c r="GZ13" i="12"/>
  <c r="HH13" i="12"/>
  <c r="HP13" i="12"/>
  <c r="EM14" i="12"/>
  <c r="EU14" i="12"/>
  <c r="JN11" i="12"/>
  <c r="KT11" i="12"/>
  <c r="IO12" i="12"/>
  <c r="JU12" i="12"/>
  <c r="LA12" i="12"/>
  <c r="IV13" i="12"/>
  <c r="KB13" i="12"/>
  <c r="LH13" i="12"/>
  <c r="JC14" i="12"/>
  <c r="KI14" i="12"/>
  <c r="LO14" i="12"/>
  <c r="EQ11" i="12"/>
  <c r="EY11" i="12"/>
  <c r="FG11" i="12"/>
  <c r="FO11" i="12"/>
  <c r="FW11" i="12"/>
  <c r="GE11" i="12"/>
  <c r="GM11" i="12"/>
  <c r="GU11" i="12"/>
  <c r="HC11" i="12"/>
  <c r="HK11" i="12"/>
  <c r="HS11" i="12"/>
  <c r="EP12" i="12"/>
  <c r="EX12" i="12"/>
  <c r="FF12" i="12"/>
  <c r="FN12" i="12"/>
  <c r="FV12" i="12"/>
  <c r="GD12" i="12"/>
  <c r="GL12" i="12"/>
  <c r="GT12" i="12"/>
  <c r="HB12" i="12"/>
  <c r="HJ12" i="12"/>
  <c r="HR12" i="12"/>
  <c r="EO13" i="12"/>
  <c r="EW13" i="12"/>
  <c r="FE13" i="12"/>
  <c r="FM13" i="12"/>
  <c r="FU13" i="12"/>
  <c r="GC13" i="12"/>
  <c r="GK13" i="12"/>
  <c r="GS13" i="12"/>
  <c r="HA13" i="12"/>
  <c r="HI13" i="12"/>
  <c r="IO11" i="12"/>
  <c r="JU11" i="12"/>
  <c r="LA11" i="12"/>
  <c r="IV12" i="12"/>
  <c r="KB12" i="12"/>
  <c r="LH12" i="12"/>
  <c r="JC13" i="12"/>
  <c r="KI13" i="12"/>
  <c r="LO13" i="12"/>
  <c r="JJ14" i="12"/>
  <c r="KP14" i="12"/>
  <c r="IP11" i="12"/>
  <c r="JV11" i="12"/>
  <c r="LB11" i="12"/>
  <c r="IW12" i="12"/>
  <c r="KC12" i="12"/>
  <c r="LI12" i="12"/>
  <c r="JD13" i="12"/>
  <c r="KJ13" i="12"/>
  <c r="LP13" i="12"/>
  <c r="JK14" i="12"/>
  <c r="KQ14" i="12"/>
  <c r="EK11" i="12"/>
  <c r="ES11" i="12"/>
  <c r="FA11" i="12"/>
  <c r="FI11" i="12"/>
  <c r="FQ11" i="12"/>
  <c r="FY11" i="12"/>
  <c r="GG11" i="12"/>
  <c r="GO11" i="12"/>
  <c r="GW11" i="12"/>
  <c r="HE11" i="12"/>
  <c r="HM11" i="12"/>
  <c r="EJ12" i="12"/>
  <c r="ER12" i="12"/>
  <c r="EZ12" i="12"/>
  <c r="FH12" i="12"/>
  <c r="FP12" i="12"/>
  <c r="FX12" i="12"/>
  <c r="GF12" i="12"/>
  <c r="GN12" i="12"/>
  <c r="GV12" i="12"/>
  <c r="HD12" i="12"/>
  <c r="HL12" i="12"/>
  <c r="HT12" i="12"/>
  <c r="EQ13" i="12"/>
  <c r="EY13" i="12"/>
  <c r="FG13" i="12"/>
  <c r="FO13" i="12"/>
  <c r="FW13" i="12"/>
  <c r="GE13" i="12"/>
  <c r="GM13" i="12"/>
  <c r="GU13" i="12"/>
  <c r="HC13" i="12"/>
  <c r="HK13" i="12"/>
  <c r="HS13" i="12"/>
  <c r="IW11" i="12"/>
  <c r="KC11" i="12"/>
  <c r="LI11" i="12"/>
  <c r="JD12" i="12"/>
  <c r="KJ12" i="12"/>
  <c r="LP12" i="12"/>
  <c r="JK13" i="12"/>
  <c r="KQ13" i="12"/>
  <c r="IL14" i="12"/>
  <c r="JR14" i="12"/>
  <c r="KX14" i="12"/>
  <c r="EL11" i="12"/>
  <c r="FB11" i="12"/>
  <c r="FJ11" i="12"/>
  <c r="FR11" i="12"/>
  <c r="FZ11" i="12"/>
  <c r="GH11" i="12"/>
  <c r="GP11" i="12"/>
  <c r="GX11" i="12"/>
  <c r="HF11" i="12"/>
  <c r="HN11" i="12"/>
  <c r="EK12" i="12"/>
  <c r="ES12" i="12"/>
  <c r="FA12" i="12"/>
  <c r="FI12" i="12"/>
  <c r="FQ12" i="12"/>
  <c r="FY12" i="12"/>
  <c r="GG12" i="12"/>
  <c r="GO12" i="12"/>
  <c r="GW12" i="12"/>
  <c r="HE12" i="12"/>
  <c r="HM12" i="12"/>
  <c r="EJ13" i="12"/>
  <c r="ER13" i="12"/>
  <c r="EZ13" i="12"/>
  <c r="FH13" i="12"/>
  <c r="FP13" i="12"/>
  <c r="FX13" i="12"/>
  <c r="GF13" i="12"/>
  <c r="GN13" i="12"/>
  <c r="GV13" i="12"/>
  <c r="HD13" i="12"/>
  <c r="HL13" i="12"/>
  <c r="HT13" i="12"/>
  <c r="N13" i="12" s="1"/>
  <c r="IX11" i="12"/>
  <c r="IM14" i="12"/>
  <c r="EO11" i="12"/>
  <c r="GF11" i="12"/>
  <c r="HA11" i="12"/>
  <c r="EL12" i="12"/>
  <c r="FG12" i="12"/>
  <c r="GB12" i="12"/>
  <c r="GX12" i="12"/>
  <c r="HS12" i="12"/>
  <c r="FC13" i="12"/>
  <c r="FY13" i="12"/>
  <c r="GT13" i="12"/>
  <c r="HO13" i="12"/>
  <c r="EQ14" i="12"/>
  <c r="FA14" i="12"/>
  <c r="FI14" i="12"/>
  <c r="FQ14" i="12"/>
  <c r="FY14" i="12"/>
  <c r="GG14" i="12"/>
  <c r="GO14" i="12"/>
  <c r="GW14" i="12"/>
  <c r="HE14" i="12"/>
  <c r="HM14" i="12"/>
  <c r="KD11" i="12"/>
  <c r="JS14" i="12"/>
  <c r="ER11" i="12"/>
  <c r="FM11" i="12"/>
  <c r="GI11" i="12"/>
  <c r="HD11" i="12"/>
  <c r="EN12" i="12"/>
  <c r="FJ12" i="12"/>
  <c r="GE12" i="12"/>
  <c r="GZ12" i="12"/>
  <c r="EK13" i="12"/>
  <c r="FF13" i="12"/>
  <c r="GA13" i="12"/>
  <c r="GW13" i="12"/>
  <c r="HQ13" i="12"/>
  <c r="ER14" i="12"/>
  <c r="FB14" i="12"/>
  <c r="FJ14" i="12"/>
  <c r="FR14" i="12"/>
  <c r="FZ14" i="12"/>
  <c r="GH14" i="12"/>
  <c r="GP14" i="12"/>
  <c r="GX14" i="12"/>
  <c r="HF14" i="12"/>
  <c r="HN14" i="12"/>
  <c r="LJ11" i="12"/>
  <c r="KY14" i="12"/>
  <c r="FP11" i="12"/>
  <c r="HG11" i="12"/>
  <c r="EQ12" i="12"/>
  <c r="FL12" i="12"/>
  <c r="GH12" i="12"/>
  <c r="HC12" i="12"/>
  <c r="EM13" i="12"/>
  <c r="FI13" i="12"/>
  <c r="GD13" i="12"/>
  <c r="GY13" i="12"/>
  <c r="HR13" i="12"/>
  <c r="ET14" i="12"/>
  <c r="FC14" i="12"/>
  <c r="FK14" i="12"/>
  <c r="FS14" i="12"/>
  <c r="GA14" i="12"/>
  <c r="GI14" i="12"/>
  <c r="GQ14" i="12"/>
  <c r="GY14" i="12"/>
  <c r="HG14" i="12"/>
  <c r="HO14" i="12"/>
  <c r="JE12" i="12"/>
  <c r="EW11" i="12"/>
  <c r="FS11" i="12"/>
  <c r="GN11" i="12"/>
  <c r="HI11" i="12"/>
  <c r="ET12" i="12"/>
  <c r="FO12" i="12"/>
  <c r="GJ12" i="12"/>
  <c r="HF12" i="12"/>
  <c r="EP13" i="12"/>
  <c r="FK13" i="12"/>
  <c r="GG13" i="12"/>
  <c r="HB13" i="12"/>
  <c r="EJ14" i="12"/>
  <c r="EV14" i="12"/>
  <c r="FD14" i="12"/>
  <c r="FL14" i="12"/>
  <c r="FT14" i="12"/>
  <c r="GB14" i="12"/>
  <c r="GJ14" i="12"/>
  <c r="GR14" i="12"/>
  <c r="GZ14" i="12"/>
  <c r="HH14" i="12"/>
  <c r="HP14" i="12"/>
  <c r="KK12" i="12"/>
  <c r="EZ11" i="12"/>
  <c r="FU11" i="12"/>
  <c r="GQ11" i="12"/>
  <c r="EV12" i="12"/>
  <c r="FR12" i="12"/>
  <c r="GM12" i="12"/>
  <c r="HH12" i="12"/>
  <c r="ES13" i="12"/>
  <c r="FN13" i="12"/>
  <c r="GI13" i="12"/>
  <c r="HE13" i="12"/>
  <c r="EL14" i="12"/>
  <c r="EW14" i="12"/>
  <c r="FE14" i="12"/>
  <c r="FM14" i="12"/>
  <c r="FU14" i="12"/>
  <c r="GC14" i="12"/>
  <c r="GK14" i="12"/>
  <c r="GS14" i="12"/>
  <c r="HA14" i="12"/>
  <c r="HI14" i="12"/>
  <c r="HQ14" i="12"/>
  <c r="LQ12" i="12"/>
  <c r="FC11" i="12"/>
  <c r="FX11" i="12"/>
  <c r="GS11" i="12"/>
  <c r="HO11" i="12"/>
  <c r="EY12" i="12"/>
  <c r="FT12" i="12"/>
  <c r="GP12" i="12"/>
  <c r="HK12" i="12"/>
  <c r="EU13" i="12"/>
  <c r="FQ13" i="12"/>
  <c r="GL13" i="12"/>
  <c r="HG13" i="12"/>
  <c r="EN14" i="12"/>
  <c r="EX14" i="12"/>
  <c r="FF14" i="12"/>
  <c r="FN14" i="12"/>
  <c r="FV14" i="12"/>
  <c r="GD14" i="12"/>
  <c r="GL14" i="12"/>
  <c r="GT14" i="12"/>
  <c r="HB14" i="12"/>
  <c r="HJ14" i="12"/>
  <c r="HR14" i="12"/>
  <c r="JL13" i="12"/>
  <c r="EJ11" i="12"/>
  <c r="FE11" i="12"/>
  <c r="GA11" i="12"/>
  <c r="GV11" i="12"/>
  <c r="HQ11" i="12"/>
  <c r="FB12" i="12"/>
  <c r="FW12" i="12"/>
  <c r="GR12" i="12"/>
  <c r="HN12" i="12"/>
  <c r="EX13" i="12"/>
  <c r="FS13" i="12"/>
  <c r="GO13" i="12"/>
  <c r="HJ13" i="12"/>
  <c r="EO14" i="12"/>
  <c r="EY14" i="12"/>
  <c r="FG14" i="12"/>
  <c r="FO14" i="12"/>
  <c r="FW14" i="12"/>
  <c r="GE14" i="12"/>
  <c r="GM14" i="12"/>
  <c r="GU14" i="12"/>
  <c r="HC14" i="12"/>
  <c r="HK14" i="12"/>
  <c r="HS14" i="12"/>
  <c r="KR13" i="12"/>
  <c r="GY11" i="12"/>
  <c r="GQ13" i="12"/>
  <c r="GN14" i="12"/>
  <c r="HT11" i="12"/>
  <c r="HM13" i="12"/>
  <c r="GV14" i="12"/>
  <c r="FD12" i="12"/>
  <c r="EP14" i="12"/>
  <c r="HD14" i="12"/>
  <c r="FZ12" i="12"/>
  <c r="EZ14" i="12"/>
  <c r="HL14" i="12"/>
  <c r="GU12" i="12"/>
  <c r="FH14" i="12"/>
  <c r="HT14" i="12"/>
  <c r="FV13" i="12"/>
  <c r="EM11" i="12"/>
  <c r="HP12" i="12"/>
  <c r="FP14" i="12"/>
  <c r="GC11" i="12"/>
  <c r="FH11" i="12"/>
  <c r="FA13" i="12"/>
  <c r="FX14" i="12"/>
  <c r="GF14" i="12"/>
  <c r="AJ102" i="12"/>
  <c r="EI100" i="12"/>
  <c r="IH100" i="12"/>
  <c r="IH94" i="12"/>
  <c r="AJ94" i="12"/>
  <c r="IH93" i="12"/>
  <c r="AJ93" i="12"/>
  <c r="EI94" i="12"/>
  <c r="EI93" i="12"/>
  <c r="IH91" i="12"/>
  <c r="EI91" i="12"/>
  <c r="AJ77" i="12"/>
  <c r="IH77" i="12"/>
  <c r="AJ75" i="12"/>
  <c r="IH75" i="12"/>
  <c r="AJ74" i="12"/>
  <c r="IH74" i="12"/>
  <c r="EI75" i="12"/>
  <c r="EI77" i="12"/>
  <c r="EI74" i="12"/>
  <c r="IH72" i="12"/>
  <c r="EI72" i="12"/>
  <c r="AJ29" i="12"/>
  <c r="EI29" i="12"/>
  <c r="IH29" i="12"/>
  <c r="EI36" i="12"/>
  <c r="IH56" i="12"/>
  <c r="EI56" i="12"/>
  <c r="HN36" i="12"/>
  <c r="HF36" i="12"/>
  <c r="GX36" i="12"/>
  <c r="GP36" i="12"/>
  <c r="GH36" i="12"/>
  <c r="FZ36" i="12"/>
  <c r="FR36" i="12"/>
  <c r="FJ36" i="12"/>
  <c r="FB36" i="12"/>
  <c r="ET36" i="12"/>
  <c r="EL36" i="12"/>
  <c r="IH36" i="12"/>
  <c r="HM36" i="12"/>
  <c r="HE36" i="12"/>
  <c r="GW36" i="12"/>
  <c r="GO36" i="12"/>
  <c r="GG36" i="12"/>
  <c r="FY36" i="12"/>
  <c r="FQ36" i="12"/>
  <c r="FI36" i="12"/>
  <c r="FA36" i="12"/>
  <c r="ES36" i="12"/>
  <c r="EK36" i="12"/>
  <c r="HT36" i="12"/>
  <c r="HL36" i="12"/>
  <c r="HD36" i="12"/>
  <c r="GV36" i="12"/>
  <c r="GN36" i="12"/>
  <c r="GF36" i="12"/>
  <c r="FX36" i="12"/>
  <c r="FP36" i="12"/>
  <c r="FH36" i="12"/>
  <c r="EZ36" i="12"/>
  <c r="ER36" i="12"/>
  <c r="EJ36" i="12"/>
  <c r="HS36" i="12"/>
  <c r="HK36" i="12"/>
  <c r="HC36" i="12"/>
  <c r="GU36" i="12"/>
  <c r="GM36" i="12"/>
  <c r="GE36" i="12"/>
  <c r="FW36" i="12"/>
  <c r="FO36" i="12"/>
  <c r="FG36" i="12"/>
  <c r="EY36" i="12"/>
  <c r="EQ36" i="12"/>
  <c r="HR36" i="12"/>
  <c r="HJ36" i="12"/>
  <c r="HB36" i="12"/>
  <c r="GT36" i="12"/>
  <c r="GL36" i="12"/>
  <c r="GD36" i="12"/>
  <c r="FV36" i="12"/>
  <c r="FN36" i="12"/>
  <c r="FF36" i="12"/>
  <c r="EX36" i="12"/>
  <c r="EP36" i="12"/>
  <c r="HQ36" i="12"/>
  <c r="HI36" i="12"/>
  <c r="HA36" i="12"/>
  <c r="GS36" i="12"/>
  <c r="GK36" i="12"/>
  <c r="GC36" i="12"/>
  <c r="FU36" i="12"/>
  <c r="FM36" i="12"/>
  <c r="FE36" i="12"/>
  <c r="EW36" i="12"/>
  <c r="EO36" i="12"/>
  <c r="HP36" i="12"/>
  <c r="HH36" i="12"/>
  <c r="GZ36" i="12"/>
  <c r="GR36" i="12"/>
  <c r="GJ36" i="12"/>
  <c r="GB36" i="12"/>
  <c r="FT36" i="12"/>
  <c r="FL36" i="12"/>
  <c r="FD36" i="12"/>
  <c r="EV36" i="12"/>
  <c r="EN36" i="12"/>
  <c r="HO36" i="12"/>
  <c r="HG36" i="12"/>
  <c r="GY36" i="12"/>
  <c r="GQ36" i="12"/>
  <c r="GI36" i="12"/>
  <c r="GA36" i="12"/>
  <c r="FS36" i="12"/>
  <c r="FK36" i="12"/>
  <c r="FC36" i="12"/>
  <c r="EU36" i="12"/>
  <c r="EM36" i="12"/>
  <c r="IH14" i="12"/>
  <c r="EI14" i="12"/>
  <c r="IH12" i="12"/>
  <c r="EI13" i="12"/>
  <c r="IH13" i="12"/>
  <c r="IH27" i="12"/>
  <c r="ID252" i="12" l="1"/>
  <c r="Q252" i="12" s="1"/>
  <c r="R252" i="12" s="1"/>
  <c r="IB250" i="12"/>
  <c r="LU254" i="12"/>
  <c r="LV254" i="12"/>
  <c r="MA257" i="12"/>
  <c r="IC252" i="12"/>
  <c r="O252" i="12" s="1"/>
  <c r="P252" i="12" s="1"/>
  <c r="LU256" i="12"/>
  <c r="LV256" i="12"/>
  <c r="IB252" i="12"/>
  <c r="ID250" i="12"/>
  <c r="Q250" i="12" s="1"/>
  <c r="R250" i="12" s="1"/>
  <c r="MB258" i="12"/>
  <c r="W258" i="12" s="1"/>
  <c r="X258" i="12" s="1"/>
  <c r="ID249" i="12"/>
  <c r="Q249" i="12" s="1"/>
  <c r="R249" i="12" s="1"/>
  <c r="HV248" i="12"/>
  <c r="HW248" i="12"/>
  <c r="HV250" i="12"/>
  <c r="HW250" i="12"/>
  <c r="MA256" i="12"/>
  <c r="MB255" i="12"/>
  <c r="W255" i="12" s="1"/>
  <c r="X255" i="12" s="1"/>
  <c r="MB254" i="12"/>
  <c r="W254" i="12" s="1"/>
  <c r="X254" i="12" s="1"/>
  <c r="ID248" i="12"/>
  <c r="Q248" i="12" s="1"/>
  <c r="R248" i="12" s="1"/>
  <c r="HV252" i="12"/>
  <c r="HW252" i="12"/>
  <c r="IB248" i="12"/>
  <c r="IC248" i="12"/>
  <c r="O248" i="12" s="1"/>
  <c r="P248" i="12" s="1"/>
  <c r="LU258" i="12"/>
  <c r="LV258" i="12"/>
  <c r="MA255" i="12"/>
  <c r="HV251" i="12"/>
  <c r="HW251" i="12"/>
  <c r="MA254" i="12"/>
  <c r="ID251" i="12"/>
  <c r="Q251" i="12" s="1"/>
  <c r="R251" i="12" s="1"/>
  <c r="IC251" i="12"/>
  <c r="O251" i="12" s="1"/>
  <c r="P251" i="12" s="1"/>
  <c r="IC250" i="12"/>
  <c r="O250" i="12" s="1"/>
  <c r="P250" i="12" s="1"/>
  <c r="HV249" i="12"/>
  <c r="HW249" i="12"/>
  <c r="MC254" i="12"/>
  <c r="Y254" i="12" s="1"/>
  <c r="Z254" i="12" s="1"/>
  <c r="MC256" i="12"/>
  <c r="Y256" i="12" s="1"/>
  <c r="Z256" i="12" s="1"/>
  <c r="IB251" i="12"/>
  <c r="MC255" i="12"/>
  <c r="Y255" i="12" s="1"/>
  <c r="Z255" i="12" s="1"/>
  <c r="MA258" i="12"/>
  <c r="LU255" i="12"/>
  <c r="LV255" i="12"/>
  <c r="MB257" i="12"/>
  <c r="W257" i="12" s="1"/>
  <c r="X257" i="12" s="1"/>
  <c r="MC258" i="12"/>
  <c r="Y258" i="12" s="1"/>
  <c r="Z258" i="12" s="1"/>
  <c r="MB256" i="12"/>
  <c r="W256" i="12" s="1"/>
  <c r="X256" i="12" s="1"/>
  <c r="IC249" i="12"/>
  <c r="O249" i="12" s="1"/>
  <c r="P249" i="12" s="1"/>
  <c r="LU257" i="12"/>
  <c r="LV257" i="12"/>
  <c r="MC257" i="12"/>
  <c r="Y257" i="12" s="1"/>
  <c r="Z257" i="12" s="1"/>
  <c r="IB249" i="12"/>
  <c r="MB175" i="12"/>
  <c r="BL168" i="12"/>
  <c r="FK187" i="12"/>
  <c r="FK182" i="12"/>
  <c r="FK169" i="12"/>
  <c r="FK184" i="12"/>
  <c r="FK185" i="12"/>
  <c r="FK188" i="12"/>
  <c r="FK183" i="12"/>
  <c r="FK189" i="12"/>
  <c r="FK181" i="12"/>
  <c r="FK186" i="12"/>
  <c r="CW168" i="12"/>
  <c r="GV186" i="12"/>
  <c r="GV182" i="12"/>
  <c r="GV183" i="12"/>
  <c r="GV187" i="12"/>
  <c r="GV185" i="12"/>
  <c r="GV189" i="12"/>
  <c r="GV181" i="12"/>
  <c r="GV184" i="12"/>
  <c r="GV188" i="12"/>
  <c r="GV169" i="12"/>
  <c r="BA168" i="12"/>
  <c r="EZ185" i="12"/>
  <c r="EZ188" i="12"/>
  <c r="EZ182" i="12"/>
  <c r="EZ181" i="12"/>
  <c r="EZ184" i="12"/>
  <c r="EZ186" i="12"/>
  <c r="EZ183" i="12"/>
  <c r="EZ187" i="12"/>
  <c r="EZ189" i="12"/>
  <c r="EZ169" i="12"/>
  <c r="AV168" i="12"/>
  <c r="EU185" i="12"/>
  <c r="EU184" i="12"/>
  <c r="EU187" i="12"/>
  <c r="EU182" i="12"/>
  <c r="EU181" i="12"/>
  <c r="EU186" i="12"/>
  <c r="EU188" i="12"/>
  <c r="EU169" i="12"/>
  <c r="EU189" i="12"/>
  <c r="EU183" i="12"/>
  <c r="BQ168" i="12"/>
  <c r="FP185" i="12"/>
  <c r="FP184" i="12"/>
  <c r="FP189" i="12"/>
  <c r="FP181" i="12"/>
  <c r="FP182" i="12"/>
  <c r="FP188" i="12"/>
  <c r="FP183" i="12"/>
  <c r="FP187" i="12"/>
  <c r="FP186" i="12"/>
  <c r="FP169" i="12"/>
  <c r="FO188" i="12"/>
  <c r="FO169" i="12"/>
  <c r="FO184" i="12"/>
  <c r="FO181" i="12"/>
  <c r="BP168" i="12"/>
  <c r="FO183" i="12"/>
  <c r="FO186" i="12"/>
  <c r="FO189" i="12"/>
  <c r="FO182" i="12"/>
  <c r="FO187" i="12"/>
  <c r="FO185" i="12"/>
  <c r="GG184" i="12"/>
  <c r="GG182" i="12"/>
  <c r="GG183" i="12"/>
  <c r="GG186" i="12"/>
  <c r="GG187" i="12"/>
  <c r="GG181" i="12"/>
  <c r="GG189" i="12"/>
  <c r="GG188" i="12"/>
  <c r="GG185" i="12"/>
  <c r="GG169" i="12"/>
  <c r="CH168" i="12"/>
  <c r="DP168" i="12"/>
  <c r="HO181" i="12"/>
  <c r="HO188" i="12"/>
  <c r="HO187" i="12"/>
  <c r="HO185" i="12"/>
  <c r="HO189" i="12"/>
  <c r="HO186" i="12"/>
  <c r="HO184" i="12"/>
  <c r="HO169" i="12"/>
  <c r="HO183" i="12"/>
  <c r="HO182" i="12"/>
  <c r="FI186" i="12"/>
  <c r="FI181" i="12"/>
  <c r="FI184" i="12"/>
  <c r="FI188" i="12"/>
  <c r="FI187" i="12"/>
  <c r="FI183" i="12"/>
  <c r="FI182" i="12"/>
  <c r="FI185" i="12"/>
  <c r="FI189" i="12"/>
  <c r="FI169" i="12"/>
  <c r="BJ168" i="12"/>
  <c r="DK168" i="12"/>
  <c r="HJ183" i="12"/>
  <c r="HJ186" i="12"/>
  <c r="HJ187" i="12"/>
  <c r="HJ181" i="12"/>
  <c r="HJ182" i="12"/>
  <c r="HJ188" i="12"/>
  <c r="HJ185" i="12"/>
  <c r="HJ184" i="12"/>
  <c r="HJ189" i="12"/>
  <c r="HJ169" i="12"/>
  <c r="HH185" i="12"/>
  <c r="HH184" i="12"/>
  <c r="HH187" i="12"/>
  <c r="HH182" i="12"/>
  <c r="HH189" i="12"/>
  <c r="HH186" i="12"/>
  <c r="HH181" i="12"/>
  <c r="HH188" i="12"/>
  <c r="HH183" i="12"/>
  <c r="DI168" i="12"/>
  <c r="HH169" i="12"/>
  <c r="BV168" i="12"/>
  <c r="FU182" i="12"/>
  <c r="FU183" i="12"/>
  <c r="FU186" i="12"/>
  <c r="FU188" i="12"/>
  <c r="FU187" i="12"/>
  <c r="FU185" i="12"/>
  <c r="FU184" i="12"/>
  <c r="FU189" i="12"/>
  <c r="FU181" i="12"/>
  <c r="FU169" i="12"/>
  <c r="HF183" i="12"/>
  <c r="HF181" i="12"/>
  <c r="HF187" i="12"/>
  <c r="HF186" i="12"/>
  <c r="HF169" i="12"/>
  <c r="HF182" i="12"/>
  <c r="HF189" i="12"/>
  <c r="HF184" i="12"/>
  <c r="DG168" i="12"/>
  <c r="HF185" i="12"/>
  <c r="HF188" i="12"/>
  <c r="ET185" i="12"/>
  <c r="ET188" i="12"/>
  <c r="ET186" i="12"/>
  <c r="ET182" i="12"/>
  <c r="ET187" i="12"/>
  <c r="ET183" i="12"/>
  <c r="ET184" i="12"/>
  <c r="ET181" i="12"/>
  <c r="ET189" i="12"/>
  <c r="AU168" i="12"/>
  <c r="ET169" i="12"/>
  <c r="KS169" i="12"/>
  <c r="KS189" i="12"/>
  <c r="KS181" i="12"/>
  <c r="KS188" i="12"/>
  <c r="KS183" i="12"/>
  <c r="KS187" i="12"/>
  <c r="KS184" i="12"/>
  <c r="KS185" i="12"/>
  <c r="KS182" i="12"/>
  <c r="KS186" i="12"/>
  <c r="MB173" i="12"/>
  <c r="JQ169" i="12"/>
  <c r="JQ183" i="12"/>
  <c r="JQ181" i="12"/>
  <c r="JQ189" i="12"/>
  <c r="JQ184" i="12"/>
  <c r="JQ187" i="12"/>
  <c r="JQ182" i="12"/>
  <c r="JQ185" i="12"/>
  <c r="JQ186" i="12"/>
  <c r="JQ188" i="12"/>
  <c r="KB169" i="12"/>
  <c r="KB182" i="12"/>
  <c r="KB185" i="12"/>
  <c r="KB183" i="12"/>
  <c r="KB181" i="12"/>
  <c r="KB184" i="12"/>
  <c r="KB188" i="12"/>
  <c r="KB189" i="12"/>
  <c r="KB187" i="12"/>
  <c r="KB186" i="12"/>
  <c r="JW169" i="12"/>
  <c r="JW183" i="12"/>
  <c r="JW181" i="12"/>
  <c r="JW184" i="12"/>
  <c r="JW182" i="12"/>
  <c r="JW186" i="12"/>
  <c r="JW187" i="12"/>
  <c r="JW188" i="12"/>
  <c r="JW189" i="12"/>
  <c r="JW185" i="12"/>
  <c r="KL169" i="12"/>
  <c r="KL185" i="12"/>
  <c r="KL182" i="12"/>
  <c r="KL188" i="12"/>
  <c r="KL189" i="12"/>
  <c r="KL183" i="12"/>
  <c r="KL187" i="12"/>
  <c r="KL184" i="12"/>
  <c r="KL181" i="12"/>
  <c r="KL186" i="12"/>
  <c r="JL169" i="12"/>
  <c r="JL185" i="12"/>
  <c r="JL187" i="12"/>
  <c r="JL183" i="12"/>
  <c r="JL186" i="12"/>
  <c r="JL189" i="12"/>
  <c r="JL181" i="12"/>
  <c r="JL184" i="12"/>
  <c r="JL182" i="12"/>
  <c r="JL188" i="12"/>
  <c r="KQ169" i="12"/>
  <c r="KQ182" i="12"/>
  <c r="KQ183" i="12"/>
  <c r="KQ181" i="12"/>
  <c r="KQ189" i="12"/>
  <c r="KQ186" i="12"/>
  <c r="KQ185" i="12"/>
  <c r="KQ188" i="12"/>
  <c r="KQ184" i="12"/>
  <c r="KQ187" i="12"/>
  <c r="KN169" i="12"/>
  <c r="KN181" i="12"/>
  <c r="KN188" i="12"/>
  <c r="KN189" i="12"/>
  <c r="KN187" i="12"/>
  <c r="KN182" i="12"/>
  <c r="KN183" i="12"/>
  <c r="KN186" i="12"/>
  <c r="KN185" i="12"/>
  <c r="KN184" i="12"/>
  <c r="EE175" i="12"/>
  <c r="CG168" i="12"/>
  <c r="GF182" i="12"/>
  <c r="GF181" i="12"/>
  <c r="GF184" i="12"/>
  <c r="GF189" i="12"/>
  <c r="GF183" i="12"/>
  <c r="GF185" i="12"/>
  <c r="GF186" i="12"/>
  <c r="GF187" i="12"/>
  <c r="GF188" i="12"/>
  <c r="GF169" i="12"/>
  <c r="CB168" i="12"/>
  <c r="GA185" i="12"/>
  <c r="GA187" i="12"/>
  <c r="GA184" i="12"/>
  <c r="GA181" i="12"/>
  <c r="GA189" i="12"/>
  <c r="GA186" i="12"/>
  <c r="GA169" i="12"/>
  <c r="GA182" i="12"/>
  <c r="GA188" i="12"/>
  <c r="GA183" i="12"/>
  <c r="ES181" i="12"/>
  <c r="ES182" i="12"/>
  <c r="ES184" i="12"/>
  <c r="ES187" i="12"/>
  <c r="ES189" i="12"/>
  <c r="ES183" i="12"/>
  <c r="ES188" i="12"/>
  <c r="ES185" i="12"/>
  <c r="ES186" i="12"/>
  <c r="AT168" i="12"/>
  <c r="ES169" i="12"/>
  <c r="AQ168" i="12"/>
  <c r="EP181" i="12"/>
  <c r="EP185" i="12"/>
  <c r="EP182" i="12"/>
  <c r="EP187" i="12"/>
  <c r="EP188" i="12"/>
  <c r="EP169" i="12"/>
  <c r="EP189" i="12"/>
  <c r="EP183" i="12"/>
  <c r="EP184" i="12"/>
  <c r="EP186" i="12"/>
  <c r="FL185" i="12"/>
  <c r="FL182" i="12"/>
  <c r="FL181" i="12"/>
  <c r="FL184" i="12"/>
  <c r="FL188" i="12"/>
  <c r="FL187" i="12"/>
  <c r="FL183" i="12"/>
  <c r="FL186" i="12"/>
  <c r="FL189" i="12"/>
  <c r="BM168" i="12"/>
  <c r="FL169" i="12"/>
  <c r="DE168" i="12"/>
  <c r="HD181" i="12"/>
  <c r="HD185" i="12"/>
  <c r="HD189" i="12"/>
  <c r="HD182" i="12"/>
  <c r="HD186" i="12"/>
  <c r="HD184" i="12"/>
  <c r="HD188" i="12"/>
  <c r="HD187" i="12"/>
  <c r="HD183" i="12"/>
  <c r="HD169" i="12"/>
  <c r="EY188" i="12"/>
  <c r="EY184" i="12"/>
  <c r="EY187" i="12"/>
  <c r="EY189" i="12"/>
  <c r="EY181" i="12"/>
  <c r="EY169" i="12"/>
  <c r="EY183" i="12"/>
  <c r="AZ168" i="12"/>
  <c r="EY186" i="12"/>
  <c r="EY182" i="12"/>
  <c r="EY185" i="12"/>
  <c r="CZ168" i="12"/>
  <c r="GY188" i="12"/>
  <c r="GY187" i="12"/>
  <c r="GY185" i="12"/>
  <c r="GY184" i="12"/>
  <c r="GY182" i="12"/>
  <c r="GY183" i="12"/>
  <c r="GY169" i="12"/>
  <c r="GY181" i="12"/>
  <c r="GY189" i="12"/>
  <c r="GY186" i="12"/>
  <c r="GW184" i="12"/>
  <c r="GW181" i="12"/>
  <c r="GW187" i="12"/>
  <c r="GW183" i="12"/>
  <c r="GW186" i="12"/>
  <c r="GW182" i="12"/>
  <c r="GW189" i="12"/>
  <c r="GW188" i="12"/>
  <c r="GW185" i="12"/>
  <c r="CX168" i="12"/>
  <c r="GW169" i="12"/>
  <c r="JZ169" i="12"/>
  <c r="JZ188" i="12"/>
  <c r="JZ183" i="12"/>
  <c r="JZ189" i="12"/>
  <c r="JZ181" i="12"/>
  <c r="JZ184" i="12"/>
  <c r="JZ186" i="12"/>
  <c r="JZ187" i="12"/>
  <c r="JZ185" i="12"/>
  <c r="JZ182" i="12"/>
  <c r="BN168" i="12"/>
  <c r="FM181" i="12"/>
  <c r="FM182" i="12"/>
  <c r="FM184" i="12"/>
  <c r="FM188" i="12"/>
  <c r="FM186" i="12"/>
  <c r="FM185" i="12"/>
  <c r="FM189" i="12"/>
  <c r="FM183" i="12"/>
  <c r="FM187" i="12"/>
  <c r="FM169" i="12"/>
  <c r="IL169" i="12"/>
  <c r="IL182" i="12"/>
  <c r="IL186" i="12"/>
  <c r="IL183" i="12"/>
  <c r="IL181" i="12"/>
  <c r="IL184" i="12"/>
  <c r="IL187" i="12"/>
  <c r="IL185" i="12"/>
  <c r="IL189" i="12"/>
  <c r="IL188" i="12"/>
  <c r="GX182" i="12"/>
  <c r="GX184" i="12"/>
  <c r="GX186" i="12"/>
  <c r="GX185" i="12"/>
  <c r="GX187" i="12"/>
  <c r="GX189" i="12"/>
  <c r="GX181" i="12"/>
  <c r="GX169" i="12"/>
  <c r="GX188" i="12"/>
  <c r="GX183" i="12"/>
  <c r="CY168" i="12"/>
  <c r="EL185" i="12"/>
  <c r="EL181" i="12"/>
  <c r="EL187" i="12"/>
  <c r="EL186" i="12"/>
  <c r="EL183" i="12"/>
  <c r="EL169" i="12"/>
  <c r="EL188" i="12"/>
  <c r="EL182" i="12"/>
  <c r="EL184" i="12"/>
  <c r="EL189" i="12"/>
  <c r="AM168" i="12"/>
  <c r="MC176" i="12"/>
  <c r="JJ169" i="12"/>
  <c r="JJ188" i="12"/>
  <c r="JJ183" i="12"/>
  <c r="JJ181" i="12"/>
  <c r="JJ184" i="12"/>
  <c r="JJ185" i="12"/>
  <c r="JJ186" i="12"/>
  <c r="JJ187" i="12"/>
  <c r="JJ189" i="12"/>
  <c r="JJ182" i="12"/>
  <c r="KP169" i="12"/>
  <c r="KP187" i="12"/>
  <c r="KP182" i="12"/>
  <c r="KP183" i="12"/>
  <c r="KP188" i="12"/>
  <c r="KP184" i="12"/>
  <c r="KP186" i="12"/>
  <c r="KP185" i="12"/>
  <c r="KP189" i="12"/>
  <c r="KP181" i="12"/>
  <c r="JA169" i="12"/>
  <c r="JA186" i="12"/>
  <c r="JA185" i="12"/>
  <c r="JA183" i="12"/>
  <c r="JA189" i="12"/>
  <c r="JA184" i="12"/>
  <c r="JA187" i="12"/>
  <c r="JA181" i="12"/>
  <c r="JA188" i="12"/>
  <c r="JA182" i="12"/>
  <c r="JM169" i="12"/>
  <c r="JM182" i="12"/>
  <c r="JM183" i="12"/>
  <c r="JM188" i="12"/>
  <c r="JM181" i="12"/>
  <c r="JM184" i="12"/>
  <c r="JM186" i="12"/>
  <c r="JM187" i="12"/>
  <c r="JM185" i="12"/>
  <c r="JM189" i="12"/>
  <c r="LK169" i="12"/>
  <c r="LK183" i="12"/>
  <c r="LK184" i="12"/>
  <c r="LK188" i="12"/>
  <c r="LK185" i="12"/>
  <c r="LK186" i="12"/>
  <c r="LK181" i="12"/>
  <c r="LK187" i="12"/>
  <c r="LK182" i="12"/>
  <c r="LK189" i="12"/>
  <c r="JG169" i="12"/>
  <c r="JG181" i="12"/>
  <c r="JG184" i="12"/>
  <c r="JG185" i="12"/>
  <c r="JG188" i="12"/>
  <c r="JG183" i="12"/>
  <c r="JG189" i="12"/>
  <c r="JG186" i="12"/>
  <c r="JG182" i="12"/>
  <c r="JG187" i="12"/>
  <c r="KD169" i="12"/>
  <c r="KD187" i="12"/>
  <c r="KD181" i="12"/>
  <c r="KD185" i="12"/>
  <c r="KD184" i="12"/>
  <c r="KD182" i="12"/>
  <c r="KD188" i="12"/>
  <c r="KD186" i="12"/>
  <c r="KD183" i="12"/>
  <c r="KD189" i="12"/>
  <c r="JD169" i="12"/>
  <c r="JD181" i="12"/>
  <c r="JD184" i="12"/>
  <c r="JD185" i="12"/>
  <c r="JD182" i="12"/>
  <c r="JD183" i="12"/>
  <c r="JD187" i="12"/>
  <c r="JD186" i="12"/>
  <c r="JD189" i="12"/>
  <c r="JD188" i="12"/>
  <c r="KI169" i="12"/>
  <c r="KI186" i="12"/>
  <c r="KI182" i="12"/>
  <c r="KI188" i="12"/>
  <c r="KI181" i="12"/>
  <c r="KI185" i="12"/>
  <c r="KI189" i="12"/>
  <c r="KI184" i="12"/>
  <c r="KI183" i="12"/>
  <c r="KI187" i="12"/>
  <c r="KF169" i="12"/>
  <c r="KF182" i="12"/>
  <c r="KF189" i="12"/>
  <c r="KF183" i="12"/>
  <c r="KF185" i="12"/>
  <c r="KF188" i="12"/>
  <c r="KF187" i="12"/>
  <c r="KF186" i="12"/>
  <c r="KF181" i="12"/>
  <c r="KF184" i="12"/>
  <c r="ED175" i="12"/>
  <c r="BG168" i="12"/>
  <c r="FF181" i="12"/>
  <c r="FF186" i="12"/>
  <c r="FF182" i="12"/>
  <c r="FF169" i="12"/>
  <c r="FF185" i="12"/>
  <c r="FF187" i="12"/>
  <c r="FF189" i="12"/>
  <c r="FF184" i="12"/>
  <c r="FF188" i="12"/>
  <c r="FF183" i="12"/>
  <c r="AK168" i="12"/>
  <c r="EJ181" i="12"/>
  <c r="EJ185" i="12"/>
  <c r="EJ186" i="12"/>
  <c r="EJ183" i="12"/>
  <c r="EJ188" i="12"/>
  <c r="EJ182" i="12"/>
  <c r="EJ187" i="12"/>
  <c r="EJ189" i="12"/>
  <c r="EJ184" i="12"/>
  <c r="EJ169" i="12"/>
  <c r="CU168" i="12"/>
  <c r="GT185" i="12"/>
  <c r="GT182" i="12"/>
  <c r="GT184" i="12"/>
  <c r="GT189" i="12"/>
  <c r="GT186" i="12"/>
  <c r="GT187" i="12"/>
  <c r="GT188" i="12"/>
  <c r="GT181" i="12"/>
  <c r="GT169" i="12"/>
  <c r="GT183" i="12"/>
  <c r="FA184" i="12"/>
  <c r="FA183" i="12"/>
  <c r="FA186" i="12"/>
  <c r="FA189" i="12"/>
  <c r="FA181" i="12"/>
  <c r="FA185" i="12"/>
  <c r="FA188" i="12"/>
  <c r="FA182" i="12"/>
  <c r="FA187" i="12"/>
  <c r="FA169" i="12"/>
  <c r="BB168" i="12"/>
  <c r="DV168" i="12"/>
  <c r="HU185" i="12"/>
  <c r="HU182" i="12"/>
  <c r="HU187" i="12"/>
  <c r="HU184" i="12"/>
  <c r="HU181" i="12"/>
  <c r="HU189" i="12"/>
  <c r="HU186" i="12"/>
  <c r="HU183" i="12"/>
  <c r="HU188" i="12"/>
  <c r="HU169" i="12"/>
  <c r="EN185" i="12"/>
  <c r="EN183" i="12"/>
  <c r="EN184" i="12"/>
  <c r="EN189" i="12"/>
  <c r="EN186" i="12"/>
  <c r="EN188" i="12"/>
  <c r="EN182" i="12"/>
  <c r="EN181" i="12"/>
  <c r="EN187" i="12"/>
  <c r="AO168" i="12"/>
  <c r="EN169" i="12"/>
  <c r="CO168" i="12"/>
  <c r="GN181" i="12"/>
  <c r="GN182" i="12"/>
  <c r="GN185" i="12"/>
  <c r="GN186" i="12"/>
  <c r="GN188" i="12"/>
  <c r="GN184" i="12"/>
  <c r="GN187" i="12"/>
  <c r="GN183" i="12"/>
  <c r="GN189" i="12"/>
  <c r="GN169" i="12"/>
  <c r="GM188" i="12"/>
  <c r="GM184" i="12"/>
  <c r="GM169" i="12"/>
  <c r="GM187" i="12"/>
  <c r="GM182" i="12"/>
  <c r="GM185" i="12"/>
  <c r="CN168" i="12"/>
  <c r="GM183" i="12"/>
  <c r="GM189" i="12"/>
  <c r="GM186" i="12"/>
  <c r="GM181" i="12"/>
  <c r="DR168" i="12"/>
  <c r="HQ185" i="12"/>
  <c r="HQ184" i="12"/>
  <c r="HQ189" i="12"/>
  <c r="HQ181" i="12"/>
  <c r="HQ186" i="12"/>
  <c r="HQ183" i="12"/>
  <c r="HQ188" i="12"/>
  <c r="HQ182" i="12"/>
  <c r="HQ187" i="12"/>
  <c r="HQ169" i="12"/>
  <c r="BF168" i="12"/>
  <c r="FE183" i="12"/>
  <c r="FE186" i="12"/>
  <c r="FE187" i="12"/>
  <c r="FE189" i="12"/>
  <c r="FE185" i="12"/>
  <c r="FE184" i="12"/>
  <c r="FE188" i="12"/>
  <c r="FE181" i="12"/>
  <c r="FE182" i="12"/>
  <c r="FE169" i="12"/>
  <c r="GP184" i="12"/>
  <c r="GP185" i="12"/>
  <c r="GP186" i="12"/>
  <c r="GP189" i="12"/>
  <c r="GP183" i="12"/>
  <c r="GP182" i="12"/>
  <c r="GP188" i="12"/>
  <c r="GP169" i="12"/>
  <c r="GP187" i="12"/>
  <c r="GP181" i="12"/>
  <c r="CQ168" i="12"/>
  <c r="LP169" i="12"/>
  <c r="LP182" i="12"/>
  <c r="LP183" i="12"/>
  <c r="LP184" i="12"/>
  <c r="LP181" i="12"/>
  <c r="LP188" i="12"/>
  <c r="LP185" i="12"/>
  <c r="LP187" i="12"/>
  <c r="LP186" i="12"/>
  <c r="LP189" i="12"/>
  <c r="KZ169" i="12"/>
  <c r="KZ182" i="12"/>
  <c r="KZ183" i="12"/>
  <c r="KZ184" i="12"/>
  <c r="KZ186" i="12"/>
  <c r="KZ185" i="12"/>
  <c r="KZ189" i="12"/>
  <c r="KZ187" i="12"/>
  <c r="KZ188" i="12"/>
  <c r="KZ181" i="12"/>
  <c r="MC175" i="12"/>
  <c r="JB169" i="12"/>
  <c r="JB182" i="12"/>
  <c r="JB187" i="12"/>
  <c r="JB183" i="12"/>
  <c r="JB186" i="12"/>
  <c r="JB184" i="12"/>
  <c r="JB188" i="12"/>
  <c r="JB189" i="12"/>
  <c r="JB185" i="12"/>
  <c r="JB181" i="12"/>
  <c r="IK169" i="12"/>
  <c r="IK188" i="12"/>
  <c r="IK181" i="12"/>
  <c r="IK189" i="12"/>
  <c r="IK187" i="12"/>
  <c r="IK182" i="12"/>
  <c r="IK183" i="12"/>
  <c r="IK184" i="12"/>
  <c r="IK185" i="12"/>
  <c r="IK186" i="12"/>
  <c r="IW169" i="12"/>
  <c r="IW182" i="12"/>
  <c r="IW187" i="12"/>
  <c r="IW183" i="12"/>
  <c r="IW181" i="12"/>
  <c r="IW189" i="12"/>
  <c r="IW184" i="12"/>
  <c r="IW188" i="12"/>
  <c r="IW185" i="12"/>
  <c r="IW186" i="12"/>
  <c r="KX169" i="12"/>
  <c r="KX183" i="12"/>
  <c r="KX184" i="12"/>
  <c r="KX185" i="12"/>
  <c r="KX189" i="12"/>
  <c r="KX182" i="12"/>
  <c r="KX181" i="12"/>
  <c r="KX186" i="12"/>
  <c r="KX188" i="12"/>
  <c r="KX187" i="12"/>
  <c r="IQ169" i="12"/>
  <c r="IQ181" i="12"/>
  <c r="IQ184" i="12"/>
  <c r="IQ185" i="12"/>
  <c r="IQ188" i="12"/>
  <c r="IQ186" i="12"/>
  <c r="IQ189" i="12"/>
  <c r="IQ182" i="12"/>
  <c r="IQ183" i="12"/>
  <c r="IQ187" i="12"/>
  <c r="LH169" i="12"/>
  <c r="LH189" i="12"/>
  <c r="LH181" i="12"/>
  <c r="LH182" i="12"/>
  <c r="LH187" i="12"/>
  <c r="LH185" i="12"/>
  <c r="LH183" i="12"/>
  <c r="LH184" i="12"/>
  <c r="LH186" i="12"/>
  <c r="LH188" i="12"/>
  <c r="JV169" i="12"/>
  <c r="JV184" i="12"/>
  <c r="JV187" i="12"/>
  <c r="JV183" i="12"/>
  <c r="JV181" i="12"/>
  <c r="JV185" i="12"/>
  <c r="JV182" i="12"/>
  <c r="JV188" i="12"/>
  <c r="JV189" i="12"/>
  <c r="JV186" i="12"/>
  <c r="IV169" i="12"/>
  <c r="IV183" i="12"/>
  <c r="IV186" i="12"/>
  <c r="IV189" i="12"/>
  <c r="IV181" i="12"/>
  <c r="IV184" i="12"/>
  <c r="IV185" i="12"/>
  <c r="IV182" i="12"/>
  <c r="IV188" i="12"/>
  <c r="IV187" i="12"/>
  <c r="KA169" i="12"/>
  <c r="KA187" i="12"/>
  <c r="KA186" i="12"/>
  <c r="KA181" i="12"/>
  <c r="KA188" i="12"/>
  <c r="KA189" i="12"/>
  <c r="KA185" i="12"/>
  <c r="KA184" i="12"/>
  <c r="KA183" i="12"/>
  <c r="KA182" i="12"/>
  <c r="JX169" i="12"/>
  <c r="JX182" i="12"/>
  <c r="JX189" i="12"/>
  <c r="JX183" i="12"/>
  <c r="JX186" i="12"/>
  <c r="JX184" i="12"/>
  <c r="JX188" i="12"/>
  <c r="JX181" i="12"/>
  <c r="JX185" i="12"/>
  <c r="JX187" i="12"/>
  <c r="ED174" i="12"/>
  <c r="ED173" i="12"/>
  <c r="ED176" i="12"/>
  <c r="FY181" i="12"/>
  <c r="FY183" i="12"/>
  <c r="FY188" i="12"/>
  <c r="FY186" i="12"/>
  <c r="FY187" i="12"/>
  <c r="FY185" i="12"/>
  <c r="FY184" i="12"/>
  <c r="FY182" i="12"/>
  <c r="FY189" i="12"/>
  <c r="BZ168" i="12"/>
  <c r="FY169" i="12"/>
  <c r="FD184" i="12"/>
  <c r="FD182" i="12"/>
  <c r="FD183" i="12"/>
  <c r="FD186" i="12"/>
  <c r="FD189" i="12"/>
  <c r="FD185" i="12"/>
  <c r="FD181" i="12"/>
  <c r="FD187" i="12"/>
  <c r="FD188" i="12"/>
  <c r="BE168" i="12"/>
  <c r="FD169" i="12"/>
  <c r="CJ168" i="12"/>
  <c r="GI186" i="12"/>
  <c r="GI187" i="12"/>
  <c r="GI189" i="12"/>
  <c r="GI188" i="12"/>
  <c r="GI183" i="12"/>
  <c r="GI181" i="12"/>
  <c r="GI182" i="12"/>
  <c r="GI184" i="12"/>
  <c r="GI169" i="12"/>
  <c r="GI185" i="12"/>
  <c r="EQ188" i="12"/>
  <c r="EQ169" i="12"/>
  <c r="AR168" i="12"/>
  <c r="EQ184" i="12"/>
  <c r="EQ185" i="12"/>
  <c r="EQ187" i="12"/>
  <c r="EQ181" i="12"/>
  <c r="EQ183" i="12"/>
  <c r="EQ186" i="12"/>
  <c r="EQ189" i="12"/>
  <c r="EQ182" i="12"/>
  <c r="HK188" i="12"/>
  <c r="HK184" i="12"/>
  <c r="HK187" i="12"/>
  <c r="HK186" i="12"/>
  <c r="HK189" i="12"/>
  <c r="HK183" i="12"/>
  <c r="DL168" i="12"/>
  <c r="HK181" i="12"/>
  <c r="HK169" i="12"/>
  <c r="HK182" i="12"/>
  <c r="HK185" i="12"/>
  <c r="CE168" i="12"/>
  <c r="GD189" i="12"/>
  <c r="GD169" i="12"/>
  <c r="GD184" i="12"/>
  <c r="GD181" i="12"/>
  <c r="GD186" i="12"/>
  <c r="GD185" i="12"/>
  <c r="GD183" i="12"/>
  <c r="GD187" i="12"/>
  <c r="GD182" i="12"/>
  <c r="GD188" i="12"/>
  <c r="GB181" i="12"/>
  <c r="GB184" i="12"/>
  <c r="GB189" i="12"/>
  <c r="GB183" i="12"/>
  <c r="GB188" i="12"/>
  <c r="GB186" i="12"/>
  <c r="GB182" i="12"/>
  <c r="GB185" i="12"/>
  <c r="GB187" i="12"/>
  <c r="CC168" i="12"/>
  <c r="GB169" i="12"/>
  <c r="DJ168" i="12"/>
  <c r="HI183" i="12"/>
  <c r="HI187" i="12"/>
  <c r="HI185" i="12"/>
  <c r="HI182" i="12"/>
  <c r="HI189" i="12"/>
  <c r="HI181" i="12"/>
  <c r="HI186" i="12"/>
  <c r="HI184" i="12"/>
  <c r="HI188" i="12"/>
  <c r="HI169" i="12"/>
  <c r="AX168" i="12"/>
  <c r="EW181" i="12"/>
  <c r="EW185" i="12"/>
  <c r="EW188" i="12"/>
  <c r="EW182" i="12"/>
  <c r="EW184" i="12"/>
  <c r="EW187" i="12"/>
  <c r="EW183" i="12"/>
  <c r="EW186" i="12"/>
  <c r="EW189" i="12"/>
  <c r="EW169" i="12"/>
  <c r="MC174" i="12"/>
  <c r="LM169" i="12"/>
  <c r="LM189" i="12"/>
  <c r="LM187" i="12"/>
  <c r="LM186" i="12"/>
  <c r="LM188" i="12"/>
  <c r="LM184" i="12"/>
  <c r="LM183" i="12"/>
  <c r="LM182" i="12"/>
  <c r="LM185" i="12"/>
  <c r="LM181" i="12"/>
  <c r="GH181" i="12"/>
  <c r="GH186" i="12"/>
  <c r="GH183" i="12"/>
  <c r="GH169" i="12"/>
  <c r="GH189" i="12"/>
  <c r="GH184" i="12"/>
  <c r="GH187" i="12"/>
  <c r="GH182" i="12"/>
  <c r="GH188" i="12"/>
  <c r="CI168" i="12"/>
  <c r="GH185" i="12"/>
  <c r="KG169" i="12"/>
  <c r="KG189" i="12"/>
  <c r="KG182" i="12"/>
  <c r="KG183" i="12"/>
  <c r="KG184" i="12"/>
  <c r="KG187" i="12"/>
  <c r="KG186" i="12"/>
  <c r="KG188" i="12"/>
  <c r="KG181" i="12"/>
  <c r="KG185" i="12"/>
  <c r="JO169" i="12"/>
  <c r="JO182" i="12"/>
  <c r="JO188" i="12"/>
  <c r="JO183" i="12"/>
  <c r="JO189" i="12"/>
  <c r="JO185" i="12"/>
  <c r="JO181" i="12"/>
  <c r="JO187" i="12"/>
  <c r="JO186" i="12"/>
  <c r="JO184" i="12"/>
  <c r="KK169" i="12"/>
  <c r="KK182" i="12"/>
  <c r="KK188" i="12"/>
  <c r="KK183" i="12"/>
  <c r="KK184" i="12"/>
  <c r="KK181" i="12"/>
  <c r="KK189" i="12"/>
  <c r="KK186" i="12"/>
  <c r="KK185" i="12"/>
  <c r="KK187" i="12"/>
  <c r="MB174" i="12"/>
  <c r="KU169" i="12"/>
  <c r="KU181" i="12"/>
  <c r="KU187" i="12"/>
  <c r="KU182" i="12"/>
  <c r="KU188" i="12"/>
  <c r="KU186" i="12"/>
  <c r="KU184" i="12"/>
  <c r="KU183" i="12"/>
  <c r="KU185" i="12"/>
  <c r="KU189" i="12"/>
  <c r="JN169" i="12"/>
  <c r="JN187" i="12"/>
  <c r="JN186" i="12"/>
  <c r="JN183" i="12"/>
  <c r="JN181" i="12"/>
  <c r="JN185" i="12"/>
  <c r="JN182" i="12"/>
  <c r="JN184" i="12"/>
  <c r="JN189" i="12"/>
  <c r="JN188" i="12"/>
  <c r="IN169" i="12"/>
  <c r="IN181" i="12"/>
  <c r="IN184" i="12"/>
  <c r="IN185" i="12"/>
  <c r="IN182" i="12"/>
  <c r="IN188" i="12"/>
  <c r="IN186" i="12"/>
  <c r="IN187" i="12"/>
  <c r="IN183" i="12"/>
  <c r="IN189" i="12"/>
  <c r="JS169" i="12"/>
  <c r="JS181" i="12"/>
  <c r="JS184" i="12"/>
  <c r="JS187" i="12"/>
  <c r="JS189" i="12"/>
  <c r="JS185" i="12"/>
  <c r="JS183" i="12"/>
  <c r="JS182" i="12"/>
  <c r="JS188" i="12"/>
  <c r="JS186" i="12"/>
  <c r="JP182" i="12"/>
  <c r="JP183" i="12"/>
  <c r="JP181" i="12"/>
  <c r="JP189" i="12"/>
  <c r="JP184" i="12"/>
  <c r="JP169" i="12"/>
  <c r="JP188" i="12"/>
  <c r="JP187" i="12"/>
  <c r="JP186" i="12"/>
  <c r="JP185" i="12"/>
  <c r="EE176" i="12"/>
  <c r="GU188" i="12"/>
  <c r="GU169" i="12"/>
  <c r="GU184" i="12"/>
  <c r="GU182" i="12"/>
  <c r="GU186" i="12"/>
  <c r="GU185" i="12"/>
  <c r="GU187" i="12"/>
  <c r="GU181" i="12"/>
  <c r="GU189" i="12"/>
  <c r="CV168" i="12"/>
  <c r="GU183" i="12"/>
  <c r="BY168" i="12"/>
  <c r="FX183" i="12"/>
  <c r="FX188" i="12"/>
  <c r="FX186" i="12"/>
  <c r="FX187" i="12"/>
  <c r="FX185" i="12"/>
  <c r="FX182" i="12"/>
  <c r="FX181" i="12"/>
  <c r="FX184" i="12"/>
  <c r="FX189" i="12"/>
  <c r="FX169" i="12"/>
  <c r="GZ182" i="12"/>
  <c r="GZ183" i="12"/>
  <c r="GZ184" i="12"/>
  <c r="GZ181" i="12"/>
  <c r="GZ188" i="12"/>
  <c r="GZ187" i="12"/>
  <c r="GZ189" i="12"/>
  <c r="GZ185" i="12"/>
  <c r="GZ186" i="12"/>
  <c r="DA168" i="12"/>
  <c r="GZ169" i="12"/>
  <c r="BT168" i="12"/>
  <c r="FS186" i="12"/>
  <c r="FS189" i="12"/>
  <c r="FS188" i="12"/>
  <c r="FS169" i="12"/>
  <c r="FS185" i="12"/>
  <c r="FS184" i="12"/>
  <c r="FS183" i="12"/>
  <c r="FS182" i="12"/>
  <c r="FS187" i="12"/>
  <c r="FS181" i="12"/>
  <c r="FQ182" i="12"/>
  <c r="FQ183" i="12"/>
  <c r="FQ185" i="12"/>
  <c r="FQ186" i="12"/>
  <c r="FQ189" i="12"/>
  <c r="FQ181" i="12"/>
  <c r="FQ184" i="12"/>
  <c r="FQ187" i="12"/>
  <c r="FQ188" i="12"/>
  <c r="FQ169" i="12"/>
  <c r="BR168" i="12"/>
  <c r="DB168" i="12"/>
  <c r="HA182" i="12"/>
  <c r="HA185" i="12"/>
  <c r="HA186" i="12"/>
  <c r="HA184" i="12"/>
  <c r="HA188" i="12"/>
  <c r="HA181" i="12"/>
  <c r="HA187" i="12"/>
  <c r="HA183" i="12"/>
  <c r="HA189" i="12"/>
  <c r="HA169" i="12"/>
  <c r="AP168" i="12"/>
  <c r="EO182" i="12"/>
  <c r="EO181" i="12"/>
  <c r="EO189" i="12"/>
  <c r="EO183" i="12"/>
  <c r="EO185" i="12"/>
  <c r="EO186" i="12"/>
  <c r="EO188" i="12"/>
  <c r="EO187" i="12"/>
  <c r="EO184" i="12"/>
  <c r="EO169" i="12"/>
  <c r="FZ182" i="12"/>
  <c r="FZ189" i="12"/>
  <c r="CA168" i="12"/>
  <c r="FZ184" i="12"/>
  <c r="FZ186" i="12"/>
  <c r="FZ185" i="12"/>
  <c r="FZ181" i="12"/>
  <c r="FZ169" i="12"/>
  <c r="FZ188" i="12"/>
  <c r="FZ183" i="12"/>
  <c r="FZ187" i="12"/>
  <c r="IT169" i="12"/>
  <c r="IT183" i="12"/>
  <c r="IT188" i="12"/>
  <c r="IT181" i="12"/>
  <c r="IT184" i="12"/>
  <c r="IT185" i="12"/>
  <c r="IT189" i="12"/>
  <c r="IT182" i="12"/>
  <c r="IT187" i="12"/>
  <c r="IT186" i="12"/>
  <c r="LC169" i="12"/>
  <c r="LC181" i="12"/>
  <c r="LC182" i="12"/>
  <c r="LC183" i="12"/>
  <c r="LC184" i="12"/>
  <c r="LC185" i="12"/>
  <c r="LC186" i="12"/>
  <c r="LC188" i="12"/>
  <c r="LC189" i="12"/>
  <c r="LC187" i="12"/>
  <c r="LQ169" i="12"/>
  <c r="LQ182" i="12"/>
  <c r="LQ183" i="12"/>
  <c r="LQ184" i="12"/>
  <c r="LQ188" i="12"/>
  <c r="LQ189" i="12"/>
  <c r="LQ181" i="12"/>
  <c r="LQ187" i="12"/>
  <c r="LQ185" i="12"/>
  <c r="LQ186" i="12"/>
  <c r="JY169" i="12"/>
  <c r="JY188" i="12"/>
  <c r="JY184" i="12"/>
  <c r="JY187" i="12"/>
  <c r="JY183" i="12"/>
  <c r="JY186" i="12"/>
  <c r="JY182" i="12"/>
  <c r="JY189" i="12"/>
  <c r="JY185" i="12"/>
  <c r="JY181" i="12"/>
  <c r="MC173" i="12"/>
  <c r="KH169" i="12"/>
  <c r="KH184" i="12"/>
  <c r="KH181" i="12"/>
  <c r="KH185" i="12"/>
  <c r="KH183" i="12"/>
  <c r="KH189" i="12"/>
  <c r="KH188" i="12"/>
  <c r="KH182" i="12"/>
  <c r="KH187" i="12"/>
  <c r="KH186" i="12"/>
  <c r="LR169" i="12"/>
  <c r="LR187" i="12"/>
  <c r="LR184" i="12"/>
  <c r="LR189" i="12"/>
  <c r="LR186" i="12"/>
  <c r="LR181" i="12"/>
  <c r="LR185" i="12"/>
  <c r="LR183" i="12"/>
  <c r="LR188" i="12"/>
  <c r="LR182" i="12"/>
  <c r="JF169" i="12"/>
  <c r="JF184" i="12"/>
  <c r="JF187" i="12"/>
  <c r="JF189" i="12"/>
  <c r="JF186" i="12"/>
  <c r="JF185" i="12"/>
  <c r="JF183" i="12"/>
  <c r="JF181" i="12"/>
  <c r="JF188" i="12"/>
  <c r="JF182" i="12"/>
  <c r="JK169" i="12"/>
  <c r="JK186" i="12"/>
  <c r="JK185" i="12"/>
  <c r="JK188" i="12"/>
  <c r="JK182" i="12"/>
  <c r="JK187" i="12"/>
  <c r="JK181" i="12"/>
  <c r="JK183" i="12"/>
  <c r="JK184" i="12"/>
  <c r="JK189" i="12"/>
  <c r="JH169" i="12"/>
  <c r="JH183" i="12"/>
  <c r="JH185" i="12"/>
  <c r="JH184" i="12"/>
  <c r="JH181" i="12"/>
  <c r="JH189" i="12"/>
  <c r="JH182" i="12"/>
  <c r="JH188" i="12"/>
  <c r="JH187" i="12"/>
  <c r="JH186" i="12"/>
  <c r="HP182" i="12"/>
  <c r="HP183" i="12"/>
  <c r="HP181" i="12"/>
  <c r="HP186" i="12"/>
  <c r="HP188" i="12"/>
  <c r="HP185" i="12"/>
  <c r="HP187" i="12"/>
  <c r="HP184" i="12"/>
  <c r="HP189" i="12"/>
  <c r="DQ168" i="12"/>
  <c r="HP169" i="12"/>
  <c r="KC169" i="12"/>
  <c r="KC182" i="12"/>
  <c r="KC188" i="12"/>
  <c r="KC185" i="12"/>
  <c r="KC181" i="12"/>
  <c r="KC184" i="12"/>
  <c r="KC186" i="12"/>
  <c r="KC187" i="12"/>
  <c r="KC183" i="12"/>
  <c r="KC189" i="12"/>
  <c r="HM188" i="12"/>
  <c r="HM183" i="12"/>
  <c r="HM187" i="12"/>
  <c r="HM185" i="12"/>
  <c r="HM184" i="12"/>
  <c r="HM181" i="12"/>
  <c r="HM186" i="12"/>
  <c r="HM182" i="12"/>
  <c r="HM189" i="12"/>
  <c r="HM169" i="12"/>
  <c r="DN168" i="12"/>
  <c r="DM168" i="12"/>
  <c r="HL184" i="12"/>
  <c r="HL182" i="12"/>
  <c r="HL183" i="12"/>
  <c r="HL187" i="12"/>
  <c r="HL185" i="12"/>
  <c r="HL181" i="12"/>
  <c r="HL186" i="12"/>
  <c r="HL189" i="12"/>
  <c r="HL188" i="12"/>
  <c r="HL169" i="12"/>
  <c r="BO168" i="12"/>
  <c r="FN183" i="12"/>
  <c r="FN187" i="12"/>
  <c r="FN185" i="12"/>
  <c r="FN189" i="12"/>
  <c r="FN184" i="12"/>
  <c r="FN181" i="12"/>
  <c r="FN186" i="12"/>
  <c r="FN188" i="12"/>
  <c r="FN169" i="12"/>
  <c r="FN182" i="12"/>
  <c r="GO185" i="12"/>
  <c r="GO183" i="12"/>
  <c r="GO189" i="12"/>
  <c r="GO182" i="12"/>
  <c r="GO186" i="12"/>
  <c r="GO188" i="12"/>
  <c r="GO184" i="12"/>
  <c r="GO187" i="12"/>
  <c r="GO181" i="12"/>
  <c r="CP168" i="12"/>
  <c r="GO169" i="12"/>
  <c r="BI168" i="12"/>
  <c r="FH182" i="12"/>
  <c r="FH181" i="12"/>
  <c r="FH188" i="12"/>
  <c r="FH187" i="12"/>
  <c r="FH183" i="12"/>
  <c r="FH186" i="12"/>
  <c r="FH189" i="12"/>
  <c r="FH184" i="12"/>
  <c r="FH185" i="12"/>
  <c r="FH169" i="12"/>
  <c r="FG188" i="12"/>
  <c r="FG184" i="12"/>
  <c r="FG169" i="12"/>
  <c r="FG186" i="12"/>
  <c r="FG181" i="12"/>
  <c r="FG189" i="12"/>
  <c r="BH168" i="12"/>
  <c r="FG183" i="12"/>
  <c r="FG185" i="12"/>
  <c r="FG182" i="12"/>
  <c r="FG187" i="12"/>
  <c r="CT168" i="12"/>
  <c r="GS185" i="12"/>
  <c r="GS184" i="12"/>
  <c r="GS183" i="12"/>
  <c r="GS189" i="12"/>
  <c r="GS181" i="12"/>
  <c r="GS182" i="12"/>
  <c r="GS188" i="12"/>
  <c r="GS186" i="12"/>
  <c r="GS187" i="12"/>
  <c r="GS169" i="12"/>
  <c r="FR184" i="12"/>
  <c r="FR186" i="12"/>
  <c r="FR187" i="12"/>
  <c r="FR182" i="12"/>
  <c r="FR183" i="12"/>
  <c r="FR185" i="12"/>
  <c r="BS168" i="12"/>
  <c r="FR189" i="12"/>
  <c r="FR181" i="12"/>
  <c r="FR169" i="12"/>
  <c r="FR188" i="12"/>
  <c r="LF169" i="12"/>
  <c r="LF186" i="12"/>
  <c r="LF187" i="12"/>
  <c r="LF181" i="12"/>
  <c r="LF182" i="12"/>
  <c r="LF185" i="12"/>
  <c r="LF183" i="12"/>
  <c r="LF189" i="12"/>
  <c r="LF188" i="12"/>
  <c r="LF184" i="12"/>
  <c r="JR169" i="12"/>
  <c r="JR182" i="12"/>
  <c r="JR185" i="12"/>
  <c r="JR187" i="12"/>
  <c r="JR189" i="12"/>
  <c r="JR183" i="12"/>
  <c r="JR186" i="12"/>
  <c r="JR188" i="12"/>
  <c r="JR181" i="12"/>
  <c r="JR184" i="12"/>
  <c r="MB176" i="12"/>
  <c r="LE169" i="12"/>
  <c r="LE186" i="12"/>
  <c r="LE183" i="12"/>
  <c r="LE185" i="12"/>
  <c r="LE188" i="12"/>
  <c r="LE182" i="12"/>
  <c r="LE187" i="12"/>
  <c r="LE181" i="12"/>
  <c r="LE189" i="12"/>
  <c r="LE184" i="12"/>
  <c r="LN169" i="12"/>
  <c r="LN183" i="12"/>
  <c r="LN184" i="12"/>
  <c r="LN189" i="12"/>
  <c r="LN181" i="12"/>
  <c r="LN188" i="12"/>
  <c r="LN187" i="12"/>
  <c r="LN182" i="12"/>
  <c r="LN185" i="12"/>
  <c r="LN186" i="12"/>
  <c r="JI169" i="12"/>
  <c r="JI185" i="12"/>
  <c r="JI188" i="12"/>
  <c r="JI187" i="12"/>
  <c r="JI184" i="12"/>
  <c r="JI186" i="12"/>
  <c r="JI183" i="12"/>
  <c r="JI181" i="12"/>
  <c r="JI189" i="12"/>
  <c r="JI182" i="12"/>
  <c r="LI169" i="12"/>
  <c r="LI181" i="12"/>
  <c r="LI187" i="12"/>
  <c r="LI184" i="12"/>
  <c r="LI188" i="12"/>
  <c r="LI182" i="12"/>
  <c r="LI186" i="12"/>
  <c r="LI189" i="12"/>
  <c r="LI183" i="12"/>
  <c r="LI185" i="12"/>
  <c r="JU169" i="12"/>
  <c r="JU186" i="12"/>
  <c r="JU189" i="12"/>
  <c r="JU183" i="12"/>
  <c r="JU181" i="12"/>
  <c r="JU184" i="12"/>
  <c r="JU182" i="12"/>
  <c r="JU187" i="12"/>
  <c r="JU185" i="12"/>
  <c r="JU188" i="12"/>
  <c r="LJ169" i="12"/>
  <c r="LJ184" i="12"/>
  <c r="LJ189" i="12"/>
  <c r="LJ181" i="12"/>
  <c r="LJ186" i="12"/>
  <c r="LJ183" i="12"/>
  <c r="LJ187" i="12"/>
  <c r="LJ182" i="12"/>
  <c r="LJ185" i="12"/>
  <c r="LJ188" i="12"/>
  <c r="IX169" i="12"/>
  <c r="IX187" i="12"/>
  <c r="IX184" i="12"/>
  <c r="IX189" i="12"/>
  <c r="IX183" i="12"/>
  <c r="IX186" i="12"/>
  <c r="IX181" i="12"/>
  <c r="IX182" i="12"/>
  <c r="IX185" i="12"/>
  <c r="IX188" i="12"/>
  <c r="LO169" i="12"/>
  <c r="LO186" i="12"/>
  <c r="LO181" i="12"/>
  <c r="LO185" i="12"/>
  <c r="LO184" i="12"/>
  <c r="LO188" i="12"/>
  <c r="LO182" i="12"/>
  <c r="LO189" i="12"/>
  <c r="LO183" i="12"/>
  <c r="LO187" i="12"/>
  <c r="JC169" i="12"/>
  <c r="JC185" i="12"/>
  <c r="JC186" i="12"/>
  <c r="JC189" i="12"/>
  <c r="JC183" i="12"/>
  <c r="JC184" i="12"/>
  <c r="JC181" i="12"/>
  <c r="JC182" i="12"/>
  <c r="JC188" i="12"/>
  <c r="JC187" i="12"/>
  <c r="LL169" i="12"/>
  <c r="LL185" i="12"/>
  <c r="LL187" i="12"/>
  <c r="LL188" i="12"/>
  <c r="LL184" i="12"/>
  <c r="LL186" i="12"/>
  <c r="LL183" i="12"/>
  <c r="LL182" i="12"/>
  <c r="LL181" i="12"/>
  <c r="LL189" i="12"/>
  <c r="MB168" i="12"/>
  <c r="IZ183" i="12"/>
  <c r="IZ185" i="12"/>
  <c r="IZ187" i="12"/>
  <c r="IZ181" i="12"/>
  <c r="IZ189" i="12"/>
  <c r="IZ184" i="12"/>
  <c r="IZ188" i="12"/>
  <c r="IZ169" i="12"/>
  <c r="IZ186" i="12"/>
  <c r="IZ182" i="12"/>
  <c r="DC168" i="12"/>
  <c r="HB182" i="12"/>
  <c r="HB189" i="12"/>
  <c r="HB181" i="12"/>
  <c r="HB183" i="12"/>
  <c r="HB185" i="12"/>
  <c r="HB186" i="12"/>
  <c r="HB188" i="12"/>
  <c r="HB187" i="12"/>
  <c r="HB169" i="12"/>
  <c r="HB184" i="12"/>
  <c r="GR181" i="12"/>
  <c r="GR186" i="12"/>
  <c r="GR183" i="12"/>
  <c r="GR189" i="12"/>
  <c r="GR185" i="12"/>
  <c r="GR188" i="12"/>
  <c r="GR184" i="12"/>
  <c r="GR182" i="12"/>
  <c r="GR187" i="12"/>
  <c r="CS168" i="12"/>
  <c r="GR169" i="12"/>
  <c r="CR168" i="12"/>
  <c r="GQ189" i="12"/>
  <c r="GQ182" i="12"/>
  <c r="GQ186" i="12"/>
  <c r="GQ188" i="12"/>
  <c r="GQ184" i="12"/>
  <c r="GQ185" i="12"/>
  <c r="GQ183" i="12"/>
  <c r="GQ169" i="12"/>
  <c r="GQ181" i="12"/>
  <c r="GQ187" i="12"/>
  <c r="DH168" i="12"/>
  <c r="HG189" i="12"/>
  <c r="HG186" i="12"/>
  <c r="HG184" i="12"/>
  <c r="HG185" i="12"/>
  <c r="HG188" i="12"/>
  <c r="HG183" i="12"/>
  <c r="HG187" i="12"/>
  <c r="HG169" i="12"/>
  <c r="HG181" i="12"/>
  <c r="HG182" i="12"/>
  <c r="HE185" i="12"/>
  <c r="HE189" i="12"/>
  <c r="HE182" i="12"/>
  <c r="HE186" i="12"/>
  <c r="HE181" i="12"/>
  <c r="HE184" i="12"/>
  <c r="HE188" i="12"/>
  <c r="HE183" i="12"/>
  <c r="HE187" i="12"/>
  <c r="DF168" i="12"/>
  <c r="HE169" i="12"/>
  <c r="BD168" i="12"/>
  <c r="FC183" i="12"/>
  <c r="FC186" i="12"/>
  <c r="FC189" i="12"/>
  <c r="FC188" i="12"/>
  <c r="FC181" i="12"/>
  <c r="FC182" i="12"/>
  <c r="FC184" i="12"/>
  <c r="FC169" i="12"/>
  <c r="FC185" i="12"/>
  <c r="FC187" i="12"/>
  <c r="GE188" i="12"/>
  <c r="CF168" i="12"/>
  <c r="GE189" i="12"/>
  <c r="GE185" i="12"/>
  <c r="GE182" i="12"/>
  <c r="GE186" i="12"/>
  <c r="GE187" i="12"/>
  <c r="GE184" i="12"/>
  <c r="GE181" i="12"/>
  <c r="GE169" i="12"/>
  <c r="GE183" i="12"/>
  <c r="AY168" i="12"/>
  <c r="EX188" i="12"/>
  <c r="EX183" i="12"/>
  <c r="EX186" i="12"/>
  <c r="EX187" i="12"/>
  <c r="EX169" i="12"/>
  <c r="EX189" i="12"/>
  <c r="EX182" i="12"/>
  <c r="EX181" i="12"/>
  <c r="EX184" i="12"/>
  <c r="EX185" i="12"/>
  <c r="EV186" i="12"/>
  <c r="EV185" i="12"/>
  <c r="EV188" i="12"/>
  <c r="EV182" i="12"/>
  <c r="EV184" i="12"/>
  <c r="EV181" i="12"/>
  <c r="EV187" i="12"/>
  <c r="EV189" i="12"/>
  <c r="EV183" i="12"/>
  <c r="AW168" i="12"/>
  <c r="EV169" i="12"/>
  <c r="IY169" i="12"/>
  <c r="IY182" i="12"/>
  <c r="IY183" i="12"/>
  <c r="IY188" i="12"/>
  <c r="IY186" i="12"/>
  <c r="IY187" i="12"/>
  <c r="IY181" i="12"/>
  <c r="IY189" i="12"/>
  <c r="IY185" i="12"/>
  <c r="IY184" i="12"/>
  <c r="CL168" i="12"/>
  <c r="GK182" i="12"/>
  <c r="GK185" i="12"/>
  <c r="GK186" i="12"/>
  <c r="GK188" i="12"/>
  <c r="GK184" i="12"/>
  <c r="GK187" i="12"/>
  <c r="GK181" i="12"/>
  <c r="GK183" i="12"/>
  <c r="GK189" i="12"/>
  <c r="GK169" i="12"/>
  <c r="LS169" i="12"/>
  <c r="LS181" i="12"/>
  <c r="V181" i="12" s="1"/>
  <c r="LS185" i="12"/>
  <c r="LS187" i="12"/>
  <c r="LS182" i="12"/>
  <c r="LS183" i="12"/>
  <c r="LS184" i="12"/>
  <c r="V184" i="12" s="1"/>
  <c r="LS186" i="12"/>
  <c r="LS189" i="12"/>
  <c r="LS188" i="12"/>
  <c r="V188" i="12" s="1"/>
  <c r="FJ181" i="12"/>
  <c r="FJ186" i="12"/>
  <c r="FJ185" i="12"/>
  <c r="BK168" i="12"/>
  <c r="FJ169" i="12"/>
  <c r="FJ183" i="12"/>
  <c r="FJ189" i="12"/>
  <c r="FJ184" i="12"/>
  <c r="FJ188" i="12"/>
  <c r="FJ182" i="12"/>
  <c r="FJ187" i="12"/>
  <c r="KR169" i="12"/>
  <c r="KR181" i="12"/>
  <c r="KR185" i="12"/>
  <c r="KR182" i="12"/>
  <c r="KR183" i="12"/>
  <c r="KR187" i="12"/>
  <c r="KR186" i="12"/>
  <c r="KR189" i="12"/>
  <c r="KR188" i="12"/>
  <c r="KR184" i="12"/>
  <c r="LA169" i="12"/>
  <c r="LA182" i="12"/>
  <c r="LA183" i="12"/>
  <c r="LA184" i="12"/>
  <c r="LA188" i="12"/>
  <c r="LA189" i="12"/>
  <c r="LA187" i="12"/>
  <c r="LA186" i="12"/>
  <c r="LA185" i="12"/>
  <c r="LA181" i="12"/>
  <c r="IS169" i="12"/>
  <c r="IS186" i="12"/>
  <c r="IS188" i="12"/>
  <c r="IS183" i="12"/>
  <c r="IS185" i="12"/>
  <c r="IS182" i="12"/>
  <c r="IS181" i="12"/>
  <c r="IS189" i="12"/>
  <c r="IS187" i="12"/>
  <c r="IS184" i="12"/>
  <c r="KW169" i="12"/>
  <c r="KW188" i="12"/>
  <c r="KW181" i="12"/>
  <c r="KW189" i="12"/>
  <c r="KW182" i="12"/>
  <c r="KW183" i="12"/>
  <c r="KW186" i="12"/>
  <c r="KW187" i="12"/>
  <c r="KW185" i="12"/>
  <c r="KW184" i="12"/>
  <c r="JE169" i="12"/>
  <c r="JE186" i="12"/>
  <c r="JE189" i="12"/>
  <c r="JE181" i="12"/>
  <c r="JE184" i="12"/>
  <c r="JE185" i="12"/>
  <c r="JE182" i="12"/>
  <c r="JE183" i="12"/>
  <c r="JE187" i="12"/>
  <c r="JE188" i="12"/>
  <c r="LB169" i="12"/>
  <c r="LB187" i="12"/>
  <c r="LB188" i="12"/>
  <c r="LB184" i="12"/>
  <c r="LB186" i="12"/>
  <c r="LB189" i="12"/>
  <c r="LB183" i="12"/>
  <c r="LB185" i="12"/>
  <c r="LB181" i="12"/>
  <c r="LB182" i="12"/>
  <c r="IP169" i="12"/>
  <c r="IP187" i="12"/>
  <c r="IP184" i="12"/>
  <c r="IP188" i="12"/>
  <c r="IP183" i="12"/>
  <c r="IP189" i="12"/>
  <c r="IP186" i="12"/>
  <c r="IP185" i="12"/>
  <c r="IP181" i="12"/>
  <c r="IP182" i="12"/>
  <c r="LG169" i="12"/>
  <c r="LG185" i="12"/>
  <c r="LG187" i="12"/>
  <c r="LG184" i="12"/>
  <c r="LG188" i="12"/>
  <c r="LG182" i="12"/>
  <c r="LG186" i="12"/>
  <c r="LG189" i="12"/>
  <c r="LG183" i="12"/>
  <c r="LG181" i="12"/>
  <c r="IU169" i="12"/>
  <c r="IU185" i="12"/>
  <c r="IU187" i="12"/>
  <c r="IU189" i="12"/>
  <c r="IU183" i="12"/>
  <c r="IU186" i="12"/>
  <c r="IU181" i="12"/>
  <c r="IU184" i="12"/>
  <c r="IU188" i="12"/>
  <c r="IU182" i="12"/>
  <c r="LD169" i="12"/>
  <c r="LD186" i="12"/>
  <c r="LD183" i="12"/>
  <c r="LD187" i="12"/>
  <c r="LD189" i="12"/>
  <c r="LD184" i="12"/>
  <c r="LD182" i="12"/>
  <c r="LD188" i="12"/>
  <c r="LD181" i="12"/>
  <c r="LD185" i="12"/>
  <c r="IR184" i="12"/>
  <c r="IR186" i="12"/>
  <c r="IR181" i="12"/>
  <c r="IR182" i="12"/>
  <c r="IR187" i="12"/>
  <c r="IR185" i="12"/>
  <c r="IR183" i="12"/>
  <c r="IR189" i="12"/>
  <c r="IR169" i="12"/>
  <c r="IR188" i="12"/>
  <c r="DS168" i="12"/>
  <c r="HR182" i="12"/>
  <c r="HR185" i="12"/>
  <c r="HR169" i="12"/>
  <c r="HR183" i="12"/>
  <c r="HR187" i="12"/>
  <c r="HR188" i="12"/>
  <c r="HR189" i="12"/>
  <c r="HR181" i="12"/>
  <c r="HR184" i="12"/>
  <c r="HR186" i="12"/>
  <c r="FW188" i="12"/>
  <c r="FW169" i="12"/>
  <c r="BX168" i="12"/>
  <c r="FW183" i="12"/>
  <c r="FW186" i="12"/>
  <c r="FW189" i="12"/>
  <c r="FW182" i="12"/>
  <c r="FW185" i="12"/>
  <c r="FW184" i="12"/>
  <c r="FW181" i="12"/>
  <c r="FW187" i="12"/>
  <c r="BW168" i="12"/>
  <c r="FV188" i="12"/>
  <c r="FV189" i="12"/>
  <c r="FV182" i="12"/>
  <c r="FV187" i="12"/>
  <c r="FV186" i="12"/>
  <c r="FV184" i="12"/>
  <c r="FV183" i="12"/>
  <c r="FV169" i="12"/>
  <c r="FV185" i="12"/>
  <c r="FV181" i="12"/>
  <c r="CM168" i="12"/>
  <c r="GL184" i="12"/>
  <c r="GL185" i="12"/>
  <c r="GL187" i="12"/>
  <c r="GL182" i="12"/>
  <c r="GL169" i="12"/>
  <c r="GL189" i="12"/>
  <c r="GL181" i="12"/>
  <c r="GL186" i="12"/>
  <c r="GL183" i="12"/>
  <c r="GL188" i="12"/>
  <c r="GJ183" i="12"/>
  <c r="GJ185" i="12"/>
  <c r="GJ186" i="12"/>
  <c r="GJ188" i="12"/>
  <c r="GJ182" i="12"/>
  <c r="GJ184" i="12"/>
  <c r="GJ187" i="12"/>
  <c r="GJ181" i="12"/>
  <c r="GJ189" i="12"/>
  <c r="GJ169" i="12"/>
  <c r="CK168" i="12"/>
  <c r="HC188" i="12"/>
  <c r="HC169" i="12"/>
  <c r="DD168" i="12"/>
  <c r="HC184" i="12"/>
  <c r="HC185" i="12"/>
  <c r="HC187" i="12"/>
  <c r="HC181" i="12"/>
  <c r="HC183" i="12"/>
  <c r="HC186" i="12"/>
  <c r="HC182" i="12"/>
  <c r="HC189" i="12"/>
  <c r="AS168" i="12"/>
  <c r="ER182" i="12"/>
  <c r="ER183" i="12"/>
  <c r="ER184" i="12"/>
  <c r="ER186" i="12"/>
  <c r="ER187" i="12"/>
  <c r="ER181" i="12"/>
  <c r="ER189" i="12"/>
  <c r="ER185" i="12"/>
  <c r="ER188" i="12"/>
  <c r="ER169" i="12"/>
  <c r="FT184" i="12"/>
  <c r="FT187" i="12"/>
  <c r="FT185" i="12"/>
  <c r="FT186" i="12"/>
  <c r="FT182" i="12"/>
  <c r="FT189" i="12"/>
  <c r="FT181" i="12"/>
  <c r="FT183" i="12"/>
  <c r="FT188" i="12"/>
  <c r="FT169" i="12"/>
  <c r="BU168" i="12"/>
  <c r="DU168" i="12"/>
  <c r="HT181" i="12"/>
  <c r="HT184" i="12"/>
  <c r="HT189" i="12"/>
  <c r="N189" i="12" s="1"/>
  <c r="HT186" i="12"/>
  <c r="HT183" i="12"/>
  <c r="HT188" i="12"/>
  <c r="N188" i="12" s="1"/>
  <c r="HT187" i="12"/>
  <c r="HT182" i="12"/>
  <c r="HT185" i="12"/>
  <c r="HT169" i="12"/>
  <c r="AN168" i="12"/>
  <c r="EM189" i="12"/>
  <c r="EM186" i="12"/>
  <c r="EM188" i="12"/>
  <c r="EM181" i="12"/>
  <c r="EM182" i="12"/>
  <c r="EM184" i="12"/>
  <c r="EM169" i="12"/>
  <c r="EM187" i="12"/>
  <c r="EM185" i="12"/>
  <c r="EM183" i="12"/>
  <c r="HS188" i="12"/>
  <c r="HS184" i="12"/>
  <c r="HS169" i="12"/>
  <c r="HS181" i="12"/>
  <c r="DT168" i="12"/>
  <c r="HS183" i="12"/>
  <c r="HS189" i="12"/>
  <c r="HS185" i="12"/>
  <c r="HS182" i="12"/>
  <c r="HS187" i="12"/>
  <c r="HS186" i="12"/>
  <c r="EK169" i="12"/>
  <c r="EK186" i="12"/>
  <c r="EK181" i="12"/>
  <c r="EK183" i="12"/>
  <c r="EK188" i="12"/>
  <c r="EK185" i="12"/>
  <c r="EK182" i="12"/>
  <c r="EK184" i="12"/>
  <c r="EK187" i="12"/>
  <c r="EK189" i="12"/>
  <c r="AL168" i="12"/>
  <c r="KM169" i="12"/>
  <c r="KM182" i="12"/>
  <c r="KM183" i="12"/>
  <c r="KM184" i="12"/>
  <c r="KM186" i="12"/>
  <c r="KM181" i="12"/>
  <c r="KM187" i="12"/>
  <c r="KM188" i="12"/>
  <c r="KM189" i="12"/>
  <c r="KM185" i="12"/>
  <c r="CD168" i="12"/>
  <c r="GC185" i="12"/>
  <c r="GC184" i="12"/>
  <c r="GC181" i="12"/>
  <c r="GC189" i="12"/>
  <c r="GC183" i="12"/>
  <c r="GC188" i="12"/>
  <c r="GC182" i="12"/>
  <c r="GC186" i="12"/>
  <c r="GC187" i="12"/>
  <c r="GC169" i="12"/>
  <c r="II169" i="12"/>
  <c r="II187" i="12"/>
  <c r="II182" i="12"/>
  <c r="II183" i="12"/>
  <c r="II181" i="12"/>
  <c r="II185" i="12"/>
  <c r="II189" i="12"/>
  <c r="II188" i="12"/>
  <c r="II184" i="12"/>
  <c r="II186" i="12"/>
  <c r="HN185" i="12"/>
  <c r="HN186" i="12"/>
  <c r="HN184" i="12"/>
  <c r="HN183" i="12"/>
  <c r="HN182" i="12"/>
  <c r="DO168" i="12"/>
  <c r="HN169" i="12"/>
  <c r="HN189" i="12"/>
  <c r="HN188" i="12"/>
  <c r="HN187" i="12"/>
  <c r="HN181" i="12"/>
  <c r="FB182" i="12"/>
  <c r="FB188" i="12"/>
  <c r="FB184" i="12"/>
  <c r="FB187" i="12"/>
  <c r="FB169" i="12"/>
  <c r="FB185" i="12"/>
  <c r="FB181" i="12"/>
  <c r="FB189" i="12"/>
  <c r="BC168" i="12"/>
  <c r="FB186" i="12"/>
  <c r="FB183" i="12"/>
  <c r="KE169" i="12"/>
  <c r="KE181" i="12"/>
  <c r="KE182" i="12"/>
  <c r="KE187" i="12"/>
  <c r="KE185" i="12"/>
  <c r="KE188" i="12"/>
  <c r="KE184" i="12"/>
  <c r="KE186" i="12"/>
  <c r="KE183" i="12"/>
  <c r="KE189" i="12"/>
  <c r="KO169" i="12"/>
  <c r="KO183" i="12"/>
  <c r="KO185" i="12"/>
  <c r="KO189" i="12"/>
  <c r="KO188" i="12"/>
  <c r="KO182" i="12"/>
  <c r="KO187" i="12"/>
  <c r="KO186" i="12"/>
  <c r="KO181" i="12"/>
  <c r="KO184" i="12"/>
  <c r="MC168" i="12"/>
  <c r="KJ169" i="12"/>
  <c r="KJ183" i="12"/>
  <c r="KJ184" i="12"/>
  <c r="KJ181" i="12"/>
  <c r="KJ185" i="12"/>
  <c r="KJ189" i="12"/>
  <c r="KJ188" i="12"/>
  <c r="KJ182" i="12"/>
  <c r="KJ187" i="12"/>
  <c r="KJ186" i="12"/>
  <c r="IO169" i="12"/>
  <c r="IO189" i="12"/>
  <c r="IO181" i="12"/>
  <c r="IO184" i="12"/>
  <c r="IO185" i="12"/>
  <c r="IO187" i="12"/>
  <c r="IO182" i="12"/>
  <c r="IO188" i="12"/>
  <c r="IO183" i="12"/>
  <c r="IO186" i="12"/>
  <c r="KT169" i="12"/>
  <c r="KT187" i="12"/>
  <c r="KT184" i="12"/>
  <c r="KT182" i="12"/>
  <c r="KT186" i="12"/>
  <c r="KT188" i="12"/>
  <c r="KT189" i="12"/>
  <c r="KT181" i="12"/>
  <c r="KT183" i="12"/>
  <c r="KT185" i="12"/>
  <c r="EE173" i="12"/>
  <c r="JT169" i="12"/>
  <c r="JT183" i="12"/>
  <c r="JT181" i="12"/>
  <c r="JT184" i="12"/>
  <c r="JT182" i="12"/>
  <c r="JT185" i="12"/>
  <c r="JT186" i="12"/>
  <c r="JT189" i="12"/>
  <c r="JT188" i="12"/>
  <c r="JT187" i="12"/>
  <c r="KY169" i="12"/>
  <c r="KY183" i="12"/>
  <c r="KY184" i="12"/>
  <c r="KY189" i="12"/>
  <c r="KY186" i="12"/>
  <c r="KY181" i="12"/>
  <c r="KY185" i="12"/>
  <c r="KY188" i="12"/>
  <c r="KY187" i="12"/>
  <c r="KY182" i="12"/>
  <c r="IM169" i="12"/>
  <c r="IM184" i="12"/>
  <c r="IM186" i="12"/>
  <c r="IM185" i="12"/>
  <c r="IM187" i="12"/>
  <c r="IM188" i="12"/>
  <c r="IM182" i="12"/>
  <c r="IM183" i="12"/>
  <c r="IM181" i="12"/>
  <c r="IM189" i="12"/>
  <c r="KV169" i="12"/>
  <c r="KV186" i="12"/>
  <c r="KV181" i="12"/>
  <c r="KV188" i="12"/>
  <c r="KV183" i="12"/>
  <c r="KV185" i="12"/>
  <c r="KV187" i="12"/>
  <c r="KV182" i="12"/>
  <c r="KV184" i="12"/>
  <c r="KV189" i="12"/>
  <c r="IJ184" i="12"/>
  <c r="IJ169" i="12"/>
  <c r="IJ186" i="12"/>
  <c r="IJ188" i="12"/>
  <c r="IJ181" i="12"/>
  <c r="IJ189" i="12"/>
  <c r="IJ187" i="12"/>
  <c r="IJ183" i="12"/>
  <c r="IJ185" i="12"/>
  <c r="IJ182" i="12"/>
  <c r="EE174" i="12"/>
  <c r="EI182" i="12"/>
  <c r="EI181" i="12"/>
  <c r="HW180" i="12"/>
  <c r="HV180" i="12"/>
  <c r="DW180" i="12"/>
  <c r="DX180" i="12"/>
  <c r="IB180" i="12"/>
  <c r="S180" i="12" s="1"/>
  <c r="MA180" i="12"/>
  <c r="AA180" i="12" s="1"/>
  <c r="EC180" i="12"/>
  <c r="K180" i="12" s="1"/>
  <c r="LU180" i="12"/>
  <c r="LV180" i="12"/>
  <c r="H213" i="21"/>
  <c r="H211" i="21"/>
  <c r="BC211" i="21"/>
  <c r="K211" i="21" s="1"/>
  <c r="AW213" i="21"/>
  <c r="BC213" i="21"/>
  <c r="AX213" i="21"/>
  <c r="BD211" i="21"/>
  <c r="I211" i="21" s="1"/>
  <c r="J211" i="21" s="1"/>
  <c r="DD211" i="21"/>
  <c r="Y211" i="21" s="1"/>
  <c r="Z211" i="21" s="1"/>
  <c r="X211" i="21"/>
  <c r="CQ198" i="21"/>
  <c r="P211" i="21"/>
  <c r="CX211" i="21"/>
  <c r="CY211" i="21"/>
  <c r="AW211" i="21"/>
  <c r="BX211" i="21"/>
  <c r="BW211" i="21"/>
  <c r="AY211" i="21"/>
  <c r="CC211" i="21"/>
  <c r="S211" i="21" s="1"/>
  <c r="AX211" i="21"/>
  <c r="BY211" i="21"/>
  <c r="CW211" i="21"/>
  <c r="DC211" i="21"/>
  <c r="AA211" i="21" s="1"/>
  <c r="CD211" i="21"/>
  <c r="Q211" i="21" s="1"/>
  <c r="R211" i="21" s="1"/>
  <c r="X213" i="21"/>
  <c r="AN212" i="21"/>
  <c r="AN19" i="21"/>
  <c r="AS212" i="21"/>
  <c r="G212" i="21" s="1"/>
  <c r="AS19" i="21"/>
  <c r="G19" i="21" s="1"/>
  <c r="AM212" i="21"/>
  <c r="AM19" i="21"/>
  <c r="AK212" i="21"/>
  <c r="AK19" i="21"/>
  <c r="AU212" i="21"/>
  <c r="AU19" i="21"/>
  <c r="AL212" i="21"/>
  <c r="AL19" i="21"/>
  <c r="AT212" i="21"/>
  <c r="F212" i="21" s="1"/>
  <c r="AT19" i="21"/>
  <c r="F19" i="21" s="1"/>
  <c r="AQ212" i="21"/>
  <c r="AQ19" i="21"/>
  <c r="AR212" i="21"/>
  <c r="AR19" i="21"/>
  <c r="AO212" i="21"/>
  <c r="AO19" i="21"/>
  <c r="AJ212" i="21"/>
  <c r="AJ19" i="21"/>
  <c r="AP212" i="21"/>
  <c r="BN212" i="21"/>
  <c r="BN19" i="21"/>
  <c r="BO212" i="21"/>
  <c r="BO19" i="21"/>
  <c r="BT212" i="21"/>
  <c r="N212" i="21" s="1"/>
  <c r="BT19" i="21"/>
  <c r="N19" i="21" s="1"/>
  <c r="BU212" i="21"/>
  <c r="BU19" i="21"/>
  <c r="BQ212" i="21"/>
  <c r="BQ19" i="21"/>
  <c r="BR212" i="21"/>
  <c r="BR19" i="21"/>
  <c r="BM212" i="21"/>
  <c r="BM19" i="21"/>
  <c r="BL212" i="21"/>
  <c r="BL19" i="21"/>
  <c r="BK212" i="21"/>
  <c r="BK19" i="21"/>
  <c r="BS212" i="21"/>
  <c r="O212" i="21" s="1"/>
  <c r="BS19" i="21"/>
  <c r="O19" i="21" s="1"/>
  <c r="BJ212" i="21"/>
  <c r="BJ19" i="21"/>
  <c r="CT212" i="21"/>
  <c r="V212" i="21" s="1"/>
  <c r="CT19" i="21"/>
  <c r="V19" i="21" s="1"/>
  <c r="CN212" i="21"/>
  <c r="CN19" i="21"/>
  <c r="CP212" i="21"/>
  <c r="CP19" i="21"/>
  <c r="CK212" i="21"/>
  <c r="CK19" i="21"/>
  <c r="CR212" i="21"/>
  <c r="CR19" i="21"/>
  <c r="CM212" i="21"/>
  <c r="CM19" i="21"/>
  <c r="CS212" i="21"/>
  <c r="W212" i="21" s="1"/>
  <c r="CS19" i="21"/>
  <c r="W19" i="21" s="1"/>
  <c r="CO212" i="21"/>
  <c r="CO19" i="21"/>
  <c r="CU212" i="21"/>
  <c r="CU19" i="21"/>
  <c r="CQ212" i="21"/>
  <c r="CQ19" i="21"/>
  <c r="CL212" i="21"/>
  <c r="CL19" i="21"/>
  <c r="CJ212" i="21"/>
  <c r="CJ19" i="21"/>
  <c r="BP212" i="21"/>
  <c r="FQ213" i="12"/>
  <c r="FQ19" i="12"/>
  <c r="GH213" i="12"/>
  <c r="GH19" i="12"/>
  <c r="HM213" i="12"/>
  <c r="HM19" i="12"/>
  <c r="GL213" i="12"/>
  <c r="GL19" i="12"/>
  <c r="JT213" i="12"/>
  <c r="JT19" i="12"/>
  <c r="JA213" i="12"/>
  <c r="JA19" i="12"/>
  <c r="EJ213" i="12"/>
  <c r="EJ19" i="12"/>
  <c r="IX213" i="12"/>
  <c r="IX19" i="12"/>
  <c r="FB213" i="12"/>
  <c r="FB19" i="12"/>
  <c r="GG213" i="12"/>
  <c r="GG19" i="12"/>
  <c r="JV213" i="12"/>
  <c r="JV19" i="12"/>
  <c r="HR213" i="12"/>
  <c r="HR19" i="12"/>
  <c r="EV213" i="12"/>
  <c r="EV19" i="12"/>
  <c r="KZ213" i="12"/>
  <c r="KZ19" i="12"/>
  <c r="IN213" i="12"/>
  <c r="IN19" i="12"/>
  <c r="LF213" i="12"/>
  <c r="LF19" i="12"/>
  <c r="IT213" i="12"/>
  <c r="IT19" i="12"/>
  <c r="JH213" i="12"/>
  <c r="JH19" i="12"/>
  <c r="KU213" i="12"/>
  <c r="KU19" i="12"/>
  <c r="II213" i="12"/>
  <c r="II19" i="12"/>
  <c r="HF213" i="12"/>
  <c r="HF19" i="12"/>
  <c r="EL213" i="12"/>
  <c r="EL19" i="12"/>
  <c r="FY213" i="12"/>
  <c r="FY19" i="12"/>
  <c r="IP213" i="12"/>
  <c r="IP19" i="12"/>
  <c r="FO213" i="12"/>
  <c r="FO19" i="12"/>
  <c r="HJ213" i="12"/>
  <c r="HJ19" i="12"/>
  <c r="GZ213" i="12"/>
  <c r="GZ19" i="12"/>
  <c r="EN213" i="12"/>
  <c r="EN19" i="12"/>
  <c r="KR213" i="12"/>
  <c r="KR19" i="12"/>
  <c r="JK213" i="12"/>
  <c r="JK19" i="12"/>
  <c r="KX213" i="12"/>
  <c r="KX19" i="12"/>
  <c r="IL213" i="12"/>
  <c r="IL19" i="12"/>
  <c r="JY213" i="12"/>
  <c r="JY19" i="12"/>
  <c r="LL213" i="12"/>
  <c r="LL19" i="12"/>
  <c r="IZ213" i="12"/>
  <c r="IZ19" i="12"/>
  <c r="KM213" i="12"/>
  <c r="KM19" i="12"/>
  <c r="HS213" i="12"/>
  <c r="HS19" i="12"/>
  <c r="JC213" i="12"/>
  <c r="JC19" i="12"/>
  <c r="GK213" i="12"/>
  <c r="GK19" i="12"/>
  <c r="JQ213" i="12"/>
  <c r="JQ19" i="12"/>
  <c r="LD213" i="12"/>
  <c r="LD19" i="12"/>
  <c r="FH213" i="12"/>
  <c r="FH19" i="12"/>
  <c r="HD213" i="12"/>
  <c r="HD19" i="12"/>
  <c r="GP213" i="12"/>
  <c r="GP19" i="12"/>
  <c r="KC213" i="12"/>
  <c r="KC19" i="12"/>
  <c r="FI213" i="12"/>
  <c r="FI19" i="12"/>
  <c r="JU213" i="12"/>
  <c r="JU19" i="12"/>
  <c r="HK213" i="12"/>
  <c r="HK19" i="12"/>
  <c r="EY213" i="12"/>
  <c r="EY19" i="12"/>
  <c r="GT213" i="12"/>
  <c r="GT19" i="12"/>
  <c r="JM213" i="12"/>
  <c r="JM19" i="12"/>
  <c r="GJ213" i="12"/>
  <c r="GJ19" i="12"/>
  <c r="KK213" i="12"/>
  <c r="KK19" i="12"/>
  <c r="KB213" i="12"/>
  <c r="KB19" i="12"/>
  <c r="LG213" i="12"/>
  <c r="LG19" i="12"/>
  <c r="IU213" i="12"/>
  <c r="IU19" i="12"/>
  <c r="KH213" i="12"/>
  <c r="KH19" i="12"/>
  <c r="JI213" i="12"/>
  <c r="JI19" i="12"/>
  <c r="KV213" i="12"/>
  <c r="KV19" i="12"/>
  <c r="IJ213" i="12"/>
  <c r="IJ19" i="12"/>
  <c r="JW213" i="12"/>
  <c r="JW19" i="12"/>
  <c r="ET213" i="12"/>
  <c r="ET19" i="12"/>
  <c r="HB213" i="12"/>
  <c r="HB19" i="12"/>
  <c r="GR213" i="12"/>
  <c r="GR19" i="12"/>
  <c r="KJ213" i="12"/>
  <c r="KJ19" i="12"/>
  <c r="IR213" i="12"/>
  <c r="IR19" i="12"/>
  <c r="KE213" i="12"/>
  <c r="KE19" i="12"/>
  <c r="HQ213" i="12"/>
  <c r="HQ19" i="12"/>
  <c r="HG213" i="12"/>
  <c r="HG19" i="12"/>
  <c r="HA213" i="12"/>
  <c r="HA19" i="12"/>
  <c r="IW213" i="12"/>
  <c r="IW19" i="12"/>
  <c r="FA213" i="12"/>
  <c r="FA19" i="12"/>
  <c r="GB213" i="12"/>
  <c r="GB19" i="12"/>
  <c r="KY213" i="12"/>
  <c r="KY19" i="12"/>
  <c r="EU213" i="12"/>
  <c r="EU19" i="12"/>
  <c r="LI213" i="12"/>
  <c r="LI19" i="12"/>
  <c r="LA213" i="12"/>
  <c r="LA19" i="12"/>
  <c r="IO213" i="12"/>
  <c r="IO19" i="12"/>
  <c r="EQ213" i="12"/>
  <c r="EQ19" i="12"/>
  <c r="LM213" i="12"/>
  <c r="LM19" i="12"/>
  <c r="HO213" i="12"/>
  <c r="HO19" i="12"/>
  <c r="GN213" i="12"/>
  <c r="GN19" i="12"/>
  <c r="FM213" i="12"/>
  <c r="FM19" i="12"/>
  <c r="HE213" i="12"/>
  <c r="HE19" i="12"/>
  <c r="KL213" i="12"/>
  <c r="KL19" i="12"/>
  <c r="FT213" i="12"/>
  <c r="FT19" i="12"/>
  <c r="KQ213" i="12"/>
  <c r="KQ19" i="12"/>
  <c r="JR213" i="12"/>
  <c r="JR19" i="12"/>
  <c r="IS213" i="12"/>
  <c r="IS19" i="12"/>
  <c r="JG213" i="12"/>
  <c r="JG19" i="12"/>
  <c r="FF213" i="12"/>
  <c r="FF19" i="12"/>
  <c r="FK213" i="12"/>
  <c r="FK19" i="12"/>
  <c r="KP213" i="12"/>
  <c r="KP19" i="12"/>
  <c r="GC213" i="12"/>
  <c r="GC19" i="12"/>
  <c r="JE213" i="12"/>
  <c r="JE19" i="12"/>
  <c r="IM213" i="12"/>
  <c r="IM19" i="12"/>
  <c r="JZ213" i="12"/>
  <c r="JZ19" i="12"/>
  <c r="KN213" i="12"/>
  <c r="KN19" i="12"/>
  <c r="GV213" i="12"/>
  <c r="GV19" i="12"/>
  <c r="GQ213" i="12"/>
  <c r="GQ19" i="12"/>
  <c r="FP213" i="12"/>
  <c r="FP19" i="12"/>
  <c r="GF213" i="12"/>
  <c r="GF19" i="12"/>
  <c r="FZ213" i="12"/>
  <c r="FZ19" i="12"/>
  <c r="ES213" i="12"/>
  <c r="ES19" i="12"/>
  <c r="GU213" i="12"/>
  <c r="GU19" i="12"/>
  <c r="GD213" i="12"/>
  <c r="GD19" i="12"/>
  <c r="JL213" i="12"/>
  <c r="JL19" i="12"/>
  <c r="LE213" i="12"/>
  <c r="LE19" i="12"/>
  <c r="KF213" i="12"/>
  <c r="KF19" i="12"/>
  <c r="GA213" i="12"/>
  <c r="GA19" i="12"/>
  <c r="GS213" i="12"/>
  <c r="GS19" i="12"/>
  <c r="FU213" i="12"/>
  <c r="FU19" i="12"/>
  <c r="FS213" i="12"/>
  <c r="FS19" i="12"/>
  <c r="ER213" i="12"/>
  <c r="ER19" i="12"/>
  <c r="EO213" i="12"/>
  <c r="EO19" i="12"/>
  <c r="FR213" i="12"/>
  <c r="FR19" i="12"/>
  <c r="GW213" i="12"/>
  <c r="GW19" i="12"/>
  <c r="EK213" i="12"/>
  <c r="EK19" i="12"/>
  <c r="GM213" i="12"/>
  <c r="GM19" i="12"/>
  <c r="KT213" i="12"/>
  <c r="KT19" i="12"/>
  <c r="FV213" i="12"/>
  <c r="FV19" i="12"/>
  <c r="JF213" i="12"/>
  <c r="JF19" i="12"/>
  <c r="FL213" i="12"/>
  <c r="FL19" i="12"/>
  <c r="LP213" i="12"/>
  <c r="LP19" i="12"/>
  <c r="JD213" i="12"/>
  <c r="JD19" i="12"/>
  <c r="KI213" i="12"/>
  <c r="KI19" i="12"/>
  <c r="JJ213" i="12"/>
  <c r="JJ19" i="12"/>
  <c r="KW213" i="12"/>
  <c r="KW19" i="12"/>
  <c r="IK213" i="12"/>
  <c r="IK19" i="12"/>
  <c r="JX213" i="12"/>
  <c r="JX19" i="12"/>
  <c r="LK213" i="12"/>
  <c r="LK19" i="12"/>
  <c r="IY213" i="12"/>
  <c r="IY19" i="12"/>
  <c r="HL213" i="12"/>
  <c r="HL19" i="12"/>
  <c r="EX213" i="12"/>
  <c r="EX19" i="12"/>
  <c r="FG213" i="12"/>
  <c r="FG19" i="12"/>
  <c r="KS213" i="12"/>
  <c r="KS19" i="12"/>
  <c r="LQ213" i="12"/>
  <c r="LQ19" i="12"/>
  <c r="LO213" i="12"/>
  <c r="LO19" i="12"/>
  <c r="HT213" i="12"/>
  <c r="N213" i="12" s="1"/>
  <c r="HT19" i="12"/>
  <c r="N19" i="12" s="1"/>
  <c r="HI213" i="12"/>
  <c r="HI19" i="12"/>
  <c r="GI213" i="12"/>
  <c r="GI19" i="12"/>
  <c r="LR213" i="12"/>
  <c r="LR19" i="12"/>
  <c r="JO213" i="12"/>
  <c r="JO19" i="12"/>
  <c r="EM213" i="12"/>
  <c r="EM19" i="12"/>
  <c r="GY213" i="12"/>
  <c r="GY19" i="12"/>
  <c r="FE213" i="12"/>
  <c r="FE19" i="12"/>
  <c r="FX213" i="12"/>
  <c r="FX19" i="12"/>
  <c r="EZ213" i="12"/>
  <c r="EZ19" i="12"/>
  <c r="EW213" i="12"/>
  <c r="EW19" i="12"/>
  <c r="LJ213" i="12"/>
  <c r="LJ19" i="12"/>
  <c r="FJ213" i="12"/>
  <c r="FJ19" i="12"/>
  <c r="GO213" i="12"/>
  <c r="GO19" i="12"/>
  <c r="LB213" i="12"/>
  <c r="LB19" i="12"/>
  <c r="GE213" i="12"/>
  <c r="GE19" i="12"/>
  <c r="JN213" i="12"/>
  <c r="JN19" i="12"/>
  <c r="FN213" i="12"/>
  <c r="FN19" i="12"/>
  <c r="HP213" i="12"/>
  <c r="HP19" i="12"/>
  <c r="FD213" i="12"/>
  <c r="FD19" i="12"/>
  <c r="LH213" i="12"/>
  <c r="LH19" i="12"/>
  <c r="IV213" i="12"/>
  <c r="IV19" i="12"/>
  <c r="KA213" i="12"/>
  <c r="KA19" i="12"/>
  <c r="LN213" i="12"/>
  <c r="LN19" i="12"/>
  <c r="JB213" i="12"/>
  <c r="JB19" i="12"/>
  <c r="KO213" i="12"/>
  <c r="KO19" i="12"/>
  <c r="JP213" i="12"/>
  <c r="JP19" i="12"/>
  <c r="LC213" i="12"/>
  <c r="LC19" i="12"/>
  <c r="IQ213" i="12"/>
  <c r="IQ19" i="12"/>
  <c r="GX213" i="12"/>
  <c r="GX19" i="12"/>
  <c r="HC213" i="12"/>
  <c r="HC19" i="12"/>
  <c r="FC213" i="12"/>
  <c r="FC19" i="12"/>
  <c r="KD213" i="12"/>
  <c r="KD19" i="12"/>
  <c r="HN213" i="12"/>
  <c r="HN19" i="12"/>
  <c r="FW213" i="12"/>
  <c r="FW19" i="12"/>
  <c r="EP213" i="12"/>
  <c r="EP19" i="12"/>
  <c r="HH213" i="12"/>
  <c r="HH19" i="12"/>
  <c r="JS213" i="12"/>
  <c r="JS19" i="12"/>
  <c r="KG213" i="12"/>
  <c r="KG19" i="12"/>
  <c r="P213" i="21"/>
  <c r="ID212" i="12"/>
  <c r="Q212" i="12" s="1"/>
  <c r="IC212" i="12"/>
  <c r="O212" i="12" s="1"/>
  <c r="HV214" i="12"/>
  <c r="HW214" i="12"/>
  <c r="BX213" i="21"/>
  <c r="BW213" i="21"/>
  <c r="CC213" i="21"/>
  <c r="LU214" i="12"/>
  <c r="LV214" i="12"/>
  <c r="V230" i="12"/>
  <c r="LS213" i="12"/>
  <c r="V213" i="12" s="1"/>
  <c r="IB214" i="12"/>
  <c r="MA214" i="12"/>
  <c r="CX213" i="21"/>
  <c r="CW213" i="21"/>
  <c r="DC213" i="21"/>
  <c r="EC214" i="12"/>
  <c r="DX214" i="12"/>
  <c r="DW214" i="12"/>
  <c r="AJ198" i="21"/>
  <c r="CJ203" i="21"/>
  <c r="BJ198" i="21"/>
  <c r="H214" i="21"/>
  <c r="MB242" i="12"/>
  <c r="W242" i="12" s="1"/>
  <c r="ID227" i="12"/>
  <c r="IC228" i="12"/>
  <c r="IC227" i="12"/>
  <c r="MC245" i="12"/>
  <c r="Y245" i="12" s="1"/>
  <c r="Z245" i="12" s="1"/>
  <c r="HV240" i="12"/>
  <c r="HW240" i="12"/>
  <c r="MA243" i="12"/>
  <c r="HV239" i="12"/>
  <c r="HW239" i="12"/>
  <c r="IC238" i="12"/>
  <c r="O238" i="12" s="1"/>
  <c r="P238" i="12" s="1"/>
  <c r="LU242" i="12"/>
  <c r="LV242" i="12"/>
  <c r="MA246" i="12"/>
  <c r="MA245" i="12"/>
  <c r="LV243" i="12"/>
  <c r="LU243" i="12"/>
  <c r="MC244" i="12"/>
  <c r="Y244" i="12" s="1"/>
  <c r="Z244" i="12" s="1"/>
  <c r="ID224" i="12"/>
  <c r="ID228" i="12"/>
  <c r="LV244" i="12"/>
  <c r="LU244" i="12"/>
  <c r="IB237" i="12"/>
  <c r="MC246" i="12"/>
  <c r="Y246" i="12" s="1"/>
  <c r="Z246" i="12" s="1"/>
  <c r="MC243" i="12"/>
  <c r="Y243" i="12" s="1"/>
  <c r="Z243" i="12" s="1"/>
  <c r="MA244" i="12"/>
  <c r="MB246" i="12"/>
  <c r="W246" i="12" s="1"/>
  <c r="X246" i="12" s="1"/>
  <c r="IC224" i="12"/>
  <c r="ID240" i="12"/>
  <c r="Q240" i="12" s="1"/>
  <c r="R240" i="12" s="1"/>
  <c r="ID238" i="12"/>
  <c r="Q238" i="12" s="1"/>
  <c r="R238" i="12" s="1"/>
  <c r="ID236" i="12"/>
  <c r="Q236" i="12" s="1"/>
  <c r="R236" i="12" s="1"/>
  <c r="MC242" i="12"/>
  <c r="Y242" i="12" s="1"/>
  <c r="Z242" i="12" s="1"/>
  <c r="X242" i="12"/>
  <c r="MB245" i="12"/>
  <c r="W245" i="12" s="1"/>
  <c r="X245" i="12" s="1"/>
  <c r="IC225" i="12"/>
  <c r="IC226" i="12"/>
  <c r="HV237" i="12"/>
  <c r="HW237" i="12"/>
  <c r="MB244" i="12"/>
  <c r="W244" i="12" s="1"/>
  <c r="X244" i="12" s="1"/>
  <c r="LV245" i="12"/>
  <c r="LU245" i="12"/>
  <c r="ID225" i="12"/>
  <c r="IB238" i="12"/>
  <c r="IC239" i="12"/>
  <c r="O239" i="12" s="1"/>
  <c r="P239" i="12" s="1"/>
  <c r="IC240" i="12"/>
  <c r="O240" i="12" s="1"/>
  <c r="P240" i="12" s="1"/>
  <c r="MB243" i="12"/>
  <c r="W243" i="12" s="1"/>
  <c r="X243" i="12" s="1"/>
  <c r="IB236" i="12"/>
  <c r="MA242" i="12"/>
  <c r="ID239" i="12"/>
  <c r="Q239" i="12" s="1"/>
  <c r="R239" i="12" s="1"/>
  <c r="IB239" i="12"/>
  <c r="ID237" i="12"/>
  <c r="Q237" i="12" s="1"/>
  <c r="R237" i="12" s="1"/>
  <c r="IC237" i="12"/>
  <c r="O237" i="12" s="1"/>
  <c r="P237" i="12" s="1"/>
  <c r="HV236" i="12"/>
  <c r="HW236" i="12"/>
  <c r="IB240" i="12"/>
  <c r="IC236" i="12"/>
  <c r="O236" i="12" s="1"/>
  <c r="P236" i="12" s="1"/>
  <c r="LV246" i="12"/>
  <c r="LU246" i="12"/>
  <c r="ID226" i="12"/>
  <c r="HV238" i="12"/>
  <c r="HW238" i="12"/>
  <c r="MB230" i="12"/>
  <c r="W230" i="12" s="1"/>
  <c r="MB231" i="12"/>
  <c r="MC233" i="12"/>
  <c r="Y233" i="12" s="1"/>
  <c r="Z233" i="12" s="1"/>
  <c r="MA232" i="12"/>
  <c r="MA230" i="12"/>
  <c r="IB227" i="12"/>
  <c r="LU231" i="12"/>
  <c r="LV231" i="12"/>
  <c r="MC234" i="12"/>
  <c r="LV232" i="12"/>
  <c r="LU232" i="12"/>
  <c r="MB233" i="12"/>
  <c r="W233" i="12" s="1"/>
  <c r="X233" i="12" s="1"/>
  <c r="MB232" i="12"/>
  <c r="LV234" i="12"/>
  <c r="LU234" i="12"/>
  <c r="LU233" i="12"/>
  <c r="LV233" i="12"/>
  <c r="MA231" i="12"/>
  <c r="IB225" i="12"/>
  <c r="DC212" i="12"/>
  <c r="AQ212" i="12"/>
  <c r="CK212" i="12"/>
  <c r="BS212" i="12"/>
  <c r="MA234" i="12"/>
  <c r="MC230" i="12"/>
  <c r="Y230" i="12" s="1"/>
  <c r="MB234" i="12"/>
  <c r="LV230" i="12"/>
  <c r="LU230" i="12"/>
  <c r="MC231" i="12"/>
  <c r="IB226" i="12"/>
  <c r="MC232" i="12"/>
  <c r="MA233" i="12"/>
  <c r="IB228" i="12"/>
  <c r="DT212" i="12"/>
  <c r="BH212" i="12"/>
  <c r="CE212" i="12"/>
  <c r="DB212" i="12"/>
  <c r="AP212" i="12"/>
  <c r="BM212" i="12"/>
  <c r="CJ212" i="12"/>
  <c r="DG212" i="12"/>
  <c r="AU212" i="12"/>
  <c r="BZ212" i="12"/>
  <c r="CN212" i="12"/>
  <c r="DK212" i="12"/>
  <c r="AY212" i="12"/>
  <c r="BV212" i="12"/>
  <c r="CS212" i="12"/>
  <c r="CA212" i="12"/>
  <c r="BP212" i="12"/>
  <c r="CM212" i="12"/>
  <c r="DJ212" i="12"/>
  <c r="AX212" i="12"/>
  <c r="BU212" i="12"/>
  <c r="CR212" i="12"/>
  <c r="DO212" i="12"/>
  <c r="BC212" i="12"/>
  <c r="CH212" i="12"/>
  <c r="DM212" i="12"/>
  <c r="BA212" i="12"/>
  <c r="BX212" i="12"/>
  <c r="CU212" i="12"/>
  <c r="CC212" i="12"/>
  <c r="BK212" i="12"/>
  <c r="DQ212" i="12"/>
  <c r="BE212" i="12"/>
  <c r="CY212" i="12"/>
  <c r="AM212" i="12"/>
  <c r="DI212" i="12"/>
  <c r="AW212" i="12"/>
  <c r="DA212" i="12"/>
  <c r="AO212" i="12"/>
  <c r="CI212" i="12"/>
  <c r="BW212" i="12"/>
  <c r="CT212" i="12"/>
  <c r="BR212" i="12"/>
  <c r="CB212" i="12"/>
  <c r="DL212" i="12"/>
  <c r="AZ212" i="12"/>
  <c r="BI212" i="12"/>
  <c r="DS212" i="12"/>
  <c r="BG212" i="12"/>
  <c r="CD212" i="12"/>
  <c r="CV212" i="12"/>
  <c r="DE212" i="12"/>
  <c r="AS212" i="12"/>
  <c r="BL212" i="12"/>
  <c r="BB212" i="12"/>
  <c r="DP212" i="12"/>
  <c r="BD212" i="12"/>
  <c r="DR212" i="12"/>
  <c r="BF212" i="12"/>
  <c r="CP212" i="12"/>
  <c r="CZ212" i="12"/>
  <c r="AN212" i="12"/>
  <c r="BY212" i="12"/>
  <c r="CX212" i="12"/>
  <c r="AL212" i="12"/>
  <c r="DH212" i="12"/>
  <c r="AV212" i="12"/>
  <c r="CF212" i="12"/>
  <c r="BQ212" i="12"/>
  <c r="CG212" i="12"/>
  <c r="CW212" i="12"/>
  <c r="AK212" i="12"/>
  <c r="BO212" i="12"/>
  <c r="CL212" i="12"/>
  <c r="BT212" i="12"/>
  <c r="DD212" i="12"/>
  <c r="AR212" i="12"/>
  <c r="MC212" i="12"/>
  <c r="MB212" i="12"/>
  <c r="W212" i="12" s="1"/>
  <c r="MA212" i="12"/>
  <c r="BJ212" i="12"/>
  <c r="DF212" i="12"/>
  <c r="AT212" i="12"/>
  <c r="CO212" i="12"/>
  <c r="IB212" i="12"/>
  <c r="BN212" i="12"/>
  <c r="LV212" i="12"/>
  <c r="LU212" i="12"/>
  <c r="CQ212" i="12"/>
  <c r="HW228" i="12"/>
  <c r="HV228" i="12"/>
  <c r="DU212" i="12"/>
  <c r="N212" i="12"/>
  <c r="HW226" i="12"/>
  <c r="HV226" i="12"/>
  <c r="HZ212" i="12"/>
  <c r="HY212" i="12"/>
  <c r="HX212" i="12"/>
  <c r="HW212" i="12"/>
  <c r="AJ212" i="12"/>
  <c r="HV212" i="12"/>
  <c r="DN212" i="12"/>
  <c r="KR79" i="12"/>
  <c r="KI79" i="12"/>
  <c r="IK221" i="12"/>
  <c r="LC221" i="12"/>
  <c r="GJ215" i="12"/>
  <c r="HB215" i="12"/>
  <c r="EZ215" i="12"/>
  <c r="HL215" i="12"/>
  <c r="GG215" i="12"/>
  <c r="FB215" i="12"/>
  <c r="HN215" i="12"/>
  <c r="KW79" i="12"/>
  <c r="EU221" i="12"/>
  <c r="FX221" i="12"/>
  <c r="FU221" i="12"/>
  <c r="JQ221" i="12"/>
  <c r="IY221" i="12"/>
  <c r="KB221" i="12"/>
  <c r="FL221" i="12"/>
  <c r="FQ221" i="12"/>
  <c r="KQ221" i="12"/>
  <c r="IR221" i="12"/>
  <c r="KC221" i="12"/>
  <c r="JR221" i="12"/>
  <c r="GA221" i="12"/>
  <c r="HD221" i="12"/>
  <c r="HA221" i="12"/>
  <c r="HP221" i="12"/>
  <c r="HE221" i="12"/>
  <c r="IV221" i="12"/>
  <c r="KG221" i="12"/>
  <c r="JN221" i="12"/>
  <c r="JK221" i="12"/>
  <c r="HO221" i="12"/>
  <c r="JF221" i="12"/>
  <c r="JC221" i="12"/>
  <c r="JL79" i="12"/>
  <c r="JZ79" i="12"/>
  <c r="LJ221" i="12"/>
  <c r="FB221" i="12"/>
  <c r="GY215" i="12"/>
  <c r="HQ215" i="12"/>
  <c r="ER215" i="12"/>
  <c r="FY215" i="12"/>
  <c r="HF215" i="12"/>
  <c r="HG215" i="12"/>
  <c r="EP215" i="12"/>
  <c r="EK89" i="12"/>
  <c r="KO79" i="12"/>
  <c r="IQ79" i="12"/>
  <c r="IP79" i="12"/>
  <c r="FC215" i="12"/>
  <c r="FU215" i="12"/>
  <c r="GM215" i="12"/>
  <c r="HT215" i="12"/>
  <c r="N215" i="12" s="1"/>
  <c r="JG79" i="12"/>
  <c r="IJ79" i="12"/>
  <c r="JX79" i="12"/>
  <c r="KF79" i="12"/>
  <c r="KN79" i="12"/>
  <c r="LE79" i="12"/>
  <c r="LD79" i="12"/>
  <c r="LC79" i="12"/>
  <c r="LN79" i="12"/>
  <c r="JB79" i="12"/>
  <c r="JP221" i="12"/>
  <c r="LA221" i="12"/>
  <c r="KP221" i="12"/>
  <c r="HJ221" i="12"/>
  <c r="FY221" i="12"/>
  <c r="GD221" i="12"/>
  <c r="EV221" i="12"/>
  <c r="KT221" i="12"/>
  <c r="HQ221" i="12"/>
  <c r="FR221" i="12"/>
  <c r="HC221" i="12"/>
  <c r="KV221" i="12"/>
  <c r="ER221" i="12"/>
  <c r="EO221" i="12"/>
  <c r="HH221" i="12"/>
  <c r="ES221" i="12"/>
  <c r="EX221" i="12"/>
  <c r="FK221" i="12"/>
  <c r="GN221" i="12"/>
  <c r="GK221" i="12"/>
  <c r="FC221" i="12"/>
  <c r="GF221" i="12"/>
  <c r="GC221" i="12"/>
  <c r="IH221" i="12"/>
  <c r="IR79" i="12"/>
  <c r="JI79" i="12"/>
  <c r="LG221" i="12"/>
  <c r="JT221" i="12"/>
  <c r="GI221" i="12"/>
  <c r="GM221" i="12"/>
  <c r="GB215" i="12"/>
  <c r="FW215" i="12"/>
  <c r="EI89" i="12"/>
  <c r="JY79" i="12"/>
  <c r="KG79" i="12"/>
  <c r="LO79" i="12"/>
  <c r="LM79" i="12"/>
  <c r="GR215" i="12"/>
  <c r="HJ215" i="12"/>
  <c r="FH215" i="12"/>
  <c r="GO215" i="12"/>
  <c r="FJ215" i="12"/>
  <c r="N224" i="12"/>
  <c r="FK215" i="12"/>
  <c r="GZ215" i="12"/>
  <c r="FF215" i="12"/>
  <c r="GU215" i="12"/>
  <c r="EK215" i="12"/>
  <c r="GW215" i="12"/>
  <c r="FR215" i="12"/>
  <c r="LK79" i="12"/>
  <c r="KV79" i="12"/>
  <c r="KU79" i="12"/>
  <c r="KT79" i="12"/>
  <c r="IU79" i="12"/>
  <c r="LF79" i="12"/>
  <c r="IT79" i="12"/>
  <c r="GP221" i="12"/>
  <c r="IO221" i="12"/>
  <c r="HB221" i="12"/>
  <c r="LB221" i="12"/>
  <c r="KY221" i="12"/>
  <c r="GQ221" i="12"/>
  <c r="FH221" i="12"/>
  <c r="FE221" i="12"/>
  <c r="KU221" i="12"/>
  <c r="EQ221" i="12"/>
  <c r="IJ221" i="12"/>
  <c r="JU221" i="12"/>
  <c r="JJ221" i="12"/>
  <c r="EN221" i="12"/>
  <c r="JV221" i="12"/>
  <c r="JS221" i="12"/>
  <c r="KF221" i="12"/>
  <c r="LQ221" i="12"/>
  <c r="LF221" i="12"/>
  <c r="JX221" i="12"/>
  <c r="LI221" i="12"/>
  <c r="KX221" i="12"/>
  <c r="FT215" i="12"/>
  <c r="FO215" i="12"/>
  <c r="GX215" i="12"/>
  <c r="IY79" i="12"/>
  <c r="HS221" i="12"/>
  <c r="HI221" i="12"/>
  <c r="FA221" i="12"/>
  <c r="GW221" i="12"/>
  <c r="GO221" i="12"/>
  <c r="EM215" i="12"/>
  <c r="FE215" i="12"/>
  <c r="GT215" i="12"/>
  <c r="HD215" i="12"/>
  <c r="ET215" i="12"/>
  <c r="EU215" i="12"/>
  <c r="FM215" i="12"/>
  <c r="GE215" i="12"/>
  <c r="EM89" i="12"/>
  <c r="IO79" i="12"/>
  <c r="JJ79" i="12"/>
  <c r="HO215" i="12"/>
  <c r="EX215" i="12"/>
  <c r="EN215" i="12"/>
  <c r="GC215" i="12"/>
  <c r="HR215" i="12"/>
  <c r="FP215" i="12"/>
  <c r="JO79" i="12"/>
  <c r="JW79" i="12"/>
  <c r="KE79" i="12"/>
  <c r="FS215" i="12"/>
  <c r="EV215" i="12"/>
  <c r="HH215" i="12"/>
  <c r="GK215" i="12"/>
  <c r="FN215" i="12"/>
  <c r="EQ215" i="12"/>
  <c r="HC215" i="12"/>
  <c r="FX215" i="12"/>
  <c r="ES215" i="12"/>
  <c r="HE215" i="12"/>
  <c r="FZ215" i="12"/>
  <c r="V212" i="12"/>
  <c r="EN89" i="12"/>
  <c r="KA79" i="12"/>
  <c r="LB79" i="12"/>
  <c r="EJ89" i="12"/>
  <c r="JF79" i="12"/>
  <c r="JN79" i="12"/>
  <c r="JV79" i="12"/>
  <c r="KM79" i="12"/>
  <c r="KL79" i="12"/>
  <c r="KK79" i="12"/>
  <c r="IM79" i="12"/>
  <c r="KX79" i="12"/>
  <c r="IL79" i="12"/>
  <c r="IS79" i="12"/>
  <c r="LS221" i="12"/>
  <c r="V221" i="12" s="1"/>
  <c r="FO221" i="12"/>
  <c r="GY221" i="12"/>
  <c r="IP221" i="12"/>
  <c r="IM221" i="12"/>
  <c r="LL221" i="12"/>
  <c r="KK221" i="12"/>
  <c r="JZ221" i="12"/>
  <c r="GB221" i="12"/>
  <c r="II221" i="12"/>
  <c r="JL221" i="12"/>
  <c r="FJ221" i="12"/>
  <c r="GU221" i="12"/>
  <c r="FS221" i="12"/>
  <c r="GV221" i="12"/>
  <c r="GS221" i="12"/>
  <c r="HF221" i="12"/>
  <c r="JE221" i="12"/>
  <c r="IT221" i="12"/>
  <c r="GX221" i="12"/>
  <c r="IW221" i="12"/>
  <c r="IL221" i="12"/>
  <c r="EW215" i="12"/>
  <c r="EJ215" i="12"/>
  <c r="EL215" i="12"/>
  <c r="GA215" i="12"/>
  <c r="FD215" i="12"/>
  <c r="HP215" i="12"/>
  <c r="GS215" i="12"/>
  <c r="FV215" i="12"/>
  <c r="EY215" i="12"/>
  <c r="HK215" i="12"/>
  <c r="GF215" i="12"/>
  <c r="FA215" i="12"/>
  <c r="HM215" i="12"/>
  <c r="GH215" i="12"/>
  <c r="JH79" i="12"/>
  <c r="IN79" i="12"/>
  <c r="JQ79" i="12"/>
  <c r="LR79" i="12"/>
  <c r="IW79" i="12"/>
  <c r="JE79" i="12"/>
  <c r="JM79" i="12"/>
  <c r="KD79" i="12"/>
  <c r="KC79" i="12"/>
  <c r="KB79" i="12"/>
  <c r="IK79" i="12"/>
  <c r="GJ221" i="12"/>
  <c r="JG221" i="12"/>
  <c r="KJ221" i="12"/>
  <c r="EM221" i="12"/>
  <c r="FP221" i="12"/>
  <c r="FM221" i="12"/>
  <c r="IZ221" i="12"/>
  <c r="HK221" i="12"/>
  <c r="LE221" i="12"/>
  <c r="FI221" i="12"/>
  <c r="FN221" i="12"/>
  <c r="KM221" i="12"/>
  <c r="LP221" i="12"/>
  <c r="KN221" i="12"/>
  <c r="EJ221" i="12"/>
  <c r="LN221" i="12"/>
  <c r="ET221" i="12"/>
  <c r="GE221" i="12"/>
  <c r="EL221" i="12"/>
  <c r="FW221" i="12"/>
  <c r="GI215" i="12"/>
  <c r="FL215" i="12"/>
  <c r="EO215" i="12"/>
  <c r="HA215" i="12"/>
  <c r="GD215" i="12"/>
  <c r="FG215" i="12"/>
  <c r="HS215" i="12"/>
  <c r="GN215" i="12"/>
  <c r="FI215" i="12"/>
  <c r="GP215" i="12"/>
  <c r="KJ79" i="12"/>
  <c r="LS79" i="12"/>
  <c r="V79" i="12" s="1"/>
  <c r="EL89" i="12"/>
  <c r="LA79" i="12"/>
  <c r="LI79" i="12"/>
  <c r="II79" i="12"/>
  <c r="LQ79" i="12"/>
  <c r="IV79" i="12"/>
  <c r="JD79" i="12"/>
  <c r="JU79" i="12"/>
  <c r="JT79" i="12"/>
  <c r="JS79" i="12"/>
  <c r="KH79" i="12"/>
  <c r="JA221" i="12"/>
  <c r="GG221" i="12"/>
  <c r="GL221" i="12"/>
  <c r="JH221" i="12"/>
  <c r="KS221" i="12"/>
  <c r="KH221" i="12"/>
  <c r="FZ221" i="12"/>
  <c r="EY221" i="12"/>
  <c r="KO221" i="12"/>
  <c r="KL221" i="12"/>
  <c r="KI221" i="12"/>
  <c r="JI221" i="12"/>
  <c r="HM221" i="12"/>
  <c r="JD221" i="12"/>
  <c r="HN221" i="12"/>
  <c r="JM221" i="12"/>
  <c r="JB221" i="12"/>
  <c r="GR221" i="12"/>
  <c r="JW221" i="12"/>
  <c r="KZ221" i="12"/>
  <c r="JY221" i="12"/>
  <c r="JO221" i="12"/>
  <c r="KR221" i="12"/>
  <c r="HI215" i="12"/>
  <c r="GV215" i="12"/>
  <c r="JP79" i="12"/>
  <c r="LH79" i="12"/>
  <c r="IS221" i="12"/>
  <c r="FT221" i="12"/>
  <c r="GT221" i="12"/>
  <c r="HT221" i="12"/>
  <c r="N221" i="12" s="1"/>
  <c r="GQ215" i="12"/>
  <c r="GL215" i="12"/>
  <c r="FQ215" i="12"/>
  <c r="KZ79" i="12"/>
  <c r="LP79" i="12"/>
  <c r="JK79" i="12"/>
  <c r="GH221" i="12"/>
  <c r="HL221" i="12"/>
  <c r="FF221" i="12"/>
  <c r="IN221" i="12"/>
  <c r="LM221" i="12"/>
  <c r="KS79" i="12"/>
  <c r="IX79" i="12"/>
  <c r="LJ79" i="12"/>
  <c r="KQ79" i="12"/>
  <c r="KY79" i="12"/>
  <c r="LG79" i="12"/>
  <c r="JC79" i="12"/>
  <c r="JA79" i="12"/>
  <c r="IZ79" i="12"/>
  <c r="JR79" i="12"/>
  <c r="HG221" i="12"/>
  <c r="IX221" i="12"/>
  <c r="IU221" i="12"/>
  <c r="LK221" i="12"/>
  <c r="FG221" i="12"/>
  <c r="HR221" i="12"/>
  <c r="IQ221" i="12"/>
  <c r="FV221" i="12"/>
  <c r="LD221" i="12"/>
  <c r="EZ221" i="12"/>
  <c r="EW221" i="12"/>
  <c r="GZ221" i="12"/>
  <c r="KD221" i="12"/>
  <c r="KA221" i="12"/>
  <c r="EI221" i="12"/>
  <c r="KE221" i="12"/>
  <c r="LH221" i="12"/>
  <c r="FD221" i="12"/>
  <c r="EK221" i="12"/>
  <c r="EP221" i="12"/>
  <c r="KW221" i="12"/>
  <c r="LR221" i="12"/>
  <c r="LO221" i="12"/>
  <c r="KA131" i="12"/>
  <c r="KA132" i="12"/>
  <c r="KT132" i="12"/>
  <c r="KT131" i="12"/>
  <c r="II131" i="12"/>
  <c r="II132" i="12"/>
  <c r="KD132" i="12"/>
  <c r="KD131" i="12"/>
  <c r="LR132" i="12"/>
  <c r="LR131" i="12"/>
  <c r="KK132" i="12"/>
  <c r="KK131" i="12"/>
  <c r="LH132" i="12"/>
  <c r="LH131" i="12"/>
  <c r="IV132" i="12"/>
  <c r="IV131" i="12"/>
  <c r="JS131" i="12"/>
  <c r="JS132" i="12"/>
  <c r="KP132" i="12"/>
  <c r="KP131" i="12"/>
  <c r="LM131" i="12"/>
  <c r="LM132" i="12"/>
  <c r="JA131" i="12"/>
  <c r="JA132" i="12"/>
  <c r="JP131" i="12"/>
  <c r="JP132" i="12"/>
  <c r="KM131" i="12"/>
  <c r="KM132" i="12"/>
  <c r="IK131" i="12"/>
  <c r="IK132" i="12"/>
  <c r="KS131" i="12"/>
  <c r="KS132" i="12"/>
  <c r="JI131" i="12"/>
  <c r="JI132" i="12"/>
  <c r="JF132" i="12"/>
  <c r="JF131" i="12"/>
  <c r="KC132" i="12"/>
  <c r="KC131" i="12"/>
  <c r="KZ131" i="12"/>
  <c r="KZ132" i="12"/>
  <c r="IN131" i="12"/>
  <c r="IN132" i="12"/>
  <c r="JK131" i="12"/>
  <c r="JK132" i="12"/>
  <c r="KH132" i="12"/>
  <c r="KH131" i="12"/>
  <c r="LE131" i="12"/>
  <c r="LE132" i="12"/>
  <c r="IS131" i="12"/>
  <c r="IS132" i="12"/>
  <c r="JH131" i="12"/>
  <c r="JH132" i="12"/>
  <c r="KE131" i="12"/>
  <c r="KE132" i="12"/>
  <c r="IJ131" i="12"/>
  <c r="IJ132" i="12"/>
  <c r="LP131" i="12"/>
  <c r="LP132" i="12"/>
  <c r="KU131" i="12"/>
  <c r="KU132" i="12"/>
  <c r="LB132" i="12"/>
  <c r="LB131" i="12"/>
  <c r="JU132" i="12"/>
  <c r="JU131" i="12"/>
  <c r="KR132" i="12"/>
  <c r="KR131" i="12"/>
  <c r="LO131" i="12"/>
  <c r="LO132" i="12"/>
  <c r="JC131" i="12"/>
  <c r="JC132" i="12"/>
  <c r="JZ132" i="12"/>
  <c r="JZ131" i="12"/>
  <c r="KW131" i="12"/>
  <c r="KW132" i="12"/>
  <c r="LL131" i="12"/>
  <c r="LL132" i="12"/>
  <c r="IZ131" i="12"/>
  <c r="IZ132" i="12"/>
  <c r="JW131" i="12"/>
  <c r="JW132" i="12"/>
  <c r="JX131" i="12"/>
  <c r="JX132" i="12"/>
  <c r="IP132" i="12"/>
  <c r="IP131" i="12"/>
  <c r="KL132" i="12"/>
  <c r="KL131" i="12"/>
  <c r="JM132" i="12"/>
  <c r="JM131" i="12"/>
  <c r="KJ131" i="12"/>
  <c r="KJ132" i="12"/>
  <c r="LG131" i="12"/>
  <c r="LG132" i="12"/>
  <c r="IU131" i="12"/>
  <c r="IU132" i="12"/>
  <c r="JR132" i="12"/>
  <c r="JR131" i="12"/>
  <c r="KO131" i="12"/>
  <c r="KO132" i="12"/>
  <c r="LD131" i="12"/>
  <c r="LD132" i="12"/>
  <c r="IR131" i="12"/>
  <c r="IR132" i="12"/>
  <c r="JO131" i="12"/>
  <c r="JO132" i="12"/>
  <c r="JD131" i="12"/>
  <c r="JD132" i="12"/>
  <c r="IL132" i="12"/>
  <c r="IL131" i="12"/>
  <c r="JN132" i="12"/>
  <c r="JN131" i="12"/>
  <c r="LQ131" i="12"/>
  <c r="LQ132" i="12"/>
  <c r="JE131" i="12"/>
  <c r="JE132" i="12"/>
  <c r="KB132" i="12"/>
  <c r="KB131" i="12"/>
  <c r="KY131" i="12"/>
  <c r="KY132" i="12"/>
  <c r="IM131" i="12"/>
  <c r="IM132" i="12"/>
  <c r="JJ132" i="12"/>
  <c r="JJ131" i="12"/>
  <c r="KG131" i="12"/>
  <c r="KG132" i="12"/>
  <c r="KV131" i="12"/>
  <c r="KV132" i="12"/>
  <c r="LS131" i="12"/>
  <c r="V131" i="12" s="1"/>
  <c r="LS132" i="12"/>
  <c r="JG131" i="12"/>
  <c r="JG132" i="12"/>
  <c r="JV132" i="12"/>
  <c r="JV131" i="12"/>
  <c r="KX132" i="12"/>
  <c r="KX131" i="12"/>
  <c r="LJ132" i="12"/>
  <c r="LJ131" i="12"/>
  <c r="LI132" i="12"/>
  <c r="LI131" i="12"/>
  <c r="IW132" i="12"/>
  <c r="IW131" i="12"/>
  <c r="JT131" i="12"/>
  <c r="JT132" i="12"/>
  <c r="KQ131" i="12"/>
  <c r="KQ132" i="12"/>
  <c r="LN132" i="12"/>
  <c r="LN131" i="12"/>
  <c r="JB132" i="12"/>
  <c r="JB131" i="12"/>
  <c r="JY131" i="12"/>
  <c r="JY132" i="12"/>
  <c r="KN131" i="12"/>
  <c r="KN132" i="12"/>
  <c r="LK131" i="12"/>
  <c r="LK132" i="12"/>
  <c r="IY131" i="12"/>
  <c r="IY132" i="12"/>
  <c r="IX132" i="12"/>
  <c r="IX131" i="12"/>
  <c r="LA131" i="12"/>
  <c r="LA132" i="12"/>
  <c r="IO131" i="12"/>
  <c r="IO132" i="12"/>
  <c r="JL132" i="12"/>
  <c r="JL131" i="12"/>
  <c r="KI131" i="12"/>
  <c r="KI132" i="12"/>
  <c r="LF132" i="12"/>
  <c r="LF131" i="12"/>
  <c r="IT132" i="12"/>
  <c r="IT131" i="12"/>
  <c r="JQ131" i="12"/>
  <c r="JQ132" i="12"/>
  <c r="KF131" i="12"/>
  <c r="KF132" i="12"/>
  <c r="LC131" i="12"/>
  <c r="LC132" i="12"/>
  <c r="IQ131" i="12"/>
  <c r="IQ132" i="12"/>
  <c r="AR132" i="21"/>
  <c r="AR131" i="21"/>
  <c r="AS131" i="21"/>
  <c r="G131" i="21" s="1"/>
  <c r="AS132" i="21"/>
  <c r="G132" i="21" s="1"/>
  <c r="AO132" i="21"/>
  <c r="AO131" i="21"/>
  <c r="AP131" i="21"/>
  <c r="AP132" i="21"/>
  <c r="AN131" i="21"/>
  <c r="AN132" i="21"/>
  <c r="AU131" i="21"/>
  <c r="AU132" i="21"/>
  <c r="AK131" i="21"/>
  <c r="AK132" i="21"/>
  <c r="AL132" i="21"/>
  <c r="AL131" i="21"/>
  <c r="AT132" i="21"/>
  <c r="AT131" i="21"/>
  <c r="F131" i="21" s="1"/>
  <c r="AM131" i="21"/>
  <c r="AM132" i="21"/>
  <c r="AQ132" i="21"/>
  <c r="AQ131" i="21"/>
  <c r="CS131" i="21"/>
  <c r="W131" i="21" s="1"/>
  <c r="CS132" i="21"/>
  <c r="W132" i="21" s="1"/>
  <c r="CM132" i="21"/>
  <c r="CM131" i="21"/>
  <c r="CL131" i="21"/>
  <c r="CL132" i="21"/>
  <c r="CT131" i="21"/>
  <c r="V131" i="21" s="1"/>
  <c r="CT132" i="21"/>
  <c r="CP131" i="21"/>
  <c r="CP132" i="21"/>
  <c r="CK132" i="21"/>
  <c r="CK131" i="21"/>
  <c r="CU131" i="21"/>
  <c r="CU132" i="21"/>
  <c r="CN131" i="21"/>
  <c r="CN132" i="21"/>
  <c r="CO131" i="21"/>
  <c r="CO132" i="21"/>
  <c r="CR132" i="21"/>
  <c r="CR131" i="21"/>
  <c r="CQ132" i="21"/>
  <c r="CQ131" i="21"/>
  <c r="BO131" i="21"/>
  <c r="BO132" i="21"/>
  <c r="BU131" i="21"/>
  <c r="BU132" i="21"/>
  <c r="BM131" i="21"/>
  <c r="BM132" i="21"/>
  <c r="BL131" i="21"/>
  <c r="BL132" i="21"/>
  <c r="BK132" i="21"/>
  <c r="BK131" i="21"/>
  <c r="BR132" i="21"/>
  <c r="BR131" i="21"/>
  <c r="BT131" i="21"/>
  <c r="N131" i="21" s="1"/>
  <c r="BT132" i="21"/>
  <c r="BS132" i="21"/>
  <c r="O132" i="21" s="1"/>
  <c r="BS131" i="21"/>
  <c r="O131" i="21" s="1"/>
  <c r="BN131" i="21"/>
  <c r="BN132" i="21"/>
  <c r="BQ132" i="21"/>
  <c r="BQ131" i="21"/>
  <c r="BP132" i="21"/>
  <c r="BP131" i="21"/>
  <c r="EK131" i="12"/>
  <c r="EK132" i="12"/>
  <c r="FA131" i="12"/>
  <c r="FA132" i="12"/>
  <c r="GN131" i="12"/>
  <c r="GN132" i="12"/>
  <c r="FO132" i="12"/>
  <c r="FO131" i="12"/>
  <c r="HB131" i="12"/>
  <c r="HB132" i="12"/>
  <c r="EP131" i="12"/>
  <c r="EP132" i="12"/>
  <c r="GC131" i="12"/>
  <c r="GC132" i="12"/>
  <c r="HP131" i="12"/>
  <c r="HP132" i="12"/>
  <c r="FD132" i="12"/>
  <c r="FD131" i="12"/>
  <c r="GQ131" i="12"/>
  <c r="GQ132" i="12"/>
  <c r="FJ131" i="12"/>
  <c r="FJ132" i="12"/>
  <c r="GO131" i="12"/>
  <c r="GO132" i="12"/>
  <c r="GF131" i="12"/>
  <c r="GF132" i="12"/>
  <c r="HS131" i="12"/>
  <c r="HS132" i="12"/>
  <c r="FG131" i="12"/>
  <c r="FG132" i="12"/>
  <c r="GT131" i="12"/>
  <c r="GT132" i="12"/>
  <c r="FU131" i="12"/>
  <c r="FU132" i="12"/>
  <c r="HH131" i="12"/>
  <c r="HH132" i="12"/>
  <c r="EV131" i="12"/>
  <c r="EV132" i="12"/>
  <c r="GI131" i="12"/>
  <c r="GI132" i="12"/>
  <c r="HN131" i="12"/>
  <c r="HN132" i="12"/>
  <c r="FB131" i="12"/>
  <c r="FB132" i="12"/>
  <c r="GG131" i="12"/>
  <c r="GG132" i="12"/>
  <c r="HE131" i="12"/>
  <c r="HE132" i="12"/>
  <c r="FX131" i="12"/>
  <c r="FX132" i="12"/>
  <c r="HK132" i="12"/>
  <c r="HK131" i="12"/>
  <c r="EY132" i="12"/>
  <c r="EY131" i="12"/>
  <c r="GL131" i="12"/>
  <c r="GL132" i="12"/>
  <c r="FM131" i="12"/>
  <c r="FM132" i="12"/>
  <c r="GZ132" i="12"/>
  <c r="GZ131" i="12"/>
  <c r="EN132" i="12"/>
  <c r="EN131" i="12"/>
  <c r="GA131" i="12"/>
  <c r="GA132" i="12"/>
  <c r="HF131" i="12"/>
  <c r="HF132" i="12"/>
  <c r="ET131" i="12"/>
  <c r="ET132" i="12"/>
  <c r="FY131" i="12"/>
  <c r="FY132" i="12"/>
  <c r="ES131" i="12"/>
  <c r="ES132" i="12"/>
  <c r="FP131" i="12"/>
  <c r="FP132" i="12"/>
  <c r="HC131" i="12"/>
  <c r="HC132" i="12"/>
  <c r="EQ132" i="12"/>
  <c r="EQ131" i="12"/>
  <c r="GD131" i="12"/>
  <c r="GD132" i="12"/>
  <c r="HQ131" i="12"/>
  <c r="HQ132" i="12"/>
  <c r="FE131" i="12"/>
  <c r="FE132" i="12"/>
  <c r="GR132" i="12"/>
  <c r="GR131" i="12"/>
  <c r="FS131" i="12"/>
  <c r="FS132" i="12"/>
  <c r="GX131" i="12"/>
  <c r="GX132" i="12"/>
  <c r="EL131" i="12"/>
  <c r="EL132" i="12"/>
  <c r="FQ131" i="12"/>
  <c r="FQ132" i="12"/>
  <c r="K121" i="12"/>
  <c r="HT131" i="12"/>
  <c r="N131" i="12" s="1"/>
  <c r="HT132" i="12"/>
  <c r="FH131" i="12"/>
  <c r="FH132" i="12"/>
  <c r="GU132" i="12"/>
  <c r="GU131" i="12"/>
  <c r="FV131" i="12"/>
  <c r="FV132" i="12"/>
  <c r="HI131" i="12"/>
  <c r="HI132" i="12"/>
  <c r="EW131" i="12"/>
  <c r="EW132" i="12"/>
  <c r="GJ132" i="12"/>
  <c r="GJ131" i="12"/>
  <c r="FK131" i="12"/>
  <c r="FK132" i="12"/>
  <c r="GP131" i="12"/>
  <c r="GP132" i="12"/>
  <c r="HL131" i="12"/>
  <c r="HL132" i="12"/>
  <c r="EZ131" i="12"/>
  <c r="EZ132" i="12"/>
  <c r="GM131" i="12"/>
  <c r="GM132" i="12"/>
  <c r="FN131" i="12"/>
  <c r="FN132" i="12"/>
  <c r="HA131" i="12"/>
  <c r="HA132" i="12"/>
  <c r="EO131" i="12"/>
  <c r="EO132" i="12"/>
  <c r="GB132" i="12"/>
  <c r="GB131" i="12"/>
  <c r="HO131" i="12"/>
  <c r="HO132" i="12"/>
  <c r="FC131" i="12"/>
  <c r="FC132" i="12"/>
  <c r="GH131" i="12"/>
  <c r="GH132" i="12"/>
  <c r="FI131" i="12"/>
  <c r="FI132" i="12"/>
  <c r="HD131" i="12"/>
  <c r="HD132" i="12"/>
  <c r="ER131" i="12"/>
  <c r="ER132" i="12"/>
  <c r="GE132" i="12"/>
  <c r="GE131" i="12"/>
  <c r="HR131" i="12"/>
  <c r="HR132" i="12"/>
  <c r="FF131" i="12"/>
  <c r="FF132" i="12"/>
  <c r="GS131" i="12"/>
  <c r="GS132" i="12"/>
  <c r="FT131" i="12"/>
  <c r="FT132" i="12"/>
  <c r="HG131" i="12"/>
  <c r="HG132" i="12"/>
  <c r="EU131" i="12"/>
  <c r="EU132" i="12"/>
  <c r="FZ131" i="12"/>
  <c r="FZ132" i="12"/>
  <c r="GW131" i="12"/>
  <c r="GW132" i="12"/>
  <c r="HM131" i="12"/>
  <c r="HM132" i="12"/>
  <c r="GV131" i="12"/>
  <c r="GV132" i="12"/>
  <c r="EJ131" i="12"/>
  <c r="EJ132" i="12"/>
  <c r="FW131" i="12"/>
  <c r="FW132" i="12"/>
  <c r="HJ131" i="12"/>
  <c r="HJ132" i="12"/>
  <c r="EX131" i="12"/>
  <c r="EX132" i="12"/>
  <c r="GK131" i="12"/>
  <c r="GK132" i="12"/>
  <c r="FL132" i="12"/>
  <c r="FL131" i="12"/>
  <c r="GY131" i="12"/>
  <c r="GY132" i="12"/>
  <c r="EM131" i="12"/>
  <c r="EM132" i="12"/>
  <c r="FR131" i="12"/>
  <c r="FR132" i="12"/>
  <c r="H208" i="21"/>
  <c r="AN204" i="21"/>
  <c r="AO195" i="21"/>
  <c r="AO193" i="21"/>
  <c r="H173" i="21"/>
  <c r="AO192" i="21"/>
  <c r="LF53" i="12"/>
  <c r="LF215" i="12"/>
  <c r="EI43" i="12"/>
  <c r="EI215" i="12"/>
  <c r="JJ52" i="12"/>
  <c r="JJ215" i="12"/>
  <c r="IT53" i="12"/>
  <c r="IT215" i="12"/>
  <c r="JR53" i="12"/>
  <c r="JR215" i="12"/>
  <c r="JT53" i="12"/>
  <c r="JT215" i="12"/>
  <c r="KY53" i="12"/>
  <c r="KY215" i="12"/>
  <c r="IM53" i="12"/>
  <c r="IM215" i="12"/>
  <c r="LM52" i="12"/>
  <c r="LM215" i="12"/>
  <c r="JA53" i="12"/>
  <c r="JA215" i="12"/>
  <c r="JH52" i="12"/>
  <c r="JH215" i="12"/>
  <c r="KM53" i="12"/>
  <c r="KM215" i="12"/>
  <c r="LB53" i="12"/>
  <c r="LB215" i="12"/>
  <c r="IP53" i="12"/>
  <c r="IP215" i="12"/>
  <c r="JM52" i="12"/>
  <c r="JM215" i="12"/>
  <c r="KH53" i="12"/>
  <c r="KH215" i="12"/>
  <c r="JL53" i="12"/>
  <c r="JL215" i="12"/>
  <c r="KQ53" i="12"/>
  <c r="KQ215" i="12"/>
  <c r="LE52" i="12"/>
  <c r="LE215" i="12"/>
  <c r="IS53" i="12"/>
  <c r="IS215" i="12"/>
  <c r="LL52" i="12"/>
  <c r="LL215" i="12"/>
  <c r="IZ52" i="12"/>
  <c r="IZ215" i="12"/>
  <c r="KE53" i="12"/>
  <c r="KE215" i="12"/>
  <c r="KT53" i="12"/>
  <c r="KT215" i="12"/>
  <c r="LQ52" i="12"/>
  <c r="LQ215" i="12"/>
  <c r="JE52" i="12"/>
  <c r="JE215" i="12"/>
  <c r="KX53" i="12"/>
  <c r="KX215" i="12"/>
  <c r="IH43" i="12"/>
  <c r="IH215" i="12"/>
  <c r="IL53" i="12"/>
  <c r="IL215" i="12"/>
  <c r="LP52" i="12"/>
  <c r="LP215" i="12"/>
  <c r="JD52" i="12"/>
  <c r="JD215" i="12"/>
  <c r="KI53" i="12"/>
  <c r="KI215" i="12"/>
  <c r="KW52" i="12"/>
  <c r="KW215" i="12"/>
  <c r="IK52" i="12"/>
  <c r="IK215" i="12"/>
  <c r="LD53" i="12"/>
  <c r="LD215" i="12"/>
  <c r="IR52" i="12"/>
  <c r="IR215" i="12"/>
  <c r="JW53" i="12"/>
  <c r="JW215" i="12"/>
  <c r="KL53" i="12"/>
  <c r="KL215" i="12"/>
  <c r="LI52" i="12"/>
  <c r="LI215" i="12"/>
  <c r="IW52" i="12"/>
  <c r="IW215" i="12"/>
  <c r="KP53" i="12"/>
  <c r="KP215" i="12"/>
  <c r="LH53" i="12"/>
  <c r="LH215" i="12"/>
  <c r="IV53" i="12"/>
  <c r="IV215" i="12"/>
  <c r="KA53" i="12"/>
  <c r="KA215" i="12"/>
  <c r="KO52" i="12"/>
  <c r="KO215" i="12"/>
  <c r="KV53" i="12"/>
  <c r="KV215" i="12"/>
  <c r="IJ52" i="12"/>
  <c r="IJ215" i="12"/>
  <c r="JO53" i="12"/>
  <c r="JO215" i="12"/>
  <c r="KD53" i="12"/>
  <c r="KD215" i="12"/>
  <c r="LA52" i="12"/>
  <c r="LA215" i="12"/>
  <c r="IO52" i="12"/>
  <c r="IO215" i="12"/>
  <c r="JZ53" i="12"/>
  <c r="JZ215" i="12"/>
  <c r="KZ53" i="12"/>
  <c r="KZ215" i="12"/>
  <c r="IN53" i="12"/>
  <c r="IN215" i="12"/>
  <c r="JS53" i="12"/>
  <c r="JS215" i="12"/>
  <c r="KG53" i="12"/>
  <c r="KG215" i="12"/>
  <c r="KN53" i="12"/>
  <c r="KN215" i="12"/>
  <c r="LS53" i="12"/>
  <c r="V53" i="12" s="1"/>
  <c r="LS215" i="12"/>
  <c r="V215" i="12" s="1"/>
  <c r="JG53" i="12"/>
  <c r="JG215" i="12"/>
  <c r="JV53" i="12"/>
  <c r="JV215" i="12"/>
  <c r="KS53" i="12"/>
  <c r="KS215" i="12"/>
  <c r="KR53" i="12"/>
  <c r="KR215" i="12"/>
  <c r="JK52" i="12"/>
  <c r="JK215" i="12"/>
  <c r="JY52" i="12"/>
  <c r="JY215" i="12"/>
  <c r="KF53" i="12"/>
  <c r="KF215" i="12"/>
  <c r="LK53" i="12"/>
  <c r="LK215" i="12"/>
  <c r="IY53" i="12"/>
  <c r="IY215" i="12"/>
  <c r="JN53" i="12"/>
  <c r="JN215" i="12"/>
  <c r="KK53" i="12"/>
  <c r="KK215" i="12"/>
  <c r="LN52" i="12"/>
  <c r="LN215" i="12"/>
  <c r="KJ53" i="12"/>
  <c r="KJ215" i="12"/>
  <c r="LO52" i="12"/>
  <c r="LO215" i="12"/>
  <c r="JC52" i="12"/>
  <c r="JC215" i="12"/>
  <c r="JQ52" i="12"/>
  <c r="JQ215" i="12"/>
  <c r="JX53" i="12"/>
  <c r="JX215" i="12"/>
  <c r="LC53" i="12"/>
  <c r="LC215" i="12"/>
  <c r="IQ53" i="12"/>
  <c r="IQ215" i="12"/>
  <c r="LR53" i="12"/>
  <c r="LR215" i="12"/>
  <c r="JF53" i="12"/>
  <c r="JF215" i="12"/>
  <c r="KC53" i="12"/>
  <c r="KC215" i="12"/>
  <c r="JB52" i="12"/>
  <c r="JB215" i="12"/>
  <c r="KB53" i="12"/>
  <c r="KB215" i="12"/>
  <c r="LG52" i="12"/>
  <c r="LG215" i="12"/>
  <c r="IU53" i="12"/>
  <c r="IU215" i="12"/>
  <c r="JI53" i="12"/>
  <c r="JI215" i="12"/>
  <c r="JP52" i="12"/>
  <c r="JP215" i="12"/>
  <c r="KU53" i="12"/>
  <c r="KU215" i="12"/>
  <c r="II53" i="12"/>
  <c r="II215" i="12"/>
  <c r="LJ52" i="12"/>
  <c r="LJ215" i="12"/>
  <c r="IX52" i="12"/>
  <c r="IX215" i="12"/>
  <c r="JU53" i="12"/>
  <c r="JU215" i="12"/>
  <c r="AL192" i="21"/>
  <c r="BM53" i="21"/>
  <c r="BM214" i="21"/>
  <c r="AO53" i="21"/>
  <c r="AO214" i="21"/>
  <c r="CR53" i="21"/>
  <c r="CR214" i="21"/>
  <c r="BT53" i="21"/>
  <c r="N53" i="21" s="1"/>
  <c r="BT214" i="21"/>
  <c r="N214" i="21" s="1"/>
  <c r="CU53" i="21"/>
  <c r="CU214" i="21"/>
  <c r="AM53" i="21"/>
  <c r="AM214" i="21"/>
  <c r="AN53" i="21"/>
  <c r="AN214" i="21"/>
  <c r="AR53" i="21"/>
  <c r="AR214" i="21"/>
  <c r="BJ53" i="21"/>
  <c r="BJ214" i="21"/>
  <c r="CK53" i="21"/>
  <c r="CK214" i="21"/>
  <c r="BO53" i="21"/>
  <c r="BO214" i="21"/>
  <c r="AQ53" i="21"/>
  <c r="AQ214" i="21"/>
  <c r="BL53" i="21"/>
  <c r="BL214" i="21"/>
  <c r="BR53" i="21"/>
  <c r="BR214" i="21"/>
  <c r="BS53" i="21"/>
  <c r="O53" i="21" s="1"/>
  <c r="BS214" i="21"/>
  <c r="O214" i="21" s="1"/>
  <c r="AJ53" i="21"/>
  <c r="AJ214" i="21"/>
  <c r="AL53" i="21"/>
  <c r="AL214" i="21"/>
  <c r="AU53" i="21"/>
  <c r="AU214" i="21"/>
  <c r="CL53" i="21"/>
  <c r="CL214" i="21"/>
  <c r="CM53" i="21"/>
  <c r="CM214" i="21"/>
  <c r="CO53" i="21"/>
  <c r="CO214" i="21"/>
  <c r="BP53" i="21"/>
  <c r="BP214" i="21"/>
  <c r="CT53" i="21"/>
  <c r="V53" i="21" s="1"/>
  <c r="CT214" i="21"/>
  <c r="V214" i="21" s="1"/>
  <c r="BU53" i="21"/>
  <c r="BU214" i="21"/>
  <c r="AK53" i="21"/>
  <c r="AK214" i="21"/>
  <c r="BN53" i="21"/>
  <c r="BN214" i="21"/>
  <c r="CP53" i="21"/>
  <c r="CP214" i="21"/>
  <c r="BK53" i="21"/>
  <c r="BK214" i="21"/>
  <c r="CS53" i="21"/>
  <c r="W53" i="21" s="1"/>
  <c r="CS214" i="21"/>
  <c r="W214" i="21" s="1"/>
  <c r="AP53" i="21"/>
  <c r="AP214" i="21"/>
  <c r="CN53" i="21"/>
  <c r="CN214" i="21"/>
  <c r="CQ53" i="21"/>
  <c r="CQ214" i="21"/>
  <c r="BQ53" i="21"/>
  <c r="BQ214" i="21"/>
  <c r="AR152" i="21"/>
  <c r="AR146" i="21"/>
  <c r="AR145" i="21"/>
  <c r="AL152" i="21"/>
  <c r="AL145" i="21"/>
  <c r="AL146" i="21"/>
  <c r="AJ152" i="21"/>
  <c r="AJ145" i="21"/>
  <c r="AJ146" i="21"/>
  <c r="AN152" i="21"/>
  <c r="AN146" i="21"/>
  <c r="AN145" i="21"/>
  <c r="AO152" i="21"/>
  <c r="AO146" i="21"/>
  <c r="AO145" i="21"/>
  <c r="AP152" i="21"/>
  <c r="AP146" i="21"/>
  <c r="AP145" i="21"/>
  <c r="AQ152" i="21"/>
  <c r="AQ146" i="21"/>
  <c r="AQ145" i="21"/>
  <c r="AM152" i="21"/>
  <c r="AM145" i="21"/>
  <c r="AM146" i="21"/>
  <c r="AU152" i="21"/>
  <c r="AU145" i="21"/>
  <c r="AU146" i="21"/>
  <c r="AT152" i="21"/>
  <c r="F152" i="21" s="1"/>
  <c r="AT145" i="21"/>
  <c r="F145" i="21" s="1"/>
  <c r="AT146" i="21"/>
  <c r="F146" i="21" s="1"/>
  <c r="AK152" i="21"/>
  <c r="AK145" i="21"/>
  <c r="AK146" i="21"/>
  <c r="AS152" i="21"/>
  <c r="G152" i="21" s="1"/>
  <c r="AS145" i="21"/>
  <c r="G145" i="21" s="1"/>
  <c r="AS146" i="21"/>
  <c r="G146" i="21" s="1"/>
  <c r="CT152" i="21"/>
  <c r="V152" i="21" s="1"/>
  <c r="CT145" i="21"/>
  <c r="V145" i="21" s="1"/>
  <c r="CT146" i="21"/>
  <c r="V146" i="21" s="1"/>
  <c r="CS152" i="21"/>
  <c r="W152" i="21" s="1"/>
  <c r="CS146" i="21"/>
  <c r="W146" i="21" s="1"/>
  <c r="CS145" i="21"/>
  <c r="W145" i="21" s="1"/>
  <c r="CR152" i="21"/>
  <c r="CR146" i="21"/>
  <c r="CR145" i="21"/>
  <c r="CL152" i="21"/>
  <c r="CL145" i="21"/>
  <c r="CL146" i="21"/>
  <c r="CM152" i="21"/>
  <c r="CM145" i="21"/>
  <c r="CM146" i="21"/>
  <c r="CP152" i="21"/>
  <c r="CP146" i="21"/>
  <c r="CP145" i="21"/>
  <c r="CK152" i="21"/>
  <c r="CK146" i="21"/>
  <c r="CK145" i="21"/>
  <c r="CQ152" i="21"/>
  <c r="CQ146" i="21"/>
  <c r="CQ145" i="21"/>
  <c r="CO152" i="21"/>
  <c r="CO145" i="21"/>
  <c r="CO146" i="21"/>
  <c r="CJ152" i="21"/>
  <c r="CJ146" i="21"/>
  <c r="CJ145" i="21"/>
  <c r="CU152" i="21"/>
  <c r="CU145" i="21"/>
  <c r="CU146" i="21"/>
  <c r="CN152" i="21"/>
  <c r="CN145" i="21"/>
  <c r="CN146" i="21"/>
  <c r="BO152" i="21"/>
  <c r="BO145" i="21"/>
  <c r="BO146" i="21"/>
  <c r="BQ152" i="21"/>
  <c r="BQ145" i="21"/>
  <c r="BQ146" i="21"/>
  <c r="BP152" i="21"/>
  <c r="BP145" i="21"/>
  <c r="BP146" i="21"/>
  <c r="BR152" i="21"/>
  <c r="BR145" i="21"/>
  <c r="BR146" i="21"/>
  <c r="BK152" i="21"/>
  <c r="BK145" i="21"/>
  <c r="BK146" i="21"/>
  <c r="BS152" i="21"/>
  <c r="O152" i="21" s="1"/>
  <c r="BS145" i="21"/>
  <c r="O145" i="21" s="1"/>
  <c r="BS146" i="21"/>
  <c r="O146" i="21" s="1"/>
  <c r="BL152" i="21"/>
  <c r="BL146" i="21"/>
  <c r="BL145" i="21"/>
  <c r="BT152" i="21"/>
  <c r="N152" i="21" s="1"/>
  <c r="BT146" i="21"/>
  <c r="N146" i="21" s="1"/>
  <c r="BT145" i="21"/>
  <c r="N145" i="21" s="1"/>
  <c r="BM152" i="21"/>
  <c r="BM146" i="21"/>
  <c r="BM145" i="21"/>
  <c r="BU152" i="21"/>
  <c r="BU145" i="21"/>
  <c r="BU146" i="21"/>
  <c r="BN152" i="21"/>
  <c r="BN146" i="21"/>
  <c r="BN145" i="21"/>
  <c r="BJ152" i="21"/>
  <c r="BJ145" i="21"/>
  <c r="BJ146" i="21"/>
  <c r="CJ46" i="21"/>
  <c r="CJ53" i="21"/>
  <c r="G45" i="21"/>
  <c r="AS53" i="21"/>
  <c r="G53" i="21" s="1"/>
  <c r="F45" i="21"/>
  <c r="AT53" i="21"/>
  <c r="F53" i="21" s="1"/>
  <c r="AU204" i="21"/>
  <c r="H203" i="21"/>
  <c r="AL195" i="21"/>
  <c r="AL194" i="21"/>
  <c r="AL191" i="21"/>
  <c r="GB53" i="12"/>
  <c r="GB54" i="12"/>
  <c r="EU52" i="12"/>
  <c r="EU54" i="12"/>
  <c r="EP53" i="12"/>
  <c r="EP54" i="12"/>
  <c r="EZ53" i="12"/>
  <c r="EZ54" i="12"/>
  <c r="FB52" i="12"/>
  <c r="FB54" i="12"/>
  <c r="FC52" i="12"/>
  <c r="FC54" i="12"/>
  <c r="HO52" i="12"/>
  <c r="HO54" i="12"/>
  <c r="GR53" i="12"/>
  <c r="GR54" i="12"/>
  <c r="FU53" i="12"/>
  <c r="FU54" i="12"/>
  <c r="EX53" i="12"/>
  <c r="EX54" i="12"/>
  <c r="HJ53" i="12"/>
  <c r="HJ54" i="12"/>
  <c r="GM53" i="12"/>
  <c r="GM54" i="12"/>
  <c r="FH53" i="12"/>
  <c r="FH54" i="12"/>
  <c r="HT53" i="12"/>
  <c r="N53" i="12" s="1"/>
  <c r="HT54" i="12"/>
  <c r="GO53" i="12"/>
  <c r="GO54" i="12"/>
  <c r="FJ53" i="12"/>
  <c r="FJ54" i="12"/>
  <c r="EM53" i="12"/>
  <c r="EM54" i="12"/>
  <c r="FM53" i="12"/>
  <c r="FM54" i="12"/>
  <c r="GE52" i="12"/>
  <c r="GE54" i="12"/>
  <c r="GG53" i="12"/>
  <c r="GG54" i="12"/>
  <c r="HN53" i="12"/>
  <c r="HN54" i="12"/>
  <c r="FK52" i="12"/>
  <c r="FK54" i="12"/>
  <c r="GZ52" i="12"/>
  <c r="GZ54" i="12"/>
  <c r="FF53" i="12"/>
  <c r="FF54" i="12"/>
  <c r="GU53" i="12"/>
  <c r="GU54" i="12"/>
  <c r="EK53" i="12"/>
  <c r="EK54" i="12"/>
  <c r="FR53" i="12"/>
  <c r="FR54" i="12"/>
  <c r="GT53" i="12"/>
  <c r="GT54" i="12"/>
  <c r="HF52" i="12"/>
  <c r="HF54" i="12"/>
  <c r="GJ52" i="12"/>
  <c r="GJ54" i="12"/>
  <c r="EN52" i="12"/>
  <c r="EN54" i="12"/>
  <c r="GC53" i="12"/>
  <c r="GC54" i="12"/>
  <c r="HR53" i="12"/>
  <c r="HR54" i="12"/>
  <c r="FP52" i="12"/>
  <c r="FP54" i="12"/>
  <c r="GW53" i="12"/>
  <c r="GW54" i="12"/>
  <c r="FS53" i="12"/>
  <c r="FS54" i="12"/>
  <c r="EV52" i="12"/>
  <c r="EV54" i="12"/>
  <c r="HH52" i="12"/>
  <c r="HH54" i="12"/>
  <c r="GK52" i="12"/>
  <c r="GK54" i="12"/>
  <c r="FN53" i="12"/>
  <c r="FN54" i="12"/>
  <c r="EQ53" i="12"/>
  <c r="EQ54" i="12"/>
  <c r="HC53" i="12"/>
  <c r="HC54" i="12"/>
  <c r="FX52" i="12"/>
  <c r="FX54" i="12"/>
  <c r="ES53" i="12"/>
  <c r="ES54" i="12"/>
  <c r="HE53" i="12"/>
  <c r="HE54" i="12"/>
  <c r="FZ53" i="12"/>
  <c r="FZ54" i="12"/>
  <c r="HQ53" i="12"/>
  <c r="HQ54" i="12"/>
  <c r="HD53" i="12"/>
  <c r="HD54" i="12"/>
  <c r="EY53" i="12"/>
  <c r="EY54" i="12"/>
  <c r="FA53" i="12"/>
  <c r="FA54" i="12"/>
  <c r="HP52" i="12"/>
  <c r="HP54" i="12"/>
  <c r="FV52" i="12"/>
  <c r="FV54" i="12"/>
  <c r="GF52" i="12"/>
  <c r="GF54" i="12"/>
  <c r="GI53" i="12"/>
  <c r="GI54" i="12"/>
  <c r="FL53" i="12"/>
  <c r="FL54" i="12"/>
  <c r="EO53" i="12"/>
  <c r="EO54" i="12"/>
  <c r="HA53" i="12"/>
  <c r="HA54" i="12"/>
  <c r="GD52" i="12"/>
  <c r="GD54" i="12"/>
  <c r="FG53" i="12"/>
  <c r="FG54" i="12"/>
  <c r="HS53" i="12"/>
  <c r="HS54" i="12"/>
  <c r="GN52" i="12"/>
  <c r="GN54" i="12"/>
  <c r="FI53" i="12"/>
  <c r="FI54" i="12"/>
  <c r="GP53" i="12"/>
  <c r="GP54" i="12"/>
  <c r="GY52" i="12"/>
  <c r="GY54" i="12"/>
  <c r="ER53" i="12"/>
  <c r="ER54" i="12"/>
  <c r="GA52" i="12"/>
  <c r="GA54" i="12"/>
  <c r="FD53" i="12"/>
  <c r="FD54" i="12"/>
  <c r="GS53" i="12"/>
  <c r="GS54" i="12"/>
  <c r="HK53" i="12"/>
  <c r="HK54" i="12"/>
  <c r="HM53" i="12"/>
  <c r="HM54" i="12"/>
  <c r="GH53" i="12"/>
  <c r="GH54" i="12"/>
  <c r="GQ52" i="12"/>
  <c r="GQ54" i="12"/>
  <c r="FT53" i="12"/>
  <c r="FT54" i="12"/>
  <c r="EW53" i="12"/>
  <c r="EW54" i="12"/>
  <c r="HI53" i="12"/>
  <c r="HI54" i="12"/>
  <c r="GL52" i="12"/>
  <c r="GL54" i="12"/>
  <c r="FO53" i="12"/>
  <c r="FO54" i="12"/>
  <c r="EJ53" i="12"/>
  <c r="EJ54" i="12"/>
  <c r="GV53" i="12"/>
  <c r="GV54" i="12"/>
  <c r="FQ53" i="12"/>
  <c r="FQ54" i="12"/>
  <c r="EL52" i="12"/>
  <c r="EL54" i="12"/>
  <c r="GX52" i="12"/>
  <c r="GX54" i="12"/>
  <c r="FE53" i="12"/>
  <c r="FE54" i="12"/>
  <c r="FY52" i="12"/>
  <c r="FY54" i="12"/>
  <c r="FW53" i="12"/>
  <c r="FW54" i="12"/>
  <c r="ET53" i="12"/>
  <c r="ET54" i="12"/>
  <c r="HG53" i="12"/>
  <c r="HG54" i="12"/>
  <c r="HB53" i="12"/>
  <c r="HB54" i="12"/>
  <c r="HL53" i="12"/>
  <c r="HL54" i="12"/>
  <c r="H205" i="21"/>
  <c r="AR204" i="21"/>
  <c r="AQ194" i="21"/>
  <c r="AQ193" i="21"/>
  <c r="AQ195" i="21"/>
  <c r="AQ192" i="21"/>
  <c r="AO204" i="21"/>
  <c r="AN191" i="21"/>
  <c r="AU192" i="21"/>
  <c r="AK194" i="21"/>
  <c r="AR195" i="21"/>
  <c r="AR194" i="21"/>
  <c r="AM204" i="21"/>
  <c r="AR192" i="21"/>
  <c r="AR193" i="21"/>
  <c r="AJ194" i="21"/>
  <c r="AO191" i="21"/>
  <c r="AJ192" i="21"/>
  <c r="AK195" i="21"/>
  <c r="AU195" i="21"/>
  <c r="AK192" i="21"/>
  <c r="H202" i="21"/>
  <c r="AP193" i="21"/>
  <c r="N83" i="12"/>
  <c r="AU193" i="21"/>
  <c r="AK191" i="21"/>
  <c r="AU194" i="21"/>
  <c r="H200" i="21"/>
  <c r="AK198" i="21"/>
  <c r="AQ204" i="21"/>
  <c r="H174" i="21"/>
  <c r="H199" i="21"/>
  <c r="AP195" i="21"/>
  <c r="AT195" i="21"/>
  <c r="F195" i="21" s="1"/>
  <c r="H195" i="21" s="1"/>
  <c r="AT193" i="21"/>
  <c r="F193" i="21" s="1"/>
  <c r="AS194" i="21"/>
  <c r="G194" i="21" s="1"/>
  <c r="H194" i="21" s="1"/>
  <c r="AS193" i="21"/>
  <c r="G193" i="21" s="1"/>
  <c r="AP194" i="21"/>
  <c r="AT192" i="21"/>
  <c r="F192" i="21" s="1"/>
  <c r="AS192" i="21"/>
  <c r="G192" i="21" s="1"/>
  <c r="GS52" i="12"/>
  <c r="FV53" i="12"/>
  <c r="LR52" i="12"/>
  <c r="BD201" i="21"/>
  <c r="I201" i="21" s="1"/>
  <c r="J201" i="21" s="1"/>
  <c r="JR52" i="12"/>
  <c r="EJ52" i="12"/>
  <c r="IO53" i="12"/>
  <c r="AN192" i="21"/>
  <c r="H175" i="21"/>
  <c r="GJ53" i="12"/>
  <c r="GV52" i="12"/>
  <c r="LA53" i="12"/>
  <c r="AN193" i="21"/>
  <c r="GT52" i="12"/>
  <c r="GE53" i="12"/>
  <c r="JO52" i="12"/>
  <c r="JS52" i="12"/>
  <c r="JD53" i="12"/>
  <c r="FY53" i="12"/>
  <c r="AN195" i="21"/>
  <c r="GP52" i="12"/>
  <c r="LN53" i="12"/>
  <c r="LP53" i="12"/>
  <c r="JX52" i="12"/>
  <c r="FD52" i="12"/>
  <c r="GM52" i="12"/>
  <c r="GG52" i="12"/>
  <c r="H206" i="21"/>
  <c r="IJ53" i="12"/>
  <c r="JL52" i="12"/>
  <c r="JF52" i="12"/>
  <c r="AP204" i="21"/>
  <c r="BD197" i="21"/>
  <c r="I197" i="21" s="1"/>
  <c r="BD200" i="21"/>
  <c r="I200" i="21" s="1"/>
  <c r="J200" i="21" s="1"/>
  <c r="BD208" i="21"/>
  <c r="I208" i="21" s="1"/>
  <c r="J208" i="21" s="1"/>
  <c r="BD176" i="21"/>
  <c r="I176" i="21" s="1"/>
  <c r="J176" i="21" s="1"/>
  <c r="GI52" i="12"/>
  <c r="ET52" i="12"/>
  <c r="GR52" i="12"/>
  <c r="IZ53" i="12"/>
  <c r="EO52" i="12"/>
  <c r="HA52" i="12"/>
  <c r="JZ52" i="12"/>
  <c r="JQ53" i="12"/>
  <c r="EP52" i="12"/>
  <c r="HB52" i="12"/>
  <c r="KA52" i="12"/>
  <c r="GK53" i="12"/>
  <c r="JJ53" i="12"/>
  <c r="EI52" i="12"/>
  <c r="GU52" i="12"/>
  <c r="JT52" i="12"/>
  <c r="GD53" i="12"/>
  <c r="JC53" i="12"/>
  <c r="LO53" i="12"/>
  <c r="ER52" i="12"/>
  <c r="HD52" i="12"/>
  <c r="KC52" i="12"/>
  <c r="GO52" i="12"/>
  <c r="JN52" i="12"/>
  <c r="FX53" i="12"/>
  <c r="IW53" i="12"/>
  <c r="LI53" i="12"/>
  <c r="JW52" i="12"/>
  <c r="KF52" i="12"/>
  <c r="EL53" i="12"/>
  <c r="GX53" i="12"/>
  <c r="LG53" i="12"/>
  <c r="JU52" i="12"/>
  <c r="AL204" i="21"/>
  <c r="AM193" i="21"/>
  <c r="BC176" i="21"/>
  <c r="BC174" i="21"/>
  <c r="BC173" i="21"/>
  <c r="BD209" i="21"/>
  <c r="I209" i="21" s="1"/>
  <c r="J209" i="21" s="1"/>
  <c r="FJ52" i="12"/>
  <c r="EM52" i="12"/>
  <c r="FZ52" i="12"/>
  <c r="IS52" i="12"/>
  <c r="JP53" i="12"/>
  <c r="EW52" i="12"/>
  <c r="HI52" i="12"/>
  <c r="KH52" i="12"/>
  <c r="EN53" i="12"/>
  <c r="GZ53" i="12"/>
  <c r="JY53" i="12"/>
  <c r="GA53" i="12"/>
  <c r="EX52" i="12"/>
  <c r="HJ52" i="12"/>
  <c r="KI52" i="12"/>
  <c r="EQ52" i="12"/>
  <c r="HC52" i="12"/>
  <c r="KB52" i="12"/>
  <c r="GL53" i="12"/>
  <c r="JK53" i="12"/>
  <c r="FK53" i="12"/>
  <c r="EZ52" i="12"/>
  <c r="HL52" i="12"/>
  <c r="KK52" i="12"/>
  <c r="EI53" i="12"/>
  <c r="EU53" i="12"/>
  <c r="EK52" i="12"/>
  <c r="GW52" i="12"/>
  <c r="JV52" i="12"/>
  <c r="GF53" i="12"/>
  <c r="JE53" i="12"/>
  <c r="LQ53" i="12"/>
  <c r="KE52" i="12"/>
  <c r="KN52" i="12"/>
  <c r="HF53" i="12"/>
  <c r="AJ195" i="21"/>
  <c r="BC203" i="21"/>
  <c r="BD207" i="21"/>
  <c r="I207" i="21" s="1"/>
  <c r="J207" i="21" s="1"/>
  <c r="FS52" i="12"/>
  <c r="HG52" i="12"/>
  <c r="KG52" i="12"/>
  <c r="FE52" i="12"/>
  <c r="HQ52" i="12"/>
  <c r="KP52" i="12"/>
  <c r="EV53" i="12"/>
  <c r="HH53" i="12"/>
  <c r="FT52" i="12"/>
  <c r="FF52" i="12"/>
  <c r="HR52" i="12"/>
  <c r="KQ52" i="12"/>
  <c r="EY52" i="12"/>
  <c r="HK52" i="12"/>
  <c r="KJ52" i="12"/>
  <c r="GY53" i="12"/>
  <c r="FH52" i="12"/>
  <c r="HT52" i="12"/>
  <c r="N52" i="12" s="1"/>
  <c r="KS52" i="12"/>
  <c r="GQ53" i="12"/>
  <c r="ES52" i="12"/>
  <c r="HE52" i="12"/>
  <c r="KD52" i="12"/>
  <c r="GN53" i="12"/>
  <c r="JM53" i="12"/>
  <c r="HN52" i="12"/>
  <c r="KM52" i="12"/>
  <c r="KV52" i="12"/>
  <c r="FB53" i="12"/>
  <c r="BD206" i="21"/>
  <c r="I206" i="21" s="1"/>
  <c r="J206" i="21" s="1"/>
  <c r="FP53" i="12"/>
  <c r="IX53" i="12"/>
  <c r="AJ193" i="21"/>
  <c r="H204" i="21"/>
  <c r="BC205" i="21"/>
  <c r="AP198" i="21"/>
  <c r="BC202" i="21"/>
  <c r="H217" i="21"/>
  <c r="AS191" i="21"/>
  <c r="G191" i="21" s="1"/>
  <c r="G190" i="21"/>
  <c r="AS198" i="21"/>
  <c r="G198" i="21" s="1"/>
  <c r="G197" i="21"/>
  <c r="AT191" i="21"/>
  <c r="F190" i="21"/>
  <c r="AT198" i="21"/>
  <c r="F198" i="21" s="1"/>
  <c r="F197" i="21"/>
  <c r="AP191" i="21"/>
  <c r="BD190" i="21"/>
  <c r="I190" i="21" s="1"/>
  <c r="FR52" i="12"/>
  <c r="GH52" i="12"/>
  <c r="LL53" i="12"/>
  <c r="FM52" i="12"/>
  <c r="IL52" i="12"/>
  <c r="KX52" i="12"/>
  <c r="HP53" i="12"/>
  <c r="KO53" i="12"/>
  <c r="FN52" i="12"/>
  <c r="IM52" i="12"/>
  <c r="KY52" i="12"/>
  <c r="GB52" i="12"/>
  <c r="HO53" i="12"/>
  <c r="FG52" i="12"/>
  <c r="HS52" i="12"/>
  <c r="KR52" i="12"/>
  <c r="FL52" i="12"/>
  <c r="IR53" i="12"/>
  <c r="FA52" i="12"/>
  <c r="HM52" i="12"/>
  <c r="KL52" i="12"/>
  <c r="II52" i="12"/>
  <c r="KU52" i="12"/>
  <c r="LD52" i="12"/>
  <c r="BC175" i="21"/>
  <c r="AM191" i="21"/>
  <c r="BC190" i="21"/>
  <c r="K190" i="21" s="1"/>
  <c r="AJ204" i="21"/>
  <c r="BC197" i="21"/>
  <c r="K197" i="21" s="1"/>
  <c r="BD202" i="21"/>
  <c r="I202" i="21" s="1"/>
  <c r="J202" i="21" s="1"/>
  <c r="BD203" i="21"/>
  <c r="I203" i="21" s="1"/>
  <c r="J203" i="21" s="1"/>
  <c r="FU52" i="12"/>
  <c r="IT52" i="12"/>
  <c r="LF52" i="12"/>
  <c r="IK53" i="12"/>
  <c r="KW53" i="12"/>
  <c r="JA52" i="12"/>
  <c r="IU52" i="12"/>
  <c r="FO52" i="12"/>
  <c r="IN52" i="12"/>
  <c r="KZ52" i="12"/>
  <c r="JH53" i="12"/>
  <c r="FI52" i="12"/>
  <c r="IH52" i="12"/>
  <c r="KT52" i="12"/>
  <c r="IQ52" i="12"/>
  <c r="LC52" i="12"/>
  <c r="JB53" i="12"/>
  <c r="LJ53" i="12"/>
  <c r="AM195" i="21"/>
  <c r="AM194" i="21"/>
  <c r="H209" i="21"/>
  <c r="H176" i="21"/>
  <c r="H201" i="21"/>
  <c r="H207" i="21"/>
  <c r="FC53" i="12"/>
  <c r="GC52" i="12"/>
  <c r="LE53" i="12"/>
  <c r="JI52" i="12"/>
  <c r="FW52" i="12"/>
  <c r="IV52" i="12"/>
  <c r="LH52" i="12"/>
  <c r="FQ52" i="12"/>
  <c r="IP52" i="12"/>
  <c r="LB52" i="12"/>
  <c r="IY52" i="12"/>
  <c r="LK52" i="12"/>
  <c r="IH53" i="12"/>
  <c r="AX217" i="21"/>
  <c r="BC217" i="21"/>
  <c r="AW217" i="21"/>
  <c r="BC84" i="21"/>
  <c r="AX84" i="21"/>
  <c r="AW84" i="21"/>
  <c r="H84" i="21"/>
  <c r="BD175" i="21"/>
  <c r="I175" i="21" s="1"/>
  <c r="J175" i="21" s="1"/>
  <c r="LM53" i="12"/>
  <c r="JG52" i="12"/>
  <c r="LS52" i="12"/>
  <c r="V52" i="12" s="1"/>
  <c r="JB145" i="12"/>
  <c r="JB146" i="12"/>
  <c r="HI145" i="12"/>
  <c r="HI146" i="12"/>
  <c r="IO145" i="12"/>
  <c r="IO146" i="12"/>
  <c r="JG145" i="12"/>
  <c r="JG146" i="12"/>
  <c r="FA145" i="12"/>
  <c r="FA146" i="12"/>
  <c r="JD146" i="12"/>
  <c r="JD145" i="12"/>
  <c r="KD145" i="12"/>
  <c r="KD146" i="12"/>
  <c r="GT145" i="12"/>
  <c r="GT146" i="12"/>
  <c r="GU146" i="12"/>
  <c r="GU145" i="12"/>
  <c r="JA146" i="12"/>
  <c r="JA145" i="12"/>
  <c r="GB146" i="12"/>
  <c r="GB145" i="12"/>
  <c r="JK145" i="12"/>
  <c r="JK146" i="12"/>
  <c r="HH146" i="12"/>
  <c r="HH145" i="12"/>
  <c r="KR145" i="12"/>
  <c r="KR146" i="12"/>
  <c r="LR145" i="12"/>
  <c r="LR146" i="12"/>
  <c r="FT146" i="12"/>
  <c r="FT145" i="12"/>
  <c r="IU145" i="12"/>
  <c r="IU146" i="12"/>
  <c r="HA145" i="12"/>
  <c r="HA146" i="12"/>
  <c r="HJ145" i="12"/>
  <c r="HJ146" i="12"/>
  <c r="IM145" i="12"/>
  <c r="IM146" i="12"/>
  <c r="GY145" i="12"/>
  <c r="GY146" i="12"/>
  <c r="FZ145" i="12"/>
  <c r="FZ146" i="12"/>
  <c r="JY146" i="12"/>
  <c r="JY145" i="12"/>
  <c r="FH146" i="12"/>
  <c r="FH145" i="12"/>
  <c r="JL145" i="12"/>
  <c r="JL146" i="12"/>
  <c r="KL145" i="12"/>
  <c r="KL146" i="12"/>
  <c r="FU145" i="12"/>
  <c r="FU146" i="12"/>
  <c r="GZ146" i="12"/>
  <c r="GZ145" i="12"/>
  <c r="KA145" i="12"/>
  <c r="KA146" i="12"/>
  <c r="GH145" i="12"/>
  <c r="GH146" i="12"/>
  <c r="EP145" i="12"/>
  <c r="EP146" i="12"/>
  <c r="HK145" i="12"/>
  <c r="HK146" i="12"/>
  <c r="JX145" i="12"/>
  <c r="JX146" i="12"/>
  <c r="EW145" i="12"/>
  <c r="EW146" i="12"/>
  <c r="KH145" i="12"/>
  <c r="KH146" i="12"/>
  <c r="GP145" i="12"/>
  <c r="GP146" i="12"/>
  <c r="LO145" i="12"/>
  <c r="LO146" i="12"/>
  <c r="JF145" i="12"/>
  <c r="JF146" i="12"/>
  <c r="GQ145" i="12"/>
  <c r="GQ146" i="12"/>
  <c r="FQ145" i="12"/>
  <c r="FQ146" i="12"/>
  <c r="JR145" i="12"/>
  <c r="JR146" i="12"/>
  <c r="HP146" i="12"/>
  <c r="HP145" i="12"/>
  <c r="HS146" i="12"/>
  <c r="HS145" i="12"/>
  <c r="JJ145" i="12"/>
  <c r="JJ146" i="12"/>
  <c r="FL146" i="12"/>
  <c r="FL145" i="12"/>
  <c r="IH146" i="12"/>
  <c r="IH145" i="12"/>
  <c r="KV145" i="12"/>
  <c r="KV146" i="12"/>
  <c r="HF145" i="12"/>
  <c r="HF146" i="12"/>
  <c r="KI145" i="12"/>
  <c r="KI146" i="12"/>
  <c r="FX146" i="12"/>
  <c r="FX145" i="12"/>
  <c r="EU145" i="12"/>
  <c r="EU146" i="12"/>
  <c r="EI145" i="12"/>
  <c r="EI146" i="12"/>
  <c r="KX145" i="12"/>
  <c r="KX146" i="12"/>
  <c r="GG145" i="12"/>
  <c r="GG146" i="12"/>
  <c r="KK145" i="12"/>
  <c r="KK146" i="12"/>
  <c r="LC145" i="12"/>
  <c r="LC146" i="12"/>
  <c r="EV146" i="12"/>
  <c r="EV145" i="12"/>
  <c r="LE146" i="12"/>
  <c r="LE145" i="12"/>
  <c r="GO145" i="12"/>
  <c r="GO146" i="12"/>
  <c r="JC145" i="12"/>
  <c r="JC146" i="12"/>
  <c r="EN146" i="12"/>
  <c r="EN145" i="12"/>
  <c r="EX145" i="12"/>
  <c r="EX146" i="12"/>
  <c r="KO146" i="12"/>
  <c r="KO145" i="12"/>
  <c r="GX145" i="12"/>
  <c r="GX146" i="12"/>
  <c r="FW145" i="12"/>
  <c r="FW146" i="12"/>
  <c r="KG146" i="12"/>
  <c r="KG145" i="12"/>
  <c r="GI145" i="12"/>
  <c r="GI146" i="12"/>
  <c r="LI146" i="12"/>
  <c r="LI145" i="12"/>
  <c r="IJ145" i="12"/>
  <c r="IJ146" i="12"/>
  <c r="HE145" i="12"/>
  <c r="HE146" i="12"/>
  <c r="LF145" i="12"/>
  <c r="LF146" i="12"/>
  <c r="HR145" i="12"/>
  <c r="HR146" i="12"/>
  <c r="HC145" i="12"/>
  <c r="HC146" i="12"/>
  <c r="IL145" i="12"/>
  <c r="IL146" i="12"/>
  <c r="FN145" i="12"/>
  <c r="FN146" i="12"/>
  <c r="LH145" i="12"/>
  <c r="LH146" i="12"/>
  <c r="IQ145" i="12"/>
  <c r="IQ146" i="12"/>
  <c r="FJ145" i="12"/>
  <c r="FJ146" i="12"/>
  <c r="IS146" i="12"/>
  <c r="IS145" i="12"/>
  <c r="FV145" i="12"/>
  <c r="FV146" i="12"/>
  <c r="JZ145" i="12"/>
  <c r="JZ146" i="12"/>
  <c r="FK145" i="12"/>
  <c r="FK146" i="12"/>
  <c r="EQ145" i="12"/>
  <c r="EQ146" i="12"/>
  <c r="LL145" i="12"/>
  <c r="LL146" i="12"/>
  <c r="GW145" i="12"/>
  <c r="GW146" i="12"/>
  <c r="GE145" i="12"/>
  <c r="GE146" i="12"/>
  <c r="LD145" i="12"/>
  <c r="LD146" i="12"/>
  <c r="ET145" i="12"/>
  <c r="ET146" i="12"/>
  <c r="IW146" i="12"/>
  <c r="IW145" i="12"/>
  <c r="JO145" i="12"/>
  <c r="JO146" i="12"/>
  <c r="GL145" i="12"/>
  <c r="GL146" i="12"/>
  <c r="IT145" i="12"/>
  <c r="IT146" i="12"/>
  <c r="FD146" i="12"/>
  <c r="FD145" i="12"/>
  <c r="EY145" i="12"/>
  <c r="EY146" i="12"/>
  <c r="JI146" i="12"/>
  <c r="JI145" i="12"/>
  <c r="HQ145" i="12"/>
  <c r="HQ146" i="12"/>
  <c r="IV145" i="12"/>
  <c r="IV146" i="12"/>
  <c r="JV145" i="12"/>
  <c r="JV146" i="12"/>
  <c r="FI145" i="12"/>
  <c r="FI146" i="12"/>
  <c r="GS145" i="12"/>
  <c r="GS146" i="12"/>
  <c r="JP145" i="12"/>
  <c r="JP146" i="12"/>
  <c r="ER146" i="12"/>
  <c r="ER145" i="12"/>
  <c r="KW146" i="12"/>
  <c r="KW145" i="12"/>
  <c r="EL145" i="12"/>
  <c r="EL146" i="12"/>
  <c r="FG145" i="12"/>
  <c r="FG146" i="12"/>
  <c r="IZ145" i="12"/>
  <c r="IZ146" i="12"/>
  <c r="GD145" i="12"/>
  <c r="GD146" i="12"/>
  <c r="LQ146" i="12"/>
  <c r="LQ145" i="12"/>
  <c r="IR145" i="12"/>
  <c r="IR146" i="12"/>
  <c r="ES145" i="12"/>
  <c r="ES146" i="12"/>
  <c r="JT145" i="12"/>
  <c r="JT146" i="12"/>
  <c r="KT145" i="12"/>
  <c r="KT146" i="12"/>
  <c r="GV146" i="12"/>
  <c r="GV145" i="12"/>
  <c r="EZ146" i="12"/>
  <c r="EZ145" i="12"/>
  <c r="JQ146" i="12"/>
  <c r="JQ145" i="12"/>
  <c r="GJ146" i="12"/>
  <c r="GJ145" i="12"/>
  <c r="FO145" i="12"/>
  <c r="FO146" i="12"/>
  <c r="KF145" i="12"/>
  <c r="KF146" i="12"/>
  <c r="GF146" i="12"/>
  <c r="GF145" i="12"/>
  <c r="JS145" i="12"/>
  <c r="JS146" i="12"/>
  <c r="GN146" i="12"/>
  <c r="GN145" i="12"/>
  <c r="HB145" i="12"/>
  <c r="HB146" i="12"/>
  <c r="KC146" i="12"/>
  <c r="KC145" i="12"/>
  <c r="KU145" i="12"/>
  <c r="KU146" i="12"/>
  <c r="HT146" i="12"/>
  <c r="N146" i="12" s="1"/>
  <c r="HT145" i="12"/>
  <c r="N145" i="12" s="1"/>
  <c r="IK146" i="12"/>
  <c r="IK145" i="12"/>
  <c r="EK145" i="12"/>
  <c r="EK146" i="12"/>
  <c r="JM146" i="12"/>
  <c r="JM145" i="12"/>
  <c r="KE145" i="12"/>
  <c r="KE146" i="12"/>
  <c r="FP146" i="12"/>
  <c r="FP145" i="12"/>
  <c r="JE145" i="12"/>
  <c r="JE146" i="12"/>
  <c r="JW145" i="12"/>
  <c r="JW146" i="12"/>
  <c r="FE145" i="12"/>
  <c r="FE146" i="12"/>
  <c r="KQ145" i="12"/>
  <c r="KQ146" i="12"/>
  <c r="FY145" i="12"/>
  <c r="FY146" i="12"/>
  <c r="GK145" i="12"/>
  <c r="GK146" i="12"/>
  <c r="GM146" i="12"/>
  <c r="GM145" i="12"/>
  <c r="KN145" i="12"/>
  <c r="KN146" i="12"/>
  <c r="HG145" i="12"/>
  <c r="HG146" i="12"/>
  <c r="KS146" i="12"/>
  <c r="KS145" i="12"/>
  <c r="LK145" i="12"/>
  <c r="LK146" i="12"/>
  <c r="HN146" i="12"/>
  <c r="HN145" i="12"/>
  <c r="KP145" i="12"/>
  <c r="KP146" i="12"/>
  <c r="HL146" i="12"/>
  <c r="HL145" i="12"/>
  <c r="KZ145" i="12"/>
  <c r="KZ146" i="12"/>
  <c r="II145" i="12"/>
  <c r="II146" i="12"/>
  <c r="EM145" i="12"/>
  <c r="EM146" i="12"/>
  <c r="FS145" i="12"/>
  <c r="FS146" i="12"/>
  <c r="JH145" i="12"/>
  <c r="JH146" i="12"/>
  <c r="EO145" i="12"/>
  <c r="EO146" i="12"/>
  <c r="KJ145" i="12"/>
  <c r="KJ146" i="12"/>
  <c r="LJ145" i="12"/>
  <c r="LJ146" i="12"/>
  <c r="FC145" i="12"/>
  <c r="FC146" i="12"/>
  <c r="KB146" i="12"/>
  <c r="KB145" i="12"/>
  <c r="LB145" i="12"/>
  <c r="LB146" i="12"/>
  <c r="GC145" i="12"/>
  <c r="GC146" i="12"/>
  <c r="LN145" i="12"/>
  <c r="LN146" i="12"/>
  <c r="FF145" i="12"/>
  <c r="FF146" i="12"/>
  <c r="LA145" i="12"/>
  <c r="LA146" i="12"/>
  <c r="LS145" i="12"/>
  <c r="V145" i="12" s="1"/>
  <c r="LS146" i="12"/>
  <c r="V146" i="12" s="1"/>
  <c r="FB145" i="12"/>
  <c r="FB146" i="12"/>
  <c r="LP145" i="12"/>
  <c r="LP146" i="12"/>
  <c r="IY145" i="12"/>
  <c r="IY146" i="12"/>
  <c r="HM145" i="12"/>
  <c r="HM146" i="12"/>
  <c r="HO145" i="12"/>
  <c r="HO146" i="12"/>
  <c r="LM146" i="12"/>
  <c r="LM145" i="12"/>
  <c r="HD146" i="12"/>
  <c r="HD145" i="12"/>
  <c r="IN145" i="12"/>
  <c r="IN146" i="12"/>
  <c r="JN145" i="12"/>
  <c r="JN146" i="12"/>
  <c r="FR145" i="12"/>
  <c r="FR146" i="12"/>
  <c r="JU145" i="12"/>
  <c r="JU146" i="12"/>
  <c r="KM145" i="12"/>
  <c r="KM146" i="12"/>
  <c r="FM145" i="12"/>
  <c r="FM146" i="12"/>
  <c r="LG145" i="12"/>
  <c r="LG146" i="12"/>
  <c r="IX145" i="12"/>
  <c r="IX146" i="12"/>
  <c r="GR146" i="12"/>
  <c r="GR145" i="12"/>
  <c r="EJ146" i="12"/>
  <c r="EJ145" i="12"/>
  <c r="KY145" i="12"/>
  <c r="KY146" i="12"/>
  <c r="IP145" i="12"/>
  <c r="IP146" i="12"/>
  <c r="GA145" i="12"/>
  <c r="GA146" i="12"/>
  <c r="CQ203" i="21"/>
  <c r="CM204" i="21"/>
  <c r="CS203" i="21"/>
  <c r="W203" i="21" s="1"/>
  <c r="X203" i="21" s="1"/>
  <c r="CT198" i="21"/>
  <c r="V198" i="21" s="1"/>
  <c r="BL193" i="21"/>
  <c r="CR203" i="21"/>
  <c r="CR204" i="21"/>
  <c r="BL192" i="21"/>
  <c r="BL195" i="21"/>
  <c r="X208" i="21"/>
  <c r="CM193" i="21"/>
  <c r="CN198" i="21"/>
  <c r="BL194" i="21"/>
  <c r="CL198" i="21"/>
  <c r="CO204" i="21"/>
  <c r="BO193" i="21"/>
  <c r="CN204" i="21"/>
  <c r="CK198" i="21"/>
  <c r="CK204" i="21"/>
  <c r="BT191" i="21"/>
  <c r="N191" i="21" s="1"/>
  <c r="X206" i="21"/>
  <c r="X205" i="21"/>
  <c r="X200" i="21"/>
  <c r="X202" i="21"/>
  <c r="DD201" i="21"/>
  <c r="Y201" i="21" s="1"/>
  <c r="Z201" i="21" s="1"/>
  <c r="DD200" i="21"/>
  <c r="Y200" i="21" s="1"/>
  <c r="Z200" i="21" s="1"/>
  <c r="CU204" i="21"/>
  <c r="CS204" i="21"/>
  <c r="W204" i="21" s="1"/>
  <c r="DD202" i="21"/>
  <c r="Y202" i="21" s="1"/>
  <c r="Z202" i="21" s="1"/>
  <c r="X199" i="21"/>
  <c r="CM198" i="21"/>
  <c r="W197" i="21"/>
  <c r="CT204" i="21"/>
  <c r="V204" i="21" s="1"/>
  <c r="CO192" i="21"/>
  <c r="CU203" i="21"/>
  <c r="DD209" i="21"/>
  <c r="Y209" i="21" s="1"/>
  <c r="Z209" i="21" s="1"/>
  <c r="CO194" i="21"/>
  <c r="CP203" i="21"/>
  <c r="DD197" i="21"/>
  <c r="Y197" i="21" s="1"/>
  <c r="CP198" i="21"/>
  <c r="X207" i="21"/>
  <c r="CO195" i="21"/>
  <c r="CL204" i="21"/>
  <c r="DD207" i="21"/>
  <c r="Y207" i="21" s="1"/>
  <c r="Z207" i="21" s="1"/>
  <c r="CO193" i="21"/>
  <c r="CP204" i="21"/>
  <c r="X209" i="21"/>
  <c r="DD208" i="21"/>
  <c r="Y208" i="21" s="1"/>
  <c r="Z208" i="21" s="1"/>
  <c r="DD206" i="21"/>
  <c r="Y206" i="21" s="1"/>
  <c r="Z206" i="21" s="1"/>
  <c r="X201" i="21"/>
  <c r="CO203" i="21"/>
  <c r="BO204" i="21"/>
  <c r="BO195" i="21"/>
  <c r="CM194" i="21"/>
  <c r="BO191" i="21"/>
  <c r="BO194" i="21"/>
  <c r="CM195" i="21"/>
  <c r="CM192" i="21"/>
  <c r="N44" i="21"/>
  <c r="N45" i="21"/>
  <c r="O44" i="21"/>
  <c r="O45" i="21"/>
  <c r="V44" i="21"/>
  <c r="V45" i="21"/>
  <c r="W44" i="21"/>
  <c r="W45" i="21"/>
  <c r="CN43" i="21"/>
  <c r="CQ43" i="21"/>
  <c r="BQ43" i="21"/>
  <c r="BM43" i="21"/>
  <c r="CR43" i="21"/>
  <c r="CU43" i="21"/>
  <c r="BK43" i="21"/>
  <c r="BJ43" i="21"/>
  <c r="CK43" i="21"/>
  <c r="BO43" i="21"/>
  <c r="BL43" i="21"/>
  <c r="BR43" i="21"/>
  <c r="CJ43" i="21"/>
  <c r="CL43" i="21"/>
  <c r="CM43" i="21"/>
  <c r="CO43" i="21"/>
  <c r="BU43" i="21"/>
  <c r="BN43" i="21"/>
  <c r="AS43" i="21"/>
  <c r="G43" i="21" s="1"/>
  <c r="G44" i="21"/>
  <c r="AT43" i="21"/>
  <c r="F43" i="21" s="1"/>
  <c r="F44" i="21"/>
  <c r="X176" i="21"/>
  <c r="BS193" i="21"/>
  <c r="O193" i="21" s="1"/>
  <c r="P193" i="21" s="1"/>
  <c r="BS192" i="21"/>
  <c r="O192" i="21" s="1"/>
  <c r="BS191" i="21"/>
  <c r="O191" i="21" s="1"/>
  <c r="BN193" i="21"/>
  <c r="P206" i="21"/>
  <c r="P203" i="21"/>
  <c r="P208" i="21"/>
  <c r="P207" i="21"/>
  <c r="P205" i="21"/>
  <c r="P209" i="21"/>
  <c r="P199" i="21"/>
  <c r="P200" i="21"/>
  <c r="P201" i="21"/>
  <c r="P202" i="21"/>
  <c r="BN195" i="21"/>
  <c r="BN192" i="21"/>
  <c r="BN194" i="21"/>
  <c r="AY205" i="21"/>
  <c r="AW205" i="21"/>
  <c r="AX205" i="21"/>
  <c r="AW201" i="21"/>
  <c r="AX201" i="21"/>
  <c r="AY201" i="21"/>
  <c r="AX202" i="21"/>
  <c r="AY202" i="21"/>
  <c r="AW202" i="21"/>
  <c r="AW200" i="21"/>
  <c r="AX200" i="21"/>
  <c r="AY200" i="21"/>
  <c r="AW203" i="21"/>
  <c r="AX203" i="21"/>
  <c r="AY203" i="21"/>
  <c r="AW207" i="21"/>
  <c r="AX207" i="21"/>
  <c r="AY207" i="21"/>
  <c r="AW209" i="21"/>
  <c r="AX209" i="21"/>
  <c r="AY209" i="21"/>
  <c r="AW199" i="21"/>
  <c r="AX199" i="21"/>
  <c r="AY199" i="21"/>
  <c r="AW208" i="21"/>
  <c r="AY208" i="21"/>
  <c r="AX208" i="21"/>
  <c r="AW206" i="21"/>
  <c r="AX206" i="21"/>
  <c r="AY206" i="21"/>
  <c r="BT195" i="21"/>
  <c r="N195" i="21" s="1"/>
  <c r="CP193" i="21"/>
  <c r="BR204" i="21"/>
  <c r="CP195" i="21"/>
  <c r="CP192" i="21"/>
  <c r="BT192" i="21"/>
  <c r="N192" i="21" s="1"/>
  <c r="BL204" i="21"/>
  <c r="BU194" i="21"/>
  <c r="BU195" i="21"/>
  <c r="BR195" i="21"/>
  <c r="BR194" i="21"/>
  <c r="BR192" i="21"/>
  <c r="BR191" i="21"/>
  <c r="BU204" i="21"/>
  <c r="BK204" i="21"/>
  <c r="CK191" i="21"/>
  <c r="BM195" i="21"/>
  <c r="BQ204" i="21"/>
  <c r="BM191" i="21"/>
  <c r="CQ195" i="21"/>
  <c r="CJ204" i="21"/>
  <c r="CS192" i="21"/>
  <c r="W192" i="21" s="1"/>
  <c r="CS194" i="21"/>
  <c r="W194" i="21" s="1"/>
  <c r="CQ193" i="21"/>
  <c r="BM193" i="21"/>
  <c r="BM194" i="21"/>
  <c r="CQ194" i="21"/>
  <c r="CS195" i="21"/>
  <c r="W195" i="21" s="1"/>
  <c r="CQ192" i="21"/>
  <c r="BK192" i="21"/>
  <c r="BK194" i="21"/>
  <c r="BK195" i="21"/>
  <c r="BK193" i="21"/>
  <c r="CN195" i="21"/>
  <c r="CN193" i="21"/>
  <c r="CN192" i="21"/>
  <c r="CN191" i="21"/>
  <c r="BQ194" i="21"/>
  <c r="BJ204" i="21"/>
  <c r="CT194" i="21"/>
  <c r="V194" i="21" s="1"/>
  <c r="CT193" i="21"/>
  <c r="V193" i="21" s="1"/>
  <c r="CT192" i="21"/>
  <c r="V192" i="21" s="1"/>
  <c r="BJ192" i="21"/>
  <c r="CK194" i="21"/>
  <c r="CK195" i="21"/>
  <c r="CK193" i="21"/>
  <c r="DC190" i="21"/>
  <c r="AA190" i="21" s="1"/>
  <c r="DC197" i="21"/>
  <c r="AA197" i="21" s="1"/>
  <c r="CR195" i="21"/>
  <c r="CR194" i="21"/>
  <c r="CJ198" i="21"/>
  <c r="CR192" i="21"/>
  <c r="CJ195" i="21"/>
  <c r="BM204" i="21"/>
  <c r="CU192" i="21"/>
  <c r="CJ194" i="21"/>
  <c r="CL192" i="21"/>
  <c r="CU193" i="21"/>
  <c r="CU194" i="21"/>
  <c r="CL194" i="21"/>
  <c r="CR191" i="21"/>
  <c r="CL195" i="21"/>
  <c r="BJ194" i="21"/>
  <c r="CJ193" i="21"/>
  <c r="CL193" i="21"/>
  <c r="CU195" i="21"/>
  <c r="BQ192" i="21"/>
  <c r="BQ193" i="21"/>
  <c r="CJ191" i="21"/>
  <c r="CJ192" i="21"/>
  <c r="BQ195" i="21"/>
  <c r="CD207" i="21"/>
  <c r="Q207" i="21" s="1"/>
  <c r="R207" i="21" s="1"/>
  <c r="BW202" i="21"/>
  <c r="CC202" i="21"/>
  <c r="BX202" i="21"/>
  <c r="CW202" i="21"/>
  <c r="CX202" i="21"/>
  <c r="BP195" i="21"/>
  <c r="CD190" i="21"/>
  <c r="Q190" i="21" s="1"/>
  <c r="BP198" i="21"/>
  <c r="CD199" i="21" s="1"/>
  <c r="Q199" i="21" s="1"/>
  <c r="R199" i="21" s="1"/>
  <c r="CD197" i="21"/>
  <c r="Q197" i="21" s="1"/>
  <c r="BW206" i="21"/>
  <c r="CC206" i="21"/>
  <c r="BX206" i="21"/>
  <c r="AW190" i="21"/>
  <c r="CX190" i="21"/>
  <c r="BX190" i="21"/>
  <c r="CY190" i="21"/>
  <c r="CW190" i="21"/>
  <c r="CC190" i="21"/>
  <c r="S190" i="21" s="1"/>
  <c r="AY190" i="21"/>
  <c r="BW190" i="21"/>
  <c r="AX190" i="21"/>
  <c r="BY190" i="21"/>
  <c r="BT194" i="21"/>
  <c r="N194" i="21" s="1"/>
  <c r="N190" i="21"/>
  <c r="BP193" i="21"/>
  <c r="BW203" i="21"/>
  <c r="CC203" i="21"/>
  <c r="BX203" i="21"/>
  <c r="CX203" i="21"/>
  <c r="CW203" i="21"/>
  <c r="CS191" i="21"/>
  <c r="W191" i="21" s="1"/>
  <c r="W190" i="21"/>
  <c r="DC202" i="21"/>
  <c r="CP191" i="21"/>
  <c r="DD190" i="21"/>
  <c r="Y190" i="21" s="1"/>
  <c r="CD206" i="21"/>
  <c r="Q206" i="21" s="1"/>
  <c r="R206" i="21" s="1"/>
  <c r="BJ193" i="21"/>
  <c r="AW197" i="21"/>
  <c r="BX197" i="21"/>
  <c r="CC197" i="21"/>
  <c r="S197" i="21" s="1"/>
  <c r="BW197" i="21"/>
  <c r="CY197" i="21"/>
  <c r="CW197" i="21"/>
  <c r="AY197" i="21"/>
  <c r="BY197" i="21"/>
  <c r="AX197" i="21"/>
  <c r="CX197" i="21"/>
  <c r="BP194" i="21"/>
  <c r="CC200" i="21"/>
  <c r="BX200" i="21"/>
  <c r="BW200" i="21"/>
  <c r="DC205" i="21"/>
  <c r="BT198" i="21"/>
  <c r="N198" i="21" s="1"/>
  <c r="N197" i="21"/>
  <c r="BX207" i="21"/>
  <c r="BW207" i="21"/>
  <c r="CC207" i="21"/>
  <c r="BU193" i="21"/>
  <c r="BP204" i="21"/>
  <c r="CD202" i="21"/>
  <c r="Q202" i="21" s="1"/>
  <c r="R202" i="21" s="1"/>
  <c r="BW205" i="21"/>
  <c r="CC205" i="21"/>
  <c r="BX205" i="21"/>
  <c r="CW205" i="21"/>
  <c r="CX205" i="21"/>
  <c r="CD209" i="21"/>
  <c r="Q209" i="21" s="1"/>
  <c r="R209" i="21" s="1"/>
  <c r="V197" i="21"/>
  <c r="BW199" i="21"/>
  <c r="BX199" i="21"/>
  <c r="CC199" i="21"/>
  <c r="BJ191" i="21"/>
  <c r="BU191" i="21"/>
  <c r="CD200" i="21"/>
  <c r="Q200" i="21" s="1"/>
  <c r="R200" i="21" s="1"/>
  <c r="BS194" i="21"/>
  <c r="O194" i="21" s="1"/>
  <c r="O190" i="21"/>
  <c r="CD208" i="21"/>
  <c r="Q208" i="21" s="1"/>
  <c r="R208" i="21" s="1"/>
  <c r="CD203" i="21"/>
  <c r="Q203" i="21" s="1"/>
  <c r="R203" i="21" s="1"/>
  <c r="BW208" i="21"/>
  <c r="BX208" i="21"/>
  <c r="CC208" i="21"/>
  <c r="W198" i="21"/>
  <c r="BP191" i="21"/>
  <c r="CT195" i="21"/>
  <c r="V195" i="21" s="1"/>
  <c r="V190" i="21"/>
  <c r="CD201" i="21"/>
  <c r="Q201" i="21" s="1"/>
  <c r="R201" i="21" s="1"/>
  <c r="BX209" i="21"/>
  <c r="CC209" i="21"/>
  <c r="BW209" i="21"/>
  <c r="BN204" i="21"/>
  <c r="BP192" i="21"/>
  <c r="BW201" i="21"/>
  <c r="CC201" i="21"/>
  <c r="BX201" i="21"/>
  <c r="BS204" i="21"/>
  <c r="O204" i="21" s="1"/>
  <c r="P204" i="21" s="1"/>
  <c r="O197" i="21"/>
  <c r="AN172" i="21"/>
  <c r="BK164" i="21"/>
  <c r="CQ160" i="21"/>
  <c r="CR164" i="21"/>
  <c r="BU162" i="21"/>
  <c r="CO160" i="21"/>
  <c r="BL157" i="21"/>
  <c r="BS162" i="21"/>
  <c r="O162" i="21" s="1"/>
  <c r="CM160" i="21"/>
  <c r="BN164" i="21"/>
  <c r="CO158" i="21"/>
  <c r="CU164" i="21"/>
  <c r="AT160" i="21"/>
  <c r="F160" i="21" s="1"/>
  <c r="AQ158" i="21"/>
  <c r="AK164" i="21"/>
  <c r="AU164" i="21"/>
  <c r="AP162" i="21"/>
  <c r="AO172" i="21"/>
  <c r="BO162" i="21"/>
  <c r="CT158" i="21"/>
  <c r="V158" i="21" s="1"/>
  <c r="V191" i="21"/>
  <c r="CU162" i="21"/>
  <c r="BM162" i="21"/>
  <c r="CR157" i="21"/>
  <c r="CP164" i="21"/>
  <c r="BK162" i="21"/>
  <c r="BR162" i="21"/>
  <c r="BL164" i="21"/>
  <c r="CM164" i="21"/>
  <c r="AU162" i="21"/>
  <c r="AR157" i="21"/>
  <c r="AL157" i="21"/>
  <c r="AO164" i="21"/>
  <c r="AS160" i="21"/>
  <c r="G160" i="21" s="1"/>
  <c r="AP172" i="21"/>
  <c r="BS160" i="21"/>
  <c r="O160" i="21" s="1"/>
  <c r="CL157" i="21"/>
  <c r="CM162" i="21"/>
  <c r="BQ160" i="21"/>
  <c r="BT160" i="21"/>
  <c r="N160" i="21" s="1"/>
  <c r="CS162" i="21"/>
  <c r="W162" i="21" s="1"/>
  <c r="BO160" i="21"/>
  <c r="BT164" i="21"/>
  <c r="BN160" i="21"/>
  <c r="BU164" i="21"/>
  <c r="CP162" i="21"/>
  <c r="AS164" i="21"/>
  <c r="G164" i="21" s="1"/>
  <c r="AT164" i="21"/>
  <c r="F164" i="21" s="1"/>
  <c r="AQ162" i="21"/>
  <c r="AK157" i="21"/>
  <c r="AM160" i="21"/>
  <c r="AO160" i="21"/>
  <c r="CJ172" i="21"/>
  <c r="AQ172" i="21"/>
  <c r="BK160" i="21"/>
  <c r="BL160" i="21"/>
  <c r="CP160" i="21"/>
  <c r="BU157" i="21"/>
  <c r="BP164" i="21"/>
  <c r="CK162" i="21"/>
  <c r="BS158" i="21"/>
  <c r="CL164" i="21"/>
  <c r="BR157" i="21"/>
  <c r="BM164" i="21"/>
  <c r="CS160" i="21"/>
  <c r="W160" i="21" s="1"/>
  <c r="AM158" i="21"/>
  <c r="AK162" i="21"/>
  <c r="AR162" i="21"/>
  <c r="AL162" i="21"/>
  <c r="AN160" i="21"/>
  <c r="AU157" i="21"/>
  <c r="AP165" i="21"/>
  <c r="AJ172" i="21"/>
  <c r="AR172" i="21"/>
  <c r="BJ165" i="21"/>
  <c r="BO157" i="21"/>
  <c r="BR164" i="21"/>
  <c r="CS165" i="21"/>
  <c r="W165" i="21" s="1"/>
  <c r="BM158" i="21"/>
  <c r="BT162" i="21"/>
  <c r="N162" i="21" s="1"/>
  <c r="CN160" i="21"/>
  <c r="BK157" i="21"/>
  <c r="CO162" i="21"/>
  <c r="CN164" i="21"/>
  <c r="BQ162" i="21"/>
  <c r="CK160" i="21"/>
  <c r="AN157" i="21"/>
  <c r="AL160" i="21"/>
  <c r="AQ160" i="21"/>
  <c r="AO158" i="21"/>
  <c r="AS162" i="21"/>
  <c r="G162" i="21" s="1"/>
  <c r="O198" i="21"/>
  <c r="AK172" i="21"/>
  <c r="AS172" i="21"/>
  <c r="G172" i="21" s="1"/>
  <c r="CJ166" i="21"/>
  <c r="CS164" i="21"/>
  <c r="W164" i="21" s="1"/>
  <c r="BN162" i="21"/>
  <c r="CK157" i="21"/>
  <c r="CQ164" i="21"/>
  <c r="BL162" i="21"/>
  <c r="CQ158" i="21"/>
  <c r="CO164" i="21"/>
  <c r="CR160" i="21"/>
  <c r="CQ162" i="21"/>
  <c r="BU160" i="21"/>
  <c r="CN166" i="21"/>
  <c r="AS158" i="21"/>
  <c r="G158" i="21" s="1"/>
  <c r="AT158" i="21"/>
  <c r="F158" i="21" s="1"/>
  <c r="F191" i="21"/>
  <c r="AR160" i="21"/>
  <c r="AU160" i="21"/>
  <c r="AM164" i="21"/>
  <c r="AP164" i="21"/>
  <c r="AL172" i="21"/>
  <c r="AT172" i="21"/>
  <c r="F172" i="21" s="1"/>
  <c r="CT164" i="21"/>
  <c r="V164" i="21" s="1"/>
  <c r="CK164" i="21"/>
  <c r="BR160" i="21"/>
  <c r="BP162" i="21"/>
  <c r="CT162" i="21"/>
  <c r="V162" i="21" s="1"/>
  <c r="BP160" i="21"/>
  <c r="BP165" i="21"/>
  <c r="CR162" i="21"/>
  <c r="CU157" i="21"/>
  <c r="CT160" i="21"/>
  <c r="V160" i="21" s="1"/>
  <c r="BM160" i="21"/>
  <c r="AM162" i="21"/>
  <c r="AK160" i="21"/>
  <c r="AQ164" i="21"/>
  <c r="AJ165" i="21"/>
  <c r="AN164" i="21"/>
  <c r="AP160" i="21"/>
  <c r="AM172" i="21"/>
  <c r="AU172" i="21"/>
  <c r="BS164" i="21"/>
  <c r="O164" i="21" s="1"/>
  <c r="CN162" i="21"/>
  <c r="BN165" i="21"/>
  <c r="BQ164" i="21"/>
  <c r="CL162" i="21"/>
  <c r="BT165" i="21"/>
  <c r="N165" i="21" s="1"/>
  <c r="BO164" i="21"/>
  <c r="CU160" i="21"/>
  <c r="CM158" i="21"/>
  <c r="CL160" i="21"/>
  <c r="BQ157" i="21"/>
  <c r="AN162" i="21"/>
  <c r="AL164" i="21"/>
  <c r="AT162" i="21"/>
  <c r="F162" i="21" s="1"/>
  <c r="AR164" i="21"/>
  <c r="AO162" i="21"/>
  <c r="MA202" i="12"/>
  <c r="HV203" i="12"/>
  <c r="HW203" i="12"/>
  <c r="HV206" i="12"/>
  <c r="HW206" i="12"/>
  <c r="CI198" i="12"/>
  <c r="GH199" i="12"/>
  <c r="GH205" i="12"/>
  <c r="IB207" i="12"/>
  <c r="ID202" i="12"/>
  <c r="BK198" i="12"/>
  <c r="FJ199" i="12"/>
  <c r="FJ205" i="12"/>
  <c r="DR198" i="12"/>
  <c r="HQ205" i="12"/>
  <c r="HQ199" i="12"/>
  <c r="CZ198" i="12"/>
  <c r="GY205" i="12"/>
  <c r="GY199" i="12"/>
  <c r="CE198" i="12"/>
  <c r="GD199" i="12"/>
  <c r="GD205" i="12"/>
  <c r="CT198" i="12"/>
  <c r="GS199" i="12"/>
  <c r="GS205" i="12"/>
  <c r="DH198" i="12"/>
  <c r="HG199" i="12"/>
  <c r="HG205" i="12"/>
  <c r="CH198" i="12"/>
  <c r="GG199" i="12"/>
  <c r="GG205" i="12"/>
  <c r="MA207" i="12"/>
  <c r="IW205" i="12"/>
  <c r="IW199" i="12"/>
  <c r="BY198" i="12"/>
  <c r="FX205" i="12"/>
  <c r="FX199" i="12"/>
  <c r="FO199" i="12"/>
  <c r="BP198" i="12"/>
  <c r="FO205" i="12"/>
  <c r="BM198" i="12"/>
  <c r="FL199" i="12"/>
  <c r="FL205" i="12"/>
  <c r="JE205" i="12"/>
  <c r="JE199" i="12"/>
  <c r="LG199" i="12"/>
  <c r="LG205" i="12"/>
  <c r="IU199" i="12"/>
  <c r="IU205" i="12"/>
  <c r="JZ199" i="12"/>
  <c r="JZ205" i="12"/>
  <c r="KO199" i="12"/>
  <c r="KO205" i="12"/>
  <c r="EC208" i="12"/>
  <c r="DW208" i="12"/>
  <c r="DX208" i="12"/>
  <c r="JH199" i="12"/>
  <c r="JH205" i="12"/>
  <c r="JW199" i="12"/>
  <c r="JW205" i="12"/>
  <c r="LR199" i="12"/>
  <c r="LR205" i="12"/>
  <c r="JF199" i="12"/>
  <c r="JF205" i="12"/>
  <c r="HW202" i="12"/>
  <c r="HV202" i="12"/>
  <c r="CM198" i="12"/>
  <c r="GL199" i="12"/>
  <c r="GL205" i="12"/>
  <c r="ID201" i="12"/>
  <c r="AQ198" i="12"/>
  <c r="EP199" i="12"/>
  <c r="EP205" i="12"/>
  <c r="IC210" i="12"/>
  <c r="DB198" i="12"/>
  <c r="HA199" i="12"/>
  <c r="HA205" i="12"/>
  <c r="IC201" i="12"/>
  <c r="O201" i="12" s="1"/>
  <c r="P201" i="12" s="1"/>
  <c r="CJ198" i="12"/>
  <c r="GI199" i="12"/>
  <c r="GI205" i="12"/>
  <c r="BO198" i="12"/>
  <c r="FN199" i="12"/>
  <c r="FN205" i="12"/>
  <c r="CD198" i="12"/>
  <c r="GC199" i="12"/>
  <c r="GC205" i="12"/>
  <c r="IB201" i="12"/>
  <c r="CR198" i="12"/>
  <c r="GQ199" i="12"/>
  <c r="GQ205" i="12"/>
  <c r="BZ198" i="12"/>
  <c r="FY199" i="12"/>
  <c r="FY205" i="12"/>
  <c r="BQ198" i="12"/>
  <c r="FP199" i="12"/>
  <c r="FP205" i="12"/>
  <c r="HS199" i="12"/>
  <c r="DT198" i="12"/>
  <c r="HS205" i="12"/>
  <c r="FG199" i="12"/>
  <c r="BH198" i="12"/>
  <c r="FG205" i="12"/>
  <c r="DQ198" i="12"/>
  <c r="HP205" i="12"/>
  <c r="HP199" i="12"/>
  <c r="BE198" i="12"/>
  <c r="FD199" i="12"/>
  <c r="FD205" i="12"/>
  <c r="KY199" i="12"/>
  <c r="KY205" i="12"/>
  <c r="IM199" i="12"/>
  <c r="IM205" i="12"/>
  <c r="JR199" i="12"/>
  <c r="JR205" i="12"/>
  <c r="KG199" i="12"/>
  <c r="KG205" i="12"/>
  <c r="LL199" i="12"/>
  <c r="LL205" i="12"/>
  <c r="IZ199" i="12"/>
  <c r="IZ205" i="12"/>
  <c r="JO199" i="12"/>
  <c r="JO205" i="12"/>
  <c r="LJ199" i="12"/>
  <c r="LJ205" i="12"/>
  <c r="IX199" i="12"/>
  <c r="IX205" i="12"/>
  <c r="HW204" i="12"/>
  <c r="HV204" i="12"/>
  <c r="HV207" i="12"/>
  <c r="HW207" i="12"/>
  <c r="ID210" i="12"/>
  <c r="IB204" i="12"/>
  <c r="CY198" i="12"/>
  <c r="GX205" i="12"/>
  <c r="GX199" i="12"/>
  <c r="CL198" i="12"/>
  <c r="GK199" i="12"/>
  <c r="GK205" i="12"/>
  <c r="BT198" i="12"/>
  <c r="FS205" i="12"/>
  <c r="FS199" i="12"/>
  <c r="AY198" i="12"/>
  <c r="EX205" i="12"/>
  <c r="EX199" i="12"/>
  <c r="BN198" i="12"/>
  <c r="FM199" i="12"/>
  <c r="FM205" i="12"/>
  <c r="CB198" i="12"/>
  <c r="GA199" i="12"/>
  <c r="GA205" i="12"/>
  <c r="BR198" i="12"/>
  <c r="FQ199" i="12"/>
  <c r="FQ205" i="12"/>
  <c r="DU198" i="12"/>
  <c r="HT199" i="12"/>
  <c r="N199" i="12" s="1"/>
  <c r="HT205" i="12"/>
  <c r="N205" i="12" s="1"/>
  <c r="BI198" i="12"/>
  <c r="FH199" i="12"/>
  <c r="FH205" i="12"/>
  <c r="HK199" i="12"/>
  <c r="DL198" i="12"/>
  <c r="HK205" i="12"/>
  <c r="EY199" i="12"/>
  <c r="AZ198" i="12"/>
  <c r="EY205" i="12"/>
  <c r="DI198" i="12"/>
  <c r="HH199" i="12"/>
  <c r="HH205" i="12"/>
  <c r="AW198" i="12"/>
  <c r="EV199" i="12"/>
  <c r="EV205" i="12"/>
  <c r="KZ199" i="12"/>
  <c r="KZ205" i="12"/>
  <c r="KR199" i="12"/>
  <c r="KR205" i="12"/>
  <c r="KQ205" i="12"/>
  <c r="KQ199" i="12"/>
  <c r="JJ199" i="12"/>
  <c r="JJ205" i="12"/>
  <c r="JY199" i="12"/>
  <c r="JY205" i="12"/>
  <c r="LD199" i="12"/>
  <c r="LD205" i="12"/>
  <c r="IR199" i="12"/>
  <c r="IR205" i="12"/>
  <c r="LS205" i="12"/>
  <c r="V205" i="12" s="1"/>
  <c r="LS199" i="12"/>
  <c r="V199" i="12" s="1"/>
  <c r="JG205" i="12"/>
  <c r="JG199" i="12"/>
  <c r="LB199" i="12"/>
  <c r="LB205" i="12"/>
  <c r="IP199" i="12"/>
  <c r="IP205" i="12"/>
  <c r="IC207" i="12"/>
  <c r="O207" i="12" s="1"/>
  <c r="P207" i="12" s="1"/>
  <c r="DS198" i="12"/>
  <c r="HR199" i="12"/>
  <c r="HR205" i="12"/>
  <c r="IC204" i="12"/>
  <c r="ID208" i="12"/>
  <c r="Q208" i="12" s="1"/>
  <c r="R208" i="12" s="1"/>
  <c r="HV210" i="12"/>
  <c r="HW210" i="12"/>
  <c r="BC198" i="12"/>
  <c r="FB199" i="12"/>
  <c r="FB205" i="12"/>
  <c r="AU198" i="12"/>
  <c r="ET205" i="12"/>
  <c r="ET199" i="12"/>
  <c r="BG198" i="12"/>
  <c r="FF199" i="12"/>
  <c r="FF205" i="12"/>
  <c r="BV198" i="12"/>
  <c r="FU199" i="12"/>
  <c r="FU205" i="12"/>
  <c r="BD198" i="12"/>
  <c r="FC199" i="12"/>
  <c r="FC205" i="12"/>
  <c r="KB199" i="12"/>
  <c r="KB205" i="12"/>
  <c r="ID204" i="12"/>
  <c r="AX198" i="12"/>
  <c r="EW199" i="12"/>
  <c r="EW205" i="12"/>
  <c r="BL198" i="12"/>
  <c r="FK199" i="12"/>
  <c r="FK205" i="12"/>
  <c r="BJ198" i="12"/>
  <c r="FI199" i="12"/>
  <c r="FI205" i="12"/>
  <c r="DM198" i="12"/>
  <c r="HL199" i="12"/>
  <c r="HL205" i="12"/>
  <c r="BA198" i="12"/>
  <c r="EZ199" i="12"/>
  <c r="EZ205" i="12"/>
  <c r="HC199" i="12"/>
  <c r="DD198" i="12"/>
  <c r="HC205" i="12"/>
  <c r="EQ199" i="12"/>
  <c r="AR198" i="12"/>
  <c r="EQ205" i="12"/>
  <c r="DA198" i="12"/>
  <c r="GZ199" i="12"/>
  <c r="GZ205" i="12"/>
  <c r="AO198" i="12"/>
  <c r="EN199" i="12"/>
  <c r="EN205" i="12"/>
  <c r="JT199" i="12"/>
  <c r="JT205" i="12"/>
  <c r="JL199" i="12"/>
  <c r="JL205" i="12"/>
  <c r="KI199" i="12"/>
  <c r="KI205" i="12"/>
  <c r="LN199" i="12"/>
  <c r="LN205" i="12"/>
  <c r="JB199" i="12"/>
  <c r="JB205" i="12"/>
  <c r="JQ199" i="12"/>
  <c r="JQ205" i="12"/>
  <c r="KV199" i="12"/>
  <c r="KV205" i="12"/>
  <c r="II199" i="12"/>
  <c r="II205" i="12"/>
  <c r="LK199" i="12"/>
  <c r="LK205" i="12"/>
  <c r="IY199" i="12"/>
  <c r="IY205" i="12"/>
  <c r="KT199" i="12"/>
  <c r="KT205" i="12"/>
  <c r="IB208" i="12"/>
  <c r="CA198" i="12"/>
  <c r="FZ199" i="12"/>
  <c r="FZ205" i="12"/>
  <c r="IB203" i="12"/>
  <c r="DO198" i="12"/>
  <c r="HN199" i="12"/>
  <c r="HN205" i="12"/>
  <c r="IC208" i="12"/>
  <c r="O208" i="12" s="1"/>
  <c r="P208" i="12" s="1"/>
  <c r="BF198" i="12"/>
  <c r="FE199" i="12"/>
  <c r="FE205" i="12"/>
  <c r="KC199" i="12"/>
  <c r="KC205" i="12"/>
  <c r="AN198" i="12"/>
  <c r="EM199" i="12"/>
  <c r="EM205" i="12"/>
  <c r="MA208" i="12"/>
  <c r="AV198" i="12"/>
  <c r="EU199" i="12"/>
  <c r="EU205" i="12"/>
  <c r="DN198" i="12"/>
  <c r="HM205" i="12"/>
  <c r="HM199" i="12"/>
  <c r="BB198" i="12"/>
  <c r="FA199" i="12"/>
  <c r="FA205" i="12"/>
  <c r="DE198" i="12"/>
  <c r="HD199" i="12"/>
  <c r="HD205" i="12"/>
  <c r="AS198" i="12"/>
  <c r="ER199" i="12"/>
  <c r="ER205" i="12"/>
  <c r="GU199" i="12"/>
  <c r="CV198" i="12"/>
  <c r="GU205" i="12"/>
  <c r="CS198" i="12"/>
  <c r="GR199" i="12"/>
  <c r="GR205" i="12"/>
  <c r="LA199" i="12"/>
  <c r="LA205" i="12"/>
  <c r="IN199" i="12"/>
  <c r="IN205" i="12"/>
  <c r="KA199" i="12"/>
  <c r="KA205" i="12"/>
  <c r="LF199" i="12"/>
  <c r="LF205" i="12"/>
  <c r="IT199" i="12"/>
  <c r="IT205" i="12"/>
  <c r="JI199" i="12"/>
  <c r="JI205" i="12"/>
  <c r="KN199" i="12"/>
  <c r="KN205" i="12"/>
  <c r="DW209" i="12"/>
  <c r="DX209" i="12"/>
  <c r="EC209" i="12"/>
  <c r="LC199" i="12"/>
  <c r="LC205" i="12"/>
  <c r="IQ199" i="12"/>
  <c r="IQ205" i="12"/>
  <c r="KL199" i="12"/>
  <c r="KL205" i="12"/>
  <c r="HV201" i="12"/>
  <c r="HW201" i="12"/>
  <c r="IB209" i="12"/>
  <c r="AM198" i="12"/>
  <c r="EL199" i="12"/>
  <c r="EL205" i="12"/>
  <c r="BW198" i="12"/>
  <c r="FV205" i="12"/>
  <c r="FV199" i="12"/>
  <c r="IB206" i="12"/>
  <c r="IB200" i="12"/>
  <c r="AP198" i="12"/>
  <c r="EO199" i="12"/>
  <c r="EO205" i="12"/>
  <c r="LU208" i="12"/>
  <c r="LV208" i="12"/>
  <c r="IB202" i="12"/>
  <c r="DF198" i="12"/>
  <c r="HE199" i="12"/>
  <c r="HE205" i="12"/>
  <c r="AT198" i="12"/>
  <c r="ES199" i="12"/>
  <c r="ES205" i="12"/>
  <c r="CW198" i="12"/>
  <c r="GV199" i="12"/>
  <c r="GV205" i="12"/>
  <c r="AK198" i="12"/>
  <c r="EJ199" i="12"/>
  <c r="EJ205" i="12"/>
  <c r="GM199" i="12"/>
  <c r="CN198" i="12"/>
  <c r="GM205" i="12"/>
  <c r="LI205" i="12"/>
  <c r="LI199" i="12"/>
  <c r="CK198" i="12"/>
  <c r="GJ199" i="12"/>
  <c r="GJ205" i="12"/>
  <c r="JU199" i="12"/>
  <c r="JU205" i="12"/>
  <c r="LP199" i="12"/>
  <c r="LP205" i="12"/>
  <c r="JS199" i="12"/>
  <c r="JS205" i="12"/>
  <c r="KX199" i="12"/>
  <c r="KX205" i="12"/>
  <c r="IL199" i="12"/>
  <c r="IL205" i="12"/>
  <c r="LM199" i="12"/>
  <c r="LM205" i="12"/>
  <c r="JA199" i="12"/>
  <c r="JA205" i="12"/>
  <c r="KF199" i="12"/>
  <c r="KF205" i="12"/>
  <c r="KU199" i="12"/>
  <c r="KU205" i="12"/>
  <c r="KD199" i="12"/>
  <c r="KD205" i="12"/>
  <c r="HV208" i="12"/>
  <c r="HW208" i="12"/>
  <c r="ID209" i="12"/>
  <c r="DG198" i="12"/>
  <c r="HF199" i="12"/>
  <c r="HF205" i="12"/>
  <c r="IB210" i="12"/>
  <c r="IC209" i="12"/>
  <c r="O209" i="12" s="1"/>
  <c r="P209" i="12" s="1"/>
  <c r="LU207" i="12"/>
  <c r="LV207" i="12"/>
  <c r="DK198" i="12"/>
  <c r="HJ199" i="12"/>
  <c r="HJ205" i="12"/>
  <c r="CX198" i="12"/>
  <c r="GW199" i="12"/>
  <c r="GW205" i="12"/>
  <c r="AL198" i="12"/>
  <c r="EK205" i="12"/>
  <c r="EK199" i="12"/>
  <c r="CO198" i="12"/>
  <c r="GN199" i="12"/>
  <c r="GN205" i="12"/>
  <c r="GE199" i="12"/>
  <c r="CF198" i="12"/>
  <c r="GE205" i="12"/>
  <c r="CC198" i="12"/>
  <c r="GB205" i="12"/>
  <c r="GB199" i="12"/>
  <c r="LH199" i="12"/>
  <c r="LH205" i="12"/>
  <c r="IO199" i="12"/>
  <c r="IO205" i="12"/>
  <c r="KS199" i="12"/>
  <c r="KS205" i="12"/>
  <c r="LQ205" i="12"/>
  <c r="LQ199" i="12"/>
  <c r="KJ199" i="12"/>
  <c r="KJ205" i="12"/>
  <c r="JK199" i="12"/>
  <c r="JK205" i="12"/>
  <c r="KP205" i="12"/>
  <c r="KP199" i="12"/>
  <c r="DW207" i="12"/>
  <c r="DX207" i="12"/>
  <c r="EC207" i="12"/>
  <c r="LE199" i="12"/>
  <c r="LE205" i="12"/>
  <c r="IS199" i="12"/>
  <c r="IS205" i="12"/>
  <c r="JX199" i="12"/>
  <c r="JX205" i="12"/>
  <c r="KM199" i="12"/>
  <c r="KM205" i="12"/>
  <c r="DW210" i="12"/>
  <c r="DX210" i="12"/>
  <c r="EC210" i="12"/>
  <c r="JV199" i="12"/>
  <c r="JV205" i="12"/>
  <c r="HV200" i="12"/>
  <c r="HW200" i="12"/>
  <c r="CQ198" i="12"/>
  <c r="GP205" i="12"/>
  <c r="GP199" i="12"/>
  <c r="IC203" i="12"/>
  <c r="O203" i="12" s="1"/>
  <c r="P203" i="12" s="1"/>
  <c r="HW209" i="12"/>
  <c r="HV209" i="12"/>
  <c r="BS198" i="12"/>
  <c r="FR199" i="12"/>
  <c r="FR205" i="12"/>
  <c r="ID207" i="12"/>
  <c r="Q207" i="12" s="1"/>
  <c r="R207" i="12" s="1"/>
  <c r="DC198" i="12"/>
  <c r="HB199" i="12"/>
  <c r="HB205" i="12"/>
  <c r="IC202" i="12"/>
  <c r="DP198" i="12"/>
  <c r="HO199" i="12"/>
  <c r="HO205" i="12"/>
  <c r="CU198" i="12"/>
  <c r="GT205" i="12"/>
  <c r="GT199" i="12"/>
  <c r="DJ198" i="12"/>
  <c r="HI199" i="12"/>
  <c r="HI205" i="12"/>
  <c r="ID203" i="12"/>
  <c r="CP198" i="12"/>
  <c r="GO205" i="12"/>
  <c r="GO199" i="12"/>
  <c r="CG198" i="12"/>
  <c r="GF199" i="12"/>
  <c r="GF205" i="12"/>
  <c r="IV199" i="12"/>
  <c r="IV205" i="12"/>
  <c r="FW199" i="12"/>
  <c r="BX198" i="12"/>
  <c r="FW205" i="12"/>
  <c r="BU198" i="12"/>
  <c r="FT199" i="12"/>
  <c r="FT205" i="12"/>
  <c r="JM199" i="12"/>
  <c r="JM205" i="12"/>
  <c r="KK199" i="12"/>
  <c r="KK205" i="12"/>
  <c r="JD199" i="12"/>
  <c r="JD205" i="12"/>
  <c r="LO199" i="12"/>
  <c r="LO205" i="12"/>
  <c r="JC199" i="12"/>
  <c r="JC205" i="12"/>
  <c r="KH199" i="12"/>
  <c r="KH205" i="12"/>
  <c r="KW199" i="12"/>
  <c r="KW205" i="12"/>
  <c r="IJ199" i="12"/>
  <c r="IJ205" i="12"/>
  <c r="JP199" i="12"/>
  <c r="JP205" i="12"/>
  <c r="KE199" i="12"/>
  <c r="KE205" i="12"/>
  <c r="JN199" i="12"/>
  <c r="JN205" i="12"/>
  <c r="IK199" i="12"/>
  <c r="IK205" i="12"/>
  <c r="MC209" i="12"/>
  <c r="MC198" i="12"/>
  <c r="Y198" i="12" s="1"/>
  <c r="MA206" i="12"/>
  <c r="EE208" i="12"/>
  <c r="I208" i="12" s="1"/>
  <c r="J208" i="12" s="1"/>
  <c r="EE207" i="12"/>
  <c r="I207" i="12" s="1"/>
  <c r="J207" i="12" s="1"/>
  <c r="EE209" i="12"/>
  <c r="LV204" i="12"/>
  <c r="LU204" i="12"/>
  <c r="MB210" i="12"/>
  <c r="LU202" i="12"/>
  <c r="LV202" i="12"/>
  <c r="MA204" i="12"/>
  <c r="MB204" i="12"/>
  <c r="MA200" i="12"/>
  <c r="ED202" i="12"/>
  <c r="EE202" i="12"/>
  <c r="LU206" i="12"/>
  <c r="LV206" i="12"/>
  <c r="LU200" i="12"/>
  <c r="LV200" i="12"/>
  <c r="MA210" i="12"/>
  <c r="MC202" i="12"/>
  <c r="MB202" i="12"/>
  <c r="EE210" i="12"/>
  <c r="MA209" i="12"/>
  <c r="MC207" i="12"/>
  <c r="Y207" i="12" s="1"/>
  <c r="Z207" i="12" s="1"/>
  <c r="MC208" i="12"/>
  <c r="Y208" i="12" s="1"/>
  <c r="Z208" i="12" s="1"/>
  <c r="LU210" i="12"/>
  <c r="LV210" i="12"/>
  <c r="MC210" i="12"/>
  <c r="MC204" i="12"/>
  <c r="MB209" i="12"/>
  <c r="ED208" i="12"/>
  <c r="G208" i="12" s="1"/>
  <c r="H208" i="12" s="1"/>
  <c r="ED207" i="12"/>
  <c r="G207" i="12" s="1"/>
  <c r="H207" i="12" s="1"/>
  <c r="ED204" i="12"/>
  <c r="EE204" i="12"/>
  <c r="LU209" i="12"/>
  <c r="LV209" i="12"/>
  <c r="MB208" i="12"/>
  <c r="W208" i="12" s="1"/>
  <c r="X208" i="12" s="1"/>
  <c r="MB207" i="12"/>
  <c r="W207" i="12" s="1"/>
  <c r="X207" i="12" s="1"/>
  <c r="MB198" i="12"/>
  <c r="W198" i="12" s="1"/>
  <c r="ED209" i="12"/>
  <c r="ED210" i="12"/>
  <c r="V198" i="12"/>
  <c r="V203" i="12"/>
  <c r="MA203" i="12"/>
  <c r="MA201" i="12"/>
  <c r="IH199" i="12"/>
  <c r="LU203" i="12"/>
  <c r="DW206" i="12"/>
  <c r="DX206" i="12"/>
  <c r="EC206" i="12"/>
  <c r="HV45" i="12"/>
  <c r="HW45" i="12"/>
  <c r="MA45" i="12"/>
  <c r="EC204" i="12"/>
  <c r="DW204" i="12"/>
  <c r="DX204" i="12"/>
  <c r="EC45" i="12"/>
  <c r="DX45" i="12"/>
  <c r="DW45" i="12"/>
  <c r="DW202" i="12"/>
  <c r="DX202" i="12"/>
  <c r="EC202" i="12"/>
  <c r="DW44" i="12"/>
  <c r="DX44" i="12"/>
  <c r="EC44" i="12"/>
  <c r="DX200" i="12"/>
  <c r="DW200" i="12"/>
  <c r="EC200" i="12"/>
  <c r="HV44" i="12"/>
  <c r="HW44" i="12"/>
  <c r="LU45" i="12"/>
  <c r="LV45" i="12"/>
  <c r="MC201" i="12"/>
  <c r="IB45" i="12"/>
  <c r="MA44" i="12"/>
  <c r="IB198" i="12"/>
  <c r="S198" i="12" s="1"/>
  <c r="LV44" i="12"/>
  <c r="LU44" i="12"/>
  <c r="IB44" i="12"/>
  <c r="EI199" i="12"/>
  <c r="HY198" i="12"/>
  <c r="HW198" i="12"/>
  <c r="HX198" i="12"/>
  <c r="HZ198" i="12"/>
  <c r="ID198" i="12"/>
  <c r="Q198" i="12" s="1"/>
  <c r="MA198" i="12"/>
  <c r="AA198" i="12" s="1"/>
  <c r="HV198" i="12"/>
  <c r="AJ198" i="12"/>
  <c r="AJ205" i="12" s="1"/>
  <c r="IC198" i="12"/>
  <c r="O198" i="12" s="1"/>
  <c r="LU198" i="12"/>
  <c r="LV198" i="12"/>
  <c r="N198" i="12"/>
  <c r="P173" i="21"/>
  <c r="X175" i="21"/>
  <c r="X174" i="21"/>
  <c r="P175" i="21"/>
  <c r="CD175" i="21"/>
  <c r="Q175" i="21" s="1"/>
  <c r="R175" i="21" s="1"/>
  <c r="P176" i="21"/>
  <c r="P174" i="21"/>
  <c r="EX38" i="12"/>
  <c r="EX43" i="12"/>
  <c r="GO38" i="12"/>
  <c r="GO43" i="12"/>
  <c r="JR38" i="12"/>
  <c r="JR43" i="12"/>
  <c r="JT38" i="12"/>
  <c r="JT43" i="12"/>
  <c r="KY38" i="12"/>
  <c r="KY43" i="12"/>
  <c r="IM38" i="12"/>
  <c r="IM43" i="12"/>
  <c r="LM38" i="12"/>
  <c r="LM43" i="12"/>
  <c r="JA38" i="12"/>
  <c r="JA43" i="12"/>
  <c r="JH38" i="12"/>
  <c r="JH43" i="12"/>
  <c r="KM38" i="12"/>
  <c r="KM43" i="12"/>
  <c r="LB38" i="12"/>
  <c r="LB43" i="12"/>
  <c r="IP38" i="12"/>
  <c r="IP43" i="12"/>
  <c r="JM38" i="12"/>
  <c r="JM43" i="12"/>
  <c r="DC176" i="21"/>
  <c r="FC38" i="12"/>
  <c r="FC43" i="12"/>
  <c r="FZ38" i="12"/>
  <c r="FZ43" i="12"/>
  <c r="GS38" i="12"/>
  <c r="GS43" i="12"/>
  <c r="GF38" i="12"/>
  <c r="GF43" i="12"/>
  <c r="KE38" i="12"/>
  <c r="KE43" i="12"/>
  <c r="KT38" i="12"/>
  <c r="KT43" i="12"/>
  <c r="LQ38" i="12"/>
  <c r="LQ43" i="12"/>
  <c r="JE38" i="12"/>
  <c r="JE43" i="12"/>
  <c r="AX175" i="21"/>
  <c r="AW175" i="21"/>
  <c r="AY175" i="21"/>
  <c r="CX175" i="21"/>
  <c r="BX175" i="21"/>
  <c r="BW175" i="21"/>
  <c r="CC175" i="21"/>
  <c r="CW175" i="21"/>
  <c r="HO38" i="12"/>
  <c r="HO43" i="12"/>
  <c r="KX38" i="12"/>
  <c r="KX43" i="12"/>
  <c r="KH38" i="12"/>
  <c r="KH43" i="12"/>
  <c r="LE38" i="12"/>
  <c r="LE43" i="12"/>
  <c r="IS38" i="12"/>
  <c r="IS43" i="12"/>
  <c r="LL38" i="12"/>
  <c r="LL43" i="12"/>
  <c r="IZ38" i="12"/>
  <c r="IZ43" i="12"/>
  <c r="FL38" i="12"/>
  <c r="FL43" i="12"/>
  <c r="HA38" i="12"/>
  <c r="HA43" i="12"/>
  <c r="GD38" i="12"/>
  <c r="GD43" i="12"/>
  <c r="FG38" i="12"/>
  <c r="FG43" i="12"/>
  <c r="HS38" i="12"/>
  <c r="HS43" i="12"/>
  <c r="GN38" i="12"/>
  <c r="GN43" i="12"/>
  <c r="FI38" i="12"/>
  <c r="FI43" i="12"/>
  <c r="GP38" i="12"/>
  <c r="GP43" i="12"/>
  <c r="IL38" i="12"/>
  <c r="IL43" i="12"/>
  <c r="LP38" i="12"/>
  <c r="LP43" i="12"/>
  <c r="JD38" i="12"/>
  <c r="JD43" i="12"/>
  <c r="KI38" i="12"/>
  <c r="KI43" i="12"/>
  <c r="KW38" i="12"/>
  <c r="KW43" i="12"/>
  <c r="IK38" i="12"/>
  <c r="IK43" i="12"/>
  <c r="LD38" i="12"/>
  <c r="LD43" i="12"/>
  <c r="IR38" i="12"/>
  <c r="IR43" i="12"/>
  <c r="JW38" i="12"/>
  <c r="JW43" i="12"/>
  <c r="KL38" i="12"/>
  <c r="KL43" i="12"/>
  <c r="LI38" i="12"/>
  <c r="LI43" i="12"/>
  <c r="IW38" i="12"/>
  <c r="IW43" i="12"/>
  <c r="DD176" i="21"/>
  <c r="Y176" i="21" s="1"/>
  <c r="Z176" i="21" s="1"/>
  <c r="HH38" i="12"/>
  <c r="HH43" i="12"/>
  <c r="EQ38" i="12"/>
  <c r="EQ43" i="12"/>
  <c r="ES38" i="12"/>
  <c r="ES43" i="12"/>
  <c r="HP38" i="12"/>
  <c r="HP43" i="12"/>
  <c r="HK38" i="12"/>
  <c r="HK43" i="12"/>
  <c r="JL38" i="12"/>
  <c r="JL43" i="12"/>
  <c r="KQ38" i="12"/>
  <c r="KQ43" i="12"/>
  <c r="GI38" i="12"/>
  <c r="GI43" i="12"/>
  <c r="EO38" i="12"/>
  <c r="EO43" i="12"/>
  <c r="GQ38" i="12"/>
  <c r="GQ43" i="12"/>
  <c r="FT38" i="12"/>
  <c r="FT43" i="12"/>
  <c r="EW38" i="12"/>
  <c r="EW43" i="12"/>
  <c r="HI38" i="12"/>
  <c r="HI43" i="12"/>
  <c r="GL38" i="12"/>
  <c r="GL43" i="12"/>
  <c r="FO38" i="12"/>
  <c r="FO43" i="12"/>
  <c r="EJ38" i="12"/>
  <c r="EJ43" i="12"/>
  <c r="GV38" i="12"/>
  <c r="GV43" i="12"/>
  <c r="FQ38" i="12"/>
  <c r="FQ43" i="12"/>
  <c r="EL38" i="12"/>
  <c r="EL43" i="12"/>
  <c r="GX38" i="12"/>
  <c r="GX43" i="12"/>
  <c r="KP38" i="12"/>
  <c r="KP43" i="12"/>
  <c r="LH38" i="12"/>
  <c r="LH43" i="12"/>
  <c r="IV38" i="12"/>
  <c r="IV43" i="12"/>
  <c r="KA38" i="12"/>
  <c r="KA43" i="12"/>
  <c r="KO38" i="12"/>
  <c r="KO43" i="12"/>
  <c r="KV38" i="12"/>
  <c r="KV43" i="12"/>
  <c r="IJ38" i="12"/>
  <c r="IJ43" i="12"/>
  <c r="JO38" i="12"/>
  <c r="JO43" i="12"/>
  <c r="KD38" i="12"/>
  <c r="KD43" i="12"/>
  <c r="LA38" i="12"/>
  <c r="LA43" i="12"/>
  <c r="IO38" i="12"/>
  <c r="IO43" i="12"/>
  <c r="X173" i="21"/>
  <c r="CX174" i="21"/>
  <c r="BX174" i="21"/>
  <c r="BW174" i="21"/>
  <c r="AX174" i="21"/>
  <c r="AY174" i="21"/>
  <c r="CW174" i="21"/>
  <c r="AW174" i="21"/>
  <c r="CC174" i="21"/>
  <c r="FU38" i="12"/>
  <c r="FU43" i="12"/>
  <c r="FH38" i="12"/>
  <c r="FH43" i="12"/>
  <c r="FS38" i="12"/>
  <c r="FS43" i="12"/>
  <c r="GK38" i="12"/>
  <c r="GK43" i="12"/>
  <c r="HC38" i="12"/>
  <c r="HC43" i="12"/>
  <c r="JJ38" i="12"/>
  <c r="JJ43" i="12"/>
  <c r="IT38" i="12"/>
  <c r="IT43" i="12"/>
  <c r="FD38" i="12"/>
  <c r="FD43" i="12"/>
  <c r="EY38" i="12"/>
  <c r="EY43" i="12"/>
  <c r="HM38" i="12"/>
  <c r="HM43" i="12"/>
  <c r="GH38" i="12"/>
  <c r="GH43" i="12"/>
  <c r="GY38" i="12"/>
  <c r="GY43" i="12"/>
  <c r="FE38" i="12"/>
  <c r="FE43" i="12"/>
  <c r="GT38" i="12"/>
  <c r="GT43" i="12"/>
  <c r="ER38" i="12"/>
  <c r="ER43" i="12"/>
  <c r="FY38" i="12"/>
  <c r="FY43" i="12"/>
  <c r="HF38" i="12"/>
  <c r="HF43" i="12"/>
  <c r="JZ38" i="12"/>
  <c r="JZ43" i="12"/>
  <c r="KZ38" i="12"/>
  <c r="KZ43" i="12"/>
  <c r="IN38" i="12"/>
  <c r="IN43" i="12"/>
  <c r="JS38" i="12"/>
  <c r="JS43" i="12"/>
  <c r="KG38" i="12"/>
  <c r="KG43" i="12"/>
  <c r="KN38" i="12"/>
  <c r="KN43" i="12"/>
  <c r="LS38" i="12"/>
  <c r="LS43" i="12"/>
  <c r="V43" i="12" s="1"/>
  <c r="JG38" i="12"/>
  <c r="JG43" i="12"/>
  <c r="JV38" i="12"/>
  <c r="JV43" i="12"/>
  <c r="KS38" i="12"/>
  <c r="KS43" i="12"/>
  <c r="DC175" i="21"/>
  <c r="GM38" i="12"/>
  <c r="GM43" i="12"/>
  <c r="EV38" i="12"/>
  <c r="EV43" i="12"/>
  <c r="FN38" i="12"/>
  <c r="FN43" i="12"/>
  <c r="FX38" i="12"/>
  <c r="FX43" i="12"/>
  <c r="HE38" i="12"/>
  <c r="HE43" i="12"/>
  <c r="GA38" i="12"/>
  <c r="GA43" i="12"/>
  <c r="FV38" i="12"/>
  <c r="FV43" i="12"/>
  <c r="FA38" i="12"/>
  <c r="FA43" i="12"/>
  <c r="EM38" i="12"/>
  <c r="EM43" i="12"/>
  <c r="GB38" i="12"/>
  <c r="GB43" i="12"/>
  <c r="HQ38" i="12"/>
  <c r="HQ43" i="12"/>
  <c r="FW38" i="12"/>
  <c r="FW43" i="12"/>
  <c r="HD38" i="12"/>
  <c r="HD43" i="12"/>
  <c r="ET38" i="12"/>
  <c r="ET43" i="12"/>
  <c r="EU38" i="12"/>
  <c r="EU43" i="12"/>
  <c r="HG38" i="12"/>
  <c r="HG43" i="12"/>
  <c r="GJ38" i="12"/>
  <c r="GJ43" i="12"/>
  <c r="FM38" i="12"/>
  <c r="FM43" i="12"/>
  <c r="EP38" i="12"/>
  <c r="EP43" i="12"/>
  <c r="HB38" i="12"/>
  <c r="HB43" i="12"/>
  <c r="GE38" i="12"/>
  <c r="GE43" i="12"/>
  <c r="EZ38" i="12"/>
  <c r="EZ43" i="12"/>
  <c r="HL38" i="12"/>
  <c r="HL43" i="12"/>
  <c r="GG38" i="12"/>
  <c r="GG43" i="12"/>
  <c r="FB38" i="12"/>
  <c r="FB43" i="12"/>
  <c r="HN38" i="12"/>
  <c r="HN43" i="12"/>
  <c r="KR38" i="12"/>
  <c r="KR43" i="12"/>
  <c r="JK38" i="12"/>
  <c r="JK43" i="12"/>
  <c r="JY38" i="12"/>
  <c r="JY43" i="12"/>
  <c r="KF38" i="12"/>
  <c r="KF43" i="12"/>
  <c r="LK38" i="12"/>
  <c r="LK43" i="12"/>
  <c r="IY38" i="12"/>
  <c r="IY43" i="12"/>
  <c r="JN38" i="12"/>
  <c r="JN43" i="12"/>
  <c r="KK38" i="12"/>
  <c r="KK43" i="12"/>
  <c r="AW176" i="21"/>
  <c r="CC176" i="21"/>
  <c r="BW176" i="21"/>
  <c r="BX176" i="21"/>
  <c r="AY176" i="21"/>
  <c r="CW176" i="21"/>
  <c r="CX176" i="21"/>
  <c r="AX176" i="21"/>
  <c r="GR38" i="12"/>
  <c r="GR43" i="12"/>
  <c r="HT38" i="12"/>
  <c r="HT43" i="12"/>
  <c r="N43" i="12" s="1"/>
  <c r="LN38" i="12"/>
  <c r="LN43" i="12"/>
  <c r="LO38" i="12"/>
  <c r="LO43" i="12"/>
  <c r="JC38" i="12"/>
  <c r="JC43" i="12"/>
  <c r="JQ38" i="12"/>
  <c r="JQ43" i="12"/>
  <c r="JX38" i="12"/>
  <c r="JX43" i="12"/>
  <c r="LC38" i="12"/>
  <c r="LC43" i="12"/>
  <c r="IQ38" i="12"/>
  <c r="IQ43" i="12"/>
  <c r="LR38" i="12"/>
  <c r="LR43" i="12"/>
  <c r="JF38" i="12"/>
  <c r="JF43" i="12"/>
  <c r="KC38" i="12"/>
  <c r="KC43" i="12"/>
  <c r="BX173" i="21"/>
  <c r="CX173" i="21"/>
  <c r="CC173" i="21"/>
  <c r="AX173" i="21"/>
  <c r="CW173" i="21"/>
  <c r="AW173" i="21"/>
  <c r="BW173" i="21"/>
  <c r="AY173" i="21"/>
  <c r="DC173" i="21"/>
  <c r="HJ38" i="12"/>
  <c r="HJ43" i="12"/>
  <c r="FJ38" i="12"/>
  <c r="FJ43" i="12"/>
  <c r="KJ38" i="12"/>
  <c r="KJ43" i="12"/>
  <c r="FK38" i="12"/>
  <c r="FK43" i="12"/>
  <c r="EN38" i="12"/>
  <c r="EN43" i="12"/>
  <c r="GZ38" i="12"/>
  <c r="GZ43" i="12"/>
  <c r="GC38" i="12"/>
  <c r="GC43" i="12"/>
  <c r="FF38" i="12"/>
  <c r="FF43" i="12"/>
  <c r="HR38" i="12"/>
  <c r="HR43" i="12"/>
  <c r="GU38" i="12"/>
  <c r="GU43" i="12"/>
  <c r="FP38" i="12"/>
  <c r="FP43" i="12"/>
  <c r="EK38" i="12"/>
  <c r="EK43" i="12"/>
  <c r="GW38" i="12"/>
  <c r="GW43" i="12"/>
  <c r="FR38" i="12"/>
  <c r="FR43" i="12"/>
  <c r="LF38" i="12"/>
  <c r="LF43" i="12"/>
  <c r="JB38" i="12"/>
  <c r="JB43" i="12"/>
  <c r="KB38" i="12"/>
  <c r="KB43" i="12"/>
  <c r="LG38" i="12"/>
  <c r="LG43" i="12"/>
  <c r="IU38" i="12"/>
  <c r="IU43" i="12"/>
  <c r="JI38" i="12"/>
  <c r="JI43" i="12"/>
  <c r="JP38" i="12"/>
  <c r="JP43" i="12"/>
  <c r="KU38" i="12"/>
  <c r="KU43" i="12"/>
  <c r="II38" i="12"/>
  <c r="II43" i="12"/>
  <c r="LJ38" i="12"/>
  <c r="LJ43" i="12"/>
  <c r="IX38" i="12"/>
  <c r="IX43" i="12"/>
  <c r="JU38" i="12"/>
  <c r="JU43" i="12"/>
  <c r="DD175" i="21"/>
  <c r="Y175" i="21" s="1"/>
  <c r="Z175" i="21" s="1"/>
  <c r="DC174" i="21"/>
  <c r="CD176" i="21"/>
  <c r="Q176" i="21" s="1"/>
  <c r="R176" i="21" s="1"/>
  <c r="CQ179" i="21"/>
  <c r="CQ172" i="21"/>
  <c r="CK181" i="21"/>
  <c r="CK172" i="21"/>
  <c r="CP185" i="21"/>
  <c r="CP172" i="21"/>
  <c r="CT187" i="21"/>
  <c r="V187" i="21" s="1"/>
  <c r="CT172" i="21"/>
  <c r="V172" i="21" s="1"/>
  <c r="CL180" i="21"/>
  <c r="CL172" i="21"/>
  <c r="CN170" i="21"/>
  <c r="CN172" i="21"/>
  <c r="CU169" i="21"/>
  <c r="CU172" i="21"/>
  <c r="CR171" i="21"/>
  <c r="CR172" i="21"/>
  <c r="CM169" i="21"/>
  <c r="CM172" i="21"/>
  <c r="CO170" i="21"/>
  <c r="CO172" i="21"/>
  <c r="CS171" i="21"/>
  <c r="W171" i="21" s="1"/>
  <c r="CS172" i="21"/>
  <c r="W172" i="21" s="1"/>
  <c r="BQ171" i="21"/>
  <c r="BQ172" i="21"/>
  <c r="O168" i="21"/>
  <c r="BS172" i="21"/>
  <c r="O172" i="21" s="1"/>
  <c r="BN177" i="21"/>
  <c r="BN172" i="21"/>
  <c r="BK170" i="21"/>
  <c r="BK172" i="21"/>
  <c r="BO187" i="21"/>
  <c r="BO172" i="21"/>
  <c r="BM184" i="21"/>
  <c r="BM172" i="21"/>
  <c r="N168" i="21"/>
  <c r="BT172" i="21"/>
  <c r="N172" i="21" s="1"/>
  <c r="BL169" i="21"/>
  <c r="BL172" i="21"/>
  <c r="BU186" i="21"/>
  <c r="BU172" i="21"/>
  <c r="BP170" i="21"/>
  <c r="BP172" i="21"/>
  <c r="BR180" i="21"/>
  <c r="BR172" i="21"/>
  <c r="BJ178" i="21"/>
  <c r="BJ172" i="21"/>
  <c r="AK38" i="21"/>
  <c r="AK43" i="21"/>
  <c r="AP38" i="21"/>
  <c r="AP43" i="21"/>
  <c r="AO38" i="21"/>
  <c r="AO43" i="21"/>
  <c r="AM38" i="21"/>
  <c r="AM43" i="21"/>
  <c r="AN38" i="21"/>
  <c r="AN43" i="21"/>
  <c r="AR38" i="21"/>
  <c r="AR43" i="21"/>
  <c r="AQ38" i="21"/>
  <c r="AQ43" i="21"/>
  <c r="AL38" i="21"/>
  <c r="AL43" i="21"/>
  <c r="AU38" i="21"/>
  <c r="AU43" i="21"/>
  <c r="AJ38" i="21"/>
  <c r="AJ43" i="21"/>
  <c r="CP38" i="21"/>
  <c r="CP43" i="21"/>
  <c r="CS38" i="21"/>
  <c r="W38" i="21" s="1"/>
  <c r="CS43" i="21"/>
  <c r="W43" i="21" s="1"/>
  <c r="CT38" i="21"/>
  <c r="V38" i="21" s="1"/>
  <c r="CT43" i="21"/>
  <c r="V43" i="21" s="1"/>
  <c r="BP38" i="21"/>
  <c r="BP43" i="21"/>
  <c r="BT38" i="21"/>
  <c r="N38" i="21" s="1"/>
  <c r="BT43" i="21"/>
  <c r="N43" i="21" s="1"/>
  <c r="BS38" i="21"/>
  <c r="O38" i="21" s="1"/>
  <c r="BS43" i="21"/>
  <c r="O43" i="21" s="1"/>
  <c r="I176" i="12"/>
  <c r="J176" i="12" s="1"/>
  <c r="I175" i="12"/>
  <c r="ID176" i="12"/>
  <c r="G175" i="12"/>
  <c r="G176" i="12"/>
  <c r="H176" i="12" s="1"/>
  <c r="IC175" i="12"/>
  <c r="IC176" i="12"/>
  <c r="ID175" i="12"/>
  <c r="HV175" i="12"/>
  <c r="HW175" i="12"/>
  <c r="LU174" i="12"/>
  <c r="LV174" i="12"/>
  <c r="HV173" i="12"/>
  <c r="HW173" i="12"/>
  <c r="LV175" i="12"/>
  <c r="LU175" i="12"/>
  <c r="IB176" i="12"/>
  <c r="LU176" i="12"/>
  <c r="LV176" i="12"/>
  <c r="IB174" i="12"/>
  <c r="DX176" i="12"/>
  <c r="DW176" i="12"/>
  <c r="DX175" i="12"/>
  <c r="EC174" i="12"/>
  <c r="F174" i="12"/>
  <c r="LU173" i="12"/>
  <c r="LV173" i="12"/>
  <c r="EC176" i="12"/>
  <c r="EC173" i="12"/>
  <c r="EC175" i="12"/>
  <c r="F175" i="12"/>
  <c r="MA175" i="12"/>
  <c r="HV174" i="12"/>
  <c r="HW174" i="12"/>
  <c r="MA176" i="12"/>
  <c r="MA173" i="12"/>
  <c r="IB173" i="12"/>
  <c r="MA174" i="12"/>
  <c r="DW174" i="12"/>
  <c r="DX174" i="12"/>
  <c r="DW173" i="12"/>
  <c r="DX173" i="12"/>
  <c r="HV176" i="12"/>
  <c r="HW176" i="12"/>
  <c r="IB175" i="12"/>
  <c r="DW175" i="12"/>
  <c r="V171" i="12"/>
  <c r="V172" i="12"/>
  <c r="N172" i="12"/>
  <c r="BJ110" i="12"/>
  <c r="N83" i="21"/>
  <c r="P84" i="21"/>
  <c r="LU84" i="12"/>
  <c r="IB84" i="12"/>
  <c r="HV84" i="12"/>
  <c r="IB218" i="12"/>
  <c r="MA218" i="12"/>
  <c r="DC84" i="21"/>
  <c r="CX84" i="21"/>
  <c r="CW84" i="21"/>
  <c r="DW218" i="12"/>
  <c r="DX218" i="12"/>
  <c r="EC218" i="12"/>
  <c r="HW218" i="12"/>
  <c r="HV218" i="12"/>
  <c r="MA84" i="12"/>
  <c r="LV84" i="12"/>
  <c r="X84" i="21"/>
  <c r="HW84" i="12"/>
  <c r="BW217" i="21"/>
  <c r="CC217" i="21"/>
  <c r="BX217" i="21"/>
  <c r="P217" i="21"/>
  <c r="BX84" i="21"/>
  <c r="CC84" i="21"/>
  <c r="BW84" i="21"/>
  <c r="LU218" i="12"/>
  <c r="LV218" i="12"/>
  <c r="DW84" i="12"/>
  <c r="EC84" i="12"/>
  <c r="DX84" i="12"/>
  <c r="X217" i="21"/>
  <c r="CX217" i="21"/>
  <c r="DC217" i="21"/>
  <c r="CW217" i="21"/>
  <c r="AP79" i="21"/>
  <c r="BD80" i="21" s="1"/>
  <c r="I80" i="21" s="1"/>
  <c r="J80" i="21" s="1"/>
  <c r="CP79" i="21"/>
  <c r="X82" i="21"/>
  <c r="LL79" i="12"/>
  <c r="KP79" i="12"/>
  <c r="O83" i="21"/>
  <c r="CV110" i="12"/>
  <c r="BK22" i="21"/>
  <c r="BK23" i="21"/>
  <c r="BP23" i="21"/>
  <c r="BP22" i="21"/>
  <c r="AL22" i="21"/>
  <c r="AL23" i="21"/>
  <c r="AP23" i="21"/>
  <c r="AP22" i="21"/>
  <c r="AT25" i="21"/>
  <c r="F25" i="21" s="1"/>
  <c r="AT22" i="21"/>
  <c r="F22" i="21" s="1"/>
  <c r="AT23" i="21"/>
  <c r="F23" i="21" s="1"/>
  <c r="CQ23" i="21"/>
  <c r="CQ22" i="21"/>
  <c r="BS23" i="21"/>
  <c r="O23" i="21" s="1"/>
  <c r="BS22" i="21"/>
  <c r="O22" i="21" s="1"/>
  <c r="AQ23" i="21"/>
  <c r="AQ22" i="21"/>
  <c r="AR23" i="21"/>
  <c r="AR22" i="21"/>
  <c r="CS23" i="21"/>
  <c r="W23" i="21" s="1"/>
  <c r="CS22" i="21"/>
  <c r="W22" i="21" s="1"/>
  <c r="CN25" i="21"/>
  <c r="CN22" i="21"/>
  <c r="CN23" i="21"/>
  <c r="CM25" i="21"/>
  <c r="CM23" i="21"/>
  <c r="CM22" i="21"/>
  <c r="CP22" i="21"/>
  <c r="CP23" i="21"/>
  <c r="CT23" i="21"/>
  <c r="V23" i="21" s="1"/>
  <c r="CT22" i="21"/>
  <c r="V22" i="21" s="1"/>
  <c r="BN22" i="21"/>
  <c r="BN23" i="21"/>
  <c r="AO22" i="21"/>
  <c r="AO23" i="21"/>
  <c r="CL25" i="21"/>
  <c r="CL23" i="21"/>
  <c r="CL22" i="21"/>
  <c r="BO23" i="21"/>
  <c r="BO22" i="21"/>
  <c r="AN23" i="21"/>
  <c r="AN22" i="21"/>
  <c r="CO25" i="21"/>
  <c r="CO22" i="21"/>
  <c r="CO23" i="21"/>
  <c r="CU25" i="21"/>
  <c r="CU23" i="21"/>
  <c r="CU22" i="21"/>
  <c r="CK25" i="21"/>
  <c r="CK23" i="21"/>
  <c r="CK22" i="21"/>
  <c r="CR25" i="21"/>
  <c r="CR22" i="21"/>
  <c r="CR23" i="21"/>
  <c r="CJ25" i="21"/>
  <c r="CJ22" i="21"/>
  <c r="CJ23" i="21"/>
  <c r="BJ22" i="21"/>
  <c r="BJ23" i="21"/>
  <c r="BQ22" i="21"/>
  <c r="BQ23" i="21"/>
  <c r="BR22" i="21"/>
  <c r="BR23" i="21"/>
  <c r="AS25" i="21"/>
  <c r="G25" i="21" s="1"/>
  <c r="AS22" i="21"/>
  <c r="G22" i="21" s="1"/>
  <c r="AS23" i="21"/>
  <c r="G23" i="21" s="1"/>
  <c r="BM22" i="21"/>
  <c r="BM23" i="21"/>
  <c r="BT22" i="21"/>
  <c r="N22" i="21" s="1"/>
  <c r="BT23" i="21"/>
  <c r="N23" i="21" s="1"/>
  <c r="BU22" i="21"/>
  <c r="BU23" i="21"/>
  <c r="AJ22" i="21"/>
  <c r="AJ23" i="21"/>
  <c r="AM22" i="21"/>
  <c r="AM23" i="21"/>
  <c r="BL23" i="21"/>
  <c r="BL22" i="21"/>
  <c r="AK23" i="21"/>
  <c r="AK22" i="21"/>
  <c r="AU22" i="21"/>
  <c r="AU23" i="21"/>
  <c r="FE23" i="12"/>
  <c r="FE24" i="12"/>
  <c r="EZ23" i="12"/>
  <c r="EZ24" i="12"/>
  <c r="GW23" i="12"/>
  <c r="GW24" i="12"/>
  <c r="FV23" i="12"/>
  <c r="FV24" i="12"/>
  <c r="JD23" i="12"/>
  <c r="JD24" i="12"/>
  <c r="KI23" i="12"/>
  <c r="KI24" i="12"/>
  <c r="KW23" i="12"/>
  <c r="KW24" i="12"/>
  <c r="JX23" i="12"/>
  <c r="JX24" i="12"/>
  <c r="KD23" i="12"/>
  <c r="KD24" i="12"/>
  <c r="GO23" i="12"/>
  <c r="GO24" i="12"/>
  <c r="JN23" i="12"/>
  <c r="JN24" i="12"/>
  <c r="FD23" i="12"/>
  <c r="FD24" i="12"/>
  <c r="LH23" i="12"/>
  <c r="LH24" i="12"/>
  <c r="KA23" i="12"/>
  <c r="KA24" i="12"/>
  <c r="LC23" i="12"/>
  <c r="LC24" i="12"/>
  <c r="IQ23" i="12"/>
  <c r="IQ24" i="12"/>
  <c r="HN23" i="12"/>
  <c r="HN24" i="12"/>
  <c r="GG23" i="12"/>
  <c r="GG24" i="12"/>
  <c r="JV23" i="12"/>
  <c r="JV24" i="12"/>
  <c r="HR23" i="12"/>
  <c r="HR24" i="12"/>
  <c r="EV23" i="12"/>
  <c r="EV24" i="12"/>
  <c r="KZ23" i="12"/>
  <c r="KZ24" i="12"/>
  <c r="JS23" i="12"/>
  <c r="JS24" i="12"/>
  <c r="KG23" i="12"/>
  <c r="KG24" i="12"/>
  <c r="JH23" i="12"/>
  <c r="JH24" i="12"/>
  <c r="KU23" i="12"/>
  <c r="KU24" i="12"/>
  <c r="II23" i="12"/>
  <c r="II24" i="12"/>
  <c r="EM23" i="12"/>
  <c r="EM24" i="12"/>
  <c r="EW23" i="12"/>
  <c r="EW24" i="12"/>
  <c r="LB23" i="12"/>
  <c r="LB24" i="12"/>
  <c r="GE23" i="12"/>
  <c r="GE24" i="12"/>
  <c r="FN23" i="12"/>
  <c r="FN24" i="12"/>
  <c r="IV23" i="12"/>
  <c r="IV24" i="12"/>
  <c r="JB23" i="12"/>
  <c r="JB24" i="12"/>
  <c r="JP23" i="12"/>
  <c r="JP24" i="12"/>
  <c r="IX23" i="12"/>
  <c r="IX24" i="12"/>
  <c r="FB23" i="12"/>
  <c r="FB24" i="12"/>
  <c r="FW23" i="12"/>
  <c r="FW24" i="12"/>
  <c r="EP23" i="12"/>
  <c r="EP24" i="12"/>
  <c r="HH23" i="12"/>
  <c r="HH24" i="12"/>
  <c r="IN23" i="12"/>
  <c r="IN24" i="12"/>
  <c r="LF23" i="12"/>
  <c r="LF24" i="12"/>
  <c r="IT23" i="12"/>
  <c r="IT24" i="12"/>
  <c r="HF23" i="12"/>
  <c r="HF24" i="12"/>
  <c r="EL23" i="12"/>
  <c r="EL24" i="12"/>
  <c r="FY23" i="12"/>
  <c r="FY24" i="12"/>
  <c r="IP23" i="12"/>
  <c r="IP24" i="12"/>
  <c r="FO23" i="12"/>
  <c r="FO24" i="12"/>
  <c r="HJ23" i="12"/>
  <c r="HJ24" i="12"/>
  <c r="GZ23" i="12"/>
  <c r="GZ24" i="12"/>
  <c r="EN23" i="12"/>
  <c r="EN24" i="12"/>
  <c r="KR23" i="12"/>
  <c r="KR24" i="12"/>
  <c r="JK23" i="12"/>
  <c r="JK24" i="12"/>
  <c r="KX23" i="12"/>
  <c r="KX24" i="12"/>
  <c r="IL23" i="12"/>
  <c r="IL24" i="12"/>
  <c r="JY23" i="12"/>
  <c r="JY24" i="12"/>
  <c r="LL23" i="12"/>
  <c r="LL24" i="12"/>
  <c r="IZ23" i="12"/>
  <c r="IZ24" i="12"/>
  <c r="KM23" i="12"/>
  <c r="KM24" i="12"/>
  <c r="GK23" i="12"/>
  <c r="GK24" i="12"/>
  <c r="JF23" i="12"/>
  <c r="JF24" i="12"/>
  <c r="IK23" i="12"/>
  <c r="IK24" i="12"/>
  <c r="LK23" i="12"/>
  <c r="LK24" i="12"/>
  <c r="GR23" i="12"/>
  <c r="GR24" i="12"/>
  <c r="HT23" i="12"/>
  <c r="N23" i="12" s="1"/>
  <c r="HT24" i="12"/>
  <c r="N24" i="12" s="1"/>
  <c r="HQ23" i="12"/>
  <c r="HQ24" i="12"/>
  <c r="HI23" i="12"/>
  <c r="HI24" i="12"/>
  <c r="HG23" i="12"/>
  <c r="HG24" i="12"/>
  <c r="GP23" i="12"/>
  <c r="GP24" i="12"/>
  <c r="LG23" i="12"/>
  <c r="LG24" i="12"/>
  <c r="KH23" i="12"/>
  <c r="KH24" i="12"/>
  <c r="KV23" i="12"/>
  <c r="KV24" i="12"/>
  <c r="ET23" i="12"/>
  <c r="ET24" i="12"/>
  <c r="GY23" i="12"/>
  <c r="GY24" i="12"/>
  <c r="FX23" i="12"/>
  <c r="FX24" i="12"/>
  <c r="EO23" i="12"/>
  <c r="EO24" i="12"/>
  <c r="GX23" i="12"/>
  <c r="GX24" i="12"/>
  <c r="FQ23" i="12"/>
  <c r="FQ24" i="12"/>
  <c r="LA23" i="12"/>
  <c r="LA24" i="12"/>
  <c r="HS23" i="12"/>
  <c r="HS24" i="12"/>
  <c r="KS23" i="12"/>
  <c r="KS24" i="12"/>
  <c r="JC23" i="12"/>
  <c r="JC24" i="12"/>
  <c r="KP23" i="12"/>
  <c r="KP24" i="12"/>
  <c r="JQ23" i="12"/>
  <c r="JQ24" i="12"/>
  <c r="IR23" i="12"/>
  <c r="IR24" i="12"/>
  <c r="GC23" i="12"/>
  <c r="GC24" i="12"/>
  <c r="GI23" i="12"/>
  <c r="GI24" i="12"/>
  <c r="HA23" i="12"/>
  <c r="HA24" i="12"/>
  <c r="KC23" i="12"/>
  <c r="KC24" i="12"/>
  <c r="FI23" i="12"/>
  <c r="FI24" i="12"/>
  <c r="HK23" i="12"/>
  <c r="HK24" i="12"/>
  <c r="GT23" i="12"/>
  <c r="GT24" i="12"/>
  <c r="JM23" i="12"/>
  <c r="JM24" i="12"/>
  <c r="IU23" i="12"/>
  <c r="IU24" i="12"/>
  <c r="JI23" i="12"/>
  <c r="JI24" i="12"/>
  <c r="HO23" i="12"/>
  <c r="HO24" i="12"/>
  <c r="GN23" i="12"/>
  <c r="GN24" i="12"/>
  <c r="FM23" i="12"/>
  <c r="FM24" i="12"/>
  <c r="HM23" i="12"/>
  <c r="HM24" i="12"/>
  <c r="IO23" i="12"/>
  <c r="IO24" i="12"/>
  <c r="EQ23" i="12"/>
  <c r="EQ24" i="12"/>
  <c r="LR23" i="12"/>
  <c r="LR24" i="12"/>
  <c r="GB23" i="12"/>
  <c r="GB24" i="12"/>
  <c r="JE23" i="12"/>
  <c r="JE24" i="12"/>
  <c r="KY23" i="12"/>
  <c r="KY24" i="12"/>
  <c r="JZ23" i="12"/>
  <c r="JZ24" i="12"/>
  <c r="JA23" i="12"/>
  <c r="JA24" i="12"/>
  <c r="EU23" i="12"/>
  <c r="EU24" i="12"/>
  <c r="EK23" i="12"/>
  <c r="EK24" i="12"/>
  <c r="GM23" i="12"/>
  <c r="GM24" i="12"/>
  <c r="LP23" i="12"/>
  <c r="LP24" i="12"/>
  <c r="JJ23" i="12"/>
  <c r="JJ24" i="12"/>
  <c r="IY23" i="12"/>
  <c r="IY24" i="12"/>
  <c r="FH23" i="12"/>
  <c r="FH24" i="12"/>
  <c r="HD23" i="12"/>
  <c r="HD24" i="12"/>
  <c r="LI23" i="12"/>
  <c r="LI24" i="12"/>
  <c r="FG23" i="12"/>
  <c r="FG24" i="12"/>
  <c r="HB23" i="12"/>
  <c r="HB24" i="12"/>
  <c r="LQ23" i="12"/>
  <c r="LQ24" i="12"/>
  <c r="KJ23" i="12"/>
  <c r="KJ24" i="12"/>
  <c r="LO23" i="12"/>
  <c r="LO24" i="12"/>
  <c r="LD23" i="12"/>
  <c r="LD24" i="12"/>
  <c r="KE23" i="12"/>
  <c r="KE24" i="12"/>
  <c r="JU23" i="12"/>
  <c r="JU24" i="12"/>
  <c r="EY23" i="12"/>
  <c r="EY24" i="12"/>
  <c r="GJ23" i="12"/>
  <c r="GJ24" i="12"/>
  <c r="KK23" i="12"/>
  <c r="KK24" i="12"/>
  <c r="KB23" i="12"/>
  <c r="KB24" i="12"/>
  <c r="IJ23" i="12"/>
  <c r="IJ24" i="12"/>
  <c r="JW23" i="12"/>
  <c r="JW24" i="12"/>
  <c r="GV23" i="12"/>
  <c r="GV24" i="12"/>
  <c r="GQ23" i="12"/>
  <c r="GQ24" i="12"/>
  <c r="FP23" i="12"/>
  <c r="FP24" i="12"/>
  <c r="GF23" i="12"/>
  <c r="GF24" i="12"/>
  <c r="GH23" i="12"/>
  <c r="GH24" i="12"/>
  <c r="IW23" i="12"/>
  <c r="IW24" i="12"/>
  <c r="FA23" i="12"/>
  <c r="FA24" i="12"/>
  <c r="HC23" i="12"/>
  <c r="HC24" i="12"/>
  <c r="GL23" i="12"/>
  <c r="GL24" i="12"/>
  <c r="JT23" i="12"/>
  <c r="JT24" i="12"/>
  <c r="IM23" i="12"/>
  <c r="IM24" i="12"/>
  <c r="LM23" i="12"/>
  <c r="LM24" i="12"/>
  <c r="KN23" i="12"/>
  <c r="KN24" i="12"/>
  <c r="JO23" i="12"/>
  <c r="JO24" i="12"/>
  <c r="GA23" i="12"/>
  <c r="GA24" i="12"/>
  <c r="GS23" i="12"/>
  <c r="GS24" i="12"/>
  <c r="FU23" i="12"/>
  <c r="FU24" i="12"/>
  <c r="FS23" i="12"/>
  <c r="FS24" i="12"/>
  <c r="ER23" i="12"/>
  <c r="ER24" i="12"/>
  <c r="FZ23" i="12"/>
  <c r="FZ24" i="12"/>
  <c r="HE23" i="12"/>
  <c r="HE24" i="12"/>
  <c r="ES23" i="12"/>
  <c r="ES24" i="12"/>
  <c r="GU23" i="12"/>
  <c r="GU24" i="12"/>
  <c r="GD23" i="12"/>
  <c r="GD24" i="12"/>
  <c r="KL23" i="12"/>
  <c r="KL24" i="12"/>
  <c r="FT23" i="12"/>
  <c r="FT24" i="12"/>
  <c r="JL23" i="12"/>
  <c r="JL24" i="12"/>
  <c r="KQ23" i="12"/>
  <c r="KQ24" i="12"/>
  <c r="JR23" i="12"/>
  <c r="JR24" i="12"/>
  <c r="LE23" i="12"/>
  <c r="LE24" i="12"/>
  <c r="IS23" i="12"/>
  <c r="IS24" i="12"/>
  <c r="KF23" i="12"/>
  <c r="KF24" i="12"/>
  <c r="LS23" i="12"/>
  <c r="V23" i="12" s="1"/>
  <c r="LS24" i="12"/>
  <c r="V24" i="12" s="1"/>
  <c r="JG23" i="12"/>
  <c r="JG24" i="12"/>
  <c r="FF23" i="12"/>
  <c r="FF24" i="12"/>
  <c r="FR23" i="12"/>
  <c r="FR24" i="12"/>
  <c r="KT23" i="12"/>
  <c r="KT24" i="12"/>
  <c r="FL23" i="12"/>
  <c r="FL24" i="12"/>
  <c r="HL23" i="12"/>
  <c r="HL24" i="12"/>
  <c r="EX23" i="12"/>
  <c r="EX24" i="12"/>
  <c r="LJ23" i="12"/>
  <c r="LJ24" i="12"/>
  <c r="EJ23" i="12"/>
  <c r="EJ24" i="12"/>
  <c r="FC23" i="12"/>
  <c r="FC24" i="12"/>
  <c r="FJ23" i="12"/>
  <c r="FJ24" i="12"/>
  <c r="HP23" i="12"/>
  <c r="HP24" i="12"/>
  <c r="LN23" i="12"/>
  <c r="LN24" i="12"/>
  <c r="KO23" i="12"/>
  <c r="KO24" i="12"/>
  <c r="AJ158" i="21"/>
  <c r="AJ166" i="21"/>
  <c r="CT25" i="21"/>
  <c r="V25" i="21" s="1"/>
  <c r="BO25" i="21"/>
  <c r="AO25" i="21"/>
  <c r="CS25" i="21"/>
  <c r="W25" i="21" s="1"/>
  <c r="BJ25" i="21"/>
  <c r="BQ25" i="21"/>
  <c r="BR25" i="21"/>
  <c r="AN25" i="21"/>
  <c r="BM25" i="21"/>
  <c r="BT25" i="21"/>
  <c r="N25" i="21" s="1"/>
  <c r="BL25" i="21"/>
  <c r="BU25" i="21"/>
  <c r="AJ25" i="21"/>
  <c r="AM25" i="21"/>
  <c r="CP25" i="21"/>
  <c r="BK25" i="21"/>
  <c r="BP25" i="21"/>
  <c r="AK25" i="21"/>
  <c r="AU25" i="21"/>
  <c r="CQ25" i="21"/>
  <c r="BS25" i="21"/>
  <c r="O25" i="21" s="1"/>
  <c r="AL25" i="21"/>
  <c r="AP25" i="21"/>
  <c r="AQ25" i="21"/>
  <c r="AR25" i="21"/>
  <c r="BN25" i="21"/>
  <c r="AU165" i="21"/>
  <c r="CJ48" i="21"/>
  <c r="CJ38" i="21"/>
  <c r="CK37" i="21"/>
  <c r="CK38" i="21"/>
  <c r="CM46" i="21"/>
  <c r="CM38" i="21"/>
  <c r="BR51" i="21"/>
  <c r="BR38" i="21"/>
  <c r="BU49" i="21"/>
  <c r="BU38" i="21"/>
  <c r="BN50" i="21"/>
  <c r="BN38" i="21"/>
  <c r="BM37" i="21"/>
  <c r="BM38" i="21"/>
  <c r="BO42" i="21"/>
  <c r="BO38" i="21"/>
  <c r="G36" i="21"/>
  <c r="AS38" i="21"/>
  <c r="G38" i="21" s="1"/>
  <c r="BL42" i="21"/>
  <c r="BL38" i="21"/>
  <c r="CQ47" i="21"/>
  <c r="CQ38" i="21"/>
  <c r="BQ49" i="21"/>
  <c r="BQ38" i="21"/>
  <c r="F36" i="21"/>
  <c r="AT38" i="21"/>
  <c r="F38" i="21" s="1"/>
  <c r="CL37" i="21"/>
  <c r="CL38" i="21"/>
  <c r="CN37" i="21"/>
  <c r="CN38" i="21"/>
  <c r="CO42" i="21"/>
  <c r="CO38" i="21"/>
  <c r="BK37" i="21"/>
  <c r="BK38" i="21"/>
  <c r="CU48" i="21"/>
  <c r="CU38" i="21"/>
  <c r="CR51" i="21"/>
  <c r="CR38" i="21"/>
  <c r="BJ37" i="21"/>
  <c r="BJ38" i="21"/>
  <c r="AK158" i="21"/>
  <c r="AU158" i="21"/>
  <c r="AU166" i="21"/>
  <c r="AL165" i="21"/>
  <c r="AM166" i="21"/>
  <c r="AM157" i="21"/>
  <c r="AL158" i="21"/>
  <c r="AK166" i="21"/>
  <c r="AL166" i="21"/>
  <c r="AK165" i="21"/>
  <c r="AM165" i="21"/>
  <c r="AP166" i="21"/>
  <c r="AP158" i="21"/>
  <c r="AQ165" i="21"/>
  <c r="AO157" i="21"/>
  <c r="AO166" i="21"/>
  <c r="AO165" i="21"/>
  <c r="IS37" i="12"/>
  <c r="KH54" i="12"/>
  <c r="KJ42" i="12"/>
  <c r="JS46" i="12"/>
  <c r="KO37" i="12"/>
  <c r="LD48" i="12"/>
  <c r="IR47" i="12"/>
  <c r="KE37" i="12"/>
  <c r="LB37" i="12"/>
  <c r="IP37" i="12"/>
  <c r="JU42" i="12"/>
  <c r="LE37" i="12"/>
  <c r="JJ54" i="12"/>
  <c r="KG37" i="12"/>
  <c r="KV37" i="12"/>
  <c r="JW46" i="12"/>
  <c r="KT37" i="12"/>
  <c r="JM54" i="12"/>
  <c r="JR37" i="12"/>
  <c r="JT46" i="12"/>
  <c r="LO50" i="12"/>
  <c r="JC48" i="12"/>
  <c r="JY37" i="12"/>
  <c r="KN37" i="12"/>
  <c r="JO46" i="12"/>
  <c r="KL37" i="12"/>
  <c r="LQ37" i="12"/>
  <c r="JE42" i="12"/>
  <c r="JZ37" i="12"/>
  <c r="IJ47" i="12"/>
  <c r="JL37" i="12"/>
  <c r="IU51" i="12"/>
  <c r="JQ37" i="12"/>
  <c r="KF48" i="12"/>
  <c r="LS46" i="12"/>
  <c r="V46" i="12" s="1"/>
  <c r="JG49" i="12"/>
  <c r="KD37" i="12"/>
  <c r="LI48" i="12"/>
  <c r="IW46" i="12"/>
  <c r="KB37" i="12"/>
  <c r="LF42" i="12"/>
  <c r="LP46" i="12"/>
  <c r="KY50" i="12"/>
  <c r="JI47" i="12"/>
  <c r="JX54" i="12"/>
  <c r="LK37" i="12"/>
  <c r="JV47" i="12"/>
  <c r="LA37" i="12"/>
  <c r="IO37" i="12"/>
  <c r="EI42" i="12"/>
  <c r="IT42" i="12"/>
  <c r="KX37" i="12"/>
  <c r="KP46" i="12"/>
  <c r="LH37" i="12"/>
  <c r="IV37" i="12"/>
  <c r="KQ51" i="12"/>
  <c r="JP47" i="12"/>
  <c r="LC42" i="12"/>
  <c r="IQ48" i="12"/>
  <c r="JN37" i="12"/>
  <c r="KS54" i="12"/>
  <c r="JB46" i="12"/>
  <c r="JH48" i="12"/>
  <c r="KU37" i="12"/>
  <c r="LN42" i="12"/>
  <c r="IL37" i="12"/>
  <c r="KI47" i="12"/>
  <c r="II51" i="12"/>
  <c r="LR37" i="12"/>
  <c r="JF37" i="12"/>
  <c r="KK37" i="12"/>
  <c r="KR37" i="12"/>
  <c r="KW37" i="12"/>
  <c r="IK50" i="12"/>
  <c r="LL37" i="12"/>
  <c r="KM49" i="12"/>
  <c r="LJ37" i="12"/>
  <c r="IX37" i="12"/>
  <c r="KC37" i="12"/>
  <c r="AJ157" i="21"/>
  <c r="AQ166" i="21"/>
  <c r="AQ157" i="21"/>
  <c r="AR165" i="21"/>
  <c r="AR158" i="21"/>
  <c r="AR166" i="21"/>
  <c r="H81" i="21"/>
  <c r="AN158" i="21"/>
  <c r="AS165" i="21"/>
  <c r="G165" i="21" s="1"/>
  <c r="AS166" i="21"/>
  <c r="AN165" i="21"/>
  <c r="H82" i="21"/>
  <c r="AT166" i="21"/>
  <c r="F166" i="21" s="1"/>
  <c r="AT165" i="21"/>
  <c r="F165" i="21" s="1"/>
  <c r="AW82" i="21"/>
  <c r="AX82" i="21"/>
  <c r="BC82" i="21"/>
  <c r="K82" i="21" s="1"/>
  <c r="BC156" i="21"/>
  <c r="K156" i="21" s="1"/>
  <c r="V81" i="21"/>
  <c r="BC81" i="21"/>
  <c r="K81" i="21" s="1"/>
  <c r="AX81" i="21"/>
  <c r="AW81" i="21"/>
  <c r="W81" i="21"/>
  <c r="AN166" i="21"/>
  <c r="H80" i="21"/>
  <c r="AS157" i="21"/>
  <c r="G157" i="21" s="1"/>
  <c r="G156" i="21"/>
  <c r="AT157" i="21"/>
  <c r="F157" i="21" s="1"/>
  <c r="F156" i="21"/>
  <c r="AP157" i="21"/>
  <c r="BD156" i="21"/>
  <c r="I156" i="21" s="1"/>
  <c r="AX80" i="21"/>
  <c r="AW80" i="21"/>
  <c r="BC80" i="21"/>
  <c r="K80" i="21" s="1"/>
  <c r="P81" i="21"/>
  <c r="X80" i="21"/>
  <c r="IB81" i="12"/>
  <c r="S81" i="12" s="1"/>
  <c r="P80" i="21"/>
  <c r="IB82" i="12"/>
  <c r="S82" i="12" s="1"/>
  <c r="IB80" i="12"/>
  <c r="S80" i="12" s="1"/>
  <c r="EC81" i="12"/>
  <c r="K81" i="12" s="1"/>
  <c r="DX81" i="12"/>
  <c r="DW81" i="12"/>
  <c r="CW80" i="21"/>
  <c r="DC80" i="21"/>
  <c r="AA80" i="21" s="1"/>
  <c r="CX80" i="21"/>
  <c r="MA81" i="12"/>
  <c r="AA81" i="12" s="1"/>
  <c r="MA80" i="12"/>
  <c r="AA80" i="12" s="1"/>
  <c r="EC83" i="12"/>
  <c r="DX83" i="12"/>
  <c r="DW83" i="12"/>
  <c r="DW80" i="12"/>
  <c r="EC80" i="12"/>
  <c r="K80" i="12" s="1"/>
  <c r="DX80" i="12"/>
  <c r="LV82" i="12"/>
  <c r="LU82" i="12"/>
  <c r="DW82" i="12"/>
  <c r="DX82" i="12"/>
  <c r="EC82" i="12"/>
  <c r="K82" i="12" s="1"/>
  <c r="CC80" i="21"/>
  <c r="S80" i="21" s="1"/>
  <c r="BX80" i="21"/>
  <c r="BW80" i="21"/>
  <c r="LV81" i="12"/>
  <c r="LU81" i="12"/>
  <c r="CC82" i="21"/>
  <c r="S82" i="21" s="1"/>
  <c r="BW82" i="21"/>
  <c r="BX82" i="21"/>
  <c r="P82" i="21"/>
  <c r="HW82" i="12"/>
  <c r="HV82" i="12"/>
  <c r="CX82" i="21"/>
  <c r="DC82" i="21"/>
  <c r="AA82" i="21" s="1"/>
  <c r="CW82" i="21"/>
  <c r="CC81" i="21"/>
  <c r="S81" i="21" s="1"/>
  <c r="BX81" i="21"/>
  <c r="BW81" i="21"/>
  <c r="MA82" i="12"/>
  <c r="AA82" i="12" s="1"/>
  <c r="HW81" i="12"/>
  <c r="HV81" i="12"/>
  <c r="LU80" i="12"/>
  <c r="LV80" i="12"/>
  <c r="HV80" i="12"/>
  <c r="HW80" i="12"/>
  <c r="V83" i="21"/>
  <c r="CT79" i="21"/>
  <c r="V79" i="21" s="1"/>
  <c r="W83" i="21"/>
  <c r="CS79" i="21"/>
  <c r="BN79" i="21"/>
  <c r="BR79" i="21"/>
  <c r="BU79" i="21"/>
  <c r="BJ79" i="21"/>
  <c r="BM79" i="21"/>
  <c r="F79" i="21"/>
  <c r="F83" i="21"/>
  <c r="BK79" i="21"/>
  <c r="BO79" i="21"/>
  <c r="BL79" i="21"/>
  <c r="CJ79" i="21"/>
  <c r="BQ79" i="21"/>
  <c r="G79" i="21"/>
  <c r="G83" i="21"/>
  <c r="V83" i="12"/>
  <c r="CP216" i="21"/>
  <c r="AJ216" i="21"/>
  <c r="AJ79" i="21"/>
  <c r="AO216" i="21"/>
  <c r="AU216" i="21"/>
  <c r="AM216" i="21"/>
  <c r="CT216" i="21"/>
  <c r="V216" i="21" s="1"/>
  <c r="AK216" i="21"/>
  <c r="BT216" i="21"/>
  <c r="N216" i="21" s="1"/>
  <c r="BT79" i="21"/>
  <c r="N79" i="21" s="1"/>
  <c r="AL216" i="21"/>
  <c r="AN216" i="21"/>
  <c r="AP216" i="21"/>
  <c r="AR216" i="21"/>
  <c r="BP216" i="21"/>
  <c r="BP79" i="21"/>
  <c r="BS216" i="21"/>
  <c r="O216" i="21" s="1"/>
  <c r="BS79" i="21"/>
  <c r="O79" i="21" s="1"/>
  <c r="AQ216" i="21"/>
  <c r="CS216" i="21"/>
  <c r="W216" i="21" s="1"/>
  <c r="KN86" i="12"/>
  <c r="JB217" i="12"/>
  <c r="IH217" i="12"/>
  <c r="IH79" i="12"/>
  <c r="EW217" i="12"/>
  <c r="ER217" i="12"/>
  <c r="HP217" i="12"/>
  <c r="FN217" i="12"/>
  <c r="EY217" i="12"/>
  <c r="HA217" i="12"/>
  <c r="EO217" i="12"/>
  <c r="IL87" i="12"/>
  <c r="IS88" i="12"/>
  <c r="FO217" i="12"/>
  <c r="GR217" i="12"/>
  <c r="JE217" i="12"/>
  <c r="KP89" i="12"/>
  <c r="IK86" i="12"/>
  <c r="FK87" i="12"/>
  <c r="GX217" i="12"/>
  <c r="EL217" i="12"/>
  <c r="FI87" i="12"/>
  <c r="GF217" i="12"/>
  <c r="LA85" i="12"/>
  <c r="LI89" i="12"/>
  <c r="II78" i="12"/>
  <c r="LQ217" i="12"/>
  <c r="IV86" i="12"/>
  <c r="JD78" i="12"/>
  <c r="JT217" i="12"/>
  <c r="JS217" i="12"/>
  <c r="FX217" i="12"/>
  <c r="FT217" i="12"/>
  <c r="HG217" i="12"/>
  <c r="GH217" i="12"/>
  <c r="KV98" i="12"/>
  <c r="BR158" i="21"/>
  <c r="IB70" i="12"/>
  <c r="S70" i="12" s="1"/>
  <c r="MA70" i="12"/>
  <c r="AA70" i="12" s="1"/>
  <c r="HW70" i="12"/>
  <c r="HV70" i="12"/>
  <c r="EC70" i="12"/>
  <c r="K70" i="12" s="1"/>
  <c r="DW70" i="12"/>
  <c r="DX70" i="12"/>
  <c r="BK166" i="21"/>
  <c r="LU70" i="12"/>
  <c r="LV70" i="12"/>
  <c r="GQ57" i="12"/>
  <c r="ID70" i="12"/>
  <c r="Q70" i="12" s="1"/>
  <c r="R70" i="12" s="1"/>
  <c r="LL58" i="12"/>
  <c r="MB70" i="12"/>
  <c r="W70" i="12" s="1"/>
  <c r="X70" i="12" s="1"/>
  <c r="MC70" i="12"/>
  <c r="Y70" i="12" s="1"/>
  <c r="Z70" i="12" s="1"/>
  <c r="HM57" i="12"/>
  <c r="IC70" i="12"/>
  <c r="O70" i="12" s="1"/>
  <c r="P70" i="12" s="1"/>
  <c r="BQ158" i="21"/>
  <c r="BQ165" i="21"/>
  <c r="BK158" i="21"/>
  <c r="CU158" i="21"/>
  <c r="CU166" i="21"/>
  <c r="BM165" i="21"/>
  <c r="CQ157" i="21"/>
  <c r="CS158" i="21"/>
  <c r="W158" i="21" s="1"/>
  <c r="BR166" i="21"/>
  <c r="BR165" i="21"/>
  <c r="CQ165" i="21"/>
  <c r="CN158" i="21"/>
  <c r="CM166" i="21"/>
  <c r="CN157" i="21"/>
  <c r="CN165" i="21"/>
  <c r="BQ166" i="21"/>
  <c r="BM157" i="21"/>
  <c r="BK165" i="21"/>
  <c r="CS166" i="21"/>
  <c r="W166" i="21" s="1"/>
  <c r="BM166" i="21"/>
  <c r="BN166" i="21"/>
  <c r="BT166" i="21"/>
  <c r="N166" i="21" s="1"/>
  <c r="BN157" i="21"/>
  <c r="BN158" i="21"/>
  <c r="CM165" i="21"/>
  <c r="BT158" i="21"/>
  <c r="N158" i="21" s="1"/>
  <c r="CT166" i="21"/>
  <c r="V166" i="21" s="1"/>
  <c r="CM157" i="21"/>
  <c r="BP166" i="21"/>
  <c r="BP158" i="21"/>
  <c r="CU165" i="21"/>
  <c r="BL166" i="21"/>
  <c r="BL165" i="21"/>
  <c r="BL158" i="21"/>
  <c r="BS165" i="21"/>
  <c r="BJ166" i="21"/>
  <c r="CO157" i="21"/>
  <c r="BU166" i="21"/>
  <c r="BS166" i="21"/>
  <c r="BU158" i="21"/>
  <c r="BU165" i="21"/>
  <c r="CO165" i="21"/>
  <c r="CO166" i="21"/>
  <c r="CT165" i="21"/>
  <c r="V165" i="21" s="1"/>
  <c r="CQ166" i="21"/>
  <c r="CK166" i="21"/>
  <c r="BO158" i="21"/>
  <c r="CL166" i="21"/>
  <c r="CR158" i="21"/>
  <c r="CR166" i="21"/>
  <c r="CK165" i="21"/>
  <c r="CJ157" i="21"/>
  <c r="CJ158" i="21"/>
  <c r="CJ165" i="21"/>
  <c r="BO166" i="21"/>
  <c r="CL158" i="21"/>
  <c r="BO165" i="21"/>
  <c r="CK158" i="21"/>
  <c r="AR161" i="12"/>
  <c r="AR162" i="12" s="1"/>
  <c r="EQ162" i="12"/>
  <c r="DF161" i="12"/>
  <c r="DF162" i="12" s="1"/>
  <c r="HE162" i="12"/>
  <c r="BV159" i="12"/>
  <c r="BV160" i="12" s="1"/>
  <c r="FU160" i="12"/>
  <c r="DD163" i="12"/>
  <c r="DD164" i="12" s="1"/>
  <c r="HC164" i="12"/>
  <c r="CO161" i="12"/>
  <c r="CO162" i="12" s="1"/>
  <c r="GN162" i="12"/>
  <c r="FD160" i="12"/>
  <c r="BE159" i="12"/>
  <c r="BE160" i="12" s="1"/>
  <c r="BT159" i="12"/>
  <c r="BT160" i="12" s="1"/>
  <c r="FS160" i="12"/>
  <c r="BV163" i="12"/>
  <c r="BV164" i="12" s="1"/>
  <c r="FU164" i="12"/>
  <c r="AO161" i="12"/>
  <c r="AO162" i="12" s="1"/>
  <c r="EN162" i="12"/>
  <c r="BI156" i="12"/>
  <c r="FH157" i="12"/>
  <c r="FH158" i="12"/>
  <c r="FH165" i="12"/>
  <c r="FH166" i="12"/>
  <c r="DS163" i="12"/>
  <c r="DS164" i="12" s="1"/>
  <c r="HR164" i="12"/>
  <c r="IC161" i="12"/>
  <c r="O161" i="12" s="1"/>
  <c r="DN161" i="12"/>
  <c r="DN162" i="12" s="1"/>
  <c r="HM162" i="12"/>
  <c r="CD159" i="12"/>
  <c r="CD160" i="12" s="1"/>
  <c r="GC160" i="12"/>
  <c r="BD159" i="12"/>
  <c r="BD160" i="12" s="1"/>
  <c r="FC160" i="12"/>
  <c r="AO163" i="12"/>
  <c r="AO164" i="12" s="1"/>
  <c r="EN164" i="12"/>
  <c r="GR160" i="12"/>
  <c r="CS159" i="12"/>
  <c r="CS160" i="12" s="1"/>
  <c r="BX161" i="12"/>
  <c r="BX162" i="12" s="1"/>
  <c r="FW162" i="12"/>
  <c r="FC164" i="12"/>
  <c r="BD163" i="12"/>
  <c r="BD164" i="12" s="1"/>
  <c r="CR159" i="12"/>
  <c r="CR160" i="12" s="1"/>
  <c r="GQ160" i="12"/>
  <c r="DD161" i="12"/>
  <c r="DD162" i="12" s="1"/>
  <c r="HC162" i="12"/>
  <c r="GA164" i="12"/>
  <c r="CB163" i="12"/>
  <c r="CB164" i="12" s="1"/>
  <c r="AW161" i="12"/>
  <c r="AW162" i="12" s="1"/>
  <c r="EV162" i="12"/>
  <c r="CR161" i="12"/>
  <c r="CR162" i="12" s="1"/>
  <c r="GQ162" i="12"/>
  <c r="HS160" i="12"/>
  <c r="DT159" i="12"/>
  <c r="DT160" i="12" s="1"/>
  <c r="FG160" i="12"/>
  <c r="BH159" i="12"/>
  <c r="BH160" i="12" s="1"/>
  <c r="HF162" i="12"/>
  <c r="DG161" i="12"/>
  <c r="DG162" i="12" s="1"/>
  <c r="ET162" i="12"/>
  <c r="AU161" i="12"/>
  <c r="AU162" i="12" s="1"/>
  <c r="BW159" i="12"/>
  <c r="BW160" i="12" s="1"/>
  <c r="FV160" i="12"/>
  <c r="ID163" i="12"/>
  <c r="Q163" i="12" s="1"/>
  <c r="CQ163" i="12"/>
  <c r="CQ164" i="12" s="1"/>
  <c r="GP164" i="12"/>
  <c r="DS161" i="12"/>
  <c r="DS162" i="12" s="1"/>
  <c r="HR162" i="12"/>
  <c r="BG161" i="12"/>
  <c r="BG162" i="12" s="1"/>
  <c r="FF162" i="12"/>
  <c r="CA159" i="12"/>
  <c r="CA160" i="12" s="1"/>
  <c r="FZ160" i="12"/>
  <c r="BQ156" i="12"/>
  <c r="FP157" i="12"/>
  <c r="FP158" i="12"/>
  <c r="FP165" i="12"/>
  <c r="FP166" i="12"/>
  <c r="CX163" i="12"/>
  <c r="CX164" i="12" s="1"/>
  <c r="GW164" i="12"/>
  <c r="AL163" i="12"/>
  <c r="AL164" i="12" s="1"/>
  <c r="EK164" i="12"/>
  <c r="FM162" i="12"/>
  <c r="BN161" i="12"/>
  <c r="BN162" i="12" s="1"/>
  <c r="CH159" i="12"/>
  <c r="CH160" i="12" s="1"/>
  <c r="GG160" i="12"/>
  <c r="CP156" i="12"/>
  <c r="GO157" i="12"/>
  <c r="GO165" i="12"/>
  <c r="GO166" i="12"/>
  <c r="GO158" i="12"/>
  <c r="BL156" i="12"/>
  <c r="FK158" i="12"/>
  <c r="FK165" i="12"/>
  <c r="FK166" i="12"/>
  <c r="FK157" i="12"/>
  <c r="DG156" i="12"/>
  <c r="HF165" i="12"/>
  <c r="HF166" i="12"/>
  <c r="HF158" i="12"/>
  <c r="HF157" i="12"/>
  <c r="AU156" i="12"/>
  <c r="ET157" i="12"/>
  <c r="ET158" i="12"/>
  <c r="ET165" i="12"/>
  <c r="ET166" i="12"/>
  <c r="HC157" i="12"/>
  <c r="DD156" i="12"/>
  <c r="HC166" i="12"/>
  <c r="HC165" i="12"/>
  <c r="HC158" i="12"/>
  <c r="EQ157" i="12"/>
  <c r="AR156" i="12"/>
  <c r="EQ166" i="12"/>
  <c r="EQ165" i="12"/>
  <c r="EQ158" i="12"/>
  <c r="CU156" i="12"/>
  <c r="GT158" i="12"/>
  <c r="GT157" i="12"/>
  <c r="GT165" i="12"/>
  <c r="GT166" i="12"/>
  <c r="MB163" i="12"/>
  <c r="W163" i="12" s="1"/>
  <c r="LL164" i="12"/>
  <c r="MB164" i="12" s="1"/>
  <c r="CD156" i="12"/>
  <c r="GC157" i="12"/>
  <c r="GC158" i="12"/>
  <c r="GC165" i="12"/>
  <c r="GC166" i="12"/>
  <c r="JP157" i="12"/>
  <c r="JP158" i="12"/>
  <c r="JP165" i="12"/>
  <c r="JP166" i="12"/>
  <c r="BM156" i="12"/>
  <c r="FL157" i="12"/>
  <c r="FL166" i="12"/>
  <c r="FL158" i="12"/>
  <c r="FL165" i="12"/>
  <c r="IL157" i="12"/>
  <c r="IL158" i="12"/>
  <c r="IL165" i="12"/>
  <c r="IL166" i="12"/>
  <c r="KV158" i="12"/>
  <c r="KV166" i="12"/>
  <c r="KV165" i="12"/>
  <c r="KV157" i="12"/>
  <c r="JX158" i="12"/>
  <c r="JX165" i="12"/>
  <c r="JX166" i="12"/>
  <c r="JX157" i="12"/>
  <c r="IZ158" i="12"/>
  <c r="IZ157" i="12"/>
  <c r="IZ166" i="12"/>
  <c r="IZ165" i="12"/>
  <c r="LK157" i="12"/>
  <c r="LK166" i="12"/>
  <c r="LK165" i="12"/>
  <c r="LK158" i="12"/>
  <c r="IY157" i="12"/>
  <c r="IY166" i="12"/>
  <c r="IY165" i="12"/>
  <c r="IY158" i="12"/>
  <c r="KD157" i="12"/>
  <c r="KD158" i="12"/>
  <c r="KD166" i="12"/>
  <c r="KD165" i="12"/>
  <c r="LA157" i="12"/>
  <c r="LA166" i="12"/>
  <c r="LA158" i="12"/>
  <c r="LA165" i="12"/>
  <c r="IO157" i="12"/>
  <c r="IO166" i="12"/>
  <c r="IO165" i="12"/>
  <c r="IO158" i="12"/>
  <c r="JL158" i="12"/>
  <c r="JL157" i="12"/>
  <c r="JL165" i="12"/>
  <c r="JL166" i="12"/>
  <c r="KI157" i="12"/>
  <c r="KI166" i="12"/>
  <c r="KI165" i="12"/>
  <c r="KI158" i="12"/>
  <c r="CP157" i="21"/>
  <c r="DD156" i="21"/>
  <c r="Y156" i="21" s="1"/>
  <c r="AX156" i="21"/>
  <c r="CC156" i="21"/>
  <c r="S156" i="21" s="1"/>
  <c r="CX156" i="21"/>
  <c r="CY156" i="21"/>
  <c r="AW156" i="21"/>
  <c r="AY156" i="21"/>
  <c r="BX156" i="21"/>
  <c r="CW156" i="21"/>
  <c r="BW156" i="21"/>
  <c r="BY156" i="21"/>
  <c r="DO163" i="12"/>
  <c r="DO164" i="12" s="1"/>
  <c r="HN164" i="12"/>
  <c r="CP161" i="12"/>
  <c r="CP162" i="12" s="1"/>
  <c r="GO162" i="12"/>
  <c r="BF159" i="12"/>
  <c r="BF160" i="12" s="1"/>
  <c r="FE160" i="12"/>
  <c r="CT163" i="12"/>
  <c r="CT164" i="12" s="1"/>
  <c r="GS164" i="12"/>
  <c r="BY161" i="12"/>
  <c r="BY162" i="12" s="1"/>
  <c r="FX162" i="12"/>
  <c r="EN160" i="12"/>
  <c r="AO159" i="12"/>
  <c r="AO160" i="12" s="1"/>
  <c r="BR156" i="12"/>
  <c r="FQ158" i="12"/>
  <c r="FQ157" i="12"/>
  <c r="FQ165" i="12"/>
  <c r="FQ166" i="12"/>
  <c r="FH164" i="12"/>
  <c r="BI163" i="12"/>
  <c r="BI164" i="12" s="1"/>
  <c r="DM159" i="12"/>
  <c r="DM160" i="12" s="1"/>
  <c r="HL160" i="12"/>
  <c r="DJ163" i="12"/>
  <c r="DJ164" i="12" s="1"/>
  <c r="HI164" i="12"/>
  <c r="CX161" i="12"/>
  <c r="CX162" i="12" s="1"/>
  <c r="GW162" i="12"/>
  <c r="BN159" i="12"/>
  <c r="BN160" i="12" s="1"/>
  <c r="FM160" i="12"/>
  <c r="DR163" i="12"/>
  <c r="DR164" i="12" s="1"/>
  <c r="HQ164" i="12"/>
  <c r="DM161" i="12"/>
  <c r="DM162" i="12" s="1"/>
  <c r="HL162" i="12"/>
  <c r="GB160" i="12"/>
  <c r="CC159" i="12"/>
  <c r="CC160" i="12" s="1"/>
  <c r="CJ159" i="12"/>
  <c r="CJ160" i="12" s="1"/>
  <c r="GI160" i="12"/>
  <c r="EM164" i="12"/>
  <c r="AN163" i="12"/>
  <c r="AN164" i="12" s="1"/>
  <c r="CB159" i="12"/>
  <c r="CB160" i="12" s="1"/>
  <c r="GA160" i="12"/>
  <c r="DP159" i="12"/>
  <c r="DP160" i="12" s="1"/>
  <c r="HO160" i="12"/>
  <c r="BP163" i="12"/>
  <c r="BP164" i="12" s="1"/>
  <c r="FO164" i="12"/>
  <c r="DU159" i="12"/>
  <c r="DU160" i="12" s="1"/>
  <c r="HT160" i="12"/>
  <c r="CJ161" i="12"/>
  <c r="CJ162" i="12" s="1"/>
  <c r="GI162" i="12"/>
  <c r="HK160" i="12"/>
  <c r="DL159" i="12"/>
  <c r="DL160" i="12" s="1"/>
  <c r="EY160" i="12"/>
  <c r="AZ159" i="12"/>
  <c r="AZ160" i="12" s="1"/>
  <c r="GX162" i="12"/>
  <c r="CY161" i="12"/>
  <c r="CY162" i="12" s="1"/>
  <c r="EL162" i="12"/>
  <c r="AM161" i="12"/>
  <c r="AM162" i="12" s="1"/>
  <c r="BO159" i="12"/>
  <c r="BO160" i="12" s="1"/>
  <c r="FN160" i="12"/>
  <c r="CI163" i="12"/>
  <c r="CI164" i="12" s="1"/>
  <c r="GH164" i="12"/>
  <c r="DK161" i="12"/>
  <c r="DK162" i="12" s="1"/>
  <c r="HJ162" i="12"/>
  <c r="AY161" i="12"/>
  <c r="AY162" i="12" s="1"/>
  <c r="EX162" i="12"/>
  <c r="BS159" i="12"/>
  <c r="BS160" i="12" s="1"/>
  <c r="FR160" i="12"/>
  <c r="AK156" i="12"/>
  <c r="EJ158" i="12"/>
  <c r="EJ165" i="12"/>
  <c r="EJ157" i="12"/>
  <c r="EJ166" i="12"/>
  <c r="CP163" i="12"/>
  <c r="CP164" i="12" s="1"/>
  <c r="GO164" i="12"/>
  <c r="HQ162" i="12"/>
  <c r="DR161" i="12"/>
  <c r="DR162" i="12" s="1"/>
  <c r="FE162" i="12"/>
  <c r="BF161" i="12"/>
  <c r="BF162" i="12" s="1"/>
  <c r="BZ159" i="12"/>
  <c r="BZ160" i="12" s="1"/>
  <c r="FY160" i="12"/>
  <c r="BJ156" i="12"/>
  <c r="FI158" i="12"/>
  <c r="FI157" i="12"/>
  <c r="FI165" i="12"/>
  <c r="FI166" i="12"/>
  <c r="KW158" i="12"/>
  <c r="KW157" i="12"/>
  <c r="KW165" i="12"/>
  <c r="KW166" i="12"/>
  <c r="BD156" i="12"/>
  <c r="FC158" i="12"/>
  <c r="FC165" i="12"/>
  <c r="FC166" i="12"/>
  <c r="FC157" i="12"/>
  <c r="CY156" i="12"/>
  <c r="GX157" i="12"/>
  <c r="GX165" i="12"/>
  <c r="GX158" i="12"/>
  <c r="GX166" i="12"/>
  <c r="AM156" i="12"/>
  <c r="EL165" i="12"/>
  <c r="EL166" i="12"/>
  <c r="EL158" i="12"/>
  <c r="EL157" i="12"/>
  <c r="GU157" i="12"/>
  <c r="CV156" i="12"/>
  <c r="GU166" i="12"/>
  <c r="GU165" i="12"/>
  <c r="GU158" i="12"/>
  <c r="MB161" i="12"/>
  <c r="W161" i="12" s="1"/>
  <c r="LL162" i="12"/>
  <c r="MB162" i="12" s="1"/>
  <c r="CM156" i="12"/>
  <c r="GL158" i="12"/>
  <c r="GL157" i="12"/>
  <c r="GL165" i="12"/>
  <c r="GL166" i="12"/>
  <c r="BV156" i="12"/>
  <c r="FU158" i="12"/>
  <c r="FU165" i="12"/>
  <c r="FU157" i="12"/>
  <c r="FU166" i="12"/>
  <c r="DQ156" i="12"/>
  <c r="HP157" i="12"/>
  <c r="HP158" i="12"/>
  <c r="HP165" i="12"/>
  <c r="HP166" i="12"/>
  <c r="BE156" i="12"/>
  <c r="FD157" i="12"/>
  <c r="FD166" i="12"/>
  <c r="FD165" i="12"/>
  <c r="FD158" i="12"/>
  <c r="MB159" i="12"/>
  <c r="W159" i="12" s="1"/>
  <c r="LL160" i="12"/>
  <c r="MB160" i="12" s="1"/>
  <c r="JY157" i="12"/>
  <c r="JY158" i="12"/>
  <c r="JY165" i="12"/>
  <c r="JY166" i="12"/>
  <c r="JA158" i="12"/>
  <c r="JA157" i="12"/>
  <c r="JA166" i="12"/>
  <c r="JA165" i="12"/>
  <c r="LC158" i="12"/>
  <c r="LC157" i="12"/>
  <c r="LC166" i="12"/>
  <c r="LC165" i="12"/>
  <c r="IQ158" i="12"/>
  <c r="IQ157" i="12"/>
  <c r="IQ166" i="12"/>
  <c r="IQ165" i="12"/>
  <c r="JV157" i="12"/>
  <c r="JV158" i="12"/>
  <c r="JV165" i="12"/>
  <c r="JV166" i="12"/>
  <c r="KS158" i="12"/>
  <c r="KS157" i="12"/>
  <c r="KS166" i="12"/>
  <c r="KS165" i="12"/>
  <c r="LP157" i="12"/>
  <c r="LP165" i="12"/>
  <c r="LP166" i="12"/>
  <c r="LP158" i="12"/>
  <c r="JD157" i="12"/>
  <c r="JD158" i="12"/>
  <c r="JD165" i="12"/>
  <c r="JD166" i="12"/>
  <c r="KA158" i="12"/>
  <c r="KA157" i="12"/>
  <c r="KA166" i="12"/>
  <c r="KA165" i="12"/>
  <c r="CR165" i="21"/>
  <c r="HD164" i="12"/>
  <c r="DE163" i="12"/>
  <c r="DE164" i="12" s="1"/>
  <c r="BZ161" i="12"/>
  <c r="BZ162" i="12" s="1"/>
  <c r="FY162" i="12"/>
  <c r="AP159" i="12"/>
  <c r="AP160" i="12" s="1"/>
  <c r="EO160" i="12"/>
  <c r="GI164" i="12"/>
  <c r="CJ163" i="12"/>
  <c r="CJ164" i="12" s="1"/>
  <c r="BI161" i="12"/>
  <c r="BI162" i="12" s="1"/>
  <c r="FH162" i="12"/>
  <c r="BY156" i="12"/>
  <c r="FX157" i="12"/>
  <c r="FX165" i="12"/>
  <c r="FX166" i="12"/>
  <c r="FX158" i="12"/>
  <c r="ER164" i="12"/>
  <c r="AS163" i="12"/>
  <c r="AS164" i="12" s="1"/>
  <c r="CW159" i="12"/>
  <c r="CW160" i="12" s="1"/>
  <c r="GV160" i="12"/>
  <c r="DA163" i="12"/>
  <c r="DA164" i="12" s="1"/>
  <c r="GZ164" i="12"/>
  <c r="CH161" i="12"/>
  <c r="CH162" i="12" s="1"/>
  <c r="GG162" i="12"/>
  <c r="AX159" i="12"/>
  <c r="AX160" i="12" s="1"/>
  <c r="EW160" i="12"/>
  <c r="DI163" i="12"/>
  <c r="DI164" i="12" s="1"/>
  <c r="HH164" i="12"/>
  <c r="CW161" i="12"/>
  <c r="CW162" i="12" s="1"/>
  <c r="GV162" i="12"/>
  <c r="FL160" i="12"/>
  <c r="BM159" i="12"/>
  <c r="BM160" i="12" s="1"/>
  <c r="DQ163" i="12"/>
  <c r="DQ164" i="12" s="1"/>
  <c r="HP164" i="12"/>
  <c r="DL161" i="12"/>
  <c r="DL162" i="12" s="1"/>
  <c r="HK162" i="12"/>
  <c r="BL159" i="12"/>
  <c r="BL160" i="12" s="1"/>
  <c r="FK160" i="12"/>
  <c r="AN159" i="12"/>
  <c r="AN160" i="12" s="1"/>
  <c r="EM160" i="12"/>
  <c r="EZ164" i="12"/>
  <c r="BA163" i="12"/>
  <c r="BA164" i="12" s="1"/>
  <c r="DE159" i="12"/>
  <c r="DE160" i="12" s="1"/>
  <c r="HD160" i="12"/>
  <c r="BH163" i="12"/>
  <c r="BH164" i="12" s="1"/>
  <c r="FG164" i="12"/>
  <c r="CB161" i="12"/>
  <c r="CB162" i="12" s="1"/>
  <c r="GA162" i="12"/>
  <c r="HC160" i="12"/>
  <c r="DD159" i="12"/>
  <c r="DD160" i="12" s="1"/>
  <c r="EQ160" i="12"/>
  <c r="AR159" i="12"/>
  <c r="AR160" i="12" s="1"/>
  <c r="GP162" i="12"/>
  <c r="ID161" i="12"/>
  <c r="Q161" i="12" s="1"/>
  <c r="CQ161" i="12"/>
  <c r="CQ162" i="12" s="1"/>
  <c r="DS159" i="12"/>
  <c r="DS160" i="12" s="1"/>
  <c r="HR160" i="12"/>
  <c r="BG159" i="12"/>
  <c r="BG160" i="12" s="1"/>
  <c r="FF160" i="12"/>
  <c r="CA163" i="12"/>
  <c r="CA164" i="12" s="1"/>
  <c r="FZ164" i="12"/>
  <c r="DC161" i="12"/>
  <c r="DC162" i="12" s="1"/>
  <c r="HB162" i="12"/>
  <c r="AQ161" i="12"/>
  <c r="AQ162" i="12" s="1"/>
  <c r="EP162" i="12"/>
  <c r="BK159" i="12"/>
  <c r="BK160" i="12" s="1"/>
  <c r="FJ160" i="12"/>
  <c r="CH163" i="12"/>
  <c r="CH164" i="12" s="1"/>
  <c r="GG164" i="12"/>
  <c r="HI162" i="12"/>
  <c r="DJ161" i="12"/>
  <c r="DJ162" i="12" s="1"/>
  <c r="EW162" i="12"/>
  <c r="AX161" i="12"/>
  <c r="AX162" i="12" s="1"/>
  <c r="BR159" i="12"/>
  <c r="BR160" i="12" s="1"/>
  <c r="FQ160" i="12"/>
  <c r="DH156" i="12"/>
  <c r="HG157" i="12"/>
  <c r="HG165" i="12"/>
  <c r="HG166" i="12"/>
  <c r="HG158" i="12"/>
  <c r="AV156" i="12"/>
  <c r="EU166" i="12"/>
  <c r="EU157" i="12"/>
  <c r="EU158" i="12"/>
  <c r="EU165" i="12"/>
  <c r="ID156" i="12"/>
  <c r="CQ156" i="12"/>
  <c r="GP157" i="12"/>
  <c r="GP166" i="12"/>
  <c r="GP165" i="12"/>
  <c r="GP158" i="12"/>
  <c r="GM157" i="12"/>
  <c r="CN156" i="12"/>
  <c r="GM166" i="12"/>
  <c r="GM165" i="12"/>
  <c r="GM158" i="12"/>
  <c r="CE156" i="12"/>
  <c r="GD157" i="12"/>
  <c r="GD158" i="12"/>
  <c r="GD165" i="12"/>
  <c r="GD166" i="12"/>
  <c r="JZ157" i="12"/>
  <c r="JZ166" i="12"/>
  <c r="JZ165" i="12"/>
  <c r="JZ158" i="12"/>
  <c r="BN156" i="12"/>
  <c r="FM157" i="12"/>
  <c r="FM158" i="12"/>
  <c r="FM166" i="12"/>
  <c r="FM165" i="12"/>
  <c r="DI156" i="12"/>
  <c r="HH157" i="12"/>
  <c r="HH166" i="12"/>
  <c r="HH165" i="12"/>
  <c r="HH158" i="12"/>
  <c r="AW156" i="12"/>
  <c r="EV157" i="12"/>
  <c r="EV158" i="12"/>
  <c r="EV166" i="12"/>
  <c r="EV165" i="12"/>
  <c r="JB158" i="12"/>
  <c r="JB157" i="12"/>
  <c r="JB166" i="12"/>
  <c r="JB165" i="12"/>
  <c r="KU158" i="12"/>
  <c r="KU157" i="12"/>
  <c r="KU166" i="12"/>
  <c r="KU165" i="12"/>
  <c r="II158" i="12"/>
  <c r="II157" i="12"/>
  <c r="II166" i="12"/>
  <c r="II165" i="12"/>
  <c r="JN157" i="12"/>
  <c r="JN158" i="12"/>
  <c r="JN165" i="12"/>
  <c r="JN166" i="12"/>
  <c r="KK158" i="12"/>
  <c r="KK157" i="12"/>
  <c r="KK166" i="12"/>
  <c r="KK165" i="12"/>
  <c r="LH158" i="12"/>
  <c r="LH165" i="12"/>
  <c r="LH166" i="12"/>
  <c r="LH157" i="12"/>
  <c r="IV157" i="12"/>
  <c r="IV158" i="12"/>
  <c r="IV165" i="12"/>
  <c r="IV166" i="12"/>
  <c r="JS158" i="12"/>
  <c r="JS157" i="12"/>
  <c r="JS166" i="12"/>
  <c r="JS165" i="12"/>
  <c r="BS157" i="21"/>
  <c r="O157" i="21" s="1"/>
  <c r="O156" i="21"/>
  <c r="CU163" i="12"/>
  <c r="CU164" i="12" s="1"/>
  <c r="GT164" i="12"/>
  <c r="BJ161" i="12"/>
  <c r="BJ162" i="12" s="1"/>
  <c r="FI162" i="12"/>
  <c r="BZ156" i="12"/>
  <c r="FY157" i="12"/>
  <c r="FY158" i="12"/>
  <c r="FY165" i="12"/>
  <c r="FY166" i="12"/>
  <c r="BX163" i="12"/>
  <c r="BX164" i="12" s="1"/>
  <c r="FW164" i="12"/>
  <c r="AS161" i="12"/>
  <c r="AS162" i="12" s="1"/>
  <c r="ER162" i="12"/>
  <c r="DT163" i="12"/>
  <c r="DT164" i="12" s="1"/>
  <c r="HS164" i="12"/>
  <c r="DQ161" i="12"/>
  <c r="DQ162" i="12" s="1"/>
  <c r="HP162" i="12"/>
  <c r="CG159" i="12"/>
  <c r="CG160" i="12" s="1"/>
  <c r="GF160" i="12"/>
  <c r="GN164" i="12"/>
  <c r="CO163" i="12"/>
  <c r="CO164" i="12" s="1"/>
  <c r="BR161" i="12"/>
  <c r="BR162" i="12" s="1"/>
  <c r="FQ162" i="12"/>
  <c r="DF156" i="12"/>
  <c r="HE158" i="12"/>
  <c r="HE165" i="12"/>
  <c r="HE166" i="12"/>
  <c r="HE157" i="12"/>
  <c r="GY164" i="12"/>
  <c r="CZ163" i="12"/>
  <c r="CZ164" i="12" s="1"/>
  <c r="CG161" i="12"/>
  <c r="CG162" i="12" s="1"/>
  <c r="GF162" i="12"/>
  <c r="EV160" i="12"/>
  <c r="AW159" i="12"/>
  <c r="AW160" i="12" s="1"/>
  <c r="HG164" i="12"/>
  <c r="DH163" i="12"/>
  <c r="DH164" i="12" s="1"/>
  <c r="CV161" i="12"/>
  <c r="CV162" i="12" s="1"/>
  <c r="GU162" i="12"/>
  <c r="AV159" i="12"/>
  <c r="AV160" i="12" s="1"/>
  <c r="EU160" i="12"/>
  <c r="EJ164" i="12"/>
  <c r="AK163" i="12"/>
  <c r="AK164" i="12" s="1"/>
  <c r="CO159" i="12"/>
  <c r="CO160" i="12" s="1"/>
  <c r="GN160" i="12"/>
  <c r="AZ163" i="12"/>
  <c r="AZ164" i="12" s="1"/>
  <c r="EY164" i="12"/>
  <c r="BT161" i="12"/>
  <c r="BT162" i="12" s="1"/>
  <c r="FS162" i="12"/>
  <c r="GU160" i="12"/>
  <c r="CV159" i="12"/>
  <c r="CV160" i="12" s="1"/>
  <c r="DN156" i="12"/>
  <c r="IC156" i="12"/>
  <c r="HM158" i="12"/>
  <c r="HM157" i="12"/>
  <c r="HM165" i="12"/>
  <c r="HM166" i="12"/>
  <c r="BO163" i="12"/>
  <c r="BO164" i="12" s="1"/>
  <c r="FN164" i="12"/>
  <c r="GH162" i="12"/>
  <c r="CI161" i="12"/>
  <c r="CI162" i="12" s="1"/>
  <c r="DK159" i="12"/>
  <c r="DK160" i="12" s="1"/>
  <c r="HJ160" i="12"/>
  <c r="AY159" i="12"/>
  <c r="AY160" i="12" s="1"/>
  <c r="EX160" i="12"/>
  <c r="BS163" i="12"/>
  <c r="BS164" i="12" s="1"/>
  <c r="FR164" i="12"/>
  <c r="CU161" i="12"/>
  <c r="CU162" i="12" s="1"/>
  <c r="GT162" i="12"/>
  <c r="DO159" i="12"/>
  <c r="DO160" i="12" s="1"/>
  <c r="HN160" i="12"/>
  <c r="BC159" i="12"/>
  <c r="BC160" i="12" s="1"/>
  <c r="FB160" i="12"/>
  <c r="BZ163" i="12"/>
  <c r="BZ164" i="12" s="1"/>
  <c r="FY164" i="12"/>
  <c r="HA162" i="12"/>
  <c r="DB161" i="12"/>
  <c r="DB162" i="12" s="1"/>
  <c r="EO162" i="12"/>
  <c r="AP161" i="12"/>
  <c r="AP162" i="12" s="1"/>
  <c r="BJ159" i="12"/>
  <c r="BJ160" i="12" s="1"/>
  <c r="FI160" i="12"/>
  <c r="CZ156" i="12"/>
  <c r="GY157" i="12"/>
  <c r="GY158" i="12"/>
  <c r="GY165" i="12"/>
  <c r="GY166" i="12"/>
  <c r="AN156" i="12"/>
  <c r="EM157" i="12"/>
  <c r="EM166" i="12"/>
  <c r="EM165" i="12"/>
  <c r="EM158" i="12"/>
  <c r="CI156" i="12"/>
  <c r="GH157" i="12"/>
  <c r="GH158" i="12"/>
  <c r="GH166" i="12"/>
  <c r="GH165" i="12"/>
  <c r="GE157" i="12"/>
  <c r="CF156" i="12"/>
  <c r="GE166" i="12"/>
  <c r="GE165" i="12"/>
  <c r="GE158" i="12"/>
  <c r="BW156" i="12"/>
  <c r="FV157" i="12"/>
  <c r="FV158" i="12"/>
  <c r="FV165" i="12"/>
  <c r="FV166" i="12"/>
  <c r="DR156" i="12"/>
  <c r="HQ157" i="12"/>
  <c r="HQ158" i="12"/>
  <c r="HQ166" i="12"/>
  <c r="HQ165" i="12"/>
  <c r="BF156" i="12"/>
  <c r="FE157" i="12"/>
  <c r="FE165" i="12"/>
  <c r="FE166" i="12"/>
  <c r="FE158" i="12"/>
  <c r="DA156" i="12"/>
  <c r="GZ158" i="12"/>
  <c r="GZ166" i="12"/>
  <c r="GZ157" i="12"/>
  <c r="GZ165" i="12"/>
  <c r="AO156" i="12"/>
  <c r="EN157" i="12"/>
  <c r="EN158" i="12"/>
  <c r="EN166" i="12"/>
  <c r="EN165" i="12"/>
  <c r="IJ158" i="12"/>
  <c r="IJ157" i="12"/>
  <c r="IJ166" i="12"/>
  <c r="IJ165" i="12"/>
  <c r="KM158" i="12"/>
  <c r="KM157" i="12"/>
  <c r="KM166" i="12"/>
  <c r="KM165" i="12"/>
  <c r="LR157" i="12"/>
  <c r="LR165" i="12"/>
  <c r="LR158" i="12"/>
  <c r="LR166" i="12"/>
  <c r="JF157" i="12"/>
  <c r="JF165" i="12"/>
  <c r="JF158" i="12"/>
  <c r="JF166" i="12"/>
  <c r="KC158" i="12"/>
  <c r="KC157" i="12"/>
  <c r="KC166" i="12"/>
  <c r="KC165" i="12"/>
  <c r="KZ157" i="12"/>
  <c r="KZ158" i="12"/>
  <c r="KZ165" i="12"/>
  <c r="KZ166" i="12"/>
  <c r="IN157" i="12"/>
  <c r="IN158" i="12"/>
  <c r="IN165" i="12"/>
  <c r="IN166" i="12"/>
  <c r="JK158" i="12"/>
  <c r="JK166" i="12"/>
  <c r="JK165" i="12"/>
  <c r="JK157" i="12"/>
  <c r="CP166" i="21"/>
  <c r="CS157" i="21"/>
  <c r="W157" i="21" s="1"/>
  <c r="W156" i="21"/>
  <c r="CK163" i="12"/>
  <c r="CK164" i="12" s="1"/>
  <c r="GJ164" i="12"/>
  <c r="AT161" i="12"/>
  <c r="AT162" i="12" s="1"/>
  <c r="ES162" i="12"/>
  <c r="BM163" i="12"/>
  <c r="BM164" i="12" s="1"/>
  <c r="FL164" i="12"/>
  <c r="HP160" i="12"/>
  <c r="DQ159" i="12"/>
  <c r="DQ160" i="12" s="1"/>
  <c r="DK163" i="12"/>
  <c r="DK164" i="12" s="1"/>
  <c r="HJ164" i="12"/>
  <c r="DA161" i="12"/>
  <c r="DA162" i="12" s="1"/>
  <c r="GZ162" i="12"/>
  <c r="BQ159" i="12"/>
  <c r="BQ160" i="12" s="1"/>
  <c r="FP160" i="12"/>
  <c r="DC163" i="12"/>
  <c r="DC164" i="12" s="1"/>
  <c r="HB164" i="12"/>
  <c r="CE163" i="12"/>
  <c r="CE164" i="12" s="1"/>
  <c r="GD164" i="12"/>
  <c r="BB161" i="12"/>
  <c r="BB162" i="12" s="1"/>
  <c r="FA162" i="12"/>
  <c r="AT156" i="12"/>
  <c r="ES157" i="12"/>
  <c r="ES158" i="12"/>
  <c r="ES165" i="12"/>
  <c r="ES166" i="12"/>
  <c r="CN163" i="12"/>
  <c r="CN164" i="12" s="1"/>
  <c r="GM164" i="12"/>
  <c r="BQ161" i="12"/>
  <c r="BQ162" i="12" s="1"/>
  <c r="FP162" i="12"/>
  <c r="DE156" i="12"/>
  <c r="HD158" i="12"/>
  <c r="HD165" i="12"/>
  <c r="HD157" i="12"/>
  <c r="HD166" i="12"/>
  <c r="GV164" i="12"/>
  <c r="CW163" i="12"/>
  <c r="CW164" i="12" s="1"/>
  <c r="CF161" i="12"/>
  <c r="CF162" i="12" s="1"/>
  <c r="GE162" i="12"/>
  <c r="CX156" i="12"/>
  <c r="GW157" i="12"/>
  <c r="GW166" i="12"/>
  <c r="GW158" i="12"/>
  <c r="GW165" i="12"/>
  <c r="HO164" i="12"/>
  <c r="DP163" i="12"/>
  <c r="DP164" i="12" s="1"/>
  <c r="DI161" i="12"/>
  <c r="DI162" i="12" s="1"/>
  <c r="HH162" i="12"/>
  <c r="BY159" i="12"/>
  <c r="BY160" i="12" s="1"/>
  <c r="FX160" i="12"/>
  <c r="AR163" i="12"/>
  <c r="AR164" i="12" s="1"/>
  <c r="EQ164" i="12"/>
  <c r="BL161" i="12"/>
  <c r="BL162" i="12" s="1"/>
  <c r="FK162" i="12"/>
  <c r="GM160" i="12"/>
  <c r="CN159" i="12"/>
  <c r="CN160" i="12" s="1"/>
  <c r="CH156" i="12"/>
  <c r="GG157" i="12"/>
  <c r="GG165" i="12"/>
  <c r="GG166" i="12"/>
  <c r="GG158" i="12"/>
  <c r="BG163" i="12"/>
  <c r="BG164" i="12" s="1"/>
  <c r="FF164" i="12"/>
  <c r="FZ162" i="12"/>
  <c r="CA161" i="12"/>
  <c r="CA162" i="12" s="1"/>
  <c r="DC159" i="12"/>
  <c r="DC160" i="12" s="1"/>
  <c r="HB160" i="12"/>
  <c r="AQ159" i="12"/>
  <c r="AQ160" i="12" s="1"/>
  <c r="EP160" i="12"/>
  <c r="BK163" i="12"/>
  <c r="BK164" i="12" s="1"/>
  <c r="FJ164" i="12"/>
  <c r="CM161" i="12"/>
  <c r="CM162" i="12" s="1"/>
  <c r="GL162" i="12"/>
  <c r="DG159" i="12"/>
  <c r="DG160" i="12" s="1"/>
  <c r="HF160" i="12"/>
  <c r="AU159" i="12"/>
  <c r="AU160" i="12" s="1"/>
  <c r="ET160" i="12"/>
  <c r="BR163" i="12"/>
  <c r="BR164" i="12" s="1"/>
  <c r="FQ164" i="12"/>
  <c r="GS162" i="12"/>
  <c r="CT161" i="12"/>
  <c r="CT162" i="12" s="1"/>
  <c r="IC159" i="12"/>
  <c r="O159" i="12" s="1"/>
  <c r="DN159" i="12"/>
  <c r="DN160" i="12" s="1"/>
  <c r="HM160" i="12"/>
  <c r="BB159" i="12"/>
  <c r="BB160" i="12" s="1"/>
  <c r="FA160" i="12"/>
  <c r="CR156" i="12"/>
  <c r="GQ157" i="12"/>
  <c r="GQ158" i="12"/>
  <c r="GQ166" i="12"/>
  <c r="GQ165" i="12"/>
  <c r="CA156" i="12"/>
  <c r="FZ157" i="12"/>
  <c r="FZ158" i="12"/>
  <c r="FZ165" i="12"/>
  <c r="FZ166" i="12"/>
  <c r="FW157" i="12"/>
  <c r="BX156" i="12"/>
  <c r="FW166" i="12"/>
  <c r="FW165" i="12"/>
  <c r="FW158" i="12"/>
  <c r="MC163" i="12"/>
  <c r="Y163" i="12" s="1"/>
  <c r="KO164" i="12"/>
  <c r="KH157" i="12"/>
  <c r="KH158" i="12"/>
  <c r="KH165" i="12"/>
  <c r="KH166" i="12"/>
  <c r="BO156" i="12"/>
  <c r="FN157" i="12"/>
  <c r="FN158" i="12"/>
  <c r="FN165" i="12"/>
  <c r="FN166" i="12"/>
  <c r="DJ156" i="12"/>
  <c r="HI158" i="12"/>
  <c r="HI157" i="12"/>
  <c r="HI165" i="12"/>
  <c r="HI166" i="12"/>
  <c r="AX156" i="12"/>
  <c r="EW157" i="12"/>
  <c r="EW158" i="12"/>
  <c r="EW165" i="12"/>
  <c r="EW166" i="12"/>
  <c r="CS156" i="12"/>
  <c r="GR157" i="12"/>
  <c r="GR158" i="12"/>
  <c r="GR165" i="12"/>
  <c r="GR166" i="12"/>
  <c r="LD158" i="12"/>
  <c r="LD157" i="12"/>
  <c r="LD166" i="12"/>
  <c r="LD165" i="12"/>
  <c r="LF158" i="12"/>
  <c r="LF157" i="12"/>
  <c r="LF165" i="12"/>
  <c r="LF166" i="12"/>
  <c r="KE158" i="12"/>
  <c r="KE157" i="12"/>
  <c r="KE165" i="12"/>
  <c r="KE166" i="12"/>
  <c r="LJ157" i="12"/>
  <c r="LJ165" i="12"/>
  <c r="LJ166" i="12"/>
  <c r="LJ158" i="12"/>
  <c r="IX157" i="12"/>
  <c r="IX165" i="12"/>
  <c r="IX166" i="12"/>
  <c r="IX158" i="12"/>
  <c r="JU158" i="12"/>
  <c r="JU157" i="12"/>
  <c r="JU165" i="12"/>
  <c r="JU166" i="12"/>
  <c r="KR157" i="12"/>
  <c r="KR166" i="12"/>
  <c r="KR165" i="12"/>
  <c r="KR158" i="12"/>
  <c r="LO158" i="12"/>
  <c r="LO157" i="12"/>
  <c r="LO165" i="12"/>
  <c r="LO166" i="12"/>
  <c r="JC158" i="12"/>
  <c r="JC157" i="12"/>
  <c r="JC165" i="12"/>
  <c r="JC166" i="12"/>
  <c r="CP165" i="21"/>
  <c r="CP158" i="21"/>
  <c r="BJ158" i="21"/>
  <c r="FX164" i="12"/>
  <c r="BY163" i="12"/>
  <c r="BY164" i="12" s="1"/>
  <c r="DR159" i="12"/>
  <c r="DR160" i="12" s="1"/>
  <c r="HQ160" i="12"/>
  <c r="AW163" i="12"/>
  <c r="AW164" i="12" s="1"/>
  <c r="EV164" i="12"/>
  <c r="GZ160" i="12"/>
  <c r="DA159" i="12"/>
  <c r="DA160" i="12" s="1"/>
  <c r="HT164" i="12"/>
  <c r="DU163" i="12"/>
  <c r="DU164" i="12" s="1"/>
  <c r="DB163" i="12"/>
  <c r="DB164" i="12" s="1"/>
  <c r="HA164" i="12"/>
  <c r="CK161" i="12"/>
  <c r="CK162" i="12" s="1"/>
  <c r="GJ162" i="12"/>
  <c r="BA159" i="12"/>
  <c r="BA160" i="12" s="1"/>
  <c r="EZ160" i="12"/>
  <c r="DT161" i="12"/>
  <c r="DT162" i="12" s="1"/>
  <c r="HS162" i="12"/>
  <c r="BU163" i="12"/>
  <c r="BU164" i="12" s="1"/>
  <c r="FT164" i="12"/>
  <c r="AL161" i="12"/>
  <c r="AL162" i="12" s="1"/>
  <c r="EK162" i="12"/>
  <c r="CD163" i="12"/>
  <c r="CD164" i="12" s="1"/>
  <c r="GC164" i="12"/>
  <c r="BA161" i="12"/>
  <c r="BA162" i="12" s="1"/>
  <c r="EZ162" i="12"/>
  <c r="AS156" i="12"/>
  <c r="ER158" i="12"/>
  <c r="ER157" i="12"/>
  <c r="ER165" i="12"/>
  <c r="ER166" i="12"/>
  <c r="CM163" i="12"/>
  <c r="CM164" i="12" s="1"/>
  <c r="GL164" i="12"/>
  <c r="BP161" i="12"/>
  <c r="BP162" i="12" s="1"/>
  <c r="FO162" i="12"/>
  <c r="AL156" i="12"/>
  <c r="EK165" i="12"/>
  <c r="EK166" i="12"/>
  <c r="EK157" i="12"/>
  <c r="EK158" i="12"/>
  <c r="DG163" i="12"/>
  <c r="DG164" i="12" s="1"/>
  <c r="HF164" i="12"/>
  <c r="CS161" i="12"/>
  <c r="CS162" i="12" s="1"/>
  <c r="GR162" i="12"/>
  <c r="BI159" i="12"/>
  <c r="BI160" i="12" s="1"/>
  <c r="FH160" i="12"/>
  <c r="DP161" i="12"/>
  <c r="DP162" i="12" s="1"/>
  <c r="HO162" i="12"/>
  <c r="BD161" i="12"/>
  <c r="BD162" i="12" s="1"/>
  <c r="FC162" i="12"/>
  <c r="GE160" i="12"/>
  <c r="CF159" i="12"/>
  <c r="CF160" i="12" s="1"/>
  <c r="BB156" i="12"/>
  <c r="FA158" i="12"/>
  <c r="FA157" i="12"/>
  <c r="FA165" i="12"/>
  <c r="FA166" i="12"/>
  <c r="AY163" i="12"/>
  <c r="AY164" i="12" s="1"/>
  <c r="EX164" i="12"/>
  <c r="FR162" i="12"/>
  <c r="BS161" i="12"/>
  <c r="BS162" i="12" s="1"/>
  <c r="CU159" i="12"/>
  <c r="CU160" i="12" s="1"/>
  <c r="GT160" i="12"/>
  <c r="DM156" i="12"/>
  <c r="HL157" i="12"/>
  <c r="HL158" i="12"/>
  <c r="HL165" i="12"/>
  <c r="HL166" i="12"/>
  <c r="BC163" i="12"/>
  <c r="BC164" i="12" s="1"/>
  <c r="FB164" i="12"/>
  <c r="CE161" i="12"/>
  <c r="CE162" i="12" s="1"/>
  <c r="GD162" i="12"/>
  <c r="CY159" i="12"/>
  <c r="CY160" i="12" s="1"/>
  <c r="GX160" i="12"/>
  <c r="AM159" i="12"/>
  <c r="AM160" i="12" s="1"/>
  <c r="EL160" i="12"/>
  <c r="BJ163" i="12"/>
  <c r="BJ164" i="12" s="1"/>
  <c r="FI164" i="12"/>
  <c r="GK162" i="12"/>
  <c r="CL161" i="12"/>
  <c r="CL162" i="12" s="1"/>
  <c r="DF159" i="12"/>
  <c r="DF160" i="12" s="1"/>
  <c r="HE160" i="12"/>
  <c r="AT159" i="12"/>
  <c r="AT160" i="12" s="1"/>
  <c r="ES160" i="12"/>
  <c r="CJ156" i="12"/>
  <c r="GI158" i="12"/>
  <c r="GI165" i="12"/>
  <c r="GI166" i="12"/>
  <c r="GI157" i="12"/>
  <c r="BS156" i="12"/>
  <c r="FR157" i="12"/>
  <c r="FR165" i="12"/>
  <c r="FR166" i="12"/>
  <c r="FR158" i="12"/>
  <c r="LS157" i="12"/>
  <c r="V157" i="12" s="1"/>
  <c r="LS158" i="12"/>
  <c r="V158" i="12" s="1"/>
  <c r="LS165" i="12"/>
  <c r="V165" i="12" s="1"/>
  <c r="LS166" i="12"/>
  <c r="V166" i="12" s="1"/>
  <c r="FO157" i="12"/>
  <c r="BP156" i="12"/>
  <c r="FO166" i="12"/>
  <c r="FO165" i="12"/>
  <c r="FO158" i="12"/>
  <c r="DS156" i="12"/>
  <c r="HR158" i="12"/>
  <c r="HR157" i="12"/>
  <c r="HR165" i="12"/>
  <c r="HR166" i="12"/>
  <c r="BG156" i="12"/>
  <c r="FF157" i="12"/>
  <c r="FF158" i="12"/>
  <c r="FF165" i="12"/>
  <c r="FF166" i="12"/>
  <c r="DB156" i="12"/>
  <c r="HA157" i="12"/>
  <c r="HA158" i="12"/>
  <c r="HA166" i="12"/>
  <c r="HA165" i="12"/>
  <c r="AP156" i="12"/>
  <c r="EO157" i="12"/>
  <c r="EO158" i="12"/>
  <c r="EO165" i="12"/>
  <c r="EO166" i="12"/>
  <c r="CK156" i="12"/>
  <c r="GJ158" i="12"/>
  <c r="GJ165" i="12"/>
  <c r="GJ166" i="12"/>
  <c r="GJ157" i="12"/>
  <c r="KO162" i="12"/>
  <c r="MC161" i="12"/>
  <c r="Y161" i="12" s="1"/>
  <c r="KG158" i="12"/>
  <c r="KG165" i="12"/>
  <c r="KG157" i="12"/>
  <c r="KG166" i="12"/>
  <c r="KX157" i="12"/>
  <c r="KX158" i="12"/>
  <c r="KX165" i="12"/>
  <c r="KX166" i="12"/>
  <c r="MB156" i="12"/>
  <c r="LL158" i="12"/>
  <c r="LL157" i="12"/>
  <c r="LL166" i="12"/>
  <c r="LL165" i="12"/>
  <c r="KN158" i="12"/>
  <c r="KN157" i="12"/>
  <c r="KN165" i="12"/>
  <c r="KN166" i="12"/>
  <c r="JW157" i="12"/>
  <c r="JW158" i="12"/>
  <c r="JW165" i="12"/>
  <c r="JW166" i="12"/>
  <c r="LB157" i="12"/>
  <c r="LB166" i="12"/>
  <c r="LB165" i="12"/>
  <c r="LB158" i="12"/>
  <c r="IP157" i="12"/>
  <c r="IP166" i="12"/>
  <c r="IP165" i="12"/>
  <c r="IP158" i="12"/>
  <c r="JM157" i="12"/>
  <c r="JM158" i="12"/>
  <c r="JM165" i="12"/>
  <c r="JM166" i="12"/>
  <c r="KJ158" i="12"/>
  <c r="KJ157" i="12"/>
  <c r="KJ166" i="12"/>
  <c r="KJ165" i="12"/>
  <c r="LG157" i="12"/>
  <c r="LG158" i="12"/>
  <c r="LG165" i="12"/>
  <c r="LG166" i="12"/>
  <c r="IU157" i="12"/>
  <c r="IU165" i="12"/>
  <c r="IU166" i="12"/>
  <c r="IU158" i="12"/>
  <c r="BP157" i="21"/>
  <c r="CD156" i="21"/>
  <c r="Q156" i="21" s="1"/>
  <c r="BJ157" i="21"/>
  <c r="DC156" i="21"/>
  <c r="AA156" i="21" s="1"/>
  <c r="BN163" i="12"/>
  <c r="BN164" i="12" s="1"/>
  <c r="FM164" i="12"/>
  <c r="DB159" i="12"/>
  <c r="DB160" i="12" s="1"/>
  <c r="HA160" i="12"/>
  <c r="BW163" i="12"/>
  <c r="BW164" i="12" s="1"/>
  <c r="FV164" i="12"/>
  <c r="DU161" i="12"/>
  <c r="DU162" i="12" s="1"/>
  <c r="HT162" i="12"/>
  <c r="GJ160" i="12"/>
  <c r="CK159" i="12"/>
  <c r="CK160" i="12" s="1"/>
  <c r="EU164" i="12"/>
  <c r="AV163" i="12"/>
  <c r="AV164" i="12" s="1"/>
  <c r="GQ164" i="12"/>
  <c r="CR163" i="12"/>
  <c r="CR164" i="12" s="1"/>
  <c r="BU161" i="12"/>
  <c r="BU162" i="12" s="1"/>
  <c r="FT162" i="12"/>
  <c r="AK159" i="12"/>
  <c r="AK160" i="12" s="1"/>
  <c r="EJ160" i="12"/>
  <c r="CZ159" i="12"/>
  <c r="CZ160" i="12" s="1"/>
  <c r="GY160" i="12"/>
  <c r="BF163" i="12"/>
  <c r="BF164" i="12" s="1"/>
  <c r="FE164" i="12"/>
  <c r="DJ159" i="12"/>
  <c r="DJ160" i="12" s="1"/>
  <c r="HI160" i="12"/>
  <c r="DL163" i="12"/>
  <c r="DL164" i="12" s="1"/>
  <c r="HK164" i="12"/>
  <c r="FS164" i="12"/>
  <c r="BT163" i="12"/>
  <c r="BT164" i="12" s="1"/>
  <c r="AK161" i="12"/>
  <c r="AK162" i="12" s="1"/>
  <c r="EJ162" i="12"/>
  <c r="CC163" i="12"/>
  <c r="CC164" i="12" s="1"/>
  <c r="GB164" i="12"/>
  <c r="AZ161" i="12"/>
  <c r="AZ162" i="12" s="1"/>
  <c r="EY162" i="12"/>
  <c r="CV163" i="12"/>
  <c r="CV164" i="12" s="1"/>
  <c r="GU164" i="12"/>
  <c r="CC161" i="12"/>
  <c r="CC162" i="12" s="1"/>
  <c r="GB162" i="12"/>
  <c r="AS159" i="12"/>
  <c r="AS160" i="12" s="1"/>
  <c r="ER160" i="12"/>
  <c r="DH161" i="12"/>
  <c r="DH162" i="12" s="1"/>
  <c r="HG162" i="12"/>
  <c r="AV161" i="12"/>
  <c r="AV162" i="12" s="1"/>
  <c r="EU162" i="12"/>
  <c r="FW160" i="12"/>
  <c r="BX159" i="12"/>
  <c r="BX160" i="12" s="1"/>
  <c r="AQ163" i="12"/>
  <c r="AQ164" i="12" s="1"/>
  <c r="EP164" i="12"/>
  <c r="FJ162" i="12"/>
  <c r="BK161" i="12"/>
  <c r="BK162" i="12" s="1"/>
  <c r="CM159" i="12"/>
  <c r="CM160" i="12" s="1"/>
  <c r="GL160" i="12"/>
  <c r="CG156" i="12"/>
  <c r="GF165" i="12"/>
  <c r="GF166" i="12"/>
  <c r="GF158" i="12"/>
  <c r="GF157" i="12"/>
  <c r="AU163" i="12"/>
  <c r="AU164" i="12" s="1"/>
  <c r="ET164" i="12"/>
  <c r="BW161" i="12"/>
  <c r="BW162" i="12" s="1"/>
  <c r="FV162" i="12"/>
  <c r="CQ159" i="12"/>
  <c r="CQ160" i="12" s="1"/>
  <c r="ID159" i="12"/>
  <c r="Q159" i="12" s="1"/>
  <c r="GP160" i="12"/>
  <c r="DU156" i="12"/>
  <c r="HT157" i="12"/>
  <c r="N157" i="12" s="1"/>
  <c r="HT158" i="12"/>
  <c r="N158" i="12" s="1"/>
  <c r="HT165" i="12"/>
  <c r="HT166" i="12"/>
  <c r="IC163" i="12"/>
  <c r="O163" i="12" s="1"/>
  <c r="DN163" i="12"/>
  <c r="DN164" i="12" s="1"/>
  <c r="HM164" i="12"/>
  <c r="BB163" i="12"/>
  <c r="BB164" i="12" s="1"/>
  <c r="FA164" i="12"/>
  <c r="GC162" i="12"/>
  <c r="CD161" i="12"/>
  <c r="CD162" i="12" s="1"/>
  <c r="CX159" i="12"/>
  <c r="CX160" i="12" s="1"/>
  <c r="GW160" i="12"/>
  <c r="AL159" i="12"/>
  <c r="AL160" i="12" s="1"/>
  <c r="EK160" i="12"/>
  <c r="MC159" i="12"/>
  <c r="Y159" i="12" s="1"/>
  <c r="KO160" i="12"/>
  <c r="CB156" i="12"/>
  <c r="GA157" i="12"/>
  <c r="GA158" i="12"/>
  <c r="GA166" i="12"/>
  <c r="GA165" i="12"/>
  <c r="IS158" i="12"/>
  <c r="IS157" i="12"/>
  <c r="IS166" i="12"/>
  <c r="IS165" i="12"/>
  <c r="BK156" i="12"/>
  <c r="FJ158" i="12"/>
  <c r="FJ165" i="12"/>
  <c r="FJ166" i="12"/>
  <c r="FJ157" i="12"/>
  <c r="IK158" i="12"/>
  <c r="IK165" i="12"/>
  <c r="IK157" i="12"/>
  <c r="IK166" i="12"/>
  <c r="FG157" i="12"/>
  <c r="BH156" i="12"/>
  <c r="FG166" i="12"/>
  <c r="FG165" i="12"/>
  <c r="FG158" i="12"/>
  <c r="DK156" i="12"/>
  <c r="HJ157" i="12"/>
  <c r="HJ158" i="12"/>
  <c r="HJ165" i="12"/>
  <c r="HJ166" i="12"/>
  <c r="AY156" i="12"/>
  <c r="EX158" i="12"/>
  <c r="EX157" i="12"/>
  <c r="EX165" i="12"/>
  <c r="EX166" i="12"/>
  <c r="CT156" i="12"/>
  <c r="GS158" i="12"/>
  <c r="GS157" i="12"/>
  <c r="GS165" i="12"/>
  <c r="GS166" i="12"/>
  <c r="CC156" i="12"/>
  <c r="GB158" i="12"/>
  <c r="GB166" i="12"/>
  <c r="GB157" i="12"/>
  <c r="GB165" i="12"/>
  <c r="JH157" i="12"/>
  <c r="JH166" i="12"/>
  <c r="JH165" i="12"/>
  <c r="JH158" i="12"/>
  <c r="JJ158" i="12"/>
  <c r="JJ157" i="12"/>
  <c r="JJ166" i="12"/>
  <c r="JJ165" i="12"/>
  <c r="KF157" i="12"/>
  <c r="KF165" i="12"/>
  <c r="KF158" i="12"/>
  <c r="KF166" i="12"/>
  <c r="LM158" i="12"/>
  <c r="LM157" i="12"/>
  <c r="LM166" i="12"/>
  <c r="LM165" i="12"/>
  <c r="MC156" i="12"/>
  <c r="KO157" i="12"/>
  <c r="KO158" i="12"/>
  <c r="KO165" i="12"/>
  <c r="KO166" i="12"/>
  <c r="JQ157" i="12"/>
  <c r="JQ166" i="12"/>
  <c r="JQ158" i="12"/>
  <c r="JQ165" i="12"/>
  <c r="JO158" i="12"/>
  <c r="JO165" i="12"/>
  <c r="JO166" i="12"/>
  <c r="JO157" i="12"/>
  <c r="KT157" i="12"/>
  <c r="KT166" i="12"/>
  <c r="KT158" i="12"/>
  <c r="KT165" i="12"/>
  <c r="LQ158" i="12"/>
  <c r="LQ165" i="12"/>
  <c r="LQ157" i="12"/>
  <c r="LQ166" i="12"/>
  <c r="JE158" i="12"/>
  <c r="JE165" i="12"/>
  <c r="JE157" i="12"/>
  <c r="JE166" i="12"/>
  <c r="KB158" i="12"/>
  <c r="KB157" i="12"/>
  <c r="KB166" i="12"/>
  <c r="KB165" i="12"/>
  <c r="KY158" i="12"/>
  <c r="KY165" i="12"/>
  <c r="KY166" i="12"/>
  <c r="KY157" i="12"/>
  <c r="IM157" i="12"/>
  <c r="IM158" i="12"/>
  <c r="IM165" i="12"/>
  <c r="IM166" i="12"/>
  <c r="CL165" i="21"/>
  <c r="CT157" i="21"/>
  <c r="V157" i="21" s="1"/>
  <c r="V156" i="21"/>
  <c r="BT157" i="21"/>
  <c r="N157" i="21" s="1"/>
  <c r="N156" i="21"/>
  <c r="GF164" i="12"/>
  <c r="CG163" i="12"/>
  <c r="CG164" i="12" s="1"/>
  <c r="AX163" i="12"/>
  <c r="AX164" i="12" s="1"/>
  <c r="EW164" i="12"/>
  <c r="CL159" i="12"/>
  <c r="CL160" i="12" s="1"/>
  <c r="GK160" i="12"/>
  <c r="HL164" i="12"/>
  <c r="DM163" i="12"/>
  <c r="DM164" i="12" s="1"/>
  <c r="DE161" i="12"/>
  <c r="DE162" i="12" s="1"/>
  <c r="HD162" i="12"/>
  <c r="FT160" i="12"/>
  <c r="BU159" i="12"/>
  <c r="BU160" i="12" s="1"/>
  <c r="BH161" i="12"/>
  <c r="BH162" i="12" s="1"/>
  <c r="FG162" i="12"/>
  <c r="CF163" i="12"/>
  <c r="CF164" i="12" s="1"/>
  <c r="GE164" i="12"/>
  <c r="BE161" i="12"/>
  <c r="BE162" i="12" s="1"/>
  <c r="FD162" i="12"/>
  <c r="DP156" i="12"/>
  <c r="HO158" i="12"/>
  <c r="HO166" i="12"/>
  <c r="HO157" i="12"/>
  <c r="HO165" i="12"/>
  <c r="AP163" i="12"/>
  <c r="AP164" i="12" s="1"/>
  <c r="EO164" i="12"/>
  <c r="CT159" i="12"/>
  <c r="CT160" i="12" s="1"/>
  <c r="GS160" i="12"/>
  <c r="CN161" i="12"/>
  <c r="CN162" i="12" s="1"/>
  <c r="GM162" i="12"/>
  <c r="BE163" i="12"/>
  <c r="BE164" i="12" s="1"/>
  <c r="FD164" i="12"/>
  <c r="HH160" i="12"/>
  <c r="DI159" i="12"/>
  <c r="DI160" i="12" s="1"/>
  <c r="CS163" i="12"/>
  <c r="CS164" i="12" s="1"/>
  <c r="GR164" i="12"/>
  <c r="FP164" i="12"/>
  <c r="BQ163" i="12"/>
  <c r="BQ164" i="12" s="1"/>
  <c r="DH159" i="12"/>
  <c r="DH160" i="12" s="1"/>
  <c r="HG160" i="12"/>
  <c r="FK164" i="12"/>
  <c r="BL163" i="12"/>
  <c r="BL164" i="12" s="1"/>
  <c r="CL163" i="12"/>
  <c r="CL164" i="12" s="1"/>
  <c r="GK164" i="12"/>
  <c r="BM161" i="12"/>
  <c r="BM162" i="12" s="1"/>
  <c r="FL162" i="12"/>
  <c r="CO156" i="12"/>
  <c r="GN157" i="12"/>
  <c r="GN165" i="12"/>
  <c r="GN158" i="12"/>
  <c r="GN166" i="12"/>
  <c r="CZ161" i="12"/>
  <c r="CZ162" i="12" s="1"/>
  <c r="GY162" i="12"/>
  <c r="AN161" i="12"/>
  <c r="AN162" i="12" s="1"/>
  <c r="EM162" i="12"/>
  <c r="FO160" i="12"/>
  <c r="BP159" i="12"/>
  <c r="BP160" i="12" s="1"/>
  <c r="HN162" i="12"/>
  <c r="DO161" i="12"/>
  <c r="DO162" i="12" s="1"/>
  <c r="FB162" i="12"/>
  <c r="BC161" i="12"/>
  <c r="BC162" i="12" s="1"/>
  <c r="CE159" i="12"/>
  <c r="CE160" i="12" s="1"/>
  <c r="GD160" i="12"/>
  <c r="BA156" i="12"/>
  <c r="EZ165" i="12"/>
  <c r="EZ166" i="12"/>
  <c r="EZ157" i="12"/>
  <c r="EZ158" i="12"/>
  <c r="CY163" i="12"/>
  <c r="CY164" i="12" s="1"/>
  <c r="GX164" i="12"/>
  <c r="AM163" i="12"/>
  <c r="AM164" i="12" s="1"/>
  <c r="EL164" i="12"/>
  <c r="BO161" i="12"/>
  <c r="BO162" i="12" s="1"/>
  <c r="FN162" i="12"/>
  <c r="CI159" i="12"/>
  <c r="CI160" i="12" s="1"/>
  <c r="GH160" i="12"/>
  <c r="CW156" i="12"/>
  <c r="GV158" i="12"/>
  <c r="GV165" i="12"/>
  <c r="GV166" i="12"/>
  <c r="GV157" i="12"/>
  <c r="DF163" i="12"/>
  <c r="DF164" i="12" s="1"/>
  <c r="HE164" i="12"/>
  <c r="AT163" i="12"/>
  <c r="AT164" i="12" s="1"/>
  <c r="ES164" i="12"/>
  <c r="FU162" i="12"/>
  <c r="BV161" i="12"/>
  <c r="BV162" i="12" s="1"/>
  <c r="CP159" i="12"/>
  <c r="CP160" i="12" s="1"/>
  <c r="GO160" i="12"/>
  <c r="HS157" i="12"/>
  <c r="DT156" i="12"/>
  <c r="HS166" i="12"/>
  <c r="HS165" i="12"/>
  <c r="HS158" i="12"/>
  <c r="LE158" i="12"/>
  <c r="LE166" i="12"/>
  <c r="LE157" i="12"/>
  <c r="LE165" i="12"/>
  <c r="BT156" i="12"/>
  <c r="FS158" i="12"/>
  <c r="FS157" i="12"/>
  <c r="FS166" i="12"/>
  <c r="FS165" i="12"/>
  <c r="DO156" i="12"/>
  <c r="HN158" i="12"/>
  <c r="HN165" i="12"/>
  <c r="HN166" i="12"/>
  <c r="HN157" i="12"/>
  <c r="BC156" i="12"/>
  <c r="FB158" i="12"/>
  <c r="FB157" i="12"/>
  <c r="FB165" i="12"/>
  <c r="FB166" i="12"/>
  <c r="HK157" i="12"/>
  <c r="DL156" i="12"/>
  <c r="HK166" i="12"/>
  <c r="HK165" i="12"/>
  <c r="HK158" i="12"/>
  <c r="EY157" i="12"/>
  <c r="AZ156" i="12"/>
  <c r="EY166" i="12"/>
  <c r="EY165" i="12"/>
  <c r="EY158" i="12"/>
  <c r="DC156" i="12"/>
  <c r="HB157" i="12"/>
  <c r="HB158" i="12"/>
  <c r="HB165" i="12"/>
  <c r="HB166" i="12"/>
  <c r="AQ156" i="12"/>
  <c r="EP157" i="12"/>
  <c r="EP158" i="12"/>
  <c r="EP165" i="12"/>
  <c r="EP166" i="12"/>
  <c r="CL156" i="12"/>
  <c r="GK158" i="12"/>
  <c r="GK157" i="12"/>
  <c r="GK165" i="12"/>
  <c r="GK166" i="12"/>
  <c r="BU156" i="12"/>
  <c r="FT158" i="12"/>
  <c r="FT157" i="12"/>
  <c r="FT165" i="12"/>
  <c r="FT166" i="12"/>
  <c r="IR158" i="12"/>
  <c r="IR157" i="12"/>
  <c r="IR166" i="12"/>
  <c r="IR165" i="12"/>
  <c r="JI158" i="12"/>
  <c r="JI157" i="12"/>
  <c r="JI166" i="12"/>
  <c r="JI165" i="12"/>
  <c r="LN158" i="12"/>
  <c r="LN157" i="12"/>
  <c r="LN166" i="12"/>
  <c r="LN165" i="12"/>
  <c r="KP158" i="12"/>
  <c r="KP165" i="12"/>
  <c r="KP157" i="12"/>
  <c r="KP166" i="12"/>
  <c r="JR158" i="12"/>
  <c r="JR157" i="12"/>
  <c r="JR166" i="12"/>
  <c r="JR165" i="12"/>
  <c r="IT158" i="12"/>
  <c r="IT157" i="12"/>
  <c r="IT165" i="12"/>
  <c r="IT166" i="12"/>
  <c r="JG157" i="12"/>
  <c r="JG158" i="12"/>
  <c r="JG165" i="12"/>
  <c r="JG166" i="12"/>
  <c r="KL157" i="12"/>
  <c r="KL166" i="12"/>
  <c r="KL165" i="12"/>
  <c r="KL158" i="12"/>
  <c r="LI157" i="12"/>
  <c r="LI158" i="12"/>
  <c r="LI165" i="12"/>
  <c r="LI166" i="12"/>
  <c r="IW157" i="12"/>
  <c r="IW158" i="12"/>
  <c r="IW165" i="12"/>
  <c r="IW166" i="12"/>
  <c r="JT158" i="12"/>
  <c r="JT166" i="12"/>
  <c r="JT157" i="12"/>
  <c r="JT165" i="12"/>
  <c r="KQ157" i="12"/>
  <c r="KQ158" i="12"/>
  <c r="KQ165" i="12"/>
  <c r="KQ166" i="12"/>
  <c r="JO92" i="12"/>
  <c r="FZ150" i="12"/>
  <c r="FZ149" i="12"/>
  <c r="JY150" i="12"/>
  <c r="JY149" i="12"/>
  <c r="FH150" i="12"/>
  <c r="FH149" i="12"/>
  <c r="JL150" i="12"/>
  <c r="JL149" i="12"/>
  <c r="KL149" i="12"/>
  <c r="KL150" i="12"/>
  <c r="FU149" i="12"/>
  <c r="FU150" i="12"/>
  <c r="GZ150" i="12"/>
  <c r="GZ149" i="12"/>
  <c r="KA149" i="12"/>
  <c r="KA150" i="12"/>
  <c r="GH150" i="12"/>
  <c r="GH149" i="12"/>
  <c r="EP149" i="12"/>
  <c r="EP150" i="12"/>
  <c r="HK150" i="12"/>
  <c r="HK149" i="12"/>
  <c r="JX150" i="12"/>
  <c r="JX149" i="12"/>
  <c r="EW149" i="12"/>
  <c r="EW150" i="12"/>
  <c r="KH149" i="12"/>
  <c r="KH150" i="12"/>
  <c r="GP150" i="12"/>
  <c r="GP149" i="12"/>
  <c r="LO149" i="12"/>
  <c r="LO150" i="12"/>
  <c r="JF149" i="12"/>
  <c r="JF150" i="12"/>
  <c r="GQ150" i="12"/>
  <c r="GQ149" i="12"/>
  <c r="FQ149" i="12"/>
  <c r="FQ150" i="12"/>
  <c r="JR149" i="12"/>
  <c r="JR150" i="12"/>
  <c r="HP150" i="12"/>
  <c r="HP149" i="12"/>
  <c r="HS150" i="12"/>
  <c r="HS149" i="12"/>
  <c r="JJ149" i="12"/>
  <c r="JJ150" i="12"/>
  <c r="FL150" i="12"/>
  <c r="FL149" i="12"/>
  <c r="IH149" i="12"/>
  <c r="IH150" i="12"/>
  <c r="KV150" i="12"/>
  <c r="KV149" i="12"/>
  <c r="HF150" i="12"/>
  <c r="HF149" i="12"/>
  <c r="KI149" i="12"/>
  <c r="KI150" i="12"/>
  <c r="FX150" i="12"/>
  <c r="FX149" i="12"/>
  <c r="EU150" i="12"/>
  <c r="EU149" i="12"/>
  <c r="EI150" i="12"/>
  <c r="EI149" i="12"/>
  <c r="KX149" i="12"/>
  <c r="KX150" i="12"/>
  <c r="GG149" i="12"/>
  <c r="GG150" i="12"/>
  <c r="KK150" i="12"/>
  <c r="KK149" i="12"/>
  <c r="LC150" i="12"/>
  <c r="LC149" i="12"/>
  <c r="EV150" i="12"/>
  <c r="EV149" i="12"/>
  <c r="LE150" i="12"/>
  <c r="LE149" i="12"/>
  <c r="GO149" i="12"/>
  <c r="GO150" i="12"/>
  <c r="JC149" i="12"/>
  <c r="JC150" i="12"/>
  <c r="EN150" i="12"/>
  <c r="EN149" i="12"/>
  <c r="EX149" i="12"/>
  <c r="EX150" i="12"/>
  <c r="KO150" i="12"/>
  <c r="KO149" i="12"/>
  <c r="GX150" i="12"/>
  <c r="GX149" i="12"/>
  <c r="FW150" i="12"/>
  <c r="FW149" i="12"/>
  <c r="KG150" i="12"/>
  <c r="KG149" i="12"/>
  <c r="GI150" i="12"/>
  <c r="GI149" i="12"/>
  <c r="LI150" i="12"/>
  <c r="LI149" i="12"/>
  <c r="IJ150" i="12"/>
  <c r="IJ149" i="12"/>
  <c r="HE149" i="12"/>
  <c r="HE150" i="12"/>
  <c r="LF149" i="12"/>
  <c r="LF150" i="12"/>
  <c r="HR149" i="12"/>
  <c r="HR150" i="12"/>
  <c r="HC150" i="12"/>
  <c r="HC149" i="12"/>
  <c r="IL149" i="12"/>
  <c r="IL150" i="12"/>
  <c r="FN149" i="12"/>
  <c r="FN150" i="12"/>
  <c r="LH150" i="12"/>
  <c r="LH149" i="12"/>
  <c r="IQ150" i="12"/>
  <c r="IQ149" i="12"/>
  <c r="FJ150" i="12"/>
  <c r="FJ149" i="12"/>
  <c r="IS150" i="12"/>
  <c r="IS149" i="12"/>
  <c r="FV149" i="12"/>
  <c r="FV150" i="12"/>
  <c r="JZ149" i="12"/>
  <c r="JZ150" i="12"/>
  <c r="FK150" i="12"/>
  <c r="FK149" i="12"/>
  <c r="EQ150" i="12"/>
  <c r="EQ149" i="12"/>
  <c r="LL150" i="12"/>
  <c r="LL149" i="12"/>
  <c r="GW149" i="12"/>
  <c r="GW150" i="12"/>
  <c r="GE150" i="12"/>
  <c r="GE149" i="12"/>
  <c r="LD150" i="12"/>
  <c r="LD149" i="12"/>
  <c r="ET150" i="12"/>
  <c r="ET149" i="12"/>
  <c r="IW150" i="12"/>
  <c r="IW149" i="12"/>
  <c r="JO150" i="12"/>
  <c r="JO149" i="12"/>
  <c r="GL149" i="12"/>
  <c r="GL150" i="12"/>
  <c r="IT149" i="12"/>
  <c r="IT150" i="12"/>
  <c r="FD150" i="12"/>
  <c r="FD149" i="12"/>
  <c r="EY150" i="12"/>
  <c r="EY149" i="12"/>
  <c r="JI150" i="12"/>
  <c r="JI149" i="12"/>
  <c r="HQ149" i="12"/>
  <c r="HQ150" i="12"/>
  <c r="IV150" i="12"/>
  <c r="IV149" i="12"/>
  <c r="JV149" i="12"/>
  <c r="JV150" i="12"/>
  <c r="FI149" i="12"/>
  <c r="FI150" i="12"/>
  <c r="GS149" i="12"/>
  <c r="GS150" i="12"/>
  <c r="JP150" i="12"/>
  <c r="JP149" i="12"/>
  <c r="ER150" i="12"/>
  <c r="ER149" i="12"/>
  <c r="KW150" i="12"/>
  <c r="KW149" i="12"/>
  <c r="EL150" i="12"/>
  <c r="EL149" i="12"/>
  <c r="FG150" i="12"/>
  <c r="FG149" i="12"/>
  <c r="IZ150" i="12"/>
  <c r="IZ149" i="12"/>
  <c r="GD149" i="12"/>
  <c r="GD150" i="12"/>
  <c r="LQ150" i="12"/>
  <c r="LQ149" i="12"/>
  <c r="IR150" i="12"/>
  <c r="IR149" i="12"/>
  <c r="ES149" i="12"/>
  <c r="ES150" i="12"/>
  <c r="JT150" i="12"/>
  <c r="JT149" i="12"/>
  <c r="KT149" i="12"/>
  <c r="KT150" i="12"/>
  <c r="GV150" i="12"/>
  <c r="GV149" i="12"/>
  <c r="EZ150" i="12"/>
  <c r="EZ149" i="12"/>
  <c r="JQ150" i="12"/>
  <c r="JQ149" i="12"/>
  <c r="GJ150" i="12"/>
  <c r="GJ149" i="12"/>
  <c r="FO150" i="12"/>
  <c r="FO149" i="12"/>
  <c r="KF150" i="12"/>
  <c r="KF149" i="12"/>
  <c r="GF150" i="12"/>
  <c r="GF149" i="12"/>
  <c r="JS149" i="12"/>
  <c r="JS150" i="12"/>
  <c r="GN150" i="12"/>
  <c r="GN149" i="12"/>
  <c r="HB149" i="12"/>
  <c r="HB150" i="12"/>
  <c r="KC150" i="12"/>
  <c r="KC149" i="12"/>
  <c r="KU150" i="12"/>
  <c r="KU149" i="12"/>
  <c r="HT150" i="12"/>
  <c r="N150" i="12" s="1"/>
  <c r="HT149" i="12"/>
  <c r="N149" i="12" s="1"/>
  <c r="IK150" i="12"/>
  <c r="IK149" i="12"/>
  <c r="EK149" i="12"/>
  <c r="EK150" i="12"/>
  <c r="JM150" i="12"/>
  <c r="JM149" i="12"/>
  <c r="KE150" i="12"/>
  <c r="KE149" i="12"/>
  <c r="FP150" i="12"/>
  <c r="FP149" i="12"/>
  <c r="JE150" i="12"/>
  <c r="JE149" i="12"/>
  <c r="JW150" i="12"/>
  <c r="JW149" i="12"/>
  <c r="FE149" i="12"/>
  <c r="FE150" i="12"/>
  <c r="KQ149" i="12"/>
  <c r="KQ150" i="12"/>
  <c r="FY149" i="12"/>
  <c r="FY150" i="12"/>
  <c r="GK149" i="12"/>
  <c r="GK150" i="12"/>
  <c r="GM150" i="12"/>
  <c r="GM149" i="12"/>
  <c r="KN150" i="12"/>
  <c r="KN149" i="12"/>
  <c r="HG150" i="12"/>
  <c r="HG149" i="12"/>
  <c r="KS150" i="12"/>
  <c r="KS149" i="12"/>
  <c r="LK150" i="12"/>
  <c r="LK149" i="12"/>
  <c r="HN150" i="12"/>
  <c r="HN149" i="12"/>
  <c r="KP149" i="12"/>
  <c r="KP150" i="12"/>
  <c r="HL150" i="12"/>
  <c r="HL149" i="12"/>
  <c r="KZ150" i="12"/>
  <c r="KZ149" i="12"/>
  <c r="II150" i="12"/>
  <c r="II149" i="12"/>
  <c r="EM150" i="12"/>
  <c r="EM149" i="12"/>
  <c r="FS150" i="12"/>
  <c r="FS149" i="12"/>
  <c r="JH150" i="12"/>
  <c r="JH149" i="12"/>
  <c r="EO149" i="12"/>
  <c r="EO150" i="12"/>
  <c r="KJ150" i="12"/>
  <c r="KJ149" i="12"/>
  <c r="LJ149" i="12"/>
  <c r="LJ150" i="12"/>
  <c r="FC150" i="12"/>
  <c r="FC149" i="12"/>
  <c r="KB150" i="12"/>
  <c r="KB149" i="12"/>
  <c r="LB149" i="12"/>
  <c r="LB150" i="12"/>
  <c r="GC149" i="12"/>
  <c r="GC150" i="12"/>
  <c r="LN149" i="12"/>
  <c r="LN150" i="12"/>
  <c r="FF149" i="12"/>
  <c r="FF150" i="12"/>
  <c r="LA150" i="12"/>
  <c r="LA149" i="12"/>
  <c r="LS150" i="12"/>
  <c r="V150" i="12" s="1"/>
  <c r="LS149" i="12"/>
  <c r="V149" i="12" s="1"/>
  <c r="FB150" i="12"/>
  <c r="FB149" i="12"/>
  <c r="LP150" i="12"/>
  <c r="LP149" i="12"/>
  <c r="IY150" i="12"/>
  <c r="IY149" i="12"/>
  <c r="HM149" i="12"/>
  <c r="HM150" i="12"/>
  <c r="HO150" i="12"/>
  <c r="HO149" i="12"/>
  <c r="LM150" i="12"/>
  <c r="LM149" i="12"/>
  <c r="HD150" i="12"/>
  <c r="HD149" i="12"/>
  <c r="IN150" i="12"/>
  <c r="IN149" i="12"/>
  <c r="JN149" i="12"/>
  <c r="JN150" i="12"/>
  <c r="FR150" i="12"/>
  <c r="FR149" i="12"/>
  <c r="JU150" i="12"/>
  <c r="JU149" i="12"/>
  <c r="KM150" i="12"/>
  <c r="KM149" i="12"/>
  <c r="FM149" i="12"/>
  <c r="FM150" i="12"/>
  <c r="LG149" i="12"/>
  <c r="LG150" i="12"/>
  <c r="IX149" i="12"/>
  <c r="IX150" i="12"/>
  <c r="GR150" i="12"/>
  <c r="GR149" i="12"/>
  <c r="EJ150" i="12"/>
  <c r="EJ149" i="12"/>
  <c r="KY149" i="12"/>
  <c r="KY150" i="12"/>
  <c r="IP149" i="12"/>
  <c r="IP150" i="12"/>
  <c r="GA150" i="12"/>
  <c r="GA149" i="12"/>
  <c r="JB149" i="12"/>
  <c r="JB150" i="12"/>
  <c r="HI149" i="12"/>
  <c r="HI150" i="12"/>
  <c r="IO150" i="12"/>
  <c r="IO149" i="12"/>
  <c r="JG150" i="12"/>
  <c r="JG149" i="12"/>
  <c r="FA149" i="12"/>
  <c r="FA150" i="12"/>
  <c r="JD150" i="12"/>
  <c r="JD149" i="12"/>
  <c r="KD149" i="12"/>
  <c r="KD150" i="12"/>
  <c r="GT149" i="12"/>
  <c r="GT150" i="12"/>
  <c r="GU150" i="12"/>
  <c r="GU149" i="12"/>
  <c r="JA150" i="12"/>
  <c r="JA149" i="12"/>
  <c r="GB150" i="12"/>
  <c r="GB149" i="12"/>
  <c r="JK149" i="12"/>
  <c r="JK150" i="12"/>
  <c r="HH150" i="12"/>
  <c r="HH149" i="12"/>
  <c r="KR150" i="12"/>
  <c r="KR149" i="12"/>
  <c r="LR149" i="12"/>
  <c r="LR150" i="12"/>
  <c r="FT150" i="12"/>
  <c r="FT149" i="12"/>
  <c r="IU149" i="12"/>
  <c r="IU150" i="12"/>
  <c r="HA149" i="12"/>
  <c r="HA150" i="12"/>
  <c r="HJ149" i="12"/>
  <c r="HJ150" i="12"/>
  <c r="IM149" i="12"/>
  <c r="IM150" i="12"/>
  <c r="GY150" i="12"/>
  <c r="GY149" i="12"/>
  <c r="CK150" i="21"/>
  <c r="CK149" i="21"/>
  <c r="CT150" i="21"/>
  <c r="V150" i="21" s="1"/>
  <c r="CT149" i="21"/>
  <c r="V149" i="21" s="1"/>
  <c r="BP149" i="21"/>
  <c r="BP150" i="21"/>
  <c r="AJ150" i="21"/>
  <c r="AJ149" i="21"/>
  <c r="AK150" i="21"/>
  <c r="AK149" i="21"/>
  <c r="AL149" i="21"/>
  <c r="AL150" i="21"/>
  <c r="AM149" i="21"/>
  <c r="AM150" i="21"/>
  <c r="AP150" i="21"/>
  <c r="AP149" i="21"/>
  <c r="AR150" i="21"/>
  <c r="AR149" i="21"/>
  <c r="CR150" i="21"/>
  <c r="CR149" i="21"/>
  <c r="CL150" i="21"/>
  <c r="CL149" i="21"/>
  <c r="BQ150" i="21"/>
  <c r="BQ149" i="21"/>
  <c r="CP149" i="21"/>
  <c r="CP150" i="21"/>
  <c r="BJ149" i="21"/>
  <c r="BJ150" i="21"/>
  <c r="BR149" i="21"/>
  <c r="BR150" i="21"/>
  <c r="CQ150" i="21"/>
  <c r="CQ149" i="21"/>
  <c r="BK149" i="21"/>
  <c r="BK150" i="21"/>
  <c r="BS149" i="21"/>
  <c r="O149" i="21" s="1"/>
  <c r="BS150" i="21"/>
  <c r="O150" i="21" s="1"/>
  <c r="AQ150" i="21"/>
  <c r="AQ149" i="21"/>
  <c r="CO149" i="21"/>
  <c r="CO150" i="21"/>
  <c r="BL150" i="21"/>
  <c r="BL149" i="21"/>
  <c r="BT150" i="21"/>
  <c r="N150" i="21" s="1"/>
  <c r="BT149" i="21"/>
  <c r="N149" i="21" s="1"/>
  <c r="CJ150" i="21"/>
  <c r="CJ149" i="21"/>
  <c r="BM150" i="21"/>
  <c r="BM149" i="21"/>
  <c r="BU150" i="21"/>
  <c r="BU149" i="21"/>
  <c r="CU149" i="21"/>
  <c r="CU150" i="21"/>
  <c r="CN150" i="21"/>
  <c r="CN149" i="21"/>
  <c r="BN150" i="21"/>
  <c r="BN149" i="21"/>
  <c r="AN150" i="21"/>
  <c r="AN149" i="21"/>
  <c r="AU149" i="21"/>
  <c r="AU150" i="21"/>
  <c r="CS150" i="21"/>
  <c r="W150" i="21" s="1"/>
  <c r="CS149" i="21"/>
  <c r="W149" i="21" s="1"/>
  <c r="CM149" i="21"/>
  <c r="CM150" i="21"/>
  <c r="BO150" i="21"/>
  <c r="BO149" i="21"/>
  <c r="AO150" i="21"/>
  <c r="AO149" i="21"/>
  <c r="AS150" i="21"/>
  <c r="G150" i="21" s="1"/>
  <c r="AS149" i="21"/>
  <c r="G149" i="21" s="1"/>
  <c r="AT149" i="21"/>
  <c r="F149" i="21" s="1"/>
  <c r="AT150" i="21"/>
  <c r="F150" i="21" s="1"/>
  <c r="EU22" i="12"/>
  <c r="CZ191" i="12"/>
  <c r="GY192" i="12"/>
  <c r="GY194" i="12"/>
  <c r="GY193" i="12"/>
  <c r="GY196" i="12"/>
  <c r="GY195" i="12"/>
  <c r="IJ192" i="12"/>
  <c r="IJ195" i="12"/>
  <c r="IJ196" i="12"/>
  <c r="IJ193" i="12"/>
  <c r="IJ194" i="12"/>
  <c r="LS193" i="12"/>
  <c r="V193" i="12" s="1"/>
  <c r="LS195" i="12"/>
  <c r="V195" i="12" s="1"/>
  <c r="LS196" i="12"/>
  <c r="V196" i="12" s="1"/>
  <c r="LS194" i="12"/>
  <c r="V194" i="12" s="1"/>
  <c r="LS192" i="12"/>
  <c r="V192" i="12" s="1"/>
  <c r="V191" i="12"/>
  <c r="CP191" i="12"/>
  <c r="GO192" i="12"/>
  <c r="GO194" i="12"/>
  <c r="GO196" i="12"/>
  <c r="GO195" i="12"/>
  <c r="GO193" i="12"/>
  <c r="AV191" i="12"/>
  <c r="EU192" i="12"/>
  <c r="EU194" i="12"/>
  <c r="EU193" i="12"/>
  <c r="EU195" i="12"/>
  <c r="EU196" i="12"/>
  <c r="AM191" i="12"/>
  <c r="EL192" i="12"/>
  <c r="EL195" i="12"/>
  <c r="EL193" i="12"/>
  <c r="EL194" i="12"/>
  <c r="EL196" i="12"/>
  <c r="IP192" i="12"/>
  <c r="IP195" i="12"/>
  <c r="IP194" i="12"/>
  <c r="IP196" i="12"/>
  <c r="IP193" i="12"/>
  <c r="EX195" i="12"/>
  <c r="AY191" i="12"/>
  <c r="EX192" i="12"/>
  <c r="EX194" i="12"/>
  <c r="EX196" i="12"/>
  <c r="EX193" i="12"/>
  <c r="DH191" i="12"/>
  <c r="HG193" i="12"/>
  <c r="HG192" i="12"/>
  <c r="HG195" i="12"/>
  <c r="HG196" i="12"/>
  <c r="HG194" i="12"/>
  <c r="BA191" i="12"/>
  <c r="EZ194" i="12"/>
  <c r="EZ192" i="12"/>
  <c r="EZ195" i="12"/>
  <c r="EZ196" i="12"/>
  <c r="EZ193" i="12"/>
  <c r="DB191" i="12"/>
  <c r="HA195" i="12"/>
  <c r="HA194" i="12"/>
  <c r="HA193" i="12"/>
  <c r="HA196" i="12"/>
  <c r="HA192" i="12"/>
  <c r="KQ193" i="12"/>
  <c r="KQ194" i="12"/>
  <c r="KQ195" i="12"/>
  <c r="KQ196" i="12"/>
  <c r="KQ192" i="12"/>
  <c r="BY191" i="12"/>
  <c r="FX195" i="12"/>
  <c r="FX194" i="12"/>
  <c r="FX192" i="12"/>
  <c r="FX193" i="12"/>
  <c r="FX196" i="12"/>
  <c r="CL191" i="12"/>
  <c r="GK194" i="12"/>
  <c r="GK193" i="12"/>
  <c r="GK195" i="12"/>
  <c r="GK196" i="12"/>
  <c r="GK192" i="12"/>
  <c r="LA194" i="12"/>
  <c r="LA195" i="12"/>
  <c r="LA192" i="12"/>
  <c r="LA193" i="12"/>
  <c r="LA196" i="12"/>
  <c r="LQ193" i="12"/>
  <c r="LQ194" i="12"/>
  <c r="LQ196" i="12"/>
  <c r="LQ195" i="12"/>
  <c r="LQ192" i="12"/>
  <c r="GE192" i="12"/>
  <c r="CF191" i="12"/>
  <c r="GE196" i="12"/>
  <c r="GE193" i="12"/>
  <c r="GE195" i="12"/>
  <c r="GE194" i="12"/>
  <c r="KR194" i="12"/>
  <c r="KR195" i="12"/>
  <c r="KR193" i="12"/>
  <c r="KR196" i="12"/>
  <c r="KR192" i="12"/>
  <c r="KM192" i="12"/>
  <c r="KM195" i="12"/>
  <c r="KM194" i="12"/>
  <c r="KM196" i="12"/>
  <c r="KM193" i="12"/>
  <c r="JJ195" i="12"/>
  <c r="JJ192" i="12"/>
  <c r="JJ196" i="12"/>
  <c r="JJ193" i="12"/>
  <c r="JJ194" i="12"/>
  <c r="KG193" i="12"/>
  <c r="KG194" i="12"/>
  <c r="KG192" i="12"/>
  <c r="KG195" i="12"/>
  <c r="KG196" i="12"/>
  <c r="GL196" i="12"/>
  <c r="CM191" i="12"/>
  <c r="GL193" i="12"/>
  <c r="GL194" i="12"/>
  <c r="GL195" i="12"/>
  <c r="GL192" i="12"/>
  <c r="EI195" i="12"/>
  <c r="EI193" i="12"/>
  <c r="EI194" i="12"/>
  <c r="AJ191" i="12"/>
  <c r="EI192" i="12"/>
  <c r="EI196" i="12"/>
  <c r="HV191" i="12"/>
  <c r="HW191" i="12"/>
  <c r="KT192" i="12"/>
  <c r="KT193" i="12"/>
  <c r="KT195" i="12"/>
  <c r="KT194" i="12"/>
  <c r="KT196" i="12"/>
  <c r="CA191" i="12"/>
  <c r="FZ193" i="12"/>
  <c r="FZ192" i="12"/>
  <c r="FZ194" i="12"/>
  <c r="FZ196" i="12"/>
  <c r="FZ195" i="12"/>
  <c r="JL192" i="12"/>
  <c r="JL196" i="12"/>
  <c r="JL193" i="12"/>
  <c r="JL194" i="12"/>
  <c r="JL195" i="12"/>
  <c r="MA191" i="12"/>
  <c r="AA191" i="12" s="1"/>
  <c r="LO192" i="12"/>
  <c r="LO196" i="12"/>
  <c r="LO193" i="12"/>
  <c r="LO195" i="12"/>
  <c r="LO194" i="12"/>
  <c r="CX191" i="12"/>
  <c r="GW192" i="12"/>
  <c r="GW194" i="12"/>
  <c r="GW195" i="12"/>
  <c r="GW196" i="12"/>
  <c r="GW193" i="12"/>
  <c r="KZ193" i="12"/>
  <c r="KZ195" i="12"/>
  <c r="KZ196" i="12"/>
  <c r="KZ192" i="12"/>
  <c r="KZ194" i="12"/>
  <c r="GU192" i="12"/>
  <c r="CV191" i="12"/>
  <c r="GU196" i="12"/>
  <c r="GU193" i="12"/>
  <c r="GU195" i="12"/>
  <c r="GU194" i="12"/>
  <c r="DO191" i="12"/>
  <c r="HN193" i="12"/>
  <c r="HN196" i="12"/>
  <c r="HN192" i="12"/>
  <c r="HN194" i="12"/>
  <c r="HN195" i="12"/>
  <c r="AN191" i="12"/>
  <c r="EM192" i="12"/>
  <c r="EM194" i="12"/>
  <c r="EM193" i="12"/>
  <c r="EM195" i="12"/>
  <c r="EM196" i="12"/>
  <c r="CT191" i="12"/>
  <c r="GS193" i="12"/>
  <c r="GS196" i="12"/>
  <c r="GS194" i="12"/>
  <c r="GS192" i="12"/>
  <c r="GS195" i="12"/>
  <c r="JV192" i="12"/>
  <c r="JV194" i="12"/>
  <c r="JV193" i="12"/>
  <c r="JV195" i="12"/>
  <c r="JV196" i="12"/>
  <c r="BM191" i="12"/>
  <c r="FL195" i="12"/>
  <c r="FL193" i="12"/>
  <c r="FL192" i="12"/>
  <c r="FL194" i="12"/>
  <c r="FL196" i="12"/>
  <c r="CD191" i="12"/>
  <c r="GC192" i="12"/>
  <c r="GC194" i="12"/>
  <c r="GC195" i="12"/>
  <c r="GC193" i="12"/>
  <c r="GC196" i="12"/>
  <c r="KN192" i="12"/>
  <c r="KN196" i="12"/>
  <c r="KN193" i="12"/>
  <c r="KN194" i="12"/>
  <c r="KN195" i="12"/>
  <c r="LG192" i="12"/>
  <c r="LG196" i="12"/>
  <c r="LG193" i="12"/>
  <c r="LG194" i="12"/>
  <c r="LG195" i="12"/>
  <c r="FW192" i="12"/>
  <c r="BX191" i="12"/>
  <c r="FW196" i="12"/>
  <c r="FW193" i="12"/>
  <c r="FW195" i="12"/>
  <c r="FW194" i="12"/>
  <c r="KD192" i="12"/>
  <c r="KD196" i="12"/>
  <c r="KD193" i="12"/>
  <c r="KD195" i="12"/>
  <c r="KD194" i="12"/>
  <c r="KE192" i="12"/>
  <c r="KE196" i="12"/>
  <c r="KE193" i="12"/>
  <c r="KE194" i="12"/>
  <c r="KE195" i="12"/>
  <c r="LN195" i="12"/>
  <c r="LN196" i="12"/>
  <c r="LN194" i="12"/>
  <c r="LN193" i="12"/>
  <c r="LN192" i="12"/>
  <c r="JB192" i="12"/>
  <c r="JB195" i="12"/>
  <c r="JB193" i="12"/>
  <c r="JB194" i="12"/>
  <c r="JB196" i="12"/>
  <c r="JY193" i="12"/>
  <c r="JY194" i="12"/>
  <c r="JY192" i="12"/>
  <c r="JY196" i="12"/>
  <c r="JY195" i="12"/>
  <c r="FS194" i="12"/>
  <c r="BT191" i="12"/>
  <c r="FS192" i="12"/>
  <c r="FS193" i="12"/>
  <c r="FS196" i="12"/>
  <c r="FS195" i="12"/>
  <c r="HR194" i="12"/>
  <c r="DS191" i="12"/>
  <c r="HR195" i="12"/>
  <c r="HR193" i="12"/>
  <c r="HR192" i="12"/>
  <c r="HR196" i="12"/>
  <c r="JK192" i="12"/>
  <c r="JK195" i="12"/>
  <c r="JK196" i="12"/>
  <c r="JK193" i="12"/>
  <c r="JK194" i="12"/>
  <c r="BI191" i="12"/>
  <c r="FH192" i="12"/>
  <c r="FH194" i="12"/>
  <c r="FH195" i="12"/>
  <c r="FH193" i="12"/>
  <c r="FH196" i="12"/>
  <c r="IH192" i="12"/>
  <c r="IH195" i="12"/>
  <c r="IH193" i="12"/>
  <c r="IH194" i="12"/>
  <c r="IH196" i="12"/>
  <c r="LV191" i="12"/>
  <c r="LU191" i="12"/>
  <c r="KI194" i="12"/>
  <c r="KI192" i="12"/>
  <c r="KI195" i="12"/>
  <c r="KI193" i="12"/>
  <c r="KI196" i="12"/>
  <c r="BS191" i="12"/>
  <c r="FR192" i="12"/>
  <c r="FR195" i="12"/>
  <c r="FR194" i="12"/>
  <c r="FR196" i="12"/>
  <c r="FR193" i="12"/>
  <c r="JX193" i="12"/>
  <c r="JX192" i="12"/>
  <c r="JX194" i="12"/>
  <c r="JX195" i="12"/>
  <c r="JX196" i="12"/>
  <c r="GD193" i="12"/>
  <c r="CE191" i="12"/>
  <c r="GD194" i="12"/>
  <c r="GD192" i="12"/>
  <c r="GD196" i="12"/>
  <c r="GD195" i="12"/>
  <c r="DG191" i="12"/>
  <c r="HF192" i="12"/>
  <c r="HF194" i="12"/>
  <c r="HF195" i="12"/>
  <c r="HF193" i="12"/>
  <c r="HF196" i="12"/>
  <c r="LB192" i="12"/>
  <c r="LB194" i="12"/>
  <c r="LB196" i="12"/>
  <c r="LB193" i="12"/>
  <c r="LB195" i="12"/>
  <c r="GI193" i="12"/>
  <c r="CJ191" i="12"/>
  <c r="GI196" i="12"/>
  <c r="GI194" i="12"/>
  <c r="GI192" i="12"/>
  <c r="GI195" i="12"/>
  <c r="IZ194" i="12"/>
  <c r="IZ195" i="12"/>
  <c r="IZ196" i="12"/>
  <c r="IZ193" i="12"/>
  <c r="IZ192" i="12"/>
  <c r="BC191" i="12"/>
  <c r="FB195" i="12"/>
  <c r="FB193" i="12"/>
  <c r="FB194" i="12"/>
  <c r="FB192" i="12"/>
  <c r="FB196" i="12"/>
  <c r="BV191" i="12"/>
  <c r="FU193" i="12"/>
  <c r="FU194" i="12"/>
  <c r="FU196" i="12"/>
  <c r="FU192" i="12"/>
  <c r="FU195" i="12"/>
  <c r="KB195" i="12"/>
  <c r="KB196" i="12"/>
  <c r="KB192" i="12"/>
  <c r="KB193" i="12"/>
  <c r="KB194" i="12"/>
  <c r="KS194" i="12"/>
  <c r="KS192" i="12"/>
  <c r="KS193" i="12"/>
  <c r="KS196" i="12"/>
  <c r="KS195" i="12"/>
  <c r="FO192" i="12"/>
  <c r="BP191" i="12"/>
  <c r="FO195" i="12"/>
  <c r="FO194" i="12"/>
  <c r="FO196" i="12"/>
  <c r="FO193" i="12"/>
  <c r="JS195" i="12"/>
  <c r="JS196" i="12"/>
  <c r="JS192" i="12"/>
  <c r="JS194" i="12"/>
  <c r="JS193" i="12"/>
  <c r="JW196" i="12"/>
  <c r="JW192" i="12"/>
  <c r="JW195" i="12"/>
  <c r="JW194" i="12"/>
  <c r="JW193" i="12"/>
  <c r="LF192" i="12"/>
  <c r="LF196" i="12"/>
  <c r="LF193" i="12"/>
  <c r="LF194" i="12"/>
  <c r="LF195" i="12"/>
  <c r="IT192" i="12"/>
  <c r="IT196" i="12"/>
  <c r="IT193" i="12"/>
  <c r="IT195" i="12"/>
  <c r="IT194" i="12"/>
  <c r="JQ194" i="12"/>
  <c r="JQ195" i="12"/>
  <c r="JQ193" i="12"/>
  <c r="JQ192" i="12"/>
  <c r="JQ196" i="12"/>
  <c r="BE191" i="12"/>
  <c r="FD193" i="12"/>
  <c r="FD195" i="12"/>
  <c r="FD192" i="12"/>
  <c r="FD194" i="12"/>
  <c r="FD196" i="12"/>
  <c r="DE191" i="12"/>
  <c r="HD193" i="12"/>
  <c r="HD194" i="12"/>
  <c r="HD196" i="12"/>
  <c r="HD195" i="12"/>
  <c r="HD192" i="12"/>
  <c r="DF191" i="12"/>
  <c r="HE193" i="12"/>
  <c r="HE194" i="12"/>
  <c r="HE196" i="12"/>
  <c r="HE192" i="12"/>
  <c r="HE195" i="12"/>
  <c r="AO191" i="12"/>
  <c r="EN192" i="12"/>
  <c r="EN194" i="12"/>
  <c r="EN196" i="12"/>
  <c r="EN193" i="12"/>
  <c r="EN195" i="12"/>
  <c r="DN191" i="12"/>
  <c r="HM192" i="12"/>
  <c r="HM195" i="12"/>
  <c r="HM194" i="12"/>
  <c r="IC191" i="12"/>
  <c r="O191" i="12" s="1"/>
  <c r="HM193" i="12"/>
  <c r="HM196" i="12"/>
  <c r="JD192" i="12"/>
  <c r="JD196" i="12"/>
  <c r="JD194" i="12"/>
  <c r="JD193" i="12"/>
  <c r="JD195" i="12"/>
  <c r="KA192" i="12"/>
  <c r="KA194" i="12"/>
  <c r="KA195" i="12"/>
  <c r="KA196" i="12"/>
  <c r="KA193" i="12"/>
  <c r="IN193" i="12"/>
  <c r="IN192" i="12"/>
  <c r="IN196" i="12"/>
  <c r="IN194" i="12"/>
  <c r="IN195" i="12"/>
  <c r="BQ191" i="12"/>
  <c r="FP193" i="12"/>
  <c r="FP192" i="12"/>
  <c r="FP196" i="12"/>
  <c r="FP194" i="12"/>
  <c r="FP195" i="12"/>
  <c r="CY191" i="12"/>
  <c r="GX192" i="12"/>
  <c r="GX194" i="12"/>
  <c r="GX195" i="12"/>
  <c r="GX196" i="12"/>
  <c r="GX193" i="12"/>
  <c r="KJ194" i="12"/>
  <c r="KJ196" i="12"/>
  <c r="KJ193" i="12"/>
  <c r="KJ192" i="12"/>
  <c r="KJ195" i="12"/>
  <c r="BZ191" i="12"/>
  <c r="FY193" i="12"/>
  <c r="FY196" i="12"/>
  <c r="FY195" i="12"/>
  <c r="FY192" i="12"/>
  <c r="FY194" i="12"/>
  <c r="DQ191" i="12"/>
  <c r="HP194" i="12"/>
  <c r="HP195" i="12"/>
  <c r="HP192" i="12"/>
  <c r="HP193" i="12"/>
  <c r="HP196" i="12"/>
  <c r="EP192" i="12"/>
  <c r="AQ191" i="12"/>
  <c r="EP196" i="12"/>
  <c r="EP194" i="12"/>
  <c r="EP193" i="12"/>
  <c r="EP195" i="12"/>
  <c r="BN191" i="12"/>
  <c r="FM193" i="12"/>
  <c r="FM195" i="12"/>
  <c r="FM192" i="12"/>
  <c r="FM196" i="12"/>
  <c r="FM194" i="12"/>
  <c r="IB191" i="12"/>
  <c r="S191" i="12" s="1"/>
  <c r="JN192" i="12"/>
  <c r="JN196" i="12"/>
  <c r="JN193" i="12"/>
  <c r="JN195" i="12"/>
  <c r="JN194" i="12"/>
  <c r="KF196" i="12"/>
  <c r="KF192" i="12"/>
  <c r="KF193" i="12"/>
  <c r="KF195" i="12"/>
  <c r="KF194" i="12"/>
  <c r="FG192" i="12"/>
  <c r="BH191" i="12"/>
  <c r="FG195" i="12"/>
  <c r="FG194" i="12"/>
  <c r="FG196" i="12"/>
  <c r="FG193" i="12"/>
  <c r="JE193" i="12"/>
  <c r="JE194" i="12"/>
  <c r="JE192" i="12"/>
  <c r="JE196" i="12"/>
  <c r="JE195" i="12"/>
  <c r="JO192" i="12"/>
  <c r="JO193" i="12"/>
  <c r="JO194" i="12"/>
  <c r="JO195" i="12"/>
  <c r="JO196" i="12"/>
  <c r="KX192" i="12"/>
  <c r="KX196" i="12"/>
  <c r="KX194" i="12"/>
  <c r="KX193" i="12"/>
  <c r="KX195" i="12"/>
  <c r="IL196" i="12"/>
  <c r="IL193" i="12"/>
  <c r="IL194" i="12"/>
  <c r="IL195" i="12"/>
  <c r="IL192" i="12"/>
  <c r="JI194" i="12"/>
  <c r="JI192" i="12"/>
  <c r="JI195" i="12"/>
  <c r="JI193" i="12"/>
  <c r="JI196" i="12"/>
  <c r="AL191" i="12"/>
  <c r="EK192" i="12"/>
  <c r="EK194" i="12"/>
  <c r="EK195" i="12"/>
  <c r="EK196" i="12"/>
  <c r="EK193" i="12"/>
  <c r="CR191" i="12"/>
  <c r="GQ193" i="12"/>
  <c r="GQ195" i="12"/>
  <c r="GQ192" i="12"/>
  <c r="GQ196" i="12"/>
  <c r="GQ194" i="12"/>
  <c r="BL191" i="12"/>
  <c r="FK193" i="12"/>
  <c r="FK192" i="12"/>
  <c r="FK195" i="12"/>
  <c r="FK196" i="12"/>
  <c r="FK194" i="12"/>
  <c r="LR192" i="12"/>
  <c r="LR194" i="12"/>
  <c r="LR196" i="12"/>
  <c r="LR193" i="12"/>
  <c r="LR195" i="12"/>
  <c r="HB192" i="12"/>
  <c r="DC191" i="12"/>
  <c r="HB196" i="12"/>
  <c r="HB193" i="12"/>
  <c r="HB195" i="12"/>
  <c r="HB194" i="12"/>
  <c r="LK194" i="12"/>
  <c r="LK195" i="12"/>
  <c r="LK192" i="12"/>
  <c r="LK193" i="12"/>
  <c r="LK196" i="12"/>
  <c r="HJ195" i="12"/>
  <c r="DK191" i="12"/>
  <c r="HJ192" i="12"/>
  <c r="HJ196" i="12"/>
  <c r="HJ194" i="12"/>
  <c r="HJ193" i="12"/>
  <c r="CK191" i="12"/>
  <c r="GJ193" i="12"/>
  <c r="GJ192" i="12"/>
  <c r="GJ194" i="12"/>
  <c r="GJ196" i="12"/>
  <c r="GJ195" i="12"/>
  <c r="AW191" i="12"/>
  <c r="EV193" i="12"/>
  <c r="EV194" i="12"/>
  <c r="EV192" i="12"/>
  <c r="EV195" i="12"/>
  <c r="EV196" i="12"/>
  <c r="CQ191" i="12"/>
  <c r="GP193" i="12"/>
  <c r="GP195" i="12"/>
  <c r="GP194" i="12"/>
  <c r="ID191" i="12"/>
  <c r="Q191" i="12" s="1"/>
  <c r="GP192" i="12"/>
  <c r="GP196" i="12"/>
  <c r="JM196" i="12"/>
  <c r="JM194" i="12"/>
  <c r="JM195" i="12"/>
  <c r="JM193" i="12"/>
  <c r="JM192" i="12"/>
  <c r="FN194" i="12"/>
  <c r="BO191" i="12"/>
  <c r="FN196" i="12"/>
  <c r="FN192" i="12"/>
  <c r="FN193" i="12"/>
  <c r="FN195" i="12"/>
  <c r="DI191" i="12"/>
  <c r="HH192" i="12"/>
  <c r="HH194" i="12"/>
  <c r="HH193" i="12"/>
  <c r="HH196" i="12"/>
  <c r="HH195" i="12"/>
  <c r="LI193" i="12"/>
  <c r="LI192" i="12"/>
  <c r="LI194" i="12"/>
  <c r="LI195" i="12"/>
  <c r="LI196" i="12"/>
  <c r="BF191" i="12"/>
  <c r="FE194" i="12"/>
  <c r="FE192" i="12"/>
  <c r="FE193" i="12"/>
  <c r="FE195" i="12"/>
  <c r="FE196" i="12"/>
  <c r="JC192" i="12"/>
  <c r="JC196" i="12"/>
  <c r="JC193" i="12"/>
  <c r="JC195" i="12"/>
  <c r="JC194" i="12"/>
  <c r="JT192" i="12"/>
  <c r="JT195" i="12"/>
  <c r="JT196" i="12"/>
  <c r="JT194" i="12"/>
  <c r="JT193" i="12"/>
  <c r="EY192" i="12"/>
  <c r="AZ191" i="12"/>
  <c r="EY193" i="12"/>
  <c r="EY195" i="12"/>
  <c r="EY194" i="12"/>
  <c r="EY196" i="12"/>
  <c r="IR195" i="12"/>
  <c r="IR196" i="12"/>
  <c r="IR192" i="12"/>
  <c r="IR194" i="12"/>
  <c r="IR193" i="12"/>
  <c r="JG193" i="12"/>
  <c r="JG192" i="12"/>
  <c r="JG195" i="12"/>
  <c r="JG194" i="12"/>
  <c r="JG196" i="12"/>
  <c r="KP193" i="12"/>
  <c r="KP194" i="12"/>
  <c r="KP195" i="12"/>
  <c r="KP196" i="12"/>
  <c r="KP192" i="12"/>
  <c r="LM195" i="12"/>
  <c r="LM192" i="12"/>
  <c r="LM196" i="12"/>
  <c r="LM194" i="12"/>
  <c r="LM193" i="12"/>
  <c r="JA192" i="12"/>
  <c r="JA195" i="12"/>
  <c r="JA196" i="12"/>
  <c r="JA193" i="12"/>
  <c r="JA194" i="12"/>
  <c r="DM191" i="12"/>
  <c r="HL193" i="12"/>
  <c r="HL195" i="12"/>
  <c r="HL192" i="12"/>
  <c r="HL196" i="12"/>
  <c r="HL194" i="12"/>
  <c r="CB191" i="12"/>
  <c r="GA193" i="12"/>
  <c r="GA192" i="12"/>
  <c r="GA195" i="12"/>
  <c r="GA194" i="12"/>
  <c r="GA196" i="12"/>
  <c r="KV195" i="12"/>
  <c r="KV192" i="12"/>
  <c r="KV196" i="12"/>
  <c r="KV193" i="12"/>
  <c r="KV194" i="12"/>
  <c r="KK192" i="12"/>
  <c r="KK195" i="12"/>
  <c r="KK196" i="12"/>
  <c r="KK194" i="12"/>
  <c r="KK193" i="12"/>
  <c r="CO191" i="12"/>
  <c r="GN192" i="12"/>
  <c r="GN194" i="12"/>
  <c r="GN193" i="12"/>
  <c r="GN195" i="12"/>
  <c r="GN196" i="12"/>
  <c r="KC192" i="12"/>
  <c r="KC195" i="12"/>
  <c r="KC193" i="12"/>
  <c r="KC194" i="12"/>
  <c r="KC196" i="12"/>
  <c r="CW191" i="12"/>
  <c r="GV192" i="12"/>
  <c r="GV194" i="12"/>
  <c r="GV193" i="12"/>
  <c r="GV196" i="12"/>
  <c r="GV195" i="12"/>
  <c r="BB191" i="12"/>
  <c r="FA193" i="12"/>
  <c r="FA195" i="12"/>
  <c r="FA192" i="12"/>
  <c r="FA194" i="12"/>
  <c r="FA196" i="12"/>
  <c r="KY193" i="12"/>
  <c r="KY194" i="12"/>
  <c r="KY196" i="12"/>
  <c r="KY195" i="12"/>
  <c r="KY192" i="12"/>
  <c r="CG191" i="12"/>
  <c r="GF195" i="12"/>
  <c r="GF194" i="12"/>
  <c r="GF196" i="12"/>
  <c r="GF192" i="12"/>
  <c r="GF193" i="12"/>
  <c r="IV193" i="12"/>
  <c r="IV194" i="12"/>
  <c r="IV192" i="12"/>
  <c r="IV195" i="12"/>
  <c r="IV196" i="12"/>
  <c r="BD191" i="12"/>
  <c r="FC193" i="12"/>
  <c r="FC195" i="12"/>
  <c r="FC196" i="12"/>
  <c r="FC194" i="12"/>
  <c r="FC192" i="12"/>
  <c r="DA191" i="12"/>
  <c r="GZ193" i="12"/>
  <c r="GZ195" i="12"/>
  <c r="GZ192" i="12"/>
  <c r="GZ196" i="12"/>
  <c r="GZ194" i="12"/>
  <c r="KL192" i="12"/>
  <c r="KL196" i="12"/>
  <c r="KL193" i="12"/>
  <c r="KL195" i="12"/>
  <c r="KL194" i="12"/>
  <c r="AX191" i="12"/>
  <c r="EW192" i="12"/>
  <c r="EW194" i="12"/>
  <c r="EW196" i="12"/>
  <c r="EW195" i="12"/>
  <c r="EW193" i="12"/>
  <c r="IO192" i="12"/>
  <c r="IO194" i="12"/>
  <c r="IO195" i="12"/>
  <c r="IO193" i="12"/>
  <c r="IO196" i="12"/>
  <c r="JF192" i="12"/>
  <c r="JF196" i="12"/>
  <c r="JF193" i="12"/>
  <c r="JF195" i="12"/>
  <c r="JF194" i="12"/>
  <c r="EQ192" i="12"/>
  <c r="AR191" i="12"/>
  <c r="EQ196" i="12"/>
  <c r="EQ195" i="12"/>
  <c r="EQ194" i="12"/>
  <c r="EQ193" i="12"/>
  <c r="IY194" i="12"/>
  <c r="IY192" i="12"/>
  <c r="IY195" i="12"/>
  <c r="IY196" i="12"/>
  <c r="IY193" i="12"/>
  <c r="KH193" i="12"/>
  <c r="KH196" i="12"/>
  <c r="KH194" i="12"/>
  <c r="KH195" i="12"/>
  <c r="KH192" i="12"/>
  <c r="LE195" i="12"/>
  <c r="LE196" i="12"/>
  <c r="LE192" i="12"/>
  <c r="LE193" i="12"/>
  <c r="LE194" i="12"/>
  <c r="IS192" i="12"/>
  <c r="IS195" i="12"/>
  <c r="IS196" i="12"/>
  <c r="IS194" i="12"/>
  <c r="IS193" i="12"/>
  <c r="HS192" i="12"/>
  <c r="DT191" i="12"/>
  <c r="HS194" i="12"/>
  <c r="HS196" i="12"/>
  <c r="HS193" i="12"/>
  <c r="HS195" i="12"/>
  <c r="BJ191" i="12"/>
  <c r="FI194" i="12"/>
  <c r="FI192" i="12"/>
  <c r="FI196" i="12"/>
  <c r="FI193" i="12"/>
  <c r="FI195" i="12"/>
  <c r="DP191" i="12"/>
  <c r="HO193" i="12"/>
  <c r="HO192" i="12"/>
  <c r="HO196" i="12"/>
  <c r="HO194" i="12"/>
  <c r="HO195" i="12"/>
  <c r="JH194" i="12"/>
  <c r="JH195" i="12"/>
  <c r="JH192" i="12"/>
  <c r="JH196" i="12"/>
  <c r="JH193" i="12"/>
  <c r="FV193" i="12"/>
  <c r="BW191" i="12"/>
  <c r="FV194" i="12"/>
  <c r="FV195" i="12"/>
  <c r="FV192" i="12"/>
  <c r="FV196" i="12"/>
  <c r="IW193" i="12"/>
  <c r="IW195" i="12"/>
  <c r="IW196" i="12"/>
  <c r="IW192" i="12"/>
  <c r="IW194" i="12"/>
  <c r="CH191" i="12"/>
  <c r="GG193" i="12"/>
  <c r="GG192" i="12"/>
  <c r="GG195" i="12"/>
  <c r="GG194" i="12"/>
  <c r="GG196" i="12"/>
  <c r="LH193" i="12"/>
  <c r="LH194" i="12"/>
  <c r="LH196" i="12"/>
  <c r="LH195" i="12"/>
  <c r="LH192" i="12"/>
  <c r="JP192" i="12"/>
  <c r="JP193" i="12"/>
  <c r="JP194" i="12"/>
  <c r="JP195" i="12"/>
  <c r="JP196" i="12"/>
  <c r="BU191" i="12"/>
  <c r="FT194" i="12"/>
  <c r="FT195" i="12"/>
  <c r="FT193" i="12"/>
  <c r="FT196" i="12"/>
  <c r="FT192" i="12"/>
  <c r="DR191" i="12"/>
  <c r="HQ192" i="12"/>
  <c r="HQ193" i="12"/>
  <c r="HQ195" i="12"/>
  <c r="HQ194" i="12"/>
  <c r="HQ196" i="12"/>
  <c r="AT191" i="12"/>
  <c r="ES193" i="12"/>
  <c r="ES195" i="12"/>
  <c r="ES196" i="12"/>
  <c r="ES192" i="12"/>
  <c r="ES194" i="12"/>
  <c r="CS191" i="12"/>
  <c r="GR193" i="12"/>
  <c r="GR192" i="12"/>
  <c r="GR195" i="12"/>
  <c r="GR196" i="12"/>
  <c r="GR194" i="12"/>
  <c r="JU192" i="12"/>
  <c r="JU196" i="12"/>
  <c r="JU193" i="12"/>
  <c r="JU195" i="12"/>
  <c r="JU194" i="12"/>
  <c r="AP191" i="12"/>
  <c r="EO193" i="12"/>
  <c r="EO195" i="12"/>
  <c r="EO194" i="12"/>
  <c r="EO196" i="12"/>
  <c r="EO192" i="12"/>
  <c r="AS191" i="12"/>
  <c r="ER194" i="12"/>
  <c r="ER192" i="12"/>
  <c r="ER195" i="12"/>
  <c r="ER193" i="12"/>
  <c r="ER196" i="12"/>
  <c r="IU196" i="12"/>
  <c r="IU194" i="12"/>
  <c r="IU195" i="12"/>
  <c r="IU192" i="12"/>
  <c r="IU193" i="12"/>
  <c r="LP192" i="12"/>
  <c r="LP196" i="12"/>
  <c r="LP194" i="12"/>
  <c r="LP195" i="12"/>
  <c r="LP193" i="12"/>
  <c r="LC194" i="12"/>
  <c r="LC196" i="12"/>
  <c r="LC193" i="12"/>
  <c r="LC192" i="12"/>
  <c r="LC195" i="12"/>
  <c r="IQ192" i="12"/>
  <c r="IQ194" i="12"/>
  <c r="IQ193" i="12"/>
  <c r="IQ196" i="12"/>
  <c r="IQ195" i="12"/>
  <c r="JZ192" i="12"/>
  <c r="JZ194" i="12"/>
  <c r="JZ195" i="12"/>
  <c r="JZ196" i="12"/>
  <c r="JZ193" i="12"/>
  <c r="KW192" i="12"/>
  <c r="KW196" i="12"/>
  <c r="KW193" i="12"/>
  <c r="KW195" i="12"/>
  <c r="KW194" i="12"/>
  <c r="IK192" i="12"/>
  <c r="IK196" i="12"/>
  <c r="IK193" i="12"/>
  <c r="IK194" i="12"/>
  <c r="IK195" i="12"/>
  <c r="CC191" i="12"/>
  <c r="GB192" i="12"/>
  <c r="GB194" i="12"/>
  <c r="GB193" i="12"/>
  <c r="GB195" i="12"/>
  <c r="GB196" i="12"/>
  <c r="AU191" i="12"/>
  <c r="ET193" i="12"/>
  <c r="ET195" i="12"/>
  <c r="ET196" i="12"/>
  <c r="ET192" i="12"/>
  <c r="ET194" i="12"/>
  <c r="HC192" i="12"/>
  <c r="DD191" i="12"/>
  <c r="HC196" i="12"/>
  <c r="HC193" i="12"/>
  <c r="HC195" i="12"/>
  <c r="HC194" i="12"/>
  <c r="GT196" i="12"/>
  <c r="CU191" i="12"/>
  <c r="GT194" i="12"/>
  <c r="GT193" i="12"/>
  <c r="GT195" i="12"/>
  <c r="GT192" i="12"/>
  <c r="FF194" i="12"/>
  <c r="BG191" i="12"/>
  <c r="FF195" i="12"/>
  <c r="FF196" i="12"/>
  <c r="FF193" i="12"/>
  <c r="FF192" i="12"/>
  <c r="HK192" i="12"/>
  <c r="DL191" i="12"/>
  <c r="HK193" i="12"/>
  <c r="HK194" i="12"/>
  <c r="HK196" i="12"/>
  <c r="HK195" i="12"/>
  <c r="BR191" i="12"/>
  <c r="FQ194" i="12"/>
  <c r="FQ195" i="12"/>
  <c r="FQ192" i="12"/>
  <c r="FQ196" i="12"/>
  <c r="FQ193" i="12"/>
  <c r="HT192" i="12"/>
  <c r="N192" i="12" s="1"/>
  <c r="DU191" i="12"/>
  <c r="HT194" i="12"/>
  <c r="N194" i="12" s="1"/>
  <c r="HT196" i="12"/>
  <c r="N196" i="12" s="1"/>
  <c r="HT193" i="12"/>
  <c r="N193" i="12" s="1"/>
  <c r="N191" i="12"/>
  <c r="HT195" i="12"/>
  <c r="N195" i="12" s="1"/>
  <c r="IM193" i="12"/>
  <c r="IM192" i="12"/>
  <c r="IM194" i="12"/>
  <c r="IM195" i="12"/>
  <c r="IM196" i="12"/>
  <c r="BK191" i="12"/>
  <c r="FJ194" i="12"/>
  <c r="FJ195" i="12"/>
  <c r="FJ193" i="12"/>
  <c r="FJ192" i="12"/>
  <c r="FJ196" i="12"/>
  <c r="DJ191" i="12"/>
  <c r="HI192" i="12"/>
  <c r="HI194" i="12"/>
  <c r="HI193" i="12"/>
  <c r="HI195" i="12"/>
  <c r="HI196" i="12"/>
  <c r="LJ192" i="12"/>
  <c r="LJ195" i="12"/>
  <c r="LJ194" i="12"/>
  <c r="LJ193" i="12"/>
  <c r="LJ196" i="12"/>
  <c r="CI191" i="12"/>
  <c r="GH192" i="12"/>
  <c r="GH194" i="12"/>
  <c r="GH193" i="12"/>
  <c r="GH196" i="12"/>
  <c r="GH195" i="12"/>
  <c r="IX192" i="12"/>
  <c r="IX195" i="12"/>
  <c r="IX194" i="12"/>
  <c r="IX193" i="12"/>
  <c r="IX196" i="12"/>
  <c r="LL194" i="12"/>
  <c r="LL195" i="12"/>
  <c r="LL193" i="12"/>
  <c r="LL192" i="12"/>
  <c r="LL196" i="12"/>
  <c r="MB191" i="12"/>
  <c r="W191" i="12" s="1"/>
  <c r="AK191" i="12"/>
  <c r="EJ193" i="12"/>
  <c r="EJ195" i="12"/>
  <c r="EJ196" i="12"/>
  <c r="EJ192" i="12"/>
  <c r="EJ194" i="12"/>
  <c r="GM192" i="12"/>
  <c r="CN191" i="12"/>
  <c r="GM194" i="12"/>
  <c r="GM196" i="12"/>
  <c r="GM193" i="12"/>
  <c r="GM195" i="12"/>
  <c r="LD195" i="12"/>
  <c r="LD192" i="12"/>
  <c r="LD196" i="12"/>
  <c r="LD193" i="12"/>
  <c r="LD194" i="12"/>
  <c r="KU195" i="12"/>
  <c r="KU192" i="12"/>
  <c r="KU196" i="12"/>
  <c r="KU193" i="12"/>
  <c r="KU194" i="12"/>
  <c r="II195" i="12"/>
  <c r="II196" i="12"/>
  <c r="II192" i="12"/>
  <c r="II193" i="12"/>
  <c r="II194" i="12"/>
  <c r="JR194" i="12"/>
  <c r="JR193" i="12"/>
  <c r="JR195" i="12"/>
  <c r="JR192" i="12"/>
  <c r="JR196" i="12"/>
  <c r="KO192" i="12"/>
  <c r="KO196" i="12"/>
  <c r="KO193" i="12"/>
  <c r="KO195" i="12"/>
  <c r="KO194" i="12"/>
  <c r="MC191" i="12"/>
  <c r="Y191" i="12" s="1"/>
  <c r="KQ222" i="12"/>
  <c r="FY222" i="12"/>
  <c r="GK222" i="12"/>
  <c r="GM222" i="12"/>
  <c r="KN222" i="12"/>
  <c r="HG222" i="12"/>
  <c r="KS222" i="12"/>
  <c r="LK222" i="12"/>
  <c r="HN222" i="12"/>
  <c r="KP222" i="12"/>
  <c r="HL222" i="12"/>
  <c r="KZ222" i="12"/>
  <c r="II222" i="12"/>
  <c r="EM222" i="12"/>
  <c r="FS222" i="12"/>
  <c r="JH222" i="12"/>
  <c r="EO222" i="12"/>
  <c r="KJ222" i="12"/>
  <c r="LJ222" i="12"/>
  <c r="FC222" i="12"/>
  <c r="KB222" i="12"/>
  <c r="LB222" i="12"/>
  <c r="GC222" i="12"/>
  <c r="LN222" i="12"/>
  <c r="FF222" i="12"/>
  <c r="LA222" i="12"/>
  <c r="LS222" i="12"/>
  <c r="V222" i="12" s="1"/>
  <c r="FB222" i="12"/>
  <c r="LP222" i="12"/>
  <c r="IY222" i="12"/>
  <c r="HM222" i="12"/>
  <c r="HO222" i="12"/>
  <c r="LM222" i="12"/>
  <c r="HD222" i="12"/>
  <c r="IN222" i="12"/>
  <c r="JN222" i="12"/>
  <c r="FR222" i="12"/>
  <c r="JU222" i="12"/>
  <c r="KM222" i="12"/>
  <c r="FM222" i="12"/>
  <c r="LG222" i="12"/>
  <c r="IX222" i="12"/>
  <c r="GR222" i="12"/>
  <c r="EJ222" i="12"/>
  <c r="KY222" i="12"/>
  <c r="IP222" i="12"/>
  <c r="GA222" i="12"/>
  <c r="JB222" i="12"/>
  <c r="HI222" i="12"/>
  <c r="IO222" i="12"/>
  <c r="JG222" i="12"/>
  <c r="FA222" i="12"/>
  <c r="JD222" i="12"/>
  <c r="KD222" i="12"/>
  <c r="GT222" i="12"/>
  <c r="GU222" i="12"/>
  <c r="JA222" i="12"/>
  <c r="GB222" i="12"/>
  <c r="JK222" i="12"/>
  <c r="HH222" i="12"/>
  <c r="KR222" i="12"/>
  <c r="LR222" i="12"/>
  <c r="FT222" i="12"/>
  <c r="IU222" i="12"/>
  <c r="HA222" i="12"/>
  <c r="HJ222" i="12"/>
  <c r="IM222" i="12"/>
  <c r="GY222" i="12"/>
  <c r="FZ222" i="12"/>
  <c r="JY222" i="12"/>
  <c r="FH222" i="12"/>
  <c r="JL222" i="12"/>
  <c r="KL222" i="12"/>
  <c r="FU222" i="12"/>
  <c r="GZ222" i="12"/>
  <c r="KA222" i="12"/>
  <c r="GH222" i="12"/>
  <c r="EP222" i="12"/>
  <c r="HK222" i="12"/>
  <c r="JX222" i="12"/>
  <c r="EW222" i="12"/>
  <c r="KH222" i="12"/>
  <c r="GP222" i="12"/>
  <c r="LO222" i="12"/>
  <c r="JF222" i="12"/>
  <c r="GQ222" i="12"/>
  <c r="FQ222" i="12"/>
  <c r="JR222" i="12"/>
  <c r="HP222" i="12"/>
  <c r="HS222" i="12"/>
  <c r="JJ222" i="12"/>
  <c r="FL222" i="12"/>
  <c r="IH222" i="12"/>
  <c r="KV222" i="12"/>
  <c r="HF222" i="12"/>
  <c r="KI222" i="12"/>
  <c r="FX222" i="12"/>
  <c r="EU222" i="12"/>
  <c r="EI222" i="12"/>
  <c r="KX222" i="12"/>
  <c r="GG222" i="12"/>
  <c r="KK222" i="12"/>
  <c r="LC222" i="12"/>
  <c r="EV222" i="12"/>
  <c r="LE222" i="12"/>
  <c r="GO222" i="12"/>
  <c r="JC222" i="12"/>
  <c r="EN222" i="12"/>
  <c r="EX222" i="12"/>
  <c r="KO222" i="12"/>
  <c r="GX222" i="12"/>
  <c r="FW222" i="12"/>
  <c r="KG222" i="12"/>
  <c r="GI222" i="12"/>
  <c r="LI222" i="12"/>
  <c r="IJ222" i="12"/>
  <c r="HE222" i="12"/>
  <c r="LF222" i="12"/>
  <c r="HR222" i="12"/>
  <c r="HC222" i="12"/>
  <c r="IL222" i="12"/>
  <c r="FN222" i="12"/>
  <c r="LH222" i="12"/>
  <c r="IQ222" i="12"/>
  <c r="FJ222" i="12"/>
  <c r="IS222" i="12"/>
  <c r="FV222" i="12"/>
  <c r="JZ222" i="12"/>
  <c r="FK222" i="12"/>
  <c r="EQ222" i="12"/>
  <c r="LL222" i="12"/>
  <c r="GW222" i="12"/>
  <c r="GE222" i="12"/>
  <c r="LD222" i="12"/>
  <c r="ET222" i="12"/>
  <c r="IW222" i="12"/>
  <c r="JO222" i="12"/>
  <c r="GL222" i="12"/>
  <c r="IT222" i="12"/>
  <c r="FD222" i="12"/>
  <c r="EY222" i="12"/>
  <c r="JI222" i="12"/>
  <c r="HQ222" i="12"/>
  <c r="IV222" i="12"/>
  <c r="JV222" i="12"/>
  <c r="FI222" i="12"/>
  <c r="GS222" i="12"/>
  <c r="JP222" i="12"/>
  <c r="ER222" i="12"/>
  <c r="KW222" i="12"/>
  <c r="EL222" i="12"/>
  <c r="FG222" i="12"/>
  <c r="IZ222" i="12"/>
  <c r="GD222" i="12"/>
  <c r="LQ222" i="12"/>
  <c r="IR222" i="12"/>
  <c r="ES222" i="12"/>
  <c r="JT222" i="12"/>
  <c r="KT222" i="12"/>
  <c r="GV222" i="12"/>
  <c r="EZ222" i="12"/>
  <c r="JQ222" i="12"/>
  <c r="GJ222" i="12"/>
  <c r="FO222" i="12"/>
  <c r="KF222" i="12"/>
  <c r="GF222" i="12"/>
  <c r="JS222" i="12"/>
  <c r="GN222" i="12"/>
  <c r="HB222" i="12"/>
  <c r="KC222" i="12"/>
  <c r="KU222" i="12"/>
  <c r="HT222" i="12"/>
  <c r="N222" i="12" s="1"/>
  <c r="IK222" i="12"/>
  <c r="EK222" i="12"/>
  <c r="JM222" i="12"/>
  <c r="KE222" i="12"/>
  <c r="FP222" i="12"/>
  <c r="JE222" i="12"/>
  <c r="JW222" i="12"/>
  <c r="FE222" i="12"/>
  <c r="AO170" i="21"/>
  <c r="AO188" i="21"/>
  <c r="AO187" i="21"/>
  <c r="AO183" i="21"/>
  <c r="AO185" i="21"/>
  <c r="AO169" i="21"/>
  <c r="AO180" i="21"/>
  <c r="AO186" i="21"/>
  <c r="AO179" i="21"/>
  <c r="AO171" i="21"/>
  <c r="AO184" i="21"/>
  <c r="AO177" i="21"/>
  <c r="AO178" i="21"/>
  <c r="AO182" i="21"/>
  <c r="AO181" i="21"/>
  <c r="AP179" i="21"/>
  <c r="AP182" i="21"/>
  <c r="AP187" i="21"/>
  <c r="AP184" i="21"/>
  <c r="AP181" i="21"/>
  <c r="AP185" i="21"/>
  <c r="AP183" i="21"/>
  <c r="BD168" i="21"/>
  <c r="I168" i="21" s="1"/>
  <c r="AP186" i="21"/>
  <c r="AP170" i="21"/>
  <c r="AP169" i="21"/>
  <c r="AP171" i="21"/>
  <c r="AP178" i="21"/>
  <c r="AP188" i="21"/>
  <c r="AP180" i="21"/>
  <c r="AP177" i="21"/>
  <c r="AQ182" i="21"/>
  <c r="AQ179" i="21"/>
  <c r="AQ183" i="21"/>
  <c r="AQ181" i="21"/>
  <c r="AQ188" i="21"/>
  <c r="AQ187" i="21"/>
  <c r="AQ184" i="21"/>
  <c r="AQ170" i="21"/>
  <c r="AQ178" i="21"/>
  <c r="AQ177" i="21"/>
  <c r="AQ169" i="21"/>
  <c r="AQ186" i="21"/>
  <c r="AQ171" i="21"/>
  <c r="AQ185" i="21"/>
  <c r="AQ180" i="21"/>
  <c r="AJ169" i="21"/>
  <c r="AJ170" i="21"/>
  <c r="AJ179" i="21"/>
  <c r="AJ178" i="21"/>
  <c r="AJ186" i="21"/>
  <c r="AJ183" i="21"/>
  <c r="AJ187" i="21"/>
  <c r="AJ182" i="21"/>
  <c r="AJ171" i="21"/>
  <c r="AJ180" i="21"/>
  <c r="BC168" i="21"/>
  <c r="K168" i="21" s="1"/>
  <c r="AJ184" i="21"/>
  <c r="AJ188" i="21"/>
  <c r="AJ177" i="21"/>
  <c r="AJ181" i="21"/>
  <c r="AJ185" i="21"/>
  <c r="AR171" i="21"/>
  <c r="AR169" i="21"/>
  <c r="AR187" i="21"/>
  <c r="AR183" i="21"/>
  <c r="AR185" i="21"/>
  <c r="AR181" i="21"/>
  <c r="AR186" i="21"/>
  <c r="AR178" i="21"/>
  <c r="AR179" i="21"/>
  <c r="AR188" i="21"/>
  <c r="AR184" i="21"/>
  <c r="AR180" i="21"/>
  <c r="AR182" i="21"/>
  <c r="AR170" i="21"/>
  <c r="AR177" i="21"/>
  <c r="FO97" i="12"/>
  <c r="AK181" i="21"/>
  <c r="AK171" i="21"/>
  <c r="AK169" i="21"/>
  <c r="AK182" i="21"/>
  <c r="AK187" i="21"/>
  <c r="AK188" i="21"/>
  <c r="AK185" i="21"/>
  <c r="AK177" i="21"/>
  <c r="AK183" i="21"/>
  <c r="AK184" i="21"/>
  <c r="AK179" i="21"/>
  <c r="AK186" i="21"/>
  <c r="AK170" i="21"/>
  <c r="AK178" i="21"/>
  <c r="AK180" i="21"/>
  <c r="AS177" i="21"/>
  <c r="G177" i="21" s="1"/>
  <c r="AS179" i="21"/>
  <c r="G179" i="21" s="1"/>
  <c r="AS183" i="21"/>
  <c r="G183" i="21" s="1"/>
  <c r="AS187" i="21"/>
  <c r="G187" i="21" s="1"/>
  <c r="AS182" i="21"/>
  <c r="G182" i="21" s="1"/>
  <c r="G168" i="21"/>
  <c r="AS186" i="21"/>
  <c r="G186" i="21" s="1"/>
  <c r="AS171" i="21"/>
  <c r="G171" i="21" s="1"/>
  <c r="AS180" i="21"/>
  <c r="G180" i="21" s="1"/>
  <c r="AS169" i="21"/>
  <c r="G169" i="21" s="1"/>
  <c r="AS184" i="21"/>
  <c r="G184" i="21" s="1"/>
  <c r="AS170" i="21"/>
  <c r="G170" i="21" s="1"/>
  <c r="AS178" i="21"/>
  <c r="G178" i="21" s="1"/>
  <c r="AS185" i="21"/>
  <c r="G185" i="21" s="1"/>
  <c r="AS181" i="21"/>
  <c r="G181" i="21" s="1"/>
  <c r="AS188" i="21"/>
  <c r="G188" i="21" s="1"/>
  <c r="AL178" i="21"/>
  <c r="AL188" i="21"/>
  <c r="AL169" i="21"/>
  <c r="AL171" i="21"/>
  <c r="AL185" i="21"/>
  <c r="AL177" i="21"/>
  <c r="AL182" i="21"/>
  <c r="AL181" i="21"/>
  <c r="AL186" i="21"/>
  <c r="AL184" i="21"/>
  <c r="AL183" i="21"/>
  <c r="AL170" i="21"/>
  <c r="AL179" i="21"/>
  <c r="AL187" i="21"/>
  <c r="AL180" i="21"/>
  <c r="AT177" i="21"/>
  <c r="F177" i="21" s="1"/>
  <c r="AT170" i="21"/>
  <c r="F170" i="21" s="1"/>
  <c r="AT178" i="21"/>
  <c r="F178" i="21" s="1"/>
  <c r="AT169" i="21"/>
  <c r="F169" i="21" s="1"/>
  <c r="AT184" i="21"/>
  <c r="F184" i="21" s="1"/>
  <c r="AT181" i="21"/>
  <c r="F181" i="21" s="1"/>
  <c r="AT182" i="21"/>
  <c r="F182" i="21" s="1"/>
  <c r="F168" i="21"/>
  <c r="AT185" i="21"/>
  <c r="F185" i="21" s="1"/>
  <c r="AT187" i="21"/>
  <c r="F187" i="21" s="1"/>
  <c r="AT186" i="21"/>
  <c r="F186" i="21" s="1"/>
  <c r="AT183" i="21"/>
  <c r="F183" i="21" s="1"/>
  <c r="AT179" i="21"/>
  <c r="F179" i="21" s="1"/>
  <c r="AT171" i="21"/>
  <c r="F171" i="21" s="1"/>
  <c r="AT188" i="21"/>
  <c r="F188" i="21" s="1"/>
  <c r="AT180" i="21"/>
  <c r="F180" i="21" s="1"/>
  <c r="ET101" i="12"/>
  <c r="AM171" i="21"/>
  <c r="AM187" i="21"/>
  <c r="AM177" i="21"/>
  <c r="AM170" i="21"/>
  <c r="AM179" i="21"/>
  <c r="AM182" i="21"/>
  <c r="AM184" i="21"/>
  <c r="AM178" i="21"/>
  <c r="AM169" i="21"/>
  <c r="AM185" i="21"/>
  <c r="AM180" i="21"/>
  <c r="AM183" i="21"/>
  <c r="AM188" i="21"/>
  <c r="AM181" i="21"/>
  <c r="AM186" i="21"/>
  <c r="AU169" i="21"/>
  <c r="AU188" i="21"/>
  <c r="AU179" i="21"/>
  <c r="AU185" i="21"/>
  <c r="AU181" i="21"/>
  <c r="AU177" i="21"/>
  <c r="AU187" i="21"/>
  <c r="AU171" i="21"/>
  <c r="AU183" i="21"/>
  <c r="AU186" i="21"/>
  <c r="AU178" i="21"/>
  <c r="AU170" i="21"/>
  <c r="AU180" i="21"/>
  <c r="AU182" i="21"/>
  <c r="AU184" i="21"/>
  <c r="AN187" i="21"/>
  <c r="AN179" i="21"/>
  <c r="AN170" i="21"/>
  <c r="AN182" i="21"/>
  <c r="AN169" i="21"/>
  <c r="AN184" i="21"/>
  <c r="AN185" i="21"/>
  <c r="AN178" i="21"/>
  <c r="AN180" i="21"/>
  <c r="AN171" i="21"/>
  <c r="AN183" i="21"/>
  <c r="AN186" i="21"/>
  <c r="AN181" i="21"/>
  <c r="AN188" i="21"/>
  <c r="AN177" i="21"/>
  <c r="N184" i="12"/>
  <c r="N171" i="12"/>
  <c r="N181" i="12"/>
  <c r="FN107" i="12"/>
  <c r="FN106" i="12"/>
  <c r="KV97" i="12"/>
  <c r="N183" i="12"/>
  <c r="N186" i="12"/>
  <c r="N169" i="12"/>
  <c r="N179" i="12"/>
  <c r="N182" i="12"/>
  <c r="HN98" i="12"/>
  <c r="N170" i="12"/>
  <c r="LP92" i="12"/>
  <c r="IX97" i="12"/>
  <c r="LJ96" i="12"/>
  <c r="GU97" i="12"/>
  <c r="FT107" i="12"/>
  <c r="V183" i="12"/>
  <c r="V169" i="12"/>
  <c r="V177" i="12"/>
  <c r="V187" i="12"/>
  <c r="V178" i="12"/>
  <c r="EL101" i="12"/>
  <c r="V182" i="12"/>
  <c r="V179" i="12"/>
  <c r="EL105" i="12"/>
  <c r="V170" i="12"/>
  <c r="V189" i="12"/>
  <c r="V185" i="12"/>
  <c r="GN105" i="12"/>
  <c r="BU187" i="21"/>
  <c r="BP185" i="21"/>
  <c r="BU188" i="21"/>
  <c r="BU183" i="21"/>
  <c r="BP169" i="21"/>
  <c r="BP180" i="21"/>
  <c r="BP186" i="21"/>
  <c r="BL177" i="21"/>
  <c r="BU171" i="21"/>
  <c r="BL184" i="21"/>
  <c r="BU169" i="21"/>
  <c r="BP181" i="21"/>
  <c r="BP171" i="21"/>
  <c r="BU179" i="21"/>
  <c r="BU184" i="21"/>
  <c r="BU178" i="21"/>
  <c r="BU177" i="21"/>
  <c r="BP177" i="21"/>
  <c r="BL178" i="21"/>
  <c r="BP182" i="21"/>
  <c r="BP188" i="21"/>
  <c r="BP184" i="21"/>
  <c r="BP187" i="21"/>
  <c r="BU181" i="21"/>
  <c r="BU170" i="21"/>
  <c r="BU182" i="21"/>
  <c r="BU180" i="21"/>
  <c r="BP183" i="21"/>
  <c r="BU185" i="21"/>
  <c r="BP178" i="21"/>
  <c r="BL182" i="21"/>
  <c r="BP179" i="21"/>
  <c r="GN101" i="12"/>
  <c r="FF20" i="12"/>
  <c r="GX105" i="12"/>
  <c r="GX101" i="12"/>
  <c r="BS170" i="21"/>
  <c r="O170" i="21" s="1"/>
  <c r="HN92" i="12"/>
  <c r="IJ97" i="12"/>
  <c r="HR101" i="12"/>
  <c r="HR106" i="12"/>
  <c r="II86" i="12"/>
  <c r="JT89" i="12"/>
  <c r="IJ98" i="12"/>
  <c r="CR170" i="21"/>
  <c r="BR170" i="21"/>
  <c r="BT180" i="21"/>
  <c r="N180" i="21" s="1"/>
  <c r="BM178" i="21"/>
  <c r="BL181" i="21"/>
  <c r="BL188" i="21"/>
  <c r="BL179" i="21"/>
  <c r="BL171" i="21"/>
  <c r="BL187" i="21"/>
  <c r="BL170" i="21"/>
  <c r="BL183" i="21"/>
  <c r="BL186" i="21"/>
  <c r="BL185" i="21"/>
  <c r="BL180" i="21"/>
  <c r="BR187" i="21"/>
  <c r="BR182" i="21"/>
  <c r="BM183" i="21"/>
  <c r="CU188" i="21"/>
  <c r="CU177" i="21"/>
  <c r="CN171" i="21"/>
  <c r="CN184" i="21"/>
  <c r="CU171" i="21"/>
  <c r="BM169" i="21"/>
  <c r="CU179" i="21"/>
  <c r="CN179" i="21"/>
  <c r="CU182" i="21"/>
  <c r="CM184" i="21"/>
  <c r="BM188" i="21"/>
  <c r="BM186" i="21"/>
  <c r="CM188" i="21"/>
  <c r="CU183" i="21"/>
  <c r="CN177" i="21"/>
  <c r="CU186" i="21"/>
  <c r="BM171" i="21"/>
  <c r="CU187" i="21"/>
  <c r="CU180" i="21"/>
  <c r="CN169" i="21"/>
  <c r="CU181" i="21"/>
  <c r="CN182" i="21"/>
  <c r="CU170" i="21"/>
  <c r="CN188" i="21"/>
  <c r="CN178" i="21"/>
  <c r="CU178" i="21"/>
  <c r="BM182" i="21"/>
  <c r="BT181" i="21"/>
  <c r="N181" i="21" s="1"/>
  <c r="CR180" i="21"/>
  <c r="CR187" i="21"/>
  <c r="CU184" i="21"/>
  <c r="CN180" i="21"/>
  <c r="BS171" i="21"/>
  <c r="O171" i="21" s="1"/>
  <c r="BQ185" i="21"/>
  <c r="CQ187" i="21"/>
  <c r="BT183" i="21"/>
  <c r="N183" i="21" s="1"/>
  <c r="CM177" i="21"/>
  <c r="CR182" i="21"/>
  <c r="BT170" i="21"/>
  <c r="N170" i="21" s="1"/>
  <c r="BT177" i="21"/>
  <c r="N177" i="21" s="1"/>
  <c r="BT171" i="21"/>
  <c r="N171" i="21" s="1"/>
  <c r="BT179" i="21"/>
  <c r="N179" i="21" s="1"/>
  <c r="BT185" i="21"/>
  <c r="N185" i="21" s="1"/>
  <c r="CM181" i="21"/>
  <c r="CM170" i="21"/>
  <c r="CR169" i="21"/>
  <c r="BT188" i="21"/>
  <c r="N188" i="21" s="1"/>
  <c r="BT186" i="21"/>
  <c r="N186" i="21" s="1"/>
  <c r="BT169" i="21"/>
  <c r="N169" i="21" s="1"/>
  <c r="BT182" i="21"/>
  <c r="N182" i="21" s="1"/>
  <c r="CM179" i="21"/>
  <c r="CM187" i="21"/>
  <c r="CM186" i="21"/>
  <c r="CM171" i="21"/>
  <c r="BT178" i="21"/>
  <c r="N178" i="21" s="1"/>
  <c r="BT184" i="21"/>
  <c r="N184" i="21" s="1"/>
  <c r="BT187" i="21"/>
  <c r="N187" i="21" s="1"/>
  <c r="CR177" i="21"/>
  <c r="CM180" i="21"/>
  <c r="BQ178" i="21"/>
  <c r="BQ188" i="21"/>
  <c r="BQ179" i="21"/>
  <c r="CK177" i="21"/>
  <c r="BQ186" i="21"/>
  <c r="CK187" i="21"/>
  <c r="BQ177" i="21"/>
  <c r="CK184" i="21"/>
  <c r="CK186" i="21"/>
  <c r="CK182" i="21"/>
  <c r="BQ180" i="21"/>
  <c r="BQ169" i="21"/>
  <c r="BQ183" i="21"/>
  <c r="CQ184" i="21"/>
  <c r="BQ181" i="21"/>
  <c r="BQ182" i="21"/>
  <c r="BQ184" i="21"/>
  <c r="BQ187" i="21"/>
  <c r="BQ170" i="21"/>
  <c r="CK185" i="21"/>
  <c r="CK171" i="21"/>
  <c r="CK188" i="21"/>
  <c r="BM170" i="21"/>
  <c r="CL187" i="21"/>
  <c r="CN185" i="21"/>
  <c r="CR184" i="21"/>
  <c r="CM185" i="21"/>
  <c r="CL171" i="21"/>
  <c r="CR183" i="21"/>
  <c r="CM182" i="21"/>
  <c r="BS185" i="21"/>
  <c r="O185" i="21" s="1"/>
  <c r="CM178" i="21"/>
  <c r="CR179" i="21"/>
  <c r="CR188" i="21"/>
  <c r="CR186" i="21"/>
  <c r="CM183" i="21"/>
  <c r="CR178" i="21"/>
  <c r="CR181" i="21"/>
  <c r="BS181" i="21"/>
  <c r="O181" i="21" s="1"/>
  <c r="BS183" i="21"/>
  <c r="O183" i="21" s="1"/>
  <c r="CR185" i="21"/>
  <c r="CL181" i="21"/>
  <c r="CO188" i="21"/>
  <c r="CQ186" i="21"/>
  <c r="CQ182" i="21"/>
  <c r="CN183" i="21"/>
  <c r="CN187" i="21"/>
  <c r="CN181" i="21"/>
  <c r="CN186" i="21"/>
  <c r="BK178" i="21"/>
  <c r="BN171" i="21"/>
  <c r="BK184" i="21"/>
  <c r="BO170" i="21"/>
  <c r="BO177" i="21"/>
  <c r="CU185" i="21"/>
  <c r="BO183" i="21"/>
  <c r="BO184" i="21"/>
  <c r="BO179" i="21"/>
  <c r="CK170" i="21"/>
  <c r="CK178" i="21"/>
  <c r="CQ183" i="21"/>
  <c r="CK180" i="21"/>
  <c r="CQ171" i="21"/>
  <c r="CQ169" i="21"/>
  <c r="CQ180" i="21"/>
  <c r="CK183" i="21"/>
  <c r="CK179" i="21"/>
  <c r="CQ178" i="21"/>
  <c r="CQ185" i="21"/>
  <c r="CK169" i="21"/>
  <c r="CQ170" i="21"/>
  <c r="CQ188" i="21"/>
  <c r="BR178" i="21"/>
  <c r="CS183" i="21"/>
  <c r="W183" i="21" s="1"/>
  <c r="BR171" i="21"/>
  <c r="BR188" i="21"/>
  <c r="BR169" i="21"/>
  <c r="CO178" i="21"/>
  <c r="CS186" i="21"/>
  <c r="W186" i="21" s="1"/>
  <c r="CS188" i="21"/>
  <c r="W188" i="21" s="1"/>
  <c r="BR177" i="21"/>
  <c r="BR183" i="21"/>
  <c r="CO171" i="21"/>
  <c r="CS179" i="21"/>
  <c r="W179" i="21" s="1"/>
  <c r="CS184" i="21"/>
  <c r="W184" i="21" s="1"/>
  <c r="CO184" i="21"/>
  <c r="BR181" i="21"/>
  <c r="BR186" i="21"/>
  <c r="CO185" i="21"/>
  <c r="CO182" i="21"/>
  <c r="CS178" i="21"/>
  <c r="W178" i="21" s="1"/>
  <c r="CS185" i="21"/>
  <c r="W185" i="21" s="1"/>
  <c r="CO183" i="21"/>
  <c r="BR184" i="21"/>
  <c r="CO186" i="21"/>
  <c r="CO169" i="21"/>
  <c r="CO179" i="21"/>
  <c r="BR179" i="21"/>
  <c r="CS180" i="21"/>
  <c r="W180" i="21" s="1"/>
  <c r="CS177" i="21"/>
  <c r="W177" i="21" s="1"/>
  <c r="CO181" i="21"/>
  <c r="CS169" i="21"/>
  <c r="W169" i="21" s="1"/>
  <c r="CO180" i="21"/>
  <c r="CS182" i="21"/>
  <c r="W182" i="21" s="1"/>
  <c r="BR185" i="21"/>
  <c r="CS187" i="21"/>
  <c r="W187" i="21" s="1"/>
  <c r="CS170" i="21"/>
  <c r="W170" i="21" s="1"/>
  <c r="CO177" i="21"/>
  <c r="GC92" i="12"/>
  <c r="LP98" i="12"/>
  <c r="CO187" i="21"/>
  <c r="V186" i="12"/>
  <c r="N187" i="12"/>
  <c r="CQ181" i="21"/>
  <c r="BS179" i="21"/>
  <c r="O179" i="21" s="1"/>
  <c r="CL186" i="21"/>
  <c r="CL183" i="21"/>
  <c r="CL177" i="21"/>
  <c r="BS169" i="21"/>
  <c r="BS177" i="21"/>
  <c r="O177" i="21" s="1"/>
  <c r="BS178" i="21"/>
  <c r="O178" i="21" s="1"/>
  <c r="BS184" i="21"/>
  <c r="CL178" i="21"/>
  <c r="CL179" i="21"/>
  <c r="BS180" i="21"/>
  <c r="O180" i="21" s="1"/>
  <c r="BS186" i="21"/>
  <c r="O186" i="21" s="1"/>
  <c r="CL185" i="21"/>
  <c r="BS188" i="21"/>
  <c r="O188" i="21" s="1"/>
  <c r="BS187" i="21"/>
  <c r="O187" i="21" s="1"/>
  <c r="CL170" i="21"/>
  <c r="CL188" i="21"/>
  <c r="CL169" i="21"/>
  <c r="BS182" i="21"/>
  <c r="CL184" i="21"/>
  <c r="CL182" i="21"/>
  <c r="BK183" i="21"/>
  <c r="BN188" i="21"/>
  <c r="BK177" i="21"/>
  <c r="BO186" i="21"/>
  <c r="BN185" i="21"/>
  <c r="BO182" i="21"/>
  <c r="BK169" i="21"/>
  <c r="BO185" i="21"/>
  <c r="BO180" i="21"/>
  <c r="BN170" i="21"/>
  <c r="BK182" i="21"/>
  <c r="CQ177" i="21"/>
  <c r="BK171" i="21"/>
  <c r="BK185" i="21"/>
  <c r="BN182" i="21"/>
  <c r="BO178" i="21"/>
  <c r="BK180" i="21"/>
  <c r="BM187" i="21"/>
  <c r="BN183" i="21"/>
  <c r="BK188" i="21"/>
  <c r="BK179" i="21"/>
  <c r="BM185" i="21"/>
  <c r="BN180" i="21"/>
  <c r="BN187" i="21"/>
  <c r="BN179" i="21"/>
  <c r="BO171" i="21"/>
  <c r="BM177" i="21"/>
  <c r="BN169" i="21"/>
  <c r="BN178" i="21"/>
  <c r="BM179" i="21"/>
  <c r="BM180" i="21"/>
  <c r="BO169" i="21"/>
  <c r="BK181" i="21"/>
  <c r="BN184" i="21"/>
  <c r="BO181" i="21"/>
  <c r="BN181" i="21"/>
  <c r="BO188" i="21"/>
  <c r="BM181" i="21"/>
  <c r="BK186" i="21"/>
  <c r="BN186" i="21"/>
  <c r="BK187" i="21"/>
  <c r="CT178" i="21"/>
  <c r="V178" i="21" s="1"/>
  <c r="CT177" i="21"/>
  <c r="V177" i="21" s="1"/>
  <c r="CP183" i="21"/>
  <c r="CP177" i="21"/>
  <c r="CP169" i="21"/>
  <c r="CP182" i="21"/>
  <c r="CT179" i="21"/>
  <c r="V179" i="21" s="1"/>
  <c r="CP180" i="21"/>
  <c r="CP184" i="21"/>
  <c r="CT185" i="21"/>
  <c r="V185" i="21" s="1"/>
  <c r="CP188" i="21"/>
  <c r="CT186" i="21"/>
  <c r="V186" i="21" s="1"/>
  <c r="CP171" i="21"/>
  <c r="CT182" i="21"/>
  <c r="V182" i="21" s="1"/>
  <c r="CT181" i="21"/>
  <c r="V181" i="21" s="1"/>
  <c r="CP179" i="21"/>
  <c r="CT171" i="21"/>
  <c r="V171" i="21" s="1"/>
  <c r="CT180" i="21"/>
  <c r="V180" i="21" s="1"/>
  <c r="CT170" i="21"/>
  <c r="V170" i="21" s="1"/>
  <c r="CT184" i="21"/>
  <c r="V184" i="21" s="1"/>
  <c r="CT183" i="21"/>
  <c r="V183" i="21" s="1"/>
  <c r="CP186" i="21"/>
  <c r="CP178" i="21"/>
  <c r="CT188" i="21"/>
  <c r="V188" i="21" s="1"/>
  <c r="CP181" i="21"/>
  <c r="DC168" i="21"/>
  <c r="AA168" i="21" s="1"/>
  <c r="CP187" i="21"/>
  <c r="CJ185" i="21"/>
  <c r="BJ180" i="21"/>
  <c r="BJ187" i="21"/>
  <c r="CJ177" i="21"/>
  <c r="CJ179" i="21"/>
  <c r="CJ184" i="21"/>
  <c r="CJ170" i="21"/>
  <c r="CJ169" i="21"/>
  <c r="CJ171" i="21"/>
  <c r="CJ186" i="21"/>
  <c r="CJ183" i="21"/>
  <c r="N185" i="12"/>
  <c r="CJ178" i="21"/>
  <c r="N178" i="12"/>
  <c r="BJ188" i="21"/>
  <c r="BJ182" i="21"/>
  <c r="BJ179" i="21"/>
  <c r="BJ177" i="21"/>
  <c r="BJ171" i="21"/>
  <c r="BJ170" i="21"/>
  <c r="CJ181" i="21"/>
  <c r="CJ188" i="21"/>
  <c r="CJ187" i="21"/>
  <c r="CY168" i="21"/>
  <c r="BX168" i="21"/>
  <c r="AW168" i="21"/>
  <c r="CX168" i="21"/>
  <c r="CC168" i="21"/>
  <c r="S168" i="21" s="1"/>
  <c r="AX168" i="21"/>
  <c r="CW168" i="21"/>
  <c r="BY168" i="21"/>
  <c r="BW168" i="21"/>
  <c r="AY168" i="21"/>
  <c r="BJ181" i="21"/>
  <c r="BJ184" i="21"/>
  <c r="BJ183" i="21"/>
  <c r="BJ186" i="21"/>
  <c r="BJ185" i="21"/>
  <c r="CJ182" i="21"/>
  <c r="CJ180" i="21"/>
  <c r="BJ169" i="21"/>
  <c r="CP170" i="21"/>
  <c r="DD168" i="21"/>
  <c r="Y168" i="21" s="1"/>
  <c r="CT169" i="21"/>
  <c r="V169" i="21" s="1"/>
  <c r="V168" i="21"/>
  <c r="CD168" i="21"/>
  <c r="Q168" i="21" s="1"/>
  <c r="CS181" i="21"/>
  <c r="W168" i="21"/>
  <c r="BJ162" i="21"/>
  <c r="CJ164" i="21"/>
  <c r="BJ160" i="21"/>
  <c r="BJ164" i="21"/>
  <c r="CJ160" i="21"/>
  <c r="CJ162" i="21"/>
  <c r="IH183" i="12"/>
  <c r="IH186" i="12"/>
  <c r="IH187" i="12"/>
  <c r="IH181" i="12"/>
  <c r="IH189" i="12"/>
  <c r="IH182" i="12"/>
  <c r="IH184" i="12"/>
  <c r="IH185" i="12"/>
  <c r="IH188" i="12"/>
  <c r="EI188" i="12"/>
  <c r="EI189" i="12"/>
  <c r="EI183" i="12"/>
  <c r="EI184" i="12"/>
  <c r="EI185" i="12"/>
  <c r="EI186" i="12"/>
  <c r="EI187" i="12"/>
  <c r="N177" i="12"/>
  <c r="ID168" i="12"/>
  <c r="Q168" i="12" s="1"/>
  <c r="W168" i="12"/>
  <c r="IC168" i="12"/>
  <c r="O168" i="12" s="1"/>
  <c r="Y168" i="12"/>
  <c r="GU96" i="12"/>
  <c r="LJ92" i="12"/>
  <c r="IX96" i="12"/>
  <c r="LP97" i="12"/>
  <c r="LJ98" i="12"/>
  <c r="IH169" i="12"/>
  <c r="LV168" i="12"/>
  <c r="LU168" i="12"/>
  <c r="IX92" i="12"/>
  <c r="GO96" i="12"/>
  <c r="V168" i="12"/>
  <c r="MA168" i="12"/>
  <c r="AA168" i="12" s="1"/>
  <c r="KS98" i="12"/>
  <c r="KS96" i="12"/>
  <c r="EI169" i="12"/>
  <c r="HW168" i="12"/>
  <c r="AJ168" i="12"/>
  <c r="HV168" i="12"/>
  <c r="N168" i="12"/>
  <c r="IB168" i="12"/>
  <c r="S168" i="12" s="1"/>
  <c r="FT98" i="12"/>
  <c r="GF89" i="12"/>
  <c r="GP107" i="12"/>
  <c r="HS107" i="12"/>
  <c r="FG106" i="12"/>
  <c r="HL105" i="12"/>
  <c r="FG105" i="12"/>
  <c r="GB107" i="12"/>
  <c r="BU48" i="21"/>
  <c r="LG98" i="12"/>
  <c r="GC98" i="12"/>
  <c r="IU92" i="12"/>
  <c r="IU98" i="12"/>
  <c r="GC96" i="12"/>
  <c r="KS92" i="12"/>
  <c r="HC105" i="12"/>
  <c r="FL106" i="12"/>
  <c r="EQ106" i="12"/>
  <c r="EQ107" i="12"/>
  <c r="HC106" i="12"/>
  <c r="LH107" i="12"/>
  <c r="JA106" i="12"/>
  <c r="FZ106" i="12"/>
  <c r="JA107" i="12"/>
  <c r="FL105" i="12"/>
  <c r="LA96" i="12"/>
  <c r="KT105" i="12"/>
  <c r="FS101" i="12"/>
  <c r="GY96" i="12"/>
  <c r="P218" i="21"/>
  <c r="HD98" i="12"/>
  <c r="V163" i="21"/>
  <c r="W163" i="21"/>
  <c r="O161" i="21"/>
  <c r="N163" i="21"/>
  <c r="N161" i="21"/>
  <c r="KQ96" i="12"/>
  <c r="EN106" i="12"/>
  <c r="GZ107" i="12"/>
  <c r="FB106" i="12"/>
  <c r="EN101" i="12"/>
  <c r="GZ105" i="12"/>
  <c r="HN107" i="12"/>
  <c r="IK106" i="12"/>
  <c r="GL106" i="12"/>
  <c r="HN105" i="12"/>
  <c r="ET21" i="12"/>
  <c r="FM92" i="12"/>
  <c r="GL107" i="12"/>
  <c r="V161" i="21"/>
  <c r="G161" i="21"/>
  <c r="F163" i="21"/>
  <c r="O163" i="21"/>
  <c r="W161" i="21"/>
  <c r="F161" i="21"/>
  <c r="G163" i="21"/>
  <c r="BD159" i="21"/>
  <c r="DC159" i="21"/>
  <c r="CD159" i="21"/>
  <c r="LM105" i="12"/>
  <c r="BD163" i="21"/>
  <c r="I163" i="21" s="1"/>
  <c r="BD161" i="21"/>
  <c r="I161" i="21" s="1"/>
  <c r="BW161" i="21"/>
  <c r="BY161" i="21"/>
  <c r="CX161" i="21"/>
  <c r="BX161" i="21"/>
  <c r="CY161" i="21"/>
  <c r="AY161" i="21"/>
  <c r="CW161" i="21"/>
  <c r="AX161" i="21"/>
  <c r="AW161" i="21"/>
  <c r="CC161" i="21"/>
  <c r="S161" i="21" s="1"/>
  <c r="DC161" i="21"/>
  <c r="AA161" i="21" s="1"/>
  <c r="CD161" i="21"/>
  <c r="Q161" i="21" s="1"/>
  <c r="LM107" i="12"/>
  <c r="IS92" i="12"/>
  <c r="FT92" i="12"/>
  <c r="GD96" i="12"/>
  <c r="DC163" i="21"/>
  <c r="AA163" i="21" s="1"/>
  <c r="DD161" i="21"/>
  <c r="Y161" i="21" s="1"/>
  <c r="GS92" i="12"/>
  <c r="AJ160" i="21"/>
  <c r="BC159" i="21"/>
  <c r="K159" i="21" s="1"/>
  <c r="AY163" i="21"/>
  <c r="CW163" i="21"/>
  <c r="AX163" i="21"/>
  <c r="CC163" i="21"/>
  <c r="S163" i="21" s="1"/>
  <c r="BY163" i="21"/>
  <c r="AW163" i="21"/>
  <c r="BW163" i="21"/>
  <c r="CY163" i="21"/>
  <c r="BX163" i="21"/>
  <c r="CX163" i="21"/>
  <c r="AX159" i="21"/>
  <c r="CW159" i="21"/>
  <c r="CY159" i="21"/>
  <c r="AW159" i="21"/>
  <c r="BW159" i="21"/>
  <c r="BX159" i="21"/>
  <c r="BY159" i="21"/>
  <c r="CC159" i="21"/>
  <c r="S159" i="21" s="1"/>
  <c r="CX159" i="21"/>
  <c r="AY159" i="21"/>
  <c r="HK106" i="12"/>
  <c r="ER107" i="12"/>
  <c r="AJ162" i="21"/>
  <c r="BC161" i="21"/>
  <c r="K161" i="21" s="1"/>
  <c r="CD163" i="21"/>
  <c r="Q163" i="21" s="1"/>
  <c r="DD163" i="21"/>
  <c r="Y163" i="21" s="1"/>
  <c r="AJ164" i="21"/>
  <c r="BC163" i="21"/>
  <c r="K163" i="21" s="1"/>
  <c r="KH96" i="12"/>
  <c r="FT106" i="12"/>
  <c r="GS98" i="12"/>
  <c r="DD159" i="21"/>
  <c r="H215" i="21"/>
  <c r="GS96" i="12"/>
  <c r="H219" i="21"/>
  <c r="H218" i="21"/>
  <c r="BC215" i="21"/>
  <c r="AX215" i="21"/>
  <c r="AW215" i="21"/>
  <c r="AW219" i="21"/>
  <c r="AX219" i="21"/>
  <c r="BC219" i="21"/>
  <c r="BC218" i="21"/>
  <c r="AX218" i="21"/>
  <c r="AW218" i="21"/>
  <c r="N159" i="21"/>
  <c r="O159" i="21"/>
  <c r="G159" i="21"/>
  <c r="V159" i="21"/>
  <c r="W159" i="21"/>
  <c r="F159" i="21"/>
  <c r="CR130" i="21"/>
  <c r="CJ128" i="21"/>
  <c r="CN128" i="21"/>
  <c r="BK126" i="21"/>
  <c r="BK128" i="21"/>
  <c r="CR124" i="21"/>
  <c r="CJ130" i="21"/>
  <c r="CO130" i="21"/>
  <c r="BQ130" i="21"/>
  <c r="BR128" i="21"/>
  <c r="BR123" i="21"/>
  <c r="BJ128" i="21"/>
  <c r="AK126" i="21"/>
  <c r="AO130" i="21"/>
  <c r="G121" i="21"/>
  <c r="BL126" i="21"/>
  <c r="CN130" i="21"/>
  <c r="CJ123" i="21"/>
  <c r="BQ123" i="21"/>
  <c r="BN124" i="21"/>
  <c r="BJ130" i="21"/>
  <c r="BO126" i="21"/>
  <c r="BM126" i="21"/>
  <c r="CQ126" i="21"/>
  <c r="AM130" i="21"/>
  <c r="AN130" i="21"/>
  <c r="CN123" i="21"/>
  <c r="BO123" i="21"/>
  <c r="CM128" i="21"/>
  <c r="BO128" i="21"/>
  <c r="CR128" i="21"/>
  <c r="CK128" i="21"/>
  <c r="BL128" i="21"/>
  <c r="CQ130" i="21"/>
  <c r="AK130" i="21"/>
  <c r="AL130" i="21"/>
  <c r="BK130" i="21"/>
  <c r="CO128" i="21"/>
  <c r="CL130" i="21"/>
  <c r="CK126" i="21"/>
  <c r="CL126" i="21"/>
  <c r="AK128" i="21"/>
  <c r="AN126" i="21"/>
  <c r="AO126" i="21"/>
  <c r="AO128" i="21"/>
  <c r="AR126" i="21"/>
  <c r="F127" i="21"/>
  <c r="F125" i="21"/>
  <c r="BR130" i="21"/>
  <c r="CL122" i="21"/>
  <c r="BJ124" i="21"/>
  <c r="BM128" i="21"/>
  <c r="BM130" i="21"/>
  <c r="CM122" i="21"/>
  <c r="CL128" i="21"/>
  <c r="CM130" i="21"/>
  <c r="CN126" i="21"/>
  <c r="AM128" i="21"/>
  <c r="F129" i="21"/>
  <c r="CO126" i="21"/>
  <c r="BL130" i="21"/>
  <c r="BL124" i="21"/>
  <c r="BN126" i="21"/>
  <c r="BR126" i="21"/>
  <c r="CK122" i="21"/>
  <c r="BO130" i="21"/>
  <c r="BN130" i="21"/>
  <c r="CM126" i="21"/>
  <c r="AL128" i="21"/>
  <c r="AL126" i="21"/>
  <c r="AR128" i="21"/>
  <c r="BN128" i="21"/>
  <c r="CR126" i="21"/>
  <c r="CJ126" i="21"/>
  <c r="CK130" i="21"/>
  <c r="BM124" i="21"/>
  <c r="BQ128" i="21"/>
  <c r="AM126" i="21"/>
  <c r="AN128" i="21"/>
  <c r="AR130" i="21"/>
  <c r="F121" i="21"/>
  <c r="IH160" i="12"/>
  <c r="LV159" i="12"/>
  <c r="LU159" i="12"/>
  <c r="V161" i="12"/>
  <c r="V162" i="12"/>
  <c r="AJ163" i="12"/>
  <c r="MA159" i="12"/>
  <c r="AA159" i="12" s="1"/>
  <c r="IB161" i="12"/>
  <c r="S161" i="12" s="1"/>
  <c r="N161" i="12"/>
  <c r="IH162" i="12"/>
  <c r="LU161" i="12"/>
  <c r="LV161" i="12"/>
  <c r="V159" i="12"/>
  <c r="V160" i="12"/>
  <c r="V163" i="12"/>
  <c r="N159" i="12"/>
  <c r="N163" i="12"/>
  <c r="AJ159" i="12"/>
  <c r="EI160" i="12"/>
  <c r="IB159" i="12"/>
  <c r="S159" i="12" s="1"/>
  <c r="AJ161" i="12"/>
  <c r="EI162" i="12"/>
  <c r="IB163" i="12"/>
  <c r="S163" i="12" s="1"/>
  <c r="MA161" i="12"/>
  <c r="AA161" i="12" s="1"/>
  <c r="LU163" i="12"/>
  <c r="LV163" i="12"/>
  <c r="MA163" i="12"/>
  <c r="AA163" i="12" s="1"/>
  <c r="KQ128" i="12"/>
  <c r="JN130" i="12"/>
  <c r="JP128" i="12"/>
  <c r="LN128" i="12"/>
  <c r="KA130" i="12"/>
  <c r="JG128" i="12"/>
  <c r="KQ126" i="12"/>
  <c r="KI128" i="12"/>
  <c r="JW126" i="12"/>
  <c r="LJ128" i="12"/>
  <c r="JB126" i="12"/>
  <c r="LJ130" i="12"/>
  <c r="KX128" i="12"/>
  <c r="IP126" i="12"/>
  <c r="JQ130" i="12"/>
  <c r="IT126" i="12"/>
  <c r="LB130" i="12"/>
  <c r="KP128" i="12"/>
  <c r="KT128" i="12"/>
  <c r="KN126" i="12"/>
  <c r="IN130" i="12"/>
  <c r="KN128" i="12"/>
  <c r="LM130" i="12"/>
  <c r="KP126" i="12"/>
  <c r="KL130" i="12"/>
  <c r="LC126" i="12"/>
  <c r="KP130" i="12"/>
  <c r="LO126" i="12"/>
  <c r="LG128" i="12"/>
  <c r="II126" i="12"/>
  <c r="JW128" i="12"/>
  <c r="IU126" i="12"/>
  <c r="LK130" i="12"/>
  <c r="KY128" i="12"/>
  <c r="N132" i="12"/>
  <c r="KE126" i="12"/>
  <c r="KI130" i="12"/>
  <c r="KS128" i="12"/>
  <c r="JO128" i="12"/>
  <c r="LR126" i="12"/>
  <c r="JH128" i="12"/>
  <c r="LP126" i="12"/>
  <c r="KU130" i="12"/>
  <c r="JJ130" i="12"/>
  <c r="IX128" i="12"/>
  <c r="IX130" i="12"/>
  <c r="IL128" i="12"/>
  <c r="LN130" i="12"/>
  <c r="LB128" i="12"/>
  <c r="IP130" i="12"/>
  <c r="LF130" i="12"/>
  <c r="JS126" i="12"/>
  <c r="JW130" i="12"/>
  <c r="JI128" i="12"/>
  <c r="KK126" i="12"/>
  <c r="JA130" i="12"/>
  <c r="LO128" i="12"/>
  <c r="IQ126" i="12"/>
  <c r="KE128" i="12"/>
  <c r="JC126" i="12"/>
  <c r="JG130" i="12"/>
  <c r="IU128" i="12"/>
  <c r="JT126" i="12"/>
  <c r="IY130" i="12"/>
  <c r="IM128" i="12"/>
  <c r="JZ130" i="12"/>
  <c r="KW126" i="12"/>
  <c r="JN128" i="12"/>
  <c r="LQ126" i="12"/>
  <c r="JD126" i="12"/>
  <c r="II130" i="12"/>
  <c r="IZ126" i="12"/>
  <c r="JS130" i="12"/>
  <c r="LK128" i="12"/>
  <c r="KI126" i="12"/>
  <c r="KA128" i="12"/>
  <c r="JO126" i="12"/>
  <c r="JK130" i="12"/>
  <c r="JB130" i="12"/>
  <c r="IP128" i="12"/>
  <c r="JS128" i="12"/>
  <c r="JG126" i="12"/>
  <c r="IT130" i="12"/>
  <c r="KZ128" i="12"/>
  <c r="JM130" i="12"/>
  <c r="KL126" i="12"/>
  <c r="HW161" i="12"/>
  <c r="HV161" i="12"/>
  <c r="KL128" i="12"/>
  <c r="JC128" i="12"/>
  <c r="KB126" i="12"/>
  <c r="KJ128" i="12"/>
  <c r="JX126" i="12"/>
  <c r="KB128" i="12"/>
  <c r="JP126" i="12"/>
  <c r="KB130" i="12"/>
  <c r="IK126" i="12"/>
  <c r="KY126" i="12"/>
  <c r="JB128" i="12"/>
  <c r="JE126" i="12"/>
  <c r="KV130" i="12"/>
  <c r="IY128" i="12"/>
  <c r="KM130" i="12"/>
  <c r="LD126" i="12"/>
  <c r="LD128" i="12"/>
  <c r="LC128" i="12"/>
  <c r="KA126" i="12"/>
  <c r="KE130" i="12"/>
  <c r="KV126" i="12"/>
  <c r="LO130" i="12"/>
  <c r="KU128" i="12"/>
  <c r="IN128" i="12"/>
  <c r="KH128" i="12"/>
  <c r="KX130" i="12"/>
  <c r="JK126" i="12"/>
  <c r="JO130" i="12"/>
  <c r="KF126" i="12"/>
  <c r="KR130" i="12"/>
  <c r="KY130" i="12"/>
  <c r="JH130" i="12"/>
  <c r="LM126" i="12"/>
  <c r="KJ130" i="12"/>
  <c r="KQ130" i="12"/>
  <c r="IZ130" i="12"/>
  <c r="LE126" i="12"/>
  <c r="KW128" i="12"/>
  <c r="LD130" i="12"/>
  <c r="IR130" i="12"/>
  <c r="JR126" i="12"/>
  <c r="IJ130" i="12"/>
  <c r="KG128" i="12"/>
  <c r="IZ128" i="12"/>
  <c r="LH126" i="12"/>
  <c r="LP128" i="12"/>
  <c r="IR126" i="12"/>
  <c r="LP130" i="12"/>
  <c r="IR128" i="12"/>
  <c r="IQ128" i="12"/>
  <c r="LH128" i="12"/>
  <c r="IJ126" i="12"/>
  <c r="LH130" i="12"/>
  <c r="JC130" i="12"/>
  <c r="II128" i="12"/>
  <c r="JX130" i="12"/>
  <c r="JQ126" i="12"/>
  <c r="LK126" i="12"/>
  <c r="IL130" i="12"/>
  <c r="KR128" i="12"/>
  <c r="LM128" i="12"/>
  <c r="IM130" i="12"/>
  <c r="LI128" i="12"/>
  <c r="JA126" i="12"/>
  <c r="LI130" i="12"/>
  <c r="LE128" i="12"/>
  <c r="JX128" i="12"/>
  <c r="KW130" i="12"/>
  <c r="LA128" i="12"/>
  <c r="IS126" i="12"/>
  <c r="LA130" i="12"/>
  <c r="IK128" i="12"/>
  <c r="IQ130" i="12"/>
  <c r="JT128" i="12"/>
  <c r="JT130" i="12"/>
  <c r="JM126" i="12"/>
  <c r="KG130" i="12"/>
  <c r="KK128" i="12"/>
  <c r="KK130" i="12"/>
  <c r="LJ126" i="12"/>
  <c r="LI126" i="12"/>
  <c r="IV126" i="12"/>
  <c r="KN130" i="12"/>
  <c r="JD128" i="12"/>
  <c r="JD130" i="12"/>
  <c r="LA126" i="12"/>
  <c r="KZ126" i="12"/>
  <c r="KF130" i="12"/>
  <c r="IV128" i="12"/>
  <c r="IV130" i="12"/>
  <c r="KV128" i="12"/>
  <c r="KR126" i="12"/>
  <c r="JM128" i="12"/>
  <c r="IY126" i="12"/>
  <c r="KM128" i="12"/>
  <c r="JP130" i="12"/>
  <c r="JI126" i="12"/>
  <c r="LQ130" i="12"/>
  <c r="JA128" i="12"/>
  <c r="KF128" i="12"/>
  <c r="LE130" i="12"/>
  <c r="IW128" i="12"/>
  <c r="IW130" i="12"/>
  <c r="IS128" i="12"/>
  <c r="JU126" i="12"/>
  <c r="IK130" i="12"/>
  <c r="IO128" i="12"/>
  <c r="IO130" i="12"/>
  <c r="JN126" i="12"/>
  <c r="JH126" i="12"/>
  <c r="KS130" i="12"/>
  <c r="JR130" i="12"/>
  <c r="LR128" i="12"/>
  <c r="JJ126" i="12"/>
  <c r="LR130" i="12"/>
  <c r="LF128" i="12"/>
  <c r="IX126" i="12"/>
  <c r="IW126" i="12"/>
  <c r="KC128" i="12"/>
  <c r="KG126" i="12"/>
  <c r="JY128" i="12"/>
  <c r="IO126" i="12"/>
  <c r="IN126" i="12"/>
  <c r="JU128" i="12"/>
  <c r="JY126" i="12"/>
  <c r="JQ128" i="12"/>
  <c r="IJ128" i="12"/>
  <c r="KX126" i="12"/>
  <c r="KT130" i="12"/>
  <c r="LG130" i="12"/>
  <c r="KJ126" i="12"/>
  <c r="LQ128" i="12"/>
  <c r="JE130" i="12"/>
  <c r="KD126" i="12"/>
  <c r="KC126" i="12"/>
  <c r="IS130" i="12"/>
  <c r="KH126" i="12"/>
  <c r="JR128" i="12"/>
  <c r="JV126" i="12"/>
  <c r="JV128" i="12"/>
  <c r="JZ126" i="12"/>
  <c r="JJ128" i="12"/>
  <c r="LC130" i="12"/>
  <c r="JF126" i="12"/>
  <c r="IM126" i="12"/>
  <c r="JF128" i="12"/>
  <c r="JF130" i="12"/>
  <c r="IT128" i="12"/>
  <c r="JY130" i="12"/>
  <c r="LN126" i="12"/>
  <c r="KC130" i="12"/>
  <c r="LB126" i="12"/>
  <c r="LF126" i="12"/>
  <c r="JU130" i="12"/>
  <c r="KT126" i="12"/>
  <c r="KS126" i="12"/>
  <c r="JI130" i="12"/>
  <c r="IL126" i="12"/>
  <c r="JK128" i="12"/>
  <c r="KZ130" i="12"/>
  <c r="IU130" i="12"/>
  <c r="JE128" i="12"/>
  <c r="JZ128" i="12"/>
  <c r="KD128" i="12"/>
  <c r="KD130" i="12"/>
  <c r="KU126" i="12"/>
  <c r="KH130" i="12"/>
  <c r="LG126" i="12"/>
  <c r="JV130" i="12"/>
  <c r="KM126" i="12"/>
  <c r="GK17" i="12"/>
  <c r="GH98" i="12"/>
  <c r="FW105" i="12"/>
  <c r="HF106" i="12"/>
  <c r="JE88" i="12"/>
  <c r="EI115" i="12"/>
  <c r="IK97" i="12"/>
  <c r="P219" i="21"/>
  <c r="JT78" i="12"/>
  <c r="IB216" i="12"/>
  <c r="LA89" i="12"/>
  <c r="GF78" i="12"/>
  <c r="GF85" i="12"/>
  <c r="GF88" i="12"/>
  <c r="GF73" i="12"/>
  <c r="GF86" i="12"/>
  <c r="LI78" i="12"/>
  <c r="FI73" i="12"/>
  <c r="LI86" i="12"/>
  <c r="LI73" i="12"/>
  <c r="X218" i="21"/>
  <c r="X219" i="21"/>
  <c r="X215" i="21"/>
  <c r="MA216" i="12"/>
  <c r="MA219" i="12"/>
  <c r="BX219" i="21"/>
  <c r="CC219" i="21"/>
  <c r="BW219" i="21"/>
  <c r="CC218" i="21"/>
  <c r="BW218" i="21"/>
  <c r="BX218" i="21"/>
  <c r="IB220" i="12"/>
  <c r="HW219" i="12"/>
  <c r="HV219" i="12"/>
  <c r="IB219" i="12"/>
  <c r="HW220" i="12"/>
  <c r="HV220" i="12"/>
  <c r="MA220" i="12"/>
  <c r="LU219" i="12"/>
  <c r="LV219" i="12"/>
  <c r="DW220" i="12"/>
  <c r="DX220" i="12"/>
  <c r="EC220" i="12"/>
  <c r="CC215" i="21"/>
  <c r="BX215" i="21"/>
  <c r="BW215" i="21"/>
  <c r="DC218" i="21"/>
  <c r="CW218" i="21"/>
  <c r="CX218" i="21"/>
  <c r="LV220" i="12"/>
  <c r="LU220" i="12"/>
  <c r="HV216" i="12"/>
  <c r="HW216" i="12"/>
  <c r="CW219" i="21"/>
  <c r="DC219" i="21"/>
  <c r="CX219" i="21"/>
  <c r="EC219" i="12"/>
  <c r="DW219" i="12"/>
  <c r="DX219" i="12"/>
  <c r="DX216" i="12"/>
  <c r="EC216" i="12"/>
  <c r="DW216" i="12"/>
  <c r="P215" i="21"/>
  <c r="CX215" i="21"/>
  <c r="DC215" i="21"/>
  <c r="CW215" i="21"/>
  <c r="LU216" i="12"/>
  <c r="LV216" i="12"/>
  <c r="FI20" i="12"/>
  <c r="GT18" i="12"/>
  <c r="LD18" i="12"/>
  <c r="IJ20" i="12"/>
  <c r="KS73" i="12"/>
  <c r="KS217" i="12"/>
  <c r="GL85" i="12"/>
  <c r="GL217" i="12"/>
  <c r="GZ73" i="12"/>
  <c r="GZ217" i="12"/>
  <c r="EN73" i="12"/>
  <c r="EN217" i="12"/>
  <c r="GY78" i="12"/>
  <c r="GY217" i="12"/>
  <c r="EM217" i="12"/>
  <c r="FZ78" i="12"/>
  <c r="FZ217" i="12"/>
  <c r="JY89" i="12"/>
  <c r="JY217" i="12"/>
  <c r="GW88" i="12"/>
  <c r="GW217" i="12"/>
  <c r="EK85" i="12"/>
  <c r="EK217" i="12"/>
  <c r="HT78" i="12"/>
  <c r="N78" i="12" s="1"/>
  <c r="HT217" i="12"/>
  <c r="N217" i="12" s="1"/>
  <c r="FH85" i="12"/>
  <c r="FH217" i="12"/>
  <c r="KG85" i="12"/>
  <c r="KG217" i="12"/>
  <c r="KO73" i="12"/>
  <c r="KO217" i="12"/>
  <c r="KW89" i="12"/>
  <c r="KW217" i="12"/>
  <c r="LO73" i="12"/>
  <c r="LO217" i="12"/>
  <c r="IQ86" i="12"/>
  <c r="IQ217" i="12"/>
  <c r="LM73" i="12"/>
  <c r="LM217" i="12"/>
  <c r="IP73" i="12"/>
  <c r="IP217" i="12"/>
  <c r="LL86" i="12"/>
  <c r="LL217" i="12"/>
  <c r="IO86" i="12"/>
  <c r="IO217" i="12"/>
  <c r="JJ73" i="12"/>
  <c r="JJ217" i="12"/>
  <c r="KC18" i="12"/>
  <c r="LQ17" i="12"/>
  <c r="KP18" i="12"/>
  <c r="EJ18" i="12"/>
  <c r="LG17" i="12"/>
  <c r="KH18" i="12"/>
  <c r="GD17" i="12"/>
  <c r="HB89" i="12"/>
  <c r="HB217" i="12"/>
  <c r="GT78" i="12"/>
  <c r="GT217" i="12"/>
  <c r="JH78" i="12"/>
  <c r="JH217" i="12"/>
  <c r="FF87" i="12"/>
  <c r="FF217" i="12"/>
  <c r="GS89" i="12"/>
  <c r="GS217" i="12"/>
  <c r="GQ85" i="12"/>
  <c r="GQ217" i="12"/>
  <c r="FR78" i="12"/>
  <c r="FR217" i="12"/>
  <c r="IJ85" i="12"/>
  <c r="IJ217" i="12"/>
  <c r="GO73" i="12"/>
  <c r="GO217" i="12"/>
  <c r="HL85" i="12"/>
  <c r="HL217" i="12"/>
  <c r="EZ89" i="12"/>
  <c r="EZ217" i="12"/>
  <c r="JX78" i="12"/>
  <c r="JX217" i="12"/>
  <c r="KF89" i="12"/>
  <c r="KF217" i="12"/>
  <c r="KN89" i="12"/>
  <c r="KN217" i="12"/>
  <c r="LE89" i="12"/>
  <c r="LE217" i="12"/>
  <c r="LD85" i="12"/>
  <c r="LD217" i="12"/>
  <c r="LC73" i="12"/>
  <c r="LC217" i="12"/>
  <c r="LN87" i="12"/>
  <c r="LN217" i="12"/>
  <c r="FE17" i="12"/>
  <c r="EZ17" i="12"/>
  <c r="KS17" i="12"/>
  <c r="KB21" i="12"/>
  <c r="GW22" i="12"/>
  <c r="EK22" i="12"/>
  <c r="GM21" i="12"/>
  <c r="KT18" i="12"/>
  <c r="FV17" i="12"/>
  <c r="KL22" i="12"/>
  <c r="FT18" i="12"/>
  <c r="KQ18" i="12"/>
  <c r="JR18" i="12"/>
  <c r="LE17" i="12"/>
  <c r="KF17" i="12"/>
  <c r="LS17" i="12"/>
  <c r="JG17" i="12"/>
  <c r="FV89" i="12"/>
  <c r="FV217" i="12"/>
  <c r="HK73" i="12"/>
  <c r="HK217" i="12"/>
  <c r="HJ85" i="12"/>
  <c r="HJ217" i="12"/>
  <c r="GK85" i="12"/>
  <c r="GK217" i="12"/>
  <c r="KJ85" i="12"/>
  <c r="KJ217" i="12"/>
  <c r="GJ88" i="12"/>
  <c r="GJ217" i="12"/>
  <c r="LS88" i="12"/>
  <c r="V88" i="12" s="1"/>
  <c r="LS217" i="12"/>
  <c r="V217" i="12" s="1"/>
  <c r="GI73" i="12"/>
  <c r="GI217" i="12"/>
  <c r="LK86" i="12"/>
  <c r="LK217" i="12"/>
  <c r="FJ73" i="12"/>
  <c r="FJ217" i="12"/>
  <c r="GG85" i="12"/>
  <c r="GG217" i="12"/>
  <c r="HD85" i="12"/>
  <c r="HD217" i="12"/>
  <c r="JO85" i="12"/>
  <c r="JO217" i="12"/>
  <c r="JW89" i="12"/>
  <c r="JW217" i="12"/>
  <c r="KE73" i="12"/>
  <c r="KE217" i="12"/>
  <c r="KV88" i="12"/>
  <c r="KV217" i="12"/>
  <c r="KU73" i="12"/>
  <c r="KU217" i="12"/>
  <c r="KT73" i="12"/>
  <c r="KT217" i="12"/>
  <c r="IU73" i="12"/>
  <c r="IU217" i="12"/>
  <c r="LF73" i="12"/>
  <c r="LF217" i="12"/>
  <c r="IT73" i="12"/>
  <c r="IT217" i="12"/>
  <c r="GR22" i="12"/>
  <c r="JC17" i="12"/>
  <c r="KE21" i="12"/>
  <c r="FA20" i="12"/>
  <c r="IM17" i="12"/>
  <c r="JZ17" i="12"/>
  <c r="LB20" i="12"/>
  <c r="FN20" i="12"/>
  <c r="JF18" i="12"/>
  <c r="JD17" i="12"/>
  <c r="JJ17" i="12"/>
  <c r="KW17" i="12"/>
  <c r="IK22" i="12"/>
  <c r="JX17" i="12"/>
  <c r="LK17" i="12"/>
  <c r="FW88" i="12"/>
  <c r="FW217" i="12"/>
  <c r="EP78" i="12"/>
  <c r="EP217" i="12"/>
  <c r="GE87" i="12"/>
  <c r="GE217" i="12"/>
  <c r="GD73" i="12"/>
  <c r="GD217" i="12"/>
  <c r="GC85" i="12"/>
  <c r="GC217" i="12"/>
  <c r="IY78" i="12"/>
  <c r="IY217" i="12"/>
  <c r="GB85" i="12"/>
  <c r="GB217" i="12"/>
  <c r="KI87" i="12"/>
  <c r="KI217" i="12"/>
  <c r="GA87" i="12"/>
  <c r="GA217" i="12"/>
  <c r="KA78" i="12"/>
  <c r="KA217" i="12"/>
  <c r="HN87" i="12"/>
  <c r="HN217" i="12"/>
  <c r="FB86" i="12"/>
  <c r="FB217" i="12"/>
  <c r="FY88" i="12"/>
  <c r="FY217" i="12"/>
  <c r="LB73" i="12"/>
  <c r="LB217" i="12"/>
  <c r="GV87" i="12"/>
  <c r="GV217" i="12"/>
  <c r="EJ85" i="12"/>
  <c r="EJ217" i="12"/>
  <c r="JF89" i="12"/>
  <c r="JF217" i="12"/>
  <c r="JN73" i="12"/>
  <c r="JN217" i="12"/>
  <c r="JV73" i="12"/>
  <c r="JV217" i="12"/>
  <c r="KM88" i="12"/>
  <c r="KM217" i="12"/>
  <c r="KL73" i="12"/>
  <c r="KL217" i="12"/>
  <c r="KK85" i="12"/>
  <c r="KK217" i="12"/>
  <c r="IM86" i="12"/>
  <c r="IM217" i="12"/>
  <c r="KX73" i="12"/>
  <c r="KX217" i="12"/>
  <c r="IL78" i="12"/>
  <c r="IL217" i="12"/>
  <c r="IS85" i="12"/>
  <c r="IS217" i="12"/>
  <c r="EM21" i="12"/>
  <c r="EW17" i="12"/>
  <c r="GF21" i="12"/>
  <c r="LO22" i="12"/>
  <c r="JQ17" i="12"/>
  <c r="EI78" i="12"/>
  <c r="EI217" i="12"/>
  <c r="FZ18" i="12"/>
  <c r="EQ17" i="12"/>
  <c r="FR21" i="12"/>
  <c r="ES18" i="12"/>
  <c r="GU17" i="12"/>
  <c r="JE17" i="12"/>
  <c r="KN17" i="12"/>
  <c r="JO21" i="12"/>
  <c r="FH21" i="12"/>
  <c r="FB20" i="12"/>
  <c r="JN20" i="12"/>
  <c r="HT21" i="12"/>
  <c r="HQ20" i="12"/>
  <c r="GG17" i="12"/>
  <c r="JV20" i="12"/>
  <c r="FW21" i="12"/>
  <c r="HR20" i="12"/>
  <c r="HP21" i="12"/>
  <c r="FD17" i="12"/>
  <c r="LH18" i="12"/>
  <c r="KO21" i="12"/>
  <c r="LC17" i="12"/>
  <c r="EQ87" i="12"/>
  <c r="EQ217" i="12"/>
  <c r="GU73" i="12"/>
  <c r="GU217" i="12"/>
  <c r="HS73" i="12"/>
  <c r="HS217" i="12"/>
  <c r="JG73" i="12"/>
  <c r="JG217" i="12"/>
  <c r="EX73" i="12"/>
  <c r="EX217" i="12"/>
  <c r="FU73" i="12"/>
  <c r="FU217" i="12"/>
  <c r="IX85" i="12"/>
  <c r="IX217" i="12"/>
  <c r="FS89" i="12"/>
  <c r="FS217" i="12"/>
  <c r="IN86" i="12"/>
  <c r="IN217" i="12"/>
  <c r="HF88" i="12"/>
  <c r="HF217" i="12"/>
  <c r="ET88" i="12"/>
  <c r="ET217" i="12"/>
  <c r="FQ78" i="12"/>
  <c r="FQ217" i="12"/>
  <c r="JQ78" i="12"/>
  <c r="JQ217" i="12"/>
  <c r="GN89" i="12"/>
  <c r="GN217" i="12"/>
  <c r="LR73" i="12"/>
  <c r="LR217" i="12"/>
  <c r="IW89" i="12"/>
  <c r="IW217" i="12"/>
  <c r="JM78" i="12"/>
  <c r="JM217" i="12"/>
  <c r="KD73" i="12"/>
  <c r="KD217" i="12"/>
  <c r="KC85" i="12"/>
  <c r="KC217" i="12"/>
  <c r="KB78" i="12"/>
  <c r="KB217" i="12"/>
  <c r="KP87" i="12"/>
  <c r="KP217" i="12"/>
  <c r="IK88" i="12"/>
  <c r="IK217" i="12"/>
  <c r="GH18" i="12"/>
  <c r="GO21" i="12"/>
  <c r="FL20" i="12"/>
  <c r="GV21" i="12"/>
  <c r="GQ20" i="12"/>
  <c r="GN18" i="12"/>
  <c r="EL20" i="12"/>
  <c r="FO17" i="12"/>
  <c r="EP21" i="12"/>
  <c r="JS21" i="12"/>
  <c r="KG17" i="12"/>
  <c r="JH17" i="12"/>
  <c r="KU17" i="12"/>
  <c r="II17" i="12"/>
  <c r="KR73" i="12"/>
  <c r="KR217" i="12"/>
  <c r="GM73" i="12"/>
  <c r="GM217" i="12"/>
  <c r="FM88" i="12"/>
  <c r="FM217" i="12"/>
  <c r="FL73" i="12"/>
  <c r="FL217" i="12"/>
  <c r="FK86" i="12"/>
  <c r="FK217" i="12"/>
  <c r="FI78" i="12"/>
  <c r="FI217" i="12"/>
  <c r="LA73" i="12"/>
  <c r="LA217" i="12"/>
  <c r="LI88" i="12"/>
  <c r="LI217" i="12"/>
  <c r="II85" i="12"/>
  <c r="II217" i="12"/>
  <c r="IV78" i="12"/>
  <c r="IV217" i="12"/>
  <c r="JD89" i="12"/>
  <c r="JD217" i="12"/>
  <c r="JU88" i="12"/>
  <c r="JU217" i="12"/>
  <c r="KH78" i="12"/>
  <c r="KH217" i="12"/>
  <c r="GY22" i="12"/>
  <c r="EY22" i="12"/>
  <c r="KV17" i="12"/>
  <c r="GB18" i="12"/>
  <c r="GA20" i="12"/>
  <c r="FU18" i="12"/>
  <c r="FS18" i="12"/>
  <c r="FP22" i="12"/>
  <c r="GI21" i="12"/>
  <c r="HS21" i="12"/>
  <c r="FG17" i="12"/>
  <c r="HB21" i="12"/>
  <c r="JK20" i="12"/>
  <c r="KX17" i="12"/>
  <c r="IL20" i="12"/>
  <c r="JY17" i="12"/>
  <c r="IZ22" i="12"/>
  <c r="KM17" i="12"/>
  <c r="HC88" i="12"/>
  <c r="HC217" i="12"/>
  <c r="FG88" i="12"/>
  <c r="FG217" i="12"/>
  <c r="HQ88" i="12"/>
  <c r="HQ217" i="12"/>
  <c r="FE88" i="12"/>
  <c r="FE217" i="12"/>
  <c r="FD86" i="12"/>
  <c r="FD217" i="12"/>
  <c r="HO78" i="12"/>
  <c r="HO217" i="12"/>
  <c r="FC89" i="12"/>
  <c r="FC217" i="12"/>
  <c r="GP78" i="12"/>
  <c r="GP217" i="12"/>
  <c r="HM78" i="12"/>
  <c r="HM217" i="12"/>
  <c r="FA85" i="12"/>
  <c r="FA217" i="12"/>
  <c r="JP88" i="12"/>
  <c r="JP217" i="12"/>
  <c r="KZ73" i="12"/>
  <c r="KZ217" i="12"/>
  <c r="LH87" i="12"/>
  <c r="LH217" i="12"/>
  <c r="LP73" i="12"/>
  <c r="LP217" i="12"/>
  <c r="IR87" i="12"/>
  <c r="IR217" i="12"/>
  <c r="JL78" i="12"/>
  <c r="JL217" i="12"/>
  <c r="JK85" i="12"/>
  <c r="JK217" i="12"/>
  <c r="JI73" i="12"/>
  <c r="JI217" i="12"/>
  <c r="JZ85" i="12"/>
  <c r="JZ217" i="12"/>
  <c r="HL21" i="12"/>
  <c r="EX18" i="12"/>
  <c r="FM21" i="12"/>
  <c r="HR87" i="12"/>
  <c r="HR217" i="12"/>
  <c r="HI85" i="12"/>
  <c r="HI217" i="12"/>
  <c r="HH89" i="12"/>
  <c r="HH217" i="12"/>
  <c r="EV73" i="12"/>
  <c r="EV217" i="12"/>
  <c r="EU87" i="12"/>
  <c r="EU217" i="12"/>
  <c r="LJ73" i="12"/>
  <c r="LJ217" i="12"/>
  <c r="HE88" i="12"/>
  <c r="HE217" i="12"/>
  <c r="ES86" i="12"/>
  <c r="ES217" i="12"/>
  <c r="FP88" i="12"/>
  <c r="FP217" i="12"/>
  <c r="KQ73" i="12"/>
  <c r="KQ217" i="12"/>
  <c r="KY73" i="12"/>
  <c r="KY217" i="12"/>
  <c r="LG73" i="12"/>
  <c r="LG217" i="12"/>
  <c r="JC73" i="12"/>
  <c r="JC217" i="12"/>
  <c r="JA87" i="12"/>
  <c r="JA217" i="12"/>
  <c r="IZ89" i="12"/>
  <c r="IZ217" i="12"/>
  <c r="JR73" i="12"/>
  <c r="JR217" i="12"/>
  <c r="X220" i="21"/>
  <c r="P220" i="21"/>
  <c r="BN135" i="21"/>
  <c r="BN220" i="21"/>
  <c r="BL135" i="21"/>
  <c r="BL220" i="21"/>
  <c r="CR137" i="21"/>
  <c r="CR220" i="21"/>
  <c r="CK135" i="21"/>
  <c r="CK220" i="21"/>
  <c r="BR137" i="21"/>
  <c r="BR220" i="21"/>
  <c r="CJ140" i="21"/>
  <c r="CJ220" i="21"/>
  <c r="CL136" i="21"/>
  <c r="CL220" i="21"/>
  <c r="CN135" i="21"/>
  <c r="CN220" i="21"/>
  <c r="BU135" i="21"/>
  <c r="BU220" i="21"/>
  <c r="BK139" i="21"/>
  <c r="BK220" i="21"/>
  <c r="BQ137" i="21"/>
  <c r="BQ220" i="21"/>
  <c r="BM140" i="21"/>
  <c r="BM220" i="21"/>
  <c r="CO135" i="21"/>
  <c r="CO220" i="21"/>
  <c r="CU138" i="21"/>
  <c r="CU220" i="21"/>
  <c r="G134" i="21"/>
  <c r="AS220" i="21"/>
  <c r="G220" i="21" s="1"/>
  <c r="F134" i="21"/>
  <c r="AT220" i="21"/>
  <c r="F220" i="21" s="1"/>
  <c r="BO136" i="21"/>
  <c r="BO220" i="21"/>
  <c r="CQ137" i="21"/>
  <c r="CQ220" i="21"/>
  <c r="CM135" i="21"/>
  <c r="CM220" i="21"/>
  <c r="BL73" i="21"/>
  <c r="BL216" i="21"/>
  <c r="CN78" i="21"/>
  <c r="CN216" i="21"/>
  <c r="CJ73" i="21"/>
  <c r="CJ216" i="21"/>
  <c r="BQ89" i="21"/>
  <c r="BQ216" i="21"/>
  <c r="CL73" i="21"/>
  <c r="CL216" i="21"/>
  <c r="CU87" i="21"/>
  <c r="CU216" i="21"/>
  <c r="BN73" i="21"/>
  <c r="BN216" i="21"/>
  <c r="G72" i="21"/>
  <c r="AS216" i="21"/>
  <c r="G216" i="21" s="1"/>
  <c r="CM73" i="21"/>
  <c r="CM216" i="21"/>
  <c r="CO87" i="21"/>
  <c r="CO216" i="21"/>
  <c r="BR89" i="21"/>
  <c r="BR216" i="21"/>
  <c r="BJ89" i="21"/>
  <c r="BJ216" i="21"/>
  <c r="BM73" i="21"/>
  <c r="BM216" i="21"/>
  <c r="CQ78" i="21"/>
  <c r="CQ216" i="21"/>
  <c r="BU87" i="21"/>
  <c r="BU216" i="21"/>
  <c r="BK73" i="21"/>
  <c r="BK216" i="21"/>
  <c r="CK73" i="21"/>
  <c r="CK216" i="21"/>
  <c r="BO73" i="21"/>
  <c r="BO216" i="21"/>
  <c r="CR89" i="21"/>
  <c r="CR216" i="21"/>
  <c r="F72" i="21"/>
  <c r="AT216" i="21"/>
  <c r="F216" i="21" s="1"/>
  <c r="BD100" i="21"/>
  <c r="I100" i="21" s="1"/>
  <c r="BD109" i="21"/>
  <c r="I109" i="21" s="1"/>
  <c r="BD110" i="21"/>
  <c r="I110" i="21" s="1"/>
  <c r="BD91" i="21"/>
  <c r="I91" i="21" s="1"/>
  <c r="CO20" i="21"/>
  <c r="CU21" i="21"/>
  <c r="CL24" i="21"/>
  <c r="CN24" i="21"/>
  <c r="CM18" i="21"/>
  <c r="F11" i="21"/>
  <c r="CK20" i="21"/>
  <c r="CR24" i="21"/>
  <c r="CJ24" i="21"/>
  <c r="G11" i="21"/>
  <c r="BK20" i="21"/>
  <c r="BN18" i="21"/>
  <c r="BM24" i="21"/>
  <c r="BL20" i="21"/>
  <c r="BQ21" i="21"/>
  <c r="BU18" i="21"/>
  <c r="BR18" i="21"/>
  <c r="BO17" i="21"/>
  <c r="BD14" i="21"/>
  <c r="CU221" i="21"/>
  <c r="CN143" i="21"/>
  <c r="CN221" i="21"/>
  <c r="BN221" i="21"/>
  <c r="AN221" i="21"/>
  <c r="AU221" i="21"/>
  <c r="CS221" i="21"/>
  <c r="W221" i="21" s="1"/>
  <c r="CM144" i="21"/>
  <c r="CM221" i="21"/>
  <c r="BO221" i="21"/>
  <c r="AO221" i="21"/>
  <c r="G142" i="21"/>
  <c r="AS221" i="21"/>
  <c r="G221" i="21" s="1"/>
  <c r="F142" i="21"/>
  <c r="AT221" i="21"/>
  <c r="F221" i="21" s="1"/>
  <c r="CK144" i="21"/>
  <c r="CK221" i="21"/>
  <c r="CT221" i="21"/>
  <c r="V221" i="21" s="1"/>
  <c r="BP221" i="21"/>
  <c r="AJ221" i="21"/>
  <c r="AK221" i="21"/>
  <c r="AL221" i="21"/>
  <c r="AM221" i="21"/>
  <c r="AP221" i="21"/>
  <c r="AR221" i="21"/>
  <c r="CR147" i="21"/>
  <c r="CR221" i="21"/>
  <c r="CL143" i="21"/>
  <c r="CL221" i="21"/>
  <c r="BQ221" i="21"/>
  <c r="CP221" i="21"/>
  <c r="BJ221" i="21"/>
  <c r="BR221" i="21"/>
  <c r="CQ154" i="21"/>
  <c r="CQ221" i="21"/>
  <c r="BK221" i="21"/>
  <c r="O142" i="21"/>
  <c r="BS221" i="21"/>
  <c r="O221" i="21" s="1"/>
  <c r="AQ221" i="21"/>
  <c r="CO143" i="21"/>
  <c r="CO221" i="21"/>
  <c r="BL221" i="21"/>
  <c r="N142" i="21"/>
  <c r="BT221" i="21"/>
  <c r="N221" i="21" s="1"/>
  <c r="CJ154" i="21"/>
  <c r="CJ221" i="21"/>
  <c r="BM221" i="21"/>
  <c r="BU221" i="21"/>
  <c r="CS130" i="21"/>
  <c r="W130" i="21" s="1"/>
  <c r="W129" i="21"/>
  <c r="CS117" i="21"/>
  <c r="W117" i="21" s="1"/>
  <c r="W111" i="21"/>
  <c r="CS73" i="21"/>
  <c r="W73" i="21" s="1"/>
  <c r="W72" i="21"/>
  <c r="CS135" i="21"/>
  <c r="W135" i="21" s="1"/>
  <c r="W134" i="21"/>
  <c r="CS143" i="21"/>
  <c r="W143" i="21" s="1"/>
  <c r="W142" i="21"/>
  <c r="CS21" i="21"/>
  <c r="W21" i="21" s="1"/>
  <c r="W11" i="21"/>
  <c r="CS57" i="21"/>
  <c r="W57" i="21" s="1"/>
  <c r="W56" i="21"/>
  <c r="CS126" i="21"/>
  <c r="W126" i="21" s="1"/>
  <c r="W125" i="21"/>
  <c r="CS42" i="21"/>
  <c r="W42" i="21" s="1"/>
  <c r="W36" i="21"/>
  <c r="CS105" i="21"/>
  <c r="W105" i="21" s="1"/>
  <c r="W100" i="21"/>
  <c r="CS28" i="21"/>
  <c r="W28" i="21" s="1"/>
  <c r="W27" i="21"/>
  <c r="CS128" i="21"/>
  <c r="W128" i="21" s="1"/>
  <c r="W127" i="21"/>
  <c r="CS92" i="21"/>
  <c r="W92" i="21" s="1"/>
  <c r="W91" i="21"/>
  <c r="W121" i="21"/>
  <c r="V95" i="21"/>
  <c r="X95" i="21" s="1"/>
  <c r="V64" i="21"/>
  <c r="X64" i="21" s="1"/>
  <c r="V69" i="21"/>
  <c r="X69" i="21" s="1"/>
  <c r="V127" i="21"/>
  <c r="X104" i="21"/>
  <c r="V77" i="21"/>
  <c r="X77" i="21" s="1"/>
  <c r="V76" i="21"/>
  <c r="X76" i="21" s="1"/>
  <c r="CT58" i="21"/>
  <c r="V56" i="21"/>
  <c r="V68" i="21"/>
  <c r="X68" i="21" s="1"/>
  <c r="CT32" i="21"/>
  <c r="V32" i="21" s="1"/>
  <c r="V27" i="21"/>
  <c r="X40" i="21"/>
  <c r="V75" i="21"/>
  <c r="X75" i="21" s="1"/>
  <c r="V142" i="21"/>
  <c r="V11" i="21"/>
  <c r="V129" i="21"/>
  <c r="V74" i="21"/>
  <c r="X74" i="21" s="1"/>
  <c r="CT116" i="21"/>
  <c r="V111" i="21"/>
  <c r="V93" i="21"/>
  <c r="X93" i="21" s="1"/>
  <c r="CT136" i="21"/>
  <c r="V134" i="21"/>
  <c r="V14" i="21"/>
  <c r="V70" i="21"/>
  <c r="X70" i="21" s="1"/>
  <c r="V63" i="21"/>
  <c r="X63" i="21" s="1"/>
  <c r="V125" i="21"/>
  <c r="CT92" i="21"/>
  <c r="V91" i="21"/>
  <c r="CT86" i="21"/>
  <c r="V72" i="21"/>
  <c r="V110" i="21"/>
  <c r="X110" i="21" s="1"/>
  <c r="V65" i="21"/>
  <c r="X65" i="21" s="1"/>
  <c r="V109" i="21"/>
  <c r="X109" i="21" s="1"/>
  <c r="V13" i="21"/>
  <c r="V66" i="21"/>
  <c r="X66" i="21" s="1"/>
  <c r="X41" i="21"/>
  <c r="V12" i="21"/>
  <c r="V62" i="21"/>
  <c r="X62" i="21" s="1"/>
  <c r="V121" i="21"/>
  <c r="CT107" i="21"/>
  <c r="V107" i="21" s="1"/>
  <c r="V100" i="21"/>
  <c r="CT51" i="21"/>
  <c r="V51" i="21" s="1"/>
  <c r="V36" i="21"/>
  <c r="X39" i="21"/>
  <c r="V94" i="21"/>
  <c r="X94" i="21" s="1"/>
  <c r="BS128" i="21"/>
  <c r="O128" i="21" s="1"/>
  <c r="O127" i="21"/>
  <c r="BS101" i="21"/>
  <c r="O101" i="21" s="1"/>
  <c r="O100" i="21"/>
  <c r="BS58" i="21"/>
  <c r="O58" i="21" s="1"/>
  <c r="O56" i="21"/>
  <c r="BS126" i="21"/>
  <c r="O126" i="21" s="1"/>
  <c r="O125" i="21"/>
  <c r="BS92" i="21"/>
  <c r="O92" i="21" s="1"/>
  <c r="O91" i="21"/>
  <c r="BS130" i="21"/>
  <c r="O130" i="21" s="1"/>
  <c r="O129" i="21"/>
  <c r="O121" i="21"/>
  <c r="BS18" i="21"/>
  <c r="O18" i="21" s="1"/>
  <c r="O11" i="21"/>
  <c r="BS135" i="21"/>
  <c r="O135" i="21" s="1"/>
  <c r="O134" i="21"/>
  <c r="BS37" i="21"/>
  <c r="O37" i="21" s="1"/>
  <c r="O36" i="21"/>
  <c r="BS28" i="21"/>
  <c r="O28" i="21" s="1"/>
  <c r="O27" i="21"/>
  <c r="BS118" i="21"/>
  <c r="O118" i="21" s="1"/>
  <c r="O111" i="21"/>
  <c r="BS73" i="21"/>
  <c r="O73" i="21" s="1"/>
  <c r="O72" i="21"/>
  <c r="N110" i="21"/>
  <c r="P110" i="21" s="1"/>
  <c r="BT137" i="21"/>
  <c r="N134" i="21"/>
  <c r="N63" i="21"/>
  <c r="P63" i="21" s="1"/>
  <c r="N125" i="21"/>
  <c r="BT31" i="21"/>
  <c r="N27" i="21"/>
  <c r="BT18" i="21"/>
  <c r="N11" i="21"/>
  <c r="N41" i="21"/>
  <c r="P41" i="21" s="1"/>
  <c r="N121" i="21"/>
  <c r="N127" i="21"/>
  <c r="BT105" i="21"/>
  <c r="N100" i="21"/>
  <c r="N40" i="21"/>
  <c r="P40" i="21" s="1"/>
  <c r="N74" i="21"/>
  <c r="P74" i="21" s="1"/>
  <c r="N65" i="21"/>
  <c r="P65" i="21" s="1"/>
  <c r="N104" i="21"/>
  <c r="P104" i="21" s="1"/>
  <c r="N94" i="21"/>
  <c r="P94" i="21" s="1"/>
  <c r="BT92" i="21"/>
  <c r="N91" i="21"/>
  <c r="N64" i="21"/>
  <c r="P64" i="21" s="1"/>
  <c r="N69" i="21"/>
  <c r="P69" i="21" s="1"/>
  <c r="BT67" i="21"/>
  <c r="N56" i="21"/>
  <c r="N68" i="21"/>
  <c r="P68" i="21" s="1"/>
  <c r="BT47" i="21"/>
  <c r="N36" i="21"/>
  <c r="BT116" i="21"/>
  <c r="N111" i="21"/>
  <c r="N29" i="21"/>
  <c r="P29" i="21" s="1"/>
  <c r="N62" i="21"/>
  <c r="P62" i="21" s="1"/>
  <c r="N129" i="21"/>
  <c r="N14" i="21"/>
  <c r="BT87" i="21"/>
  <c r="N72" i="21"/>
  <c r="N12" i="21"/>
  <c r="N76" i="21"/>
  <c r="P76" i="21" s="1"/>
  <c r="N77" i="21"/>
  <c r="P77" i="21" s="1"/>
  <c r="N70" i="21"/>
  <c r="P70" i="21" s="1"/>
  <c r="N109" i="21"/>
  <c r="P109" i="21" s="1"/>
  <c r="N39" i="21"/>
  <c r="P39" i="21" s="1"/>
  <c r="N75" i="21"/>
  <c r="P75" i="21" s="1"/>
  <c r="N102" i="21"/>
  <c r="P102" i="21" s="1"/>
  <c r="N95" i="21"/>
  <c r="P95" i="21" s="1"/>
  <c r="N66" i="21"/>
  <c r="P66" i="21" s="1"/>
  <c r="N103" i="21"/>
  <c r="P103" i="21" s="1"/>
  <c r="N93" i="21"/>
  <c r="P93" i="21" s="1"/>
  <c r="BD134" i="21"/>
  <c r="I134" i="21" s="1"/>
  <c r="BD56" i="21"/>
  <c r="I56" i="21" s="1"/>
  <c r="BD13" i="21"/>
  <c r="DD110" i="21"/>
  <c r="Y110" i="21" s="1"/>
  <c r="DD75" i="21"/>
  <c r="Y75" i="21" s="1"/>
  <c r="BD75" i="21"/>
  <c r="I75" i="21" s="1"/>
  <c r="AS128" i="21"/>
  <c r="G128" i="21" s="1"/>
  <c r="G127" i="21"/>
  <c r="CD77" i="21"/>
  <c r="Q77" i="21" s="1"/>
  <c r="CD13" i="21"/>
  <c r="AS126" i="21"/>
  <c r="G126" i="21" s="1"/>
  <c r="G125" i="21"/>
  <c r="AS130" i="21"/>
  <c r="G130" i="21" s="1"/>
  <c r="G129" i="21"/>
  <c r="BD76" i="21"/>
  <c r="I76" i="21" s="1"/>
  <c r="BD36" i="21"/>
  <c r="I36" i="21" s="1"/>
  <c r="CD11" i="21"/>
  <c r="F103" i="21"/>
  <c r="H103" i="21" s="1"/>
  <c r="F104" i="21"/>
  <c r="H104" i="21" s="1"/>
  <c r="F12" i="21"/>
  <c r="F14" i="21"/>
  <c r="F39" i="21"/>
  <c r="F40" i="21"/>
  <c r="H40" i="21" s="1"/>
  <c r="F29" i="21"/>
  <c r="H29" i="21" s="1"/>
  <c r="F69" i="21"/>
  <c r="H69" i="21" s="1"/>
  <c r="F41" i="21"/>
  <c r="H41" i="21" s="1"/>
  <c r="F65" i="21"/>
  <c r="H65" i="21" s="1"/>
  <c r="F70" i="21"/>
  <c r="H70" i="21" s="1"/>
  <c r="F62" i="21"/>
  <c r="H62" i="21" s="1"/>
  <c r="F27" i="21"/>
  <c r="H27" i="21" s="1"/>
  <c r="F77" i="21"/>
  <c r="H77" i="21" s="1"/>
  <c r="F74" i="21"/>
  <c r="H74" i="21" s="1"/>
  <c r="F93" i="21"/>
  <c r="H93" i="21" s="1"/>
  <c r="F66" i="21"/>
  <c r="H66" i="21" s="1"/>
  <c r="F64" i="21"/>
  <c r="H64" i="21" s="1"/>
  <c r="F75" i="21"/>
  <c r="H75" i="21" s="1"/>
  <c r="F110" i="21"/>
  <c r="H110" i="21" s="1"/>
  <c r="F102" i="21"/>
  <c r="F76" i="21"/>
  <c r="H76" i="21" s="1"/>
  <c r="F94" i="21"/>
  <c r="H94" i="21" s="1"/>
  <c r="F109" i="21"/>
  <c r="H109" i="21" s="1"/>
  <c r="F95" i="21"/>
  <c r="H95" i="21" s="1"/>
  <c r="F63" i="21"/>
  <c r="F68" i="21"/>
  <c r="H68" i="21" s="1"/>
  <c r="DD111" i="21"/>
  <c r="Y111" i="21" s="1"/>
  <c r="CD112" i="21"/>
  <c r="Q112" i="21" s="1"/>
  <c r="DD112" i="21"/>
  <c r="Y112" i="21" s="1"/>
  <c r="CD110" i="21"/>
  <c r="Q110" i="21" s="1"/>
  <c r="CD91" i="21"/>
  <c r="Q91" i="21" s="1"/>
  <c r="CD76" i="21"/>
  <c r="Q76" i="21" s="1"/>
  <c r="BD11" i="21"/>
  <c r="CD72" i="21"/>
  <c r="Q72" i="21" s="1"/>
  <c r="CD12" i="21"/>
  <c r="BD142" i="21"/>
  <c r="I142" i="21" s="1"/>
  <c r="BD111" i="21"/>
  <c r="I111" i="21" s="1"/>
  <c r="BD27" i="21"/>
  <c r="I27" i="21" s="1"/>
  <c r="BD72" i="21"/>
  <c r="I72" i="21" s="1"/>
  <c r="BD121" i="21"/>
  <c r="I121" i="21" s="1"/>
  <c r="BD112" i="21"/>
  <c r="I112" i="21" s="1"/>
  <c r="BD12" i="21"/>
  <c r="DD14" i="21"/>
  <c r="DD76" i="21"/>
  <c r="Y76" i="21" s="1"/>
  <c r="DD12" i="21"/>
  <c r="BD77" i="21"/>
  <c r="I77" i="21" s="1"/>
  <c r="AP128" i="21"/>
  <c r="BD127" i="21"/>
  <c r="I127" i="21" s="1"/>
  <c r="CD129" i="21"/>
  <c r="Q129" i="21" s="1"/>
  <c r="CD75" i="21"/>
  <c r="Q75" i="21" s="1"/>
  <c r="AP130" i="21"/>
  <c r="BD129" i="21"/>
  <c r="I129" i="21" s="1"/>
  <c r="AP126" i="21"/>
  <c r="BD125" i="21"/>
  <c r="I125" i="21" s="1"/>
  <c r="DD121" i="21"/>
  <c r="Y121" i="21" s="1"/>
  <c r="DD77" i="21"/>
  <c r="Y77" i="21" s="1"/>
  <c r="CP101" i="21"/>
  <c r="DD100" i="21"/>
  <c r="Y100" i="21" s="1"/>
  <c r="CP18" i="21"/>
  <c r="DD11" i="21"/>
  <c r="CP58" i="21"/>
  <c r="DD56" i="21"/>
  <c r="Y56" i="21" s="1"/>
  <c r="CP130" i="21"/>
  <c r="DD129" i="21"/>
  <c r="Y129" i="21" s="1"/>
  <c r="CP73" i="21"/>
  <c r="DD72" i="21"/>
  <c r="Y72" i="21" s="1"/>
  <c r="CD100" i="21"/>
  <c r="Q100" i="21" s="1"/>
  <c r="CP37" i="21"/>
  <c r="DD36" i="21"/>
  <c r="Y36" i="21" s="1"/>
  <c r="CP136" i="21"/>
  <c r="DD134" i="21"/>
  <c r="Y134" i="21" s="1"/>
  <c r="CP28" i="21"/>
  <c r="DD27" i="21"/>
  <c r="Y27" i="21" s="1"/>
  <c r="CD109" i="21"/>
  <c r="Q109" i="21" s="1"/>
  <c r="CP128" i="21"/>
  <c r="DD127" i="21"/>
  <c r="Y127" i="21" s="1"/>
  <c r="DD109" i="21"/>
  <c r="Y109" i="21" s="1"/>
  <c r="CP148" i="21"/>
  <c r="DD142" i="21"/>
  <c r="Y142" i="21" s="1"/>
  <c r="DD13" i="21"/>
  <c r="CP126" i="21"/>
  <c r="DD125" i="21"/>
  <c r="Y125" i="21" s="1"/>
  <c r="CP92" i="21"/>
  <c r="DD91" i="21"/>
  <c r="Y91" i="21" s="1"/>
  <c r="CD111" i="21"/>
  <c r="Q111" i="21" s="1"/>
  <c r="CD125" i="21"/>
  <c r="Q125" i="21" s="1"/>
  <c r="CD127" i="21"/>
  <c r="Q127" i="21" s="1"/>
  <c r="CD142" i="21"/>
  <c r="Q142" i="21" s="1"/>
  <c r="CD56" i="21"/>
  <c r="Q56" i="21" s="1"/>
  <c r="CD121" i="21"/>
  <c r="Q121" i="21" s="1"/>
  <c r="CD134" i="21"/>
  <c r="Q134" i="21" s="1"/>
  <c r="BP126" i="21"/>
  <c r="BP128" i="21"/>
  <c r="BP101" i="21"/>
  <c r="BP60" i="21"/>
  <c r="BP130" i="21"/>
  <c r="BP123" i="21"/>
  <c r="BP92" i="21"/>
  <c r="BP117" i="21"/>
  <c r="BP73" i="21"/>
  <c r="BP135" i="21"/>
  <c r="BP51" i="21"/>
  <c r="CD36" i="21"/>
  <c r="Q36" i="21" s="1"/>
  <c r="BP32" i="21"/>
  <c r="CD27" i="21"/>
  <c r="Q27" i="21" s="1"/>
  <c r="CD14" i="21"/>
  <c r="DM110" i="12"/>
  <c r="BA110" i="12"/>
  <c r="KX86" i="12"/>
  <c r="KX87" i="12"/>
  <c r="HL78" i="12"/>
  <c r="LC86" i="12"/>
  <c r="LC85" i="12"/>
  <c r="LC89" i="12"/>
  <c r="AJ16" i="21"/>
  <c r="AL16" i="21"/>
  <c r="AM16" i="21"/>
  <c r="AP16" i="21"/>
  <c r="JX87" i="12"/>
  <c r="BN143" i="21"/>
  <c r="BN153" i="21"/>
  <c r="BN154" i="21"/>
  <c r="BN144" i="21"/>
  <c r="BN147" i="21"/>
  <c r="BN148" i="21"/>
  <c r="BN151" i="21"/>
  <c r="AW65" i="21"/>
  <c r="BC65" i="21"/>
  <c r="K65" i="21" s="1"/>
  <c r="AX65" i="21"/>
  <c r="AX95" i="21"/>
  <c r="BC95" i="21"/>
  <c r="K95" i="21" s="1"/>
  <c r="AW95" i="21"/>
  <c r="AW29" i="21"/>
  <c r="AX29" i="21"/>
  <c r="BC29" i="21"/>
  <c r="K29" i="21" s="1"/>
  <c r="AJ113" i="21"/>
  <c r="AX112" i="21"/>
  <c r="AJ114" i="21"/>
  <c r="AW112" i="21"/>
  <c r="BC112" i="21"/>
  <c r="K112" i="21" s="1"/>
  <c r="AK122" i="21"/>
  <c r="AK123" i="21"/>
  <c r="AK124" i="21"/>
  <c r="AM92" i="21"/>
  <c r="AM96" i="21"/>
  <c r="AM97" i="21"/>
  <c r="AM98" i="21"/>
  <c r="AM114" i="21"/>
  <c r="AM113" i="21"/>
  <c r="AM136" i="21"/>
  <c r="AM137" i="21"/>
  <c r="AM140" i="21"/>
  <c r="AM135" i="21"/>
  <c r="AM139" i="21"/>
  <c r="AM138" i="21"/>
  <c r="AN144" i="21"/>
  <c r="AN147" i="21"/>
  <c r="AN151" i="21"/>
  <c r="AN153" i="21"/>
  <c r="AN148" i="21"/>
  <c r="AN143" i="21"/>
  <c r="AN154" i="21"/>
  <c r="AO123" i="21"/>
  <c r="AO124" i="21"/>
  <c r="AO122" i="21"/>
  <c r="AP97" i="21"/>
  <c r="AP98" i="21"/>
  <c r="AP96" i="21"/>
  <c r="AP92" i="21"/>
  <c r="AP88" i="21"/>
  <c r="AP85" i="21"/>
  <c r="AP78" i="21"/>
  <c r="AP86" i="21"/>
  <c r="AP89" i="21"/>
  <c r="AP73" i="21"/>
  <c r="AP87" i="21"/>
  <c r="AQ122" i="21"/>
  <c r="AQ123" i="21"/>
  <c r="AQ124" i="21"/>
  <c r="AR89" i="21"/>
  <c r="AR86" i="21"/>
  <c r="AR85" i="21"/>
  <c r="AR78" i="21"/>
  <c r="AR87" i="21"/>
  <c r="AR88" i="21"/>
  <c r="AR73" i="21"/>
  <c r="AR114" i="21"/>
  <c r="AR113" i="21"/>
  <c r="AT97" i="21"/>
  <c r="AT98" i="21"/>
  <c r="AT92" i="21"/>
  <c r="AT96" i="21"/>
  <c r="AT49" i="21"/>
  <c r="AT51" i="21"/>
  <c r="AT48" i="21"/>
  <c r="AT42" i="21"/>
  <c r="AT46" i="21"/>
  <c r="AT47" i="21"/>
  <c r="AT52" i="21"/>
  <c r="AT37" i="21"/>
  <c r="AT54" i="21"/>
  <c r="AT50" i="21"/>
  <c r="AU153" i="21"/>
  <c r="AU151" i="21"/>
  <c r="AU154" i="21"/>
  <c r="AU144" i="21"/>
  <c r="AU147" i="21"/>
  <c r="AU143" i="21"/>
  <c r="AU148" i="21"/>
  <c r="AU138" i="21"/>
  <c r="AU135" i="21"/>
  <c r="AU140" i="21"/>
  <c r="AU137" i="21"/>
  <c r="AU136" i="21"/>
  <c r="AU139" i="21"/>
  <c r="AU130" i="21"/>
  <c r="JX85" i="12"/>
  <c r="LC78" i="12"/>
  <c r="KN78" i="12"/>
  <c r="KN73" i="12"/>
  <c r="LC88" i="12"/>
  <c r="BO147" i="21"/>
  <c r="BO151" i="21"/>
  <c r="BO154" i="21"/>
  <c r="BO148" i="21"/>
  <c r="BO153" i="21"/>
  <c r="BO144" i="21"/>
  <c r="BO143" i="21"/>
  <c r="AX69" i="21"/>
  <c r="AW69" i="21"/>
  <c r="BC69" i="21"/>
  <c r="K69" i="21" s="1"/>
  <c r="BC41" i="21"/>
  <c r="K41" i="21" s="1"/>
  <c r="AX41" i="21"/>
  <c r="AW41" i="21"/>
  <c r="BC104" i="21"/>
  <c r="K104" i="21" s="1"/>
  <c r="AW104" i="21"/>
  <c r="AX104" i="21"/>
  <c r="BC39" i="21"/>
  <c r="K39" i="21" s="1"/>
  <c r="AW39" i="21"/>
  <c r="AX39" i="21"/>
  <c r="BC76" i="21"/>
  <c r="K76" i="21" s="1"/>
  <c r="AW76" i="21"/>
  <c r="AX76" i="21"/>
  <c r="BC127" i="21"/>
  <c r="K127" i="21" s="1"/>
  <c r="AX127" i="21"/>
  <c r="AW127" i="21"/>
  <c r="AJ128" i="21"/>
  <c r="AK21" i="21"/>
  <c r="AK15" i="21"/>
  <c r="AK17" i="21"/>
  <c r="AK18" i="21"/>
  <c r="AK28" i="21"/>
  <c r="AK30" i="21"/>
  <c r="AK24" i="21"/>
  <c r="AK33" i="21"/>
  <c r="AK20" i="21"/>
  <c r="AK31" i="21"/>
  <c r="AK32" i="21"/>
  <c r="AL114" i="21"/>
  <c r="AL113" i="21"/>
  <c r="AN123" i="21"/>
  <c r="AN122" i="21"/>
  <c r="AN124" i="21"/>
  <c r="AN31" i="21"/>
  <c r="AN20" i="21"/>
  <c r="AN28" i="21"/>
  <c r="AN17" i="21"/>
  <c r="AN21" i="21"/>
  <c r="AN32" i="21"/>
  <c r="AN18" i="21"/>
  <c r="AN30" i="21"/>
  <c r="AN24" i="21"/>
  <c r="AN33" i="21"/>
  <c r="AN15" i="21"/>
  <c r="AO148" i="21"/>
  <c r="AO153" i="21"/>
  <c r="AO151" i="21"/>
  <c r="AO144" i="21"/>
  <c r="AO154" i="21"/>
  <c r="AO143" i="21"/>
  <c r="AO147" i="21"/>
  <c r="AO33" i="21"/>
  <c r="AO24" i="21"/>
  <c r="AO20" i="21"/>
  <c r="AO17" i="21"/>
  <c r="AO31" i="21"/>
  <c r="AO21" i="21"/>
  <c r="AO32" i="21"/>
  <c r="AO18" i="21"/>
  <c r="AO28" i="21"/>
  <c r="AO15" i="21"/>
  <c r="AO30" i="21"/>
  <c r="AP122" i="21"/>
  <c r="AP124" i="21"/>
  <c r="AP123" i="21"/>
  <c r="AP119" i="21"/>
  <c r="AP116" i="21"/>
  <c r="AP115" i="21"/>
  <c r="AP117" i="21"/>
  <c r="AP118" i="21"/>
  <c r="AP57" i="21"/>
  <c r="AP59" i="21"/>
  <c r="AP67" i="21"/>
  <c r="AP61" i="21"/>
  <c r="AP60" i="21"/>
  <c r="AP58" i="21"/>
  <c r="AQ20" i="21"/>
  <c r="AQ15" i="21"/>
  <c r="AQ18" i="21"/>
  <c r="AQ33" i="21"/>
  <c r="AQ17" i="21"/>
  <c r="AQ24" i="21"/>
  <c r="AQ28" i="21"/>
  <c r="AQ21" i="21"/>
  <c r="AQ31" i="21"/>
  <c r="AQ32" i="21"/>
  <c r="AQ30" i="21"/>
  <c r="AR124" i="21"/>
  <c r="AR122" i="21"/>
  <c r="AR123" i="21"/>
  <c r="AS143" i="21"/>
  <c r="G143" i="21" s="1"/>
  <c r="AS148" i="21"/>
  <c r="G148" i="21" s="1"/>
  <c r="AS151" i="21"/>
  <c r="G151" i="21" s="1"/>
  <c r="AS147" i="21"/>
  <c r="G147" i="21" s="1"/>
  <c r="AS144" i="21"/>
  <c r="G144" i="21" s="1"/>
  <c r="AS153" i="21"/>
  <c r="G153" i="21" s="1"/>
  <c r="AS154" i="21"/>
  <c r="G154" i="21" s="1"/>
  <c r="AT16" i="21"/>
  <c r="AT122" i="21"/>
  <c r="AT124" i="21"/>
  <c r="AT123" i="21"/>
  <c r="AT144" i="21"/>
  <c r="AT153" i="21"/>
  <c r="AT151" i="21"/>
  <c r="AT147" i="21"/>
  <c r="AT148" i="21"/>
  <c r="AT154" i="21"/>
  <c r="AT143" i="21"/>
  <c r="AU16" i="21"/>
  <c r="AU96" i="21"/>
  <c r="AU97" i="21"/>
  <c r="AU92" i="21"/>
  <c r="AU98" i="21"/>
  <c r="AU31" i="21"/>
  <c r="AU20" i="21"/>
  <c r="AU17" i="21"/>
  <c r="AU24" i="21"/>
  <c r="AU28" i="21"/>
  <c r="AU21" i="21"/>
  <c r="AU15" i="21"/>
  <c r="AU32" i="21"/>
  <c r="AU18" i="21"/>
  <c r="AU30" i="21"/>
  <c r="AU33" i="21"/>
  <c r="BP143" i="21"/>
  <c r="BP153" i="21"/>
  <c r="BP148" i="21"/>
  <c r="BP154" i="21"/>
  <c r="BP147" i="21"/>
  <c r="BP151" i="21"/>
  <c r="BP144" i="21"/>
  <c r="AW62" i="21"/>
  <c r="BC62" i="21"/>
  <c r="K62" i="21" s="1"/>
  <c r="AX62" i="21"/>
  <c r="AJ60" i="21"/>
  <c r="AJ58" i="21"/>
  <c r="BC56" i="21"/>
  <c r="K56" i="21" s="1"/>
  <c r="AW56" i="21"/>
  <c r="AJ57" i="21"/>
  <c r="AJ61" i="21"/>
  <c r="AX56" i="21"/>
  <c r="AJ67" i="21"/>
  <c r="AJ59" i="21"/>
  <c r="AJ148" i="21"/>
  <c r="AJ151" i="21"/>
  <c r="AJ143" i="21"/>
  <c r="AJ154" i="21"/>
  <c r="AJ147" i="21"/>
  <c r="AX142" i="21"/>
  <c r="AW142" i="21"/>
  <c r="AJ153" i="21"/>
  <c r="BC142" i="21"/>
  <c r="K142" i="21" s="1"/>
  <c r="AJ144" i="21"/>
  <c r="AW66" i="21"/>
  <c r="AX66" i="21"/>
  <c r="BC66" i="21"/>
  <c r="K66" i="21" s="1"/>
  <c r="AW94" i="21"/>
  <c r="AX94" i="21"/>
  <c r="BC94" i="21"/>
  <c r="K94" i="21" s="1"/>
  <c r="AK135" i="21"/>
  <c r="AK136" i="21"/>
  <c r="AK140" i="21"/>
  <c r="AK137" i="21"/>
  <c r="AK139" i="21"/>
  <c r="AK138" i="21"/>
  <c r="AK143" i="21"/>
  <c r="AK144" i="21"/>
  <c r="AK154" i="21"/>
  <c r="AK151" i="21"/>
  <c r="AK153" i="21"/>
  <c r="AK148" i="21"/>
  <c r="AK147" i="21"/>
  <c r="AL143" i="21"/>
  <c r="AL151" i="21"/>
  <c r="AL148" i="21"/>
  <c r="AL144" i="21"/>
  <c r="AL154" i="21"/>
  <c r="AL147" i="21"/>
  <c r="AL153" i="21"/>
  <c r="AL57" i="21"/>
  <c r="AL61" i="21"/>
  <c r="AL58" i="21"/>
  <c r="AL59" i="21"/>
  <c r="AL67" i="21"/>
  <c r="AL60" i="21"/>
  <c r="AL122" i="21"/>
  <c r="AL124" i="21"/>
  <c r="AL123" i="21"/>
  <c r="AM143" i="21"/>
  <c r="AM153" i="21"/>
  <c r="AM148" i="21"/>
  <c r="AM151" i="21"/>
  <c r="AM154" i="21"/>
  <c r="AM144" i="21"/>
  <c r="AM147" i="21"/>
  <c r="AM31" i="21"/>
  <c r="AM20" i="21"/>
  <c r="AM17" i="21"/>
  <c r="AM21" i="21"/>
  <c r="AM32" i="21"/>
  <c r="AM18" i="21"/>
  <c r="AM30" i="21"/>
  <c r="AM24" i="21"/>
  <c r="AM33" i="21"/>
  <c r="AM15" i="21"/>
  <c r="AM28" i="21"/>
  <c r="AO67" i="21"/>
  <c r="AO57" i="21"/>
  <c r="AO59" i="21"/>
  <c r="AO61" i="21"/>
  <c r="AO58" i="21"/>
  <c r="AO60" i="21"/>
  <c r="AO101" i="21"/>
  <c r="AO105" i="21"/>
  <c r="AO107" i="21"/>
  <c r="AO106" i="21"/>
  <c r="AP144" i="21"/>
  <c r="AP147" i="21"/>
  <c r="AP154" i="21"/>
  <c r="AP151" i="21"/>
  <c r="AP148" i="21"/>
  <c r="AP143" i="21"/>
  <c r="AP153" i="21"/>
  <c r="AP105" i="21"/>
  <c r="AP101" i="21"/>
  <c r="AP106" i="21"/>
  <c r="AP107" i="21"/>
  <c r="AP114" i="21"/>
  <c r="AP113" i="21"/>
  <c r="AQ85" i="21"/>
  <c r="AQ86" i="21"/>
  <c r="AQ78" i="21"/>
  <c r="AQ88" i="21"/>
  <c r="AQ89" i="21"/>
  <c r="AQ87" i="21"/>
  <c r="AQ73" i="21"/>
  <c r="AQ16" i="21"/>
  <c r="AR32" i="21"/>
  <c r="AR21" i="21"/>
  <c r="AR18" i="21"/>
  <c r="AR31" i="21"/>
  <c r="AR24" i="21"/>
  <c r="AR15" i="21"/>
  <c r="AR17" i="21"/>
  <c r="AR28" i="21"/>
  <c r="AR30" i="21"/>
  <c r="AR20" i="21"/>
  <c r="AR33" i="21"/>
  <c r="AR16" i="21"/>
  <c r="AR147" i="21"/>
  <c r="AR151" i="21"/>
  <c r="AR143" i="21"/>
  <c r="AR154" i="21"/>
  <c r="AR153" i="21"/>
  <c r="AR148" i="21"/>
  <c r="AR144" i="21"/>
  <c r="AS16" i="21"/>
  <c r="G16" i="21" s="1"/>
  <c r="AS58" i="21"/>
  <c r="G58" i="21" s="1"/>
  <c r="AS60" i="21"/>
  <c r="G60" i="21" s="1"/>
  <c r="AS59" i="21"/>
  <c r="G59" i="21" s="1"/>
  <c r="AS67" i="21"/>
  <c r="G67" i="21" s="1"/>
  <c r="AS57" i="21"/>
  <c r="G57" i="21" s="1"/>
  <c r="AS61" i="21"/>
  <c r="G61" i="21" s="1"/>
  <c r="AT31" i="21"/>
  <c r="AT24" i="21"/>
  <c r="AT30" i="21"/>
  <c r="AT28" i="21"/>
  <c r="AT17" i="21"/>
  <c r="AT21" i="21"/>
  <c r="AT32" i="21"/>
  <c r="AT18" i="21"/>
  <c r="AT15" i="21"/>
  <c r="AT33" i="21"/>
  <c r="AT20" i="21"/>
  <c r="AU126" i="21"/>
  <c r="BQ147" i="21"/>
  <c r="BQ151" i="21"/>
  <c r="BQ144" i="21"/>
  <c r="BQ154" i="21"/>
  <c r="BQ148" i="21"/>
  <c r="BQ143" i="21"/>
  <c r="BQ153" i="21"/>
  <c r="AW103" i="21"/>
  <c r="AX103" i="21"/>
  <c r="BC103" i="21"/>
  <c r="K103" i="21" s="1"/>
  <c r="AW64" i="21"/>
  <c r="AX64" i="21"/>
  <c r="BC64" i="21"/>
  <c r="K64" i="21" s="1"/>
  <c r="AX68" i="21"/>
  <c r="AW68" i="21"/>
  <c r="BC68" i="21"/>
  <c r="K68" i="21" s="1"/>
  <c r="AJ105" i="21"/>
  <c r="AW100" i="21"/>
  <c r="AJ106" i="21"/>
  <c r="BC100" i="21"/>
  <c r="K100" i="21" s="1"/>
  <c r="AJ101" i="21"/>
  <c r="AJ107" i="21"/>
  <c r="AX100" i="21"/>
  <c r="AW109" i="21"/>
  <c r="BC109" i="21"/>
  <c r="K109" i="21" s="1"/>
  <c r="AX109" i="21"/>
  <c r="AL28" i="21"/>
  <c r="AL15" i="21"/>
  <c r="AL31" i="21"/>
  <c r="AL17" i="21"/>
  <c r="AL21" i="21"/>
  <c r="AL18" i="21"/>
  <c r="AL32" i="21"/>
  <c r="AL24" i="21"/>
  <c r="AL30" i="21"/>
  <c r="AL20" i="21"/>
  <c r="AL33" i="21"/>
  <c r="AM122" i="21"/>
  <c r="AM124" i="21"/>
  <c r="AM123" i="21"/>
  <c r="AN113" i="21"/>
  <c r="AN114" i="21"/>
  <c r="AO114" i="21"/>
  <c r="AO113" i="21"/>
  <c r="AO135" i="21"/>
  <c r="AO136" i="21"/>
  <c r="AO137" i="21"/>
  <c r="AO138" i="21"/>
  <c r="AO139" i="21"/>
  <c r="AO140" i="21"/>
  <c r="AQ48" i="21"/>
  <c r="AQ37" i="21"/>
  <c r="AQ42" i="21"/>
  <c r="AQ50" i="21"/>
  <c r="AQ46" i="21"/>
  <c r="AQ51" i="21"/>
  <c r="AQ47" i="21"/>
  <c r="AQ54" i="21"/>
  <c r="AQ49" i="21"/>
  <c r="AQ52" i="21"/>
  <c r="AR51" i="21"/>
  <c r="AR42" i="21"/>
  <c r="AR54" i="21"/>
  <c r="AR47" i="21"/>
  <c r="AR48" i="21"/>
  <c r="AR37" i="21"/>
  <c r="AR46" i="21"/>
  <c r="AR49" i="21"/>
  <c r="AR52" i="21"/>
  <c r="AR50" i="21"/>
  <c r="AR97" i="21"/>
  <c r="AR96" i="21"/>
  <c r="AR92" i="21"/>
  <c r="AR98" i="21"/>
  <c r="AS122" i="21"/>
  <c r="G122" i="21" s="1"/>
  <c r="AS124" i="21"/>
  <c r="G124" i="21" s="1"/>
  <c r="AS123" i="21"/>
  <c r="G123" i="21" s="1"/>
  <c r="AS73" i="21"/>
  <c r="G73" i="21" s="1"/>
  <c r="AS89" i="21"/>
  <c r="G89" i="21" s="1"/>
  <c r="AS88" i="21"/>
  <c r="G88" i="21" s="1"/>
  <c r="AS85" i="21"/>
  <c r="G85" i="21" s="1"/>
  <c r="AS78" i="21"/>
  <c r="G78" i="21" s="1"/>
  <c r="AS86" i="21"/>
  <c r="G86" i="21" s="1"/>
  <c r="AS87" i="21"/>
  <c r="G87" i="21" s="1"/>
  <c r="AT60" i="21"/>
  <c r="AT59" i="21"/>
  <c r="AT67" i="21"/>
  <c r="AT57" i="21"/>
  <c r="AT61" i="21"/>
  <c r="AT58" i="21"/>
  <c r="AT105" i="21"/>
  <c r="AT106" i="21"/>
  <c r="AT107" i="21"/>
  <c r="AT101" i="21"/>
  <c r="AU58" i="21"/>
  <c r="AU59" i="21"/>
  <c r="AU60" i="21"/>
  <c r="AU67" i="21"/>
  <c r="AU61" i="21"/>
  <c r="AU57" i="21"/>
  <c r="AU128" i="21"/>
  <c r="BJ143" i="21"/>
  <c r="BJ147" i="21"/>
  <c r="BJ154" i="21"/>
  <c r="BJ153" i="21"/>
  <c r="BJ148" i="21"/>
  <c r="BJ144" i="21"/>
  <c r="BJ151" i="21"/>
  <c r="BR147" i="21"/>
  <c r="BR144" i="21"/>
  <c r="BR154" i="21"/>
  <c r="BR148" i="21"/>
  <c r="BR143" i="21"/>
  <c r="BR153" i="21"/>
  <c r="BR151" i="21"/>
  <c r="AW110" i="21"/>
  <c r="AX110" i="21"/>
  <c r="BC110" i="21"/>
  <c r="K110" i="21" s="1"/>
  <c r="AJ88" i="21"/>
  <c r="BC72" i="21"/>
  <c r="K72" i="21" s="1"/>
  <c r="AJ73" i="21"/>
  <c r="AJ85" i="21"/>
  <c r="AW72" i="21"/>
  <c r="AJ89" i="21"/>
  <c r="AX72" i="21"/>
  <c r="AJ86" i="21"/>
  <c r="AJ87" i="21"/>
  <c r="AJ78" i="21"/>
  <c r="AJ54" i="21"/>
  <c r="AJ37" i="21"/>
  <c r="BC36" i="21"/>
  <c r="K36" i="21" s="1"/>
  <c r="AJ42" i="21"/>
  <c r="AJ50" i="21"/>
  <c r="AJ48" i="21"/>
  <c r="AW36" i="21"/>
  <c r="AJ49" i="21"/>
  <c r="AX36" i="21"/>
  <c r="AJ46" i="21"/>
  <c r="AJ51" i="21"/>
  <c r="AJ52" i="21"/>
  <c r="AJ47" i="21"/>
  <c r="AW75" i="21"/>
  <c r="AX75" i="21"/>
  <c r="BC75" i="21"/>
  <c r="K75" i="21" s="1"/>
  <c r="AJ126" i="21"/>
  <c r="AX125" i="21"/>
  <c r="BC125" i="21"/>
  <c r="K125" i="21" s="1"/>
  <c r="AW125" i="21"/>
  <c r="AK119" i="21"/>
  <c r="AK116" i="21"/>
  <c r="AK118" i="21"/>
  <c r="AK117" i="21"/>
  <c r="AK115" i="21"/>
  <c r="AK92" i="21"/>
  <c r="AK98" i="21"/>
  <c r="AK96" i="21"/>
  <c r="AK97" i="21"/>
  <c r="AL118" i="21"/>
  <c r="AL115" i="21"/>
  <c r="AL119" i="21"/>
  <c r="AL116" i="21"/>
  <c r="AL117" i="21"/>
  <c r="AL101" i="21"/>
  <c r="AL107" i="21"/>
  <c r="AL106" i="21"/>
  <c r="AL105" i="21"/>
  <c r="AM57" i="21"/>
  <c r="AM60" i="21"/>
  <c r="AM58" i="21"/>
  <c r="AM67" i="21"/>
  <c r="AM61" i="21"/>
  <c r="AM59" i="21"/>
  <c r="AN139" i="21"/>
  <c r="AN135" i="21"/>
  <c r="AN137" i="21"/>
  <c r="AN138" i="21"/>
  <c r="AN136" i="21"/>
  <c r="AN140" i="21"/>
  <c r="AO73" i="21"/>
  <c r="AO87" i="21"/>
  <c r="AO88" i="21"/>
  <c r="AO89" i="21"/>
  <c r="AO78" i="21"/>
  <c r="AO86" i="21"/>
  <c r="AO85" i="21"/>
  <c r="AO92" i="21"/>
  <c r="AO97" i="21"/>
  <c r="AO98" i="21"/>
  <c r="AO96" i="21"/>
  <c r="AP136" i="21"/>
  <c r="AP139" i="21"/>
  <c r="AP140" i="21"/>
  <c r="AP137" i="21"/>
  <c r="AP138" i="21"/>
  <c r="AP135" i="21"/>
  <c r="AQ126" i="21"/>
  <c r="AQ106" i="21"/>
  <c r="AQ107" i="21"/>
  <c r="AQ105" i="21"/>
  <c r="AQ101" i="21"/>
  <c r="AS118" i="21"/>
  <c r="G118" i="21" s="1"/>
  <c r="AS119" i="21"/>
  <c r="G119" i="21" s="1"/>
  <c r="AS117" i="21"/>
  <c r="G117" i="21" s="1"/>
  <c r="AS116" i="21"/>
  <c r="G116" i="21" s="1"/>
  <c r="AS115" i="21"/>
  <c r="G115" i="21" s="1"/>
  <c r="AU86" i="21"/>
  <c r="AU85" i="21"/>
  <c r="AU88" i="21"/>
  <c r="AU78" i="21"/>
  <c r="AU87" i="21"/>
  <c r="AU89" i="21"/>
  <c r="AU73" i="21"/>
  <c r="BK147" i="21"/>
  <c r="BK148" i="21"/>
  <c r="BK151" i="21"/>
  <c r="BK154" i="21"/>
  <c r="BK153" i="21"/>
  <c r="BK143" i="21"/>
  <c r="BK144" i="21"/>
  <c r="BS151" i="21"/>
  <c r="O151" i="21" s="1"/>
  <c r="BS147" i="21"/>
  <c r="O147" i="21" s="1"/>
  <c r="BS144" i="21"/>
  <c r="O144" i="21" s="1"/>
  <c r="BS148" i="21"/>
  <c r="O148" i="21" s="1"/>
  <c r="BS153" i="21"/>
  <c r="O153" i="21" s="1"/>
  <c r="BS154" i="21"/>
  <c r="O154" i="21" s="1"/>
  <c r="BS143" i="21"/>
  <c r="O143" i="21" s="1"/>
  <c r="AJ124" i="21"/>
  <c r="AW121" i="21"/>
  <c r="AX121" i="21"/>
  <c r="AJ123" i="21"/>
  <c r="AJ122" i="21"/>
  <c r="BC121" i="21"/>
  <c r="K121" i="21" s="1"/>
  <c r="AJ132" i="21"/>
  <c r="AW77" i="21"/>
  <c r="BC77" i="21"/>
  <c r="K77" i="21" s="1"/>
  <c r="AX77" i="21"/>
  <c r="AJ97" i="21"/>
  <c r="AJ98" i="21"/>
  <c r="AJ92" i="21"/>
  <c r="AW91" i="21"/>
  <c r="AX91" i="21"/>
  <c r="AJ96" i="21"/>
  <c r="BC91" i="21"/>
  <c r="K91" i="21" s="1"/>
  <c r="AJ140" i="21"/>
  <c r="AX134" i="21"/>
  <c r="AJ137" i="21"/>
  <c r="BC134" i="21"/>
  <c r="K134" i="21" s="1"/>
  <c r="AJ138" i="21"/>
  <c r="AJ136" i="21"/>
  <c r="AW134" i="21"/>
  <c r="AJ135" i="21"/>
  <c r="AJ139" i="21"/>
  <c r="AW40" i="21"/>
  <c r="BC40" i="21"/>
  <c r="K40" i="21" s="1"/>
  <c r="AX40" i="21"/>
  <c r="AK107" i="21"/>
  <c r="AK106" i="21"/>
  <c r="AK101" i="21"/>
  <c r="AK105" i="21"/>
  <c r="AL97" i="21"/>
  <c r="AL92" i="21"/>
  <c r="AL98" i="21"/>
  <c r="AL96" i="21"/>
  <c r="AL135" i="21"/>
  <c r="AL136" i="21"/>
  <c r="AL137" i="21"/>
  <c r="AL138" i="21"/>
  <c r="AL139" i="21"/>
  <c r="AL140" i="21"/>
  <c r="AM48" i="21"/>
  <c r="AM49" i="21"/>
  <c r="AM47" i="21"/>
  <c r="AM54" i="21"/>
  <c r="AM42" i="21"/>
  <c r="AM50" i="21"/>
  <c r="AM52" i="21"/>
  <c r="AM51" i="21"/>
  <c r="AM37" i="21"/>
  <c r="AM46" i="21"/>
  <c r="AM101" i="21"/>
  <c r="AM105" i="21"/>
  <c r="AM107" i="21"/>
  <c r="AM106" i="21"/>
  <c r="AM88" i="21"/>
  <c r="AM89" i="21"/>
  <c r="AM87" i="21"/>
  <c r="AM85" i="21"/>
  <c r="AM73" i="21"/>
  <c r="AM78" i="21"/>
  <c r="AM86" i="21"/>
  <c r="AN119" i="21"/>
  <c r="AN117" i="21"/>
  <c r="AN115" i="21"/>
  <c r="AN118" i="21"/>
  <c r="AN116" i="21"/>
  <c r="AN60" i="21"/>
  <c r="AN61" i="21"/>
  <c r="AN57" i="21"/>
  <c r="AN58" i="21"/>
  <c r="AN67" i="21"/>
  <c r="AN59" i="21"/>
  <c r="AN101" i="21"/>
  <c r="AN105" i="21"/>
  <c r="AN106" i="21"/>
  <c r="AN107" i="21"/>
  <c r="AO119" i="21"/>
  <c r="AO117" i="21"/>
  <c r="AO115" i="21"/>
  <c r="AO116" i="21"/>
  <c r="AO118" i="21"/>
  <c r="AP48" i="21"/>
  <c r="AP51" i="21"/>
  <c r="AP54" i="21"/>
  <c r="AP50" i="21"/>
  <c r="AP49" i="21"/>
  <c r="AP47" i="21"/>
  <c r="AP46" i="21"/>
  <c r="AP37" i="21"/>
  <c r="AP42" i="21"/>
  <c r="AP52" i="21"/>
  <c r="AQ144" i="21"/>
  <c r="AQ154" i="21"/>
  <c r="AQ153" i="21"/>
  <c r="AQ151" i="21"/>
  <c r="AQ147" i="21"/>
  <c r="AQ143" i="21"/>
  <c r="AQ148" i="21"/>
  <c r="AQ128" i="21"/>
  <c r="AQ96" i="21"/>
  <c r="AQ97" i="21"/>
  <c r="AQ98" i="21"/>
  <c r="AQ92" i="21"/>
  <c r="AQ114" i="21"/>
  <c r="AQ113" i="21"/>
  <c r="AR106" i="21"/>
  <c r="AR105" i="21"/>
  <c r="AR107" i="21"/>
  <c r="AR101" i="21"/>
  <c r="AS92" i="21"/>
  <c r="G92" i="21" s="1"/>
  <c r="AS96" i="21"/>
  <c r="G96" i="21" s="1"/>
  <c r="AS98" i="21"/>
  <c r="G98" i="21" s="1"/>
  <c r="AS97" i="21"/>
  <c r="G97" i="21" s="1"/>
  <c r="AS101" i="21"/>
  <c r="G101" i="21" s="1"/>
  <c r="AS107" i="21"/>
  <c r="G107" i="21" s="1"/>
  <c r="AS105" i="21"/>
  <c r="G105" i="21" s="1"/>
  <c r="AS106" i="21"/>
  <c r="G106" i="21" s="1"/>
  <c r="AT116" i="21"/>
  <c r="AT115" i="21"/>
  <c r="AT118" i="21"/>
  <c r="AT119" i="21"/>
  <c r="AT117" i="21"/>
  <c r="AT113" i="21"/>
  <c r="AT114" i="21"/>
  <c r="AU119" i="21"/>
  <c r="AU116" i="21"/>
  <c r="AU117" i="21"/>
  <c r="AU115" i="21"/>
  <c r="AU118" i="21"/>
  <c r="BL151" i="21"/>
  <c r="BL153" i="21"/>
  <c r="BL144" i="21"/>
  <c r="BL143" i="21"/>
  <c r="BL154" i="21"/>
  <c r="BL148" i="21"/>
  <c r="BL147" i="21"/>
  <c r="BT153" i="21"/>
  <c r="BT154" i="21"/>
  <c r="BT147" i="21"/>
  <c r="BT151" i="21"/>
  <c r="BT148" i="21"/>
  <c r="BT144" i="21"/>
  <c r="BT143" i="21"/>
  <c r="AW27" i="21"/>
  <c r="AX27" i="21"/>
  <c r="BC27" i="21"/>
  <c r="K27" i="21" s="1"/>
  <c r="AW93" i="21"/>
  <c r="BC93" i="21"/>
  <c r="K93" i="21" s="1"/>
  <c r="AX93" i="21"/>
  <c r="AJ118" i="21"/>
  <c r="AX111" i="21"/>
  <c r="AJ117" i="21"/>
  <c r="AJ116" i="21"/>
  <c r="AW111" i="21"/>
  <c r="AJ115" i="21"/>
  <c r="BC111" i="21"/>
  <c r="K111" i="21" s="1"/>
  <c r="AJ119" i="21"/>
  <c r="AW63" i="21"/>
  <c r="BC63" i="21"/>
  <c r="K63" i="21" s="1"/>
  <c r="AX63" i="21"/>
  <c r="AK78" i="21"/>
  <c r="AK87" i="21"/>
  <c r="AK88" i="21"/>
  <c r="AK89" i="21"/>
  <c r="AK73" i="21"/>
  <c r="AK85" i="21"/>
  <c r="AK86" i="21"/>
  <c r="AK113" i="21"/>
  <c r="AK114" i="21"/>
  <c r="AL52" i="21"/>
  <c r="AL51" i="21"/>
  <c r="AL47" i="21"/>
  <c r="AL46" i="21"/>
  <c r="AL42" i="21"/>
  <c r="AL49" i="21"/>
  <c r="AL37" i="21"/>
  <c r="AL54" i="21"/>
  <c r="AL48" i="21"/>
  <c r="AL50" i="21"/>
  <c r="AM117" i="21"/>
  <c r="AM118" i="21"/>
  <c r="AM119" i="21"/>
  <c r="AM116" i="21"/>
  <c r="AM115" i="21"/>
  <c r="AO16" i="21"/>
  <c r="AP30" i="21"/>
  <c r="AP33" i="21"/>
  <c r="AP18" i="21"/>
  <c r="AP24" i="21"/>
  <c r="AP20" i="21"/>
  <c r="AP28" i="21"/>
  <c r="AP17" i="21"/>
  <c r="AP31" i="21"/>
  <c r="AP21" i="21"/>
  <c r="AP32" i="21"/>
  <c r="AP15" i="21"/>
  <c r="AQ116" i="21"/>
  <c r="AQ118" i="21"/>
  <c r="AQ115" i="21"/>
  <c r="AQ117" i="21"/>
  <c r="AQ119" i="21"/>
  <c r="AQ139" i="21"/>
  <c r="AQ136" i="21"/>
  <c r="AQ138" i="21"/>
  <c r="AQ137" i="21"/>
  <c r="AQ135" i="21"/>
  <c r="AQ140" i="21"/>
  <c r="AR116" i="21"/>
  <c r="AR118" i="21"/>
  <c r="AR119" i="21"/>
  <c r="AR117" i="21"/>
  <c r="AR115" i="21"/>
  <c r="AS135" i="21"/>
  <c r="G135" i="21" s="1"/>
  <c r="AS140" i="21"/>
  <c r="G140" i="21" s="1"/>
  <c r="AS139" i="21"/>
  <c r="G139" i="21" s="1"/>
  <c r="AS136" i="21"/>
  <c r="G136" i="21" s="1"/>
  <c r="AS137" i="21"/>
  <c r="G137" i="21" s="1"/>
  <c r="AS138" i="21"/>
  <c r="G138" i="21" s="1"/>
  <c r="AS113" i="21"/>
  <c r="G113" i="21" s="1"/>
  <c r="AS114" i="21"/>
  <c r="G114" i="21" s="1"/>
  <c r="AS32" i="21"/>
  <c r="G32" i="21" s="1"/>
  <c r="AS24" i="21"/>
  <c r="G24" i="21" s="1"/>
  <c r="AS31" i="21"/>
  <c r="G31" i="21" s="1"/>
  <c r="AS17" i="21"/>
  <c r="G17" i="21" s="1"/>
  <c r="AS21" i="21"/>
  <c r="G21" i="21" s="1"/>
  <c r="AS18" i="21"/>
  <c r="G18" i="21" s="1"/>
  <c r="AS33" i="21"/>
  <c r="G33" i="21" s="1"/>
  <c r="AS20" i="21"/>
  <c r="G20" i="21" s="1"/>
  <c r="AS30" i="21"/>
  <c r="G30" i="21" s="1"/>
  <c r="AS28" i="21"/>
  <c r="G28" i="21" s="1"/>
  <c r="AS15" i="21"/>
  <c r="G15" i="21" s="1"/>
  <c r="AT128" i="21"/>
  <c r="AT126" i="21"/>
  <c r="AT139" i="21"/>
  <c r="AT138" i="21"/>
  <c r="AT136" i="21"/>
  <c r="AT135" i="21"/>
  <c r="AT137" i="21"/>
  <c r="AT140" i="21"/>
  <c r="AU47" i="21"/>
  <c r="AU48" i="21"/>
  <c r="AU49" i="21"/>
  <c r="AU37" i="21"/>
  <c r="AU52" i="21"/>
  <c r="AU54" i="21"/>
  <c r="AU46" i="21"/>
  <c r="AU50" i="21"/>
  <c r="AU51" i="21"/>
  <c r="AU42" i="21"/>
  <c r="AU113" i="21"/>
  <c r="AU114" i="21"/>
  <c r="BM144" i="21"/>
  <c r="BM143" i="21"/>
  <c r="BM154" i="21"/>
  <c r="BM151" i="21"/>
  <c r="BM147" i="21"/>
  <c r="BM148" i="21"/>
  <c r="BM153" i="21"/>
  <c r="BU143" i="21"/>
  <c r="BU151" i="21"/>
  <c r="BU153" i="21"/>
  <c r="BU147" i="21"/>
  <c r="BU144" i="21"/>
  <c r="BU154" i="21"/>
  <c r="BU148" i="21"/>
  <c r="AJ130" i="21"/>
  <c r="BC129" i="21"/>
  <c r="K129" i="21" s="1"/>
  <c r="AW129" i="21"/>
  <c r="AX129" i="21"/>
  <c r="BC70" i="21"/>
  <c r="K70" i="21" s="1"/>
  <c r="AX70" i="21"/>
  <c r="AW70" i="21"/>
  <c r="AW74" i="21"/>
  <c r="AX74" i="21"/>
  <c r="BC74" i="21"/>
  <c r="K74" i="21" s="1"/>
  <c r="AJ21" i="21"/>
  <c r="AJ24" i="21"/>
  <c r="AJ31" i="21"/>
  <c r="AJ30" i="21"/>
  <c r="AJ32" i="21"/>
  <c r="AJ28" i="21"/>
  <c r="AJ18" i="21"/>
  <c r="AJ33" i="21"/>
  <c r="AJ20" i="21"/>
  <c r="AJ17" i="21"/>
  <c r="AJ15" i="21"/>
  <c r="AX102" i="21"/>
  <c r="AW102" i="21"/>
  <c r="BC102" i="21"/>
  <c r="K102" i="21" s="1"/>
  <c r="AK57" i="21"/>
  <c r="AK67" i="21"/>
  <c r="AK61" i="21"/>
  <c r="AK59" i="21"/>
  <c r="AK58" i="21"/>
  <c r="AK60" i="21"/>
  <c r="AK16" i="21"/>
  <c r="AK37" i="21"/>
  <c r="AK50" i="21"/>
  <c r="AK42" i="21"/>
  <c r="AK52" i="21"/>
  <c r="AK49" i="21"/>
  <c r="AK51" i="21"/>
  <c r="AK48" i="21"/>
  <c r="AK46" i="21"/>
  <c r="AK54" i="21"/>
  <c r="AK47" i="21"/>
  <c r="AL73" i="21"/>
  <c r="AL89" i="21"/>
  <c r="AL87" i="21"/>
  <c r="AL78" i="21"/>
  <c r="AL86" i="21"/>
  <c r="AL85" i="21"/>
  <c r="AL88" i="21"/>
  <c r="AN73" i="21"/>
  <c r="AN85" i="21"/>
  <c r="AN86" i="21"/>
  <c r="AN78" i="21"/>
  <c r="AN88" i="21"/>
  <c r="AN89" i="21"/>
  <c r="AN87" i="21"/>
  <c r="AN51" i="21"/>
  <c r="AN48" i="21"/>
  <c r="AN42" i="21"/>
  <c r="AN49" i="21"/>
  <c r="AN46" i="21"/>
  <c r="AN37" i="21"/>
  <c r="AN52" i="21"/>
  <c r="AN50" i="21"/>
  <c r="AN47" i="21"/>
  <c r="AN54" i="21"/>
  <c r="AN92" i="21"/>
  <c r="AN96" i="21"/>
  <c r="AN97" i="21"/>
  <c r="AN98" i="21"/>
  <c r="AN16" i="21"/>
  <c r="AO48" i="21"/>
  <c r="AO50" i="21"/>
  <c r="AO42" i="21"/>
  <c r="AO37" i="21"/>
  <c r="AO46" i="21"/>
  <c r="AO49" i="21"/>
  <c r="AO54" i="21"/>
  <c r="AO52" i="21"/>
  <c r="AO47" i="21"/>
  <c r="AO51" i="21"/>
  <c r="AQ67" i="21"/>
  <c r="AQ58" i="21"/>
  <c r="AQ59" i="21"/>
  <c r="AQ57" i="21"/>
  <c r="AQ60" i="21"/>
  <c r="AQ61" i="21"/>
  <c r="AQ130" i="21"/>
  <c r="AR59" i="21"/>
  <c r="AR60" i="21"/>
  <c r="AR58" i="21"/>
  <c r="AR61" i="21"/>
  <c r="AR57" i="21"/>
  <c r="AR67" i="21"/>
  <c r="AR137" i="21"/>
  <c r="AR139" i="21"/>
  <c r="AR140" i="21"/>
  <c r="AR136" i="21"/>
  <c r="AR135" i="21"/>
  <c r="AR138" i="21"/>
  <c r="AS37" i="21"/>
  <c r="G37" i="21" s="1"/>
  <c r="AS49" i="21"/>
  <c r="G49" i="21" s="1"/>
  <c r="AS52" i="21"/>
  <c r="G52" i="21" s="1"/>
  <c r="AS48" i="21"/>
  <c r="G48" i="21" s="1"/>
  <c r="AS50" i="21"/>
  <c r="G50" i="21" s="1"/>
  <c r="AS54" i="21"/>
  <c r="G54" i="21" s="1"/>
  <c r="AS42" i="21"/>
  <c r="G42" i="21" s="1"/>
  <c r="AS46" i="21"/>
  <c r="G46" i="21" s="1"/>
  <c r="AS47" i="21"/>
  <c r="G47" i="21" s="1"/>
  <c r="AS51" i="21"/>
  <c r="G51" i="21" s="1"/>
  <c r="AT73" i="21"/>
  <c r="AT78" i="21"/>
  <c r="AT85" i="21"/>
  <c r="AT89" i="21"/>
  <c r="AT86" i="21"/>
  <c r="AT88" i="21"/>
  <c r="AT87" i="21"/>
  <c r="AT130" i="21"/>
  <c r="AU107" i="21"/>
  <c r="AU101" i="21"/>
  <c r="AU105" i="21"/>
  <c r="AU106" i="21"/>
  <c r="AU122" i="21"/>
  <c r="AU124" i="21"/>
  <c r="AU123" i="21"/>
  <c r="CN144" i="21"/>
  <c r="CL147" i="21"/>
  <c r="CN148" i="21"/>
  <c r="CL144" i="21"/>
  <c r="CP151" i="21"/>
  <c r="CM151" i="21"/>
  <c r="CP153" i="21"/>
  <c r="CT148" i="21"/>
  <c r="CK143" i="21"/>
  <c r="CL154" i="21"/>
  <c r="CK151" i="21"/>
  <c r="CT151" i="21"/>
  <c r="CT144" i="21"/>
  <c r="CT147" i="21"/>
  <c r="CL148" i="21"/>
  <c r="CM143" i="21"/>
  <c r="CL151" i="21"/>
  <c r="CM153" i="21"/>
  <c r="CM154" i="21"/>
  <c r="CQ147" i="21"/>
  <c r="CP144" i="21"/>
  <c r="CP154" i="21"/>
  <c r="CL153" i="21"/>
  <c r="CQ148" i="21"/>
  <c r="CK153" i="21"/>
  <c r="CQ144" i="21"/>
  <c r="CQ153" i="21"/>
  <c r="CK147" i="21"/>
  <c r="CM147" i="21"/>
  <c r="CN153" i="21"/>
  <c r="CQ143" i="21"/>
  <c r="CK148" i="21"/>
  <c r="CT143" i="21"/>
  <c r="CP147" i="21"/>
  <c r="CM148" i="21"/>
  <c r="BJ139" i="21"/>
  <c r="CK154" i="21"/>
  <c r="CT154" i="21"/>
  <c r="CT153" i="21"/>
  <c r="CN147" i="21"/>
  <c r="CP143" i="21"/>
  <c r="CS151" i="21"/>
  <c r="W151" i="21" s="1"/>
  <c r="CN154" i="21"/>
  <c r="CN151" i="21"/>
  <c r="CS154" i="21"/>
  <c r="W154" i="21" s="1"/>
  <c r="CS148" i="21"/>
  <c r="W148" i="21" s="1"/>
  <c r="CS144" i="21"/>
  <c r="W144" i="21" s="1"/>
  <c r="CO151" i="21"/>
  <c r="CS153" i="21"/>
  <c r="W153" i="21" s="1"/>
  <c r="CS147" i="21"/>
  <c r="W147" i="21" s="1"/>
  <c r="CO137" i="21"/>
  <c r="CU143" i="21"/>
  <c r="CU148" i="21"/>
  <c r="BS140" i="21"/>
  <c r="O140" i="21" s="1"/>
  <c r="CO148" i="21"/>
  <c r="CN140" i="21"/>
  <c r="CN138" i="21"/>
  <c r="BS139" i="21"/>
  <c r="O139" i="21" s="1"/>
  <c r="CN136" i="21"/>
  <c r="CR144" i="21"/>
  <c r="CU137" i="21"/>
  <c r="CO153" i="21"/>
  <c r="CR148" i="21"/>
  <c r="CO139" i="21"/>
  <c r="CR151" i="21"/>
  <c r="CO154" i="21"/>
  <c r="BM135" i="21"/>
  <c r="BM139" i="21"/>
  <c r="CR143" i="21"/>
  <c r="CO147" i="21"/>
  <c r="CU139" i="21"/>
  <c r="CO140" i="21"/>
  <c r="CU135" i="21"/>
  <c r="CO144" i="21"/>
  <c r="CU140" i="21"/>
  <c r="BB110" i="12"/>
  <c r="CU144" i="21"/>
  <c r="CU147" i="21"/>
  <c r="BR110" i="12"/>
  <c r="CU151" i="21"/>
  <c r="CU153" i="21"/>
  <c r="CU154" i="21"/>
  <c r="BL140" i="21"/>
  <c r="CM139" i="21"/>
  <c r="BP140" i="21"/>
  <c r="BP136" i="21"/>
  <c r="CM138" i="21"/>
  <c r="CR153" i="21"/>
  <c r="CR154" i="21"/>
  <c r="CQ138" i="21"/>
  <c r="BP137" i="21"/>
  <c r="CJ153" i="21"/>
  <c r="CJ144" i="21"/>
  <c r="BP139" i="21"/>
  <c r="BS138" i="21"/>
  <c r="O138" i="21" s="1"/>
  <c r="CM140" i="21"/>
  <c r="CJ148" i="21"/>
  <c r="BQ138" i="21"/>
  <c r="CJ147" i="21"/>
  <c r="CJ151" i="21"/>
  <c r="CJ143" i="21"/>
  <c r="BQ136" i="21"/>
  <c r="BS136" i="21"/>
  <c r="O136" i="21" s="1"/>
  <c r="CM137" i="21"/>
  <c r="CQ139" i="21"/>
  <c r="CN137" i="21"/>
  <c r="CQ140" i="21"/>
  <c r="CL139" i="21"/>
  <c r="CL135" i="21"/>
  <c r="CN139" i="21"/>
  <c r="CW110" i="12"/>
  <c r="AK110" i="12"/>
  <c r="CX142" i="21"/>
  <c r="CW142" i="21"/>
  <c r="CQ151" i="21"/>
  <c r="BZ110" i="12"/>
  <c r="BS137" i="21"/>
  <c r="O137" i="21" s="1"/>
  <c r="CC142" i="21"/>
  <c r="S142" i="21" s="1"/>
  <c r="BW142" i="21"/>
  <c r="BX142" i="21"/>
  <c r="CL138" i="21"/>
  <c r="CL137" i="21"/>
  <c r="CL140" i="21"/>
  <c r="CS98" i="21"/>
  <c r="W98" i="21" s="1"/>
  <c r="BK89" i="21"/>
  <c r="BJ137" i="21"/>
  <c r="CQ136" i="21"/>
  <c r="BU140" i="21"/>
  <c r="BK52" i="21"/>
  <c r="BJ136" i="21"/>
  <c r="BJ140" i="21"/>
  <c r="CT139" i="21"/>
  <c r="CQ124" i="21"/>
  <c r="BU33" i="21"/>
  <c r="CT138" i="21"/>
  <c r="CJ139" i="21"/>
  <c r="BJ138" i="21"/>
  <c r="CJ137" i="21"/>
  <c r="CJ138" i="21"/>
  <c r="CJ136" i="21"/>
  <c r="CT137" i="21"/>
  <c r="CT140" i="21"/>
  <c r="CS107" i="21"/>
  <c r="W107" i="21" s="1"/>
  <c r="BM136" i="21"/>
  <c r="BU47" i="21"/>
  <c r="BU37" i="21"/>
  <c r="BK138" i="21"/>
  <c r="CU32" i="21"/>
  <c r="BQ140" i="21"/>
  <c r="BQ139" i="21"/>
  <c r="BU139" i="21"/>
  <c r="CK137" i="21"/>
  <c r="BU117" i="21"/>
  <c r="BK140" i="21"/>
  <c r="BU137" i="21"/>
  <c r="CM58" i="21"/>
  <c r="CM67" i="21"/>
  <c r="CT119" i="21"/>
  <c r="BU136" i="21"/>
  <c r="BJ52" i="21"/>
  <c r="CT50" i="21"/>
  <c r="V50" i="21" s="1"/>
  <c r="CT49" i="21"/>
  <c r="V49" i="21" s="1"/>
  <c r="CN54" i="21"/>
  <c r="CU52" i="21"/>
  <c r="CN51" i="21"/>
  <c r="CU50" i="21"/>
  <c r="CU42" i="21"/>
  <c r="CN117" i="21"/>
  <c r="CU37" i="21"/>
  <c r="CU24" i="21"/>
  <c r="BQ33" i="21"/>
  <c r="CS78" i="21"/>
  <c r="W78" i="21" s="1"/>
  <c r="BN89" i="21"/>
  <c r="CS89" i="21"/>
  <c r="W89" i="21" s="1"/>
  <c r="BR105" i="21"/>
  <c r="CS101" i="21"/>
  <c r="W101" i="21" s="1"/>
  <c r="BK86" i="21"/>
  <c r="BJ105" i="21"/>
  <c r="CU86" i="21"/>
  <c r="CM116" i="21"/>
  <c r="CU88" i="21"/>
  <c r="CR140" i="21"/>
  <c r="CN87" i="21"/>
  <c r="CU89" i="21"/>
  <c r="CT59" i="21"/>
  <c r="BM31" i="21"/>
  <c r="BS88" i="21"/>
  <c r="O88" i="21" s="1"/>
  <c r="BP31" i="21"/>
  <c r="CT117" i="21"/>
  <c r="BN60" i="21"/>
  <c r="BM119" i="21"/>
  <c r="BK49" i="21"/>
  <c r="CK67" i="21"/>
  <c r="BT85" i="21"/>
  <c r="BP33" i="21"/>
  <c r="CL116" i="21"/>
  <c r="BK51" i="21"/>
  <c r="CJ37" i="21"/>
  <c r="CU28" i="21"/>
  <c r="BU89" i="21"/>
  <c r="BU21" i="21"/>
  <c r="BU78" i="21"/>
  <c r="BU17" i="21"/>
  <c r="BU85" i="21"/>
  <c r="BU86" i="21"/>
  <c r="BU119" i="21"/>
  <c r="BU73" i="21"/>
  <c r="CQ101" i="21"/>
  <c r="CU33" i="21"/>
  <c r="BU20" i="21"/>
  <c r="BR136" i="21"/>
  <c r="BU24" i="21"/>
  <c r="CK59" i="21"/>
  <c r="BS86" i="21"/>
  <c r="O86" i="21" s="1"/>
  <c r="BU51" i="21"/>
  <c r="BU54" i="21"/>
  <c r="CM31" i="21"/>
  <c r="BN87" i="21"/>
  <c r="BR17" i="21"/>
  <c r="BU42" i="21"/>
  <c r="CM30" i="21"/>
  <c r="BQ96" i="21"/>
  <c r="BR21" i="21"/>
  <c r="BU52" i="21"/>
  <c r="CM28" i="21"/>
  <c r="BU50" i="21"/>
  <c r="CK58" i="21"/>
  <c r="CM33" i="21"/>
  <c r="BQ97" i="21"/>
  <c r="CQ105" i="21"/>
  <c r="CO122" i="21"/>
  <c r="BT78" i="21"/>
  <c r="CK123" i="21"/>
  <c r="BN107" i="21"/>
  <c r="CK124" i="21"/>
  <c r="CS106" i="21"/>
  <c r="W106" i="21" s="1"/>
  <c r="CU60" i="21"/>
  <c r="CS139" i="21"/>
  <c r="W139" i="21" s="1"/>
  <c r="BK58" i="21"/>
  <c r="BL98" i="21"/>
  <c r="CO88" i="21"/>
  <c r="BJ67" i="21"/>
  <c r="BM138" i="21"/>
  <c r="CO89" i="21"/>
  <c r="CO85" i="21"/>
  <c r="CO73" i="21"/>
  <c r="BL107" i="21"/>
  <c r="BM96" i="21"/>
  <c r="CQ73" i="21"/>
  <c r="CR88" i="21"/>
  <c r="BR42" i="21"/>
  <c r="BS98" i="21"/>
  <c r="O98" i="21" s="1"/>
  <c r="CL59" i="21"/>
  <c r="CK52" i="21"/>
  <c r="BS89" i="21"/>
  <c r="O89" i="21" s="1"/>
  <c r="BS97" i="21"/>
  <c r="O97" i="21" s="1"/>
  <c r="BM92" i="21"/>
  <c r="CQ85" i="21"/>
  <c r="CQ89" i="21"/>
  <c r="CS50" i="21"/>
  <c r="W50" i="21" s="1"/>
  <c r="BP138" i="21"/>
  <c r="BJ59" i="21"/>
  <c r="BM98" i="21"/>
  <c r="CQ88" i="21"/>
  <c r="BS78" i="21"/>
  <c r="O78" i="21" s="1"/>
  <c r="CU126" i="21"/>
  <c r="CN57" i="21"/>
  <c r="CQ67" i="21"/>
  <c r="CK119" i="21"/>
  <c r="BR50" i="21"/>
  <c r="BS96" i="21"/>
  <c r="O96" i="21" s="1"/>
  <c r="BO30" i="21"/>
  <c r="BS85" i="21"/>
  <c r="O85" i="21" s="1"/>
  <c r="CT96" i="21"/>
  <c r="CR49" i="21"/>
  <c r="CK97" i="21"/>
  <c r="BR119" i="21"/>
  <c r="CR37" i="21"/>
  <c r="BR52" i="21"/>
  <c r="CS119" i="21"/>
  <c r="W119" i="21" s="1"/>
  <c r="CS88" i="21"/>
  <c r="W88" i="21" s="1"/>
  <c r="BS116" i="21"/>
  <c r="O116" i="21" s="1"/>
  <c r="CT88" i="21"/>
  <c r="BU101" i="21"/>
  <c r="BU98" i="21"/>
  <c r="CU96" i="21"/>
  <c r="BJ78" i="21"/>
  <c r="BS57" i="21"/>
  <c r="O57" i="21" s="1"/>
  <c r="CK98" i="21"/>
  <c r="CQ33" i="21"/>
  <c r="CR78" i="21"/>
  <c r="CR48" i="21"/>
  <c r="BR47" i="21"/>
  <c r="BR46" i="21"/>
  <c r="BS17" i="21"/>
  <c r="O17" i="21" s="1"/>
  <c r="CS87" i="21"/>
  <c r="W87" i="21" s="1"/>
  <c r="CU92" i="21"/>
  <c r="BU105" i="21"/>
  <c r="BS60" i="21"/>
  <c r="O60" i="21" s="1"/>
  <c r="BS61" i="21"/>
  <c r="O61" i="21" s="1"/>
  <c r="BL96" i="21"/>
  <c r="BL97" i="21"/>
  <c r="BR49" i="21"/>
  <c r="CR42" i="21"/>
  <c r="BR48" i="21"/>
  <c r="CR87" i="21"/>
  <c r="CR73" i="21"/>
  <c r="CS118" i="21"/>
  <c r="W118" i="21" s="1"/>
  <c r="BS67" i="21"/>
  <c r="O67" i="21" s="1"/>
  <c r="CQ117" i="21"/>
  <c r="CR46" i="21"/>
  <c r="BU97" i="21"/>
  <c r="BS59" i="21"/>
  <c r="O59" i="21" s="1"/>
  <c r="CS85" i="21"/>
  <c r="W85" i="21" s="1"/>
  <c r="CS86" i="21"/>
  <c r="W86" i="21" s="1"/>
  <c r="CR98" i="21"/>
  <c r="CJ61" i="21"/>
  <c r="BM60" i="21"/>
  <c r="CJ107" i="21"/>
  <c r="CM57" i="21"/>
  <c r="BQ101" i="21"/>
  <c r="CQ97" i="21"/>
  <c r="CR85" i="21"/>
  <c r="BS117" i="21"/>
  <c r="O117" i="21" s="1"/>
  <c r="BM67" i="21"/>
  <c r="CM60" i="21"/>
  <c r="CJ106" i="21"/>
  <c r="CO124" i="21"/>
  <c r="CM105" i="21"/>
  <c r="CQ28" i="21"/>
  <c r="CQ30" i="21"/>
  <c r="CJ92" i="21"/>
  <c r="CM117" i="21"/>
  <c r="BP122" i="21"/>
  <c r="BP124" i="21"/>
  <c r="CQ119" i="21"/>
  <c r="CR86" i="21"/>
  <c r="CM59" i="21"/>
  <c r="CL67" i="21"/>
  <c r="CL58" i="21"/>
  <c r="CL61" i="21"/>
  <c r="CK89" i="21"/>
  <c r="CK33" i="21"/>
  <c r="BN24" i="21"/>
  <c r="BM59" i="21"/>
  <c r="BJ116" i="21"/>
  <c r="CQ57" i="21"/>
  <c r="BN61" i="21"/>
  <c r="BN67" i="21"/>
  <c r="BR24" i="21"/>
  <c r="BN59" i="21"/>
  <c r="BL85" i="21"/>
  <c r="BQ124" i="21"/>
  <c r="BM18" i="21"/>
  <c r="BR54" i="21"/>
  <c r="CJ85" i="21"/>
  <c r="BQ122" i="21"/>
  <c r="BO107" i="21"/>
  <c r="BL59" i="21"/>
  <c r="BN58" i="21"/>
  <c r="BM20" i="21"/>
  <c r="BM21" i="21"/>
  <c r="CM37" i="21"/>
  <c r="BR107" i="21"/>
  <c r="BK117" i="21"/>
  <c r="BQ51" i="21"/>
  <c r="BQ42" i="21"/>
  <c r="BT86" i="21"/>
  <c r="BU28" i="21"/>
  <c r="BU30" i="21"/>
  <c r="CM87" i="21"/>
  <c r="BL54" i="21"/>
  <c r="CM78" i="21"/>
  <c r="BQ48" i="21"/>
  <c r="BT28" i="21"/>
  <c r="BT30" i="21"/>
  <c r="BT89" i="21"/>
  <c r="BU61" i="21"/>
  <c r="BP59" i="21"/>
  <c r="BQ52" i="21"/>
  <c r="BR88" i="21"/>
  <c r="BL117" i="21"/>
  <c r="BL37" i="21"/>
  <c r="CM88" i="21"/>
  <c r="BT124" i="21"/>
  <c r="CP89" i="21"/>
  <c r="BU57" i="21"/>
  <c r="BK119" i="21"/>
  <c r="BL119" i="21"/>
  <c r="BR96" i="21"/>
  <c r="BU126" i="21"/>
  <c r="BN28" i="21"/>
  <c r="CO98" i="21"/>
  <c r="CT97" i="21"/>
  <c r="BQ105" i="21"/>
  <c r="CQ59" i="21"/>
  <c r="BL24" i="21"/>
  <c r="BR117" i="21"/>
  <c r="CQ60" i="21"/>
  <c r="CT122" i="21"/>
  <c r="BM116" i="21"/>
  <c r="CS48" i="21"/>
  <c r="W48" i="21" s="1"/>
  <c r="BK136" i="21"/>
  <c r="CN58" i="21"/>
  <c r="CM106" i="21"/>
  <c r="CR92" i="21"/>
  <c r="BK135" i="21"/>
  <c r="BK137" i="21"/>
  <c r="CM107" i="21"/>
  <c r="CR96" i="21"/>
  <c r="CS37" i="21"/>
  <c r="W37" i="21" s="1"/>
  <c r="CL119" i="21"/>
  <c r="BJ123" i="21"/>
  <c r="CT123" i="21"/>
  <c r="CO92" i="21"/>
  <c r="BQ24" i="21"/>
  <c r="CS54" i="21"/>
  <c r="W54" i="21" s="1"/>
  <c r="CS47" i="21"/>
  <c r="W47" i="21" s="1"/>
  <c r="CP59" i="21"/>
  <c r="CN59" i="21"/>
  <c r="CL98" i="21"/>
  <c r="CM42" i="21"/>
  <c r="BM122" i="21"/>
  <c r="BP54" i="21"/>
  <c r="BP85" i="21"/>
  <c r="BP52" i="21"/>
  <c r="CS97" i="21"/>
  <c r="W97" i="21" s="1"/>
  <c r="BT98" i="21"/>
  <c r="BM61" i="21"/>
  <c r="BO67" i="21"/>
  <c r="BL57" i="21"/>
  <c r="CU67" i="21"/>
  <c r="CN61" i="21"/>
  <c r="BQ57" i="21"/>
  <c r="CM47" i="21"/>
  <c r="CQ123" i="21"/>
  <c r="BP78" i="21"/>
  <c r="BP49" i="21"/>
  <c r="BQ17" i="21"/>
  <c r="CT37" i="21"/>
  <c r="V37" i="21" s="1"/>
  <c r="BT96" i="21"/>
  <c r="BO140" i="21"/>
  <c r="BM57" i="21"/>
  <c r="BO58" i="21"/>
  <c r="BU59" i="21"/>
  <c r="BL105" i="21"/>
  <c r="CM50" i="21"/>
  <c r="BN97" i="21"/>
  <c r="BQ18" i="21"/>
  <c r="BQ16" i="21"/>
  <c r="CT30" i="21"/>
  <c r="V30" i="21" s="1"/>
  <c r="BT117" i="21"/>
  <c r="CU46" i="21"/>
  <c r="CR139" i="21"/>
  <c r="BL138" i="21"/>
  <c r="CU57" i="21"/>
  <c r="CN67" i="21"/>
  <c r="BK46" i="21"/>
  <c r="BL50" i="21"/>
  <c r="BL21" i="21"/>
  <c r="BL51" i="21"/>
  <c r="CM48" i="21"/>
  <c r="BL122" i="21"/>
  <c r="BN78" i="21"/>
  <c r="BN98" i="21"/>
  <c r="BP42" i="21"/>
  <c r="BP47" i="21"/>
  <c r="CT31" i="21"/>
  <c r="V31" i="21" s="1"/>
  <c r="CU54" i="21"/>
  <c r="CU47" i="21"/>
  <c r="CU51" i="21"/>
  <c r="CR135" i="21"/>
  <c r="CS138" i="21"/>
  <c r="W138" i="21" s="1"/>
  <c r="CR138" i="21"/>
  <c r="BL136" i="21"/>
  <c r="CS137" i="21"/>
  <c r="W137" i="21" s="1"/>
  <c r="CU59" i="21"/>
  <c r="CU58" i="21"/>
  <c r="BJ33" i="21"/>
  <c r="BK50" i="21"/>
  <c r="BL47" i="21"/>
  <c r="CM89" i="21"/>
  <c r="CM54" i="21"/>
  <c r="BN92" i="21"/>
  <c r="BP106" i="21"/>
  <c r="BP37" i="21"/>
  <c r="CR47" i="21"/>
  <c r="BT119" i="21"/>
  <c r="BT24" i="21"/>
  <c r="CS140" i="21"/>
  <c r="W140" i="21" s="1"/>
  <c r="BL106" i="21"/>
  <c r="BJ132" i="21"/>
  <c r="CM49" i="21"/>
  <c r="CM51" i="21"/>
  <c r="BM47" i="21"/>
  <c r="BN85" i="21"/>
  <c r="BM123" i="21"/>
  <c r="BP48" i="21"/>
  <c r="CP48" i="21"/>
  <c r="BQ20" i="21"/>
  <c r="CS96" i="21"/>
  <c r="W96" i="21" s="1"/>
  <c r="BT17" i="21"/>
  <c r="CT52" i="21"/>
  <c r="V52" i="21" s="1"/>
  <c r="BT42" i="21"/>
  <c r="BL137" i="21"/>
  <c r="CU61" i="21"/>
  <c r="CK30" i="21"/>
  <c r="BL88" i="21"/>
  <c r="BP50" i="21"/>
  <c r="BP46" i="21"/>
  <c r="BT21" i="21"/>
  <c r="CR136" i="21"/>
  <c r="CS136" i="21"/>
  <c r="W136" i="21" s="1"/>
  <c r="BL139" i="21"/>
  <c r="BQ59" i="21"/>
  <c r="BK18" i="21"/>
  <c r="CS123" i="21"/>
  <c r="W123" i="21" s="1"/>
  <c r="BM87" i="21"/>
  <c r="BM51" i="21"/>
  <c r="BM42" i="21"/>
  <c r="BN116" i="21"/>
  <c r="CO37" i="21"/>
  <c r="BQ85" i="21"/>
  <c r="CR31" i="21"/>
  <c r="CR33" i="21"/>
  <c r="CS52" i="21"/>
  <c r="W52" i="21" s="1"/>
  <c r="BS49" i="21"/>
  <c r="O49" i="21" s="1"/>
  <c r="BT101" i="21"/>
  <c r="CT42" i="21"/>
  <c r="V42" i="21" s="1"/>
  <c r="BT50" i="21"/>
  <c r="BT139" i="21"/>
  <c r="BN136" i="21"/>
  <c r="BO137" i="21"/>
  <c r="BN137" i="21"/>
  <c r="BT138" i="21"/>
  <c r="CJ117" i="21"/>
  <c r="BQ67" i="21"/>
  <c r="CP67" i="21"/>
  <c r="CR58" i="21"/>
  <c r="BQ61" i="21"/>
  <c r="BK97" i="21"/>
  <c r="BK48" i="21"/>
  <c r="CL33" i="21"/>
  <c r="BT122" i="21"/>
  <c r="BM48" i="21"/>
  <c r="BM49" i="21"/>
  <c r="BM52" i="21"/>
  <c r="BN49" i="21"/>
  <c r="BO87" i="21"/>
  <c r="BQ87" i="21"/>
  <c r="BQ73" i="21"/>
  <c r="BS42" i="21"/>
  <c r="O42" i="21" s="1"/>
  <c r="BS54" i="21"/>
  <c r="O54" i="21" s="1"/>
  <c r="BT52" i="21"/>
  <c r="X29" i="21"/>
  <c r="BP61" i="21"/>
  <c r="BM46" i="21"/>
  <c r="CO54" i="21"/>
  <c r="BO98" i="21"/>
  <c r="BQ78" i="21"/>
  <c r="CR28" i="21"/>
  <c r="BS51" i="21"/>
  <c r="O51" i="21" s="1"/>
  <c r="CU107" i="21"/>
  <c r="BN139" i="21"/>
  <c r="BO135" i="21"/>
  <c r="BT136" i="21"/>
  <c r="BK96" i="21"/>
  <c r="BL46" i="21"/>
  <c r="BL49" i="21"/>
  <c r="BM54" i="21"/>
  <c r="CM85" i="21"/>
  <c r="BM50" i="21"/>
  <c r="CM86" i="21"/>
  <c r="BN48" i="21"/>
  <c r="CN106" i="21"/>
  <c r="BN51" i="21"/>
  <c r="CN116" i="21"/>
  <c r="BQ116" i="21"/>
  <c r="BQ88" i="21"/>
  <c r="BQ50" i="21"/>
  <c r="BQ46" i="21"/>
  <c r="BR78" i="21"/>
  <c r="BS47" i="21"/>
  <c r="O47" i="21" s="1"/>
  <c r="CS51" i="21"/>
  <c r="W51" i="21" s="1"/>
  <c r="BT48" i="21"/>
  <c r="CU106" i="21"/>
  <c r="BT140" i="21"/>
  <c r="BP67" i="21"/>
  <c r="CR61" i="21"/>
  <c r="BK24" i="21"/>
  <c r="CT130" i="21"/>
  <c r="CN107" i="21"/>
  <c r="CP107" i="21"/>
  <c r="BR32" i="21"/>
  <c r="BP58" i="21"/>
  <c r="BP57" i="21"/>
  <c r="CP60" i="21"/>
  <c r="CP61" i="21"/>
  <c r="BK21" i="21"/>
  <c r="BU130" i="21"/>
  <c r="BO78" i="21"/>
  <c r="BP118" i="21"/>
  <c r="CP106" i="21"/>
  <c r="BQ54" i="21"/>
  <c r="BS46" i="21"/>
  <c r="O46" i="21" s="1"/>
  <c r="BS52" i="21"/>
  <c r="O52" i="21" s="1"/>
  <c r="CT48" i="21"/>
  <c r="V48" i="21" s="1"/>
  <c r="BK98" i="21"/>
  <c r="BN122" i="21"/>
  <c r="BO97" i="21"/>
  <c r="BR28" i="21"/>
  <c r="BR33" i="21"/>
  <c r="BS48" i="21"/>
  <c r="O48" i="21" s="1"/>
  <c r="CT47" i="21"/>
  <c r="V47" i="21" s="1"/>
  <c r="BO139" i="21"/>
  <c r="BN138" i="21"/>
  <c r="CK51" i="21"/>
  <c r="BJ48" i="21"/>
  <c r="CR60" i="21"/>
  <c r="CJ52" i="21"/>
  <c r="CJ47" i="21"/>
  <c r="CR67" i="21"/>
  <c r="BJ118" i="21"/>
  <c r="BJ85" i="21"/>
  <c r="CK48" i="21"/>
  <c r="BL17" i="21"/>
  <c r="CL78" i="21"/>
  <c r="BU122" i="21"/>
  <c r="BT128" i="21"/>
  <c r="CN46" i="21"/>
  <c r="BN119" i="21"/>
  <c r="CN47" i="21"/>
  <c r="BR92" i="21"/>
  <c r="CT87" i="21"/>
  <c r="BR135" i="21"/>
  <c r="CK140" i="21"/>
  <c r="CJ54" i="21"/>
  <c r="CJ51" i="21"/>
  <c r="CJ50" i="21"/>
  <c r="CJ49" i="21"/>
  <c r="CK42" i="21"/>
  <c r="BK30" i="21"/>
  <c r="CL32" i="21"/>
  <c r="BU124" i="21"/>
  <c r="BU123" i="21"/>
  <c r="CN42" i="21"/>
  <c r="CN98" i="21"/>
  <c r="CN88" i="21"/>
  <c r="CP96" i="21"/>
  <c r="CP42" i="21"/>
  <c r="BS33" i="21"/>
  <c r="O33" i="21" s="1"/>
  <c r="CT73" i="21"/>
  <c r="CT78" i="21"/>
  <c r="BJ86" i="21"/>
  <c r="BJ42" i="21"/>
  <c r="BJ88" i="21"/>
  <c r="CK106" i="21"/>
  <c r="CL87" i="21"/>
  <c r="BR124" i="21"/>
  <c r="CP46" i="21"/>
  <c r="CP54" i="21"/>
  <c r="BS32" i="21"/>
  <c r="O32" i="21" s="1"/>
  <c r="CP138" i="21"/>
  <c r="CK136" i="21"/>
  <c r="BL61" i="21"/>
  <c r="CS60" i="21"/>
  <c r="W60" i="21" s="1"/>
  <c r="CK47" i="21"/>
  <c r="BM89" i="21"/>
  <c r="CN86" i="21"/>
  <c r="CP49" i="21"/>
  <c r="BS31" i="21"/>
  <c r="O31" i="21" s="1"/>
  <c r="CP137" i="21"/>
  <c r="CP139" i="21"/>
  <c r="BR140" i="21"/>
  <c r="CS59" i="21"/>
  <c r="W59" i="21" s="1"/>
  <c r="BJ50" i="21"/>
  <c r="CS67" i="21"/>
  <c r="W67" i="21" s="1"/>
  <c r="BJ58" i="21"/>
  <c r="CS58" i="21"/>
  <c r="W58" i="21" s="1"/>
  <c r="CS61" i="21"/>
  <c r="W61" i="21" s="1"/>
  <c r="BK33" i="21"/>
  <c r="CL89" i="21"/>
  <c r="BK124" i="21"/>
  <c r="BK123" i="21"/>
  <c r="CR122" i="21"/>
  <c r="CU130" i="21"/>
  <c r="CN28" i="21"/>
  <c r="CN33" i="21"/>
  <c r="CN89" i="21"/>
  <c r="CN73" i="21"/>
  <c r="BO49" i="21"/>
  <c r="CQ86" i="21"/>
  <c r="BR98" i="21"/>
  <c r="BS30" i="21"/>
  <c r="O30" i="21" s="1"/>
  <c r="CK139" i="21"/>
  <c r="BR139" i="21"/>
  <c r="BJ57" i="21"/>
  <c r="BL67" i="21"/>
  <c r="BJ73" i="21"/>
  <c r="BJ46" i="21"/>
  <c r="BJ49" i="21"/>
  <c r="BL58" i="21"/>
  <c r="BK31" i="21"/>
  <c r="BL32" i="21"/>
  <c r="CL85" i="21"/>
  <c r="BM88" i="21"/>
  <c r="BM86" i="21"/>
  <c r="BN86" i="21"/>
  <c r="CN50" i="21"/>
  <c r="CP51" i="21"/>
  <c r="CK138" i="21"/>
  <c r="CU124" i="21"/>
  <c r="CM96" i="21"/>
  <c r="BR122" i="21"/>
  <c r="CN85" i="21"/>
  <c r="CP52" i="21"/>
  <c r="CS33" i="21"/>
  <c r="W33" i="21" s="1"/>
  <c r="CT85" i="21"/>
  <c r="V85" i="21" s="1"/>
  <c r="CU73" i="21"/>
  <c r="CP140" i="21"/>
  <c r="BR138" i="21"/>
  <c r="CP135" i="21"/>
  <c r="CK46" i="21"/>
  <c r="BP116" i="21"/>
  <c r="BT106" i="21"/>
  <c r="BT73" i="21"/>
  <c r="CU117" i="21"/>
  <c r="CN97" i="21"/>
  <c r="CO30" i="21"/>
  <c r="X102" i="21"/>
  <c r="CQ96" i="21"/>
  <c r="X103" i="21"/>
  <c r="BR16" i="21"/>
  <c r="BL52" i="21"/>
  <c r="CL30" i="21"/>
  <c r="CJ67" i="21"/>
  <c r="CJ57" i="21"/>
  <c r="BR61" i="21"/>
  <c r="CK60" i="21"/>
  <c r="CL31" i="21"/>
  <c r="BL48" i="21"/>
  <c r="BT123" i="21"/>
  <c r="BN31" i="21"/>
  <c r="BN17" i="21"/>
  <c r="BO52" i="21"/>
  <c r="CP97" i="21"/>
  <c r="BP87" i="21"/>
  <c r="BP89" i="21"/>
  <c r="CR116" i="21"/>
  <c r="BS24" i="21"/>
  <c r="O24" i="21" s="1"/>
  <c r="CT54" i="21"/>
  <c r="V54" i="21" s="1"/>
  <c r="BT20" i="21"/>
  <c r="BT49" i="21"/>
  <c r="BO105" i="21"/>
  <c r="CP86" i="21"/>
  <c r="CP78" i="21"/>
  <c r="BQ118" i="21"/>
  <c r="BR106" i="21"/>
  <c r="BR87" i="21"/>
  <c r="BR31" i="21"/>
  <c r="BR85" i="21"/>
  <c r="CS46" i="21"/>
  <c r="W46" i="21" s="1"/>
  <c r="BT54" i="21"/>
  <c r="CU118" i="21"/>
  <c r="BO61" i="21"/>
  <c r="CJ59" i="21"/>
  <c r="CJ60" i="21"/>
  <c r="BK54" i="21"/>
  <c r="BL87" i="21"/>
  <c r="CL54" i="21"/>
  <c r="BN20" i="21"/>
  <c r="CN105" i="21"/>
  <c r="BN88" i="21"/>
  <c r="BO47" i="21"/>
  <c r="BO96" i="21"/>
  <c r="BO21" i="21"/>
  <c r="CO86" i="21"/>
  <c r="BP86" i="21"/>
  <c r="BQ37" i="21"/>
  <c r="BS21" i="21"/>
  <c r="O21" i="21" s="1"/>
  <c r="CS49" i="21"/>
  <c r="W49" i="21" s="1"/>
  <c r="BT46" i="21"/>
  <c r="BN16" i="21"/>
  <c r="BM137" i="21"/>
  <c r="CO138" i="21"/>
  <c r="BJ28" i="21"/>
  <c r="BN30" i="21"/>
  <c r="BN33" i="21"/>
  <c r="CO78" i="21"/>
  <c r="BP88" i="21"/>
  <c r="CP87" i="21"/>
  <c r="CP105" i="21"/>
  <c r="BR86" i="21"/>
  <c r="BT37" i="21"/>
  <c r="CO136" i="21"/>
  <c r="CS30" i="21"/>
  <c r="W30" i="21" s="1"/>
  <c r="BR58" i="21"/>
  <c r="CT128" i="21"/>
  <c r="BO106" i="21"/>
  <c r="BQ47" i="21"/>
  <c r="BR73" i="21"/>
  <c r="CU85" i="21"/>
  <c r="HJ96" i="12"/>
  <c r="GE96" i="12"/>
  <c r="IL85" i="12"/>
  <c r="CK116" i="21"/>
  <c r="CL48" i="21"/>
  <c r="CO106" i="21"/>
  <c r="IL89" i="12"/>
  <c r="FM97" i="12"/>
  <c r="GE97" i="12"/>
  <c r="EX92" i="12"/>
  <c r="EX96" i="12"/>
  <c r="CT101" i="21"/>
  <c r="CJ31" i="21"/>
  <c r="BJ32" i="21"/>
  <c r="BJ47" i="21"/>
  <c r="CO58" i="21"/>
  <c r="CJ32" i="21"/>
  <c r="CL50" i="21"/>
  <c r="CL97" i="21"/>
  <c r="CL106" i="21"/>
  <c r="BQ126" i="21"/>
  <c r="CN49" i="21"/>
  <c r="BO24" i="21"/>
  <c r="CO107" i="21"/>
  <c r="BO20" i="21"/>
  <c r="BO88" i="21"/>
  <c r="CP47" i="21"/>
  <c r="CO67" i="21"/>
  <c r="BK61" i="21"/>
  <c r="BJ92" i="21"/>
  <c r="BJ96" i="21"/>
  <c r="BR57" i="21"/>
  <c r="CO60" i="21"/>
  <c r="CJ30" i="21"/>
  <c r="BK47" i="21"/>
  <c r="CL42" i="21"/>
  <c r="BL33" i="21"/>
  <c r="CL86" i="21"/>
  <c r="CL101" i="21"/>
  <c r="CL88" i="21"/>
  <c r="CU122" i="21"/>
  <c r="BM85" i="21"/>
  <c r="CM97" i="21"/>
  <c r="CQ128" i="21"/>
  <c r="BK122" i="21"/>
  <c r="BL16" i="21"/>
  <c r="CM98" i="21"/>
  <c r="CN96" i="21"/>
  <c r="BO32" i="21"/>
  <c r="BO86" i="21"/>
  <c r="CO32" i="21"/>
  <c r="BO28" i="21"/>
  <c r="CP88" i="21"/>
  <c r="CP50" i="21"/>
  <c r="BO138" i="21"/>
  <c r="BN140" i="21"/>
  <c r="HJ92" i="12"/>
  <c r="FM98" i="12"/>
  <c r="FY98" i="12"/>
  <c r="KX78" i="12"/>
  <c r="CL47" i="21"/>
  <c r="CL51" i="21"/>
  <c r="BS123" i="21"/>
  <c r="O123" i="21" s="1"/>
  <c r="CN52" i="21"/>
  <c r="CO31" i="21"/>
  <c r="BO31" i="21"/>
  <c r="CO101" i="21"/>
  <c r="BP28" i="21"/>
  <c r="HJ98" i="12"/>
  <c r="ER96" i="12"/>
  <c r="IS86" i="12"/>
  <c r="BK59" i="21"/>
  <c r="BK67" i="21"/>
  <c r="CO57" i="21"/>
  <c r="CO59" i="21"/>
  <c r="BJ51" i="21"/>
  <c r="CL60" i="21"/>
  <c r="BK78" i="21"/>
  <c r="CK105" i="21"/>
  <c r="CK50" i="21"/>
  <c r="BK85" i="21"/>
  <c r="BK88" i="21"/>
  <c r="CL52" i="21"/>
  <c r="BL30" i="21"/>
  <c r="CL96" i="21"/>
  <c r="CL46" i="21"/>
  <c r="BM30" i="21"/>
  <c r="CM52" i="21"/>
  <c r="BM32" i="21"/>
  <c r="CN48" i="21"/>
  <c r="CR123" i="21"/>
  <c r="CO33" i="21"/>
  <c r="CP85" i="21"/>
  <c r="CP98" i="21"/>
  <c r="BP30" i="21"/>
  <c r="CT28" i="21"/>
  <c r="V28" i="21" s="1"/>
  <c r="CT106" i="21"/>
  <c r="V106" i="21" s="1"/>
  <c r="FY97" i="12"/>
  <c r="IS89" i="12"/>
  <c r="IS78" i="12"/>
  <c r="BR67" i="21"/>
  <c r="BK57" i="21"/>
  <c r="CK61" i="21"/>
  <c r="BR60" i="21"/>
  <c r="CK49" i="21"/>
  <c r="BK42" i="21"/>
  <c r="CK107" i="21"/>
  <c r="CL49" i="21"/>
  <c r="BL31" i="21"/>
  <c r="CL107" i="21"/>
  <c r="BM33" i="21"/>
  <c r="BM78" i="21"/>
  <c r="BU128" i="21"/>
  <c r="BO85" i="21"/>
  <c r="BO89" i="21"/>
  <c r="CO96" i="21"/>
  <c r="BO16" i="21"/>
  <c r="CR32" i="21"/>
  <c r="BS50" i="21"/>
  <c r="O50" i="21" s="1"/>
  <c r="BX110" i="21"/>
  <c r="CC110" i="21"/>
  <c r="S110" i="21" s="1"/>
  <c r="BW110" i="21"/>
  <c r="CX104" i="21"/>
  <c r="DC104" i="21"/>
  <c r="AA104" i="21" s="1"/>
  <c r="CW104" i="21"/>
  <c r="BT57" i="21"/>
  <c r="N57" i="21" s="1"/>
  <c r="CC103" i="21"/>
  <c r="S103" i="21" s="1"/>
  <c r="BW103" i="21"/>
  <c r="BX103" i="21"/>
  <c r="CT67" i="21"/>
  <c r="CC62" i="21"/>
  <c r="S62" i="21" s="1"/>
  <c r="BX62" i="21"/>
  <c r="BW62" i="21"/>
  <c r="CW111" i="21"/>
  <c r="CJ115" i="21"/>
  <c r="CX111" i="21"/>
  <c r="DC111" i="21"/>
  <c r="AA111" i="21" s="1"/>
  <c r="CJ88" i="21"/>
  <c r="CX72" i="21"/>
  <c r="DC72" i="21"/>
  <c r="AA72" i="21" s="1"/>
  <c r="CW72" i="21"/>
  <c r="BJ106" i="21"/>
  <c r="CC100" i="21"/>
  <c r="S100" i="21" s="1"/>
  <c r="BW100" i="21"/>
  <c r="BX100" i="21"/>
  <c r="BK113" i="21"/>
  <c r="BK114" i="21"/>
  <c r="BX125" i="21"/>
  <c r="BW125" i="21"/>
  <c r="CC125" i="21"/>
  <c r="S125" i="21" s="1"/>
  <c r="BO117" i="21"/>
  <c r="BO115" i="21"/>
  <c r="CO117" i="21"/>
  <c r="CO115" i="21"/>
  <c r="CP117" i="21"/>
  <c r="CP115" i="21"/>
  <c r="BP24" i="21"/>
  <c r="BP15" i="21"/>
  <c r="BP113" i="21"/>
  <c r="BP114" i="21"/>
  <c r="CQ46" i="21"/>
  <c r="BT97" i="21"/>
  <c r="BU31" i="21"/>
  <c r="BT135" i="21"/>
  <c r="BT58" i="21"/>
  <c r="CJ116" i="21"/>
  <c r="BO57" i="21"/>
  <c r="BW41" i="21"/>
  <c r="CC41" i="21"/>
  <c r="BX41" i="21"/>
  <c r="DC64" i="21"/>
  <c r="AA64" i="21" s="1"/>
  <c r="CW64" i="21"/>
  <c r="CX64" i="21"/>
  <c r="BX29" i="21"/>
  <c r="BW29" i="21"/>
  <c r="CC29" i="21"/>
  <c r="S29" i="21" s="1"/>
  <c r="CK28" i="21"/>
  <c r="CX94" i="21"/>
  <c r="CW94" i="21"/>
  <c r="DC94" i="21"/>
  <c r="AA94" i="21" s="1"/>
  <c r="BK106" i="21"/>
  <c r="DC65" i="21"/>
  <c r="AA65" i="21" s="1"/>
  <c r="CW65" i="21"/>
  <c r="CX65" i="21"/>
  <c r="CK85" i="21"/>
  <c r="BJ119" i="21"/>
  <c r="BW111" i="21"/>
  <c r="BX111" i="21"/>
  <c r="CC111" i="21"/>
  <c r="S111" i="21" s="1"/>
  <c r="BJ115" i="21"/>
  <c r="BL89" i="21"/>
  <c r="BT126" i="21"/>
  <c r="BL18" i="21"/>
  <c r="BL15" i="21"/>
  <c r="CJ122" i="21"/>
  <c r="BN42" i="21"/>
  <c r="CC129" i="21"/>
  <c r="S129" i="21" s="1"/>
  <c r="BW129" i="21"/>
  <c r="BX129" i="21"/>
  <c r="CN31" i="21"/>
  <c r="BS122" i="21"/>
  <c r="O122" i="21" s="1"/>
  <c r="CO51" i="21"/>
  <c r="BO116" i="21"/>
  <c r="CN119" i="21"/>
  <c r="CN115" i="21"/>
  <c r="BP107" i="21"/>
  <c r="BP21" i="21"/>
  <c r="CQ49" i="21"/>
  <c r="CQ50" i="21"/>
  <c r="BQ86" i="21"/>
  <c r="CR105" i="21"/>
  <c r="CR113" i="21"/>
  <c r="CR114" i="21"/>
  <c r="BS113" i="21"/>
  <c r="O113" i="21" s="1"/>
  <c r="BS114" i="21"/>
  <c r="O114" i="21" s="1"/>
  <c r="BS16" i="21"/>
  <c r="O16" i="21" s="1"/>
  <c r="CT98" i="21"/>
  <c r="BT118" i="21"/>
  <c r="BT115" i="21"/>
  <c r="BT16" i="21"/>
  <c r="CT61" i="21"/>
  <c r="CT60" i="21"/>
  <c r="BO60" i="21"/>
  <c r="CW66" i="21"/>
  <c r="CX66" i="21"/>
  <c r="DC66" i="21"/>
  <c r="AA66" i="21" s="1"/>
  <c r="BW76" i="21"/>
  <c r="BX76" i="21"/>
  <c r="CC76" i="21"/>
  <c r="S76" i="21" s="1"/>
  <c r="CX29" i="21"/>
  <c r="CW29" i="21"/>
  <c r="DC29" i="21"/>
  <c r="AA29" i="21" s="1"/>
  <c r="BX68" i="21"/>
  <c r="CC68" i="21"/>
  <c r="S68" i="21" s="1"/>
  <c r="BW68" i="21"/>
  <c r="CK87" i="21"/>
  <c r="CQ61" i="21"/>
  <c r="BX75" i="21"/>
  <c r="CC75" i="21"/>
  <c r="S75" i="21" s="1"/>
  <c r="BW75" i="21"/>
  <c r="CW110" i="21"/>
  <c r="DC110" i="21"/>
  <c r="AA110" i="21" s="1"/>
  <c r="CX110" i="21"/>
  <c r="CX74" i="21"/>
  <c r="CW74" i="21"/>
  <c r="DC74" i="21"/>
  <c r="AA74" i="21" s="1"/>
  <c r="BK118" i="21"/>
  <c r="BK115" i="21"/>
  <c r="BT130" i="21"/>
  <c r="CL118" i="21"/>
  <c r="CL115" i="21"/>
  <c r="CU128" i="21"/>
  <c r="BJ122" i="21"/>
  <c r="CC121" i="21"/>
  <c r="S121" i="21" s="1"/>
  <c r="BW121" i="21"/>
  <c r="BX121" i="21"/>
  <c r="BN54" i="21"/>
  <c r="CU123" i="21"/>
  <c r="BS124" i="21"/>
  <c r="O124" i="21" s="1"/>
  <c r="CQ122" i="21"/>
  <c r="BN52" i="21"/>
  <c r="CN113" i="21"/>
  <c r="CN114" i="21"/>
  <c r="CO46" i="21"/>
  <c r="CO52" i="21"/>
  <c r="CP118" i="21"/>
  <c r="BP20" i="21"/>
  <c r="CP31" i="21"/>
  <c r="CP119" i="21"/>
  <c r="CQ42" i="21"/>
  <c r="CP114" i="21"/>
  <c r="CP113" i="21"/>
  <c r="BQ119" i="21"/>
  <c r="BQ115" i="21"/>
  <c r="CQ31" i="21"/>
  <c r="CS32" i="21"/>
  <c r="W32" i="21" s="1"/>
  <c r="CS31" i="21"/>
  <c r="W31" i="21" s="1"/>
  <c r="CS114" i="21"/>
  <c r="W114" i="21" s="1"/>
  <c r="CS113" i="21"/>
  <c r="W113" i="21" s="1"/>
  <c r="BS20" i="21"/>
  <c r="O20" i="21" s="1"/>
  <c r="BS15" i="21"/>
  <c r="O15" i="21" s="1"/>
  <c r="BT51" i="21"/>
  <c r="CT46" i="21"/>
  <c r="V46" i="21" s="1"/>
  <c r="BT15" i="21"/>
  <c r="CU114" i="21"/>
  <c r="CU113" i="21"/>
  <c r="CU49" i="21"/>
  <c r="CW76" i="21"/>
  <c r="CX76" i="21"/>
  <c r="DC76" i="21"/>
  <c r="AA76" i="21" s="1"/>
  <c r="DC62" i="21"/>
  <c r="AA62" i="21" s="1"/>
  <c r="CX62" i="21"/>
  <c r="CW62" i="21"/>
  <c r="BX102" i="21"/>
  <c r="CC102" i="21"/>
  <c r="S102" i="21" s="1"/>
  <c r="BW102" i="21"/>
  <c r="CW70" i="21"/>
  <c r="CX70" i="21"/>
  <c r="DC70" i="21"/>
  <c r="AA70" i="21" s="1"/>
  <c r="CJ97" i="21"/>
  <c r="CW91" i="21"/>
  <c r="DC91" i="21"/>
  <c r="AA91" i="21" s="1"/>
  <c r="CX91" i="21"/>
  <c r="CW39" i="21"/>
  <c r="CX39" i="21"/>
  <c r="CC63" i="21"/>
  <c r="S63" i="21" s="1"/>
  <c r="BW63" i="21"/>
  <c r="BX63" i="21"/>
  <c r="BX104" i="21"/>
  <c r="CC104" i="21"/>
  <c r="S104" i="21" s="1"/>
  <c r="BW104" i="21"/>
  <c r="BJ61" i="21"/>
  <c r="BX56" i="21"/>
  <c r="CC56" i="21"/>
  <c r="S56" i="21" s="1"/>
  <c r="BW56" i="21"/>
  <c r="BX39" i="21"/>
  <c r="CC39" i="21"/>
  <c r="BW39" i="21"/>
  <c r="BU58" i="21"/>
  <c r="DC102" i="21"/>
  <c r="AA102" i="21" s="1"/>
  <c r="CX102" i="21"/>
  <c r="CW102" i="21"/>
  <c r="CW41" i="21"/>
  <c r="CX41" i="21"/>
  <c r="BK17" i="21"/>
  <c r="BK15" i="21"/>
  <c r="CJ132" i="21"/>
  <c r="DC121" i="21"/>
  <c r="AA121" i="21" s="1"/>
  <c r="CW121" i="21"/>
  <c r="CX121" i="21"/>
  <c r="CM113" i="21"/>
  <c r="CM114" i="21"/>
  <c r="BO114" i="21"/>
  <c r="BO113" i="21"/>
  <c r="BP105" i="21"/>
  <c r="BQ31" i="21"/>
  <c r="CR101" i="21"/>
  <c r="CR117" i="21"/>
  <c r="CR115" i="21"/>
  <c r="BT32" i="21"/>
  <c r="BT88" i="21"/>
  <c r="CU119" i="21"/>
  <c r="CU115" i="21"/>
  <c r="CU78" i="21"/>
  <c r="CT135" i="21"/>
  <c r="BJ135" i="21"/>
  <c r="CC134" i="21"/>
  <c r="S134" i="21" s="1"/>
  <c r="BW134" i="21"/>
  <c r="BX134" i="21"/>
  <c r="CJ135" i="21"/>
  <c r="CW134" i="21"/>
  <c r="CX134" i="21"/>
  <c r="CX103" i="21"/>
  <c r="CW103" i="21"/>
  <c r="DC103" i="21"/>
  <c r="AA103" i="21" s="1"/>
  <c r="BW70" i="21"/>
  <c r="BX70" i="21"/>
  <c r="CC70" i="21"/>
  <c r="S70" i="21" s="1"/>
  <c r="CW109" i="21"/>
  <c r="DC109" i="21"/>
  <c r="AA109" i="21" s="1"/>
  <c r="CX109" i="21"/>
  <c r="DC93" i="21"/>
  <c r="AA93" i="21" s="1"/>
  <c r="CW93" i="21"/>
  <c r="CX93" i="21"/>
  <c r="BX64" i="21"/>
  <c r="BW64" i="21"/>
  <c r="CC64" i="21"/>
  <c r="S64" i="21" s="1"/>
  <c r="DC68" i="21"/>
  <c r="AA68" i="21" s="1"/>
  <c r="CX68" i="21"/>
  <c r="CW68" i="21"/>
  <c r="BJ87" i="21"/>
  <c r="BW72" i="21"/>
  <c r="BX72" i="21"/>
  <c r="CC72" i="21"/>
  <c r="S72" i="21" s="1"/>
  <c r="BK105" i="21"/>
  <c r="CX69" i="21"/>
  <c r="CW69" i="21"/>
  <c r="DC69" i="21"/>
  <c r="AA69" i="21" s="1"/>
  <c r="CW75" i="21"/>
  <c r="CX75" i="21"/>
  <c r="DC75" i="21"/>
  <c r="AA75" i="21" s="1"/>
  <c r="BK87" i="21"/>
  <c r="BN123" i="21"/>
  <c r="BM106" i="21"/>
  <c r="BL113" i="21"/>
  <c r="BL114" i="21"/>
  <c r="BN47" i="21"/>
  <c r="CL123" i="21"/>
  <c r="CL124" i="21"/>
  <c r="CN124" i="21"/>
  <c r="CC127" i="21"/>
  <c r="S127" i="21" s="1"/>
  <c r="BW127" i="21"/>
  <c r="BX127" i="21"/>
  <c r="BN113" i="21"/>
  <c r="BN114" i="21"/>
  <c r="BO46" i="21"/>
  <c r="CO119" i="21"/>
  <c r="BP119" i="21"/>
  <c r="BP115" i="21"/>
  <c r="CQ51" i="21"/>
  <c r="CQ113" i="21"/>
  <c r="CQ114" i="21"/>
  <c r="CQ107" i="21"/>
  <c r="BQ98" i="21"/>
  <c r="BR114" i="21"/>
  <c r="BR113" i="21"/>
  <c r="BT107" i="21"/>
  <c r="CT118" i="21"/>
  <c r="CT115" i="21"/>
  <c r="BT114" i="21"/>
  <c r="BT113" i="21"/>
  <c r="CU101" i="21"/>
  <c r="BT60" i="21"/>
  <c r="CJ78" i="21"/>
  <c r="CJ89" i="21"/>
  <c r="CT57" i="21"/>
  <c r="BU60" i="21"/>
  <c r="BQ58" i="21"/>
  <c r="CP57" i="21"/>
  <c r="CR57" i="21"/>
  <c r="CJ87" i="21"/>
  <c r="CJ86" i="21"/>
  <c r="CK78" i="21"/>
  <c r="CK96" i="21"/>
  <c r="CJ33" i="21"/>
  <c r="CX27" i="21"/>
  <c r="DC27" i="21"/>
  <c r="AA27" i="21" s="1"/>
  <c r="CW27" i="21"/>
  <c r="BJ30" i="21"/>
  <c r="CC27" i="21"/>
  <c r="S27" i="21" s="1"/>
  <c r="BX27" i="21"/>
  <c r="BW27" i="21"/>
  <c r="CK86" i="21"/>
  <c r="CX112" i="21"/>
  <c r="DC112" i="21"/>
  <c r="AA112" i="21" s="1"/>
  <c r="CJ114" i="21"/>
  <c r="CJ113" i="21"/>
  <c r="CW112" i="21"/>
  <c r="CK32" i="21"/>
  <c r="BX65" i="21"/>
  <c r="BW65" i="21"/>
  <c r="CC65" i="21"/>
  <c r="S65" i="21" s="1"/>
  <c r="BX109" i="21"/>
  <c r="BW109" i="21"/>
  <c r="CC109" i="21"/>
  <c r="S109" i="21" s="1"/>
  <c r="BX69" i="21"/>
  <c r="CC69" i="21"/>
  <c r="S69" i="21" s="1"/>
  <c r="BW69" i="21"/>
  <c r="BW40" i="21"/>
  <c r="CC40" i="21"/>
  <c r="BX40" i="21"/>
  <c r="BK107" i="21"/>
  <c r="CX95" i="21"/>
  <c r="DC95" i="21"/>
  <c r="AA95" i="21" s="1"/>
  <c r="CW95" i="21"/>
  <c r="CK54" i="21"/>
  <c r="BL78" i="21"/>
  <c r="CK118" i="21"/>
  <c r="CK115" i="21"/>
  <c r="CK114" i="21"/>
  <c r="CK113" i="21"/>
  <c r="BM101" i="21"/>
  <c r="CP122" i="21"/>
  <c r="CP124" i="21"/>
  <c r="CS122" i="21"/>
  <c r="W122" i="21" s="1"/>
  <c r="BN106" i="21"/>
  <c r="CW125" i="21"/>
  <c r="CX125" i="21"/>
  <c r="DC125" i="21"/>
  <c r="AA125" i="21" s="1"/>
  <c r="BN105" i="21"/>
  <c r="CM123" i="21"/>
  <c r="CT124" i="21"/>
  <c r="CM118" i="21"/>
  <c r="CM115" i="21"/>
  <c r="CO123" i="21"/>
  <c r="CO47" i="21"/>
  <c r="CO116" i="21"/>
  <c r="BO54" i="21"/>
  <c r="BP17" i="21"/>
  <c r="BP98" i="21"/>
  <c r="CP32" i="21"/>
  <c r="CO113" i="21"/>
  <c r="CO114" i="21"/>
  <c r="CQ54" i="21"/>
  <c r="CQ48" i="21"/>
  <c r="BQ28" i="21"/>
  <c r="CQ87" i="21"/>
  <c r="CQ118" i="21"/>
  <c r="CQ115" i="21"/>
  <c r="BR37" i="21"/>
  <c r="BR118" i="21"/>
  <c r="BR115" i="21"/>
  <c r="BR20" i="21"/>
  <c r="BR15" i="21"/>
  <c r="BS87" i="21"/>
  <c r="O87" i="21" s="1"/>
  <c r="BT33" i="21"/>
  <c r="CT114" i="21"/>
  <c r="CT113" i="21"/>
  <c r="BU113" i="21"/>
  <c r="BU114" i="21"/>
  <c r="BU16" i="21"/>
  <c r="BU46" i="21"/>
  <c r="BU138" i="21"/>
  <c r="BQ135" i="21"/>
  <c r="CO110" i="12"/>
  <c r="BT61" i="21"/>
  <c r="CJ119" i="21"/>
  <c r="BX74" i="21"/>
  <c r="CC74" i="21"/>
  <c r="S74" i="21" s="1"/>
  <c r="BW74" i="21"/>
  <c r="CJ42" i="21"/>
  <c r="CX36" i="21"/>
  <c r="CW36" i="21"/>
  <c r="CC66" i="21"/>
  <c r="S66" i="21" s="1"/>
  <c r="BX66" i="21"/>
  <c r="BW66" i="21"/>
  <c r="CC77" i="21"/>
  <c r="S77" i="21" s="1"/>
  <c r="BW77" i="21"/>
  <c r="BX77" i="21"/>
  <c r="BJ54" i="21"/>
  <c r="CC36" i="21"/>
  <c r="S36" i="21" s="1"/>
  <c r="BW36" i="21"/>
  <c r="BX36" i="21"/>
  <c r="CX40" i="21"/>
  <c r="CW40" i="21"/>
  <c r="CC93" i="21"/>
  <c r="S93" i="21" s="1"/>
  <c r="BW93" i="21"/>
  <c r="BX93" i="21"/>
  <c r="BK32" i="21"/>
  <c r="CJ124" i="21"/>
  <c r="CP123" i="21"/>
  <c r="BO122" i="21"/>
  <c r="BN37" i="21"/>
  <c r="CN122" i="21"/>
  <c r="CX127" i="21"/>
  <c r="DC127" i="21"/>
  <c r="AA127" i="21" s="1"/>
  <c r="CW127" i="21"/>
  <c r="BO124" i="21"/>
  <c r="BN46" i="21"/>
  <c r="CO48" i="21"/>
  <c r="CO50" i="21"/>
  <c r="BO48" i="21"/>
  <c r="BO118" i="21"/>
  <c r="BO50" i="21"/>
  <c r="BN117" i="21"/>
  <c r="BN115" i="21"/>
  <c r="BO37" i="21"/>
  <c r="BO18" i="21"/>
  <c r="BO15" i="21"/>
  <c r="CP30" i="21"/>
  <c r="CP116" i="21"/>
  <c r="BP18" i="21"/>
  <c r="BP96" i="21"/>
  <c r="BQ107" i="21"/>
  <c r="CR107" i="21"/>
  <c r="CR50" i="21"/>
  <c r="CR119" i="21"/>
  <c r="BQ15" i="21"/>
  <c r="CR52" i="21"/>
  <c r="BS107" i="21"/>
  <c r="O107" i="21" s="1"/>
  <c r="CU30" i="21"/>
  <c r="BU118" i="21"/>
  <c r="BU115" i="21"/>
  <c r="BU15" i="21"/>
  <c r="BU88" i="21"/>
  <c r="CU136" i="21"/>
  <c r="CH110" i="12"/>
  <c r="CJ96" i="21"/>
  <c r="BT59" i="21"/>
  <c r="CW63" i="21"/>
  <c r="CX63" i="21"/>
  <c r="DC63" i="21"/>
  <c r="AA63" i="21" s="1"/>
  <c r="BW94" i="21"/>
  <c r="CC94" i="21"/>
  <c r="S94" i="21" s="1"/>
  <c r="BX94" i="21"/>
  <c r="CW56" i="21"/>
  <c r="CX56" i="21"/>
  <c r="DC56" i="21"/>
  <c r="AA56" i="21" s="1"/>
  <c r="CX77" i="21"/>
  <c r="CW77" i="21"/>
  <c r="DC77" i="21"/>
  <c r="AA77" i="21" s="1"/>
  <c r="BX95" i="21"/>
  <c r="CC95" i="21"/>
  <c r="S95" i="21" s="1"/>
  <c r="BW95" i="21"/>
  <c r="BJ98" i="21"/>
  <c r="BW91" i="21"/>
  <c r="BX91" i="21"/>
  <c r="CC91" i="21"/>
  <c r="S91" i="21" s="1"/>
  <c r="CJ101" i="21"/>
  <c r="CW100" i="21"/>
  <c r="CX100" i="21"/>
  <c r="DC100" i="21"/>
  <c r="AA100" i="21" s="1"/>
  <c r="CK88" i="21"/>
  <c r="CC112" i="21"/>
  <c r="S112" i="21" s="1"/>
  <c r="BX112" i="21"/>
  <c r="BW112" i="21"/>
  <c r="BJ113" i="21"/>
  <c r="BJ114" i="21"/>
  <c r="BJ107" i="21"/>
  <c r="BK16" i="21"/>
  <c r="BL86" i="21"/>
  <c r="CT126" i="21"/>
  <c r="BL123" i="21"/>
  <c r="BJ126" i="21"/>
  <c r="BL116" i="21"/>
  <c r="BL115" i="21"/>
  <c r="BM107" i="21"/>
  <c r="CM124" i="21"/>
  <c r="CL114" i="21"/>
  <c r="CL113" i="21"/>
  <c r="CS124" i="21"/>
  <c r="W124" i="21" s="1"/>
  <c r="BM17" i="21"/>
  <c r="BM15" i="21"/>
  <c r="BM117" i="21"/>
  <c r="BM115" i="21"/>
  <c r="CW129" i="21"/>
  <c r="CX129" i="21"/>
  <c r="DC129" i="21"/>
  <c r="AA129" i="21" s="1"/>
  <c r="BM114" i="21"/>
  <c r="BM113" i="21"/>
  <c r="CN32" i="21"/>
  <c r="BM16" i="21"/>
  <c r="BO51" i="21"/>
  <c r="BN21" i="21"/>
  <c r="BN15" i="21"/>
  <c r="CO49" i="21"/>
  <c r="CP33" i="21"/>
  <c r="BP97" i="21"/>
  <c r="CQ37" i="21"/>
  <c r="CQ52" i="21"/>
  <c r="BP16" i="21"/>
  <c r="BQ30" i="21"/>
  <c r="CQ98" i="21"/>
  <c r="BQ113" i="21"/>
  <c r="BQ114" i="21"/>
  <c r="CR54" i="21"/>
  <c r="BS105" i="21"/>
  <c r="O105" i="21" s="1"/>
  <c r="BS106" i="21"/>
  <c r="O106" i="21" s="1"/>
  <c r="BS119" i="21"/>
  <c r="O119" i="21" s="1"/>
  <c r="BS115" i="21"/>
  <c r="O115" i="21" s="1"/>
  <c r="CS116" i="21"/>
  <c r="W116" i="21" s="1"/>
  <c r="CS115" i="21"/>
  <c r="W115" i="21" s="1"/>
  <c r="CT33" i="21"/>
  <c r="V33" i="21" s="1"/>
  <c r="CT105" i="21"/>
  <c r="V105" i="21" s="1"/>
  <c r="CT89" i="21"/>
  <c r="CU97" i="21"/>
  <c r="BU96" i="21"/>
  <c r="BU107" i="21"/>
  <c r="CQ135" i="21"/>
  <c r="DE110" i="12"/>
  <c r="AS110" i="12"/>
  <c r="CQ18" i="21"/>
  <c r="CJ18" i="21"/>
  <c r="CJ21" i="21"/>
  <c r="CU20" i="21"/>
  <c r="CU17" i="21"/>
  <c r="CT20" i="21"/>
  <c r="V20" i="21" s="1"/>
  <c r="CU18" i="21"/>
  <c r="CM20" i="21"/>
  <c r="CK21" i="21"/>
  <c r="CK24" i="21"/>
  <c r="CK17" i="21"/>
  <c r="CK18" i="21"/>
  <c r="CM21" i="21"/>
  <c r="CM17" i="21"/>
  <c r="CM16" i="21"/>
  <c r="CR16" i="21"/>
  <c r="CN20" i="21"/>
  <c r="CN16" i="21"/>
  <c r="CN18" i="21"/>
  <c r="CN21" i="21"/>
  <c r="CN17" i="21"/>
  <c r="CJ20" i="21"/>
  <c r="CS24" i="21"/>
  <c r="W24" i="21" s="1"/>
  <c r="CS18" i="21"/>
  <c r="W18" i="21" s="1"/>
  <c r="CS15" i="21"/>
  <c r="W15" i="21" s="1"/>
  <c r="CT24" i="21"/>
  <c r="V24" i="21" s="1"/>
  <c r="CL20" i="21"/>
  <c r="CT18" i="21"/>
  <c r="V18" i="21" s="1"/>
  <c r="CO16" i="21"/>
  <c r="CL21" i="21"/>
  <c r="CO18" i="21"/>
  <c r="CL17" i="21"/>
  <c r="CO24" i="21"/>
  <c r="CT21" i="21"/>
  <c r="V21" i="21" s="1"/>
  <c r="CO17" i="21"/>
  <c r="CS17" i="21"/>
  <c r="W17" i="21" s="1"/>
  <c r="CS20" i="21"/>
  <c r="W20" i="21" s="1"/>
  <c r="CR17" i="21"/>
  <c r="CR20" i="21"/>
  <c r="CR21" i="21"/>
  <c r="CP21" i="21"/>
  <c r="CP24" i="21"/>
  <c r="CP20" i="21"/>
  <c r="CN15" i="21"/>
  <c r="CP16" i="21"/>
  <c r="CJ16" i="21"/>
  <c r="CQ20" i="21"/>
  <c r="CR18" i="21"/>
  <c r="CR15" i="21"/>
  <c r="CQ24" i="21"/>
  <c r="CQ15" i="21"/>
  <c r="CK16" i="21"/>
  <c r="CK15" i="21"/>
  <c r="CT17" i="21"/>
  <c r="V17" i="21" s="1"/>
  <c r="CT15" i="21"/>
  <c r="CT16" i="21"/>
  <c r="CJ17" i="21"/>
  <c r="CJ15" i="21"/>
  <c r="CL18" i="21"/>
  <c r="CL15" i="21"/>
  <c r="CS16" i="21"/>
  <c r="W16" i="21" s="1"/>
  <c r="CL16" i="21"/>
  <c r="CO21" i="21"/>
  <c r="CO15" i="21"/>
  <c r="CU16" i="21"/>
  <c r="CM24" i="21"/>
  <c r="CM15" i="21"/>
  <c r="CU15" i="21"/>
  <c r="CQ21" i="21"/>
  <c r="CQ17" i="21"/>
  <c r="CQ16" i="21"/>
  <c r="CP17" i="21"/>
  <c r="CP15" i="21"/>
  <c r="IH115" i="12"/>
  <c r="JE98" i="12"/>
  <c r="EZ106" i="12"/>
  <c r="HL107" i="12"/>
  <c r="JJ78" i="12"/>
  <c r="KT107" i="12"/>
  <c r="IV107" i="12"/>
  <c r="JJ87" i="12"/>
  <c r="IP87" i="12"/>
  <c r="JA105" i="12"/>
  <c r="GK92" i="12"/>
  <c r="IV106" i="12"/>
  <c r="KY106" i="12"/>
  <c r="KY105" i="12"/>
  <c r="LH106" i="12"/>
  <c r="FA88" i="12"/>
  <c r="HS105" i="12"/>
  <c r="LQ97" i="12"/>
  <c r="JE96" i="12"/>
  <c r="GB106" i="12"/>
  <c r="LQ98" i="12"/>
  <c r="JV96" i="12"/>
  <c r="JV97" i="12"/>
  <c r="IX107" i="12"/>
  <c r="JL107" i="12"/>
  <c r="JL106" i="12"/>
  <c r="IX105" i="12"/>
  <c r="LJ107" i="12"/>
  <c r="GP101" i="12"/>
  <c r="JY106" i="12"/>
  <c r="LH98" i="12"/>
  <c r="JE97" i="12"/>
  <c r="GP106" i="12"/>
  <c r="JV92" i="12"/>
  <c r="LJ105" i="12"/>
  <c r="GB105" i="12"/>
  <c r="LO105" i="12"/>
  <c r="LQ92" i="12"/>
  <c r="LO106" i="12"/>
  <c r="BK110" i="12"/>
  <c r="BG110" i="12"/>
  <c r="BY110" i="12"/>
  <c r="AL110" i="12"/>
  <c r="DG110" i="12"/>
  <c r="AU110" i="12"/>
  <c r="CG110" i="12"/>
  <c r="BQ110" i="12"/>
  <c r="HN85" i="12"/>
  <c r="DC110" i="12"/>
  <c r="CM110" i="12"/>
  <c r="CT110" i="12"/>
  <c r="AO110" i="12"/>
  <c r="AW110" i="12"/>
  <c r="BC110" i="12"/>
  <c r="CI110" i="12"/>
  <c r="DF110" i="12"/>
  <c r="GR126" i="12"/>
  <c r="CS125" i="12"/>
  <c r="IH126" i="12"/>
  <c r="LV125" i="12"/>
  <c r="LU125" i="12"/>
  <c r="KL116" i="12"/>
  <c r="KL117" i="12"/>
  <c r="KL118" i="12"/>
  <c r="KL119" i="12"/>
  <c r="KL115" i="12"/>
  <c r="GG130" i="12"/>
  <c r="CH129" i="12"/>
  <c r="KK116" i="12"/>
  <c r="KK117" i="12"/>
  <c r="KK118" i="12"/>
  <c r="KK119" i="12"/>
  <c r="KK115" i="12"/>
  <c r="AT125" i="12"/>
  <c r="ES126" i="12"/>
  <c r="HO118" i="12"/>
  <c r="HO119" i="12"/>
  <c r="HO115" i="12"/>
  <c r="HO116" i="12"/>
  <c r="HO117" i="12"/>
  <c r="DP111" i="12"/>
  <c r="FQ97" i="12"/>
  <c r="GV96" i="12"/>
  <c r="KB88" i="12"/>
  <c r="KP86" i="12"/>
  <c r="FI86" i="12"/>
  <c r="FI89" i="12"/>
  <c r="EJ92" i="12"/>
  <c r="GH97" i="12"/>
  <c r="FQ92" i="12"/>
  <c r="KP78" i="12"/>
  <c r="LD96" i="12"/>
  <c r="BD125" i="12"/>
  <c r="FC126" i="12"/>
  <c r="BO129" i="12"/>
  <c r="FN130" i="12"/>
  <c r="LA116" i="12"/>
  <c r="LA117" i="12"/>
  <c r="LA118" i="12"/>
  <c r="LA119" i="12"/>
  <c r="LA115" i="12"/>
  <c r="HN126" i="12"/>
  <c r="DO125" i="12"/>
  <c r="HR116" i="12"/>
  <c r="HR117" i="12"/>
  <c r="HR119" i="12"/>
  <c r="HR118" i="12"/>
  <c r="HR115" i="12"/>
  <c r="DS111" i="12"/>
  <c r="GZ126" i="12"/>
  <c r="DA125" i="12"/>
  <c r="JN116" i="12"/>
  <c r="JN117" i="12"/>
  <c r="JN118" i="12"/>
  <c r="JN119" i="12"/>
  <c r="JN115" i="12"/>
  <c r="CY125" i="12"/>
  <c r="GX126" i="12"/>
  <c r="EY116" i="12"/>
  <c r="EY117" i="12"/>
  <c r="EY115" i="12"/>
  <c r="AZ111" i="12"/>
  <c r="EY118" i="12"/>
  <c r="EY119" i="12"/>
  <c r="EO126" i="12"/>
  <c r="AP125" i="12"/>
  <c r="GX115" i="12"/>
  <c r="GX116" i="12"/>
  <c r="GX117" i="12"/>
  <c r="GX118" i="12"/>
  <c r="CY111" i="12"/>
  <c r="GX119" i="12"/>
  <c r="FD126" i="12"/>
  <c r="BE125" i="12"/>
  <c r="HC126" i="12"/>
  <c r="DD125" i="12"/>
  <c r="BL125" i="12"/>
  <c r="FK126" i="12"/>
  <c r="HD126" i="12"/>
  <c r="DE125" i="12"/>
  <c r="DI129" i="12"/>
  <c r="HH130" i="12"/>
  <c r="FS115" i="12"/>
  <c r="BT111" i="12"/>
  <c r="FS116" i="12"/>
  <c r="FS117" i="12"/>
  <c r="FS118" i="12"/>
  <c r="FS119" i="12"/>
  <c r="FN119" i="12"/>
  <c r="FN116" i="12"/>
  <c r="FN117" i="12"/>
  <c r="FN118" i="12"/>
  <c r="FN115" i="12"/>
  <c r="BO111" i="12"/>
  <c r="LI116" i="12"/>
  <c r="LI117" i="12"/>
  <c r="LI118" i="12"/>
  <c r="LI119" i="12"/>
  <c r="LI115" i="12"/>
  <c r="EU130" i="12"/>
  <c r="AV129" i="12"/>
  <c r="KX115" i="12"/>
  <c r="KX116" i="12"/>
  <c r="KX118" i="12"/>
  <c r="KX119" i="12"/>
  <c r="KX117" i="12"/>
  <c r="JE118" i="12"/>
  <c r="JE119" i="12"/>
  <c r="JE115" i="12"/>
  <c r="JE116" i="12"/>
  <c r="JE117" i="12"/>
  <c r="GN126" i="12"/>
  <c r="CO125" i="12"/>
  <c r="GI116" i="12"/>
  <c r="GI117" i="12"/>
  <c r="GI118" i="12"/>
  <c r="GI119" i="12"/>
  <c r="GI115" i="12"/>
  <c r="CJ111" i="12"/>
  <c r="GD118" i="12"/>
  <c r="GD119" i="12"/>
  <c r="GD115" i="12"/>
  <c r="CE111" i="12"/>
  <c r="GD116" i="12"/>
  <c r="GD117" i="12"/>
  <c r="EK117" i="12"/>
  <c r="AL111" i="12"/>
  <c r="EK118" i="12"/>
  <c r="EK119" i="12"/>
  <c r="EK115" i="12"/>
  <c r="EK116" i="12"/>
  <c r="CG125" i="12"/>
  <c r="GF126" i="12"/>
  <c r="FX130" i="12"/>
  <c r="BY129" i="12"/>
  <c r="BE111" i="12"/>
  <c r="FD116" i="12"/>
  <c r="FD117" i="12"/>
  <c r="FD118" i="12"/>
  <c r="FD119" i="12"/>
  <c r="FD115" i="12"/>
  <c r="EJ116" i="12"/>
  <c r="EJ115" i="12"/>
  <c r="AK111" i="12"/>
  <c r="EJ117" i="12"/>
  <c r="EJ118" i="12"/>
  <c r="EJ119" i="12"/>
  <c r="KT116" i="12"/>
  <c r="KT118" i="12"/>
  <c r="KT119" i="12"/>
  <c r="KT115" i="12"/>
  <c r="KT117" i="12"/>
  <c r="CM129" i="12"/>
  <c r="GL130" i="12"/>
  <c r="DO129" i="12"/>
  <c r="HN130" i="12"/>
  <c r="KW115" i="12"/>
  <c r="KW116" i="12"/>
  <c r="KW117" i="12"/>
  <c r="KW118" i="12"/>
  <c r="KW119" i="12"/>
  <c r="JL117" i="12"/>
  <c r="JL119" i="12"/>
  <c r="JL118" i="12"/>
  <c r="JL115" i="12"/>
  <c r="JL116" i="12"/>
  <c r="MA111" i="12"/>
  <c r="AA111" i="12" s="1"/>
  <c r="IY116" i="12"/>
  <c r="IY117" i="12"/>
  <c r="IY118" i="12"/>
  <c r="IY119" i="12"/>
  <c r="IY115" i="12"/>
  <c r="N129" i="12"/>
  <c r="HT130" i="12"/>
  <c r="N130" i="12" s="1"/>
  <c r="DU129" i="12"/>
  <c r="ET130" i="12"/>
  <c r="AU129" i="12"/>
  <c r="GS119" i="12"/>
  <c r="CT111" i="12"/>
  <c r="GS116" i="12"/>
  <c r="GS117" i="12"/>
  <c r="GS118" i="12"/>
  <c r="GS115" i="12"/>
  <c r="EZ118" i="12"/>
  <c r="EZ119" i="12"/>
  <c r="EZ116" i="12"/>
  <c r="EZ115" i="12"/>
  <c r="BA111" i="12"/>
  <c r="EZ117" i="12"/>
  <c r="V111" i="12"/>
  <c r="LS116" i="12"/>
  <c r="V116" i="12" s="1"/>
  <c r="LS117" i="12"/>
  <c r="V117" i="12" s="1"/>
  <c r="LS118" i="12"/>
  <c r="V118" i="12" s="1"/>
  <c r="LS119" i="12"/>
  <c r="V119" i="12" s="1"/>
  <c r="LS115" i="12"/>
  <c r="V115" i="12" s="1"/>
  <c r="FS130" i="12"/>
  <c r="BT129" i="12"/>
  <c r="JZ118" i="12"/>
  <c r="JZ117" i="12"/>
  <c r="JZ119" i="12"/>
  <c r="JZ115" i="12"/>
  <c r="JZ116" i="12"/>
  <c r="HT117" i="12"/>
  <c r="N117" i="12" s="1"/>
  <c r="HT118" i="12"/>
  <c r="N118" i="12" s="1"/>
  <c r="HT119" i="12"/>
  <c r="N119" i="12" s="1"/>
  <c r="HT116" i="12"/>
  <c r="N116" i="12" s="1"/>
  <c r="N111" i="12"/>
  <c r="HT115" i="12"/>
  <c r="N115" i="12" s="1"/>
  <c r="DU111" i="12"/>
  <c r="CA110" i="12"/>
  <c r="AQ110" i="12"/>
  <c r="DJ110" i="12"/>
  <c r="AX110" i="12"/>
  <c r="MC110" i="12"/>
  <c r="Y110" i="12" s="1"/>
  <c r="Z110" i="12" s="1"/>
  <c r="BU110" i="12"/>
  <c r="LV110" i="12"/>
  <c r="LU110" i="12"/>
  <c r="CC110" i="12"/>
  <c r="CJ110" i="12"/>
  <c r="DP125" i="12"/>
  <c r="HO126" i="12"/>
  <c r="BG125" i="12"/>
  <c r="FF126" i="12"/>
  <c r="DL125" i="12"/>
  <c r="HK126" i="12"/>
  <c r="EJ126" i="12"/>
  <c r="AK125" i="12"/>
  <c r="EM98" i="12"/>
  <c r="FE96" i="12"/>
  <c r="IK87" i="12"/>
  <c r="EJ98" i="12"/>
  <c r="KP88" i="12"/>
  <c r="KD86" i="12"/>
  <c r="FP101" i="12"/>
  <c r="KD78" i="12"/>
  <c r="IK89" i="12"/>
  <c r="JM73" i="12"/>
  <c r="IK78" i="12"/>
  <c r="GR105" i="12"/>
  <c r="KO106" i="12"/>
  <c r="JM87" i="12"/>
  <c r="JM89" i="12"/>
  <c r="EM92" i="12"/>
  <c r="KO105" i="12"/>
  <c r="KO107" i="12"/>
  <c r="JM86" i="12"/>
  <c r="CT125" i="12"/>
  <c r="GS126" i="12"/>
  <c r="DB129" i="12"/>
  <c r="HA130" i="12"/>
  <c r="CD125" i="12"/>
  <c r="GC126" i="12"/>
  <c r="DC125" i="12"/>
  <c r="HB126" i="12"/>
  <c r="FB126" i="12"/>
  <c r="BC125" i="12"/>
  <c r="GO119" i="12"/>
  <c r="GO115" i="12"/>
  <c r="GO116" i="12"/>
  <c r="GO117" i="12"/>
  <c r="CP111" i="12"/>
  <c r="GO118" i="12"/>
  <c r="KO130" i="12"/>
  <c r="MC129" i="12"/>
  <c r="Y129" i="12" s="1"/>
  <c r="GU126" i="12"/>
  <c r="CV125" i="12"/>
  <c r="CM125" i="12"/>
  <c r="GL126" i="12"/>
  <c r="AM125" i="12"/>
  <c r="EL126" i="12"/>
  <c r="FA117" i="12"/>
  <c r="FA118" i="12"/>
  <c r="FA119" i="12"/>
  <c r="FA115" i="12"/>
  <c r="BB111" i="12"/>
  <c r="FA116" i="12"/>
  <c r="FL126" i="12"/>
  <c r="BM125" i="12"/>
  <c r="FK130" i="12"/>
  <c r="BL129" i="12"/>
  <c r="HH126" i="12"/>
  <c r="DI125" i="12"/>
  <c r="GP130" i="12"/>
  <c r="ID129" i="12"/>
  <c r="Q129" i="12" s="1"/>
  <c r="CQ129" i="12"/>
  <c r="EQ126" i="12"/>
  <c r="AR125" i="12"/>
  <c r="ER126" i="12"/>
  <c r="AS125" i="12"/>
  <c r="DS129" i="12"/>
  <c r="HR130" i="12"/>
  <c r="CT129" i="12"/>
  <c r="GS130" i="12"/>
  <c r="EV130" i="12"/>
  <c r="AW129" i="12"/>
  <c r="LL126" i="12"/>
  <c r="MB125" i="12"/>
  <c r="W125" i="12" s="1"/>
  <c r="IR116" i="12"/>
  <c r="IR117" i="12"/>
  <c r="IR118" i="12"/>
  <c r="IR119" i="12"/>
  <c r="IR115" i="12"/>
  <c r="IM119" i="12"/>
  <c r="IM115" i="12"/>
  <c r="IM117" i="12"/>
  <c r="IM118" i="12"/>
  <c r="IM116" i="12"/>
  <c r="GW118" i="12"/>
  <c r="GW119" i="12"/>
  <c r="GW115" i="12"/>
  <c r="GW116" i="12"/>
  <c r="CX111" i="12"/>
  <c r="GW117" i="12"/>
  <c r="GV126" i="12"/>
  <c r="CW125" i="12"/>
  <c r="GZ130" i="12"/>
  <c r="DA129" i="12"/>
  <c r="GA117" i="12"/>
  <c r="GA118" i="12"/>
  <c r="GA119" i="12"/>
  <c r="GA115" i="12"/>
  <c r="GA116" i="12"/>
  <c r="CB111" i="12"/>
  <c r="BW111" i="12"/>
  <c r="FV119" i="12"/>
  <c r="FV116" i="12"/>
  <c r="FV117" i="12"/>
  <c r="FV118" i="12"/>
  <c r="FV115" i="12"/>
  <c r="LQ116" i="12"/>
  <c r="LQ117" i="12"/>
  <c r="LQ118" i="12"/>
  <c r="LQ119" i="12"/>
  <c r="LQ115" i="12"/>
  <c r="CS129" i="12"/>
  <c r="GR130" i="12"/>
  <c r="JH116" i="12"/>
  <c r="JH117" i="12"/>
  <c r="JH118" i="12"/>
  <c r="JH119" i="12"/>
  <c r="JH115" i="12"/>
  <c r="JC117" i="12"/>
  <c r="JC118" i="12"/>
  <c r="JC119" i="12"/>
  <c r="JC116" i="12"/>
  <c r="JC115" i="12"/>
  <c r="HM115" i="12"/>
  <c r="HM116" i="12"/>
  <c r="HM117" i="12"/>
  <c r="HM118" i="12"/>
  <c r="HM119" i="12"/>
  <c r="IC111" i="12"/>
  <c r="O111" i="12" s="1"/>
  <c r="DN111" i="12"/>
  <c r="GJ130" i="12"/>
  <c r="CK129" i="12"/>
  <c r="HP116" i="12"/>
  <c r="HP117" i="12"/>
  <c r="HP118" i="12"/>
  <c r="HP119" i="12"/>
  <c r="HP115" i="12"/>
  <c r="DQ111" i="12"/>
  <c r="CF111" i="12"/>
  <c r="GE118" i="12"/>
  <c r="GE119" i="12"/>
  <c r="GE116" i="12"/>
  <c r="GE117" i="12"/>
  <c r="GE115" i="12"/>
  <c r="FR118" i="12"/>
  <c r="FR119" i="12"/>
  <c r="FR116" i="12"/>
  <c r="FR117" i="12"/>
  <c r="FR115" i="12"/>
  <c r="BS111" i="12"/>
  <c r="FB130" i="12"/>
  <c r="BC129" i="12"/>
  <c r="CL111" i="12"/>
  <c r="GK116" i="12"/>
  <c r="GK117" i="12"/>
  <c r="GK118" i="12"/>
  <c r="GK119" i="12"/>
  <c r="GK115" i="12"/>
  <c r="ER116" i="12"/>
  <c r="ER115" i="12"/>
  <c r="AS111" i="12"/>
  <c r="ER117" i="12"/>
  <c r="ER118" i="12"/>
  <c r="ER119" i="12"/>
  <c r="LK118" i="12"/>
  <c r="LK119" i="12"/>
  <c r="LK115" i="12"/>
  <c r="LK116" i="12"/>
  <c r="LK117" i="12"/>
  <c r="GA130" i="12"/>
  <c r="CB129" i="12"/>
  <c r="JR116" i="12"/>
  <c r="JR117" i="12"/>
  <c r="JR118" i="12"/>
  <c r="JR119" i="12"/>
  <c r="JR115" i="12"/>
  <c r="HL116" i="12"/>
  <c r="HL115" i="12"/>
  <c r="DM111" i="12"/>
  <c r="HL117" i="12"/>
  <c r="HL118" i="12"/>
  <c r="HL119" i="12"/>
  <c r="DF125" i="12"/>
  <c r="HE126" i="12"/>
  <c r="DJ129" i="12"/>
  <c r="HI130" i="12"/>
  <c r="FL130" i="12"/>
  <c r="BM129" i="12"/>
  <c r="BD111" i="12"/>
  <c r="FC116" i="12"/>
  <c r="FC117" i="12"/>
  <c r="FC118" i="12"/>
  <c r="FC119" i="12"/>
  <c r="FC115" i="12"/>
  <c r="EX119" i="12"/>
  <c r="EX116" i="12"/>
  <c r="EX117" i="12"/>
  <c r="EX118" i="12"/>
  <c r="AY111" i="12"/>
  <c r="EX115" i="12"/>
  <c r="KS118" i="12"/>
  <c r="KS119" i="12"/>
  <c r="KS115" i="12"/>
  <c r="KS116" i="12"/>
  <c r="KS117" i="12"/>
  <c r="DN110" i="12"/>
  <c r="IC110" i="12"/>
  <c r="O110" i="12" s="1"/>
  <c r="CU110" i="12"/>
  <c r="DB110" i="12"/>
  <c r="AP110" i="12"/>
  <c r="BE110" i="12"/>
  <c r="BM110" i="12"/>
  <c r="MB110" i="12"/>
  <c r="W110" i="12" s="1"/>
  <c r="X110" i="12" s="1"/>
  <c r="CB110" i="12"/>
  <c r="CY110" i="12"/>
  <c r="CX125" i="12"/>
  <c r="GW126" i="12"/>
  <c r="AL125" i="12"/>
  <c r="EK126" i="12"/>
  <c r="BT125" i="12"/>
  <c r="FS126" i="12"/>
  <c r="LD119" i="12"/>
  <c r="LD118" i="12"/>
  <c r="LD115" i="12"/>
  <c r="LD116" i="12"/>
  <c r="LD117" i="12"/>
  <c r="IU118" i="12"/>
  <c r="IU116" i="12"/>
  <c r="IU119" i="12"/>
  <c r="IU115" i="12"/>
  <c r="IU117" i="12"/>
  <c r="DC129" i="12"/>
  <c r="HB130" i="12"/>
  <c r="IQ116" i="12"/>
  <c r="IQ117" i="12"/>
  <c r="IQ118" i="12"/>
  <c r="IQ119" i="12"/>
  <c r="IQ115" i="12"/>
  <c r="DE111" i="12"/>
  <c r="HD117" i="12"/>
  <c r="HD118" i="12"/>
  <c r="HD119" i="12"/>
  <c r="HD116" i="12"/>
  <c r="HD115" i="12"/>
  <c r="V129" i="12"/>
  <c r="LS130" i="12"/>
  <c r="V130" i="12" s="1"/>
  <c r="EP116" i="12"/>
  <c r="EP117" i="12"/>
  <c r="EP118" i="12"/>
  <c r="EP115" i="12"/>
  <c r="AQ111" i="12"/>
  <c r="EP119" i="12"/>
  <c r="LL130" i="12"/>
  <c r="MB129" i="12"/>
  <c r="W129" i="12" s="1"/>
  <c r="KH116" i="12"/>
  <c r="KH118" i="12"/>
  <c r="KH119" i="12"/>
  <c r="KH117" i="12"/>
  <c r="KH115" i="12"/>
  <c r="AV125" i="12"/>
  <c r="EU126" i="12"/>
  <c r="FR126" i="12"/>
  <c r="BS125" i="12"/>
  <c r="FM126" i="12"/>
  <c r="IB125" i="12"/>
  <c r="S125" i="12" s="1"/>
  <c r="BN125" i="12"/>
  <c r="EO130" i="12"/>
  <c r="AP129" i="12"/>
  <c r="FW126" i="12"/>
  <c r="BX125" i="12"/>
  <c r="EN126" i="12"/>
  <c r="AO125" i="12"/>
  <c r="AX125" i="12"/>
  <c r="EW126" i="12"/>
  <c r="HS126" i="12"/>
  <c r="DT125" i="12"/>
  <c r="GA126" i="12"/>
  <c r="CB125" i="12"/>
  <c r="EY126" i="12"/>
  <c r="AZ125" i="12"/>
  <c r="KO128" i="12"/>
  <c r="MC127" i="12"/>
  <c r="Y127" i="12" s="1"/>
  <c r="BO125" i="12"/>
  <c r="FN126" i="12"/>
  <c r="HI115" i="12"/>
  <c r="DJ111" i="12"/>
  <c r="HI116" i="12"/>
  <c r="HI117" i="12"/>
  <c r="HI118" i="12"/>
  <c r="HI119" i="12"/>
  <c r="KO126" i="12"/>
  <c r="MC125" i="12"/>
  <c r="Y125" i="12" s="1"/>
  <c r="HE130" i="12"/>
  <c r="DF129" i="12"/>
  <c r="EJ130" i="12"/>
  <c r="AK129" i="12"/>
  <c r="GR115" i="12"/>
  <c r="CS111" i="12"/>
  <c r="GR116" i="12"/>
  <c r="GR117" i="12"/>
  <c r="GR118" i="12"/>
  <c r="GR119" i="12"/>
  <c r="FG119" i="12"/>
  <c r="FG116" i="12"/>
  <c r="FG117" i="12"/>
  <c r="FG115" i="12"/>
  <c r="FG118" i="12"/>
  <c r="BH111" i="12"/>
  <c r="EL116" i="12"/>
  <c r="EL117" i="12"/>
  <c r="EL118" i="12"/>
  <c r="EL119" i="12"/>
  <c r="EL115" i="12"/>
  <c r="AM111" i="12"/>
  <c r="DK129" i="12"/>
  <c r="HJ130" i="12"/>
  <c r="GK130" i="12"/>
  <c r="CL129" i="12"/>
  <c r="GN130" i="12"/>
  <c r="CO129" i="12"/>
  <c r="MB111" i="12"/>
  <c r="W111" i="12" s="1"/>
  <c r="LL116" i="12"/>
  <c r="LL117" i="12"/>
  <c r="LL119" i="12"/>
  <c r="LL118" i="12"/>
  <c r="LL115" i="12"/>
  <c r="LG115" i="12"/>
  <c r="LG117" i="12"/>
  <c r="LG118" i="12"/>
  <c r="LG116" i="12"/>
  <c r="LG119" i="12"/>
  <c r="KD119" i="12"/>
  <c r="KD115" i="12"/>
  <c r="KD116" i="12"/>
  <c r="KD117" i="12"/>
  <c r="KD118" i="12"/>
  <c r="HK130" i="12"/>
  <c r="DL129" i="12"/>
  <c r="EP130" i="12"/>
  <c r="AQ129" i="12"/>
  <c r="GC130" i="12"/>
  <c r="CD129" i="12"/>
  <c r="GO130" i="12"/>
  <c r="CP129" i="12"/>
  <c r="HH116" i="12"/>
  <c r="HH117" i="12"/>
  <c r="HH118" i="12"/>
  <c r="HH119" i="12"/>
  <c r="DI111" i="12"/>
  <c r="HH115" i="12"/>
  <c r="FW117" i="12"/>
  <c r="FW115" i="12"/>
  <c r="FW118" i="12"/>
  <c r="FW119" i="12"/>
  <c r="FW116" i="12"/>
  <c r="BX111" i="12"/>
  <c r="FJ118" i="12"/>
  <c r="FJ119" i="12"/>
  <c r="FJ115" i="12"/>
  <c r="FJ116" i="12"/>
  <c r="FJ117" i="12"/>
  <c r="BK111" i="12"/>
  <c r="DD129" i="12"/>
  <c r="HC130" i="12"/>
  <c r="CU129" i="12"/>
  <c r="GT130" i="12"/>
  <c r="GC116" i="12"/>
  <c r="GC117" i="12"/>
  <c r="GC118" i="12"/>
  <c r="GC115" i="12"/>
  <c r="GC119" i="12"/>
  <c r="CD111" i="12"/>
  <c r="LP119" i="12"/>
  <c r="LP115" i="12"/>
  <c r="LP116" i="12"/>
  <c r="LP117" i="12"/>
  <c r="LP118" i="12"/>
  <c r="LC116" i="12"/>
  <c r="LC117" i="12"/>
  <c r="LC119" i="12"/>
  <c r="LC115" i="12"/>
  <c r="LC118" i="12"/>
  <c r="GI130" i="12"/>
  <c r="CJ129" i="12"/>
  <c r="AN111" i="12"/>
  <c r="EM116" i="12"/>
  <c r="EM117" i="12"/>
  <c r="EM118" i="12"/>
  <c r="EM119" i="12"/>
  <c r="EM115" i="12"/>
  <c r="EO119" i="12"/>
  <c r="AP111" i="12"/>
  <c r="EO116" i="12"/>
  <c r="EO117" i="12"/>
  <c r="EO118" i="12"/>
  <c r="EO115" i="12"/>
  <c r="KC116" i="12"/>
  <c r="KC117" i="12"/>
  <c r="KC118" i="12"/>
  <c r="KC119" i="12"/>
  <c r="KC115" i="12"/>
  <c r="CL125" i="12"/>
  <c r="GK126" i="12"/>
  <c r="HQ130" i="12"/>
  <c r="DR129" i="12"/>
  <c r="BU129" i="12"/>
  <c r="FT130" i="12"/>
  <c r="DH111" i="12"/>
  <c r="HG116" i="12"/>
  <c r="HG117" i="12"/>
  <c r="HG118" i="12"/>
  <c r="HG119" i="12"/>
  <c r="HG115" i="12"/>
  <c r="HB119" i="12"/>
  <c r="HB115" i="12"/>
  <c r="DC111" i="12"/>
  <c r="HB116" i="12"/>
  <c r="HB117" i="12"/>
  <c r="HB118" i="12"/>
  <c r="FY117" i="12"/>
  <c r="FY118" i="12"/>
  <c r="FY119" i="12"/>
  <c r="BZ111" i="12"/>
  <c r="FY115" i="12"/>
  <c r="FY116" i="12"/>
  <c r="HT126" i="12"/>
  <c r="N126" i="12" s="1"/>
  <c r="N125" i="12"/>
  <c r="DU125" i="12"/>
  <c r="HL130" i="12"/>
  <c r="DM129" i="12"/>
  <c r="KN115" i="12"/>
  <c r="KN116" i="12"/>
  <c r="KN117" i="12"/>
  <c r="KN119" i="12"/>
  <c r="KN118" i="12"/>
  <c r="KI116" i="12"/>
  <c r="KI118" i="12"/>
  <c r="KI119" i="12"/>
  <c r="KI115" i="12"/>
  <c r="KI117" i="12"/>
  <c r="JF116" i="12"/>
  <c r="JF117" i="12"/>
  <c r="JF118" i="12"/>
  <c r="JF119" i="12"/>
  <c r="JF115" i="12"/>
  <c r="MA110" i="12"/>
  <c r="AA110" i="12" s="1"/>
  <c r="CX110" i="12"/>
  <c r="CE110" i="12"/>
  <c r="CL110" i="12"/>
  <c r="DO110" i="12"/>
  <c r="BL110" i="12"/>
  <c r="AM110" i="12"/>
  <c r="HP130" i="12"/>
  <c r="DQ129" i="12"/>
  <c r="BG129" i="12"/>
  <c r="FF130" i="12"/>
  <c r="IZ119" i="12"/>
  <c r="IZ115" i="12"/>
  <c r="IZ116" i="12"/>
  <c r="IZ117" i="12"/>
  <c r="IZ118" i="12"/>
  <c r="HE116" i="12"/>
  <c r="HE117" i="12"/>
  <c r="HE118" i="12"/>
  <c r="HE119" i="12"/>
  <c r="HE115" i="12"/>
  <c r="DF111" i="12"/>
  <c r="CG129" i="12"/>
  <c r="GF130" i="12"/>
  <c r="JD116" i="12"/>
  <c r="JD117" i="12"/>
  <c r="JD118" i="12"/>
  <c r="JD119" i="12"/>
  <c r="JD115" i="12"/>
  <c r="GU130" i="12"/>
  <c r="CV129" i="12"/>
  <c r="HJ116" i="12"/>
  <c r="DK111" i="12"/>
  <c r="HJ117" i="12"/>
  <c r="HJ119" i="12"/>
  <c r="HJ118" i="12"/>
  <c r="HJ115" i="12"/>
  <c r="KB87" i="12"/>
  <c r="JM88" i="12"/>
  <c r="KB86" i="12"/>
  <c r="GM126" i="12"/>
  <c r="CN125" i="12"/>
  <c r="GJ126" i="12"/>
  <c r="CK125" i="12"/>
  <c r="HF126" i="12"/>
  <c r="DG125" i="12"/>
  <c r="HP126" i="12"/>
  <c r="DQ125" i="12"/>
  <c r="FT126" i="12"/>
  <c r="BU125" i="12"/>
  <c r="FG126" i="12"/>
  <c r="BH125" i="12"/>
  <c r="BB129" i="12"/>
  <c r="FA130" i="12"/>
  <c r="DJ125" i="12"/>
  <c r="HI126" i="12"/>
  <c r="CI125" i="12"/>
  <c r="GH126" i="12"/>
  <c r="EN118" i="12"/>
  <c r="EN119" i="12"/>
  <c r="EN115" i="12"/>
  <c r="EN116" i="12"/>
  <c r="EN117" i="12"/>
  <c r="AO111" i="12"/>
  <c r="HQ126" i="12"/>
  <c r="DR125" i="12"/>
  <c r="FP119" i="12"/>
  <c r="FP116" i="12"/>
  <c r="FP115" i="12"/>
  <c r="FP117" i="12"/>
  <c r="FP118" i="12"/>
  <c r="BQ111" i="12"/>
  <c r="FO130" i="12"/>
  <c r="BP129" i="12"/>
  <c r="V127" i="12"/>
  <c r="LS128" i="12"/>
  <c r="V128" i="12" s="1"/>
  <c r="ES130" i="12"/>
  <c r="AT129" i="12"/>
  <c r="JL130" i="12"/>
  <c r="MA129" i="12"/>
  <c r="AA129" i="12" s="1"/>
  <c r="JQ116" i="12"/>
  <c r="JQ117" i="12"/>
  <c r="JQ118" i="12"/>
  <c r="JQ119" i="12"/>
  <c r="JQ115" i="12"/>
  <c r="HS115" i="12"/>
  <c r="HS118" i="12"/>
  <c r="HS119" i="12"/>
  <c r="HS116" i="12"/>
  <c r="HS117" i="12"/>
  <c r="DT111" i="12"/>
  <c r="HF119" i="12"/>
  <c r="HF115" i="12"/>
  <c r="HF116" i="12"/>
  <c r="HF117" i="12"/>
  <c r="HF118" i="12"/>
  <c r="DG111" i="12"/>
  <c r="DT129" i="12"/>
  <c r="HS130" i="12"/>
  <c r="AY129" i="12"/>
  <c r="EX130" i="12"/>
  <c r="GW130" i="12"/>
  <c r="CX129" i="12"/>
  <c r="GZ116" i="12"/>
  <c r="GZ117" i="12"/>
  <c r="GZ118" i="12"/>
  <c r="GZ119" i="12"/>
  <c r="GZ115" i="12"/>
  <c r="DA111" i="12"/>
  <c r="BP111" i="12"/>
  <c r="FO118" i="12"/>
  <c r="FO119" i="12"/>
  <c r="FO116" i="12"/>
  <c r="FO117" i="12"/>
  <c r="FO115" i="12"/>
  <c r="FB116" i="12"/>
  <c r="FB117" i="12"/>
  <c r="FB118" i="12"/>
  <c r="FB119" i="12"/>
  <c r="FB115" i="12"/>
  <c r="BC111" i="12"/>
  <c r="EY130" i="12"/>
  <c r="AZ129" i="12"/>
  <c r="HT135" i="12"/>
  <c r="N135" i="12" s="1"/>
  <c r="HT136" i="12"/>
  <c r="N136" i="12" s="1"/>
  <c r="HT137" i="12"/>
  <c r="KG116" i="12"/>
  <c r="KG117" i="12"/>
  <c r="KG118" i="12"/>
  <c r="KG119" i="12"/>
  <c r="KG115" i="12"/>
  <c r="IV116" i="12"/>
  <c r="IV117" i="12"/>
  <c r="IV118" i="12"/>
  <c r="IV119" i="12"/>
  <c r="IV115" i="12"/>
  <c r="II116" i="12"/>
  <c r="II117" i="12"/>
  <c r="II118" i="12"/>
  <c r="II119" i="12"/>
  <c r="II115" i="12"/>
  <c r="AR129" i="12"/>
  <c r="EQ130" i="12"/>
  <c r="FU130" i="12"/>
  <c r="BV129" i="12"/>
  <c r="JB116" i="12"/>
  <c r="JB119" i="12"/>
  <c r="JB117" i="12"/>
  <c r="JB115" i="12"/>
  <c r="JB118" i="12"/>
  <c r="GV117" i="12"/>
  <c r="GV118" i="12"/>
  <c r="GV119" i="12"/>
  <c r="GV116" i="12"/>
  <c r="GV115" i="12"/>
  <c r="CW111" i="12"/>
  <c r="EI126" i="12"/>
  <c r="AJ125" i="12"/>
  <c r="HV125" i="12"/>
  <c r="HW125" i="12"/>
  <c r="LV129" i="12"/>
  <c r="LU129" i="12"/>
  <c r="IH130" i="12"/>
  <c r="GY118" i="12"/>
  <c r="GY119" i="12"/>
  <c r="CZ111" i="12"/>
  <c r="GY115" i="12"/>
  <c r="GY116" i="12"/>
  <c r="GY117" i="12"/>
  <c r="GT116" i="12"/>
  <c r="GT117" i="12"/>
  <c r="GT118" i="12"/>
  <c r="CU111" i="12"/>
  <c r="GT119" i="12"/>
  <c r="GT115" i="12"/>
  <c r="BR111" i="12"/>
  <c r="FQ119" i="12"/>
  <c r="FQ115" i="12"/>
  <c r="FQ116" i="12"/>
  <c r="FQ117" i="12"/>
  <c r="FQ118" i="12"/>
  <c r="FP126" i="12"/>
  <c r="BQ125" i="12"/>
  <c r="FE130" i="12"/>
  <c r="BF129" i="12"/>
  <c r="EI130" i="12"/>
  <c r="HW129" i="12"/>
  <c r="HV129" i="12"/>
  <c r="AJ129" i="12"/>
  <c r="KF117" i="12"/>
  <c r="KF119" i="12"/>
  <c r="KF118" i="12"/>
  <c r="KF115" i="12"/>
  <c r="KF116" i="12"/>
  <c r="KA117" i="12"/>
  <c r="KA118" i="12"/>
  <c r="KA119" i="12"/>
  <c r="KA116" i="12"/>
  <c r="KA115" i="12"/>
  <c r="IX115" i="12"/>
  <c r="IX116" i="12"/>
  <c r="IX117" i="12"/>
  <c r="IX118" i="12"/>
  <c r="IX119" i="12"/>
  <c r="FH126" i="12"/>
  <c r="BI125" i="12"/>
  <c r="BW129" i="12"/>
  <c r="FV130" i="12"/>
  <c r="BA129" i="12"/>
  <c r="EZ130" i="12"/>
  <c r="CC111" i="12"/>
  <c r="GB116" i="12"/>
  <c r="GB117" i="12"/>
  <c r="GB118" i="12"/>
  <c r="GB119" i="12"/>
  <c r="GB115" i="12"/>
  <c r="EQ117" i="12"/>
  <c r="EQ115" i="12"/>
  <c r="AR111" i="12"/>
  <c r="EQ118" i="12"/>
  <c r="EQ119" i="12"/>
  <c r="EQ116" i="12"/>
  <c r="LR116" i="12"/>
  <c r="LR117" i="12"/>
  <c r="LR118" i="12"/>
  <c r="LR119" i="12"/>
  <c r="LR115" i="12"/>
  <c r="BW110" i="12"/>
  <c r="CP110" i="12"/>
  <c r="CD110" i="12"/>
  <c r="BS110" i="12"/>
  <c r="CQ110" i="12"/>
  <c r="ID110" i="12"/>
  <c r="Q110" i="12" s="1"/>
  <c r="DP110" i="12"/>
  <c r="BD110" i="12"/>
  <c r="FD130" i="12"/>
  <c r="BE129" i="12"/>
  <c r="KY117" i="12"/>
  <c r="KY116" i="12"/>
  <c r="KY118" i="12"/>
  <c r="KY119" i="12"/>
  <c r="KY115" i="12"/>
  <c r="EN130" i="12"/>
  <c r="AO129" i="12"/>
  <c r="BB125" i="12"/>
  <c r="FA126" i="12"/>
  <c r="ET105" i="12"/>
  <c r="KI92" i="12"/>
  <c r="FP106" i="12"/>
  <c r="KD85" i="12"/>
  <c r="FI88" i="12"/>
  <c r="GV92" i="12"/>
  <c r="FW107" i="12"/>
  <c r="LA78" i="12"/>
  <c r="KC78" i="12"/>
  <c r="HF101" i="12"/>
  <c r="LI87" i="12"/>
  <c r="DK125" i="12"/>
  <c r="HJ126" i="12"/>
  <c r="BK125" i="12"/>
  <c r="FJ126" i="12"/>
  <c r="CU125" i="12"/>
  <c r="GT126" i="12"/>
  <c r="ET126" i="12"/>
  <c r="AU125" i="12"/>
  <c r="HD130" i="12"/>
  <c r="DE129" i="12"/>
  <c r="HM130" i="12"/>
  <c r="IC129" i="12"/>
  <c r="O129" i="12" s="1"/>
  <c r="DN129" i="12"/>
  <c r="GP126" i="12"/>
  <c r="CQ125" i="12"/>
  <c r="ID125" i="12"/>
  <c r="Q125" i="12" s="1"/>
  <c r="BW125" i="12"/>
  <c r="FV126" i="12"/>
  <c r="KJ116" i="12"/>
  <c r="KJ117" i="12"/>
  <c r="KJ118" i="12"/>
  <c r="KJ119" i="12"/>
  <c r="KJ115" i="12"/>
  <c r="GH130" i="12"/>
  <c r="CI129" i="12"/>
  <c r="FE117" i="12"/>
  <c r="FE118" i="12"/>
  <c r="FE119" i="12"/>
  <c r="FE115" i="12"/>
  <c r="BF111" i="12"/>
  <c r="FE116" i="12"/>
  <c r="KR116" i="12"/>
  <c r="KR117" i="12"/>
  <c r="KR118" i="12"/>
  <c r="KR119" i="12"/>
  <c r="KR115" i="12"/>
  <c r="KE116" i="12"/>
  <c r="KE117" i="12"/>
  <c r="KE118" i="12"/>
  <c r="KE119" i="12"/>
  <c r="KE115" i="12"/>
  <c r="BH129" i="12"/>
  <c r="FG130" i="12"/>
  <c r="EK130" i="12"/>
  <c r="AL129" i="12"/>
  <c r="JY119" i="12"/>
  <c r="JY115" i="12"/>
  <c r="JY116" i="12"/>
  <c r="JY117" i="12"/>
  <c r="JY118" i="12"/>
  <c r="IN117" i="12"/>
  <c r="IN118" i="12"/>
  <c r="IN119" i="12"/>
  <c r="IN115" i="12"/>
  <c r="IN116" i="12"/>
  <c r="HN117" i="12"/>
  <c r="HN118" i="12"/>
  <c r="HN119" i="12"/>
  <c r="HN115" i="12"/>
  <c r="HN116" i="12"/>
  <c r="DO111" i="12"/>
  <c r="FR130" i="12"/>
  <c r="BS129" i="12"/>
  <c r="FU118" i="12"/>
  <c r="FU115" i="12"/>
  <c r="FU119" i="12"/>
  <c r="BV111" i="12"/>
  <c r="FU116" i="12"/>
  <c r="FU117" i="12"/>
  <c r="LH117" i="12"/>
  <c r="LH118" i="12"/>
  <c r="LH119" i="12"/>
  <c r="LH115" i="12"/>
  <c r="LH116" i="12"/>
  <c r="KU116" i="12"/>
  <c r="KU117" i="12"/>
  <c r="KU118" i="12"/>
  <c r="KU119" i="12"/>
  <c r="KU115" i="12"/>
  <c r="BK129" i="12"/>
  <c r="FJ130" i="12"/>
  <c r="AU111" i="12"/>
  <c r="ET116" i="12"/>
  <c r="ET117" i="12"/>
  <c r="ET118" i="12"/>
  <c r="ET119" i="12"/>
  <c r="ET115" i="12"/>
  <c r="LN115" i="12"/>
  <c r="LN116" i="12"/>
  <c r="LN118" i="12"/>
  <c r="LN119" i="12"/>
  <c r="LN117" i="12"/>
  <c r="JU116" i="12"/>
  <c r="JU117" i="12"/>
  <c r="JU119" i="12"/>
  <c r="JU115" i="12"/>
  <c r="JU118" i="12"/>
  <c r="FI126" i="12"/>
  <c r="BJ125" i="12"/>
  <c r="GB130" i="12"/>
  <c r="CC129" i="12"/>
  <c r="JX115" i="12"/>
  <c r="JX116" i="12"/>
  <c r="JX117" i="12"/>
  <c r="JX119" i="12"/>
  <c r="JX118" i="12"/>
  <c r="JS119" i="12"/>
  <c r="JS116" i="12"/>
  <c r="JS115" i="12"/>
  <c r="JS117" i="12"/>
  <c r="JS118" i="12"/>
  <c r="IP116" i="12"/>
  <c r="IP117" i="12"/>
  <c r="IP118" i="12"/>
  <c r="IP119" i="12"/>
  <c r="IP115" i="12"/>
  <c r="FH130" i="12"/>
  <c r="BI129" i="12"/>
  <c r="FT119" i="12"/>
  <c r="FT115" i="12"/>
  <c r="BU111" i="12"/>
  <c r="FT116" i="12"/>
  <c r="FT117" i="12"/>
  <c r="FT118" i="12"/>
  <c r="EI118" i="12"/>
  <c r="EI116" i="12"/>
  <c r="EI119" i="12"/>
  <c r="HW111" i="12"/>
  <c r="HV111" i="12"/>
  <c r="EI117" i="12"/>
  <c r="AJ111" i="12"/>
  <c r="LJ116" i="12"/>
  <c r="LJ117" i="12"/>
  <c r="LJ118" i="12"/>
  <c r="LJ119" i="12"/>
  <c r="LJ115" i="12"/>
  <c r="FI130" i="12"/>
  <c r="BJ129" i="12"/>
  <c r="JA117" i="12"/>
  <c r="JA119" i="12"/>
  <c r="JA118" i="12"/>
  <c r="JA115" i="12"/>
  <c r="JA116" i="12"/>
  <c r="DD111" i="12"/>
  <c r="HC118" i="12"/>
  <c r="HC119" i="12"/>
  <c r="HC116" i="12"/>
  <c r="HC117" i="12"/>
  <c r="HC115" i="12"/>
  <c r="GP118" i="12"/>
  <c r="GP119" i="12"/>
  <c r="GP115" i="12"/>
  <c r="GP116" i="12"/>
  <c r="GP117" i="12"/>
  <c r="ID111" i="12"/>
  <c r="Q111" i="12" s="1"/>
  <c r="CQ111" i="12"/>
  <c r="DU110" i="12"/>
  <c r="F110" i="12" s="1"/>
  <c r="N110" i="12"/>
  <c r="BI110" i="12"/>
  <c r="BO110" i="12"/>
  <c r="BV110" i="12"/>
  <c r="DQ110" i="12"/>
  <c r="AJ110" i="12"/>
  <c r="HW110" i="12"/>
  <c r="HV110" i="12"/>
  <c r="DH110" i="12"/>
  <c r="AV110" i="12"/>
  <c r="AQ125" i="12"/>
  <c r="EP126" i="12"/>
  <c r="GV130" i="12"/>
  <c r="CW129" i="12"/>
  <c r="JV116" i="12"/>
  <c r="JV117" i="12"/>
  <c r="JV118" i="12"/>
  <c r="JV119" i="12"/>
  <c r="JV115" i="12"/>
  <c r="LO117" i="12"/>
  <c r="LO118" i="12"/>
  <c r="LO119" i="12"/>
  <c r="LO116" i="12"/>
  <c r="LO115" i="12"/>
  <c r="IH128" i="12"/>
  <c r="LV127" i="12"/>
  <c r="LU127" i="12"/>
  <c r="JJ117" i="12"/>
  <c r="JJ119" i="12"/>
  <c r="JJ118" i="12"/>
  <c r="JJ115" i="12"/>
  <c r="JJ116" i="12"/>
  <c r="EU115" i="12"/>
  <c r="AV111" i="12"/>
  <c r="EU116" i="12"/>
  <c r="EU117" i="12"/>
  <c r="EU118" i="12"/>
  <c r="EU119" i="12"/>
  <c r="EW130" i="12"/>
  <c r="AX129" i="12"/>
  <c r="GG115" i="12"/>
  <c r="CH111" i="12"/>
  <c r="GG116" i="12"/>
  <c r="GG117" i="12"/>
  <c r="GG118" i="12"/>
  <c r="GG119" i="12"/>
  <c r="BT110" i="12"/>
  <c r="KD89" i="12"/>
  <c r="KB73" i="12"/>
  <c r="FQ96" i="12"/>
  <c r="DS125" i="12"/>
  <c r="HR126" i="12"/>
  <c r="EX126" i="12"/>
  <c r="AY125" i="12"/>
  <c r="HM126" i="12"/>
  <c r="DN125" i="12"/>
  <c r="IC125" i="12"/>
  <c r="O125" i="12" s="1"/>
  <c r="FK115" i="12"/>
  <c r="BL111" i="12"/>
  <c r="FK116" i="12"/>
  <c r="FK117" i="12"/>
  <c r="FK118" i="12"/>
  <c r="FK119" i="12"/>
  <c r="IO116" i="12"/>
  <c r="IO117" i="12"/>
  <c r="IO118" i="12"/>
  <c r="IO119" i="12"/>
  <c r="IO115" i="12"/>
  <c r="CZ125" i="12"/>
  <c r="GY126" i="12"/>
  <c r="BZ125" i="12"/>
  <c r="FY126" i="12"/>
  <c r="KV117" i="12"/>
  <c r="KV119" i="12"/>
  <c r="KV118" i="12"/>
  <c r="KV115" i="12"/>
  <c r="KV116" i="12"/>
  <c r="DB125" i="12"/>
  <c r="HA126" i="12"/>
  <c r="CJ125" i="12"/>
  <c r="GI126" i="12"/>
  <c r="ER130" i="12"/>
  <c r="AS129" i="12"/>
  <c r="CE125" i="12"/>
  <c r="GD126" i="12"/>
  <c r="JI116" i="12"/>
  <c r="JI117" i="12"/>
  <c r="JI119" i="12"/>
  <c r="JI118" i="12"/>
  <c r="JI115" i="12"/>
  <c r="EZ126" i="12"/>
  <c r="BA125" i="12"/>
  <c r="JW116" i="12"/>
  <c r="JW117" i="12"/>
  <c r="JW118" i="12"/>
  <c r="JW119" i="12"/>
  <c r="JW115" i="12"/>
  <c r="EV126" i="12"/>
  <c r="AW125" i="12"/>
  <c r="JL126" i="12"/>
  <c r="MA125" i="12"/>
  <c r="AA125" i="12" s="1"/>
  <c r="CP125" i="12"/>
  <c r="GO126" i="12"/>
  <c r="HO130" i="12"/>
  <c r="DP129" i="12"/>
  <c r="HQ119" i="12"/>
  <c r="HQ115" i="12"/>
  <c r="DR111" i="12"/>
  <c r="HQ116" i="12"/>
  <c r="HQ117" i="12"/>
  <c r="HQ118" i="12"/>
  <c r="FX118" i="12"/>
  <c r="FX119" i="12"/>
  <c r="FX116" i="12"/>
  <c r="FX115" i="12"/>
  <c r="BY111" i="12"/>
  <c r="FX117" i="12"/>
  <c r="FZ130" i="12"/>
  <c r="CA129" i="12"/>
  <c r="FM116" i="12"/>
  <c r="FM117" i="12"/>
  <c r="FM118" i="12"/>
  <c r="FM119" i="12"/>
  <c r="FM115" i="12"/>
  <c r="IB111" i="12"/>
  <c r="S111" i="12" s="1"/>
  <c r="BN111" i="12"/>
  <c r="KZ115" i="12"/>
  <c r="KZ116" i="12"/>
  <c r="KZ117" i="12"/>
  <c r="KZ118" i="12"/>
  <c r="KZ119" i="12"/>
  <c r="KM115" i="12"/>
  <c r="KM116" i="12"/>
  <c r="KM117" i="12"/>
  <c r="KM118" i="12"/>
  <c r="KM119" i="12"/>
  <c r="GY130" i="12"/>
  <c r="CZ129" i="12"/>
  <c r="IT118" i="12"/>
  <c r="IT116" i="12"/>
  <c r="IT119" i="12"/>
  <c r="IT117" i="12"/>
  <c r="IT115" i="12"/>
  <c r="GN116" i="12"/>
  <c r="GN115" i="12"/>
  <c r="CO111" i="12"/>
  <c r="GN117" i="12"/>
  <c r="GN118" i="12"/>
  <c r="GN119" i="12"/>
  <c r="FQ126" i="12"/>
  <c r="BR125" i="12"/>
  <c r="GQ118" i="12"/>
  <c r="GQ119" i="12"/>
  <c r="GQ115" i="12"/>
  <c r="GQ116" i="12"/>
  <c r="CR111" i="12"/>
  <c r="GQ117" i="12"/>
  <c r="CM111" i="12"/>
  <c r="GL116" i="12"/>
  <c r="GL117" i="12"/>
  <c r="GL119" i="12"/>
  <c r="GL118" i="12"/>
  <c r="GL115" i="12"/>
  <c r="BJ111" i="12"/>
  <c r="FI119" i="12"/>
  <c r="FI115" i="12"/>
  <c r="FI116" i="12"/>
  <c r="FI117" i="12"/>
  <c r="FI118" i="12"/>
  <c r="BQ129" i="12"/>
  <c r="FP130" i="12"/>
  <c r="BM111" i="12"/>
  <c r="FL116" i="12"/>
  <c r="FL117" i="12"/>
  <c r="FL118" i="12"/>
  <c r="FL119" i="12"/>
  <c r="FL115" i="12"/>
  <c r="EW115" i="12"/>
  <c r="AX111" i="12"/>
  <c r="EW116" i="12"/>
  <c r="EW117" i="12"/>
  <c r="EW118" i="12"/>
  <c r="EW119" i="12"/>
  <c r="LB117" i="12"/>
  <c r="LB118" i="12"/>
  <c r="LB119" i="12"/>
  <c r="LB115" i="12"/>
  <c r="LB116" i="12"/>
  <c r="CE129" i="12"/>
  <c r="GD130" i="12"/>
  <c r="FQ130" i="12"/>
  <c r="BR129" i="12"/>
  <c r="IS116" i="12"/>
  <c r="IS117" i="12"/>
  <c r="IS118" i="12"/>
  <c r="IS119" i="12"/>
  <c r="IS115" i="12"/>
  <c r="GU115" i="12"/>
  <c r="CV111" i="12"/>
  <c r="GU118" i="12"/>
  <c r="GU119" i="12"/>
  <c r="GU116" i="12"/>
  <c r="GU117" i="12"/>
  <c r="GH118" i="12"/>
  <c r="CI111" i="12"/>
  <c r="GH119" i="12"/>
  <c r="GH115" i="12"/>
  <c r="GH116" i="12"/>
  <c r="GH117" i="12"/>
  <c r="GX130" i="12"/>
  <c r="CY129" i="12"/>
  <c r="LM119" i="12"/>
  <c r="LM115" i="12"/>
  <c r="LM116" i="12"/>
  <c r="LM117" i="12"/>
  <c r="LM118" i="12"/>
  <c r="KB115" i="12"/>
  <c r="KB116" i="12"/>
  <c r="KB117" i="12"/>
  <c r="KB118" i="12"/>
  <c r="KB119" i="12"/>
  <c r="JO118" i="12"/>
  <c r="JO119" i="12"/>
  <c r="JO115" i="12"/>
  <c r="JO116" i="12"/>
  <c r="JO117" i="12"/>
  <c r="DS110" i="12"/>
  <c r="BN110" i="12"/>
  <c r="IB110" i="12"/>
  <c r="S110" i="12" s="1"/>
  <c r="DA110" i="12"/>
  <c r="DI110" i="12"/>
  <c r="CZ110" i="12"/>
  <c r="AN110" i="12"/>
  <c r="DH125" i="12"/>
  <c r="HG126" i="12"/>
  <c r="CR125" i="12"/>
  <c r="GQ126" i="12"/>
  <c r="FZ126" i="12"/>
  <c r="CA125" i="12"/>
  <c r="JL128" i="12"/>
  <c r="MA127" i="12"/>
  <c r="AA127" i="12" s="1"/>
  <c r="EV118" i="12"/>
  <c r="EV119" i="12"/>
  <c r="EV115" i="12"/>
  <c r="EV116" i="12"/>
  <c r="EV117" i="12"/>
  <c r="AW111" i="12"/>
  <c r="KO119" i="12"/>
  <c r="KO115" i="12"/>
  <c r="KO116" i="12"/>
  <c r="KO117" i="12"/>
  <c r="KO118" i="12"/>
  <c r="MC111" i="12"/>
  <c r="Y111" i="12" s="1"/>
  <c r="KB85" i="12"/>
  <c r="JM85" i="12"/>
  <c r="KR98" i="12"/>
  <c r="KD87" i="12"/>
  <c r="KD88" i="12"/>
  <c r="BV125" i="12"/>
  <c r="FU126" i="12"/>
  <c r="BX129" i="12"/>
  <c r="FW130" i="12"/>
  <c r="FF117" i="12"/>
  <c r="FF118" i="12"/>
  <c r="FF115" i="12"/>
  <c r="FF119" i="12"/>
  <c r="BG111" i="12"/>
  <c r="FF116" i="12"/>
  <c r="GE126" i="12"/>
  <c r="CF125" i="12"/>
  <c r="EM126" i="12"/>
  <c r="AN125" i="12"/>
  <c r="IJ116" i="12"/>
  <c r="IJ117" i="12"/>
  <c r="IJ118" i="12"/>
  <c r="IJ119" i="12"/>
  <c r="IJ115" i="12"/>
  <c r="BF125" i="12"/>
  <c r="FE126" i="12"/>
  <c r="KQ117" i="12"/>
  <c r="KQ116" i="12"/>
  <c r="KQ118" i="12"/>
  <c r="KQ119" i="12"/>
  <c r="KQ115" i="12"/>
  <c r="FO126" i="12"/>
  <c r="BP125" i="12"/>
  <c r="GJ115" i="12"/>
  <c r="GJ116" i="12"/>
  <c r="GJ117" i="12"/>
  <c r="GJ118" i="12"/>
  <c r="CK111" i="12"/>
  <c r="GJ119" i="12"/>
  <c r="HL126" i="12"/>
  <c r="DM125" i="12"/>
  <c r="HK115" i="12"/>
  <c r="DL111" i="12"/>
  <c r="HK118" i="12"/>
  <c r="HK119" i="12"/>
  <c r="HK116" i="12"/>
  <c r="HK117" i="12"/>
  <c r="GB126" i="12"/>
  <c r="CC125" i="12"/>
  <c r="FC130" i="12"/>
  <c r="BD129" i="12"/>
  <c r="KP116" i="12"/>
  <c r="KP118" i="12"/>
  <c r="KP119" i="12"/>
  <c r="KP117" i="12"/>
  <c r="KP115" i="12"/>
  <c r="IW115" i="12"/>
  <c r="IW116" i="12"/>
  <c r="IW117" i="12"/>
  <c r="IW118" i="12"/>
  <c r="IW119" i="12"/>
  <c r="CH125" i="12"/>
  <c r="GG126" i="12"/>
  <c r="MB127" i="12"/>
  <c r="W127" i="12" s="1"/>
  <c r="LL128" i="12"/>
  <c r="HG130" i="12"/>
  <c r="DH129" i="12"/>
  <c r="IL116" i="12"/>
  <c r="IL119" i="12"/>
  <c r="IL117" i="12"/>
  <c r="IL115" i="12"/>
  <c r="IL118" i="12"/>
  <c r="GF117" i="12"/>
  <c r="GF118" i="12"/>
  <c r="GF119" i="12"/>
  <c r="GF116" i="12"/>
  <c r="GF115" i="12"/>
  <c r="CG111" i="12"/>
  <c r="EM130" i="12"/>
  <c r="AN129" i="12"/>
  <c r="V125" i="12"/>
  <c r="LS126" i="12"/>
  <c r="V126" i="12" s="1"/>
  <c r="ES118" i="12"/>
  <c r="ES119" i="12"/>
  <c r="ES115" i="12"/>
  <c r="ES116" i="12"/>
  <c r="ES117" i="12"/>
  <c r="AT111" i="12"/>
  <c r="LF116" i="12"/>
  <c r="LF118" i="12"/>
  <c r="LF119" i="12"/>
  <c r="LF117" i="12"/>
  <c r="LF115" i="12"/>
  <c r="JM116" i="12"/>
  <c r="JM117" i="12"/>
  <c r="JM118" i="12"/>
  <c r="JM119" i="12"/>
  <c r="JM115" i="12"/>
  <c r="GQ130" i="12"/>
  <c r="CR129" i="12"/>
  <c r="JP115" i="12"/>
  <c r="JP116" i="12"/>
  <c r="JP117" i="12"/>
  <c r="JP118" i="12"/>
  <c r="JP119" i="12"/>
  <c r="JK119" i="12"/>
  <c r="JK116" i="12"/>
  <c r="JK118" i="12"/>
  <c r="JK115" i="12"/>
  <c r="JK117" i="12"/>
  <c r="IH116" i="12"/>
  <c r="IH118" i="12"/>
  <c r="IH119" i="12"/>
  <c r="IH117" i="12"/>
  <c r="LV111" i="12"/>
  <c r="LU111" i="12"/>
  <c r="FX126" i="12"/>
  <c r="BY125" i="12"/>
  <c r="FM130" i="12"/>
  <c r="IB129" i="12"/>
  <c r="S129" i="12" s="1"/>
  <c r="BN129" i="12"/>
  <c r="FY130" i="12"/>
  <c r="BZ129" i="12"/>
  <c r="IK117" i="12"/>
  <c r="IK118" i="12"/>
  <c r="IK119" i="12"/>
  <c r="IK115" i="12"/>
  <c r="IK116" i="12"/>
  <c r="CN111" i="12"/>
  <c r="GM118" i="12"/>
  <c r="GM119" i="12"/>
  <c r="GM116" i="12"/>
  <c r="GM117" i="12"/>
  <c r="GM115" i="12"/>
  <c r="FZ115" i="12"/>
  <c r="FZ116" i="12"/>
  <c r="CA111" i="12"/>
  <c r="FZ117" i="12"/>
  <c r="FZ118" i="12"/>
  <c r="FZ119" i="12"/>
  <c r="CN129" i="12"/>
  <c r="GM130" i="12"/>
  <c r="HF130" i="12"/>
  <c r="DG129" i="12"/>
  <c r="LE117" i="12"/>
  <c r="LE118" i="12"/>
  <c r="LE119" i="12"/>
  <c r="LE115" i="12"/>
  <c r="LE116" i="12"/>
  <c r="JT116" i="12"/>
  <c r="JT117" i="12"/>
  <c r="JT118" i="12"/>
  <c r="JT119" i="12"/>
  <c r="JT115" i="12"/>
  <c r="JG116" i="12"/>
  <c r="JG117" i="12"/>
  <c r="JG118" i="12"/>
  <c r="JG119" i="12"/>
  <c r="JG115" i="12"/>
  <c r="CF129" i="12"/>
  <c r="GE130" i="12"/>
  <c r="EL130" i="12"/>
  <c r="AM129" i="12"/>
  <c r="HA116" i="12"/>
  <c r="HA117" i="12"/>
  <c r="HA118" i="12"/>
  <c r="HA115" i="12"/>
  <c r="HA119" i="12"/>
  <c r="DB111" i="12"/>
  <c r="BI111" i="12"/>
  <c r="FH117" i="12"/>
  <c r="FH118" i="12"/>
  <c r="FH119" i="12"/>
  <c r="FH116" i="12"/>
  <c r="FH115" i="12"/>
  <c r="DK110" i="12"/>
  <c r="AY110" i="12"/>
  <c r="DR110" i="12"/>
  <c r="BF110" i="12"/>
  <c r="CK110" i="12"/>
  <c r="CS110" i="12"/>
  <c r="CR110" i="12"/>
  <c r="GE114" i="12"/>
  <c r="GE113" i="12"/>
  <c r="HR114" i="12"/>
  <c r="HR113" i="12"/>
  <c r="FF114" i="12"/>
  <c r="FF113" i="12"/>
  <c r="GK114" i="12"/>
  <c r="GK113" i="12"/>
  <c r="FL114" i="12"/>
  <c r="FL113" i="12"/>
  <c r="GQ114" i="12"/>
  <c r="GQ113" i="12"/>
  <c r="FR114" i="12"/>
  <c r="FR113" i="12"/>
  <c r="HE114" i="12"/>
  <c r="HE113" i="12"/>
  <c r="ES114" i="12"/>
  <c r="ES113" i="12"/>
  <c r="GN114" i="12"/>
  <c r="GN113" i="12"/>
  <c r="KS114" i="12"/>
  <c r="KS113" i="12"/>
  <c r="LD114" i="12"/>
  <c r="LD113" i="12"/>
  <c r="LK114" i="12"/>
  <c r="LK113" i="12"/>
  <c r="LJ114" i="12"/>
  <c r="LJ113" i="12"/>
  <c r="IZ114" i="12"/>
  <c r="IZ113" i="12"/>
  <c r="IY114" i="12"/>
  <c r="IY113" i="12"/>
  <c r="IH114" i="12"/>
  <c r="IH113" i="12"/>
  <c r="KJ114" i="12"/>
  <c r="KJ113" i="12"/>
  <c r="KA114" i="12"/>
  <c r="KA113" i="12"/>
  <c r="JR114" i="12"/>
  <c r="JR113" i="12"/>
  <c r="JQ114" i="12"/>
  <c r="JQ113" i="12"/>
  <c r="FW114" i="12"/>
  <c r="FW113" i="12"/>
  <c r="HJ114" i="12"/>
  <c r="HJ113" i="12"/>
  <c r="EX114" i="12"/>
  <c r="EX113" i="12"/>
  <c r="GC114" i="12"/>
  <c r="GC113" i="12"/>
  <c r="HP114" i="12"/>
  <c r="HP113" i="12"/>
  <c r="FD114" i="12"/>
  <c r="FD113" i="12"/>
  <c r="GI114" i="12"/>
  <c r="GI113" i="12"/>
  <c r="FJ114" i="12"/>
  <c r="FJ113" i="12"/>
  <c r="GW114" i="12"/>
  <c r="GW113" i="12"/>
  <c r="EK114" i="12"/>
  <c r="EK113" i="12"/>
  <c r="GF114" i="12"/>
  <c r="GF113" i="12"/>
  <c r="KV114" i="12"/>
  <c r="KV113" i="12"/>
  <c r="LC114" i="12"/>
  <c r="LC113" i="12"/>
  <c r="LB114" i="12"/>
  <c r="LB113" i="12"/>
  <c r="IR114" i="12"/>
  <c r="IR113" i="12"/>
  <c r="IQ114" i="12"/>
  <c r="IQ113" i="12"/>
  <c r="KK114" i="12"/>
  <c r="KK113" i="12"/>
  <c r="KB114" i="12"/>
  <c r="KB113" i="12"/>
  <c r="JS114" i="12"/>
  <c r="JS113" i="12"/>
  <c r="JJ114" i="12"/>
  <c r="JJ113" i="12"/>
  <c r="JI114" i="12"/>
  <c r="JI113" i="12"/>
  <c r="FO114" i="12"/>
  <c r="FO113" i="12"/>
  <c r="HB114" i="12"/>
  <c r="HB113" i="12"/>
  <c r="EP114" i="12"/>
  <c r="EP113" i="12"/>
  <c r="FU114" i="12"/>
  <c r="FU113" i="12"/>
  <c r="HH114" i="12"/>
  <c r="HH113" i="12"/>
  <c r="EV114" i="12"/>
  <c r="EV113" i="12"/>
  <c r="GA114" i="12"/>
  <c r="GA113" i="12"/>
  <c r="HN114" i="12"/>
  <c r="HN113" i="12"/>
  <c r="FB114" i="12"/>
  <c r="FB113" i="12"/>
  <c r="GO114" i="12"/>
  <c r="GO113" i="12"/>
  <c r="FX114" i="12"/>
  <c r="FX113" i="12"/>
  <c r="KM114" i="12"/>
  <c r="KM113" i="12"/>
  <c r="KU114" i="12"/>
  <c r="KU113" i="12"/>
  <c r="KT114" i="12"/>
  <c r="KT113" i="12"/>
  <c r="IJ114" i="12"/>
  <c r="IJ113" i="12"/>
  <c r="II114" i="12"/>
  <c r="II113" i="12"/>
  <c r="KC114" i="12"/>
  <c r="KC113" i="12"/>
  <c r="JT114" i="12"/>
  <c r="JT113" i="12"/>
  <c r="JK114" i="12"/>
  <c r="JK113" i="12"/>
  <c r="JB114" i="12"/>
  <c r="JB113" i="12"/>
  <c r="JA114" i="12"/>
  <c r="JA113" i="12"/>
  <c r="HS114" i="12"/>
  <c r="HS113" i="12"/>
  <c r="FG114" i="12"/>
  <c r="FG113" i="12"/>
  <c r="GT114" i="12"/>
  <c r="GT113" i="12"/>
  <c r="FM114" i="12"/>
  <c r="FM113" i="12"/>
  <c r="GZ114" i="12"/>
  <c r="GZ113" i="12"/>
  <c r="EN114" i="12"/>
  <c r="EN113" i="12"/>
  <c r="FS114" i="12"/>
  <c r="FS113" i="12"/>
  <c r="HF114" i="12"/>
  <c r="HF113" i="12"/>
  <c r="ET114" i="12"/>
  <c r="ET113" i="12"/>
  <c r="GG114" i="12"/>
  <c r="GG113" i="12"/>
  <c r="FP114" i="12"/>
  <c r="FP113" i="12"/>
  <c r="LO114" i="12"/>
  <c r="LO113" i="12"/>
  <c r="LN114" i="12"/>
  <c r="LN113" i="12"/>
  <c r="LM114" i="12"/>
  <c r="LM113" i="12"/>
  <c r="KL114" i="12"/>
  <c r="KL113" i="12"/>
  <c r="KD114" i="12"/>
  <c r="KD113" i="12"/>
  <c r="JV114" i="12"/>
  <c r="JV113" i="12"/>
  <c r="JU114" i="12"/>
  <c r="JU113" i="12"/>
  <c r="JL114" i="12"/>
  <c r="JL113" i="12"/>
  <c r="JC114" i="12"/>
  <c r="JC113" i="12"/>
  <c r="IT114" i="12"/>
  <c r="IT113" i="12"/>
  <c r="IS114" i="12"/>
  <c r="IS113" i="12"/>
  <c r="HK114" i="12"/>
  <c r="HK113" i="12"/>
  <c r="EY114" i="12"/>
  <c r="EY113" i="12"/>
  <c r="GL114" i="12"/>
  <c r="GL113" i="12"/>
  <c r="HQ114" i="12"/>
  <c r="HQ113" i="12"/>
  <c r="FE114" i="12"/>
  <c r="FE113" i="12"/>
  <c r="GR114" i="12"/>
  <c r="GR113" i="12"/>
  <c r="FK114" i="12"/>
  <c r="FK113" i="12"/>
  <c r="GX114" i="12"/>
  <c r="GX113" i="12"/>
  <c r="EL114" i="12"/>
  <c r="EL113" i="12"/>
  <c r="FY114" i="12"/>
  <c r="FY113" i="12"/>
  <c r="HT114" i="12"/>
  <c r="N114" i="12" s="1"/>
  <c r="HT113" i="12"/>
  <c r="N113" i="12" s="1"/>
  <c r="FH114" i="12"/>
  <c r="FH113" i="12"/>
  <c r="LP114" i="12"/>
  <c r="LP113" i="12"/>
  <c r="LG114" i="12"/>
  <c r="LG113" i="12"/>
  <c r="LF114" i="12"/>
  <c r="LF113" i="12"/>
  <c r="LE114" i="12"/>
  <c r="LE113" i="12"/>
  <c r="KF114" i="12"/>
  <c r="KF113" i="12"/>
  <c r="KE114" i="12"/>
  <c r="KE113" i="12"/>
  <c r="JN114" i="12"/>
  <c r="JN113" i="12"/>
  <c r="JM114" i="12"/>
  <c r="JM113" i="12"/>
  <c r="JD114" i="12"/>
  <c r="JD113" i="12"/>
  <c r="IU114" i="12"/>
  <c r="IU113" i="12"/>
  <c r="IL114" i="12"/>
  <c r="IL113" i="12"/>
  <c r="IK114" i="12"/>
  <c r="IK113" i="12"/>
  <c r="HC114" i="12"/>
  <c r="HC113" i="12"/>
  <c r="EQ114" i="12"/>
  <c r="EQ113" i="12"/>
  <c r="GD114" i="12"/>
  <c r="GD113" i="12"/>
  <c r="HI114" i="12"/>
  <c r="HI113" i="12"/>
  <c r="EW114" i="12"/>
  <c r="EW113" i="12"/>
  <c r="GJ114" i="12"/>
  <c r="GJ113" i="12"/>
  <c r="HO114" i="12"/>
  <c r="HO113" i="12"/>
  <c r="FC114" i="12"/>
  <c r="FC113" i="12"/>
  <c r="GP114" i="12"/>
  <c r="GP113" i="12"/>
  <c r="FQ114" i="12"/>
  <c r="FQ113" i="12"/>
  <c r="HL114" i="12"/>
  <c r="HL113" i="12"/>
  <c r="EZ114" i="12"/>
  <c r="EZ113" i="12"/>
  <c r="LQ114" i="12"/>
  <c r="LQ113" i="12"/>
  <c r="LH114" i="12"/>
  <c r="LH113" i="12"/>
  <c r="KY114" i="12"/>
  <c r="KY113" i="12"/>
  <c r="KX114" i="12"/>
  <c r="KX113" i="12"/>
  <c r="KW114" i="12"/>
  <c r="KW113" i="12"/>
  <c r="JX114" i="12"/>
  <c r="JX113" i="12"/>
  <c r="JW114" i="12"/>
  <c r="JW113" i="12"/>
  <c r="JF114" i="12"/>
  <c r="JF113" i="12"/>
  <c r="JE114" i="12"/>
  <c r="JE113" i="12"/>
  <c r="IV114" i="12"/>
  <c r="IV113" i="12"/>
  <c r="IM114" i="12"/>
  <c r="IM113" i="12"/>
  <c r="KO114" i="12"/>
  <c r="KO113" i="12"/>
  <c r="GU114" i="12"/>
  <c r="GU113" i="12"/>
  <c r="EI114" i="12"/>
  <c r="EI113" i="12"/>
  <c r="FV114" i="12"/>
  <c r="FV113" i="12"/>
  <c r="HA114" i="12"/>
  <c r="HA113" i="12"/>
  <c r="EO114" i="12"/>
  <c r="EO113" i="12"/>
  <c r="GB114" i="12"/>
  <c r="GB113" i="12"/>
  <c r="HG114" i="12"/>
  <c r="HG113" i="12"/>
  <c r="EU114" i="12"/>
  <c r="EU113" i="12"/>
  <c r="GH114" i="12"/>
  <c r="GH113" i="12"/>
  <c r="FI114" i="12"/>
  <c r="FI113" i="12"/>
  <c r="HD114" i="12"/>
  <c r="HD113" i="12"/>
  <c r="ER114" i="12"/>
  <c r="ER113" i="12"/>
  <c r="LI114" i="12"/>
  <c r="LI113" i="12"/>
  <c r="KZ114" i="12"/>
  <c r="KZ113" i="12"/>
  <c r="KQ114" i="12"/>
  <c r="KQ113" i="12"/>
  <c r="KP114" i="12"/>
  <c r="KP113" i="12"/>
  <c r="KN114" i="12"/>
  <c r="KN113" i="12"/>
  <c r="JP114" i="12"/>
  <c r="JP113" i="12"/>
  <c r="JO114" i="12"/>
  <c r="JO113" i="12"/>
  <c r="IX114" i="12"/>
  <c r="IX113" i="12"/>
  <c r="IW114" i="12"/>
  <c r="IW113" i="12"/>
  <c r="IN114" i="12"/>
  <c r="IN113" i="12"/>
  <c r="KH114" i="12"/>
  <c r="KH113" i="12"/>
  <c r="KG114" i="12"/>
  <c r="KG113" i="12"/>
  <c r="GM114" i="12"/>
  <c r="GM113" i="12"/>
  <c r="FN114" i="12"/>
  <c r="FN113" i="12"/>
  <c r="GS114" i="12"/>
  <c r="GS113" i="12"/>
  <c r="FT114" i="12"/>
  <c r="FT113" i="12"/>
  <c r="GY114" i="12"/>
  <c r="GY113" i="12"/>
  <c r="EM114" i="12"/>
  <c r="EM113" i="12"/>
  <c r="FZ114" i="12"/>
  <c r="FZ113" i="12"/>
  <c r="HM114" i="12"/>
  <c r="HM113" i="12"/>
  <c r="FA114" i="12"/>
  <c r="FA113" i="12"/>
  <c r="GV114" i="12"/>
  <c r="GV113" i="12"/>
  <c r="EJ114" i="12"/>
  <c r="EJ113" i="12"/>
  <c r="LA114" i="12"/>
  <c r="LA113" i="12"/>
  <c r="KR114" i="12"/>
  <c r="KR113" i="12"/>
  <c r="LL114" i="12"/>
  <c r="LL113" i="12"/>
  <c r="LS114" i="12"/>
  <c r="V114" i="12" s="1"/>
  <c r="LS113" i="12"/>
  <c r="V113" i="12" s="1"/>
  <c r="LR114" i="12"/>
  <c r="LR113" i="12"/>
  <c r="JH114" i="12"/>
  <c r="JH113" i="12"/>
  <c r="JG114" i="12"/>
  <c r="JG113" i="12"/>
  <c r="IP114" i="12"/>
  <c r="IP113" i="12"/>
  <c r="IO114" i="12"/>
  <c r="IO113" i="12"/>
  <c r="KI114" i="12"/>
  <c r="KI113" i="12"/>
  <c r="JZ114" i="12"/>
  <c r="JZ113" i="12"/>
  <c r="JY114" i="12"/>
  <c r="JY113" i="12"/>
  <c r="KB48" i="12"/>
  <c r="EK78" i="12"/>
  <c r="LP87" i="12"/>
  <c r="GP73" i="12"/>
  <c r="IR73" i="12"/>
  <c r="LP78" i="12"/>
  <c r="HE20" i="12"/>
  <c r="HJ20" i="12"/>
  <c r="IQ18" i="12"/>
  <c r="IW20" i="12"/>
  <c r="HC18" i="12"/>
  <c r="IX22" i="12"/>
  <c r="IS17" i="12"/>
  <c r="HD22" i="12"/>
  <c r="HI17" i="12"/>
  <c r="HF21" i="12"/>
  <c r="IY17" i="12"/>
  <c r="IT18" i="12"/>
  <c r="GD89" i="12"/>
  <c r="HK18" i="12"/>
  <c r="KL67" i="12"/>
  <c r="JY61" i="12"/>
  <c r="GH88" i="12"/>
  <c r="EY96" i="12"/>
  <c r="EY106" i="12"/>
  <c r="GH107" i="12"/>
  <c r="EY32" i="12"/>
  <c r="GH59" i="12"/>
  <c r="GH31" i="12"/>
  <c r="EY60" i="12"/>
  <c r="HG21" i="12"/>
  <c r="FX67" i="12"/>
  <c r="EO107" i="12"/>
  <c r="JB18" i="12"/>
  <c r="JP20" i="12"/>
  <c r="FX106" i="12"/>
  <c r="HG101" i="12"/>
  <c r="GS20" i="12"/>
  <c r="FX20" i="12"/>
  <c r="FC21" i="12"/>
  <c r="FQ18" i="12"/>
  <c r="EV17" i="12"/>
  <c r="IN22" i="12"/>
  <c r="LF18" i="12"/>
  <c r="EO58" i="12"/>
  <c r="IH78" i="12"/>
  <c r="FO33" i="12"/>
  <c r="EO30" i="12"/>
  <c r="HG57" i="12"/>
  <c r="FO88" i="12"/>
  <c r="GX88" i="12"/>
  <c r="FO98" i="12"/>
  <c r="FO107" i="12"/>
  <c r="FX30" i="12"/>
  <c r="FX87" i="12"/>
  <c r="IH42" i="12"/>
  <c r="IH101" i="12"/>
  <c r="EO18" i="12"/>
  <c r="KK20" i="12"/>
  <c r="IU20" i="12"/>
  <c r="HG30" i="12"/>
  <c r="HG89" i="12"/>
  <c r="GX96" i="12"/>
  <c r="HG98" i="12"/>
  <c r="FX92" i="12"/>
  <c r="JI18" i="12"/>
  <c r="JW21" i="12"/>
  <c r="KD18" i="12"/>
  <c r="KY21" i="12"/>
  <c r="GX28" i="12"/>
  <c r="GX57" i="12"/>
  <c r="FO61" i="12"/>
  <c r="HN22" i="12"/>
  <c r="GE20" i="12"/>
  <c r="KO61" i="12"/>
  <c r="KM61" i="12"/>
  <c r="FB73" i="12"/>
  <c r="FY96" i="12"/>
  <c r="HD92" i="12"/>
  <c r="IY86" i="12"/>
  <c r="IS73" i="12"/>
  <c r="KX85" i="12"/>
  <c r="IL86" i="12"/>
  <c r="KX88" i="12"/>
  <c r="ER92" i="12"/>
  <c r="ER97" i="12"/>
  <c r="KX89" i="12"/>
  <c r="FP57" i="12"/>
  <c r="IY87" i="12"/>
  <c r="GC73" i="12"/>
  <c r="IL88" i="12"/>
  <c r="GG87" i="12"/>
  <c r="GB98" i="12"/>
  <c r="GM107" i="12"/>
  <c r="BJ121" i="12"/>
  <c r="FI124" i="12"/>
  <c r="FI123" i="12"/>
  <c r="FI122" i="12"/>
  <c r="DU121" i="12"/>
  <c r="HT124" i="12"/>
  <c r="N124" i="12" s="1"/>
  <c r="HT123" i="12"/>
  <c r="HT122" i="12"/>
  <c r="BI121" i="12"/>
  <c r="FH124" i="12"/>
  <c r="FH123" i="12"/>
  <c r="FH122" i="12"/>
  <c r="BP121" i="12"/>
  <c r="FO123" i="12"/>
  <c r="FO122" i="12"/>
  <c r="FO124" i="12"/>
  <c r="DC121" i="12"/>
  <c r="HB124" i="12"/>
  <c r="HB123" i="12"/>
  <c r="HB122" i="12"/>
  <c r="AQ121" i="12"/>
  <c r="EP124" i="12"/>
  <c r="EP123" i="12"/>
  <c r="EP122" i="12"/>
  <c r="HI124" i="12"/>
  <c r="DJ121" i="12"/>
  <c r="HI122" i="12"/>
  <c r="HI123" i="12"/>
  <c r="EW124" i="12"/>
  <c r="AX121" i="12"/>
  <c r="EW122" i="12"/>
  <c r="EW123" i="12"/>
  <c r="BM121" i="12"/>
  <c r="FL122" i="12"/>
  <c r="FL124" i="12"/>
  <c r="FL123" i="12"/>
  <c r="CB121" i="12"/>
  <c r="GA124" i="12"/>
  <c r="GA123" i="12"/>
  <c r="GA122" i="12"/>
  <c r="CI121" i="12"/>
  <c r="GH123" i="12"/>
  <c r="GH122" i="12"/>
  <c r="GH124" i="12"/>
  <c r="LQ124" i="12"/>
  <c r="LQ123" i="12"/>
  <c r="LQ122" i="12"/>
  <c r="JE124" i="12"/>
  <c r="JE123" i="12"/>
  <c r="JE122" i="12"/>
  <c r="KJ122" i="12"/>
  <c r="KJ124" i="12"/>
  <c r="KJ123" i="12"/>
  <c r="LO123" i="12"/>
  <c r="LO122" i="12"/>
  <c r="LO124" i="12"/>
  <c r="JC123" i="12"/>
  <c r="JC122" i="12"/>
  <c r="JC124" i="12"/>
  <c r="KP124" i="12"/>
  <c r="KP123" i="12"/>
  <c r="KP122" i="12"/>
  <c r="JI122" i="12"/>
  <c r="JI124" i="12"/>
  <c r="JI123" i="12"/>
  <c r="LD122" i="12"/>
  <c r="LD124" i="12"/>
  <c r="LD123" i="12"/>
  <c r="IR122" i="12"/>
  <c r="IR124" i="12"/>
  <c r="IR123" i="12"/>
  <c r="JW124" i="12"/>
  <c r="JW123" i="12"/>
  <c r="JW122" i="12"/>
  <c r="DM121" i="12"/>
  <c r="HL124" i="12"/>
  <c r="HL123" i="12"/>
  <c r="HL122" i="12"/>
  <c r="BA121" i="12"/>
  <c r="EZ124" i="12"/>
  <c r="EZ123" i="12"/>
  <c r="EZ122" i="12"/>
  <c r="DT121" i="12"/>
  <c r="HS123" i="12"/>
  <c r="HS122" i="12"/>
  <c r="HS124" i="12"/>
  <c r="BH121" i="12"/>
  <c r="FG123" i="12"/>
  <c r="FG122" i="12"/>
  <c r="FG124" i="12"/>
  <c r="CU121" i="12"/>
  <c r="GT124" i="12"/>
  <c r="GT123" i="12"/>
  <c r="GT122" i="12"/>
  <c r="LR122" i="12"/>
  <c r="LR124" i="12"/>
  <c r="LR123" i="12"/>
  <c r="HA124" i="12"/>
  <c r="DB121" i="12"/>
  <c r="HA122" i="12"/>
  <c r="HA123" i="12"/>
  <c r="EO124" i="12"/>
  <c r="AP121" i="12"/>
  <c r="EO122" i="12"/>
  <c r="EO123" i="12"/>
  <c r="DQ121" i="12"/>
  <c r="HP122" i="12"/>
  <c r="HP124" i="12"/>
  <c r="HP123" i="12"/>
  <c r="BE121" i="12"/>
  <c r="FD122" i="12"/>
  <c r="FD124" i="12"/>
  <c r="FD123" i="12"/>
  <c r="BT121" i="12"/>
  <c r="FS124" i="12"/>
  <c r="FS123" i="12"/>
  <c r="FS122" i="12"/>
  <c r="CA121" i="12"/>
  <c r="FZ124" i="12"/>
  <c r="FZ123" i="12"/>
  <c r="FZ122" i="12"/>
  <c r="LI124" i="12"/>
  <c r="LI123" i="12"/>
  <c r="LI122" i="12"/>
  <c r="IW124" i="12"/>
  <c r="IW123" i="12"/>
  <c r="IW122" i="12"/>
  <c r="KB122" i="12"/>
  <c r="KB124" i="12"/>
  <c r="KB123" i="12"/>
  <c r="LG124" i="12"/>
  <c r="LG123" i="12"/>
  <c r="LG122" i="12"/>
  <c r="IU124" i="12"/>
  <c r="IU123" i="12"/>
  <c r="IU122" i="12"/>
  <c r="KH124" i="12"/>
  <c r="KH123" i="12"/>
  <c r="KH122" i="12"/>
  <c r="LM122" i="12"/>
  <c r="LM124" i="12"/>
  <c r="LM123" i="12"/>
  <c r="JA122" i="12"/>
  <c r="JA124" i="12"/>
  <c r="JA123" i="12"/>
  <c r="KV123" i="12"/>
  <c r="KV122" i="12"/>
  <c r="KV124" i="12"/>
  <c r="JO124" i="12"/>
  <c r="JO123" i="12"/>
  <c r="JO122" i="12"/>
  <c r="CX121" i="12"/>
  <c r="GW122" i="12"/>
  <c r="GW124" i="12"/>
  <c r="GW123" i="12"/>
  <c r="DF121" i="12"/>
  <c r="HE124" i="12"/>
  <c r="HE123" i="12"/>
  <c r="HE122" i="12"/>
  <c r="DE121" i="12"/>
  <c r="HD124" i="12"/>
  <c r="HD123" i="12"/>
  <c r="HD122" i="12"/>
  <c r="AS121" i="12"/>
  <c r="ER124" i="12"/>
  <c r="ER123" i="12"/>
  <c r="ER122" i="12"/>
  <c r="DL121" i="12"/>
  <c r="HK124" i="12"/>
  <c r="HK123" i="12"/>
  <c r="HK122" i="12"/>
  <c r="AZ121" i="12"/>
  <c r="EY124" i="12"/>
  <c r="EY123" i="12"/>
  <c r="EY122" i="12"/>
  <c r="CM121" i="12"/>
  <c r="GL124" i="12"/>
  <c r="GL123" i="12"/>
  <c r="GL122" i="12"/>
  <c r="JF122" i="12"/>
  <c r="JF124" i="12"/>
  <c r="JF123" i="12"/>
  <c r="GS124" i="12"/>
  <c r="CT121" i="12"/>
  <c r="GS122" i="12"/>
  <c r="GS123" i="12"/>
  <c r="LJ122" i="12"/>
  <c r="LJ123" i="12"/>
  <c r="LJ124" i="12"/>
  <c r="DI121" i="12"/>
  <c r="HH123" i="12"/>
  <c r="HH122" i="12"/>
  <c r="HH124" i="12"/>
  <c r="AW121" i="12"/>
  <c r="EV123" i="12"/>
  <c r="EV122" i="12"/>
  <c r="EV124" i="12"/>
  <c r="BL121" i="12"/>
  <c r="FK124" i="12"/>
  <c r="FK123" i="12"/>
  <c r="FK122" i="12"/>
  <c r="BS121" i="12"/>
  <c r="FR124" i="12"/>
  <c r="FR123" i="12"/>
  <c r="FR122" i="12"/>
  <c r="LA124" i="12"/>
  <c r="LA123" i="12"/>
  <c r="LA122" i="12"/>
  <c r="IO124" i="12"/>
  <c r="IO123" i="12"/>
  <c r="IO122" i="12"/>
  <c r="JT123" i="12"/>
  <c r="JT122" i="12"/>
  <c r="JT124" i="12"/>
  <c r="KY124" i="12"/>
  <c r="KY123" i="12"/>
  <c r="KY122" i="12"/>
  <c r="IM124" i="12"/>
  <c r="IM123" i="12"/>
  <c r="IM122" i="12"/>
  <c r="JZ124" i="12"/>
  <c r="JZ123" i="12"/>
  <c r="JZ122" i="12"/>
  <c r="LE123" i="12"/>
  <c r="LE122" i="12"/>
  <c r="LE124" i="12"/>
  <c r="IS123" i="12"/>
  <c r="IS122" i="12"/>
  <c r="IS124" i="12"/>
  <c r="KN123" i="12"/>
  <c r="KN122" i="12"/>
  <c r="KN124" i="12"/>
  <c r="LS124" i="12"/>
  <c r="V124" i="12" s="1"/>
  <c r="LS123" i="12"/>
  <c r="V123" i="12" s="1"/>
  <c r="LS122" i="12"/>
  <c r="V122" i="12" s="1"/>
  <c r="V132" i="12"/>
  <c r="JG124" i="12"/>
  <c r="JG123" i="12"/>
  <c r="JG122" i="12"/>
  <c r="AL121" i="12"/>
  <c r="EK122" i="12"/>
  <c r="EK124" i="12"/>
  <c r="EK123" i="12"/>
  <c r="CH121" i="12"/>
  <c r="GG123" i="12"/>
  <c r="GG122" i="12"/>
  <c r="GG124" i="12"/>
  <c r="BR121" i="12"/>
  <c r="FQ124" i="12"/>
  <c r="FQ123" i="12"/>
  <c r="FQ122" i="12"/>
  <c r="AT121" i="12"/>
  <c r="ES124" i="12"/>
  <c r="ES123" i="12"/>
  <c r="ES122" i="12"/>
  <c r="CW121" i="12"/>
  <c r="GV124" i="12"/>
  <c r="GV123" i="12"/>
  <c r="GV122" i="12"/>
  <c r="AK121" i="12"/>
  <c r="EJ124" i="12"/>
  <c r="EJ123" i="12"/>
  <c r="EJ122" i="12"/>
  <c r="JV122" i="12"/>
  <c r="JV124" i="12"/>
  <c r="JV123" i="12"/>
  <c r="DD121" i="12"/>
  <c r="HC124" i="12"/>
  <c r="HC123" i="12"/>
  <c r="HC122" i="12"/>
  <c r="AR121" i="12"/>
  <c r="EQ124" i="12"/>
  <c r="EQ123" i="12"/>
  <c r="EQ122" i="12"/>
  <c r="CE121" i="12"/>
  <c r="GD124" i="12"/>
  <c r="GD123" i="12"/>
  <c r="GD122" i="12"/>
  <c r="GK124" i="12"/>
  <c r="CL121" i="12"/>
  <c r="GK123" i="12"/>
  <c r="GK122" i="12"/>
  <c r="IX122" i="12"/>
  <c r="IX123" i="12"/>
  <c r="IX124" i="12"/>
  <c r="DA121" i="12"/>
  <c r="GZ123" i="12"/>
  <c r="GZ122" i="12"/>
  <c r="GZ124" i="12"/>
  <c r="AO121" i="12"/>
  <c r="EN123" i="12"/>
  <c r="EN122" i="12"/>
  <c r="EN124" i="12"/>
  <c r="DP121" i="12"/>
  <c r="HO122" i="12"/>
  <c r="HO124" i="12"/>
  <c r="HO123" i="12"/>
  <c r="BD121" i="12"/>
  <c r="FC122" i="12"/>
  <c r="FC124" i="12"/>
  <c r="FC123" i="12"/>
  <c r="BK121" i="12"/>
  <c r="FJ124" i="12"/>
  <c r="FJ123" i="12"/>
  <c r="FJ122" i="12"/>
  <c r="KS122" i="12"/>
  <c r="KS124" i="12"/>
  <c r="KS123" i="12"/>
  <c r="JL123" i="12"/>
  <c r="JL122" i="12"/>
  <c r="JL124" i="12"/>
  <c r="KQ124" i="12"/>
  <c r="KQ123" i="12"/>
  <c r="KQ122" i="12"/>
  <c r="JR122" i="12"/>
  <c r="JR124" i="12"/>
  <c r="JR123" i="12"/>
  <c r="KW123" i="12"/>
  <c r="KW122" i="12"/>
  <c r="KW124" i="12"/>
  <c r="KF124" i="12"/>
  <c r="KF123" i="12"/>
  <c r="KF122" i="12"/>
  <c r="LK124" i="12"/>
  <c r="LK123" i="12"/>
  <c r="LK122" i="12"/>
  <c r="IY124" i="12"/>
  <c r="IY123" i="12"/>
  <c r="IY122" i="12"/>
  <c r="DN121" i="12"/>
  <c r="HM124" i="12"/>
  <c r="HM123" i="12"/>
  <c r="HM122" i="12"/>
  <c r="CO121" i="12"/>
  <c r="GN122" i="12"/>
  <c r="GN124" i="12"/>
  <c r="GN123" i="12"/>
  <c r="CV121" i="12"/>
  <c r="GU124" i="12"/>
  <c r="GU123" i="12"/>
  <c r="GU122" i="12"/>
  <c r="JN122" i="12"/>
  <c r="JN124" i="12"/>
  <c r="JN123" i="12"/>
  <c r="BW121" i="12"/>
  <c r="FV122" i="12"/>
  <c r="FV124" i="12"/>
  <c r="FV123" i="12"/>
  <c r="GC124" i="12"/>
  <c r="CD121" i="12"/>
  <c r="GC123" i="12"/>
  <c r="GC122" i="12"/>
  <c r="CS121" i="12"/>
  <c r="GR124" i="12"/>
  <c r="GR123" i="12"/>
  <c r="GR122" i="12"/>
  <c r="LB122" i="12"/>
  <c r="LB123" i="12"/>
  <c r="LB124" i="12"/>
  <c r="DH121" i="12"/>
  <c r="HG122" i="12"/>
  <c r="HG124" i="12"/>
  <c r="HG123" i="12"/>
  <c r="AV121" i="12"/>
  <c r="EU122" i="12"/>
  <c r="EU124" i="12"/>
  <c r="EU123" i="12"/>
  <c r="DO121" i="12"/>
  <c r="HN124" i="12"/>
  <c r="HN123" i="12"/>
  <c r="HN122" i="12"/>
  <c r="BC121" i="12"/>
  <c r="FB124" i="12"/>
  <c r="FB123" i="12"/>
  <c r="FB122" i="12"/>
  <c r="KK122" i="12"/>
  <c r="KK124" i="12"/>
  <c r="KK123" i="12"/>
  <c r="LP124" i="12"/>
  <c r="LP123" i="12"/>
  <c r="LP122" i="12"/>
  <c r="JD124" i="12"/>
  <c r="JD123" i="12"/>
  <c r="JD122" i="12"/>
  <c r="KI124" i="12"/>
  <c r="KI123" i="12"/>
  <c r="KI122" i="12"/>
  <c r="JJ122" i="12"/>
  <c r="JJ124" i="12"/>
  <c r="JJ123" i="12"/>
  <c r="KO124" i="12"/>
  <c r="KO123" i="12"/>
  <c r="KO122" i="12"/>
  <c r="JX124" i="12"/>
  <c r="JX123" i="12"/>
  <c r="JX122" i="12"/>
  <c r="LC122" i="12"/>
  <c r="LC124" i="12"/>
  <c r="LC123" i="12"/>
  <c r="IQ122" i="12"/>
  <c r="IQ124" i="12"/>
  <c r="IQ123" i="12"/>
  <c r="IH124" i="12"/>
  <c r="IH122" i="12"/>
  <c r="IH132" i="12"/>
  <c r="IH123" i="12"/>
  <c r="EI124" i="12"/>
  <c r="EI122" i="12"/>
  <c r="EI131" i="12"/>
  <c r="EI123" i="12"/>
  <c r="BB121" i="12"/>
  <c r="FA124" i="12"/>
  <c r="FA123" i="12"/>
  <c r="FA122" i="12"/>
  <c r="CG121" i="12"/>
  <c r="GF122" i="12"/>
  <c r="GF124" i="12"/>
  <c r="GF123" i="12"/>
  <c r="CN121" i="12"/>
  <c r="GM124" i="12"/>
  <c r="GM123" i="12"/>
  <c r="GM122" i="12"/>
  <c r="BO121" i="12"/>
  <c r="FN122" i="12"/>
  <c r="FN124" i="12"/>
  <c r="FN123" i="12"/>
  <c r="FU124" i="12"/>
  <c r="BV121" i="12"/>
  <c r="FU122" i="12"/>
  <c r="FU123" i="12"/>
  <c r="CK121" i="12"/>
  <c r="GJ124" i="12"/>
  <c r="GJ123" i="12"/>
  <c r="GJ122" i="12"/>
  <c r="IP122" i="12"/>
  <c r="IP123" i="12"/>
  <c r="IP124" i="12"/>
  <c r="CZ121" i="12"/>
  <c r="GY123" i="12"/>
  <c r="GY122" i="12"/>
  <c r="GY124" i="12"/>
  <c r="AN121" i="12"/>
  <c r="EM123" i="12"/>
  <c r="EM122" i="12"/>
  <c r="EM124" i="12"/>
  <c r="KT122" i="12"/>
  <c r="KT123" i="12"/>
  <c r="KT124" i="12"/>
  <c r="DG121" i="12"/>
  <c r="HF122" i="12"/>
  <c r="HF124" i="12"/>
  <c r="HF123" i="12"/>
  <c r="AU121" i="12"/>
  <c r="ET122" i="12"/>
  <c r="ET124" i="12"/>
  <c r="ET123" i="12"/>
  <c r="KC123" i="12"/>
  <c r="KC122" i="12"/>
  <c r="KC124" i="12"/>
  <c r="LH124" i="12"/>
  <c r="LH123" i="12"/>
  <c r="LH122" i="12"/>
  <c r="IV124" i="12"/>
  <c r="IV123" i="12"/>
  <c r="IV122" i="12"/>
  <c r="KA122" i="12"/>
  <c r="KA124" i="12"/>
  <c r="KA123" i="12"/>
  <c r="LN123" i="12"/>
  <c r="LN122" i="12"/>
  <c r="LN124" i="12"/>
  <c r="JB123" i="12"/>
  <c r="JB122" i="12"/>
  <c r="JB124" i="12"/>
  <c r="KG124" i="12"/>
  <c r="KG123" i="12"/>
  <c r="KG122" i="12"/>
  <c r="JP124" i="12"/>
  <c r="JP123" i="12"/>
  <c r="JP122" i="12"/>
  <c r="KU122" i="12"/>
  <c r="KU124" i="12"/>
  <c r="KU123" i="12"/>
  <c r="IL124" i="12"/>
  <c r="IL123" i="12"/>
  <c r="IL122" i="12"/>
  <c r="CP121" i="12"/>
  <c r="GO122" i="12"/>
  <c r="GO124" i="12"/>
  <c r="GO123" i="12"/>
  <c r="BY121" i="12"/>
  <c r="FX123" i="12"/>
  <c r="FX122" i="12"/>
  <c r="FX124" i="12"/>
  <c r="CF121" i="12"/>
  <c r="GE122" i="12"/>
  <c r="GE124" i="12"/>
  <c r="GE123" i="12"/>
  <c r="DS121" i="12"/>
  <c r="HR123" i="12"/>
  <c r="HR122" i="12"/>
  <c r="HR124" i="12"/>
  <c r="BG121" i="12"/>
  <c r="FF123" i="12"/>
  <c r="FF122" i="12"/>
  <c r="FF124" i="12"/>
  <c r="FM124" i="12"/>
  <c r="BN121" i="12"/>
  <c r="FM122" i="12"/>
  <c r="FM123" i="12"/>
  <c r="CC121" i="12"/>
  <c r="GB124" i="12"/>
  <c r="GB123" i="12"/>
  <c r="GB122" i="12"/>
  <c r="CR121" i="12"/>
  <c r="GQ123" i="12"/>
  <c r="GQ122" i="12"/>
  <c r="GQ124" i="12"/>
  <c r="CY121" i="12"/>
  <c r="GX122" i="12"/>
  <c r="GX124" i="12"/>
  <c r="GX123" i="12"/>
  <c r="AM121" i="12"/>
  <c r="EL122" i="12"/>
  <c r="EL124" i="12"/>
  <c r="EL123" i="12"/>
  <c r="KL122" i="12"/>
  <c r="KL124" i="12"/>
  <c r="KL123" i="12"/>
  <c r="JU123" i="12"/>
  <c r="JU122" i="12"/>
  <c r="JU124" i="12"/>
  <c r="KZ124" i="12"/>
  <c r="KZ123" i="12"/>
  <c r="KZ122" i="12"/>
  <c r="IN124" i="12"/>
  <c r="IN123" i="12"/>
  <c r="IN122" i="12"/>
  <c r="JS122" i="12"/>
  <c r="JS124" i="12"/>
  <c r="JS123" i="12"/>
  <c r="LF123" i="12"/>
  <c r="LF122" i="12"/>
  <c r="LF124" i="12"/>
  <c r="IT123" i="12"/>
  <c r="IT122" i="12"/>
  <c r="IT124" i="12"/>
  <c r="JY124" i="12"/>
  <c r="JY123" i="12"/>
  <c r="JY122" i="12"/>
  <c r="JH124" i="12"/>
  <c r="JH123" i="12"/>
  <c r="JH122" i="12"/>
  <c r="KM123" i="12"/>
  <c r="KM122" i="12"/>
  <c r="KM124" i="12"/>
  <c r="IK123" i="12"/>
  <c r="IK122" i="12"/>
  <c r="IK124" i="12"/>
  <c r="BZ121" i="12"/>
  <c r="FY123" i="12"/>
  <c r="FY122" i="12"/>
  <c r="FY124" i="12"/>
  <c r="KD122" i="12"/>
  <c r="KD124" i="12"/>
  <c r="KD123" i="12"/>
  <c r="BQ121" i="12"/>
  <c r="FP123" i="12"/>
  <c r="FP122" i="12"/>
  <c r="FP124" i="12"/>
  <c r="BX121" i="12"/>
  <c r="FW122" i="12"/>
  <c r="FW124" i="12"/>
  <c r="FW123" i="12"/>
  <c r="DK121" i="12"/>
  <c r="HJ123" i="12"/>
  <c r="HJ122" i="12"/>
  <c r="HJ124" i="12"/>
  <c r="AY121" i="12"/>
  <c r="EX123" i="12"/>
  <c r="EX122" i="12"/>
  <c r="EX124" i="12"/>
  <c r="HQ124" i="12"/>
  <c r="DR121" i="12"/>
  <c r="HQ122" i="12"/>
  <c r="HQ123" i="12"/>
  <c r="FE124" i="12"/>
  <c r="BF121" i="12"/>
  <c r="FE122" i="12"/>
  <c r="FE123" i="12"/>
  <c r="BU121" i="12"/>
  <c r="FT124" i="12"/>
  <c r="FT123" i="12"/>
  <c r="FT122" i="12"/>
  <c r="CJ121" i="12"/>
  <c r="GI124" i="12"/>
  <c r="GI123" i="12"/>
  <c r="GI122" i="12"/>
  <c r="CQ121" i="12"/>
  <c r="GP123" i="12"/>
  <c r="GP122" i="12"/>
  <c r="GP124" i="12"/>
  <c r="JM124" i="12"/>
  <c r="JM123" i="12"/>
  <c r="JM122" i="12"/>
  <c r="KR124" i="12"/>
  <c r="KR123" i="12"/>
  <c r="KR122" i="12"/>
  <c r="JK123" i="12"/>
  <c r="JK122" i="12"/>
  <c r="JK124" i="12"/>
  <c r="KX124" i="12"/>
  <c r="KX123" i="12"/>
  <c r="KX122" i="12"/>
  <c r="II122" i="12"/>
  <c r="II124" i="12"/>
  <c r="II123" i="12"/>
  <c r="JQ124" i="12"/>
  <c r="JQ123" i="12"/>
  <c r="JQ122" i="12"/>
  <c r="LL122" i="12"/>
  <c r="LL124" i="12"/>
  <c r="LL123" i="12"/>
  <c r="IZ122" i="12"/>
  <c r="IZ124" i="12"/>
  <c r="IZ123" i="12"/>
  <c r="KE123" i="12"/>
  <c r="KE122" i="12"/>
  <c r="KE124" i="12"/>
  <c r="IJ123" i="12"/>
  <c r="IJ122" i="12"/>
  <c r="IJ124" i="12"/>
  <c r="JZ96" i="12"/>
  <c r="LM106" i="12"/>
  <c r="GW101" i="12"/>
  <c r="JZ92" i="12"/>
  <c r="LR96" i="12"/>
  <c r="KW96" i="12"/>
  <c r="FT105" i="12"/>
  <c r="KW97" i="12"/>
  <c r="IT107" i="12"/>
  <c r="HK78" i="12"/>
  <c r="FU92" i="12"/>
  <c r="JO89" i="12"/>
  <c r="EZ98" i="12"/>
  <c r="JH98" i="12"/>
  <c r="GG86" i="12"/>
  <c r="GU106" i="12"/>
  <c r="LK78" i="12"/>
  <c r="FJ88" i="12"/>
  <c r="GB58" i="12"/>
  <c r="FV107" i="12"/>
  <c r="GU105" i="12"/>
  <c r="LS87" i="12"/>
  <c r="V87" i="12" s="1"/>
  <c r="KG98" i="12"/>
  <c r="IN98" i="12"/>
  <c r="HR96" i="12"/>
  <c r="IM98" i="12"/>
  <c r="FF96" i="12"/>
  <c r="LK73" i="12"/>
  <c r="GI87" i="12"/>
  <c r="GG78" i="12"/>
  <c r="KY96" i="12"/>
  <c r="IM96" i="12"/>
  <c r="HR98" i="12"/>
  <c r="KZ107" i="12"/>
  <c r="IT105" i="12"/>
  <c r="KX105" i="12"/>
  <c r="KL92" i="12"/>
  <c r="JU97" i="12"/>
  <c r="HE89" i="12"/>
  <c r="KD107" i="12"/>
  <c r="KL97" i="12"/>
  <c r="KW87" i="12"/>
  <c r="LD97" i="12"/>
  <c r="KW106" i="12"/>
  <c r="KI105" i="12"/>
  <c r="IP88" i="12"/>
  <c r="EQ96" i="12"/>
  <c r="JK92" i="12"/>
  <c r="EM59" i="12"/>
  <c r="KD105" i="12"/>
  <c r="KD96" i="12"/>
  <c r="JU92" i="12"/>
  <c r="GZ106" i="12"/>
  <c r="KR107" i="12"/>
  <c r="KR106" i="12"/>
  <c r="LD98" i="12"/>
  <c r="JV107" i="12"/>
  <c r="HJ107" i="12"/>
  <c r="EP106" i="12"/>
  <c r="FB105" i="12"/>
  <c r="IK107" i="12"/>
  <c r="HH101" i="12"/>
  <c r="JV105" i="12"/>
  <c r="KW107" i="12"/>
  <c r="FH107" i="12"/>
  <c r="JI92" i="12"/>
  <c r="IR92" i="12"/>
  <c r="HH73" i="12"/>
  <c r="IP86" i="12"/>
  <c r="KO86" i="12"/>
  <c r="KL98" i="12"/>
  <c r="HN106" i="12"/>
  <c r="IR96" i="12"/>
  <c r="EV101" i="12"/>
  <c r="KW105" i="12"/>
  <c r="LJ78" i="12"/>
  <c r="FP89" i="12"/>
  <c r="JU98" i="12"/>
  <c r="FP105" i="12"/>
  <c r="IP85" i="12"/>
  <c r="JS96" i="12"/>
  <c r="FP73" i="12"/>
  <c r="FJ106" i="12"/>
  <c r="EN105" i="12"/>
  <c r="HJ106" i="12"/>
  <c r="FJ107" i="12"/>
  <c r="KG73" i="12"/>
  <c r="FB101" i="12"/>
  <c r="IQ85" i="12"/>
  <c r="GW98" i="12"/>
  <c r="JI98" i="12"/>
  <c r="LF107" i="12"/>
  <c r="EV59" i="12"/>
  <c r="KV58" i="12"/>
  <c r="LC59" i="12"/>
  <c r="GM87" i="12"/>
  <c r="FM85" i="12"/>
  <c r="KB60" i="12"/>
  <c r="GM85" i="12"/>
  <c r="KG86" i="12"/>
  <c r="KW88" i="12"/>
  <c r="IO85" i="12"/>
  <c r="EM78" i="12"/>
  <c r="GY85" i="12"/>
  <c r="ET61" i="12"/>
  <c r="FE61" i="12"/>
  <c r="KW78" i="12"/>
  <c r="HL88" i="12"/>
  <c r="LL73" i="12"/>
  <c r="KH60" i="12"/>
  <c r="KH61" i="12"/>
  <c r="LL88" i="12"/>
  <c r="LL85" i="12"/>
  <c r="IQ88" i="12"/>
  <c r="BM91" i="12"/>
  <c r="BM98" i="12" s="1"/>
  <c r="GO88" i="12"/>
  <c r="JK61" i="12"/>
  <c r="KW86" i="12"/>
  <c r="KV96" i="12"/>
  <c r="EZ88" i="12"/>
  <c r="GB61" i="12"/>
  <c r="JX88" i="12"/>
  <c r="HQ67" i="12"/>
  <c r="HL86" i="12"/>
  <c r="KW85" i="12"/>
  <c r="IP78" i="12"/>
  <c r="GO86" i="12"/>
  <c r="IP89" i="12"/>
  <c r="IJ87" i="12"/>
  <c r="IQ78" i="12"/>
  <c r="EZ86" i="12"/>
  <c r="KH58" i="12"/>
  <c r="HL73" i="12"/>
  <c r="GB57" i="12"/>
  <c r="HQ57" i="12"/>
  <c r="IQ89" i="12"/>
  <c r="LL78" i="12"/>
  <c r="JK59" i="12"/>
  <c r="LL87" i="12"/>
  <c r="FE57" i="12"/>
  <c r="KE97" i="12"/>
  <c r="JF59" i="12"/>
  <c r="GG57" i="12"/>
  <c r="LC67" i="12"/>
  <c r="EU61" i="12"/>
  <c r="GG67" i="12"/>
  <c r="HS61" i="12"/>
  <c r="HS60" i="12"/>
  <c r="FZ147" i="12"/>
  <c r="CA142" i="12"/>
  <c r="FZ144" i="12"/>
  <c r="FZ148" i="12"/>
  <c r="FZ143" i="12"/>
  <c r="FZ151" i="12"/>
  <c r="FZ154" i="12"/>
  <c r="FZ153" i="12"/>
  <c r="JY154" i="12"/>
  <c r="JY143" i="12"/>
  <c r="JY147" i="12"/>
  <c r="JY148" i="12"/>
  <c r="JY151" i="12"/>
  <c r="JY144" i="12"/>
  <c r="JY153" i="12"/>
  <c r="FH154" i="12"/>
  <c r="FH148" i="12"/>
  <c r="FH147" i="12"/>
  <c r="FH153" i="12"/>
  <c r="FH143" i="12"/>
  <c r="FH144" i="12"/>
  <c r="FH151" i="12"/>
  <c r="BI142" i="12"/>
  <c r="IK140" i="12"/>
  <c r="IK139" i="12"/>
  <c r="IK138" i="12"/>
  <c r="IK136" i="12"/>
  <c r="IK135" i="12"/>
  <c r="LJ139" i="12"/>
  <c r="LJ136" i="12"/>
  <c r="LJ140" i="12"/>
  <c r="LJ135" i="12"/>
  <c r="LJ138" i="12"/>
  <c r="LG135" i="12"/>
  <c r="LG138" i="12"/>
  <c r="LG140" i="12"/>
  <c r="LG136" i="12"/>
  <c r="LG139" i="12"/>
  <c r="JL144" i="12"/>
  <c r="JL153" i="12"/>
  <c r="JL151" i="12"/>
  <c r="JL143" i="12"/>
  <c r="JL148" i="12"/>
  <c r="JL154" i="12"/>
  <c r="JL147" i="12"/>
  <c r="MA142" i="12"/>
  <c r="AA142" i="12" s="1"/>
  <c r="KL153" i="12"/>
  <c r="KL148" i="12"/>
  <c r="KL143" i="12"/>
  <c r="KL147" i="12"/>
  <c r="KL154" i="12"/>
  <c r="KL144" i="12"/>
  <c r="KL151" i="12"/>
  <c r="FU143" i="12"/>
  <c r="FU147" i="12"/>
  <c r="FU153" i="12"/>
  <c r="FU154" i="12"/>
  <c r="FU148" i="12"/>
  <c r="FU144" i="12"/>
  <c r="FU151" i="12"/>
  <c r="BV142" i="12"/>
  <c r="GH138" i="12"/>
  <c r="GH135" i="12"/>
  <c r="GH136" i="12"/>
  <c r="GH139" i="12"/>
  <c r="GH140" i="12"/>
  <c r="CI134" i="12"/>
  <c r="HS136" i="12"/>
  <c r="HS139" i="12"/>
  <c r="HS138" i="12"/>
  <c r="HS135" i="12"/>
  <c r="HS140" i="12"/>
  <c r="DT134" i="12"/>
  <c r="GZ147" i="12"/>
  <c r="GZ148" i="12"/>
  <c r="GZ154" i="12"/>
  <c r="GZ153" i="12"/>
  <c r="DA142" i="12"/>
  <c r="GZ151" i="12"/>
  <c r="GZ143" i="12"/>
  <c r="GZ144" i="12"/>
  <c r="KA154" i="12"/>
  <c r="KA153" i="12"/>
  <c r="KA143" i="12"/>
  <c r="KA148" i="12"/>
  <c r="KA151" i="12"/>
  <c r="KA144" i="12"/>
  <c r="KA147" i="12"/>
  <c r="GH148" i="12"/>
  <c r="GH153" i="12"/>
  <c r="GH151" i="12"/>
  <c r="GH147" i="12"/>
  <c r="GH143" i="12"/>
  <c r="GH144" i="12"/>
  <c r="CI142" i="12"/>
  <c r="GH154" i="12"/>
  <c r="EP143" i="12"/>
  <c r="EP147" i="12"/>
  <c r="EP151" i="12"/>
  <c r="EP154" i="12"/>
  <c r="EP144" i="12"/>
  <c r="EP148" i="12"/>
  <c r="EP153" i="12"/>
  <c r="AQ142" i="12"/>
  <c r="LC136" i="12"/>
  <c r="LC139" i="12"/>
  <c r="LC135" i="12"/>
  <c r="LC138" i="12"/>
  <c r="LC140" i="12"/>
  <c r="EY138" i="12"/>
  <c r="AZ134" i="12"/>
  <c r="EY139" i="12"/>
  <c r="EY135" i="12"/>
  <c r="EY136" i="12"/>
  <c r="EY140" i="12"/>
  <c r="GU154" i="12"/>
  <c r="GU144" i="12"/>
  <c r="GU147" i="12"/>
  <c r="GU143" i="12"/>
  <c r="GU153" i="12"/>
  <c r="GU151" i="12"/>
  <c r="CV142" i="12"/>
  <c r="GU148" i="12"/>
  <c r="JA144" i="12"/>
  <c r="JA148" i="12"/>
  <c r="JA151" i="12"/>
  <c r="JA153" i="12"/>
  <c r="JA147" i="12"/>
  <c r="JA154" i="12"/>
  <c r="JA143" i="12"/>
  <c r="GB143" i="12"/>
  <c r="GB148" i="12"/>
  <c r="GB154" i="12"/>
  <c r="GB151" i="12"/>
  <c r="GB147" i="12"/>
  <c r="GB153" i="12"/>
  <c r="GB144" i="12"/>
  <c r="CC142" i="12"/>
  <c r="KO138" i="12"/>
  <c r="KO135" i="12"/>
  <c r="KO140" i="12"/>
  <c r="KO139" i="12"/>
  <c r="KO136" i="12"/>
  <c r="MC134" i="12"/>
  <c r="Y134" i="12" s="1"/>
  <c r="KL135" i="12"/>
  <c r="KL139" i="12"/>
  <c r="KL138" i="12"/>
  <c r="KL140" i="12"/>
  <c r="KL136" i="12"/>
  <c r="KI138" i="12"/>
  <c r="KI140" i="12"/>
  <c r="KI136" i="12"/>
  <c r="KI139" i="12"/>
  <c r="KI135" i="12"/>
  <c r="JK143" i="12"/>
  <c r="JK144" i="12"/>
  <c r="JK153" i="12"/>
  <c r="JK151" i="12"/>
  <c r="JK147" i="12"/>
  <c r="JK148" i="12"/>
  <c r="JK154" i="12"/>
  <c r="HH153" i="12"/>
  <c r="HH154" i="12"/>
  <c r="HH148" i="12"/>
  <c r="HH151" i="12"/>
  <c r="HH144" i="12"/>
  <c r="HH147" i="12"/>
  <c r="HH143" i="12"/>
  <c r="DI142" i="12"/>
  <c r="IH136" i="12"/>
  <c r="IH138" i="12"/>
  <c r="IH139" i="12"/>
  <c r="LV134" i="12"/>
  <c r="IH135" i="12"/>
  <c r="LU134" i="12"/>
  <c r="IH140" i="12"/>
  <c r="KM135" i="12"/>
  <c r="KM138" i="12"/>
  <c r="KM140" i="12"/>
  <c r="KM136" i="12"/>
  <c r="KM139" i="12"/>
  <c r="LP136" i="12"/>
  <c r="LP139" i="12"/>
  <c r="LP135" i="12"/>
  <c r="LP138" i="12"/>
  <c r="LP140" i="12"/>
  <c r="JU148" i="12"/>
  <c r="JU153" i="12"/>
  <c r="JU151" i="12"/>
  <c r="JU143" i="12"/>
  <c r="JU147" i="12"/>
  <c r="JU144" i="12"/>
  <c r="JU154" i="12"/>
  <c r="KM153" i="12"/>
  <c r="KM148" i="12"/>
  <c r="KM154" i="12"/>
  <c r="KM144" i="12"/>
  <c r="KM151" i="12"/>
  <c r="KM143" i="12"/>
  <c r="KM147" i="12"/>
  <c r="FM143" i="12"/>
  <c r="FM151" i="12"/>
  <c r="FM144" i="12"/>
  <c r="FM147" i="12"/>
  <c r="FM153" i="12"/>
  <c r="FM148" i="12"/>
  <c r="FM154" i="12"/>
  <c r="IB142" i="12"/>
  <c r="S142" i="12" s="1"/>
  <c r="BN142" i="12"/>
  <c r="KN136" i="12"/>
  <c r="KN139" i="12"/>
  <c r="KN135" i="12"/>
  <c r="KN138" i="12"/>
  <c r="KN140" i="12"/>
  <c r="AK134" i="12"/>
  <c r="EJ136" i="12"/>
  <c r="EJ140" i="12"/>
  <c r="EJ139" i="12"/>
  <c r="EJ138" i="12"/>
  <c r="EJ135" i="12"/>
  <c r="LN135" i="12"/>
  <c r="LN138" i="12"/>
  <c r="LN140" i="12"/>
  <c r="LN136" i="12"/>
  <c r="LN139" i="12"/>
  <c r="LG143" i="12"/>
  <c r="LG153" i="12"/>
  <c r="LG144" i="12"/>
  <c r="LG148" i="12"/>
  <c r="LG154" i="12"/>
  <c r="LG151" i="12"/>
  <c r="LG147" i="12"/>
  <c r="IX151" i="12"/>
  <c r="IX148" i="12"/>
  <c r="IX147" i="12"/>
  <c r="IX153" i="12"/>
  <c r="IX144" i="12"/>
  <c r="IX143" i="12"/>
  <c r="IX154" i="12"/>
  <c r="GR144" i="12"/>
  <c r="GR154" i="12"/>
  <c r="GR148" i="12"/>
  <c r="GR151" i="12"/>
  <c r="GR147" i="12"/>
  <c r="GR143" i="12"/>
  <c r="GR153" i="12"/>
  <c r="CS142" i="12"/>
  <c r="AU134" i="12"/>
  <c r="ET135" i="12"/>
  <c r="ET140" i="12"/>
  <c r="ET138" i="12"/>
  <c r="ET139" i="12"/>
  <c r="ET136" i="12"/>
  <c r="GE139" i="12"/>
  <c r="GE136" i="12"/>
  <c r="GE135" i="12"/>
  <c r="GE138" i="12"/>
  <c r="GE140" i="12"/>
  <c r="CF134" i="12"/>
  <c r="EJ143" i="12"/>
  <c r="EJ151" i="12"/>
  <c r="AK142" i="12"/>
  <c r="EJ147" i="12"/>
  <c r="EJ144" i="12"/>
  <c r="EJ154" i="12"/>
  <c r="EJ148" i="12"/>
  <c r="EJ153" i="12"/>
  <c r="KY151" i="12"/>
  <c r="KY144" i="12"/>
  <c r="KY143" i="12"/>
  <c r="KY147" i="12"/>
  <c r="KY148" i="12"/>
  <c r="KY154" i="12"/>
  <c r="KY153" i="12"/>
  <c r="IP143" i="12"/>
  <c r="IP148" i="12"/>
  <c r="IP147" i="12"/>
  <c r="IP154" i="12"/>
  <c r="IP151" i="12"/>
  <c r="IP153" i="12"/>
  <c r="IP144" i="12"/>
  <c r="GA151" i="12"/>
  <c r="GA153" i="12"/>
  <c r="GA148" i="12"/>
  <c r="GA154" i="12"/>
  <c r="GA147" i="12"/>
  <c r="GA143" i="12"/>
  <c r="GA144" i="12"/>
  <c r="CB142" i="12"/>
  <c r="EL136" i="12"/>
  <c r="EL140" i="12"/>
  <c r="EL138" i="12"/>
  <c r="AM134" i="12"/>
  <c r="EL135" i="12"/>
  <c r="EL139" i="12"/>
  <c r="FW135" i="12"/>
  <c r="FW138" i="12"/>
  <c r="FW136" i="12"/>
  <c r="FW139" i="12"/>
  <c r="BX134" i="12"/>
  <c r="FW140" i="12"/>
  <c r="IH147" i="12"/>
  <c r="IH154" i="12"/>
  <c r="IH153" i="12"/>
  <c r="LV142" i="12"/>
  <c r="LU142" i="12"/>
  <c r="IH148" i="12"/>
  <c r="IH151" i="12"/>
  <c r="IH143" i="12"/>
  <c r="IH144" i="12"/>
  <c r="KV148" i="12"/>
  <c r="KV143" i="12"/>
  <c r="KV144" i="12"/>
  <c r="KV154" i="12"/>
  <c r="KV153" i="12"/>
  <c r="KV151" i="12"/>
  <c r="KV147" i="12"/>
  <c r="HF143" i="12"/>
  <c r="HF153" i="12"/>
  <c r="HF147" i="12"/>
  <c r="HF151" i="12"/>
  <c r="HF148" i="12"/>
  <c r="HF144" i="12"/>
  <c r="HF154" i="12"/>
  <c r="DG142" i="12"/>
  <c r="HG136" i="12"/>
  <c r="HG139" i="12"/>
  <c r="HG135" i="12"/>
  <c r="HG138" i="12"/>
  <c r="HG140" i="12"/>
  <c r="DH134" i="12"/>
  <c r="IX135" i="12"/>
  <c r="IX138" i="12"/>
  <c r="IX140" i="12"/>
  <c r="IX139" i="12"/>
  <c r="IX136" i="12"/>
  <c r="IU139" i="12"/>
  <c r="IU135" i="12"/>
  <c r="IU138" i="12"/>
  <c r="IU140" i="12"/>
  <c r="IU136" i="12"/>
  <c r="KI144" i="12"/>
  <c r="KI154" i="12"/>
  <c r="KI148" i="12"/>
  <c r="KI147" i="12"/>
  <c r="KI143" i="12"/>
  <c r="KI151" i="12"/>
  <c r="KI153" i="12"/>
  <c r="FX143" i="12"/>
  <c r="FX153" i="12"/>
  <c r="FX148" i="12"/>
  <c r="FX151" i="12"/>
  <c r="FX144" i="12"/>
  <c r="FX147" i="12"/>
  <c r="FX154" i="12"/>
  <c r="BY142" i="12"/>
  <c r="EU143" i="12"/>
  <c r="EU147" i="12"/>
  <c r="EU148" i="12"/>
  <c r="EU154" i="12"/>
  <c r="EU151" i="12"/>
  <c r="EU144" i="12"/>
  <c r="EU153" i="12"/>
  <c r="AV142" i="12"/>
  <c r="LK135" i="12"/>
  <c r="LK138" i="12"/>
  <c r="LK140" i="12"/>
  <c r="LK136" i="12"/>
  <c r="LK139" i="12"/>
  <c r="FG136" i="12"/>
  <c r="FG135" i="12"/>
  <c r="FG140" i="12"/>
  <c r="BH134" i="12"/>
  <c r="FG138" i="12"/>
  <c r="FG139" i="12"/>
  <c r="EI144" i="12"/>
  <c r="EI153" i="12"/>
  <c r="EI148" i="12"/>
  <c r="EI151" i="12"/>
  <c r="EI143" i="12"/>
  <c r="EI154" i="12"/>
  <c r="AJ142" i="12"/>
  <c r="HW142" i="12"/>
  <c r="HV142" i="12"/>
  <c r="EI147" i="12"/>
  <c r="KX143" i="12"/>
  <c r="KX153" i="12"/>
  <c r="KX151" i="12"/>
  <c r="KX148" i="12"/>
  <c r="KX147" i="12"/>
  <c r="KX154" i="12"/>
  <c r="KX144" i="12"/>
  <c r="GG144" i="12"/>
  <c r="GG153" i="12"/>
  <c r="GG151" i="12"/>
  <c r="GG154" i="12"/>
  <c r="GG143" i="12"/>
  <c r="GG147" i="12"/>
  <c r="GG148" i="12"/>
  <c r="CH142" i="12"/>
  <c r="HR140" i="12"/>
  <c r="HR136" i="12"/>
  <c r="HR139" i="12"/>
  <c r="DS134" i="12"/>
  <c r="HR135" i="12"/>
  <c r="HR138" i="12"/>
  <c r="IQ135" i="12"/>
  <c r="IQ138" i="12"/>
  <c r="IQ140" i="12"/>
  <c r="IQ136" i="12"/>
  <c r="IQ139" i="12"/>
  <c r="JT135" i="12"/>
  <c r="JT138" i="12"/>
  <c r="JT140" i="12"/>
  <c r="JT136" i="12"/>
  <c r="JT139" i="12"/>
  <c r="DL142" i="12"/>
  <c r="HK144" i="12"/>
  <c r="HK148" i="12"/>
  <c r="HK143" i="12"/>
  <c r="HK147" i="12"/>
  <c r="HK154" i="12"/>
  <c r="HK153" i="12"/>
  <c r="HK151" i="12"/>
  <c r="JX151" i="12"/>
  <c r="JX144" i="12"/>
  <c r="JX147" i="12"/>
  <c r="JX148" i="12"/>
  <c r="JX153" i="12"/>
  <c r="JX154" i="12"/>
  <c r="JX143" i="12"/>
  <c r="EW143" i="12"/>
  <c r="EW151" i="12"/>
  <c r="EW144" i="12"/>
  <c r="EW147" i="12"/>
  <c r="EW153" i="12"/>
  <c r="EW154" i="12"/>
  <c r="EW148" i="12"/>
  <c r="AX142" i="12"/>
  <c r="GI138" i="12"/>
  <c r="CJ134" i="12"/>
  <c r="GI140" i="12"/>
  <c r="GI139" i="12"/>
  <c r="GI135" i="12"/>
  <c r="GI136" i="12"/>
  <c r="HL135" i="12"/>
  <c r="HL136" i="12"/>
  <c r="HL140" i="12"/>
  <c r="DM134" i="12"/>
  <c r="HL138" i="12"/>
  <c r="HL139" i="12"/>
  <c r="DJ134" i="12"/>
  <c r="HI135" i="12"/>
  <c r="HI140" i="12"/>
  <c r="HI139" i="12"/>
  <c r="HI138" i="12"/>
  <c r="HI136" i="12"/>
  <c r="KH153" i="12"/>
  <c r="KH148" i="12"/>
  <c r="KH154" i="12"/>
  <c r="KH147" i="12"/>
  <c r="KH143" i="12"/>
  <c r="KH144" i="12"/>
  <c r="KH151" i="12"/>
  <c r="GP147" i="12"/>
  <c r="ID142" i="12"/>
  <c r="Q142" i="12" s="1"/>
  <c r="GP153" i="12"/>
  <c r="GP154" i="12"/>
  <c r="GP151" i="12"/>
  <c r="GP144" i="12"/>
  <c r="GP143" i="12"/>
  <c r="GP148" i="12"/>
  <c r="CQ142" i="12"/>
  <c r="JI138" i="12"/>
  <c r="JI139" i="12"/>
  <c r="JI136" i="12"/>
  <c r="JI140" i="12"/>
  <c r="JI135" i="12"/>
  <c r="HM136" i="12"/>
  <c r="HM138" i="12"/>
  <c r="HM140" i="12"/>
  <c r="HM139" i="12"/>
  <c r="HM135" i="12"/>
  <c r="DN134" i="12"/>
  <c r="IC134" i="12"/>
  <c r="O134" i="12" s="1"/>
  <c r="JD140" i="12"/>
  <c r="JD136" i="12"/>
  <c r="JD139" i="12"/>
  <c r="JD135" i="12"/>
  <c r="JD138" i="12"/>
  <c r="KR148" i="12"/>
  <c r="KR143" i="12"/>
  <c r="KR147" i="12"/>
  <c r="KR144" i="12"/>
  <c r="KR153" i="12"/>
  <c r="KR154" i="12"/>
  <c r="KR151" i="12"/>
  <c r="LR144" i="12"/>
  <c r="LR151" i="12"/>
  <c r="LR153" i="12"/>
  <c r="LR143" i="12"/>
  <c r="LR154" i="12"/>
  <c r="LR148" i="12"/>
  <c r="LR147" i="12"/>
  <c r="FT144" i="12"/>
  <c r="FT154" i="12"/>
  <c r="FT151" i="12"/>
  <c r="FT147" i="12"/>
  <c r="FT153" i="12"/>
  <c r="FT143" i="12"/>
  <c r="FT148" i="12"/>
  <c r="BU142" i="12"/>
  <c r="HN136" i="12"/>
  <c r="HN140" i="12"/>
  <c r="HN135" i="12"/>
  <c r="HN138" i="12"/>
  <c r="HN139" i="12"/>
  <c r="DO134" i="12"/>
  <c r="JM136" i="12"/>
  <c r="JM139" i="12"/>
  <c r="JM135" i="12"/>
  <c r="JM138" i="12"/>
  <c r="JM140" i="12"/>
  <c r="JB136" i="12"/>
  <c r="JB139" i="12"/>
  <c r="JB135" i="12"/>
  <c r="JB138" i="12"/>
  <c r="JB140" i="12"/>
  <c r="IU154" i="12"/>
  <c r="IU153" i="12"/>
  <c r="IU151" i="12"/>
  <c r="IU144" i="12"/>
  <c r="IU147" i="12"/>
  <c r="IU148" i="12"/>
  <c r="IU143" i="12"/>
  <c r="HA151" i="12"/>
  <c r="HA147" i="12"/>
  <c r="HA143" i="12"/>
  <c r="HA153" i="12"/>
  <c r="HA144" i="12"/>
  <c r="HA148" i="12"/>
  <c r="HA154" i="12"/>
  <c r="DB142" i="12"/>
  <c r="CS134" i="12"/>
  <c r="GR135" i="12"/>
  <c r="GR136" i="12"/>
  <c r="GR138" i="12"/>
  <c r="GR139" i="12"/>
  <c r="GR140" i="12"/>
  <c r="JW135" i="12"/>
  <c r="JW138" i="12"/>
  <c r="JW140" i="12"/>
  <c r="JW136" i="12"/>
  <c r="JW139" i="12"/>
  <c r="KZ135" i="12"/>
  <c r="KZ138" i="12"/>
  <c r="KZ140" i="12"/>
  <c r="KZ136" i="12"/>
  <c r="KZ139" i="12"/>
  <c r="DK142" i="12"/>
  <c r="HJ154" i="12"/>
  <c r="HJ143" i="12"/>
  <c r="HJ144" i="12"/>
  <c r="HJ148" i="12"/>
  <c r="HJ153" i="12"/>
  <c r="HJ147" i="12"/>
  <c r="HJ151" i="12"/>
  <c r="IM147" i="12"/>
  <c r="IM153" i="12"/>
  <c r="IM144" i="12"/>
  <c r="IM148" i="12"/>
  <c r="IM154" i="12"/>
  <c r="IM151" i="12"/>
  <c r="IM143" i="12"/>
  <c r="GY148" i="12"/>
  <c r="GY153" i="12"/>
  <c r="GY144" i="12"/>
  <c r="GY147" i="12"/>
  <c r="GY143" i="12"/>
  <c r="GY151" i="12"/>
  <c r="GY154" i="12"/>
  <c r="CZ142" i="12"/>
  <c r="JY135" i="12"/>
  <c r="JY140" i="12"/>
  <c r="JY136" i="12"/>
  <c r="JY139" i="12"/>
  <c r="JY138" i="12"/>
  <c r="JO136" i="12"/>
  <c r="JO139" i="12"/>
  <c r="JO135" i="12"/>
  <c r="JO138" i="12"/>
  <c r="JO140" i="12"/>
  <c r="KR135" i="12"/>
  <c r="KR140" i="12"/>
  <c r="KR136" i="12"/>
  <c r="KR139" i="12"/>
  <c r="KR138" i="12"/>
  <c r="LI143" i="12"/>
  <c r="LI148" i="12"/>
  <c r="LI154" i="12"/>
  <c r="LI147" i="12"/>
  <c r="LI151" i="12"/>
  <c r="LI153" i="12"/>
  <c r="LI144" i="12"/>
  <c r="IJ154" i="12"/>
  <c r="IJ148" i="12"/>
  <c r="IJ153" i="12"/>
  <c r="IJ151" i="12"/>
  <c r="IJ143" i="12"/>
  <c r="IJ147" i="12"/>
  <c r="IJ144" i="12"/>
  <c r="HE144" i="12"/>
  <c r="HE151" i="12"/>
  <c r="HE147" i="12"/>
  <c r="HE143" i="12"/>
  <c r="HE148" i="12"/>
  <c r="HE153" i="12"/>
  <c r="HE154" i="12"/>
  <c r="DF142" i="12"/>
  <c r="EU139" i="12"/>
  <c r="EU140" i="12"/>
  <c r="EU138" i="12"/>
  <c r="AV134" i="12"/>
  <c r="EU135" i="12"/>
  <c r="EU136" i="12"/>
  <c r="BY134" i="12"/>
  <c r="FX135" i="12"/>
  <c r="FX136" i="12"/>
  <c r="FX139" i="12"/>
  <c r="FX138" i="12"/>
  <c r="FX140" i="12"/>
  <c r="FU140" i="12"/>
  <c r="BV134" i="12"/>
  <c r="FU138" i="12"/>
  <c r="FU135" i="12"/>
  <c r="FU136" i="12"/>
  <c r="FU139" i="12"/>
  <c r="LF147" i="12"/>
  <c r="LF154" i="12"/>
  <c r="LF143" i="12"/>
  <c r="LF144" i="12"/>
  <c r="LF148" i="12"/>
  <c r="LF151" i="12"/>
  <c r="LF153" i="12"/>
  <c r="HR143" i="12"/>
  <c r="HR153" i="12"/>
  <c r="HR154" i="12"/>
  <c r="HR148" i="12"/>
  <c r="HR144" i="12"/>
  <c r="HR147" i="12"/>
  <c r="HR151" i="12"/>
  <c r="DS142" i="12"/>
  <c r="JQ136" i="12"/>
  <c r="JQ140" i="12"/>
  <c r="JQ139" i="12"/>
  <c r="JQ135" i="12"/>
  <c r="JQ138" i="12"/>
  <c r="IY136" i="12"/>
  <c r="IY139" i="12"/>
  <c r="IY135" i="12"/>
  <c r="IY138" i="12"/>
  <c r="IY140" i="12"/>
  <c r="KB135" i="12"/>
  <c r="KB138" i="12"/>
  <c r="KB140" i="12"/>
  <c r="KB136" i="12"/>
  <c r="KB139" i="12"/>
  <c r="HC154" i="12"/>
  <c r="HC144" i="12"/>
  <c r="HC151" i="12"/>
  <c r="HC143" i="12"/>
  <c r="HC148" i="12"/>
  <c r="DD142" i="12"/>
  <c r="HC147" i="12"/>
  <c r="HC153" i="12"/>
  <c r="IL153" i="12"/>
  <c r="IL151" i="12"/>
  <c r="IL154" i="12"/>
  <c r="IL148" i="12"/>
  <c r="IL147" i="12"/>
  <c r="IL144" i="12"/>
  <c r="IL143" i="12"/>
  <c r="FN143" i="12"/>
  <c r="FN154" i="12"/>
  <c r="FN148" i="12"/>
  <c r="FN151" i="12"/>
  <c r="FN147" i="12"/>
  <c r="FN153" i="12"/>
  <c r="FN144" i="12"/>
  <c r="BO142" i="12"/>
  <c r="FL139" i="12"/>
  <c r="FL138" i="12"/>
  <c r="FL135" i="12"/>
  <c r="FL136" i="12"/>
  <c r="FL140" i="12"/>
  <c r="BM134" i="12"/>
  <c r="FQ140" i="12"/>
  <c r="BR134" i="12"/>
  <c r="FQ135" i="12"/>
  <c r="FQ136" i="12"/>
  <c r="FQ139" i="12"/>
  <c r="FQ138" i="12"/>
  <c r="FV140" i="12"/>
  <c r="FV139" i="12"/>
  <c r="FV135" i="12"/>
  <c r="BW134" i="12"/>
  <c r="FV136" i="12"/>
  <c r="FV138" i="12"/>
  <c r="KK143" i="12"/>
  <c r="KK151" i="12"/>
  <c r="KK144" i="12"/>
  <c r="KK148" i="12"/>
  <c r="KK154" i="12"/>
  <c r="KK153" i="12"/>
  <c r="KK147" i="12"/>
  <c r="LC144" i="12"/>
  <c r="LC148" i="12"/>
  <c r="LC151" i="12"/>
  <c r="LC154" i="12"/>
  <c r="LC143" i="12"/>
  <c r="LC153" i="12"/>
  <c r="LC147" i="12"/>
  <c r="EV144" i="12"/>
  <c r="EV151" i="12"/>
  <c r="EV147" i="12"/>
  <c r="EV153" i="12"/>
  <c r="EV143" i="12"/>
  <c r="EV148" i="12"/>
  <c r="EV154" i="12"/>
  <c r="AW142" i="12"/>
  <c r="LD136" i="12"/>
  <c r="LD139" i="12"/>
  <c r="LD135" i="12"/>
  <c r="LD138" i="12"/>
  <c r="LD140" i="12"/>
  <c r="EZ135" i="12"/>
  <c r="BA134" i="12"/>
  <c r="EZ138" i="12"/>
  <c r="EZ140" i="12"/>
  <c r="EZ139" i="12"/>
  <c r="EZ136" i="12"/>
  <c r="AX134" i="12"/>
  <c r="EW138" i="12"/>
  <c r="EW139" i="12"/>
  <c r="EW135" i="12"/>
  <c r="EW136" i="12"/>
  <c r="EW140" i="12"/>
  <c r="LE151" i="12"/>
  <c r="LE153" i="12"/>
  <c r="LE148" i="12"/>
  <c r="LE143" i="12"/>
  <c r="LE144" i="12"/>
  <c r="LE154" i="12"/>
  <c r="LE147" i="12"/>
  <c r="GO154" i="12"/>
  <c r="GO144" i="12"/>
  <c r="GO143" i="12"/>
  <c r="CP142" i="12"/>
  <c r="GO153" i="12"/>
  <c r="GO151" i="12"/>
  <c r="GO147" i="12"/>
  <c r="GO148" i="12"/>
  <c r="IS140" i="12"/>
  <c r="IS136" i="12"/>
  <c r="IS138" i="12"/>
  <c r="IS139" i="12"/>
  <c r="IS135" i="12"/>
  <c r="FA139" i="12"/>
  <c r="FA140" i="12"/>
  <c r="FA136" i="12"/>
  <c r="BB134" i="12"/>
  <c r="FA138" i="12"/>
  <c r="FA135" i="12"/>
  <c r="BG134" i="12"/>
  <c r="FF138" i="12"/>
  <c r="FF135" i="12"/>
  <c r="FF140" i="12"/>
  <c r="FF139" i="12"/>
  <c r="FF136" i="12"/>
  <c r="LO148" i="12"/>
  <c r="LO147" i="12"/>
  <c r="LO144" i="12"/>
  <c r="LO154" i="12"/>
  <c r="LO153" i="12"/>
  <c r="LO143" i="12"/>
  <c r="LO151" i="12"/>
  <c r="JF144" i="12"/>
  <c r="JF153" i="12"/>
  <c r="JF151" i="12"/>
  <c r="JF143" i="12"/>
  <c r="JF148" i="12"/>
  <c r="JF147" i="12"/>
  <c r="JF154" i="12"/>
  <c r="GQ143" i="12"/>
  <c r="GQ151" i="12"/>
  <c r="GQ147" i="12"/>
  <c r="GQ144" i="12"/>
  <c r="GQ153" i="12"/>
  <c r="GQ148" i="12"/>
  <c r="GQ154" i="12"/>
  <c r="CR142" i="12"/>
  <c r="BC134" i="12"/>
  <c r="FB135" i="12"/>
  <c r="FB136" i="12"/>
  <c r="FB138" i="12"/>
  <c r="FB139" i="12"/>
  <c r="FB140" i="12"/>
  <c r="GM139" i="12"/>
  <c r="GM140" i="12"/>
  <c r="GM136" i="12"/>
  <c r="GM135" i="12"/>
  <c r="GM138" i="12"/>
  <c r="CN134" i="12"/>
  <c r="FQ153" i="12"/>
  <c r="FQ148" i="12"/>
  <c r="FQ154" i="12"/>
  <c r="FQ143" i="12"/>
  <c r="FQ144" i="12"/>
  <c r="FQ147" i="12"/>
  <c r="FQ151" i="12"/>
  <c r="BR142" i="12"/>
  <c r="JR143" i="12"/>
  <c r="JR154" i="12"/>
  <c r="JR153" i="12"/>
  <c r="JR151" i="12"/>
  <c r="JR147" i="12"/>
  <c r="JR148" i="12"/>
  <c r="JR144" i="12"/>
  <c r="HP143" i="12"/>
  <c r="HP153" i="12"/>
  <c r="HP154" i="12"/>
  <c r="HP148" i="12"/>
  <c r="HP151" i="12"/>
  <c r="HP144" i="12"/>
  <c r="HP147" i="12"/>
  <c r="DQ142" i="12"/>
  <c r="FT140" i="12"/>
  <c r="FT136" i="12"/>
  <c r="FT139" i="12"/>
  <c r="FT135" i="12"/>
  <c r="BU134" i="12"/>
  <c r="FT138" i="12"/>
  <c r="GW140" i="12"/>
  <c r="CX134" i="12"/>
  <c r="GW136" i="12"/>
  <c r="GW139" i="12"/>
  <c r="GW135" i="12"/>
  <c r="GW138" i="12"/>
  <c r="IN138" i="12"/>
  <c r="IN140" i="12"/>
  <c r="IN136" i="12"/>
  <c r="IN139" i="12"/>
  <c r="IN135" i="12"/>
  <c r="HS153" i="12"/>
  <c r="DT142" i="12"/>
  <c r="HS147" i="12"/>
  <c r="HS144" i="12"/>
  <c r="HS151" i="12"/>
  <c r="HS148" i="12"/>
  <c r="HS154" i="12"/>
  <c r="HS143" i="12"/>
  <c r="JJ151" i="12"/>
  <c r="JJ148" i="12"/>
  <c r="JJ143" i="12"/>
  <c r="JJ154" i="12"/>
  <c r="JJ147" i="12"/>
  <c r="JJ144" i="12"/>
  <c r="JJ153" i="12"/>
  <c r="FL151" i="12"/>
  <c r="FL143" i="12"/>
  <c r="FL154" i="12"/>
  <c r="FL153" i="12"/>
  <c r="FL144" i="12"/>
  <c r="FL148" i="12"/>
  <c r="FL147" i="12"/>
  <c r="BM142" i="12"/>
  <c r="LM140" i="12"/>
  <c r="LM135" i="12"/>
  <c r="LM136" i="12"/>
  <c r="LM139" i="12"/>
  <c r="LM138" i="12"/>
  <c r="CP134" i="12"/>
  <c r="GO135" i="12"/>
  <c r="GO136" i="12"/>
  <c r="GO139" i="12"/>
  <c r="GO138" i="12"/>
  <c r="GO140" i="12"/>
  <c r="CU134" i="12"/>
  <c r="GT140" i="12"/>
  <c r="GT135" i="12"/>
  <c r="GT136" i="12"/>
  <c r="GT139" i="12"/>
  <c r="GT138" i="12"/>
  <c r="IW148" i="12"/>
  <c r="IW151" i="12"/>
  <c r="IW147" i="12"/>
  <c r="IW154" i="12"/>
  <c r="IW143" i="12"/>
  <c r="IW144" i="12"/>
  <c r="IW153" i="12"/>
  <c r="JO151" i="12"/>
  <c r="JO153" i="12"/>
  <c r="JO144" i="12"/>
  <c r="JO154" i="12"/>
  <c r="JO147" i="12"/>
  <c r="JO148" i="12"/>
  <c r="JO143" i="12"/>
  <c r="GL147" i="12"/>
  <c r="GL144" i="12"/>
  <c r="GL148" i="12"/>
  <c r="GL143" i="12"/>
  <c r="GL153" i="12"/>
  <c r="GL154" i="12"/>
  <c r="GL151" i="12"/>
  <c r="CM142" i="12"/>
  <c r="JP140" i="12"/>
  <c r="JP136" i="12"/>
  <c r="JP139" i="12"/>
  <c r="JP135" i="12"/>
  <c r="JP138" i="12"/>
  <c r="LA135" i="12"/>
  <c r="LA138" i="12"/>
  <c r="LA140" i="12"/>
  <c r="LA136" i="12"/>
  <c r="LA139" i="12"/>
  <c r="KP135" i="12"/>
  <c r="KP138" i="12"/>
  <c r="KP140" i="12"/>
  <c r="KP136" i="12"/>
  <c r="KP139" i="12"/>
  <c r="IT148" i="12"/>
  <c r="IT154" i="12"/>
  <c r="IT151" i="12"/>
  <c r="IT147" i="12"/>
  <c r="IT144" i="12"/>
  <c r="IT153" i="12"/>
  <c r="IT143" i="12"/>
  <c r="FD143" i="12"/>
  <c r="FD147" i="12"/>
  <c r="FD153" i="12"/>
  <c r="FD148" i="12"/>
  <c r="FD154" i="12"/>
  <c r="FD151" i="12"/>
  <c r="FD144" i="12"/>
  <c r="BE142" i="12"/>
  <c r="HJ136" i="12"/>
  <c r="DK134" i="12"/>
  <c r="HJ135" i="12"/>
  <c r="HJ140" i="12"/>
  <c r="HJ138" i="12"/>
  <c r="HJ139" i="12"/>
  <c r="BZ134" i="12"/>
  <c r="FY138" i="12"/>
  <c r="FY140" i="12"/>
  <c r="FY139" i="12"/>
  <c r="FY135" i="12"/>
  <c r="FY136" i="12"/>
  <c r="GD140" i="12"/>
  <c r="GD139" i="12"/>
  <c r="GD135" i="12"/>
  <c r="CE134" i="12"/>
  <c r="GD138" i="12"/>
  <c r="GD136" i="12"/>
  <c r="EY148" i="12"/>
  <c r="EY151" i="12"/>
  <c r="AZ142" i="12"/>
  <c r="EY154" i="12"/>
  <c r="EY143" i="12"/>
  <c r="EY147" i="12"/>
  <c r="EY153" i="12"/>
  <c r="EY144" i="12"/>
  <c r="JI154" i="12"/>
  <c r="JI151" i="12"/>
  <c r="JI153" i="12"/>
  <c r="JI148" i="12"/>
  <c r="JI147" i="12"/>
  <c r="JI144" i="12"/>
  <c r="JI143" i="12"/>
  <c r="HQ143" i="12"/>
  <c r="HQ144" i="12"/>
  <c r="HQ148" i="12"/>
  <c r="HQ151" i="12"/>
  <c r="HQ147" i="12"/>
  <c r="HQ154" i="12"/>
  <c r="HQ153" i="12"/>
  <c r="DR142" i="12"/>
  <c r="EV136" i="12"/>
  <c r="EV140" i="12"/>
  <c r="EV138" i="12"/>
  <c r="AW134" i="12"/>
  <c r="EV135" i="12"/>
  <c r="EV139" i="12"/>
  <c r="KT135" i="12"/>
  <c r="KT140" i="12"/>
  <c r="KT138" i="12"/>
  <c r="KT139" i="12"/>
  <c r="KT136" i="12"/>
  <c r="KQ135" i="12"/>
  <c r="KQ138" i="12"/>
  <c r="KQ140" i="12"/>
  <c r="KQ136" i="12"/>
  <c r="KQ139" i="12"/>
  <c r="LH148" i="12"/>
  <c r="LH153" i="12"/>
  <c r="LH154" i="12"/>
  <c r="LH147" i="12"/>
  <c r="LH151" i="12"/>
  <c r="LH143" i="12"/>
  <c r="LH144" i="12"/>
  <c r="IQ154" i="12"/>
  <c r="IQ148" i="12"/>
  <c r="IQ151" i="12"/>
  <c r="IQ144" i="12"/>
  <c r="IQ147" i="12"/>
  <c r="IQ153" i="12"/>
  <c r="IQ143" i="12"/>
  <c r="FJ144" i="12"/>
  <c r="FJ151" i="12"/>
  <c r="FJ143" i="12"/>
  <c r="FJ147" i="12"/>
  <c r="FJ154" i="12"/>
  <c r="FJ148" i="12"/>
  <c r="FJ153" i="12"/>
  <c r="BK142" i="12"/>
  <c r="IR138" i="12"/>
  <c r="IR140" i="12"/>
  <c r="IR136" i="12"/>
  <c r="IR139" i="12"/>
  <c r="IR135" i="12"/>
  <c r="KC135" i="12"/>
  <c r="KC138" i="12"/>
  <c r="KC140" i="12"/>
  <c r="KC136" i="12"/>
  <c r="KC139" i="12"/>
  <c r="JR140" i="12"/>
  <c r="JR136" i="12"/>
  <c r="JR139" i="12"/>
  <c r="JR135" i="12"/>
  <c r="JR138" i="12"/>
  <c r="IS154" i="12"/>
  <c r="IS144" i="12"/>
  <c r="IS153" i="12"/>
  <c r="IS148" i="12"/>
  <c r="IS147" i="12"/>
  <c r="IS143" i="12"/>
  <c r="IS151" i="12"/>
  <c r="FV147" i="12"/>
  <c r="FV143" i="12"/>
  <c r="FV153" i="12"/>
  <c r="FV144" i="12"/>
  <c r="BW142" i="12"/>
  <c r="FV148" i="12"/>
  <c r="FV154" i="12"/>
  <c r="FV151" i="12"/>
  <c r="GZ138" i="12"/>
  <c r="GZ140" i="12"/>
  <c r="GZ139" i="12"/>
  <c r="GZ135" i="12"/>
  <c r="DA134" i="12"/>
  <c r="GZ136" i="12"/>
  <c r="KD135" i="12"/>
  <c r="KD136" i="12"/>
  <c r="KD139" i="12"/>
  <c r="KD138" i="12"/>
  <c r="KD140" i="12"/>
  <c r="KA140" i="12"/>
  <c r="KA136" i="12"/>
  <c r="KA139" i="12"/>
  <c r="KA135" i="12"/>
  <c r="KA138" i="12"/>
  <c r="JC153" i="12"/>
  <c r="JC154" i="12"/>
  <c r="JC151" i="12"/>
  <c r="JC148" i="12"/>
  <c r="JC147" i="12"/>
  <c r="JC144" i="12"/>
  <c r="JC143" i="12"/>
  <c r="EN147" i="12"/>
  <c r="EN153" i="12"/>
  <c r="EN154" i="12"/>
  <c r="EN143" i="12"/>
  <c r="EN151" i="12"/>
  <c r="EN148" i="12"/>
  <c r="AO142" i="12"/>
  <c r="EN144" i="12"/>
  <c r="EI140" i="12"/>
  <c r="EI136" i="12"/>
  <c r="EI135" i="12"/>
  <c r="EI138" i="12"/>
  <c r="HW134" i="12"/>
  <c r="AJ134" i="12"/>
  <c r="HV134" i="12"/>
  <c r="EI139" i="12"/>
  <c r="KE140" i="12"/>
  <c r="KE136" i="12"/>
  <c r="KE139" i="12"/>
  <c r="KE135" i="12"/>
  <c r="KE138" i="12"/>
  <c r="LH135" i="12"/>
  <c r="LH138" i="12"/>
  <c r="LH140" i="12"/>
  <c r="LH136" i="12"/>
  <c r="LH139" i="12"/>
  <c r="EX151" i="12"/>
  <c r="AY142" i="12"/>
  <c r="EX143" i="12"/>
  <c r="EX148" i="12"/>
  <c r="EX154" i="12"/>
  <c r="EX153" i="12"/>
  <c r="EX144" i="12"/>
  <c r="EX147" i="12"/>
  <c r="KO143" i="12"/>
  <c r="KO147" i="12"/>
  <c r="KO154" i="12"/>
  <c r="KO144" i="12"/>
  <c r="KO153" i="12"/>
  <c r="KO148" i="12"/>
  <c r="KO151" i="12"/>
  <c r="MC142" i="12"/>
  <c r="Y142" i="12" s="1"/>
  <c r="GX148" i="12"/>
  <c r="GX151" i="12"/>
  <c r="GX147" i="12"/>
  <c r="GX144" i="12"/>
  <c r="GX154" i="12"/>
  <c r="GX153" i="12"/>
  <c r="GX143" i="12"/>
  <c r="CY142" i="12"/>
  <c r="FD138" i="12"/>
  <c r="FD140" i="12"/>
  <c r="BE134" i="12"/>
  <c r="FD135" i="12"/>
  <c r="FD136" i="12"/>
  <c r="FD139" i="12"/>
  <c r="AL134" i="12"/>
  <c r="EK135" i="12"/>
  <c r="EK136" i="12"/>
  <c r="EK139" i="12"/>
  <c r="EK140" i="12"/>
  <c r="EK138" i="12"/>
  <c r="EP138" i="12"/>
  <c r="EP136" i="12"/>
  <c r="EP135" i="12"/>
  <c r="EP140" i="12"/>
  <c r="EP139" i="12"/>
  <c r="AQ134" i="12"/>
  <c r="FW154" i="12"/>
  <c r="FW147" i="12"/>
  <c r="FW151" i="12"/>
  <c r="FW148" i="12"/>
  <c r="FW144" i="12"/>
  <c r="BX142" i="12"/>
  <c r="FW153" i="12"/>
  <c r="FW143" i="12"/>
  <c r="KG154" i="12"/>
  <c r="KG153" i="12"/>
  <c r="KG147" i="12"/>
  <c r="KG148" i="12"/>
  <c r="KG151" i="12"/>
  <c r="KG143" i="12"/>
  <c r="KG144" i="12"/>
  <c r="GI148" i="12"/>
  <c r="GI144" i="12"/>
  <c r="GI153" i="12"/>
  <c r="GI154" i="12"/>
  <c r="GI147" i="12"/>
  <c r="GI151" i="12"/>
  <c r="GI143" i="12"/>
  <c r="CJ142" i="12"/>
  <c r="KW136" i="12"/>
  <c r="KW138" i="12"/>
  <c r="KW140" i="12"/>
  <c r="KW139" i="12"/>
  <c r="KW135" i="12"/>
  <c r="LR140" i="12"/>
  <c r="LR139" i="12"/>
  <c r="LR136" i="12"/>
  <c r="LR135" i="12"/>
  <c r="LR138" i="12"/>
  <c r="LO139" i="12"/>
  <c r="LO136" i="12"/>
  <c r="LO135" i="12"/>
  <c r="LO138" i="12"/>
  <c r="LO140" i="12"/>
  <c r="JT148" i="12"/>
  <c r="JT143" i="12"/>
  <c r="JT147" i="12"/>
  <c r="JT144" i="12"/>
  <c r="JT153" i="12"/>
  <c r="JT154" i="12"/>
  <c r="JT151" i="12"/>
  <c r="KT147" i="12"/>
  <c r="KT148" i="12"/>
  <c r="KT143" i="12"/>
  <c r="KT151" i="12"/>
  <c r="KT144" i="12"/>
  <c r="KT154" i="12"/>
  <c r="KT153" i="12"/>
  <c r="GV143" i="12"/>
  <c r="GV154" i="12"/>
  <c r="GV153" i="12"/>
  <c r="GV148" i="12"/>
  <c r="GV147" i="12"/>
  <c r="GV144" i="12"/>
  <c r="GV151" i="12"/>
  <c r="CW142" i="12"/>
  <c r="GP138" i="12"/>
  <c r="GP140" i="12"/>
  <c r="GP136" i="12"/>
  <c r="GP139" i="12"/>
  <c r="GP135" i="12"/>
  <c r="CQ134" i="12"/>
  <c r="ID134" i="12"/>
  <c r="Q134" i="12" s="1"/>
  <c r="IO135" i="12"/>
  <c r="IO138" i="12"/>
  <c r="IO140" i="12"/>
  <c r="IO136" i="12"/>
  <c r="IO139" i="12"/>
  <c r="EZ148" i="12"/>
  <c r="EZ154" i="12"/>
  <c r="BA142" i="12"/>
  <c r="EZ151" i="12"/>
  <c r="EZ147" i="12"/>
  <c r="EZ153" i="12"/>
  <c r="EZ144" i="12"/>
  <c r="EZ143" i="12"/>
  <c r="JQ151" i="12"/>
  <c r="JQ154" i="12"/>
  <c r="JQ148" i="12"/>
  <c r="JQ153" i="12"/>
  <c r="JQ147" i="12"/>
  <c r="JQ144" i="12"/>
  <c r="JQ143" i="12"/>
  <c r="GJ144" i="12"/>
  <c r="GJ148" i="12"/>
  <c r="GJ151" i="12"/>
  <c r="GJ147" i="12"/>
  <c r="GJ153" i="12"/>
  <c r="GJ154" i="12"/>
  <c r="GJ143" i="12"/>
  <c r="CK142" i="12"/>
  <c r="HB138" i="12"/>
  <c r="HB140" i="12"/>
  <c r="HB139" i="12"/>
  <c r="HB136" i="12"/>
  <c r="HB135" i="12"/>
  <c r="DC134" i="12"/>
  <c r="LB135" i="12"/>
  <c r="LB138" i="12"/>
  <c r="LB136" i="12"/>
  <c r="LB139" i="12"/>
  <c r="LB140" i="12"/>
  <c r="KY139" i="12"/>
  <c r="KY135" i="12"/>
  <c r="KY138" i="12"/>
  <c r="KY140" i="12"/>
  <c r="KY136" i="12"/>
  <c r="FO153" i="12"/>
  <c r="BP142" i="12"/>
  <c r="FO143" i="12"/>
  <c r="FO147" i="12"/>
  <c r="FO144" i="12"/>
  <c r="FO154" i="12"/>
  <c r="FO151" i="12"/>
  <c r="FO148" i="12"/>
  <c r="KF151" i="12"/>
  <c r="KF144" i="12"/>
  <c r="KF143" i="12"/>
  <c r="KF147" i="12"/>
  <c r="KF153" i="12"/>
  <c r="KF154" i="12"/>
  <c r="KF148" i="12"/>
  <c r="GF144" i="12"/>
  <c r="GF148" i="12"/>
  <c r="GF147" i="12"/>
  <c r="GF153" i="12"/>
  <c r="GF151" i="12"/>
  <c r="GF143" i="12"/>
  <c r="GF154" i="12"/>
  <c r="CG142" i="12"/>
  <c r="GQ136" i="12"/>
  <c r="CR134" i="12"/>
  <c r="GQ135" i="12"/>
  <c r="GQ138" i="12"/>
  <c r="GQ140" i="12"/>
  <c r="GQ139" i="12"/>
  <c r="HT138" i="12"/>
  <c r="N138" i="12" s="1"/>
  <c r="HT139" i="12"/>
  <c r="N139" i="12" s="1"/>
  <c r="DU134" i="12"/>
  <c r="HT140" i="12"/>
  <c r="N140" i="12" s="1"/>
  <c r="N134" i="12"/>
  <c r="HQ140" i="12"/>
  <c r="DR134" i="12"/>
  <c r="HQ136" i="12"/>
  <c r="HQ135" i="12"/>
  <c r="HQ139" i="12"/>
  <c r="HQ138" i="12"/>
  <c r="IV151" i="12"/>
  <c r="IV154" i="12"/>
  <c r="IV148" i="12"/>
  <c r="IV147" i="12"/>
  <c r="IV144" i="12"/>
  <c r="IV143" i="12"/>
  <c r="IV153" i="12"/>
  <c r="JV148" i="12"/>
  <c r="JV143" i="12"/>
  <c r="JV147" i="12"/>
  <c r="JV151" i="12"/>
  <c r="JV144" i="12"/>
  <c r="JV153" i="12"/>
  <c r="JV154" i="12"/>
  <c r="FI144" i="12"/>
  <c r="FI147" i="12"/>
  <c r="FI143" i="12"/>
  <c r="FI154" i="12"/>
  <c r="FI151" i="12"/>
  <c r="FI153" i="12"/>
  <c r="FI148" i="12"/>
  <c r="BJ142" i="12"/>
  <c r="FR135" i="12"/>
  <c r="FR136" i="12"/>
  <c r="FR138" i="12"/>
  <c r="FR140" i="12"/>
  <c r="FR139" i="12"/>
  <c r="BS134" i="12"/>
  <c r="HC139" i="12"/>
  <c r="HC136" i="12"/>
  <c r="HC140" i="12"/>
  <c r="HC138" i="12"/>
  <c r="HC135" i="12"/>
  <c r="DD134" i="12"/>
  <c r="GS147" i="12"/>
  <c r="CT142" i="12"/>
  <c r="GS143" i="12"/>
  <c r="GS151" i="12"/>
  <c r="GS154" i="12"/>
  <c r="GS148" i="12"/>
  <c r="GS144" i="12"/>
  <c r="GS153" i="12"/>
  <c r="JP147" i="12"/>
  <c r="JP153" i="12"/>
  <c r="JP143" i="12"/>
  <c r="JP154" i="12"/>
  <c r="JP148" i="12"/>
  <c r="JP144" i="12"/>
  <c r="JP151" i="12"/>
  <c r="ER151" i="12"/>
  <c r="ER153" i="12"/>
  <c r="ER144" i="12"/>
  <c r="ER143" i="12"/>
  <c r="ER154" i="12"/>
  <c r="ER147" i="12"/>
  <c r="AS142" i="12"/>
  <c r="ER148" i="12"/>
  <c r="GA140" i="12"/>
  <c r="GA135" i="12"/>
  <c r="CB134" i="12"/>
  <c r="GA136" i="12"/>
  <c r="GA139" i="12"/>
  <c r="GA138" i="12"/>
  <c r="DE134" i="12"/>
  <c r="HD135" i="12"/>
  <c r="HD140" i="12"/>
  <c r="HD139" i="12"/>
  <c r="HD136" i="12"/>
  <c r="HD138" i="12"/>
  <c r="HA135" i="12"/>
  <c r="HA139" i="12"/>
  <c r="DB134" i="12"/>
  <c r="HA136" i="12"/>
  <c r="HA138" i="12"/>
  <c r="HA140" i="12"/>
  <c r="JZ147" i="12"/>
  <c r="JZ154" i="12"/>
  <c r="JZ148" i="12"/>
  <c r="JZ144" i="12"/>
  <c r="JZ143" i="12"/>
  <c r="JZ153" i="12"/>
  <c r="JZ151" i="12"/>
  <c r="FK143" i="12"/>
  <c r="FK151" i="12"/>
  <c r="FK153" i="12"/>
  <c r="FK144" i="12"/>
  <c r="FK147" i="12"/>
  <c r="FK148" i="12"/>
  <c r="FK154" i="12"/>
  <c r="BL142" i="12"/>
  <c r="HP136" i="12"/>
  <c r="HP138" i="12"/>
  <c r="HP140" i="12"/>
  <c r="DQ134" i="12"/>
  <c r="HP135" i="12"/>
  <c r="HP139" i="12"/>
  <c r="HE140" i="12"/>
  <c r="DF134" i="12"/>
  <c r="HE135" i="12"/>
  <c r="HE136" i="12"/>
  <c r="HE138" i="12"/>
  <c r="HE139" i="12"/>
  <c r="IV135" i="12"/>
  <c r="IV138" i="12"/>
  <c r="IV140" i="12"/>
  <c r="IV136" i="12"/>
  <c r="IV139" i="12"/>
  <c r="EQ151" i="12"/>
  <c r="EQ154" i="12"/>
  <c r="EQ143" i="12"/>
  <c r="AR142" i="12"/>
  <c r="EQ144" i="12"/>
  <c r="EQ147" i="12"/>
  <c r="EQ153" i="12"/>
  <c r="EQ148" i="12"/>
  <c r="LL144" i="12"/>
  <c r="LL143" i="12"/>
  <c r="LL154" i="12"/>
  <c r="LL151" i="12"/>
  <c r="MB142" i="12"/>
  <c r="W142" i="12" s="1"/>
  <c r="LL148" i="12"/>
  <c r="LL153" i="12"/>
  <c r="LL147" i="12"/>
  <c r="GW148" i="12"/>
  <c r="GW147" i="12"/>
  <c r="GW144" i="12"/>
  <c r="GW143" i="12"/>
  <c r="GW151" i="12"/>
  <c r="GW154" i="12"/>
  <c r="GW153" i="12"/>
  <c r="CX142" i="12"/>
  <c r="KG139" i="12"/>
  <c r="KG136" i="12"/>
  <c r="KG135" i="12"/>
  <c r="KG140" i="12"/>
  <c r="KG138" i="12"/>
  <c r="JN140" i="12"/>
  <c r="JN136" i="12"/>
  <c r="JN138" i="12"/>
  <c r="JN139" i="12"/>
  <c r="JN135" i="12"/>
  <c r="JK139" i="12"/>
  <c r="JK135" i="12"/>
  <c r="JK138" i="12"/>
  <c r="JK140" i="12"/>
  <c r="JK136" i="12"/>
  <c r="CF142" i="12"/>
  <c r="GE154" i="12"/>
  <c r="GE153" i="12"/>
  <c r="GE143" i="12"/>
  <c r="GE144" i="12"/>
  <c r="GE147" i="12"/>
  <c r="GE148" i="12"/>
  <c r="GE151" i="12"/>
  <c r="LD154" i="12"/>
  <c r="LD148" i="12"/>
  <c r="LD143" i="12"/>
  <c r="LD147" i="12"/>
  <c r="LD144" i="12"/>
  <c r="LD153" i="12"/>
  <c r="LD151" i="12"/>
  <c r="ET147" i="12"/>
  <c r="ET144" i="12"/>
  <c r="ET153" i="12"/>
  <c r="ET143" i="12"/>
  <c r="ET154" i="12"/>
  <c r="ET151" i="12"/>
  <c r="ET148" i="12"/>
  <c r="AU142" i="12"/>
  <c r="HO136" i="12"/>
  <c r="HO140" i="12"/>
  <c r="HO139" i="12"/>
  <c r="DP134" i="12"/>
  <c r="HO135" i="12"/>
  <c r="HO138" i="12"/>
  <c r="JF135" i="12"/>
  <c r="JF140" i="12"/>
  <c r="JF138" i="12"/>
  <c r="JF136" i="12"/>
  <c r="JF139" i="12"/>
  <c r="JC140" i="12"/>
  <c r="JC135" i="12"/>
  <c r="JC138" i="12"/>
  <c r="JC136" i="12"/>
  <c r="JC139" i="12"/>
  <c r="KQ148" i="12"/>
  <c r="KQ147" i="12"/>
  <c r="KQ154" i="12"/>
  <c r="KQ153" i="12"/>
  <c r="KQ143" i="12"/>
  <c r="KQ144" i="12"/>
  <c r="KQ151" i="12"/>
  <c r="FY143" i="12"/>
  <c r="FY148" i="12"/>
  <c r="FY144" i="12"/>
  <c r="FY147" i="12"/>
  <c r="FY154" i="12"/>
  <c r="FY153" i="12"/>
  <c r="FY151" i="12"/>
  <c r="BZ142" i="12"/>
  <c r="GK143" i="12"/>
  <c r="GK154" i="12"/>
  <c r="GK147" i="12"/>
  <c r="GK153" i="12"/>
  <c r="GK144" i="12"/>
  <c r="GK151" i="12"/>
  <c r="GK148" i="12"/>
  <c r="CL142" i="12"/>
  <c r="V134" i="12"/>
  <c r="LS140" i="12"/>
  <c r="V140" i="12" s="1"/>
  <c r="LS136" i="12"/>
  <c r="V136" i="12" s="1"/>
  <c r="LS139" i="12"/>
  <c r="V139" i="12" s="1"/>
  <c r="LS135" i="12"/>
  <c r="V135" i="12" s="1"/>
  <c r="LS138" i="12"/>
  <c r="V138" i="12" s="1"/>
  <c r="FO135" i="12"/>
  <c r="FO140" i="12"/>
  <c r="BP134" i="12"/>
  <c r="FO139" i="12"/>
  <c r="FO138" i="12"/>
  <c r="FO136" i="12"/>
  <c r="GM143" i="12"/>
  <c r="CN142" i="12"/>
  <c r="GM153" i="12"/>
  <c r="GM147" i="12"/>
  <c r="GM154" i="12"/>
  <c r="GM144" i="12"/>
  <c r="GM151" i="12"/>
  <c r="GM148" i="12"/>
  <c r="KN147" i="12"/>
  <c r="KN143" i="12"/>
  <c r="KN151" i="12"/>
  <c r="KN154" i="12"/>
  <c r="KN153" i="12"/>
  <c r="KN148" i="12"/>
  <c r="KN144" i="12"/>
  <c r="HG143" i="12"/>
  <c r="HG144" i="12"/>
  <c r="HG151" i="12"/>
  <c r="HG147" i="12"/>
  <c r="HG148" i="12"/>
  <c r="HG153" i="12"/>
  <c r="HG154" i="12"/>
  <c r="DH142" i="12"/>
  <c r="CZ134" i="12"/>
  <c r="GY135" i="12"/>
  <c r="GY139" i="12"/>
  <c r="GY136" i="12"/>
  <c r="GY138" i="12"/>
  <c r="GY140" i="12"/>
  <c r="IP140" i="12"/>
  <c r="IP139" i="12"/>
  <c r="IP135" i="12"/>
  <c r="IP138" i="12"/>
  <c r="IP136" i="12"/>
  <c r="IM135" i="12"/>
  <c r="IM138" i="12"/>
  <c r="IM140" i="12"/>
  <c r="IM136" i="12"/>
  <c r="IM139" i="12"/>
  <c r="KS147" i="12"/>
  <c r="KS143" i="12"/>
  <c r="KS148" i="12"/>
  <c r="KS151" i="12"/>
  <c r="KS144" i="12"/>
  <c r="KS153" i="12"/>
  <c r="KS154" i="12"/>
  <c r="LK144" i="12"/>
  <c r="LK154" i="12"/>
  <c r="LK147" i="12"/>
  <c r="LK151" i="12"/>
  <c r="LK143" i="12"/>
  <c r="LK148" i="12"/>
  <c r="LK153" i="12"/>
  <c r="HN143" i="12"/>
  <c r="HN148" i="12"/>
  <c r="HN151" i="12"/>
  <c r="HN147" i="12"/>
  <c r="HN144" i="12"/>
  <c r="HN154" i="12"/>
  <c r="HN153" i="12"/>
  <c r="DO142" i="12"/>
  <c r="LL136" i="12"/>
  <c r="LL139" i="12"/>
  <c r="LL135" i="12"/>
  <c r="LL138" i="12"/>
  <c r="LL140" i="12"/>
  <c r="MB134" i="12"/>
  <c r="W134" i="12" s="1"/>
  <c r="FH140" i="12"/>
  <c r="FH136" i="12"/>
  <c r="BI134" i="12"/>
  <c r="FH139" i="12"/>
  <c r="FH135" i="12"/>
  <c r="FH138" i="12"/>
  <c r="BF134" i="12"/>
  <c r="FE136" i="12"/>
  <c r="FE135" i="12"/>
  <c r="FE138" i="12"/>
  <c r="FE140" i="12"/>
  <c r="FE139" i="12"/>
  <c r="JS154" i="12"/>
  <c r="JS151" i="12"/>
  <c r="JS144" i="12"/>
  <c r="JS153" i="12"/>
  <c r="JS143" i="12"/>
  <c r="JS148" i="12"/>
  <c r="JS147" i="12"/>
  <c r="GN154" i="12"/>
  <c r="GN143" i="12"/>
  <c r="GN153" i="12"/>
  <c r="GN147" i="12"/>
  <c r="GN148" i="12"/>
  <c r="GN151" i="12"/>
  <c r="GN144" i="12"/>
  <c r="CO142" i="12"/>
  <c r="HB143" i="12"/>
  <c r="HB151" i="12"/>
  <c r="HB153" i="12"/>
  <c r="HB147" i="12"/>
  <c r="HB154" i="12"/>
  <c r="HB148" i="12"/>
  <c r="HB144" i="12"/>
  <c r="DC142" i="12"/>
  <c r="KU136" i="12"/>
  <c r="KU139" i="12"/>
  <c r="KU135" i="12"/>
  <c r="KU138" i="12"/>
  <c r="KU140" i="12"/>
  <c r="EQ138" i="12"/>
  <c r="EQ140" i="12"/>
  <c r="EQ135" i="12"/>
  <c r="AR134" i="12"/>
  <c r="EQ139" i="12"/>
  <c r="EQ136" i="12"/>
  <c r="KC148" i="12"/>
  <c r="KC151" i="12"/>
  <c r="KC144" i="12"/>
  <c r="KC143" i="12"/>
  <c r="KC154" i="12"/>
  <c r="KC147" i="12"/>
  <c r="KC153" i="12"/>
  <c r="KU154" i="12"/>
  <c r="KU147" i="12"/>
  <c r="KU151" i="12"/>
  <c r="KU153" i="12"/>
  <c r="KU143" i="12"/>
  <c r="KU144" i="12"/>
  <c r="KU148" i="12"/>
  <c r="HT143" i="12"/>
  <c r="HT144" i="12"/>
  <c r="HT154" i="12"/>
  <c r="HT153" i="12"/>
  <c r="N153" i="12" s="1"/>
  <c r="HT147" i="12"/>
  <c r="HT148" i="12"/>
  <c r="N148" i="12" s="1"/>
  <c r="HT151" i="12"/>
  <c r="N151" i="12" s="1"/>
  <c r="N142" i="12"/>
  <c r="DU142" i="12"/>
  <c r="KV138" i="12"/>
  <c r="KV140" i="12"/>
  <c r="KV136" i="12"/>
  <c r="KV139" i="12"/>
  <c r="KV135" i="12"/>
  <c r="ER138" i="12"/>
  <c r="ER136" i="12"/>
  <c r="ER140" i="12"/>
  <c r="ER139" i="12"/>
  <c r="AS134" i="12"/>
  <c r="ER135" i="12"/>
  <c r="AP134" i="12"/>
  <c r="EO140" i="12"/>
  <c r="EO135" i="12"/>
  <c r="EO138" i="12"/>
  <c r="EO139" i="12"/>
  <c r="EO136" i="12"/>
  <c r="KW147" i="12"/>
  <c r="KW151" i="12"/>
  <c r="KW144" i="12"/>
  <c r="KW153" i="12"/>
  <c r="KW154" i="12"/>
  <c r="KW143" i="12"/>
  <c r="KW148" i="12"/>
  <c r="EL144" i="12"/>
  <c r="EL143" i="12"/>
  <c r="EL147" i="12"/>
  <c r="EL153" i="12"/>
  <c r="EL154" i="12"/>
  <c r="EL148" i="12"/>
  <c r="EL151" i="12"/>
  <c r="AM142" i="12"/>
  <c r="HH139" i="12"/>
  <c r="DI134" i="12"/>
  <c r="HH140" i="12"/>
  <c r="HH135" i="12"/>
  <c r="HH136" i="12"/>
  <c r="HH138" i="12"/>
  <c r="AT134" i="12"/>
  <c r="ES136" i="12"/>
  <c r="ES135" i="12"/>
  <c r="ES138" i="12"/>
  <c r="ES139" i="12"/>
  <c r="ES140" i="12"/>
  <c r="EX138" i="12"/>
  <c r="EX139" i="12"/>
  <c r="AY134" i="12"/>
  <c r="EX140" i="12"/>
  <c r="EX135" i="12"/>
  <c r="EX136" i="12"/>
  <c r="FG153" i="12"/>
  <c r="FG144" i="12"/>
  <c r="FG143" i="12"/>
  <c r="FG148" i="12"/>
  <c r="FG151" i="12"/>
  <c r="BH142" i="12"/>
  <c r="FG154" i="12"/>
  <c r="FG147" i="12"/>
  <c r="IZ148" i="12"/>
  <c r="IZ153" i="12"/>
  <c r="IZ154" i="12"/>
  <c r="IZ143" i="12"/>
  <c r="IZ147" i="12"/>
  <c r="IZ151" i="12"/>
  <c r="IZ144" i="12"/>
  <c r="GD154" i="12"/>
  <c r="GD147" i="12"/>
  <c r="GD148" i="12"/>
  <c r="GD144" i="12"/>
  <c r="GD143" i="12"/>
  <c r="GD151" i="12"/>
  <c r="GD153" i="12"/>
  <c r="CE142" i="12"/>
  <c r="FK138" i="12"/>
  <c r="FK140" i="12"/>
  <c r="FK139" i="12"/>
  <c r="FK136" i="12"/>
  <c r="FK135" i="12"/>
  <c r="BL134" i="12"/>
  <c r="GN140" i="12"/>
  <c r="GN139" i="12"/>
  <c r="CO134" i="12"/>
  <c r="GN136" i="12"/>
  <c r="GN135" i="12"/>
  <c r="GN138" i="12"/>
  <c r="GK136" i="12"/>
  <c r="GK139" i="12"/>
  <c r="GK138" i="12"/>
  <c r="GK140" i="12"/>
  <c r="GK135" i="12"/>
  <c r="CL134" i="12"/>
  <c r="LQ153" i="12"/>
  <c r="LQ147" i="12"/>
  <c r="LQ154" i="12"/>
  <c r="LQ144" i="12"/>
  <c r="LQ148" i="12"/>
  <c r="LQ151" i="12"/>
  <c r="LQ143" i="12"/>
  <c r="IR154" i="12"/>
  <c r="IR153" i="12"/>
  <c r="IR148" i="12"/>
  <c r="IR144" i="12"/>
  <c r="IR151" i="12"/>
  <c r="IR147" i="12"/>
  <c r="IR143" i="12"/>
  <c r="ES151" i="12"/>
  <c r="ES154" i="12"/>
  <c r="ES147" i="12"/>
  <c r="ES143" i="12"/>
  <c r="ES148" i="12"/>
  <c r="ES144" i="12"/>
  <c r="ES153" i="12"/>
  <c r="AT142" i="12"/>
  <c r="FC140" i="12"/>
  <c r="FC139" i="12"/>
  <c r="BD134" i="12"/>
  <c r="FC136" i="12"/>
  <c r="FC135" i="12"/>
  <c r="FC138" i="12"/>
  <c r="CG134" i="12"/>
  <c r="GF138" i="12"/>
  <c r="GF140" i="12"/>
  <c r="GF135" i="12"/>
  <c r="GF139" i="12"/>
  <c r="GF136" i="12"/>
  <c r="CD134" i="12"/>
  <c r="GC135" i="12"/>
  <c r="GC136" i="12"/>
  <c r="GC139" i="12"/>
  <c r="GC140" i="12"/>
  <c r="GC138" i="12"/>
  <c r="LN148" i="12"/>
  <c r="LN143" i="12"/>
  <c r="LN154" i="12"/>
  <c r="LN147" i="12"/>
  <c r="LN151" i="12"/>
  <c r="LN144" i="12"/>
  <c r="LN153" i="12"/>
  <c r="FF144" i="12"/>
  <c r="FF154" i="12"/>
  <c r="FF148" i="12"/>
  <c r="FF153" i="12"/>
  <c r="FF143" i="12"/>
  <c r="FF147" i="12"/>
  <c r="FF151" i="12"/>
  <c r="BG142" i="12"/>
  <c r="GJ139" i="12"/>
  <c r="GJ140" i="12"/>
  <c r="GJ138" i="12"/>
  <c r="GJ135" i="12"/>
  <c r="GJ136" i="12"/>
  <c r="CK134" i="12"/>
  <c r="JG135" i="12"/>
  <c r="JG138" i="12"/>
  <c r="JG140" i="12"/>
  <c r="JG136" i="12"/>
  <c r="JG139" i="12"/>
  <c r="KJ135" i="12"/>
  <c r="KJ138" i="12"/>
  <c r="KJ140" i="12"/>
  <c r="KJ136" i="12"/>
  <c r="KJ139" i="12"/>
  <c r="LA151" i="12"/>
  <c r="LA143" i="12"/>
  <c r="LA153" i="12"/>
  <c r="LA144" i="12"/>
  <c r="LA154" i="12"/>
  <c r="LA147" i="12"/>
  <c r="LA148" i="12"/>
  <c r="LS151" i="12"/>
  <c r="V151" i="12" s="1"/>
  <c r="LS154" i="12"/>
  <c r="V154" i="12" s="1"/>
  <c r="LS148" i="12"/>
  <c r="V148" i="12" s="1"/>
  <c r="LS144" i="12"/>
  <c r="V144" i="12" s="1"/>
  <c r="V142" i="12"/>
  <c r="LS147" i="12"/>
  <c r="V147" i="12" s="1"/>
  <c r="LS153" i="12"/>
  <c r="V153" i="12" s="1"/>
  <c r="LS143" i="12"/>
  <c r="V143" i="12" s="1"/>
  <c r="FB143" i="12"/>
  <c r="FB151" i="12"/>
  <c r="FB153" i="12"/>
  <c r="FB147" i="12"/>
  <c r="FB154" i="12"/>
  <c r="FB148" i="12"/>
  <c r="FB144" i="12"/>
  <c r="BC142" i="12"/>
  <c r="EM138" i="12"/>
  <c r="EM136" i="12"/>
  <c r="EM135" i="12"/>
  <c r="EM140" i="12"/>
  <c r="EM139" i="12"/>
  <c r="AN134" i="12"/>
  <c r="BQ134" i="12"/>
  <c r="FP135" i="12"/>
  <c r="FP136" i="12"/>
  <c r="FP139" i="12"/>
  <c r="FP138" i="12"/>
  <c r="FP140" i="12"/>
  <c r="FM140" i="12"/>
  <c r="FM135" i="12"/>
  <c r="FM136" i="12"/>
  <c r="FM139" i="12"/>
  <c r="BN134" i="12"/>
  <c r="FM138" i="12"/>
  <c r="IB134" i="12"/>
  <c r="S134" i="12" s="1"/>
  <c r="LP151" i="12"/>
  <c r="LP144" i="12"/>
  <c r="LP154" i="12"/>
  <c r="LP153" i="12"/>
  <c r="LP147" i="12"/>
  <c r="LP148" i="12"/>
  <c r="LP143" i="12"/>
  <c r="IY144" i="12"/>
  <c r="IY147" i="12"/>
  <c r="IY154" i="12"/>
  <c r="IY148" i="12"/>
  <c r="IY153" i="12"/>
  <c r="IY151" i="12"/>
  <c r="IY143" i="12"/>
  <c r="HM148" i="12"/>
  <c r="HM151" i="12"/>
  <c r="HM143" i="12"/>
  <c r="HM154" i="12"/>
  <c r="HM153" i="12"/>
  <c r="HM147" i="12"/>
  <c r="HM144" i="12"/>
  <c r="IC142" i="12"/>
  <c r="O142" i="12" s="1"/>
  <c r="DN142" i="12"/>
  <c r="IZ140" i="12"/>
  <c r="IZ139" i="12"/>
  <c r="IZ136" i="12"/>
  <c r="IZ135" i="12"/>
  <c r="IZ138" i="12"/>
  <c r="KK138" i="12"/>
  <c r="KK140" i="12"/>
  <c r="KK136" i="12"/>
  <c r="KK139" i="12"/>
  <c r="KK135" i="12"/>
  <c r="JZ139" i="12"/>
  <c r="JZ135" i="12"/>
  <c r="JZ138" i="12"/>
  <c r="JZ136" i="12"/>
  <c r="JZ140" i="12"/>
  <c r="KP143" i="12"/>
  <c r="KP144" i="12"/>
  <c r="KP153" i="12"/>
  <c r="KP147" i="12"/>
  <c r="KP151" i="12"/>
  <c r="KP154" i="12"/>
  <c r="KP148" i="12"/>
  <c r="HL144" i="12"/>
  <c r="HL154" i="12"/>
  <c r="HL143" i="12"/>
  <c r="HL153" i="12"/>
  <c r="HL147" i="12"/>
  <c r="HL148" i="12"/>
  <c r="HL151" i="12"/>
  <c r="DM142" i="12"/>
  <c r="GB140" i="12"/>
  <c r="GB139" i="12"/>
  <c r="CC134" i="12"/>
  <c r="GB135" i="12"/>
  <c r="GB136" i="12"/>
  <c r="GB138" i="12"/>
  <c r="II138" i="12"/>
  <c r="II140" i="12"/>
  <c r="II136" i="12"/>
  <c r="II139" i="12"/>
  <c r="II135" i="12"/>
  <c r="JL136" i="12"/>
  <c r="JL139" i="12"/>
  <c r="JL135" i="12"/>
  <c r="JL138" i="12"/>
  <c r="JL140" i="12"/>
  <c r="MA134" i="12"/>
  <c r="AA134" i="12" s="1"/>
  <c r="KZ144" i="12"/>
  <c r="KZ154" i="12"/>
  <c r="KZ147" i="12"/>
  <c r="KZ148" i="12"/>
  <c r="KZ151" i="12"/>
  <c r="KZ143" i="12"/>
  <c r="KZ153" i="12"/>
  <c r="II143" i="12"/>
  <c r="II153" i="12"/>
  <c r="II148" i="12"/>
  <c r="II151" i="12"/>
  <c r="II154" i="12"/>
  <c r="II144" i="12"/>
  <c r="II147" i="12"/>
  <c r="EM148" i="12"/>
  <c r="EM151" i="12"/>
  <c r="EM153" i="12"/>
  <c r="EM147" i="12"/>
  <c r="EM144" i="12"/>
  <c r="EM154" i="12"/>
  <c r="EM143" i="12"/>
  <c r="AN142" i="12"/>
  <c r="IJ139" i="12"/>
  <c r="IJ135" i="12"/>
  <c r="IJ138" i="12"/>
  <c r="IJ140" i="12"/>
  <c r="IJ136" i="12"/>
  <c r="JU136" i="12"/>
  <c r="JU139" i="12"/>
  <c r="JU135" i="12"/>
  <c r="JU138" i="12"/>
  <c r="JU140" i="12"/>
  <c r="JJ135" i="12"/>
  <c r="JJ138" i="12"/>
  <c r="JJ140" i="12"/>
  <c r="JJ136" i="12"/>
  <c r="JJ139" i="12"/>
  <c r="IK143" i="12"/>
  <c r="IK144" i="12"/>
  <c r="IK154" i="12"/>
  <c r="IK151" i="12"/>
  <c r="IK153" i="12"/>
  <c r="IK147" i="12"/>
  <c r="IK148" i="12"/>
  <c r="EK154" i="12"/>
  <c r="EK143" i="12"/>
  <c r="EK151" i="12"/>
  <c r="EK153" i="12"/>
  <c r="EK148" i="12"/>
  <c r="EK147" i="12"/>
  <c r="EK144" i="12"/>
  <c r="AL142" i="12"/>
  <c r="AO134" i="12"/>
  <c r="EN135" i="12"/>
  <c r="EN138" i="12"/>
  <c r="EN139" i="12"/>
  <c r="EN140" i="12"/>
  <c r="EN136" i="12"/>
  <c r="JV136" i="12"/>
  <c r="JV139" i="12"/>
  <c r="JV138" i="12"/>
  <c r="JV140" i="12"/>
  <c r="JV135" i="12"/>
  <c r="JS135" i="12"/>
  <c r="JS138" i="12"/>
  <c r="JS140" i="12"/>
  <c r="JS136" i="12"/>
  <c r="JS139" i="12"/>
  <c r="JM147" i="12"/>
  <c r="JM153" i="12"/>
  <c r="JM144" i="12"/>
  <c r="JM154" i="12"/>
  <c r="JM148" i="12"/>
  <c r="JM143" i="12"/>
  <c r="JM151" i="12"/>
  <c r="KE154" i="12"/>
  <c r="KE153" i="12"/>
  <c r="KE151" i="12"/>
  <c r="KE148" i="12"/>
  <c r="KE143" i="12"/>
  <c r="KE147" i="12"/>
  <c r="KE144" i="12"/>
  <c r="FP153" i="12"/>
  <c r="FP154" i="12"/>
  <c r="FP143" i="12"/>
  <c r="FP148" i="12"/>
  <c r="FP151" i="12"/>
  <c r="FP147" i="12"/>
  <c r="FP144" i="12"/>
  <c r="BQ142" i="12"/>
  <c r="KF140" i="12"/>
  <c r="KF136" i="12"/>
  <c r="KF139" i="12"/>
  <c r="KF135" i="12"/>
  <c r="KF138" i="12"/>
  <c r="LQ135" i="12"/>
  <c r="LQ138" i="12"/>
  <c r="LQ140" i="12"/>
  <c r="LQ136" i="12"/>
  <c r="LQ139" i="12"/>
  <c r="LF135" i="12"/>
  <c r="LF138" i="12"/>
  <c r="LF140" i="12"/>
  <c r="LF136" i="12"/>
  <c r="LF139" i="12"/>
  <c r="JE143" i="12"/>
  <c r="JE147" i="12"/>
  <c r="JE154" i="12"/>
  <c r="JE144" i="12"/>
  <c r="JE153" i="12"/>
  <c r="JE148" i="12"/>
  <c r="JE151" i="12"/>
  <c r="JW151" i="12"/>
  <c r="JW153" i="12"/>
  <c r="JW148" i="12"/>
  <c r="JW144" i="12"/>
  <c r="JW147" i="12"/>
  <c r="JW154" i="12"/>
  <c r="JW143" i="12"/>
  <c r="FE153" i="12"/>
  <c r="FE154" i="12"/>
  <c r="FE151" i="12"/>
  <c r="FE144" i="12"/>
  <c r="FE148" i="12"/>
  <c r="FE143" i="12"/>
  <c r="FE147" i="12"/>
  <c r="BF142" i="12"/>
  <c r="JX136" i="12"/>
  <c r="JX139" i="12"/>
  <c r="JX135" i="12"/>
  <c r="JX138" i="12"/>
  <c r="JX140" i="12"/>
  <c r="LI140" i="12"/>
  <c r="LI136" i="12"/>
  <c r="LI139" i="12"/>
  <c r="LI135" i="12"/>
  <c r="LI138" i="12"/>
  <c r="KX135" i="12"/>
  <c r="KX138" i="12"/>
  <c r="KX140" i="12"/>
  <c r="KX136" i="12"/>
  <c r="KX139" i="12"/>
  <c r="JB147" i="12"/>
  <c r="JB148" i="12"/>
  <c r="JB154" i="12"/>
  <c r="JB151" i="12"/>
  <c r="JB153" i="12"/>
  <c r="JB144" i="12"/>
  <c r="JB143" i="12"/>
  <c r="HI144" i="12"/>
  <c r="HI153" i="12"/>
  <c r="HI147" i="12"/>
  <c r="HI151" i="12"/>
  <c r="HI154" i="12"/>
  <c r="HI143" i="12"/>
  <c r="DJ142" i="12"/>
  <c r="HI148" i="12"/>
  <c r="JA135" i="12"/>
  <c r="JA140" i="12"/>
  <c r="JA139" i="12"/>
  <c r="JA138" i="12"/>
  <c r="JA136" i="12"/>
  <c r="CH134" i="12"/>
  <c r="GG138" i="12"/>
  <c r="GG140" i="12"/>
  <c r="GG136" i="12"/>
  <c r="GG135" i="12"/>
  <c r="GG139" i="12"/>
  <c r="GL138" i="12"/>
  <c r="GL136" i="12"/>
  <c r="GL140" i="12"/>
  <c r="CM134" i="12"/>
  <c r="GL135" i="12"/>
  <c r="GL139" i="12"/>
  <c r="IO147" i="12"/>
  <c r="IO154" i="12"/>
  <c r="IO151" i="12"/>
  <c r="IO153" i="12"/>
  <c r="IO143" i="12"/>
  <c r="IO148" i="12"/>
  <c r="IO144" i="12"/>
  <c r="JG147" i="12"/>
  <c r="JG144" i="12"/>
  <c r="JG151" i="12"/>
  <c r="JG153" i="12"/>
  <c r="JG148" i="12"/>
  <c r="JG143" i="12"/>
  <c r="JG154" i="12"/>
  <c r="FA144" i="12"/>
  <c r="FA154" i="12"/>
  <c r="FA151" i="12"/>
  <c r="FA153" i="12"/>
  <c r="FA147" i="12"/>
  <c r="FA143" i="12"/>
  <c r="FA148" i="12"/>
  <c r="BB142" i="12"/>
  <c r="JH136" i="12"/>
  <c r="JH139" i="12"/>
  <c r="JH135" i="12"/>
  <c r="JH138" i="12"/>
  <c r="JH140" i="12"/>
  <c r="KS136" i="12"/>
  <c r="KS139" i="12"/>
  <c r="KS135" i="12"/>
  <c r="KS138" i="12"/>
  <c r="KS140" i="12"/>
  <c r="KH140" i="12"/>
  <c r="KH136" i="12"/>
  <c r="KH139" i="12"/>
  <c r="KH135" i="12"/>
  <c r="KH138" i="12"/>
  <c r="JD151" i="12"/>
  <c r="JD144" i="12"/>
  <c r="JD147" i="12"/>
  <c r="JD153" i="12"/>
  <c r="JD154" i="12"/>
  <c r="JD148" i="12"/>
  <c r="JD143" i="12"/>
  <c r="KD151" i="12"/>
  <c r="KD148" i="12"/>
  <c r="KD153" i="12"/>
  <c r="KD143" i="12"/>
  <c r="KD147" i="12"/>
  <c r="KD144" i="12"/>
  <c r="KD154" i="12"/>
  <c r="GT147" i="12"/>
  <c r="GT154" i="12"/>
  <c r="GT153" i="12"/>
  <c r="GT151" i="12"/>
  <c r="GT148" i="12"/>
  <c r="GT143" i="12"/>
  <c r="GT144" i="12"/>
  <c r="CU142" i="12"/>
  <c r="CA134" i="12"/>
  <c r="FZ139" i="12"/>
  <c r="FZ138" i="12"/>
  <c r="FZ140" i="12"/>
  <c r="FZ136" i="12"/>
  <c r="FZ135" i="12"/>
  <c r="HK136" i="12"/>
  <c r="HK140" i="12"/>
  <c r="HK138" i="12"/>
  <c r="HK139" i="12"/>
  <c r="DL134" i="12"/>
  <c r="HK135" i="12"/>
  <c r="DP142" i="12"/>
  <c r="HO143" i="12"/>
  <c r="HO144" i="12"/>
  <c r="HO154" i="12"/>
  <c r="HO153" i="12"/>
  <c r="HO151" i="12"/>
  <c r="HO148" i="12"/>
  <c r="HO147" i="12"/>
  <c r="LM153" i="12"/>
  <c r="LM144" i="12"/>
  <c r="LM151" i="12"/>
  <c r="LM148" i="12"/>
  <c r="LM143" i="12"/>
  <c r="LM154" i="12"/>
  <c r="LM147" i="12"/>
  <c r="HD144" i="12"/>
  <c r="HD154" i="12"/>
  <c r="HD143" i="12"/>
  <c r="HD153" i="12"/>
  <c r="HD147" i="12"/>
  <c r="HD148" i="12"/>
  <c r="HD151" i="12"/>
  <c r="DE142" i="12"/>
  <c r="LE135" i="12"/>
  <c r="LE136" i="12"/>
  <c r="LE139" i="12"/>
  <c r="LE140" i="12"/>
  <c r="LE138" i="12"/>
  <c r="BJ134" i="12"/>
  <c r="FI136" i="12"/>
  <c r="FI140" i="12"/>
  <c r="FI135" i="12"/>
  <c r="FI138" i="12"/>
  <c r="FI139" i="12"/>
  <c r="FN135" i="12"/>
  <c r="FN138" i="12"/>
  <c r="FN140" i="12"/>
  <c r="BO134" i="12"/>
  <c r="FN136" i="12"/>
  <c r="FN139" i="12"/>
  <c r="IN153" i="12"/>
  <c r="IN154" i="12"/>
  <c r="IN147" i="12"/>
  <c r="IN148" i="12"/>
  <c r="IN151" i="12"/>
  <c r="IN144" i="12"/>
  <c r="IN143" i="12"/>
  <c r="JN154" i="12"/>
  <c r="JN144" i="12"/>
  <c r="JN143" i="12"/>
  <c r="JN147" i="12"/>
  <c r="JN148" i="12"/>
  <c r="JN151" i="12"/>
  <c r="JN153" i="12"/>
  <c r="FR143" i="12"/>
  <c r="FR147" i="12"/>
  <c r="FR148" i="12"/>
  <c r="FR154" i="12"/>
  <c r="FR144" i="12"/>
  <c r="FR151" i="12"/>
  <c r="FR153" i="12"/>
  <c r="BS142" i="12"/>
  <c r="FJ135" i="12"/>
  <c r="BK134" i="12"/>
  <c r="FJ138" i="12"/>
  <c r="FJ140" i="12"/>
  <c r="FJ139" i="12"/>
  <c r="FJ136" i="12"/>
  <c r="GU135" i="12"/>
  <c r="CV134" i="12"/>
  <c r="GU139" i="12"/>
  <c r="GU136" i="12"/>
  <c r="GU140" i="12"/>
  <c r="GU138" i="12"/>
  <c r="FS153" i="12"/>
  <c r="FS151" i="12"/>
  <c r="FS154" i="12"/>
  <c r="FS144" i="12"/>
  <c r="FS143" i="12"/>
  <c r="FS148" i="12"/>
  <c r="BT142" i="12"/>
  <c r="FS147" i="12"/>
  <c r="JH147" i="12"/>
  <c r="JH148" i="12"/>
  <c r="JH144" i="12"/>
  <c r="JH143" i="12"/>
  <c r="JH151" i="12"/>
  <c r="JH154" i="12"/>
  <c r="JH153" i="12"/>
  <c r="EO147" i="12"/>
  <c r="EO153" i="12"/>
  <c r="EO154" i="12"/>
  <c r="EO148" i="12"/>
  <c r="EO151" i="12"/>
  <c r="EO144" i="12"/>
  <c r="EO143" i="12"/>
  <c r="AP142" i="12"/>
  <c r="FS139" i="12"/>
  <c r="FS138" i="12"/>
  <c r="FS136" i="12"/>
  <c r="FS140" i="12"/>
  <c r="FS135" i="12"/>
  <c r="BT134" i="12"/>
  <c r="GV140" i="12"/>
  <c r="GV136" i="12"/>
  <c r="CW134" i="12"/>
  <c r="GV139" i="12"/>
  <c r="GV135" i="12"/>
  <c r="GV138" i="12"/>
  <c r="CT134" i="12"/>
  <c r="GS138" i="12"/>
  <c r="GS140" i="12"/>
  <c r="GS136" i="12"/>
  <c r="GS139" i="12"/>
  <c r="GS135" i="12"/>
  <c r="KJ153" i="12"/>
  <c r="KJ148" i="12"/>
  <c r="KJ151" i="12"/>
  <c r="KJ144" i="12"/>
  <c r="KJ143" i="12"/>
  <c r="KJ147" i="12"/>
  <c r="KJ154" i="12"/>
  <c r="LJ151" i="12"/>
  <c r="LJ147" i="12"/>
  <c r="LJ144" i="12"/>
  <c r="LJ153" i="12"/>
  <c r="LJ143" i="12"/>
  <c r="LJ154" i="12"/>
  <c r="LJ148" i="12"/>
  <c r="FC153" i="12"/>
  <c r="FC144" i="12"/>
  <c r="FC147" i="12"/>
  <c r="FC148" i="12"/>
  <c r="FC154" i="12"/>
  <c r="FC143" i="12"/>
  <c r="FC151" i="12"/>
  <c r="BD142" i="12"/>
  <c r="HF139" i="12"/>
  <c r="HF136" i="12"/>
  <c r="HF138" i="12"/>
  <c r="HF140" i="12"/>
  <c r="HF135" i="12"/>
  <c r="DG134" i="12"/>
  <c r="JE136" i="12"/>
  <c r="JE139" i="12"/>
  <c r="JE138" i="12"/>
  <c r="JE135" i="12"/>
  <c r="JE140" i="12"/>
  <c r="IT136" i="12"/>
  <c r="IT139" i="12"/>
  <c r="IT135" i="12"/>
  <c r="IT138" i="12"/>
  <c r="IT140" i="12"/>
  <c r="KB148" i="12"/>
  <c r="KB147" i="12"/>
  <c r="KB151" i="12"/>
  <c r="KB154" i="12"/>
  <c r="KB144" i="12"/>
  <c r="KB153" i="12"/>
  <c r="KB143" i="12"/>
  <c r="LB144" i="12"/>
  <c r="LB154" i="12"/>
  <c r="LB143" i="12"/>
  <c r="LB148" i="12"/>
  <c r="LB147" i="12"/>
  <c r="LB151" i="12"/>
  <c r="LB153" i="12"/>
  <c r="GC151" i="12"/>
  <c r="GC143" i="12"/>
  <c r="GC153" i="12"/>
  <c r="GC148" i="12"/>
  <c r="GC154" i="12"/>
  <c r="GC144" i="12"/>
  <c r="GC147" i="12"/>
  <c r="CD142" i="12"/>
  <c r="GX136" i="12"/>
  <c r="GX138" i="12"/>
  <c r="GX140" i="12"/>
  <c r="GX139" i="12"/>
  <c r="CY134" i="12"/>
  <c r="GX135" i="12"/>
  <c r="IW135" i="12"/>
  <c r="IW140" i="12"/>
  <c r="IW139" i="12"/>
  <c r="IW138" i="12"/>
  <c r="IW136" i="12"/>
  <c r="IL136" i="12"/>
  <c r="IL139" i="12"/>
  <c r="IL135" i="12"/>
  <c r="IL138" i="12"/>
  <c r="IL140" i="12"/>
  <c r="HP97" i="12"/>
  <c r="LJ86" i="12"/>
  <c r="IR78" i="12"/>
  <c r="LH85" i="12"/>
  <c r="KT98" i="12"/>
  <c r="HG85" i="12"/>
  <c r="LP88" i="12"/>
  <c r="JZ86" i="12"/>
  <c r="GH73" i="12"/>
  <c r="FP86" i="12"/>
  <c r="JB92" i="12"/>
  <c r="KL107" i="12"/>
  <c r="KC97" i="12"/>
  <c r="IR88" i="12"/>
  <c r="FR101" i="12"/>
  <c r="IR89" i="12"/>
  <c r="KT97" i="12"/>
  <c r="EU88" i="12"/>
  <c r="EU86" i="12"/>
  <c r="KQ107" i="12"/>
  <c r="LJ88" i="12"/>
  <c r="GR59" i="12"/>
  <c r="GR57" i="12"/>
  <c r="ES88" i="12"/>
  <c r="FG97" i="12"/>
  <c r="IR85" i="12"/>
  <c r="FR105" i="12"/>
  <c r="JI85" i="12"/>
  <c r="GM106" i="12"/>
  <c r="LH88" i="12"/>
  <c r="LP89" i="12"/>
  <c r="JL86" i="12"/>
  <c r="HG87" i="12"/>
  <c r="FX107" i="12"/>
  <c r="JY98" i="12"/>
  <c r="HG86" i="12"/>
  <c r="HE87" i="12"/>
  <c r="HE86" i="12"/>
  <c r="FP85" i="12"/>
  <c r="EU73" i="12"/>
  <c r="HB107" i="12"/>
  <c r="JI88" i="12"/>
  <c r="JI86" i="12"/>
  <c r="IR86" i="12"/>
  <c r="EU89" i="12"/>
  <c r="HG88" i="12"/>
  <c r="LP86" i="12"/>
  <c r="FX105" i="12"/>
  <c r="LH78" i="12"/>
  <c r="KQ106" i="12"/>
  <c r="HH96" i="12"/>
  <c r="JL85" i="12"/>
  <c r="FP78" i="12"/>
  <c r="FP87" i="12"/>
  <c r="IN106" i="12"/>
  <c r="HP92" i="12"/>
  <c r="KT96" i="12"/>
  <c r="EU85" i="12"/>
  <c r="JL73" i="12"/>
  <c r="JY92" i="12"/>
  <c r="LJ87" i="12"/>
  <c r="ES89" i="12"/>
  <c r="HG73" i="12"/>
  <c r="KZ106" i="12"/>
  <c r="JI87" i="12"/>
  <c r="KC96" i="12"/>
  <c r="JL89" i="12"/>
  <c r="LH89" i="12"/>
  <c r="JL88" i="12"/>
  <c r="JL87" i="12"/>
  <c r="GR58" i="12"/>
  <c r="LJ85" i="12"/>
  <c r="LN92" i="12"/>
  <c r="HB106" i="12"/>
  <c r="KC98" i="12"/>
  <c r="JI78" i="12"/>
  <c r="JI89" i="12"/>
  <c r="IN107" i="12"/>
  <c r="FA92" i="12"/>
  <c r="GH86" i="12"/>
  <c r="FA98" i="12"/>
  <c r="KQ105" i="12"/>
  <c r="FN59" i="12"/>
  <c r="GM78" i="12"/>
  <c r="FN61" i="12"/>
  <c r="IM88" i="12"/>
  <c r="KB58" i="12"/>
  <c r="GM89" i="12"/>
  <c r="GM88" i="12"/>
  <c r="IY58" i="12"/>
  <c r="IY67" i="12"/>
  <c r="FN58" i="12"/>
  <c r="FD58" i="12"/>
  <c r="EY59" i="12"/>
  <c r="JC107" i="12"/>
  <c r="LO107" i="12"/>
  <c r="JC106" i="12"/>
  <c r="JC105" i="12"/>
  <c r="HK60" i="12"/>
  <c r="IV59" i="12"/>
  <c r="DQ100" i="12"/>
  <c r="DQ106" i="12" s="1"/>
  <c r="BE100" i="12"/>
  <c r="BE101" i="12" s="1"/>
  <c r="ET67" i="12"/>
  <c r="EM60" i="12"/>
  <c r="ET60" i="12"/>
  <c r="HE59" i="12"/>
  <c r="ET59" i="12"/>
  <c r="HN89" i="12"/>
  <c r="FF98" i="12"/>
  <c r="EM67" i="12"/>
  <c r="FF92" i="12"/>
  <c r="FB85" i="12"/>
  <c r="HR92" i="12"/>
  <c r="IN92" i="12"/>
  <c r="GB73" i="12"/>
  <c r="GA85" i="12"/>
  <c r="LE98" i="12"/>
  <c r="EU98" i="12"/>
  <c r="JQ60" i="12"/>
  <c r="HN73" i="12"/>
  <c r="IN97" i="12"/>
  <c r="LG92" i="12"/>
  <c r="EZ101" i="12"/>
  <c r="HN88" i="12"/>
  <c r="KF98" i="12"/>
  <c r="FB78" i="12"/>
  <c r="IS98" i="12"/>
  <c r="GA73" i="12"/>
  <c r="HN86" i="12"/>
  <c r="GG96" i="12"/>
  <c r="LE96" i="12"/>
  <c r="IV58" i="12"/>
  <c r="IV57" i="12"/>
  <c r="GY88" i="12"/>
  <c r="LH67" i="12"/>
  <c r="KT60" i="12"/>
  <c r="JU59" i="12"/>
  <c r="JU58" i="12"/>
  <c r="EY61" i="12"/>
  <c r="GT61" i="12"/>
  <c r="GT58" i="12"/>
  <c r="LH58" i="12"/>
  <c r="EM88" i="12"/>
  <c r="FZ86" i="12"/>
  <c r="FI59" i="12"/>
  <c r="EQ67" i="12"/>
  <c r="GO89" i="12"/>
  <c r="GO78" i="12"/>
  <c r="HT89" i="12"/>
  <c r="N89" i="12" s="1"/>
  <c r="KO67" i="12"/>
  <c r="GT57" i="12"/>
  <c r="EM61" i="12"/>
  <c r="LH59" i="12"/>
  <c r="FB87" i="12"/>
  <c r="HK61" i="12"/>
  <c r="IV67" i="12"/>
  <c r="GY86" i="12"/>
  <c r="FL98" i="12"/>
  <c r="EY58" i="12"/>
  <c r="EY67" i="12"/>
  <c r="GT60" i="12"/>
  <c r="FL92" i="12"/>
  <c r="FZ73" i="12"/>
  <c r="JK57" i="12"/>
  <c r="FK96" i="12"/>
  <c r="GY89" i="12"/>
  <c r="JN47" i="12"/>
  <c r="HK58" i="12"/>
  <c r="HC67" i="12"/>
  <c r="HK67" i="12"/>
  <c r="JK58" i="12"/>
  <c r="FL97" i="12"/>
  <c r="HK88" i="12"/>
  <c r="HK85" i="12"/>
  <c r="GO87" i="12"/>
  <c r="HK89" i="12"/>
  <c r="KO60" i="12"/>
  <c r="JU61" i="12"/>
  <c r="EZ85" i="12"/>
  <c r="LH60" i="12"/>
  <c r="JX86" i="12"/>
  <c r="JX73" i="12"/>
  <c r="GY87" i="12"/>
  <c r="LL89" i="12"/>
  <c r="FZ88" i="12"/>
  <c r="FE67" i="12"/>
  <c r="HQ61" i="12"/>
  <c r="HK59" i="12"/>
  <c r="EP89" i="12"/>
  <c r="EQ58" i="12"/>
  <c r="EM85" i="12"/>
  <c r="KO58" i="12"/>
  <c r="JU60" i="12"/>
  <c r="FZ87" i="12"/>
  <c r="KL60" i="12"/>
  <c r="KT59" i="12"/>
  <c r="EY57" i="12"/>
  <c r="HT87" i="12"/>
  <c r="N87" i="12" s="1"/>
  <c r="EP87" i="12"/>
  <c r="EM87" i="12"/>
  <c r="HC58" i="12"/>
  <c r="HK87" i="12"/>
  <c r="GB59" i="12"/>
  <c r="KO59" i="12"/>
  <c r="KH59" i="12"/>
  <c r="GW86" i="12"/>
  <c r="FZ89" i="12"/>
  <c r="IO51" i="12"/>
  <c r="IL106" i="12"/>
  <c r="KX107" i="12"/>
  <c r="IK85" i="12"/>
  <c r="JN60" i="12"/>
  <c r="GO57" i="12"/>
  <c r="FN57" i="12"/>
  <c r="HP59" i="12"/>
  <c r="HP61" i="12"/>
  <c r="KR87" i="12"/>
  <c r="HB58" i="12"/>
  <c r="FR59" i="12"/>
  <c r="JN49" i="12"/>
  <c r="HA57" i="12"/>
  <c r="HA60" i="12"/>
  <c r="GL87" i="12"/>
  <c r="GL88" i="12"/>
  <c r="EY89" i="12"/>
  <c r="EY85" i="12"/>
  <c r="EY88" i="12"/>
  <c r="EY73" i="12"/>
  <c r="EW73" i="12"/>
  <c r="EW86" i="12"/>
  <c r="IY89" i="12"/>
  <c r="IY85" i="12"/>
  <c r="HS89" i="12"/>
  <c r="IU58" i="12"/>
  <c r="LG57" i="12"/>
  <c r="GL73" i="12"/>
  <c r="EP57" i="12"/>
  <c r="IU57" i="12"/>
  <c r="GT85" i="12"/>
  <c r="FO85" i="12"/>
  <c r="GJ73" i="12"/>
  <c r="JP73" i="12"/>
  <c r="GL86" i="12"/>
  <c r="GL78" i="12"/>
  <c r="GM58" i="12"/>
  <c r="JV61" i="12"/>
  <c r="EY87" i="12"/>
  <c r="IP61" i="12"/>
  <c r="JY58" i="12"/>
  <c r="JY60" i="12"/>
  <c r="GI85" i="12"/>
  <c r="HD87" i="12"/>
  <c r="HS88" i="12"/>
  <c r="LG58" i="12"/>
  <c r="HB57" i="12"/>
  <c r="HD86" i="12"/>
  <c r="FV61" i="12"/>
  <c r="FD73" i="12"/>
  <c r="LD89" i="12"/>
  <c r="HI73" i="12"/>
  <c r="IV87" i="12"/>
  <c r="IL60" i="12"/>
  <c r="HI86" i="12"/>
  <c r="IU60" i="12"/>
  <c r="LC87" i="12"/>
  <c r="GC88" i="12"/>
  <c r="EW89" i="12"/>
  <c r="JD88" i="12"/>
  <c r="JU85" i="12"/>
  <c r="KX67" i="12"/>
  <c r="KX61" i="12"/>
  <c r="KX59" i="12"/>
  <c r="KX57" i="12"/>
  <c r="KX60" i="12"/>
  <c r="IL61" i="12"/>
  <c r="IL67" i="12"/>
  <c r="IL57" i="12"/>
  <c r="LE57" i="12"/>
  <c r="LE59" i="12"/>
  <c r="JY57" i="12"/>
  <c r="JY67" i="12"/>
  <c r="HP87" i="12"/>
  <c r="HP73" i="12"/>
  <c r="HP78" i="12"/>
  <c r="LK88" i="12"/>
  <c r="LK87" i="12"/>
  <c r="LK89" i="12"/>
  <c r="LK85" i="12"/>
  <c r="FJ87" i="12"/>
  <c r="FJ85" i="12"/>
  <c r="FJ86" i="12"/>
  <c r="FJ89" i="12"/>
  <c r="HM85" i="12"/>
  <c r="HM86" i="12"/>
  <c r="GG88" i="12"/>
  <c r="GG73" i="12"/>
  <c r="FA89" i="12"/>
  <c r="FA73" i="12"/>
  <c r="FX89" i="12"/>
  <c r="FX88" i="12"/>
  <c r="FX73" i="12"/>
  <c r="FX85" i="12"/>
  <c r="FX78" i="12"/>
  <c r="ER73" i="12"/>
  <c r="ER78" i="12"/>
  <c r="ER87" i="12"/>
  <c r="LQ73" i="12"/>
  <c r="LQ85" i="12"/>
  <c r="LQ87" i="12"/>
  <c r="LQ89" i="12"/>
  <c r="KF88" i="12"/>
  <c r="KF78" i="12"/>
  <c r="KF73" i="12"/>
  <c r="KF87" i="12"/>
  <c r="IV73" i="12"/>
  <c r="IV89" i="12"/>
  <c r="KN88" i="12"/>
  <c r="KN85" i="12"/>
  <c r="KN87" i="12"/>
  <c r="JD73" i="12"/>
  <c r="JD86" i="12"/>
  <c r="LD73" i="12"/>
  <c r="LD87" i="12"/>
  <c r="LD86" i="12"/>
  <c r="LD88" i="12"/>
  <c r="LD78" i="12"/>
  <c r="JT73" i="12"/>
  <c r="JT87" i="12"/>
  <c r="JT88" i="12"/>
  <c r="JT86" i="12"/>
  <c r="JT85" i="12"/>
  <c r="JS73" i="12"/>
  <c r="JS86" i="12"/>
  <c r="KJ58" i="12"/>
  <c r="KJ67" i="12"/>
  <c r="KJ60" i="12"/>
  <c r="EO57" i="12"/>
  <c r="EO60" i="12"/>
  <c r="GD86" i="12"/>
  <c r="GD87" i="12"/>
  <c r="GD88" i="12"/>
  <c r="GR61" i="12"/>
  <c r="EY78" i="12"/>
  <c r="IW60" i="12"/>
  <c r="HI87" i="12"/>
  <c r="IL58" i="12"/>
  <c r="HS78" i="12"/>
  <c r="HS85" i="12"/>
  <c r="HS87" i="12"/>
  <c r="LG60" i="12"/>
  <c r="LG67" i="12"/>
  <c r="IU61" i="12"/>
  <c r="KA60" i="12"/>
  <c r="FA86" i="12"/>
  <c r="IS59" i="12"/>
  <c r="FV57" i="12"/>
  <c r="GI78" i="12"/>
  <c r="HM73" i="12"/>
  <c r="FA78" i="12"/>
  <c r="HM88" i="12"/>
  <c r="HD89" i="12"/>
  <c r="GD85" i="12"/>
  <c r="GP85" i="12"/>
  <c r="KF86" i="12"/>
  <c r="EO59" i="12"/>
  <c r="JD87" i="12"/>
  <c r="GC86" i="12"/>
  <c r="LQ86" i="12"/>
  <c r="GP88" i="12"/>
  <c r="GP87" i="12"/>
  <c r="IV88" i="12"/>
  <c r="LQ88" i="12"/>
  <c r="HN97" i="12"/>
  <c r="KH85" i="12"/>
  <c r="LF106" i="12"/>
  <c r="MA102" i="12"/>
  <c r="FV58" i="12"/>
  <c r="IW61" i="12"/>
  <c r="GM61" i="12"/>
  <c r="FO87" i="12"/>
  <c r="EO67" i="12"/>
  <c r="LG59" i="12"/>
  <c r="GM67" i="12"/>
  <c r="GA57" i="12"/>
  <c r="KE98" i="12"/>
  <c r="JV59" i="12"/>
  <c r="JV60" i="12"/>
  <c r="GO61" i="12"/>
  <c r="FV60" i="12"/>
  <c r="JN50" i="12"/>
  <c r="KG58" i="12"/>
  <c r="GD61" i="12"/>
  <c r="IJ78" i="12"/>
  <c r="HL87" i="12"/>
  <c r="EZ73" i="12"/>
  <c r="JE51" i="12"/>
  <c r="IO89" i="12"/>
  <c r="IQ87" i="12"/>
  <c r="IO78" i="12"/>
  <c r="IQ73" i="12"/>
  <c r="JN46" i="12"/>
  <c r="IJ89" i="12"/>
  <c r="KW73" i="12"/>
  <c r="EZ78" i="12"/>
  <c r="EW57" i="12"/>
  <c r="JE48" i="12"/>
  <c r="JC58" i="12"/>
  <c r="HL89" i="12"/>
  <c r="GA92" i="12"/>
  <c r="KF61" i="12"/>
  <c r="IJ86" i="12"/>
  <c r="IO88" i="12"/>
  <c r="FT57" i="12"/>
  <c r="IJ88" i="12"/>
  <c r="GP58" i="12"/>
  <c r="JE46" i="12"/>
  <c r="HH59" i="12"/>
  <c r="FF106" i="12"/>
  <c r="KD97" i="12"/>
  <c r="GG98" i="12"/>
  <c r="KQ59" i="12"/>
  <c r="FG87" i="12"/>
  <c r="II59" i="12"/>
  <c r="LR58" i="12"/>
  <c r="FW59" i="12"/>
  <c r="JF67" i="12"/>
  <c r="HH60" i="12"/>
  <c r="JI58" i="12"/>
  <c r="EV58" i="12"/>
  <c r="JI59" i="12"/>
  <c r="JD92" i="12"/>
  <c r="KJ98" i="12"/>
  <c r="HL92" i="12"/>
  <c r="LF88" i="12"/>
  <c r="FN97" i="12"/>
  <c r="KQ61" i="12"/>
  <c r="EZ92" i="12"/>
  <c r="FM89" i="12"/>
  <c r="IT88" i="12"/>
  <c r="FH106" i="12"/>
  <c r="JM98" i="12"/>
  <c r="LF86" i="12"/>
  <c r="JI60" i="12"/>
  <c r="KJ92" i="12"/>
  <c r="KJ97" i="12"/>
  <c r="LR67" i="12"/>
  <c r="JD98" i="12"/>
  <c r="JB59" i="12"/>
  <c r="LN60" i="12"/>
  <c r="JM92" i="12"/>
  <c r="FN96" i="12"/>
  <c r="LM92" i="12"/>
  <c r="KN97" i="12"/>
  <c r="HT101" i="12"/>
  <c r="N101" i="12" s="1"/>
  <c r="LR59" i="12"/>
  <c r="FW60" i="12"/>
  <c r="EV57" i="12"/>
  <c r="JI61" i="12"/>
  <c r="LR88" i="12"/>
  <c r="KL87" i="12"/>
  <c r="EV61" i="12"/>
  <c r="JD97" i="12"/>
  <c r="HH57" i="12"/>
  <c r="JI67" i="12"/>
  <c r="JM96" i="12"/>
  <c r="KS57" i="12"/>
  <c r="GN86" i="12"/>
  <c r="GN87" i="12"/>
  <c r="EU97" i="12"/>
  <c r="LN67" i="12"/>
  <c r="EX107" i="12"/>
  <c r="JB67" i="12"/>
  <c r="GK98" i="12"/>
  <c r="JB58" i="12"/>
  <c r="KQ67" i="12"/>
  <c r="FN98" i="12"/>
  <c r="FM73" i="12"/>
  <c r="LO92" i="12"/>
  <c r="FM87" i="12"/>
  <c r="LF87" i="12"/>
  <c r="EZ96" i="12"/>
  <c r="IT89" i="12"/>
  <c r="JN89" i="12"/>
  <c r="JF60" i="12"/>
  <c r="GM97" i="12"/>
  <c r="GM96" i="12"/>
  <c r="GK97" i="12"/>
  <c r="JA96" i="12"/>
  <c r="LF89" i="12"/>
  <c r="FW61" i="12"/>
  <c r="LR60" i="12"/>
  <c r="FW58" i="12"/>
  <c r="FG78" i="12"/>
  <c r="FS88" i="12"/>
  <c r="GK58" i="12"/>
  <c r="KB107" i="12"/>
  <c r="KQ57" i="12"/>
  <c r="FM86" i="12"/>
  <c r="KD98" i="12"/>
  <c r="FD101" i="12"/>
  <c r="IT85" i="12"/>
  <c r="LF78" i="12"/>
  <c r="FD106" i="12"/>
  <c r="FD105" i="12"/>
  <c r="GG97" i="12"/>
  <c r="KN96" i="12"/>
  <c r="LF85" i="12"/>
  <c r="HT107" i="12"/>
  <c r="N107" i="12" s="1"/>
  <c r="JF61" i="12"/>
  <c r="KP96" i="12"/>
  <c r="GK57" i="12"/>
  <c r="KZ92" i="12"/>
  <c r="HL96" i="12"/>
  <c r="JB57" i="12"/>
  <c r="GD107" i="12"/>
  <c r="FM78" i="12"/>
  <c r="HP105" i="12"/>
  <c r="LM97" i="12"/>
  <c r="HP101" i="12"/>
  <c r="FD107" i="12"/>
  <c r="HH58" i="12"/>
  <c r="FW57" i="12"/>
  <c r="LR61" i="12"/>
  <c r="JF58" i="12"/>
  <c r="KZ98" i="12"/>
  <c r="KQ58" i="12"/>
  <c r="KZ97" i="12"/>
  <c r="GN73" i="12"/>
  <c r="IT78" i="12"/>
  <c r="LN59" i="12"/>
  <c r="LN57" i="12"/>
  <c r="KB106" i="12"/>
  <c r="IT86" i="12"/>
  <c r="IT87" i="12"/>
  <c r="KE49" i="12"/>
  <c r="CT100" i="12"/>
  <c r="CT106" i="12" s="1"/>
  <c r="KK48" i="12"/>
  <c r="FQ61" i="12"/>
  <c r="GH61" i="12"/>
  <c r="FR61" i="12"/>
  <c r="FR58" i="12"/>
  <c r="FR60" i="12"/>
  <c r="KM58" i="12"/>
  <c r="LK51" i="12"/>
  <c r="IB121" i="12"/>
  <c r="S121" i="12" s="1"/>
  <c r="N121" i="12"/>
  <c r="AJ121" i="12"/>
  <c r="HW121" i="12"/>
  <c r="HV121" i="12"/>
  <c r="IC121" i="12"/>
  <c r="O121" i="12" s="1"/>
  <c r="MC121" i="12"/>
  <c r="Y121" i="12" s="1"/>
  <c r="MA121" i="12"/>
  <c r="AA121" i="12" s="1"/>
  <c r="LU121" i="12"/>
  <c r="LV121" i="12"/>
  <c r="ID121" i="12"/>
  <c r="Q121" i="12" s="1"/>
  <c r="MB121" i="12"/>
  <c r="W121" i="12" s="1"/>
  <c r="V121" i="12"/>
  <c r="GU60" i="12"/>
  <c r="GE88" i="12"/>
  <c r="GE85" i="12"/>
  <c r="FH86" i="12"/>
  <c r="GU88" i="12"/>
  <c r="GE89" i="12"/>
  <c r="GW73" i="12"/>
  <c r="FH73" i="12"/>
  <c r="GU57" i="12"/>
  <c r="HT85" i="12"/>
  <c r="N85" i="12" s="1"/>
  <c r="KR97" i="12"/>
  <c r="LQ60" i="12"/>
  <c r="JX47" i="12"/>
  <c r="HI61" i="12"/>
  <c r="KG89" i="12"/>
  <c r="HJ88" i="12"/>
  <c r="JY73" i="12"/>
  <c r="HH92" i="12"/>
  <c r="JT106" i="12"/>
  <c r="GK73" i="12"/>
  <c r="HI57" i="12"/>
  <c r="HM92" i="12"/>
  <c r="HM97" i="12"/>
  <c r="KI106" i="12"/>
  <c r="LK67" i="12"/>
  <c r="HC78" i="12"/>
  <c r="GU59" i="12"/>
  <c r="GW89" i="12"/>
  <c r="GW78" i="12"/>
  <c r="EK73" i="12"/>
  <c r="FH88" i="12"/>
  <c r="GU89" i="12"/>
  <c r="GD60" i="12"/>
  <c r="HO97" i="12"/>
  <c r="GT96" i="12"/>
  <c r="HT73" i="12"/>
  <c r="N73" i="12" s="1"/>
  <c r="LK61" i="12"/>
  <c r="LO58" i="12"/>
  <c r="LK60" i="12"/>
  <c r="JT98" i="12"/>
  <c r="KG60" i="12"/>
  <c r="KR58" i="12"/>
  <c r="LH97" i="12"/>
  <c r="LQ58" i="12"/>
  <c r="JA73" i="12"/>
  <c r="FO106" i="12"/>
  <c r="GX97" i="12"/>
  <c r="GT92" i="12"/>
  <c r="FE97" i="12"/>
  <c r="JA88" i="12"/>
  <c r="HQ92" i="12"/>
  <c r="LA98" i="12"/>
  <c r="JA78" i="12"/>
  <c r="HQ96" i="12"/>
  <c r="JF105" i="12"/>
  <c r="KG78" i="12"/>
  <c r="IO98" i="12"/>
  <c r="JZ59" i="12"/>
  <c r="JF107" i="12"/>
  <c r="HJ86" i="12"/>
  <c r="EJ107" i="12"/>
  <c r="HH105" i="12"/>
  <c r="FD88" i="12"/>
  <c r="LJ51" i="12"/>
  <c r="GA67" i="12"/>
  <c r="HT88" i="12"/>
  <c r="N88" i="12" s="1"/>
  <c r="GE73" i="12"/>
  <c r="HT86" i="12"/>
  <c r="N86" i="12" s="1"/>
  <c r="GD59" i="12"/>
  <c r="FG96" i="12"/>
  <c r="LO59" i="12"/>
  <c r="LH92" i="12"/>
  <c r="JE57" i="12"/>
  <c r="JE61" i="12"/>
  <c r="FH87" i="12"/>
  <c r="JY85" i="12"/>
  <c r="GT97" i="12"/>
  <c r="LO67" i="12"/>
  <c r="FE98" i="12"/>
  <c r="IO92" i="12"/>
  <c r="LR105" i="12"/>
  <c r="LR107" i="12"/>
  <c r="GF96" i="12"/>
  <c r="GX92" i="12"/>
  <c r="GK87" i="12"/>
  <c r="LE107" i="12"/>
  <c r="EK88" i="12"/>
  <c r="GV105" i="12"/>
  <c r="KG92" i="12"/>
  <c r="FA96" i="12"/>
  <c r="IX49" i="12"/>
  <c r="KG61" i="12"/>
  <c r="GU85" i="12"/>
  <c r="LQ61" i="12"/>
  <c r="HS96" i="12"/>
  <c r="IY60" i="12"/>
  <c r="JE60" i="12"/>
  <c r="HR60" i="12"/>
  <c r="HQ97" i="12"/>
  <c r="JY86" i="12"/>
  <c r="JF98" i="12"/>
  <c r="JA89" i="12"/>
  <c r="JP98" i="12"/>
  <c r="HO96" i="12"/>
  <c r="GQ88" i="12"/>
  <c r="JZ78" i="12"/>
  <c r="GQ73" i="12"/>
  <c r="LK58" i="12"/>
  <c r="HC89" i="12"/>
  <c r="GO60" i="12"/>
  <c r="HO92" i="12"/>
  <c r="KG67" i="12"/>
  <c r="JP97" i="12"/>
  <c r="KG87" i="12"/>
  <c r="FV106" i="12"/>
  <c r="IZ87" i="12"/>
  <c r="JA86" i="12"/>
  <c r="GQ86" i="12"/>
  <c r="GF92" i="12"/>
  <c r="GU58" i="12"/>
  <c r="HC73" i="12"/>
  <c r="LJ54" i="12"/>
  <c r="HC87" i="12"/>
  <c r="LK59" i="12"/>
  <c r="HC85" i="12"/>
  <c r="GE78" i="12"/>
  <c r="GU87" i="12"/>
  <c r="EK86" i="12"/>
  <c r="IY59" i="12"/>
  <c r="KR92" i="12"/>
  <c r="KR59" i="12"/>
  <c r="HJ73" i="12"/>
  <c r="GA61" i="12"/>
  <c r="LR92" i="12"/>
  <c r="JF96" i="12"/>
  <c r="JY78" i="12"/>
  <c r="HJ87" i="12"/>
  <c r="JT107" i="12"/>
  <c r="JA85" i="12"/>
  <c r="JF92" i="12"/>
  <c r="KG88" i="12"/>
  <c r="JZ61" i="12"/>
  <c r="JY88" i="12"/>
  <c r="HH107" i="12"/>
  <c r="GQ89" i="12"/>
  <c r="JZ88" i="12"/>
  <c r="JZ89" i="12"/>
  <c r="JP96" i="12"/>
  <c r="JC78" i="12"/>
  <c r="JK105" i="12"/>
  <c r="LJ47" i="12"/>
  <c r="GU67" i="12"/>
  <c r="GU78" i="12"/>
  <c r="KD60" i="12"/>
  <c r="JT92" i="12"/>
  <c r="GW85" i="12"/>
  <c r="GO59" i="12"/>
  <c r="JE59" i="12"/>
  <c r="JT97" i="12"/>
  <c r="KI96" i="12"/>
  <c r="KR61" i="12"/>
  <c r="JJ96" i="12"/>
  <c r="JJ92" i="12"/>
  <c r="GO58" i="12"/>
  <c r="HJ78" i="12"/>
  <c r="JZ60" i="12"/>
  <c r="FT67" i="12"/>
  <c r="GX98" i="12"/>
  <c r="JC67" i="12"/>
  <c r="JY87" i="12"/>
  <c r="BL91" i="12"/>
  <c r="IX50" i="12"/>
  <c r="LJ42" i="12"/>
  <c r="GA58" i="12"/>
  <c r="FT59" i="12"/>
  <c r="FT60" i="12"/>
  <c r="KG59" i="12"/>
  <c r="FH89" i="12"/>
  <c r="LA92" i="12"/>
  <c r="FH78" i="12"/>
  <c r="HJ89" i="12"/>
  <c r="EW61" i="12"/>
  <c r="JZ67" i="12"/>
  <c r="FZ101" i="12"/>
  <c r="IO97" i="12"/>
  <c r="LR97" i="12"/>
  <c r="GV106" i="12"/>
  <c r="JZ73" i="12"/>
  <c r="JZ87" i="12"/>
  <c r="JJ105" i="12"/>
  <c r="KL47" i="12"/>
  <c r="KL49" i="12"/>
  <c r="FQ85" i="12"/>
  <c r="FQ73" i="12"/>
  <c r="LR78" i="12"/>
  <c r="JN86" i="12"/>
  <c r="JV78" i="12"/>
  <c r="HC96" i="12"/>
  <c r="JN88" i="12"/>
  <c r="KL86" i="12"/>
  <c r="GJ92" i="12"/>
  <c r="JS97" i="12"/>
  <c r="GJ96" i="12"/>
  <c r="EY107" i="12"/>
  <c r="LB98" i="12"/>
  <c r="IP105" i="12"/>
  <c r="JJ88" i="12"/>
  <c r="FS97" i="12"/>
  <c r="JQ105" i="12"/>
  <c r="GX89" i="12"/>
  <c r="FK89" i="12"/>
  <c r="GO107" i="12"/>
  <c r="EM106" i="12"/>
  <c r="GN78" i="12"/>
  <c r="FC96" i="12"/>
  <c r="GF105" i="12"/>
  <c r="KM78" i="12"/>
  <c r="JS92" i="12"/>
  <c r="EY105" i="12"/>
  <c r="LB97" i="12"/>
  <c r="JQ73" i="12"/>
  <c r="EL58" i="12"/>
  <c r="JV87" i="12"/>
  <c r="FQ86" i="12"/>
  <c r="FC92" i="12"/>
  <c r="HK105" i="12"/>
  <c r="JD107" i="12"/>
  <c r="LP106" i="12"/>
  <c r="IP107" i="12"/>
  <c r="IW78" i="12"/>
  <c r="KM86" i="12"/>
  <c r="KK98" i="12"/>
  <c r="JQ107" i="12"/>
  <c r="JQ98" i="12"/>
  <c r="EK97" i="12"/>
  <c r="IZ97" i="12"/>
  <c r="FK78" i="12"/>
  <c r="FK73" i="12"/>
  <c r="JQ89" i="12"/>
  <c r="FQ88" i="12"/>
  <c r="KK92" i="12"/>
  <c r="FQ87" i="12"/>
  <c r="LR85" i="12"/>
  <c r="FS92" i="12"/>
  <c r="IP97" i="12"/>
  <c r="LP107" i="12"/>
  <c r="KM89" i="12"/>
  <c r="FJ105" i="12"/>
  <c r="JQ86" i="12"/>
  <c r="LB107" i="12"/>
  <c r="EX60" i="12"/>
  <c r="JQ87" i="12"/>
  <c r="GR107" i="12"/>
  <c r="JJ89" i="12"/>
  <c r="KM73" i="12"/>
  <c r="JQ106" i="12"/>
  <c r="HF57" i="12"/>
  <c r="FI60" i="12"/>
  <c r="JQ85" i="12"/>
  <c r="FK85" i="12"/>
  <c r="IW73" i="12"/>
  <c r="FP97" i="12"/>
  <c r="LL92" i="12"/>
  <c r="IX60" i="12"/>
  <c r="FO58" i="12"/>
  <c r="KL89" i="12"/>
  <c r="JV88" i="12"/>
  <c r="GD92" i="12"/>
  <c r="GN85" i="12"/>
  <c r="EQ97" i="12"/>
  <c r="LR86" i="12"/>
  <c r="JQ88" i="12"/>
  <c r="IP92" i="12"/>
  <c r="IP98" i="12"/>
  <c r="FS98" i="12"/>
  <c r="KM87" i="12"/>
  <c r="JQ92" i="12"/>
  <c r="JD106" i="12"/>
  <c r="GF106" i="12"/>
  <c r="LJ59" i="12"/>
  <c r="KL85" i="12"/>
  <c r="IX61" i="12"/>
  <c r="JN87" i="12"/>
  <c r="JN78" i="12"/>
  <c r="KL78" i="12"/>
  <c r="LR89" i="12"/>
  <c r="HC97" i="12"/>
  <c r="LB92" i="12"/>
  <c r="KK97" i="12"/>
  <c r="IW85" i="12"/>
  <c r="JJ85" i="12"/>
  <c r="LL98" i="12"/>
  <c r="GN88" i="12"/>
  <c r="LB105" i="12"/>
  <c r="LR87" i="12"/>
  <c r="KL88" i="12"/>
  <c r="JN85" i="12"/>
  <c r="IT92" i="12"/>
  <c r="GY101" i="12"/>
  <c r="IW87" i="12"/>
  <c r="GW92" i="12"/>
  <c r="FP96" i="12"/>
  <c r="JQ97" i="12"/>
  <c r="JJ86" i="12"/>
  <c r="KM85" i="12"/>
  <c r="IZ98" i="12"/>
  <c r="KL50" i="12"/>
  <c r="KL42" i="12"/>
  <c r="KL51" i="12"/>
  <c r="KL46" i="12"/>
  <c r="JP60" i="12"/>
  <c r="JP67" i="12"/>
  <c r="CR100" i="12"/>
  <c r="CR106" i="12" s="1"/>
  <c r="JN51" i="12"/>
  <c r="KT54" i="12"/>
  <c r="GH57" i="12"/>
  <c r="GP59" i="12"/>
  <c r="ET57" i="12"/>
  <c r="LQ46" i="12"/>
  <c r="FN60" i="12"/>
  <c r="LQ51" i="12"/>
  <c r="KP101" i="12"/>
  <c r="JN42" i="12"/>
  <c r="JN54" i="12"/>
  <c r="KU61" i="12"/>
  <c r="KF67" i="12"/>
  <c r="KR88" i="12"/>
  <c r="KU59" i="12"/>
  <c r="GP57" i="12"/>
  <c r="EM58" i="12"/>
  <c r="HM101" i="12"/>
  <c r="GP61" i="12"/>
  <c r="JE50" i="12"/>
  <c r="JE37" i="12"/>
  <c r="GX67" i="12"/>
  <c r="GP67" i="12"/>
  <c r="LL101" i="12"/>
  <c r="GX59" i="12"/>
  <c r="KU58" i="12"/>
  <c r="II61" i="12"/>
  <c r="KU60" i="12"/>
  <c r="FY57" i="12"/>
  <c r="FK58" i="12"/>
  <c r="GX61" i="12"/>
  <c r="KT46" i="12"/>
  <c r="KT50" i="12"/>
  <c r="JN58" i="12"/>
  <c r="II67" i="12"/>
  <c r="KB61" i="12"/>
  <c r="JN61" i="12"/>
  <c r="KT47" i="12"/>
  <c r="FY58" i="12"/>
  <c r="FY61" i="12"/>
  <c r="GX58" i="12"/>
  <c r="FY59" i="12"/>
  <c r="GX60" i="12"/>
  <c r="KT42" i="12"/>
  <c r="II58" i="12"/>
  <c r="KK50" i="12"/>
  <c r="GH67" i="12"/>
  <c r="KU67" i="12"/>
  <c r="KK49" i="12"/>
  <c r="GE67" i="12"/>
  <c r="II60" i="12"/>
  <c r="BM109" i="12"/>
  <c r="CF112" i="12"/>
  <c r="CT109" i="12"/>
  <c r="BT109" i="12"/>
  <c r="DK112" i="12"/>
  <c r="AY112" i="12"/>
  <c r="BW109" i="12"/>
  <c r="BV112" i="12"/>
  <c r="HW109" i="12"/>
  <c r="AJ109" i="12"/>
  <c r="HV109" i="12"/>
  <c r="CV109" i="12"/>
  <c r="DI112" i="12"/>
  <c r="AW112" i="12"/>
  <c r="BI109" i="12"/>
  <c r="DU109" i="12"/>
  <c r="N109" i="12"/>
  <c r="CU109" i="12"/>
  <c r="CJ112" i="12"/>
  <c r="CP109" i="12"/>
  <c r="DO112" i="12"/>
  <c r="BC112" i="12"/>
  <c r="BC109" i="12"/>
  <c r="DO109" i="12"/>
  <c r="CP112" i="12"/>
  <c r="MB109" i="12"/>
  <c r="W109" i="12" s="1"/>
  <c r="BQ112" i="12"/>
  <c r="BU109" i="12"/>
  <c r="BX112" i="12"/>
  <c r="AP109" i="12"/>
  <c r="DB109" i="12"/>
  <c r="CB109" i="12"/>
  <c r="DC112" i="12"/>
  <c r="AQ112" i="12"/>
  <c r="BN112" i="12"/>
  <c r="IB112" i="12"/>
  <c r="S112" i="12" s="1"/>
  <c r="AR109" i="12"/>
  <c r="DD109" i="12"/>
  <c r="DA112" i="12"/>
  <c r="AO112" i="12"/>
  <c r="BQ109" i="12"/>
  <c r="CB112" i="12"/>
  <c r="AL109" i="12"/>
  <c r="CX109" i="12"/>
  <c r="DG112" i="12"/>
  <c r="AU112" i="12"/>
  <c r="BK109" i="12"/>
  <c r="CH112" i="12"/>
  <c r="DU112" i="12"/>
  <c r="N112" i="12"/>
  <c r="BI112" i="12"/>
  <c r="CC109" i="12"/>
  <c r="BP112" i="12"/>
  <c r="AX109" i="12"/>
  <c r="DJ109" i="12"/>
  <c r="CJ109" i="12"/>
  <c r="CU112" i="12"/>
  <c r="CM109" i="12"/>
  <c r="DR112" i="12"/>
  <c r="BF112" i="12"/>
  <c r="AZ109" i="12"/>
  <c r="DL109" i="12"/>
  <c r="CS112" i="12"/>
  <c r="BY109" i="12"/>
  <c r="AY109" i="12"/>
  <c r="BT112" i="12"/>
  <c r="DF109" i="12"/>
  <c r="CY112" i="12"/>
  <c r="AM112" i="12"/>
  <c r="BS109" i="12"/>
  <c r="DE109" i="12"/>
  <c r="BZ112" i="12"/>
  <c r="DM112" i="12"/>
  <c r="BA112" i="12"/>
  <c r="MB112" i="12"/>
  <c r="W112" i="12" s="1"/>
  <c r="CK109" i="12"/>
  <c r="DT112" i="12"/>
  <c r="BH112" i="12"/>
  <c r="BF109" i="12"/>
  <c r="DR109" i="12"/>
  <c r="CR109" i="12"/>
  <c r="CM112" i="12"/>
  <c r="DJ112" i="12"/>
  <c r="AX112" i="12"/>
  <c r="BH109" i="12"/>
  <c r="DT109" i="12"/>
  <c r="CK112" i="12"/>
  <c r="CG109" i="12"/>
  <c r="DS109" i="12"/>
  <c r="BL112" i="12"/>
  <c r="BB109" i="12"/>
  <c r="DN109" i="12"/>
  <c r="IC109" i="12"/>
  <c r="O109" i="12" s="1"/>
  <c r="CQ112" i="12"/>
  <c r="ID112" i="12"/>
  <c r="Q112" i="12" s="1"/>
  <c r="CA109" i="12"/>
  <c r="BR112" i="12"/>
  <c r="AN109" i="12"/>
  <c r="DE112" i="12"/>
  <c r="AS112" i="12"/>
  <c r="CS109" i="12"/>
  <c r="DL112" i="12"/>
  <c r="AZ112" i="12"/>
  <c r="IB109" i="12"/>
  <c r="S109" i="12" s="1"/>
  <c r="BN109" i="12"/>
  <c r="CZ109" i="12"/>
  <c r="CE112" i="12"/>
  <c r="AQ109" i="12"/>
  <c r="DC109" i="12"/>
  <c r="DB112" i="12"/>
  <c r="AP112" i="12"/>
  <c r="BP109" i="12"/>
  <c r="CC112" i="12"/>
  <c r="CO109" i="12"/>
  <c r="BO109" i="12"/>
  <c r="DP112" i="12"/>
  <c r="BD112" i="12"/>
  <c r="BJ109" i="12"/>
  <c r="LU109" i="12"/>
  <c r="LV109" i="12"/>
  <c r="CI112" i="12"/>
  <c r="CI109" i="12"/>
  <c r="V109" i="12"/>
  <c r="BJ112" i="12"/>
  <c r="AV109" i="12"/>
  <c r="CW112" i="12"/>
  <c r="AK112" i="12"/>
  <c r="MA112" i="12"/>
  <c r="AA112" i="12" s="1"/>
  <c r="AO109" i="12"/>
  <c r="DA109" i="12"/>
  <c r="DD112" i="12"/>
  <c r="AR112" i="12"/>
  <c r="BV109" i="12"/>
  <c r="DH109" i="12"/>
  <c r="BW112" i="12"/>
  <c r="DK109" i="12"/>
  <c r="CT112" i="12"/>
  <c r="BX109" i="12"/>
  <c r="BU112" i="12"/>
  <c r="AK109" i="12"/>
  <c r="CW109" i="12"/>
  <c r="DH112" i="12"/>
  <c r="AV112" i="12"/>
  <c r="BR109" i="12"/>
  <c r="CA112" i="12"/>
  <c r="CQ109" i="12"/>
  <c r="ID109" i="12"/>
  <c r="Q109" i="12" s="1"/>
  <c r="DN112" i="12"/>
  <c r="IC112" i="12"/>
  <c r="O112" i="12" s="1"/>
  <c r="BB112" i="12"/>
  <c r="BD109" i="12"/>
  <c r="CO112" i="12"/>
  <c r="AW109" i="12"/>
  <c r="DI109" i="12"/>
  <c r="CV112" i="12"/>
  <c r="AJ112" i="12"/>
  <c r="HV112" i="12"/>
  <c r="HW112" i="12"/>
  <c r="CD109" i="12"/>
  <c r="DP109" i="12"/>
  <c r="BO112" i="12"/>
  <c r="BG109" i="12"/>
  <c r="CL112" i="12"/>
  <c r="CF109" i="12"/>
  <c r="BM112" i="12"/>
  <c r="AS109" i="12"/>
  <c r="CE109" i="12"/>
  <c r="CZ112" i="12"/>
  <c r="AN112" i="12"/>
  <c r="BZ109" i="12"/>
  <c r="BS112" i="12"/>
  <c r="AM109" i="12"/>
  <c r="CY109" i="12"/>
  <c r="DF112" i="12"/>
  <c r="AT112" i="12"/>
  <c r="CG112" i="12"/>
  <c r="V112" i="12"/>
  <c r="BE109" i="12"/>
  <c r="DQ109" i="12"/>
  <c r="MC109" i="12"/>
  <c r="Y109" i="12" s="1"/>
  <c r="CN112" i="12"/>
  <c r="CL109" i="12"/>
  <c r="BL109" i="12"/>
  <c r="DS112" i="12"/>
  <c r="BG112" i="12"/>
  <c r="CD112" i="12"/>
  <c r="CN109" i="12"/>
  <c r="MA109" i="12"/>
  <c r="AA109" i="12" s="1"/>
  <c r="DQ112" i="12"/>
  <c r="BE112" i="12"/>
  <c r="BA109" i="12"/>
  <c r="DM109" i="12"/>
  <c r="CR112" i="12"/>
  <c r="CH109" i="12"/>
  <c r="BK112" i="12"/>
  <c r="AU109" i="12"/>
  <c r="DG109" i="12"/>
  <c r="CX112" i="12"/>
  <c r="AL112" i="12"/>
  <c r="AT109" i="12"/>
  <c r="BY112" i="12"/>
  <c r="LU112" i="12"/>
  <c r="LV112" i="12"/>
  <c r="MC112" i="12"/>
  <c r="Y112" i="12" s="1"/>
  <c r="IS106" i="12"/>
  <c r="IS101" i="12"/>
  <c r="IS107" i="12"/>
  <c r="JY105" i="12"/>
  <c r="JY101" i="12"/>
  <c r="MB102" i="12"/>
  <c r="W102" i="12" s="1"/>
  <c r="JI106" i="12"/>
  <c r="JI101" i="12"/>
  <c r="KG105" i="12"/>
  <c r="KG101" i="12"/>
  <c r="MC102" i="12"/>
  <c r="Y102" i="12" s="1"/>
  <c r="JN105" i="12"/>
  <c r="JN101" i="12"/>
  <c r="LU102" i="12"/>
  <c r="LV102" i="12"/>
  <c r="KG106" i="12"/>
  <c r="IS105" i="12"/>
  <c r="IW107" i="12"/>
  <c r="KJ105" i="12"/>
  <c r="LG105" i="12"/>
  <c r="KV106" i="12"/>
  <c r="IJ105" i="12"/>
  <c r="IO105" i="12"/>
  <c r="KB105" i="12"/>
  <c r="KY107" i="12"/>
  <c r="JJ106" i="12"/>
  <c r="IY107" i="12"/>
  <c r="KS105" i="12"/>
  <c r="JT105" i="12"/>
  <c r="JL105" i="12"/>
  <c r="KK107" i="12"/>
  <c r="II107" i="12"/>
  <c r="LP105" i="12"/>
  <c r="JD105" i="12"/>
  <c r="KA106" i="12"/>
  <c r="LH105" i="12"/>
  <c r="IV105" i="12"/>
  <c r="JS107" i="12"/>
  <c r="JN107" i="12"/>
  <c r="JI105" i="12"/>
  <c r="KE107" i="12"/>
  <c r="KZ105" i="12"/>
  <c r="IN105" i="12"/>
  <c r="JK106" i="12"/>
  <c r="KG107" i="12"/>
  <c r="LE105" i="12"/>
  <c r="LE106" i="12"/>
  <c r="IZ107" i="12"/>
  <c r="KR105" i="12"/>
  <c r="JZ107" i="12"/>
  <c r="IT106" i="12"/>
  <c r="LJ60" i="12"/>
  <c r="FO57" i="12"/>
  <c r="EL60" i="12"/>
  <c r="GV89" i="12"/>
  <c r="EY97" i="12"/>
  <c r="HB78" i="12"/>
  <c r="KM50" i="12"/>
  <c r="ET86" i="12"/>
  <c r="FB97" i="12"/>
  <c r="JX96" i="12"/>
  <c r="HF61" i="12"/>
  <c r="HE92" i="12"/>
  <c r="KK57" i="12"/>
  <c r="EL57" i="12"/>
  <c r="KE61" i="12"/>
  <c r="FO60" i="12"/>
  <c r="KE58" i="12"/>
  <c r="GY67" i="12"/>
  <c r="KI61" i="12"/>
  <c r="HB85" i="12"/>
  <c r="HI92" i="12"/>
  <c r="KE60" i="12"/>
  <c r="KT87" i="12"/>
  <c r="KE85" i="12"/>
  <c r="IN89" i="12"/>
  <c r="FY87" i="12"/>
  <c r="EL67" i="12"/>
  <c r="GL98" i="12"/>
  <c r="FO67" i="12"/>
  <c r="LJ58" i="12"/>
  <c r="JU48" i="12"/>
  <c r="IX67" i="12"/>
  <c r="EN57" i="12"/>
  <c r="KT78" i="12"/>
  <c r="EW96" i="12"/>
  <c r="IT60" i="12"/>
  <c r="HG92" i="12"/>
  <c r="FI58" i="12"/>
  <c r="FO59" i="12"/>
  <c r="GY61" i="12"/>
  <c r="LJ67" i="12"/>
  <c r="KD54" i="12"/>
  <c r="IX88" i="12"/>
  <c r="FI57" i="12"/>
  <c r="EL59" i="12"/>
  <c r="IV98" i="12"/>
  <c r="ES97" i="12"/>
  <c r="LI97" i="12"/>
  <c r="FY73" i="12"/>
  <c r="IX58" i="12"/>
  <c r="LM61" i="12"/>
  <c r="IX59" i="12"/>
  <c r="HK96" i="12"/>
  <c r="KV78" i="12"/>
  <c r="ET87" i="12"/>
  <c r="ET85" i="12"/>
  <c r="JO47" i="12"/>
  <c r="HG67" i="12"/>
  <c r="FE59" i="12"/>
  <c r="KH67" i="12"/>
  <c r="KN67" i="12"/>
  <c r="HQ59" i="12"/>
  <c r="FL96" i="12"/>
  <c r="JA61" i="12"/>
  <c r="LB67" i="12"/>
  <c r="KI59" i="12"/>
  <c r="LB88" i="12"/>
  <c r="KE50" i="12"/>
  <c r="IX86" i="12"/>
  <c r="GZ57" i="12"/>
  <c r="JF88" i="12"/>
  <c r="IX73" i="12"/>
  <c r="JF85" i="12"/>
  <c r="EJ87" i="12"/>
  <c r="KA92" i="12"/>
  <c r="IW98" i="12"/>
  <c r="HB60" i="12"/>
  <c r="FV78" i="12"/>
  <c r="KC60" i="12"/>
  <c r="EJ78" i="12"/>
  <c r="HK97" i="12"/>
  <c r="JR96" i="12"/>
  <c r="FV86" i="12"/>
  <c r="KI60" i="12"/>
  <c r="JN92" i="12"/>
  <c r="KV85" i="12"/>
  <c r="FX96" i="12"/>
  <c r="GZ67" i="12"/>
  <c r="FZ96" i="12"/>
  <c r="GC57" i="12"/>
  <c r="GH105" i="12"/>
  <c r="KV87" i="12"/>
  <c r="KV73" i="12"/>
  <c r="EL97" i="12"/>
  <c r="JN96" i="12"/>
  <c r="LG107" i="12"/>
  <c r="ET89" i="12"/>
  <c r="EN67" i="12"/>
  <c r="JW87" i="12"/>
  <c r="IN85" i="12"/>
  <c r="IP60" i="12"/>
  <c r="LB59" i="12"/>
  <c r="FS73" i="12"/>
  <c r="FZ59" i="12"/>
  <c r="IX89" i="12"/>
  <c r="EJ88" i="12"/>
  <c r="JD60" i="12"/>
  <c r="FC57" i="12"/>
  <c r="HQ73" i="12"/>
  <c r="FC67" i="12"/>
  <c r="IV97" i="12"/>
  <c r="JA67" i="12"/>
  <c r="IT61" i="12"/>
  <c r="JW88" i="12"/>
  <c r="HD106" i="12"/>
  <c r="JD61" i="12"/>
  <c r="JR86" i="12"/>
  <c r="LF61" i="12"/>
  <c r="KI57" i="12"/>
  <c r="FB92" i="12"/>
  <c r="HQ87" i="12"/>
  <c r="KV86" i="12"/>
  <c r="GP92" i="12"/>
  <c r="KO92" i="12"/>
  <c r="LP59" i="12"/>
  <c r="ES96" i="12"/>
  <c r="IN87" i="12"/>
  <c r="HE96" i="12"/>
  <c r="KE87" i="12"/>
  <c r="HD101" i="12"/>
  <c r="GC60" i="12"/>
  <c r="GV85" i="12"/>
  <c r="JF87" i="12"/>
  <c r="LB60" i="12"/>
  <c r="EJ73" i="12"/>
  <c r="KT88" i="12"/>
  <c r="EN60" i="12"/>
  <c r="EJ86" i="12"/>
  <c r="FW89" i="12"/>
  <c r="JF78" i="12"/>
  <c r="FZ58" i="12"/>
  <c r="EP58" i="12"/>
  <c r="JW61" i="12"/>
  <c r="KT89" i="12"/>
  <c r="JF86" i="12"/>
  <c r="JA59" i="12"/>
  <c r="LM60" i="12"/>
  <c r="GV73" i="12"/>
  <c r="EN96" i="12"/>
  <c r="GT73" i="12"/>
  <c r="HR78" i="12"/>
  <c r="HB61" i="12"/>
  <c r="KU88" i="12"/>
  <c r="LI96" i="12"/>
  <c r="FV87" i="12"/>
  <c r="LP67" i="12"/>
  <c r="GL97" i="12"/>
  <c r="GE105" i="12"/>
  <c r="HF86" i="12"/>
  <c r="EW98" i="12"/>
  <c r="EL98" i="12"/>
  <c r="GC61" i="12"/>
  <c r="GJ106" i="12"/>
  <c r="ES98" i="12"/>
  <c r="GC67" i="12"/>
  <c r="ER105" i="12"/>
  <c r="IX78" i="12"/>
  <c r="FG59" i="12"/>
  <c r="FZ60" i="12"/>
  <c r="KE51" i="12"/>
  <c r="EP59" i="12"/>
  <c r="JR92" i="12"/>
  <c r="KT86" i="12"/>
  <c r="KE42" i="12"/>
  <c r="JA58" i="12"/>
  <c r="HF73" i="12"/>
  <c r="EP61" i="12"/>
  <c r="HR73" i="12"/>
  <c r="HG97" i="12"/>
  <c r="HI96" i="12"/>
  <c r="FB96" i="12"/>
  <c r="GJ107" i="12"/>
  <c r="KV89" i="12"/>
  <c r="GH106" i="12"/>
  <c r="KJ107" i="12"/>
  <c r="HQ85" i="12"/>
  <c r="LP60" i="12"/>
  <c r="GE107" i="12"/>
  <c r="FZ92" i="12"/>
  <c r="EW92" i="12"/>
  <c r="GH101" i="12"/>
  <c r="JR89" i="12"/>
  <c r="HE97" i="12"/>
  <c r="JR87" i="12"/>
  <c r="IX87" i="12"/>
  <c r="IP58" i="12"/>
  <c r="FG67" i="12"/>
  <c r="KT85" i="12"/>
  <c r="LB85" i="12"/>
  <c r="FS85" i="12"/>
  <c r="JW59" i="12"/>
  <c r="JN97" i="12"/>
  <c r="GT86" i="12"/>
  <c r="IW92" i="12"/>
  <c r="FE87" i="12"/>
  <c r="GZ59" i="12"/>
  <c r="GC58" i="12"/>
  <c r="KJ106" i="12"/>
  <c r="IT59" i="12"/>
  <c r="GT89" i="12"/>
  <c r="EL96" i="12"/>
  <c r="KE88" i="12"/>
  <c r="IW96" i="12"/>
  <c r="EN59" i="12"/>
  <c r="GJ101" i="12"/>
  <c r="GT87" i="12"/>
  <c r="JR78" i="12"/>
  <c r="IN88" i="12"/>
  <c r="HG96" i="12"/>
  <c r="LB58" i="12"/>
  <c r="GZ60" i="12"/>
  <c r="JM48" i="12"/>
  <c r="JF73" i="12"/>
  <c r="LM59" i="12"/>
  <c r="GV86" i="12"/>
  <c r="KI58" i="12"/>
  <c r="JW73" i="12"/>
  <c r="KL105" i="12"/>
  <c r="KE78" i="12"/>
  <c r="LP61" i="12"/>
  <c r="HI98" i="12"/>
  <c r="HQ86" i="12"/>
  <c r="KU85" i="12"/>
  <c r="FE86" i="12"/>
  <c r="ER106" i="12"/>
  <c r="JR88" i="12"/>
  <c r="FG61" i="12"/>
  <c r="FW73" i="12"/>
  <c r="LB78" i="12"/>
  <c r="KA96" i="12"/>
  <c r="HB59" i="12"/>
  <c r="FS78" i="12"/>
  <c r="FY89" i="12"/>
  <c r="JA60" i="12"/>
  <c r="FY86" i="12"/>
  <c r="GV78" i="12"/>
  <c r="KE47" i="12"/>
  <c r="KU78" i="12"/>
  <c r="IV92" i="12"/>
  <c r="FV88" i="12"/>
  <c r="KE54" i="12"/>
  <c r="HQ78" i="12"/>
  <c r="HF87" i="12"/>
  <c r="GL92" i="12"/>
  <c r="JD57" i="12"/>
  <c r="GP98" i="12"/>
  <c r="IN78" i="12"/>
  <c r="KE86" i="12"/>
  <c r="FS86" i="12"/>
  <c r="HD105" i="12"/>
  <c r="JW86" i="12"/>
  <c r="JW85" i="12"/>
  <c r="FE78" i="12"/>
  <c r="KE89" i="12"/>
  <c r="KK46" i="12"/>
  <c r="KU98" i="12"/>
  <c r="KT49" i="12"/>
  <c r="KK54" i="12"/>
  <c r="KK47" i="12"/>
  <c r="KK51" i="12"/>
  <c r="IX46" i="12"/>
  <c r="JG42" i="12"/>
  <c r="CK100" i="12"/>
  <c r="DH100" i="12"/>
  <c r="AV100" i="12"/>
  <c r="KI107" i="12"/>
  <c r="JO107" i="12"/>
  <c r="LF105" i="12"/>
  <c r="IO106" i="12"/>
  <c r="KD47" i="12"/>
  <c r="KD46" i="12"/>
  <c r="KD42" i="12"/>
  <c r="HF58" i="12"/>
  <c r="KS86" i="12"/>
  <c r="KD50" i="12"/>
  <c r="HF59" i="12"/>
  <c r="HF67" i="12"/>
  <c r="HB87" i="12"/>
  <c r="GY105" i="12"/>
  <c r="EQ59" i="12"/>
  <c r="LB31" i="12"/>
  <c r="KW58" i="12"/>
  <c r="JG59" i="12"/>
  <c r="JS58" i="12"/>
  <c r="GP86" i="12"/>
  <c r="KU87" i="12"/>
  <c r="II87" i="12"/>
  <c r="LA88" i="12"/>
  <c r="EQ60" i="12"/>
  <c r="HG61" i="12"/>
  <c r="HC60" i="12"/>
  <c r="KL58" i="12"/>
  <c r="LS60" i="12"/>
  <c r="V60" i="12" s="1"/>
  <c r="FJ57" i="12"/>
  <c r="HC57" i="12"/>
  <c r="LA87" i="12"/>
  <c r="KU89" i="12"/>
  <c r="KU86" i="12"/>
  <c r="HC59" i="12"/>
  <c r="JM58" i="12"/>
  <c r="JG61" i="12"/>
  <c r="KL61" i="12"/>
  <c r="EK61" i="12"/>
  <c r="EK60" i="12"/>
  <c r="LA86" i="12"/>
  <c r="KL59" i="12"/>
  <c r="EK57" i="12"/>
  <c r="LS58" i="12"/>
  <c r="V58" i="12" s="1"/>
  <c r="KW61" i="12"/>
  <c r="GW58" i="12"/>
  <c r="II73" i="12"/>
  <c r="IQ59" i="12"/>
  <c r="HI67" i="12"/>
  <c r="IQ47" i="12"/>
  <c r="KV60" i="12"/>
  <c r="KJ59" i="12"/>
  <c r="KJ61" i="12"/>
  <c r="FV67" i="12"/>
  <c r="HS67" i="12"/>
  <c r="HI59" i="12"/>
  <c r="JZ57" i="12"/>
  <c r="EW59" i="12"/>
  <c r="LO61" i="12"/>
  <c r="KJ57" i="12"/>
  <c r="JG51" i="12"/>
  <c r="LR54" i="12"/>
  <c r="LL50" i="12"/>
  <c r="LC37" i="12"/>
  <c r="EU67" i="12"/>
  <c r="KS42" i="12"/>
  <c r="LD67" i="12"/>
  <c r="LC47" i="12"/>
  <c r="KS49" i="12"/>
  <c r="LD59" i="12"/>
  <c r="LC50" i="12"/>
  <c r="KQ98" i="12"/>
  <c r="KF54" i="12"/>
  <c r="JI31" i="12"/>
  <c r="KC50" i="12"/>
  <c r="BU72" i="12"/>
  <c r="CB72" i="12"/>
  <c r="FK105" i="12"/>
  <c r="KU96" i="12"/>
  <c r="II97" i="12"/>
  <c r="BT91" i="12"/>
  <c r="LN105" i="12"/>
  <c r="JB106" i="12"/>
  <c r="BM100" i="12"/>
  <c r="JK107" i="12"/>
  <c r="KH107" i="12"/>
  <c r="LN37" i="12"/>
  <c r="JO49" i="12"/>
  <c r="JS88" i="12"/>
  <c r="FX32" i="12"/>
  <c r="JC31" i="12"/>
  <c r="JW106" i="12"/>
  <c r="KH105" i="12"/>
  <c r="HN30" i="12"/>
  <c r="HN57" i="12"/>
  <c r="GU28" i="12"/>
  <c r="JV49" i="12"/>
  <c r="HN59" i="12"/>
  <c r="JW50" i="12"/>
  <c r="JJ30" i="12"/>
  <c r="HM67" i="12"/>
  <c r="HM58" i="12"/>
  <c r="EU57" i="12"/>
  <c r="FV85" i="12"/>
  <c r="HQ60" i="12"/>
  <c r="GK60" i="12"/>
  <c r="IQ54" i="12"/>
  <c r="GY106" i="12"/>
  <c r="JC86" i="12"/>
  <c r="IR106" i="12"/>
  <c r="HL31" i="12"/>
  <c r="HR32" i="12"/>
  <c r="LJ30" i="12"/>
  <c r="LB33" i="12"/>
  <c r="IJ49" i="12"/>
  <c r="LC48" i="12"/>
  <c r="LC51" i="12"/>
  <c r="LC54" i="12"/>
  <c r="KZ33" i="12"/>
  <c r="FZ61" i="12"/>
  <c r="JH31" i="12"/>
  <c r="GF59" i="12"/>
  <c r="KU42" i="12"/>
  <c r="JM49" i="12"/>
  <c r="JV67" i="12"/>
  <c r="GV32" i="12"/>
  <c r="JV42" i="12"/>
  <c r="HS59" i="12"/>
  <c r="KT31" i="12"/>
  <c r="JV51" i="12"/>
  <c r="IP67" i="12"/>
  <c r="JV54" i="12"/>
  <c r="JV58" i="12"/>
  <c r="IP59" i="12"/>
  <c r="IQ60" i="12"/>
  <c r="JA30" i="12"/>
  <c r="JW58" i="12"/>
  <c r="GM57" i="12"/>
  <c r="JO51" i="12"/>
  <c r="LS49" i="12"/>
  <c r="V49" i="12" s="1"/>
  <c r="FW87" i="12"/>
  <c r="FO78" i="12"/>
  <c r="LC60" i="12"/>
  <c r="LC61" i="12"/>
  <c r="JG46" i="12"/>
  <c r="JW60" i="12"/>
  <c r="IW59" i="12"/>
  <c r="JO37" i="12"/>
  <c r="GD58" i="12"/>
  <c r="GG61" i="12"/>
  <c r="LL48" i="12"/>
  <c r="EU58" i="12"/>
  <c r="LS37" i="12"/>
  <c r="V37" i="12" s="1"/>
  <c r="GD57" i="12"/>
  <c r="LD60" i="12"/>
  <c r="FA57" i="12"/>
  <c r="IQ67" i="12"/>
  <c r="LQ48" i="12"/>
  <c r="JH54" i="12"/>
  <c r="JE54" i="12"/>
  <c r="KV67" i="12"/>
  <c r="JK60" i="12"/>
  <c r="KR60" i="12"/>
  <c r="KR67" i="12"/>
  <c r="LN61" i="12"/>
  <c r="JB60" i="12"/>
  <c r="GK61" i="12"/>
  <c r="FE58" i="12"/>
  <c r="GS86" i="12"/>
  <c r="BT72" i="12"/>
  <c r="IK98" i="12"/>
  <c r="KP107" i="12"/>
  <c r="JM42" i="12"/>
  <c r="FZ57" i="12"/>
  <c r="IQ58" i="12"/>
  <c r="HS58" i="12"/>
  <c r="HT31" i="12"/>
  <c r="N31" i="12" s="1"/>
  <c r="FW85" i="12"/>
  <c r="JW67" i="12"/>
  <c r="LC58" i="12"/>
  <c r="JO54" i="12"/>
  <c r="LB61" i="12"/>
  <c r="FO73" i="12"/>
  <c r="KF32" i="12"/>
  <c r="GQ61" i="12"/>
  <c r="FA58" i="12"/>
  <c r="FA67" i="12"/>
  <c r="HM61" i="12"/>
  <c r="HM60" i="12"/>
  <c r="FA60" i="12"/>
  <c r="JN48" i="12"/>
  <c r="KV59" i="12"/>
  <c r="EU59" i="12"/>
  <c r="GK67" i="12"/>
  <c r="LA105" i="12"/>
  <c r="JS106" i="12"/>
  <c r="IM106" i="12"/>
  <c r="IX30" i="12"/>
  <c r="FJ59" i="12"/>
  <c r="JK31" i="12"/>
  <c r="FC61" i="12"/>
  <c r="HG59" i="12"/>
  <c r="JX49" i="12"/>
  <c r="JP61" i="12"/>
  <c r="HG58" i="12"/>
  <c r="HG60" i="12"/>
  <c r="IV60" i="12"/>
  <c r="CI91" i="12"/>
  <c r="CG91" i="12"/>
  <c r="KF96" i="12"/>
  <c r="CE91" i="12"/>
  <c r="FA107" i="12"/>
  <c r="JV106" i="12"/>
  <c r="FA105" i="12"/>
  <c r="IP106" i="12"/>
  <c r="IO107" i="12"/>
  <c r="JU105" i="12"/>
  <c r="BU100" i="12"/>
  <c r="EZ30" i="12"/>
  <c r="JV31" i="12"/>
  <c r="LK42" i="12"/>
  <c r="FB59" i="12"/>
  <c r="KV31" i="12"/>
  <c r="KC48" i="12"/>
  <c r="JX59" i="12"/>
  <c r="KC49" i="12"/>
  <c r="JX58" i="12"/>
  <c r="JX48" i="12"/>
  <c r="JX60" i="12"/>
  <c r="KC51" i="12"/>
  <c r="KR78" i="12"/>
  <c r="LH57" i="12"/>
  <c r="EK67" i="12"/>
  <c r="GP89" i="12"/>
  <c r="KH98" i="12"/>
  <c r="HA105" i="12"/>
  <c r="FA106" i="12"/>
  <c r="DJ100" i="12"/>
  <c r="AX100" i="12"/>
  <c r="KP106" i="12"/>
  <c r="IM107" i="12"/>
  <c r="LA106" i="12"/>
  <c r="KP105" i="12"/>
  <c r="DM100" i="12"/>
  <c r="BA100" i="12"/>
  <c r="JK87" i="12"/>
  <c r="BM72" i="12"/>
  <c r="IK73" i="12"/>
  <c r="KO98" i="12"/>
  <c r="KE96" i="12"/>
  <c r="IZ96" i="12"/>
  <c r="HL32" i="12"/>
  <c r="FQ33" i="12"/>
  <c r="GD32" i="12"/>
  <c r="JK86" i="12"/>
  <c r="JC87" i="12"/>
  <c r="JC85" i="12"/>
  <c r="LB30" i="12"/>
  <c r="HC28" i="12"/>
  <c r="FX31" i="12"/>
  <c r="LO30" i="12"/>
  <c r="FB28" i="12"/>
  <c r="GZ33" i="12"/>
  <c r="HK31" i="12"/>
  <c r="JJ33" i="12"/>
  <c r="EW32" i="12"/>
  <c r="JG37" i="12"/>
  <c r="LL49" i="12"/>
  <c r="KM37" i="12"/>
  <c r="LS54" i="12"/>
  <c r="V54" i="12" s="1"/>
  <c r="LS48" i="12"/>
  <c r="V48" i="12" s="1"/>
  <c r="KY78" i="12"/>
  <c r="BB91" i="12"/>
  <c r="FL32" i="12"/>
  <c r="HC31" i="12"/>
  <c r="HI28" i="12"/>
  <c r="JS28" i="12"/>
  <c r="GM32" i="12"/>
  <c r="GT30" i="12"/>
  <c r="LR32" i="12"/>
  <c r="LR33" i="12"/>
  <c r="KT33" i="12"/>
  <c r="FH32" i="12"/>
  <c r="LR31" i="12"/>
  <c r="LM32" i="12"/>
  <c r="JZ31" i="12"/>
  <c r="LG42" i="12"/>
  <c r="JV46" i="12"/>
  <c r="JV50" i="12"/>
  <c r="IP54" i="12"/>
  <c r="LR30" i="12"/>
  <c r="GN33" i="12"/>
  <c r="FX33" i="12"/>
  <c r="JH42" i="12"/>
  <c r="GM31" i="12"/>
  <c r="LB32" i="12"/>
  <c r="KL54" i="12"/>
  <c r="JO42" i="12"/>
  <c r="IQ61" i="12"/>
  <c r="IY37" i="12"/>
  <c r="JS30" i="12"/>
  <c r="GT28" i="12"/>
  <c r="HE32" i="12"/>
  <c r="GZ30" i="12"/>
  <c r="FW78" i="12"/>
  <c r="FS57" i="12"/>
  <c r="LO31" i="12"/>
  <c r="GB28" i="12"/>
  <c r="LJ61" i="12"/>
  <c r="GB31" i="12"/>
  <c r="LI46" i="12"/>
  <c r="GG60" i="12"/>
  <c r="JX50" i="12"/>
  <c r="JX37" i="12"/>
  <c r="LF37" i="12"/>
  <c r="GG59" i="12"/>
  <c r="FS60" i="12"/>
  <c r="JH33" i="12"/>
  <c r="LD58" i="12"/>
  <c r="KF47" i="12"/>
  <c r="IZ47" i="12"/>
  <c r="JX67" i="12"/>
  <c r="GT59" i="12"/>
  <c r="KC54" i="12"/>
  <c r="HB73" i="12"/>
  <c r="JX42" i="12"/>
  <c r="KS58" i="12"/>
  <c r="KV61" i="12"/>
  <c r="LD61" i="12"/>
  <c r="IU59" i="12"/>
  <c r="JX61" i="12"/>
  <c r="KE48" i="12"/>
  <c r="LG49" i="12"/>
  <c r="LF54" i="12"/>
  <c r="KB67" i="12"/>
  <c r="EO61" i="12"/>
  <c r="KR86" i="12"/>
  <c r="KB59" i="12"/>
  <c r="HB88" i="12"/>
  <c r="CJ56" i="12"/>
  <c r="CJ60" i="12" s="1"/>
  <c r="FH33" i="12"/>
  <c r="FH30" i="12"/>
  <c r="KD30" i="12"/>
  <c r="GN30" i="12"/>
  <c r="GB33" i="12"/>
  <c r="JS33" i="12"/>
  <c r="JZ33" i="12"/>
  <c r="LM31" i="12"/>
  <c r="GZ31" i="12"/>
  <c r="EW30" i="12"/>
  <c r="GS61" i="12"/>
  <c r="GS67" i="12"/>
  <c r="GS58" i="12"/>
  <c r="GS57" i="12"/>
  <c r="GS60" i="12"/>
  <c r="IM61" i="12"/>
  <c r="IM58" i="12"/>
  <c r="IM59" i="12"/>
  <c r="IM67" i="12"/>
  <c r="GJ60" i="12"/>
  <c r="GJ67" i="12"/>
  <c r="KP59" i="12"/>
  <c r="KP58" i="12"/>
  <c r="KP61" i="12"/>
  <c r="KP60" i="12"/>
  <c r="FG89" i="12"/>
  <c r="JQ59" i="12"/>
  <c r="IK58" i="12"/>
  <c r="FD60" i="12"/>
  <c r="FF59" i="12"/>
  <c r="KY59" i="12"/>
  <c r="GW60" i="12"/>
  <c r="GW61" i="12"/>
  <c r="FQ59" i="12"/>
  <c r="FQ57" i="12"/>
  <c r="FQ58" i="12"/>
  <c r="GN32" i="12"/>
  <c r="FG58" i="12"/>
  <c r="FG60" i="12"/>
  <c r="GM59" i="12"/>
  <c r="FC78" i="12"/>
  <c r="GJ58" i="12"/>
  <c r="GM33" i="12"/>
  <c r="JV89" i="12"/>
  <c r="KW60" i="12"/>
  <c r="LS59" i="12"/>
  <c r="V59" i="12" s="1"/>
  <c r="HP60" i="12"/>
  <c r="GB32" i="12"/>
  <c r="FF57" i="12"/>
  <c r="FM57" i="12"/>
  <c r="GT33" i="12"/>
  <c r="LI60" i="12"/>
  <c r="FG73" i="12"/>
  <c r="JQ58" i="12"/>
  <c r="FD57" i="12"/>
  <c r="FF73" i="12"/>
  <c r="LB89" i="12"/>
  <c r="FG85" i="12"/>
  <c r="FY78" i="12"/>
  <c r="KY58" i="12"/>
  <c r="FD61" i="12"/>
  <c r="JG67" i="12"/>
  <c r="LB87" i="12"/>
  <c r="FY85" i="12"/>
  <c r="JG58" i="12"/>
  <c r="JA31" i="12"/>
  <c r="GT31" i="12"/>
  <c r="LI61" i="12"/>
  <c r="JH47" i="12"/>
  <c r="JH51" i="12"/>
  <c r="JA33" i="12"/>
  <c r="JV86" i="12"/>
  <c r="KP57" i="12"/>
  <c r="JS67" i="12"/>
  <c r="JT59" i="12"/>
  <c r="IZ57" i="12"/>
  <c r="IZ61" i="12"/>
  <c r="IZ59" i="12"/>
  <c r="IZ58" i="12"/>
  <c r="GY60" i="12"/>
  <c r="GY59" i="12"/>
  <c r="JH85" i="12"/>
  <c r="JH86" i="12"/>
  <c r="JH89" i="12"/>
  <c r="JH88" i="12"/>
  <c r="JH87" i="12"/>
  <c r="GL59" i="12"/>
  <c r="FF61" i="12"/>
  <c r="FF85" i="12"/>
  <c r="KP67" i="12"/>
  <c r="KN60" i="12"/>
  <c r="KN61" i="12"/>
  <c r="KM57" i="12"/>
  <c r="KM67" i="12"/>
  <c r="EP85" i="12"/>
  <c r="EP88" i="12"/>
  <c r="KT58" i="12"/>
  <c r="FO89" i="12"/>
  <c r="JN59" i="12"/>
  <c r="KT67" i="12"/>
  <c r="JN67" i="12"/>
  <c r="LS61" i="12"/>
  <c r="V61" i="12" s="1"/>
  <c r="GJ61" i="12"/>
  <c r="KT61" i="12"/>
  <c r="ES87" i="12"/>
  <c r="LJ89" i="12"/>
  <c r="KM60" i="12"/>
  <c r="ER89" i="12"/>
  <c r="JV85" i="12"/>
  <c r="IK60" i="12"/>
  <c r="JG60" i="12"/>
  <c r="LS67" i="12"/>
  <c r="V67" i="12" s="1"/>
  <c r="HD78" i="12"/>
  <c r="FF60" i="12"/>
  <c r="JT57" i="12"/>
  <c r="LB86" i="12"/>
  <c r="HD73" i="12"/>
  <c r="HD88" i="12"/>
  <c r="GW59" i="12"/>
  <c r="JT58" i="12"/>
  <c r="KN59" i="12"/>
  <c r="IW58" i="12"/>
  <c r="EK59" i="12"/>
  <c r="KY60" i="12"/>
  <c r="IM60" i="12"/>
  <c r="FF78" i="12"/>
  <c r="FD98" i="12"/>
  <c r="FL30" i="12"/>
  <c r="FL33" i="12"/>
  <c r="JZ28" i="12"/>
  <c r="JZ32" i="12"/>
  <c r="JU30" i="12"/>
  <c r="JU31" i="12"/>
  <c r="LG37" i="12"/>
  <c r="LG47" i="12"/>
  <c r="LG48" i="12"/>
  <c r="LG51" i="12"/>
  <c r="LG50" i="12"/>
  <c r="IU37" i="12"/>
  <c r="IU46" i="12"/>
  <c r="IU47" i="12"/>
  <c r="IU50" i="12"/>
  <c r="KU50" i="12"/>
  <c r="KU51" i="12"/>
  <c r="KS37" i="12"/>
  <c r="KS50" i="12"/>
  <c r="KS47" i="12"/>
  <c r="KS46" i="12"/>
  <c r="KS51" i="12"/>
  <c r="KS48" i="12"/>
  <c r="GQ60" i="12"/>
  <c r="GQ67" i="12"/>
  <c r="GQ58" i="12"/>
  <c r="HB96" i="12"/>
  <c r="HB97" i="12"/>
  <c r="HB98" i="12"/>
  <c r="FV97" i="12"/>
  <c r="FV92" i="12"/>
  <c r="FV98" i="12"/>
  <c r="EP96" i="12"/>
  <c r="EP97" i="12"/>
  <c r="EP98" i="12"/>
  <c r="HA96" i="12"/>
  <c r="HA92" i="12"/>
  <c r="HA97" i="12"/>
  <c r="HA98" i="12"/>
  <c r="FU97" i="12"/>
  <c r="FU96" i="12"/>
  <c r="EO92" i="12"/>
  <c r="EO96" i="12"/>
  <c r="EO97" i="12"/>
  <c r="EO98" i="12"/>
  <c r="KZ57" i="12"/>
  <c r="KZ59" i="12"/>
  <c r="IN67" i="12"/>
  <c r="IN59" i="12"/>
  <c r="IN57" i="12"/>
  <c r="KY61" i="12"/>
  <c r="KY67" i="12"/>
  <c r="BG72" i="12"/>
  <c r="FF88" i="12"/>
  <c r="FF86" i="12"/>
  <c r="FF89" i="12"/>
  <c r="JJ67" i="12"/>
  <c r="JJ61" i="12"/>
  <c r="KW57" i="12"/>
  <c r="KW59" i="12"/>
  <c r="JQ57" i="12"/>
  <c r="JQ67" i="12"/>
  <c r="IK57" i="12"/>
  <c r="IK67" i="12"/>
  <c r="IK59" i="12"/>
  <c r="HA86" i="12"/>
  <c r="HA88" i="12"/>
  <c r="HA87" i="12"/>
  <c r="HA89" i="12"/>
  <c r="HA73" i="12"/>
  <c r="HA78" i="12"/>
  <c r="FU88" i="12"/>
  <c r="FU89" i="12"/>
  <c r="FU87" i="12"/>
  <c r="FU78" i="12"/>
  <c r="FU86" i="12"/>
  <c r="EO86" i="12"/>
  <c r="EO73" i="12"/>
  <c r="EO78" i="12"/>
  <c r="GR86" i="12"/>
  <c r="GR73" i="12"/>
  <c r="LS73" i="12"/>
  <c r="V73" i="12" s="1"/>
  <c r="LS78" i="12"/>
  <c r="V78" i="12" s="1"/>
  <c r="LS86" i="12"/>
  <c r="V86" i="12" s="1"/>
  <c r="HO89" i="12"/>
  <c r="HO85" i="12"/>
  <c r="HO87" i="12"/>
  <c r="HO88" i="12"/>
  <c r="HO86" i="12"/>
  <c r="CJ72" i="12"/>
  <c r="GI86" i="12"/>
  <c r="GI88" i="12"/>
  <c r="FC86" i="12"/>
  <c r="FC85" i="12"/>
  <c r="FC87" i="12"/>
  <c r="GX73" i="12"/>
  <c r="GX85" i="12"/>
  <c r="GX78" i="12"/>
  <c r="GX86" i="12"/>
  <c r="FR88" i="12"/>
  <c r="FR73" i="12"/>
  <c r="FR87" i="12"/>
  <c r="EL88" i="12"/>
  <c r="EL73" i="12"/>
  <c r="EL78" i="12"/>
  <c r="EL85" i="12"/>
  <c r="HE78" i="12"/>
  <c r="HE85" i="12"/>
  <c r="ES78" i="12"/>
  <c r="ES85" i="12"/>
  <c r="ER86" i="12"/>
  <c r="ER88" i="12"/>
  <c r="JP89" i="12"/>
  <c r="JP85" i="12"/>
  <c r="JP87" i="12"/>
  <c r="JP78" i="12"/>
  <c r="JP86" i="12"/>
  <c r="KZ85" i="12"/>
  <c r="KZ78" i="12"/>
  <c r="KZ88" i="12"/>
  <c r="KZ87" i="12"/>
  <c r="KZ86" i="12"/>
  <c r="JO73" i="12"/>
  <c r="JO78" i="12"/>
  <c r="JO86" i="12"/>
  <c r="JO88" i="12"/>
  <c r="AU91" i="12"/>
  <c r="ET97" i="12"/>
  <c r="ET92" i="12"/>
  <c r="ET96" i="12"/>
  <c r="KO87" i="12"/>
  <c r="KO85" i="12"/>
  <c r="KO88" i="12"/>
  <c r="KO89" i="12"/>
  <c r="KO78" i="12"/>
  <c r="JE73" i="12"/>
  <c r="JE89" i="12"/>
  <c r="JE85" i="12"/>
  <c r="JE87" i="12"/>
  <c r="JE86" i="12"/>
  <c r="JE78" i="12"/>
  <c r="DG91" i="12"/>
  <c r="HF97" i="12"/>
  <c r="HF96" i="12"/>
  <c r="HF92" i="12"/>
  <c r="KB96" i="12"/>
  <c r="KB98" i="12"/>
  <c r="KB97" i="12"/>
  <c r="LE86" i="12"/>
  <c r="LE78" i="12"/>
  <c r="LE73" i="12"/>
  <c r="LE87" i="12"/>
  <c r="LE85" i="12"/>
  <c r="LE88" i="12"/>
  <c r="JU73" i="12"/>
  <c r="JU87" i="12"/>
  <c r="JU89" i="12"/>
  <c r="JU78" i="12"/>
  <c r="LM87" i="12"/>
  <c r="LM89" i="12"/>
  <c r="LM88" i="12"/>
  <c r="LM78" i="12"/>
  <c r="LM85" i="12"/>
  <c r="LM86" i="12"/>
  <c r="KC86" i="12"/>
  <c r="KC89" i="12"/>
  <c r="KC88" i="12"/>
  <c r="KC73" i="12"/>
  <c r="KC87" i="12"/>
  <c r="KK89" i="12"/>
  <c r="KK87" i="12"/>
  <c r="KK73" i="12"/>
  <c r="KK78" i="12"/>
  <c r="KK86" i="12"/>
  <c r="KK88" i="12"/>
  <c r="IZ86" i="12"/>
  <c r="IZ88" i="12"/>
  <c r="IZ73" i="12"/>
  <c r="IZ78" i="12"/>
  <c r="IZ85" i="12"/>
  <c r="FJ98" i="12"/>
  <c r="FJ97" i="12"/>
  <c r="FJ96" i="12"/>
  <c r="FJ92" i="12"/>
  <c r="FD96" i="12"/>
  <c r="FD97" i="12"/>
  <c r="GR98" i="12"/>
  <c r="GR97" i="12"/>
  <c r="GR96" i="12"/>
  <c r="GQ98" i="12"/>
  <c r="GQ97" i="12"/>
  <c r="GQ96" i="12"/>
  <c r="LN85" i="12"/>
  <c r="LN89" i="12"/>
  <c r="LN88" i="12"/>
  <c r="LN78" i="12"/>
  <c r="LN86" i="12"/>
  <c r="LN73" i="12"/>
  <c r="KH73" i="12"/>
  <c r="KH87" i="12"/>
  <c r="KH86" i="12"/>
  <c r="KH88" i="12"/>
  <c r="KH89" i="12"/>
  <c r="JB73" i="12"/>
  <c r="JB78" i="12"/>
  <c r="JB85" i="12"/>
  <c r="JB86" i="12"/>
  <c r="JB89" i="12"/>
  <c r="JB87" i="12"/>
  <c r="JB88" i="12"/>
  <c r="EV97" i="12"/>
  <c r="EV96" i="12"/>
  <c r="EV92" i="12"/>
  <c r="FR98" i="12"/>
  <c r="FR96" i="12"/>
  <c r="FR92" i="12"/>
  <c r="GO92" i="12"/>
  <c r="GO98" i="12"/>
  <c r="FI97" i="12"/>
  <c r="FI92" i="12"/>
  <c r="JL96" i="12"/>
  <c r="JL98" i="12"/>
  <c r="JL92" i="12"/>
  <c r="GT107" i="12"/>
  <c r="GT106" i="12"/>
  <c r="HT97" i="12"/>
  <c r="N97" i="12" s="1"/>
  <c r="HT96" i="12"/>
  <c r="N96" i="12" s="1"/>
  <c r="HT92" i="12"/>
  <c r="N92" i="12" s="1"/>
  <c r="GN96" i="12"/>
  <c r="GN92" i="12"/>
  <c r="GN97" i="12"/>
  <c r="FH97" i="12"/>
  <c r="FH92" i="12"/>
  <c r="FH96" i="12"/>
  <c r="FW98" i="12"/>
  <c r="FW96" i="12"/>
  <c r="FW97" i="12"/>
  <c r="KM107" i="12"/>
  <c r="LC98" i="12"/>
  <c r="FS107" i="12"/>
  <c r="KC107" i="12"/>
  <c r="KL106" i="12"/>
  <c r="KK106" i="12"/>
  <c r="EJ30" i="12"/>
  <c r="IX51" i="12"/>
  <c r="JP37" i="12"/>
  <c r="KD48" i="12"/>
  <c r="GV31" i="12"/>
  <c r="KD51" i="12"/>
  <c r="LJ46" i="12"/>
  <c r="HH32" i="12"/>
  <c r="JU46" i="12"/>
  <c r="JW54" i="12"/>
  <c r="HG28" i="12"/>
  <c r="IO50" i="12"/>
  <c r="IQ46" i="12"/>
  <c r="LA48" i="12"/>
  <c r="LC49" i="12"/>
  <c r="IJ48" i="12"/>
  <c r="KV50" i="12"/>
  <c r="LO47" i="12"/>
  <c r="IX48" i="12"/>
  <c r="FL86" i="12"/>
  <c r="BO72" i="12"/>
  <c r="KF85" i="12"/>
  <c r="IQ98" i="12"/>
  <c r="FY106" i="12"/>
  <c r="LD106" i="12"/>
  <c r="JW105" i="12"/>
  <c r="CO100" i="12"/>
  <c r="KM105" i="12"/>
  <c r="IR107" i="12"/>
  <c r="JM106" i="12"/>
  <c r="DR100" i="12"/>
  <c r="BF100" i="12"/>
  <c r="JB107" i="12"/>
  <c r="JM107" i="12"/>
  <c r="DP100" i="12"/>
  <c r="CJ100" i="12"/>
  <c r="BD100" i="12"/>
  <c r="LA107" i="12"/>
  <c r="KC106" i="12"/>
  <c r="EJ33" i="12"/>
  <c r="HP28" i="12"/>
  <c r="FI31" i="12"/>
  <c r="IQ51" i="12"/>
  <c r="KV46" i="12"/>
  <c r="HB28" i="12"/>
  <c r="AM91" i="12"/>
  <c r="GO106" i="12"/>
  <c r="FK107" i="12"/>
  <c r="JM105" i="12"/>
  <c r="JW107" i="12"/>
  <c r="DF100" i="12"/>
  <c r="AT100" i="12"/>
  <c r="GV30" i="12"/>
  <c r="HH31" i="12"/>
  <c r="KA32" i="12"/>
  <c r="IQ42" i="12"/>
  <c r="IX47" i="12"/>
  <c r="EJ32" i="12"/>
  <c r="LJ49" i="12"/>
  <c r="IX54" i="12"/>
  <c r="LJ50" i="12"/>
  <c r="JW48" i="12"/>
  <c r="IX42" i="12"/>
  <c r="LC46" i="12"/>
  <c r="IQ50" i="12"/>
  <c r="KV48" i="12"/>
  <c r="IQ37" i="12"/>
  <c r="IO42" i="12"/>
  <c r="JH73" i="12"/>
  <c r="LO85" i="12"/>
  <c r="JR85" i="12"/>
  <c r="JG97" i="12"/>
  <c r="CY91" i="12"/>
  <c r="HE101" i="12"/>
  <c r="KH106" i="12"/>
  <c r="DB100" i="12"/>
  <c r="AP100" i="12"/>
  <c r="LN106" i="12"/>
  <c r="CZ100" i="12"/>
  <c r="AN100" i="12"/>
  <c r="IL107" i="12"/>
  <c r="IL105" i="12"/>
  <c r="LN107" i="12"/>
  <c r="KX106" i="12"/>
  <c r="KC105" i="12"/>
  <c r="KA105" i="12"/>
  <c r="JP48" i="12"/>
  <c r="JU49" i="12"/>
  <c r="JU50" i="12"/>
  <c r="FY105" i="12"/>
  <c r="EQ28" i="12"/>
  <c r="GQ78" i="12"/>
  <c r="HM89" i="12"/>
  <c r="DP91" i="12"/>
  <c r="KD49" i="12"/>
  <c r="FV31" i="12"/>
  <c r="JU54" i="12"/>
  <c r="JU37" i="12"/>
  <c r="JP46" i="12"/>
  <c r="DR72" i="12"/>
  <c r="KP73" i="12"/>
  <c r="FP33" i="12"/>
  <c r="JN33" i="12"/>
  <c r="JW49" i="12"/>
  <c r="GB87" i="12"/>
  <c r="HI106" i="12"/>
  <c r="EW106" i="12"/>
  <c r="GH58" i="12"/>
  <c r="JJ32" i="12"/>
  <c r="EL87" i="12"/>
  <c r="JO96" i="12"/>
  <c r="EW101" i="12"/>
  <c r="LI107" i="12"/>
  <c r="EW107" i="12"/>
  <c r="JC30" i="12"/>
  <c r="FB31" i="12"/>
  <c r="FQ31" i="12"/>
  <c r="GA33" i="12"/>
  <c r="DU100" i="12"/>
  <c r="BI100" i="12"/>
  <c r="JG106" i="12"/>
  <c r="KZ31" i="12"/>
  <c r="KZ28" i="12"/>
  <c r="LS105" i="12"/>
  <c r="V105" i="12" s="1"/>
  <c r="JR105" i="12"/>
  <c r="JJ31" i="12"/>
  <c r="LF47" i="12"/>
  <c r="LS107" i="12"/>
  <c r="V107" i="12" s="1"/>
  <c r="KD106" i="12"/>
  <c r="JC28" i="12"/>
  <c r="FQ32" i="12"/>
  <c r="KW30" i="12"/>
  <c r="JG107" i="12"/>
  <c r="CL100" i="12"/>
  <c r="KZ30" i="12"/>
  <c r="JH30" i="12"/>
  <c r="FQ107" i="12"/>
  <c r="IU107" i="12"/>
  <c r="JH32" i="12"/>
  <c r="BK91" i="12"/>
  <c r="LS106" i="12"/>
  <c r="V106" i="12" s="1"/>
  <c r="JG105" i="12"/>
  <c r="IU54" i="12"/>
  <c r="GV59" i="12"/>
  <c r="FU106" i="12"/>
  <c r="GP30" i="12"/>
  <c r="IQ31" i="12"/>
  <c r="JK98" i="12"/>
  <c r="BO91" i="12"/>
  <c r="JB105" i="12"/>
  <c r="EK106" i="12"/>
  <c r="JX106" i="12"/>
  <c r="JK96" i="12"/>
  <c r="GK107" i="12"/>
  <c r="GK106" i="12"/>
  <c r="JX105" i="12"/>
  <c r="BV100" i="12"/>
  <c r="CS100" i="12"/>
  <c r="LC105" i="12"/>
  <c r="JF47" i="12"/>
  <c r="LI42" i="12"/>
  <c r="GR30" i="12"/>
  <c r="IS58" i="12"/>
  <c r="LI47" i="12"/>
  <c r="LE61" i="12"/>
  <c r="LD49" i="12"/>
  <c r="IR61" i="12"/>
  <c r="FN73" i="12"/>
  <c r="HO60" i="12"/>
  <c r="HE61" i="12"/>
  <c r="EK33" i="12"/>
  <c r="LK49" i="12"/>
  <c r="FT73" i="12"/>
  <c r="ES59" i="12"/>
  <c r="JL58" i="12"/>
  <c r="JR67" i="12"/>
  <c r="FU61" i="12"/>
  <c r="KJ78" i="12"/>
  <c r="GS88" i="12"/>
  <c r="KJ73" i="12"/>
  <c r="JF49" i="12"/>
  <c r="JF51" i="12"/>
  <c r="JF50" i="12"/>
  <c r="LK46" i="12"/>
  <c r="EQ85" i="12"/>
  <c r="KA61" i="12"/>
  <c r="FL59" i="12"/>
  <c r="HJ28" i="12"/>
  <c r="HJ57" i="12"/>
  <c r="LE60" i="12"/>
  <c r="JT28" i="12"/>
  <c r="LR51" i="12"/>
  <c r="JF54" i="12"/>
  <c r="LR50" i="12"/>
  <c r="EQ73" i="12"/>
  <c r="GE57" i="12"/>
  <c r="FL57" i="12"/>
  <c r="JI30" i="12"/>
  <c r="KA57" i="12"/>
  <c r="FL60" i="12"/>
  <c r="JO61" i="12"/>
  <c r="IO59" i="12"/>
  <c r="HJ60" i="12"/>
  <c r="LA60" i="12"/>
  <c r="HB32" i="12"/>
  <c r="LA61" i="12"/>
  <c r="ES60" i="12"/>
  <c r="FN78" i="12"/>
  <c r="HK32" i="12"/>
  <c r="HE58" i="12"/>
  <c r="HE67" i="12"/>
  <c r="HQ30" i="12"/>
  <c r="JL59" i="12"/>
  <c r="JR60" i="12"/>
  <c r="EQ78" i="12"/>
  <c r="HJ58" i="12"/>
  <c r="KD61" i="12"/>
  <c r="FB58" i="12"/>
  <c r="HE57" i="12"/>
  <c r="HO61" i="12"/>
  <c r="KA58" i="12"/>
  <c r="KA59" i="12"/>
  <c r="EX67" i="12"/>
  <c r="IW50" i="12"/>
  <c r="ES58" i="12"/>
  <c r="LR47" i="12"/>
  <c r="LR49" i="12"/>
  <c r="JF46" i="12"/>
  <c r="ES57" i="12"/>
  <c r="FB57" i="12"/>
  <c r="FB61" i="12"/>
  <c r="LI49" i="12"/>
  <c r="JO58" i="12"/>
  <c r="HJ59" i="12"/>
  <c r="IW51" i="12"/>
  <c r="EP30" i="12"/>
  <c r="FU57" i="12"/>
  <c r="ES67" i="12"/>
  <c r="IR42" i="12"/>
  <c r="KF31" i="12"/>
  <c r="HB31" i="12"/>
  <c r="KF33" i="12"/>
  <c r="JG89" i="12"/>
  <c r="FN86" i="12"/>
  <c r="JL60" i="12"/>
  <c r="EX85" i="12"/>
  <c r="JR59" i="12"/>
  <c r="LO48" i="12"/>
  <c r="EX86" i="12"/>
  <c r="JG86" i="12"/>
  <c r="IZ60" i="12"/>
  <c r="KJ88" i="12"/>
  <c r="IW42" i="12"/>
  <c r="JR58" i="12"/>
  <c r="JL57" i="12"/>
  <c r="GE60" i="12"/>
  <c r="KD67" i="12"/>
  <c r="LR42" i="12"/>
  <c r="KD59" i="12"/>
  <c r="LR46" i="12"/>
  <c r="IP32" i="12"/>
  <c r="EX59" i="12"/>
  <c r="GH28" i="12"/>
  <c r="EQ88" i="12"/>
  <c r="GR31" i="12"/>
  <c r="IS60" i="12"/>
  <c r="EQ89" i="12"/>
  <c r="HJ61" i="12"/>
  <c r="HO58" i="12"/>
  <c r="HO57" i="12"/>
  <c r="HK30" i="12"/>
  <c r="KF28" i="12"/>
  <c r="EK31" i="12"/>
  <c r="LL57" i="12"/>
  <c r="KN28" i="12"/>
  <c r="HO67" i="12"/>
  <c r="FS31" i="12"/>
  <c r="JL67" i="12"/>
  <c r="FU60" i="12"/>
  <c r="KJ89" i="12"/>
  <c r="HQ33" i="12"/>
  <c r="KJ86" i="12"/>
  <c r="JG87" i="12"/>
  <c r="JG88" i="12"/>
  <c r="FH58" i="12"/>
  <c r="GE61" i="12"/>
  <c r="FL58" i="12"/>
  <c r="JO60" i="12"/>
  <c r="IO60" i="12"/>
  <c r="GE59" i="12"/>
  <c r="KD58" i="12"/>
  <c r="EX28" i="12"/>
  <c r="FB67" i="12"/>
  <c r="KA33" i="12"/>
  <c r="JO67" i="12"/>
  <c r="EX61" i="12"/>
  <c r="FS28" i="12"/>
  <c r="IS67" i="12"/>
  <c r="LK48" i="12"/>
  <c r="EX89" i="12"/>
  <c r="EX88" i="12"/>
  <c r="LO54" i="12"/>
  <c r="FU67" i="12"/>
  <c r="FN85" i="12"/>
  <c r="GS85" i="12"/>
  <c r="JG78" i="12"/>
  <c r="GS73" i="12"/>
  <c r="KJ87" i="12"/>
  <c r="IP31" i="12"/>
  <c r="JF42" i="12"/>
  <c r="EX57" i="12"/>
  <c r="LE58" i="12"/>
  <c r="IS61" i="12"/>
  <c r="LA57" i="12"/>
  <c r="GR33" i="12"/>
  <c r="JO59" i="12"/>
  <c r="JI32" i="12"/>
  <c r="FN89" i="12"/>
  <c r="FN87" i="12"/>
  <c r="FU58" i="12"/>
  <c r="FN88" i="12"/>
  <c r="JR57" i="12"/>
  <c r="JG85" i="12"/>
  <c r="FS105" i="12"/>
  <c r="FK101" i="12"/>
  <c r="JX89" i="12"/>
  <c r="JH106" i="12"/>
  <c r="LO96" i="12"/>
  <c r="GP31" i="12"/>
  <c r="DQ91" i="12"/>
  <c r="JC96" i="12"/>
  <c r="BD91" i="12"/>
  <c r="LS96" i="12"/>
  <c r="V96" i="12" s="1"/>
  <c r="BZ72" i="12"/>
  <c r="LN98" i="12"/>
  <c r="JH105" i="12"/>
  <c r="BE91" i="12"/>
  <c r="FP59" i="12"/>
  <c r="LG54" i="12"/>
  <c r="IU48" i="12"/>
  <c r="FH59" i="12"/>
  <c r="DS91" i="12"/>
  <c r="BG91" i="12"/>
  <c r="GC107" i="12"/>
  <c r="LS97" i="12"/>
  <c r="V97" i="12" s="1"/>
  <c r="FL107" i="12"/>
  <c r="JA32" i="12"/>
  <c r="KA98" i="12"/>
  <c r="LS98" i="12"/>
  <c r="V98" i="12" s="1"/>
  <c r="HM107" i="12"/>
  <c r="EW31" i="12"/>
  <c r="IU42" i="12"/>
  <c r="FP58" i="12"/>
  <c r="JG96" i="12"/>
  <c r="IU49" i="12"/>
  <c r="LG46" i="12"/>
  <c r="JG98" i="12"/>
  <c r="DU91" i="12"/>
  <c r="BI91" i="12"/>
  <c r="GI107" i="12"/>
  <c r="HM105" i="12"/>
  <c r="JS17" i="12"/>
  <c r="EQ31" i="12"/>
  <c r="IZ28" i="12"/>
  <c r="JT42" i="12"/>
  <c r="FI32" i="12"/>
  <c r="EM30" i="12"/>
  <c r="JF32" i="12"/>
  <c r="JN30" i="12"/>
  <c r="FP30" i="12"/>
  <c r="IU30" i="12"/>
  <c r="LL33" i="12"/>
  <c r="KR30" i="12"/>
  <c r="IZ33" i="12"/>
  <c r="FV33" i="12"/>
  <c r="JF30" i="12"/>
  <c r="FW28" i="12"/>
  <c r="GI57" i="12"/>
  <c r="FV32" i="12"/>
  <c r="GI58" i="12"/>
  <c r="GI59" i="12"/>
  <c r="HP33" i="12"/>
  <c r="FP31" i="12"/>
  <c r="JF33" i="12"/>
  <c r="JF31" i="12"/>
  <c r="HP31" i="12"/>
  <c r="HP30" i="12"/>
  <c r="LL31" i="12"/>
  <c r="EM28" i="12"/>
  <c r="FI28" i="12"/>
  <c r="LC32" i="12"/>
  <c r="HT61" i="12"/>
  <c r="N61" i="12" s="1"/>
  <c r="JN32" i="12"/>
  <c r="JN31" i="12"/>
  <c r="JP50" i="12"/>
  <c r="KR32" i="12"/>
  <c r="IZ32" i="12"/>
  <c r="LL28" i="12"/>
  <c r="EQ32" i="12"/>
  <c r="EM32" i="12"/>
  <c r="KP98" i="12"/>
  <c r="HA106" i="12"/>
  <c r="GI106" i="12"/>
  <c r="HM106" i="12"/>
  <c r="HL30" i="12"/>
  <c r="GF33" i="12"/>
  <c r="JV32" i="12"/>
  <c r="JK30" i="12"/>
  <c r="JV30" i="12"/>
  <c r="GF32" i="12"/>
  <c r="FD30" i="12"/>
  <c r="JY32" i="12"/>
  <c r="FF30" i="12"/>
  <c r="IZ37" i="12"/>
  <c r="JG50" i="12"/>
  <c r="LP37" i="12"/>
  <c r="LS50" i="12"/>
  <c r="V50" i="12" s="1"/>
  <c r="HR33" i="12"/>
  <c r="IZ49" i="12"/>
  <c r="LS42" i="12"/>
  <c r="V42" i="12" s="1"/>
  <c r="HE31" i="12"/>
  <c r="LL51" i="12"/>
  <c r="HS33" i="12"/>
  <c r="HS32" i="12"/>
  <c r="JG54" i="12"/>
  <c r="IZ50" i="12"/>
  <c r="IO73" i="12"/>
  <c r="GF31" i="12"/>
  <c r="IX33" i="12"/>
  <c r="IX32" i="12"/>
  <c r="IX31" i="12"/>
  <c r="EZ33" i="12"/>
  <c r="KT51" i="12"/>
  <c r="FD28" i="12"/>
  <c r="KS28" i="12"/>
  <c r="KF49" i="12"/>
  <c r="KQ28" i="12"/>
  <c r="KM54" i="12"/>
  <c r="LH33" i="12"/>
  <c r="HR30" i="12"/>
  <c r="IL42" i="12"/>
  <c r="EN28" i="12"/>
  <c r="LS51" i="12"/>
  <c r="V51" i="12" s="1"/>
  <c r="KM48" i="12"/>
  <c r="EN31" i="12"/>
  <c r="KM46" i="12"/>
  <c r="HE30" i="12"/>
  <c r="KF58" i="12"/>
  <c r="JP33" i="12"/>
  <c r="KM51" i="12"/>
  <c r="LQ47" i="12"/>
  <c r="JG47" i="12"/>
  <c r="LL42" i="12"/>
  <c r="LQ50" i="12"/>
  <c r="LQ42" i="12"/>
  <c r="LS47" i="12"/>
  <c r="V47" i="12" s="1"/>
  <c r="KM42" i="12"/>
  <c r="LL47" i="12"/>
  <c r="FT78" i="12"/>
  <c r="DS72" i="12"/>
  <c r="AX72" i="12"/>
  <c r="IJ96" i="12"/>
  <c r="EZ32" i="12"/>
  <c r="KL32" i="12"/>
  <c r="JV33" i="12"/>
  <c r="GE33" i="12"/>
  <c r="KQ32" i="12"/>
  <c r="ES30" i="12"/>
  <c r="IJ30" i="12"/>
  <c r="FF33" i="12"/>
  <c r="KV32" i="12"/>
  <c r="KF46" i="12"/>
  <c r="JR30" i="12"/>
  <c r="LL46" i="12"/>
  <c r="IZ46" i="12"/>
  <c r="IZ54" i="12"/>
  <c r="FH67" i="12"/>
  <c r="JF106" i="12"/>
  <c r="JO106" i="12"/>
  <c r="FY30" i="12"/>
  <c r="GL30" i="12"/>
  <c r="FD32" i="12"/>
  <c r="JR28" i="12"/>
  <c r="LF49" i="12"/>
  <c r="JS48" i="12"/>
  <c r="MB64" i="12"/>
  <c r="W64" i="12" s="1"/>
  <c r="CG72" i="12"/>
  <c r="FO31" i="12"/>
  <c r="JK33" i="12"/>
  <c r="JK28" i="12"/>
  <c r="FY32" i="12"/>
  <c r="FJ31" i="12"/>
  <c r="LF48" i="12"/>
  <c r="LN49" i="12"/>
  <c r="ID68" i="12"/>
  <c r="Q68" i="12" s="1"/>
  <c r="MC74" i="12"/>
  <c r="Y74" i="12" s="1"/>
  <c r="HS30" i="12"/>
  <c r="IZ48" i="12"/>
  <c r="FL78" i="12"/>
  <c r="IC94" i="12"/>
  <c r="O94" i="12" s="1"/>
  <c r="IC13" i="12"/>
  <c r="FD33" i="12"/>
  <c r="KM33" i="12"/>
  <c r="JC33" i="12"/>
  <c r="MC93" i="12"/>
  <c r="Y93" i="12" s="1"/>
  <c r="FJ28" i="12"/>
  <c r="FO28" i="12"/>
  <c r="HA33" i="12"/>
  <c r="LF50" i="12"/>
  <c r="LL54" i="12"/>
  <c r="KQ48" i="12"/>
  <c r="FX58" i="12"/>
  <c r="KY32" i="12"/>
  <c r="BE72" i="12"/>
  <c r="KY86" i="12"/>
  <c r="KD31" i="12"/>
  <c r="GX33" i="12"/>
  <c r="DA72" i="12"/>
  <c r="KY89" i="12"/>
  <c r="GB20" i="12"/>
  <c r="HT33" i="12"/>
  <c r="N33" i="12" s="1"/>
  <c r="KY31" i="12"/>
  <c r="EY31" i="12"/>
  <c r="GJ33" i="12"/>
  <c r="HT30" i="12"/>
  <c r="N30" i="12" s="1"/>
  <c r="KD32" i="12"/>
  <c r="IM31" i="12"/>
  <c r="EY28" i="12"/>
  <c r="LF30" i="12"/>
  <c r="EU28" i="12"/>
  <c r="KM92" i="12"/>
  <c r="EO106" i="12"/>
  <c r="KD33" i="12"/>
  <c r="IM32" i="12"/>
  <c r="IT30" i="12"/>
  <c r="KX48" i="12"/>
  <c r="KY33" i="12"/>
  <c r="LF33" i="12"/>
  <c r="IM33" i="12"/>
  <c r="KX42" i="12"/>
  <c r="AN56" i="12"/>
  <c r="KY85" i="12"/>
  <c r="KY87" i="12"/>
  <c r="ID12" i="12"/>
  <c r="Q12" i="12" s="1"/>
  <c r="IC12" i="12"/>
  <c r="O12" i="12" s="1"/>
  <c r="IL22" i="12"/>
  <c r="EY30" i="12"/>
  <c r="EX31" i="12"/>
  <c r="JQ32" i="12"/>
  <c r="IY30" i="12"/>
  <c r="KC57" i="12"/>
  <c r="KC58" i="12"/>
  <c r="KC59" i="12"/>
  <c r="GC30" i="12"/>
  <c r="GC31" i="12"/>
  <c r="GC33" i="12"/>
  <c r="JO32" i="12"/>
  <c r="JO30" i="12"/>
  <c r="KA47" i="12"/>
  <c r="KA50" i="12"/>
  <c r="KA49" i="12"/>
  <c r="JH37" i="12"/>
  <c r="JH49" i="12"/>
  <c r="JH50" i="12"/>
  <c r="JH46" i="12"/>
  <c r="MB41" i="12"/>
  <c r="W41" i="12" s="1"/>
  <c r="JO48" i="12"/>
  <c r="JO50" i="12"/>
  <c r="ID39" i="12"/>
  <c r="Q39" i="12" s="1"/>
  <c r="JV37" i="12"/>
  <c r="JV48" i="12"/>
  <c r="JM37" i="12"/>
  <c r="JM47" i="12"/>
  <c r="JM46" i="12"/>
  <c r="JM51" i="12"/>
  <c r="HR61" i="12"/>
  <c r="HR58" i="12"/>
  <c r="FT33" i="12"/>
  <c r="HJ33" i="12"/>
  <c r="FT31" i="12"/>
  <c r="GP33" i="12"/>
  <c r="GP32" i="12"/>
  <c r="KB28" i="12"/>
  <c r="KB31" i="12"/>
  <c r="KB32" i="12"/>
  <c r="KB30" i="12"/>
  <c r="KB33" i="12"/>
  <c r="LN51" i="12"/>
  <c r="LN50" i="12"/>
  <c r="KX30" i="12"/>
  <c r="KX32" i="12"/>
  <c r="EX30" i="12"/>
  <c r="EX33" i="12"/>
  <c r="KN32" i="12"/>
  <c r="KN31" i="12"/>
  <c r="KN30" i="12"/>
  <c r="IC41" i="12"/>
  <c r="O41" i="12" s="1"/>
  <c r="LK28" i="12"/>
  <c r="LK32" i="12"/>
  <c r="LK31" i="12"/>
  <c r="JK47" i="12"/>
  <c r="JK42" i="12"/>
  <c r="ID41" i="12"/>
  <c r="Q41" i="12" s="1"/>
  <c r="LD42" i="12"/>
  <c r="LD54" i="12"/>
  <c r="LD47" i="12"/>
  <c r="LD50" i="12"/>
  <c r="LD46" i="12"/>
  <c r="IR37" i="12"/>
  <c r="IR49" i="12"/>
  <c r="IR50" i="12"/>
  <c r="IR48" i="12"/>
  <c r="IR51" i="12"/>
  <c r="IR46" i="12"/>
  <c r="IY49" i="12"/>
  <c r="IY50" i="12"/>
  <c r="IY42" i="12"/>
  <c r="LI37" i="12"/>
  <c r="LI54" i="12"/>
  <c r="LI51" i="12"/>
  <c r="IW37" i="12"/>
  <c r="IW48" i="12"/>
  <c r="IW47" i="12"/>
  <c r="IW49" i="12"/>
  <c r="ID63" i="12"/>
  <c r="Q63" i="12" s="1"/>
  <c r="JH67" i="12"/>
  <c r="JH60" i="12"/>
  <c r="JH59" i="12"/>
  <c r="JH57" i="12"/>
  <c r="JH61" i="12"/>
  <c r="IC64" i="12"/>
  <c r="O64" i="12" s="1"/>
  <c r="IR58" i="12"/>
  <c r="IR59" i="12"/>
  <c r="IR57" i="12"/>
  <c r="IR67" i="12"/>
  <c r="IJ67" i="12"/>
  <c r="IJ59" i="12"/>
  <c r="IJ60" i="12"/>
  <c r="IJ58" i="12"/>
  <c r="ID13" i="12"/>
  <c r="Q13" i="12" s="1"/>
  <c r="JQ33" i="12"/>
  <c r="JK46" i="12"/>
  <c r="JF48" i="12"/>
  <c r="IP30" i="12"/>
  <c r="GC28" i="12"/>
  <c r="JQ28" i="12"/>
  <c r="LD37" i="12"/>
  <c r="IR54" i="12"/>
  <c r="IW54" i="12"/>
  <c r="HR67" i="12"/>
  <c r="JK54" i="12"/>
  <c r="LL22" i="12"/>
  <c r="MB11" i="12"/>
  <c r="W11" i="12" s="1"/>
  <c r="FA17" i="12"/>
  <c r="GP18" i="12"/>
  <c r="ID11" i="12"/>
  <c r="KX22" i="12"/>
  <c r="IY48" i="12"/>
  <c r="LI50" i="12"/>
  <c r="LD51" i="12"/>
  <c r="HJ31" i="12"/>
  <c r="JM50" i="12"/>
  <c r="HM17" i="12"/>
  <c r="IC11" i="12"/>
  <c r="O11" i="12" s="1"/>
  <c r="IP33" i="12"/>
  <c r="FT30" i="12"/>
  <c r="LR48" i="12"/>
  <c r="ID77" i="12"/>
  <c r="Q77" i="12" s="1"/>
  <c r="MB77" i="12"/>
  <c r="W77" i="12" s="1"/>
  <c r="MB104" i="12"/>
  <c r="W104" i="12" s="1"/>
  <c r="MB66" i="12"/>
  <c r="EW58" i="12"/>
  <c r="JJ58" i="12"/>
  <c r="HI58" i="12"/>
  <c r="LE67" i="12"/>
  <c r="IC39" i="12"/>
  <c r="O39" i="12" s="1"/>
  <c r="ID62" i="12"/>
  <c r="Q62" i="12" s="1"/>
  <c r="IU78" i="12"/>
  <c r="LQ78" i="12"/>
  <c r="IU86" i="12"/>
  <c r="MC75" i="12"/>
  <c r="Y75" i="12" s="1"/>
  <c r="ID93" i="12"/>
  <c r="Q93" i="12" s="1"/>
  <c r="MC94" i="12"/>
  <c r="Y94" i="12" s="1"/>
  <c r="CU91" i="12"/>
  <c r="GW105" i="12"/>
  <c r="IU105" i="12"/>
  <c r="LG106" i="12"/>
  <c r="ID102" i="12"/>
  <c r="Q102" i="12" s="1"/>
  <c r="DI100" i="12"/>
  <c r="AW100" i="12"/>
  <c r="BT100" i="12"/>
  <c r="JP105" i="12"/>
  <c r="MC103" i="12"/>
  <c r="Y103" i="12" s="1"/>
  <c r="JJ60" i="12"/>
  <c r="FV73" i="12"/>
  <c r="LO57" i="12"/>
  <c r="FV28" i="12"/>
  <c r="KX47" i="12"/>
  <c r="KZ67" i="12"/>
  <c r="GA30" i="12"/>
  <c r="IC69" i="12"/>
  <c r="O69" i="12" s="1"/>
  <c r="MC41" i="12"/>
  <c r="Y41" i="12" s="1"/>
  <c r="MB40" i="12"/>
  <c r="W40" i="12" s="1"/>
  <c r="MC69" i="12"/>
  <c r="IU88" i="12"/>
  <c r="MC77" i="12"/>
  <c r="Y77" i="12" s="1"/>
  <c r="IV85" i="12"/>
  <c r="IM73" i="12"/>
  <c r="JW96" i="12"/>
  <c r="KF97" i="12"/>
  <c r="CH91" i="12"/>
  <c r="KU97" i="12"/>
  <c r="IC103" i="12"/>
  <c r="O103" i="12" s="1"/>
  <c r="FM105" i="12"/>
  <c r="MC104" i="12"/>
  <c r="Y104" i="12" s="1"/>
  <c r="HP67" i="12"/>
  <c r="HR89" i="12"/>
  <c r="JC61" i="12"/>
  <c r="HR85" i="12"/>
  <c r="EX87" i="12"/>
  <c r="JC57" i="12"/>
  <c r="HR88" i="12"/>
  <c r="HI78" i="12"/>
  <c r="ID69" i="12"/>
  <c r="Q69" i="12" s="1"/>
  <c r="ID40" i="12"/>
  <c r="Q40" i="12" s="1"/>
  <c r="ID65" i="12"/>
  <c r="Q65" i="12" s="1"/>
  <c r="IC63" i="12"/>
  <c r="O63" i="12" s="1"/>
  <c r="MB68" i="12"/>
  <c r="W68" i="12" s="1"/>
  <c r="KB89" i="12"/>
  <c r="MC64" i="12"/>
  <c r="MB65" i="12"/>
  <c r="W65" i="12" s="1"/>
  <c r="KH97" i="12"/>
  <c r="JX97" i="12"/>
  <c r="IC93" i="12"/>
  <c r="O93" i="12" s="1"/>
  <c r="JB98" i="12"/>
  <c r="MC95" i="12"/>
  <c r="Y95" i="12" s="1"/>
  <c r="Z95" i="12" s="1"/>
  <c r="GQ106" i="12"/>
  <c r="FM107" i="12"/>
  <c r="IQ107" i="12"/>
  <c r="JP106" i="12"/>
  <c r="GI60" i="12"/>
  <c r="KX50" i="12"/>
  <c r="GL67" i="12"/>
  <c r="KX49" i="12"/>
  <c r="JC60" i="12"/>
  <c r="HR86" i="12"/>
  <c r="EW60" i="12"/>
  <c r="JJ59" i="12"/>
  <c r="IQ33" i="12"/>
  <c r="MC40" i="12"/>
  <c r="Y40" i="12" s="1"/>
  <c r="MB39" i="12"/>
  <c r="W39" i="12" s="1"/>
  <c r="IC68" i="12"/>
  <c r="O68" i="12" s="1"/>
  <c r="AU56" i="12"/>
  <c r="MB69" i="12"/>
  <c r="W69" i="12" s="1"/>
  <c r="MB62" i="12"/>
  <c r="W62" i="12" s="1"/>
  <c r="ID74" i="12"/>
  <c r="Q74" i="12" s="1"/>
  <c r="IU89" i="12"/>
  <c r="MC63" i="12"/>
  <c r="IC74" i="12"/>
  <c r="O74" i="12" s="1"/>
  <c r="P74" i="12" s="1"/>
  <c r="CD72" i="12"/>
  <c r="CW72" i="12"/>
  <c r="MB75" i="12"/>
  <c r="W75" i="12" s="1"/>
  <c r="MB74" i="12"/>
  <c r="W74" i="12" s="1"/>
  <c r="LN96" i="12"/>
  <c r="BY91" i="12"/>
  <c r="JB96" i="12"/>
  <c r="EK107" i="12"/>
  <c r="GW107" i="12"/>
  <c r="DE100" i="12"/>
  <c r="AS100" i="12"/>
  <c r="JN106" i="12"/>
  <c r="JR106" i="12"/>
  <c r="MC62" i="12"/>
  <c r="MB63" i="12"/>
  <c r="W63" i="12" s="1"/>
  <c r="AW72" i="12"/>
  <c r="IU87" i="12"/>
  <c r="IC77" i="12"/>
  <c r="O77" i="12" s="1"/>
  <c r="P77" i="12" s="1"/>
  <c r="CO72" i="12"/>
  <c r="IU85" i="12"/>
  <c r="JW97" i="12"/>
  <c r="MB95" i="12"/>
  <c r="W95" i="12" s="1"/>
  <c r="X95" i="12" s="1"/>
  <c r="IU106" i="12"/>
  <c r="IC62" i="12"/>
  <c r="O62" i="12" s="1"/>
  <c r="MC68" i="12"/>
  <c r="ID75" i="12"/>
  <c r="Q75" i="12" s="1"/>
  <c r="MB94" i="12"/>
  <c r="W94" i="12" s="1"/>
  <c r="KS106" i="12"/>
  <c r="MB93" i="12"/>
  <c r="W93" i="12" s="1"/>
  <c r="ID103" i="12"/>
  <c r="Q103" i="12" s="1"/>
  <c r="KS107" i="12"/>
  <c r="IC102" i="12"/>
  <c r="O102" i="12" s="1"/>
  <c r="MB103" i="12"/>
  <c r="W103" i="12" s="1"/>
  <c r="MC66" i="12"/>
  <c r="GL61" i="12"/>
  <c r="LL60" i="12"/>
  <c r="EX78" i="12"/>
  <c r="KX46" i="12"/>
  <c r="ID64" i="12"/>
  <c r="Q64" i="12" s="1"/>
  <c r="MC39" i="12"/>
  <c r="Y39" i="12" s="1"/>
  <c r="IC40" i="12"/>
  <c r="O40" i="12" s="1"/>
  <c r="BK56" i="12"/>
  <c r="BK61" i="12" s="1"/>
  <c r="IC65" i="12"/>
  <c r="O65" i="12" s="1"/>
  <c r="IC75" i="12"/>
  <c r="O75" i="12" s="1"/>
  <c r="P75" i="12" s="1"/>
  <c r="MC65" i="12"/>
  <c r="KZ89" i="12"/>
  <c r="ID94" i="12"/>
  <c r="Q94" i="12" s="1"/>
  <c r="BS91" i="12"/>
  <c r="JW98" i="12"/>
  <c r="GN107" i="12"/>
  <c r="JP107" i="12"/>
  <c r="HP106" i="12"/>
  <c r="GQ107" i="12"/>
  <c r="JR107" i="12"/>
  <c r="II32" i="12"/>
  <c r="HI33" i="12"/>
  <c r="IL46" i="12"/>
  <c r="JR33" i="12"/>
  <c r="LM33" i="12"/>
  <c r="IL49" i="12"/>
  <c r="HI31" i="12"/>
  <c r="IY22" i="12"/>
  <c r="HB18" i="12"/>
  <c r="HB20" i="12"/>
  <c r="FJ30" i="12"/>
  <c r="IT51" i="12"/>
  <c r="FY33" i="12"/>
  <c r="IT54" i="12"/>
  <c r="JK51" i="12"/>
  <c r="EP20" i="12"/>
  <c r="EP18" i="12"/>
  <c r="EP17" i="12"/>
  <c r="JR32" i="12"/>
  <c r="LM30" i="12"/>
  <c r="JU32" i="12"/>
  <c r="IL50" i="12"/>
  <c r="KH50" i="12"/>
  <c r="LQ20" i="12"/>
  <c r="KJ15" i="12"/>
  <c r="JH20" i="12"/>
  <c r="KG22" i="12"/>
  <c r="CA12" i="12"/>
  <c r="KX15" i="12"/>
  <c r="EL28" i="12"/>
  <c r="EL31" i="12"/>
  <c r="FA31" i="12"/>
  <c r="KK42" i="12"/>
  <c r="HM30" i="12"/>
  <c r="EL33" i="12"/>
  <c r="KY54" i="12"/>
  <c r="GU31" i="12"/>
  <c r="HM33" i="12"/>
  <c r="KM47" i="12"/>
  <c r="IQ32" i="12"/>
  <c r="JI33" i="12"/>
  <c r="FH61" i="12"/>
  <c r="FH57" i="12"/>
  <c r="KJ33" i="12"/>
  <c r="KJ32" i="12"/>
  <c r="KO22" i="12"/>
  <c r="LF51" i="12"/>
  <c r="LC30" i="12"/>
  <c r="KM30" i="12"/>
  <c r="KI50" i="12"/>
  <c r="GF58" i="12"/>
  <c r="JH107" i="12"/>
  <c r="JY48" i="12"/>
  <c r="BJ100" i="12"/>
  <c r="FR31" i="12"/>
  <c r="KQ97" i="12"/>
  <c r="GI105" i="12"/>
  <c r="GJ31" i="12"/>
  <c r="GE31" i="12"/>
  <c r="IU28" i="12"/>
  <c r="GH33" i="12"/>
  <c r="GH32" i="12"/>
  <c r="LE32" i="12"/>
  <c r="LL30" i="12"/>
  <c r="IZ51" i="12"/>
  <c r="GQ32" i="12"/>
  <c r="FT89" i="12"/>
  <c r="JS85" i="12"/>
  <c r="GK105" i="12"/>
  <c r="FV18" i="12"/>
  <c r="HB22" i="12"/>
  <c r="FD21" i="12"/>
  <c r="FD18" i="12"/>
  <c r="GJ30" i="12"/>
  <c r="IU31" i="12"/>
  <c r="LG31" i="12"/>
  <c r="GU32" i="12"/>
  <c r="JT33" i="12"/>
  <c r="GE32" i="12"/>
  <c r="GW30" i="12"/>
  <c r="IZ31" i="12"/>
  <c r="IL33" i="12"/>
  <c r="KJ28" i="12"/>
  <c r="FA33" i="12"/>
  <c r="FK31" i="12"/>
  <c r="IL51" i="12"/>
  <c r="LP85" i="12"/>
  <c r="AN91" i="12"/>
  <c r="CA91" i="12"/>
  <c r="BJ91" i="12"/>
  <c r="DJ91" i="12"/>
  <c r="FK30" i="12"/>
  <c r="GK101" i="12"/>
  <c r="FD22" i="12"/>
  <c r="HB17" i="12"/>
  <c r="GL31" i="12"/>
  <c r="GI61" i="12"/>
  <c r="JP51" i="12"/>
  <c r="KC42" i="12"/>
  <c r="KC47" i="12"/>
  <c r="GI67" i="12"/>
  <c r="IL48" i="12"/>
  <c r="GQ31" i="12"/>
  <c r="IL47" i="12"/>
  <c r="IZ42" i="12"/>
  <c r="IL54" i="12"/>
  <c r="GQ30" i="12"/>
  <c r="KC46" i="12"/>
  <c r="JS78" i="12"/>
  <c r="HP20" i="12"/>
  <c r="FV22" i="12"/>
  <c r="EP22" i="12"/>
  <c r="LE30" i="12"/>
  <c r="LG30" i="12"/>
  <c r="GW32" i="12"/>
  <c r="KA51" i="12"/>
  <c r="JK48" i="12"/>
  <c r="JU67" i="12"/>
  <c r="LO87" i="12"/>
  <c r="KY88" i="12"/>
  <c r="GF87" i="12"/>
  <c r="HL97" i="12"/>
  <c r="FV20" i="12"/>
  <c r="FA32" i="12"/>
  <c r="KA46" i="12"/>
  <c r="KJ31" i="12"/>
  <c r="EO31" i="12"/>
  <c r="IU32" i="12"/>
  <c r="EO33" i="12"/>
  <c r="JK50" i="12"/>
  <c r="JK37" i="12"/>
  <c r="JE32" i="12"/>
  <c r="JK49" i="12"/>
  <c r="FX57" i="12"/>
  <c r="KW47" i="12"/>
  <c r="JY42" i="12"/>
  <c r="CA56" i="12"/>
  <c r="JS89" i="12"/>
  <c r="JS87" i="12"/>
  <c r="HM18" i="12"/>
  <c r="HK22" i="12"/>
  <c r="GP17" i="12"/>
  <c r="JK15" i="12"/>
  <c r="JY20" i="12"/>
  <c r="JQ30" i="12"/>
  <c r="IS42" i="12"/>
  <c r="JC98" i="12"/>
  <c r="KM106" i="12"/>
  <c r="IW18" i="12"/>
  <c r="JC15" i="12"/>
  <c r="FA22" i="12"/>
  <c r="HM21" i="12"/>
  <c r="HP18" i="12"/>
  <c r="JY21" i="12"/>
  <c r="JY18" i="12"/>
  <c r="JY33" i="12"/>
  <c r="JL47" i="12"/>
  <c r="FX60" i="12"/>
  <c r="GW97" i="12"/>
  <c r="HM22" i="12"/>
  <c r="HP17" i="12"/>
  <c r="BB12" i="12"/>
  <c r="KX20" i="12"/>
  <c r="IL21" i="12"/>
  <c r="KF18" i="12"/>
  <c r="FX61" i="12"/>
  <c r="JR98" i="12"/>
  <c r="FB17" i="12"/>
  <c r="HP22" i="12"/>
  <c r="KF20" i="12"/>
  <c r="JY22" i="12"/>
  <c r="LA15" i="12"/>
  <c r="JS32" i="12"/>
  <c r="FA18" i="12"/>
  <c r="JQ22" i="12"/>
  <c r="CL72" i="12"/>
  <c r="KQ54" i="12"/>
  <c r="EK96" i="12"/>
  <c r="IR31" i="12"/>
  <c r="LF22" i="12"/>
  <c r="KG21" i="12"/>
  <c r="KU21" i="12"/>
  <c r="IP49" i="12"/>
  <c r="LB54" i="12"/>
  <c r="KK32" i="12"/>
  <c r="FJ60" i="12"/>
  <c r="KU54" i="12"/>
  <c r="II46" i="12"/>
  <c r="KN42" i="12"/>
  <c r="FF31" i="12"/>
  <c r="FK59" i="12"/>
  <c r="KV33" i="12"/>
  <c r="LD28" i="12"/>
  <c r="KH33" i="12"/>
  <c r="LL59" i="12"/>
  <c r="FK67" i="12"/>
  <c r="II47" i="12"/>
  <c r="IO47" i="12"/>
  <c r="HR28" i="12"/>
  <c r="LB48" i="12"/>
  <c r="KN58" i="12"/>
  <c r="JL54" i="12"/>
  <c r="GS78" i="12"/>
  <c r="IJ73" i="12"/>
  <c r="FM106" i="12"/>
  <c r="EV33" i="12"/>
  <c r="KG30" i="12"/>
  <c r="KP30" i="12"/>
  <c r="EW22" i="12"/>
  <c r="EW21" i="12"/>
  <c r="CI12" i="12"/>
  <c r="DA12" i="12"/>
  <c r="II20" i="12"/>
  <c r="LK18" i="12"/>
  <c r="LB51" i="12"/>
  <c r="LB49" i="12"/>
  <c r="KN54" i="12"/>
  <c r="IP50" i="12"/>
  <c r="HD33" i="12"/>
  <c r="IP47" i="12"/>
  <c r="EV30" i="12"/>
  <c r="FG30" i="12"/>
  <c r="II48" i="12"/>
  <c r="IJ33" i="12"/>
  <c r="FZ30" i="12"/>
  <c r="FS58" i="12"/>
  <c r="LD31" i="12"/>
  <c r="KP28" i="12"/>
  <c r="KN47" i="12"/>
  <c r="IR28" i="12"/>
  <c r="LA42" i="12"/>
  <c r="FF32" i="12"/>
  <c r="KG28" i="12"/>
  <c r="GS32" i="12"/>
  <c r="KB46" i="12"/>
  <c r="JC89" i="12"/>
  <c r="KG96" i="12"/>
  <c r="JH97" i="12"/>
  <c r="GS28" i="12"/>
  <c r="KK28" i="12"/>
  <c r="FZ28" i="12"/>
  <c r="LJ33" i="12"/>
  <c r="LB50" i="12"/>
  <c r="KL33" i="12"/>
  <c r="LB47" i="12"/>
  <c r="II54" i="12"/>
  <c r="KU47" i="12"/>
  <c r="FG33" i="12"/>
  <c r="JL30" i="12"/>
  <c r="LA51" i="12"/>
  <c r="FS67" i="12"/>
  <c r="KV30" i="12"/>
  <c r="KH30" i="12"/>
  <c r="KN50" i="12"/>
  <c r="FK60" i="12"/>
  <c r="KG32" i="12"/>
  <c r="IO49" i="12"/>
  <c r="KQ49" i="12"/>
  <c r="KI33" i="12"/>
  <c r="JB49" i="12"/>
  <c r="KH31" i="12"/>
  <c r="HG33" i="12"/>
  <c r="KS88" i="12"/>
  <c r="LP57" i="12"/>
  <c r="KS78" i="12"/>
  <c r="JD59" i="12"/>
  <c r="KQ50" i="12"/>
  <c r="KQ47" i="12"/>
  <c r="LG28" i="12"/>
  <c r="KR54" i="12"/>
  <c r="JL46" i="12"/>
  <c r="GN59" i="12"/>
  <c r="BN72" i="12"/>
  <c r="JK88" i="12"/>
  <c r="BR91" i="12"/>
  <c r="IL97" i="12"/>
  <c r="HO105" i="12"/>
  <c r="FY101" i="12"/>
  <c r="IR30" i="12"/>
  <c r="LD33" i="12"/>
  <c r="EU18" i="12"/>
  <c r="FW22" i="12"/>
  <c r="KG20" i="12"/>
  <c r="DF12" i="12"/>
  <c r="AT12" i="12"/>
  <c r="LD20" i="12"/>
  <c r="KU18" i="12"/>
  <c r="IP46" i="12"/>
  <c r="FG31" i="12"/>
  <c r="IP42" i="12"/>
  <c r="IP51" i="12"/>
  <c r="KL30" i="12"/>
  <c r="FJ67" i="12"/>
  <c r="JY30" i="12"/>
  <c r="KN51" i="12"/>
  <c r="GO31" i="12"/>
  <c r="JY31" i="12"/>
  <c r="JL31" i="12"/>
  <c r="FZ32" i="12"/>
  <c r="KN46" i="12"/>
  <c r="JL33" i="12"/>
  <c r="FA61" i="12"/>
  <c r="KN49" i="12"/>
  <c r="HG31" i="12"/>
  <c r="KQ37" i="12"/>
  <c r="KM31" i="12"/>
  <c r="GS33" i="12"/>
  <c r="HT57" i="12"/>
  <c r="AY72" i="12"/>
  <c r="JK89" i="12"/>
  <c r="EK92" i="12"/>
  <c r="JY96" i="12"/>
  <c r="FU101" i="12"/>
  <c r="KV105" i="12"/>
  <c r="LD32" i="12"/>
  <c r="LJ32" i="12"/>
  <c r="LB46" i="12"/>
  <c r="KI28" i="12"/>
  <c r="LB42" i="12"/>
  <c r="HD32" i="12"/>
  <c r="JR42" i="12"/>
  <c r="II49" i="12"/>
  <c r="FR28" i="12"/>
  <c r="LA50" i="12"/>
  <c r="FJ58" i="12"/>
  <c r="LL67" i="12"/>
  <c r="LA49" i="12"/>
  <c r="KH32" i="12"/>
  <c r="IO46" i="12"/>
  <c r="JL32" i="12"/>
  <c r="LA46" i="12"/>
  <c r="LA47" i="12"/>
  <c r="JR46" i="12"/>
  <c r="KT48" i="12"/>
  <c r="JD67" i="12"/>
  <c r="JC88" i="12"/>
  <c r="CZ91" i="12"/>
  <c r="KX96" i="12"/>
  <c r="HP107" i="12"/>
  <c r="KN107" i="12"/>
  <c r="KN106" i="12"/>
  <c r="CP100" i="12"/>
  <c r="KV107" i="12"/>
  <c r="AO12" i="12"/>
  <c r="JL16" i="12"/>
  <c r="DM12" i="12"/>
  <c r="BA12" i="12"/>
  <c r="JX22" i="12"/>
  <c r="LJ31" i="12"/>
  <c r="KL31" i="12"/>
  <c r="HN60" i="12"/>
  <c r="IR32" i="12"/>
  <c r="KN48" i="12"/>
  <c r="LA54" i="12"/>
  <c r="FR32" i="12"/>
  <c r="IJ32" i="12"/>
  <c r="GO28" i="12"/>
  <c r="LL61" i="12"/>
  <c r="IP48" i="12"/>
  <c r="IO30" i="12"/>
  <c r="KS89" i="12"/>
  <c r="KS87" i="12"/>
  <c r="EU33" i="12"/>
  <c r="IL98" i="12"/>
  <c r="KP97" i="12"/>
  <c r="FB18" i="12"/>
  <c r="GB22" i="12"/>
  <c r="LK20" i="12"/>
  <c r="IY20" i="12"/>
  <c r="KA28" i="12"/>
  <c r="EN33" i="12"/>
  <c r="GY28" i="12"/>
  <c r="FO32" i="12"/>
  <c r="JX31" i="12"/>
  <c r="IV33" i="12"/>
  <c r="IO32" i="12"/>
  <c r="IW31" i="12"/>
  <c r="IK31" i="12"/>
  <c r="IT32" i="12"/>
  <c r="LS32" i="12"/>
  <c r="V32" i="12" s="1"/>
  <c r="KE46" i="12"/>
  <c r="JY49" i="12"/>
  <c r="IL28" i="12"/>
  <c r="HT59" i="12"/>
  <c r="N59" i="12" s="1"/>
  <c r="IW88" i="12"/>
  <c r="KK21" i="12"/>
  <c r="HD21" i="12"/>
  <c r="BC12" i="12"/>
  <c r="FB22" i="12"/>
  <c r="LK22" i="12"/>
  <c r="JZ20" i="12"/>
  <c r="JB37" i="12"/>
  <c r="KK31" i="12"/>
  <c r="GD28" i="12"/>
  <c r="EV28" i="12"/>
  <c r="KP42" i="12"/>
  <c r="JP28" i="12"/>
  <c r="LF32" i="12"/>
  <c r="LE33" i="12"/>
  <c r="IK30" i="12"/>
  <c r="LS33" i="12"/>
  <c r="V33" i="12" s="1"/>
  <c r="KP48" i="12"/>
  <c r="KP51" i="12"/>
  <c r="IW30" i="12"/>
  <c r="LQ30" i="12"/>
  <c r="LC28" i="12"/>
  <c r="LC31" i="12"/>
  <c r="JD85" i="12"/>
  <c r="BQ72" i="12"/>
  <c r="LG97" i="12"/>
  <c r="JX107" i="12"/>
  <c r="FH98" i="12"/>
  <c r="EU92" i="12"/>
  <c r="DI91" i="12"/>
  <c r="GB21" i="12"/>
  <c r="KA30" i="12"/>
  <c r="HH33" i="12"/>
  <c r="GL33" i="12"/>
  <c r="KW31" i="12"/>
  <c r="LH30" i="12"/>
  <c r="GO32" i="12"/>
  <c r="HN33" i="12"/>
  <c r="GD33" i="12"/>
  <c r="HN32" i="12"/>
  <c r="LE28" i="12"/>
  <c r="JG33" i="12"/>
  <c r="JB47" i="12"/>
  <c r="LS31" i="12"/>
  <c r="V31" i="12" s="1"/>
  <c r="JY51" i="12"/>
  <c r="IJ57" i="12"/>
  <c r="JO87" i="12"/>
  <c r="FC88" i="12"/>
  <c r="IU97" i="12"/>
  <c r="FB21" i="12"/>
  <c r="KW32" i="12"/>
  <c r="LH31" i="12"/>
  <c r="IT31" i="12"/>
  <c r="KP50" i="12"/>
  <c r="JS54" i="12"/>
  <c r="JS37" i="12"/>
  <c r="KA37" i="12"/>
  <c r="LS30" i="12"/>
  <c r="V30" i="12" s="1"/>
  <c r="DO12" i="12"/>
  <c r="JZ21" i="12"/>
  <c r="JW18" i="12"/>
  <c r="LH32" i="12"/>
  <c r="IV32" i="12"/>
  <c r="GL28" i="12"/>
  <c r="KX33" i="12"/>
  <c r="KX28" i="12"/>
  <c r="KH47" i="12"/>
  <c r="HQ28" i="12"/>
  <c r="LQ28" i="12"/>
  <c r="LF46" i="12"/>
  <c r="LA30" i="12"/>
  <c r="HT58" i="12"/>
  <c r="N58" i="12" s="1"/>
  <c r="GJ85" i="12"/>
  <c r="BF72" i="12"/>
  <c r="AW91" i="12"/>
  <c r="KM96" i="12"/>
  <c r="CO91" i="12"/>
  <c r="LO98" i="12"/>
  <c r="BZ100" i="12"/>
  <c r="KK18" i="12"/>
  <c r="IY21" i="12"/>
  <c r="IK33" i="12"/>
  <c r="FW31" i="12"/>
  <c r="JP32" i="12"/>
  <c r="IT33" i="12"/>
  <c r="JP30" i="12"/>
  <c r="FW30" i="12"/>
  <c r="IL31" i="12"/>
  <c r="IL32" i="12"/>
  <c r="LF31" i="12"/>
  <c r="KW33" i="12"/>
  <c r="KP49" i="12"/>
  <c r="JG30" i="12"/>
  <c r="KG31" i="12"/>
  <c r="LA31" i="12"/>
  <c r="JG31" i="12"/>
  <c r="IQ30" i="12"/>
  <c r="DJ72" i="12"/>
  <c r="LH86" i="12"/>
  <c r="KM98" i="12"/>
  <c r="LN17" i="12"/>
  <c r="IQ22" i="12"/>
  <c r="LP18" i="12"/>
  <c r="JJ37" i="12"/>
  <c r="JJ51" i="12"/>
  <c r="JJ48" i="12"/>
  <c r="KH49" i="12"/>
  <c r="KH42" i="12"/>
  <c r="KH51" i="12"/>
  <c r="GX32" i="12"/>
  <c r="GX30" i="12"/>
  <c r="IN33" i="12"/>
  <c r="IN32" i="12"/>
  <c r="IN28" i="12"/>
  <c r="IN30" i="12"/>
  <c r="KC31" i="12"/>
  <c r="KC28" i="12"/>
  <c r="KC30" i="12"/>
  <c r="KP33" i="12"/>
  <c r="KP32" i="12"/>
  <c r="KJ47" i="12"/>
  <c r="KJ49" i="12"/>
  <c r="KJ46" i="12"/>
  <c r="KJ50" i="12"/>
  <c r="KJ51" i="12"/>
  <c r="KF37" i="12"/>
  <c r="KF50" i="12"/>
  <c r="KF51" i="12"/>
  <c r="KF42" i="12"/>
  <c r="KU49" i="12"/>
  <c r="KU46" i="12"/>
  <c r="KU48" i="12"/>
  <c r="II37" i="12"/>
  <c r="II50" i="12"/>
  <c r="II42" i="12"/>
  <c r="JM59" i="12"/>
  <c r="JM61" i="12"/>
  <c r="JM60" i="12"/>
  <c r="JX21" i="12"/>
  <c r="LP21" i="12"/>
  <c r="KU22" i="12"/>
  <c r="II21" i="12"/>
  <c r="JQ50" i="12"/>
  <c r="JQ48" i="12"/>
  <c r="JQ49" i="12"/>
  <c r="LC22" i="12"/>
  <c r="FX17" i="12"/>
  <c r="FX18" i="12"/>
  <c r="CS12" i="12"/>
  <c r="II22" i="12"/>
  <c r="IW22" i="12"/>
  <c r="IW21" i="12"/>
  <c r="FA21" i="12"/>
  <c r="GP20" i="12"/>
  <c r="BX12" i="12"/>
  <c r="DL12" i="12"/>
  <c r="LQ22" i="12"/>
  <c r="GU18" i="12"/>
  <c r="KO20" i="12"/>
  <c r="LM22" i="12"/>
  <c r="LF21" i="12"/>
  <c r="JP42" i="12"/>
  <c r="JP49" i="12"/>
  <c r="JP54" i="12"/>
  <c r="HD60" i="12"/>
  <c r="HD67" i="12"/>
  <c r="HD61" i="12"/>
  <c r="ER60" i="12"/>
  <c r="ER67" i="12"/>
  <c r="GI32" i="12"/>
  <c r="GI33" i="12"/>
  <c r="KU28" i="12"/>
  <c r="KU33" i="12"/>
  <c r="KU32" i="12"/>
  <c r="KU30" i="12"/>
  <c r="II28" i="12"/>
  <c r="II33" i="12"/>
  <c r="II30" i="12"/>
  <c r="LM37" i="12"/>
  <c r="LM48" i="12"/>
  <c r="LM49" i="12"/>
  <c r="LM51" i="12"/>
  <c r="LM50" i="12"/>
  <c r="JA37" i="12"/>
  <c r="JA49" i="12"/>
  <c r="JA50" i="12"/>
  <c r="JA51" i="12"/>
  <c r="JA42" i="12"/>
  <c r="AQ72" i="12"/>
  <c r="EP73" i="12"/>
  <c r="EP86" i="12"/>
  <c r="LF60" i="12"/>
  <c r="LF59" i="12"/>
  <c r="LF67" i="12"/>
  <c r="LF57" i="12"/>
  <c r="IT57" i="12"/>
  <c r="IT67" i="12"/>
  <c r="LN46" i="12"/>
  <c r="LN54" i="12"/>
  <c r="LN47" i="12"/>
  <c r="LN48" i="12"/>
  <c r="ES31" i="12"/>
  <c r="ES33" i="12"/>
  <c r="JM31" i="12"/>
  <c r="JM32" i="12"/>
  <c r="JM33" i="12"/>
  <c r="JM30" i="12"/>
  <c r="EP33" i="12"/>
  <c r="EP32" i="12"/>
  <c r="EP31" i="12"/>
  <c r="FC31" i="12"/>
  <c r="FC33" i="12"/>
  <c r="FC28" i="12"/>
  <c r="GK32" i="12"/>
  <c r="GK31" i="12"/>
  <c r="GK30" i="12"/>
  <c r="JU51" i="12"/>
  <c r="JU47" i="12"/>
  <c r="JP57" i="12"/>
  <c r="JP59" i="12"/>
  <c r="BR12" i="12"/>
  <c r="IQ21" i="12"/>
  <c r="LQ21" i="12"/>
  <c r="FO21" i="12"/>
  <c r="JH21" i="12"/>
  <c r="JX20" i="12"/>
  <c r="GD22" i="12"/>
  <c r="EO20" i="12"/>
  <c r="BJ12" i="12"/>
  <c r="LI15" i="12"/>
  <c r="JH18" i="12"/>
  <c r="JX18" i="12"/>
  <c r="LL20" i="12"/>
  <c r="KY51" i="12"/>
  <c r="KY37" i="12"/>
  <c r="KY48" i="12"/>
  <c r="IM51" i="12"/>
  <c r="IM50" i="12"/>
  <c r="IM54" i="12"/>
  <c r="FM67" i="12"/>
  <c r="FM59" i="12"/>
  <c r="FM60" i="12"/>
  <c r="JS61" i="12"/>
  <c r="JS57" i="12"/>
  <c r="JS60" i="12"/>
  <c r="FX22" i="12"/>
  <c r="LQ18" i="12"/>
  <c r="AR12" i="12"/>
  <c r="JZ22" i="12"/>
  <c r="CW12" i="12"/>
  <c r="AK12" i="12"/>
  <c r="LP16" i="12"/>
  <c r="LR18" i="12"/>
  <c r="LO20" i="12"/>
  <c r="LP33" i="12"/>
  <c r="LP31" i="12"/>
  <c r="LA32" i="12"/>
  <c r="LA33" i="12"/>
  <c r="KZ37" i="12"/>
  <c r="KZ48" i="12"/>
  <c r="JQ54" i="12"/>
  <c r="DO56" i="12"/>
  <c r="HN58" i="12"/>
  <c r="HN67" i="12"/>
  <c r="LK47" i="12"/>
  <c r="LK50" i="12"/>
  <c r="LK54" i="12"/>
  <c r="IY47" i="12"/>
  <c r="IY51" i="12"/>
  <c r="IY54" i="12"/>
  <c r="IY46" i="12"/>
  <c r="GL60" i="12"/>
  <c r="GL57" i="12"/>
  <c r="KZ58" i="12"/>
  <c r="KZ60" i="12"/>
  <c r="KZ61" i="12"/>
  <c r="IN60" i="12"/>
  <c r="IN58" i="12"/>
  <c r="IN61" i="12"/>
  <c r="EV98" i="12"/>
  <c r="IQ96" i="12"/>
  <c r="LE97" i="12"/>
  <c r="IL92" i="12"/>
  <c r="FE105" i="12"/>
  <c r="II92" i="12"/>
  <c r="IY106" i="12"/>
  <c r="LQ107" i="12"/>
  <c r="EK101" i="12"/>
  <c r="LQ33" i="12"/>
  <c r="GN60" i="12"/>
  <c r="BC56" i="12"/>
  <c r="DH56" i="12"/>
  <c r="HH86" i="12"/>
  <c r="AO72" i="12"/>
  <c r="GC89" i="12"/>
  <c r="IM85" i="12"/>
  <c r="II98" i="12"/>
  <c r="JI97" i="12"/>
  <c r="HI107" i="12"/>
  <c r="HI105" i="12"/>
  <c r="BQ100" i="12"/>
  <c r="LR106" i="12"/>
  <c r="LC107" i="12"/>
  <c r="LI106" i="12"/>
  <c r="KA87" i="12"/>
  <c r="CE27" i="12"/>
  <c r="AV56" i="12"/>
  <c r="DT56" i="12"/>
  <c r="GK88" i="12"/>
  <c r="LO78" i="12"/>
  <c r="FX97" i="12"/>
  <c r="IY105" i="12"/>
  <c r="LK105" i="12"/>
  <c r="GA101" i="12"/>
  <c r="JE47" i="12"/>
  <c r="LQ49" i="12"/>
  <c r="GA89" i="12"/>
  <c r="LQ32" i="12"/>
  <c r="KR51" i="12"/>
  <c r="CY56" i="12"/>
  <c r="CP56" i="12"/>
  <c r="IM89" i="12"/>
  <c r="EV85" i="12"/>
  <c r="CC72" i="12"/>
  <c r="LO88" i="12"/>
  <c r="IW86" i="12"/>
  <c r="IS96" i="12"/>
  <c r="LC96" i="12"/>
  <c r="ES107" i="12"/>
  <c r="LC106" i="12"/>
  <c r="JS105" i="12"/>
  <c r="FI101" i="12"/>
  <c r="BL100" i="12"/>
  <c r="IW106" i="12"/>
  <c r="KX51" i="12"/>
  <c r="GK89" i="12"/>
  <c r="LS85" i="12"/>
  <c r="V85" i="12" s="1"/>
  <c r="GK86" i="12"/>
  <c r="HH85" i="12"/>
  <c r="GA86" i="12"/>
  <c r="KA42" i="12"/>
  <c r="KQ46" i="12"/>
  <c r="KB42" i="12"/>
  <c r="MB27" i="12"/>
  <c r="W27" i="12" s="1"/>
  <c r="KW50" i="12"/>
  <c r="FX59" i="12"/>
  <c r="KA73" i="12"/>
  <c r="IM87" i="12"/>
  <c r="GR78" i="12"/>
  <c r="LO86" i="12"/>
  <c r="KA88" i="12"/>
  <c r="KX97" i="12"/>
  <c r="LC92" i="12"/>
  <c r="DF91" i="12"/>
  <c r="AT91" i="12"/>
  <c r="IR97" i="12"/>
  <c r="IQ97" i="12"/>
  <c r="HT105" i="12"/>
  <c r="N105" i="12" s="1"/>
  <c r="GQ105" i="12"/>
  <c r="LB106" i="12"/>
  <c r="LD105" i="12"/>
  <c r="IW105" i="12"/>
  <c r="LM67" i="12"/>
  <c r="LQ54" i="12"/>
  <c r="FM30" i="12"/>
  <c r="GH87" i="12"/>
  <c r="KX54" i="12"/>
  <c r="LS89" i="12"/>
  <c r="V89" i="12" s="1"/>
  <c r="HM87" i="12"/>
  <c r="KQ42" i="12"/>
  <c r="GA88" i="12"/>
  <c r="GH78" i="12"/>
  <c r="GY31" i="12"/>
  <c r="KS32" i="12"/>
  <c r="GY33" i="12"/>
  <c r="DS27" i="12"/>
  <c r="GN61" i="12"/>
  <c r="GN58" i="12"/>
  <c r="AM56" i="12"/>
  <c r="LO89" i="12"/>
  <c r="DL56" i="12"/>
  <c r="AZ56" i="12"/>
  <c r="HH87" i="12"/>
  <c r="GR89" i="12"/>
  <c r="DB72" i="12"/>
  <c r="AP72" i="12"/>
  <c r="CX91" i="12"/>
  <c r="AL91" i="12"/>
  <c r="DE91" i="12"/>
  <c r="AS91" i="12"/>
  <c r="CT91" i="12"/>
  <c r="FU105" i="12"/>
  <c r="GA107" i="12"/>
  <c r="GA106" i="12"/>
  <c r="LK107" i="12"/>
  <c r="LD107" i="12"/>
  <c r="JU106" i="12"/>
  <c r="IQ105" i="12"/>
  <c r="LK106" i="12"/>
  <c r="LI105" i="12"/>
  <c r="JJ107" i="12"/>
  <c r="JU107" i="12"/>
  <c r="KN105" i="12"/>
  <c r="JE49" i="12"/>
  <c r="LM58" i="12"/>
  <c r="GK78" i="12"/>
  <c r="GH85" i="12"/>
  <c r="FK32" i="12"/>
  <c r="KK33" i="12"/>
  <c r="JO33" i="12"/>
  <c r="DU56" i="12"/>
  <c r="BA56" i="12"/>
  <c r="GR85" i="12"/>
  <c r="KA85" i="12"/>
  <c r="KA89" i="12"/>
  <c r="DQ72" i="12"/>
  <c r="DE72" i="12"/>
  <c r="HT98" i="12"/>
  <c r="N98" i="12" s="1"/>
  <c r="JH96" i="12"/>
  <c r="CW91" i="12"/>
  <c r="AK91" i="12"/>
  <c r="FX98" i="12"/>
  <c r="KX98" i="12"/>
  <c r="EW105" i="12"/>
  <c r="FI107" i="12"/>
  <c r="FI106" i="12"/>
  <c r="IQ106" i="12"/>
  <c r="GO101" i="12"/>
  <c r="BR100" i="12"/>
  <c r="MC100" i="12"/>
  <c r="Y100" i="12" s="1"/>
  <c r="JD16" i="12"/>
  <c r="LL21" i="12"/>
  <c r="FV21" i="12"/>
  <c r="HD17" i="12"/>
  <c r="FD20" i="12"/>
  <c r="HN20" i="12"/>
  <c r="GT21" i="12"/>
  <c r="CN12" i="12"/>
  <c r="LR20" i="12"/>
  <c r="GB17" i="12"/>
  <c r="LS21" i="12"/>
  <c r="LF20" i="12"/>
  <c r="LS18" i="12"/>
  <c r="IT21" i="12"/>
  <c r="LC21" i="12"/>
  <c r="HM31" i="12"/>
  <c r="HM28" i="12"/>
  <c r="LO32" i="12"/>
  <c r="LO33" i="12"/>
  <c r="KF57" i="12"/>
  <c r="KF59" i="12"/>
  <c r="KE57" i="12"/>
  <c r="KE67" i="12"/>
  <c r="HD20" i="12"/>
  <c r="KR33" i="12"/>
  <c r="KR28" i="12"/>
  <c r="HA31" i="12"/>
  <c r="HA32" i="12"/>
  <c r="IY28" i="12"/>
  <c r="IY32" i="12"/>
  <c r="IY31" i="12"/>
  <c r="LP42" i="12"/>
  <c r="LP49" i="12"/>
  <c r="JD37" i="12"/>
  <c r="JD49" i="12"/>
  <c r="JD51" i="12"/>
  <c r="LO51" i="12"/>
  <c r="LO49" i="12"/>
  <c r="LO37" i="12"/>
  <c r="JC54" i="12"/>
  <c r="JC46" i="12"/>
  <c r="JC37" i="12"/>
  <c r="JC51" i="12"/>
  <c r="JC50" i="12"/>
  <c r="JC47" i="12"/>
  <c r="MC36" i="12"/>
  <c r="Y36" i="12" s="1"/>
  <c r="KO48" i="12"/>
  <c r="HD18" i="12"/>
  <c r="FW20" i="12"/>
  <c r="LK21" i="12"/>
  <c r="CF12" i="12"/>
  <c r="IY18" i="12"/>
  <c r="LP20" i="12"/>
  <c r="IL15" i="12"/>
  <c r="IW15" i="12"/>
  <c r="CO12" i="12"/>
  <c r="JH22" i="12"/>
  <c r="JQ18" i="12"/>
  <c r="KX21" i="12"/>
  <c r="JU15" i="12"/>
  <c r="KU20" i="12"/>
  <c r="JC22" i="12"/>
  <c r="DH12" i="12"/>
  <c r="AV12" i="12"/>
  <c r="LS20" i="12"/>
  <c r="IV15" i="12"/>
  <c r="LK30" i="12"/>
  <c r="EO32" i="12"/>
  <c r="LO46" i="12"/>
  <c r="KP37" i="12"/>
  <c r="KP47" i="12"/>
  <c r="KP54" i="12"/>
  <c r="IW28" i="12"/>
  <c r="IW32" i="12"/>
  <c r="IS28" i="12"/>
  <c r="IS31" i="12"/>
  <c r="JI48" i="12"/>
  <c r="GO18" i="12"/>
  <c r="FN17" i="12"/>
  <c r="FW18" i="12"/>
  <c r="EU20" i="12"/>
  <c r="LO16" i="12"/>
  <c r="IO15" i="12"/>
  <c r="LO15" i="12"/>
  <c r="LC20" i="12"/>
  <c r="JQ20" i="12"/>
  <c r="KZ15" i="12"/>
  <c r="IN15" i="12"/>
  <c r="IN37" i="12"/>
  <c r="IN49" i="12"/>
  <c r="KY42" i="12"/>
  <c r="KY47" i="12"/>
  <c r="KY46" i="12"/>
  <c r="KY49" i="12"/>
  <c r="IM37" i="12"/>
  <c r="IM48" i="12"/>
  <c r="IM46" i="12"/>
  <c r="IM42" i="12"/>
  <c r="IM47" i="12"/>
  <c r="IM49" i="12"/>
  <c r="JT51" i="12"/>
  <c r="HA59" i="12"/>
  <c r="HA61" i="12"/>
  <c r="HA58" i="12"/>
  <c r="HA67" i="12"/>
  <c r="LR21" i="12"/>
  <c r="KF21" i="12"/>
  <c r="IT20" i="12"/>
  <c r="IQ20" i="12"/>
  <c r="JG20" i="12"/>
  <c r="LS16" i="12"/>
  <c r="JG16" i="12"/>
  <c r="JC42" i="12"/>
  <c r="LO42" i="12"/>
  <c r="KI30" i="12"/>
  <c r="KI31" i="12"/>
  <c r="LK33" i="12"/>
  <c r="MC27" i="12"/>
  <c r="Y27" i="12" s="1"/>
  <c r="KH37" i="12"/>
  <c r="KH48" i="12"/>
  <c r="KH46" i="12"/>
  <c r="JG48" i="12"/>
  <c r="BL56" i="12"/>
  <c r="FK61" i="12"/>
  <c r="EZ67" i="12"/>
  <c r="JT67" i="12"/>
  <c r="JT61" i="12"/>
  <c r="KE28" i="12"/>
  <c r="KE33" i="12"/>
  <c r="KE32" i="12"/>
  <c r="KI51" i="12"/>
  <c r="KI46" i="12"/>
  <c r="KI54" i="12"/>
  <c r="JI37" i="12"/>
  <c r="JI49" i="12"/>
  <c r="JI54" i="12"/>
  <c r="JI46" i="12"/>
  <c r="JI51" i="12"/>
  <c r="JI50" i="12"/>
  <c r="JX46" i="12"/>
  <c r="JX51" i="12"/>
  <c r="KK58" i="12"/>
  <c r="KK60" i="12"/>
  <c r="HN21" i="12"/>
  <c r="CV12" i="12"/>
  <c r="GM18" i="12"/>
  <c r="FN22" i="12"/>
  <c r="JQ21" i="12"/>
  <c r="DU12" i="12"/>
  <c r="BI12" i="12"/>
  <c r="KF22" i="12"/>
  <c r="JD21" i="12"/>
  <c r="KG18" i="12"/>
  <c r="JC49" i="12"/>
  <c r="LP51" i="12"/>
  <c r="JG18" i="12"/>
  <c r="IV31" i="12"/>
  <c r="IV30" i="12"/>
  <c r="JD46" i="12"/>
  <c r="FE30" i="12"/>
  <c r="FE28" i="12"/>
  <c r="FE33" i="12"/>
  <c r="JO28" i="12"/>
  <c r="JO31" i="12"/>
  <c r="JT37" i="12"/>
  <c r="JT47" i="12"/>
  <c r="JT54" i="12"/>
  <c r="JT48" i="12"/>
  <c r="DM56" i="12"/>
  <c r="HL60" i="12"/>
  <c r="IY73" i="12"/>
  <c r="EU31" i="12"/>
  <c r="IY61" i="12"/>
  <c r="JM28" i="12"/>
  <c r="DQ27" i="12"/>
  <c r="LM42" i="12"/>
  <c r="JQ47" i="12"/>
  <c r="LM46" i="12"/>
  <c r="BD56" i="12"/>
  <c r="IV46" i="12"/>
  <c r="LM47" i="12"/>
  <c r="JU86" i="12"/>
  <c r="GF57" i="12"/>
  <c r="GF61" i="12"/>
  <c r="FP60" i="12"/>
  <c r="DF56" i="12"/>
  <c r="AT56" i="12"/>
  <c r="KI88" i="12"/>
  <c r="DE56" i="12"/>
  <c r="GZ85" i="12"/>
  <c r="DD56" i="12"/>
  <c r="DK56" i="12"/>
  <c r="AY56" i="12"/>
  <c r="LI67" i="12"/>
  <c r="LG88" i="12"/>
  <c r="KA86" i="12"/>
  <c r="AV91" i="12"/>
  <c r="IY98" i="12"/>
  <c r="DB91" i="12"/>
  <c r="AP91" i="12"/>
  <c r="HE106" i="12"/>
  <c r="EU106" i="12"/>
  <c r="ES106" i="12"/>
  <c r="JE107" i="12"/>
  <c r="EU105" i="12"/>
  <c r="GI89" i="12"/>
  <c r="FR86" i="12"/>
  <c r="EW88" i="12"/>
  <c r="IQ49" i="12"/>
  <c r="JG32" i="12"/>
  <c r="JA46" i="12"/>
  <c r="JL42" i="12"/>
  <c r="HT67" i="12"/>
  <c r="N67" i="12" s="1"/>
  <c r="AL56" i="12"/>
  <c r="CW56" i="12"/>
  <c r="CK72" i="12"/>
  <c r="GB86" i="12"/>
  <c r="MB72" i="12"/>
  <c r="W72" i="12" s="1"/>
  <c r="LK98" i="12"/>
  <c r="LI98" i="12"/>
  <c r="LK97" i="12"/>
  <c r="GY92" i="12"/>
  <c r="EZ107" i="12"/>
  <c r="HQ105" i="12"/>
  <c r="CC100" i="12"/>
  <c r="FH101" i="12"/>
  <c r="II105" i="12"/>
  <c r="IY88" i="12"/>
  <c r="LE49" i="12"/>
  <c r="MB36" i="12"/>
  <c r="W36" i="12" s="1"/>
  <c r="LM54" i="12"/>
  <c r="LQ59" i="12"/>
  <c r="LI85" i="12"/>
  <c r="CD56" i="12"/>
  <c r="LQ67" i="12"/>
  <c r="DK72" i="12"/>
  <c r="GZ87" i="12"/>
  <c r="GZ88" i="12"/>
  <c r="GC87" i="12"/>
  <c r="KI85" i="12"/>
  <c r="LH73" i="12"/>
  <c r="IY97" i="12"/>
  <c r="KU106" i="12"/>
  <c r="LQ105" i="12"/>
  <c r="HE105" i="12"/>
  <c r="JE105" i="12"/>
  <c r="DO100" i="12"/>
  <c r="BC100" i="12"/>
  <c r="CH100" i="12"/>
  <c r="JE106" i="12"/>
  <c r="BV56" i="12"/>
  <c r="JE67" i="12"/>
  <c r="HI88" i="12"/>
  <c r="HH78" i="12"/>
  <c r="GA78" i="12"/>
  <c r="GY98" i="12"/>
  <c r="IY96" i="12"/>
  <c r="HG107" i="12"/>
  <c r="DK91" i="12"/>
  <c r="AY91" i="12"/>
  <c r="IT98" i="12"/>
  <c r="HE107" i="12"/>
  <c r="KU107" i="12"/>
  <c r="KU105" i="12"/>
  <c r="MB100" i="12"/>
  <c r="W100" i="12" s="1"/>
  <c r="EW87" i="12"/>
  <c r="EW85" i="12"/>
  <c r="BO27" i="12"/>
  <c r="BO30" i="12" s="1"/>
  <c r="LH48" i="12"/>
  <c r="LE48" i="12"/>
  <c r="LH51" i="12"/>
  <c r="IS51" i="12"/>
  <c r="MB56" i="12"/>
  <c r="W56" i="12" s="1"/>
  <c r="FP61" i="12"/>
  <c r="GZ89" i="12"/>
  <c r="IO67" i="12"/>
  <c r="MC56" i="12"/>
  <c r="Y56" i="12" s="1"/>
  <c r="GZ86" i="12"/>
  <c r="KI78" i="12"/>
  <c r="GC78" i="12"/>
  <c r="IS87" i="12"/>
  <c r="KI89" i="12"/>
  <c r="FP92" i="12"/>
  <c r="GD97" i="12"/>
  <c r="IT96" i="12"/>
  <c r="FE106" i="12"/>
  <c r="LF98" i="12"/>
  <c r="LF96" i="12"/>
  <c r="HG106" i="12"/>
  <c r="HQ106" i="12"/>
  <c r="ES105" i="12"/>
  <c r="KF107" i="12"/>
  <c r="KT106" i="12"/>
  <c r="CD100" i="12"/>
  <c r="KF105" i="12"/>
  <c r="II106" i="12"/>
  <c r="IS47" i="12"/>
  <c r="EV86" i="12"/>
  <c r="EN86" i="12"/>
  <c r="DH91" i="12"/>
  <c r="HQ107" i="12"/>
  <c r="LF92" i="12"/>
  <c r="KA107" i="12"/>
  <c r="IS49" i="12"/>
  <c r="LE42" i="12"/>
  <c r="IS48" i="12"/>
  <c r="IK49" i="12"/>
  <c r="KJ48" i="12"/>
  <c r="JQ46" i="12"/>
  <c r="GF67" i="12"/>
  <c r="BW72" i="12"/>
  <c r="BH56" i="12"/>
  <c r="BO56" i="12"/>
  <c r="LI58" i="12"/>
  <c r="MC72" i="12"/>
  <c r="Y72" i="12" s="1"/>
  <c r="HG105" i="12"/>
  <c r="DR91" i="12"/>
  <c r="BF91" i="12"/>
  <c r="KF106" i="12"/>
  <c r="EU107" i="12"/>
  <c r="FE107" i="12"/>
  <c r="LQ106" i="12"/>
  <c r="EU101" i="12"/>
  <c r="HA21" i="12"/>
  <c r="HA22" i="12"/>
  <c r="HA20" i="12"/>
  <c r="HA18" i="12"/>
  <c r="GL20" i="12"/>
  <c r="GL22" i="12"/>
  <c r="GL21" i="12"/>
  <c r="LD17" i="12"/>
  <c r="LD22" i="12"/>
  <c r="IR20" i="12"/>
  <c r="IR22" i="12"/>
  <c r="IR21" i="12"/>
  <c r="LM17" i="12"/>
  <c r="LM20" i="12"/>
  <c r="LM18" i="12"/>
  <c r="LM21" i="12"/>
  <c r="JA18" i="12"/>
  <c r="JA22" i="12"/>
  <c r="JA21" i="12"/>
  <c r="JA20" i="12"/>
  <c r="JW17" i="12"/>
  <c r="JW20" i="12"/>
  <c r="JW22" i="12"/>
  <c r="HG18" i="12"/>
  <c r="HG22" i="12"/>
  <c r="JV22" i="12"/>
  <c r="JV18" i="12"/>
  <c r="JV17" i="12"/>
  <c r="GU22" i="12"/>
  <c r="GU20" i="12"/>
  <c r="KQ17" i="12"/>
  <c r="KQ20" i="12"/>
  <c r="KQ21" i="12"/>
  <c r="JO18" i="12"/>
  <c r="JO22" i="12"/>
  <c r="IP20" i="12"/>
  <c r="IP21" i="12"/>
  <c r="HH18" i="12"/>
  <c r="HH17" i="12"/>
  <c r="HH20" i="12"/>
  <c r="KI17" i="12"/>
  <c r="KI21" i="12"/>
  <c r="GG22" i="12"/>
  <c r="GG21" i="12"/>
  <c r="EN22" i="12"/>
  <c r="EN18" i="12"/>
  <c r="KA17" i="12"/>
  <c r="KA22" i="12"/>
  <c r="FY18" i="12"/>
  <c r="FY22" i="12"/>
  <c r="BT12" i="12"/>
  <c r="FJ22" i="12"/>
  <c r="FJ18" i="12"/>
  <c r="FJ21" i="12"/>
  <c r="FJ17" i="12"/>
  <c r="GU21" i="12"/>
  <c r="KQ22" i="12"/>
  <c r="JM15" i="12"/>
  <c r="JM20" i="12"/>
  <c r="LN31" i="12"/>
  <c r="JB33" i="12"/>
  <c r="LN30" i="12"/>
  <c r="FN28" i="12"/>
  <c r="JR54" i="12"/>
  <c r="JS50" i="12"/>
  <c r="JE28" i="12"/>
  <c r="FJ32" i="12"/>
  <c r="BK27" i="12"/>
  <c r="GW28" i="12"/>
  <c r="CX27" i="12"/>
  <c r="EK32" i="12"/>
  <c r="AL27" i="12"/>
  <c r="FL28" i="12"/>
  <c r="BM27" i="12"/>
  <c r="HT28" i="12"/>
  <c r="DU27" i="12"/>
  <c r="FH28" i="12"/>
  <c r="BI27" i="12"/>
  <c r="EY33" i="12"/>
  <c r="AZ27" i="12"/>
  <c r="GC32" i="12"/>
  <c r="CD27" i="12"/>
  <c r="KG49" i="12"/>
  <c r="KR46" i="12"/>
  <c r="KG42" i="12"/>
  <c r="KW49" i="12"/>
  <c r="LH46" i="12"/>
  <c r="KW42" i="12"/>
  <c r="GV67" i="12"/>
  <c r="GY58" i="12"/>
  <c r="CZ56" i="12"/>
  <c r="FO86" i="12"/>
  <c r="BP72" i="12"/>
  <c r="GT88" i="12"/>
  <c r="CU72" i="12"/>
  <c r="HS86" i="12"/>
  <c r="DT72" i="12"/>
  <c r="GR67" i="12"/>
  <c r="CS56" i="12"/>
  <c r="HP88" i="12"/>
  <c r="FD87" i="12"/>
  <c r="FT85" i="12"/>
  <c r="FE73" i="12"/>
  <c r="FJ78" i="12"/>
  <c r="BK72" i="12"/>
  <c r="EO87" i="12"/>
  <c r="GG89" i="12"/>
  <c r="CH72" i="12"/>
  <c r="FL88" i="12"/>
  <c r="ER85" i="12"/>
  <c r="AS72" i="12"/>
  <c r="EN92" i="12"/>
  <c r="AO91" i="12"/>
  <c r="HP96" i="12"/>
  <c r="GJ97" i="12"/>
  <c r="CK91" i="12"/>
  <c r="FW92" i="12"/>
  <c r="BX91" i="12"/>
  <c r="HR105" i="12"/>
  <c r="DS100" i="12"/>
  <c r="HS101" i="12"/>
  <c r="DT100" i="12"/>
  <c r="FG101" i="12"/>
  <c r="BH100" i="12"/>
  <c r="FR107" i="12"/>
  <c r="BS100" i="12"/>
  <c r="IK105" i="12"/>
  <c r="LP30" i="12"/>
  <c r="ET31" i="12"/>
  <c r="JR50" i="12"/>
  <c r="JR49" i="12"/>
  <c r="KQ33" i="12"/>
  <c r="JE31" i="12"/>
  <c r="HN31" i="12"/>
  <c r="DO27" i="12"/>
  <c r="FB30" i="12"/>
  <c r="BC27" i="12"/>
  <c r="GO30" i="12"/>
  <c r="CP27" i="12"/>
  <c r="HL28" i="12"/>
  <c r="DM27" i="12"/>
  <c r="EZ28" i="12"/>
  <c r="BA27" i="12"/>
  <c r="HO31" i="12"/>
  <c r="DP27" i="12"/>
  <c r="FT32" i="12"/>
  <c r="BU27" i="12"/>
  <c r="BW27" i="12"/>
  <c r="FU30" i="12"/>
  <c r="BV27" i="12"/>
  <c r="KW54" i="12"/>
  <c r="IV42" i="12"/>
  <c r="KG51" i="12"/>
  <c r="KW48" i="12"/>
  <c r="KZ42" i="12"/>
  <c r="KZ51" i="12"/>
  <c r="IN46" i="12"/>
  <c r="KW46" i="12"/>
  <c r="FC60" i="12"/>
  <c r="EJ67" i="12"/>
  <c r="HL67" i="12"/>
  <c r="FS59" i="12"/>
  <c r="BT56" i="12"/>
  <c r="GW57" i="12"/>
  <c r="CX56" i="12"/>
  <c r="ER57" i="12"/>
  <c r="AS56" i="12"/>
  <c r="FF58" i="12"/>
  <c r="BG56" i="12"/>
  <c r="GM86" i="12"/>
  <c r="CN72" i="12"/>
  <c r="GJ59" i="12"/>
  <c r="CK56" i="12"/>
  <c r="FE89" i="12"/>
  <c r="HP89" i="12"/>
  <c r="HN78" i="12"/>
  <c r="DO72" i="12"/>
  <c r="FB89" i="12"/>
  <c r="BC72" i="12"/>
  <c r="KQ88" i="12"/>
  <c r="EN78" i="12"/>
  <c r="AK72" i="12"/>
  <c r="II88" i="12"/>
  <c r="JW78" i="12"/>
  <c r="GZ92" i="12"/>
  <c r="DA91" i="12"/>
  <c r="FZ98" i="12"/>
  <c r="ET98" i="12"/>
  <c r="HM98" i="12"/>
  <c r="DN91" i="12"/>
  <c r="IC91" i="12"/>
  <c r="O91" i="12" s="1"/>
  <c r="FO92" i="12"/>
  <c r="BP91" i="12"/>
  <c r="JA98" i="12"/>
  <c r="AX91" i="12"/>
  <c r="GG101" i="12"/>
  <c r="FC105" i="12"/>
  <c r="FF105" i="12"/>
  <c r="BG100" i="12"/>
  <c r="HO106" i="12"/>
  <c r="HK101" i="12"/>
  <c r="DL100" i="12"/>
  <c r="EY101" i="12"/>
  <c r="AZ100" i="12"/>
  <c r="DA100" i="12"/>
  <c r="AO100" i="12"/>
  <c r="LL106" i="12"/>
  <c r="EM101" i="12"/>
  <c r="BK100" i="12"/>
  <c r="JZ106" i="12"/>
  <c r="JO105" i="12"/>
  <c r="HF30" i="12"/>
  <c r="DG27" i="12"/>
  <c r="ET30" i="12"/>
  <c r="AU27" i="12"/>
  <c r="GG28" i="12"/>
  <c r="CH27" i="12"/>
  <c r="HD28" i="12"/>
  <c r="DE27" i="12"/>
  <c r="ER28" i="12"/>
  <c r="AS27" i="12"/>
  <c r="FS30" i="12"/>
  <c r="BT27" i="12"/>
  <c r="HC33" i="12"/>
  <c r="DD27" i="12"/>
  <c r="FM28" i="12"/>
  <c r="BN27" i="12"/>
  <c r="KG54" i="12"/>
  <c r="IJ42" i="12"/>
  <c r="KR42" i="12"/>
  <c r="FR67" i="12"/>
  <c r="BS56" i="12"/>
  <c r="EJ58" i="12"/>
  <c r="AK56" i="12"/>
  <c r="EQ57" i="12"/>
  <c r="AR56" i="12"/>
  <c r="FG86" i="12"/>
  <c r="BH72" i="12"/>
  <c r="FM61" i="12"/>
  <c r="BN56" i="12"/>
  <c r="GB67" i="12"/>
  <c r="CC56" i="12"/>
  <c r="GD78" i="12"/>
  <c r="CE72" i="12"/>
  <c r="EO85" i="12"/>
  <c r="FT88" i="12"/>
  <c r="HF85" i="12"/>
  <c r="DG72" i="12"/>
  <c r="ET78" i="12"/>
  <c r="AU72" i="12"/>
  <c r="HP85" i="12"/>
  <c r="FQ89" i="12"/>
  <c r="BR72" i="12"/>
  <c r="GB92" i="12"/>
  <c r="CC91" i="12"/>
  <c r="HS92" i="12"/>
  <c r="DT91" i="12"/>
  <c r="FG92" i="12"/>
  <c r="BH91" i="12"/>
  <c r="HV103" i="12"/>
  <c r="HW103" i="12"/>
  <c r="GD105" i="12"/>
  <c r="CE100" i="12"/>
  <c r="EV107" i="12"/>
  <c r="GS106" i="12"/>
  <c r="GV101" i="12"/>
  <c r="CW100" i="12"/>
  <c r="EJ101" i="12"/>
  <c r="AK100" i="12"/>
  <c r="EJ105" i="12"/>
  <c r="HC101" i="12"/>
  <c r="DD100" i="12"/>
  <c r="EQ101" i="12"/>
  <c r="AR100" i="12"/>
  <c r="GD101" i="12"/>
  <c r="KE106" i="12"/>
  <c r="FF101" i="12"/>
  <c r="CP12" i="12"/>
  <c r="BL12" i="12"/>
  <c r="CK11" i="12"/>
  <c r="II18" i="12"/>
  <c r="KT30" i="12"/>
  <c r="JX28" i="12"/>
  <c r="FN33" i="12"/>
  <c r="LI32" i="12"/>
  <c r="JT30" i="12"/>
  <c r="JW47" i="12"/>
  <c r="HC30" i="12"/>
  <c r="LP32" i="12"/>
  <c r="HF32" i="12"/>
  <c r="IJ54" i="12"/>
  <c r="JJ42" i="12"/>
  <c r="JR48" i="12"/>
  <c r="JJ47" i="12"/>
  <c r="JZ51" i="12"/>
  <c r="JB48" i="12"/>
  <c r="HO30" i="12"/>
  <c r="JR51" i="12"/>
  <c r="LI31" i="12"/>
  <c r="KI42" i="12"/>
  <c r="KA54" i="12"/>
  <c r="KI37" i="12"/>
  <c r="HO32" i="12"/>
  <c r="KI48" i="12"/>
  <c r="GX31" i="12"/>
  <c r="CY27" i="12"/>
  <c r="EL30" i="12"/>
  <c r="AM27" i="12"/>
  <c r="GI28" i="12"/>
  <c r="CJ27" i="12"/>
  <c r="FY31" i="12"/>
  <c r="BZ27" i="12"/>
  <c r="GV28" i="12"/>
  <c r="CW27" i="12"/>
  <c r="EJ28" i="12"/>
  <c r="AK27" i="12"/>
  <c r="GZ32" i="12"/>
  <c r="DA27" i="12"/>
  <c r="HK28" i="12"/>
  <c r="DL27" i="12"/>
  <c r="BG27" i="12"/>
  <c r="LH50" i="12"/>
  <c r="HG32" i="12"/>
  <c r="DH27" i="12"/>
  <c r="GE28" i="12"/>
  <c r="CF27" i="12"/>
  <c r="HQ31" i="12"/>
  <c r="DR27" i="12"/>
  <c r="FE32" i="12"/>
  <c r="BF27" i="12"/>
  <c r="KG50" i="12"/>
  <c r="JL51" i="12"/>
  <c r="IK54" i="12"/>
  <c r="JD50" i="12"/>
  <c r="KJ37" i="12"/>
  <c r="KO54" i="12"/>
  <c r="LE50" i="12"/>
  <c r="IK48" i="12"/>
  <c r="IN42" i="12"/>
  <c r="KB51" i="12"/>
  <c r="KR48" i="12"/>
  <c r="EZ60" i="12"/>
  <c r="JA54" i="12"/>
  <c r="JT50" i="12"/>
  <c r="KG47" i="12"/>
  <c r="LH54" i="12"/>
  <c r="IN51" i="12"/>
  <c r="JD48" i="12"/>
  <c r="JI42" i="12"/>
  <c r="KW51" i="12"/>
  <c r="LJ48" i="12"/>
  <c r="IK46" i="12"/>
  <c r="EJ59" i="12"/>
  <c r="HL58" i="12"/>
  <c r="HD58" i="12"/>
  <c r="HL59" i="12"/>
  <c r="CH56" i="12"/>
  <c r="GN57" i="12"/>
  <c r="CO56" i="12"/>
  <c r="CV56" i="12"/>
  <c r="DC56" i="12"/>
  <c r="EP60" i="12"/>
  <c r="AQ56" i="12"/>
  <c r="DR56" i="12"/>
  <c r="BF56" i="12"/>
  <c r="GL89" i="12"/>
  <c r="CM72" i="12"/>
  <c r="FT58" i="12"/>
  <c r="BU56" i="12"/>
  <c r="IW67" i="12"/>
  <c r="CT72" i="12"/>
  <c r="LG89" i="12"/>
  <c r="LG85" i="12"/>
  <c r="GB88" i="12"/>
  <c r="DI72" i="12"/>
  <c r="FD89" i="12"/>
  <c r="FU85" i="12"/>
  <c r="FK88" i="12"/>
  <c r="BL72" i="12"/>
  <c r="LG87" i="12"/>
  <c r="EO88" i="12"/>
  <c r="EV78" i="12"/>
  <c r="GX87" i="12"/>
  <c r="CY72" i="12"/>
  <c r="EL86" i="12"/>
  <c r="AM72" i="12"/>
  <c r="EV89" i="12"/>
  <c r="FR85" i="12"/>
  <c r="ET73" i="12"/>
  <c r="FI85" i="12"/>
  <c r="BJ72" i="12"/>
  <c r="KQ87" i="12"/>
  <c r="EN87" i="12"/>
  <c r="IO87" i="12"/>
  <c r="EN98" i="12"/>
  <c r="GZ98" i="12"/>
  <c r="DO91" i="12"/>
  <c r="EJ97" i="12"/>
  <c r="CQ91" i="12"/>
  <c r="ID91" i="12"/>
  <c r="Q91" i="12" s="1"/>
  <c r="HS98" i="12"/>
  <c r="KW98" i="12"/>
  <c r="JX98" i="12"/>
  <c r="HK92" i="12"/>
  <c r="DL91" i="12"/>
  <c r="EY92" i="12"/>
  <c r="AZ91" i="12"/>
  <c r="EY98" i="12"/>
  <c r="HB92" i="12"/>
  <c r="DC91" i="12"/>
  <c r="EP92" i="12"/>
  <c r="AQ91" i="12"/>
  <c r="FC106" i="12"/>
  <c r="KO96" i="12"/>
  <c r="MC91" i="12"/>
  <c r="Y91" i="12" s="1"/>
  <c r="GG107" i="12"/>
  <c r="IZ106" i="12"/>
  <c r="GC106" i="12"/>
  <c r="JC92" i="12"/>
  <c r="HB105" i="12"/>
  <c r="DC100" i="12"/>
  <c r="HL101" i="12"/>
  <c r="GU101" i="12"/>
  <c r="CV100" i="12"/>
  <c r="HA101" i="12"/>
  <c r="HQ101" i="12"/>
  <c r="EO105" i="12"/>
  <c r="HF105" i="12"/>
  <c r="DG100" i="12"/>
  <c r="ET107" i="12"/>
  <c r="AU100" i="12"/>
  <c r="IJ107" i="12"/>
  <c r="IJ106" i="12"/>
  <c r="IM105" i="12"/>
  <c r="DQ12" i="12"/>
  <c r="AZ12" i="12"/>
  <c r="JL15" i="12"/>
  <c r="HF28" i="12"/>
  <c r="KQ31" i="12"/>
  <c r="FN32" i="12"/>
  <c r="FN31" i="12"/>
  <c r="JX30" i="12"/>
  <c r="JD31" i="12"/>
  <c r="JD28" i="12"/>
  <c r="GG31" i="12"/>
  <c r="FC59" i="12"/>
  <c r="KO33" i="12"/>
  <c r="LN33" i="12"/>
  <c r="FM33" i="12"/>
  <c r="JJ50" i="12"/>
  <c r="FS32" i="12"/>
  <c r="IT37" i="12"/>
  <c r="JB50" i="12"/>
  <c r="KS33" i="12"/>
  <c r="KE31" i="12"/>
  <c r="JW32" i="12"/>
  <c r="FU33" i="12"/>
  <c r="IO31" i="12"/>
  <c r="FU28" i="12"/>
  <c r="KS30" i="12"/>
  <c r="ID27" i="12"/>
  <c r="Q27" i="12" s="1"/>
  <c r="CQ27" i="12"/>
  <c r="LG32" i="12"/>
  <c r="GR28" i="12"/>
  <c r="CS27" i="12"/>
  <c r="FQ28" i="12"/>
  <c r="BR27" i="12"/>
  <c r="GI31" i="12"/>
  <c r="GN28" i="12"/>
  <c r="CO27" i="12"/>
  <c r="KC32" i="12"/>
  <c r="BE27" i="12"/>
  <c r="GM28" i="12"/>
  <c r="CN27" i="12"/>
  <c r="HJ30" i="12"/>
  <c r="DK27" i="12"/>
  <c r="AY27" i="12"/>
  <c r="IJ28" i="12"/>
  <c r="IN48" i="12"/>
  <c r="FC32" i="12"/>
  <c r="BD27" i="12"/>
  <c r="FG28" i="12"/>
  <c r="BH27" i="12"/>
  <c r="HI32" i="12"/>
  <c r="DJ27" i="12"/>
  <c r="EW28" i="12"/>
  <c r="AX27" i="12"/>
  <c r="KR47" i="12"/>
  <c r="KZ54" i="12"/>
  <c r="LP50" i="12"/>
  <c r="IV48" i="12"/>
  <c r="LH49" i="12"/>
  <c r="IK47" i="12"/>
  <c r="KB50" i="12"/>
  <c r="KO47" i="12"/>
  <c r="LP54" i="12"/>
  <c r="IV51" i="12"/>
  <c r="JL48" i="12"/>
  <c r="JQ42" i="12"/>
  <c r="IN50" i="12"/>
  <c r="JA47" i="12"/>
  <c r="KB54" i="12"/>
  <c r="KR50" i="12"/>
  <c r="LH47" i="12"/>
  <c r="KS60" i="12"/>
  <c r="JQ51" i="12"/>
  <c r="KG48" i="12"/>
  <c r="KO42" i="12"/>
  <c r="EQ86" i="12"/>
  <c r="AR72" i="12"/>
  <c r="EZ58" i="12"/>
  <c r="ER58" i="12"/>
  <c r="GV58" i="12"/>
  <c r="EZ59" i="12"/>
  <c r="HD59" i="12"/>
  <c r="FY60" i="12"/>
  <c r="BZ56" i="12"/>
  <c r="KK67" i="12"/>
  <c r="CG56" i="12"/>
  <c r="CN56" i="12"/>
  <c r="CU56" i="12"/>
  <c r="KS61" i="12"/>
  <c r="FE85" i="12"/>
  <c r="DJ56" i="12"/>
  <c r="AX56" i="12"/>
  <c r="FL67" i="12"/>
  <c r="BM56" i="12"/>
  <c r="HK86" i="12"/>
  <c r="DL72" i="12"/>
  <c r="HP86" i="12"/>
  <c r="FS87" i="12"/>
  <c r="FB88" i="12"/>
  <c r="FD78" i="12"/>
  <c r="HH88" i="12"/>
  <c r="EN85" i="12"/>
  <c r="HO73" i="12"/>
  <c r="DP72" i="12"/>
  <c r="FC73" i="12"/>
  <c r="BD72" i="12"/>
  <c r="GJ87" i="12"/>
  <c r="ID72" i="12"/>
  <c r="Q72" i="12" s="1"/>
  <c r="CQ72" i="12"/>
  <c r="KR89" i="12"/>
  <c r="KQ85" i="12"/>
  <c r="GV88" i="12"/>
  <c r="HF78" i="12"/>
  <c r="IC72" i="12"/>
  <c r="O72" i="12" s="1"/>
  <c r="DN72" i="12"/>
  <c r="FA87" i="12"/>
  <c r="BB72" i="12"/>
  <c r="HF89" i="12"/>
  <c r="FT86" i="12"/>
  <c r="FX86" i="12"/>
  <c r="BY72" i="12"/>
  <c r="JK78" i="12"/>
  <c r="KI86" i="12"/>
  <c r="HH98" i="12"/>
  <c r="IM78" i="12"/>
  <c r="FI96" i="12"/>
  <c r="GA97" i="12"/>
  <c r="CB91" i="12"/>
  <c r="GA98" i="12"/>
  <c r="KY97" i="12"/>
  <c r="EM97" i="12"/>
  <c r="GQ92" i="12"/>
  <c r="CR91" i="12"/>
  <c r="GN98" i="12"/>
  <c r="CP91" i="12"/>
  <c r="GT105" i="12"/>
  <c r="CU100" i="12"/>
  <c r="BQ91" i="12"/>
  <c r="HC92" i="12"/>
  <c r="DD91" i="12"/>
  <c r="EQ92" i="12"/>
  <c r="AR91" i="12"/>
  <c r="JO97" i="12"/>
  <c r="HD97" i="12"/>
  <c r="IM97" i="12"/>
  <c r="CL91" i="12"/>
  <c r="GS105" i="12"/>
  <c r="FN105" i="12"/>
  <c r="BO100" i="12"/>
  <c r="EP105" i="12"/>
  <c r="AQ100" i="12"/>
  <c r="GF101" i="12"/>
  <c r="CG100" i="12"/>
  <c r="JZ105" i="12"/>
  <c r="GM101" i="12"/>
  <c r="CN100" i="12"/>
  <c r="KK105" i="12"/>
  <c r="BN100" i="12"/>
  <c r="GC101" i="12"/>
  <c r="GT101" i="12"/>
  <c r="KE105" i="12"/>
  <c r="GX107" i="12"/>
  <c r="CY100" i="12"/>
  <c r="EL107" i="12"/>
  <c r="AM100" i="12"/>
  <c r="LJ106" i="12"/>
  <c r="DN100" i="12"/>
  <c r="IC100" i="12"/>
  <c r="O100" i="12" s="1"/>
  <c r="BB100" i="12"/>
  <c r="IR105" i="12"/>
  <c r="ET28" i="12"/>
  <c r="ER31" i="12"/>
  <c r="KT32" i="12"/>
  <c r="JZ42" i="12"/>
  <c r="KV54" i="12"/>
  <c r="HF33" i="12"/>
  <c r="IJ46" i="12"/>
  <c r="KV42" i="12"/>
  <c r="JB32" i="12"/>
  <c r="JW42" i="12"/>
  <c r="KV47" i="12"/>
  <c r="JB28" i="12"/>
  <c r="HF31" i="12"/>
  <c r="JD33" i="12"/>
  <c r="FB32" i="12"/>
  <c r="JS42" i="12"/>
  <c r="JW28" i="12"/>
  <c r="JZ49" i="12"/>
  <c r="JW30" i="12"/>
  <c r="IT46" i="12"/>
  <c r="KV51" i="12"/>
  <c r="JJ46" i="12"/>
  <c r="JZ54" i="12"/>
  <c r="FU32" i="12"/>
  <c r="KO28" i="12"/>
  <c r="KA48" i="12"/>
  <c r="JB51" i="12"/>
  <c r="JE33" i="12"/>
  <c r="IT49" i="12"/>
  <c r="JS49" i="12"/>
  <c r="KI49" i="12"/>
  <c r="JS51" i="12"/>
  <c r="GA32" i="12"/>
  <c r="CB27" i="12"/>
  <c r="GH30" i="12"/>
  <c r="CI27" i="12"/>
  <c r="EV32" i="12"/>
  <c r="AW27" i="12"/>
  <c r="EK28" i="12"/>
  <c r="FI30" i="12"/>
  <c r="BJ27" i="12"/>
  <c r="GQ28" i="12"/>
  <c r="CR27" i="12"/>
  <c r="GF28" i="12"/>
  <c r="CG27" i="12"/>
  <c r="KY30" i="12"/>
  <c r="HS28" i="12"/>
  <c r="DT27" i="12"/>
  <c r="FO30" i="12"/>
  <c r="BP27" i="12"/>
  <c r="HB33" i="12"/>
  <c r="DC27" i="12"/>
  <c r="AQ27" i="12"/>
  <c r="GD31" i="12"/>
  <c r="EQ33" i="12"/>
  <c r="AR27" i="12"/>
  <c r="HA28" i="12"/>
  <c r="DB27" i="12"/>
  <c r="EO28" i="12"/>
  <c r="AP27" i="12"/>
  <c r="KZ47" i="12"/>
  <c r="KB49" i="12"/>
  <c r="KO46" i="12"/>
  <c r="IV50" i="12"/>
  <c r="IK37" i="12"/>
  <c r="KJ54" i="12"/>
  <c r="KZ50" i="12"/>
  <c r="LP47" i="12"/>
  <c r="IK42" i="12"/>
  <c r="KR49" i="12"/>
  <c r="LE46" i="12"/>
  <c r="IV54" i="12"/>
  <c r="KB47" i="12"/>
  <c r="LE54" i="12"/>
  <c r="IK51" i="12"/>
  <c r="JA48" i="12"/>
  <c r="JD42" i="12"/>
  <c r="GV57" i="12"/>
  <c r="EZ57" i="12"/>
  <c r="KS67" i="12"/>
  <c r="HC86" i="12"/>
  <c r="DD72" i="12"/>
  <c r="ER59" i="12"/>
  <c r="FQ67" i="12"/>
  <c r="BR56" i="12"/>
  <c r="BY56" i="12"/>
  <c r="KC67" i="12"/>
  <c r="CF56" i="12"/>
  <c r="CM56" i="12"/>
  <c r="LI59" i="12"/>
  <c r="DB56" i="12"/>
  <c r="AP56" i="12"/>
  <c r="FT87" i="12"/>
  <c r="HP58" i="12"/>
  <c r="DQ56" i="12"/>
  <c r="FD67" i="12"/>
  <c r="BE56" i="12"/>
  <c r="GE86" i="12"/>
  <c r="CF72" i="12"/>
  <c r="IO61" i="12"/>
  <c r="II89" i="12"/>
  <c r="GS87" i="12"/>
  <c r="CS72" i="12"/>
  <c r="GJ78" i="12"/>
  <c r="HG78" i="12"/>
  <c r="DH72" i="12"/>
  <c r="EU78" i="12"/>
  <c r="AV72" i="12"/>
  <c r="LG86" i="12"/>
  <c r="EV87" i="12"/>
  <c r="GH89" i="12"/>
  <c r="CI72" i="12"/>
  <c r="GB78" i="12"/>
  <c r="HE73" i="12"/>
  <c r="DF72" i="12"/>
  <c r="ES73" i="12"/>
  <c r="AT72" i="12"/>
  <c r="KQ86" i="12"/>
  <c r="GB89" i="12"/>
  <c r="HA85" i="12"/>
  <c r="GB97" i="12"/>
  <c r="GI92" i="12"/>
  <c r="CJ91" i="12"/>
  <c r="HF98" i="12"/>
  <c r="FC98" i="12"/>
  <c r="FT97" i="12"/>
  <c r="BU91" i="12"/>
  <c r="KI73" i="12"/>
  <c r="GU92" i="12"/>
  <c r="CV91" i="12"/>
  <c r="FK97" i="12"/>
  <c r="CM91" i="12"/>
  <c r="KY98" i="12"/>
  <c r="CD91" i="12"/>
  <c r="KI98" i="12"/>
  <c r="GL105" i="12"/>
  <c r="CM100" i="12"/>
  <c r="LL97" i="12"/>
  <c r="MB91" i="12"/>
  <c r="W91" i="12" s="1"/>
  <c r="GG106" i="12"/>
  <c r="LK92" i="12"/>
  <c r="GS107" i="12"/>
  <c r="FX101" i="12"/>
  <c r="BY100" i="12"/>
  <c r="GE101" i="12"/>
  <c r="CF100" i="12"/>
  <c r="FQ105" i="12"/>
  <c r="CB100" i="12"/>
  <c r="HO101" i="12"/>
  <c r="CQ100" i="12"/>
  <c r="ID100" i="12"/>
  <c r="Q100" i="12" s="1"/>
  <c r="EM105" i="12"/>
  <c r="DD12" i="12"/>
  <c r="KQ16" i="12"/>
  <c r="CG12" i="12"/>
  <c r="ER32" i="12"/>
  <c r="ER30" i="12"/>
  <c r="HD31" i="12"/>
  <c r="LP28" i="12"/>
  <c r="JX32" i="12"/>
  <c r="LN32" i="12"/>
  <c r="JB30" i="12"/>
  <c r="IJ50" i="12"/>
  <c r="FN30" i="12"/>
  <c r="KV49" i="12"/>
  <c r="IJ51" i="12"/>
  <c r="GG32" i="12"/>
  <c r="JZ46" i="12"/>
  <c r="IT48" i="12"/>
  <c r="JR47" i="12"/>
  <c r="IS30" i="12"/>
  <c r="KO30" i="12"/>
  <c r="IM30" i="12"/>
  <c r="IT47" i="12"/>
  <c r="JB42" i="12"/>
  <c r="JZ47" i="12"/>
  <c r="IS33" i="12"/>
  <c r="JS47" i="12"/>
  <c r="JJ49" i="12"/>
  <c r="HO33" i="12"/>
  <c r="FM31" i="12"/>
  <c r="IO33" i="12"/>
  <c r="GJ28" i="12"/>
  <c r="CK27" i="12"/>
  <c r="EM31" i="12"/>
  <c r="AN27" i="12"/>
  <c r="FZ31" i="12"/>
  <c r="CA27" i="12"/>
  <c r="IC27" i="12"/>
  <c r="O27" i="12" s="1"/>
  <c r="DN27" i="12"/>
  <c r="FA28" i="12"/>
  <c r="BB27" i="12"/>
  <c r="JU28" i="12"/>
  <c r="EU30" i="12"/>
  <c r="AV27" i="12"/>
  <c r="FX28" i="12"/>
  <c r="BY27" i="12"/>
  <c r="GU30" i="12"/>
  <c r="CV27" i="12"/>
  <c r="IK28" i="12"/>
  <c r="GY30" i="12"/>
  <c r="CZ27" i="12"/>
  <c r="CU27" i="12"/>
  <c r="LI33" i="12"/>
  <c r="CC27" i="12"/>
  <c r="GS30" i="12"/>
  <c r="CT27" i="12"/>
  <c r="IN54" i="12"/>
  <c r="IV49" i="12"/>
  <c r="KZ49" i="12"/>
  <c r="JD54" i="12"/>
  <c r="JY50" i="12"/>
  <c r="JL49" i="12"/>
  <c r="JY46" i="12"/>
  <c r="IV47" i="12"/>
  <c r="JY54" i="12"/>
  <c r="KO50" i="12"/>
  <c r="LE47" i="12"/>
  <c r="HR59" i="12"/>
  <c r="DS56" i="12"/>
  <c r="HL61" i="12"/>
  <c r="DP56" i="12"/>
  <c r="GV61" i="12"/>
  <c r="HM59" i="12"/>
  <c r="IC56" i="12"/>
  <c r="O56" i="12" s="1"/>
  <c r="DN56" i="12"/>
  <c r="EJ57" i="12"/>
  <c r="HL57" i="12"/>
  <c r="FW86" i="12"/>
  <c r="BX72" i="12"/>
  <c r="FI61" i="12"/>
  <c r="BJ56" i="12"/>
  <c r="HB86" i="12"/>
  <c r="DC72" i="12"/>
  <c r="BQ56" i="12"/>
  <c r="BX56" i="12"/>
  <c r="CE56" i="12"/>
  <c r="GS59" i="12"/>
  <c r="CT56" i="12"/>
  <c r="KK61" i="12"/>
  <c r="FD85" i="12"/>
  <c r="HH67" i="12"/>
  <c r="DI56" i="12"/>
  <c r="EV67" i="12"/>
  <c r="AW56" i="12"/>
  <c r="EY86" i="12"/>
  <c r="AZ72" i="12"/>
  <c r="IO58" i="12"/>
  <c r="BV72" i="12"/>
  <c r="FL87" i="12"/>
  <c r="EV88" i="12"/>
  <c r="EW78" i="12"/>
  <c r="GY73" i="12"/>
  <c r="CZ72" i="12"/>
  <c r="EM73" i="12"/>
  <c r="AN72" i="12"/>
  <c r="HI89" i="12"/>
  <c r="GJ86" i="12"/>
  <c r="FZ85" i="12"/>
  <c r="CA72" i="12"/>
  <c r="EN88" i="12"/>
  <c r="GW87" i="12"/>
  <c r="CX72" i="12"/>
  <c r="EK87" i="12"/>
  <c r="AL72" i="12"/>
  <c r="EO89" i="12"/>
  <c r="FL85" i="12"/>
  <c r="DU72" i="12"/>
  <c r="BI72" i="12"/>
  <c r="FK98" i="12"/>
  <c r="KR85" i="12"/>
  <c r="JK73" i="12"/>
  <c r="LG78" i="12"/>
  <c r="IN73" i="12"/>
  <c r="GF98" i="12"/>
  <c r="GZ97" i="12"/>
  <c r="BC91" i="12"/>
  <c r="IL73" i="12"/>
  <c r="BZ91" i="12"/>
  <c r="JZ98" i="12"/>
  <c r="DM91" i="12"/>
  <c r="BA91" i="12"/>
  <c r="GM92" i="12"/>
  <c r="CN91" i="12"/>
  <c r="GP96" i="12"/>
  <c r="BV91" i="12"/>
  <c r="HO107" i="12"/>
  <c r="HJ105" i="12"/>
  <c r="DK100" i="12"/>
  <c r="IZ105" i="12"/>
  <c r="FQ101" i="12"/>
  <c r="FW101" i="12"/>
  <c r="BX100" i="12"/>
  <c r="EV105" i="12"/>
  <c r="EP101" i="12"/>
  <c r="GQ101" i="12"/>
  <c r="CI100" i="12"/>
  <c r="CX100" i="12"/>
  <c r="AL100" i="12"/>
  <c r="KQ15" i="12"/>
  <c r="LM16" i="12"/>
  <c r="JA16" i="12"/>
  <c r="KO31" i="12"/>
  <c r="JW37" i="12"/>
  <c r="JD30" i="12"/>
  <c r="LI30" i="12"/>
  <c r="GG33" i="12"/>
  <c r="JT31" i="12"/>
  <c r="JZ50" i="12"/>
  <c r="KL48" i="12"/>
  <c r="JB54" i="12"/>
  <c r="IT50" i="12"/>
  <c r="ET32" i="12"/>
  <c r="JZ48" i="12"/>
  <c r="KO32" i="12"/>
  <c r="IO48" i="12"/>
  <c r="GW31" i="12"/>
  <c r="KC33" i="12"/>
  <c r="KM32" i="12"/>
  <c r="JU33" i="12"/>
  <c r="JW51" i="12"/>
  <c r="IO54" i="12"/>
  <c r="EN32" i="12"/>
  <c r="AO27" i="12"/>
  <c r="FR33" i="12"/>
  <c r="BS27" i="12"/>
  <c r="HE28" i="12"/>
  <c r="DF27" i="12"/>
  <c r="ES32" i="12"/>
  <c r="AT27" i="12"/>
  <c r="HH30" i="12"/>
  <c r="DI27" i="12"/>
  <c r="FP28" i="12"/>
  <c r="BQ27" i="12"/>
  <c r="FW32" i="12"/>
  <c r="BX27" i="12"/>
  <c r="FK33" i="12"/>
  <c r="BL27" i="12"/>
  <c r="GA31" i="12"/>
  <c r="CM27" i="12"/>
  <c r="JW31" i="12"/>
  <c r="GI30" i="12"/>
  <c r="GK28" i="12"/>
  <c r="CL27" i="12"/>
  <c r="IN47" i="12"/>
  <c r="KO51" i="12"/>
  <c r="LH42" i="12"/>
  <c r="JT49" i="12"/>
  <c r="KG46" i="12"/>
  <c r="IS50" i="12"/>
  <c r="JD47" i="12"/>
  <c r="IJ37" i="12"/>
  <c r="LE51" i="12"/>
  <c r="LP48" i="12"/>
  <c r="IS46" i="12"/>
  <c r="KO49" i="12"/>
  <c r="KZ46" i="12"/>
  <c r="IS54" i="12"/>
  <c r="JL50" i="12"/>
  <c r="JY47" i="12"/>
  <c r="GQ59" i="12"/>
  <c r="CR56" i="12"/>
  <c r="EZ61" i="12"/>
  <c r="CQ56" i="12"/>
  <c r="ID56" i="12"/>
  <c r="Q56" i="12" s="1"/>
  <c r="EJ61" i="12"/>
  <c r="GH60" i="12"/>
  <c r="CI56" i="12"/>
  <c r="GA60" i="12"/>
  <c r="CB56" i="12"/>
  <c r="DG56" i="12"/>
  <c r="HD57" i="12"/>
  <c r="BB56" i="12"/>
  <c r="BI56" i="12"/>
  <c r="GU86" i="12"/>
  <c r="CV72" i="12"/>
  <c r="BP56" i="12"/>
  <c r="BW56" i="12"/>
  <c r="JM67" i="12"/>
  <c r="CL56" i="12"/>
  <c r="LA59" i="12"/>
  <c r="GZ58" i="12"/>
  <c r="DA56" i="12"/>
  <c r="EN61" i="12"/>
  <c r="AO56" i="12"/>
  <c r="LA67" i="12"/>
  <c r="FL89" i="12"/>
  <c r="HQ89" i="12"/>
  <c r="KQ78" i="12"/>
  <c r="GR87" i="12"/>
  <c r="GQ87" i="12"/>
  <c r="CR72" i="12"/>
  <c r="KS85" i="12"/>
  <c r="GJ89" i="12"/>
  <c r="EM86" i="12"/>
  <c r="FR89" i="12"/>
  <c r="BS72" i="12"/>
  <c r="GO85" i="12"/>
  <c r="CP72" i="12"/>
  <c r="KQ89" i="12"/>
  <c r="KP85" i="12"/>
  <c r="GR88" i="12"/>
  <c r="GZ78" i="12"/>
  <c r="DM72" i="12"/>
  <c r="EZ87" i="12"/>
  <c r="BA72" i="12"/>
  <c r="GI98" i="12"/>
  <c r="JA97" i="12"/>
  <c r="EX97" i="12"/>
  <c r="GR92" i="12"/>
  <c r="CS91" i="12"/>
  <c r="LM98" i="12"/>
  <c r="GV98" i="12"/>
  <c r="JJ98" i="12"/>
  <c r="GI97" i="12"/>
  <c r="FC107" i="12"/>
  <c r="GE92" i="12"/>
  <c r="CF91" i="12"/>
  <c r="KN98" i="12"/>
  <c r="FV96" i="12"/>
  <c r="BW91" i="12"/>
  <c r="GH92" i="12"/>
  <c r="BN91" i="12"/>
  <c r="IK92" i="12"/>
  <c r="FV105" i="12"/>
  <c r="BW100" i="12"/>
  <c r="EX105" i="12"/>
  <c r="AY100" i="12"/>
  <c r="GR106" i="12"/>
  <c r="EX101" i="12"/>
  <c r="FO101" i="12"/>
  <c r="BP100" i="12"/>
  <c r="LL105" i="12"/>
  <c r="IX106" i="12"/>
  <c r="EO101" i="12"/>
  <c r="FZ107" i="12"/>
  <c r="CA100" i="12"/>
  <c r="LL107" i="12"/>
  <c r="EY17" i="12"/>
  <c r="HK17" i="12"/>
  <c r="KV22" i="12"/>
  <c r="MC13" i="12"/>
  <c r="Y13" i="12" s="1"/>
  <c r="MC12" i="12"/>
  <c r="Y12" i="12" s="1"/>
  <c r="Z12" i="12" s="1"/>
  <c r="LK16" i="12"/>
  <c r="IY16" i="12"/>
  <c r="LC18" i="12"/>
  <c r="HF18" i="12"/>
  <c r="HK20" i="12"/>
  <c r="HK21" i="12"/>
  <c r="KI22" i="12"/>
  <c r="HA17" i="12"/>
  <c r="CY12" i="12"/>
  <c r="IZ21" i="12"/>
  <c r="JH16" i="12"/>
  <c r="KO18" i="12"/>
  <c r="MC11" i="12"/>
  <c r="Y11" i="12" s="1"/>
  <c r="FQ22" i="12"/>
  <c r="JU18" i="12"/>
  <c r="HJ21" i="12"/>
  <c r="KV21" i="12"/>
  <c r="JZ16" i="12"/>
  <c r="MB13" i="12"/>
  <c r="W13" i="12" s="1"/>
  <c r="FQ21" i="12"/>
  <c r="GQ21" i="12"/>
  <c r="HQ17" i="12"/>
  <c r="EY21" i="12"/>
  <c r="BY12" i="12"/>
  <c r="KI18" i="12"/>
  <c r="LE20" i="12"/>
  <c r="IJ21" i="12"/>
  <c r="JZ15" i="12"/>
  <c r="KK15" i="12"/>
  <c r="MB12" i="12"/>
  <c r="W12" i="12" s="1"/>
  <c r="X12" i="12" s="1"/>
  <c r="JU21" i="12"/>
  <c r="JU20" i="12"/>
  <c r="LI18" i="12"/>
  <c r="EY20" i="12"/>
  <c r="IP17" i="12"/>
  <c r="AM12" i="12"/>
  <c r="KV20" i="12"/>
  <c r="ET17" i="12"/>
  <c r="LI21" i="12"/>
  <c r="LI20" i="12"/>
  <c r="GJ18" i="12"/>
  <c r="ET22" i="12"/>
  <c r="EY18" i="12"/>
  <c r="LE22" i="12"/>
  <c r="LL17" i="12"/>
  <c r="EX20" i="12"/>
  <c r="HJ22" i="12"/>
  <c r="JU17" i="12"/>
  <c r="JZ18" i="12"/>
  <c r="IJ22" i="12"/>
  <c r="KR15" i="12"/>
  <c r="IC36" i="12"/>
  <c r="O36" i="12" s="1"/>
  <c r="FL22" i="12"/>
  <c r="KB16" i="12"/>
  <c r="JB15" i="12"/>
  <c r="ID36" i="12"/>
  <c r="Q36" i="12" s="1"/>
  <c r="ES22" i="12"/>
  <c r="BE12" i="12"/>
  <c r="JF20" i="12"/>
  <c r="FL18" i="12"/>
  <c r="LN20" i="12"/>
  <c r="IO21" i="12"/>
  <c r="EQ22" i="12"/>
  <c r="FL21" i="12"/>
  <c r="KB20" i="12"/>
  <c r="LN21" i="12"/>
  <c r="KB22" i="12"/>
  <c r="KS20" i="12"/>
  <c r="FL17" i="12"/>
  <c r="KB18" i="12"/>
  <c r="JB22" i="12"/>
  <c r="LN16" i="12"/>
  <c r="JB16" i="12"/>
  <c r="KS21" i="12"/>
  <c r="GP22" i="12"/>
  <c r="LN22" i="12"/>
  <c r="JF21" i="12"/>
  <c r="JF22" i="12"/>
  <c r="JB21" i="12"/>
  <c r="KS18" i="12"/>
  <c r="HM20" i="12"/>
  <c r="LN15" i="12"/>
  <c r="KC21" i="12"/>
  <c r="EX17" i="12"/>
  <c r="IV16" i="12"/>
  <c r="KV16" i="12"/>
  <c r="IJ16" i="12"/>
  <c r="KV18" i="12"/>
  <c r="FI22" i="12"/>
  <c r="HJ18" i="12"/>
  <c r="EX21" i="12"/>
  <c r="EX22" i="12"/>
  <c r="KP22" i="12"/>
  <c r="IV20" i="12"/>
  <c r="JD22" i="12"/>
  <c r="IT17" i="12"/>
  <c r="IJ18" i="12"/>
  <c r="KU16" i="12"/>
  <c r="IH106" i="12"/>
  <c r="IH107" i="12"/>
  <c r="IH105" i="12"/>
  <c r="GV18" i="12"/>
  <c r="GP21" i="12"/>
  <c r="KP15" i="12"/>
  <c r="LR17" i="12"/>
  <c r="IU22" i="12"/>
  <c r="LG16" i="12"/>
  <c r="CJ12" i="12"/>
  <c r="JA17" i="12"/>
  <c r="FI17" i="12"/>
  <c r="FI18" i="12"/>
  <c r="HJ17" i="12"/>
  <c r="GK20" i="12"/>
  <c r="LP17" i="12"/>
  <c r="FI21" i="12"/>
  <c r="KC20" i="12"/>
  <c r="HI22" i="12"/>
  <c r="GK22" i="12"/>
  <c r="CK12" i="12"/>
  <c r="FQ20" i="12"/>
  <c r="LH21" i="12"/>
  <c r="IU21" i="12"/>
  <c r="LP22" i="12"/>
  <c r="LH20" i="12"/>
  <c r="KP21" i="12"/>
  <c r="EI106" i="12"/>
  <c r="EI107" i="12"/>
  <c r="EI105" i="12"/>
  <c r="LH16" i="12"/>
  <c r="FR20" i="12"/>
  <c r="FR18" i="12"/>
  <c r="LG22" i="12"/>
  <c r="LG20" i="12"/>
  <c r="IN16" i="12"/>
  <c r="FY17" i="12"/>
  <c r="FY20" i="12"/>
  <c r="LG21" i="12"/>
  <c r="IU16" i="12"/>
  <c r="FY21" i="12"/>
  <c r="FR22" i="12"/>
  <c r="GS17" i="12"/>
  <c r="KP20" i="12"/>
  <c r="KZ22" i="12"/>
  <c r="FR17" i="12"/>
  <c r="GL18" i="12"/>
  <c r="GL17" i="12"/>
  <c r="KZ21" i="12"/>
  <c r="KZ20" i="12"/>
  <c r="IU18" i="12"/>
  <c r="HL22" i="12"/>
  <c r="BS12" i="12"/>
  <c r="CC12" i="12"/>
  <c r="IK20" i="12"/>
  <c r="BQ12" i="12"/>
  <c r="KZ18" i="12"/>
  <c r="IU15" i="12"/>
  <c r="IN21" i="12"/>
  <c r="IN18" i="12"/>
  <c r="KZ16" i="12"/>
  <c r="FG20" i="12"/>
  <c r="KW20" i="12"/>
  <c r="KM21" i="12"/>
  <c r="KM18" i="12"/>
  <c r="GO17" i="12"/>
  <c r="LA20" i="12"/>
  <c r="KY22" i="12"/>
  <c r="HS17" i="12"/>
  <c r="IM20" i="12"/>
  <c r="KN20" i="12"/>
  <c r="IM22" i="12"/>
  <c r="KB15" i="12"/>
  <c r="EZ20" i="12"/>
  <c r="FG22" i="12"/>
  <c r="IM15" i="12"/>
  <c r="IN17" i="12"/>
  <c r="LA21" i="12"/>
  <c r="HS22" i="12"/>
  <c r="FG18" i="12"/>
  <c r="KC15" i="12"/>
  <c r="KN22" i="12"/>
  <c r="KM20" i="12"/>
  <c r="KW21" i="12"/>
  <c r="KW18" i="12"/>
  <c r="GR18" i="12"/>
  <c r="HS20" i="12"/>
  <c r="HI18" i="12"/>
  <c r="KN21" i="12"/>
  <c r="FE18" i="12"/>
  <c r="HS18" i="12"/>
  <c r="BP12" i="12"/>
  <c r="KY20" i="12"/>
  <c r="BZ12" i="12"/>
  <c r="KM22" i="12"/>
  <c r="IH98" i="12"/>
  <c r="IH96" i="12"/>
  <c r="IH97" i="12"/>
  <c r="KN18" i="12"/>
  <c r="GR17" i="12"/>
  <c r="IM21" i="12"/>
  <c r="JN17" i="12"/>
  <c r="DB12" i="12"/>
  <c r="KY18" i="12"/>
  <c r="KO16" i="12"/>
  <c r="KO17" i="12"/>
  <c r="LR22" i="12"/>
  <c r="KR17" i="12"/>
  <c r="GO20" i="12"/>
  <c r="CT12" i="12"/>
  <c r="LO17" i="12"/>
  <c r="KP17" i="12"/>
  <c r="LE18" i="12"/>
  <c r="IJ17" i="12"/>
  <c r="KY17" i="12"/>
  <c r="KF16" i="12"/>
  <c r="KB17" i="12"/>
  <c r="JY16" i="12"/>
  <c r="EK17" i="12"/>
  <c r="JE22" i="12"/>
  <c r="FT22" i="12"/>
  <c r="BU12" i="12"/>
  <c r="KR21" i="12"/>
  <c r="GT17" i="12"/>
  <c r="GW17" i="12"/>
  <c r="KR16" i="12"/>
  <c r="GT20" i="12"/>
  <c r="GM17" i="12"/>
  <c r="AU12" i="12"/>
  <c r="JS22" i="12"/>
  <c r="JS18" i="12"/>
  <c r="JP18" i="12"/>
  <c r="JE20" i="12"/>
  <c r="GH20" i="12"/>
  <c r="GM22" i="12"/>
  <c r="JS15" i="12"/>
  <c r="JE21" i="12"/>
  <c r="HL18" i="12"/>
  <c r="GH21" i="12"/>
  <c r="FT21" i="12"/>
  <c r="GH17" i="12"/>
  <c r="JS20" i="12"/>
  <c r="JE18" i="12"/>
  <c r="FT20" i="12"/>
  <c r="HL20" i="12"/>
  <c r="GT22" i="12"/>
  <c r="HL17" i="12"/>
  <c r="GH22" i="12"/>
  <c r="GM20" i="12"/>
  <c r="FT17" i="12"/>
  <c r="DG12" i="12"/>
  <c r="JR20" i="12"/>
  <c r="EU42" i="12"/>
  <c r="AV36" i="12"/>
  <c r="GB42" i="12"/>
  <c r="CC36" i="12"/>
  <c r="HQ42" i="12"/>
  <c r="DR36" i="12"/>
  <c r="FW42" i="12"/>
  <c r="BX36" i="12"/>
  <c r="HD42" i="12"/>
  <c r="DE36" i="12"/>
  <c r="ET42" i="12"/>
  <c r="AU36" i="12"/>
  <c r="FC42" i="12"/>
  <c r="BD36" i="12"/>
  <c r="HO42" i="12"/>
  <c r="DP36" i="12"/>
  <c r="GJ42" i="12"/>
  <c r="CK36" i="12"/>
  <c r="FM42" i="12"/>
  <c r="BN36" i="12"/>
  <c r="EP42" i="12"/>
  <c r="AQ36" i="12"/>
  <c r="HB42" i="12"/>
  <c r="DC36" i="12"/>
  <c r="GE42" i="12"/>
  <c r="CF36" i="12"/>
  <c r="EZ42" i="12"/>
  <c r="BA36" i="12"/>
  <c r="HL42" i="12"/>
  <c r="DM36" i="12"/>
  <c r="GG42" i="12"/>
  <c r="CH36" i="12"/>
  <c r="FB42" i="12"/>
  <c r="BC36" i="12"/>
  <c r="HN42" i="12"/>
  <c r="DO36" i="12"/>
  <c r="ET18" i="12"/>
  <c r="HF20" i="12"/>
  <c r="HF22" i="12"/>
  <c r="GK21" i="12"/>
  <c r="GK18" i="12"/>
  <c r="LB18" i="12"/>
  <c r="JX16" i="12"/>
  <c r="GQ42" i="12"/>
  <c r="CR36" i="12"/>
  <c r="HS42" i="12"/>
  <c r="DT36" i="12"/>
  <c r="GR42" i="12"/>
  <c r="CS36" i="12"/>
  <c r="FH42" i="12"/>
  <c r="BI36" i="12"/>
  <c r="GN20" i="12"/>
  <c r="ET20" i="12"/>
  <c r="GN22" i="12"/>
  <c r="FW17" i="12"/>
  <c r="GN17" i="12"/>
  <c r="EO21" i="12"/>
  <c r="IP22" i="12"/>
  <c r="KL20" i="12"/>
  <c r="JS16" i="12"/>
  <c r="GD42" i="12"/>
  <c r="CE36" i="12"/>
  <c r="EX42" i="12"/>
  <c r="AY36" i="12"/>
  <c r="GM42" i="12"/>
  <c r="CN36" i="12"/>
  <c r="GO42" i="12"/>
  <c r="CP36" i="12"/>
  <c r="EN42" i="12"/>
  <c r="AO36" i="12"/>
  <c r="GZ42" i="12"/>
  <c r="DA36" i="12"/>
  <c r="GC42" i="12"/>
  <c r="CD36" i="12"/>
  <c r="FF42" i="12"/>
  <c r="BG36" i="12"/>
  <c r="HR42" i="12"/>
  <c r="DS36" i="12"/>
  <c r="GU42" i="12"/>
  <c r="CV36" i="12"/>
  <c r="FP42" i="12"/>
  <c r="BQ36" i="12"/>
  <c r="EK42" i="12"/>
  <c r="AL36" i="12"/>
  <c r="GW42" i="12"/>
  <c r="CX36" i="12"/>
  <c r="FR42" i="12"/>
  <c r="BS36" i="12"/>
  <c r="EI97" i="12"/>
  <c r="EI98" i="12"/>
  <c r="EI96" i="12"/>
  <c r="HF17" i="12"/>
  <c r="FM22" i="12"/>
  <c r="EU21" i="12"/>
  <c r="FM17" i="12"/>
  <c r="EO22" i="12"/>
  <c r="LB17" i="12"/>
  <c r="HA42" i="12"/>
  <c r="DB36" i="12"/>
  <c r="FI42" i="12"/>
  <c r="BJ36" i="12"/>
  <c r="FU42" i="12"/>
  <c r="BV36" i="12"/>
  <c r="GA42" i="12"/>
  <c r="CB36" i="12"/>
  <c r="HH42" i="12"/>
  <c r="DI36" i="12"/>
  <c r="FN42" i="12"/>
  <c r="BO36" i="12"/>
  <c r="HC42" i="12"/>
  <c r="DD36" i="12"/>
  <c r="ES42" i="12"/>
  <c r="AT36" i="12"/>
  <c r="KT17" i="12"/>
  <c r="KL21" i="12"/>
  <c r="FL42" i="12"/>
  <c r="BM36" i="12"/>
  <c r="FG42" i="12"/>
  <c r="BH36" i="12"/>
  <c r="FK42" i="12"/>
  <c r="BL36" i="12"/>
  <c r="HJ42" i="12"/>
  <c r="DK36" i="12"/>
  <c r="HT42" i="12"/>
  <c r="N42" i="12" s="1"/>
  <c r="DU36" i="12"/>
  <c r="FJ42" i="12"/>
  <c r="BK36" i="12"/>
  <c r="FS42" i="12"/>
  <c r="BT36" i="12"/>
  <c r="EV42" i="12"/>
  <c r="AW36" i="12"/>
  <c r="GK42" i="12"/>
  <c r="CL36" i="12"/>
  <c r="EQ42" i="12"/>
  <c r="AR36" i="12"/>
  <c r="FX42" i="12"/>
  <c r="BY36" i="12"/>
  <c r="HE42" i="12"/>
  <c r="DF36" i="12"/>
  <c r="FZ42" i="12"/>
  <c r="CA36" i="12"/>
  <c r="GI42" i="12"/>
  <c r="CJ36" i="12"/>
  <c r="FD42" i="12"/>
  <c r="BE36" i="12"/>
  <c r="HP42" i="12"/>
  <c r="DQ36" i="12"/>
  <c r="GS42" i="12"/>
  <c r="CT36" i="12"/>
  <c r="FV42" i="12"/>
  <c r="BW36" i="12"/>
  <c r="EY42" i="12"/>
  <c r="AZ36" i="12"/>
  <c r="HK42" i="12"/>
  <c r="DL36" i="12"/>
  <c r="GF42" i="12"/>
  <c r="CG36" i="12"/>
  <c r="FA42" i="12"/>
  <c r="BB36" i="12"/>
  <c r="HM42" i="12"/>
  <c r="DN36" i="12"/>
  <c r="GH42" i="12"/>
  <c r="CI36" i="12"/>
  <c r="FC22" i="12"/>
  <c r="GF18" i="12"/>
  <c r="EW20" i="12"/>
  <c r="EO17" i="12"/>
  <c r="EO42" i="12"/>
  <c r="AP36" i="12"/>
  <c r="GN42" i="12"/>
  <c r="CO36" i="12"/>
  <c r="GP42" i="12"/>
  <c r="CQ36" i="12"/>
  <c r="EM42" i="12"/>
  <c r="AN36" i="12"/>
  <c r="GY42" i="12"/>
  <c r="CZ36" i="12"/>
  <c r="FT42" i="12"/>
  <c r="BU36" i="12"/>
  <c r="EW42" i="12"/>
  <c r="AX36" i="12"/>
  <c r="HI42" i="12"/>
  <c r="DJ36" i="12"/>
  <c r="GL42" i="12"/>
  <c r="CM36" i="12"/>
  <c r="FO42" i="12"/>
  <c r="BP36" i="12"/>
  <c r="EJ42" i="12"/>
  <c r="AK36" i="12"/>
  <c r="GV42" i="12"/>
  <c r="CW36" i="12"/>
  <c r="FQ42" i="12"/>
  <c r="BR36" i="12"/>
  <c r="EL42" i="12"/>
  <c r="AM36" i="12"/>
  <c r="GX42" i="12"/>
  <c r="CY36" i="12"/>
  <c r="GN21" i="12"/>
  <c r="LB21" i="12"/>
  <c r="HG42" i="12"/>
  <c r="DH36" i="12"/>
  <c r="FE42" i="12"/>
  <c r="BF36" i="12"/>
  <c r="GT42" i="12"/>
  <c r="CU36" i="12"/>
  <c r="ER42" i="12"/>
  <c r="AS36" i="12"/>
  <c r="FY42" i="12"/>
  <c r="BZ36" i="12"/>
  <c r="HF42" i="12"/>
  <c r="DG36" i="12"/>
  <c r="HT22" i="12"/>
  <c r="DC12" i="12"/>
  <c r="JF17" i="12"/>
  <c r="LH17" i="12"/>
  <c r="IL18" i="12"/>
  <c r="JQ16" i="12"/>
  <c r="IL17" i="12"/>
  <c r="KN16" i="12"/>
  <c r="KM16" i="12"/>
  <c r="IQ17" i="12"/>
  <c r="GS21" i="12"/>
  <c r="LH22" i="12"/>
  <c r="KX16" i="12"/>
  <c r="IL16" i="12"/>
  <c r="LG18" i="12"/>
  <c r="JW16" i="12"/>
  <c r="LA17" i="12"/>
  <c r="KK22" i="12"/>
  <c r="KX18" i="12"/>
  <c r="IK18" i="12"/>
  <c r="FC17" i="12"/>
  <c r="GI22" i="12"/>
  <c r="KR22" i="12"/>
  <c r="HQ18" i="12"/>
  <c r="KR20" i="12"/>
  <c r="IV18" i="12"/>
  <c r="IU17" i="12"/>
  <c r="KG16" i="12"/>
  <c r="LC16" i="12"/>
  <c r="IQ16" i="12"/>
  <c r="HE22" i="12"/>
  <c r="LA18" i="12"/>
  <c r="HN17" i="12"/>
  <c r="FQ17" i="12"/>
  <c r="GO22" i="12"/>
  <c r="GQ17" i="12"/>
  <c r="GS22" i="12"/>
  <c r="LA22" i="12"/>
  <c r="GF20" i="12"/>
  <c r="FO22" i="12"/>
  <c r="EV18" i="12"/>
  <c r="FX21" i="12"/>
  <c r="GJ22" i="12"/>
  <c r="FU22" i="12"/>
  <c r="FS21" i="12"/>
  <c r="FO20" i="12"/>
  <c r="FN18" i="12"/>
  <c r="GJ21" i="12"/>
  <c r="HI20" i="12"/>
  <c r="FZ22" i="12"/>
  <c r="FN21" i="12"/>
  <c r="BM12" i="12"/>
  <c r="EV22" i="12"/>
  <c r="GG20" i="12"/>
  <c r="KL18" i="12"/>
  <c r="JK16" i="12"/>
  <c r="IP18" i="12"/>
  <c r="LO21" i="12"/>
  <c r="IK21" i="12"/>
  <c r="LO18" i="12"/>
  <c r="KI15" i="12"/>
  <c r="IS21" i="12"/>
  <c r="KH15" i="12"/>
  <c r="KS15" i="12"/>
  <c r="LD21" i="12"/>
  <c r="KR18" i="12"/>
  <c r="CB12" i="12"/>
  <c r="IS22" i="12"/>
  <c r="IM16" i="12"/>
  <c r="IM18" i="12"/>
  <c r="IV17" i="12"/>
  <c r="KP16" i="12"/>
  <c r="LF17" i="12"/>
  <c r="JO16" i="12"/>
  <c r="GA18" i="12"/>
  <c r="GE22" i="12"/>
  <c r="GD20" i="12"/>
  <c r="GE17" i="12"/>
  <c r="GD18" i="12"/>
  <c r="EV21" i="12"/>
  <c r="CX12" i="12"/>
  <c r="AL12" i="12"/>
  <c r="KH22" i="12"/>
  <c r="KE20" i="12"/>
  <c r="AQ12" i="12"/>
  <c r="KH16" i="12"/>
  <c r="JT15" i="12"/>
  <c r="EV20" i="12"/>
  <c r="GE18" i="12"/>
  <c r="KH21" i="12"/>
  <c r="JP22" i="12"/>
  <c r="KE22" i="12"/>
  <c r="KE18" i="12"/>
  <c r="IS18" i="12"/>
  <c r="JP17" i="12"/>
  <c r="KE17" i="12"/>
  <c r="JM22" i="12"/>
  <c r="ES21" i="12"/>
  <c r="GQ22" i="12"/>
  <c r="GJ20" i="12"/>
  <c r="HI21" i="12"/>
  <c r="FJ20" i="12"/>
  <c r="GE21" i="12"/>
  <c r="GV20" i="12"/>
  <c r="GR20" i="12"/>
  <c r="FO18" i="12"/>
  <c r="GR21" i="12"/>
  <c r="FU20" i="12"/>
  <c r="HG17" i="12"/>
  <c r="HH22" i="12"/>
  <c r="GD21" i="12"/>
  <c r="FZ17" i="12"/>
  <c r="DT12" i="12"/>
  <c r="CH12" i="12"/>
  <c r="JR22" i="12"/>
  <c r="KW22" i="12"/>
  <c r="IV21" i="12"/>
  <c r="JG22" i="12"/>
  <c r="IZ20" i="12"/>
  <c r="JJ15" i="12"/>
  <c r="JL18" i="12"/>
  <c r="LE21" i="12"/>
  <c r="JJ18" i="12"/>
  <c r="KA16" i="12"/>
  <c r="JL22" i="12"/>
  <c r="KI20" i="12"/>
  <c r="DP12" i="12"/>
  <c r="BD12" i="12"/>
  <c r="LF15" i="12"/>
  <c r="LQ15" i="12"/>
  <c r="KZ17" i="12"/>
  <c r="JR16" i="12"/>
  <c r="JD15" i="12"/>
  <c r="JI16" i="12"/>
  <c r="KH17" i="12"/>
  <c r="JP16" i="12"/>
  <c r="IR18" i="12"/>
  <c r="ES17" i="12"/>
  <c r="HE21" i="12"/>
  <c r="HE18" i="12"/>
  <c r="FZ20" i="12"/>
  <c r="FM18" i="12"/>
  <c r="FZ21" i="12"/>
  <c r="FM20" i="12"/>
  <c r="HH21" i="12"/>
  <c r="ES20" i="12"/>
  <c r="JI22" i="12"/>
  <c r="JP21" i="12"/>
  <c r="DE12" i="12"/>
  <c r="AS12" i="12"/>
  <c r="KJ20" i="12"/>
  <c r="KA15" i="12"/>
  <c r="KA21" i="12"/>
  <c r="KH20" i="12"/>
  <c r="JJ16" i="12"/>
  <c r="IZ17" i="12"/>
  <c r="JO17" i="12"/>
  <c r="JM18" i="12"/>
  <c r="HE17" i="12"/>
  <c r="GG18" i="12"/>
  <c r="GJ17" i="12"/>
  <c r="GV22" i="12"/>
  <c r="GQ18" i="12"/>
  <c r="GF17" i="12"/>
  <c r="FS22" i="12"/>
  <c r="FG21" i="12"/>
  <c r="JJ22" i="12"/>
  <c r="GF22" i="12"/>
  <c r="JG21" i="12"/>
  <c r="JC20" i="12"/>
  <c r="JR15" i="12"/>
  <c r="KI16" i="12"/>
  <c r="BW12" i="12"/>
  <c r="LS22" i="12"/>
  <c r="JL21" i="12"/>
  <c r="KL17" i="12"/>
  <c r="BV12" i="12"/>
  <c r="KA20" i="12"/>
  <c r="KK17" i="12"/>
  <c r="IT22" i="12"/>
  <c r="JJ21" i="12"/>
  <c r="JJ20" i="12"/>
  <c r="CZ12" i="12"/>
  <c r="AN12" i="12"/>
  <c r="JR21" i="12"/>
  <c r="IT15" i="12"/>
  <c r="JE15" i="12"/>
  <c r="JK17" i="12"/>
  <c r="LE16" i="12"/>
  <c r="IS16" i="12"/>
  <c r="JC18" i="12"/>
  <c r="JR17" i="12"/>
  <c r="LL16" i="12"/>
  <c r="IZ16" i="12"/>
  <c r="IK17" i="12"/>
  <c r="IR17" i="12"/>
  <c r="FU17" i="12"/>
  <c r="LI22" i="12"/>
  <c r="BK12" i="12"/>
  <c r="BH12" i="12"/>
  <c r="KJ16" i="12"/>
  <c r="JC16" i="12"/>
  <c r="BO12" i="12"/>
  <c r="IV22" i="12"/>
  <c r="JC21" i="12"/>
  <c r="JO20" i="12"/>
  <c r="BN12" i="12"/>
  <c r="JK21" i="12"/>
  <c r="JL20" i="12"/>
  <c r="CR12" i="12"/>
  <c r="JK22" i="12"/>
  <c r="JI21" i="12"/>
  <c r="JI20" i="12"/>
  <c r="KY16" i="12"/>
  <c r="JL17" i="12"/>
  <c r="LF16" i="12"/>
  <c r="IT16" i="12"/>
  <c r="KW16" i="12"/>
  <c r="IK16" i="12"/>
  <c r="LD16" i="12"/>
  <c r="IR16" i="12"/>
  <c r="KE16" i="12"/>
  <c r="FC20" i="12"/>
  <c r="CE12" i="12"/>
  <c r="FH17" i="12"/>
  <c r="GY21" i="12"/>
  <c r="KD17" i="12"/>
  <c r="EM20" i="12"/>
  <c r="EW18" i="12"/>
  <c r="KT22" i="12"/>
  <c r="JK18" i="12"/>
  <c r="HT20" i="12"/>
  <c r="HT17" i="12"/>
  <c r="GY18" i="12"/>
  <c r="FH18" i="12"/>
  <c r="HQ22" i="12"/>
  <c r="DJ12" i="12"/>
  <c r="KD22" i="12"/>
  <c r="IX18" i="12"/>
  <c r="GY20" i="12"/>
  <c r="CD11" i="12"/>
  <c r="GC15" i="12"/>
  <c r="GC22" i="12"/>
  <c r="GC18" i="12"/>
  <c r="GC21" i="12"/>
  <c r="GC20" i="12"/>
  <c r="AL13" i="12"/>
  <c r="EK16" i="12"/>
  <c r="AS11" i="12"/>
  <c r="ER15" i="12"/>
  <c r="ER20" i="12"/>
  <c r="ER22" i="12"/>
  <c r="ER18" i="12"/>
  <c r="ER17" i="12"/>
  <c r="ER21" i="12"/>
  <c r="BJ13" i="12"/>
  <c r="FI16" i="12"/>
  <c r="BQ11" i="12"/>
  <c r="FP15" i="12"/>
  <c r="FP21" i="12"/>
  <c r="FP18" i="12"/>
  <c r="FP20" i="12"/>
  <c r="FP17" i="12"/>
  <c r="LJ17" i="12"/>
  <c r="LJ20" i="12"/>
  <c r="LJ18" i="12"/>
  <c r="LJ22" i="12"/>
  <c r="LJ21" i="12"/>
  <c r="GC17" i="12"/>
  <c r="AK11" i="12"/>
  <c r="EJ15" i="12"/>
  <c r="EJ21" i="12"/>
  <c r="EJ20" i="12"/>
  <c r="EJ22" i="12"/>
  <c r="DH13" i="12"/>
  <c r="HG16" i="12"/>
  <c r="DP11" i="12"/>
  <c r="HO15" i="12"/>
  <c r="HO20" i="12"/>
  <c r="HO22" i="12"/>
  <c r="HO17" i="12"/>
  <c r="HO18" i="12"/>
  <c r="HO21" i="12"/>
  <c r="EJ17" i="12"/>
  <c r="HL16" i="12"/>
  <c r="DM13" i="12"/>
  <c r="EZ16" i="12"/>
  <c r="BA13" i="12"/>
  <c r="CY11" i="12"/>
  <c r="GX15" i="12"/>
  <c r="AM11" i="12"/>
  <c r="EL15" i="12"/>
  <c r="HK16" i="12"/>
  <c r="DL13" i="12"/>
  <c r="EY16" i="12"/>
  <c r="AZ13" i="12"/>
  <c r="CX11" i="12"/>
  <c r="GW15" i="12"/>
  <c r="AL11" i="12"/>
  <c r="EK15" i="12"/>
  <c r="BF13" i="12"/>
  <c r="FE16" i="12"/>
  <c r="DD11" i="12"/>
  <c r="HC15" i="12"/>
  <c r="AR11" i="12"/>
  <c r="EQ15" i="12"/>
  <c r="BU13" i="12"/>
  <c r="FT16" i="12"/>
  <c r="HR15" i="12"/>
  <c r="DS11" i="12"/>
  <c r="FF15" i="12"/>
  <c r="BG11" i="12"/>
  <c r="DO13" i="12"/>
  <c r="HN16" i="12"/>
  <c r="BC13" i="12"/>
  <c r="FB16" i="12"/>
  <c r="DA11" i="12"/>
  <c r="GZ15" i="12"/>
  <c r="AO11" i="12"/>
  <c r="EN15" i="12"/>
  <c r="LN18" i="12"/>
  <c r="KT15" i="12"/>
  <c r="LE15" i="12"/>
  <c r="IS15" i="12"/>
  <c r="KL16" i="12"/>
  <c r="JX15" i="12"/>
  <c r="KA18" i="12"/>
  <c r="KK16" i="12"/>
  <c r="JW15" i="12"/>
  <c r="IO22" i="12"/>
  <c r="HR21" i="12"/>
  <c r="GZ22" i="12"/>
  <c r="GX22" i="12"/>
  <c r="FH22" i="12"/>
  <c r="CM13" i="12"/>
  <c r="GL16" i="12"/>
  <c r="CT11" i="12"/>
  <c r="GS15" i="12"/>
  <c r="GV17" i="12"/>
  <c r="DC13" i="12"/>
  <c r="HB16" i="12"/>
  <c r="DJ11" i="12"/>
  <c r="HI15" i="12"/>
  <c r="AN13" i="12"/>
  <c r="EM16" i="12"/>
  <c r="AV11" i="12"/>
  <c r="EU15" i="12"/>
  <c r="EL17" i="12"/>
  <c r="EM22" i="12"/>
  <c r="GS18" i="12"/>
  <c r="HD16" i="12"/>
  <c r="DE13" i="12"/>
  <c r="ER16" i="12"/>
  <c r="AS13" i="12"/>
  <c r="GP16" i="12"/>
  <c r="GP15" i="12"/>
  <c r="CQ11" i="12"/>
  <c r="HC16" i="12"/>
  <c r="DD13" i="12"/>
  <c r="EQ16" i="12"/>
  <c r="AR13" i="12"/>
  <c r="CP11" i="12"/>
  <c r="GO15" i="12"/>
  <c r="DJ13" i="12"/>
  <c r="HI16" i="12"/>
  <c r="AX13" i="12"/>
  <c r="EW16" i="12"/>
  <c r="CV11" i="12"/>
  <c r="GU15" i="12"/>
  <c r="JV21" i="12"/>
  <c r="BM13" i="12"/>
  <c r="FL16" i="12"/>
  <c r="CL12" i="12"/>
  <c r="HJ15" i="12"/>
  <c r="DK11" i="12"/>
  <c r="EX15" i="12"/>
  <c r="AY11" i="12"/>
  <c r="IX17" i="12"/>
  <c r="DG13" i="12"/>
  <c r="HF16" i="12"/>
  <c r="AU13" i="12"/>
  <c r="ET16" i="12"/>
  <c r="CS11" i="12"/>
  <c r="GR15" i="12"/>
  <c r="LI17" i="12"/>
  <c r="IX20" i="12"/>
  <c r="JN18" i="12"/>
  <c r="JB17" i="12"/>
  <c r="JI17" i="12"/>
  <c r="KL15" i="12"/>
  <c r="KW15" i="12"/>
  <c r="IK15" i="12"/>
  <c r="KD16" i="12"/>
  <c r="JP15" i="12"/>
  <c r="JB20" i="12"/>
  <c r="LP15" i="12"/>
  <c r="KC16" i="12"/>
  <c r="JO15" i="12"/>
  <c r="EK21" i="12"/>
  <c r="IO20" i="12"/>
  <c r="FF22" i="12"/>
  <c r="FF18" i="12"/>
  <c r="EL22" i="12"/>
  <c r="CR13" i="12"/>
  <c r="GQ16" i="12"/>
  <c r="EZ21" i="12"/>
  <c r="GY17" i="12"/>
  <c r="BR13" i="12"/>
  <c r="FQ16" i="12"/>
  <c r="BY11" i="12"/>
  <c r="FX15" i="12"/>
  <c r="AW12" i="12"/>
  <c r="GJ15" i="12"/>
  <c r="CH13" i="12"/>
  <c r="GG16" i="12"/>
  <c r="CO11" i="12"/>
  <c r="GN15" i="12"/>
  <c r="GI20" i="12"/>
  <c r="EM17" i="12"/>
  <c r="GI18" i="12"/>
  <c r="CW13" i="12"/>
  <c r="GV16" i="12"/>
  <c r="AK13" i="12"/>
  <c r="EJ16" i="12"/>
  <c r="CI11" i="12"/>
  <c r="GH15" i="12"/>
  <c r="GU16" i="12"/>
  <c r="CV13" i="12"/>
  <c r="CH11" i="12"/>
  <c r="GG15" i="12"/>
  <c r="DB13" i="12"/>
  <c r="HA16" i="12"/>
  <c r="AP13" i="12"/>
  <c r="EO16" i="12"/>
  <c r="CN11" i="12"/>
  <c r="GM15" i="12"/>
  <c r="DQ13" i="12"/>
  <c r="HP16" i="12"/>
  <c r="BE13" i="12"/>
  <c r="FD16" i="12"/>
  <c r="CD12" i="12"/>
  <c r="DC11" i="12"/>
  <c r="HB15" i="12"/>
  <c r="AQ11" i="12"/>
  <c r="EP15" i="12"/>
  <c r="JN22" i="12"/>
  <c r="KD21" i="12"/>
  <c r="KT20" i="12"/>
  <c r="KS22" i="12"/>
  <c r="CY13" i="12"/>
  <c r="GX16" i="12"/>
  <c r="AM13" i="12"/>
  <c r="EL16" i="12"/>
  <c r="KC17" i="12"/>
  <c r="KJ17" i="12"/>
  <c r="IN20" i="12"/>
  <c r="JD18" i="12"/>
  <c r="LG15" i="12"/>
  <c r="KD15" i="12"/>
  <c r="KO15" i="12"/>
  <c r="JV16" i="12"/>
  <c r="JH15" i="12"/>
  <c r="IS20" i="12"/>
  <c r="LH15" i="12"/>
  <c r="JU16" i="12"/>
  <c r="LS15" i="12"/>
  <c r="JG15" i="12"/>
  <c r="GW21" i="12"/>
  <c r="EN21" i="12"/>
  <c r="EL21" i="12"/>
  <c r="FF21" i="12"/>
  <c r="DN13" i="12"/>
  <c r="HM16" i="12"/>
  <c r="GX21" i="12"/>
  <c r="CZ11" i="12"/>
  <c r="GY15" i="12"/>
  <c r="EQ21" i="12"/>
  <c r="GA21" i="12"/>
  <c r="AV13" i="12"/>
  <c r="EU16" i="12"/>
  <c r="BD11" i="12"/>
  <c r="FC15" i="12"/>
  <c r="FE20" i="12"/>
  <c r="DF13" i="12"/>
  <c r="HE16" i="12"/>
  <c r="DM11" i="12"/>
  <c r="HL15" i="12"/>
  <c r="BL13" i="12"/>
  <c r="BT11" i="12"/>
  <c r="FS15" i="12"/>
  <c r="FE21" i="12"/>
  <c r="HC17" i="12"/>
  <c r="GI17" i="12"/>
  <c r="DP13" i="12"/>
  <c r="HO16" i="12"/>
  <c r="GN16" i="12"/>
  <c r="CO13" i="12"/>
  <c r="DN12" i="12"/>
  <c r="CA11" i="12"/>
  <c r="FZ15" i="12"/>
  <c r="IX21" i="12"/>
  <c r="IO17" i="12"/>
  <c r="GM16" i="12"/>
  <c r="CN13" i="12"/>
  <c r="BZ11" i="12"/>
  <c r="FY15" i="12"/>
  <c r="CT13" i="12"/>
  <c r="GS16" i="12"/>
  <c r="DS12" i="12"/>
  <c r="BG12" i="12"/>
  <c r="CF11" i="12"/>
  <c r="GE15" i="12"/>
  <c r="DI13" i="12"/>
  <c r="HH16" i="12"/>
  <c r="AW13" i="12"/>
  <c r="EV16" i="12"/>
  <c r="CU11" i="12"/>
  <c r="GT15" i="12"/>
  <c r="JT21" i="12"/>
  <c r="CQ13" i="12"/>
  <c r="CC11" i="12"/>
  <c r="GB15" i="12"/>
  <c r="IW17" i="12"/>
  <c r="KY15" i="12"/>
  <c r="JV15" i="12"/>
  <c r="KG15" i="12"/>
  <c r="JN16" i="12"/>
  <c r="LL15" i="12"/>
  <c r="IZ15" i="12"/>
  <c r="IZ18" i="12"/>
  <c r="JM16" i="12"/>
  <c r="LK15" i="12"/>
  <c r="IY15" i="12"/>
  <c r="GX18" i="12"/>
  <c r="GZ20" i="12"/>
  <c r="HR22" i="12"/>
  <c r="DU11" i="12"/>
  <c r="HT15" i="12"/>
  <c r="HC21" i="12"/>
  <c r="DK13" i="12"/>
  <c r="HJ16" i="12"/>
  <c r="DR11" i="12"/>
  <c r="HQ15" i="12"/>
  <c r="CJ13" i="12"/>
  <c r="GI16" i="12"/>
  <c r="CR11" i="12"/>
  <c r="GQ15" i="12"/>
  <c r="AQ13" i="12"/>
  <c r="EP16" i="12"/>
  <c r="AX11" i="12"/>
  <c r="EW15" i="12"/>
  <c r="HQ21" i="12"/>
  <c r="FS20" i="12"/>
  <c r="DR13" i="12"/>
  <c r="HQ16" i="12"/>
  <c r="CU13" i="12"/>
  <c r="GT16" i="12"/>
  <c r="DB11" i="12"/>
  <c r="HA15" i="12"/>
  <c r="GF16" i="12"/>
  <c r="CG13" i="12"/>
  <c r="BS11" i="12"/>
  <c r="FR15" i="12"/>
  <c r="GE16" i="12"/>
  <c r="CF13" i="12"/>
  <c r="FQ15" i="12"/>
  <c r="BR11" i="12"/>
  <c r="JN21" i="12"/>
  <c r="KD20" i="12"/>
  <c r="CL13" i="12"/>
  <c r="GK16" i="12"/>
  <c r="DK12" i="12"/>
  <c r="AY12" i="12"/>
  <c r="BX11" i="12"/>
  <c r="FW15" i="12"/>
  <c r="DA13" i="12"/>
  <c r="GZ16" i="12"/>
  <c r="EN16" i="12"/>
  <c r="AO13" i="12"/>
  <c r="GL15" i="12"/>
  <c r="CM11" i="12"/>
  <c r="KC22" i="12"/>
  <c r="CI13" i="12"/>
  <c r="GH16" i="12"/>
  <c r="BU11" i="12"/>
  <c r="FT15" i="12"/>
  <c r="JT17" i="12"/>
  <c r="JN15" i="12"/>
  <c r="JY15" i="12"/>
  <c r="LR16" i="12"/>
  <c r="JF16" i="12"/>
  <c r="LD15" i="12"/>
  <c r="IR15" i="12"/>
  <c r="LL18" i="12"/>
  <c r="LQ16" i="12"/>
  <c r="JE16" i="12"/>
  <c r="LC15" i="12"/>
  <c r="IQ15" i="12"/>
  <c r="EK18" i="12"/>
  <c r="IO18" i="12"/>
  <c r="BB13" i="12"/>
  <c r="FA16" i="12"/>
  <c r="EN20" i="12"/>
  <c r="GX20" i="12"/>
  <c r="GZ21" i="12"/>
  <c r="CP13" i="12"/>
  <c r="GO16" i="12"/>
  <c r="CW11" i="12"/>
  <c r="GV15" i="12"/>
  <c r="GZ18" i="12"/>
  <c r="CQ12" i="12"/>
  <c r="FC18" i="12"/>
  <c r="BO13" i="12"/>
  <c r="FN16" i="12"/>
  <c r="BV11" i="12"/>
  <c r="FU15" i="12"/>
  <c r="EN17" i="12"/>
  <c r="DS13" i="12"/>
  <c r="HR16" i="12"/>
  <c r="CX13" i="12"/>
  <c r="GW16" i="12"/>
  <c r="DE11" i="12"/>
  <c r="HD15" i="12"/>
  <c r="BZ13" i="12"/>
  <c r="FY16" i="12"/>
  <c r="CG11" i="12"/>
  <c r="GF15" i="12"/>
  <c r="FX16" i="12"/>
  <c r="BY13" i="12"/>
  <c r="BK11" i="12"/>
  <c r="FJ15" i="12"/>
  <c r="FW16" i="12"/>
  <c r="BX13" i="12"/>
  <c r="FI15" i="12"/>
  <c r="BJ11" i="12"/>
  <c r="JM17" i="12"/>
  <c r="CD13" i="12"/>
  <c r="GC16" i="12"/>
  <c r="BP11" i="12"/>
  <c r="FO15" i="12"/>
  <c r="CS13" i="12"/>
  <c r="GR16" i="12"/>
  <c r="DR12" i="12"/>
  <c r="BF12" i="12"/>
  <c r="GD15" i="12"/>
  <c r="CE11" i="12"/>
  <c r="LB22" i="12"/>
  <c r="JU22" i="12"/>
  <c r="CA13" i="12"/>
  <c r="FZ16" i="12"/>
  <c r="BM11" i="12"/>
  <c r="FL15" i="12"/>
  <c r="KJ22" i="12"/>
  <c r="JD20" i="12"/>
  <c r="JT18" i="12"/>
  <c r="LR15" i="12"/>
  <c r="JF15" i="12"/>
  <c r="JQ15" i="12"/>
  <c r="LJ16" i="12"/>
  <c r="IX16" i="12"/>
  <c r="KV15" i="12"/>
  <c r="IJ15" i="12"/>
  <c r="LI16" i="12"/>
  <c r="IW16" i="12"/>
  <c r="KU15" i="12"/>
  <c r="II15" i="12"/>
  <c r="EL18" i="12"/>
  <c r="BI11" i="12"/>
  <c r="FH15" i="12"/>
  <c r="AN11" i="12"/>
  <c r="EM15" i="12"/>
  <c r="BW13" i="12"/>
  <c r="FV16" i="12"/>
  <c r="FF17" i="12"/>
  <c r="GZ17" i="12"/>
  <c r="HC20" i="12"/>
  <c r="EQ20" i="12"/>
  <c r="BT13" i="12"/>
  <c r="FS16" i="12"/>
  <c r="CB11" i="12"/>
  <c r="GA15" i="12"/>
  <c r="GX17" i="12"/>
  <c r="HR18" i="12"/>
  <c r="EQ18" i="12"/>
  <c r="AT13" i="12"/>
  <c r="ES16" i="12"/>
  <c r="BA11" i="12"/>
  <c r="EZ15" i="12"/>
  <c r="CZ13" i="12"/>
  <c r="GY16" i="12"/>
  <c r="DH11" i="12"/>
  <c r="HG15" i="12"/>
  <c r="CB13" i="12"/>
  <c r="GA16" i="12"/>
  <c r="CJ11" i="12"/>
  <c r="GI15" i="12"/>
  <c r="GW20" i="12"/>
  <c r="EK20" i="12"/>
  <c r="BD13" i="12"/>
  <c r="FC16" i="12"/>
  <c r="BQ13" i="12"/>
  <c r="FP16" i="12"/>
  <c r="DO11" i="12"/>
  <c r="HN15" i="12"/>
  <c r="BC11" i="12"/>
  <c r="FB15" i="12"/>
  <c r="FO16" i="12"/>
  <c r="BP13" i="12"/>
  <c r="HM15" i="12"/>
  <c r="DN11" i="12"/>
  <c r="FA15" i="12"/>
  <c r="BB11" i="12"/>
  <c r="BV13" i="12"/>
  <c r="FU16" i="12"/>
  <c r="CU12" i="12"/>
  <c r="DT11" i="12"/>
  <c r="HS15" i="12"/>
  <c r="BH11" i="12"/>
  <c r="FG15" i="12"/>
  <c r="CK13" i="12"/>
  <c r="GJ16" i="12"/>
  <c r="AX12" i="12"/>
  <c r="FV15" i="12"/>
  <c r="BW11" i="12"/>
  <c r="JT16" i="12"/>
  <c r="BS13" i="12"/>
  <c r="FR16" i="12"/>
  <c r="DQ11" i="12"/>
  <c r="HP15" i="12"/>
  <c r="BE11" i="12"/>
  <c r="FD15" i="12"/>
  <c r="KT21" i="12"/>
  <c r="LJ15" i="12"/>
  <c r="IX15" i="12"/>
  <c r="JI15" i="12"/>
  <c r="LB16" i="12"/>
  <c r="IP16" i="12"/>
  <c r="KN15" i="12"/>
  <c r="LA16" i="12"/>
  <c r="IO16" i="12"/>
  <c r="KM15" i="12"/>
  <c r="GW18" i="12"/>
  <c r="JM21" i="12"/>
  <c r="GA22" i="12"/>
  <c r="EZ18" i="12"/>
  <c r="FH20" i="12"/>
  <c r="HC22" i="12"/>
  <c r="GA17" i="12"/>
  <c r="HT18" i="12"/>
  <c r="AY13" i="12"/>
  <c r="EX16" i="12"/>
  <c r="BF11" i="12"/>
  <c r="FE15" i="12"/>
  <c r="EZ22" i="12"/>
  <c r="HR17" i="12"/>
  <c r="DI12" i="12"/>
  <c r="HG20" i="12"/>
  <c r="FS17" i="12"/>
  <c r="CE13" i="12"/>
  <c r="GD16" i="12"/>
  <c r="CL11" i="12"/>
  <c r="GK15" i="12"/>
  <c r="BG13" i="12"/>
  <c r="FF16" i="12"/>
  <c r="BN11" i="12"/>
  <c r="FM15" i="12"/>
  <c r="FE22" i="12"/>
  <c r="FU21" i="12"/>
  <c r="HN18" i="12"/>
  <c r="EM18" i="12"/>
  <c r="EU17" i="12"/>
  <c r="AP11" i="12"/>
  <c r="EO15" i="12"/>
  <c r="HT16" i="12"/>
  <c r="DU13" i="12"/>
  <c r="F13" i="12" s="1"/>
  <c r="FH16" i="12"/>
  <c r="BI13" i="12"/>
  <c r="DG11" i="12"/>
  <c r="HF15" i="12"/>
  <c r="AU11" i="12"/>
  <c r="ET15" i="12"/>
  <c r="DT13" i="12"/>
  <c r="HS16" i="12"/>
  <c r="FG16" i="12"/>
  <c r="BH13" i="12"/>
  <c r="DF11" i="12"/>
  <c r="HE15" i="12"/>
  <c r="AT11" i="12"/>
  <c r="ES15" i="12"/>
  <c r="BN13" i="12"/>
  <c r="FM16" i="12"/>
  <c r="CM12" i="12"/>
  <c r="DL11" i="12"/>
  <c r="HK15" i="12"/>
  <c r="AZ11" i="12"/>
  <c r="EY15" i="12"/>
  <c r="CC13" i="12"/>
  <c r="GB16" i="12"/>
  <c r="AP12" i="12"/>
  <c r="BO11" i="12"/>
  <c r="FN15" i="12"/>
  <c r="BK13" i="12"/>
  <c r="FJ16" i="12"/>
  <c r="DI11" i="12"/>
  <c r="HH15" i="12"/>
  <c r="AW11" i="12"/>
  <c r="EV15" i="12"/>
  <c r="JT22" i="12"/>
  <c r="KJ21" i="12"/>
  <c r="LB15" i="12"/>
  <c r="IP15" i="12"/>
  <c r="LM15" i="12"/>
  <c r="JA15" i="12"/>
  <c r="KT16" i="12"/>
  <c r="KF15" i="12"/>
  <c r="JT20" i="12"/>
  <c r="KJ18" i="12"/>
  <c r="KS16" i="12"/>
  <c r="KE15" i="12"/>
  <c r="V63" i="12"/>
  <c r="V62" i="12"/>
  <c r="V64" i="12"/>
  <c r="V65" i="12"/>
  <c r="V68" i="12"/>
  <c r="V69" i="12"/>
  <c r="EI59" i="12"/>
  <c r="EI58" i="12"/>
  <c r="EI61" i="12"/>
  <c r="EI60" i="12"/>
  <c r="EI67" i="12"/>
  <c r="IH59" i="12"/>
  <c r="IH58" i="12"/>
  <c r="IH60" i="12"/>
  <c r="IH61" i="12"/>
  <c r="IH67" i="12"/>
  <c r="N60" i="12"/>
  <c r="N63" i="12"/>
  <c r="N62" i="12"/>
  <c r="N65" i="12"/>
  <c r="N64" i="12"/>
  <c r="N69" i="12"/>
  <c r="N68" i="12"/>
  <c r="V72" i="12"/>
  <c r="MA95" i="12"/>
  <c r="LU95" i="12"/>
  <c r="LV95" i="12"/>
  <c r="AJ100" i="12"/>
  <c r="EI101" i="12"/>
  <c r="IH92" i="12"/>
  <c r="LV91" i="12"/>
  <c r="LU91" i="12"/>
  <c r="LV100" i="12"/>
  <c r="LU100" i="12"/>
  <c r="HW91" i="12"/>
  <c r="EI92" i="12"/>
  <c r="HV91" i="12"/>
  <c r="AJ91" i="12"/>
  <c r="IB100" i="12"/>
  <c r="IB91" i="12"/>
  <c r="MA100" i="12"/>
  <c r="N94" i="12"/>
  <c r="N91" i="12"/>
  <c r="N93" i="12"/>
  <c r="MA91" i="12"/>
  <c r="HV100" i="12"/>
  <c r="HW100" i="12"/>
  <c r="V100" i="12"/>
  <c r="V101" i="12"/>
  <c r="V103" i="12"/>
  <c r="V104" i="12"/>
  <c r="V102" i="12"/>
  <c r="V91" i="12"/>
  <c r="V93" i="12"/>
  <c r="V94" i="12"/>
  <c r="V92" i="12"/>
  <c r="N100" i="12"/>
  <c r="N102" i="12"/>
  <c r="N103" i="12"/>
  <c r="N106" i="12"/>
  <c r="N72" i="12"/>
  <c r="IH85" i="12"/>
  <c r="IH87" i="12"/>
  <c r="IH86" i="12"/>
  <c r="IH73" i="12"/>
  <c r="IH88" i="12"/>
  <c r="IH89" i="12"/>
  <c r="EI86" i="12"/>
  <c r="EI87" i="12"/>
  <c r="EI88" i="12"/>
  <c r="EI85" i="12"/>
  <c r="AJ72" i="12"/>
  <c r="EI73" i="12"/>
  <c r="LU72" i="12"/>
  <c r="LV72" i="12"/>
  <c r="HV72" i="12"/>
  <c r="HW72" i="12"/>
  <c r="IB72" i="12"/>
  <c r="MA72" i="12"/>
  <c r="V77" i="12"/>
  <c r="V74" i="12"/>
  <c r="V75" i="12"/>
  <c r="MA56" i="12"/>
  <c r="V57" i="12"/>
  <c r="V56" i="12"/>
  <c r="HW56" i="12"/>
  <c r="HV56" i="12"/>
  <c r="EI57" i="12"/>
  <c r="IH57" i="12"/>
  <c r="LU56" i="12"/>
  <c r="LV56" i="12"/>
  <c r="LV27" i="12"/>
  <c r="LU27" i="12"/>
  <c r="LV12" i="12"/>
  <c r="LU12" i="12"/>
  <c r="LV36" i="12"/>
  <c r="LU36" i="12"/>
  <c r="LU13" i="12"/>
  <c r="LV13" i="12"/>
  <c r="LU14" i="12"/>
  <c r="LV14" i="12"/>
  <c r="HW13" i="12"/>
  <c r="HV13" i="12"/>
  <c r="HW36" i="12"/>
  <c r="HV36" i="12"/>
  <c r="EM48" i="12"/>
  <c r="EM51" i="12"/>
  <c r="EM50" i="12"/>
  <c r="EM37" i="12"/>
  <c r="EM49" i="12"/>
  <c r="EM47" i="12"/>
  <c r="FS48" i="12"/>
  <c r="FS51" i="12"/>
  <c r="FS50" i="12"/>
  <c r="FS37" i="12"/>
  <c r="FS49" i="12"/>
  <c r="FS47" i="12"/>
  <c r="GY48" i="12"/>
  <c r="GY51" i="12"/>
  <c r="GY47" i="12"/>
  <c r="GY50" i="12"/>
  <c r="GY37" i="12"/>
  <c r="GY49" i="12"/>
  <c r="FD51" i="12"/>
  <c r="FD47" i="12"/>
  <c r="FD50" i="12"/>
  <c r="FD49" i="12"/>
  <c r="FD37" i="12"/>
  <c r="FD48" i="12"/>
  <c r="GJ51" i="12"/>
  <c r="GJ47" i="12"/>
  <c r="GJ50" i="12"/>
  <c r="GJ49" i="12"/>
  <c r="GJ37" i="12"/>
  <c r="GJ48" i="12"/>
  <c r="HP51" i="12"/>
  <c r="HP47" i="12"/>
  <c r="HP49" i="12"/>
  <c r="HP37" i="12"/>
  <c r="HP48" i="12"/>
  <c r="HP50" i="12"/>
  <c r="EO50" i="12"/>
  <c r="EO37" i="12"/>
  <c r="EO49" i="12"/>
  <c r="EO48" i="12"/>
  <c r="EO51" i="12"/>
  <c r="EO47" i="12"/>
  <c r="FU50" i="12"/>
  <c r="FU37" i="12"/>
  <c r="FU49" i="12"/>
  <c r="FU48" i="12"/>
  <c r="FU47" i="12"/>
  <c r="FU51" i="12"/>
  <c r="HA50" i="12"/>
  <c r="HA37" i="12"/>
  <c r="HA49" i="12"/>
  <c r="HA48" i="12"/>
  <c r="HA51" i="12"/>
  <c r="HA47" i="12"/>
  <c r="FF51" i="12"/>
  <c r="FF49" i="12"/>
  <c r="FF48" i="12"/>
  <c r="FF47" i="12"/>
  <c r="FF50" i="12"/>
  <c r="FF37" i="12"/>
  <c r="GL51" i="12"/>
  <c r="GL49" i="12"/>
  <c r="GL48" i="12"/>
  <c r="GL47" i="12"/>
  <c r="GL50" i="12"/>
  <c r="GL37" i="12"/>
  <c r="HR51" i="12"/>
  <c r="HR49" i="12"/>
  <c r="HR50" i="12"/>
  <c r="HR48" i="12"/>
  <c r="HR47" i="12"/>
  <c r="HR37" i="12"/>
  <c r="EI49" i="12"/>
  <c r="EI47" i="12"/>
  <c r="EI51" i="12"/>
  <c r="EI37" i="12"/>
  <c r="EI48" i="12"/>
  <c r="EI50" i="12"/>
  <c r="FO51" i="12"/>
  <c r="FO48" i="12"/>
  <c r="FO50" i="12"/>
  <c r="FO37" i="12"/>
  <c r="FO47" i="12"/>
  <c r="FO49" i="12"/>
  <c r="GU51" i="12"/>
  <c r="GU48" i="12"/>
  <c r="GU47" i="12"/>
  <c r="GU50" i="12"/>
  <c r="GU37" i="12"/>
  <c r="GU49" i="12"/>
  <c r="ER47" i="12"/>
  <c r="ER51" i="12"/>
  <c r="ER50" i="12"/>
  <c r="ER49" i="12"/>
  <c r="ER48" i="12"/>
  <c r="ER37" i="12"/>
  <c r="FX47" i="12"/>
  <c r="FX51" i="12"/>
  <c r="FX50" i="12"/>
  <c r="FX49" i="12"/>
  <c r="FX48" i="12"/>
  <c r="FX37" i="12"/>
  <c r="HD47" i="12"/>
  <c r="HD51" i="12"/>
  <c r="HD50" i="12"/>
  <c r="HD49" i="12"/>
  <c r="HD48" i="12"/>
  <c r="HD37" i="12"/>
  <c r="FA50" i="12"/>
  <c r="FA37" i="12"/>
  <c r="FA49" i="12"/>
  <c r="FA51" i="12"/>
  <c r="FA48" i="12"/>
  <c r="FA47" i="12"/>
  <c r="GG50" i="12"/>
  <c r="GG37" i="12"/>
  <c r="GG49" i="12"/>
  <c r="GG51" i="12"/>
  <c r="GG48" i="12"/>
  <c r="GG47" i="12"/>
  <c r="HM37" i="12"/>
  <c r="HM50" i="12"/>
  <c r="HM49" i="12"/>
  <c r="HM51" i="12"/>
  <c r="HM48" i="12"/>
  <c r="HM47" i="12"/>
  <c r="FJ51" i="12"/>
  <c r="FJ49" i="12"/>
  <c r="FJ48" i="12"/>
  <c r="FJ47" i="12"/>
  <c r="FJ50" i="12"/>
  <c r="FJ37" i="12"/>
  <c r="GP51" i="12"/>
  <c r="GP49" i="12"/>
  <c r="GP48" i="12"/>
  <c r="GP47" i="12"/>
  <c r="GP50" i="12"/>
  <c r="GP37" i="12"/>
  <c r="GC50" i="12"/>
  <c r="GC37" i="12"/>
  <c r="GC51" i="12"/>
  <c r="GC49" i="12"/>
  <c r="GC48" i="12"/>
  <c r="GC47" i="12"/>
  <c r="HI50" i="12"/>
  <c r="HI37" i="12"/>
  <c r="HI49" i="12"/>
  <c r="HI48" i="12"/>
  <c r="HI51" i="12"/>
  <c r="HI47" i="12"/>
  <c r="FN51" i="12"/>
  <c r="FN49" i="12"/>
  <c r="FN48" i="12"/>
  <c r="FN47" i="12"/>
  <c r="FN50" i="12"/>
  <c r="FN37" i="12"/>
  <c r="GT51" i="12"/>
  <c r="GT49" i="12"/>
  <c r="GT48" i="12"/>
  <c r="GT47" i="12"/>
  <c r="GT50" i="12"/>
  <c r="GT37" i="12"/>
  <c r="EQ48" i="12"/>
  <c r="EQ51" i="12"/>
  <c r="EQ50" i="12"/>
  <c r="EQ37" i="12"/>
  <c r="EQ49" i="12"/>
  <c r="EQ47" i="12"/>
  <c r="FW48" i="12"/>
  <c r="FW51" i="12"/>
  <c r="FW50" i="12"/>
  <c r="FW37" i="12"/>
  <c r="FW49" i="12"/>
  <c r="FW47" i="12"/>
  <c r="HC48" i="12"/>
  <c r="HC47" i="12"/>
  <c r="HC51" i="12"/>
  <c r="HC50" i="12"/>
  <c r="HC37" i="12"/>
  <c r="HC49" i="12"/>
  <c r="EZ47" i="12"/>
  <c r="EZ50" i="12"/>
  <c r="EZ49" i="12"/>
  <c r="EZ48" i="12"/>
  <c r="EZ37" i="12"/>
  <c r="EZ51" i="12"/>
  <c r="GF47" i="12"/>
  <c r="GF50" i="12"/>
  <c r="GF49" i="12"/>
  <c r="GF48" i="12"/>
  <c r="GF51" i="12"/>
  <c r="GF37" i="12"/>
  <c r="HL51" i="12"/>
  <c r="HL47" i="12"/>
  <c r="HL50" i="12"/>
  <c r="HL49" i="12"/>
  <c r="HL48" i="12"/>
  <c r="HL37" i="12"/>
  <c r="FI51" i="12"/>
  <c r="FI50" i="12"/>
  <c r="FI37" i="12"/>
  <c r="FI49" i="12"/>
  <c r="FI48" i="12"/>
  <c r="FI47" i="12"/>
  <c r="GO51" i="12"/>
  <c r="GO50" i="12"/>
  <c r="GO37" i="12"/>
  <c r="GO49" i="12"/>
  <c r="GO48" i="12"/>
  <c r="GO47" i="12"/>
  <c r="IH50" i="12"/>
  <c r="IH48" i="12"/>
  <c r="IH46" i="12"/>
  <c r="IH54" i="12"/>
  <c r="IH51" i="12"/>
  <c r="IH37" i="12"/>
  <c r="IH49" i="12"/>
  <c r="IH47" i="12"/>
  <c r="EL51" i="12"/>
  <c r="EL49" i="12"/>
  <c r="EL48" i="12"/>
  <c r="EL47" i="12"/>
  <c r="EL37" i="12"/>
  <c r="EL50" i="12"/>
  <c r="FR51" i="12"/>
  <c r="FR49" i="12"/>
  <c r="FR48" i="12"/>
  <c r="FR47" i="12"/>
  <c r="FR37" i="12"/>
  <c r="FR50" i="12"/>
  <c r="GX51" i="12"/>
  <c r="GX49" i="12"/>
  <c r="GX48" i="12"/>
  <c r="GX47" i="12"/>
  <c r="GX37" i="12"/>
  <c r="GX50" i="12"/>
  <c r="EU48" i="12"/>
  <c r="EU50" i="12"/>
  <c r="EU37" i="12"/>
  <c r="EU51" i="12"/>
  <c r="EU47" i="12"/>
  <c r="EU49" i="12"/>
  <c r="GA48" i="12"/>
  <c r="GA50" i="12"/>
  <c r="GA37" i="12"/>
  <c r="GA51" i="12"/>
  <c r="GA47" i="12"/>
  <c r="GA49" i="12"/>
  <c r="HG51" i="12"/>
  <c r="HG48" i="12"/>
  <c r="HG47" i="12"/>
  <c r="HG50" i="12"/>
  <c r="HG37" i="12"/>
  <c r="HG49" i="12"/>
  <c r="FL47" i="12"/>
  <c r="FL50" i="12"/>
  <c r="FL51" i="12"/>
  <c r="FL49" i="12"/>
  <c r="FL37" i="12"/>
  <c r="FL48" i="12"/>
  <c r="GR47" i="12"/>
  <c r="GR50" i="12"/>
  <c r="GR51" i="12"/>
  <c r="GR49" i="12"/>
  <c r="GR37" i="12"/>
  <c r="GR48" i="12"/>
  <c r="FC48" i="12"/>
  <c r="FC51" i="12"/>
  <c r="FC50" i="12"/>
  <c r="FC37" i="12"/>
  <c r="FC49" i="12"/>
  <c r="FC47" i="12"/>
  <c r="GI48" i="12"/>
  <c r="GI51" i="12"/>
  <c r="GI50" i="12"/>
  <c r="GI37" i="12"/>
  <c r="GI49" i="12"/>
  <c r="GI47" i="12"/>
  <c r="HO51" i="12"/>
  <c r="HO50" i="12"/>
  <c r="HO48" i="12"/>
  <c r="HO47" i="12"/>
  <c r="HO37" i="12"/>
  <c r="HO49" i="12"/>
  <c r="EN51" i="12"/>
  <c r="EN47" i="12"/>
  <c r="EN50" i="12"/>
  <c r="EN49" i="12"/>
  <c r="EN37" i="12"/>
  <c r="EN48" i="12"/>
  <c r="FT51" i="12"/>
  <c r="FT47" i="12"/>
  <c r="FT50" i="12"/>
  <c r="FT49" i="12"/>
  <c r="FT37" i="12"/>
  <c r="FT48" i="12"/>
  <c r="GZ51" i="12"/>
  <c r="GZ47" i="12"/>
  <c r="GZ50" i="12"/>
  <c r="GZ49" i="12"/>
  <c r="GZ37" i="12"/>
  <c r="GZ48" i="12"/>
  <c r="FE50" i="12"/>
  <c r="FE37" i="12"/>
  <c r="FE49" i="12"/>
  <c r="FE48" i="12"/>
  <c r="FE47" i="12"/>
  <c r="FE51" i="12"/>
  <c r="GK50" i="12"/>
  <c r="GK37" i="12"/>
  <c r="GK49" i="12"/>
  <c r="GK48" i="12"/>
  <c r="GK51" i="12"/>
  <c r="GK47" i="12"/>
  <c r="HQ37" i="12"/>
  <c r="HQ51" i="12"/>
  <c r="HQ49" i="12"/>
  <c r="HQ50" i="12"/>
  <c r="HQ48" i="12"/>
  <c r="HQ47" i="12"/>
  <c r="EP51" i="12"/>
  <c r="EP49" i="12"/>
  <c r="EP48" i="12"/>
  <c r="EP47" i="12"/>
  <c r="EP50" i="12"/>
  <c r="EP37" i="12"/>
  <c r="FV51" i="12"/>
  <c r="FV49" i="12"/>
  <c r="FV48" i="12"/>
  <c r="FV47" i="12"/>
  <c r="FV50" i="12"/>
  <c r="FV37" i="12"/>
  <c r="HB51" i="12"/>
  <c r="HB49" i="12"/>
  <c r="HB48" i="12"/>
  <c r="HB47" i="12"/>
  <c r="HB50" i="12"/>
  <c r="HB37" i="12"/>
  <c r="EY51" i="12"/>
  <c r="EY48" i="12"/>
  <c r="EY50" i="12"/>
  <c r="EY37" i="12"/>
  <c r="EY47" i="12"/>
  <c r="EY49" i="12"/>
  <c r="GE51" i="12"/>
  <c r="GE48" i="12"/>
  <c r="GE50" i="12"/>
  <c r="GE37" i="12"/>
  <c r="GE47" i="12"/>
  <c r="GE49" i="12"/>
  <c r="HK51" i="12"/>
  <c r="HK50" i="12"/>
  <c r="HK48" i="12"/>
  <c r="HK47" i="12"/>
  <c r="HK37" i="12"/>
  <c r="HK49" i="12"/>
  <c r="FH47" i="12"/>
  <c r="FH51" i="12"/>
  <c r="FH50" i="12"/>
  <c r="FH49" i="12"/>
  <c r="FH48" i="12"/>
  <c r="FH37" i="12"/>
  <c r="GN47" i="12"/>
  <c r="GN51" i="12"/>
  <c r="GN50" i="12"/>
  <c r="GN49" i="12"/>
  <c r="GN48" i="12"/>
  <c r="GN37" i="12"/>
  <c r="HT51" i="12"/>
  <c r="N51" i="12" s="1"/>
  <c r="HT50" i="12"/>
  <c r="N50" i="12" s="1"/>
  <c r="HT47" i="12"/>
  <c r="N47" i="12" s="1"/>
  <c r="N39" i="12"/>
  <c r="HT49" i="12"/>
  <c r="N49" i="12" s="1"/>
  <c r="N41" i="12"/>
  <c r="N40" i="12"/>
  <c r="HT48" i="12"/>
  <c r="N48" i="12" s="1"/>
  <c r="HT37" i="12"/>
  <c r="N37" i="12" s="1"/>
  <c r="EK50" i="12"/>
  <c r="EK37" i="12"/>
  <c r="EK49" i="12"/>
  <c r="EK51" i="12"/>
  <c r="EK48" i="12"/>
  <c r="EK47" i="12"/>
  <c r="FQ50" i="12"/>
  <c r="FQ37" i="12"/>
  <c r="FQ49" i="12"/>
  <c r="FQ51" i="12"/>
  <c r="FQ48" i="12"/>
  <c r="FQ47" i="12"/>
  <c r="GW50" i="12"/>
  <c r="GW37" i="12"/>
  <c r="GW49" i="12"/>
  <c r="GW51" i="12"/>
  <c r="GW48" i="12"/>
  <c r="GW47" i="12"/>
  <c r="ET51" i="12"/>
  <c r="ET49" i="12"/>
  <c r="ET48" i="12"/>
  <c r="ET47" i="12"/>
  <c r="ET50" i="12"/>
  <c r="ET37" i="12"/>
  <c r="FZ51" i="12"/>
  <c r="FZ49" i="12"/>
  <c r="FZ48" i="12"/>
  <c r="FZ47" i="12"/>
  <c r="FZ50" i="12"/>
  <c r="FZ37" i="12"/>
  <c r="HF51" i="12"/>
  <c r="HF49" i="12"/>
  <c r="HF48" i="12"/>
  <c r="HF47" i="12"/>
  <c r="HF50" i="12"/>
  <c r="HF37" i="12"/>
  <c r="EW50" i="12"/>
  <c r="EW37" i="12"/>
  <c r="EW51" i="12"/>
  <c r="EW49" i="12"/>
  <c r="EW48" i="12"/>
  <c r="EW47" i="12"/>
  <c r="FK48" i="12"/>
  <c r="FK50" i="12"/>
  <c r="FK37" i="12"/>
  <c r="FK51" i="12"/>
  <c r="FK47" i="12"/>
  <c r="FK49" i="12"/>
  <c r="GQ48" i="12"/>
  <c r="GQ47" i="12"/>
  <c r="GQ50" i="12"/>
  <c r="GQ37" i="12"/>
  <c r="GQ51" i="12"/>
  <c r="GQ49" i="12"/>
  <c r="EV47" i="12"/>
  <c r="EV50" i="12"/>
  <c r="EV51" i="12"/>
  <c r="EV49" i="12"/>
  <c r="EV37" i="12"/>
  <c r="EV48" i="12"/>
  <c r="GB47" i="12"/>
  <c r="GB50" i="12"/>
  <c r="GB51" i="12"/>
  <c r="GB49" i="12"/>
  <c r="GB37" i="12"/>
  <c r="GB48" i="12"/>
  <c r="HH51" i="12"/>
  <c r="HH47" i="12"/>
  <c r="HH50" i="12"/>
  <c r="HH49" i="12"/>
  <c r="HH37" i="12"/>
  <c r="HH48" i="12"/>
  <c r="FM50" i="12"/>
  <c r="FM37" i="12"/>
  <c r="FM51" i="12"/>
  <c r="FM49" i="12"/>
  <c r="FM48" i="12"/>
  <c r="FM47" i="12"/>
  <c r="GS50" i="12"/>
  <c r="GS37" i="12"/>
  <c r="GS51" i="12"/>
  <c r="GS49" i="12"/>
  <c r="GS48" i="12"/>
  <c r="GS47" i="12"/>
  <c r="EX51" i="12"/>
  <c r="EX49" i="12"/>
  <c r="EX48" i="12"/>
  <c r="EX47" i="12"/>
  <c r="EX50" i="12"/>
  <c r="EX37" i="12"/>
  <c r="GD51" i="12"/>
  <c r="GD49" i="12"/>
  <c r="GD48" i="12"/>
  <c r="GD47" i="12"/>
  <c r="GD50" i="12"/>
  <c r="GD37" i="12"/>
  <c r="HJ51" i="12"/>
  <c r="HJ49" i="12"/>
  <c r="HJ48" i="12"/>
  <c r="HJ47" i="12"/>
  <c r="HJ50" i="12"/>
  <c r="HJ37" i="12"/>
  <c r="FG48" i="12"/>
  <c r="FG51" i="12"/>
  <c r="FG50" i="12"/>
  <c r="FG37" i="12"/>
  <c r="FG49" i="12"/>
  <c r="FG47" i="12"/>
  <c r="GM48" i="12"/>
  <c r="GM47" i="12"/>
  <c r="GM51" i="12"/>
  <c r="GM50" i="12"/>
  <c r="GM37" i="12"/>
  <c r="GM49" i="12"/>
  <c r="HS51" i="12"/>
  <c r="HS50" i="12"/>
  <c r="HS48" i="12"/>
  <c r="HS47" i="12"/>
  <c r="HS37" i="12"/>
  <c r="HS49" i="12"/>
  <c r="EJ47" i="12"/>
  <c r="EJ50" i="12"/>
  <c r="EJ49" i="12"/>
  <c r="EJ48" i="12"/>
  <c r="EJ51" i="12"/>
  <c r="EJ37" i="12"/>
  <c r="FP47" i="12"/>
  <c r="FP50" i="12"/>
  <c r="FP49" i="12"/>
  <c r="FP51" i="12"/>
  <c r="FP48" i="12"/>
  <c r="FP37" i="12"/>
  <c r="GV47" i="12"/>
  <c r="GV50" i="12"/>
  <c r="GV49" i="12"/>
  <c r="GV48" i="12"/>
  <c r="GV51" i="12"/>
  <c r="GV37" i="12"/>
  <c r="ES51" i="12"/>
  <c r="ES50" i="12"/>
  <c r="ES37" i="12"/>
  <c r="ES49" i="12"/>
  <c r="ES48" i="12"/>
  <c r="ES47" i="12"/>
  <c r="FY51" i="12"/>
  <c r="FY50" i="12"/>
  <c r="FY37" i="12"/>
  <c r="FY49" i="12"/>
  <c r="FY48" i="12"/>
  <c r="FY47" i="12"/>
  <c r="HE51" i="12"/>
  <c r="HE50" i="12"/>
  <c r="HE37" i="12"/>
  <c r="HE49" i="12"/>
  <c r="HE48" i="12"/>
  <c r="HE47" i="12"/>
  <c r="FB51" i="12"/>
  <c r="FB49" i="12"/>
  <c r="FB48" i="12"/>
  <c r="FB47" i="12"/>
  <c r="FB37" i="12"/>
  <c r="FB50" i="12"/>
  <c r="GH51" i="12"/>
  <c r="GH49" i="12"/>
  <c r="GH48" i="12"/>
  <c r="GH47" i="12"/>
  <c r="GH37" i="12"/>
  <c r="GH50" i="12"/>
  <c r="HN51" i="12"/>
  <c r="HN50" i="12"/>
  <c r="HN49" i="12"/>
  <c r="HN48" i="12"/>
  <c r="HN47" i="12"/>
  <c r="HN37" i="12"/>
  <c r="V36" i="12"/>
  <c r="V39" i="12"/>
  <c r="V41" i="12"/>
  <c r="V40" i="12"/>
  <c r="MA36" i="12"/>
  <c r="N36" i="12"/>
  <c r="AJ36" i="12"/>
  <c r="IB36" i="12"/>
  <c r="IH32" i="12"/>
  <c r="IH31" i="12"/>
  <c r="IH30" i="12"/>
  <c r="IH28" i="12"/>
  <c r="IH33" i="12"/>
  <c r="MA14" i="12"/>
  <c r="V29" i="12"/>
  <c r="V28" i="12"/>
  <c r="MA13" i="12"/>
  <c r="MA12" i="12"/>
  <c r="MA27" i="12"/>
  <c r="V27" i="12"/>
  <c r="AJ13" i="12"/>
  <c r="V13" i="12"/>
  <c r="IB13" i="12"/>
  <c r="S13" i="12" s="1"/>
  <c r="V14" i="12"/>
  <c r="LW255" i="12" l="1"/>
  <c r="LX255" i="12" s="1"/>
  <c r="LW256" i="12"/>
  <c r="LX256" i="12" s="1"/>
  <c r="HX251" i="12"/>
  <c r="HY251" i="12" s="1"/>
  <c r="HX249" i="12"/>
  <c r="HY249" i="12" s="1"/>
  <c r="LW258" i="12"/>
  <c r="LX258" i="12" s="1"/>
  <c r="LW257" i="12"/>
  <c r="LY257" i="12" s="1"/>
  <c r="LW254" i="12"/>
  <c r="LY254" i="12" s="1"/>
  <c r="HX250" i="12"/>
  <c r="HZ250" i="12" s="1"/>
  <c r="HX252" i="12"/>
  <c r="HZ252" i="12" s="1"/>
  <c r="HX248" i="12"/>
  <c r="HZ248" i="12" s="1"/>
  <c r="IC178" i="12"/>
  <c r="MB170" i="12"/>
  <c r="MB182" i="12"/>
  <c r="MC179" i="12"/>
  <c r="ID179" i="12"/>
  <c r="MB183" i="12"/>
  <c r="IC171" i="12"/>
  <c r="IC172" i="12"/>
  <c r="MB177" i="12"/>
  <c r="MB184" i="12"/>
  <c r="ID171" i="12"/>
  <c r="MB172" i="12"/>
  <c r="W172" i="12" s="1"/>
  <c r="X172" i="12" s="1"/>
  <c r="MB179" i="12"/>
  <c r="MC180" i="12"/>
  <c r="Y180" i="12" s="1"/>
  <c r="Z180" i="12" s="1"/>
  <c r="BU186" i="12"/>
  <c r="BU188" i="12"/>
  <c r="BU184" i="12"/>
  <c r="BU189" i="12"/>
  <c r="BU183" i="12"/>
  <c r="BU169" i="12"/>
  <c r="BU185" i="12"/>
  <c r="BU187" i="12"/>
  <c r="BU181" i="12"/>
  <c r="BU182" i="12"/>
  <c r="BK187" i="12"/>
  <c r="BK186" i="12"/>
  <c r="BK169" i="12"/>
  <c r="BK188" i="12"/>
  <c r="BK189" i="12"/>
  <c r="BK181" i="12"/>
  <c r="BK183" i="12"/>
  <c r="BK182" i="12"/>
  <c r="BK185" i="12"/>
  <c r="BK184" i="12"/>
  <c r="BD187" i="12"/>
  <c r="BD185" i="12"/>
  <c r="BD188" i="12"/>
  <c r="BD183" i="12"/>
  <c r="BD186" i="12"/>
  <c r="BD189" i="12"/>
  <c r="BD182" i="12"/>
  <c r="BD184" i="12"/>
  <c r="BD181" i="12"/>
  <c r="BD169" i="12"/>
  <c r="DC182" i="12"/>
  <c r="DC186" i="12"/>
  <c r="DC188" i="12"/>
  <c r="DC185" i="12"/>
  <c r="DC181" i="12"/>
  <c r="DC187" i="12"/>
  <c r="DC189" i="12"/>
  <c r="DC183" i="12"/>
  <c r="DC184" i="12"/>
  <c r="DC169" i="12"/>
  <c r="BR186" i="12"/>
  <c r="BR184" i="12"/>
  <c r="BR181" i="12"/>
  <c r="BR188" i="12"/>
  <c r="BR187" i="12"/>
  <c r="BR183" i="12"/>
  <c r="BR169" i="12"/>
  <c r="BR185" i="12"/>
  <c r="BR182" i="12"/>
  <c r="BR189" i="12"/>
  <c r="AX187" i="12"/>
  <c r="AX169" i="12"/>
  <c r="AX188" i="12"/>
  <c r="AX184" i="12"/>
  <c r="AX186" i="12"/>
  <c r="AX182" i="12"/>
  <c r="AX185" i="12"/>
  <c r="AX183" i="12"/>
  <c r="AX189" i="12"/>
  <c r="AX181" i="12"/>
  <c r="BG187" i="12"/>
  <c r="BG186" i="12"/>
  <c r="BG182" i="12"/>
  <c r="BG184" i="12"/>
  <c r="BG181" i="12"/>
  <c r="BG169" i="12"/>
  <c r="BG188" i="12"/>
  <c r="BG183" i="12"/>
  <c r="BG185" i="12"/>
  <c r="BG189" i="12"/>
  <c r="MC183" i="12"/>
  <c r="DE169" i="12"/>
  <c r="DE187" i="12"/>
  <c r="DE183" i="12"/>
  <c r="DE184" i="12"/>
  <c r="DE186" i="12"/>
  <c r="DE188" i="12"/>
  <c r="DE189" i="12"/>
  <c r="DE185" i="12"/>
  <c r="DE181" i="12"/>
  <c r="DE182" i="12"/>
  <c r="AT187" i="12"/>
  <c r="AT186" i="12"/>
  <c r="AT185" i="12"/>
  <c r="AT182" i="12"/>
  <c r="AT181" i="12"/>
  <c r="AT189" i="12"/>
  <c r="AT188" i="12"/>
  <c r="AT183" i="12"/>
  <c r="AT184" i="12"/>
  <c r="AT169" i="12"/>
  <c r="CG182" i="12"/>
  <c r="CG185" i="12"/>
  <c r="CG189" i="12"/>
  <c r="CG181" i="12"/>
  <c r="CG187" i="12"/>
  <c r="CG186" i="12"/>
  <c r="CG188" i="12"/>
  <c r="CG169" i="12"/>
  <c r="CG184" i="12"/>
  <c r="CG183" i="12"/>
  <c r="MC177" i="12"/>
  <c r="Y177" i="12" s="1"/>
  <c r="Z177" i="12" s="1"/>
  <c r="DK183" i="12"/>
  <c r="DK184" i="12"/>
  <c r="DK182" i="12"/>
  <c r="DK187" i="12"/>
  <c r="DK181" i="12"/>
  <c r="DK185" i="12"/>
  <c r="DK186" i="12"/>
  <c r="DK188" i="12"/>
  <c r="DK169" i="12"/>
  <c r="DK189" i="12"/>
  <c r="DP187" i="12"/>
  <c r="DP185" i="12"/>
  <c r="DP186" i="12"/>
  <c r="DP169" i="12"/>
  <c r="DP189" i="12"/>
  <c r="DP181" i="12"/>
  <c r="DP188" i="12"/>
  <c r="DP182" i="12"/>
  <c r="DP184" i="12"/>
  <c r="DP183" i="12"/>
  <c r="BA181" i="12"/>
  <c r="BA187" i="12"/>
  <c r="BA169" i="12"/>
  <c r="BA186" i="12"/>
  <c r="BA189" i="12"/>
  <c r="BA183" i="12"/>
  <c r="BA182" i="12"/>
  <c r="BA185" i="12"/>
  <c r="BA188" i="12"/>
  <c r="BA184" i="12"/>
  <c r="BC187" i="12"/>
  <c r="BC186" i="12"/>
  <c r="BC183" i="12"/>
  <c r="BC184" i="12"/>
  <c r="BC185" i="12"/>
  <c r="BC181" i="12"/>
  <c r="BC189" i="12"/>
  <c r="BC169" i="12"/>
  <c r="BC188" i="12"/>
  <c r="BC182" i="12"/>
  <c r="CD188" i="12"/>
  <c r="CD185" i="12"/>
  <c r="CD186" i="12"/>
  <c r="CD187" i="12"/>
  <c r="CD184" i="12"/>
  <c r="CD189" i="12"/>
  <c r="CD169" i="12"/>
  <c r="CD182" i="12"/>
  <c r="CD181" i="12"/>
  <c r="CD183" i="12"/>
  <c r="CK188" i="12"/>
  <c r="CK185" i="12"/>
  <c r="CK189" i="12"/>
  <c r="CK186" i="12"/>
  <c r="CK183" i="12"/>
  <c r="CK169" i="12"/>
  <c r="CK184" i="12"/>
  <c r="CK182" i="12"/>
  <c r="CK187" i="12"/>
  <c r="CK181" i="12"/>
  <c r="BW186" i="12"/>
  <c r="BW183" i="12"/>
  <c r="BW187" i="12"/>
  <c r="BW182" i="12"/>
  <c r="BW189" i="12"/>
  <c r="BW185" i="12"/>
  <c r="BW169" i="12"/>
  <c r="BW188" i="12"/>
  <c r="BW181" i="12"/>
  <c r="BW184" i="12"/>
  <c r="IC180" i="12"/>
  <c r="O180" i="12" s="1"/>
  <c r="P180" i="12" s="1"/>
  <c r="MB185" i="12"/>
  <c r="ID180" i="12"/>
  <c r="Q180" i="12" s="1"/>
  <c r="R180" i="12" s="1"/>
  <c r="CI188" i="12"/>
  <c r="CI185" i="12"/>
  <c r="CI183" i="12"/>
  <c r="CI189" i="12"/>
  <c r="CI186" i="12"/>
  <c r="CI187" i="12"/>
  <c r="CI182" i="12"/>
  <c r="CI169" i="12"/>
  <c r="CI184" i="12"/>
  <c r="CI181" i="12"/>
  <c r="CE184" i="12"/>
  <c r="CE169" i="12"/>
  <c r="CE183" i="12"/>
  <c r="CE189" i="12"/>
  <c r="CE185" i="12"/>
  <c r="CE186" i="12"/>
  <c r="CE187" i="12"/>
  <c r="CE188" i="12"/>
  <c r="CE181" i="12"/>
  <c r="CE182" i="12"/>
  <c r="BZ188" i="12"/>
  <c r="BZ169" i="12"/>
  <c r="BZ184" i="12"/>
  <c r="BZ187" i="12"/>
  <c r="BZ186" i="12"/>
  <c r="BZ185" i="12"/>
  <c r="BZ183" i="12"/>
  <c r="BZ181" i="12"/>
  <c r="BZ189" i="12"/>
  <c r="BZ182" i="12"/>
  <c r="CU181" i="12"/>
  <c r="CU189" i="12"/>
  <c r="CU169" i="12"/>
  <c r="CU184" i="12"/>
  <c r="CU185" i="12"/>
  <c r="CU186" i="12"/>
  <c r="CU187" i="12"/>
  <c r="CU188" i="12"/>
  <c r="CU183" i="12"/>
  <c r="CU182" i="12"/>
  <c r="MC182" i="12"/>
  <c r="Y182" i="12" s="1"/>
  <c r="Z182" i="12" s="1"/>
  <c r="BN187" i="12"/>
  <c r="BN188" i="12"/>
  <c r="BN186" i="12"/>
  <c r="BN183" i="12"/>
  <c r="BN185" i="12"/>
  <c r="BN189" i="12"/>
  <c r="BN169" i="12"/>
  <c r="BN181" i="12"/>
  <c r="BN184" i="12"/>
  <c r="BN182" i="12"/>
  <c r="BJ187" i="12"/>
  <c r="BJ182" i="12"/>
  <c r="BJ169" i="12"/>
  <c r="BJ186" i="12"/>
  <c r="BJ188" i="12"/>
  <c r="BJ183" i="12"/>
  <c r="BJ189" i="12"/>
  <c r="BJ181" i="12"/>
  <c r="BJ184" i="12"/>
  <c r="BJ185" i="12"/>
  <c r="CH185" i="12"/>
  <c r="CH187" i="12"/>
  <c r="CH188" i="12"/>
  <c r="CH181" i="12"/>
  <c r="CH184" i="12"/>
  <c r="CH183" i="12"/>
  <c r="CH182" i="12"/>
  <c r="CH186" i="12"/>
  <c r="CH189" i="12"/>
  <c r="CH169" i="12"/>
  <c r="BQ182" i="12"/>
  <c r="BQ185" i="12"/>
  <c r="BQ181" i="12"/>
  <c r="BQ189" i="12"/>
  <c r="BQ184" i="12"/>
  <c r="BQ169" i="12"/>
  <c r="BQ183" i="12"/>
  <c r="BQ186" i="12"/>
  <c r="BQ187" i="12"/>
  <c r="BQ188" i="12"/>
  <c r="BX182" i="12"/>
  <c r="BX186" i="12"/>
  <c r="BX184" i="12"/>
  <c r="BX183" i="12"/>
  <c r="BX188" i="12"/>
  <c r="BX169" i="12"/>
  <c r="BX187" i="12"/>
  <c r="BX185" i="12"/>
  <c r="BX181" i="12"/>
  <c r="BX189" i="12"/>
  <c r="CL188" i="12"/>
  <c r="CL182" i="12"/>
  <c r="CL181" i="12"/>
  <c r="CL187" i="12"/>
  <c r="CL184" i="12"/>
  <c r="CL183" i="12"/>
  <c r="CL186" i="12"/>
  <c r="CL185" i="12"/>
  <c r="CL169" i="12"/>
  <c r="CL189" i="12"/>
  <c r="AY184" i="12"/>
  <c r="AY187" i="12"/>
  <c r="AY182" i="12"/>
  <c r="AY185" i="12"/>
  <c r="AY169" i="12"/>
  <c r="AY183" i="12"/>
  <c r="AY181" i="12"/>
  <c r="AY189" i="12"/>
  <c r="AY186" i="12"/>
  <c r="AY188" i="12"/>
  <c r="DF187" i="12"/>
  <c r="DF189" i="12"/>
  <c r="DF169" i="12"/>
  <c r="DF184" i="12"/>
  <c r="DF185" i="12"/>
  <c r="DF188" i="12"/>
  <c r="DF183" i="12"/>
  <c r="DF182" i="12"/>
  <c r="DF186" i="12"/>
  <c r="DF181" i="12"/>
  <c r="CR188" i="12"/>
  <c r="CR169" i="12"/>
  <c r="CR189" i="12"/>
  <c r="CR183" i="12"/>
  <c r="CR182" i="12"/>
  <c r="CR186" i="12"/>
  <c r="CR185" i="12"/>
  <c r="CR181" i="12"/>
  <c r="CR184" i="12"/>
  <c r="CR187" i="12"/>
  <c r="MC170" i="12"/>
  <c r="BO187" i="12"/>
  <c r="BO182" i="12"/>
  <c r="BO189" i="12"/>
  <c r="BO185" i="12"/>
  <c r="BO181" i="12"/>
  <c r="BO186" i="12"/>
  <c r="BO183" i="12"/>
  <c r="BO184" i="12"/>
  <c r="BO169" i="12"/>
  <c r="BO188" i="12"/>
  <c r="MC172" i="12"/>
  <c r="Y172" i="12" s="1"/>
  <c r="Z172" i="12" s="1"/>
  <c r="CJ188" i="12"/>
  <c r="CJ184" i="12"/>
  <c r="CJ181" i="12"/>
  <c r="CJ189" i="12"/>
  <c r="CJ169" i="12"/>
  <c r="CJ187" i="12"/>
  <c r="CJ186" i="12"/>
  <c r="CJ182" i="12"/>
  <c r="CJ185" i="12"/>
  <c r="CJ183" i="12"/>
  <c r="MC181" i="12"/>
  <c r="MC187" i="12"/>
  <c r="CY188" i="12"/>
  <c r="CY185" i="12"/>
  <c r="CY186" i="12"/>
  <c r="CY169" i="12"/>
  <c r="CY189" i="12"/>
  <c r="CY187" i="12"/>
  <c r="CY182" i="12"/>
  <c r="CY181" i="12"/>
  <c r="CY183" i="12"/>
  <c r="CY184" i="12"/>
  <c r="CZ185" i="12"/>
  <c r="CZ181" i="12"/>
  <c r="CZ188" i="12"/>
  <c r="CZ184" i="12"/>
  <c r="CZ186" i="12"/>
  <c r="CZ182" i="12"/>
  <c r="CZ169" i="12"/>
  <c r="CZ187" i="12"/>
  <c r="CZ183" i="12"/>
  <c r="CZ189" i="12"/>
  <c r="BM187" i="12"/>
  <c r="BM188" i="12"/>
  <c r="BM183" i="12"/>
  <c r="BM189" i="12"/>
  <c r="BM185" i="12"/>
  <c r="BM169" i="12"/>
  <c r="BM182" i="12"/>
  <c r="BM186" i="12"/>
  <c r="BM181" i="12"/>
  <c r="BM184" i="12"/>
  <c r="ID170" i="12"/>
  <c r="AU187" i="12"/>
  <c r="AU188" i="12"/>
  <c r="AU186" i="12"/>
  <c r="AU182" i="12"/>
  <c r="AU184" i="12"/>
  <c r="AU181" i="12"/>
  <c r="AU169" i="12"/>
  <c r="AU189" i="12"/>
  <c r="AU183" i="12"/>
  <c r="AU185" i="12"/>
  <c r="BV186" i="12"/>
  <c r="BV184" i="12"/>
  <c r="BV187" i="12"/>
  <c r="BV183" i="12"/>
  <c r="BV169" i="12"/>
  <c r="BV189" i="12"/>
  <c r="BV182" i="12"/>
  <c r="BV188" i="12"/>
  <c r="BV185" i="12"/>
  <c r="BV181" i="12"/>
  <c r="BP181" i="12"/>
  <c r="BP185" i="12"/>
  <c r="BP183" i="12"/>
  <c r="BP188" i="12"/>
  <c r="BP182" i="12"/>
  <c r="BP186" i="12"/>
  <c r="BP169" i="12"/>
  <c r="BP184" i="12"/>
  <c r="BP189" i="12"/>
  <c r="BP187" i="12"/>
  <c r="BH187" i="12"/>
  <c r="BH185" i="12"/>
  <c r="BH189" i="12"/>
  <c r="BH182" i="12"/>
  <c r="BH186" i="12"/>
  <c r="BH181" i="12"/>
  <c r="BH183" i="12"/>
  <c r="BH169" i="12"/>
  <c r="BH184" i="12"/>
  <c r="BH188" i="12"/>
  <c r="MB186" i="12"/>
  <c r="AP188" i="12"/>
  <c r="AP184" i="12"/>
  <c r="AP189" i="12"/>
  <c r="AP182" i="12"/>
  <c r="AP185" i="12"/>
  <c r="AP181" i="12"/>
  <c r="AP169" i="12"/>
  <c r="AP186" i="12"/>
  <c r="AP187" i="12"/>
  <c r="AP183" i="12"/>
  <c r="BY189" i="12"/>
  <c r="BY187" i="12"/>
  <c r="BY188" i="12"/>
  <c r="BY185" i="12"/>
  <c r="BY181" i="12"/>
  <c r="BY184" i="12"/>
  <c r="BY182" i="12"/>
  <c r="BY169" i="12"/>
  <c r="BY183" i="12"/>
  <c r="BY186" i="12"/>
  <c r="DJ187" i="12"/>
  <c r="DJ169" i="12"/>
  <c r="DJ183" i="12"/>
  <c r="DJ184" i="12"/>
  <c r="DJ181" i="12"/>
  <c r="DJ188" i="12"/>
  <c r="DJ189" i="12"/>
  <c r="DJ182" i="12"/>
  <c r="DJ185" i="12"/>
  <c r="DJ186" i="12"/>
  <c r="DV187" i="12"/>
  <c r="DV169" i="12"/>
  <c r="DV188" i="12"/>
  <c r="DV182" i="12"/>
  <c r="DV189" i="12"/>
  <c r="DV185" i="12"/>
  <c r="DV181" i="12"/>
  <c r="DV184" i="12"/>
  <c r="DV186" i="12"/>
  <c r="DV183" i="12"/>
  <c r="MC189" i="12"/>
  <c r="Y189" i="12" s="1"/>
  <c r="Z189" i="12" s="1"/>
  <c r="MC169" i="12"/>
  <c r="CW169" i="12"/>
  <c r="CW184" i="12"/>
  <c r="CW183" i="12"/>
  <c r="CW182" i="12"/>
  <c r="CW185" i="12"/>
  <c r="CW189" i="12"/>
  <c r="CW181" i="12"/>
  <c r="CW187" i="12"/>
  <c r="CW188" i="12"/>
  <c r="CW186" i="12"/>
  <c r="AL188" i="12"/>
  <c r="AL182" i="12"/>
  <c r="AL181" i="12"/>
  <c r="AL169" i="12"/>
  <c r="AL187" i="12"/>
  <c r="AL184" i="12"/>
  <c r="AL189" i="12"/>
  <c r="AL183" i="12"/>
  <c r="AL185" i="12"/>
  <c r="AL186" i="12"/>
  <c r="AN188" i="12"/>
  <c r="AN181" i="12"/>
  <c r="AN184" i="12"/>
  <c r="AN189" i="12"/>
  <c r="AN187" i="12"/>
  <c r="AN169" i="12"/>
  <c r="AN183" i="12"/>
  <c r="AN186" i="12"/>
  <c r="AN185" i="12"/>
  <c r="AN182" i="12"/>
  <c r="MC178" i="12"/>
  <c r="Y178" i="12" s="1"/>
  <c r="Z178" i="12" s="1"/>
  <c r="CF187" i="12"/>
  <c r="CF185" i="12"/>
  <c r="CF189" i="12"/>
  <c r="CF182" i="12"/>
  <c r="CF186" i="12"/>
  <c r="CF183" i="12"/>
  <c r="CF181" i="12"/>
  <c r="CF184" i="12"/>
  <c r="CF169" i="12"/>
  <c r="CF188" i="12"/>
  <c r="CS188" i="12"/>
  <c r="CS185" i="12"/>
  <c r="CS169" i="12"/>
  <c r="CS183" i="12"/>
  <c r="CS187" i="12"/>
  <c r="CS186" i="12"/>
  <c r="CS181" i="12"/>
  <c r="CS184" i="12"/>
  <c r="CS189" i="12"/>
  <c r="CS182" i="12"/>
  <c r="BI185" i="12"/>
  <c r="BI189" i="12"/>
  <c r="BI186" i="12"/>
  <c r="BI181" i="12"/>
  <c r="BI184" i="12"/>
  <c r="BI169" i="12"/>
  <c r="BI183" i="12"/>
  <c r="BI182" i="12"/>
  <c r="BI188" i="12"/>
  <c r="BI187" i="12"/>
  <c r="MB189" i="12"/>
  <c r="ID177" i="12"/>
  <c r="IC177" i="12"/>
  <c r="BF185" i="12"/>
  <c r="BF169" i="12"/>
  <c r="BF188" i="12"/>
  <c r="BF189" i="12"/>
  <c r="BF187" i="12"/>
  <c r="BF186" i="12"/>
  <c r="BF184" i="12"/>
  <c r="BF181" i="12"/>
  <c r="BF183" i="12"/>
  <c r="BF182" i="12"/>
  <c r="CN186" i="12"/>
  <c r="CN189" i="12"/>
  <c r="CN182" i="12"/>
  <c r="CN183" i="12"/>
  <c r="CN187" i="12"/>
  <c r="CN185" i="12"/>
  <c r="CN181" i="12"/>
  <c r="CN169" i="12"/>
  <c r="CN188" i="12"/>
  <c r="CN184" i="12"/>
  <c r="BB187" i="12"/>
  <c r="BB182" i="12"/>
  <c r="BB185" i="12"/>
  <c r="BB188" i="12"/>
  <c r="BB183" i="12"/>
  <c r="BB181" i="12"/>
  <c r="BB169" i="12"/>
  <c r="BB184" i="12"/>
  <c r="BB186" i="12"/>
  <c r="BB189" i="12"/>
  <c r="AK189" i="12"/>
  <c r="AK169" i="12"/>
  <c r="AK184" i="12"/>
  <c r="AK187" i="12"/>
  <c r="AK183" i="12"/>
  <c r="AK186" i="12"/>
  <c r="AK188" i="12"/>
  <c r="AK181" i="12"/>
  <c r="AK182" i="12"/>
  <c r="AK185" i="12"/>
  <c r="MC185" i="12"/>
  <c r="DI185" i="12"/>
  <c r="DI186" i="12"/>
  <c r="DI189" i="12"/>
  <c r="DI169" i="12"/>
  <c r="DI182" i="12"/>
  <c r="DI188" i="12"/>
  <c r="DI187" i="12"/>
  <c r="DI183" i="12"/>
  <c r="DI184" i="12"/>
  <c r="DI181" i="12"/>
  <c r="IC170" i="12"/>
  <c r="AV187" i="12"/>
  <c r="AV169" i="12"/>
  <c r="AV185" i="12"/>
  <c r="AV181" i="12"/>
  <c r="AV189" i="12"/>
  <c r="AV188" i="12"/>
  <c r="AV184" i="12"/>
  <c r="AV186" i="12"/>
  <c r="AV182" i="12"/>
  <c r="AV183" i="12"/>
  <c r="DT182" i="12"/>
  <c r="DT186" i="12"/>
  <c r="DT183" i="12"/>
  <c r="DT181" i="12"/>
  <c r="DT189" i="12"/>
  <c r="DT185" i="12"/>
  <c r="DT187" i="12"/>
  <c r="DT169" i="12"/>
  <c r="DT184" i="12"/>
  <c r="DT188" i="12"/>
  <c r="AS169" i="12"/>
  <c r="AS183" i="12"/>
  <c r="AS184" i="12"/>
  <c r="AS186" i="12"/>
  <c r="AS185" i="12"/>
  <c r="AS188" i="12"/>
  <c r="AS181" i="12"/>
  <c r="AS182" i="12"/>
  <c r="AS189" i="12"/>
  <c r="AS187" i="12"/>
  <c r="MB187" i="12"/>
  <c r="BS186" i="12"/>
  <c r="BS189" i="12"/>
  <c r="BS181" i="12"/>
  <c r="BS169" i="12"/>
  <c r="BS184" i="12"/>
  <c r="BS188" i="12"/>
  <c r="BS182" i="12"/>
  <c r="BS185" i="12"/>
  <c r="BS187" i="12"/>
  <c r="BS183" i="12"/>
  <c r="DM185" i="12"/>
  <c r="DM181" i="12"/>
  <c r="DM169" i="12"/>
  <c r="DM188" i="12"/>
  <c r="DM184" i="12"/>
  <c r="DM183" i="12"/>
  <c r="DM189" i="12"/>
  <c r="DM187" i="12"/>
  <c r="DM182" i="12"/>
  <c r="DM186" i="12"/>
  <c r="DQ187" i="12"/>
  <c r="DQ184" i="12"/>
  <c r="DQ181" i="12"/>
  <c r="DQ186" i="12"/>
  <c r="DQ185" i="12"/>
  <c r="DQ169" i="12"/>
  <c r="DQ183" i="12"/>
  <c r="DQ182" i="12"/>
  <c r="DQ188" i="12"/>
  <c r="DQ189" i="12"/>
  <c r="CA188" i="12"/>
  <c r="CA182" i="12"/>
  <c r="CA181" i="12"/>
  <c r="CA183" i="12"/>
  <c r="CA189" i="12"/>
  <c r="CA185" i="12"/>
  <c r="CA184" i="12"/>
  <c r="CA187" i="12"/>
  <c r="CA169" i="12"/>
  <c r="CA186" i="12"/>
  <c r="BT186" i="12"/>
  <c r="BT182" i="12"/>
  <c r="BT188" i="12"/>
  <c r="BT181" i="12"/>
  <c r="BT185" i="12"/>
  <c r="BT184" i="12"/>
  <c r="BT169" i="12"/>
  <c r="BT187" i="12"/>
  <c r="BT183" i="12"/>
  <c r="BT189" i="12"/>
  <c r="IC179" i="12"/>
  <c r="CC188" i="12"/>
  <c r="CC181" i="12"/>
  <c r="CC169" i="12"/>
  <c r="CC189" i="12"/>
  <c r="CC183" i="12"/>
  <c r="CC182" i="12"/>
  <c r="CC185" i="12"/>
  <c r="CC186" i="12"/>
  <c r="CC184" i="12"/>
  <c r="CC187" i="12"/>
  <c r="AR187" i="12"/>
  <c r="AR181" i="12"/>
  <c r="AR185" i="12"/>
  <c r="AR169" i="12"/>
  <c r="AR189" i="12"/>
  <c r="AR184" i="12"/>
  <c r="AR183" i="12"/>
  <c r="AR188" i="12"/>
  <c r="AR182" i="12"/>
  <c r="AR186" i="12"/>
  <c r="CO184" i="12"/>
  <c r="CO187" i="12"/>
  <c r="CO188" i="12"/>
  <c r="CO183" i="12"/>
  <c r="CO189" i="12"/>
  <c r="CO182" i="12"/>
  <c r="CO185" i="12"/>
  <c r="CO181" i="12"/>
  <c r="CO186" i="12"/>
  <c r="CO169" i="12"/>
  <c r="MC186" i="12"/>
  <c r="CX188" i="12"/>
  <c r="CX189" i="12"/>
  <c r="CX183" i="12"/>
  <c r="CX186" i="12"/>
  <c r="CX185" i="12"/>
  <c r="CX182" i="12"/>
  <c r="CX187" i="12"/>
  <c r="CX181" i="12"/>
  <c r="CX169" i="12"/>
  <c r="CX184" i="12"/>
  <c r="CB188" i="12"/>
  <c r="CB182" i="12"/>
  <c r="CB186" i="12"/>
  <c r="CB181" i="12"/>
  <c r="CB183" i="12"/>
  <c r="CB185" i="12"/>
  <c r="CB169" i="12"/>
  <c r="CB187" i="12"/>
  <c r="CB184" i="12"/>
  <c r="CB189" i="12"/>
  <c r="MC171" i="12"/>
  <c r="ID178" i="12"/>
  <c r="DD185" i="12"/>
  <c r="DD189" i="12"/>
  <c r="DD186" i="12"/>
  <c r="DD187" i="12"/>
  <c r="DD183" i="12"/>
  <c r="DD169" i="12"/>
  <c r="DD182" i="12"/>
  <c r="DD181" i="12"/>
  <c r="DD184" i="12"/>
  <c r="DD188" i="12"/>
  <c r="CM169" i="12"/>
  <c r="CM189" i="12"/>
  <c r="CM188" i="12"/>
  <c r="CM183" i="12"/>
  <c r="CM184" i="12"/>
  <c r="CM182" i="12"/>
  <c r="CM185" i="12"/>
  <c r="CM181" i="12"/>
  <c r="CM186" i="12"/>
  <c r="CM187" i="12"/>
  <c r="AW187" i="12"/>
  <c r="AW184" i="12"/>
  <c r="AW182" i="12"/>
  <c r="AW189" i="12"/>
  <c r="AW169" i="12"/>
  <c r="AW183" i="12"/>
  <c r="AW186" i="12"/>
  <c r="AW185" i="12"/>
  <c r="AW181" i="12"/>
  <c r="AW188" i="12"/>
  <c r="CT188" i="12"/>
  <c r="CT182" i="12"/>
  <c r="CT181" i="12"/>
  <c r="CT184" i="12"/>
  <c r="CT186" i="12"/>
  <c r="CT189" i="12"/>
  <c r="CT185" i="12"/>
  <c r="CT169" i="12"/>
  <c r="CT183" i="12"/>
  <c r="CT187" i="12"/>
  <c r="CP188" i="12"/>
  <c r="CP189" i="12"/>
  <c r="CP185" i="12"/>
  <c r="CP169" i="12"/>
  <c r="CP184" i="12"/>
  <c r="CP186" i="12"/>
  <c r="CP183" i="12"/>
  <c r="CP181" i="12"/>
  <c r="CP187" i="12"/>
  <c r="CP182" i="12"/>
  <c r="DN187" i="12"/>
  <c r="DN188" i="12"/>
  <c r="DN182" i="12"/>
  <c r="ED168" i="12"/>
  <c r="DN169" i="12"/>
  <c r="DN183" i="12"/>
  <c r="DN189" i="12"/>
  <c r="DN185" i="12"/>
  <c r="DN186" i="12"/>
  <c r="DN181" i="12"/>
  <c r="DN184" i="12"/>
  <c r="DB188" i="12"/>
  <c r="DB184" i="12"/>
  <c r="DB182" i="12"/>
  <c r="DB183" i="12"/>
  <c r="DB187" i="12"/>
  <c r="DB185" i="12"/>
  <c r="DB186" i="12"/>
  <c r="DB181" i="12"/>
  <c r="DB169" i="12"/>
  <c r="DB189" i="12"/>
  <c r="DL181" i="12"/>
  <c r="DL182" i="12"/>
  <c r="DL183" i="12"/>
  <c r="DL186" i="12"/>
  <c r="DL187" i="12"/>
  <c r="DL185" i="12"/>
  <c r="DL189" i="12"/>
  <c r="DL188" i="12"/>
  <c r="DL184" i="12"/>
  <c r="DL169" i="12"/>
  <c r="BE187" i="12"/>
  <c r="BE186" i="12"/>
  <c r="BE183" i="12"/>
  <c r="BE188" i="12"/>
  <c r="BE184" i="12"/>
  <c r="BE189" i="12"/>
  <c r="BE181" i="12"/>
  <c r="BE169" i="12"/>
  <c r="BE185" i="12"/>
  <c r="BE182" i="12"/>
  <c r="MC184" i="12"/>
  <c r="Y184" i="12" s="1"/>
  <c r="Z184" i="12" s="1"/>
  <c r="AZ183" i="12"/>
  <c r="AZ181" i="12"/>
  <c r="AZ189" i="12"/>
  <c r="AZ187" i="12"/>
  <c r="AZ185" i="12"/>
  <c r="AZ186" i="12"/>
  <c r="AZ182" i="12"/>
  <c r="AZ169" i="12"/>
  <c r="AZ184" i="12"/>
  <c r="AZ188" i="12"/>
  <c r="AQ182" i="12"/>
  <c r="AQ188" i="12"/>
  <c r="AQ185" i="12"/>
  <c r="AQ181" i="12"/>
  <c r="AQ187" i="12"/>
  <c r="AQ184" i="12"/>
  <c r="AQ183" i="12"/>
  <c r="AQ186" i="12"/>
  <c r="AQ189" i="12"/>
  <c r="AQ169" i="12"/>
  <c r="DG187" i="12"/>
  <c r="DG185" i="12"/>
  <c r="DG169" i="12"/>
  <c r="DG189" i="12"/>
  <c r="DG186" i="12"/>
  <c r="DG188" i="12"/>
  <c r="DG182" i="12"/>
  <c r="DG183" i="12"/>
  <c r="DG181" i="12"/>
  <c r="DG184" i="12"/>
  <c r="BL187" i="12"/>
  <c r="BL185" i="12"/>
  <c r="BL184" i="12"/>
  <c r="BL189" i="12"/>
  <c r="BL169" i="12"/>
  <c r="BL183" i="12"/>
  <c r="BL181" i="12"/>
  <c r="BL186" i="12"/>
  <c r="BL182" i="12"/>
  <c r="BL188" i="12"/>
  <c r="DO187" i="12"/>
  <c r="DO184" i="12"/>
  <c r="DO181" i="12"/>
  <c r="DO186" i="12"/>
  <c r="DO183" i="12"/>
  <c r="DO169" i="12"/>
  <c r="DO185" i="12"/>
  <c r="DO189" i="12"/>
  <c r="DO182" i="12"/>
  <c r="DO188" i="12"/>
  <c r="DU182" i="12"/>
  <c r="DU185" i="12"/>
  <c r="DU181" i="12"/>
  <c r="F181" i="12" s="1"/>
  <c r="DU189" i="12"/>
  <c r="DU186" i="12"/>
  <c r="DU184" i="12"/>
  <c r="F184" i="12" s="1"/>
  <c r="DU169" i="12"/>
  <c r="DU188" i="12"/>
  <c r="DU187" i="12"/>
  <c r="F187" i="12" s="1"/>
  <c r="DU183" i="12"/>
  <c r="DS185" i="12"/>
  <c r="DS186" i="12"/>
  <c r="DS187" i="12"/>
  <c r="DS184" i="12"/>
  <c r="DS183" i="12"/>
  <c r="DS188" i="12"/>
  <c r="DS189" i="12"/>
  <c r="DS181" i="12"/>
  <c r="DS169" i="12"/>
  <c r="DS182" i="12"/>
  <c r="DH187" i="12"/>
  <c r="DH188" i="12"/>
  <c r="DH169" i="12"/>
  <c r="DH189" i="12"/>
  <c r="DH185" i="12"/>
  <c r="DH183" i="12"/>
  <c r="DH186" i="12"/>
  <c r="DH184" i="12"/>
  <c r="DH182" i="12"/>
  <c r="DH181" i="12"/>
  <c r="MB181" i="12"/>
  <c r="MB169" i="12"/>
  <c r="MB188" i="12"/>
  <c r="MB180" i="12"/>
  <c r="W180" i="12" s="1"/>
  <c r="X180" i="12" s="1"/>
  <c r="DA188" i="12"/>
  <c r="DA182" i="12"/>
  <c r="DA181" i="12"/>
  <c r="DA187" i="12"/>
  <c r="DA184" i="12"/>
  <c r="DA186" i="12"/>
  <c r="DA185" i="12"/>
  <c r="DA169" i="12"/>
  <c r="DA183" i="12"/>
  <c r="DA189" i="12"/>
  <c r="CV186" i="12"/>
  <c r="CV188" i="12"/>
  <c r="CV183" i="12"/>
  <c r="CV189" i="12"/>
  <c r="CV185" i="12"/>
  <c r="CV181" i="12"/>
  <c r="CV182" i="12"/>
  <c r="CV187" i="12"/>
  <c r="CV169" i="12"/>
  <c r="CV184" i="12"/>
  <c r="CQ185" i="12"/>
  <c r="CQ182" i="12"/>
  <c r="CQ188" i="12"/>
  <c r="CQ186" i="12"/>
  <c r="CQ187" i="12"/>
  <c r="CQ181" i="12"/>
  <c r="CQ169" i="12"/>
  <c r="CQ184" i="12"/>
  <c r="CQ183" i="12"/>
  <c r="CQ189" i="12"/>
  <c r="EE168" i="12"/>
  <c r="I168" i="12" s="1"/>
  <c r="DR185" i="12"/>
  <c r="DR181" i="12"/>
  <c r="DR186" i="12"/>
  <c r="DR169" i="12"/>
  <c r="DR183" i="12"/>
  <c r="DR189" i="12"/>
  <c r="DR187" i="12"/>
  <c r="DR184" i="12"/>
  <c r="DR188" i="12"/>
  <c r="DR182" i="12"/>
  <c r="AO188" i="12"/>
  <c r="AO187" i="12"/>
  <c r="AO184" i="12"/>
  <c r="AO186" i="12"/>
  <c r="AO182" i="12"/>
  <c r="AO185" i="12"/>
  <c r="AO169" i="12"/>
  <c r="AO183" i="12"/>
  <c r="AO189" i="12"/>
  <c r="AO181" i="12"/>
  <c r="MC188" i="12"/>
  <c r="Y188" i="12" s="1"/>
  <c r="Z188" i="12" s="1"/>
  <c r="AM188" i="12"/>
  <c r="AM181" i="12"/>
  <c r="AM183" i="12"/>
  <c r="AM184" i="12"/>
  <c r="AM185" i="12"/>
  <c r="AM186" i="12"/>
  <c r="AM169" i="12"/>
  <c r="AM187" i="12"/>
  <c r="AM189" i="12"/>
  <c r="AM182" i="12"/>
  <c r="ID172" i="12"/>
  <c r="Q172" i="12" s="1"/>
  <c r="R172" i="12" s="1"/>
  <c r="MB178" i="12"/>
  <c r="W178" i="12" s="1"/>
  <c r="X178" i="12" s="1"/>
  <c r="MB171" i="12"/>
  <c r="MA178" i="12"/>
  <c r="LU182" i="12"/>
  <c r="LV182" i="12"/>
  <c r="LU179" i="12"/>
  <c r="LV179" i="12"/>
  <c r="LU181" i="12"/>
  <c r="LV181" i="12"/>
  <c r="MA181" i="12"/>
  <c r="AA181" i="12" s="1"/>
  <c r="MA182" i="12"/>
  <c r="MA179" i="12"/>
  <c r="LU178" i="12"/>
  <c r="LV178" i="12"/>
  <c r="LW180" i="12"/>
  <c r="LX180" i="12" s="1"/>
  <c r="DY180" i="12"/>
  <c r="DZ180" i="12" s="1"/>
  <c r="HX180" i="12"/>
  <c r="HY180" i="12" s="1"/>
  <c r="AY213" i="21"/>
  <c r="BA213" i="21" s="1"/>
  <c r="MB221" i="12"/>
  <c r="W221" i="12" s="1"/>
  <c r="X221" i="12" s="1"/>
  <c r="DD198" i="21"/>
  <c r="Y198" i="21" s="1"/>
  <c r="Z198" i="21" s="1"/>
  <c r="W234" i="12"/>
  <c r="X234" i="12" s="1"/>
  <c r="P212" i="21"/>
  <c r="MC214" i="12"/>
  <c r="Y214" i="12" s="1"/>
  <c r="Z214" i="12" s="1"/>
  <c r="Y234" i="12"/>
  <c r="Z234" i="12" s="1"/>
  <c r="CZ211" i="21"/>
  <c r="DA211" i="21" s="1"/>
  <c r="U211" i="21" s="1"/>
  <c r="ID213" i="12"/>
  <c r="Q213" i="12" s="1"/>
  <c r="MB214" i="12"/>
  <c r="W214" i="12" s="1"/>
  <c r="X214" i="12" s="1"/>
  <c r="MB213" i="12"/>
  <c r="W213" i="12" s="1"/>
  <c r="X213" i="12" s="1"/>
  <c r="MC213" i="12"/>
  <c r="Y213" i="12" s="1"/>
  <c r="Z213" i="12" s="1"/>
  <c r="ID214" i="12"/>
  <c r="Q214" i="12" s="1"/>
  <c r="R214" i="12" s="1"/>
  <c r="IB213" i="12"/>
  <c r="IC214" i="12"/>
  <c r="O214" i="12" s="1"/>
  <c r="P214" i="12" s="1"/>
  <c r="AZ211" i="21"/>
  <c r="BA211" i="21" s="1"/>
  <c r="E211" i="21" s="1"/>
  <c r="R213" i="12"/>
  <c r="BD212" i="21"/>
  <c r="I212" i="21" s="1"/>
  <c r="J212" i="21" s="1"/>
  <c r="IC213" i="12"/>
  <c r="O213" i="12" s="1"/>
  <c r="P213" i="12" s="1"/>
  <c r="H212" i="21"/>
  <c r="BZ211" i="21"/>
  <c r="CA211" i="21" s="1"/>
  <c r="M211" i="21" s="1"/>
  <c r="BC212" i="21"/>
  <c r="K212" i="21" s="1"/>
  <c r="DC212" i="21"/>
  <c r="AA212" i="21" s="1"/>
  <c r="BD213" i="21"/>
  <c r="I213" i="21" s="1"/>
  <c r="J213" i="21" s="1"/>
  <c r="BD19" i="21"/>
  <c r="I19" i="21" s="1"/>
  <c r="J19" i="21" s="1"/>
  <c r="X19" i="21"/>
  <c r="X212" i="21"/>
  <c r="P19" i="21"/>
  <c r="H19" i="21"/>
  <c r="DD213" i="21"/>
  <c r="Y213" i="21" s="1"/>
  <c r="Z213" i="21" s="1"/>
  <c r="DC19" i="21"/>
  <c r="AW19" i="21"/>
  <c r="AX19" i="21"/>
  <c r="BC19" i="21"/>
  <c r="DD212" i="21"/>
  <c r="Y212" i="21" s="1"/>
  <c r="Z212" i="21" s="1"/>
  <c r="CD19" i="21"/>
  <c r="Q19" i="21" s="1"/>
  <c r="R19" i="21" s="1"/>
  <c r="CX212" i="21"/>
  <c r="BW19" i="21"/>
  <c r="BX19" i="21"/>
  <c r="CC19" i="21"/>
  <c r="DD19" i="21"/>
  <c r="Y19" i="21" s="1"/>
  <c r="Z19" i="21" s="1"/>
  <c r="CW19" i="21"/>
  <c r="CX19" i="21"/>
  <c r="BW212" i="21"/>
  <c r="CC212" i="21"/>
  <c r="S212" i="21" s="1"/>
  <c r="CD213" i="21"/>
  <c r="Q213" i="21" s="1"/>
  <c r="R213" i="21" s="1"/>
  <c r="BX212" i="21"/>
  <c r="CD212" i="21"/>
  <c r="Q212" i="21" s="1"/>
  <c r="R212" i="21" s="1"/>
  <c r="AW212" i="21"/>
  <c r="AX212" i="21"/>
  <c r="CW212" i="21"/>
  <c r="AY212" i="21"/>
  <c r="CJ213" i="12"/>
  <c r="CJ19" i="12"/>
  <c r="CF213" i="12"/>
  <c r="CF19" i="12"/>
  <c r="DK213" i="12"/>
  <c r="DK19" i="12"/>
  <c r="BF213" i="12"/>
  <c r="BF19" i="12"/>
  <c r="DQ213" i="12"/>
  <c r="DQ19" i="12"/>
  <c r="DO213" i="12"/>
  <c r="DO19" i="12"/>
  <c r="BA213" i="12"/>
  <c r="BA19" i="12"/>
  <c r="BP213" i="12"/>
  <c r="BP19" i="12"/>
  <c r="BV213" i="12"/>
  <c r="BV19" i="12"/>
  <c r="BR213" i="12"/>
  <c r="BR19" i="12"/>
  <c r="CS213" i="12"/>
  <c r="CS19" i="12"/>
  <c r="AO213" i="12"/>
  <c r="AO19" i="12"/>
  <c r="DD213" i="12"/>
  <c r="DD19" i="12"/>
  <c r="AW213" i="12"/>
  <c r="AW19" i="12"/>
  <c r="BH213" i="12"/>
  <c r="BH19" i="12"/>
  <c r="DN213" i="12"/>
  <c r="DN19" i="12"/>
  <c r="AN213" i="12"/>
  <c r="AN19" i="12"/>
  <c r="CE213" i="12"/>
  <c r="CE19" i="12"/>
  <c r="BK213" i="12"/>
  <c r="BK19" i="12"/>
  <c r="DE213" i="12"/>
  <c r="DE19" i="12"/>
  <c r="BX213" i="12"/>
  <c r="BX19" i="12"/>
  <c r="DB213" i="12"/>
  <c r="DB19" i="12"/>
  <c r="AX213" i="12"/>
  <c r="AX19" i="12"/>
  <c r="DR213" i="12"/>
  <c r="DR19" i="12"/>
  <c r="DM213" i="12"/>
  <c r="DM19" i="12"/>
  <c r="DJ213" i="12"/>
  <c r="DJ19" i="12"/>
  <c r="DS213" i="12"/>
  <c r="DS19" i="12"/>
  <c r="AK213" i="12"/>
  <c r="AK19" i="12"/>
  <c r="BO213" i="12"/>
  <c r="BO19" i="12"/>
  <c r="BB213" i="12"/>
  <c r="BB19" i="12"/>
  <c r="BN213" i="12"/>
  <c r="BN19" i="12"/>
  <c r="CM213" i="12"/>
  <c r="CM19" i="12"/>
  <c r="CH213" i="12"/>
  <c r="CH19" i="12"/>
  <c r="DP213" i="12"/>
  <c r="DP19" i="12"/>
  <c r="CK213" i="12"/>
  <c r="CK19" i="12"/>
  <c r="IB19" i="12"/>
  <c r="IC19" i="12"/>
  <c r="O19" i="12" s="1"/>
  <c r="P19" i="12" s="1"/>
  <c r="CU213" i="12"/>
  <c r="CU19" i="12"/>
  <c r="CQ213" i="12"/>
  <c r="CQ19" i="12"/>
  <c r="DA213" i="12"/>
  <c r="DA19" i="12"/>
  <c r="DI213" i="12"/>
  <c r="DI19" i="12"/>
  <c r="AT213" i="12"/>
  <c r="AT19" i="12"/>
  <c r="AU213" i="12"/>
  <c r="AU19" i="12"/>
  <c r="AP213" i="12"/>
  <c r="AP19" i="12"/>
  <c r="BW213" i="12"/>
  <c r="BW19" i="12"/>
  <c r="DT213" i="12"/>
  <c r="DT19" i="12"/>
  <c r="BI213" i="12"/>
  <c r="BI19" i="12"/>
  <c r="AQ213" i="12"/>
  <c r="AQ19" i="12"/>
  <c r="MC19" i="12"/>
  <c r="Y19" i="12" s="1"/>
  <c r="Z19" i="12" s="1"/>
  <c r="AZ213" i="12"/>
  <c r="AZ19" i="12"/>
  <c r="DH213" i="12"/>
  <c r="DH19" i="12"/>
  <c r="BM213" i="12"/>
  <c r="BM19" i="12"/>
  <c r="BJ213" i="12"/>
  <c r="BJ19" i="12"/>
  <c r="CA213" i="12"/>
  <c r="CA19" i="12"/>
  <c r="CZ213" i="12"/>
  <c r="CZ19" i="12"/>
  <c r="CN213" i="12"/>
  <c r="CN19" i="12"/>
  <c r="AL213" i="12"/>
  <c r="AL19" i="12"/>
  <c r="AM213" i="12"/>
  <c r="AM19" i="12"/>
  <c r="MB19" i="12"/>
  <c r="W19" i="12" s="1"/>
  <c r="X19" i="12" s="1"/>
  <c r="CB213" i="12"/>
  <c r="CB19" i="12"/>
  <c r="CW213" i="12"/>
  <c r="CW19" i="12"/>
  <c r="DF213" i="12"/>
  <c r="DF19" i="12"/>
  <c r="DG213" i="12"/>
  <c r="DG19" i="12"/>
  <c r="CG213" i="12"/>
  <c r="CG19" i="12"/>
  <c r="BS213" i="12"/>
  <c r="BS19" i="12"/>
  <c r="CR213" i="12"/>
  <c r="CR19" i="12"/>
  <c r="ID19" i="12"/>
  <c r="Q19" i="12" s="1"/>
  <c r="R19" i="12" s="1"/>
  <c r="BE213" i="12"/>
  <c r="BE19" i="12"/>
  <c r="DC213" i="12"/>
  <c r="DC19" i="12"/>
  <c r="BY213" i="12"/>
  <c r="BY19" i="12"/>
  <c r="CP213" i="12"/>
  <c r="CP19" i="12"/>
  <c r="AV213" i="12"/>
  <c r="AV19" i="12"/>
  <c r="BQ213" i="12"/>
  <c r="BQ19" i="12"/>
  <c r="DL213" i="12"/>
  <c r="DL19" i="12"/>
  <c r="CL213" i="12"/>
  <c r="CL19" i="12"/>
  <c r="BC213" i="12"/>
  <c r="BC19" i="12"/>
  <c r="BU213" i="12"/>
  <c r="BU19" i="12"/>
  <c r="DU213" i="12"/>
  <c r="F213" i="12" s="1"/>
  <c r="DU19" i="12"/>
  <c r="F19" i="12" s="1"/>
  <c r="CC213" i="12"/>
  <c r="CC19" i="12"/>
  <c r="BZ213" i="12"/>
  <c r="BZ19" i="12"/>
  <c r="BT213" i="12"/>
  <c r="BT19" i="12"/>
  <c r="BD213" i="12"/>
  <c r="BD19" i="12"/>
  <c r="CI213" i="12"/>
  <c r="CI19" i="12"/>
  <c r="AY213" i="12"/>
  <c r="AY19" i="12"/>
  <c r="CT213" i="12"/>
  <c r="CT19" i="12"/>
  <c r="AR213" i="12"/>
  <c r="AR19" i="12"/>
  <c r="CX213" i="12"/>
  <c r="CX19" i="12"/>
  <c r="CY213" i="12"/>
  <c r="CY19" i="12"/>
  <c r="AS213" i="12"/>
  <c r="AS19" i="12"/>
  <c r="CD213" i="12"/>
  <c r="CD19" i="12"/>
  <c r="CO213" i="12"/>
  <c r="CO19" i="12"/>
  <c r="CV213" i="12"/>
  <c r="CV19" i="12"/>
  <c r="BG213" i="12"/>
  <c r="BG19" i="12"/>
  <c r="MA19" i="12"/>
  <c r="Z230" i="12"/>
  <c r="X230" i="12"/>
  <c r="EE212" i="12"/>
  <c r="ED212" i="12"/>
  <c r="LW214" i="12"/>
  <c r="LY214" i="12" s="1"/>
  <c r="CY213" i="21"/>
  <c r="DA213" i="21" s="1"/>
  <c r="HX214" i="12"/>
  <c r="HZ214" i="12" s="1"/>
  <c r="DY214" i="12"/>
  <c r="EA214" i="12" s="1"/>
  <c r="BY213" i="21"/>
  <c r="CA213" i="21" s="1"/>
  <c r="DD214" i="21"/>
  <c r="Y214" i="21" s="1"/>
  <c r="Z214" i="21" s="1"/>
  <c r="LW242" i="12"/>
  <c r="LX242" i="12" s="1"/>
  <c r="LW244" i="12"/>
  <c r="LX244" i="12" s="1"/>
  <c r="HX236" i="12"/>
  <c r="HY236" i="12" s="1"/>
  <c r="HX238" i="12"/>
  <c r="HY238" i="12" s="1"/>
  <c r="LW245" i="12"/>
  <c r="LY245" i="12" s="1"/>
  <c r="HX240" i="12"/>
  <c r="HY240" i="12" s="1"/>
  <c r="HX237" i="12"/>
  <c r="HZ237" i="12" s="1"/>
  <c r="LW243" i="12"/>
  <c r="LY243" i="12" s="1"/>
  <c r="HX239" i="12"/>
  <c r="HY239" i="12" s="1"/>
  <c r="LW246" i="12"/>
  <c r="LX246" i="12" s="1"/>
  <c r="LW232" i="12"/>
  <c r="LX232" i="12" s="1"/>
  <c r="LW233" i="12"/>
  <c r="LY233" i="12" s="1"/>
  <c r="LW231" i="12"/>
  <c r="LX231" i="12" s="1"/>
  <c r="LW234" i="12"/>
  <c r="LY234" i="12" s="1"/>
  <c r="LW230" i="12"/>
  <c r="LX230" i="12" s="1"/>
  <c r="Y232" i="12"/>
  <c r="Z232" i="12" s="1"/>
  <c r="Y231" i="12"/>
  <c r="Z231" i="12" s="1"/>
  <c r="W232" i="12"/>
  <c r="X232" i="12" s="1"/>
  <c r="W231" i="12"/>
  <c r="X231" i="12" s="1"/>
  <c r="BB14" i="12"/>
  <c r="X212" i="12"/>
  <c r="LU215" i="12"/>
  <c r="LV215" i="12"/>
  <c r="IC221" i="12"/>
  <c r="O221" i="12" s="1"/>
  <c r="P221" i="12" s="1"/>
  <c r="R212" i="12"/>
  <c r="MA213" i="12"/>
  <c r="IB221" i="12"/>
  <c r="O227" i="12"/>
  <c r="P227" i="12" s="1"/>
  <c r="HW221" i="12"/>
  <c r="MC221" i="12"/>
  <c r="Y221" i="12" s="1"/>
  <c r="Z221" i="12" s="1"/>
  <c r="LV221" i="12"/>
  <c r="MA221" i="12"/>
  <c r="Q227" i="12"/>
  <c r="R227" i="12" s="1"/>
  <c r="LU221" i="12"/>
  <c r="HX228" i="12"/>
  <c r="HY228" i="12" s="1"/>
  <c r="LW212" i="12"/>
  <c r="LX212" i="12" s="1"/>
  <c r="HV221" i="12"/>
  <c r="DX212" i="12"/>
  <c r="DW212" i="12"/>
  <c r="EC212" i="12"/>
  <c r="HX226" i="12"/>
  <c r="HY226" i="12" s="1"/>
  <c r="P212" i="12"/>
  <c r="O224" i="12"/>
  <c r="P224" i="12" s="1"/>
  <c r="HV225" i="12"/>
  <c r="IB215" i="12"/>
  <c r="IC215" i="12"/>
  <c r="O215" i="12" s="1"/>
  <c r="P215" i="12" s="1"/>
  <c r="HW225" i="12"/>
  <c r="ID215" i="12"/>
  <c r="Q215" i="12" s="1"/>
  <c r="R215" i="12" s="1"/>
  <c r="Y212" i="12"/>
  <c r="Z212" i="12" s="1"/>
  <c r="DC221" i="12"/>
  <c r="AW221" i="12"/>
  <c r="MB218" i="12"/>
  <c r="W218" i="12" s="1"/>
  <c r="X218" i="12" s="1"/>
  <c r="CY215" i="12"/>
  <c r="CQ215" i="12"/>
  <c r="CT215" i="12"/>
  <c r="DU215" i="12"/>
  <c r="F215" i="12" s="1"/>
  <c r="BM215" i="12"/>
  <c r="BJ215" i="12"/>
  <c r="BG221" i="12"/>
  <c r="BN215" i="12"/>
  <c r="AU215" i="12"/>
  <c r="CC215" i="12"/>
  <c r="DP221" i="12"/>
  <c r="CN221" i="12"/>
  <c r="BH221" i="12"/>
  <c r="AM221" i="12"/>
  <c r="O225" i="12"/>
  <c r="P225" i="12" s="1"/>
  <c r="CG215" i="12"/>
  <c r="AS221" i="12"/>
  <c r="BF221" i="12"/>
  <c r="DQ221" i="12"/>
  <c r="AL221" i="12"/>
  <c r="BG215" i="12"/>
  <c r="BA215" i="12"/>
  <c r="CW221" i="12"/>
  <c r="AJ215" i="12"/>
  <c r="DG215" i="12"/>
  <c r="BF215" i="12"/>
  <c r="AM215" i="12"/>
  <c r="BP215" i="12"/>
  <c r="BU215" i="12"/>
  <c r="CO215" i="12"/>
  <c r="CI215" i="12"/>
  <c r="DL215" i="12"/>
  <c r="DQ215" i="12"/>
  <c r="DF215" i="12"/>
  <c r="AW215" i="12"/>
  <c r="DK215" i="12"/>
  <c r="DI215" i="12"/>
  <c r="DB215" i="12"/>
  <c r="BI215" i="12"/>
  <c r="BQ221" i="12"/>
  <c r="CK221" i="12"/>
  <c r="CG221" i="12"/>
  <c r="CZ221" i="12"/>
  <c r="CB221" i="12"/>
  <c r="BS221" i="12"/>
  <c r="DR221" i="12"/>
  <c r="CX221" i="12"/>
  <c r="DN221" i="12"/>
  <c r="DJ221" i="12"/>
  <c r="DS221" i="12"/>
  <c r="BX221" i="12"/>
  <c r="IB224" i="12"/>
  <c r="AX215" i="12"/>
  <c r="CO221" i="12"/>
  <c r="DO221" i="12"/>
  <c r="AL215" i="12"/>
  <c r="CP215" i="12"/>
  <c r="DO215" i="12"/>
  <c r="BC215" i="12"/>
  <c r="DE215" i="12"/>
  <c r="BK221" i="12"/>
  <c r="AO221" i="12"/>
  <c r="AN221" i="12"/>
  <c r="BL221" i="12"/>
  <c r="AY221" i="12"/>
  <c r="AT221" i="12"/>
  <c r="AR221" i="12"/>
  <c r="CQ221" i="12"/>
  <c r="AJ221" i="12"/>
  <c r="DA221" i="12"/>
  <c r="DK221" i="12"/>
  <c r="BB221" i="12"/>
  <c r="DH221" i="12"/>
  <c r="CF221" i="12"/>
  <c r="CI221" i="12"/>
  <c r="HW227" i="12"/>
  <c r="HV227" i="12"/>
  <c r="Q226" i="12"/>
  <c r="R226" i="12" s="1"/>
  <c r="BQ215" i="12"/>
  <c r="CD215" i="12"/>
  <c r="CN215" i="12"/>
  <c r="CF215" i="12"/>
  <c r="CK215" i="12"/>
  <c r="AV215" i="12"/>
  <c r="BZ215" i="12"/>
  <c r="DH215" i="12"/>
  <c r="BR215" i="12"/>
  <c r="CM215" i="12"/>
  <c r="CZ215" i="12"/>
  <c r="AP215" i="12"/>
  <c r="DN215" i="12"/>
  <c r="AZ215" i="12"/>
  <c r="BE215" i="12"/>
  <c r="BY215" i="12"/>
  <c r="BT215" i="12"/>
  <c r="BL215" i="12"/>
  <c r="AT215" i="12"/>
  <c r="CB215" i="12"/>
  <c r="CS215" i="12"/>
  <c r="DG221" i="12"/>
  <c r="BT221" i="12"/>
  <c r="DL221" i="12"/>
  <c r="CM221" i="12"/>
  <c r="CD221" i="12"/>
  <c r="BI221" i="12"/>
  <c r="DF221" i="12"/>
  <c r="DD221" i="12"/>
  <c r="BE221" i="12"/>
  <c r="CP221" i="12"/>
  <c r="BC221" i="12"/>
  <c r="BW221" i="12"/>
  <c r="BR221" i="12"/>
  <c r="BY221" i="12"/>
  <c r="CV215" i="12"/>
  <c r="CH215" i="12"/>
  <c r="DP215" i="12"/>
  <c r="CV221" i="12"/>
  <c r="BO221" i="12"/>
  <c r="BP221" i="12"/>
  <c r="CR221" i="12"/>
  <c r="AQ221" i="12"/>
  <c r="CE221" i="12"/>
  <c r="BU221" i="12"/>
  <c r="BA221" i="12"/>
  <c r="BV221" i="12"/>
  <c r="DM221" i="12"/>
  <c r="CJ221" i="12"/>
  <c r="DT221" i="12"/>
  <c r="CU215" i="12"/>
  <c r="CL215" i="12"/>
  <c r="CR215" i="12"/>
  <c r="DI221" i="12"/>
  <c r="BS215" i="12"/>
  <c r="DA215" i="12"/>
  <c r="AY215" i="12"/>
  <c r="DC215" i="12"/>
  <c r="BX215" i="12"/>
  <c r="CT221" i="12"/>
  <c r="CH221" i="12"/>
  <c r="F212" i="12"/>
  <c r="AS215" i="12"/>
  <c r="CW215" i="12"/>
  <c r="DJ215" i="12"/>
  <c r="AN215" i="12"/>
  <c r="BB215" i="12"/>
  <c r="BW215" i="12"/>
  <c r="CJ215" i="12"/>
  <c r="AR215" i="12"/>
  <c r="BK215" i="12"/>
  <c r="BH215" i="12"/>
  <c r="DD215" i="12"/>
  <c r="BV215" i="12"/>
  <c r="DT215" i="12"/>
  <c r="O226" i="12"/>
  <c r="P226" i="12" s="1"/>
  <c r="BJ221" i="12"/>
  <c r="CA221" i="12"/>
  <c r="CC221" i="12"/>
  <c r="BD221" i="12"/>
  <c r="AP221" i="12"/>
  <c r="DB221" i="12"/>
  <c r="DE221" i="12"/>
  <c r="DU221" i="12"/>
  <c r="F221" i="12" s="1"/>
  <c r="BZ221" i="12"/>
  <c r="CU221" i="12"/>
  <c r="BM221" i="12"/>
  <c r="CS221" i="12"/>
  <c r="AU221" i="12"/>
  <c r="Q224" i="12"/>
  <c r="R224" i="12" s="1"/>
  <c r="AK215" i="12"/>
  <c r="CA215" i="12"/>
  <c r="BO215" i="12"/>
  <c r="BN221" i="12"/>
  <c r="AX221" i="12"/>
  <c r="CX215" i="12"/>
  <c r="DS215" i="12"/>
  <c r="AO215" i="12"/>
  <c r="CE215" i="12"/>
  <c r="DM215" i="12"/>
  <c r="AQ215" i="12"/>
  <c r="BD215" i="12"/>
  <c r="DR215" i="12"/>
  <c r="F83" i="12"/>
  <c r="CY221" i="12"/>
  <c r="CL221" i="12"/>
  <c r="AV221" i="12"/>
  <c r="AK221" i="12"/>
  <c r="AZ221" i="12"/>
  <c r="Q225" i="12"/>
  <c r="R225" i="12" s="1"/>
  <c r="X127" i="21"/>
  <c r="LV131" i="12"/>
  <c r="IC131" i="12"/>
  <c r="O131" i="12" s="1"/>
  <c r="P131" i="12" s="1"/>
  <c r="LU131" i="12"/>
  <c r="MA131" i="12"/>
  <c r="MC131" i="12"/>
  <c r="Y131" i="12" s="1"/>
  <c r="Z131" i="12" s="1"/>
  <c r="MB131" i="12"/>
  <c r="W131" i="12" s="1"/>
  <c r="X131" i="12" s="1"/>
  <c r="CZ132" i="12"/>
  <c r="CZ131" i="12"/>
  <c r="CD131" i="12"/>
  <c r="CD132" i="12"/>
  <c r="CO131" i="12"/>
  <c r="CO132" i="12"/>
  <c r="BK131" i="12"/>
  <c r="BK132" i="12"/>
  <c r="DP132" i="12"/>
  <c r="DP131" i="12"/>
  <c r="DA131" i="12"/>
  <c r="DA132" i="12"/>
  <c r="BL131" i="12"/>
  <c r="BL132" i="12"/>
  <c r="DI131" i="12"/>
  <c r="DI132" i="12"/>
  <c r="CA131" i="12"/>
  <c r="CA132" i="12"/>
  <c r="BE131" i="12"/>
  <c r="BE132" i="12"/>
  <c r="AX131" i="12"/>
  <c r="AX132" i="12"/>
  <c r="AU131" i="12"/>
  <c r="AU132" i="12"/>
  <c r="CB131" i="12"/>
  <c r="CB132" i="12"/>
  <c r="AQ132" i="12"/>
  <c r="AQ131" i="12"/>
  <c r="BP132" i="12"/>
  <c r="BP131" i="12"/>
  <c r="DU131" i="12"/>
  <c r="F131" i="12" s="1"/>
  <c r="DU132" i="12"/>
  <c r="F132" i="12" s="1"/>
  <c r="BF131" i="12"/>
  <c r="BF132" i="12"/>
  <c r="BN131" i="12"/>
  <c r="BN132" i="12"/>
  <c r="BV131" i="12"/>
  <c r="BV132" i="12"/>
  <c r="BC131" i="12"/>
  <c r="BC132" i="12"/>
  <c r="AV131" i="12"/>
  <c r="AV132" i="12"/>
  <c r="AK131" i="12"/>
  <c r="AK132" i="12"/>
  <c r="AT131" i="12"/>
  <c r="AT132" i="12"/>
  <c r="CH131" i="12"/>
  <c r="CH132" i="12"/>
  <c r="AZ132" i="12"/>
  <c r="AZ131" i="12"/>
  <c r="AS131" i="12"/>
  <c r="AS132" i="12"/>
  <c r="DF131" i="12"/>
  <c r="DF132" i="12"/>
  <c r="CJ131" i="12"/>
  <c r="CJ132" i="12"/>
  <c r="AY131" i="12"/>
  <c r="AY132" i="12"/>
  <c r="BX132" i="12"/>
  <c r="BX131" i="12"/>
  <c r="AM131" i="12"/>
  <c r="AM132" i="12"/>
  <c r="CR131" i="12"/>
  <c r="CR132" i="12"/>
  <c r="DS132" i="12"/>
  <c r="DS131" i="12"/>
  <c r="BY131" i="12"/>
  <c r="BY132" i="12"/>
  <c r="CN132" i="12"/>
  <c r="CN131" i="12"/>
  <c r="BB131" i="12"/>
  <c r="BB132" i="12"/>
  <c r="CE131" i="12"/>
  <c r="CE132" i="12"/>
  <c r="DD132" i="12"/>
  <c r="DD131" i="12"/>
  <c r="DB131" i="12"/>
  <c r="DB132" i="12"/>
  <c r="CU132" i="12"/>
  <c r="CU131" i="12"/>
  <c r="DT132" i="12"/>
  <c r="DT131" i="12"/>
  <c r="DM131" i="12"/>
  <c r="DM132" i="12"/>
  <c r="AN131" i="12"/>
  <c r="AN132" i="12"/>
  <c r="CV132" i="12"/>
  <c r="CV131" i="12"/>
  <c r="DN131" i="12"/>
  <c r="DN132" i="12"/>
  <c r="BD131" i="12"/>
  <c r="BD132" i="12"/>
  <c r="AO131" i="12"/>
  <c r="AO132" i="12"/>
  <c r="BS131" i="12"/>
  <c r="BS132" i="12"/>
  <c r="AW131" i="12"/>
  <c r="AW132" i="12"/>
  <c r="BT131" i="12"/>
  <c r="BT132" i="12"/>
  <c r="DQ131" i="12"/>
  <c r="DQ132" i="12"/>
  <c r="DJ131" i="12"/>
  <c r="DJ132" i="12"/>
  <c r="AJ132" i="12"/>
  <c r="AJ131" i="12"/>
  <c r="DG131" i="12"/>
  <c r="DG132" i="12"/>
  <c r="CS131" i="12"/>
  <c r="CS132" i="12"/>
  <c r="BW132" i="12"/>
  <c r="BW131" i="12"/>
  <c r="CI131" i="12"/>
  <c r="CI132" i="12"/>
  <c r="BM131" i="12"/>
  <c r="BM132" i="12"/>
  <c r="DC131" i="12"/>
  <c r="DC132" i="12"/>
  <c r="BI131" i="12"/>
  <c r="BI132" i="12"/>
  <c r="BJ131" i="12"/>
  <c r="BJ132" i="12"/>
  <c r="DR131" i="12"/>
  <c r="DR132" i="12"/>
  <c r="BZ131" i="12"/>
  <c r="BZ132" i="12"/>
  <c r="DO131" i="12"/>
  <c r="DO132" i="12"/>
  <c r="DH131" i="12"/>
  <c r="DH132" i="12"/>
  <c r="CL131" i="12"/>
  <c r="CL132" i="12"/>
  <c r="CW131" i="12"/>
  <c r="CW132" i="12"/>
  <c r="BR131" i="12"/>
  <c r="BR132" i="12"/>
  <c r="AL131" i="12"/>
  <c r="AL132" i="12"/>
  <c r="CT131" i="12"/>
  <c r="CT132" i="12"/>
  <c r="CM131" i="12"/>
  <c r="CM132" i="12"/>
  <c r="DL132" i="12"/>
  <c r="DL131" i="12"/>
  <c r="DE131" i="12"/>
  <c r="DE132" i="12"/>
  <c r="CX131" i="12"/>
  <c r="CX132" i="12"/>
  <c r="CQ131" i="12"/>
  <c r="CQ132" i="12"/>
  <c r="BU131" i="12"/>
  <c r="BU132" i="12"/>
  <c r="DK132" i="12"/>
  <c r="DK131" i="12"/>
  <c r="BQ131" i="12"/>
  <c r="BQ132" i="12"/>
  <c r="CY131" i="12"/>
  <c r="CY132" i="12"/>
  <c r="CC131" i="12"/>
  <c r="CC132" i="12"/>
  <c r="BG131" i="12"/>
  <c r="BG132" i="12"/>
  <c r="CF132" i="12"/>
  <c r="CF131" i="12"/>
  <c r="CP131" i="12"/>
  <c r="CP132" i="12"/>
  <c r="CK131" i="12"/>
  <c r="CK132" i="12"/>
  <c r="BO131" i="12"/>
  <c r="BO132" i="12"/>
  <c r="CG131" i="12"/>
  <c r="CG132" i="12"/>
  <c r="AR132" i="12"/>
  <c r="AR131" i="12"/>
  <c r="AP131" i="12"/>
  <c r="AP132" i="12"/>
  <c r="BH132" i="12"/>
  <c r="BH131" i="12"/>
  <c r="BA131" i="12"/>
  <c r="BA132" i="12"/>
  <c r="X131" i="21"/>
  <c r="P131" i="21"/>
  <c r="AX131" i="21"/>
  <c r="H131" i="21"/>
  <c r="BC131" i="21"/>
  <c r="BD131" i="21"/>
  <c r="I131" i="21" s="1"/>
  <c r="J131" i="21" s="1"/>
  <c r="AW131" i="21"/>
  <c r="CW131" i="21"/>
  <c r="DD131" i="21"/>
  <c r="Y131" i="21" s="1"/>
  <c r="Z131" i="21" s="1"/>
  <c r="DC131" i="21"/>
  <c r="CX131" i="21"/>
  <c r="CC131" i="21"/>
  <c r="CD131" i="21"/>
  <c r="Q131" i="21" s="1"/>
  <c r="R131" i="21" s="1"/>
  <c r="BX131" i="21"/>
  <c r="BW131" i="21"/>
  <c r="ID131" i="12"/>
  <c r="Q131" i="12" s="1"/>
  <c r="R131" i="12" s="1"/>
  <c r="HW131" i="12"/>
  <c r="HV131" i="12"/>
  <c r="IB131" i="12"/>
  <c r="MB52" i="12"/>
  <c r="W52" i="12" s="1"/>
  <c r="X52" i="12" s="1"/>
  <c r="P83" i="21"/>
  <c r="MC215" i="12"/>
  <c r="Y215" i="12" s="1"/>
  <c r="Z215" i="12" s="1"/>
  <c r="MB215" i="12"/>
  <c r="W215" i="12" s="1"/>
  <c r="X215" i="12" s="1"/>
  <c r="MA215" i="12"/>
  <c r="HW215" i="12"/>
  <c r="HV215" i="12"/>
  <c r="DD53" i="21"/>
  <c r="Y53" i="21" s="1"/>
  <c r="Z53" i="21" s="1"/>
  <c r="X53" i="21"/>
  <c r="BD152" i="21"/>
  <c r="I152" i="21" s="1"/>
  <c r="J152" i="21" s="1"/>
  <c r="CD53" i="21"/>
  <c r="Q53" i="21" s="1"/>
  <c r="R53" i="21" s="1"/>
  <c r="H152" i="21"/>
  <c r="P53" i="21"/>
  <c r="BX53" i="21"/>
  <c r="CC53" i="21"/>
  <c r="S53" i="21" s="1"/>
  <c r="BW53" i="21"/>
  <c r="BD214" i="21"/>
  <c r="I214" i="21" s="1"/>
  <c r="J214" i="21" s="1"/>
  <c r="DC214" i="21"/>
  <c r="AX214" i="21"/>
  <c r="BC214" i="21"/>
  <c r="K214" i="21" s="1"/>
  <c r="AW214" i="21"/>
  <c r="P214" i="21"/>
  <c r="CD214" i="21"/>
  <c r="Q214" i="21" s="1"/>
  <c r="R214" i="21" s="1"/>
  <c r="CW214" i="21"/>
  <c r="CX214" i="21"/>
  <c r="BX214" i="21"/>
  <c r="BW214" i="21"/>
  <c r="CC214" i="21"/>
  <c r="S214" i="21" s="1"/>
  <c r="X214" i="21"/>
  <c r="CW152" i="21"/>
  <c r="X146" i="21"/>
  <c r="X145" i="21"/>
  <c r="DC152" i="21"/>
  <c r="AA152" i="21" s="1"/>
  <c r="P145" i="21"/>
  <c r="X152" i="21"/>
  <c r="AW152" i="21"/>
  <c r="P146" i="21"/>
  <c r="CX152" i="21"/>
  <c r="H45" i="21"/>
  <c r="CC152" i="21"/>
  <c r="S152" i="21" s="1"/>
  <c r="DD152" i="21"/>
  <c r="Y152" i="21" s="1"/>
  <c r="Z152" i="21" s="1"/>
  <c r="BC152" i="21"/>
  <c r="K152" i="21" s="1"/>
  <c r="AX152" i="21"/>
  <c r="H146" i="21"/>
  <c r="H145" i="21"/>
  <c r="BC145" i="21"/>
  <c r="K145" i="21" s="1"/>
  <c r="BD145" i="21"/>
  <c r="I145" i="21" s="1"/>
  <c r="J145" i="21" s="1"/>
  <c r="BD146" i="21"/>
  <c r="I146" i="21" s="1"/>
  <c r="J146" i="21" s="1"/>
  <c r="BC146" i="21"/>
  <c r="K146" i="21" s="1"/>
  <c r="AX145" i="21"/>
  <c r="AW145" i="21"/>
  <c r="AW146" i="21"/>
  <c r="AX146" i="21"/>
  <c r="DD145" i="21"/>
  <c r="Y145" i="21" s="1"/>
  <c r="Z145" i="21" s="1"/>
  <c r="DD146" i="21"/>
  <c r="Y146" i="21" s="1"/>
  <c r="Z146" i="21" s="1"/>
  <c r="DC145" i="21"/>
  <c r="DC146" i="21"/>
  <c r="CW145" i="21"/>
  <c r="CX145" i="21"/>
  <c r="CW146" i="21"/>
  <c r="CX146" i="21"/>
  <c r="CC146" i="21"/>
  <c r="S146" i="21" s="1"/>
  <c r="CC145" i="21"/>
  <c r="S145" i="21" s="1"/>
  <c r="P152" i="21"/>
  <c r="CD145" i="21"/>
  <c r="Q145" i="21" s="1"/>
  <c r="R145" i="21" s="1"/>
  <c r="CD146" i="21"/>
  <c r="Q146" i="21" s="1"/>
  <c r="R146" i="21" s="1"/>
  <c r="BW146" i="21"/>
  <c r="BX146" i="21"/>
  <c r="BX145" i="21"/>
  <c r="BW145" i="21"/>
  <c r="BX152" i="21"/>
  <c r="CD152" i="21"/>
  <c r="Q152" i="21" s="1"/>
  <c r="R152" i="21" s="1"/>
  <c r="BW152" i="21"/>
  <c r="AW53" i="21"/>
  <c r="AX53" i="21"/>
  <c r="BD53" i="21"/>
  <c r="I53" i="21" s="1"/>
  <c r="J53" i="21" s="1"/>
  <c r="H53" i="21"/>
  <c r="DC53" i="21"/>
  <c r="CX53" i="21"/>
  <c r="CW53" i="21"/>
  <c r="BC53" i="21"/>
  <c r="K53" i="21" s="1"/>
  <c r="BC204" i="21"/>
  <c r="BD204" i="21"/>
  <c r="I204" i="21" s="1"/>
  <c r="J204" i="21" s="1"/>
  <c r="BD205" i="21"/>
  <c r="I205" i="21" s="1"/>
  <c r="J205" i="21" s="1"/>
  <c r="BD195" i="21"/>
  <c r="I195" i="21" s="1"/>
  <c r="J195" i="21" s="1"/>
  <c r="MB53" i="12"/>
  <c r="W53" i="12" s="1"/>
  <c r="X53" i="12" s="1"/>
  <c r="H193" i="21"/>
  <c r="H192" i="21"/>
  <c r="BC193" i="21"/>
  <c r="K193" i="21" s="1"/>
  <c r="BD193" i="21"/>
  <c r="I193" i="21" s="1"/>
  <c r="J193" i="21" s="1"/>
  <c r="BD198" i="21"/>
  <c r="I198" i="21" s="1"/>
  <c r="J198" i="21" s="1"/>
  <c r="MA53" i="12"/>
  <c r="LU52" i="12"/>
  <c r="MC53" i="12"/>
  <c r="Y53" i="12" s="1"/>
  <c r="Z53" i="12" s="1"/>
  <c r="IB53" i="12"/>
  <c r="IC53" i="12"/>
  <c r="O53" i="12" s="1"/>
  <c r="P53" i="12" s="1"/>
  <c r="MA52" i="12"/>
  <c r="ID52" i="12"/>
  <c r="Q52" i="12" s="1"/>
  <c r="R52" i="12" s="1"/>
  <c r="BR43" i="12"/>
  <c r="BR53" i="12"/>
  <c r="BR52" i="12"/>
  <c r="AZ43" i="12"/>
  <c r="AZ52" i="12"/>
  <c r="AZ53" i="12"/>
  <c r="AT43" i="12"/>
  <c r="AT52" i="12"/>
  <c r="AT53" i="12"/>
  <c r="LV53" i="12"/>
  <c r="BD199" i="21"/>
  <c r="I199" i="21" s="1"/>
  <c r="J199" i="21" s="1"/>
  <c r="LV52" i="12"/>
  <c r="H197" i="21"/>
  <c r="J197" i="21"/>
  <c r="AM43" i="12"/>
  <c r="AM52" i="12"/>
  <c r="AM53" i="12"/>
  <c r="CI43" i="12"/>
  <c r="CI53" i="12"/>
  <c r="CI52" i="12"/>
  <c r="DF43" i="12"/>
  <c r="DF52" i="12"/>
  <c r="DF53" i="12"/>
  <c r="AW43" i="12"/>
  <c r="AW53" i="12"/>
  <c r="AW52" i="12"/>
  <c r="DB43" i="12"/>
  <c r="DB53" i="12"/>
  <c r="DB52" i="12"/>
  <c r="AP43" i="12"/>
  <c r="AP53" i="12"/>
  <c r="AP52" i="12"/>
  <c r="BT43" i="12"/>
  <c r="BT53" i="12"/>
  <c r="BT52" i="12"/>
  <c r="CB43" i="12"/>
  <c r="CB53" i="12"/>
  <c r="CB52" i="12"/>
  <c r="AS43" i="12"/>
  <c r="AS52" i="12"/>
  <c r="AS53" i="12"/>
  <c r="CW43" i="12"/>
  <c r="CW53" i="12"/>
  <c r="CW52" i="12"/>
  <c r="DJ43" i="12"/>
  <c r="DJ52" i="12"/>
  <c r="DJ53" i="12"/>
  <c r="AN43" i="12"/>
  <c r="AN52" i="12"/>
  <c r="AN53" i="12"/>
  <c r="BB43" i="12"/>
  <c r="BB52" i="12"/>
  <c r="BB53" i="12"/>
  <c r="BW43" i="12"/>
  <c r="BW52" i="12"/>
  <c r="BW53" i="12"/>
  <c r="CJ43" i="12"/>
  <c r="CJ53" i="12"/>
  <c r="CJ52" i="12"/>
  <c r="AR43" i="12"/>
  <c r="AR52" i="12"/>
  <c r="AR53" i="12"/>
  <c r="BK43" i="12"/>
  <c r="BK53" i="12"/>
  <c r="BK52" i="12"/>
  <c r="BH43" i="12"/>
  <c r="BH52" i="12"/>
  <c r="BH53" i="12"/>
  <c r="DD43" i="12"/>
  <c r="DD52" i="12"/>
  <c r="DD53" i="12"/>
  <c r="BV43" i="12"/>
  <c r="BV53" i="12"/>
  <c r="BV52" i="12"/>
  <c r="DT43" i="12"/>
  <c r="DT52" i="12"/>
  <c r="DT53" i="12"/>
  <c r="MC52" i="12"/>
  <c r="Y52" i="12" s="1"/>
  <c r="Z52" i="12" s="1"/>
  <c r="HW52" i="12"/>
  <c r="HV52" i="12"/>
  <c r="BZ43" i="12"/>
  <c r="BZ53" i="12"/>
  <c r="BZ52" i="12"/>
  <c r="CZ43" i="12"/>
  <c r="CZ52" i="12"/>
  <c r="CZ53" i="12"/>
  <c r="BY43" i="12"/>
  <c r="BY53" i="12"/>
  <c r="BY52" i="12"/>
  <c r="BS43" i="12"/>
  <c r="BS53" i="12"/>
  <c r="BS52" i="12"/>
  <c r="DA43" i="12"/>
  <c r="DA52" i="12"/>
  <c r="DA53" i="12"/>
  <c r="DC43" i="12"/>
  <c r="DC53" i="12"/>
  <c r="DC52" i="12"/>
  <c r="CX43" i="12"/>
  <c r="CX53" i="12"/>
  <c r="CX52" i="12"/>
  <c r="DS43" i="12"/>
  <c r="DS52" i="12"/>
  <c r="DS53" i="12"/>
  <c r="AO43" i="12"/>
  <c r="AO53" i="12"/>
  <c r="AO52" i="12"/>
  <c r="CE43" i="12"/>
  <c r="CE53" i="12"/>
  <c r="CE52" i="12"/>
  <c r="DM43" i="12"/>
  <c r="DM52" i="12"/>
  <c r="DM53" i="12"/>
  <c r="AQ43" i="12"/>
  <c r="AQ53" i="12"/>
  <c r="AQ52" i="12"/>
  <c r="BD43" i="12"/>
  <c r="BD53" i="12"/>
  <c r="BD52" i="12"/>
  <c r="DR43" i="12"/>
  <c r="DR52" i="12"/>
  <c r="DR53" i="12"/>
  <c r="IB146" i="12"/>
  <c r="AY84" i="21"/>
  <c r="BA84" i="21" s="1"/>
  <c r="IC52" i="12"/>
  <c r="O52" i="12" s="1"/>
  <c r="P52" i="12" s="1"/>
  <c r="IB52" i="12"/>
  <c r="H190" i="21"/>
  <c r="J190" i="21"/>
  <c r="LU53" i="12"/>
  <c r="BU43" i="12"/>
  <c r="BU53" i="12"/>
  <c r="BU52" i="12"/>
  <c r="DL43" i="12"/>
  <c r="DL52" i="12"/>
  <c r="DL53" i="12"/>
  <c r="DK43" i="12"/>
  <c r="DK52" i="12"/>
  <c r="DK53" i="12"/>
  <c r="CS43" i="12"/>
  <c r="CS53" i="12"/>
  <c r="CS52" i="12"/>
  <c r="AJ43" i="12"/>
  <c r="AJ53" i="12"/>
  <c r="AJ52" i="12"/>
  <c r="CU43" i="12"/>
  <c r="CU53" i="12"/>
  <c r="CU52" i="12"/>
  <c r="CY43" i="12"/>
  <c r="CY52" i="12"/>
  <c r="CY53" i="12"/>
  <c r="AK43" i="12"/>
  <c r="AK52" i="12"/>
  <c r="AK53" i="12"/>
  <c r="AX43" i="12"/>
  <c r="AX52" i="12"/>
  <c r="AX53" i="12"/>
  <c r="CQ43" i="12"/>
  <c r="CQ53" i="12"/>
  <c r="CQ52" i="12"/>
  <c r="CG43" i="12"/>
  <c r="CG53" i="12"/>
  <c r="CG52" i="12"/>
  <c r="CT43" i="12"/>
  <c r="CT53" i="12"/>
  <c r="CT52" i="12"/>
  <c r="CA43" i="12"/>
  <c r="CA53" i="12"/>
  <c r="CA52" i="12"/>
  <c r="CL43" i="12"/>
  <c r="CL52" i="12"/>
  <c r="CL53" i="12"/>
  <c r="DU43" i="12"/>
  <c r="F43" i="12" s="1"/>
  <c r="DU53" i="12"/>
  <c r="F53" i="12" s="1"/>
  <c r="DU52" i="12"/>
  <c r="F52" i="12" s="1"/>
  <c r="BM43" i="12"/>
  <c r="BM53" i="12"/>
  <c r="BM52" i="12"/>
  <c r="BO43" i="12"/>
  <c r="BO53" i="12"/>
  <c r="BO52" i="12"/>
  <c r="BJ43" i="12"/>
  <c r="BJ53" i="12"/>
  <c r="BJ52" i="12"/>
  <c r="CR43" i="12"/>
  <c r="CR53" i="12"/>
  <c r="CR52" i="12"/>
  <c r="ID53" i="12"/>
  <c r="Q53" i="12" s="1"/>
  <c r="R53" i="12" s="1"/>
  <c r="BC195" i="21"/>
  <c r="K195" i="21" s="1"/>
  <c r="CO43" i="12"/>
  <c r="CO53" i="12"/>
  <c r="CO52" i="12"/>
  <c r="BI43" i="12"/>
  <c r="BI53" i="12"/>
  <c r="BI52" i="12"/>
  <c r="DH43" i="12"/>
  <c r="DH52" i="12"/>
  <c r="DH53" i="12"/>
  <c r="CM43" i="12"/>
  <c r="CM53" i="12"/>
  <c r="CM52" i="12"/>
  <c r="DN43" i="12"/>
  <c r="DN52" i="12"/>
  <c r="DN53" i="12"/>
  <c r="BE43" i="12"/>
  <c r="BE52" i="12"/>
  <c r="BE53" i="12"/>
  <c r="BL43" i="12"/>
  <c r="BL53" i="12"/>
  <c r="BL52" i="12"/>
  <c r="CV43" i="12"/>
  <c r="CV53" i="12"/>
  <c r="CV52" i="12"/>
  <c r="AY43" i="12"/>
  <c r="AY53" i="12"/>
  <c r="AY52" i="12"/>
  <c r="CH43" i="12"/>
  <c r="CH53" i="12"/>
  <c r="CH52" i="12"/>
  <c r="DP43" i="12"/>
  <c r="DP53" i="12"/>
  <c r="DP52" i="12"/>
  <c r="BX43" i="12"/>
  <c r="BX53" i="12"/>
  <c r="BX52" i="12"/>
  <c r="AL43" i="12"/>
  <c r="AL53" i="12"/>
  <c r="AL52" i="12"/>
  <c r="BG43" i="12"/>
  <c r="BG52" i="12"/>
  <c r="BG53" i="12"/>
  <c r="CP43" i="12"/>
  <c r="CP53" i="12"/>
  <c r="CP52" i="12"/>
  <c r="DO43" i="12"/>
  <c r="DO52" i="12"/>
  <c r="DO53" i="12"/>
  <c r="BA43" i="12"/>
  <c r="BA52" i="12"/>
  <c r="BA53" i="12"/>
  <c r="BN43" i="12"/>
  <c r="BN52" i="12"/>
  <c r="BN53" i="12"/>
  <c r="AU43" i="12"/>
  <c r="AU52" i="12"/>
  <c r="AU53" i="12"/>
  <c r="CC43" i="12"/>
  <c r="CC52" i="12"/>
  <c r="CC53" i="12"/>
  <c r="BF43" i="12"/>
  <c r="BF52" i="12"/>
  <c r="BF53" i="12"/>
  <c r="DG43" i="12"/>
  <c r="DG52" i="12"/>
  <c r="DG53" i="12"/>
  <c r="BP43" i="12"/>
  <c r="BP53" i="12"/>
  <c r="BP52" i="12"/>
  <c r="DQ43" i="12"/>
  <c r="DQ52" i="12"/>
  <c r="DQ53" i="12"/>
  <c r="DI43" i="12"/>
  <c r="DI53" i="12"/>
  <c r="DI52" i="12"/>
  <c r="BQ43" i="12"/>
  <c r="BQ53" i="12"/>
  <c r="BQ52" i="12"/>
  <c r="CD43" i="12"/>
  <c r="CD52" i="12"/>
  <c r="CD53" i="12"/>
  <c r="CN43" i="12"/>
  <c r="CN53" i="12"/>
  <c r="CN52" i="12"/>
  <c r="BC43" i="12"/>
  <c r="BC52" i="12"/>
  <c r="BC53" i="12"/>
  <c r="CF43" i="12"/>
  <c r="CF53" i="12"/>
  <c r="CF52" i="12"/>
  <c r="CK43" i="12"/>
  <c r="CK52" i="12"/>
  <c r="CK53" i="12"/>
  <c r="DE43" i="12"/>
  <c r="DE52" i="12"/>
  <c r="DE53" i="12"/>
  <c r="AV43" i="12"/>
  <c r="AV52" i="12"/>
  <c r="AV53" i="12"/>
  <c r="AY217" i="21"/>
  <c r="BA217" i="21" s="1"/>
  <c r="HW53" i="12"/>
  <c r="HV53" i="12"/>
  <c r="BS145" i="12"/>
  <c r="BS146" i="12"/>
  <c r="DO145" i="12"/>
  <c r="DO146" i="12"/>
  <c r="AU145" i="12"/>
  <c r="AU146" i="12"/>
  <c r="AY145" i="12"/>
  <c r="AY146" i="12"/>
  <c r="BE145" i="12"/>
  <c r="BE146" i="12"/>
  <c r="CR145" i="12"/>
  <c r="CR146" i="12"/>
  <c r="DD145" i="12"/>
  <c r="DD146" i="12"/>
  <c r="CQ145" i="12"/>
  <c r="CQ146" i="12"/>
  <c r="DL145" i="12"/>
  <c r="DL146" i="12"/>
  <c r="HV147" i="12"/>
  <c r="HW147" i="12"/>
  <c r="CB146" i="12"/>
  <c r="CB145" i="12"/>
  <c r="BN145" i="12"/>
  <c r="BN146" i="12"/>
  <c r="DI146" i="12"/>
  <c r="DI145" i="12"/>
  <c r="IC146" i="12"/>
  <c r="O146" i="12" s="1"/>
  <c r="P146" i="12" s="1"/>
  <c r="MB146" i="12"/>
  <c r="W146" i="12" s="1"/>
  <c r="X146" i="12" s="1"/>
  <c r="HV146" i="12"/>
  <c r="HW146" i="12"/>
  <c r="BQ146" i="12"/>
  <c r="BQ145" i="12"/>
  <c r="CL145" i="12"/>
  <c r="CL146" i="12"/>
  <c r="BZ145" i="12"/>
  <c r="BZ146" i="12"/>
  <c r="AS146" i="12"/>
  <c r="AS145" i="12"/>
  <c r="CK146" i="12"/>
  <c r="CK145" i="12"/>
  <c r="CJ145" i="12"/>
  <c r="CJ146" i="12"/>
  <c r="BK145" i="12"/>
  <c r="BK146" i="12"/>
  <c r="DK145" i="12"/>
  <c r="DK146" i="12"/>
  <c r="BU145" i="12"/>
  <c r="BU146" i="12"/>
  <c r="CH145" i="12"/>
  <c r="CH146" i="12"/>
  <c r="AQ145" i="12"/>
  <c r="AQ146" i="12"/>
  <c r="IC145" i="12"/>
  <c r="O145" i="12" s="1"/>
  <c r="P145" i="12" s="1"/>
  <c r="MB145" i="12"/>
  <c r="W145" i="12" s="1"/>
  <c r="X145" i="12" s="1"/>
  <c r="HW145" i="12"/>
  <c r="HV145" i="12"/>
  <c r="CU145" i="12"/>
  <c r="CU146" i="12"/>
  <c r="DN145" i="12"/>
  <c r="DN146" i="12"/>
  <c r="AR145" i="12"/>
  <c r="AR146" i="12"/>
  <c r="CG146" i="12"/>
  <c r="CG145" i="12"/>
  <c r="BX145" i="12"/>
  <c r="BX146" i="12"/>
  <c r="CY145" i="12"/>
  <c r="CY146" i="12"/>
  <c r="DT145" i="12"/>
  <c r="DT146" i="12"/>
  <c r="DB145" i="12"/>
  <c r="DB146" i="12"/>
  <c r="AX145" i="12"/>
  <c r="AX146" i="12"/>
  <c r="CS146" i="12"/>
  <c r="CS145" i="12"/>
  <c r="CI145" i="12"/>
  <c r="CI146" i="12"/>
  <c r="BI146" i="12"/>
  <c r="BI145" i="12"/>
  <c r="MC146" i="12"/>
  <c r="Y146" i="12" s="1"/>
  <c r="Z146" i="12" s="1"/>
  <c r="ID146" i="12"/>
  <c r="Q146" i="12" s="1"/>
  <c r="R146" i="12" s="1"/>
  <c r="BG145" i="12"/>
  <c r="BG146" i="12"/>
  <c r="CN145" i="12"/>
  <c r="CN146" i="12"/>
  <c r="BJ145" i="12"/>
  <c r="BJ146" i="12"/>
  <c r="AZ145" i="12"/>
  <c r="AZ146" i="12"/>
  <c r="CP145" i="12"/>
  <c r="CP146" i="12"/>
  <c r="CZ146" i="12"/>
  <c r="CZ145" i="12"/>
  <c r="AJ145" i="12"/>
  <c r="AJ146" i="12"/>
  <c r="AK146" i="12"/>
  <c r="AK145" i="12"/>
  <c r="DA145" i="12"/>
  <c r="DA146" i="12"/>
  <c r="MC145" i="12"/>
  <c r="Y145" i="12" s="1"/>
  <c r="Z145" i="12" s="1"/>
  <c r="ID145" i="12"/>
  <c r="Q145" i="12" s="1"/>
  <c r="R145" i="12" s="1"/>
  <c r="BF145" i="12"/>
  <c r="BF146" i="12"/>
  <c r="DM146" i="12"/>
  <c r="DM145" i="12"/>
  <c r="BC145" i="12"/>
  <c r="BC146" i="12"/>
  <c r="AT145" i="12"/>
  <c r="AT146" i="12"/>
  <c r="CE145" i="12"/>
  <c r="CE146" i="12"/>
  <c r="CW146" i="12"/>
  <c r="CW145" i="12"/>
  <c r="BR145" i="12"/>
  <c r="BR146" i="12"/>
  <c r="DG145" i="12"/>
  <c r="DG146" i="12"/>
  <c r="BV145" i="12"/>
  <c r="BV146" i="12"/>
  <c r="LU145" i="12"/>
  <c r="LV145" i="12"/>
  <c r="BD145" i="12"/>
  <c r="BD146" i="12"/>
  <c r="AP145" i="12"/>
  <c r="AP146" i="12"/>
  <c r="BT145" i="12"/>
  <c r="BT146" i="12"/>
  <c r="DP145" i="12"/>
  <c r="DP146" i="12"/>
  <c r="AN146" i="12"/>
  <c r="AN145" i="12"/>
  <c r="BH145" i="12"/>
  <c r="BH146" i="12"/>
  <c r="AM145" i="12"/>
  <c r="AM146" i="12"/>
  <c r="DU146" i="12"/>
  <c r="F146" i="12" s="1"/>
  <c r="DU145" i="12"/>
  <c r="F145" i="12" s="1"/>
  <c r="CT145" i="12"/>
  <c r="CT146" i="12"/>
  <c r="BA146" i="12"/>
  <c r="BA145" i="12"/>
  <c r="AO146" i="12"/>
  <c r="AO145" i="12"/>
  <c r="BM145" i="12"/>
  <c r="BM146" i="12"/>
  <c r="DQ145" i="12"/>
  <c r="DQ146" i="12"/>
  <c r="DS145" i="12"/>
  <c r="DS146" i="12"/>
  <c r="AV145" i="12"/>
  <c r="AV146" i="12"/>
  <c r="BY146" i="12"/>
  <c r="BY145" i="12"/>
  <c r="LU146" i="12"/>
  <c r="LV146" i="12"/>
  <c r="DH145" i="12"/>
  <c r="DH146" i="12"/>
  <c r="CF145" i="12"/>
  <c r="CF146" i="12"/>
  <c r="CX145" i="12"/>
  <c r="CX146" i="12"/>
  <c r="BW145" i="12"/>
  <c r="BW146" i="12"/>
  <c r="CM145" i="12"/>
  <c r="CM146" i="12"/>
  <c r="DF145" i="12"/>
  <c r="DF146" i="12"/>
  <c r="MA146" i="12"/>
  <c r="CD145" i="12"/>
  <c r="CD146" i="12"/>
  <c r="DE146" i="12"/>
  <c r="DE145" i="12"/>
  <c r="BB145" i="12"/>
  <c r="BB146" i="12"/>
  <c r="DJ145" i="12"/>
  <c r="DJ146" i="12"/>
  <c r="AL145" i="12"/>
  <c r="AL146" i="12"/>
  <c r="DC145" i="12"/>
  <c r="DC146" i="12"/>
  <c r="CO146" i="12"/>
  <c r="CO145" i="12"/>
  <c r="BL145" i="12"/>
  <c r="BL146" i="12"/>
  <c r="BP145" i="12"/>
  <c r="BP146" i="12"/>
  <c r="DR145" i="12"/>
  <c r="DR146" i="12"/>
  <c r="AW146" i="12"/>
  <c r="AW145" i="12"/>
  <c r="BO145" i="12"/>
  <c r="BO146" i="12"/>
  <c r="CC146" i="12"/>
  <c r="CC145" i="12"/>
  <c r="CV145" i="12"/>
  <c r="CV146" i="12"/>
  <c r="CA145" i="12"/>
  <c r="CA146" i="12"/>
  <c r="IB145" i="12"/>
  <c r="MA145" i="12"/>
  <c r="DD203" i="21"/>
  <c r="Y203" i="21" s="1"/>
  <c r="Z203" i="21" s="1"/>
  <c r="DC203" i="21"/>
  <c r="X204" i="21"/>
  <c r="DD204" i="21"/>
  <c r="Y204" i="21" s="1"/>
  <c r="Z204" i="21" s="1"/>
  <c r="X197" i="21"/>
  <c r="DD199" i="21"/>
  <c r="Y199" i="21" s="1"/>
  <c r="Z199" i="21" s="1"/>
  <c r="DD205" i="21"/>
  <c r="Y205" i="21" s="1"/>
  <c r="Z205" i="21" s="1"/>
  <c r="BD45" i="21"/>
  <c r="I45" i="21" s="1"/>
  <c r="J45" i="21" s="1"/>
  <c r="BD44" i="21"/>
  <c r="I44" i="21" s="1"/>
  <c r="J44" i="21" s="1"/>
  <c r="DD45" i="21"/>
  <c r="Y45" i="21" s="1"/>
  <c r="Z45" i="21" s="1"/>
  <c r="DD44" i="21"/>
  <c r="Y44" i="21" s="1"/>
  <c r="Z44" i="21" s="1"/>
  <c r="CD44" i="21"/>
  <c r="Q44" i="21" s="1"/>
  <c r="R44" i="21" s="1"/>
  <c r="CD45" i="21"/>
  <c r="Q45" i="21" s="1"/>
  <c r="R45" i="21" s="1"/>
  <c r="P44" i="21"/>
  <c r="H43" i="21"/>
  <c r="X44" i="21"/>
  <c r="DC45" i="21"/>
  <c r="X45" i="21"/>
  <c r="CC45" i="21"/>
  <c r="BW45" i="21"/>
  <c r="P45" i="21"/>
  <c r="BC45" i="21"/>
  <c r="AW45" i="21"/>
  <c r="AX45" i="21"/>
  <c r="BX45" i="21"/>
  <c r="CW45" i="21"/>
  <c r="CX45" i="21"/>
  <c r="H44" i="21"/>
  <c r="DC44" i="21"/>
  <c r="CX44" i="21"/>
  <c r="CW44" i="21"/>
  <c r="BC44" i="21"/>
  <c r="AW44" i="21"/>
  <c r="AX44" i="21"/>
  <c r="BX44" i="21"/>
  <c r="BW44" i="21"/>
  <c r="CC44" i="21"/>
  <c r="CD191" i="21"/>
  <c r="Q191" i="21" s="1"/>
  <c r="R191" i="21" s="1"/>
  <c r="X170" i="21"/>
  <c r="P170" i="21"/>
  <c r="H170" i="21"/>
  <c r="X178" i="21"/>
  <c r="X179" i="21"/>
  <c r="X177" i="21"/>
  <c r="P179" i="21"/>
  <c r="P177" i="21"/>
  <c r="P178" i="21"/>
  <c r="H177" i="21"/>
  <c r="H179" i="21"/>
  <c r="H178" i="21"/>
  <c r="P192" i="21"/>
  <c r="P195" i="21"/>
  <c r="P194" i="21"/>
  <c r="X192" i="21"/>
  <c r="X193" i="21"/>
  <c r="X194" i="21"/>
  <c r="X195" i="21"/>
  <c r="AZ199" i="21"/>
  <c r="BA199" i="21" s="1"/>
  <c r="AZ202" i="21"/>
  <c r="BA202" i="21" s="1"/>
  <c r="E202" i="21" s="1"/>
  <c r="AW204" i="21"/>
  <c r="AX204" i="21"/>
  <c r="AY204" i="21"/>
  <c r="AZ203" i="21"/>
  <c r="BA203" i="21" s="1"/>
  <c r="E203" i="21" s="1"/>
  <c r="AZ206" i="21"/>
  <c r="BA206" i="21" s="1"/>
  <c r="E206" i="21" s="1"/>
  <c r="AZ201" i="21"/>
  <c r="BA201" i="21" s="1"/>
  <c r="E201" i="21" s="1"/>
  <c r="AZ209" i="21"/>
  <c r="BA209" i="21" s="1"/>
  <c r="E209" i="21" s="1"/>
  <c r="AZ200" i="21"/>
  <c r="BA200" i="21" s="1"/>
  <c r="AZ208" i="21"/>
  <c r="BA208" i="21" s="1"/>
  <c r="E208" i="21" s="1"/>
  <c r="AZ207" i="21"/>
  <c r="BA207" i="21" s="1"/>
  <c r="E207" i="21" s="1"/>
  <c r="AZ205" i="21"/>
  <c r="BA205" i="21" s="1"/>
  <c r="E205" i="21" s="1"/>
  <c r="DD192" i="21"/>
  <c r="Y192" i="21" s="1"/>
  <c r="Z192" i="21" s="1"/>
  <c r="DD193" i="21"/>
  <c r="Y193" i="21" s="1"/>
  <c r="Z193" i="21" s="1"/>
  <c r="DD195" i="21"/>
  <c r="Y195" i="21" s="1"/>
  <c r="Z195" i="21" s="1"/>
  <c r="DD194" i="21"/>
  <c r="Y194" i="21" s="1"/>
  <c r="Z194" i="21" s="1"/>
  <c r="CD192" i="21"/>
  <c r="Q192" i="21" s="1"/>
  <c r="R192" i="21" s="1"/>
  <c r="CD193" i="21"/>
  <c r="Q193" i="21" s="1"/>
  <c r="R193" i="21" s="1"/>
  <c r="DC194" i="21"/>
  <c r="AA194" i="21" s="1"/>
  <c r="DC193" i="21"/>
  <c r="AA193" i="21" s="1"/>
  <c r="CC195" i="21"/>
  <c r="S195" i="21" s="1"/>
  <c r="BY202" i="21"/>
  <c r="BZ202" i="21" s="1"/>
  <c r="AW194" i="21"/>
  <c r="BZ197" i="21"/>
  <c r="CA197" i="21" s="1"/>
  <c r="M197" i="21" s="1"/>
  <c r="X190" i="21"/>
  <c r="AZ197" i="21"/>
  <c r="BA197" i="21" s="1"/>
  <c r="E197" i="21" s="1"/>
  <c r="CD195" i="21"/>
  <c r="Q195" i="21" s="1"/>
  <c r="R195" i="21" s="1"/>
  <c r="CC204" i="21"/>
  <c r="AZ190" i="21"/>
  <c r="BA190" i="21" s="1"/>
  <c r="E190" i="21" s="1"/>
  <c r="AW195" i="21"/>
  <c r="CY202" i="21"/>
  <c r="CZ202" i="21" s="1"/>
  <c r="DC204" i="21"/>
  <c r="CZ197" i="21"/>
  <c r="DA197" i="21" s="1"/>
  <c r="U197" i="21" s="1"/>
  <c r="DD191" i="21"/>
  <c r="Y191" i="21" s="1"/>
  <c r="Z191" i="21" s="1"/>
  <c r="CX204" i="21"/>
  <c r="CD194" i="21"/>
  <c r="Q194" i="21" s="1"/>
  <c r="R194" i="21" s="1"/>
  <c r="CY205" i="21"/>
  <c r="CZ205" i="21" s="1"/>
  <c r="BY199" i="21"/>
  <c r="CA199" i="21" s="1"/>
  <c r="CD204" i="21"/>
  <c r="Q204" i="21" s="1"/>
  <c r="R204" i="21" s="1"/>
  <c r="P197" i="21"/>
  <c r="BW192" i="21"/>
  <c r="BZ190" i="21"/>
  <c r="CA190" i="21" s="1"/>
  <c r="M190" i="21" s="1"/>
  <c r="CW195" i="21"/>
  <c r="CD198" i="21"/>
  <c r="Q198" i="21" s="1"/>
  <c r="R198" i="21" s="1"/>
  <c r="MB200" i="12"/>
  <c r="W200" i="12" s="1"/>
  <c r="X200" i="12" s="1"/>
  <c r="CD205" i="21"/>
  <c r="Q205" i="21" s="1"/>
  <c r="R205" i="21" s="1"/>
  <c r="BY209" i="21"/>
  <c r="CA209" i="21" s="1"/>
  <c r="BY203" i="21"/>
  <c r="CA203" i="21" s="1"/>
  <c r="CC192" i="21"/>
  <c r="S192" i="21" s="1"/>
  <c r="BY206" i="21"/>
  <c r="CA206" i="21" s="1"/>
  <c r="CX194" i="21"/>
  <c r="HX206" i="12"/>
  <c r="HY206" i="12" s="1"/>
  <c r="CW204" i="21"/>
  <c r="P190" i="21"/>
  <c r="BW195" i="21"/>
  <c r="CW194" i="21"/>
  <c r="BY208" i="21"/>
  <c r="CA208" i="21" s="1"/>
  <c r="CW193" i="21"/>
  <c r="CX193" i="21"/>
  <c r="BW193" i="21"/>
  <c r="AX193" i="21"/>
  <c r="BX193" i="21"/>
  <c r="CC193" i="21"/>
  <c r="S193" i="21" s="1"/>
  <c r="AW193" i="21"/>
  <c r="BX195" i="21"/>
  <c r="CC194" i="21"/>
  <c r="S194" i="21" s="1"/>
  <c r="DC195" i="21"/>
  <c r="AA195" i="21" s="1"/>
  <c r="BW204" i="21"/>
  <c r="BY205" i="21"/>
  <c r="CA205" i="21" s="1"/>
  <c r="BY200" i="21"/>
  <c r="CA200" i="21" s="1"/>
  <c r="Z197" i="21"/>
  <c r="CX195" i="21"/>
  <c r="R197" i="21"/>
  <c r="BW194" i="21"/>
  <c r="BY201" i="21"/>
  <c r="CA201" i="21" s="1"/>
  <c r="Z190" i="21"/>
  <c r="BX204" i="21"/>
  <c r="CY203" i="21"/>
  <c r="DA203" i="21" s="1"/>
  <c r="CZ190" i="21"/>
  <c r="DA190" i="21" s="1"/>
  <c r="U190" i="21" s="1"/>
  <c r="AX195" i="21"/>
  <c r="R190" i="21"/>
  <c r="BX194" i="21"/>
  <c r="BY207" i="21"/>
  <c r="CA207" i="21" s="1"/>
  <c r="BX192" i="21"/>
  <c r="AX194" i="21"/>
  <c r="BC192" i="21"/>
  <c r="K192" i="21" s="1"/>
  <c r="BC194" i="21"/>
  <c r="K194" i="21" s="1"/>
  <c r="BD194" i="21"/>
  <c r="I194" i="21" s="1"/>
  <c r="J194" i="21" s="1"/>
  <c r="BD174" i="21"/>
  <c r="I174" i="21" s="1"/>
  <c r="J174" i="21" s="1"/>
  <c r="BC191" i="21"/>
  <c r="K191" i="21" s="1"/>
  <c r="BD191" i="21"/>
  <c r="I191" i="21" s="1"/>
  <c r="J191" i="21" s="1"/>
  <c r="BD192" i="21"/>
  <c r="I192" i="21" s="1"/>
  <c r="J192" i="21" s="1"/>
  <c r="BD173" i="21"/>
  <c r="I173" i="21" s="1"/>
  <c r="J173" i="21" s="1"/>
  <c r="H172" i="21"/>
  <c r="BD172" i="21"/>
  <c r="I172" i="21" s="1"/>
  <c r="J172" i="21" s="1"/>
  <c r="BC172" i="21"/>
  <c r="BC207" i="21"/>
  <c r="K207" i="21" s="1"/>
  <c r="X198" i="21"/>
  <c r="DC200" i="21"/>
  <c r="AA200" i="21" s="1"/>
  <c r="S200" i="21"/>
  <c r="CW200" i="21"/>
  <c r="CX200" i="21"/>
  <c r="CW209" i="21"/>
  <c r="S209" i="21"/>
  <c r="CX209" i="21"/>
  <c r="BC201" i="21"/>
  <c r="DC199" i="21"/>
  <c r="AA199" i="21" s="1"/>
  <c r="P191" i="21"/>
  <c r="DC192" i="21"/>
  <c r="AA192" i="21" s="1"/>
  <c r="BC208" i="21"/>
  <c r="K208" i="21" s="1"/>
  <c r="BC199" i="21"/>
  <c r="K199" i="21" s="1"/>
  <c r="DC207" i="21"/>
  <c r="AA207" i="21" s="1"/>
  <c r="H191" i="21"/>
  <c r="DC191" i="21"/>
  <c r="AA191" i="21" s="1"/>
  <c r="BC200" i="21"/>
  <c r="K200" i="21" s="1"/>
  <c r="DC201" i="21"/>
  <c r="AX192" i="21"/>
  <c r="CW192" i="21"/>
  <c r="AW192" i="21"/>
  <c r="CX192" i="21"/>
  <c r="BC206" i="21"/>
  <c r="K206" i="21" s="1"/>
  <c r="DC209" i="21"/>
  <c r="AA209" i="21" s="1"/>
  <c r="S206" i="21"/>
  <c r="CW206" i="21"/>
  <c r="CX206" i="21"/>
  <c r="X191" i="21"/>
  <c r="P198" i="21"/>
  <c r="H198" i="21"/>
  <c r="BC209" i="21"/>
  <c r="K209" i="21" s="1"/>
  <c r="DC206" i="21"/>
  <c r="AA206" i="21" s="1"/>
  <c r="CX201" i="21"/>
  <c r="CW201" i="21"/>
  <c r="BC198" i="21"/>
  <c r="K198" i="21" s="1"/>
  <c r="DC208" i="21"/>
  <c r="AA208" i="21" s="1"/>
  <c r="S208" i="21"/>
  <c r="CX208" i="21"/>
  <c r="CW208" i="21"/>
  <c r="CW199" i="21"/>
  <c r="CX199" i="21"/>
  <c r="S199" i="21"/>
  <c r="BW191" i="21"/>
  <c r="AX191" i="21"/>
  <c r="BX191" i="21"/>
  <c r="CW191" i="21"/>
  <c r="CX191" i="21"/>
  <c r="CC191" i="21"/>
  <c r="S191" i="21" s="1"/>
  <c r="AW191" i="21"/>
  <c r="DC198" i="21"/>
  <c r="AA198" i="21" s="1"/>
  <c r="CX207" i="21"/>
  <c r="CW207" i="21"/>
  <c r="S207" i="21"/>
  <c r="MC205" i="12"/>
  <c r="Y205" i="12" s="1"/>
  <c r="Z205" i="12" s="1"/>
  <c r="MC200" i="12"/>
  <c r="Y200" i="12" s="1"/>
  <c r="Z200" i="12" s="1"/>
  <c r="HW205" i="12"/>
  <c r="LU205" i="12"/>
  <c r="MB205" i="12"/>
  <c r="MB206" i="12"/>
  <c r="W206" i="12" s="1"/>
  <c r="X206" i="12" s="1"/>
  <c r="MC206" i="12"/>
  <c r="MC199" i="12"/>
  <c r="Y199" i="12" s="1"/>
  <c r="Z199" i="12" s="1"/>
  <c r="ID206" i="12"/>
  <c r="Q206" i="12" s="1"/>
  <c r="R206" i="12" s="1"/>
  <c r="IC206" i="12"/>
  <c r="O206" i="12" s="1"/>
  <c r="P206" i="12" s="1"/>
  <c r="MA205" i="12"/>
  <c r="AA205" i="12" s="1"/>
  <c r="HX202" i="12"/>
  <c r="HY202" i="12" s="1"/>
  <c r="X198" i="12"/>
  <c r="CP199" i="12"/>
  <c r="CP205" i="12"/>
  <c r="CQ199" i="12"/>
  <c r="CQ205" i="12"/>
  <c r="CO199" i="12"/>
  <c r="CO205" i="12"/>
  <c r="DG199" i="12"/>
  <c r="DG205" i="12"/>
  <c r="DF199" i="12"/>
  <c r="DF205" i="12"/>
  <c r="BF199" i="12"/>
  <c r="BF205" i="12"/>
  <c r="BJ199" i="12"/>
  <c r="BJ205" i="12"/>
  <c r="BC199" i="12"/>
  <c r="BC205" i="12"/>
  <c r="DU199" i="12"/>
  <c r="F199" i="12" s="1"/>
  <c r="DU205" i="12"/>
  <c r="F205" i="12" s="1"/>
  <c r="HX207" i="12"/>
  <c r="HZ207" i="12" s="1"/>
  <c r="BQ199" i="12"/>
  <c r="BQ205" i="12"/>
  <c r="CJ199" i="12"/>
  <c r="CJ205" i="12"/>
  <c r="AQ199" i="12"/>
  <c r="AQ205" i="12"/>
  <c r="BY199" i="12"/>
  <c r="BY205" i="12"/>
  <c r="BK199" i="12"/>
  <c r="BK205" i="12"/>
  <c r="Z198" i="12"/>
  <c r="DK199" i="12"/>
  <c r="DK205" i="12"/>
  <c r="HX201" i="12"/>
  <c r="HY201" i="12" s="1"/>
  <c r="BB199" i="12"/>
  <c r="BB205" i="12"/>
  <c r="CA199" i="12"/>
  <c r="CA205" i="12"/>
  <c r="DA199" i="12"/>
  <c r="DA205" i="12"/>
  <c r="HX210" i="12"/>
  <c r="HY210" i="12" s="1"/>
  <c r="DI199" i="12"/>
  <c r="DI205" i="12"/>
  <c r="DL199" i="12"/>
  <c r="DL205" i="12"/>
  <c r="BN199" i="12"/>
  <c r="BN205" i="12"/>
  <c r="BH199" i="12"/>
  <c r="BH205" i="12"/>
  <c r="HV205" i="12"/>
  <c r="DH199" i="12"/>
  <c r="DH205" i="12"/>
  <c r="HX203" i="12"/>
  <c r="HZ203" i="12" s="1"/>
  <c r="DP199" i="12"/>
  <c r="DP205" i="12"/>
  <c r="BS199" i="12"/>
  <c r="BS205" i="12"/>
  <c r="DY210" i="12"/>
  <c r="EA210" i="12" s="1"/>
  <c r="CC199" i="12"/>
  <c r="CC205" i="12"/>
  <c r="LW207" i="12"/>
  <c r="LX207" i="12" s="1"/>
  <c r="HX208" i="12"/>
  <c r="HY208" i="12" s="1"/>
  <c r="CW199" i="12"/>
  <c r="CW205" i="12"/>
  <c r="LW208" i="12"/>
  <c r="LX208" i="12" s="1"/>
  <c r="BA199" i="12"/>
  <c r="BA205" i="12"/>
  <c r="BG199" i="12"/>
  <c r="BG205" i="12"/>
  <c r="CL205" i="12"/>
  <c r="CL199" i="12"/>
  <c r="CD199" i="12"/>
  <c r="CD205" i="12"/>
  <c r="BM205" i="12"/>
  <c r="BM199" i="12"/>
  <c r="CZ199" i="12"/>
  <c r="CZ205" i="12"/>
  <c r="AL199" i="12"/>
  <c r="AL205" i="12"/>
  <c r="CN199" i="12"/>
  <c r="CN205" i="12"/>
  <c r="DY209" i="12"/>
  <c r="DZ209" i="12" s="1"/>
  <c r="AS199" i="12"/>
  <c r="AS205" i="12"/>
  <c r="IC205" i="12"/>
  <c r="O205" i="12" s="1"/>
  <c r="P205" i="12" s="1"/>
  <c r="AN199" i="12"/>
  <c r="AN205" i="12"/>
  <c r="AR199" i="12"/>
  <c r="AR205" i="12"/>
  <c r="BL199" i="12"/>
  <c r="BL205" i="12"/>
  <c r="BR199" i="12"/>
  <c r="BR205" i="12"/>
  <c r="HX204" i="12"/>
  <c r="HY204" i="12" s="1"/>
  <c r="BZ199" i="12"/>
  <c r="BZ205" i="12"/>
  <c r="DY208" i="12"/>
  <c r="DZ208" i="12" s="1"/>
  <c r="LV205" i="12"/>
  <c r="DJ205" i="12"/>
  <c r="DJ199" i="12"/>
  <c r="HX209" i="12"/>
  <c r="HY209" i="12" s="1"/>
  <c r="CF199" i="12"/>
  <c r="CF205" i="12"/>
  <c r="BW199" i="12"/>
  <c r="BW205" i="12"/>
  <c r="DN199" i="12"/>
  <c r="DN205" i="12"/>
  <c r="BD199" i="12"/>
  <c r="BD205" i="12"/>
  <c r="AY199" i="12"/>
  <c r="AY205" i="12"/>
  <c r="BE199" i="12"/>
  <c r="BE205" i="12"/>
  <c r="DT199" i="12"/>
  <c r="DT205" i="12"/>
  <c r="ID205" i="12"/>
  <c r="Q205" i="12" s="1"/>
  <c r="R205" i="12" s="1"/>
  <c r="DB199" i="12"/>
  <c r="DB205" i="12"/>
  <c r="CM199" i="12"/>
  <c r="CM205" i="12"/>
  <c r="BP199" i="12"/>
  <c r="BP205" i="12"/>
  <c r="CT199" i="12"/>
  <c r="CT205" i="12"/>
  <c r="BU199" i="12"/>
  <c r="BU205" i="12"/>
  <c r="CG199" i="12"/>
  <c r="CG205" i="12"/>
  <c r="HX200" i="12"/>
  <c r="HY200" i="12" s="1"/>
  <c r="DY207" i="12"/>
  <c r="DZ207" i="12" s="1"/>
  <c r="AT199" i="12"/>
  <c r="AT205" i="12"/>
  <c r="CS199" i="12"/>
  <c r="CS205" i="12"/>
  <c r="DO199" i="12"/>
  <c r="DO205" i="12"/>
  <c r="DM199" i="12"/>
  <c r="DM205" i="12"/>
  <c r="AU199" i="12"/>
  <c r="AU205" i="12"/>
  <c r="BI199" i="12"/>
  <c r="BI205" i="12"/>
  <c r="CY199" i="12"/>
  <c r="CY205" i="12"/>
  <c r="BO199" i="12"/>
  <c r="BO205" i="12"/>
  <c r="DR199" i="12"/>
  <c r="DR205" i="12"/>
  <c r="CI205" i="12"/>
  <c r="CI199" i="12"/>
  <c r="DC199" i="12"/>
  <c r="DC205" i="12"/>
  <c r="CX199" i="12"/>
  <c r="CX205" i="12"/>
  <c r="AP199" i="12"/>
  <c r="AP205" i="12"/>
  <c r="DE199" i="12"/>
  <c r="DE205" i="12"/>
  <c r="AO199" i="12"/>
  <c r="AO205" i="12"/>
  <c r="DD199" i="12"/>
  <c r="DD205" i="12"/>
  <c r="AX199" i="12"/>
  <c r="AX205" i="12"/>
  <c r="AW199" i="12"/>
  <c r="AW205" i="12"/>
  <c r="AZ199" i="12"/>
  <c r="AZ205" i="12"/>
  <c r="CB199" i="12"/>
  <c r="CB205" i="12"/>
  <c r="CR199" i="12"/>
  <c r="CR205" i="12"/>
  <c r="CH199" i="12"/>
  <c r="CH205" i="12"/>
  <c r="F198" i="12"/>
  <c r="LW210" i="12"/>
  <c r="LX210" i="12" s="1"/>
  <c r="BX199" i="12"/>
  <c r="BX205" i="12"/>
  <c r="CU199" i="12"/>
  <c r="CU205" i="12"/>
  <c r="CK199" i="12"/>
  <c r="CK205" i="12"/>
  <c r="AK199" i="12"/>
  <c r="AK205" i="12"/>
  <c r="AM205" i="12"/>
  <c r="AM199" i="12"/>
  <c r="CV199" i="12"/>
  <c r="CV205" i="12"/>
  <c r="AV199" i="12"/>
  <c r="AV205" i="12"/>
  <c r="BV199" i="12"/>
  <c r="BV205" i="12"/>
  <c r="DS199" i="12"/>
  <c r="DS205" i="12"/>
  <c r="IB205" i="12"/>
  <c r="S205" i="12" s="1"/>
  <c r="BT199" i="12"/>
  <c r="BT205" i="12"/>
  <c r="DQ199" i="12"/>
  <c r="DQ205" i="12"/>
  <c r="CE199" i="12"/>
  <c r="CE205" i="12"/>
  <c r="LW209" i="12"/>
  <c r="LX209" i="12" s="1"/>
  <c r="LW206" i="12"/>
  <c r="LY206" i="12" s="1"/>
  <c r="LW204" i="12"/>
  <c r="LX204" i="12" s="1"/>
  <c r="MB203" i="12"/>
  <c r="W203" i="12" s="1"/>
  <c r="X203" i="12" s="1"/>
  <c r="LW202" i="12"/>
  <c r="LY202" i="12" s="1"/>
  <c r="LU201" i="12"/>
  <c r="LV201" i="12"/>
  <c r="MC203" i="12"/>
  <c r="Y203" i="12" s="1"/>
  <c r="Z203" i="12" s="1"/>
  <c r="LV203" i="12"/>
  <c r="ED198" i="12"/>
  <c r="G198" i="12" s="1"/>
  <c r="MB201" i="12"/>
  <c r="W201" i="12" s="1"/>
  <c r="X201" i="12" s="1"/>
  <c r="MB199" i="12"/>
  <c r="W199" i="12" s="1"/>
  <c r="X199" i="12" s="1"/>
  <c r="LW200" i="12"/>
  <c r="LX200" i="12" s="1"/>
  <c r="EE198" i="12"/>
  <c r="I198" i="12" s="1"/>
  <c r="W202" i="12"/>
  <c r="X202" i="12" s="1"/>
  <c r="W205" i="12"/>
  <c r="X205" i="12" s="1"/>
  <c r="O202" i="12"/>
  <c r="P202" i="12" s="1"/>
  <c r="IC200" i="12"/>
  <c r="O200" i="12" s="1"/>
  <c r="P200" i="12" s="1"/>
  <c r="DY202" i="12"/>
  <c r="DZ202" i="12" s="1"/>
  <c r="IB199" i="12"/>
  <c r="IC199" i="12"/>
  <c r="O199" i="12" s="1"/>
  <c r="P199" i="12" s="1"/>
  <c r="DY206" i="12"/>
  <c r="DZ206" i="12" s="1"/>
  <c r="Y201" i="12"/>
  <c r="Z201" i="12" s="1"/>
  <c r="Q201" i="12"/>
  <c r="R201" i="12" s="1"/>
  <c r="DY200" i="12"/>
  <c r="DZ200" i="12" s="1"/>
  <c r="F201" i="12"/>
  <c r="F203" i="12"/>
  <c r="ID44" i="12"/>
  <c r="Q44" i="12" s="1"/>
  <c r="R44" i="12" s="1"/>
  <c r="MC44" i="12"/>
  <c r="Y44" i="12" s="1"/>
  <c r="Z44" i="12" s="1"/>
  <c r="ID199" i="12"/>
  <c r="Q199" i="12" s="1"/>
  <c r="R199" i="12" s="1"/>
  <c r="MA199" i="12"/>
  <c r="MB44" i="12"/>
  <c r="W44" i="12" s="1"/>
  <c r="X44" i="12" s="1"/>
  <c r="O210" i="12"/>
  <c r="P210" i="12" s="1"/>
  <c r="MC45" i="12"/>
  <c r="Y45" i="12" s="1"/>
  <c r="Z45" i="12" s="1"/>
  <c r="Y209" i="12"/>
  <c r="Z209" i="12" s="1"/>
  <c r="W210" i="12"/>
  <c r="X210" i="12" s="1"/>
  <c r="Y202" i="12"/>
  <c r="Z202" i="12" s="1"/>
  <c r="W209" i="12"/>
  <c r="X209" i="12" s="1"/>
  <c r="IC43" i="12"/>
  <c r="O43" i="12" s="1"/>
  <c r="P43" i="12" s="1"/>
  <c r="DY44" i="12"/>
  <c r="DZ44" i="12" s="1"/>
  <c r="IC45" i="12"/>
  <c r="O45" i="12" s="1"/>
  <c r="P45" i="12" s="1"/>
  <c r="Q202" i="12"/>
  <c r="R202" i="12" s="1"/>
  <c r="ID200" i="12"/>
  <c r="Q200" i="12" s="1"/>
  <c r="R200" i="12" s="1"/>
  <c r="Y210" i="12"/>
  <c r="Z210" i="12" s="1"/>
  <c r="MB45" i="12"/>
  <c r="W45" i="12" s="1"/>
  <c r="X45" i="12" s="1"/>
  <c r="Q209" i="12"/>
  <c r="R209" i="12" s="1"/>
  <c r="Q203" i="12"/>
  <c r="R203" i="12" s="1"/>
  <c r="LU199" i="12"/>
  <c r="LW45" i="12"/>
  <c r="LY45" i="12" s="1"/>
  <c r="Y206" i="12"/>
  <c r="Z206" i="12" s="1"/>
  <c r="ID45" i="12"/>
  <c r="Q45" i="12" s="1"/>
  <c r="R45" i="12" s="1"/>
  <c r="DY204" i="12"/>
  <c r="EA204" i="12" s="1"/>
  <c r="LV199" i="12"/>
  <c r="LW44" i="12"/>
  <c r="LY44" i="12" s="1"/>
  <c r="Q210" i="12"/>
  <c r="R210" i="12" s="1"/>
  <c r="ED203" i="12"/>
  <c r="ED201" i="12"/>
  <c r="HX44" i="12"/>
  <c r="HY44" i="12" s="1"/>
  <c r="HX45" i="12"/>
  <c r="HZ45" i="12" s="1"/>
  <c r="W204" i="12"/>
  <c r="X204" i="12" s="1"/>
  <c r="DY45" i="12"/>
  <c r="DZ45" i="12" s="1"/>
  <c r="Y204" i="12"/>
  <c r="Z204" i="12" s="1"/>
  <c r="IC44" i="12"/>
  <c r="O44" i="12" s="1"/>
  <c r="P44" i="12" s="1"/>
  <c r="AJ199" i="12"/>
  <c r="HW199" i="12"/>
  <c r="HV199" i="12"/>
  <c r="M198" i="12"/>
  <c r="R198" i="12"/>
  <c r="P198" i="12"/>
  <c r="DX198" i="12"/>
  <c r="DW198" i="12"/>
  <c r="EC198" i="12"/>
  <c r="K198" i="12" s="1"/>
  <c r="LW198" i="12"/>
  <c r="LX198" i="12" s="1"/>
  <c r="AA201" i="12"/>
  <c r="S201" i="12"/>
  <c r="LU43" i="12"/>
  <c r="HW43" i="12"/>
  <c r="HV43" i="12"/>
  <c r="AZ174" i="21"/>
  <c r="BA174" i="21" s="1"/>
  <c r="E174" i="21" s="1"/>
  <c r="LV43" i="12"/>
  <c r="ID43" i="12"/>
  <c r="Q43" i="12" s="1"/>
  <c r="R43" i="12" s="1"/>
  <c r="MA43" i="12"/>
  <c r="MB43" i="12"/>
  <c r="W43" i="12" s="1"/>
  <c r="X43" i="12" s="1"/>
  <c r="CY175" i="21"/>
  <c r="CZ175" i="21" s="1"/>
  <c r="IB43" i="12"/>
  <c r="MC43" i="12"/>
  <c r="Y43" i="12" s="1"/>
  <c r="Z43" i="12" s="1"/>
  <c r="AZ173" i="21"/>
  <c r="BA173" i="21" s="1"/>
  <c r="E173" i="21" s="1"/>
  <c r="AZ175" i="21"/>
  <c r="BA175" i="21" s="1"/>
  <c r="E175" i="21" s="1"/>
  <c r="CY176" i="21"/>
  <c r="DA176" i="21" s="1"/>
  <c r="BY174" i="21"/>
  <c r="CA174" i="21" s="1"/>
  <c r="CY174" i="21"/>
  <c r="DA174" i="21" s="1"/>
  <c r="AZ176" i="21"/>
  <c r="BA176" i="21" s="1"/>
  <c r="E176" i="21" s="1"/>
  <c r="BY176" i="21"/>
  <c r="CA176" i="21" s="1"/>
  <c r="CY173" i="21"/>
  <c r="DA173" i="21" s="1"/>
  <c r="BY175" i="21"/>
  <c r="CA175" i="21" s="1"/>
  <c r="BY173" i="21"/>
  <c r="CA173" i="21" s="1"/>
  <c r="X43" i="21"/>
  <c r="P43" i="21"/>
  <c r="P168" i="21"/>
  <c r="R168" i="21"/>
  <c r="X172" i="21"/>
  <c r="P172" i="21"/>
  <c r="AW172" i="21"/>
  <c r="AX172" i="21"/>
  <c r="AY172" i="21"/>
  <c r="BD171" i="21"/>
  <c r="I171" i="21" s="1"/>
  <c r="J171" i="21" s="1"/>
  <c r="DC172" i="21"/>
  <c r="DD172" i="21"/>
  <c r="Y172" i="21" s="1"/>
  <c r="Z172" i="21" s="1"/>
  <c r="DD174" i="21"/>
  <c r="Y174" i="21" s="1"/>
  <c r="Z174" i="21" s="1"/>
  <c r="DD173" i="21"/>
  <c r="Y173" i="21" s="1"/>
  <c r="Z173" i="21" s="1"/>
  <c r="CD174" i="21"/>
  <c r="Q174" i="21" s="1"/>
  <c r="R174" i="21" s="1"/>
  <c r="CD173" i="21"/>
  <c r="Q173" i="21" s="1"/>
  <c r="R173" i="21" s="1"/>
  <c r="CC172" i="21"/>
  <c r="CD172" i="21"/>
  <c r="Q172" i="21" s="1"/>
  <c r="R172" i="21" s="1"/>
  <c r="CW172" i="21"/>
  <c r="CX172" i="21"/>
  <c r="BW172" i="21"/>
  <c r="BX172" i="21"/>
  <c r="P38" i="21"/>
  <c r="BC43" i="21"/>
  <c r="BD43" i="21"/>
  <c r="I43" i="21" s="1"/>
  <c r="J43" i="21" s="1"/>
  <c r="AW43" i="21"/>
  <c r="AX43" i="21"/>
  <c r="X38" i="21"/>
  <c r="CX43" i="21"/>
  <c r="DD43" i="21"/>
  <c r="Y43" i="21" s="1"/>
  <c r="Z43" i="21" s="1"/>
  <c r="DC43" i="21"/>
  <c r="CW43" i="21"/>
  <c r="BW43" i="21"/>
  <c r="CD43" i="21"/>
  <c r="Q43" i="21" s="1"/>
  <c r="R43" i="21" s="1"/>
  <c r="CC43" i="21"/>
  <c r="BX43" i="21"/>
  <c r="HX173" i="12"/>
  <c r="HY173" i="12" s="1"/>
  <c r="LU172" i="12"/>
  <c r="DY176" i="12"/>
  <c r="EA176" i="12" s="1"/>
  <c r="HX176" i="12"/>
  <c r="HZ176" i="12" s="1"/>
  <c r="LW173" i="12"/>
  <c r="LY173" i="12" s="1"/>
  <c r="LW176" i="12"/>
  <c r="LX176" i="12" s="1"/>
  <c r="HV172" i="12"/>
  <c r="DY173" i="12"/>
  <c r="DZ173" i="12" s="1"/>
  <c r="HX174" i="12"/>
  <c r="HZ174" i="12" s="1"/>
  <c r="LW174" i="12"/>
  <c r="LY174" i="12" s="1"/>
  <c r="DY174" i="12"/>
  <c r="DZ174" i="12" s="1"/>
  <c r="HX175" i="12"/>
  <c r="HZ175" i="12" s="1"/>
  <c r="J175" i="12"/>
  <c r="H175" i="12"/>
  <c r="DY175" i="12"/>
  <c r="EA175" i="12" s="1"/>
  <c r="LW175" i="12"/>
  <c r="LY175" i="12" s="1"/>
  <c r="Y173" i="12"/>
  <c r="Z173" i="12" s="1"/>
  <c r="Y176" i="12"/>
  <c r="Z176" i="12" s="1"/>
  <c r="Y175" i="12"/>
  <c r="Z175" i="12" s="1"/>
  <c r="Y174" i="12"/>
  <c r="Z174" i="12" s="1"/>
  <c r="F177" i="12"/>
  <c r="F172" i="12"/>
  <c r="IB172" i="12"/>
  <c r="W173" i="12"/>
  <c r="X173" i="12" s="1"/>
  <c r="W176" i="12"/>
  <c r="X176" i="12" s="1"/>
  <c r="W174" i="12"/>
  <c r="X174" i="12" s="1"/>
  <c r="W175" i="12"/>
  <c r="X175" i="12" s="1"/>
  <c r="O172" i="12"/>
  <c r="P172" i="12" s="1"/>
  <c r="O175" i="12"/>
  <c r="P175" i="12" s="1"/>
  <c r="IC174" i="12"/>
  <c r="O174" i="12" s="1"/>
  <c r="P174" i="12" s="1"/>
  <c r="O176" i="12"/>
  <c r="P176" i="12" s="1"/>
  <c r="IC173" i="12"/>
  <c r="O173" i="12" s="1"/>
  <c r="P173" i="12" s="1"/>
  <c r="MA172" i="12"/>
  <c r="HW172" i="12"/>
  <c r="LV172" i="12"/>
  <c r="ID174" i="12"/>
  <c r="Q174" i="12" s="1"/>
  <c r="R174" i="12" s="1"/>
  <c r="ID173" i="12"/>
  <c r="Q173" i="12" s="1"/>
  <c r="R173" i="12" s="1"/>
  <c r="Q176" i="12"/>
  <c r="R176" i="12" s="1"/>
  <c r="Q175" i="12"/>
  <c r="R175" i="12" s="1"/>
  <c r="MB79" i="12"/>
  <c r="W79" i="12" s="1"/>
  <c r="X79" i="12" s="1"/>
  <c r="MC84" i="12"/>
  <c r="Y84" i="12" s="1"/>
  <c r="Z84" i="12" s="1"/>
  <c r="MC81" i="12"/>
  <c r="Y81" i="12" s="1"/>
  <c r="Z81" i="12" s="1"/>
  <c r="MB84" i="12"/>
  <c r="W84" i="12" s="1"/>
  <c r="X84" i="12" s="1"/>
  <c r="MC82" i="12"/>
  <c r="Y82" i="12" s="1"/>
  <c r="Z82" i="12" s="1"/>
  <c r="MC80" i="12"/>
  <c r="Y80" i="12" s="1"/>
  <c r="Z80" i="12" s="1"/>
  <c r="MC83" i="12"/>
  <c r="Y83" i="12" s="1"/>
  <c r="Z83" i="12" s="1"/>
  <c r="MB81" i="12"/>
  <c r="W81" i="12" s="1"/>
  <c r="X81" i="12" s="1"/>
  <c r="MB83" i="12"/>
  <c r="W83" i="12" s="1"/>
  <c r="X83" i="12" s="1"/>
  <c r="MB82" i="12"/>
  <c r="W82" i="12" s="1"/>
  <c r="X82" i="12" s="1"/>
  <c r="MB80" i="12"/>
  <c r="W80" i="12" s="1"/>
  <c r="X80" i="12" s="1"/>
  <c r="BD81" i="21"/>
  <c r="I81" i="21" s="1"/>
  <c r="J81" i="21" s="1"/>
  <c r="BD82" i="21"/>
  <c r="I82" i="21" s="1"/>
  <c r="J82" i="21" s="1"/>
  <c r="BD83" i="21"/>
  <c r="I83" i="21" s="1"/>
  <c r="J83" i="21" s="1"/>
  <c r="DD80" i="21"/>
  <c r="Y80" i="21" s="1"/>
  <c r="Z80" i="21" s="1"/>
  <c r="DD83" i="21"/>
  <c r="Y83" i="21" s="1"/>
  <c r="Z83" i="21" s="1"/>
  <c r="DD82" i="21"/>
  <c r="Y82" i="21" s="1"/>
  <c r="Z82" i="21" s="1"/>
  <c r="DD81" i="21"/>
  <c r="Y81" i="21" s="1"/>
  <c r="Z81" i="21" s="1"/>
  <c r="CD80" i="21"/>
  <c r="Q80" i="21" s="1"/>
  <c r="R80" i="21" s="1"/>
  <c r="CD83" i="21"/>
  <c r="Q83" i="21" s="1"/>
  <c r="R83" i="21" s="1"/>
  <c r="CD81" i="21"/>
  <c r="Q81" i="21" s="1"/>
  <c r="R81" i="21" s="1"/>
  <c r="CD82" i="21"/>
  <c r="Q82" i="21" s="1"/>
  <c r="R82" i="21" s="1"/>
  <c r="AW178" i="21"/>
  <c r="AW169" i="21"/>
  <c r="AY169" i="21"/>
  <c r="AX169" i="21"/>
  <c r="AX179" i="21"/>
  <c r="AW179" i="21"/>
  <c r="AY179" i="21"/>
  <c r="AY182" i="21"/>
  <c r="AW182" i="21"/>
  <c r="AX182" i="21"/>
  <c r="AW188" i="21"/>
  <c r="AX188" i="21"/>
  <c r="AY188" i="21"/>
  <c r="AY185" i="21"/>
  <c r="AX185" i="21"/>
  <c r="AW185" i="21"/>
  <c r="AW186" i="21"/>
  <c r="AX186" i="21"/>
  <c r="AY186" i="21"/>
  <c r="AW183" i="21"/>
  <c r="AX183" i="21"/>
  <c r="AY183" i="21"/>
  <c r="AW170" i="21"/>
  <c r="AX170" i="21"/>
  <c r="AY170" i="21"/>
  <c r="AY178" i="21"/>
  <c r="AW184" i="21"/>
  <c r="AX184" i="21"/>
  <c r="AY184" i="21"/>
  <c r="AW171" i="21"/>
  <c r="AY171" i="21"/>
  <c r="AX171" i="21"/>
  <c r="AX187" i="21"/>
  <c r="AY187" i="21"/>
  <c r="AW187" i="21"/>
  <c r="AX178" i="21"/>
  <c r="AX181" i="21"/>
  <c r="AW181" i="21"/>
  <c r="AY181" i="21"/>
  <c r="AX177" i="21"/>
  <c r="AW177" i="21"/>
  <c r="AY177" i="21"/>
  <c r="AY180" i="21"/>
  <c r="AW180" i="21"/>
  <c r="AX180" i="21"/>
  <c r="MC218" i="12"/>
  <c r="Y218" i="12" s="1"/>
  <c r="Z218" i="12" s="1"/>
  <c r="BY217" i="21"/>
  <c r="CA217" i="21" s="1"/>
  <c r="DY218" i="12"/>
  <c r="DZ218" i="12" s="1"/>
  <c r="DY84" i="12"/>
  <c r="EA84" i="12" s="1"/>
  <c r="BY84" i="21"/>
  <c r="CA84" i="21" s="1"/>
  <c r="HX84" i="12"/>
  <c r="HZ84" i="12" s="1"/>
  <c r="CY84" i="21"/>
  <c r="DA84" i="21" s="1"/>
  <c r="CY217" i="21"/>
  <c r="DA217" i="21" s="1"/>
  <c r="LW218" i="12"/>
  <c r="LY218" i="12" s="1"/>
  <c r="LW84" i="12"/>
  <c r="LY84" i="12" s="1"/>
  <c r="HX218" i="12"/>
  <c r="HZ218" i="12" s="1"/>
  <c r="BD84" i="21"/>
  <c r="I84" i="21" s="1"/>
  <c r="J84" i="21" s="1"/>
  <c r="BD217" i="21"/>
  <c r="I217" i="21" s="1"/>
  <c r="J217" i="21" s="1"/>
  <c r="DD217" i="21"/>
  <c r="Y217" i="21" s="1"/>
  <c r="Z217" i="21" s="1"/>
  <c r="CD217" i="21"/>
  <c r="Q217" i="21" s="1"/>
  <c r="R217" i="21" s="1"/>
  <c r="X85" i="21"/>
  <c r="DD84" i="21"/>
  <c r="Y84" i="21" s="1"/>
  <c r="Z84" i="21" s="1"/>
  <c r="CD84" i="21"/>
  <c r="Q84" i="21" s="1"/>
  <c r="R84" i="21" s="1"/>
  <c r="AX38" i="21"/>
  <c r="MA23" i="12"/>
  <c r="AA23" i="12" s="1"/>
  <c r="H25" i="21"/>
  <c r="ID23" i="12"/>
  <c r="Q23" i="12" s="1"/>
  <c r="R23" i="12" s="1"/>
  <c r="IB23" i="12"/>
  <c r="S23" i="12" s="1"/>
  <c r="IC23" i="12"/>
  <c r="O23" i="12" s="1"/>
  <c r="P23" i="12" s="1"/>
  <c r="MC23" i="12"/>
  <c r="Y23" i="12" s="1"/>
  <c r="Z23" i="12" s="1"/>
  <c r="CX22" i="21"/>
  <c r="CW22" i="21"/>
  <c r="DC22" i="21"/>
  <c r="AA22" i="21" s="1"/>
  <c r="BD22" i="21"/>
  <c r="I22" i="21" s="1"/>
  <c r="J22" i="21" s="1"/>
  <c r="X22" i="21"/>
  <c r="BD23" i="21"/>
  <c r="I23" i="21" s="1"/>
  <c r="J23" i="21" s="1"/>
  <c r="P23" i="21"/>
  <c r="X23" i="21"/>
  <c r="P22" i="21"/>
  <c r="DD23" i="21"/>
  <c r="Y23" i="21" s="1"/>
  <c r="Z23" i="21" s="1"/>
  <c r="DD22" i="21"/>
  <c r="Y22" i="21" s="1"/>
  <c r="Z22" i="21" s="1"/>
  <c r="CD22" i="21"/>
  <c r="Q22" i="21" s="1"/>
  <c r="R22" i="21" s="1"/>
  <c r="BX23" i="21"/>
  <c r="BW23" i="21"/>
  <c r="CC23" i="21"/>
  <c r="S23" i="21" s="1"/>
  <c r="H23" i="21"/>
  <c r="CD23" i="21"/>
  <c r="Q23" i="21" s="1"/>
  <c r="R23" i="21" s="1"/>
  <c r="AX23" i="21"/>
  <c r="AW23" i="21"/>
  <c r="BC23" i="21"/>
  <c r="K23" i="21" s="1"/>
  <c r="BW22" i="21"/>
  <c r="CC22" i="21"/>
  <c r="S22" i="21" s="1"/>
  <c r="BX22" i="21"/>
  <c r="H22" i="21"/>
  <c r="AX22" i="21"/>
  <c r="AW22" i="21"/>
  <c r="BC22" i="21"/>
  <c r="K22" i="21" s="1"/>
  <c r="DC23" i="21"/>
  <c r="AA23" i="21" s="1"/>
  <c r="CX23" i="21"/>
  <c r="CW23" i="21"/>
  <c r="IC24" i="12"/>
  <c r="O24" i="12" s="1"/>
  <c r="P24" i="12" s="1"/>
  <c r="ID24" i="12"/>
  <c r="Q24" i="12" s="1"/>
  <c r="R24" i="12" s="1"/>
  <c r="DQ23" i="12"/>
  <c r="DQ24" i="12"/>
  <c r="AL23" i="12"/>
  <c r="AL24" i="12"/>
  <c r="BT23" i="12"/>
  <c r="BT24" i="12"/>
  <c r="DC23" i="12"/>
  <c r="DC24" i="12"/>
  <c r="BY23" i="12"/>
  <c r="BY24" i="12"/>
  <c r="CP23" i="12"/>
  <c r="CP24" i="12"/>
  <c r="BF23" i="12"/>
  <c r="BF24" i="12"/>
  <c r="CG23" i="12"/>
  <c r="CG24" i="12"/>
  <c r="CR23" i="12"/>
  <c r="CR24" i="12"/>
  <c r="AW23" i="12"/>
  <c r="AW24" i="12"/>
  <c r="DN23" i="12"/>
  <c r="DN24" i="12"/>
  <c r="CB23" i="12"/>
  <c r="CB24" i="12"/>
  <c r="BD23" i="12"/>
  <c r="BD24" i="12"/>
  <c r="CI23" i="12"/>
  <c r="CI24" i="12"/>
  <c r="AS23" i="12"/>
  <c r="AS24" i="12"/>
  <c r="MC24" i="12"/>
  <c r="Y24" i="12" s="1"/>
  <c r="Z24" i="12" s="1"/>
  <c r="CY23" i="12"/>
  <c r="CY24" i="12"/>
  <c r="BV23" i="12"/>
  <c r="BV24" i="12"/>
  <c r="CO23" i="12"/>
  <c r="CO24" i="12"/>
  <c r="MB23" i="12"/>
  <c r="W23" i="12" s="1"/>
  <c r="X23" i="12" s="1"/>
  <c r="BS23" i="12"/>
  <c r="BS24" i="12"/>
  <c r="CZ23" i="12"/>
  <c r="CZ24" i="12"/>
  <c r="BU23" i="12"/>
  <c r="BU24" i="12"/>
  <c r="DU23" i="12"/>
  <c r="F23" i="12" s="1"/>
  <c r="DU24" i="12"/>
  <c r="F24" i="12" s="1"/>
  <c r="AY23" i="12"/>
  <c r="AY24" i="12"/>
  <c r="BA23" i="12"/>
  <c r="BA24" i="12"/>
  <c r="BX23" i="12"/>
  <c r="BX24" i="12"/>
  <c r="DR23" i="12"/>
  <c r="DR24" i="12"/>
  <c r="DD23" i="12"/>
  <c r="DD24" i="12"/>
  <c r="MA24" i="12"/>
  <c r="AA24" i="12" s="1"/>
  <c r="IB24" i="12"/>
  <c r="S24" i="12" s="1"/>
  <c r="BO23" i="12"/>
  <c r="BO24" i="12"/>
  <c r="AM23" i="12"/>
  <c r="AM24" i="12"/>
  <c r="CC23" i="12"/>
  <c r="CC24" i="12"/>
  <c r="BQ23" i="12"/>
  <c r="BQ24" i="12"/>
  <c r="AR23" i="12"/>
  <c r="AR24" i="12"/>
  <c r="BN23" i="12"/>
  <c r="BN24" i="12"/>
  <c r="CJ23" i="12"/>
  <c r="CJ24" i="12"/>
  <c r="BP23" i="12"/>
  <c r="BP24" i="12"/>
  <c r="BR23" i="12"/>
  <c r="BR24" i="12"/>
  <c r="AU23" i="12"/>
  <c r="AU24" i="12"/>
  <c r="DB23" i="12"/>
  <c r="DB24" i="12"/>
  <c r="CS23" i="12"/>
  <c r="CS24" i="12"/>
  <c r="AZ23" i="12"/>
  <c r="AZ24" i="12"/>
  <c r="CU23" i="12"/>
  <c r="CU24" i="12"/>
  <c r="BB23" i="12"/>
  <c r="BB24" i="12"/>
  <c r="CN23" i="12"/>
  <c r="CN24" i="12"/>
  <c r="BZ23" i="12"/>
  <c r="BZ24" i="12"/>
  <c r="CW23" i="12"/>
  <c r="CW24" i="12"/>
  <c r="CX23" i="12"/>
  <c r="CX24" i="12"/>
  <c r="CV23" i="12"/>
  <c r="CV24" i="12"/>
  <c r="BG23" i="12"/>
  <c r="BG24" i="12"/>
  <c r="DT23" i="12"/>
  <c r="DT24" i="12"/>
  <c r="BK23" i="12"/>
  <c r="BK24" i="12"/>
  <c r="AX23" i="12"/>
  <c r="AX24" i="12"/>
  <c r="DK23" i="12"/>
  <c r="DK24" i="12"/>
  <c r="CK23" i="12"/>
  <c r="CK24" i="12"/>
  <c r="DJ23" i="12"/>
  <c r="DJ24" i="12"/>
  <c r="DS23" i="12"/>
  <c r="DS24" i="12"/>
  <c r="AK23" i="12"/>
  <c r="AK24" i="12"/>
  <c r="DF23" i="12"/>
  <c r="DF24" i="12"/>
  <c r="DG23" i="12"/>
  <c r="DG24" i="12"/>
  <c r="DA23" i="12"/>
  <c r="DA24" i="12"/>
  <c r="MB24" i="12"/>
  <c r="W24" i="12" s="1"/>
  <c r="X24" i="12" s="1"/>
  <c r="DO23" i="12"/>
  <c r="DO24" i="12"/>
  <c r="AV23" i="12"/>
  <c r="AV24" i="12"/>
  <c r="BH23" i="12"/>
  <c r="BH24" i="12"/>
  <c r="CT23" i="12"/>
  <c r="CT24" i="12"/>
  <c r="CD23" i="12"/>
  <c r="CD24" i="12"/>
  <c r="CF23" i="12"/>
  <c r="CF24" i="12"/>
  <c r="DI23" i="12"/>
  <c r="DI24" i="12"/>
  <c r="AT23" i="12"/>
  <c r="AT24" i="12"/>
  <c r="AP23" i="12"/>
  <c r="AP24" i="12"/>
  <c r="BW23" i="12"/>
  <c r="BW24" i="12"/>
  <c r="AN23" i="12"/>
  <c r="AN24" i="12"/>
  <c r="CE23" i="12"/>
  <c r="CE24" i="12"/>
  <c r="DE23" i="12"/>
  <c r="DE24" i="12"/>
  <c r="AO23" i="12"/>
  <c r="AO24" i="12"/>
  <c r="CM23" i="12"/>
  <c r="CM24" i="12"/>
  <c r="DM23" i="12"/>
  <c r="DM24" i="12"/>
  <c r="BE23" i="12"/>
  <c r="BE24" i="12"/>
  <c r="BI23" i="12"/>
  <c r="BI24" i="12"/>
  <c r="CH23" i="12"/>
  <c r="CH24" i="12"/>
  <c r="CQ23" i="12"/>
  <c r="CQ24" i="12"/>
  <c r="DP23" i="12"/>
  <c r="DP24" i="12"/>
  <c r="DL23" i="12"/>
  <c r="DL24" i="12"/>
  <c r="CL23" i="12"/>
  <c r="CL24" i="12"/>
  <c r="BC23" i="12"/>
  <c r="BC24" i="12"/>
  <c r="DH23" i="12"/>
  <c r="DH24" i="12"/>
  <c r="BM23" i="12"/>
  <c r="BM24" i="12"/>
  <c r="BJ23" i="12"/>
  <c r="BJ24" i="12"/>
  <c r="CA23" i="12"/>
  <c r="CA24" i="12"/>
  <c r="AQ23" i="12"/>
  <c r="AQ24" i="12"/>
  <c r="MC162" i="12"/>
  <c r="Y162" i="12" s="1"/>
  <c r="Z162" i="12" s="1"/>
  <c r="P216" i="21"/>
  <c r="CW25" i="21"/>
  <c r="P25" i="21"/>
  <c r="CD25" i="21"/>
  <c r="Q25" i="21" s="1"/>
  <c r="R25" i="21" s="1"/>
  <c r="AX25" i="21"/>
  <c r="AW25" i="21"/>
  <c r="BC25" i="21"/>
  <c r="K25" i="21" s="1"/>
  <c r="CC25" i="21"/>
  <c r="S25" i="21" s="1"/>
  <c r="BX25" i="21"/>
  <c r="BW25" i="21"/>
  <c r="DC25" i="21"/>
  <c r="AA25" i="21" s="1"/>
  <c r="X25" i="21"/>
  <c r="BD25" i="21"/>
  <c r="I25" i="21" s="1"/>
  <c r="J25" i="21" s="1"/>
  <c r="DD25" i="21"/>
  <c r="Y25" i="21" s="1"/>
  <c r="Z25" i="21" s="1"/>
  <c r="CX25" i="21"/>
  <c r="ED39" i="12"/>
  <c r="G39" i="12" s="1"/>
  <c r="AW38" i="21"/>
  <c r="DD38" i="21"/>
  <c r="Y38" i="21" s="1"/>
  <c r="Z38" i="21" s="1"/>
  <c r="BC38" i="21"/>
  <c r="K38" i="21" s="1"/>
  <c r="CD38" i="21"/>
  <c r="Q38" i="21" s="1"/>
  <c r="R38" i="21" s="1"/>
  <c r="BX38" i="21"/>
  <c r="BW38" i="21"/>
  <c r="CC38" i="21"/>
  <c r="S38" i="21" s="1"/>
  <c r="H38" i="21"/>
  <c r="BD38" i="21"/>
  <c r="I38" i="21" s="1"/>
  <c r="J38" i="21" s="1"/>
  <c r="DC38" i="21"/>
  <c r="CX38" i="21"/>
  <c r="CW38" i="21"/>
  <c r="BD157" i="21"/>
  <c r="I157" i="21" s="1"/>
  <c r="J157" i="21" s="1"/>
  <c r="AJ42" i="12"/>
  <c r="F36" i="12"/>
  <c r="H157" i="21"/>
  <c r="X81" i="21"/>
  <c r="DC81" i="21"/>
  <c r="AA81" i="21" s="1"/>
  <c r="CX81" i="21"/>
  <c r="H156" i="21"/>
  <c r="J156" i="21"/>
  <c r="AY80" i="21"/>
  <c r="BA80" i="21" s="1"/>
  <c r="AY81" i="21"/>
  <c r="BA81" i="21" s="1"/>
  <c r="CW81" i="21"/>
  <c r="AY82" i="21"/>
  <c r="BA82" i="21" s="1"/>
  <c r="BY81" i="21"/>
  <c r="BZ81" i="21" s="1"/>
  <c r="HX80" i="12"/>
  <c r="HY80" i="12" s="1"/>
  <c r="DY83" i="12"/>
  <c r="DZ83" i="12" s="1"/>
  <c r="DY81" i="12"/>
  <c r="DZ81" i="12" s="1"/>
  <c r="HX81" i="12"/>
  <c r="HZ81" i="12" s="1"/>
  <c r="LW81" i="12"/>
  <c r="LX81" i="12" s="1"/>
  <c r="LW82" i="12"/>
  <c r="LX82" i="12" s="1"/>
  <c r="HX82" i="12"/>
  <c r="HY82" i="12" s="1"/>
  <c r="DY80" i="12"/>
  <c r="DZ80" i="12" s="1"/>
  <c r="CY80" i="21"/>
  <c r="CZ80" i="21" s="1"/>
  <c r="BY80" i="21"/>
  <c r="CA80" i="21" s="1"/>
  <c r="BY82" i="21"/>
  <c r="CA82" i="21" s="1"/>
  <c r="LW80" i="12"/>
  <c r="LX80" i="12" s="1"/>
  <c r="CY82" i="21"/>
  <c r="DA82" i="21" s="1"/>
  <c r="DY82" i="12"/>
  <c r="DZ82" i="12" s="1"/>
  <c r="LV222" i="12"/>
  <c r="IC222" i="12"/>
  <c r="O222" i="12" s="1"/>
  <c r="P222" i="12" s="1"/>
  <c r="W79" i="21"/>
  <c r="X79" i="21" s="1"/>
  <c r="X83" i="21"/>
  <c r="H79" i="21"/>
  <c r="BX83" i="21"/>
  <c r="BW83" i="21"/>
  <c r="CC83" i="21"/>
  <c r="S83" i="21" s="1"/>
  <c r="DC83" i="21"/>
  <c r="AA83" i="21" s="1"/>
  <c r="CX83" i="21"/>
  <c r="CW83" i="21"/>
  <c r="H83" i="21"/>
  <c r="BC83" i="21"/>
  <c r="K83" i="21" s="1"/>
  <c r="AW83" i="21"/>
  <c r="AX83" i="21"/>
  <c r="LV83" i="12"/>
  <c r="LU83" i="12"/>
  <c r="X216" i="21"/>
  <c r="HV83" i="12"/>
  <c r="HW83" i="12"/>
  <c r="MA83" i="12"/>
  <c r="AA83" i="12" s="1"/>
  <c r="IB83" i="12"/>
  <c r="S83" i="12" s="1"/>
  <c r="CD79" i="21"/>
  <c r="Q79" i="21" s="1"/>
  <c r="R79" i="21" s="1"/>
  <c r="BW79" i="21"/>
  <c r="CX79" i="21"/>
  <c r="BX79" i="21"/>
  <c r="CW79" i="21"/>
  <c r="DC79" i="21"/>
  <c r="AA79" i="21" s="1"/>
  <c r="BD79" i="21"/>
  <c r="I79" i="21" s="1"/>
  <c r="J79" i="21" s="1"/>
  <c r="BC79" i="21"/>
  <c r="K79" i="21" s="1"/>
  <c r="AX79" i="21"/>
  <c r="AW79" i="21"/>
  <c r="P79" i="21"/>
  <c r="DD79" i="21"/>
  <c r="Y79" i="21" s="1"/>
  <c r="Z79" i="21" s="1"/>
  <c r="CC79" i="21"/>
  <c r="S79" i="21" s="1"/>
  <c r="MA79" i="12"/>
  <c r="AA79" i="12" s="1"/>
  <c r="DL217" i="12"/>
  <c r="BF217" i="12"/>
  <c r="CW217" i="12"/>
  <c r="DA217" i="12"/>
  <c r="CG217" i="12"/>
  <c r="MC79" i="12"/>
  <c r="Y79" i="12" s="1"/>
  <c r="Z79" i="12" s="1"/>
  <c r="CP217" i="12"/>
  <c r="BA217" i="12"/>
  <c r="DU217" i="12"/>
  <c r="F217" i="12" s="1"/>
  <c r="CA217" i="12"/>
  <c r="DH217" i="12"/>
  <c r="DD217" i="12"/>
  <c r="CE217" i="12"/>
  <c r="BP217" i="12"/>
  <c r="AP217" i="12"/>
  <c r="CD217" i="12"/>
  <c r="BG217" i="12"/>
  <c r="BS217" i="12"/>
  <c r="BB217" i="12"/>
  <c r="CQ217" i="12"/>
  <c r="AR217" i="12"/>
  <c r="CY217" i="12"/>
  <c r="BC217" i="12"/>
  <c r="CN217" i="12"/>
  <c r="CH217" i="12"/>
  <c r="DE217" i="12"/>
  <c r="DB217" i="12"/>
  <c r="AQ217" i="12"/>
  <c r="BQ217" i="12"/>
  <c r="AY217" i="12"/>
  <c r="AW217" i="12"/>
  <c r="AX217" i="12"/>
  <c r="CR217" i="12"/>
  <c r="BX217" i="12"/>
  <c r="DP217" i="12"/>
  <c r="AM217" i="12"/>
  <c r="BR217" i="12"/>
  <c r="DM217" i="12"/>
  <c r="DC217" i="12"/>
  <c r="CI217" i="12"/>
  <c r="BJ217" i="12"/>
  <c r="DI217" i="12"/>
  <c r="CM217" i="12"/>
  <c r="AU217" i="12"/>
  <c r="BW217" i="12"/>
  <c r="DQ217" i="12"/>
  <c r="CL217" i="12"/>
  <c r="DS217" i="12"/>
  <c r="DR217" i="12"/>
  <c r="CB217" i="12"/>
  <c r="AL217" i="12"/>
  <c r="DO217" i="12"/>
  <c r="BE217" i="12"/>
  <c r="BZ217" i="12"/>
  <c r="CJ217" i="12"/>
  <c r="CV217" i="12"/>
  <c r="CZ217" i="12"/>
  <c r="CS217" i="12"/>
  <c r="DN217" i="12"/>
  <c r="AN217" i="12"/>
  <c r="BD217" i="12"/>
  <c r="DG217" i="12"/>
  <c r="BK217" i="12"/>
  <c r="DT217" i="12"/>
  <c r="CK217" i="12"/>
  <c r="BT217" i="12"/>
  <c r="LV79" i="12"/>
  <c r="LU79" i="12"/>
  <c r="AV217" i="12"/>
  <c r="BI217" i="12"/>
  <c r="DF217" i="12"/>
  <c r="CF217" i="12"/>
  <c r="BV217" i="12"/>
  <c r="CX217" i="12"/>
  <c r="AZ217" i="12"/>
  <c r="AT217" i="12"/>
  <c r="BY217" i="12"/>
  <c r="AO217" i="12"/>
  <c r="BN217" i="12"/>
  <c r="BL217" i="12"/>
  <c r="CT217" i="12"/>
  <c r="BH217" i="12"/>
  <c r="AK217" i="12"/>
  <c r="AS217" i="12"/>
  <c r="CU217" i="12"/>
  <c r="DK217" i="12"/>
  <c r="CC217" i="12"/>
  <c r="DJ217" i="12"/>
  <c r="CO217" i="12"/>
  <c r="MC222" i="12"/>
  <c r="Y222" i="12" s="1"/>
  <c r="Z222" i="12" s="1"/>
  <c r="ID222" i="12"/>
  <c r="Q222" i="12" s="1"/>
  <c r="R222" i="12" s="1"/>
  <c r="LU222" i="12"/>
  <c r="LW70" i="12"/>
  <c r="LX70" i="12" s="1"/>
  <c r="HX70" i="12"/>
  <c r="HY70" i="12" s="1"/>
  <c r="DY70" i="12"/>
  <c r="DZ70" i="12" s="1"/>
  <c r="MC160" i="12"/>
  <c r="Y160" i="12" s="1"/>
  <c r="Z160" i="12" s="1"/>
  <c r="IC164" i="12"/>
  <c r="CD158" i="21"/>
  <c r="Q158" i="21" s="1"/>
  <c r="R158" i="21" s="1"/>
  <c r="ED70" i="12"/>
  <c r="G70" i="12" s="1"/>
  <c r="H70" i="12" s="1"/>
  <c r="EE70" i="12"/>
  <c r="I70" i="12" s="1"/>
  <c r="J70" i="12" s="1"/>
  <c r="CD165" i="21"/>
  <c r="Q165" i="21" s="1"/>
  <c r="R165" i="21" s="1"/>
  <c r="MB222" i="12"/>
  <c r="W222" i="12" s="1"/>
  <c r="X222" i="12" s="1"/>
  <c r="HW222" i="12"/>
  <c r="HV222" i="12"/>
  <c r="O165" i="21"/>
  <c r="P165" i="21" s="1"/>
  <c r="CD166" i="21"/>
  <c r="Q166" i="21" s="1"/>
  <c r="R166" i="21" s="1"/>
  <c r="O166" i="21"/>
  <c r="P166" i="21" s="1"/>
  <c r="CD157" i="21"/>
  <c r="Q157" i="21" s="1"/>
  <c r="R157" i="21" s="1"/>
  <c r="DD158" i="21"/>
  <c r="Y158" i="21" s="1"/>
  <c r="Z158" i="21" s="1"/>
  <c r="P156" i="21"/>
  <c r="DD166" i="21"/>
  <c r="Y166" i="21" s="1"/>
  <c r="Z166" i="21" s="1"/>
  <c r="DD165" i="21"/>
  <c r="Y165" i="21" s="1"/>
  <c r="Z165" i="21" s="1"/>
  <c r="P157" i="21"/>
  <c r="DD157" i="21"/>
  <c r="Y157" i="21" s="1"/>
  <c r="Z157" i="21" s="1"/>
  <c r="X156" i="21"/>
  <c r="X157" i="21"/>
  <c r="MC164" i="12"/>
  <c r="MC166" i="12"/>
  <c r="Y166" i="12" s="1"/>
  <c r="Z166" i="12" s="1"/>
  <c r="AZ157" i="12"/>
  <c r="AZ158" i="12"/>
  <c r="AZ166" i="12"/>
  <c r="AZ165" i="12"/>
  <c r="DO157" i="12"/>
  <c r="DO165" i="12"/>
  <c r="DO166" i="12"/>
  <c r="DO158" i="12"/>
  <c r="BA157" i="12"/>
  <c r="BA158" i="12"/>
  <c r="BA165" i="12"/>
  <c r="BA166" i="12"/>
  <c r="MB158" i="12"/>
  <c r="W158" i="12" s="1"/>
  <c r="X158" i="12" s="1"/>
  <c r="CK157" i="12"/>
  <c r="CK158" i="12"/>
  <c r="CK165" i="12"/>
  <c r="CK166" i="12"/>
  <c r="BP157" i="12"/>
  <c r="BP165" i="12"/>
  <c r="BP158" i="12"/>
  <c r="BP166" i="12"/>
  <c r="AL158" i="12"/>
  <c r="AL157" i="12"/>
  <c r="AL166" i="12"/>
  <c r="AL165" i="12"/>
  <c r="BO158" i="12"/>
  <c r="BO157" i="12"/>
  <c r="BO165" i="12"/>
  <c r="BO166" i="12"/>
  <c r="CA157" i="12"/>
  <c r="CA158" i="12"/>
  <c r="CA165" i="12"/>
  <c r="CA166" i="12"/>
  <c r="IC160" i="12"/>
  <c r="O160" i="12" s="1"/>
  <c r="DA157" i="12"/>
  <c r="DA158" i="12"/>
  <c r="DA165" i="12"/>
  <c r="DA166" i="12"/>
  <c r="DI158" i="12"/>
  <c r="DI157" i="12"/>
  <c r="DI165" i="12"/>
  <c r="DI166" i="12"/>
  <c r="CQ157" i="12"/>
  <c r="CQ158" i="12"/>
  <c r="CQ165" i="12"/>
  <c r="CQ166" i="12"/>
  <c r="AM157" i="12"/>
  <c r="AM158" i="12"/>
  <c r="AM165" i="12"/>
  <c r="AM166" i="12"/>
  <c r="AK158" i="12"/>
  <c r="AK157" i="12"/>
  <c r="AK166" i="12"/>
  <c r="AK165" i="12"/>
  <c r="CZ156" i="21"/>
  <c r="DA156" i="21" s="1"/>
  <c r="U156" i="21" s="1"/>
  <c r="CD157" i="12"/>
  <c r="CD158" i="12"/>
  <c r="CD165" i="12"/>
  <c r="CD166" i="12"/>
  <c r="DD157" i="12"/>
  <c r="DD158" i="12"/>
  <c r="DD165" i="12"/>
  <c r="DD166" i="12"/>
  <c r="BL157" i="12"/>
  <c r="BL165" i="12"/>
  <c r="BL166" i="12"/>
  <c r="BL158" i="12"/>
  <c r="MC157" i="12"/>
  <c r="Y157" i="12" s="1"/>
  <c r="Z157" i="12" s="1"/>
  <c r="CO158" i="12"/>
  <c r="CO157" i="12"/>
  <c r="CO166" i="12"/>
  <c r="CO165" i="12"/>
  <c r="AY157" i="12"/>
  <c r="AY158" i="12"/>
  <c r="AY165" i="12"/>
  <c r="AY166" i="12"/>
  <c r="CC157" i="21"/>
  <c r="BW157" i="21"/>
  <c r="CW157" i="21"/>
  <c r="AX157" i="21"/>
  <c r="CX157" i="21"/>
  <c r="AW157" i="21"/>
  <c r="BX157" i="21"/>
  <c r="AS157" i="12"/>
  <c r="AS158" i="12"/>
  <c r="AS165" i="12"/>
  <c r="AS166" i="12"/>
  <c r="CS157" i="12"/>
  <c r="CS158" i="12"/>
  <c r="CS165" i="12"/>
  <c r="CS166" i="12"/>
  <c r="ID165" i="12"/>
  <c r="Q165" i="12" s="1"/>
  <c r="CI157" i="12"/>
  <c r="CI165" i="12"/>
  <c r="CI158" i="12"/>
  <c r="CI166" i="12"/>
  <c r="DN158" i="12"/>
  <c r="DN157" i="12"/>
  <c r="DN166" i="12"/>
  <c r="DN165" i="12"/>
  <c r="MC165" i="12"/>
  <c r="Y165" i="12" s="1"/>
  <c r="Z165" i="12" s="1"/>
  <c r="CL157" i="12"/>
  <c r="CL158" i="12"/>
  <c r="CL165" i="12"/>
  <c r="CL166" i="12"/>
  <c r="BH157" i="12"/>
  <c r="BH158" i="12"/>
  <c r="BH166" i="12"/>
  <c r="BH165" i="12"/>
  <c r="DB157" i="12"/>
  <c r="DB158" i="12"/>
  <c r="DB165" i="12"/>
  <c r="DB166" i="12"/>
  <c r="BS157" i="12"/>
  <c r="BS158" i="12"/>
  <c r="BS165" i="12"/>
  <c r="BS166" i="12"/>
  <c r="BX157" i="12"/>
  <c r="BX158" i="12"/>
  <c r="BX165" i="12"/>
  <c r="BX166" i="12"/>
  <c r="ID166" i="12"/>
  <c r="Q166" i="12" s="1"/>
  <c r="DR158" i="12"/>
  <c r="DR157" i="12"/>
  <c r="DR165" i="12"/>
  <c r="DR166" i="12"/>
  <c r="CN157" i="12"/>
  <c r="CN158" i="12"/>
  <c r="CN165" i="12"/>
  <c r="CN166" i="12"/>
  <c r="DQ158" i="12"/>
  <c r="DQ157" i="12"/>
  <c r="DQ165" i="12"/>
  <c r="DQ166" i="12"/>
  <c r="CV157" i="12"/>
  <c r="CV158" i="12"/>
  <c r="CV166" i="12"/>
  <c r="CV165" i="12"/>
  <c r="BD158" i="12"/>
  <c r="BD157" i="12"/>
  <c r="BD165" i="12"/>
  <c r="BD166" i="12"/>
  <c r="BZ156" i="21"/>
  <c r="CA156" i="21" s="1"/>
  <c r="M156" i="21" s="1"/>
  <c r="BQ158" i="12"/>
  <c r="BQ157" i="12"/>
  <c r="BQ165" i="12"/>
  <c r="BQ166" i="12"/>
  <c r="MC158" i="12"/>
  <c r="Y158" i="12" s="1"/>
  <c r="Z158" i="12" s="1"/>
  <c r="BC157" i="12"/>
  <c r="BC165" i="12"/>
  <c r="BC166" i="12"/>
  <c r="BC158" i="12"/>
  <c r="CW158" i="12"/>
  <c r="CW157" i="12"/>
  <c r="CW166" i="12"/>
  <c r="CW165" i="12"/>
  <c r="CG157" i="12"/>
  <c r="CG158" i="12"/>
  <c r="CG165" i="12"/>
  <c r="CG166" i="12"/>
  <c r="ID164" i="12"/>
  <c r="R156" i="21"/>
  <c r="DJ158" i="12"/>
  <c r="DJ165" i="12"/>
  <c r="DJ157" i="12"/>
  <c r="DJ166" i="12"/>
  <c r="ID158" i="12"/>
  <c r="Q158" i="12" s="1"/>
  <c r="R158" i="12" s="1"/>
  <c r="CH158" i="12"/>
  <c r="CH157" i="12"/>
  <c r="CH166" i="12"/>
  <c r="CH165" i="12"/>
  <c r="AO157" i="12"/>
  <c r="AO158" i="12"/>
  <c r="AO165" i="12"/>
  <c r="AO166" i="12"/>
  <c r="CF157" i="12"/>
  <c r="CF158" i="12"/>
  <c r="CF165" i="12"/>
  <c r="CF166" i="12"/>
  <c r="CZ158" i="12"/>
  <c r="CZ165" i="12"/>
  <c r="CZ157" i="12"/>
  <c r="CZ166" i="12"/>
  <c r="AW158" i="12"/>
  <c r="AW157" i="12"/>
  <c r="AW165" i="12"/>
  <c r="AW166" i="12"/>
  <c r="DH158" i="12"/>
  <c r="DH157" i="12"/>
  <c r="DH165" i="12"/>
  <c r="DH166" i="12"/>
  <c r="BJ158" i="12"/>
  <c r="BJ157" i="12"/>
  <c r="BJ166" i="12"/>
  <c r="BJ165" i="12"/>
  <c r="AR157" i="12"/>
  <c r="AR158" i="12"/>
  <c r="AR165" i="12"/>
  <c r="AR166" i="12"/>
  <c r="DG157" i="12"/>
  <c r="DG158" i="12"/>
  <c r="DG165" i="12"/>
  <c r="DG166" i="12"/>
  <c r="BU157" i="12"/>
  <c r="BU158" i="12"/>
  <c r="BU165" i="12"/>
  <c r="BU166" i="12"/>
  <c r="DC157" i="12"/>
  <c r="DC158" i="12"/>
  <c r="DC165" i="12"/>
  <c r="DC166" i="12"/>
  <c r="DP158" i="12"/>
  <c r="DP165" i="12"/>
  <c r="DP166" i="12"/>
  <c r="DP157" i="12"/>
  <c r="CT158" i="12"/>
  <c r="CT157" i="12"/>
  <c r="CT165" i="12"/>
  <c r="CT166" i="12"/>
  <c r="BK157" i="12"/>
  <c r="BK158" i="12"/>
  <c r="BK165" i="12"/>
  <c r="BK166" i="12"/>
  <c r="DS157" i="12"/>
  <c r="DS165" i="12"/>
  <c r="DS158" i="12"/>
  <c r="DS166" i="12"/>
  <c r="DM157" i="12"/>
  <c r="DM158" i="12"/>
  <c r="DM165" i="12"/>
  <c r="DM166" i="12"/>
  <c r="ID157" i="12"/>
  <c r="Q157" i="12" s="1"/>
  <c r="R157" i="12" s="1"/>
  <c r="CX158" i="12"/>
  <c r="CX157" i="12"/>
  <c r="CX166" i="12"/>
  <c r="CX165" i="12"/>
  <c r="IC166" i="12"/>
  <c r="O166" i="12" s="1"/>
  <c r="DF158" i="12"/>
  <c r="DF157" i="12"/>
  <c r="DF166" i="12"/>
  <c r="DF165" i="12"/>
  <c r="IB157" i="12"/>
  <c r="S157" i="12" s="1"/>
  <c r="BY158" i="12"/>
  <c r="BY166" i="12"/>
  <c r="BY165" i="12"/>
  <c r="BY157" i="12"/>
  <c r="CM157" i="12"/>
  <c r="CM158" i="12"/>
  <c r="CM165" i="12"/>
  <c r="CM166" i="12"/>
  <c r="IC162" i="12"/>
  <c r="O162" i="12" s="1"/>
  <c r="DL157" i="12"/>
  <c r="DL158" i="12"/>
  <c r="DL166" i="12"/>
  <c r="DL165" i="12"/>
  <c r="BT158" i="12"/>
  <c r="BT165" i="12"/>
  <c r="BT166" i="12"/>
  <c r="BT157" i="12"/>
  <c r="DT157" i="12"/>
  <c r="DT158" i="12"/>
  <c r="DT166" i="12"/>
  <c r="DT165" i="12"/>
  <c r="CB157" i="12"/>
  <c r="CB158" i="12"/>
  <c r="CB165" i="12"/>
  <c r="CB166" i="12"/>
  <c r="MB165" i="12"/>
  <c r="W165" i="12" s="1"/>
  <c r="X165" i="12" s="1"/>
  <c r="AP157" i="12"/>
  <c r="AP158" i="12"/>
  <c r="AP165" i="12"/>
  <c r="AP166" i="12"/>
  <c r="CR157" i="12"/>
  <c r="CR165" i="12"/>
  <c r="CR166" i="12"/>
  <c r="CR158" i="12"/>
  <c r="DE158" i="12"/>
  <c r="DE157" i="12"/>
  <c r="DE165" i="12"/>
  <c r="DE166" i="12"/>
  <c r="BF158" i="12"/>
  <c r="BF157" i="12"/>
  <c r="BF165" i="12"/>
  <c r="BF166" i="12"/>
  <c r="IC165" i="12"/>
  <c r="O165" i="12" s="1"/>
  <c r="BN158" i="12"/>
  <c r="BN157" i="12"/>
  <c r="BN165" i="12"/>
  <c r="BN166" i="12"/>
  <c r="BE158" i="12"/>
  <c r="BE157" i="12"/>
  <c r="BE165" i="12"/>
  <c r="BE166" i="12"/>
  <c r="CY157" i="12"/>
  <c r="CY158" i="12"/>
  <c r="CY165" i="12"/>
  <c r="CY166" i="12"/>
  <c r="BR158" i="12"/>
  <c r="BR157" i="12"/>
  <c r="BR166" i="12"/>
  <c r="BR165" i="12"/>
  <c r="Z156" i="21"/>
  <c r="MA157" i="12"/>
  <c r="AA157" i="12" s="1"/>
  <c r="CP158" i="12"/>
  <c r="CP157" i="12"/>
  <c r="CP166" i="12"/>
  <c r="CP165" i="12"/>
  <c r="BI158" i="12"/>
  <c r="BI157" i="12"/>
  <c r="BI165" i="12"/>
  <c r="BI166" i="12"/>
  <c r="DK157" i="12"/>
  <c r="DK158" i="12"/>
  <c r="DK165" i="12"/>
  <c r="DK166" i="12"/>
  <c r="MB166" i="12"/>
  <c r="W166" i="12" s="1"/>
  <c r="X166" i="12" s="1"/>
  <c r="AX157" i="12"/>
  <c r="AX158" i="12"/>
  <c r="AX165" i="12"/>
  <c r="AX166" i="12"/>
  <c r="AT158" i="12"/>
  <c r="AT157" i="12"/>
  <c r="AT166" i="12"/>
  <c r="AT165" i="12"/>
  <c r="AN158" i="12"/>
  <c r="AN157" i="12"/>
  <c r="AN165" i="12"/>
  <c r="AN166" i="12"/>
  <c r="IC157" i="12"/>
  <c r="O157" i="12" s="1"/>
  <c r="P157" i="12" s="1"/>
  <c r="CE157" i="12"/>
  <c r="CE158" i="12"/>
  <c r="CE165" i="12"/>
  <c r="CE166" i="12"/>
  <c r="AV158" i="12"/>
  <c r="AV157" i="12"/>
  <c r="AV165" i="12"/>
  <c r="AV166" i="12"/>
  <c r="AZ156" i="21"/>
  <c r="BA156" i="21" s="1"/>
  <c r="E156" i="21" s="1"/>
  <c r="AU157" i="12"/>
  <c r="AU158" i="12"/>
  <c r="AU165" i="12"/>
  <c r="AU166" i="12"/>
  <c r="ID162" i="12"/>
  <c r="Q162" i="12" s="1"/>
  <c r="ID160" i="12"/>
  <c r="Q160" i="12" s="1"/>
  <c r="AQ157" i="12"/>
  <c r="AQ158" i="12"/>
  <c r="AQ165" i="12"/>
  <c r="AQ166" i="12"/>
  <c r="CC157" i="12"/>
  <c r="CC158" i="12"/>
  <c r="CC165" i="12"/>
  <c r="CC166" i="12"/>
  <c r="DU158" i="12"/>
  <c r="F158" i="12" s="1"/>
  <c r="DU157" i="12"/>
  <c r="F157" i="12" s="1"/>
  <c r="DU165" i="12"/>
  <c r="F165" i="12" s="1"/>
  <c r="DU166" i="12"/>
  <c r="F166" i="12" s="1"/>
  <c r="MB157" i="12"/>
  <c r="W157" i="12" s="1"/>
  <c r="X157" i="12" s="1"/>
  <c r="BG157" i="12"/>
  <c r="BG158" i="12"/>
  <c r="BG165" i="12"/>
  <c r="BG166" i="12"/>
  <c r="CJ158" i="12"/>
  <c r="CJ157" i="12"/>
  <c r="CJ165" i="12"/>
  <c r="CJ166" i="12"/>
  <c r="BB158" i="12"/>
  <c r="BB157" i="12"/>
  <c r="BB166" i="12"/>
  <c r="BB165" i="12"/>
  <c r="BW158" i="12"/>
  <c r="BW157" i="12"/>
  <c r="BW165" i="12"/>
  <c r="BW166" i="12"/>
  <c r="IC158" i="12"/>
  <c r="O158" i="12" s="1"/>
  <c r="P158" i="12" s="1"/>
  <c r="BZ158" i="12"/>
  <c r="BZ157" i="12"/>
  <c r="BZ166" i="12"/>
  <c r="BZ165" i="12"/>
  <c r="DC157" i="21"/>
  <c r="BV158" i="12"/>
  <c r="BV157" i="12"/>
  <c r="BV165" i="12"/>
  <c r="BV166" i="12"/>
  <c r="BM158" i="12"/>
  <c r="BM157" i="12"/>
  <c r="BM165" i="12"/>
  <c r="BM166" i="12"/>
  <c r="CU157" i="12"/>
  <c r="CU165" i="12"/>
  <c r="CU158" i="12"/>
  <c r="CU166" i="12"/>
  <c r="IC150" i="12"/>
  <c r="O150" i="12" s="1"/>
  <c r="IB150" i="12"/>
  <c r="S150" i="12" s="1"/>
  <c r="MA149" i="12"/>
  <c r="AA149" i="12" s="1"/>
  <c r="IB149" i="12"/>
  <c r="S149" i="12" s="1"/>
  <c r="MA150" i="12"/>
  <c r="AA150" i="12" s="1"/>
  <c r="MB149" i="12"/>
  <c r="W149" i="12" s="1"/>
  <c r="X149" i="12" s="1"/>
  <c r="IC149" i="12"/>
  <c r="O149" i="12" s="1"/>
  <c r="P149" i="12" s="1"/>
  <c r="MB150" i="12"/>
  <c r="W150" i="12" s="1"/>
  <c r="X150" i="12" s="1"/>
  <c r="MC150" i="12"/>
  <c r="Y150" i="12" s="1"/>
  <c r="Z150" i="12" s="1"/>
  <c r="ID149" i="12"/>
  <c r="Q149" i="12" s="1"/>
  <c r="R149" i="12" s="1"/>
  <c r="MC149" i="12"/>
  <c r="Y149" i="12" s="1"/>
  <c r="Z149" i="12" s="1"/>
  <c r="ID150" i="12"/>
  <c r="Q150" i="12" s="1"/>
  <c r="R150" i="12" s="1"/>
  <c r="CU150" i="12"/>
  <c r="CU149" i="12"/>
  <c r="DN150" i="12"/>
  <c r="DN149" i="12"/>
  <c r="AR149" i="12"/>
  <c r="AR150" i="12"/>
  <c r="CG149" i="12"/>
  <c r="CG150" i="12"/>
  <c r="BX149" i="12"/>
  <c r="BX150" i="12"/>
  <c r="CY150" i="12"/>
  <c r="CY149" i="12"/>
  <c r="DT149" i="12"/>
  <c r="DT150" i="12"/>
  <c r="DB149" i="12"/>
  <c r="DB150" i="12"/>
  <c r="AX149" i="12"/>
  <c r="AX150" i="12"/>
  <c r="CS150" i="12"/>
  <c r="CS149" i="12"/>
  <c r="CI150" i="12"/>
  <c r="CI149" i="12"/>
  <c r="BI149" i="12"/>
  <c r="BI150" i="12"/>
  <c r="BG150" i="12"/>
  <c r="BG149" i="12"/>
  <c r="CN149" i="12"/>
  <c r="CN150" i="12"/>
  <c r="BJ150" i="12"/>
  <c r="BJ149" i="12"/>
  <c r="AZ149" i="12"/>
  <c r="AZ150" i="12"/>
  <c r="CP150" i="12"/>
  <c r="CP149" i="12"/>
  <c r="CZ149" i="12"/>
  <c r="CZ150" i="12"/>
  <c r="AJ149" i="12"/>
  <c r="AJ150" i="12"/>
  <c r="AK149" i="12"/>
  <c r="AK150" i="12"/>
  <c r="DA150" i="12"/>
  <c r="DA149" i="12"/>
  <c r="BF149" i="12"/>
  <c r="BF150" i="12"/>
  <c r="DM149" i="12"/>
  <c r="DM150" i="12"/>
  <c r="BC150" i="12"/>
  <c r="BC149" i="12"/>
  <c r="AT150" i="12"/>
  <c r="AT149" i="12"/>
  <c r="CE150" i="12"/>
  <c r="CE149" i="12"/>
  <c r="CW149" i="12"/>
  <c r="CW150" i="12"/>
  <c r="BR150" i="12"/>
  <c r="BR149" i="12"/>
  <c r="DG150" i="12"/>
  <c r="DG149" i="12"/>
  <c r="BV149" i="12"/>
  <c r="BV150" i="12"/>
  <c r="P150" i="12"/>
  <c r="HV149" i="12"/>
  <c r="HW149" i="12"/>
  <c r="BD149" i="12"/>
  <c r="BD150" i="12"/>
  <c r="AP149" i="12"/>
  <c r="AP150" i="12"/>
  <c r="BT149" i="12"/>
  <c r="BT150" i="12"/>
  <c r="DP149" i="12"/>
  <c r="DP150" i="12"/>
  <c r="AN149" i="12"/>
  <c r="AN150" i="12"/>
  <c r="BH149" i="12"/>
  <c r="BH150" i="12"/>
  <c r="AM150" i="12"/>
  <c r="AM149" i="12"/>
  <c r="DU149" i="12"/>
  <c r="F149" i="12" s="1"/>
  <c r="DU150" i="12"/>
  <c r="F150" i="12" s="1"/>
  <c r="CT149" i="12"/>
  <c r="CT150" i="12"/>
  <c r="BA149" i="12"/>
  <c r="BA150" i="12"/>
  <c r="AO150" i="12"/>
  <c r="AO149" i="12"/>
  <c r="BM150" i="12"/>
  <c r="BM149" i="12"/>
  <c r="DQ150" i="12"/>
  <c r="DQ149" i="12"/>
  <c r="DS150" i="12"/>
  <c r="DS149" i="12"/>
  <c r="AV149" i="12"/>
  <c r="AV150" i="12"/>
  <c r="BY149" i="12"/>
  <c r="BY150" i="12"/>
  <c r="HW150" i="12"/>
  <c r="HV150" i="12"/>
  <c r="DH149" i="12"/>
  <c r="DH150" i="12"/>
  <c r="CF149" i="12"/>
  <c r="CF150" i="12"/>
  <c r="CX150" i="12"/>
  <c r="CX149" i="12"/>
  <c r="BW150" i="12"/>
  <c r="BW149" i="12"/>
  <c r="CM150" i="12"/>
  <c r="CM149" i="12"/>
  <c r="DF150" i="12"/>
  <c r="DF149" i="12"/>
  <c r="CD149" i="12"/>
  <c r="CD150" i="12"/>
  <c r="DE149" i="12"/>
  <c r="DE150" i="12"/>
  <c r="BB150" i="12"/>
  <c r="BB149" i="12"/>
  <c r="DJ150" i="12"/>
  <c r="DJ149" i="12"/>
  <c r="AL150" i="12"/>
  <c r="AL149" i="12"/>
  <c r="DC150" i="12"/>
  <c r="DC149" i="12"/>
  <c r="CO149" i="12"/>
  <c r="CO150" i="12"/>
  <c r="BL149" i="12"/>
  <c r="BL150" i="12"/>
  <c r="BP149" i="12"/>
  <c r="BP150" i="12"/>
  <c r="DR150" i="12"/>
  <c r="DR149" i="12"/>
  <c r="AW150" i="12"/>
  <c r="AW149" i="12"/>
  <c r="BO150" i="12"/>
  <c r="BO149" i="12"/>
  <c r="CC150" i="12"/>
  <c r="CC149" i="12"/>
  <c r="CV149" i="12"/>
  <c r="CV150" i="12"/>
  <c r="CA150" i="12"/>
  <c r="CA149" i="12"/>
  <c r="BS150" i="12"/>
  <c r="BS149" i="12"/>
  <c r="DO150" i="12"/>
  <c r="DO149" i="12"/>
  <c r="AU150" i="12"/>
  <c r="AU149" i="12"/>
  <c r="AY150" i="12"/>
  <c r="AY149" i="12"/>
  <c r="BE150" i="12"/>
  <c r="BE149" i="12"/>
  <c r="CR149" i="12"/>
  <c r="CR150" i="12"/>
  <c r="DD149" i="12"/>
  <c r="DD150" i="12"/>
  <c r="CQ150" i="12"/>
  <c r="CQ149" i="12"/>
  <c r="DL149" i="12"/>
  <c r="DL150" i="12"/>
  <c r="CB149" i="12"/>
  <c r="CB150" i="12"/>
  <c r="BN149" i="12"/>
  <c r="BN150" i="12"/>
  <c r="DI150" i="12"/>
  <c r="DI149" i="12"/>
  <c r="LV150" i="12"/>
  <c r="LU150" i="12"/>
  <c r="BQ149" i="12"/>
  <c r="BQ150" i="12"/>
  <c r="CL149" i="12"/>
  <c r="CL150" i="12"/>
  <c r="BZ150" i="12"/>
  <c r="BZ149" i="12"/>
  <c r="AS149" i="12"/>
  <c r="AS150" i="12"/>
  <c r="CK150" i="12"/>
  <c r="CK149" i="12"/>
  <c r="CJ149" i="12"/>
  <c r="CJ150" i="12"/>
  <c r="BK150" i="12"/>
  <c r="BK149" i="12"/>
  <c r="DK150" i="12"/>
  <c r="DK149" i="12"/>
  <c r="BU150" i="12"/>
  <c r="BU149" i="12"/>
  <c r="CH150" i="12"/>
  <c r="CH149" i="12"/>
  <c r="AQ150" i="12"/>
  <c r="AQ149" i="12"/>
  <c r="LU149" i="12"/>
  <c r="LV149" i="12"/>
  <c r="H150" i="21"/>
  <c r="BD149" i="21"/>
  <c r="I149" i="21" s="1"/>
  <c r="J149" i="21" s="1"/>
  <c r="AW149" i="21"/>
  <c r="AX149" i="21"/>
  <c r="BC149" i="21"/>
  <c r="K149" i="21" s="1"/>
  <c r="H149" i="21"/>
  <c r="BD150" i="21"/>
  <c r="I150" i="21" s="1"/>
  <c r="J150" i="21" s="1"/>
  <c r="AX150" i="21"/>
  <c r="AW150" i="21"/>
  <c r="BC150" i="21"/>
  <c r="K150" i="21" s="1"/>
  <c r="CX149" i="21"/>
  <c r="CW149" i="21"/>
  <c r="DC149" i="21"/>
  <c r="AA149" i="21" s="1"/>
  <c r="CD150" i="21"/>
  <c r="Q150" i="21" s="1"/>
  <c r="R150" i="21" s="1"/>
  <c r="DC150" i="21"/>
  <c r="AA150" i="21" s="1"/>
  <c r="CX150" i="21"/>
  <c r="CW150" i="21"/>
  <c r="CD149" i="21"/>
  <c r="Q149" i="21" s="1"/>
  <c r="R149" i="21" s="1"/>
  <c r="P149" i="21"/>
  <c r="BW150" i="21"/>
  <c r="CC150" i="21"/>
  <c r="S150" i="21" s="1"/>
  <c r="BX150" i="21"/>
  <c r="X149" i="21"/>
  <c r="P150" i="21"/>
  <c r="CC149" i="21"/>
  <c r="S149" i="21" s="1"/>
  <c r="BW149" i="21"/>
  <c r="BX149" i="21"/>
  <c r="X150" i="21"/>
  <c r="DD150" i="21"/>
  <c r="Y150" i="21" s="1"/>
  <c r="Z150" i="21" s="1"/>
  <c r="DD149" i="21"/>
  <c r="Y149" i="21" s="1"/>
  <c r="Z149" i="21" s="1"/>
  <c r="HX191" i="12"/>
  <c r="HY191" i="12" s="1"/>
  <c r="MA222" i="12"/>
  <c r="IB222" i="12"/>
  <c r="Z191" i="12"/>
  <c r="X191" i="12"/>
  <c r="MB195" i="12"/>
  <c r="W195" i="12" s="1"/>
  <c r="X195" i="12" s="1"/>
  <c r="MB193" i="12"/>
  <c r="W193" i="12" s="1"/>
  <c r="X193" i="12" s="1"/>
  <c r="MB196" i="12"/>
  <c r="W196" i="12" s="1"/>
  <c r="X196" i="12" s="1"/>
  <c r="MC196" i="12"/>
  <c r="Y196" i="12" s="1"/>
  <c r="Z196" i="12" s="1"/>
  <c r="IC193" i="12"/>
  <c r="O193" i="12" s="1"/>
  <c r="P193" i="12" s="1"/>
  <c r="MB192" i="12"/>
  <c r="W192" i="12" s="1"/>
  <c r="X192" i="12" s="1"/>
  <c r="MC195" i="12"/>
  <c r="Y195" i="12" s="1"/>
  <c r="Z195" i="12" s="1"/>
  <c r="ID194" i="12"/>
  <c r="Q194" i="12" s="1"/>
  <c r="R194" i="12" s="1"/>
  <c r="MC194" i="12"/>
  <c r="Y194" i="12" s="1"/>
  <c r="Z194" i="12" s="1"/>
  <c r="ID196" i="12"/>
  <c r="Q196" i="12" s="1"/>
  <c r="R196" i="12" s="1"/>
  <c r="IC194" i="12"/>
  <c r="O194" i="12" s="1"/>
  <c r="P194" i="12" s="1"/>
  <c r="MC193" i="12"/>
  <c r="Y193" i="12" s="1"/>
  <c r="Z193" i="12" s="1"/>
  <c r="ID192" i="12"/>
  <c r="Q192" i="12" s="1"/>
  <c r="R192" i="12" s="1"/>
  <c r="IC195" i="12"/>
  <c r="O195" i="12" s="1"/>
  <c r="P195" i="12" s="1"/>
  <c r="MB194" i="12"/>
  <c r="W194" i="12" s="1"/>
  <c r="X194" i="12" s="1"/>
  <c r="ID195" i="12"/>
  <c r="Q195" i="12" s="1"/>
  <c r="R195" i="12" s="1"/>
  <c r="IC192" i="12"/>
  <c r="O192" i="12" s="1"/>
  <c r="P192" i="12" s="1"/>
  <c r="ID193" i="12"/>
  <c r="Q193" i="12" s="1"/>
  <c r="R193" i="12" s="1"/>
  <c r="MC192" i="12"/>
  <c r="Y192" i="12" s="1"/>
  <c r="Z192" i="12" s="1"/>
  <c r="IC196" i="12"/>
  <c r="O196" i="12" s="1"/>
  <c r="P196" i="12" s="1"/>
  <c r="DU196" i="12"/>
  <c r="F196" i="12" s="1"/>
  <c r="DU193" i="12"/>
  <c r="F193" i="12" s="1"/>
  <c r="DU195" i="12"/>
  <c r="F195" i="12" s="1"/>
  <c r="DU194" i="12"/>
  <c r="F194" i="12" s="1"/>
  <c r="DU192" i="12"/>
  <c r="F192" i="12" s="1"/>
  <c r="F191" i="12"/>
  <c r="CU194" i="12"/>
  <c r="CU196" i="12"/>
  <c r="CU192" i="12"/>
  <c r="CU195" i="12"/>
  <c r="CU193" i="12"/>
  <c r="DT192" i="12"/>
  <c r="DT196" i="12"/>
  <c r="DT195" i="12"/>
  <c r="DT194" i="12"/>
  <c r="DT193" i="12"/>
  <c r="CW196" i="12"/>
  <c r="CW192" i="12"/>
  <c r="CW193" i="12"/>
  <c r="CW195" i="12"/>
  <c r="CW194" i="12"/>
  <c r="BF193" i="12"/>
  <c r="BF194" i="12"/>
  <c r="BF192" i="12"/>
  <c r="BF196" i="12"/>
  <c r="BF195" i="12"/>
  <c r="BO192" i="12"/>
  <c r="BO193" i="12"/>
  <c r="BO194" i="12"/>
  <c r="BO195" i="12"/>
  <c r="BO196" i="12"/>
  <c r="AO192" i="12"/>
  <c r="AO194" i="12"/>
  <c r="AO193" i="12"/>
  <c r="AO195" i="12"/>
  <c r="AO196" i="12"/>
  <c r="BP192" i="12"/>
  <c r="BP196" i="12"/>
  <c r="BP195" i="12"/>
  <c r="BP194" i="12"/>
  <c r="BP193" i="12"/>
  <c r="BI196" i="12"/>
  <c r="BI193" i="12"/>
  <c r="BI192" i="12"/>
  <c r="BI195" i="12"/>
  <c r="BI194" i="12"/>
  <c r="BT194" i="12"/>
  <c r="BT195" i="12"/>
  <c r="BT192" i="12"/>
  <c r="BT193" i="12"/>
  <c r="BT196" i="12"/>
  <c r="CD192" i="12"/>
  <c r="CD194" i="12"/>
  <c r="CD193" i="12"/>
  <c r="CD196" i="12"/>
  <c r="CD195" i="12"/>
  <c r="AV193" i="12"/>
  <c r="AV194" i="12"/>
  <c r="AV195" i="12"/>
  <c r="AV192" i="12"/>
  <c r="AV196" i="12"/>
  <c r="DR193" i="12"/>
  <c r="DR194" i="12"/>
  <c r="DR192" i="12"/>
  <c r="DR196" i="12"/>
  <c r="DR195" i="12"/>
  <c r="BW193" i="12"/>
  <c r="BW194" i="12"/>
  <c r="BW192" i="12"/>
  <c r="BW195" i="12"/>
  <c r="BW196" i="12"/>
  <c r="DM192" i="12"/>
  <c r="DM196" i="12"/>
  <c r="DM193" i="12"/>
  <c r="DM194" i="12"/>
  <c r="DM195" i="12"/>
  <c r="R191" i="12"/>
  <c r="CK192" i="12"/>
  <c r="CK194" i="12"/>
  <c r="CK195" i="12"/>
  <c r="CK193" i="12"/>
  <c r="CK196" i="12"/>
  <c r="DC192" i="12"/>
  <c r="DC194" i="12"/>
  <c r="DC195" i="12"/>
  <c r="DC193" i="12"/>
  <c r="DC196" i="12"/>
  <c r="AL192" i="12"/>
  <c r="AL195" i="12"/>
  <c r="AL196" i="12"/>
  <c r="AL194" i="12"/>
  <c r="AL193" i="12"/>
  <c r="BN192" i="12"/>
  <c r="BN193" i="12"/>
  <c r="BN194" i="12"/>
  <c r="BN196" i="12"/>
  <c r="BN195" i="12"/>
  <c r="BV194" i="12"/>
  <c r="BV196" i="12"/>
  <c r="BV192" i="12"/>
  <c r="BV195" i="12"/>
  <c r="BV193" i="12"/>
  <c r="CJ194" i="12"/>
  <c r="CJ195" i="12"/>
  <c r="CJ193" i="12"/>
  <c r="CJ192" i="12"/>
  <c r="CJ196" i="12"/>
  <c r="CT194" i="12"/>
  <c r="CT196" i="12"/>
  <c r="CT192" i="12"/>
  <c r="CT193" i="12"/>
  <c r="CT195" i="12"/>
  <c r="AJ196" i="12"/>
  <c r="AJ193" i="12"/>
  <c r="AJ195" i="12"/>
  <c r="AJ192" i="12"/>
  <c r="AJ194" i="12"/>
  <c r="DW191" i="12"/>
  <c r="DX191" i="12"/>
  <c r="EC191" i="12"/>
  <c r="K191" i="12" s="1"/>
  <c r="CM192" i="12"/>
  <c r="CM194" i="12"/>
  <c r="CM193" i="12"/>
  <c r="CM196" i="12"/>
  <c r="CM195" i="12"/>
  <c r="DH193" i="12"/>
  <c r="DH194" i="12"/>
  <c r="DH195" i="12"/>
  <c r="DH196" i="12"/>
  <c r="DH192" i="12"/>
  <c r="BG193" i="12"/>
  <c r="BG194" i="12"/>
  <c r="BG192" i="12"/>
  <c r="BG196" i="12"/>
  <c r="BG195" i="12"/>
  <c r="AP192" i="12"/>
  <c r="AP194" i="12"/>
  <c r="AP193" i="12"/>
  <c r="AP196" i="12"/>
  <c r="AP195" i="12"/>
  <c r="AR192" i="12"/>
  <c r="AR196" i="12"/>
  <c r="AR195" i="12"/>
  <c r="AR194" i="12"/>
  <c r="AR193" i="12"/>
  <c r="BB192" i="12"/>
  <c r="BB195" i="12"/>
  <c r="BB196" i="12"/>
  <c r="BB194" i="12"/>
  <c r="BB193" i="12"/>
  <c r="DN192" i="12"/>
  <c r="DN195" i="12"/>
  <c r="ED191" i="12"/>
  <c r="G191" i="12" s="1"/>
  <c r="DN194" i="12"/>
  <c r="DN193" i="12"/>
  <c r="DN196" i="12"/>
  <c r="BE192" i="12"/>
  <c r="BE193" i="12"/>
  <c r="BE194" i="12"/>
  <c r="BE195" i="12"/>
  <c r="BE196" i="12"/>
  <c r="CE192" i="12"/>
  <c r="CE194" i="12"/>
  <c r="CE195" i="12"/>
  <c r="CE196" i="12"/>
  <c r="CE193" i="12"/>
  <c r="DS193" i="12"/>
  <c r="DS194" i="12"/>
  <c r="DS192" i="12"/>
  <c r="DS196" i="12"/>
  <c r="DS195" i="12"/>
  <c r="CV192" i="12"/>
  <c r="CV196" i="12"/>
  <c r="CV195" i="12"/>
  <c r="CV194" i="12"/>
  <c r="CV193" i="12"/>
  <c r="BY193" i="12"/>
  <c r="BY196" i="12"/>
  <c r="BY195" i="12"/>
  <c r="BY192" i="12"/>
  <c r="BY194" i="12"/>
  <c r="AM193" i="12"/>
  <c r="AM195" i="12"/>
  <c r="AM196" i="12"/>
  <c r="AM194" i="12"/>
  <c r="AM192" i="12"/>
  <c r="AK196" i="12"/>
  <c r="AK192" i="12"/>
  <c r="AK193" i="12"/>
  <c r="AK195" i="12"/>
  <c r="AK194" i="12"/>
  <c r="CC192" i="12"/>
  <c r="CC194" i="12"/>
  <c r="CC195" i="12"/>
  <c r="CC196" i="12"/>
  <c r="CC193" i="12"/>
  <c r="AT192" i="12"/>
  <c r="AT195" i="12"/>
  <c r="AT196" i="12"/>
  <c r="AT193" i="12"/>
  <c r="AT194" i="12"/>
  <c r="BJ192" i="12"/>
  <c r="BJ195" i="12"/>
  <c r="BJ196" i="12"/>
  <c r="BJ194" i="12"/>
  <c r="BJ193" i="12"/>
  <c r="AX193" i="12"/>
  <c r="AX194" i="12"/>
  <c r="AX192" i="12"/>
  <c r="AX196" i="12"/>
  <c r="AX195" i="12"/>
  <c r="CO192" i="12"/>
  <c r="CO196" i="12"/>
  <c r="CO193" i="12"/>
  <c r="CO194" i="12"/>
  <c r="CO195" i="12"/>
  <c r="CB194" i="12"/>
  <c r="CB192" i="12"/>
  <c r="CB195" i="12"/>
  <c r="CB196" i="12"/>
  <c r="CB193" i="12"/>
  <c r="DI192" i="12"/>
  <c r="DI193" i="12"/>
  <c r="DI194" i="12"/>
  <c r="DI195" i="12"/>
  <c r="DI196" i="12"/>
  <c r="AW192" i="12"/>
  <c r="AW193" i="12"/>
  <c r="AW194" i="12"/>
  <c r="AW195" i="12"/>
  <c r="AW196" i="12"/>
  <c r="CR194" i="12"/>
  <c r="CR193" i="12"/>
  <c r="CR195" i="12"/>
  <c r="CR192" i="12"/>
  <c r="CR196" i="12"/>
  <c r="BZ192" i="12"/>
  <c r="BZ195" i="12"/>
  <c r="BZ193" i="12"/>
  <c r="BZ196" i="12"/>
  <c r="BZ194" i="12"/>
  <c r="CF192" i="12"/>
  <c r="CF196" i="12"/>
  <c r="CF195" i="12"/>
  <c r="CF194" i="12"/>
  <c r="CF193" i="12"/>
  <c r="BA192" i="12"/>
  <c r="BA196" i="12"/>
  <c r="BA194" i="12"/>
  <c r="BA195" i="12"/>
  <c r="BA193" i="12"/>
  <c r="CN192" i="12"/>
  <c r="CN196" i="12"/>
  <c r="CN195" i="12"/>
  <c r="CN194" i="12"/>
  <c r="CN193" i="12"/>
  <c r="CI195" i="12"/>
  <c r="CI193" i="12"/>
  <c r="CI196" i="12"/>
  <c r="CI194" i="12"/>
  <c r="CI192" i="12"/>
  <c r="DL192" i="12"/>
  <c r="DL196" i="12"/>
  <c r="DL195" i="12"/>
  <c r="DL194" i="12"/>
  <c r="DL193" i="12"/>
  <c r="AS196" i="12"/>
  <c r="AS192" i="12"/>
  <c r="AS194" i="12"/>
  <c r="AS193" i="12"/>
  <c r="AS195" i="12"/>
  <c r="BD194" i="12"/>
  <c r="BD192" i="12"/>
  <c r="BD195" i="12"/>
  <c r="BD193" i="12"/>
  <c r="BD196" i="12"/>
  <c r="BQ196" i="12"/>
  <c r="BQ192" i="12"/>
  <c r="BQ193" i="12"/>
  <c r="BQ194" i="12"/>
  <c r="BQ195" i="12"/>
  <c r="DE196" i="12"/>
  <c r="DE192" i="12"/>
  <c r="DE194" i="12"/>
  <c r="DE195" i="12"/>
  <c r="DE193" i="12"/>
  <c r="CL194" i="12"/>
  <c r="CL196" i="12"/>
  <c r="CL193" i="12"/>
  <c r="CL192" i="12"/>
  <c r="CL195" i="12"/>
  <c r="BK195" i="12"/>
  <c r="BK196" i="12"/>
  <c r="BK192" i="12"/>
  <c r="BK193" i="12"/>
  <c r="BK194" i="12"/>
  <c r="AU195" i="12"/>
  <c r="AU196" i="12"/>
  <c r="AU192" i="12"/>
  <c r="AU194" i="12"/>
  <c r="AU193" i="12"/>
  <c r="CS192" i="12"/>
  <c r="CS194" i="12"/>
  <c r="CS193" i="12"/>
  <c r="CS195" i="12"/>
  <c r="CS196" i="12"/>
  <c r="DP194" i="12"/>
  <c r="DP192" i="12"/>
  <c r="DP195" i="12"/>
  <c r="DP193" i="12"/>
  <c r="DP196" i="12"/>
  <c r="CQ193" i="12"/>
  <c r="CQ195" i="12"/>
  <c r="EE191" i="12"/>
  <c r="I191" i="12" s="1"/>
  <c r="CQ192" i="12"/>
  <c r="CQ196" i="12"/>
  <c r="CQ194" i="12"/>
  <c r="BL194" i="12"/>
  <c r="BL195" i="12"/>
  <c r="BL193" i="12"/>
  <c r="BL192" i="12"/>
  <c r="BL196" i="12"/>
  <c r="DQ192" i="12"/>
  <c r="DQ193" i="12"/>
  <c r="DQ194" i="12"/>
  <c r="DQ195" i="12"/>
  <c r="DQ196" i="12"/>
  <c r="DG195" i="12"/>
  <c r="DG193" i="12"/>
  <c r="DG194" i="12"/>
  <c r="DG192" i="12"/>
  <c r="DG196" i="12"/>
  <c r="LW191" i="12"/>
  <c r="LY191" i="12" s="1"/>
  <c r="DO192" i="12"/>
  <c r="DO195" i="12"/>
  <c r="DO193" i="12"/>
  <c r="DO194" i="12"/>
  <c r="DO196" i="12"/>
  <c r="DB192" i="12"/>
  <c r="DB194" i="12"/>
  <c r="DB193" i="12"/>
  <c r="DB196" i="12"/>
  <c r="DB195" i="12"/>
  <c r="DD192" i="12"/>
  <c r="DD196" i="12"/>
  <c r="DD195" i="12"/>
  <c r="DD194" i="12"/>
  <c r="DD193" i="12"/>
  <c r="DA192" i="12"/>
  <c r="DA194" i="12"/>
  <c r="DA193" i="12"/>
  <c r="DA195" i="12"/>
  <c r="DA196" i="12"/>
  <c r="DK193" i="12"/>
  <c r="DK194" i="12"/>
  <c r="DK192" i="12"/>
  <c r="DK195" i="12"/>
  <c r="DK196" i="12"/>
  <c r="AQ192" i="12"/>
  <c r="AQ194" i="12"/>
  <c r="AQ193" i="12"/>
  <c r="AQ195" i="12"/>
  <c r="AQ196" i="12"/>
  <c r="CY193" i="12"/>
  <c r="CY195" i="12"/>
  <c r="CY192" i="12"/>
  <c r="CY194" i="12"/>
  <c r="CY196" i="12"/>
  <c r="P191" i="12"/>
  <c r="DF192" i="12"/>
  <c r="DF195" i="12"/>
  <c r="DF193" i="12"/>
  <c r="DF194" i="12"/>
  <c r="DF196" i="12"/>
  <c r="BS195" i="12"/>
  <c r="BS192" i="12"/>
  <c r="BS196" i="12"/>
  <c r="BS193" i="12"/>
  <c r="BS194" i="12"/>
  <c r="BM192" i="12"/>
  <c r="BM194" i="12"/>
  <c r="BM195" i="12"/>
  <c r="BM193" i="12"/>
  <c r="BM196" i="12"/>
  <c r="CX192" i="12"/>
  <c r="CX195" i="12"/>
  <c r="CX194" i="12"/>
  <c r="CX196" i="12"/>
  <c r="CX193" i="12"/>
  <c r="AY193" i="12"/>
  <c r="AY194" i="12"/>
  <c r="AY196" i="12"/>
  <c r="AY195" i="12"/>
  <c r="AY192" i="12"/>
  <c r="CP192" i="12"/>
  <c r="CP193" i="12"/>
  <c r="CP195" i="12"/>
  <c r="CP196" i="12"/>
  <c r="CP194" i="12"/>
  <c r="DJ193" i="12"/>
  <c r="DJ194" i="12"/>
  <c r="DJ192" i="12"/>
  <c r="DJ196" i="12"/>
  <c r="DJ195" i="12"/>
  <c r="BR192" i="12"/>
  <c r="BR195" i="12"/>
  <c r="BR196" i="12"/>
  <c r="BR193" i="12"/>
  <c r="BR194" i="12"/>
  <c r="BU192" i="12"/>
  <c r="BU194" i="12"/>
  <c r="BU195" i="12"/>
  <c r="BU193" i="12"/>
  <c r="BU196" i="12"/>
  <c r="CH192" i="12"/>
  <c r="CH195" i="12"/>
  <c r="CH193" i="12"/>
  <c r="CH196" i="12"/>
  <c r="CH194" i="12"/>
  <c r="CG193" i="12"/>
  <c r="CG196" i="12"/>
  <c r="CG195" i="12"/>
  <c r="CG192" i="12"/>
  <c r="CG194" i="12"/>
  <c r="AZ192" i="12"/>
  <c r="AZ196" i="12"/>
  <c r="AZ195" i="12"/>
  <c r="AZ194" i="12"/>
  <c r="AZ193" i="12"/>
  <c r="BH192" i="12"/>
  <c r="BH196" i="12"/>
  <c r="BH195" i="12"/>
  <c r="BH194" i="12"/>
  <c r="BH193" i="12"/>
  <c r="BC192" i="12"/>
  <c r="BC195" i="12"/>
  <c r="BC196" i="12"/>
  <c r="BC193" i="12"/>
  <c r="BC194" i="12"/>
  <c r="BX192" i="12"/>
  <c r="BX196" i="12"/>
  <c r="BX195" i="12"/>
  <c r="BX194" i="12"/>
  <c r="BX193" i="12"/>
  <c r="AN192" i="12"/>
  <c r="AN194" i="12"/>
  <c r="AN193" i="12"/>
  <c r="AN195" i="12"/>
  <c r="AN196" i="12"/>
  <c r="CA192" i="12"/>
  <c r="CA195" i="12"/>
  <c r="CA193" i="12"/>
  <c r="CA196" i="12"/>
  <c r="CA194" i="12"/>
  <c r="CZ192" i="12"/>
  <c r="CZ194" i="12"/>
  <c r="CZ193" i="12"/>
  <c r="CZ195" i="12"/>
  <c r="CZ196" i="12"/>
  <c r="DJ222" i="12"/>
  <c r="DC222" i="12"/>
  <c r="CO222" i="12"/>
  <c r="BL222" i="12"/>
  <c r="BP222" i="12"/>
  <c r="DR222" i="12"/>
  <c r="AW222" i="12"/>
  <c r="BO222" i="12"/>
  <c r="CC222" i="12"/>
  <c r="CV222" i="12"/>
  <c r="CA222" i="12"/>
  <c r="HW193" i="12"/>
  <c r="HV193" i="12"/>
  <c r="LV192" i="12"/>
  <c r="LU192" i="12"/>
  <c r="MA193" i="12"/>
  <c r="AA193" i="12" s="1"/>
  <c r="IB196" i="12"/>
  <c r="S196" i="12" s="1"/>
  <c r="CD222" i="12"/>
  <c r="AL222" i="12"/>
  <c r="BS222" i="12"/>
  <c r="DO222" i="12"/>
  <c r="AU222" i="12"/>
  <c r="AY222" i="12"/>
  <c r="BE222" i="12"/>
  <c r="CR222" i="12"/>
  <c r="DD222" i="12"/>
  <c r="CQ222" i="12"/>
  <c r="DL222" i="12"/>
  <c r="CB222" i="12"/>
  <c r="BN222" i="12"/>
  <c r="DI222" i="12"/>
  <c r="HW192" i="12"/>
  <c r="HV192" i="12"/>
  <c r="LV193" i="12"/>
  <c r="LU193" i="12"/>
  <c r="MA192" i="12"/>
  <c r="AA192" i="12" s="1"/>
  <c r="IB192" i="12"/>
  <c r="S192" i="12" s="1"/>
  <c r="BQ222" i="12"/>
  <c r="CL222" i="12"/>
  <c r="BZ222" i="12"/>
  <c r="AS222" i="12"/>
  <c r="CK222" i="12"/>
  <c r="CJ222" i="12"/>
  <c r="BK222" i="12"/>
  <c r="DK222" i="12"/>
  <c r="BU222" i="12"/>
  <c r="CH222" i="12"/>
  <c r="AQ222" i="12"/>
  <c r="HW194" i="12"/>
  <c r="HV194" i="12"/>
  <c r="LU194" i="12"/>
  <c r="LV194" i="12"/>
  <c r="MA194" i="12"/>
  <c r="AA194" i="12" s="1"/>
  <c r="IB195" i="12"/>
  <c r="S195" i="12" s="1"/>
  <c r="DE222" i="12"/>
  <c r="CU222" i="12"/>
  <c r="DN222" i="12"/>
  <c r="AR222" i="12"/>
  <c r="CG222" i="12"/>
  <c r="BX222" i="12"/>
  <c r="CY222" i="12"/>
  <c r="DT222" i="12"/>
  <c r="DB222" i="12"/>
  <c r="AX222" i="12"/>
  <c r="CS222" i="12"/>
  <c r="CI222" i="12"/>
  <c r="BI222" i="12"/>
  <c r="HW195" i="12"/>
  <c r="HV195" i="12"/>
  <c r="LV196" i="12"/>
  <c r="LU196" i="12"/>
  <c r="MA195" i="12"/>
  <c r="AA195" i="12" s="1"/>
  <c r="IB193" i="12"/>
  <c r="S193" i="12" s="1"/>
  <c r="BB222" i="12"/>
  <c r="BG222" i="12"/>
  <c r="CN222" i="12"/>
  <c r="BJ222" i="12"/>
  <c r="AZ222" i="12"/>
  <c r="CP222" i="12"/>
  <c r="CZ222" i="12"/>
  <c r="AJ222" i="12"/>
  <c r="AK222" i="12"/>
  <c r="DA222" i="12"/>
  <c r="LV195" i="12"/>
  <c r="LU195" i="12"/>
  <c r="IB194" i="12"/>
  <c r="S194" i="12" s="1"/>
  <c r="BF222" i="12"/>
  <c r="DM222" i="12"/>
  <c r="BC222" i="12"/>
  <c r="AT222" i="12"/>
  <c r="CE222" i="12"/>
  <c r="CW222" i="12"/>
  <c r="BR222" i="12"/>
  <c r="DG222" i="12"/>
  <c r="BV222" i="12"/>
  <c r="HW196" i="12"/>
  <c r="HV196" i="12"/>
  <c r="MA196" i="12"/>
  <c r="AA196" i="12" s="1"/>
  <c r="BD222" i="12"/>
  <c r="AP222" i="12"/>
  <c r="BT222" i="12"/>
  <c r="DP222" i="12"/>
  <c r="AN222" i="12"/>
  <c r="BH222" i="12"/>
  <c r="AM222" i="12"/>
  <c r="DU222" i="12"/>
  <c r="F222" i="12" s="1"/>
  <c r="CT222" i="12"/>
  <c r="BA222" i="12"/>
  <c r="AO222" i="12"/>
  <c r="BM222" i="12"/>
  <c r="DQ222" i="12"/>
  <c r="DS222" i="12"/>
  <c r="AV222" i="12"/>
  <c r="BY222" i="12"/>
  <c r="DH222" i="12"/>
  <c r="CF222" i="12"/>
  <c r="CX222" i="12"/>
  <c r="BW222" i="12"/>
  <c r="CM222" i="12"/>
  <c r="DF222" i="12"/>
  <c r="BC187" i="21"/>
  <c r="K187" i="21" s="1"/>
  <c r="BC180" i="21"/>
  <c r="K180" i="21" s="1"/>
  <c r="BC170" i="21"/>
  <c r="K170" i="21" s="1"/>
  <c r="BD186" i="21"/>
  <c r="I186" i="21" s="1"/>
  <c r="J186" i="21" s="1"/>
  <c r="BD179" i="21"/>
  <c r="I179" i="21" s="1"/>
  <c r="J179" i="21" s="1"/>
  <c r="BC171" i="21"/>
  <c r="K171" i="21" s="1"/>
  <c r="BD177" i="21"/>
  <c r="I177" i="21" s="1"/>
  <c r="J177" i="21" s="1"/>
  <c r="J168" i="21"/>
  <c r="BC185" i="21"/>
  <c r="K185" i="21" s="1"/>
  <c r="BC182" i="21"/>
  <c r="K182" i="21" s="1"/>
  <c r="BD180" i="21"/>
  <c r="I180" i="21" s="1"/>
  <c r="J180" i="21" s="1"/>
  <c r="BD183" i="21"/>
  <c r="I183" i="21" s="1"/>
  <c r="J183" i="21" s="1"/>
  <c r="BC181" i="21"/>
  <c r="K181" i="21" s="1"/>
  <c r="BD188" i="21"/>
  <c r="I188" i="21" s="1"/>
  <c r="J188" i="21" s="1"/>
  <c r="BD185" i="21"/>
  <c r="I185" i="21" s="1"/>
  <c r="J185" i="21" s="1"/>
  <c r="BC177" i="21"/>
  <c r="K177" i="21" s="1"/>
  <c r="BC183" i="21"/>
  <c r="K183" i="21" s="1"/>
  <c r="BD178" i="21"/>
  <c r="I178" i="21" s="1"/>
  <c r="J178" i="21" s="1"/>
  <c r="BD181" i="21"/>
  <c r="I181" i="21" s="1"/>
  <c r="J181" i="21" s="1"/>
  <c r="H168" i="21"/>
  <c r="BC188" i="21"/>
  <c r="K188" i="21" s="1"/>
  <c r="BC186" i="21"/>
  <c r="K186" i="21" s="1"/>
  <c r="BD184" i="21"/>
  <c r="I184" i="21" s="1"/>
  <c r="J184" i="21" s="1"/>
  <c r="BC184" i="21"/>
  <c r="K184" i="21" s="1"/>
  <c r="BC178" i="21"/>
  <c r="K178" i="21" s="1"/>
  <c r="BD169" i="21"/>
  <c r="I169" i="21" s="1"/>
  <c r="J169" i="21" s="1"/>
  <c r="BD187" i="21"/>
  <c r="I187" i="21" s="1"/>
  <c r="J187" i="21" s="1"/>
  <c r="BC179" i="21"/>
  <c r="K179" i="21" s="1"/>
  <c r="BD170" i="21"/>
  <c r="I170" i="21" s="1"/>
  <c r="J170" i="21" s="1"/>
  <c r="BD182" i="21"/>
  <c r="I182" i="21" s="1"/>
  <c r="J182" i="21" s="1"/>
  <c r="F161" i="12"/>
  <c r="W170" i="12"/>
  <c r="X170" i="12" s="1"/>
  <c r="F188" i="12"/>
  <c r="F183" i="12"/>
  <c r="IC182" i="12"/>
  <c r="O182" i="12" s="1"/>
  <c r="P182" i="12" s="1"/>
  <c r="O171" i="12"/>
  <c r="P171" i="12" s="1"/>
  <c r="CE115" i="12"/>
  <c r="CD115" i="12"/>
  <c r="F189" i="12"/>
  <c r="IC183" i="12"/>
  <c r="F169" i="12"/>
  <c r="F182" i="12"/>
  <c r="F171" i="12"/>
  <c r="F179" i="12"/>
  <c r="F178" i="12"/>
  <c r="F186" i="12"/>
  <c r="CF115" i="12"/>
  <c r="IC187" i="12"/>
  <c r="O187" i="12" s="1"/>
  <c r="P187" i="12" s="1"/>
  <c r="IC184" i="12"/>
  <c r="O184" i="12" s="1"/>
  <c r="P184" i="12" s="1"/>
  <c r="IC188" i="12"/>
  <c r="O188" i="12" s="1"/>
  <c r="P188" i="12" s="1"/>
  <c r="IC181" i="12"/>
  <c r="H216" i="21"/>
  <c r="W184" i="12"/>
  <c r="X184" i="12" s="1"/>
  <c r="IC185" i="12"/>
  <c r="O185" i="12" s="1"/>
  <c r="P185" i="12" s="1"/>
  <c r="W185" i="12"/>
  <c r="X185" i="12" s="1"/>
  <c r="F170" i="12"/>
  <c r="F185" i="12"/>
  <c r="CD181" i="21"/>
  <c r="Q181" i="21" s="1"/>
  <c r="R181" i="21" s="1"/>
  <c r="W189" i="12"/>
  <c r="X189" i="12" s="1"/>
  <c r="W177" i="12"/>
  <c r="X177" i="12" s="1"/>
  <c r="BB115" i="12"/>
  <c r="ID181" i="12"/>
  <c r="Q181" i="12" s="1"/>
  <c r="R181" i="12" s="1"/>
  <c r="IC189" i="12"/>
  <c r="O189" i="12" s="1"/>
  <c r="P189" i="12" s="1"/>
  <c r="IB182" i="12"/>
  <c r="S182" i="12" s="1"/>
  <c r="CD170" i="21"/>
  <c r="Q170" i="21" s="1"/>
  <c r="R170" i="21" s="1"/>
  <c r="DD171" i="21"/>
  <c r="Y171" i="21" s="1"/>
  <c r="Z171" i="21" s="1"/>
  <c r="CD171" i="21"/>
  <c r="Q171" i="21" s="1"/>
  <c r="R171" i="21" s="1"/>
  <c r="CW115" i="12"/>
  <c r="BV115" i="12"/>
  <c r="Q171" i="12"/>
  <c r="R171" i="12" s="1"/>
  <c r="W162" i="12"/>
  <c r="X162" i="12" s="1"/>
  <c r="CX115" i="12"/>
  <c r="IB178" i="12"/>
  <c r="S178" i="12" s="1"/>
  <c r="AN115" i="12"/>
  <c r="AJ115" i="12"/>
  <c r="CL115" i="12"/>
  <c r="AS115" i="12"/>
  <c r="Q179" i="12"/>
  <c r="R179" i="12" s="1"/>
  <c r="HV182" i="12"/>
  <c r="W188" i="12"/>
  <c r="X188" i="12" s="1"/>
  <c r="CD180" i="21"/>
  <c r="Q180" i="21" s="1"/>
  <c r="R180" i="21" s="1"/>
  <c r="DD182" i="21"/>
  <c r="Y182" i="21" s="1"/>
  <c r="Z182" i="21" s="1"/>
  <c r="CD169" i="21"/>
  <c r="Q169" i="21" s="1"/>
  <c r="R169" i="21" s="1"/>
  <c r="CD182" i="21"/>
  <c r="Q182" i="21" s="1"/>
  <c r="R182" i="21" s="1"/>
  <c r="DD178" i="21"/>
  <c r="Y178" i="21" s="1"/>
  <c r="Z178" i="21" s="1"/>
  <c r="O169" i="21"/>
  <c r="P169" i="21" s="1"/>
  <c r="DD186" i="21"/>
  <c r="Y186" i="21" s="1"/>
  <c r="Z186" i="21" s="1"/>
  <c r="DD184" i="21"/>
  <c r="Y184" i="21" s="1"/>
  <c r="Z184" i="21" s="1"/>
  <c r="CD185" i="21"/>
  <c r="Q185" i="21" s="1"/>
  <c r="R185" i="21" s="1"/>
  <c r="CD184" i="21"/>
  <c r="Q184" i="21" s="1"/>
  <c r="R184" i="21" s="1"/>
  <c r="DD169" i="21"/>
  <c r="Y169" i="21" s="1"/>
  <c r="Z169" i="21" s="1"/>
  <c r="DD185" i="21"/>
  <c r="Y185" i="21" s="1"/>
  <c r="Z185" i="21" s="1"/>
  <c r="CD186" i="21"/>
  <c r="Q186" i="21" s="1"/>
  <c r="R186" i="21" s="1"/>
  <c r="DD188" i="21"/>
  <c r="Y188" i="21" s="1"/>
  <c r="Z188" i="21" s="1"/>
  <c r="DD179" i="21"/>
  <c r="Y179" i="21" s="1"/>
  <c r="Z179" i="21" s="1"/>
  <c r="CD183" i="21"/>
  <c r="Q183" i="21" s="1"/>
  <c r="R183" i="21" s="1"/>
  <c r="DD180" i="21"/>
  <c r="Y180" i="21" s="1"/>
  <c r="Z180" i="21" s="1"/>
  <c r="ID188" i="12"/>
  <c r="Q188" i="12" s="1"/>
  <c r="R188" i="12" s="1"/>
  <c r="AA182" i="12"/>
  <c r="DD187" i="21"/>
  <c r="Y187" i="21" s="1"/>
  <c r="Z187" i="21" s="1"/>
  <c r="DD183" i="21"/>
  <c r="Y183" i="21" s="1"/>
  <c r="Z183" i="21" s="1"/>
  <c r="DD170" i="21"/>
  <c r="Y170" i="21" s="1"/>
  <c r="Z170" i="21" s="1"/>
  <c r="CD179" i="21"/>
  <c r="Q179" i="21" s="1"/>
  <c r="R179" i="21" s="1"/>
  <c r="Y185" i="12"/>
  <c r="Z185" i="12" s="1"/>
  <c r="IC186" i="12"/>
  <c r="O186" i="12" s="1"/>
  <c r="P186" i="12" s="1"/>
  <c r="CX178" i="21"/>
  <c r="CC178" i="21"/>
  <c r="S178" i="21" s="1"/>
  <c r="O182" i="21"/>
  <c r="P182" i="21" s="1"/>
  <c r="DD181" i="21"/>
  <c r="Y181" i="21" s="1"/>
  <c r="Z181" i="21" s="1"/>
  <c r="CD188" i="21"/>
  <c r="Q188" i="21" s="1"/>
  <c r="R188" i="21" s="1"/>
  <c r="CD177" i="21"/>
  <c r="Q177" i="21" s="1"/>
  <c r="R177" i="21" s="1"/>
  <c r="W187" i="12"/>
  <c r="X187" i="12" s="1"/>
  <c r="O184" i="21"/>
  <c r="P184" i="21" s="1"/>
  <c r="BW178" i="21"/>
  <c r="CD187" i="21"/>
  <c r="Q187" i="21" s="1"/>
  <c r="R187" i="21" s="1"/>
  <c r="BX178" i="21"/>
  <c r="CD178" i="21"/>
  <c r="Q178" i="21" s="1"/>
  <c r="R178" i="21" s="1"/>
  <c r="CW178" i="21"/>
  <c r="DD177" i="21"/>
  <c r="Y177" i="21" s="1"/>
  <c r="Z177" i="21" s="1"/>
  <c r="DC182" i="21"/>
  <c r="AA182" i="21" s="1"/>
  <c r="BW187" i="21"/>
  <c r="DC178" i="21"/>
  <c r="AA178" i="21" s="1"/>
  <c r="CX180" i="21"/>
  <c r="DC187" i="21"/>
  <c r="AA187" i="21" s="1"/>
  <c r="DC185" i="21"/>
  <c r="AA185" i="21" s="1"/>
  <c r="ID182" i="12"/>
  <c r="Q182" i="12" s="1"/>
  <c r="R182" i="12" s="1"/>
  <c r="DC177" i="21"/>
  <c r="AA177" i="21" s="1"/>
  <c r="DC179" i="21"/>
  <c r="AA179" i="21" s="1"/>
  <c r="ID185" i="12"/>
  <c r="Q185" i="12" s="1"/>
  <c r="R185" i="12" s="1"/>
  <c r="W181" i="21"/>
  <c r="X181" i="21" s="1"/>
  <c r="DC180" i="21"/>
  <c r="AA180" i="21" s="1"/>
  <c r="DC183" i="21"/>
  <c r="AA183" i="21" s="1"/>
  <c r="MA183" i="12"/>
  <c r="AA183" i="12" s="1"/>
  <c r="IB189" i="12"/>
  <c r="S189" i="12" s="1"/>
  <c r="AA178" i="12"/>
  <c r="IB187" i="12"/>
  <c r="S187" i="12" s="1"/>
  <c r="CW187" i="21"/>
  <c r="CC187" i="21"/>
  <c r="S187" i="21" s="1"/>
  <c r="BX187" i="21"/>
  <c r="CX187" i="21"/>
  <c r="IB179" i="12"/>
  <c r="S179" i="12" s="1"/>
  <c r="AA179" i="12"/>
  <c r="IB183" i="12"/>
  <c r="S183" i="12" s="1"/>
  <c r="MA189" i="12"/>
  <c r="AA189" i="12" s="1"/>
  <c r="MA186" i="12"/>
  <c r="AA186" i="12" s="1"/>
  <c r="DC171" i="21"/>
  <c r="AA171" i="21" s="1"/>
  <c r="IB181" i="12"/>
  <c r="S181" i="12" s="1"/>
  <c r="ID189" i="12"/>
  <c r="Q189" i="12" s="1"/>
  <c r="R189" i="12" s="1"/>
  <c r="DC184" i="21"/>
  <c r="AA184" i="21" s="1"/>
  <c r="Y170" i="12"/>
  <c r="Z170" i="12" s="1"/>
  <c r="IB186" i="12"/>
  <c r="S186" i="12" s="1"/>
  <c r="DC188" i="21"/>
  <c r="AA188" i="21" s="1"/>
  <c r="Y171" i="12"/>
  <c r="Z171" i="12" s="1"/>
  <c r="HW183" i="12"/>
  <c r="HW178" i="12"/>
  <c r="DC186" i="21"/>
  <c r="AA186" i="21" s="1"/>
  <c r="CC180" i="21"/>
  <c r="S180" i="21" s="1"/>
  <c r="BW180" i="21"/>
  <c r="CW180" i="21"/>
  <c r="AZ168" i="21"/>
  <c r="BA168" i="21" s="1"/>
  <c r="E168" i="21" s="1"/>
  <c r="BX180" i="21"/>
  <c r="CZ168" i="21"/>
  <c r="DA168" i="21" s="1"/>
  <c r="U168" i="21" s="1"/>
  <c r="ID184" i="12"/>
  <c r="Q184" i="12" s="1"/>
  <c r="R184" i="12" s="1"/>
  <c r="Y186" i="12"/>
  <c r="Z186" i="12" s="1"/>
  <c r="IB185" i="12"/>
  <c r="S185" i="12" s="1"/>
  <c r="ID183" i="12"/>
  <c r="MA188" i="12"/>
  <c r="AA188" i="12" s="1"/>
  <c r="X168" i="21"/>
  <c r="IB188" i="12"/>
  <c r="S188" i="12" s="1"/>
  <c r="ID186" i="12"/>
  <c r="Q186" i="12" s="1"/>
  <c r="R186" i="12" s="1"/>
  <c r="HV181" i="12"/>
  <c r="LU183" i="12"/>
  <c r="Y187" i="12"/>
  <c r="Z187" i="12" s="1"/>
  <c r="ID187" i="12"/>
  <c r="Q187" i="12" s="1"/>
  <c r="R187" i="12" s="1"/>
  <c r="HV183" i="12"/>
  <c r="HV179" i="12"/>
  <c r="MA185" i="12"/>
  <c r="AA185" i="12" s="1"/>
  <c r="CC179" i="21"/>
  <c r="S179" i="21" s="1"/>
  <c r="CW179" i="21"/>
  <c r="CX179" i="21"/>
  <c r="BW179" i="21"/>
  <c r="BX179" i="21"/>
  <c r="CC182" i="21"/>
  <c r="S182" i="21" s="1"/>
  <c r="CW182" i="21"/>
  <c r="BW182" i="21"/>
  <c r="CX182" i="21"/>
  <c r="BX182" i="21"/>
  <c r="Z168" i="21"/>
  <c r="CC185" i="21"/>
  <c r="S185" i="21" s="1"/>
  <c r="CW185" i="21"/>
  <c r="CX185" i="21"/>
  <c r="BW185" i="21"/>
  <c r="BX185" i="21"/>
  <c r="DC181" i="21"/>
  <c r="AA181" i="21" s="1"/>
  <c r="CC188" i="21"/>
  <c r="S188" i="21" s="1"/>
  <c r="BW188" i="21"/>
  <c r="CW188" i="21"/>
  <c r="BX188" i="21"/>
  <c r="CX188" i="21"/>
  <c r="BX186" i="21"/>
  <c r="BW186" i="21"/>
  <c r="CC186" i="21"/>
  <c r="S186" i="21" s="1"/>
  <c r="CX186" i="21"/>
  <c r="CW186" i="21"/>
  <c r="BZ168" i="21"/>
  <c r="CA168" i="21" s="1"/>
  <c r="M168" i="21" s="1"/>
  <c r="CC183" i="21"/>
  <c r="S183" i="21" s="1"/>
  <c r="CW183" i="21"/>
  <c r="BW183" i="21"/>
  <c r="CX183" i="21"/>
  <c r="BX183" i="21"/>
  <c r="CW170" i="21"/>
  <c r="BW170" i="21"/>
  <c r="CX170" i="21"/>
  <c r="BX170" i="21"/>
  <c r="CC170" i="21"/>
  <c r="S170" i="21" s="1"/>
  <c r="CC184" i="21"/>
  <c r="S184" i="21" s="1"/>
  <c r="BX184" i="21"/>
  <c r="CX184" i="21"/>
  <c r="BW184" i="21"/>
  <c r="CW184" i="21"/>
  <c r="CC171" i="21"/>
  <c r="S171" i="21" s="1"/>
  <c r="CW171" i="21"/>
  <c r="CX171" i="21"/>
  <c r="BX171" i="21"/>
  <c r="BW171" i="21"/>
  <c r="W186" i="12"/>
  <c r="X186" i="12" s="1"/>
  <c r="BW181" i="21"/>
  <c r="CC181" i="21"/>
  <c r="S181" i="21" s="1"/>
  <c r="BX181" i="21"/>
  <c r="CX181" i="21"/>
  <c r="CW181" i="21"/>
  <c r="CC177" i="21"/>
  <c r="S177" i="21" s="1"/>
  <c r="CW177" i="21"/>
  <c r="BW177" i="21"/>
  <c r="CX177" i="21"/>
  <c r="BX177" i="21"/>
  <c r="MA187" i="12"/>
  <c r="AA187" i="12" s="1"/>
  <c r="DC170" i="21"/>
  <c r="AA170" i="21" s="1"/>
  <c r="X186" i="21"/>
  <c r="H186" i="21"/>
  <c r="P186" i="21"/>
  <c r="HW182" i="12"/>
  <c r="DD162" i="21"/>
  <c r="Y162" i="21" s="1"/>
  <c r="Z162" i="21" s="1"/>
  <c r="X180" i="21"/>
  <c r="X165" i="21"/>
  <c r="LV183" i="12"/>
  <c r="HW179" i="12"/>
  <c r="HW181" i="12"/>
  <c r="H185" i="21"/>
  <c r="H184" i="21"/>
  <c r="P183" i="21"/>
  <c r="X185" i="21"/>
  <c r="X184" i="21"/>
  <c r="P185" i="21"/>
  <c r="H183" i="21"/>
  <c r="X183" i="21"/>
  <c r="X188" i="21"/>
  <c r="X187" i="21"/>
  <c r="H187" i="21"/>
  <c r="H188" i="21"/>
  <c r="P187" i="21"/>
  <c r="P188" i="21"/>
  <c r="CD164" i="21"/>
  <c r="Q164" i="21" s="1"/>
  <c r="H165" i="21"/>
  <c r="CD162" i="21"/>
  <c r="Q162" i="21" s="1"/>
  <c r="R162" i="21" s="1"/>
  <c r="CW162" i="21"/>
  <c r="BD160" i="21"/>
  <c r="I160" i="21" s="1"/>
  <c r="J160" i="21" s="1"/>
  <c r="DD160" i="21"/>
  <c r="Y160" i="21" s="1"/>
  <c r="Z160" i="21" s="1"/>
  <c r="BD164" i="21"/>
  <c r="I164" i="21" s="1"/>
  <c r="J164" i="21" s="1"/>
  <c r="HV178" i="12"/>
  <c r="CX164" i="21"/>
  <c r="BW160" i="21"/>
  <c r="DC162" i="21"/>
  <c r="AA162" i="21" s="1"/>
  <c r="CC160" i="21"/>
  <c r="S160" i="21" s="1"/>
  <c r="CX160" i="21"/>
  <c r="H164" i="21"/>
  <c r="P163" i="21"/>
  <c r="CD160" i="21"/>
  <c r="Q160" i="21" s="1"/>
  <c r="R160" i="21" s="1"/>
  <c r="BX164" i="21"/>
  <c r="CX162" i="21"/>
  <c r="AW160" i="21"/>
  <c r="AX160" i="21"/>
  <c r="BX160" i="21"/>
  <c r="AW164" i="21"/>
  <c r="CW160" i="21"/>
  <c r="BD158" i="21"/>
  <c r="I158" i="21" s="1"/>
  <c r="J158" i="21" s="1"/>
  <c r="BX162" i="21"/>
  <c r="BD162" i="21"/>
  <c r="I162" i="21" s="1"/>
  <c r="J162" i="21" s="1"/>
  <c r="AX164" i="21"/>
  <c r="N164" i="21"/>
  <c r="AW162" i="21"/>
  <c r="BW164" i="21"/>
  <c r="AX162" i="21"/>
  <c r="CW164" i="21"/>
  <c r="CC162" i="21"/>
  <c r="S162" i="21" s="1"/>
  <c r="BW162" i="21"/>
  <c r="CC164" i="21"/>
  <c r="S164" i="21" s="1"/>
  <c r="X182" i="21"/>
  <c r="DC169" i="21"/>
  <c r="AA169" i="21" s="1"/>
  <c r="BC169" i="21"/>
  <c r="K169" i="21" s="1"/>
  <c r="H180" i="21"/>
  <c r="P180" i="21"/>
  <c r="CC169" i="21"/>
  <c r="S169" i="21" s="1"/>
  <c r="CW169" i="21"/>
  <c r="CX169" i="21"/>
  <c r="BX169" i="21"/>
  <c r="BW169" i="21"/>
  <c r="H169" i="21"/>
  <c r="H182" i="21"/>
  <c r="H171" i="21"/>
  <c r="H181" i="21"/>
  <c r="P181" i="21"/>
  <c r="X171" i="21"/>
  <c r="X169" i="21"/>
  <c r="P171" i="21"/>
  <c r="HW185" i="12"/>
  <c r="HV185" i="12"/>
  <c r="HV188" i="12"/>
  <c r="HW188" i="12"/>
  <c r="AJ183" i="12"/>
  <c r="AJ184" i="12"/>
  <c r="AJ185" i="12"/>
  <c r="AJ186" i="12"/>
  <c r="AJ187" i="12"/>
  <c r="AJ188" i="12"/>
  <c r="AJ181" i="12"/>
  <c r="AJ189" i="12"/>
  <c r="AJ182" i="12"/>
  <c r="LU187" i="12"/>
  <c r="LV187" i="12"/>
  <c r="LV188" i="12"/>
  <c r="LU188" i="12"/>
  <c r="HW187" i="12"/>
  <c r="HV187" i="12"/>
  <c r="LU185" i="12"/>
  <c r="LV185" i="12"/>
  <c r="LU186" i="12"/>
  <c r="LV186" i="12"/>
  <c r="HW186" i="12"/>
  <c r="HV186" i="12"/>
  <c r="LV189" i="12"/>
  <c r="LU189" i="12"/>
  <c r="HW189" i="12"/>
  <c r="HV189" i="12"/>
  <c r="HW184" i="12"/>
  <c r="HV184" i="12"/>
  <c r="LV184" i="12"/>
  <c r="IB184" i="12"/>
  <c r="S184" i="12" s="1"/>
  <c r="MA184" i="12"/>
  <c r="AA184" i="12" s="1"/>
  <c r="LU184" i="12"/>
  <c r="S41" i="21"/>
  <c r="S40" i="21"/>
  <c r="DW110" i="12"/>
  <c r="DX110" i="12"/>
  <c r="EC110" i="12"/>
  <c r="K110" i="12" s="1"/>
  <c r="ED110" i="12"/>
  <c r="G110" i="12" s="1"/>
  <c r="H110" i="12" s="1"/>
  <c r="EE110" i="12"/>
  <c r="I110" i="12" s="1"/>
  <c r="J110" i="12" s="1"/>
  <c r="CR115" i="12"/>
  <c r="AY115" i="12"/>
  <c r="LU171" i="12"/>
  <c r="LV171" i="12"/>
  <c r="IB170" i="12"/>
  <c r="S170" i="12" s="1"/>
  <c r="MA171" i="12"/>
  <c r="AA171" i="12" s="1"/>
  <c r="LU177" i="12"/>
  <c r="LV177" i="12"/>
  <c r="IB171" i="12"/>
  <c r="S171" i="12" s="1"/>
  <c r="IB177" i="12"/>
  <c r="S177" i="12" s="1"/>
  <c r="HV171" i="12"/>
  <c r="HW171" i="12"/>
  <c r="MA177" i="12"/>
  <c r="AA177" i="12" s="1"/>
  <c r="ID169" i="12"/>
  <c r="Q169" i="12" s="1"/>
  <c r="R169" i="12" s="1"/>
  <c r="HV177" i="12"/>
  <c r="HW177" i="12"/>
  <c r="MA170" i="12"/>
  <c r="AA170" i="12" s="1"/>
  <c r="HV170" i="12"/>
  <c r="HW170" i="12"/>
  <c r="IC169" i="12"/>
  <c r="O169" i="12" s="1"/>
  <c r="P169" i="12" s="1"/>
  <c r="Y169" i="12"/>
  <c r="Z169" i="12" s="1"/>
  <c r="LU170" i="12"/>
  <c r="LV170" i="12"/>
  <c r="W169" i="12"/>
  <c r="X169" i="12" s="1"/>
  <c r="X168" i="12"/>
  <c r="Z168" i="12"/>
  <c r="F168" i="12"/>
  <c r="AJ169" i="12"/>
  <c r="DW168" i="12"/>
  <c r="DX168" i="12"/>
  <c r="HX168" i="12"/>
  <c r="HZ168" i="12" s="1"/>
  <c r="R168" i="12"/>
  <c r="P168" i="12"/>
  <c r="LW168" i="12"/>
  <c r="LX168" i="12" s="1"/>
  <c r="EC168" i="12"/>
  <c r="K168" i="12" s="1"/>
  <c r="G168" i="12"/>
  <c r="X162" i="21"/>
  <c r="AJ160" i="12"/>
  <c r="IB169" i="12"/>
  <c r="S169" i="12" s="1"/>
  <c r="AJ162" i="12"/>
  <c r="HW169" i="12"/>
  <c r="HV169" i="12"/>
  <c r="F160" i="12"/>
  <c r="MA169" i="12"/>
  <c r="AA169" i="12" s="1"/>
  <c r="F162" i="12"/>
  <c r="LV169" i="12"/>
  <c r="LU169" i="12"/>
  <c r="BH115" i="12"/>
  <c r="BX115" i="12"/>
  <c r="CT115" i="12"/>
  <c r="CB115" i="12"/>
  <c r="BF115" i="12"/>
  <c r="P162" i="21"/>
  <c r="BQ115" i="12"/>
  <c r="X166" i="21"/>
  <c r="DD164" i="21"/>
  <c r="Y164" i="21" s="1"/>
  <c r="Z164" i="21" s="1"/>
  <c r="H162" i="21"/>
  <c r="DC164" i="21"/>
  <c r="AA164" i="21" s="1"/>
  <c r="R163" i="21"/>
  <c r="P161" i="21"/>
  <c r="X163" i="21"/>
  <c r="Z163" i="21"/>
  <c r="X164" i="21"/>
  <c r="R161" i="21"/>
  <c r="X161" i="21"/>
  <c r="Z161" i="21"/>
  <c r="H161" i="21"/>
  <c r="BC164" i="21"/>
  <c r="K164" i="21" s="1"/>
  <c r="J163" i="21"/>
  <c r="H163" i="21"/>
  <c r="J161" i="21"/>
  <c r="BC162" i="21"/>
  <c r="K162" i="21" s="1"/>
  <c r="BC160" i="21"/>
  <c r="K160" i="21" s="1"/>
  <c r="BD166" i="21"/>
  <c r="I166" i="21" s="1"/>
  <c r="J166" i="21" s="1"/>
  <c r="BD165" i="21"/>
  <c r="I165" i="21" s="1"/>
  <c r="J165" i="21" s="1"/>
  <c r="CZ161" i="21"/>
  <c r="DA161" i="21" s="1"/>
  <c r="O158" i="21"/>
  <c r="P158" i="21" s="1"/>
  <c r="BZ159" i="21"/>
  <c r="CA159" i="21" s="1"/>
  <c r="H160" i="21"/>
  <c r="G166" i="21"/>
  <c r="H166" i="21" s="1"/>
  <c r="AZ163" i="21"/>
  <c r="BB163" i="21" s="1"/>
  <c r="AZ161" i="21"/>
  <c r="BB161" i="21" s="1"/>
  <c r="DC160" i="21"/>
  <c r="AA160" i="21" s="1"/>
  <c r="CZ163" i="21"/>
  <c r="DB163" i="21" s="1"/>
  <c r="CZ159" i="21"/>
  <c r="DB159" i="21" s="1"/>
  <c r="AZ159" i="21"/>
  <c r="BB159" i="21" s="1"/>
  <c r="BZ163" i="21"/>
  <c r="CA163" i="21" s="1"/>
  <c r="BZ161" i="21"/>
  <c r="CA161" i="21" s="1"/>
  <c r="J127" i="21"/>
  <c r="AY215" i="21"/>
  <c r="AZ215" i="21" s="1"/>
  <c r="H127" i="21"/>
  <c r="AY218" i="21"/>
  <c r="AZ218" i="21" s="1"/>
  <c r="AY219" i="21"/>
  <c r="AZ219" i="21" s="1"/>
  <c r="DJ115" i="12"/>
  <c r="Y159" i="21"/>
  <c r="Z159" i="21" s="1"/>
  <c r="I159" i="21"/>
  <c r="J159" i="21" s="1"/>
  <c r="H125" i="21"/>
  <c r="Q159" i="21"/>
  <c r="R159" i="21" s="1"/>
  <c r="X158" i="21"/>
  <c r="X160" i="21"/>
  <c r="AA159" i="21"/>
  <c r="P160" i="21"/>
  <c r="H159" i="21"/>
  <c r="X159" i="21"/>
  <c r="H158" i="21"/>
  <c r="P159" i="21"/>
  <c r="CU115" i="12"/>
  <c r="DS115" i="12"/>
  <c r="AT115" i="12"/>
  <c r="DL115" i="12"/>
  <c r="AQ115" i="12"/>
  <c r="DM115" i="12"/>
  <c r="DF115" i="12"/>
  <c r="R161" i="12"/>
  <c r="BP115" i="12"/>
  <c r="DO115" i="12"/>
  <c r="AV115" i="12"/>
  <c r="P161" i="12"/>
  <c r="Z161" i="12"/>
  <c r="BT115" i="12"/>
  <c r="IB165" i="12"/>
  <c r="S165" i="12" s="1"/>
  <c r="CH115" i="12"/>
  <c r="DI115" i="12"/>
  <c r="AO115" i="12"/>
  <c r="BW115" i="12"/>
  <c r="BR115" i="12"/>
  <c r="BA115" i="12"/>
  <c r="BD115" i="12"/>
  <c r="X161" i="12"/>
  <c r="X159" i="12"/>
  <c r="R159" i="12"/>
  <c r="P159" i="12"/>
  <c r="EC161" i="12"/>
  <c r="K161" i="12" s="1"/>
  <c r="EC159" i="12"/>
  <c r="K159" i="12" s="1"/>
  <c r="ED163" i="12"/>
  <c r="EC163" i="12"/>
  <c r="K163" i="12" s="1"/>
  <c r="ED159" i="12"/>
  <c r="EE159" i="12"/>
  <c r="ED161" i="12"/>
  <c r="EE163" i="12"/>
  <c r="MA162" i="12"/>
  <c r="AA162" i="12" s="1"/>
  <c r="EE161" i="12"/>
  <c r="Z163" i="12"/>
  <c r="X163" i="12"/>
  <c r="MA166" i="12"/>
  <c r="AA166" i="12" s="1"/>
  <c r="LV162" i="12"/>
  <c r="LU162" i="12"/>
  <c r="LU160" i="12"/>
  <c r="LV160" i="12"/>
  <c r="N160" i="12"/>
  <c r="MA165" i="12"/>
  <c r="AA165" i="12" s="1"/>
  <c r="N166" i="12"/>
  <c r="MA158" i="12"/>
  <c r="AA158" i="12" s="1"/>
  <c r="HV162" i="12"/>
  <c r="HW162" i="12"/>
  <c r="N165" i="12"/>
  <c r="W160" i="12"/>
  <c r="X160" i="12" s="1"/>
  <c r="P163" i="12"/>
  <c r="R163" i="12"/>
  <c r="HW160" i="12"/>
  <c r="HV160" i="12"/>
  <c r="N162" i="12"/>
  <c r="IB162" i="12"/>
  <c r="S162" i="12" s="1"/>
  <c r="MA160" i="12"/>
  <c r="AA160" i="12" s="1"/>
  <c r="LW161" i="12"/>
  <c r="LX161" i="12" s="1"/>
  <c r="Z159" i="12"/>
  <c r="LW163" i="12"/>
  <c r="LX163" i="12" s="1"/>
  <c r="IB160" i="12"/>
  <c r="S160" i="12" s="1"/>
  <c r="IB158" i="12"/>
  <c r="S158" i="12" s="1"/>
  <c r="LW159" i="12"/>
  <c r="LY159" i="12" s="1"/>
  <c r="DR115" i="12"/>
  <c r="BY115" i="12"/>
  <c r="BJ115" i="12"/>
  <c r="DE115" i="12"/>
  <c r="MB130" i="12"/>
  <c r="W130" i="12" s="1"/>
  <c r="X130" i="12" s="1"/>
  <c r="BZ115" i="12"/>
  <c r="AZ115" i="12"/>
  <c r="BM115" i="12"/>
  <c r="BO115" i="12"/>
  <c r="MB128" i="12"/>
  <c r="W128" i="12" s="1"/>
  <c r="X128" i="12" s="1"/>
  <c r="MB126" i="12"/>
  <c r="W126" i="12" s="1"/>
  <c r="X126" i="12" s="1"/>
  <c r="AM130" i="12"/>
  <c r="BZ130" i="12"/>
  <c r="DH130" i="12"/>
  <c r="BD130" i="12"/>
  <c r="AN126" i="12"/>
  <c r="BR130" i="12"/>
  <c r="CJ126" i="12"/>
  <c r="AX130" i="12"/>
  <c r="CC130" i="12"/>
  <c r="AL130" i="12"/>
  <c r="CU126" i="12"/>
  <c r="BI126" i="12"/>
  <c r="AR130" i="12"/>
  <c r="AT130" i="12"/>
  <c r="DG126" i="12"/>
  <c r="DD130" i="12"/>
  <c r="DK130" i="12"/>
  <c r="BO126" i="12"/>
  <c r="CB130" i="12"/>
  <c r="DS130" i="12"/>
  <c r="DI126" i="12"/>
  <c r="CV126" i="12"/>
  <c r="BE126" i="12"/>
  <c r="AP126" i="12"/>
  <c r="F121" i="12"/>
  <c r="F159" i="12"/>
  <c r="CA126" i="12"/>
  <c r="BR126" i="12"/>
  <c r="CA130" i="12"/>
  <c r="BZ126" i="12"/>
  <c r="BB126" i="12"/>
  <c r="BE130" i="12"/>
  <c r="BB130" i="12"/>
  <c r="CL126" i="12"/>
  <c r="DL130" i="12"/>
  <c r="BN126" i="12"/>
  <c r="AL126" i="12"/>
  <c r="AS126" i="12"/>
  <c r="DB130" i="12"/>
  <c r="AU130" i="12"/>
  <c r="CM130" i="12"/>
  <c r="CO126" i="12"/>
  <c r="DI130" i="12"/>
  <c r="CY126" i="12"/>
  <c r="BD126" i="12"/>
  <c r="BN130" i="12"/>
  <c r="CC126" i="12"/>
  <c r="DM126" i="12"/>
  <c r="BP126" i="12"/>
  <c r="BF126" i="12"/>
  <c r="CF126" i="12"/>
  <c r="CP126" i="12"/>
  <c r="DB126" i="12"/>
  <c r="AY126" i="12"/>
  <c r="CW130" i="12"/>
  <c r="BJ126" i="12"/>
  <c r="BK126" i="12"/>
  <c r="AO130" i="12"/>
  <c r="AY130" i="12"/>
  <c r="BH126" i="12"/>
  <c r="CK126" i="12"/>
  <c r="AX126" i="12"/>
  <c r="DJ130" i="12"/>
  <c r="BL130" i="12"/>
  <c r="BC126" i="12"/>
  <c r="DL126" i="12"/>
  <c r="DE126" i="12"/>
  <c r="CH130" i="12"/>
  <c r="HX161" i="12"/>
  <c r="HZ161" i="12" s="1"/>
  <c r="CF130" i="12"/>
  <c r="DG130" i="12"/>
  <c r="AN130" i="12"/>
  <c r="BX130" i="12"/>
  <c r="CE130" i="12"/>
  <c r="CZ126" i="12"/>
  <c r="BJ130" i="12"/>
  <c r="BH130" i="12"/>
  <c r="DE130" i="12"/>
  <c r="AZ130" i="12"/>
  <c r="CJ130" i="12"/>
  <c r="CP130" i="12"/>
  <c r="CO130" i="12"/>
  <c r="AK130" i="12"/>
  <c r="AZ126" i="12"/>
  <c r="AO126" i="12"/>
  <c r="DC130" i="12"/>
  <c r="CX126" i="12"/>
  <c r="BC130" i="12"/>
  <c r="CS130" i="12"/>
  <c r="AW130" i="12"/>
  <c r="AR126" i="12"/>
  <c r="CT126" i="12"/>
  <c r="BY130" i="12"/>
  <c r="CR126" i="12"/>
  <c r="BA126" i="12"/>
  <c r="CE126" i="12"/>
  <c r="CI130" i="12"/>
  <c r="BW126" i="12"/>
  <c r="DK126" i="12"/>
  <c r="DT130" i="12"/>
  <c r="BP130" i="12"/>
  <c r="DR126" i="12"/>
  <c r="BU126" i="12"/>
  <c r="CN126" i="12"/>
  <c r="BG130" i="12"/>
  <c r="BS126" i="12"/>
  <c r="DF126" i="12"/>
  <c r="BM126" i="12"/>
  <c r="BG126" i="12"/>
  <c r="AT126" i="12"/>
  <c r="CS126" i="12"/>
  <c r="HW159" i="12"/>
  <c r="HV159" i="12"/>
  <c r="BY126" i="12"/>
  <c r="CH126" i="12"/>
  <c r="BV126" i="12"/>
  <c r="CY130" i="12"/>
  <c r="AW126" i="12"/>
  <c r="AS130" i="12"/>
  <c r="DS126" i="12"/>
  <c r="AQ126" i="12"/>
  <c r="BK130" i="12"/>
  <c r="AU126" i="12"/>
  <c r="BA130" i="12"/>
  <c r="BF130" i="12"/>
  <c r="BV130" i="12"/>
  <c r="CI126" i="12"/>
  <c r="DQ130" i="12"/>
  <c r="DM130" i="12"/>
  <c r="BU130" i="12"/>
  <c r="CD130" i="12"/>
  <c r="CL130" i="12"/>
  <c r="DF130" i="12"/>
  <c r="CB126" i="12"/>
  <c r="BX126" i="12"/>
  <c r="DA130" i="12"/>
  <c r="AM126" i="12"/>
  <c r="DC126" i="12"/>
  <c r="BT130" i="12"/>
  <c r="AV130" i="12"/>
  <c r="BL126" i="12"/>
  <c r="CN130" i="12"/>
  <c r="DH126" i="12"/>
  <c r="BQ130" i="12"/>
  <c r="CZ130" i="12"/>
  <c r="BS130" i="12"/>
  <c r="DQ126" i="12"/>
  <c r="DR130" i="12"/>
  <c r="CU130" i="12"/>
  <c r="CT130" i="12"/>
  <c r="DP126" i="12"/>
  <c r="CG126" i="12"/>
  <c r="DD126" i="12"/>
  <c r="CR130" i="12"/>
  <c r="DP130" i="12"/>
  <c r="BI130" i="12"/>
  <c r="BW130" i="12"/>
  <c r="BQ126" i="12"/>
  <c r="CX130" i="12"/>
  <c r="DJ126" i="12"/>
  <c r="CV130" i="12"/>
  <c r="CG130" i="12"/>
  <c r="AQ130" i="12"/>
  <c r="DT126" i="12"/>
  <c r="AP130" i="12"/>
  <c r="AV126" i="12"/>
  <c r="BT126" i="12"/>
  <c r="BM130" i="12"/>
  <c r="CK130" i="12"/>
  <c r="CW126" i="12"/>
  <c r="CM126" i="12"/>
  <c r="CD126" i="12"/>
  <c r="AK126" i="12"/>
  <c r="DO130" i="12"/>
  <c r="DA126" i="12"/>
  <c r="DO126" i="12"/>
  <c r="BO130" i="12"/>
  <c r="IB166" i="12"/>
  <c r="S166" i="12" s="1"/>
  <c r="DG115" i="12"/>
  <c r="DD115" i="12"/>
  <c r="BG115" i="12"/>
  <c r="CK115" i="12"/>
  <c r="DP115" i="12"/>
  <c r="DK115" i="12"/>
  <c r="CP115" i="12"/>
  <c r="AL115" i="12"/>
  <c r="AU115" i="12"/>
  <c r="CY115" i="12"/>
  <c r="CG115" i="12"/>
  <c r="CJ115" i="12"/>
  <c r="BS115" i="12"/>
  <c r="AX115" i="12"/>
  <c r="BC115" i="12"/>
  <c r="DQ115" i="12"/>
  <c r="AM115" i="12"/>
  <c r="DA115" i="12"/>
  <c r="CS115" i="12"/>
  <c r="BK115" i="12"/>
  <c r="DN115" i="12"/>
  <c r="DU115" i="12"/>
  <c r="F115" i="12" s="1"/>
  <c r="BI115" i="12"/>
  <c r="CV115" i="12"/>
  <c r="AW115" i="12"/>
  <c r="BN115" i="12"/>
  <c r="CM115" i="12"/>
  <c r="X56" i="21"/>
  <c r="DD130" i="21"/>
  <c r="Y130" i="21" s="1"/>
  <c r="Z75" i="21"/>
  <c r="DY216" i="12"/>
  <c r="DZ216" i="12" s="1"/>
  <c r="DY220" i="12"/>
  <c r="DZ220" i="12" s="1"/>
  <c r="MB216" i="12"/>
  <c r="W216" i="12" s="1"/>
  <c r="X216" i="12" s="1"/>
  <c r="BY215" i="21"/>
  <c r="BZ215" i="21" s="1"/>
  <c r="IC217" i="12"/>
  <c r="O217" i="12" s="1"/>
  <c r="P217" i="12" s="1"/>
  <c r="BY219" i="21"/>
  <c r="BZ219" i="21" s="1"/>
  <c r="LV217" i="12"/>
  <c r="CY215" i="21"/>
  <c r="CZ215" i="21" s="1"/>
  <c r="LW219" i="12"/>
  <c r="LX219" i="12" s="1"/>
  <c r="CY219" i="21"/>
  <c r="DA219" i="21" s="1"/>
  <c r="BY218" i="21"/>
  <c r="BZ218" i="21" s="1"/>
  <c r="MC219" i="12"/>
  <c r="Y219" i="12" s="1"/>
  <c r="Z219" i="12" s="1"/>
  <c r="LW216" i="12"/>
  <c r="LY216" i="12" s="1"/>
  <c r="HX216" i="12"/>
  <c r="HY216" i="12" s="1"/>
  <c r="HX220" i="12"/>
  <c r="HY220" i="12" s="1"/>
  <c r="DY219" i="12"/>
  <c r="DZ219" i="12" s="1"/>
  <c r="LW220" i="12"/>
  <c r="LY220" i="12" s="1"/>
  <c r="CY218" i="21"/>
  <c r="CZ218" i="21" s="1"/>
  <c r="HX219" i="12"/>
  <c r="HZ219" i="12" s="1"/>
  <c r="BO87" i="12"/>
  <c r="BO217" i="12"/>
  <c r="IC216" i="12"/>
  <c r="O216" i="12" s="1"/>
  <c r="P216" i="12" s="1"/>
  <c r="MB217" i="12"/>
  <c r="W217" i="12" s="1"/>
  <c r="X217" i="12" s="1"/>
  <c r="AJ78" i="12"/>
  <c r="AJ217" i="12"/>
  <c r="BU88" i="12"/>
  <c r="BU217" i="12"/>
  <c r="MB219" i="12"/>
  <c r="W219" i="12" s="1"/>
  <c r="X219" i="12" s="1"/>
  <c r="IB217" i="12"/>
  <c r="MC217" i="12"/>
  <c r="Y217" i="12" s="1"/>
  <c r="Z217" i="12" s="1"/>
  <c r="LU217" i="12"/>
  <c r="IC219" i="12"/>
  <c r="O219" i="12" s="1"/>
  <c r="P219" i="12" s="1"/>
  <c r="ID216" i="12"/>
  <c r="Q216" i="12" s="1"/>
  <c r="R216" i="12" s="1"/>
  <c r="IC220" i="12"/>
  <c r="O220" i="12" s="1"/>
  <c r="P220" i="12" s="1"/>
  <c r="ID219" i="12"/>
  <c r="Q219" i="12" s="1"/>
  <c r="R219" i="12" s="1"/>
  <c r="BM86" i="12"/>
  <c r="BM217" i="12"/>
  <c r="MC220" i="12"/>
  <c r="Y220" i="12" s="1"/>
  <c r="Z220" i="12" s="1"/>
  <c r="MA217" i="12"/>
  <c r="MC216" i="12"/>
  <c r="Y216" i="12" s="1"/>
  <c r="Z216" i="12" s="1"/>
  <c r="MB101" i="12"/>
  <c r="W101" i="12" s="1"/>
  <c r="X101" i="12" s="1"/>
  <c r="MB220" i="12"/>
  <c r="W220" i="12" s="1"/>
  <c r="X220" i="12" s="1"/>
  <c r="ID217" i="12"/>
  <c r="Q217" i="12" s="1"/>
  <c r="R217" i="12" s="1"/>
  <c r="ID220" i="12"/>
  <c r="Q220" i="12" s="1"/>
  <c r="R220" i="12" s="1"/>
  <c r="CK20" i="12"/>
  <c r="HW217" i="12"/>
  <c r="HV217" i="12"/>
  <c r="X221" i="21"/>
  <c r="P221" i="21"/>
  <c r="H220" i="21"/>
  <c r="H221" i="21"/>
  <c r="BD216" i="21"/>
  <c r="I216" i="21" s="1"/>
  <c r="J216" i="21" s="1"/>
  <c r="AX220" i="21"/>
  <c r="CD220" i="21"/>
  <c r="Q220" i="21" s="1"/>
  <c r="R220" i="21" s="1"/>
  <c r="R76" i="21"/>
  <c r="DD220" i="21"/>
  <c r="Y220" i="21" s="1"/>
  <c r="Z220" i="21" s="1"/>
  <c r="BX220" i="21"/>
  <c r="DC220" i="21"/>
  <c r="CX220" i="21"/>
  <c r="CW220" i="21"/>
  <c r="BC220" i="21"/>
  <c r="CC220" i="21"/>
  <c r="AW220" i="21"/>
  <c r="BD220" i="21"/>
  <c r="I220" i="21" s="1"/>
  <c r="J220" i="21" s="1"/>
  <c r="BW220" i="21"/>
  <c r="X142" i="21"/>
  <c r="DD219" i="21"/>
  <c r="Y219" i="21" s="1"/>
  <c r="Z219" i="21" s="1"/>
  <c r="BD219" i="21"/>
  <c r="I219" i="21" s="1"/>
  <c r="J219" i="21" s="1"/>
  <c r="CD219" i="21"/>
  <c r="Q219" i="21" s="1"/>
  <c r="R219" i="21" s="1"/>
  <c r="DD216" i="21"/>
  <c r="Y216" i="21" s="1"/>
  <c r="Z216" i="21" s="1"/>
  <c r="Z125" i="21"/>
  <c r="CD216" i="21"/>
  <c r="Q216" i="21" s="1"/>
  <c r="R216" i="21" s="1"/>
  <c r="BC216" i="21"/>
  <c r="BD218" i="21"/>
  <c r="I218" i="21" s="1"/>
  <c r="J218" i="21" s="1"/>
  <c r="DD218" i="21"/>
  <c r="Y218" i="21" s="1"/>
  <c r="Z218" i="21" s="1"/>
  <c r="CD218" i="21"/>
  <c r="Q218" i="21" s="1"/>
  <c r="R218" i="21" s="1"/>
  <c r="DC216" i="21"/>
  <c r="CX216" i="21"/>
  <c r="CW216" i="21"/>
  <c r="BX216" i="21"/>
  <c r="BW216" i="21"/>
  <c r="CC216" i="21"/>
  <c r="Z142" i="21"/>
  <c r="AW216" i="21"/>
  <c r="AX216" i="21"/>
  <c r="R75" i="21"/>
  <c r="P121" i="21"/>
  <c r="R127" i="21"/>
  <c r="Z77" i="21"/>
  <c r="X129" i="21"/>
  <c r="R121" i="21"/>
  <c r="Z110" i="21"/>
  <c r="J75" i="21"/>
  <c r="P127" i="21"/>
  <c r="P125" i="21"/>
  <c r="J27" i="21"/>
  <c r="Z129" i="21"/>
  <c r="J76" i="21"/>
  <c r="DD102" i="21"/>
  <c r="Y102" i="21" s="1"/>
  <c r="Z102" i="21" s="1"/>
  <c r="R125" i="21"/>
  <c r="CD215" i="21"/>
  <c r="Q215" i="21" s="1"/>
  <c r="R215" i="21" s="1"/>
  <c r="BD215" i="21"/>
  <c r="I215" i="21" s="1"/>
  <c r="J215" i="21" s="1"/>
  <c r="DD215" i="21"/>
  <c r="Y215" i="21" s="1"/>
  <c r="Z215" i="21" s="1"/>
  <c r="DD126" i="21"/>
  <c r="Y126" i="21" s="1"/>
  <c r="P129" i="21"/>
  <c r="X125" i="21"/>
  <c r="AX221" i="21"/>
  <c r="AW221" i="21"/>
  <c r="BC221" i="21"/>
  <c r="K221" i="21" s="1"/>
  <c r="DC221" i="21"/>
  <c r="CX221" i="21"/>
  <c r="CW221" i="21"/>
  <c r="CD221" i="21"/>
  <c r="Q221" i="21" s="1"/>
  <c r="R221" i="21" s="1"/>
  <c r="BX221" i="21"/>
  <c r="BW221" i="21"/>
  <c r="CC221" i="21"/>
  <c r="S221" i="21" s="1"/>
  <c r="DD221" i="21"/>
  <c r="Y221" i="21" s="1"/>
  <c r="Z221" i="21" s="1"/>
  <c r="BD221" i="21"/>
  <c r="I221" i="21" s="1"/>
  <c r="J221" i="21" s="1"/>
  <c r="Z109" i="21"/>
  <c r="R109" i="21"/>
  <c r="R129" i="21"/>
  <c r="R110" i="21"/>
  <c r="Z127" i="21"/>
  <c r="CD130" i="21"/>
  <c r="Q130" i="21" s="1"/>
  <c r="Z56" i="21"/>
  <c r="CD128" i="21"/>
  <c r="Q128" i="21" s="1"/>
  <c r="X30" i="21"/>
  <c r="X50" i="21"/>
  <c r="V144" i="21"/>
  <c r="X144" i="21" s="1"/>
  <c r="V98" i="21"/>
  <c r="X106" i="21"/>
  <c r="V87" i="21"/>
  <c r="V151" i="21"/>
  <c r="X151" i="21" s="1"/>
  <c r="V16" i="21"/>
  <c r="V89" i="21"/>
  <c r="X89" i="21" s="1"/>
  <c r="V113" i="21"/>
  <c r="X113" i="21" s="1"/>
  <c r="V115" i="21"/>
  <c r="X115" i="21" s="1"/>
  <c r="V132" i="21"/>
  <c r="X132" i="21" s="1"/>
  <c r="V135" i="21"/>
  <c r="X135" i="21" s="1"/>
  <c r="X46" i="21"/>
  <c r="X28" i="21"/>
  <c r="V130" i="21"/>
  <c r="X130" i="21" s="1"/>
  <c r="X42" i="21"/>
  <c r="V117" i="21"/>
  <c r="X117" i="21" s="1"/>
  <c r="V114" i="21"/>
  <c r="X114" i="21" s="1"/>
  <c r="X54" i="21"/>
  <c r="X37" i="21"/>
  <c r="V97" i="21"/>
  <c r="X97" i="21" s="1"/>
  <c r="V119" i="21"/>
  <c r="X119" i="21" s="1"/>
  <c r="V138" i="21"/>
  <c r="X138" i="21" s="1"/>
  <c r="X51" i="21"/>
  <c r="V86" i="21"/>
  <c r="X86" i="21" s="1"/>
  <c r="V116" i="21"/>
  <c r="X116" i="21" s="1"/>
  <c r="X32" i="21"/>
  <c r="V126" i="21"/>
  <c r="X126" i="21" s="1"/>
  <c r="V57" i="21"/>
  <c r="X57" i="21" s="1"/>
  <c r="V118" i="21"/>
  <c r="X118" i="21" s="1"/>
  <c r="V61" i="21"/>
  <c r="X61" i="21" s="1"/>
  <c r="V101" i="21"/>
  <c r="X101" i="21" s="1"/>
  <c r="V122" i="21"/>
  <c r="X122" i="21" s="1"/>
  <c r="V140" i="21"/>
  <c r="X140" i="21" s="1"/>
  <c r="V143" i="21"/>
  <c r="X143" i="21" s="1"/>
  <c r="V137" i="21"/>
  <c r="X137" i="21" s="1"/>
  <c r="V148" i="21"/>
  <c r="X148" i="21" s="1"/>
  <c r="X107" i="21"/>
  <c r="V92" i="21"/>
  <c r="X92" i="21" s="1"/>
  <c r="X33" i="21"/>
  <c r="V67" i="21"/>
  <c r="X67" i="21" s="1"/>
  <c r="V78" i="21"/>
  <c r="X78" i="21" s="1"/>
  <c r="V123" i="21"/>
  <c r="X123" i="21" s="1"/>
  <c r="V88" i="21"/>
  <c r="X88" i="21" s="1"/>
  <c r="V59" i="21"/>
  <c r="X59" i="21" s="1"/>
  <c r="V139" i="21"/>
  <c r="X139" i="21" s="1"/>
  <c r="V153" i="21"/>
  <c r="Z76" i="21"/>
  <c r="V15" i="21"/>
  <c r="V60" i="21"/>
  <c r="X60" i="21" s="1"/>
  <c r="V124" i="21"/>
  <c r="X124" i="21" s="1"/>
  <c r="V128" i="21"/>
  <c r="X128" i="21" s="1"/>
  <c r="V73" i="21"/>
  <c r="X73" i="21" s="1"/>
  <c r="X47" i="21"/>
  <c r="X52" i="21"/>
  <c r="V96" i="21"/>
  <c r="X96" i="21" s="1"/>
  <c r="X49" i="21"/>
  <c r="V154" i="21"/>
  <c r="X154" i="21" s="1"/>
  <c r="V147" i="21"/>
  <c r="X147" i="21" s="1"/>
  <c r="V136" i="21"/>
  <c r="X136" i="21" s="1"/>
  <c r="V58" i="21"/>
  <c r="X58" i="21" s="1"/>
  <c r="R77" i="21"/>
  <c r="N59" i="21"/>
  <c r="P59" i="21" s="1"/>
  <c r="N60" i="21"/>
  <c r="P60" i="21" s="1"/>
  <c r="N32" i="21"/>
  <c r="P32" i="21" s="1"/>
  <c r="N51" i="21"/>
  <c r="P51" i="21" s="1"/>
  <c r="N58" i="21"/>
  <c r="P58" i="21" s="1"/>
  <c r="N96" i="21"/>
  <c r="P96" i="21" s="1"/>
  <c r="N147" i="21"/>
  <c r="P147" i="21" s="1"/>
  <c r="N123" i="21"/>
  <c r="P123" i="21" s="1"/>
  <c r="N136" i="21"/>
  <c r="P136" i="21" s="1"/>
  <c r="N122" i="21"/>
  <c r="P122" i="21" s="1"/>
  <c r="N101" i="21"/>
  <c r="P101" i="21" s="1"/>
  <c r="N78" i="21"/>
  <c r="P78" i="21" s="1"/>
  <c r="N154" i="21"/>
  <c r="P154" i="21" s="1"/>
  <c r="N92" i="21"/>
  <c r="P92" i="21" s="1"/>
  <c r="N107" i="21"/>
  <c r="P107" i="21" s="1"/>
  <c r="N135" i="21"/>
  <c r="N37" i="21"/>
  <c r="P37" i="21" s="1"/>
  <c r="N138" i="21"/>
  <c r="P138" i="21" s="1"/>
  <c r="N153" i="21"/>
  <c r="P153" i="21" s="1"/>
  <c r="N113" i="21"/>
  <c r="P113" i="21" s="1"/>
  <c r="N16" i="21"/>
  <c r="N54" i="21"/>
  <c r="P54" i="21" s="1"/>
  <c r="N140" i="21"/>
  <c r="P140" i="21" s="1"/>
  <c r="N21" i="21"/>
  <c r="N87" i="21"/>
  <c r="N67" i="21"/>
  <c r="N61" i="21"/>
  <c r="P61" i="21" s="1"/>
  <c r="N114" i="21"/>
  <c r="P114" i="21" s="1"/>
  <c r="N15" i="21"/>
  <c r="N128" i="21"/>
  <c r="P128" i="21" s="1"/>
  <c r="N42" i="21"/>
  <c r="P42" i="21" s="1"/>
  <c r="N24" i="21"/>
  <c r="N124" i="21"/>
  <c r="P124" i="21" s="1"/>
  <c r="N89" i="21"/>
  <c r="P89" i="21" s="1"/>
  <c r="N85" i="21"/>
  <c r="P85" i="21" s="1"/>
  <c r="N143" i="21"/>
  <c r="P143" i="21" s="1"/>
  <c r="N126" i="21"/>
  <c r="P126" i="21" s="1"/>
  <c r="N97" i="21"/>
  <c r="P97" i="21" s="1"/>
  <c r="P57" i="21"/>
  <c r="N132" i="21"/>
  <c r="P132" i="21" s="1"/>
  <c r="N48" i="21"/>
  <c r="N119" i="21"/>
  <c r="P119" i="21" s="1"/>
  <c r="N117" i="21"/>
  <c r="P117" i="21" s="1"/>
  <c r="N30" i="21"/>
  <c r="P30" i="21" s="1"/>
  <c r="N86" i="21"/>
  <c r="P86" i="21" s="1"/>
  <c r="N144" i="21"/>
  <c r="P144" i="21" s="1"/>
  <c r="N116" i="21"/>
  <c r="P116" i="21" s="1"/>
  <c r="N105" i="21"/>
  <c r="P105" i="21" s="1"/>
  <c r="N18" i="21"/>
  <c r="N137" i="21"/>
  <c r="P137" i="21" s="1"/>
  <c r="N88" i="21"/>
  <c r="P88" i="21" s="1"/>
  <c r="N130" i="21"/>
  <c r="P130" i="21" s="1"/>
  <c r="N115" i="21"/>
  <c r="P115" i="21" s="1"/>
  <c r="N49" i="21"/>
  <c r="P49" i="21" s="1"/>
  <c r="N73" i="21"/>
  <c r="P73" i="21" s="1"/>
  <c r="N139" i="21"/>
  <c r="P139" i="21" s="1"/>
  <c r="N17" i="21"/>
  <c r="N98" i="21"/>
  <c r="P98" i="21" s="1"/>
  <c r="N28" i="21"/>
  <c r="P28" i="21" s="1"/>
  <c r="N148" i="21"/>
  <c r="P148" i="21" s="1"/>
  <c r="J110" i="21"/>
  <c r="N33" i="21"/>
  <c r="P33" i="21" s="1"/>
  <c r="N118" i="21"/>
  <c r="P118" i="21" s="1"/>
  <c r="N46" i="21"/>
  <c r="P46" i="21" s="1"/>
  <c r="N20" i="21"/>
  <c r="N106" i="21"/>
  <c r="P106" i="21" s="1"/>
  <c r="N52" i="21"/>
  <c r="P52" i="21" s="1"/>
  <c r="N50" i="21"/>
  <c r="P50" i="21" s="1"/>
  <c r="N151" i="21"/>
  <c r="P151" i="21" s="1"/>
  <c r="N47" i="21"/>
  <c r="P47" i="21" s="1"/>
  <c r="N31" i="21"/>
  <c r="P31" i="21" s="1"/>
  <c r="J77" i="21"/>
  <c r="J109" i="21"/>
  <c r="DD30" i="21"/>
  <c r="Y30" i="21" s="1"/>
  <c r="Z30" i="21" s="1"/>
  <c r="DD139" i="21"/>
  <c r="Y139" i="21" s="1"/>
  <c r="DD86" i="21"/>
  <c r="Y86" i="21" s="1"/>
  <c r="F88" i="21"/>
  <c r="H88" i="21" s="1"/>
  <c r="F140" i="21"/>
  <c r="H140" i="21" s="1"/>
  <c r="F118" i="21"/>
  <c r="H118" i="21" s="1"/>
  <c r="F101" i="21"/>
  <c r="H101" i="21" s="1"/>
  <c r="F67" i="21"/>
  <c r="H67" i="21" s="1"/>
  <c r="F18" i="21"/>
  <c r="F31" i="21"/>
  <c r="H31" i="21" s="1"/>
  <c r="F148" i="21"/>
  <c r="F37" i="21"/>
  <c r="H37" i="21" s="1"/>
  <c r="F86" i="21"/>
  <c r="H86" i="21" s="1"/>
  <c r="F128" i="21"/>
  <c r="F115" i="21"/>
  <c r="H115" i="21" s="1"/>
  <c r="F107" i="21"/>
  <c r="H107" i="21" s="1"/>
  <c r="F59" i="21"/>
  <c r="H59" i="21" s="1"/>
  <c r="F32" i="21"/>
  <c r="H32" i="21" s="1"/>
  <c r="F147" i="21"/>
  <c r="H147" i="21" s="1"/>
  <c r="F124" i="21"/>
  <c r="H124" i="21" s="1"/>
  <c r="F52" i="21"/>
  <c r="H52" i="21" s="1"/>
  <c r="F96" i="21"/>
  <c r="H96" i="21" s="1"/>
  <c r="F89" i="21"/>
  <c r="H89" i="21" s="1"/>
  <c r="F137" i="21"/>
  <c r="H137" i="21" s="1"/>
  <c r="F114" i="21"/>
  <c r="H114" i="21" s="1"/>
  <c r="F116" i="21"/>
  <c r="H116" i="21" s="1"/>
  <c r="F106" i="21"/>
  <c r="H106" i="21" s="1"/>
  <c r="F60" i="21"/>
  <c r="H60" i="21" s="1"/>
  <c r="F21" i="21"/>
  <c r="F151" i="21"/>
  <c r="H151" i="21" s="1"/>
  <c r="F122" i="21"/>
  <c r="H122" i="21" s="1"/>
  <c r="F47" i="21"/>
  <c r="H47" i="21" s="1"/>
  <c r="F92" i="21"/>
  <c r="H92" i="21" s="1"/>
  <c r="F85" i="21"/>
  <c r="H85" i="21" s="1"/>
  <c r="F135" i="21"/>
  <c r="H135" i="21" s="1"/>
  <c r="F113" i="21"/>
  <c r="H113" i="21" s="1"/>
  <c r="F105" i="21"/>
  <c r="H105" i="21" s="1"/>
  <c r="F17" i="21"/>
  <c r="F153" i="21"/>
  <c r="H153" i="21" s="1"/>
  <c r="F16" i="21"/>
  <c r="F46" i="21"/>
  <c r="H46" i="21" s="1"/>
  <c r="F98" i="21"/>
  <c r="H98" i="21" s="1"/>
  <c r="F78" i="21"/>
  <c r="F136" i="21"/>
  <c r="H136" i="21" s="1"/>
  <c r="F58" i="21"/>
  <c r="H58" i="21" s="1"/>
  <c r="F28" i="21"/>
  <c r="H28" i="21" s="1"/>
  <c r="F144" i="21"/>
  <c r="H144" i="21" s="1"/>
  <c r="F42" i="21"/>
  <c r="H42" i="21" s="1"/>
  <c r="F97" i="21"/>
  <c r="H97" i="21" s="1"/>
  <c r="F130" i="21"/>
  <c r="H130" i="21" s="1"/>
  <c r="F73" i="21"/>
  <c r="H73" i="21" s="1"/>
  <c r="F138" i="21"/>
  <c r="H138" i="21" s="1"/>
  <c r="F117" i="21"/>
  <c r="H117" i="21" s="1"/>
  <c r="F20" i="21"/>
  <c r="F30" i="21"/>
  <c r="H30" i="21" s="1"/>
  <c r="F48" i="21"/>
  <c r="H48" i="21" s="1"/>
  <c r="H63" i="21"/>
  <c r="F139" i="21"/>
  <c r="H139" i="21" s="1"/>
  <c r="F119" i="21"/>
  <c r="H119" i="21" s="1"/>
  <c r="F61" i="21"/>
  <c r="H61" i="21" s="1"/>
  <c r="F33" i="21"/>
  <c r="H33" i="21" s="1"/>
  <c r="F143" i="21"/>
  <c r="H143" i="21" s="1"/>
  <c r="F132" i="21"/>
  <c r="H132" i="21" s="1"/>
  <c r="F50" i="21"/>
  <c r="H50" i="21" s="1"/>
  <c r="F51" i="21"/>
  <c r="H51" i="21" s="1"/>
  <c r="F87" i="21"/>
  <c r="H87" i="21" s="1"/>
  <c r="F126" i="21"/>
  <c r="H126" i="21" s="1"/>
  <c r="F57" i="21"/>
  <c r="H57" i="21" s="1"/>
  <c r="F15" i="21"/>
  <c r="F24" i="21"/>
  <c r="F154" i="21"/>
  <c r="H154" i="21" s="1"/>
  <c r="F123" i="21"/>
  <c r="H123" i="21" s="1"/>
  <c r="F54" i="21"/>
  <c r="H54" i="21" s="1"/>
  <c r="F49" i="21"/>
  <c r="H49" i="21" s="1"/>
  <c r="H102" i="21"/>
  <c r="H39" i="21"/>
  <c r="DD85" i="21"/>
  <c r="Y85" i="21" s="1"/>
  <c r="Z85" i="21" s="1"/>
  <c r="DD138" i="21"/>
  <c r="Y138" i="21" s="1"/>
  <c r="DD78" i="21"/>
  <c r="Y78" i="21" s="1"/>
  <c r="CD18" i="21"/>
  <c r="DD95" i="21"/>
  <c r="Y95" i="21" s="1"/>
  <c r="Z95" i="21" s="1"/>
  <c r="J129" i="21"/>
  <c r="H129" i="21"/>
  <c r="BD70" i="21"/>
  <c r="I70" i="21" s="1"/>
  <c r="J70" i="21" s="1"/>
  <c r="DD15" i="21"/>
  <c r="DD50" i="21"/>
  <c r="Y50" i="21" s="1"/>
  <c r="DD97" i="21"/>
  <c r="Y97" i="21" s="1"/>
  <c r="BD20" i="21"/>
  <c r="BD49" i="21"/>
  <c r="I49" i="21" s="1"/>
  <c r="BD143" i="21"/>
  <c r="I143" i="21" s="1"/>
  <c r="BD73" i="21"/>
  <c r="I73" i="21" s="1"/>
  <c r="BD32" i="21"/>
  <c r="I32" i="21" s="1"/>
  <c r="DD105" i="21"/>
  <c r="Y105" i="21" s="1"/>
  <c r="BD31" i="21"/>
  <c r="I31" i="21" s="1"/>
  <c r="BD40" i="21"/>
  <c r="I40" i="21" s="1"/>
  <c r="J40" i="21" s="1"/>
  <c r="BD102" i="21"/>
  <c r="I102" i="21" s="1"/>
  <c r="J102" i="21" s="1"/>
  <c r="BD65" i="21"/>
  <c r="I65" i="21" s="1"/>
  <c r="J65" i="21" s="1"/>
  <c r="DD57" i="21"/>
  <c r="Y57" i="21" s="1"/>
  <c r="BD64" i="21"/>
  <c r="I64" i="21" s="1"/>
  <c r="J64" i="21" s="1"/>
  <c r="BD69" i="21"/>
  <c r="I69" i="21" s="1"/>
  <c r="J69" i="21" s="1"/>
  <c r="BD95" i="21"/>
  <c r="I95" i="21" s="1"/>
  <c r="J95" i="21" s="1"/>
  <c r="BD28" i="21"/>
  <c r="I28" i="21" s="1"/>
  <c r="DD21" i="21"/>
  <c r="DD65" i="21"/>
  <c r="Y65" i="21" s="1"/>
  <c r="Z65" i="21" s="1"/>
  <c r="DD104" i="21"/>
  <c r="Y104" i="21" s="1"/>
  <c r="Z104" i="21" s="1"/>
  <c r="BD136" i="21"/>
  <c r="I136" i="21" s="1"/>
  <c r="BD57" i="21"/>
  <c r="I57" i="21" s="1"/>
  <c r="BD124" i="21"/>
  <c r="I124" i="21" s="1"/>
  <c r="BD98" i="21"/>
  <c r="I98" i="21" s="1"/>
  <c r="DD17" i="21"/>
  <c r="DD40" i="21"/>
  <c r="Y40" i="21" s="1"/>
  <c r="Z40" i="21" s="1"/>
  <c r="DD123" i="21"/>
  <c r="Y123" i="21" s="1"/>
  <c r="DD88" i="21"/>
  <c r="Y88" i="21" s="1"/>
  <c r="BD24" i="21"/>
  <c r="BD50" i="21"/>
  <c r="I50" i="21" s="1"/>
  <c r="BD113" i="21"/>
  <c r="I113" i="21" s="1"/>
  <c r="BD148" i="21"/>
  <c r="I148" i="21" s="1"/>
  <c r="BD118" i="21"/>
  <c r="I118" i="21" s="1"/>
  <c r="BD122" i="21"/>
  <c r="I122" i="21" s="1"/>
  <c r="BD89" i="21"/>
  <c r="I89" i="21" s="1"/>
  <c r="BD97" i="21"/>
  <c r="I97" i="21" s="1"/>
  <c r="BD41" i="21"/>
  <c r="I41" i="21" s="1"/>
  <c r="J41" i="21" s="1"/>
  <c r="BD62" i="21"/>
  <c r="I62" i="21" s="1"/>
  <c r="J62" i="21" s="1"/>
  <c r="BD128" i="21"/>
  <c r="I128" i="21" s="1"/>
  <c r="CD97" i="21"/>
  <c r="Q97" i="21" s="1"/>
  <c r="CD96" i="21"/>
  <c r="Q96" i="21" s="1"/>
  <c r="DD106" i="21"/>
  <c r="Y106" i="21" s="1"/>
  <c r="DD67" i="21"/>
  <c r="Y67" i="21" s="1"/>
  <c r="DD153" i="21"/>
  <c r="Y153" i="21" s="1"/>
  <c r="BD15" i="21"/>
  <c r="BD18" i="21"/>
  <c r="BD54" i="21"/>
  <c r="I54" i="21" s="1"/>
  <c r="BD114" i="21"/>
  <c r="I114" i="21" s="1"/>
  <c r="BD151" i="21"/>
  <c r="I151" i="21" s="1"/>
  <c r="BD117" i="21"/>
  <c r="I117" i="21" s="1"/>
  <c r="BD86" i="21"/>
  <c r="I86" i="21" s="1"/>
  <c r="BD68" i="21"/>
  <c r="I68" i="21" s="1"/>
  <c r="J68" i="21" s="1"/>
  <c r="BD103" i="21"/>
  <c r="I103" i="21" s="1"/>
  <c r="J103" i="21" s="1"/>
  <c r="BD130" i="21"/>
  <c r="I130" i="21" s="1"/>
  <c r="BD33" i="21"/>
  <c r="I33" i="21" s="1"/>
  <c r="BD52" i="21"/>
  <c r="I52" i="21" s="1"/>
  <c r="BD51" i="21"/>
  <c r="I51" i="21" s="1"/>
  <c r="BD135" i="21"/>
  <c r="I135" i="21" s="1"/>
  <c r="BD107" i="21"/>
  <c r="I107" i="21" s="1"/>
  <c r="BD154" i="21"/>
  <c r="I154" i="21" s="1"/>
  <c r="BD58" i="21"/>
  <c r="I58" i="21" s="1"/>
  <c r="BD115" i="21"/>
  <c r="I115" i="21" s="1"/>
  <c r="BD78" i="21"/>
  <c r="I78" i="21" s="1"/>
  <c r="DD94" i="21"/>
  <c r="Y94" i="21" s="1"/>
  <c r="Z94" i="21" s="1"/>
  <c r="DD151" i="21"/>
  <c r="Y151" i="21" s="1"/>
  <c r="BD21" i="21"/>
  <c r="BD30" i="21"/>
  <c r="I30" i="21" s="1"/>
  <c r="BD42" i="21"/>
  <c r="I42" i="21" s="1"/>
  <c r="BD48" i="21"/>
  <c r="I48" i="21" s="1"/>
  <c r="BD138" i="21"/>
  <c r="I138" i="21" s="1"/>
  <c r="BD106" i="21"/>
  <c r="I106" i="21" s="1"/>
  <c r="BD147" i="21"/>
  <c r="I147" i="21" s="1"/>
  <c r="BD60" i="21"/>
  <c r="I60" i="21" s="1"/>
  <c r="BD116" i="21"/>
  <c r="I116" i="21" s="1"/>
  <c r="BD85" i="21"/>
  <c r="I85" i="21" s="1"/>
  <c r="BD74" i="21"/>
  <c r="I74" i="21" s="1"/>
  <c r="J74" i="21" s="1"/>
  <c r="DD116" i="21"/>
  <c r="Y116" i="21" s="1"/>
  <c r="DD47" i="21"/>
  <c r="Y47" i="21" s="1"/>
  <c r="J56" i="21"/>
  <c r="BD37" i="21"/>
  <c r="I37" i="21" s="1"/>
  <c r="BD137" i="21"/>
  <c r="I137" i="21" s="1"/>
  <c r="BD101" i="21"/>
  <c r="I101" i="21" s="1"/>
  <c r="BD144" i="21"/>
  <c r="I144" i="21" s="1"/>
  <c r="BD61" i="21"/>
  <c r="I61" i="21" s="1"/>
  <c r="BD119" i="21"/>
  <c r="I119" i="21" s="1"/>
  <c r="BD88" i="21"/>
  <c r="I88" i="21" s="1"/>
  <c r="DD74" i="21"/>
  <c r="Y74" i="21" s="1"/>
  <c r="Z74" i="21" s="1"/>
  <c r="BD104" i="21"/>
  <c r="I104" i="21" s="1"/>
  <c r="J104" i="21" s="1"/>
  <c r="BD29" i="21"/>
  <c r="I29" i="21" s="1"/>
  <c r="J29" i="21" s="1"/>
  <c r="BD66" i="21"/>
  <c r="I66" i="21" s="1"/>
  <c r="J66" i="21" s="1"/>
  <c r="DD32" i="21"/>
  <c r="Y32" i="21" s="1"/>
  <c r="CD17" i="21"/>
  <c r="CD88" i="21"/>
  <c r="Q88" i="21" s="1"/>
  <c r="BD17" i="21"/>
  <c r="BD46" i="21"/>
  <c r="I46" i="21" s="1"/>
  <c r="BD140" i="21"/>
  <c r="I140" i="21" s="1"/>
  <c r="BD105" i="21"/>
  <c r="I105" i="21" s="1"/>
  <c r="BD67" i="21"/>
  <c r="I67" i="21" s="1"/>
  <c r="BD132" i="21"/>
  <c r="I132" i="21" s="1"/>
  <c r="BD92" i="21"/>
  <c r="I92" i="21" s="1"/>
  <c r="BD16" i="21"/>
  <c r="DD29" i="21"/>
  <c r="Y29" i="21" s="1"/>
  <c r="Z29" i="21" s="1"/>
  <c r="BD94" i="21"/>
  <c r="I94" i="21" s="1"/>
  <c r="J94" i="21" s="1"/>
  <c r="BD126" i="21"/>
  <c r="I126" i="21" s="1"/>
  <c r="DD140" i="21"/>
  <c r="Y140" i="21" s="1"/>
  <c r="BD47" i="21"/>
  <c r="I47" i="21" s="1"/>
  <c r="BD139" i="21"/>
  <c r="I139" i="21" s="1"/>
  <c r="BD153" i="21"/>
  <c r="I153" i="21" s="1"/>
  <c r="BD59" i="21"/>
  <c r="I59" i="21" s="1"/>
  <c r="BD123" i="21"/>
  <c r="I123" i="21" s="1"/>
  <c r="BD87" i="21"/>
  <c r="I87" i="21" s="1"/>
  <c r="BD96" i="21"/>
  <c r="I96" i="21" s="1"/>
  <c r="BD63" i="21"/>
  <c r="I63" i="21" s="1"/>
  <c r="J63" i="21" s="1"/>
  <c r="BD93" i="21"/>
  <c r="I93" i="21" s="1"/>
  <c r="J93" i="21" s="1"/>
  <c r="BD39" i="21"/>
  <c r="I39" i="21" s="1"/>
  <c r="J39" i="21" s="1"/>
  <c r="DD144" i="21"/>
  <c r="Y144" i="21" s="1"/>
  <c r="CD95" i="21"/>
  <c r="Q95" i="21" s="1"/>
  <c r="R95" i="21" s="1"/>
  <c r="DD68" i="21"/>
  <c r="Y68" i="21" s="1"/>
  <c r="Z68" i="21" s="1"/>
  <c r="DD66" i="21"/>
  <c r="Y66" i="21" s="1"/>
  <c r="Z66" i="21" s="1"/>
  <c r="DD103" i="21"/>
  <c r="Y103" i="21" s="1"/>
  <c r="Z103" i="21" s="1"/>
  <c r="DD39" i="21"/>
  <c r="Y39" i="21" s="1"/>
  <c r="Z39" i="21" s="1"/>
  <c r="CD98" i="21"/>
  <c r="Q98" i="21" s="1"/>
  <c r="DD124" i="21"/>
  <c r="Y124" i="21" s="1"/>
  <c r="DD119" i="21"/>
  <c r="Y119" i="21" s="1"/>
  <c r="DD117" i="21"/>
  <c r="Y117" i="21" s="1"/>
  <c r="CD132" i="21"/>
  <c r="Q132" i="21" s="1"/>
  <c r="DD87" i="21"/>
  <c r="Y87" i="21" s="1"/>
  <c r="DD135" i="21"/>
  <c r="Y135" i="21" s="1"/>
  <c r="DD49" i="21"/>
  <c r="Y49" i="21" s="1"/>
  <c r="CD69" i="21"/>
  <c r="Q69" i="21" s="1"/>
  <c r="R69" i="21" s="1"/>
  <c r="DD64" i="21"/>
  <c r="Y64" i="21" s="1"/>
  <c r="Z64" i="21" s="1"/>
  <c r="DD16" i="21"/>
  <c r="DD115" i="21"/>
  <c r="Y115" i="21" s="1"/>
  <c r="DD20" i="21"/>
  <c r="DD31" i="21"/>
  <c r="Y31" i="21" s="1"/>
  <c r="CD89" i="21"/>
  <c r="Q89" i="21" s="1"/>
  <c r="DD54" i="21"/>
  <c r="Y54" i="21" s="1"/>
  <c r="DD89" i="21"/>
  <c r="Y89" i="21" s="1"/>
  <c r="DD41" i="21"/>
  <c r="Y41" i="21" s="1"/>
  <c r="Z41" i="21" s="1"/>
  <c r="DD69" i="21"/>
  <c r="Y69" i="21" s="1"/>
  <c r="Z69" i="21" s="1"/>
  <c r="DD136" i="21"/>
  <c r="Y136" i="21" s="1"/>
  <c r="DD48" i="21"/>
  <c r="Y48" i="21" s="1"/>
  <c r="DD24" i="21"/>
  <c r="DD122" i="21"/>
  <c r="Y122" i="21" s="1"/>
  <c r="DD46" i="21"/>
  <c r="Y46" i="21" s="1"/>
  <c r="DD143" i="21"/>
  <c r="Y143" i="21" s="1"/>
  <c r="DD147" i="21"/>
  <c r="Y147" i="21" s="1"/>
  <c r="DD128" i="21"/>
  <c r="Y128" i="21" s="1"/>
  <c r="DD101" i="21"/>
  <c r="Y101" i="21" s="1"/>
  <c r="DD98" i="21"/>
  <c r="Y98" i="21" s="1"/>
  <c r="DD61" i="21"/>
  <c r="Y61" i="21" s="1"/>
  <c r="DD107" i="21"/>
  <c r="Y107" i="21" s="1"/>
  <c r="Z107" i="21" s="1"/>
  <c r="CD65" i="21"/>
  <c r="Q65" i="21" s="1"/>
  <c r="R65" i="21" s="1"/>
  <c r="CD102" i="21"/>
  <c r="Q102" i="21" s="1"/>
  <c r="R102" i="21" s="1"/>
  <c r="DD37" i="21"/>
  <c r="Y37" i="21" s="1"/>
  <c r="DD58" i="21"/>
  <c r="Y58" i="21" s="1"/>
  <c r="DD118" i="21"/>
  <c r="Y118" i="21" s="1"/>
  <c r="DD51" i="21"/>
  <c r="Y51" i="21" s="1"/>
  <c r="DD42" i="21"/>
  <c r="Y42" i="21" s="1"/>
  <c r="DD60" i="21"/>
  <c r="Y60" i="21" s="1"/>
  <c r="DD93" i="21"/>
  <c r="Y93" i="21" s="1"/>
  <c r="Z93" i="21" s="1"/>
  <c r="DD92" i="21"/>
  <c r="Y92" i="21" s="1"/>
  <c r="DD148" i="21"/>
  <c r="Y148" i="21" s="1"/>
  <c r="DD62" i="21"/>
  <c r="Y62" i="21" s="1"/>
  <c r="Z62" i="21" s="1"/>
  <c r="DD113" i="21"/>
  <c r="Y113" i="21" s="1"/>
  <c r="DD96" i="21"/>
  <c r="Y96" i="21" s="1"/>
  <c r="CD40" i="21"/>
  <c r="Q40" i="21" s="1"/>
  <c r="R40" i="21" s="1"/>
  <c r="DD59" i="21"/>
  <c r="Y59" i="21" s="1"/>
  <c r="CD74" i="21"/>
  <c r="Q74" i="21" s="1"/>
  <c r="R74" i="21" s="1"/>
  <c r="DD18" i="21"/>
  <c r="DD33" i="21"/>
  <c r="Y33" i="21" s="1"/>
  <c r="Z33" i="21" s="1"/>
  <c r="DD114" i="21"/>
  <c r="Y114" i="21" s="1"/>
  <c r="CD24" i="21"/>
  <c r="CD116" i="21"/>
  <c r="Q116" i="21" s="1"/>
  <c r="DD52" i="21"/>
  <c r="Y52" i="21" s="1"/>
  <c r="DD137" i="21"/>
  <c r="Y137" i="21" s="1"/>
  <c r="DD154" i="21"/>
  <c r="Y154" i="21" s="1"/>
  <c r="DD70" i="21"/>
  <c r="Y70" i="21" s="1"/>
  <c r="Z70" i="21" s="1"/>
  <c r="DD28" i="21"/>
  <c r="Y28" i="21" s="1"/>
  <c r="DD73" i="21"/>
  <c r="Y73" i="21" s="1"/>
  <c r="DD63" i="21"/>
  <c r="Y63" i="21" s="1"/>
  <c r="Z63" i="21" s="1"/>
  <c r="DD132" i="21"/>
  <c r="Y132" i="21" s="1"/>
  <c r="CD118" i="21"/>
  <c r="Q118" i="21" s="1"/>
  <c r="CD58" i="21"/>
  <c r="Q58" i="21" s="1"/>
  <c r="CD106" i="21"/>
  <c r="Q106" i="21" s="1"/>
  <c r="CD52" i="21"/>
  <c r="Q52" i="21" s="1"/>
  <c r="CD140" i="21"/>
  <c r="Q140" i="21" s="1"/>
  <c r="CD117" i="21"/>
  <c r="Q117" i="21" s="1"/>
  <c r="CD64" i="21"/>
  <c r="Q64" i="21" s="1"/>
  <c r="R64" i="21" s="1"/>
  <c r="CD107" i="21"/>
  <c r="Q107" i="21" s="1"/>
  <c r="CD86" i="21"/>
  <c r="Q86" i="21" s="1"/>
  <c r="CD85" i="21"/>
  <c r="Q85" i="21" s="1"/>
  <c r="CD144" i="21"/>
  <c r="Q144" i="21" s="1"/>
  <c r="CD92" i="21"/>
  <c r="Q92" i="21" s="1"/>
  <c r="CD103" i="21"/>
  <c r="Q103" i="21" s="1"/>
  <c r="R103" i="21" s="1"/>
  <c r="CD104" i="21"/>
  <c r="Q104" i="21" s="1"/>
  <c r="R104" i="21" s="1"/>
  <c r="CD67" i="21"/>
  <c r="Q67" i="21" s="1"/>
  <c r="CD48" i="21"/>
  <c r="Q48" i="21" s="1"/>
  <c r="CD54" i="21"/>
  <c r="Q54" i="21" s="1"/>
  <c r="CD59" i="21"/>
  <c r="Q59" i="21" s="1"/>
  <c r="CD137" i="21"/>
  <c r="Q137" i="21" s="1"/>
  <c r="CD151" i="21"/>
  <c r="Q151" i="21" s="1"/>
  <c r="CD123" i="21"/>
  <c r="Q123" i="21" s="1"/>
  <c r="CD70" i="21"/>
  <c r="Q70" i="21" s="1"/>
  <c r="R70" i="21" s="1"/>
  <c r="CD66" i="21"/>
  <c r="Q66" i="21" s="1"/>
  <c r="R66" i="21" s="1"/>
  <c r="CD138" i="21"/>
  <c r="Q138" i="21" s="1"/>
  <c r="CD147" i="21"/>
  <c r="Q147" i="21" s="1"/>
  <c r="CD39" i="21"/>
  <c r="Q39" i="21" s="1"/>
  <c r="R39" i="21" s="1"/>
  <c r="CD87" i="21"/>
  <c r="Q87" i="21" s="1"/>
  <c r="CD46" i="21"/>
  <c r="Q46" i="21" s="1"/>
  <c r="CD47" i="21"/>
  <c r="Q47" i="21" s="1"/>
  <c r="CD49" i="21"/>
  <c r="Q49" i="21" s="1"/>
  <c r="CD154" i="21"/>
  <c r="Q154" i="21" s="1"/>
  <c r="CD60" i="21"/>
  <c r="Q60" i="21" s="1"/>
  <c r="CD41" i="21"/>
  <c r="Q41" i="21" s="1"/>
  <c r="R41" i="21" s="1"/>
  <c r="CD94" i="21"/>
  <c r="Q94" i="21" s="1"/>
  <c r="R94" i="21" s="1"/>
  <c r="CD114" i="21"/>
  <c r="Q114" i="21" s="1"/>
  <c r="CD61" i="21"/>
  <c r="Q61" i="21" s="1"/>
  <c r="CD50" i="21"/>
  <c r="Q50" i="21" s="1"/>
  <c r="CD42" i="21"/>
  <c r="Q42" i="21" s="1"/>
  <c r="CD78" i="21"/>
  <c r="Q78" i="21" s="1"/>
  <c r="CD148" i="21"/>
  <c r="Q148" i="21" s="1"/>
  <c r="CD51" i="21"/>
  <c r="Q51" i="21" s="1"/>
  <c r="CD101" i="21"/>
  <c r="Q101" i="21" s="1"/>
  <c r="CD63" i="21"/>
  <c r="Q63" i="21" s="1"/>
  <c r="R63" i="21" s="1"/>
  <c r="CD93" i="21"/>
  <c r="Q93" i="21" s="1"/>
  <c r="R93" i="21" s="1"/>
  <c r="CD115" i="21"/>
  <c r="Q115" i="21" s="1"/>
  <c r="CD113" i="21"/>
  <c r="Q113" i="21" s="1"/>
  <c r="CD124" i="21"/>
  <c r="Q124" i="21" s="1"/>
  <c r="CD153" i="21"/>
  <c r="Q153" i="21" s="1"/>
  <c r="CD135" i="21"/>
  <c r="Q135" i="21" s="1"/>
  <c r="CD62" i="21"/>
  <c r="Q62" i="21" s="1"/>
  <c r="R62" i="21" s="1"/>
  <c r="CD119" i="21"/>
  <c r="Q119" i="21" s="1"/>
  <c r="CD105" i="21"/>
  <c r="Q105" i="21" s="1"/>
  <c r="CD57" i="21"/>
  <c r="Q57" i="21" s="1"/>
  <c r="CD37" i="21"/>
  <c r="Q37" i="21" s="1"/>
  <c r="CD122" i="21"/>
  <c r="Q122" i="21" s="1"/>
  <c r="CD139" i="21"/>
  <c r="Q139" i="21" s="1"/>
  <c r="CD136" i="21"/>
  <c r="Q136" i="21" s="1"/>
  <c r="CD143" i="21"/>
  <c r="Q143" i="21" s="1"/>
  <c r="CD73" i="21"/>
  <c r="Q73" i="21" s="1"/>
  <c r="CD126" i="21"/>
  <c r="Q126" i="21" s="1"/>
  <c r="CD68" i="21"/>
  <c r="Q68" i="21" s="1"/>
  <c r="R68" i="21" s="1"/>
  <c r="CD21" i="21"/>
  <c r="CD16" i="21"/>
  <c r="CD29" i="21"/>
  <c r="Q29" i="21" s="1"/>
  <c r="R29" i="21" s="1"/>
  <c r="CD30" i="21"/>
  <c r="Q30" i="21" s="1"/>
  <c r="CD31" i="21"/>
  <c r="Q31" i="21" s="1"/>
  <c r="CD33" i="21"/>
  <c r="Q33" i="21" s="1"/>
  <c r="CD32" i="21"/>
  <c r="Q32" i="21" s="1"/>
  <c r="CD28" i="21"/>
  <c r="Q28" i="21" s="1"/>
  <c r="H134" i="21"/>
  <c r="J134" i="21"/>
  <c r="CD20" i="21"/>
  <c r="CD15" i="21"/>
  <c r="J142" i="21"/>
  <c r="BW128" i="21"/>
  <c r="H142" i="21"/>
  <c r="J125" i="21"/>
  <c r="J91" i="21"/>
  <c r="AY109" i="21"/>
  <c r="AZ109" i="21" s="1"/>
  <c r="AY111" i="21"/>
  <c r="AZ111" i="21" s="1"/>
  <c r="AY77" i="21"/>
  <c r="AZ77" i="21" s="1"/>
  <c r="AY134" i="21"/>
  <c r="AZ134" i="21" s="1"/>
  <c r="AY125" i="21"/>
  <c r="AZ125" i="21" s="1"/>
  <c r="AY56" i="21"/>
  <c r="AZ56" i="21" s="1"/>
  <c r="BC33" i="21"/>
  <c r="K33" i="21" s="1"/>
  <c r="AX33" i="21"/>
  <c r="AW33" i="21"/>
  <c r="AW118" i="21"/>
  <c r="BC118" i="21"/>
  <c r="K118" i="21" s="1"/>
  <c r="AX118" i="21"/>
  <c r="H111" i="21"/>
  <c r="BC135" i="21"/>
  <c r="K135" i="21" s="1"/>
  <c r="AX135" i="21"/>
  <c r="AW135" i="21"/>
  <c r="AX124" i="21"/>
  <c r="BC124" i="21"/>
  <c r="K124" i="21" s="1"/>
  <c r="AW124" i="21"/>
  <c r="J100" i="21"/>
  <c r="AX126" i="21"/>
  <c r="AW126" i="21"/>
  <c r="BC126" i="21"/>
  <c r="K126" i="21" s="1"/>
  <c r="AY36" i="21"/>
  <c r="BA36" i="21" s="1"/>
  <c r="AX54" i="21"/>
  <c r="AW54" i="21"/>
  <c r="BC54" i="21"/>
  <c r="K54" i="21" s="1"/>
  <c r="AW73" i="21"/>
  <c r="AX73" i="21"/>
  <c r="BC73" i="21"/>
  <c r="K73" i="21" s="1"/>
  <c r="AW101" i="21"/>
  <c r="BC101" i="21"/>
  <c r="K101" i="21" s="1"/>
  <c r="AX101" i="21"/>
  <c r="AY94" i="21"/>
  <c r="BA94" i="21" s="1"/>
  <c r="BC67" i="21"/>
  <c r="K67" i="21" s="1"/>
  <c r="AW67" i="21"/>
  <c r="AX67" i="21"/>
  <c r="AY62" i="21"/>
  <c r="BA62" i="21" s="1"/>
  <c r="AY41" i="21"/>
  <c r="BA41" i="21" s="1"/>
  <c r="AY29" i="21"/>
  <c r="BA29" i="21" s="1"/>
  <c r="AY74" i="21"/>
  <c r="BA74" i="21" s="1"/>
  <c r="BC130" i="21"/>
  <c r="K130" i="21" s="1"/>
  <c r="AX130" i="21"/>
  <c r="AW130" i="21"/>
  <c r="AX119" i="21"/>
  <c r="BC119" i="21"/>
  <c r="K119" i="21" s="1"/>
  <c r="AW119" i="21"/>
  <c r="AY93" i="21"/>
  <c r="BA93" i="21" s="1"/>
  <c r="AX96" i="21"/>
  <c r="BC96" i="21"/>
  <c r="K96" i="21" s="1"/>
  <c r="AW96" i="21"/>
  <c r="AX49" i="21"/>
  <c r="AW49" i="21"/>
  <c r="BC49" i="21"/>
  <c r="K49" i="21" s="1"/>
  <c r="AX78" i="21"/>
  <c r="BC78" i="21"/>
  <c r="K78" i="21" s="1"/>
  <c r="AW78" i="21"/>
  <c r="AY64" i="21"/>
  <c r="BA64" i="21" s="1"/>
  <c r="AY142" i="21"/>
  <c r="BA142" i="21" s="1"/>
  <c r="AY39" i="21"/>
  <c r="BA39" i="21" s="1"/>
  <c r="BC28" i="21"/>
  <c r="K28" i="21" s="1"/>
  <c r="AW28" i="21"/>
  <c r="AX28" i="21"/>
  <c r="J111" i="21"/>
  <c r="AW136" i="21"/>
  <c r="BC136" i="21"/>
  <c r="K136" i="21" s="1"/>
  <c r="AX136" i="21"/>
  <c r="AY91" i="21"/>
  <c r="AZ91" i="21" s="1"/>
  <c r="BC132" i="21"/>
  <c r="K132" i="21" s="1"/>
  <c r="AW132" i="21"/>
  <c r="AX132" i="21"/>
  <c r="AY75" i="21"/>
  <c r="BA75" i="21" s="1"/>
  <c r="AX87" i="21"/>
  <c r="AW87" i="21"/>
  <c r="BC87" i="21"/>
  <c r="K87" i="21" s="1"/>
  <c r="BC88" i="21"/>
  <c r="K88" i="21" s="1"/>
  <c r="AW88" i="21"/>
  <c r="AX88" i="21"/>
  <c r="J36" i="21"/>
  <c r="AX106" i="21"/>
  <c r="BC106" i="21"/>
  <c r="K106" i="21" s="1"/>
  <c r="AW106" i="21"/>
  <c r="AW147" i="21"/>
  <c r="BC147" i="21"/>
  <c r="K147" i="21" s="1"/>
  <c r="AX147" i="21"/>
  <c r="AW61" i="21"/>
  <c r="AX61" i="21"/>
  <c r="BC61" i="21"/>
  <c r="K61" i="21" s="1"/>
  <c r="BC128" i="21"/>
  <c r="K128" i="21" s="1"/>
  <c r="AX128" i="21"/>
  <c r="AW128" i="21"/>
  <c r="H36" i="21"/>
  <c r="BC32" i="21"/>
  <c r="K32" i="21" s="1"/>
  <c r="AX32" i="21"/>
  <c r="AW32" i="21"/>
  <c r="AX115" i="21"/>
  <c r="BC115" i="21"/>
  <c r="K115" i="21" s="1"/>
  <c r="AW115" i="21"/>
  <c r="J112" i="21"/>
  <c r="AW138" i="21"/>
  <c r="BC138" i="21"/>
  <c r="K138" i="21" s="1"/>
  <c r="AX138" i="21"/>
  <c r="AW48" i="21"/>
  <c r="BC48" i="21"/>
  <c r="K48" i="21" s="1"/>
  <c r="AX48" i="21"/>
  <c r="AW86" i="21"/>
  <c r="BC86" i="21"/>
  <c r="K86" i="21" s="1"/>
  <c r="AX86" i="21"/>
  <c r="AY66" i="21"/>
  <c r="BA66" i="21" s="1"/>
  <c r="BC154" i="21"/>
  <c r="K154" i="21" s="1"/>
  <c r="AX154" i="21"/>
  <c r="AW154" i="21"/>
  <c r="AX57" i="21"/>
  <c r="BC57" i="21"/>
  <c r="K57" i="21" s="1"/>
  <c r="AW57" i="21"/>
  <c r="AY102" i="21"/>
  <c r="AZ102" i="21" s="1"/>
  <c r="BC30" i="21"/>
  <c r="K30" i="21" s="1"/>
  <c r="AW30" i="21"/>
  <c r="AX30" i="21"/>
  <c r="AY70" i="21"/>
  <c r="BA70" i="21" s="1"/>
  <c r="AY40" i="21"/>
  <c r="BA40" i="21" s="1"/>
  <c r="AW92" i="21"/>
  <c r="AX92" i="21"/>
  <c r="BC92" i="21"/>
  <c r="K92" i="21" s="1"/>
  <c r="AX122" i="21"/>
  <c r="BC122" i="21"/>
  <c r="K122" i="21" s="1"/>
  <c r="AW122" i="21"/>
  <c r="H72" i="21"/>
  <c r="AW47" i="21"/>
  <c r="AX47" i="21"/>
  <c r="BC47" i="21"/>
  <c r="K47" i="21" s="1"/>
  <c r="BC50" i="21"/>
  <c r="K50" i="21" s="1"/>
  <c r="AW50" i="21"/>
  <c r="AX50" i="21"/>
  <c r="AY72" i="21"/>
  <c r="BA72" i="21" s="1"/>
  <c r="AY110" i="21"/>
  <c r="BA110" i="21" s="1"/>
  <c r="H56" i="21"/>
  <c r="BC105" i="21"/>
  <c r="K105" i="21" s="1"/>
  <c r="AX105" i="21"/>
  <c r="AW105" i="21"/>
  <c r="AY103" i="21"/>
  <c r="AZ103" i="21" s="1"/>
  <c r="AW143" i="21"/>
  <c r="BC143" i="21"/>
  <c r="K143" i="21" s="1"/>
  <c r="AX143" i="21"/>
  <c r="AY127" i="21"/>
  <c r="AZ127" i="21" s="1"/>
  <c r="AY104" i="21"/>
  <c r="AZ104" i="21" s="1"/>
  <c r="AY69" i="21"/>
  <c r="BA69" i="21" s="1"/>
  <c r="J121" i="21"/>
  <c r="BC114" i="21"/>
  <c r="K114" i="21" s="1"/>
  <c r="AW114" i="21"/>
  <c r="AX114" i="21"/>
  <c r="AY95" i="21"/>
  <c r="BA95" i="21" s="1"/>
  <c r="AX31" i="21"/>
  <c r="AW31" i="21"/>
  <c r="BC31" i="21"/>
  <c r="K31" i="21" s="1"/>
  <c r="AW116" i="21"/>
  <c r="AX116" i="21"/>
  <c r="BC116" i="21"/>
  <c r="K116" i="21" s="1"/>
  <c r="AY27" i="21"/>
  <c r="AZ27" i="21" s="1"/>
  <c r="H112" i="21"/>
  <c r="AX137" i="21"/>
  <c r="BC137" i="21"/>
  <c r="K137" i="21" s="1"/>
  <c r="AW137" i="21"/>
  <c r="AW98" i="21"/>
  <c r="BC98" i="21"/>
  <c r="K98" i="21" s="1"/>
  <c r="AX98" i="21"/>
  <c r="AX123" i="21"/>
  <c r="BC123" i="21"/>
  <c r="K123" i="21" s="1"/>
  <c r="AW123" i="21"/>
  <c r="BC52" i="21"/>
  <c r="K52" i="21" s="1"/>
  <c r="AX52" i="21"/>
  <c r="AW52" i="21"/>
  <c r="AX42" i="21"/>
  <c r="BC42" i="21"/>
  <c r="K42" i="21" s="1"/>
  <c r="AW42" i="21"/>
  <c r="BC89" i="21"/>
  <c r="K89" i="21" s="1"/>
  <c r="AX89" i="21"/>
  <c r="AW89" i="21"/>
  <c r="J72" i="21"/>
  <c r="AX144" i="21"/>
  <c r="AW144" i="21"/>
  <c r="BC144" i="21"/>
  <c r="K144" i="21" s="1"/>
  <c r="AX151" i="21"/>
  <c r="BC151" i="21"/>
  <c r="K151" i="21" s="1"/>
  <c r="AW151" i="21"/>
  <c r="H91" i="21"/>
  <c r="AY112" i="21"/>
  <c r="BA112" i="21" s="1"/>
  <c r="AY65" i="21"/>
  <c r="BA65" i="21" s="1"/>
  <c r="AY129" i="21"/>
  <c r="AZ129" i="21" s="1"/>
  <c r="AY63" i="21"/>
  <c r="BA63" i="21" s="1"/>
  <c r="AX117" i="21"/>
  <c r="BC117" i="21"/>
  <c r="K117" i="21" s="1"/>
  <c r="AW117" i="21"/>
  <c r="AW97" i="21"/>
  <c r="AX97" i="21"/>
  <c r="BC97" i="21"/>
  <c r="K97" i="21" s="1"/>
  <c r="AY121" i="21"/>
  <c r="BA121" i="21" s="1"/>
  <c r="AX51" i="21"/>
  <c r="BC51" i="21"/>
  <c r="K51" i="21" s="1"/>
  <c r="AW51" i="21"/>
  <c r="H100" i="21"/>
  <c r="AY100" i="21"/>
  <c r="BA100" i="21" s="1"/>
  <c r="AX148" i="21"/>
  <c r="AW148" i="21"/>
  <c r="BC148" i="21"/>
  <c r="K148" i="21" s="1"/>
  <c r="BC58" i="21"/>
  <c r="K58" i="21" s="1"/>
  <c r="AW58" i="21"/>
  <c r="AX58" i="21"/>
  <c r="AY76" i="21"/>
  <c r="BA76" i="21" s="1"/>
  <c r="BC113" i="21"/>
  <c r="K113" i="21" s="1"/>
  <c r="AW113" i="21"/>
  <c r="AX113" i="21"/>
  <c r="AW139" i="21"/>
  <c r="AX139" i="21"/>
  <c r="BC139" i="21"/>
  <c r="K139" i="21" s="1"/>
  <c r="AW140" i="21"/>
  <c r="AX140" i="21"/>
  <c r="BC140" i="21"/>
  <c r="K140" i="21" s="1"/>
  <c r="BC46" i="21"/>
  <c r="K46" i="21" s="1"/>
  <c r="AW46" i="21"/>
  <c r="AX46" i="21"/>
  <c r="BC37" i="21"/>
  <c r="K37" i="21" s="1"/>
  <c r="AX37" i="21"/>
  <c r="AW37" i="21"/>
  <c r="AW85" i="21"/>
  <c r="BC85" i="21"/>
  <c r="K85" i="21" s="1"/>
  <c r="AX85" i="21"/>
  <c r="BC107" i="21"/>
  <c r="K107" i="21" s="1"/>
  <c r="AX107" i="21"/>
  <c r="AW107" i="21"/>
  <c r="AY68" i="21"/>
  <c r="BA68" i="21" s="1"/>
  <c r="AW153" i="21"/>
  <c r="AX153" i="21"/>
  <c r="BC153" i="21"/>
  <c r="K153" i="21" s="1"/>
  <c r="AW59" i="21"/>
  <c r="BC59" i="21"/>
  <c r="K59" i="21" s="1"/>
  <c r="AX59" i="21"/>
  <c r="AX60" i="21"/>
  <c r="BC60" i="21"/>
  <c r="K60" i="21" s="1"/>
  <c r="AW60" i="21"/>
  <c r="H121" i="21"/>
  <c r="CW143" i="21"/>
  <c r="BW101" i="21"/>
  <c r="CW148" i="21"/>
  <c r="CX147" i="21"/>
  <c r="CX148" i="21"/>
  <c r="CW154" i="21"/>
  <c r="CX154" i="21"/>
  <c r="BW153" i="21"/>
  <c r="CW153" i="21"/>
  <c r="CX153" i="21"/>
  <c r="CX144" i="21"/>
  <c r="BW144" i="21"/>
  <c r="CW147" i="21"/>
  <c r="BX153" i="21"/>
  <c r="CC153" i="21"/>
  <c r="S153" i="21" s="1"/>
  <c r="CC144" i="21"/>
  <c r="S144" i="21" s="1"/>
  <c r="BW154" i="21"/>
  <c r="CX143" i="21"/>
  <c r="BX148" i="21"/>
  <c r="CW144" i="21"/>
  <c r="BX144" i="21"/>
  <c r="CC154" i="21"/>
  <c r="S154" i="21" s="1"/>
  <c r="MC130" i="12"/>
  <c r="Y130" i="12" s="1"/>
  <c r="Z130" i="12" s="1"/>
  <c r="CX137" i="21"/>
  <c r="BX154" i="21"/>
  <c r="BW151" i="21"/>
  <c r="BW148" i="21"/>
  <c r="CX130" i="21"/>
  <c r="CC148" i="21"/>
  <c r="S148" i="21" s="1"/>
  <c r="CW130" i="21"/>
  <c r="BX151" i="21"/>
  <c r="CC147" i="21"/>
  <c r="S147" i="21" s="1"/>
  <c r="BX147" i="21"/>
  <c r="BW147" i="21"/>
  <c r="CC151" i="21"/>
  <c r="S151" i="21" s="1"/>
  <c r="P142" i="21"/>
  <c r="R142" i="21"/>
  <c r="BY142" i="21"/>
  <c r="CA142" i="21" s="1"/>
  <c r="CX151" i="21"/>
  <c r="CW151" i="21"/>
  <c r="CY142" i="21"/>
  <c r="DA142" i="21" s="1"/>
  <c r="CC143" i="21"/>
  <c r="S143" i="21" s="1"/>
  <c r="BW143" i="21"/>
  <c r="BX143" i="21"/>
  <c r="DC130" i="21"/>
  <c r="AA130" i="21" s="1"/>
  <c r="CX140" i="21"/>
  <c r="BX128" i="21"/>
  <c r="CW140" i="21"/>
  <c r="R36" i="21"/>
  <c r="CW137" i="21"/>
  <c r="BX136" i="21"/>
  <c r="CC136" i="21"/>
  <c r="S136" i="21" s="1"/>
  <c r="BW138" i="21"/>
  <c r="X72" i="21"/>
  <c r="DC59" i="21"/>
  <c r="AA59" i="21" s="1"/>
  <c r="CC139" i="21"/>
  <c r="S139" i="21" s="1"/>
  <c r="BX137" i="21"/>
  <c r="CW92" i="21"/>
  <c r="CW73" i="21"/>
  <c r="DC73" i="21"/>
  <c r="AA73" i="21" s="1"/>
  <c r="BX140" i="21"/>
  <c r="CX73" i="21"/>
  <c r="BW139" i="21"/>
  <c r="CX92" i="21"/>
  <c r="BW140" i="21"/>
  <c r="BX139" i="21"/>
  <c r="DC92" i="21"/>
  <c r="AA92" i="21" s="1"/>
  <c r="CC140" i="21"/>
  <c r="S140" i="21" s="1"/>
  <c r="CX47" i="21"/>
  <c r="BW130" i="21"/>
  <c r="CC48" i="21"/>
  <c r="S48" i="21" s="1"/>
  <c r="CC73" i="21"/>
  <c r="S73" i="21" s="1"/>
  <c r="CX139" i="21"/>
  <c r="BX49" i="21"/>
  <c r="CC137" i="21"/>
  <c r="S137" i="21" s="1"/>
  <c r="CW138" i="21"/>
  <c r="CW139" i="21"/>
  <c r="BX116" i="21"/>
  <c r="CX138" i="21"/>
  <c r="BW73" i="21"/>
  <c r="BW137" i="21"/>
  <c r="CX58" i="21"/>
  <c r="X112" i="21"/>
  <c r="BX73" i="21"/>
  <c r="BW67" i="21"/>
  <c r="BX67" i="21"/>
  <c r="BW136" i="21"/>
  <c r="CC49" i="21"/>
  <c r="S49" i="21" s="1"/>
  <c r="CC128" i="21"/>
  <c r="S128" i="21" s="1"/>
  <c r="BX50" i="21"/>
  <c r="BX138" i="21"/>
  <c r="DC154" i="21"/>
  <c r="BW92" i="21"/>
  <c r="DC147" i="21"/>
  <c r="AA147" i="21" s="1"/>
  <c r="DC153" i="21"/>
  <c r="AA153" i="21" s="1"/>
  <c r="DC151" i="21"/>
  <c r="AA151" i="21" s="1"/>
  <c r="DC148" i="21"/>
  <c r="AA148" i="21" s="1"/>
  <c r="DC144" i="21"/>
  <c r="AA144" i="21" s="1"/>
  <c r="BW49" i="21"/>
  <c r="DC143" i="21"/>
  <c r="AA143" i="21" s="1"/>
  <c r="CC92" i="21"/>
  <c r="S92" i="21" s="1"/>
  <c r="BW52" i="21"/>
  <c r="DC142" i="21"/>
  <c r="AA142" i="21" s="1"/>
  <c r="BW123" i="21"/>
  <c r="BX92" i="21"/>
  <c r="CC67" i="21"/>
  <c r="S67" i="21" s="1"/>
  <c r="CX106" i="21"/>
  <c r="CX136" i="21"/>
  <c r="CX128" i="21"/>
  <c r="CW128" i="21"/>
  <c r="DC85" i="21"/>
  <c r="AA85" i="21" s="1"/>
  <c r="CC97" i="21"/>
  <c r="S97" i="21" s="1"/>
  <c r="BW32" i="21"/>
  <c r="BW96" i="21"/>
  <c r="CX48" i="21"/>
  <c r="Z72" i="21"/>
  <c r="CC124" i="21"/>
  <c r="S124" i="21" s="1"/>
  <c r="CC130" i="21"/>
  <c r="S130" i="21" s="1"/>
  <c r="BX42" i="21"/>
  <c r="BX46" i="21"/>
  <c r="DC60" i="21"/>
  <c r="AA60" i="21" s="1"/>
  <c r="CC42" i="21"/>
  <c r="S42" i="21" s="1"/>
  <c r="DC32" i="21"/>
  <c r="AA32" i="21" s="1"/>
  <c r="Z112" i="21"/>
  <c r="BX96" i="21"/>
  <c r="BX31" i="21"/>
  <c r="CW106" i="21"/>
  <c r="CW136" i="21"/>
  <c r="R27" i="21"/>
  <c r="X100" i="21"/>
  <c r="DC107" i="21"/>
  <c r="AA107" i="21" s="1"/>
  <c r="P27" i="21"/>
  <c r="BX117" i="21"/>
  <c r="BX28" i="21"/>
  <c r="BW88" i="21"/>
  <c r="CC89" i="21"/>
  <c r="S89" i="21" s="1"/>
  <c r="CW105" i="21"/>
  <c r="BW86" i="21"/>
  <c r="CC101" i="21"/>
  <c r="S101" i="21" s="1"/>
  <c r="BX101" i="21"/>
  <c r="CW85" i="21"/>
  <c r="CX59" i="21"/>
  <c r="DC118" i="21"/>
  <c r="AA118" i="21" s="1"/>
  <c r="CX123" i="21"/>
  <c r="CC31" i="21"/>
  <c r="S31" i="21" s="1"/>
  <c r="BX51" i="21"/>
  <c r="CW59" i="21"/>
  <c r="CX118" i="21"/>
  <c r="DC58" i="21"/>
  <c r="AA58" i="21" s="1"/>
  <c r="CC51" i="21"/>
  <c r="S51" i="21" s="1"/>
  <c r="CC57" i="21"/>
  <c r="S57" i="21" s="1"/>
  <c r="BW124" i="21"/>
  <c r="CC132" i="21"/>
  <c r="S132" i="21" s="1"/>
  <c r="BY64" i="21"/>
  <c r="BZ64" i="21" s="1"/>
  <c r="BW51" i="21"/>
  <c r="BX57" i="21"/>
  <c r="DC31" i="21"/>
  <c r="AA31" i="21" s="1"/>
  <c r="CX60" i="21"/>
  <c r="BW37" i="21"/>
  <c r="CC28" i="21"/>
  <c r="S28" i="21" s="1"/>
  <c r="CW28" i="21"/>
  <c r="CY56" i="21"/>
  <c r="CZ56" i="21" s="1"/>
  <c r="BW118" i="21"/>
  <c r="CX107" i="21"/>
  <c r="DC126" i="21"/>
  <c r="AA126" i="21" s="1"/>
  <c r="CC33" i="21"/>
  <c r="S33" i="21" s="1"/>
  <c r="DC67" i="21"/>
  <c r="AA67" i="21" s="1"/>
  <c r="BW50" i="21"/>
  <c r="DC30" i="21"/>
  <c r="AA30" i="21" s="1"/>
  <c r="CW51" i="21"/>
  <c r="CX31" i="21"/>
  <c r="BX85" i="21"/>
  <c r="BX47" i="21"/>
  <c r="BW97" i="21"/>
  <c r="CX50" i="21"/>
  <c r="BX124" i="21"/>
  <c r="CX30" i="21"/>
  <c r="DC57" i="21"/>
  <c r="AA57" i="21" s="1"/>
  <c r="BX86" i="21"/>
  <c r="CC60" i="21"/>
  <c r="S60" i="21" s="1"/>
  <c r="DC61" i="21"/>
  <c r="AA61" i="21" s="1"/>
  <c r="BX97" i="21"/>
  <c r="CX32" i="21"/>
  <c r="CC46" i="21"/>
  <c r="S46" i="21" s="1"/>
  <c r="CY109" i="21"/>
  <c r="CZ109" i="21" s="1"/>
  <c r="CW107" i="21"/>
  <c r="BW57" i="21"/>
  <c r="CY36" i="21"/>
  <c r="CZ36" i="21" s="1"/>
  <c r="CW118" i="21"/>
  <c r="DC123" i="21"/>
  <c r="AA123" i="21" s="1"/>
  <c r="CW31" i="21"/>
  <c r="BX48" i="21"/>
  <c r="CW49" i="21"/>
  <c r="CX85" i="21"/>
  <c r="CW98" i="21"/>
  <c r="DC106" i="21"/>
  <c r="AA106" i="21" s="1"/>
  <c r="CW123" i="21"/>
  <c r="BW132" i="21"/>
  <c r="CC105" i="21"/>
  <c r="S105" i="21" s="1"/>
  <c r="BX60" i="21"/>
  <c r="BW89" i="21"/>
  <c r="CX46" i="21"/>
  <c r="CC78" i="21"/>
  <c r="S78" i="21" s="1"/>
  <c r="CC96" i="21"/>
  <c r="S96" i="21" s="1"/>
  <c r="BX105" i="21"/>
  <c r="CW54" i="21"/>
  <c r="BY109" i="21"/>
  <c r="BZ109" i="21" s="1"/>
  <c r="BX88" i="21"/>
  <c r="BW31" i="21"/>
  <c r="CC117" i="21"/>
  <c r="S117" i="21" s="1"/>
  <c r="CC118" i="21"/>
  <c r="S118" i="21" s="1"/>
  <c r="BY29" i="21"/>
  <c r="BZ29" i="21" s="1"/>
  <c r="BX89" i="21"/>
  <c r="BW42" i="21"/>
  <c r="CX51" i="21"/>
  <c r="BW105" i="21"/>
  <c r="CW52" i="21"/>
  <c r="CW57" i="21"/>
  <c r="DC117" i="21"/>
  <c r="AA117" i="21" s="1"/>
  <c r="CW48" i="21"/>
  <c r="CW60" i="21"/>
  <c r="CW47" i="21"/>
  <c r="CC138" i="21"/>
  <c r="S138" i="21" s="1"/>
  <c r="CC50" i="21"/>
  <c r="S50" i="21" s="1"/>
  <c r="CW30" i="21"/>
  <c r="CX49" i="21"/>
  <c r="CW58" i="21"/>
  <c r="CC86" i="21"/>
  <c r="S86" i="21" s="1"/>
  <c r="BW117" i="21"/>
  <c r="CX28" i="21"/>
  <c r="CX105" i="21"/>
  <c r="CX117" i="21"/>
  <c r="CY104" i="21"/>
  <c r="CZ104" i="21" s="1"/>
  <c r="CW37" i="21"/>
  <c r="BW58" i="21"/>
  <c r="CC116" i="21"/>
  <c r="S116" i="21" s="1"/>
  <c r="CC88" i="21"/>
  <c r="S88" i="21" s="1"/>
  <c r="CW50" i="21"/>
  <c r="CX52" i="21"/>
  <c r="DC105" i="21"/>
  <c r="AA105" i="21" s="1"/>
  <c r="CW117" i="21"/>
  <c r="CX37" i="21"/>
  <c r="BX58" i="21"/>
  <c r="DC98" i="21"/>
  <c r="AA98" i="21" s="1"/>
  <c r="BW116" i="21"/>
  <c r="BW78" i="21"/>
  <c r="CC85" i="21"/>
  <c r="S85" i="21" s="1"/>
  <c r="CC59" i="21"/>
  <c r="S59" i="21" s="1"/>
  <c r="CC32" i="21"/>
  <c r="S32" i="21" s="1"/>
  <c r="DC128" i="21"/>
  <c r="AA128" i="21" s="1"/>
  <c r="CY94" i="21"/>
  <c r="CZ94" i="21" s="1"/>
  <c r="CX57" i="21"/>
  <c r="CC58" i="21"/>
  <c r="S58" i="21" s="1"/>
  <c r="CX98" i="21"/>
  <c r="BW47" i="21"/>
  <c r="BW46" i="21"/>
  <c r="BX78" i="21"/>
  <c r="CX67" i="21"/>
  <c r="BW85" i="21"/>
  <c r="CC37" i="21"/>
  <c r="S37" i="21" s="1"/>
  <c r="BW59" i="21"/>
  <c r="BX118" i="21"/>
  <c r="BX32" i="21"/>
  <c r="CX54" i="21"/>
  <c r="CX61" i="21"/>
  <c r="X27" i="21"/>
  <c r="Z91" i="21"/>
  <c r="CC47" i="21"/>
  <c r="S47" i="21" s="1"/>
  <c r="BW28" i="21"/>
  <c r="CC52" i="21"/>
  <c r="S52" i="21" s="1"/>
  <c r="BX123" i="21"/>
  <c r="CW32" i="21"/>
  <c r="CW46" i="21"/>
  <c r="CW67" i="21"/>
  <c r="BY134" i="21"/>
  <c r="BZ134" i="21" s="1"/>
  <c r="CY121" i="21"/>
  <c r="CZ121" i="21" s="1"/>
  <c r="BY104" i="21"/>
  <c r="BZ104" i="21" s="1"/>
  <c r="BX37" i="21"/>
  <c r="BX59" i="21"/>
  <c r="BW33" i="21"/>
  <c r="CW61" i="21"/>
  <c r="MC126" i="12"/>
  <c r="Y126" i="12" s="1"/>
  <c r="Z126" i="12" s="1"/>
  <c r="BX130" i="21"/>
  <c r="BX52" i="21"/>
  <c r="Z111" i="21"/>
  <c r="CC123" i="21"/>
  <c r="S123" i="21" s="1"/>
  <c r="BX132" i="21"/>
  <c r="BW48" i="21"/>
  <c r="CW126" i="21"/>
  <c r="BX33" i="21"/>
  <c r="BY121" i="21"/>
  <c r="BZ121" i="21" s="1"/>
  <c r="DC28" i="21"/>
  <c r="AA28" i="21" s="1"/>
  <c r="CX126" i="21"/>
  <c r="BW60" i="21"/>
  <c r="BY94" i="21"/>
  <c r="CA94" i="21" s="1"/>
  <c r="BW54" i="21"/>
  <c r="BX54" i="21"/>
  <c r="CC54" i="21"/>
  <c r="S54" i="21" s="1"/>
  <c r="BY74" i="21"/>
  <c r="CA74" i="21" s="1"/>
  <c r="BY27" i="21"/>
  <c r="CA27" i="21" s="1"/>
  <c r="X111" i="21"/>
  <c r="R91" i="21"/>
  <c r="CY93" i="21"/>
  <c r="DA93" i="21" s="1"/>
  <c r="P111" i="21"/>
  <c r="BX115" i="21"/>
  <c r="CC115" i="21"/>
  <c r="S115" i="21" s="1"/>
  <c r="BW115" i="21"/>
  <c r="BY100" i="21"/>
  <c r="CA100" i="21" s="1"/>
  <c r="CW88" i="21"/>
  <c r="CX88" i="21"/>
  <c r="DC88" i="21"/>
  <c r="AA88" i="21" s="1"/>
  <c r="CC126" i="21"/>
  <c r="S126" i="21" s="1"/>
  <c r="BW126" i="21"/>
  <c r="BX126" i="21"/>
  <c r="CC114" i="21"/>
  <c r="S114" i="21" s="1"/>
  <c r="BW114" i="21"/>
  <c r="BX114" i="21"/>
  <c r="CC98" i="21"/>
  <c r="S98" i="21" s="1"/>
  <c r="BW98" i="21"/>
  <c r="BX98" i="21"/>
  <c r="DC96" i="21"/>
  <c r="AA96" i="21" s="1"/>
  <c r="CX96" i="21"/>
  <c r="CW96" i="21"/>
  <c r="CY125" i="21"/>
  <c r="CZ125" i="21" s="1"/>
  <c r="DC113" i="21"/>
  <c r="AA113" i="21" s="1"/>
  <c r="CX113" i="21"/>
  <c r="CW113" i="21"/>
  <c r="BW87" i="21"/>
  <c r="BX87" i="21"/>
  <c r="CC87" i="21"/>
  <c r="S87" i="21" s="1"/>
  <c r="CY134" i="21"/>
  <c r="CZ134" i="21" s="1"/>
  <c r="CY102" i="21"/>
  <c r="CZ102" i="21" s="1"/>
  <c r="BY63" i="21"/>
  <c r="CA63" i="21" s="1"/>
  <c r="DC97" i="21"/>
  <c r="AA97" i="21" s="1"/>
  <c r="CW97" i="21"/>
  <c r="CX97" i="21"/>
  <c r="CY62" i="21"/>
  <c r="DA62" i="21" s="1"/>
  <c r="P36" i="21"/>
  <c r="R111" i="21"/>
  <c r="BY75" i="21"/>
  <c r="CA75" i="21" s="1"/>
  <c r="BY68" i="21"/>
  <c r="CA68" i="21" s="1"/>
  <c r="P91" i="21"/>
  <c r="BW113" i="21"/>
  <c r="CC113" i="21"/>
  <c r="S113" i="21" s="1"/>
  <c r="BX113" i="21"/>
  <c r="CY100" i="21"/>
  <c r="DA100" i="21" s="1"/>
  <c r="X134" i="21"/>
  <c r="Z134" i="21"/>
  <c r="BY77" i="21"/>
  <c r="CA77" i="21" s="1"/>
  <c r="R134" i="21"/>
  <c r="P134" i="21"/>
  <c r="DC114" i="21"/>
  <c r="AA114" i="21" s="1"/>
  <c r="CX114" i="21"/>
  <c r="CW114" i="21"/>
  <c r="BX30" i="21"/>
  <c r="BW30" i="21"/>
  <c r="CC30" i="21"/>
  <c r="S30" i="21" s="1"/>
  <c r="DC78" i="21"/>
  <c r="AA78" i="21" s="1"/>
  <c r="CX78" i="21"/>
  <c r="CW78" i="21"/>
  <c r="Z100" i="21"/>
  <c r="BY127" i="21"/>
  <c r="BZ127" i="21" s="1"/>
  <c r="BY56" i="21"/>
  <c r="CA56" i="21" s="1"/>
  <c r="CY74" i="21"/>
  <c r="DA74" i="21" s="1"/>
  <c r="BY111" i="21"/>
  <c r="CA111" i="21" s="1"/>
  <c r="CY111" i="21"/>
  <c r="DA111" i="21" s="1"/>
  <c r="BY103" i="21"/>
  <c r="BZ103" i="21" s="1"/>
  <c r="CY40" i="21"/>
  <c r="DA40" i="21" s="1"/>
  <c r="CW86" i="21"/>
  <c r="CX86" i="21"/>
  <c r="DC86" i="21"/>
  <c r="AA86" i="21" s="1"/>
  <c r="P100" i="21"/>
  <c r="CY68" i="21"/>
  <c r="DA68" i="21" s="1"/>
  <c r="CY103" i="21"/>
  <c r="DA103" i="21" s="1"/>
  <c r="CX135" i="21"/>
  <c r="CW135" i="21"/>
  <c r="CX132" i="21"/>
  <c r="CW132" i="21"/>
  <c r="DC132" i="21"/>
  <c r="AA132" i="21" s="1"/>
  <c r="R56" i="21"/>
  <c r="P56" i="21"/>
  <c r="BW61" i="21"/>
  <c r="BX61" i="21"/>
  <c r="CC61" i="21"/>
  <c r="S61" i="21" s="1"/>
  <c r="CY70" i="21"/>
  <c r="DA70" i="21" s="1"/>
  <c r="BW122" i="21"/>
  <c r="BX122" i="21"/>
  <c r="CC122" i="21"/>
  <c r="S122" i="21" s="1"/>
  <c r="X91" i="21"/>
  <c r="CY64" i="21"/>
  <c r="DA64" i="21" s="1"/>
  <c r="CC106" i="21"/>
  <c r="S106" i="21" s="1"/>
  <c r="BX106" i="21"/>
  <c r="BW106" i="21"/>
  <c r="DC115" i="21"/>
  <c r="AA115" i="21" s="1"/>
  <c r="CW115" i="21"/>
  <c r="CX115" i="21"/>
  <c r="BY112" i="21"/>
  <c r="CA112" i="21" s="1"/>
  <c r="CW101" i="21"/>
  <c r="CX101" i="21"/>
  <c r="DC101" i="21"/>
  <c r="AA101" i="21" s="1"/>
  <c r="CY77" i="21"/>
  <c r="CZ77" i="21" s="1"/>
  <c r="CY127" i="21"/>
  <c r="CZ127" i="21" s="1"/>
  <c r="DC124" i="21"/>
  <c r="AA124" i="21" s="1"/>
  <c r="CX124" i="21"/>
  <c r="CW124" i="21"/>
  <c r="CX42" i="21"/>
  <c r="CW42" i="21"/>
  <c r="CY112" i="21"/>
  <c r="DA112" i="21" s="1"/>
  <c r="CY69" i="21"/>
  <c r="DA69" i="21" s="1"/>
  <c r="CY39" i="21"/>
  <c r="DA39" i="21" s="1"/>
  <c r="CY76" i="21"/>
  <c r="DA76" i="21" s="1"/>
  <c r="CY110" i="21"/>
  <c r="DA110" i="21" s="1"/>
  <c r="CY29" i="21"/>
  <c r="DA29" i="21" s="1"/>
  <c r="CY66" i="21"/>
  <c r="DA66" i="21" s="1"/>
  <c r="CC119" i="21"/>
  <c r="S119" i="21" s="1"/>
  <c r="BX119" i="21"/>
  <c r="BW119" i="21"/>
  <c r="Z36" i="21"/>
  <c r="BY110" i="21"/>
  <c r="CA110" i="21" s="1"/>
  <c r="R112" i="21"/>
  <c r="R100" i="21"/>
  <c r="BY36" i="21"/>
  <c r="BZ36" i="21" s="1"/>
  <c r="CX119" i="21"/>
  <c r="DC119" i="21"/>
  <c r="AA119" i="21" s="1"/>
  <c r="CW119" i="21"/>
  <c r="CY95" i="21"/>
  <c r="DA95" i="21" s="1"/>
  <c r="BY69" i="21"/>
  <c r="BZ69" i="21" s="1"/>
  <c r="CY27" i="21"/>
  <c r="CZ27" i="21" s="1"/>
  <c r="Z27" i="21"/>
  <c r="Z121" i="21"/>
  <c r="X121" i="21"/>
  <c r="CX122" i="21"/>
  <c r="DC122" i="21"/>
  <c r="AA122" i="21" s="1"/>
  <c r="CW122" i="21"/>
  <c r="BY125" i="21"/>
  <c r="CA125" i="21" s="1"/>
  <c r="BW107" i="21"/>
  <c r="CC107" i="21"/>
  <c r="S107" i="21" s="1"/>
  <c r="BX107" i="21"/>
  <c r="CY63" i="21"/>
  <c r="DA63" i="21" s="1"/>
  <c r="BY66" i="21"/>
  <c r="CA66" i="21" s="1"/>
  <c r="BY65" i="21"/>
  <c r="CA65" i="21" s="1"/>
  <c r="CX33" i="21"/>
  <c r="CW33" i="21"/>
  <c r="DC33" i="21"/>
  <c r="AA33" i="21" s="1"/>
  <c r="CX89" i="21"/>
  <c r="CW89" i="21"/>
  <c r="DC89" i="21"/>
  <c r="AA89" i="21" s="1"/>
  <c r="P112" i="21"/>
  <c r="P72" i="21"/>
  <c r="CY41" i="21"/>
  <c r="DA41" i="21" s="1"/>
  <c r="S39" i="21"/>
  <c r="CY91" i="21"/>
  <c r="CZ91" i="21" s="1"/>
  <c r="BY76" i="21"/>
  <c r="CA76" i="21" s="1"/>
  <c r="R72" i="21"/>
  <c r="BY41" i="21"/>
  <c r="CA41" i="21" s="1"/>
  <c r="BY62" i="21"/>
  <c r="CA62" i="21" s="1"/>
  <c r="CY129" i="21"/>
  <c r="CZ129" i="21" s="1"/>
  <c r="BY91" i="21"/>
  <c r="BZ91" i="21" s="1"/>
  <c r="BY95" i="21"/>
  <c r="CA95" i="21" s="1"/>
  <c r="BY93" i="21"/>
  <c r="CA93" i="21" s="1"/>
  <c r="BY40" i="21"/>
  <c r="CA40" i="21" s="1"/>
  <c r="CW87" i="21"/>
  <c r="DC87" i="21"/>
  <c r="AA87" i="21" s="1"/>
  <c r="CX87" i="21"/>
  <c r="CY75" i="21"/>
  <c r="DA75" i="21" s="1"/>
  <c r="BY72" i="21"/>
  <c r="BZ72" i="21" s="1"/>
  <c r="BY70" i="21"/>
  <c r="CA70" i="21" s="1"/>
  <c r="BX135" i="21"/>
  <c r="CC135" i="21"/>
  <c r="S135" i="21" s="1"/>
  <c r="BW135" i="21"/>
  <c r="BY39" i="21"/>
  <c r="CA39" i="21" s="1"/>
  <c r="BY102" i="21"/>
  <c r="BZ102" i="21" s="1"/>
  <c r="X36" i="21"/>
  <c r="BY129" i="21"/>
  <c r="CA129" i="21" s="1"/>
  <c r="CY65" i="21"/>
  <c r="DA65" i="21" s="1"/>
  <c r="CW116" i="21"/>
  <c r="CX116" i="21"/>
  <c r="DC116" i="21"/>
  <c r="AA116" i="21" s="1"/>
  <c r="CY72" i="21"/>
  <c r="CZ72" i="21" s="1"/>
  <c r="DC139" i="21"/>
  <c r="AA139" i="21" s="1"/>
  <c r="DC134" i="21"/>
  <c r="AA134" i="21" s="1"/>
  <c r="DC138" i="21"/>
  <c r="AA138" i="21" s="1"/>
  <c r="DC136" i="21"/>
  <c r="AA136" i="21" s="1"/>
  <c r="DC135" i="21"/>
  <c r="AA135" i="21" s="1"/>
  <c r="DC140" i="21"/>
  <c r="AA140" i="21" s="1"/>
  <c r="DC137" i="21"/>
  <c r="AA137" i="21" s="1"/>
  <c r="MB29" i="12"/>
  <c r="W29" i="12" s="1"/>
  <c r="X29" i="12" s="1"/>
  <c r="ID29" i="12"/>
  <c r="Q29" i="12" s="1"/>
  <c r="R29" i="12" s="1"/>
  <c r="IC29" i="12"/>
  <c r="O29" i="12" s="1"/>
  <c r="P29" i="12" s="1"/>
  <c r="MC29" i="12"/>
  <c r="Y29" i="12" s="1"/>
  <c r="Z29" i="12" s="1"/>
  <c r="DC42" i="21"/>
  <c r="DC54" i="21"/>
  <c r="DC48" i="21"/>
  <c r="DC52" i="21"/>
  <c r="DC36" i="21"/>
  <c r="AA36" i="21" s="1"/>
  <c r="DC41" i="21"/>
  <c r="DC51" i="21"/>
  <c r="DC50" i="21"/>
  <c r="DC40" i="21"/>
  <c r="DC39" i="21"/>
  <c r="DC49" i="21"/>
  <c r="DC47" i="21"/>
  <c r="DC37" i="21"/>
  <c r="DC46" i="21"/>
  <c r="MA114" i="12"/>
  <c r="AA114" i="12" s="1"/>
  <c r="HW115" i="12"/>
  <c r="LU114" i="12"/>
  <c r="DC115" i="12"/>
  <c r="DT115" i="12"/>
  <c r="DB115" i="12"/>
  <c r="ID115" i="12"/>
  <c r="Q115" i="12" s="1"/>
  <c r="R115" i="12" s="1"/>
  <c r="MB115" i="12"/>
  <c r="W115" i="12" s="1"/>
  <c r="X115" i="12" s="1"/>
  <c r="MA115" i="12"/>
  <c r="AA115" i="12" s="1"/>
  <c r="IB115" i="12"/>
  <c r="S115" i="12" s="1"/>
  <c r="DH115" i="12"/>
  <c r="CN115" i="12"/>
  <c r="CO115" i="12"/>
  <c r="AP115" i="12"/>
  <c r="BE115" i="12"/>
  <c r="AK115" i="12"/>
  <c r="CC115" i="12"/>
  <c r="AR115" i="12"/>
  <c r="MA130" i="12"/>
  <c r="AA130" i="12" s="1"/>
  <c r="BU115" i="12"/>
  <c r="CA115" i="12"/>
  <c r="BL115" i="12"/>
  <c r="LV114" i="12"/>
  <c r="HV114" i="12"/>
  <c r="IB114" i="12"/>
  <c r="S114" i="12" s="1"/>
  <c r="HV115" i="12"/>
  <c r="IC115" i="12"/>
  <c r="O115" i="12" s="1"/>
  <c r="P115" i="12" s="1"/>
  <c r="MC115" i="12"/>
  <c r="Y115" i="12" s="1"/>
  <c r="Z115" i="12" s="1"/>
  <c r="CQ115" i="12"/>
  <c r="CI115" i="12"/>
  <c r="CZ115" i="12"/>
  <c r="HW114" i="12"/>
  <c r="MA128" i="12"/>
  <c r="AA128" i="12" s="1"/>
  <c r="MC128" i="12"/>
  <c r="Y128" i="12" s="1"/>
  <c r="Z128" i="12" s="1"/>
  <c r="X129" i="12"/>
  <c r="MC119" i="12"/>
  <c r="Y119" i="12" s="1"/>
  <c r="Z119" i="12" s="1"/>
  <c r="IC126" i="12"/>
  <c r="O126" i="12" s="1"/>
  <c r="P126" i="12" s="1"/>
  <c r="ID126" i="12"/>
  <c r="Q126" i="12" s="1"/>
  <c r="R126" i="12" s="1"/>
  <c r="DB119" i="12"/>
  <c r="DB116" i="12"/>
  <c r="DB117" i="12"/>
  <c r="DB118" i="12"/>
  <c r="ID130" i="12"/>
  <c r="Q130" i="12" s="1"/>
  <c r="R130" i="12" s="1"/>
  <c r="MC117" i="12"/>
  <c r="Y117" i="12" s="1"/>
  <c r="Z117" i="12" s="1"/>
  <c r="CI116" i="12"/>
  <c r="CI117" i="12"/>
  <c r="CI118" i="12"/>
  <c r="CI119" i="12"/>
  <c r="ID117" i="12"/>
  <c r="Q117" i="12" s="1"/>
  <c r="R117" i="12" s="1"/>
  <c r="CH116" i="12"/>
  <c r="CH117" i="12"/>
  <c r="CH119" i="12"/>
  <c r="CH118" i="12"/>
  <c r="AV116" i="12"/>
  <c r="AV117" i="12"/>
  <c r="AV118" i="12"/>
  <c r="AV119" i="12"/>
  <c r="BU116" i="12"/>
  <c r="BU117" i="12"/>
  <c r="BU118" i="12"/>
  <c r="BU119" i="12"/>
  <c r="BV119" i="12"/>
  <c r="BV116" i="12"/>
  <c r="BV117" i="12"/>
  <c r="BV118" i="12"/>
  <c r="ED129" i="12"/>
  <c r="G129" i="12" s="1"/>
  <c r="DN130" i="12"/>
  <c r="DF117" i="12"/>
  <c r="DF118" i="12"/>
  <c r="DF119" i="12"/>
  <c r="DF116" i="12"/>
  <c r="BZ116" i="12"/>
  <c r="BZ119" i="12"/>
  <c r="BZ117" i="12"/>
  <c r="BZ118" i="12"/>
  <c r="AQ118" i="12"/>
  <c r="AQ119" i="12"/>
  <c r="AQ116" i="12"/>
  <c r="AQ117" i="12"/>
  <c r="AS116" i="12"/>
  <c r="AS117" i="12"/>
  <c r="AS118" i="12"/>
  <c r="AS119" i="12"/>
  <c r="CL119" i="12"/>
  <c r="CL116" i="12"/>
  <c r="CL117" i="12"/>
  <c r="CL118" i="12"/>
  <c r="CF119" i="12"/>
  <c r="CF116" i="12"/>
  <c r="CF118" i="12"/>
  <c r="CF117" i="12"/>
  <c r="IC119" i="12"/>
  <c r="O119" i="12" s="1"/>
  <c r="P119" i="12" s="1"/>
  <c r="CB118" i="12"/>
  <c r="CB119" i="12"/>
  <c r="CB117" i="12"/>
  <c r="CB116" i="12"/>
  <c r="LW110" i="12"/>
  <c r="LY110" i="12" s="1"/>
  <c r="BA117" i="12"/>
  <c r="BA118" i="12"/>
  <c r="BA119" i="12"/>
  <c r="BA116" i="12"/>
  <c r="AK116" i="12"/>
  <c r="AK117" i="12"/>
  <c r="AK118" i="12"/>
  <c r="AK119" i="12"/>
  <c r="BE119" i="12"/>
  <c r="BE116" i="12"/>
  <c r="BE117" i="12"/>
  <c r="BE118" i="12"/>
  <c r="CG116" i="12"/>
  <c r="CG117" i="12"/>
  <c r="CG118" i="12"/>
  <c r="CG119" i="12"/>
  <c r="BJ116" i="12"/>
  <c r="BJ117" i="12"/>
  <c r="BJ118" i="12"/>
  <c r="BJ119" i="12"/>
  <c r="CR119" i="12"/>
  <c r="CR116" i="12"/>
  <c r="CR118" i="12"/>
  <c r="CR117" i="12"/>
  <c r="ED125" i="12"/>
  <c r="G125" i="12" s="1"/>
  <c r="DN126" i="12"/>
  <c r="P110" i="12"/>
  <c r="R110" i="12"/>
  <c r="HX111" i="12"/>
  <c r="HZ111" i="12" s="1"/>
  <c r="AU119" i="12"/>
  <c r="AU116" i="12"/>
  <c r="AU117" i="12"/>
  <c r="AU118" i="12"/>
  <c r="CZ116" i="12"/>
  <c r="CZ117" i="12"/>
  <c r="CZ118" i="12"/>
  <c r="CZ119" i="12"/>
  <c r="HX125" i="12"/>
  <c r="HZ125" i="12" s="1"/>
  <c r="AM119" i="12"/>
  <c r="AM116" i="12"/>
  <c r="AM118" i="12"/>
  <c r="AM117" i="12"/>
  <c r="CS119" i="12"/>
  <c r="CS116" i="12"/>
  <c r="CS117" i="12"/>
  <c r="CS118" i="12"/>
  <c r="DQ116" i="12"/>
  <c r="DQ117" i="12"/>
  <c r="DQ118" i="12"/>
  <c r="DQ119" i="12"/>
  <c r="IC118" i="12"/>
  <c r="O118" i="12" s="1"/>
  <c r="P118" i="12" s="1"/>
  <c r="R111" i="12"/>
  <c r="P111" i="12"/>
  <c r="CT119" i="12"/>
  <c r="CT116" i="12"/>
  <c r="CT117" i="12"/>
  <c r="CT118" i="12"/>
  <c r="P129" i="12"/>
  <c r="R129" i="12"/>
  <c r="MC118" i="12"/>
  <c r="Y118" i="12" s="1"/>
  <c r="Z118" i="12" s="1"/>
  <c r="ID116" i="12"/>
  <c r="Q116" i="12" s="1"/>
  <c r="R116" i="12" s="1"/>
  <c r="LW127" i="12"/>
  <c r="LY127" i="12" s="1"/>
  <c r="IC130" i="12"/>
  <c r="O130" i="12" s="1"/>
  <c r="P130" i="12" s="1"/>
  <c r="AR119" i="12"/>
  <c r="AR116" i="12"/>
  <c r="AR118" i="12"/>
  <c r="AR117" i="12"/>
  <c r="CC116" i="12"/>
  <c r="CC117" i="12"/>
  <c r="CC118" i="12"/>
  <c r="CC119" i="12"/>
  <c r="AJ130" i="12"/>
  <c r="DW129" i="12"/>
  <c r="EC129" i="12"/>
  <c r="DX129" i="12"/>
  <c r="CU118" i="12"/>
  <c r="CU119" i="12"/>
  <c r="CU116" i="12"/>
  <c r="CU117" i="12"/>
  <c r="BP117" i="12"/>
  <c r="BP118" i="12"/>
  <c r="BP119" i="12"/>
  <c r="BP116" i="12"/>
  <c r="BQ119" i="12"/>
  <c r="BQ116" i="12"/>
  <c r="BQ117" i="12"/>
  <c r="BQ118" i="12"/>
  <c r="AY118" i="12"/>
  <c r="AY119" i="12"/>
  <c r="AY116" i="12"/>
  <c r="AY117" i="12"/>
  <c r="IC117" i="12"/>
  <c r="O117" i="12" s="1"/>
  <c r="P117" i="12" s="1"/>
  <c r="EE129" i="12"/>
  <c r="I129" i="12" s="1"/>
  <c r="CQ130" i="12"/>
  <c r="BO117" i="12"/>
  <c r="BO118" i="12"/>
  <c r="BO119" i="12"/>
  <c r="BO116" i="12"/>
  <c r="LW125" i="12"/>
  <c r="LY125" i="12" s="1"/>
  <c r="CA116" i="12"/>
  <c r="CA117" i="12"/>
  <c r="CA118" i="12"/>
  <c r="CA119" i="12"/>
  <c r="CN117" i="12"/>
  <c r="CN118" i="12"/>
  <c r="CN119" i="12"/>
  <c r="CN116" i="12"/>
  <c r="LW111" i="12"/>
  <c r="LX111" i="12" s="1"/>
  <c r="MC116" i="12"/>
  <c r="Y116" i="12" s="1"/>
  <c r="Z116" i="12" s="1"/>
  <c r="CK119" i="12"/>
  <c r="CK116" i="12"/>
  <c r="CK117" i="12"/>
  <c r="CK118" i="12"/>
  <c r="BM116" i="12"/>
  <c r="BM117" i="12"/>
  <c r="BM118" i="12"/>
  <c r="BM119" i="12"/>
  <c r="CO116" i="12"/>
  <c r="CO117" i="12"/>
  <c r="CO118" i="12"/>
  <c r="CO119" i="12"/>
  <c r="BY116" i="12"/>
  <c r="BY117" i="12"/>
  <c r="BY118" i="12"/>
  <c r="BY119" i="12"/>
  <c r="DR119" i="12"/>
  <c r="DR116" i="12"/>
  <c r="DR117" i="12"/>
  <c r="DR118" i="12"/>
  <c r="LU128" i="12"/>
  <c r="LV128" i="12"/>
  <c r="HX110" i="12"/>
  <c r="HZ110" i="12" s="1"/>
  <c r="EE111" i="12"/>
  <c r="I111" i="12" s="1"/>
  <c r="CQ116" i="12"/>
  <c r="CQ117" i="12"/>
  <c r="CQ118" i="12"/>
  <c r="CQ119" i="12"/>
  <c r="DW125" i="12"/>
  <c r="EC125" i="12"/>
  <c r="AJ126" i="12"/>
  <c r="DX125" i="12"/>
  <c r="DA116" i="12"/>
  <c r="DA117" i="12"/>
  <c r="DA118" i="12"/>
  <c r="DA119" i="12"/>
  <c r="DK118" i="12"/>
  <c r="DK119" i="12"/>
  <c r="DK116" i="12"/>
  <c r="DK117" i="12"/>
  <c r="F125" i="12"/>
  <c r="DU126" i="12"/>
  <c r="F126" i="12" s="1"/>
  <c r="CD119" i="12"/>
  <c r="CD116" i="12"/>
  <c r="CD118" i="12"/>
  <c r="CD117" i="12"/>
  <c r="IB126" i="12"/>
  <c r="S126" i="12" s="1"/>
  <c r="IC116" i="12"/>
  <c r="O116" i="12" s="1"/>
  <c r="P116" i="12" s="1"/>
  <c r="CX119" i="12"/>
  <c r="CX116" i="12"/>
  <c r="CX117" i="12"/>
  <c r="CX118" i="12"/>
  <c r="AL117" i="12"/>
  <c r="AL118" i="12"/>
  <c r="AL116" i="12"/>
  <c r="AL119" i="12"/>
  <c r="CJ118" i="12"/>
  <c r="CJ119" i="12"/>
  <c r="CJ116" i="12"/>
  <c r="CJ117" i="12"/>
  <c r="LU126" i="12"/>
  <c r="LV126" i="12"/>
  <c r="DL117" i="12"/>
  <c r="DL118" i="12"/>
  <c r="DL119" i="12"/>
  <c r="DL116" i="12"/>
  <c r="AX118" i="12"/>
  <c r="AX119" i="12"/>
  <c r="AX116" i="12"/>
  <c r="AX117" i="12"/>
  <c r="ID119" i="12"/>
  <c r="Q119" i="12" s="1"/>
  <c r="R119" i="12" s="1"/>
  <c r="MA126" i="12"/>
  <c r="AA126" i="12" s="1"/>
  <c r="EE125" i="12"/>
  <c r="I125" i="12" s="1"/>
  <c r="CQ126" i="12"/>
  <c r="HX129" i="12"/>
  <c r="HZ129" i="12" s="1"/>
  <c r="LV130" i="12"/>
  <c r="LU130" i="12"/>
  <c r="HW126" i="12"/>
  <c r="HV126" i="12"/>
  <c r="AO116" i="12"/>
  <c r="AO117" i="12"/>
  <c r="AO118" i="12"/>
  <c r="AO119" i="12"/>
  <c r="P125" i="12"/>
  <c r="R125" i="12"/>
  <c r="DI116" i="12"/>
  <c r="DI117" i="12"/>
  <c r="DI118" i="12"/>
  <c r="DI119" i="12"/>
  <c r="MB118" i="12"/>
  <c r="W118" i="12" s="1"/>
  <c r="X118" i="12" s="1"/>
  <c r="DE119" i="12"/>
  <c r="DE116" i="12"/>
  <c r="DE118" i="12"/>
  <c r="DE117" i="12"/>
  <c r="BD116" i="12"/>
  <c r="BD117" i="12"/>
  <c r="BD118" i="12"/>
  <c r="BD119" i="12"/>
  <c r="X125" i="12"/>
  <c r="BB116" i="12"/>
  <c r="BB117" i="12"/>
  <c r="BB118" i="12"/>
  <c r="BB119" i="12"/>
  <c r="CP116" i="12"/>
  <c r="CP119" i="12"/>
  <c r="CP117" i="12"/>
  <c r="CP118" i="12"/>
  <c r="BT117" i="12"/>
  <c r="BT118" i="12"/>
  <c r="BT119" i="12"/>
  <c r="BT116" i="12"/>
  <c r="IB130" i="12"/>
  <c r="S130" i="12" s="1"/>
  <c r="AT119" i="12"/>
  <c r="AT116" i="12"/>
  <c r="AT117" i="12"/>
  <c r="AT118" i="12"/>
  <c r="BG118" i="12"/>
  <c r="BG119" i="12"/>
  <c r="BG116" i="12"/>
  <c r="BG117" i="12"/>
  <c r="ID118" i="12"/>
  <c r="Q118" i="12" s="1"/>
  <c r="R118" i="12" s="1"/>
  <c r="HW130" i="12"/>
  <c r="HV130" i="12"/>
  <c r="CW119" i="12"/>
  <c r="CW116" i="12"/>
  <c r="CW117" i="12"/>
  <c r="CW118" i="12"/>
  <c r="DT118" i="12"/>
  <c r="DT117" i="12"/>
  <c r="DT119" i="12"/>
  <c r="DT116" i="12"/>
  <c r="BX117" i="12"/>
  <c r="BX118" i="12"/>
  <c r="BX119" i="12"/>
  <c r="BX116" i="12"/>
  <c r="MB119" i="12"/>
  <c r="W119" i="12" s="1"/>
  <c r="X119" i="12" s="1"/>
  <c r="Z127" i="12"/>
  <c r="BS117" i="12"/>
  <c r="BS118" i="12"/>
  <c r="BS119" i="12"/>
  <c r="BS116" i="12"/>
  <c r="CY119" i="12"/>
  <c r="CY116" i="12"/>
  <c r="CY117" i="12"/>
  <c r="CY118" i="12"/>
  <c r="DS117" i="12"/>
  <c r="DS118" i="12"/>
  <c r="DS119" i="12"/>
  <c r="DS116" i="12"/>
  <c r="DP116" i="12"/>
  <c r="DP117" i="12"/>
  <c r="DP118" i="12"/>
  <c r="DP119" i="12"/>
  <c r="CV116" i="12"/>
  <c r="CV117" i="12"/>
  <c r="CV119" i="12"/>
  <c r="CV118" i="12"/>
  <c r="BL117" i="12"/>
  <c r="BL116" i="12"/>
  <c r="BL118" i="12"/>
  <c r="BL119" i="12"/>
  <c r="AJ116" i="12"/>
  <c r="DW111" i="12"/>
  <c r="AJ117" i="12"/>
  <c r="AJ118" i="12"/>
  <c r="AJ119" i="12"/>
  <c r="EC111" i="12"/>
  <c r="K111" i="12" s="1"/>
  <c r="DX111" i="12"/>
  <c r="DO116" i="12"/>
  <c r="DO117" i="12"/>
  <c r="DO118" i="12"/>
  <c r="DO119" i="12"/>
  <c r="LW129" i="12"/>
  <c r="LY129" i="12" s="1"/>
  <c r="AN119" i="12"/>
  <c r="AN118" i="12"/>
  <c r="AN116" i="12"/>
  <c r="AN117" i="12"/>
  <c r="MB117" i="12"/>
  <c r="W117" i="12" s="1"/>
  <c r="X117" i="12" s="1"/>
  <c r="DM116" i="12"/>
  <c r="DM117" i="12"/>
  <c r="DM118" i="12"/>
  <c r="DM119" i="12"/>
  <c r="DN116" i="12"/>
  <c r="ED111" i="12"/>
  <c r="G111" i="12" s="1"/>
  <c r="DN117" i="12"/>
  <c r="DN118" i="12"/>
  <c r="DN119" i="12"/>
  <c r="X111" i="12"/>
  <c r="Z111" i="12"/>
  <c r="AZ117" i="12"/>
  <c r="AZ116" i="12"/>
  <c r="AZ118" i="12"/>
  <c r="AZ119" i="12"/>
  <c r="BI116" i="12"/>
  <c r="BI117" i="12"/>
  <c r="BI118" i="12"/>
  <c r="BI119" i="12"/>
  <c r="AW116" i="12"/>
  <c r="AW117" i="12"/>
  <c r="AW118" i="12"/>
  <c r="AW119" i="12"/>
  <c r="CM118" i="12"/>
  <c r="CM119" i="12"/>
  <c r="CM117" i="12"/>
  <c r="CM116" i="12"/>
  <c r="BN119" i="12"/>
  <c r="BN118" i="12"/>
  <c r="BN116" i="12"/>
  <c r="BN117" i="12"/>
  <c r="DD116" i="12"/>
  <c r="DD119" i="12"/>
  <c r="DD117" i="12"/>
  <c r="DD118" i="12"/>
  <c r="BF119" i="12"/>
  <c r="BF116" i="12"/>
  <c r="BF117" i="12"/>
  <c r="BF118" i="12"/>
  <c r="BR118" i="12"/>
  <c r="BR119" i="12"/>
  <c r="BR117" i="12"/>
  <c r="BR116" i="12"/>
  <c r="BC116" i="12"/>
  <c r="BC117" i="12"/>
  <c r="BC118" i="12"/>
  <c r="BC119" i="12"/>
  <c r="DG116" i="12"/>
  <c r="DG117" i="12"/>
  <c r="DG118" i="12"/>
  <c r="DG119" i="12"/>
  <c r="X127" i="12"/>
  <c r="DC116" i="12"/>
  <c r="DC117" i="12"/>
  <c r="DC119" i="12"/>
  <c r="DC118" i="12"/>
  <c r="DH119" i="12"/>
  <c r="DH116" i="12"/>
  <c r="DH117" i="12"/>
  <c r="DH118" i="12"/>
  <c r="AP119" i="12"/>
  <c r="AP116" i="12"/>
  <c r="AP118" i="12"/>
  <c r="AP117" i="12"/>
  <c r="BK116" i="12"/>
  <c r="BK117" i="12"/>
  <c r="BK118" i="12"/>
  <c r="BK119" i="12"/>
  <c r="MB116" i="12"/>
  <c r="W116" i="12" s="1"/>
  <c r="X116" i="12" s="1"/>
  <c r="BH117" i="12"/>
  <c r="BH118" i="12"/>
  <c r="BH119" i="12"/>
  <c r="BH116" i="12"/>
  <c r="Z125" i="12"/>
  <c r="DJ119" i="12"/>
  <c r="DJ116" i="12"/>
  <c r="DJ117" i="12"/>
  <c r="DJ118" i="12"/>
  <c r="BW117" i="12"/>
  <c r="BW118" i="12"/>
  <c r="BW119" i="12"/>
  <c r="BW116" i="12"/>
  <c r="Z129" i="12"/>
  <c r="DU119" i="12"/>
  <c r="F119" i="12" s="1"/>
  <c r="F111" i="12"/>
  <c r="DU116" i="12"/>
  <c r="F116" i="12" s="1"/>
  <c r="DU117" i="12"/>
  <c r="F117" i="12" s="1"/>
  <c r="DU118" i="12"/>
  <c r="F118" i="12" s="1"/>
  <c r="F129" i="12"/>
  <c r="DU130" i="12"/>
  <c r="F130" i="12" s="1"/>
  <c r="CE118" i="12"/>
  <c r="CE119" i="12"/>
  <c r="CE116" i="12"/>
  <c r="CE117" i="12"/>
  <c r="DQ114" i="12"/>
  <c r="DQ113" i="12"/>
  <c r="CN114" i="12"/>
  <c r="CN113" i="12"/>
  <c r="AN114" i="12"/>
  <c r="AN113" i="12"/>
  <c r="BO114" i="12"/>
  <c r="BO113" i="12"/>
  <c r="CA114" i="12"/>
  <c r="CA113" i="12"/>
  <c r="DD114" i="12"/>
  <c r="DD113" i="12"/>
  <c r="CI114" i="12"/>
  <c r="CI113" i="12"/>
  <c r="CC114" i="12"/>
  <c r="CC113" i="12"/>
  <c r="BL114" i="12"/>
  <c r="BL113" i="12"/>
  <c r="CM114" i="12"/>
  <c r="CM113" i="12"/>
  <c r="BA114" i="12"/>
  <c r="BA113" i="12"/>
  <c r="BP114" i="12"/>
  <c r="BP113" i="12"/>
  <c r="AU114" i="12"/>
  <c r="AU113" i="12"/>
  <c r="BC114" i="12"/>
  <c r="BC113" i="12"/>
  <c r="CF114" i="12"/>
  <c r="CF113" i="12"/>
  <c r="Z112" i="12"/>
  <c r="CG114" i="12"/>
  <c r="CG113" i="12"/>
  <c r="CZ114" i="12"/>
  <c r="CZ113" i="12"/>
  <c r="CO114" i="12"/>
  <c r="CO113" i="12"/>
  <c r="BJ114" i="12"/>
  <c r="BJ113" i="12"/>
  <c r="BR114" i="12"/>
  <c r="BR113" i="12"/>
  <c r="DM114" i="12"/>
  <c r="DM113" i="12"/>
  <c r="BT114" i="12"/>
  <c r="BT113" i="12"/>
  <c r="BF114" i="12"/>
  <c r="BF113" i="12"/>
  <c r="DG114" i="12"/>
  <c r="DG113" i="12"/>
  <c r="BX114" i="12"/>
  <c r="BX113" i="12"/>
  <c r="DO114" i="12"/>
  <c r="DO113" i="12"/>
  <c r="MB113" i="12"/>
  <c r="W113" i="12" s="1"/>
  <c r="X113" i="12" s="1"/>
  <c r="BK114" i="12"/>
  <c r="BK113" i="12"/>
  <c r="AT114" i="12"/>
  <c r="AT113" i="12"/>
  <c r="AV114" i="12"/>
  <c r="AV113" i="12"/>
  <c r="CT114" i="12"/>
  <c r="CT113" i="12"/>
  <c r="AP114" i="12"/>
  <c r="AP113" i="12"/>
  <c r="AZ114" i="12"/>
  <c r="AZ113" i="12"/>
  <c r="BZ114" i="12"/>
  <c r="BZ113" i="12"/>
  <c r="DR114" i="12"/>
  <c r="DR113" i="12"/>
  <c r="BI114" i="12"/>
  <c r="BI113" i="12"/>
  <c r="BV114" i="12"/>
  <c r="BV113" i="12"/>
  <c r="MB114" i="12"/>
  <c r="W114" i="12" s="1"/>
  <c r="X114" i="12" s="1"/>
  <c r="CD114" i="12"/>
  <c r="CD113" i="12"/>
  <c r="DF114" i="12"/>
  <c r="DF113" i="12"/>
  <c r="BB114" i="12"/>
  <c r="BB113" i="12"/>
  <c r="DH114" i="12"/>
  <c r="DH113" i="12"/>
  <c r="DB114" i="12"/>
  <c r="DB113" i="12"/>
  <c r="DL114" i="12"/>
  <c r="DL113" i="12"/>
  <c r="CK114" i="12"/>
  <c r="CK113" i="12"/>
  <c r="BN114" i="12"/>
  <c r="BN113" i="12"/>
  <c r="BQ114" i="12"/>
  <c r="BQ113" i="12"/>
  <c r="CJ114" i="12"/>
  <c r="CJ113" i="12"/>
  <c r="BY114" i="12"/>
  <c r="BY113" i="12"/>
  <c r="CR114" i="12"/>
  <c r="CR113" i="12"/>
  <c r="BG114" i="12"/>
  <c r="BG113" i="12"/>
  <c r="BM114" i="12"/>
  <c r="BM113" i="12"/>
  <c r="BW114" i="12"/>
  <c r="BW113" i="12"/>
  <c r="BD114" i="12"/>
  <c r="BD113" i="12"/>
  <c r="CQ114" i="12"/>
  <c r="CQ113" i="12"/>
  <c r="BH114" i="12"/>
  <c r="BH113" i="12"/>
  <c r="CU114" i="12"/>
  <c r="CU113" i="12"/>
  <c r="CB114" i="12"/>
  <c r="CB113" i="12"/>
  <c r="AQ114" i="12"/>
  <c r="AQ113" i="12"/>
  <c r="AW114" i="12"/>
  <c r="AW113" i="12"/>
  <c r="AY114" i="12"/>
  <c r="AY113" i="12"/>
  <c r="ID113" i="12"/>
  <c r="Q113" i="12" s="1"/>
  <c r="R113" i="12" s="1"/>
  <c r="DS114" i="12"/>
  <c r="DS113" i="12"/>
  <c r="AJ114" i="12"/>
  <c r="AJ113" i="12"/>
  <c r="DN114" i="12"/>
  <c r="DN113" i="12"/>
  <c r="DP114" i="12"/>
  <c r="DP113" i="12"/>
  <c r="DT114" i="12"/>
  <c r="DT113" i="12"/>
  <c r="DU114" i="12"/>
  <c r="F114" i="12" s="1"/>
  <c r="DU113" i="12"/>
  <c r="F113" i="12" s="1"/>
  <c r="DC114" i="12"/>
  <c r="DC113" i="12"/>
  <c r="CP114" i="12"/>
  <c r="CP113" i="12"/>
  <c r="DI114" i="12"/>
  <c r="DI113" i="12"/>
  <c r="DK114" i="12"/>
  <c r="DK113" i="12"/>
  <c r="IC113" i="12"/>
  <c r="O113" i="12" s="1"/>
  <c r="P113" i="12" s="1"/>
  <c r="MC113" i="12"/>
  <c r="Y113" i="12" s="1"/>
  <c r="Z113" i="12" s="1"/>
  <c r="ID114" i="12"/>
  <c r="Q114" i="12" s="1"/>
  <c r="R114" i="12" s="1"/>
  <c r="AL114" i="12"/>
  <c r="AL113" i="12"/>
  <c r="BS114" i="12"/>
  <c r="BS113" i="12"/>
  <c r="CL114" i="12"/>
  <c r="CL113" i="12"/>
  <c r="CV114" i="12"/>
  <c r="CV113" i="12"/>
  <c r="BU114" i="12"/>
  <c r="BU113" i="12"/>
  <c r="AK114" i="12"/>
  <c r="AK113" i="12"/>
  <c r="CE114" i="12"/>
  <c r="CE113" i="12"/>
  <c r="AS114" i="12"/>
  <c r="AS113" i="12"/>
  <c r="AX114" i="12"/>
  <c r="AX113" i="12"/>
  <c r="AM114" i="12"/>
  <c r="AM113" i="12"/>
  <c r="CS114" i="12"/>
  <c r="CS113" i="12"/>
  <c r="CH114" i="12"/>
  <c r="CH113" i="12"/>
  <c r="AO114" i="12"/>
  <c r="AO113" i="12"/>
  <c r="IC114" i="12"/>
  <c r="O114" i="12" s="1"/>
  <c r="P114" i="12" s="1"/>
  <c r="MC114" i="12"/>
  <c r="Y114" i="12" s="1"/>
  <c r="Z114" i="12" s="1"/>
  <c r="CX114" i="12"/>
  <c r="CX113" i="12"/>
  <c r="BE114" i="12"/>
  <c r="BE113" i="12"/>
  <c r="AR114" i="12"/>
  <c r="AR113" i="12"/>
  <c r="CW114" i="12"/>
  <c r="CW113" i="12"/>
  <c r="DE114" i="12"/>
  <c r="DE113" i="12"/>
  <c r="DJ114" i="12"/>
  <c r="DJ113" i="12"/>
  <c r="CY114" i="12"/>
  <c r="CY113" i="12"/>
  <c r="DA114" i="12"/>
  <c r="DA113" i="12"/>
  <c r="AP14" i="12"/>
  <c r="CX12" i="21"/>
  <c r="CX11" i="21"/>
  <c r="BU14" i="12"/>
  <c r="CW11" i="21"/>
  <c r="CW12" i="21"/>
  <c r="Y12" i="21"/>
  <c r="Z12" i="21" s="1"/>
  <c r="X12" i="21"/>
  <c r="Q12" i="21"/>
  <c r="BW12" i="21"/>
  <c r="BX12" i="21"/>
  <c r="CC12" i="21"/>
  <c r="S12" i="21" s="1"/>
  <c r="Y11" i="21"/>
  <c r="DC11" i="21"/>
  <c r="AA11" i="21" s="1"/>
  <c r="BX13" i="21"/>
  <c r="CC13" i="21"/>
  <c r="S13" i="21" s="1"/>
  <c r="BW13" i="21"/>
  <c r="DC12" i="21"/>
  <c r="AA12" i="21" s="1"/>
  <c r="BM92" i="12"/>
  <c r="BM97" i="12"/>
  <c r="BM96" i="12"/>
  <c r="MB73" i="12"/>
  <c r="W73" i="12" s="1"/>
  <c r="X73" i="12" s="1"/>
  <c r="CJ124" i="12"/>
  <c r="CJ123" i="12"/>
  <c r="CJ122" i="12"/>
  <c r="BN123" i="12"/>
  <c r="BN124" i="12"/>
  <c r="BN122" i="12"/>
  <c r="CF122" i="12"/>
  <c r="CF124" i="12"/>
  <c r="CF123" i="12"/>
  <c r="CV122" i="12"/>
  <c r="CV123" i="12"/>
  <c r="CV124" i="12"/>
  <c r="CH124" i="12"/>
  <c r="CH123" i="12"/>
  <c r="CH122" i="12"/>
  <c r="AW124" i="12"/>
  <c r="AW123" i="12"/>
  <c r="AW122" i="12"/>
  <c r="DF122" i="12"/>
  <c r="DF124" i="12"/>
  <c r="DF123" i="12"/>
  <c r="DM123" i="12"/>
  <c r="DM122" i="12"/>
  <c r="DM124" i="12"/>
  <c r="DJ124" i="12"/>
  <c r="DJ122" i="12"/>
  <c r="DJ123" i="12"/>
  <c r="BP122" i="12"/>
  <c r="BP124" i="12"/>
  <c r="BP123" i="12"/>
  <c r="BF124" i="12"/>
  <c r="BF123" i="12"/>
  <c r="BF122" i="12"/>
  <c r="DK124" i="12"/>
  <c r="DK123" i="12"/>
  <c r="DK122" i="12"/>
  <c r="CD122" i="12"/>
  <c r="CD124" i="12"/>
  <c r="CD123" i="12"/>
  <c r="DP123" i="12"/>
  <c r="DP122" i="12"/>
  <c r="DP124" i="12"/>
  <c r="CE123" i="12"/>
  <c r="CE122" i="12"/>
  <c r="CE124" i="12"/>
  <c r="CW122" i="12"/>
  <c r="CW124" i="12"/>
  <c r="CW123" i="12"/>
  <c r="DL122" i="12"/>
  <c r="DL124" i="12"/>
  <c r="DL123" i="12"/>
  <c r="DQ123" i="12"/>
  <c r="DQ124" i="12"/>
  <c r="DQ122" i="12"/>
  <c r="BH122" i="12"/>
  <c r="BH124" i="12"/>
  <c r="BH123" i="12"/>
  <c r="CY123" i="12"/>
  <c r="CY124" i="12"/>
  <c r="CY122" i="12"/>
  <c r="CP123" i="12"/>
  <c r="CP124" i="12"/>
  <c r="CP122" i="12"/>
  <c r="CZ124" i="12"/>
  <c r="CZ123" i="12"/>
  <c r="CZ122" i="12"/>
  <c r="CN122" i="12"/>
  <c r="CN123" i="12"/>
  <c r="CN124" i="12"/>
  <c r="DO122" i="12"/>
  <c r="DO124" i="12"/>
  <c r="DO123" i="12"/>
  <c r="DN122" i="12"/>
  <c r="DN124" i="12"/>
  <c r="DN123" i="12"/>
  <c r="CA124" i="12"/>
  <c r="CA123" i="12"/>
  <c r="CA122" i="12"/>
  <c r="DB124" i="12"/>
  <c r="DB123" i="12"/>
  <c r="DB122" i="12"/>
  <c r="CB123" i="12"/>
  <c r="CB122" i="12"/>
  <c r="CB124" i="12"/>
  <c r="DU124" i="12"/>
  <c r="F124" i="12" s="1"/>
  <c r="DU123" i="12"/>
  <c r="F123" i="12" s="1"/>
  <c r="DU122" i="12"/>
  <c r="F122" i="12" s="1"/>
  <c r="AJ123" i="12"/>
  <c r="AJ124" i="12"/>
  <c r="AJ122" i="12"/>
  <c r="CQ124" i="12"/>
  <c r="CQ123" i="12"/>
  <c r="CQ122" i="12"/>
  <c r="BQ124" i="12"/>
  <c r="BQ122" i="12"/>
  <c r="BQ123" i="12"/>
  <c r="DS124" i="12"/>
  <c r="DS122" i="12"/>
  <c r="DS123" i="12"/>
  <c r="CK123" i="12"/>
  <c r="CK122" i="12"/>
  <c r="CK124" i="12"/>
  <c r="DA124" i="12"/>
  <c r="DA122" i="12"/>
  <c r="DA123" i="12"/>
  <c r="CL122" i="12"/>
  <c r="CL124" i="12"/>
  <c r="CL123" i="12"/>
  <c r="DD122" i="12"/>
  <c r="DD123" i="12"/>
  <c r="DD124" i="12"/>
  <c r="BR124" i="12"/>
  <c r="BR123" i="12"/>
  <c r="BR122" i="12"/>
  <c r="BL122" i="12"/>
  <c r="BL124" i="12"/>
  <c r="BL123" i="12"/>
  <c r="DE122" i="12"/>
  <c r="DE124" i="12"/>
  <c r="DE123" i="12"/>
  <c r="BA123" i="12"/>
  <c r="BA122" i="12"/>
  <c r="BA124" i="12"/>
  <c r="AX124" i="12"/>
  <c r="AX122" i="12"/>
  <c r="AX123" i="12"/>
  <c r="DC123" i="12"/>
  <c r="DC122" i="12"/>
  <c r="DC124" i="12"/>
  <c r="AY124" i="12"/>
  <c r="AY123" i="12"/>
  <c r="AY122" i="12"/>
  <c r="BZ124" i="12"/>
  <c r="BZ122" i="12"/>
  <c r="BZ123" i="12"/>
  <c r="CC122" i="12"/>
  <c r="CC124" i="12"/>
  <c r="CC123" i="12"/>
  <c r="DG123" i="12"/>
  <c r="DG122" i="12"/>
  <c r="DG124" i="12"/>
  <c r="BB122" i="12"/>
  <c r="BB124" i="12"/>
  <c r="BB123" i="12"/>
  <c r="DH123" i="12"/>
  <c r="DH124" i="12"/>
  <c r="DH122" i="12"/>
  <c r="BD123" i="12"/>
  <c r="BD122" i="12"/>
  <c r="BD124" i="12"/>
  <c r="AK122" i="12"/>
  <c r="AK124" i="12"/>
  <c r="AK123" i="12"/>
  <c r="AZ122" i="12"/>
  <c r="AZ124" i="12"/>
  <c r="AZ123" i="12"/>
  <c r="BE123" i="12"/>
  <c r="BE124" i="12"/>
  <c r="BE122" i="12"/>
  <c r="CU122" i="12"/>
  <c r="CU124" i="12"/>
  <c r="CU123" i="12"/>
  <c r="BU122" i="12"/>
  <c r="BU124" i="12"/>
  <c r="BU123" i="12"/>
  <c r="AM123" i="12"/>
  <c r="AM124" i="12"/>
  <c r="AM122" i="12"/>
  <c r="BY124" i="12"/>
  <c r="BY123" i="12"/>
  <c r="BY122" i="12"/>
  <c r="AN124" i="12"/>
  <c r="AN123" i="12"/>
  <c r="AN122" i="12"/>
  <c r="BO124" i="12"/>
  <c r="BO123" i="12"/>
  <c r="BO122" i="12"/>
  <c r="BC122" i="12"/>
  <c r="BC124" i="12"/>
  <c r="BC123" i="12"/>
  <c r="CS124" i="12"/>
  <c r="CS123" i="12"/>
  <c r="CS122" i="12"/>
  <c r="CO123" i="12"/>
  <c r="CO122" i="12"/>
  <c r="CO124" i="12"/>
  <c r="AL123" i="12"/>
  <c r="AL122" i="12"/>
  <c r="AL124" i="12"/>
  <c r="DI124" i="12"/>
  <c r="DI123" i="12"/>
  <c r="DI122" i="12"/>
  <c r="CT123" i="12"/>
  <c r="CT122" i="12"/>
  <c r="CT124" i="12"/>
  <c r="CX123" i="12"/>
  <c r="CX122" i="12"/>
  <c r="CX124" i="12"/>
  <c r="AP124" i="12"/>
  <c r="AP123" i="12"/>
  <c r="AP122" i="12"/>
  <c r="CI124" i="12"/>
  <c r="CI122" i="12"/>
  <c r="CI123" i="12"/>
  <c r="BI124" i="12"/>
  <c r="BI123" i="12"/>
  <c r="BI122" i="12"/>
  <c r="DR124" i="12"/>
  <c r="DR123" i="12"/>
  <c r="DR122" i="12"/>
  <c r="BX122" i="12"/>
  <c r="BX124" i="12"/>
  <c r="BX123" i="12"/>
  <c r="BG124" i="12"/>
  <c r="BG122" i="12"/>
  <c r="BG123" i="12"/>
  <c r="AO124" i="12"/>
  <c r="AO122" i="12"/>
  <c r="AO123" i="12"/>
  <c r="AR122" i="12"/>
  <c r="AR123" i="12"/>
  <c r="AR124" i="12"/>
  <c r="AT122" i="12"/>
  <c r="AT124" i="12"/>
  <c r="AT123" i="12"/>
  <c r="BS123" i="12"/>
  <c r="BS122" i="12"/>
  <c r="BS124" i="12"/>
  <c r="AS122" i="12"/>
  <c r="AS124" i="12"/>
  <c r="AS123" i="12"/>
  <c r="DT122" i="12"/>
  <c r="DT124" i="12"/>
  <c r="DT123" i="12"/>
  <c r="AQ123" i="12"/>
  <c r="AQ122" i="12"/>
  <c r="AQ124" i="12"/>
  <c r="CR124" i="12"/>
  <c r="CR122" i="12"/>
  <c r="CR123" i="12"/>
  <c r="AU123" i="12"/>
  <c r="AU122" i="12"/>
  <c r="AU124" i="12"/>
  <c r="BV123" i="12"/>
  <c r="BV122" i="12"/>
  <c r="BV124" i="12"/>
  <c r="CG123" i="12"/>
  <c r="CG124" i="12"/>
  <c r="CG122" i="12"/>
  <c r="AV123" i="12"/>
  <c r="AV124" i="12"/>
  <c r="AV122" i="12"/>
  <c r="BW123" i="12"/>
  <c r="BW124" i="12"/>
  <c r="BW122" i="12"/>
  <c r="BK122" i="12"/>
  <c r="BK124" i="12"/>
  <c r="BK123" i="12"/>
  <c r="CM122" i="12"/>
  <c r="CM124" i="12"/>
  <c r="CM123" i="12"/>
  <c r="BT122" i="12"/>
  <c r="BT124" i="12"/>
  <c r="BT123" i="12"/>
  <c r="BM123" i="12"/>
  <c r="BM122" i="12"/>
  <c r="BM124" i="12"/>
  <c r="BJ123" i="12"/>
  <c r="BJ122" i="12"/>
  <c r="BJ124" i="12"/>
  <c r="IC153" i="12"/>
  <c r="O153" i="12" s="1"/>
  <c r="P153" i="12" s="1"/>
  <c r="BE106" i="12"/>
  <c r="BE107" i="12"/>
  <c r="BE105" i="12"/>
  <c r="X134" i="12"/>
  <c r="IC154" i="12"/>
  <c r="O154" i="12" s="1"/>
  <c r="IB140" i="12"/>
  <c r="S140" i="12" s="1"/>
  <c r="MB136" i="12"/>
  <c r="W136" i="12" s="1"/>
  <c r="X136" i="12" s="1"/>
  <c r="MC143" i="12"/>
  <c r="Y143" i="12" s="1"/>
  <c r="Z143" i="12" s="1"/>
  <c r="IC148" i="12"/>
  <c r="O148" i="12" s="1"/>
  <c r="P148" i="12" s="1"/>
  <c r="IB138" i="12"/>
  <c r="S138" i="12" s="1"/>
  <c r="MB151" i="12"/>
  <c r="W151" i="12" s="1"/>
  <c r="X151" i="12" s="1"/>
  <c r="MC136" i="12"/>
  <c r="Y136" i="12" s="1"/>
  <c r="Z136" i="12" s="1"/>
  <c r="IC140" i="12"/>
  <c r="O140" i="12" s="1"/>
  <c r="P140" i="12" s="1"/>
  <c r="MA151" i="12"/>
  <c r="AA151" i="12" s="1"/>
  <c r="MB140" i="12"/>
  <c r="W140" i="12" s="1"/>
  <c r="X140" i="12" s="1"/>
  <c r="MB154" i="12"/>
  <c r="W154" i="12" s="1"/>
  <c r="X154" i="12" s="1"/>
  <c r="MC140" i="12"/>
  <c r="Y140" i="12" s="1"/>
  <c r="Z140" i="12" s="1"/>
  <c r="ID154" i="12"/>
  <c r="Q154" i="12" s="1"/>
  <c r="IC138" i="12"/>
  <c r="O138" i="12" s="1"/>
  <c r="P138" i="12" s="1"/>
  <c r="MA153" i="12"/>
  <c r="AA153" i="12" s="1"/>
  <c r="MA140" i="12"/>
  <c r="AA140" i="12" s="1"/>
  <c r="MC148" i="12"/>
  <c r="Y148" i="12" s="1"/>
  <c r="Z148" i="12" s="1"/>
  <c r="IC144" i="12"/>
  <c r="O144" i="12" s="1"/>
  <c r="IB139" i="12"/>
  <c r="S139" i="12" s="1"/>
  <c r="MB138" i="12"/>
  <c r="W138" i="12" s="1"/>
  <c r="X138" i="12" s="1"/>
  <c r="MB143" i="12"/>
  <c r="MC138" i="12"/>
  <c r="Y138" i="12" s="1"/>
  <c r="Z138" i="12" s="1"/>
  <c r="ID148" i="12"/>
  <c r="Q148" i="12" s="1"/>
  <c r="R148" i="12" s="1"/>
  <c r="IC136" i="12"/>
  <c r="O136" i="12" s="1"/>
  <c r="P136" i="12" s="1"/>
  <c r="MA138" i="12"/>
  <c r="AA138" i="12" s="1"/>
  <c r="MC154" i="12"/>
  <c r="Y154" i="12" s="1"/>
  <c r="Z154" i="12" s="1"/>
  <c r="IC147" i="12"/>
  <c r="O147" i="12" s="1"/>
  <c r="IB136" i="12"/>
  <c r="S136" i="12" s="1"/>
  <c r="MB135" i="12"/>
  <c r="W135" i="12" s="1"/>
  <c r="X135" i="12" s="1"/>
  <c r="MB144" i="12"/>
  <c r="W144" i="12" s="1"/>
  <c r="X144" i="12" s="1"/>
  <c r="MC135" i="12"/>
  <c r="Y135" i="12" s="1"/>
  <c r="Z135" i="12" s="1"/>
  <c r="ID153" i="12"/>
  <c r="Q153" i="12" s="1"/>
  <c r="R153" i="12" s="1"/>
  <c r="IB148" i="12"/>
  <c r="S148" i="12" s="1"/>
  <c r="MA135" i="12"/>
  <c r="AA135" i="12" s="1"/>
  <c r="MC151" i="12"/>
  <c r="Y151" i="12" s="1"/>
  <c r="Z151" i="12" s="1"/>
  <c r="IB135" i="12"/>
  <c r="S135" i="12" s="1"/>
  <c r="MB139" i="12"/>
  <c r="W139" i="12" s="1"/>
  <c r="X139" i="12" s="1"/>
  <c r="MB147" i="12"/>
  <c r="W147" i="12" s="1"/>
  <c r="X147" i="12" s="1"/>
  <c r="ID144" i="12"/>
  <c r="Q144" i="12" s="1"/>
  <c r="IB153" i="12"/>
  <c r="S153" i="12" s="1"/>
  <c r="MA139" i="12"/>
  <c r="AA139" i="12" s="1"/>
  <c r="MC147" i="12"/>
  <c r="Y147" i="12" s="1"/>
  <c r="Z147" i="12" s="1"/>
  <c r="MB153" i="12"/>
  <c r="W153" i="12" s="1"/>
  <c r="X153" i="12" s="1"/>
  <c r="ID147" i="12"/>
  <c r="Q147" i="12" s="1"/>
  <c r="MA136" i="12"/>
  <c r="AA136" i="12" s="1"/>
  <c r="MC153" i="12"/>
  <c r="Y153" i="12" s="1"/>
  <c r="Z153" i="12" s="1"/>
  <c r="IC143" i="12"/>
  <c r="O143" i="12" s="1"/>
  <c r="MB148" i="12"/>
  <c r="W148" i="12" s="1"/>
  <c r="X148" i="12" s="1"/>
  <c r="ID151" i="12"/>
  <c r="Q151" i="12" s="1"/>
  <c r="R151" i="12" s="1"/>
  <c r="IC135" i="12"/>
  <c r="O135" i="12" s="1"/>
  <c r="P135" i="12" s="1"/>
  <c r="MA148" i="12"/>
  <c r="AA148" i="12" s="1"/>
  <c r="MC144" i="12"/>
  <c r="Y144" i="12" s="1"/>
  <c r="Z144" i="12" s="1"/>
  <c r="IC151" i="12"/>
  <c r="O151" i="12" s="1"/>
  <c r="P151" i="12" s="1"/>
  <c r="MC139" i="12"/>
  <c r="Y139" i="12" s="1"/>
  <c r="Z139" i="12" s="1"/>
  <c r="ID143" i="12"/>
  <c r="Q143" i="12" s="1"/>
  <c r="IC139" i="12"/>
  <c r="O139" i="12" s="1"/>
  <c r="P139" i="12" s="1"/>
  <c r="IB151" i="12"/>
  <c r="S151" i="12" s="1"/>
  <c r="DQ105" i="12"/>
  <c r="DQ107" i="12"/>
  <c r="BN138" i="12"/>
  <c r="BN135" i="12"/>
  <c r="BN140" i="12"/>
  <c r="BN136" i="12"/>
  <c r="BN139" i="12"/>
  <c r="BG151" i="12"/>
  <c r="BG154" i="12"/>
  <c r="BG143" i="12"/>
  <c r="BG148" i="12"/>
  <c r="BG147" i="12"/>
  <c r="BG144" i="12"/>
  <c r="BG153" i="12"/>
  <c r="CO139" i="12"/>
  <c r="CO135" i="12"/>
  <c r="CO136" i="12"/>
  <c r="CO138" i="12"/>
  <c r="CO140" i="12"/>
  <c r="DI136" i="12"/>
  <c r="DI139" i="12"/>
  <c r="DI138" i="12"/>
  <c r="DI135" i="12"/>
  <c r="DI140" i="12"/>
  <c r="AS135" i="12"/>
  <c r="AS138" i="12"/>
  <c r="AS140" i="12"/>
  <c r="AS139" i="12"/>
  <c r="AS136" i="12"/>
  <c r="BF140" i="12"/>
  <c r="BF136" i="12"/>
  <c r="BF138" i="12"/>
  <c r="BF135" i="12"/>
  <c r="BF139" i="12"/>
  <c r="CN143" i="12"/>
  <c r="CN153" i="12"/>
  <c r="CN144" i="12"/>
  <c r="CN148" i="12"/>
  <c r="CN151" i="12"/>
  <c r="CN154" i="12"/>
  <c r="CN147" i="12"/>
  <c r="DQ140" i="12"/>
  <c r="DQ138" i="12"/>
  <c r="DQ135" i="12"/>
  <c r="DQ139" i="12"/>
  <c r="DQ136" i="12"/>
  <c r="BJ154" i="12"/>
  <c r="BJ151" i="12"/>
  <c r="BJ153" i="12"/>
  <c r="BJ143" i="12"/>
  <c r="BJ148" i="12"/>
  <c r="BJ144" i="12"/>
  <c r="BJ147" i="12"/>
  <c r="CK154" i="12"/>
  <c r="CK148" i="12"/>
  <c r="CK153" i="12"/>
  <c r="CK144" i="12"/>
  <c r="CK143" i="12"/>
  <c r="CK151" i="12"/>
  <c r="CK147" i="12"/>
  <c r="CJ143" i="12"/>
  <c r="CJ153" i="12"/>
  <c r="CJ154" i="12"/>
  <c r="CJ151" i="12"/>
  <c r="CJ147" i="12"/>
  <c r="CJ144" i="12"/>
  <c r="CJ148" i="12"/>
  <c r="HW135" i="12"/>
  <c r="HV135" i="12"/>
  <c r="BK154" i="12"/>
  <c r="BK147" i="12"/>
  <c r="BK153" i="12"/>
  <c r="BK143" i="12"/>
  <c r="BK148" i="12"/>
  <c r="BK144" i="12"/>
  <c r="BK151" i="12"/>
  <c r="BZ140" i="12"/>
  <c r="BZ139" i="12"/>
  <c r="BZ138" i="12"/>
  <c r="BZ136" i="12"/>
  <c r="BZ135" i="12"/>
  <c r="CU138" i="12"/>
  <c r="CU135" i="12"/>
  <c r="CU140" i="12"/>
  <c r="CU139" i="12"/>
  <c r="CU136" i="12"/>
  <c r="BM136" i="12"/>
  <c r="BM139" i="12"/>
  <c r="BM140" i="12"/>
  <c r="BM138" i="12"/>
  <c r="BM135" i="12"/>
  <c r="DK147" i="12"/>
  <c r="DK154" i="12"/>
  <c r="DK153" i="12"/>
  <c r="DK143" i="12"/>
  <c r="DK148" i="12"/>
  <c r="DK151" i="12"/>
  <c r="DK144" i="12"/>
  <c r="CS136" i="12"/>
  <c r="CS135" i="12"/>
  <c r="CS140" i="12"/>
  <c r="CS138" i="12"/>
  <c r="CS139" i="12"/>
  <c r="BU153" i="12"/>
  <c r="BU148" i="12"/>
  <c r="BU144" i="12"/>
  <c r="BU143" i="12"/>
  <c r="BU147" i="12"/>
  <c r="BU151" i="12"/>
  <c r="BU154" i="12"/>
  <c r="CH148" i="12"/>
  <c r="CH151" i="12"/>
  <c r="CH154" i="12"/>
  <c r="CH147" i="12"/>
  <c r="CH153" i="12"/>
  <c r="CH144" i="12"/>
  <c r="CH143" i="12"/>
  <c r="LV153" i="12"/>
  <c r="LU153" i="12"/>
  <c r="AU136" i="12"/>
  <c r="AU140" i="12"/>
  <c r="AU135" i="12"/>
  <c r="AU138" i="12"/>
  <c r="AU139" i="12"/>
  <c r="LU140" i="12"/>
  <c r="LV140" i="12"/>
  <c r="Z134" i="12"/>
  <c r="AQ153" i="12"/>
  <c r="AQ154" i="12"/>
  <c r="AQ143" i="12"/>
  <c r="AQ144" i="12"/>
  <c r="AQ147" i="12"/>
  <c r="AQ151" i="12"/>
  <c r="AQ148" i="12"/>
  <c r="CW135" i="12"/>
  <c r="CW140" i="12"/>
  <c r="CW136" i="12"/>
  <c r="CW139" i="12"/>
  <c r="CW138" i="12"/>
  <c r="BF147" i="12"/>
  <c r="BF143" i="12"/>
  <c r="BF153" i="12"/>
  <c r="BF148" i="12"/>
  <c r="BF154" i="12"/>
  <c r="BF144" i="12"/>
  <c r="BF151" i="12"/>
  <c r="DM144" i="12"/>
  <c r="DM151" i="12"/>
  <c r="DM154" i="12"/>
  <c r="DM153" i="12"/>
  <c r="DM147" i="12"/>
  <c r="DM143" i="12"/>
  <c r="DM148" i="12"/>
  <c r="BC144" i="12"/>
  <c r="BC151" i="12"/>
  <c r="BC147" i="12"/>
  <c r="BC153" i="12"/>
  <c r="BC143" i="12"/>
  <c r="BC148" i="12"/>
  <c r="BC154" i="12"/>
  <c r="AT147" i="12"/>
  <c r="AT144" i="12"/>
  <c r="AT153" i="12"/>
  <c r="AT154" i="12"/>
  <c r="AT151" i="12"/>
  <c r="AT148" i="12"/>
  <c r="AT143" i="12"/>
  <c r="CE151" i="12"/>
  <c r="CE154" i="12"/>
  <c r="CE143" i="12"/>
  <c r="CE147" i="12"/>
  <c r="CE153" i="12"/>
  <c r="CE144" i="12"/>
  <c r="CE148" i="12"/>
  <c r="DP138" i="12"/>
  <c r="DP139" i="12"/>
  <c r="DP136" i="12"/>
  <c r="DP135" i="12"/>
  <c r="DP140" i="12"/>
  <c r="CG148" i="12"/>
  <c r="CG144" i="12"/>
  <c r="CG147" i="12"/>
  <c r="CG151" i="12"/>
  <c r="CG143" i="12"/>
  <c r="CG154" i="12"/>
  <c r="CG153" i="12"/>
  <c r="BX153" i="12"/>
  <c r="BX144" i="12"/>
  <c r="BX148" i="12"/>
  <c r="BX143" i="12"/>
  <c r="BX151" i="12"/>
  <c r="BX154" i="12"/>
  <c r="BX147" i="12"/>
  <c r="CY151" i="12"/>
  <c r="CY153" i="12"/>
  <c r="CY148" i="12"/>
  <c r="CY154" i="12"/>
  <c r="CY143" i="12"/>
  <c r="CY144" i="12"/>
  <c r="CY147" i="12"/>
  <c r="Z142" i="12"/>
  <c r="HW136" i="12"/>
  <c r="HV136" i="12"/>
  <c r="DT143" i="12"/>
  <c r="DT147" i="12"/>
  <c r="DT144" i="12"/>
  <c r="DT148" i="12"/>
  <c r="DT151" i="12"/>
  <c r="DT154" i="12"/>
  <c r="DT153" i="12"/>
  <c r="AV135" i="12"/>
  <c r="AV140" i="12"/>
  <c r="AV139" i="12"/>
  <c r="AV136" i="12"/>
  <c r="AV138" i="12"/>
  <c r="DB153" i="12"/>
  <c r="DB143" i="12"/>
  <c r="DB144" i="12"/>
  <c r="DB148" i="12"/>
  <c r="DB151" i="12"/>
  <c r="DB154" i="12"/>
  <c r="DB147" i="12"/>
  <c r="AX148" i="12"/>
  <c r="AX144" i="12"/>
  <c r="AX154" i="12"/>
  <c r="AX151" i="12"/>
  <c r="AX147" i="12"/>
  <c r="AX153" i="12"/>
  <c r="AX143" i="12"/>
  <c r="HX142" i="12"/>
  <c r="HZ142" i="12" s="1"/>
  <c r="CS144" i="12"/>
  <c r="CS151" i="12"/>
  <c r="CS143" i="12"/>
  <c r="CS153" i="12"/>
  <c r="CS148" i="12"/>
  <c r="CS154" i="12"/>
  <c r="CS147" i="12"/>
  <c r="AK136" i="12"/>
  <c r="AK140" i="12"/>
  <c r="AK139" i="12"/>
  <c r="AK135" i="12"/>
  <c r="AK138" i="12"/>
  <c r="AZ139" i="12"/>
  <c r="AZ140" i="12"/>
  <c r="AZ136" i="12"/>
  <c r="AZ138" i="12"/>
  <c r="AZ135" i="12"/>
  <c r="CI154" i="12"/>
  <c r="CI143" i="12"/>
  <c r="CI147" i="12"/>
  <c r="CI144" i="12"/>
  <c r="CI153" i="12"/>
  <c r="CI151" i="12"/>
  <c r="CI148" i="12"/>
  <c r="BI143" i="12"/>
  <c r="BI148" i="12"/>
  <c r="BI154" i="12"/>
  <c r="BI144" i="12"/>
  <c r="BI147" i="12"/>
  <c r="BI151" i="12"/>
  <c r="BI153" i="12"/>
  <c r="BD143" i="12"/>
  <c r="BD151" i="12"/>
  <c r="BD147" i="12"/>
  <c r="BD148" i="12"/>
  <c r="BD153" i="12"/>
  <c r="BD154" i="12"/>
  <c r="BD144" i="12"/>
  <c r="AP153" i="12"/>
  <c r="AP144" i="12"/>
  <c r="AP148" i="12"/>
  <c r="AP143" i="12"/>
  <c r="AP154" i="12"/>
  <c r="AP147" i="12"/>
  <c r="AP151" i="12"/>
  <c r="BT144" i="12"/>
  <c r="BT143" i="12"/>
  <c r="BT147" i="12"/>
  <c r="BT154" i="12"/>
  <c r="BT151" i="12"/>
  <c r="BT153" i="12"/>
  <c r="BT148" i="12"/>
  <c r="DP151" i="12"/>
  <c r="DP144" i="12"/>
  <c r="DP148" i="12"/>
  <c r="DP143" i="12"/>
  <c r="DP147" i="12"/>
  <c r="DP153" i="12"/>
  <c r="DP154" i="12"/>
  <c r="AN153" i="12"/>
  <c r="AN143" i="12"/>
  <c r="AN148" i="12"/>
  <c r="AN144" i="12"/>
  <c r="AN147" i="12"/>
  <c r="AN154" i="12"/>
  <c r="AN151" i="12"/>
  <c r="BQ139" i="12"/>
  <c r="BQ136" i="12"/>
  <c r="BQ135" i="12"/>
  <c r="BQ138" i="12"/>
  <c r="BQ140" i="12"/>
  <c r="CK139" i="12"/>
  <c r="CK135" i="12"/>
  <c r="CK140" i="12"/>
  <c r="CK138" i="12"/>
  <c r="CK136" i="12"/>
  <c r="CG135" i="12"/>
  <c r="CG140" i="12"/>
  <c r="CG139" i="12"/>
  <c r="CG136" i="12"/>
  <c r="CG138" i="12"/>
  <c r="BH147" i="12"/>
  <c r="BH143" i="12"/>
  <c r="BH148" i="12"/>
  <c r="BH151" i="12"/>
  <c r="BH144" i="12"/>
  <c r="BH153" i="12"/>
  <c r="BH154" i="12"/>
  <c r="AM147" i="12"/>
  <c r="AM151" i="12"/>
  <c r="AM148" i="12"/>
  <c r="AM153" i="12"/>
  <c r="AM154" i="12"/>
  <c r="AM144" i="12"/>
  <c r="AM143" i="12"/>
  <c r="DU153" i="12"/>
  <c r="F153" i="12" s="1"/>
  <c r="F142" i="12"/>
  <c r="DU143" i="12"/>
  <c r="F143" i="12" s="1"/>
  <c r="DU154" i="12"/>
  <c r="F154" i="12" s="1"/>
  <c r="DU144" i="12"/>
  <c r="F144" i="12" s="1"/>
  <c r="DU147" i="12"/>
  <c r="F147" i="12" s="1"/>
  <c r="DU151" i="12"/>
  <c r="F151" i="12" s="1"/>
  <c r="DU148" i="12"/>
  <c r="F148" i="12" s="1"/>
  <c r="CZ139" i="12"/>
  <c r="CZ135" i="12"/>
  <c r="CZ140" i="12"/>
  <c r="CZ138" i="12"/>
  <c r="CZ136" i="12"/>
  <c r="CB139" i="12"/>
  <c r="CB138" i="12"/>
  <c r="CB136" i="12"/>
  <c r="CB135" i="12"/>
  <c r="CB140" i="12"/>
  <c r="CT144" i="12"/>
  <c r="CT147" i="12"/>
  <c r="CT153" i="12"/>
  <c r="CT143" i="12"/>
  <c r="CT151" i="12"/>
  <c r="CT154" i="12"/>
  <c r="CT148" i="12"/>
  <c r="BS140" i="12"/>
  <c r="BS139" i="12"/>
  <c r="BS138" i="12"/>
  <c r="BS136" i="12"/>
  <c r="BS135" i="12"/>
  <c r="DR139" i="12"/>
  <c r="DR135" i="12"/>
  <c r="DR138" i="12"/>
  <c r="DR136" i="12"/>
  <c r="DR140" i="12"/>
  <c r="DC135" i="12"/>
  <c r="DC140" i="12"/>
  <c r="DC139" i="12"/>
  <c r="DC138" i="12"/>
  <c r="DC136" i="12"/>
  <c r="AL136" i="12"/>
  <c r="AL135" i="12"/>
  <c r="AL138" i="12"/>
  <c r="AL139" i="12"/>
  <c r="AL140" i="12"/>
  <c r="HW140" i="12"/>
  <c r="HV140" i="12"/>
  <c r="AW136" i="12"/>
  <c r="AW138" i="12"/>
  <c r="AW140" i="12"/>
  <c r="AW135" i="12"/>
  <c r="AW139" i="12"/>
  <c r="AZ143" i="12"/>
  <c r="AZ153" i="12"/>
  <c r="AZ151" i="12"/>
  <c r="AZ144" i="12"/>
  <c r="AZ154" i="12"/>
  <c r="AZ147" i="12"/>
  <c r="AZ148" i="12"/>
  <c r="BG140" i="12"/>
  <c r="BG139" i="12"/>
  <c r="BG138" i="12"/>
  <c r="BG136" i="12"/>
  <c r="BG135" i="12"/>
  <c r="CP143" i="12"/>
  <c r="CP153" i="12"/>
  <c r="CP147" i="12"/>
  <c r="CP154" i="12"/>
  <c r="CP151" i="12"/>
  <c r="CP148" i="12"/>
  <c r="CP144" i="12"/>
  <c r="AX140" i="12"/>
  <c r="AX139" i="12"/>
  <c r="AX138" i="12"/>
  <c r="AX136" i="12"/>
  <c r="AX135" i="12"/>
  <c r="CZ143" i="12"/>
  <c r="CZ144" i="12"/>
  <c r="CZ147" i="12"/>
  <c r="CZ154" i="12"/>
  <c r="CZ151" i="12"/>
  <c r="CZ148" i="12"/>
  <c r="CZ153" i="12"/>
  <c r="DO138" i="12"/>
  <c r="DO136" i="12"/>
  <c r="DO135" i="12"/>
  <c r="DO140" i="12"/>
  <c r="DO139" i="12"/>
  <c r="EC142" i="12"/>
  <c r="K142" i="12" s="1"/>
  <c r="DW142" i="12"/>
  <c r="AJ154" i="12"/>
  <c r="AJ143" i="12"/>
  <c r="DX142" i="12"/>
  <c r="AJ144" i="12"/>
  <c r="AJ147" i="12"/>
  <c r="AJ148" i="12"/>
  <c r="AJ151" i="12"/>
  <c r="AJ153" i="12"/>
  <c r="AK151" i="12"/>
  <c r="AK143" i="12"/>
  <c r="AK144" i="12"/>
  <c r="AK153" i="12"/>
  <c r="AK154" i="12"/>
  <c r="AK148" i="12"/>
  <c r="AK147" i="12"/>
  <c r="LV135" i="12"/>
  <c r="LU135" i="12"/>
  <c r="DA151" i="12"/>
  <c r="DA144" i="12"/>
  <c r="DA153" i="12"/>
  <c r="DA147" i="12"/>
  <c r="DA148" i="12"/>
  <c r="DA143" i="12"/>
  <c r="DA154" i="12"/>
  <c r="BK135" i="12"/>
  <c r="BK140" i="12"/>
  <c r="BK139" i="12"/>
  <c r="BK136" i="12"/>
  <c r="BK138" i="12"/>
  <c r="AO138" i="12"/>
  <c r="AO135" i="12"/>
  <c r="AO139" i="12"/>
  <c r="AO140" i="12"/>
  <c r="AO136" i="12"/>
  <c r="AN140" i="12"/>
  <c r="AN136" i="12"/>
  <c r="AN139" i="12"/>
  <c r="AN138" i="12"/>
  <c r="AN135" i="12"/>
  <c r="BL138" i="12"/>
  <c r="BL136" i="12"/>
  <c r="BL135" i="12"/>
  <c r="BL140" i="12"/>
  <c r="BL139" i="12"/>
  <c r="AY139" i="12"/>
  <c r="AY138" i="12"/>
  <c r="AY135" i="12"/>
  <c r="AY140" i="12"/>
  <c r="AY136" i="12"/>
  <c r="AT135" i="12"/>
  <c r="AT140" i="12"/>
  <c r="AT139" i="12"/>
  <c r="AT136" i="12"/>
  <c r="AT138" i="12"/>
  <c r="P142" i="12"/>
  <c r="R142" i="12"/>
  <c r="AR135" i="12"/>
  <c r="AR136" i="12"/>
  <c r="AR139" i="12"/>
  <c r="AR138" i="12"/>
  <c r="AR140" i="12"/>
  <c r="DH154" i="12"/>
  <c r="DH144" i="12"/>
  <c r="DH148" i="12"/>
  <c r="DH143" i="12"/>
  <c r="DH151" i="12"/>
  <c r="DH147" i="12"/>
  <c r="DH153" i="12"/>
  <c r="CF154" i="12"/>
  <c r="CF151" i="12"/>
  <c r="CF153" i="12"/>
  <c r="CF143" i="12"/>
  <c r="CF144" i="12"/>
  <c r="CF147" i="12"/>
  <c r="CF148" i="12"/>
  <c r="CX148" i="12"/>
  <c r="CX151" i="12"/>
  <c r="CX147" i="12"/>
  <c r="CX153" i="12"/>
  <c r="CX154" i="12"/>
  <c r="CX143" i="12"/>
  <c r="CX144" i="12"/>
  <c r="CW148" i="12"/>
  <c r="CW153" i="12"/>
  <c r="CW144" i="12"/>
  <c r="CW151" i="12"/>
  <c r="CW154" i="12"/>
  <c r="CW143" i="12"/>
  <c r="CW147" i="12"/>
  <c r="HV139" i="12"/>
  <c r="HW139" i="12"/>
  <c r="BR143" i="12"/>
  <c r="BR144" i="12"/>
  <c r="BR151" i="12"/>
  <c r="BR147" i="12"/>
  <c r="BR148" i="12"/>
  <c r="BR153" i="12"/>
  <c r="BR154" i="12"/>
  <c r="CN138" i="12"/>
  <c r="CN135" i="12"/>
  <c r="CN136" i="12"/>
  <c r="CN140" i="12"/>
  <c r="CN139" i="12"/>
  <c r="BH135" i="12"/>
  <c r="BH139" i="12"/>
  <c r="BH136" i="12"/>
  <c r="BH138" i="12"/>
  <c r="BH140" i="12"/>
  <c r="DG147" i="12"/>
  <c r="DG148" i="12"/>
  <c r="DG153" i="12"/>
  <c r="DG144" i="12"/>
  <c r="DG151" i="12"/>
  <c r="DG143" i="12"/>
  <c r="DG154" i="12"/>
  <c r="AM140" i="12"/>
  <c r="AM139" i="12"/>
  <c r="AM138" i="12"/>
  <c r="AM136" i="12"/>
  <c r="AM135" i="12"/>
  <c r="LW134" i="12"/>
  <c r="LY134" i="12" s="1"/>
  <c r="BV143" i="12"/>
  <c r="BV147" i="12"/>
  <c r="BV153" i="12"/>
  <c r="BV144" i="12"/>
  <c r="BV148" i="12"/>
  <c r="BV151" i="12"/>
  <c r="BV154" i="12"/>
  <c r="CD147" i="12"/>
  <c r="CD154" i="12"/>
  <c r="CD153" i="12"/>
  <c r="CD151" i="12"/>
  <c r="CD148" i="12"/>
  <c r="CD144" i="12"/>
  <c r="CD143" i="12"/>
  <c r="DG136" i="12"/>
  <c r="DG135" i="12"/>
  <c r="DG140" i="12"/>
  <c r="DG138" i="12"/>
  <c r="DG139" i="12"/>
  <c r="BT136" i="12"/>
  <c r="BT140" i="12"/>
  <c r="BT139" i="12"/>
  <c r="BT138" i="12"/>
  <c r="BT135" i="12"/>
  <c r="DE147" i="12"/>
  <c r="DE151" i="12"/>
  <c r="DE143" i="12"/>
  <c r="DE144" i="12"/>
  <c r="DE153" i="12"/>
  <c r="DE148" i="12"/>
  <c r="DE154" i="12"/>
  <c r="DL139" i="12"/>
  <c r="DL138" i="12"/>
  <c r="DL140" i="12"/>
  <c r="DL135" i="12"/>
  <c r="DL136" i="12"/>
  <c r="BB153" i="12"/>
  <c r="BB143" i="12"/>
  <c r="BB148" i="12"/>
  <c r="BB151" i="12"/>
  <c r="BB154" i="12"/>
  <c r="BB147" i="12"/>
  <c r="BB144" i="12"/>
  <c r="CM140" i="12"/>
  <c r="CM139" i="12"/>
  <c r="CM138" i="12"/>
  <c r="CM136" i="12"/>
  <c r="CM135" i="12"/>
  <c r="DJ144" i="12"/>
  <c r="DJ147" i="12"/>
  <c r="DJ154" i="12"/>
  <c r="DJ151" i="12"/>
  <c r="DJ143" i="12"/>
  <c r="DJ148" i="12"/>
  <c r="DJ153" i="12"/>
  <c r="AL153" i="12"/>
  <c r="AL148" i="12"/>
  <c r="AL143" i="12"/>
  <c r="AL151" i="12"/>
  <c r="AL147" i="12"/>
  <c r="AL154" i="12"/>
  <c r="AL144" i="12"/>
  <c r="CD135" i="12"/>
  <c r="CD139" i="12"/>
  <c r="CD138" i="12"/>
  <c r="CD140" i="12"/>
  <c r="CD136" i="12"/>
  <c r="DC144" i="12"/>
  <c r="DC154" i="12"/>
  <c r="DC143" i="12"/>
  <c r="DC147" i="12"/>
  <c r="DC151" i="12"/>
  <c r="DC148" i="12"/>
  <c r="DC153" i="12"/>
  <c r="CO151" i="12"/>
  <c r="CO153" i="12"/>
  <c r="CO148" i="12"/>
  <c r="CO154" i="12"/>
  <c r="CO144" i="12"/>
  <c r="CO147" i="12"/>
  <c r="CO143" i="12"/>
  <c r="BI139" i="12"/>
  <c r="BI135" i="12"/>
  <c r="BI138" i="12"/>
  <c r="BI136" i="12"/>
  <c r="BI140" i="12"/>
  <c r="DF138" i="12"/>
  <c r="DF136" i="12"/>
  <c r="DF140" i="12"/>
  <c r="DF139" i="12"/>
  <c r="DF135" i="12"/>
  <c r="BL153" i="12"/>
  <c r="BL144" i="12"/>
  <c r="BL148" i="12"/>
  <c r="BL151" i="12"/>
  <c r="BL154" i="12"/>
  <c r="BL143" i="12"/>
  <c r="BL147" i="12"/>
  <c r="DD135" i="12"/>
  <c r="DD136" i="12"/>
  <c r="DD140" i="12"/>
  <c r="DD138" i="12"/>
  <c r="DD139" i="12"/>
  <c r="R134" i="12"/>
  <c r="P134" i="12"/>
  <c r="BA143" i="12"/>
  <c r="BA151" i="12"/>
  <c r="BA148" i="12"/>
  <c r="BA147" i="12"/>
  <c r="BA154" i="12"/>
  <c r="BA153" i="12"/>
  <c r="BA144" i="12"/>
  <c r="AO148" i="12"/>
  <c r="AO144" i="12"/>
  <c r="AO143" i="12"/>
  <c r="AO154" i="12"/>
  <c r="AO153" i="12"/>
  <c r="AO151" i="12"/>
  <c r="AO147" i="12"/>
  <c r="BM151" i="12"/>
  <c r="BM147" i="12"/>
  <c r="BM143" i="12"/>
  <c r="BM144" i="12"/>
  <c r="BM153" i="12"/>
  <c r="BM148" i="12"/>
  <c r="BM154" i="12"/>
  <c r="CX136" i="12"/>
  <c r="CX135" i="12"/>
  <c r="CX140" i="12"/>
  <c r="CX139" i="12"/>
  <c r="CX138" i="12"/>
  <c r="DQ143" i="12"/>
  <c r="DQ147" i="12"/>
  <c r="DQ148" i="12"/>
  <c r="DQ144" i="12"/>
  <c r="DQ153" i="12"/>
  <c r="DQ154" i="12"/>
  <c r="DQ151" i="12"/>
  <c r="DS144" i="12"/>
  <c r="DS148" i="12"/>
  <c r="DS147" i="12"/>
  <c r="DS153" i="12"/>
  <c r="DS151" i="12"/>
  <c r="DS143" i="12"/>
  <c r="DS154" i="12"/>
  <c r="DN136" i="12"/>
  <c r="DN135" i="12"/>
  <c r="ED134" i="12"/>
  <c r="G134" i="12" s="1"/>
  <c r="DN140" i="12"/>
  <c r="DN139" i="12"/>
  <c r="DN138" i="12"/>
  <c r="DJ138" i="12"/>
  <c r="DJ135" i="12"/>
  <c r="DJ136" i="12"/>
  <c r="DJ139" i="12"/>
  <c r="DJ140" i="12"/>
  <c r="DS138" i="12"/>
  <c r="DS136" i="12"/>
  <c r="DS135" i="12"/>
  <c r="DS140" i="12"/>
  <c r="DS139" i="12"/>
  <c r="AV153" i="12"/>
  <c r="AV148" i="12"/>
  <c r="AV143" i="12"/>
  <c r="AV154" i="12"/>
  <c r="AV144" i="12"/>
  <c r="AV151" i="12"/>
  <c r="AV147" i="12"/>
  <c r="BY144" i="12"/>
  <c r="BY153" i="12"/>
  <c r="BY148" i="12"/>
  <c r="BY151" i="12"/>
  <c r="BY154" i="12"/>
  <c r="BY143" i="12"/>
  <c r="BY147" i="12"/>
  <c r="LU151" i="12"/>
  <c r="LV151" i="12"/>
  <c r="BX140" i="12"/>
  <c r="BX139" i="12"/>
  <c r="BX135" i="12"/>
  <c r="BX138" i="12"/>
  <c r="BX136" i="12"/>
  <c r="LV139" i="12"/>
  <c r="LU139" i="12"/>
  <c r="CT136" i="12"/>
  <c r="CT138" i="12"/>
  <c r="CT139" i="12"/>
  <c r="CT135" i="12"/>
  <c r="CT140" i="12"/>
  <c r="CV138" i="12"/>
  <c r="CV136" i="12"/>
  <c r="CV135" i="12"/>
  <c r="CV139" i="12"/>
  <c r="CV140" i="12"/>
  <c r="BS153" i="12"/>
  <c r="BS148" i="12"/>
  <c r="BS154" i="12"/>
  <c r="BS144" i="12"/>
  <c r="BS147" i="12"/>
  <c r="BS143" i="12"/>
  <c r="BS151" i="12"/>
  <c r="BO138" i="12"/>
  <c r="BO135" i="12"/>
  <c r="BO136" i="12"/>
  <c r="BO139" i="12"/>
  <c r="BO140" i="12"/>
  <c r="CH140" i="12"/>
  <c r="CH136" i="12"/>
  <c r="CH135" i="12"/>
  <c r="CH138" i="12"/>
  <c r="CH139" i="12"/>
  <c r="DO143" i="12"/>
  <c r="DO144" i="12"/>
  <c r="DO153" i="12"/>
  <c r="DO148" i="12"/>
  <c r="DO147" i="12"/>
  <c r="DO154" i="12"/>
  <c r="DO151" i="12"/>
  <c r="BP135" i="12"/>
  <c r="BP140" i="12"/>
  <c r="BP138" i="12"/>
  <c r="BP136" i="12"/>
  <c r="BP139" i="12"/>
  <c r="AU147" i="12"/>
  <c r="AU143" i="12"/>
  <c r="AU148" i="12"/>
  <c r="AU154" i="12"/>
  <c r="AU151" i="12"/>
  <c r="AU153" i="12"/>
  <c r="AU144" i="12"/>
  <c r="CQ136" i="12"/>
  <c r="CQ139" i="12"/>
  <c r="CQ135" i="12"/>
  <c r="EE134" i="12"/>
  <c r="I134" i="12" s="1"/>
  <c r="CQ140" i="12"/>
  <c r="CQ138" i="12"/>
  <c r="AJ135" i="12"/>
  <c r="EC134" i="12"/>
  <c r="K134" i="12" s="1"/>
  <c r="AJ136" i="12"/>
  <c r="DW134" i="12"/>
  <c r="DX134" i="12"/>
  <c r="AJ138" i="12"/>
  <c r="AJ139" i="12"/>
  <c r="AJ140" i="12"/>
  <c r="DA138" i="12"/>
  <c r="DA139" i="12"/>
  <c r="DA140" i="12"/>
  <c r="DA136" i="12"/>
  <c r="DA135" i="12"/>
  <c r="BW148" i="12"/>
  <c r="BW151" i="12"/>
  <c r="BW147" i="12"/>
  <c r="BW154" i="12"/>
  <c r="BW153" i="12"/>
  <c r="BW143" i="12"/>
  <c r="BW144" i="12"/>
  <c r="DK139" i="12"/>
  <c r="DK138" i="12"/>
  <c r="DK135" i="12"/>
  <c r="DK140" i="12"/>
  <c r="DK136" i="12"/>
  <c r="CM151" i="12"/>
  <c r="CM153" i="12"/>
  <c r="CM154" i="12"/>
  <c r="CM143" i="12"/>
  <c r="CM144" i="12"/>
  <c r="CM148" i="12"/>
  <c r="CM147" i="12"/>
  <c r="BB135" i="12"/>
  <c r="BB136" i="12"/>
  <c r="BB138" i="12"/>
  <c r="BB140" i="12"/>
  <c r="BB139" i="12"/>
  <c r="DF147" i="12"/>
  <c r="DF143" i="12"/>
  <c r="DF144" i="12"/>
  <c r="DF148" i="12"/>
  <c r="DF153" i="12"/>
  <c r="DF154" i="12"/>
  <c r="DF151" i="12"/>
  <c r="HW151" i="12"/>
  <c r="HV151" i="12"/>
  <c r="DH136" i="12"/>
  <c r="DH140" i="12"/>
  <c r="DH139" i="12"/>
  <c r="DH135" i="12"/>
  <c r="DH138" i="12"/>
  <c r="LV148" i="12"/>
  <c r="LU148" i="12"/>
  <c r="CF136" i="12"/>
  <c r="CF140" i="12"/>
  <c r="CF135" i="12"/>
  <c r="CF138" i="12"/>
  <c r="CF139" i="12"/>
  <c r="LV138" i="12"/>
  <c r="LU138" i="12"/>
  <c r="CI136" i="12"/>
  <c r="CI135" i="12"/>
  <c r="CI140" i="12"/>
  <c r="CI139" i="12"/>
  <c r="CI138" i="12"/>
  <c r="DQ101" i="12"/>
  <c r="BJ138" i="12"/>
  <c r="BJ136" i="12"/>
  <c r="BJ140" i="12"/>
  <c r="BJ135" i="12"/>
  <c r="BJ139" i="12"/>
  <c r="CA139" i="12"/>
  <c r="CA138" i="12"/>
  <c r="CA135" i="12"/>
  <c r="CA140" i="12"/>
  <c r="CA136" i="12"/>
  <c r="BQ144" i="12"/>
  <c r="BQ151" i="12"/>
  <c r="BQ147" i="12"/>
  <c r="BQ148" i="12"/>
  <c r="BQ153" i="12"/>
  <c r="BQ154" i="12"/>
  <c r="BQ143" i="12"/>
  <c r="CC135" i="12"/>
  <c r="CC138" i="12"/>
  <c r="CC140" i="12"/>
  <c r="CC136" i="12"/>
  <c r="CC139" i="12"/>
  <c r="BD136" i="12"/>
  <c r="BD135" i="12"/>
  <c r="BD139" i="12"/>
  <c r="BD140" i="12"/>
  <c r="BD138" i="12"/>
  <c r="AP136" i="12"/>
  <c r="AP139" i="12"/>
  <c r="AP140" i="12"/>
  <c r="AP138" i="12"/>
  <c r="AP135" i="12"/>
  <c r="CL153" i="12"/>
  <c r="CL154" i="12"/>
  <c r="CL144" i="12"/>
  <c r="CL143" i="12"/>
  <c r="CL151" i="12"/>
  <c r="CL147" i="12"/>
  <c r="CL148" i="12"/>
  <c r="BZ148" i="12"/>
  <c r="BZ153" i="12"/>
  <c r="BZ154" i="12"/>
  <c r="BZ151" i="12"/>
  <c r="BZ143" i="12"/>
  <c r="BZ147" i="12"/>
  <c r="BZ144" i="12"/>
  <c r="X142" i="12"/>
  <c r="DB136" i="12"/>
  <c r="DB135" i="12"/>
  <c r="DB140" i="12"/>
  <c r="DB139" i="12"/>
  <c r="DB138" i="12"/>
  <c r="DE136" i="12"/>
  <c r="DE140" i="12"/>
  <c r="DE135" i="12"/>
  <c r="DE138" i="12"/>
  <c r="DE139" i="12"/>
  <c r="AS151" i="12"/>
  <c r="AS143" i="12"/>
  <c r="AS147" i="12"/>
  <c r="AS144" i="12"/>
  <c r="AS153" i="12"/>
  <c r="AS148" i="12"/>
  <c r="AS154" i="12"/>
  <c r="F134" i="12"/>
  <c r="DU136" i="12"/>
  <c r="F136" i="12" s="1"/>
  <c r="DU138" i="12"/>
  <c r="F138" i="12" s="1"/>
  <c r="DU135" i="12"/>
  <c r="F135" i="12" s="1"/>
  <c r="DU140" i="12"/>
  <c r="F140" i="12" s="1"/>
  <c r="DU139" i="12"/>
  <c r="F139" i="12" s="1"/>
  <c r="BP147" i="12"/>
  <c r="BP144" i="12"/>
  <c r="BP148" i="12"/>
  <c r="BP143" i="12"/>
  <c r="BP154" i="12"/>
  <c r="BP151" i="12"/>
  <c r="BP153" i="12"/>
  <c r="BE135" i="12"/>
  <c r="BE140" i="12"/>
  <c r="BE139" i="12"/>
  <c r="BE138" i="12"/>
  <c r="BE136" i="12"/>
  <c r="HX134" i="12"/>
  <c r="HY134" i="12" s="1"/>
  <c r="DR153" i="12"/>
  <c r="DR143" i="12"/>
  <c r="DR151" i="12"/>
  <c r="DR147" i="12"/>
  <c r="DR154" i="12"/>
  <c r="DR144" i="12"/>
  <c r="DR148" i="12"/>
  <c r="CP138" i="12"/>
  <c r="CP139" i="12"/>
  <c r="CP136" i="12"/>
  <c r="CP140" i="12"/>
  <c r="CP135" i="12"/>
  <c r="BC138" i="12"/>
  <c r="BC136" i="12"/>
  <c r="BC140" i="12"/>
  <c r="BC139" i="12"/>
  <c r="BC135" i="12"/>
  <c r="AW144" i="12"/>
  <c r="AW151" i="12"/>
  <c r="AW153" i="12"/>
  <c r="AW143" i="12"/>
  <c r="AW148" i="12"/>
  <c r="AW147" i="12"/>
  <c r="AW154" i="12"/>
  <c r="BW138" i="12"/>
  <c r="BW136" i="12"/>
  <c r="BW135" i="12"/>
  <c r="BW140" i="12"/>
  <c r="BW139" i="12"/>
  <c r="BR139" i="12"/>
  <c r="BR136" i="12"/>
  <c r="BR135" i="12"/>
  <c r="BR140" i="12"/>
  <c r="BR138" i="12"/>
  <c r="BO153" i="12"/>
  <c r="BO154" i="12"/>
  <c r="BO143" i="12"/>
  <c r="BO151" i="12"/>
  <c r="BO144" i="12"/>
  <c r="BO148" i="12"/>
  <c r="BO147" i="12"/>
  <c r="BY139" i="12"/>
  <c r="BY140" i="12"/>
  <c r="BY138" i="12"/>
  <c r="BY136" i="12"/>
  <c r="BY135" i="12"/>
  <c r="HW148" i="12"/>
  <c r="HV148" i="12"/>
  <c r="LV136" i="12"/>
  <c r="LU136" i="12"/>
  <c r="CC143" i="12"/>
  <c r="CC147" i="12"/>
  <c r="CC151" i="12"/>
  <c r="CC153" i="12"/>
  <c r="CC148" i="12"/>
  <c r="CC154" i="12"/>
  <c r="CC144" i="12"/>
  <c r="CV147" i="12"/>
  <c r="CV154" i="12"/>
  <c r="CV143" i="12"/>
  <c r="CV148" i="12"/>
  <c r="CV144" i="12"/>
  <c r="CV153" i="12"/>
  <c r="CV151" i="12"/>
  <c r="CA151" i="12"/>
  <c r="CA153" i="12"/>
  <c r="CA154" i="12"/>
  <c r="CA144" i="12"/>
  <c r="CA147" i="12"/>
  <c r="CA148" i="12"/>
  <c r="CA143" i="12"/>
  <c r="CY136" i="12"/>
  <c r="CY135" i="12"/>
  <c r="CY140" i="12"/>
  <c r="CY139" i="12"/>
  <c r="CY138" i="12"/>
  <c r="CU154" i="12"/>
  <c r="CU144" i="12"/>
  <c r="CU143" i="12"/>
  <c r="CU148" i="12"/>
  <c r="CU147" i="12"/>
  <c r="CU151" i="12"/>
  <c r="CU153" i="12"/>
  <c r="DN143" i="12"/>
  <c r="DN144" i="12"/>
  <c r="DN148" i="12"/>
  <c r="DN151" i="12"/>
  <c r="DN147" i="12"/>
  <c r="DN154" i="12"/>
  <c r="ED142" i="12"/>
  <c r="G142" i="12" s="1"/>
  <c r="DN153" i="12"/>
  <c r="CL138" i="12"/>
  <c r="CL140" i="12"/>
  <c r="CL139" i="12"/>
  <c r="CL136" i="12"/>
  <c r="CL135" i="12"/>
  <c r="AR154" i="12"/>
  <c r="AR143" i="12"/>
  <c r="AR147" i="12"/>
  <c r="AR151" i="12"/>
  <c r="AR148" i="12"/>
  <c r="AR153" i="12"/>
  <c r="AR144" i="12"/>
  <c r="CR135" i="12"/>
  <c r="CR138" i="12"/>
  <c r="CR140" i="12"/>
  <c r="CR139" i="12"/>
  <c r="CR136" i="12"/>
  <c r="AQ136" i="12"/>
  <c r="AQ135" i="12"/>
  <c r="AQ140" i="12"/>
  <c r="AQ139" i="12"/>
  <c r="AQ138" i="12"/>
  <c r="AY143" i="12"/>
  <c r="AY154" i="12"/>
  <c r="AY153" i="12"/>
  <c r="AY144" i="12"/>
  <c r="AY151" i="12"/>
  <c r="AY148" i="12"/>
  <c r="AY147" i="12"/>
  <c r="HW138" i="12"/>
  <c r="HV138" i="12"/>
  <c r="CE136" i="12"/>
  <c r="CE135" i="12"/>
  <c r="CE140" i="12"/>
  <c r="CE138" i="12"/>
  <c r="CE139" i="12"/>
  <c r="BE148" i="12"/>
  <c r="BE153" i="12"/>
  <c r="BE144" i="12"/>
  <c r="BE154" i="12"/>
  <c r="BE151" i="12"/>
  <c r="BE147" i="12"/>
  <c r="BE143" i="12"/>
  <c r="BU135" i="12"/>
  <c r="BU140" i="12"/>
  <c r="BU138" i="12"/>
  <c r="BU139" i="12"/>
  <c r="BU136" i="12"/>
  <c r="CR148" i="12"/>
  <c r="CR151" i="12"/>
  <c r="CR154" i="12"/>
  <c r="CR147" i="12"/>
  <c r="CR153" i="12"/>
  <c r="CR144" i="12"/>
  <c r="CR143" i="12"/>
  <c r="BA140" i="12"/>
  <c r="BA139" i="12"/>
  <c r="BA138" i="12"/>
  <c r="BA136" i="12"/>
  <c r="BA135" i="12"/>
  <c r="DD144" i="12"/>
  <c r="DD153" i="12"/>
  <c r="DD154" i="12"/>
  <c r="DD143" i="12"/>
  <c r="DD147" i="12"/>
  <c r="DD148" i="12"/>
  <c r="DD151" i="12"/>
  <c r="BV139" i="12"/>
  <c r="BV136" i="12"/>
  <c r="BV138" i="12"/>
  <c r="BV135" i="12"/>
  <c r="BV140" i="12"/>
  <c r="CQ151" i="12"/>
  <c r="CQ154" i="12"/>
  <c r="CQ153" i="12"/>
  <c r="CQ148" i="12"/>
  <c r="CQ144" i="12"/>
  <c r="EE142" i="12"/>
  <c r="I142" i="12" s="1"/>
  <c r="CQ147" i="12"/>
  <c r="CQ143" i="12"/>
  <c r="DM135" i="12"/>
  <c r="DM140" i="12"/>
  <c r="DM136" i="12"/>
  <c r="DM138" i="12"/>
  <c r="DM139" i="12"/>
  <c r="CJ140" i="12"/>
  <c r="CJ136" i="12"/>
  <c r="CJ139" i="12"/>
  <c r="CJ138" i="12"/>
  <c r="CJ135" i="12"/>
  <c r="DL143" i="12"/>
  <c r="DL153" i="12"/>
  <c r="DL147" i="12"/>
  <c r="DL154" i="12"/>
  <c r="DL144" i="12"/>
  <c r="DL151" i="12"/>
  <c r="DL148" i="12"/>
  <c r="HW153" i="12"/>
  <c r="HV153" i="12"/>
  <c r="LW142" i="12"/>
  <c r="LX142" i="12" s="1"/>
  <c r="CB144" i="12"/>
  <c r="CB151" i="12"/>
  <c r="CB147" i="12"/>
  <c r="CB148" i="12"/>
  <c r="CB153" i="12"/>
  <c r="CB143" i="12"/>
  <c r="CB154" i="12"/>
  <c r="BN153" i="12"/>
  <c r="BN154" i="12"/>
  <c r="BN144" i="12"/>
  <c r="BN151" i="12"/>
  <c r="BN147" i="12"/>
  <c r="BN143" i="12"/>
  <c r="BN148" i="12"/>
  <c r="DI153" i="12"/>
  <c r="DI143" i="12"/>
  <c r="DI148" i="12"/>
  <c r="DI154" i="12"/>
  <c r="DI144" i="12"/>
  <c r="DI147" i="12"/>
  <c r="DI151" i="12"/>
  <c r="DT135" i="12"/>
  <c r="DT139" i="12"/>
  <c r="DT140" i="12"/>
  <c r="DT138" i="12"/>
  <c r="DT136" i="12"/>
  <c r="IC92" i="12"/>
  <c r="O92" i="12" s="1"/>
  <c r="P92" i="12" s="1"/>
  <c r="W143" i="12"/>
  <c r="X143" i="12" s="1"/>
  <c r="IB147" i="12"/>
  <c r="S147" i="12" s="1"/>
  <c r="N154" i="12"/>
  <c r="LV147" i="12"/>
  <c r="LU147" i="12"/>
  <c r="IB154" i="12"/>
  <c r="S154" i="12" s="1"/>
  <c r="MA143" i="12"/>
  <c r="AA143" i="12" s="1"/>
  <c r="LU144" i="12"/>
  <c r="LV144" i="12"/>
  <c r="MA147" i="12"/>
  <c r="AA147" i="12" s="1"/>
  <c r="LV143" i="12"/>
  <c r="LU143" i="12"/>
  <c r="MA144" i="12"/>
  <c r="AA144" i="12" s="1"/>
  <c r="LV154" i="12"/>
  <c r="LU154" i="12"/>
  <c r="MA154" i="12"/>
  <c r="AA154" i="12" s="1"/>
  <c r="HV143" i="12"/>
  <c r="HW143" i="12"/>
  <c r="N143" i="12"/>
  <c r="IB143" i="12"/>
  <c r="S143" i="12" s="1"/>
  <c r="N147" i="12"/>
  <c r="HW144" i="12"/>
  <c r="HV144" i="12"/>
  <c r="IB144" i="12"/>
  <c r="S144" i="12" s="1"/>
  <c r="N144" i="12"/>
  <c r="HW154" i="12"/>
  <c r="HV154" i="12"/>
  <c r="CT101" i="12"/>
  <c r="CT107" i="12"/>
  <c r="R121" i="12"/>
  <c r="CR107" i="12"/>
  <c r="IC97" i="12"/>
  <c r="O97" i="12" s="1"/>
  <c r="P97" i="12" s="1"/>
  <c r="CT105" i="12"/>
  <c r="MB132" i="12"/>
  <c r="W132" i="12" s="1"/>
  <c r="X132" i="12" s="1"/>
  <c r="MC101" i="12"/>
  <c r="Y101" i="12" s="1"/>
  <c r="Z101" i="12" s="1"/>
  <c r="LU124" i="12"/>
  <c r="N123" i="12"/>
  <c r="IC96" i="12"/>
  <c r="O96" i="12" s="1"/>
  <c r="P96" i="12" s="1"/>
  <c r="DW121" i="12"/>
  <c r="MB58" i="12"/>
  <c r="W58" i="12" s="1"/>
  <c r="X58" i="12" s="1"/>
  <c r="MB123" i="12"/>
  <c r="W123" i="12" s="1"/>
  <c r="X123" i="12" s="1"/>
  <c r="MA124" i="12"/>
  <c r="AA124" i="12" s="1"/>
  <c r="MC123" i="12"/>
  <c r="Y123" i="12" s="1"/>
  <c r="Z123" i="12" s="1"/>
  <c r="MB61" i="12"/>
  <c r="W61" i="12" s="1"/>
  <c r="X61" i="12" s="1"/>
  <c r="MB122" i="12"/>
  <c r="W122" i="12" s="1"/>
  <c r="X122" i="12" s="1"/>
  <c r="LV124" i="12"/>
  <c r="MB124" i="12"/>
  <c r="W124" i="12" s="1"/>
  <c r="X124" i="12" s="1"/>
  <c r="MC132" i="12"/>
  <c r="Y132" i="12" s="1"/>
  <c r="Z132" i="12" s="1"/>
  <c r="ID123" i="12"/>
  <c r="Q123" i="12" s="1"/>
  <c r="IC122" i="12"/>
  <c r="O122" i="12" s="1"/>
  <c r="ID122" i="12"/>
  <c r="Q122" i="12" s="1"/>
  <c r="IC124" i="12"/>
  <c r="O124" i="12" s="1"/>
  <c r="P124" i="12" s="1"/>
  <c r="MC124" i="12"/>
  <c r="Y124" i="12" s="1"/>
  <c r="Z124" i="12" s="1"/>
  <c r="ID132" i="12"/>
  <c r="Q132" i="12" s="1"/>
  <c r="R132" i="12" s="1"/>
  <c r="IC132" i="12"/>
  <c r="O132" i="12" s="1"/>
  <c r="P132" i="12" s="1"/>
  <c r="MC122" i="12"/>
  <c r="Y122" i="12" s="1"/>
  <c r="Z122" i="12" s="1"/>
  <c r="N122" i="12"/>
  <c r="LV122" i="12"/>
  <c r="LU122" i="12"/>
  <c r="MA122" i="12"/>
  <c r="AA122" i="12" s="1"/>
  <c r="ID124" i="12"/>
  <c r="Q124" i="12" s="1"/>
  <c r="R124" i="12" s="1"/>
  <c r="IB122" i="12"/>
  <c r="S122" i="12" s="1"/>
  <c r="IC123" i="12"/>
  <c r="O123" i="12" s="1"/>
  <c r="HW122" i="12"/>
  <c r="HV122" i="12"/>
  <c r="IB124" i="12"/>
  <c r="S124" i="12" s="1"/>
  <c r="HW124" i="12"/>
  <c r="HV124" i="12"/>
  <c r="P121" i="12"/>
  <c r="P109" i="12"/>
  <c r="HX121" i="12"/>
  <c r="HZ121" i="12" s="1"/>
  <c r="MB92" i="12"/>
  <c r="W92" i="12" s="1"/>
  <c r="X92" i="12" s="1"/>
  <c r="IC78" i="12"/>
  <c r="O78" i="12" s="1"/>
  <c r="P78" i="12" s="1"/>
  <c r="IC57" i="12"/>
  <c r="O57" i="12" s="1"/>
  <c r="X121" i="12"/>
  <c r="IB123" i="12"/>
  <c r="S123" i="12" s="1"/>
  <c r="EE121" i="12"/>
  <c r="I121" i="12" s="1"/>
  <c r="LW121" i="12"/>
  <c r="LY121" i="12" s="1"/>
  <c r="EC121" i="12"/>
  <c r="DX121" i="12"/>
  <c r="Z121" i="12"/>
  <c r="HW123" i="12"/>
  <c r="HV123" i="12"/>
  <c r="LV123" i="12"/>
  <c r="LU123" i="12"/>
  <c r="ED121" i="12"/>
  <c r="G121" i="12" s="1"/>
  <c r="MA123" i="12"/>
  <c r="AA123" i="12" s="1"/>
  <c r="BL96" i="12"/>
  <c r="BL98" i="12"/>
  <c r="BL92" i="12"/>
  <c r="BL97" i="12"/>
  <c r="LV132" i="12"/>
  <c r="LU132" i="12"/>
  <c r="IB132" i="12"/>
  <c r="S132" i="12" s="1"/>
  <c r="MA132" i="12"/>
  <c r="AA132" i="12" s="1"/>
  <c r="HW132" i="12"/>
  <c r="HV132" i="12"/>
  <c r="CR101" i="12"/>
  <c r="CR105" i="12"/>
  <c r="BO73" i="12"/>
  <c r="IB116" i="12"/>
  <c r="S116" i="12" s="1"/>
  <c r="IB113" i="12"/>
  <c r="S113" i="12" s="1"/>
  <c r="IB117" i="12"/>
  <c r="S117" i="12" s="1"/>
  <c r="MA101" i="12"/>
  <c r="IB119" i="12"/>
  <c r="S119" i="12" s="1"/>
  <c r="MA113" i="12"/>
  <c r="AA113" i="12" s="1"/>
  <c r="IB118" i="12"/>
  <c r="S118" i="12" s="1"/>
  <c r="LV101" i="12"/>
  <c r="HV113" i="12"/>
  <c r="HW113" i="12"/>
  <c r="EE112" i="12"/>
  <c r="I112" i="12" s="1"/>
  <c r="P112" i="12"/>
  <c r="R112" i="12"/>
  <c r="F109" i="12"/>
  <c r="HW118" i="12"/>
  <c r="HV118" i="12"/>
  <c r="HX112" i="12"/>
  <c r="HY112" i="12" s="1"/>
  <c r="F112" i="12"/>
  <c r="HW117" i="12"/>
  <c r="HV117" i="12"/>
  <c r="HW119" i="12"/>
  <c r="HV119" i="12"/>
  <c r="LW112" i="12"/>
  <c r="LY112" i="12" s="1"/>
  <c r="EC112" i="12"/>
  <c r="K112" i="12" s="1"/>
  <c r="DX112" i="12"/>
  <c r="HW116" i="12"/>
  <c r="HV116" i="12"/>
  <c r="LV113" i="12"/>
  <c r="LU113" i="12"/>
  <c r="X112" i="12"/>
  <c r="Z109" i="12"/>
  <c r="X109" i="12"/>
  <c r="LW109" i="12"/>
  <c r="LX109" i="12" s="1"/>
  <c r="HX109" i="12"/>
  <c r="HY109" i="12" s="1"/>
  <c r="ED109" i="12"/>
  <c r="G109" i="12" s="1"/>
  <c r="EC109" i="12"/>
  <c r="K109" i="12" s="1"/>
  <c r="DX109" i="12"/>
  <c r="DW109" i="12"/>
  <c r="ED112" i="12"/>
  <c r="G112" i="12" s="1"/>
  <c r="EE109" i="12"/>
  <c r="I109" i="12" s="1"/>
  <c r="DW112" i="12"/>
  <c r="R109" i="12"/>
  <c r="LU101" i="12"/>
  <c r="LW102" i="12"/>
  <c r="LX102" i="12" s="1"/>
  <c r="LV117" i="12"/>
  <c r="LV116" i="12"/>
  <c r="LU116" i="12"/>
  <c r="LV118" i="12"/>
  <c r="LU118" i="12"/>
  <c r="MA117" i="12"/>
  <c r="AA117" i="12" s="1"/>
  <c r="LU119" i="12"/>
  <c r="LU117" i="12"/>
  <c r="MA119" i="12"/>
  <c r="AA119" i="12" s="1"/>
  <c r="MA116" i="12"/>
  <c r="AA116" i="12" s="1"/>
  <c r="LV119" i="12"/>
  <c r="MA118" i="12"/>
  <c r="AA118" i="12" s="1"/>
  <c r="CJ59" i="12"/>
  <c r="X27" i="12"/>
  <c r="CJ58" i="12"/>
  <c r="BU78" i="12"/>
  <c r="BU73" i="12"/>
  <c r="BU86" i="12"/>
  <c r="CJ61" i="12"/>
  <c r="IC73" i="12"/>
  <c r="O73" i="12" s="1"/>
  <c r="P73" i="12" s="1"/>
  <c r="MB60" i="12"/>
  <c r="W60" i="12" s="1"/>
  <c r="X60" i="12" s="1"/>
  <c r="BM73" i="12"/>
  <c r="BM78" i="12"/>
  <c r="BM87" i="12"/>
  <c r="BM89" i="12"/>
  <c r="AV105" i="12"/>
  <c r="AV106" i="12"/>
  <c r="AV107" i="12"/>
  <c r="AV101" i="12"/>
  <c r="DH106" i="12"/>
  <c r="DH107" i="12"/>
  <c r="DH101" i="12"/>
  <c r="DH105" i="12"/>
  <c r="CK106" i="12"/>
  <c r="CK107" i="12"/>
  <c r="CK105" i="12"/>
  <c r="CK101" i="12"/>
  <c r="BO78" i="12"/>
  <c r="MB87" i="12"/>
  <c r="W87" i="12" s="1"/>
  <c r="X87" i="12" s="1"/>
  <c r="MB86" i="12"/>
  <c r="W86" i="12" s="1"/>
  <c r="X86" i="12" s="1"/>
  <c r="MB88" i="12"/>
  <c r="W88" i="12" s="1"/>
  <c r="X88" i="12" s="1"/>
  <c r="IC61" i="12"/>
  <c r="O61" i="12" s="1"/>
  <c r="P61" i="12" s="1"/>
  <c r="BO33" i="12"/>
  <c r="P62" i="12"/>
  <c r="BO86" i="12"/>
  <c r="CB89" i="12"/>
  <c r="CB73" i="12"/>
  <c r="CB85" i="12"/>
  <c r="CB87" i="12"/>
  <c r="CB78" i="12"/>
  <c r="CB86" i="12"/>
  <c r="CB88" i="12"/>
  <c r="BU89" i="12"/>
  <c r="BU87" i="12"/>
  <c r="BU85" i="12"/>
  <c r="BT96" i="12"/>
  <c r="BT98" i="12"/>
  <c r="BT92" i="12"/>
  <c r="BT97" i="12"/>
  <c r="BM107" i="12"/>
  <c r="BM106" i="12"/>
  <c r="BM101" i="12"/>
  <c r="BM105" i="12"/>
  <c r="CJ57" i="12"/>
  <c r="MB96" i="12"/>
  <c r="W96" i="12" s="1"/>
  <c r="X96" i="12" s="1"/>
  <c r="CJ67" i="12"/>
  <c r="MB85" i="12"/>
  <c r="W85" i="12" s="1"/>
  <c r="X85" i="12" s="1"/>
  <c r="MB105" i="12"/>
  <c r="W105" i="12" s="1"/>
  <c r="X105" i="12" s="1"/>
  <c r="BO28" i="12"/>
  <c r="BT88" i="12"/>
  <c r="BT73" i="12"/>
  <c r="BT86" i="12"/>
  <c r="BT78" i="12"/>
  <c r="BT87" i="12"/>
  <c r="BT85" i="12"/>
  <c r="BT89" i="12"/>
  <c r="DM106" i="12"/>
  <c r="DM107" i="12"/>
  <c r="DM105" i="12"/>
  <c r="DM101" i="12"/>
  <c r="CI92" i="12"/>
  <c r="CI98" i="12"/>
  <c r="CI96" i="12"/>
  <c r="CI97" i="12"/>
  <c r="AX107" i="12"/>
  <c r="AX105" i="12"/>
  <c r="AX101" i="12"/>
  <c r="AX106" i="12"/>
  <c r="CE92" i="12"/>
  <c r="CE98" i="12"/>
  <c r="CE97" i="12"/>
  <c r="CE96" i="12"/>
  <c r="DJ101" i="12"/>
  <c r="DJ106" i="12"/>
  <c r="DJ105" i="12"/>
  <c r="DJ107" i="12"/>
  <c r="BU107" i="12"/>
  <c r="BU106" i="12"/>
  <c r="BU101" i="12"/>
  <c r="BU105" i="12"/>
  <c r="BA105" i="12"/>
  <c r="BA107" i="12"/>
  <c r="BA101" i="12"/>
  <c r="BA106" i="12"/>
  <c r="CG98" i="12"/>
  <c r="CG92" i="12"/>
  <c r="CG96" i="12"/>
  <c r="CG97" i="12"/>
  <c r="BM85" i="12"/>
  <c r="BM88" i="12"/>
  <c r="BB97" i="12"/>
  <c r="BB98" i="12"/>
  <c r="BB92" i="12"/>
  <c r="BB96" i="12"/>
  <c r="MB28" i="12"/>
  <c r="W28" i="12" s="1"/>
  <c r="X28" i="12" s="1"/>
  <c r="DG97" i="12"/>
  <c r="DG96" i="12"/>
  <c r="DG98" i="12"/>
  <c r="DG92" i="12"/>
  <c r="MB107" i="12"/>
  <c r="W107" i="12" s="1"/>
  <c r="X107" i="12" s="1"/>
  <c r="CJ88" i="12"/>
  <c r="CJ73" i="12"/>
  <c r="CJ86" i="12"/>
  <c r="CJ85" i="12"/>
  <c r="CJ78" i="12"/>
  <c r="CJ87" i="12"/>
  <c r="CJ89" i="12"/>
  <c r="P93" i="12"/>
  <c r="MC61" i="12"/>
  <c r="Y61" i="12" s="1"/>
  <c r="Z61" i="12" s="1"/>
  <c r="IC87" i="12"/>
  <c r="O87" i="12" s="1"/>
  <c r="P87" i="12" s="1"/>
  <c r="MB78" i="12"/>
  <c r="W78" i="12" s="1"/>
  <c r="X78" i="12" s="1"/>
  <c r="BG73" i="12"/>
  <c r="BG86" i="12"/>
  <c r="BG85" i="12"/>
  <c r="BG88" i="12"/>
  <c r="BG87" i="12"/>
  <c r="BG78" i="12"/>
  <c r="BG89" i="12"/>
  <c r="MB89" i="12"/>
  <c r="W89" i="12" s="1"/>
  <c r="X89" i="12" s="1"/>
  <c r="AU97" i="12"/>
  <c r="AU96" i="12"/>
  <c r="AU98" i="12"/>
  <c r="AU92" i="12"/>
  <c r="MB57" i="12"/>
  <c r="W57" i="12" s="1"/>
  <c r="X57" i="12" s="1"/>
  <c r="MB31" i="12"/>
  <c r="W31" i="12" s="1"/>
  <c r="X31" i="12" s="1"/>
  <c r="AP101" i="12"/>
  <c r="AP107" i="12"/>
  <c r="AP105" i="12"/>
  <c r="AP106" i="12"/>
  <c r="CY96" i="12"/>
  <c r="CY92" i="12"/>
  <c r="CY97" i="12"/>
  <c r="CY98" i="12"/>
  <c r="BD105" i="12"/>
  <c r="BD101" i="12"/>
  <c r="BD107" i="12"/>
  <c r="BD106" i="12"/>
  <c r="BO88" i="12"/>
  <c r="BO89" i="12"/>
  <c r="BO85" i="12"/>
  <c r="AN101" i="12"/>
  <c r="AN106" i="12"/>
  <c r="AN105" i="12"/>
  <c r="AN107" i="12"/>
  <c r="DB107" i="12"/>
  <c r="DB105" i="12"/>
  <c r="DB106" i="12"/>
  <c r="DB101" i="12"/>
  <c r="AT105" i="12"/>
  <c r="AT106" i="12"/>
  <c r="AT107" i="12"/>
  <c r="AT101" i="12"/>
  <c r="CJ105" i="12"/>
  <c r="CJ101" i="12"/>
  <c r="CJ106" i="12"/>
  <c r="CJ107" i="12"/>
  <c r="BF107" i="12"/>
  <c r="BF105" i="12"/>
  <c r="BF101" i="12"/>
  <c r="BF106" i="12"/>
  <c r="CZ105" i="12"/>
  <c r="CZ107" i="12"/>
  <c r="CZ101" i="12"/>
  <c r="CZ106" i="12"/>
  <c r="DF105" i="12"/>
  <c r="DF106" i="12"/>
  <c r="DF107" i="12"/>
  <c r="DF101" i="12"/>
  <c r="DP106" i="12"/>
  <c r="DP101" i="12"/>
  <c r="DP107" i="12"/>
  <c r="DP105" i="12"/>
  <c r="DR106" i="12"/>
  <c r="DR101" i="12"/>
  <c r="DR105" i="12"/>
  <c r="DR107" i="12"/>
  <c r="CO105" i="12"/>
  <c r="CO101" i="12"/>
  <c r="CO107" i="12"/>
  <c r="CO106" i="12"/>
  <c r="AM98" i="12"/>
  <c r="AM96" i="12"/>
  <c r="AM92" i="12"/>
  <c r="AM97" i="12"/>
  <c r="DP96" i="12"/>
  <c r="DP97" i="12"/>
  <c r="DP92" i="12"/>
  <c r="DP98" i="12"/>
  <c r="DR89" i="12"/>
  <c r="DR73" i="12"/>
  <c r="DR88" i="12"/>
  <c r="DR85" i="12"/>
  <c r="DR87" i="12"/>
  <c r="DR86" i="12"/>
  <c r="DR78" i="12"/>
  <c r="BI105" i="12"/>
  <c r="BI101" i="12"/>
  <c r="BI106" i="12"/>
  <c r="BI107" i="12"/>
  <c r="DU101" i="12"/>
  <c r="F101" i="12" s="1"/>
  <c r="DU105" i="12"/>
  <c r="F105" i="12" s="1"/>
  <c r="DU107" i="12"/>
  <c r="F107" i="12" s="1"/>
  <c r="DU106" i="12"/>
  <c r="F106" i="12" s="1"/>
  <c r="CL105" i="12"/>
  <c r="CL107" i="12"/>
  <c r="CL101" i="12"/>
  <c r="CL106" i="12"/>
  <c r="BK97" i="12"/>
  <c r="BK98" i="12"/>
  <c r="BK92" i="12"/>
  <c r="BK96" i="12"/>
  <c r="ED27" i="12"/>
  <c r="G27" i="12" s="1"/>
  <c r="MC59" i="12"/>
  <c r="Y59" i="12" s="1"/>
  <c r="Z59" i="12" s="1"/>
  <c r="IC60" i="12"/>
  <c r="O60" i="12" s="1"/>
  <c r="P60" i="12" s="1"/>
  <c r="MC60" i="12"/>
  <c r="Y60" i="12" s="1"/>
  <c r="Z60" i="12" s="1"/>
  <c r="IC106" i="12"/>
  <c r="O106" i="12" s="1"/>
  <c r="P106" i="12" s="1"/>
  <c r="CS107" i="12"/>
  <c r="CS106" i="12"/>
  <c r="CS101" i="12"/>
  <c r="CS105" i="12"/>
  <c r="BV107" i="12"/>
  <c r="BV106" i="12"/>
  <c r="BV101" i="12"/>
  <c r="BV105" i="12"/>
  <c r="BO96" i="12"/>
  <c r="BO97" i="12"/>
  <c r="BO98" i="12"/>
  <c r="BO92" i="12"/>
  <c r="MC88" i="12"/>
  <c r="Y88" i="12" s="1"/>
  <c r="Z88" i="12" s="1"/>
  <c r="P40" i="12"/>
  <c r="IC67" i="12"/>
  <c r="O67" i="12" s="1"/>
  <c r="P67" i="12" s="1"/>
  <c r="MC57" i="12"/>
  <c r="Y57" i="12" s="1"/>
  <c r="Z57" i="12" s="1"/>
  <c r="IC107" i="12"/>
  <c r="O107" i="12" s="1"/>
  <c r="P107" i="12" s="1"/>
  <c r="MB46" i="12"/>
  <c r="W46" i="12" s="1"/>
  <c r="X46" i="12" s="1"/>
  <c r="DQ97" i="12"/>
  <c r="DQ92" i="12"/>
  <c r="DQ98" i="12"/>
  <c r="DQ96" i="12"/>
  <c r="Z72" i="12"/>
  <c r="BK59" i="12"/>
  <c r="BE96" i="12"/>
  <c r="BE98" i="12"/>
  <c r="BE97" i="12"/>
  <c r="BE92" i="12"/>
  <c r="BK67" i="12"/>
  <c r="BZ87" i="12"/>
  <c r="BZ86" i="12"/>
  <c r="BZ88" i="12"/>
  <c r="BZ85" i="12"/>
  <c r="BZ78" i="12"/>
  <c r="BZ89" i="12"/>
  <c r="BZ73" i="12"/>
  <c r="BD92" i="12"/>
  <c r="BD96" i="12"/>
  <c r="BD98" i="12"/>
  <c r="BD97" i="12"/>
  <c r="MC31" i="12"/>
  <c r="Y31" i="12" s="1"/>
  <c r="Z31" i="12" s="1"/>
  <c r="IC101" i="12"/>
  <c r="O101" i="12" s="1"/>
  <c r="P101" i="12" s="1"/>
  <c r="ID73" i="12"/>
  <c r="Q73" i="12" s="1"/>
  <c r="R73" i="12" s="1"/>
  <c r="ED63" i="12"/>
  <c r="G63" i="12" s="1"/>
  <c r="BI98" i="12"/>
  <c r="BI96" i="12"/>
  <c r="BI97" i="12"/>
  <c r="BI92" i="12"/>
  <c r="BG97" i="12"/>
  <c r="BG92" i="12"/>
  <c r="BG96" i="12"/>
  <c r="BG98" i="12"/>
  <c r="DU98" i="12"/>
  <c r="F98" i="12" s="1"/>
  <c r="DU97" i="12"/>
  <c r="F97" i="12" s="1"/>
  <c r="DU96" i="12"/>
  <c r="F96" i="12" s="1"/>
  <c r="DU92" i="12"/>
  <c r="F92" i="12" s="1"/>
  <c r="DS92" i="12"/>
  <c r="DS96" i="12"/>
  <c r="DS98" i="12"/>
  <c r="DS97" i="12"/>
  <c r="MC87" i="12"/>
  <c r="Y87" i="12" s="1"/>
  <c r="Z87" i="12" s="1"/>
  <c r="X100" i="12"/>
  <c r="P64" i="12"/>
  <c r="IC16" i="12"/>
  <c r="O16" i="12" s="1"/>
  <c r="O13" i="12"/>
  <c r="P13" i="12" s="1"/>
  <c r="ID59" i="12"/>
  <c r="Q59" i="12" s="1"/>
  <c r="R59" i="12" s="1"/>
  <c r="IC59" i="12"/>
  <c r="O59" i="12" s="1"/>
  <c r="P59" i="12" s="1"/>
  <c r="MB106" i="12"/>
  <c r="W106" i="12" s="1"/>
  <c r="X106" i="12" s="1"/>
  <c r="MB42" i="12"/>
  <c r="W42" i="12" s="1"/>
  <c r="X42" i="12" s="1"/>
  <c r="AX88" i="12"/>
  <c r="AX89" i="12"/>
  <c r="AX86" i="12"/>
  <c r="AX78" i="12"/>
  <c r="AX73" i="12"/>
  <c r="AX87" i="12"/>
  <c r="AX85" i="12"/>
  <c r="MC86" i="12"/>
  <c r="Y86" i="12" s="1"/>
  <c r="Z86" i="12" s="1"/>
  <c r="DS87" i="12"/>
  <c r="DS73" i="12"/>
  <c r="DS78" i="12"/>
  <c r="DS89" i="12"/>
  <c r="DS88" i="12"/>
  <c r="DS86" i="12"/>
  <c r="DS85" i="12"/>
  <c r="ID58" i="12"/>
  <c r="Q58" i="12" s="1"/>
  <c r="R58" i="12" s="1"/>
  <c r="ID67" i="12"/>
  <c r="Q67" i="12" s="1"/>
  <c r="R67" i="12" s="1"/>
  <c r="MC105" i="12"/>
  <c r="Y105" i="12" s="1"/>
  <c r="Z105" i="12" s="1"/>
  <c r="IC58" i="12"/>
  <c r="O58" i="12" s="1"/>
  <c r="P58" i="12" s="1"/>
  <c r="MB48" i="12"/>
  <c r="W48" i="12" s="1"/>
  <c r="X48" i="12" s="1"/>
  <c r="ID97" i="12"/>
  <c r="Q97" i="12" s="1"/>
  <c r="R97" i="12" s="1"/>
  <c r="MC106" i="12"/>
  <c r="Y106" i="12" s="1"/>
  <c r="Z106" i="12" s="1"/>
  <c r="ID88" i="12"/>
  <c r="Q88" i="12" s="1"/>
  <c r="R88" i="12" s="1"/>
  <c r="MC67" i="12"/>
  <c r="Y67" i="12" s="1"/>
  <c r="Z67" i="12" s="1"/>
  <c r="ED100" i="12"/>
  <c r="G100" i="12" s="1"/>
  <c r="MC98" i="12"/>
  <c r="Y98" i="12" s="1"/>
  <c r="Z98" i="12" s="1"/>
  <c r="ID89" i="12"/>
  <c r="Q89" i="12" s="1"/>
  <c r="R89" i="12" s="1"/>
  <c r="MC92" i="12"/>
  <c r="Y92" i="12" s="1"/>
  <c r="Z92" i="12" s="1"/>
  <c r="MB37" i="12"/>
  <c r="W37" i="12" s="1"/>
  <c r="X37" i="12" s="1"/>
  <c r="IC32" i="12"/>
  <c r="O32" i="12" s="1"/>
  <c r="P32" i="12" s="1"/>
  <c r="BH14" i="12"/>
  <c r="EE40" i="12"/>
  <c r="I40" i="12" s="1"/>
  <c r="ID101" i="12"/>
  <c r="Q101" i="12" s="1"/>
  <c r="R101" i="12" s="1"/>
  <c r="IC89" i="12"/>
  <c r="O89" i="12" s="1"/>
  <c r="P89" i="12" s="1"/>
  <c r="MB54" i="12"/>
  <c r="W54" i="12" s="1"/>
  <c r="X54" i="12" s="1"/>
  <c r="MC96" i="12"/>
  <c r="Y96" i="12" s="1"/>
  <c r="Z96" i="12" s="1"/>
  <c r="ID20" i="12"/>
  <c r="Q20" i="12" s="1"/>
  <c r="EE77" i="12"/>
  <c r="I77" i="12" s="1"/>
  <c r="ID61" i="12"/>
  <c r="Q61" i="12" s="1"/>
  <c r="R61" i="12" s="1"/>
  <c r="ID57" i="12"/>
  <c r="Q57" i="12" s="1"/>
  <c r="EE93" i="12"/>
  <c r="I93" i="12" s="1"/>
  <c r="ID33" i="12"/>
  <c r="Q33" i="12" s="1"/>
  <c r="R33" i="12" s="1"/>
  <c r="IC105" i="12"/>
  <c r="O105" i="12" s="1"/>
  <c r="P105" i="12" s="1"/>
  <c r="ID87" i="12"/>
  <c r="Q87" i="12" s="1"/>
  <c r="R87" i="12" s="1"/>
  <c r="ID86" i="12"/>
  <c r="Q86" i="12" s="1"/>
  <c r="R86" i="12" s="1"/>
  <c r="MB47" i="12"/>
  <c r="W47" i="12" s="1"/>
  <c r="X47" i="12" s="1"/>
  <c r="ID85" i="12"/>
  <c r="Q85" i="12" s="1"/>
  <c r="R85" i="12" s="1"/>
  <c r="MC46" i="12"/>
  <c r="Y46" i="12" s="1"/>
  <c r="Z46" i="12" s="1"/>
  <c r="MB33" i="12"/>
  <c r="W33" i="12" s="1"/>
  <c r="X33" i="12" s="1"/>
  <c r="ED72" i="12"/>
  <c r="G72" i="12" s="1"/>
  <c r="ID78" i="12"/>
  <c r="Q78" i="12" s="1"/>
  <c r="R78" i="12" s="1"/>
  <c r="MC58" i="12"/>
  <c r="Y58" i="12" s="1"/>
  <c r="Z58" i="12" s="1"/>
  <c r="MB50" i="12"/>
  <c r="W50" i="12" s="1"/>
  <c r="X50" i="12" s="1"/>
  <c r="MC107" i="12"/>
  <c r="Y107" i="12" s="1"/>
  <c r="Z107" i="12" s="1"/>
  <c r="ID98" i="12"/>
  <c r="Q98" i="12" s="1"/>
  <c r="R98" i="12" s="1"/>
  <c r="MC78" i="12"/>
  <c r="Y78" i="12" s="1"/>
  <c r="Z78" i="12" s="1"/>
  <c r="MB51" i="12"/>
  <c r="W51" i="12" s="1"/>
  <c r="X51" i="12" s="1"/>
  <c r="EE56" i="12"/>
  <c r="I56" i="12" s="1"/>
  <c r="EE103" i="12"/>
  <c r="I103" i="12" s="1"/>
  <c r="MB49" i="12"/>
  <c r="W49" i="12" s="1"/>
  <c r="X49" i="12" s="1"/>
  <c r="ID60" i="12"/>
  <c r="Q60" i="12" s="1"/>
  <c r="R60" i="12" s="1"/>
  <c r="CG89" i="12"/>
  <c r="CG87" i="12"/>
  <c r="CG86" i="12"/>
  <c r="CG88" i="12"/>
  <c r="CG73" i="12"/>
  <c r="CG85" i="12"/>
  <c r="CG78" i="12"/>
  <c r="P94" i="12"/>
  <c r="AN61" i="12"/>
  <c r="AN67" i="12"/>
  <c r="AN60" i="12"/>
  <c r="AN58" i="12"/>
  <c r="AN57" i="12"/>
  <c r="AN59" i="12"/>
  <c r="DA73" i="12"/>
  <c r="DA88" i="12"/>
  <c r="DA78" i="12"/>
  <c r="DA87" i="12"/>
  <c r="DA85" i="12"/>
  <c r="DA89" i="12"/>
  <c r="DA86" i="12"/>
  <c r="P65" i="12"/>
  <c r="BE86" i="12"/>
  <c r="BE78" i="12"/>
  <c r="BE89" i="12"/>
  <c r="BE88" i="12"/>
  <c r="BE73" i="12"/>
  <c r="BE87" i="12"/>
  <c r="BE85" i="12"/>
  <c r="P63" i="12"/>
  <c r="ID15" i="12"/>
  <c r="ID14" i="12" s="1"/>
  <c r="ED36" i="12"/>
  <c r="G36" i="12" s="1"/>
  <c r="EE72" i="12"/>
  <c r="I72" i="12" s="1"/>
  <c r="ED91" i="12"/>
  <c r="G91" i="12" s="1"/>
  <c r="MC50" i="12"/>
  <c r="Y50" i="12" s="1"/>
  <c r="Z50" i="12" s="1"/>
  <c r="EE94" i="12"/>
  <c r="I94" i="12" s="1"/>
  <c r="EE75" i="12"/>
  <c r="I75" i="12" s="1"/>
  <c r="AU58" i="12"/>
  <c r="AU67" i="12"/>
  <c r="AU59" i="12"/>
  <c r="AU57" i="12"/>
  <c r="AU61" i="12"/>
  <c r="AU60" i="12"/>
  <c r="ED94" i="12"/>
  <c r="G94" i="12" s="1"/>
  <c r="CH97" i="12"/>
  <c r="CH92" i="12"/>
  <c r="CH96" i="12"/>
  <c r="CH98" i="12"/>
  <c r="EE66" i="12"/>
  <c r="IC17" i="12"/>
  <c r="O17" i="12" s="1"/>
  <c r="EE41" i="12"/>
  <c r="I41" i="12" s="1"/>
  <c r="ID37" i="12"/>
  <c r="Q37" i="12" s="1"/>
  <c r="R37" i="12" s="1"/>
  <c r="ID18" i="12"/>
  <c r="Q18" i="12" s="1"/>
  <c r="IC42" i="12"/>
  <c r="O42" i="12" s="1"/>
  <c r="P42" i="12" s="1"/>
  <c r="ID92" i="12"/>
  <c r="Q92" i="12" s="1"/>
  <c r="R92" i="12" s="1"/>
  <c r="EE91" i="12"/>
  <c r="I91" i="12" s="1"/>
  <c r="IC98" i="12"/>
  <c r="O98" i="12" s="1"/>
  <c r="P98" i="12" s="1"/>
  <c r="MC49" i="12"/>
  <c r="Y49" i="12" s="1"/>
  <c r="Z49" i="12" s="1"/>
  <c r="IC33" i="12"/>
  <c r="O33" i="12" s="1"/>
  <c r="P33" i="12" s="1"/>
  <c r="EE102" i="12"/>
  <c r="I102" i="12" s="1"/>
  <c r="BK58" i="12"/>
  <c r="BK57" i="12"/>
  <c r="BK60" i="12"/>
  <c r="EE69" i="12"/>
  <c r="I69" i="12" s="1"/>
  <c r="EE74" i="12"/>
  <c r="I74" i="12" s="1"/>
  <c r="ED41" i="12"/>
  <c r="G41" i="12" s="1"/>
  <c r="ID96" i="12"/>
  <c r="Q96" i="12" s="1"/>
  <c r="R96" i="12" s="1"/>
  <c r="ID50" i="12"/>
  <c r="Q50" i="12" s="1"/>
  <c r="R50" i="12" s="1"/>
  <c r="IC47" i="12"/>
  <c r="O47" i="12" s="1"/>
  <c r="P47" i="12" s="1"/>
  <c r="ID17" i="12"/>
  <c r="EE27" i="12"/>
  <c r="I27" i="12" s="1"/>
  <c r="IC28" i="12"/>
  <c r="O28" i="12" s="1"/>
  <c r="MB59" i="12"/>
  <c r="W59" i="12" s="1"/>
  <c r="X59" i="12" s="1"/>
  <c r="IC18" i="12"/>
  <c r="O18" i="12" s="1"/>
  <c r="ED68" i="12"/>
  <c r="G68" i="12" s="1"/>
  <c r="CO85" i="12"/>
  <c r="CO89" i="12"/>
  <c r="CO86" i="12"/>
  <c r="CO73" i="12"/>
  <c r="CO88" i="12"/>
  <c r="CO78" i="12"/>
  <c r="CO87" i="12"/>
  <c r="EE39" i="12"/>
  <c r="I39" i="12" s="1"/>
  <c r="ID106" i="12"/>
  <c r="Q106" i="12" s="1"/>
  <c r="R106" i="12" s="1"/>
  <c r="ED75" i="12"/>
  <c r="G75" i="12" s="1"/>
  <c r="BT106" i="12"/>
  <c r="BT107" i="12"/>
  <c r="BT101" i="12"/>
  <c r="BT105" i="12"/>
  <c r="ID47" i="12"/>
  <c r="Q47" i="12" s="1"/>
  <c r="R47" i="12" s="1"/>
  <c r="IC48" i="12"/>
  <c r="O48" i="12" s="1"/>
  <c r="P48" i="12" s="1"/>
  <c r="ID22" i="12"/>
  <c r="Q22" i="12" s="1"/>
  <c r="MB97" i="12"/>
  <c r="W97" i="12" s="1"/>
  <c r="X97" i="12" s="1"/>
  <c r="IC31" i="12"/>
  <c r="O31" i="12" s="1"/>
  <c r="P31" i="12" s="1"/>
  <c r="MC32" i="12"/>
  <c r="Y32" i="12" s="1"/>
  <c r="Z32" i="12" s="1"/>
  <c r="MC51" i="12"/>
  <c r="Y51" i="12" s="1"/>
  <c r="Z51" i="12" s="1"/>
  <c r="MC42" i="12"/>
  <c r="Y42" i="12" s="1"/>
  <c r="Z42" i="12" s="1"/>
  <c r="MC97" i="12"/>
  <c r="Y97" i="12" s="1"/>
  <c r="Z97" i="12" s="1"/>
  <c r="ID30" i="12"/>
  <c r="Q30" i="12" s="1"/>
  <c r="R30" i="12" s="1"/>
  <c r="BS98" i="12"/>
  <c r="BS92" i="12"/>
  <c r="BS96" i="12"/>
  <c r="BS97" i="12"/>
  <c r="ED66" i="12"/>
  <c r="CW88" i="12"/>
  <c r="CW87" i="12"/>
  <c r="CW73" i="12"/>
  <c r="CW86" i="12"/>
  <c r="CW85" i="12"/>
  <c r="CW78" i="12"/>
  <c r="CW89" i="12"/>
  <c r="AW107" i="12"/>
  <c r="AW106" i="12"/>
  <c r="AW105" i="12"/>
  <c r="AW101" i="12"/>
  <c r="CU97" i="12"/>
  <c r="CU98" i="12"/>
  <c r="CU92" i="12"/>
  <c r="CU96" i="12"/>
  <c r="MC73" i="12"/>
  <c r="Y73" i="12" s="1"/>
  <c r="Z73" i="12" s="1"/>
  <c r="ED40" i="12"/>
  <c r="G40" i="12" s="1"/>
  <c r="ID48" i="12"/>
  <c r="Q48" i="12" s="1"/>
  <c r="R48" i="12" s="1"/>
  <c r="IC51" i="12"/>
  <c r="O51" i="12" s="1"/>
  <c r="P51" i="12" s="1"/>
  <c r="IC15" i="12"/>
  <c r="IC14" i="12" s="1"/>
  <c r="EE36" i="12"/>
  <c r="I36" i="12" s="1"/>
  <c r="IC20" i="12"/>
  <c r="O20" i="12" s="1"/>
  <c r="ED56" i="12"/>
  <c r="G56" i="12" s="1"/>
  <c r="MC33" i="12"/>
  <c r="Y33" i="12" s="1"/>
  <c r="Z33" i="12" s="1"/>
  <c r="MC48" i="12"/>
  <c r="Y48" i="12" s="1"/>
  <c r="Z48" i="12" s="1"/>
  <c r="MC30" i="12"/>
  <c r="Y30" i="12" s="1"/>
  <c r="Z30" i="12" s="1"/>
  <c r="ID32" i="12"/>
  <c r="Q32" i="12" s="1"/>
  <c r="R32" i="12" s="1"/>
  <c r="EE62" i="12"/>
  <c r="I62" i="12" s="1"/>
  <c r="ED64" i="12"/>
  <c r="G64" i="12" s="1"/>
  <c r="ED62" i="12"/>
  <c r="G62" i="12" s="1"/>
  <c r="DI106" i="12"/>
  <c r="DI105" i="12"/>
  <c r="DI107" i="12"/>
  <c r="DI101" i="12"/>
  <c r="IC88" i="12"/>
  <c r="O88" i="12" s="1"/>
  <c r="P88" i="12" s="1"/>
  <c r="IC85" i="12"/>
  <c r="O85" i="12" s="1"/>
  <c r="P85" i="12" s="1"/>
  <c r="IC49" i="12"/>
  <c r="O49" i="12" s="1"/>
  <c r="P49" i="12" s="1"/>
  <c r="ID42" i="12"/>
  <c r="ID21" i="12"/>
  <c r="Q21" i="12" s="1"/>
  <c r="MC85" i="12"/>
  <c r="Y85" i="12" s="1"/>
  <c r="Z85" i="12" s="1"/>
  <c r="MC54" i="12"/>
  <c r="Y54" i="12" s="1"/>
  <c r="Z54" i="12" s="1"/>
  <c r="ID105" i="12"/>
  <c r="Q105" i="12" s="1"/>
  <c r="R105" i="12" s="1"/>
  <c r="IC30" i="12"/>
  <c r="O30" i="12" s="1"/>
  <c r="P30" i="12" s="1"/>
  <c r="ID107" i="12"/>
  <c r="Q107" i="12" s="1"/>
  <c r="R107" i="12" s="1"/>
  <c r="ED102" i="12"/>
  <c r="G102" i="12" s="1"/>
  <c r="AS107" i="12"/>
  <c r="AS105" i="12"/>
  <c r="AS101" i="12"/>
  <c r="AS106" i="12"/>
  <c r="BY96" i="12"/>
  <c r="BY97" i="12"/>
  <c r="BY92" i="12"/>
  <c r="BY98" i="12"/>
  <c r="ED69" i="12"/>
  <c r="G69" i="12" s="1"/>
  <c r="EE68" i="12"/>
  <c r="I68" i="12" s="1"/>
  <c r="EE63" i="12"/>
  <c r="I63" i="12" s="1"/>
  <c r="IC86" i="12"/>
  <c r="O86" i="12" s="1"/>
  <c r="P86" i="12" s="1"/>
  <c r="ID49" i="12"/>
  <c r="Q49" i="12" s="1"/>
  <c r="R49" i="12" s="1"/>
  <c r="IC50" i="12"/>
  <c r="O50" i="12" s="1"/>
  <c r="P50" i="12" s="1"/>
  <c r="ID28" i="12"/>
  <c r="Q28" i="12" s="1"/>
  <c r="MC47" i="12"/>
  <c r="Y47" i="12" s="1"/>
  <c r="Z47" i="12" s="1"/>
  <c r="MC28" i="12"/>
  <c r="Y28" i="12" s="1"/>
  <c r="Z28" i="12" s="1"/>
  <c r="IC22" i="12"/>
  <c r="O22" i="12" s="1"/>
  <c r="IC21" i="12"/>
  <c r="O21" i="12" s="1"/>
  <c r="MB30" i="12"/>
  <c r="W30" i="12" s="1"/>
  <c r="X30" i="12" s="1"/>
  <c r="ED65" i="12"/>
  <c r="G65" i="12" s="1"/>
  <c r="ED103" i="12"/>
  <c r="G103" i="12" s="1"/>
  <c r="EE65" i="12"/>
  <c r="I65" i="12" s="1"/>
  <c r="MB32" i="12"/>
  <c r="W32" i="12" s="1"/>
  <c r="X32" i="12" s="1"/>
  <c r="DE106" i="12"/>
  <c r="DE105" i="12"/>
  <c r="DE107" i="12"/>
  <c r="DE101" i="12"/>
  <c r="CD78" i="12"/>
  <c r="CD85" i="12"/>
  <c r="CD89" i="12"/>
  <c r="CD73" i="12"/>
  <c r="CD87" i="12"/>
  <c r="CD86" i="12"/>
  <c r="CD88" i="12"/>
  <c r="MB98" i="12"/>
  <c r="W98" i="12" s="1"/>
  <c r="X98" i="12" s="1"/>
  <c r="ID51" i="12"/>
  <c r="Q51" i="12" s="1"/>
  <c r="R51" i="12" s="1"/>
  <c r="IC37" i="12"/>
  <c r="O37" i="12" s="1"/>
  <c r="P37" i="12" s="1"/>
  <c r="ID16" i="12"/>
  <c r="Q16" i="12" s="1"/>
  <c r="EE100" i="12"/>
  <c r="I100" i="12" s="1"/>
  <c r="MC37" i="12"/>
  <c r="Y37" i="12" s="1"/>
  <c r="Z37" i="12" s="1"/>
  <c r="MB67" i="12"/>
  <c r="W67" i="12" s="1"/>
  <c r="X67" i="12" s="1"/>
  <c r="ID31" i="12"/>
  <c r="Q31" i="12" s="1"/>
  <c r="R31" i="12" s="1"/>
  <c r="EE64" i="12"/>
  <c r="I64" i="12" s="1"/>
  <c r="ED77" i="12"/>
  <c r="G77" i="12" s="1"/>
  <c r="AW86" i="12"/>
  <c r="AW87" i="12"/>
  <c r="AW73" i="12"/>
  <c r="AW88" i="12"/>
  <c r="AW78" i="12"/>
  <c r="AW85" i="12"/>
  <c r="AW89" i="12"/>
  <c r="ED93" i="12"/>
  <c r="G93" i="12" s="1"/>
  <c r="ED74" i="12"/>
  <c r="G74" i="12" s="1"/>
  <c r="MC89" i="12"/>
  <c r="Y89" i="12" s="1"/>
  <c r="Z89" i="12" s="1"/>
  <c r="P68" i="12"/>
  <c r="CD16" i="12"/>
  <c r="P102" i="12"/>
  <c r="P39" i="12"/>
  <c r="BJ107" i="12"/>
  <c r="BJ105" i="12"/>
  <c r="BJ101" i="12"/>
  <c r="BJ106" i="12"/>
  <c r="P41" i="12"/>
  <c r="P69" i="12"/>
  <c r="AN96" i="12"/>
  <c r="AN97" i="12"/>
  <c r="AN98" i="12"/>
  <c r="AN92" i="12"/>
  <c r="MA105" i="12"/>
  <c r="AA105" i="12" s="1"/>
  <c r="MA98" i="12"/>
  <c r="AA98" i="12" s="1"/>
  <c r="IB105" i="12"/>
  <c r="S105" i="12" s="1"/>
  <c r="DJ96" i="12"/>
  <c r="DJ97" i="12"/>
  <c r="DJ92" i="12"/>
  <c r="DJ98" i="12"/>
  <c r="BJ96" i="12"/>
  <c r="BJ98" i="12"/>
  <c r="BJ92" i="12"/>
  <c r="BJ97" i="12"/>
  <c r="DU14" i="12"/>
  <c r="AV14" i="12"/>
  <c r="CA60" i="12"/>
  <c r="CA61" i="12"/>
  <c r="CA67" i="12"/>
  <c r="CA57" i="12"/>
  <c r="CA58" i="12"/>
  <c r="CA59" i="12"/>
  <c r="CA96" i="12"/>
  <c r="CA97" i="12"/>
  <c r="CA98" i="12"/>
  <c r="CA92" i="12"/>
  <c r="CK16" i="12"/>
  <c r="ED12" i="12"/>
  <c r="G12" i="12" s="1"/>
  <c r="BY14" i="12"/>
  <c r="LU98" i="12"/>
  <c r="CL78" i="12"/>
  <c r="CL86" i="12"/>
  <c r="CL88" i="12"/>
  <c r="CL89" i="12"/>
  <c r="CL85" i="12"/>
  <c r="CL73" i="12"/>
  <c r="CL87" i="12"/>
  <c r="IB98" i="12"/>
  <c r="S98" i="12" s="1"/>
  <c r="MA42" i="12"/>
  <c r="DP16" i="12"/>
  <c r="LU42" i="12"/>
  <c r="HV98" i="12"/>
  <c r="BN73" i="12"/>
  <c r="BN89" i="12"/>
  <c r="BN86" i="12"/>
  <c r="BN88" i="12"/>
  <c r="BN78" i="12"/>
  <c r="BN87" i="12"/>
  <c r="BN85" i="12"/>
  <c r="LV42" i="12"/>
  <c r="DI14" i="12"/>
  <c r="BQ16" i="12"/>
  <c r="MC18" i="12"/>
  <c r="Y18" i="12" s="1"/>
  <c r="CK22" i="12"/>
  <c r="AY88" i="12"/>
  <c r="AY86" i="12"/>
  <c r="AY87" i="12"/>
  <c r="AY89" i="12"/>
  <c r="AY73" i="12"/>
  <c r="AY85" i="12"/>
  <c r="AY78" i="12"/>
  <c r="X91" i="12"/>
  <c r="MB22" i="12"/>
  <c r="W22" i="12" s="1"/>
  <c r="CZ92" i="12"/>
  <c r="CZ97" i="12"/>
  <c r="CZ96" i="12"/>
  <c r="CZ98" i="12"/>
  <c r="HW98" i="12"/>
  <c r="BY16" i="12"/>
  <c r="LV105" i="12"/>
  <c r="CP101" i="12"/>
  <c r="CP106" i="12"/>
  <c r="CP105" i="12"/>
  <c r="CP107" i="12"/>
  <c r="BR98" i="12"/>
  <c r="BR92" i="12"/>
  <c r="BR96" i="12"/>
  <c r="BR97" i="12"/>
  <c r="DJ87" i="12"/>
  <c r="DJ78" i="12"/>
  <c r="DJ73" i="12"/>
  <c r="DJ86" i="12"/>
  <c r="DJ85" i="12"/>
  <c r="DJ89" i="12"/>
  <c r="DJ88" i="12"/>
  <c r="AW97" i="12"/>
  <c r="AW92" i="12"/>
  <c r="AW96" i="12"/>
  <c r="AW98" i="12"/>
  <c r="BF85" i="12"/>
  <c r="BF73" i="12"/>
  <c r="BF86" i="12"/>
  <c r="BF88" i="12"/>
  <c r="BF87" i="12"/>
  <c r="BF78" i="12"/>
  <c r="BF89" i="12"/>
  <c r="BQ86" i="12"/>
  <c r="BQ88" i="12"/>
  <c r="BQ85" i="12"/>
  <c r="BQ73" i="12"/>
  <c r="BQ89" i="12"/>
  <c r="BQ78" i="12"/>
  <c r="BQ87" i="12"/>
  <c r="BZ106" i="12"/>
  <c r="BZ105" i="12"/>
  <c r="BZ107" i="12"/>
  <c r="BZ101" i="12"/>
  <c r="CO92" i="12"/>
  <c r="CO98" i="12"/>
  <c r="CO97" i="12"/>
  <c r="CO96" i="12"/>
  <c r="DI96" i="12"/>
  <c r="DI92" i="12"/>
  <c r="DI97" i="12"/>
  <c r="DI98" i="12"/>
  <c r="MC20" i="12"/>
  <c r="Y20" i="12" s="1"/>
  <c r="DU67" i="12"/>
  <c r="DU60" i="12"/>
  <c r="DU61" i="12"/>
  <c r="DU59" i="12"/>
  <c r="DU57" i="12"/>
  <c r="DU58" i="12"/>
  <c r="CX96" i="12"/>
  <c r="CX97" i="12"/>
  <c r="CX98" i="12"/>
  <c r="CX92" i="12"/>
  <c r="AM59" i="12"/>
  <c r="AM60" i="12"/>
  <c r="AM67" i="12"/>
  <c r="AM61" i="12"/>
  <c r="AM57" i="12"/>
  <c r="AM58" i="12"/>
  <c r="AT92" i="12"/>
  <c r="AT98" i="12"/>
  <c r="AT97" i="12"/>
  <c r="AT96" i="12"/>
  <c r="CC78" i="12"/>
  <c r="CC86" i="12"/>
  <c r="CC89" i="12"/>
  <c r="CC73" i="12"/>
  <c r="CC87" i="12"/>
  <c r="CC88" i="12"/>
  <c r="CC85" i="12"/>
  <c r="MB20" i="12"/>
  <c r="W20" i="12" s="1"/>
  <c r="MC21" i="12"/>
  <c r="Y21" i="12" s="1"/>
  <c r="AP85" i="12"/>
  <c r="AP86" i="12"/>
  <c r="AP89" i="12"/>
  <c r="AP73" i="12"/>
  <c r="AP88" i="12"/>
  <c r="AP87" i="12"/>
  <c r="AP78" i="12"/>
  <c r="DF97" i="12"/>
  <c r="DF92" i="12"/>
  <c r="DF98" i="12"/>
  <c r="DF96" i="12"/>
  <c r="CX16" i="12"/>
  <c r="DS14" i="12"/>
  <c r="MC22" i="12"/>
  <c r="Y22" i="12" s="1"/>
  <c r="MB17" i="12"/>
  <c r="W17" i="12" s="1"/>
  <c r="MB21" i="12"/>
  <c r="W21" i="12" s="1"/>
  <c r="DE78" i="12"/>
  <c r="DE85" i="12"/>
  <c r="DE88" i="12"/>
  <c r="DE87" i="12"/>
  <c r="DE73" i="12"/>
  <c r="DE86" i="12"/>
  <c r="DE89" i="12"/>
  <c r="DB85" i="12"/>
  <c r="DB88" i="12"/>
  <c r="DB87" i="12"/>
  <c r="DB78" i="12"/>
  <c r="DB89" i="12"/>
  <c r="DB73" i="12"/>
  <c r="DB86" i="12"/>
  <c r="DT57" i="12"/>
  <c r="DT59" i="12"/>
  <c r="DT58" i="12"/>
  <c r="DT60" i="12"/>
  <c r="DT67" i="12"/>
  <c r="DT61" i="12"/>
  <c r="AO73" i="12"/>
  <c r="AO88" i="12"/>
  <c r="AO87" i="12"/>
  <c r="AO85" i="12"/>
  <c r="AO86" i="12"/>
  <c r="AO89" i="12"/>
  <c r="AO78" i="12"/>
  <c r="BI16" i="12"/>
  <c r="BD16" i="12"/>
  <c r="DQ87" i="12"/>
  <c r="DQ88" i="12"/>
  <c r="DQ78" i="12"/>
  <c r="DQ73" i="12"/>
  <c r="DQ85" i="12"/>
  <c r="DQ89" i="12"/>
  <c r="DQ86" i="12"/>
  <c r="DS33" i="12"/>
  <c r="DS28" i="12"/>
  <c r="DS30" i="12"/>
  <c r="DS32" i="12"/>
  <c r="DS31" i="12"/>
  <c r="CP57" i="12"/>
  <c r="CP61" i="12"/>
  <c r="CP58" i="12"/>
  <c r="CP59" i="12"/>
  <c r="CP60" i="12"/>
  <c r="CP67" i="12"/>
  <c r="AV58" i="12"/>
  <c r="AV57" i="12"/>
  <c r="AV67" i="12"/>
  <c r="AV60" i="12"/>
  <c r="AV61" i="12"/>
  <c r="AV59" i="12"/>
  <c r="BQ107" i="12"/>
  <c r="BQ101" i="12"/>
  <c r="BQ105" i="12"/>
  <c r="BQ106" i="12"/>
  <c r="MB18" i="12"/>
  <c r="W18" i="12" s="1"/>
  <c r="MC17" i="12"/>
  <c r="CT97" i="12"/>
  <c r="CT98" i="12"/>
  <c r="CT92" i="12"/>
  <c r="CT96" i="12"/>
  <c r="CY58" i="12"/>
  <c r="CY60" i="12"/>
  <c r="CY67" i="12"/>
  <c r="CY61" i="12"/>
  <c r="CY59" i="12"/>
  <c r="CY57" i="12"/>
  <c r="CE28" i="12"/>
  <c r="CE32" i="12"/>
  <c r="CE31" i="12"/>
  <c r="CE33" i="12"/>
  <c r="CE30" i="12"/>
  <c r="BR107" i="12"/>
  <c r="BR106" i="12"/>
  <c r="BR101" i="12"/>
  <c r="BR105" i="12"/>
  <c r="AS96" i="12"/>
  <c r="AS92" i="12"/>
  <c r="AS97" i="12"/>
  <c r="AS98" i="12"/>
  <c r="AZ57" i="12"/>
  <c r="AZ58" i="12"/>
  <c r="AZ59" i="12"/>
  <c r="AZ61" i="12"/>
  <c r="AZ67" i="12"/>
  <c r="AZ60" i="12"/>
  <c r="DO61" i="12"/>
  <c r="DO58" i="12"/>
  <c r="DO60" i="12"/>
  <c r="DO67" i="12"/>
  <c r="DO57" i="12"/>
  <c r="DO59" i="12"/>
  <c r="AK92" i="12"/>
  <c r="AK97" i="12"/>
  <c r="AK98" i="12"/>
  <c r="AK96" i="12"/>
  <c r="DE92" i="12"/>
  <c r="DE96" i="12"/>
  <c r="DE97" i="12"/>
  <c r="DE98" i="12"/>
  <c r="DL57" i="12"/>
  <c r="DL67" i="12"/>
  <c r="DL60" i="12"/>
  <c r="DL58" i="12"/>
  <c r="DL61" i="12"/>
  <c r="DL59" i="12"/>
  <c r="DH61" i="12"/>
  <c r="DH59" i="12"/>
  <c r="DH57" i="12"/>
  <c r="DH58" i="12"/>
  <c r="DH60" i="12"/>
  <c r="DH67" i="12"/>
  <c r="CW92" i="12"/>
  <c r="CW96" i="12"/>
  <c r="CW97" i="12"/>
  <c r="CW98" i="12"/>
  <c r="BA59" i="12"/>
  <c r="BA60" i="12"/>
  <c r="BA67" i="12"/>
  <c r="BA57" i="12"/>
  <c r="BA61" i="12"/>
  <c r="BA58" i="12"/>
  <c r="AL98" i="12"/>
  <c r="AL97" i="12"/>
  <c r="AL92" i="12"/>
  <c r="AL96" i="12"/>
  <c r="BL106" i="12"/>
  <c r="BL101" i="12"/>
  <c r="BL107" i="12"/>
  <c r="BL105" i="12"/>
  <c r="BC67" i="12"/>
  <c r="BC59" i="12"/>
  <c r="BC61" i="12"/>
  <c r="BC60" i="12"/>
  <c r="BC57" i="12"/>
  <c r="BC58" i="12"/>
  <c r="AQ85" i="12"/>
  <c r="AQ86" i="12"/>
  <c r="AQ87" i="12"/>
  <c r="AQ89" i="12"/>
  <c r="AQ73" i="12"/>
  <c r="AQ88" i="12"/>
  <c r="AQ78" i="12"/>
  <c r="AZ14" i="12"/>
  <c r="BV58" i="12"/>
  <c r="BV60" i="12"/>
  <c r="BV67" i="12"/>
  <c r="BV61" i="12"/>
  <c r="BV59" i="12"/>
  <c r="BV57" i="12"/>
  <c r="BO58" i="12"/>
  <c r="BO67" i="12"/>
  <c r="BO60" i="12"/>
  <c r="BO57" i="12"/>
  <c r="BO61" i="12"/>
  <c r="BO59" i="12"/>
  <c r="CH106" i="12"/>
  <c r="CH101" i="12"/>
  <c r="CH107" i="12"/>
  <c r="CH105" i="12"/>
  <c r="AT61" i="12"/>
  <c r="AT58" i="12"/>
  <c r="AT57" i="12"/>
  <c r="AT59" i="12"/>
  <c r="AT67" i="12"/>
  <c r="AT60" i="12"/>
  <c r="EE11" i="12"/>
  <c r="BH57" i="12"/>
  <c r="BH58" i="12"/>
  <c r="BH61" i="12"/>
  <c r="BH60" i="12"/>
  <c r="BH59" i="12"/>
  <c r="BH67" i="12"/>
  <c r="BC101" i="12"/>
  <c r="BC106" i="12"/>
  <c r="BC105" i="12"/>
  <c r="BC107" i="12"/>
  <c r="DK78" i="12"/>
  <c r="DK73" i="12"/>
  <c r="DK88" i="12"/>
  <c r="DK86" i="12"/>
  <c r="DK85" i="12"/>
  <c r="DK89" i="12"/>
  <c r="DK87" i="12"/>
  <c r="AL57" i="12"/>
  <c r="AL60" i="12"/>
  <c r="AL58" i="12"/>
  <c r="AL61" i="12"/>
  <c r="AL67" i="12"/>
  <c r="AL59" i="12"/>
  <c r="AV96" i="12"/>
  <c r="AV97" i="12"/>
  <c r="AV92" i="12"/>
  <c r="AV98" i="12"/>
  <c r="DF61" i="12"/>
  <c r="DF67" i="12"/>
  <c r="DF57" i="12"/>
  <c r="DF59" i="12"/>
  <c r="DF60" i="12"/>
  <c r="DF58" i="12"/>
  <c r="EE12" i="12"/>
  <c r="BO31" i="12"/>
  <c r="BO32" i="12"/>
  <c r="AY92" i="12"/>
  <c r="AY97" i="12"/>
  <c r="AY98" i="12"/>
  <c r="AY96" i="12"/>
  <c r="DO105" i="12"/>
  <c r="DO107" i="12"/>
  <c r="DO101" i="12"/>
  <c r="DO106" i="12"/>
  <c r="AY60" i="12"/>
  <c r="AY57" i="12"/>
  <c r="AY67" i="12"/>
  <c r="AY61" i="12"/>
  <c r="AY59" i="12"/>
  <c r="AY58" i="12"/>
  <c r="DH92" i="12"/>
  <c r="DH98" i="12"/>
  <c r="DH97" i="12"/>
  <c r="DH96" i="12"/>
  <c r="DK92" i="12"/>
  <c r="DK96" i="12"/>
  <c r="DK98" i="12"/>
  <c r="DK97" i="12"/>
  <c r="CD59" i="12"/>
  <c r="CD61" i="12"/>
  <c r="CD60" i="12"/>
  <c r="CD58" i="12"/>
  <c r="CD57" i="12"/>
  <c r="CD67" i="12"/>
  <c r="DK59" i="12"/>
  <c r="DK58" i="12"/>
  <c r="DK57" i="12"/>
  <c r="DK60" i="12"/>
  <c r="DK67" i="12"/>
  <c r="DK61" i="12"/>
  <c r="DQ31" i="12"/>
  <c r="DQ32" i="12"/>
  <c r="DQ33" i="12"/>
  <c r="DQ30" i="12"/>
  <c r="DQ28" i="12"/>
  <c r="DM60" i="12"/>
  <c r="DM67" i="12"/>
  <c r="DM61" i="12"/>
  <c r="DM59" i="12"/>
  <c r="DM57" i="12"/>
  <c r="DM58" i="12"/>
  <c r="BW89" i="12"/>
  <c r="BW88" i="12"/>
  <c r="BW78" i="12"/>
  <c r="BW86" i="12"/>
  <c r="BW73" i="12"/>
  <c r="BW87" i="12"/>
  <c r="BW85" i="12"/>
  <c r="CK89" i="12"/>
  <c r="CK87" i="12"/>
  <c r="CK85" i="12"/>
  <c r="CK73" i="12"/>
  <c r="CK88" i="12"/>
  <c r="CK78" i="12"/>
  <c r="CK86" i="12"/>
  <c r="DD57" i="12"/>
  <c r="DD59" i="12"/>
  <c r="DD61" i="12"/>
  <c r="DD58" i="12"/>
  <c r="DD60" i="12"/>
  <c r="DD67" i="12"/>
  <c r="ED11" i="12"/>
  <c r="G11" i="12" s="1"/>
  <c r="EE13" i="12"/>
  <c r="I13" i="12" s="1"/>
  <c r="J13" i="12" s="1"/>
  <c r="CV14" i="12"/>
  <c r="BF96" i="12"/>
  <c r="BF92" i="12"/>
  <c r="BF98" i="12"/>
  <c r="BF97" i="12"/>
  <c r="AP98" i="12"/>
  <c r="AP96" i="12"/>
  <c r="AP97" i="12"/>
  <c r="AP92" i="12"/>
  <c r="BD58" i="12"/>
  <c r="BD59" i="12"/>
  <c r="BD57" i="12"/>
  <c r="BD60" i="12"/>
  <c r="BD61" i="12"/>
  <c r="BD67" i="12"/>
  <c r="ED13" i="12"/>
  <c r="DR92" i="12"/>
  <c r="DR98" i="12"/>
  <c r="DR97" i="12"/>
  <c r="DR96" i="12"/>
  <c r="CD101" i="12"/>
  <c r="CD106" i="12"/>
  <c r="CD105" i="12"/>
  <c r="CD107" i="12"/>
  <c r="CC105" i="12"/>
  <c r="CC101" i="12"/>
  <c r="CC107" i="12"/>
  <c r="CC106" i="12"/>
  <c r="CW61" i="12"/>
  <c r="CW67" i="12"/>
  <c r="CW57" i="12"/>
  <c r="CW58" i="12"/>
  <c r="CW60" i="12"/>
  <c r="CW59" i="12"/>
  <c r="DB97" i="12"/>
  <c r="DB98" i="12"/>
  <c r="DB92" i="12"/>
  <c r="DB96" i="12"/>
  <c r="DE60" i="12"/>
  <c r="DE59" i="12"/>
  <c r="DE67" i="12"/>
  <c r="DE61" i="12"/>
  <c r="DE58" i="12"/>
  <c r="DE57" i="12"/>
  <c r="BL61" i="12"/>
  <c r="BL57" i="12"/>
  <c r="BL58" i="12"/>
  <c r="BL59" i="12"/>
  <c r="BL67" i="12"/>
  <c r="BL60" i="12"/>
  <c r="BP101" i="12"/>
  <c r="BP107" i="12"/>
  <c r="BP105" i="12"/>
  <c r="BP106" i="12"/>
  <c r="CF96" i="12"/>
  <c r="CF97" i="12"/>
  <c r="CF92" i="12"/>
  <c r="CF98" i="12"/>
  <c r="BW60" i="12"/>
  <c r="BW57" i="12"/>
  <c r="BW59" i="12"/>
  <c r="BW58" i="12"/>
  <c r="BW67" i="12"/>
  <c r="BW61" i="12"/>
  <c r="CB67" i="12"/>
  <c r="CB58" i="12"/>
  <c r="CB57" i="12"/>
  <c r="CB59" i="12"/>
  <c r="CB60" i="12"/>
  <c r="CB61" i="12"/>
  <c r="CR59" i="12"/>
  <c r="CR67" i="12"/>
  <c r="CR57" i="12"/>
  <c r="CR61" i="12"/>
  <c r="CR58" i="12"/>
  <c r="CR60" i="12"/>
  <c r="DK105" i="12"/>
  <c r="DK101" i="12"/>
  <c r="DK106" i="12"/>
  <c r="DK107" i="12"/>
  <c r="BA92" i="12"/>
  <c r="BA98" i="12"/>
  <c r="BA96" i="12"/>
  <c r="BA97" i="12"/>
  <c r="DC86" i="12"/>
  <c r="DC85" i="12"/>
  <c r="DC73" i="12"/>
  <c r="DC89" i="12"/>
  <c r="DC87" i="12"/>
  <c r="DC78" i="12"/>
  <c r="DC88" i="12"/>
  <c r="DN57" i="12"/>
  <c r="DN58" i="12"/>
  <c r="DN61" i="12"/>
  <c r="DN59" i="12"/>
  <c r="DN67" i="12"/>
  <c r="DN60" i="12"/>
  <c r="DN28" i="12"/>
  <c r="DN31" i="12"/>
  <c r="DN32" i="12"/>
  <c r="DN30" i="12"/>
  <c r="DN33" i="12"/>
  <c r="BU98" i="12"/>
  <c r="BU92" i="12"/>
  <c r="BU96" i="12"/>
  <c r="BU97" i="12"/>
  <c r="CS78" i="12"/>
  <c r="CS86" i="12"/>
  <c r="CS73" i="12"/>
  <c r="CS88" i="12"/>
  <c r="CS89" i="12"/>
  <c r="CS85" i="12"/>
  <c r="CS87" i="12"/>
  <c r="CF57" i="12"/>
  <c r="CF67" i="12"/>
  <c r="CF61" i="12"/>
  <c r="CF59" i="12"/>
  <c r="CF60" i="12"/>
  <c r="CF58" i="12"/>
  <c r="DC28" i="12"/>
  <c r="DC32" i="12"/>
  <c r="DC30" i="12"/>
  <c r="DC33" i="12"/>
  <c r="DC31" i="12"/>
  <c r="CI33" i="12"/>
  <c r="CI31" i="12"/>
  <c r="CI30" i="12"/>
  <c r="CI32" i="12"/>
  <c r="CI28" i="12"/>
  <c r="DN78" i="12"/>
  <c r="DN88" i="12"/>
  <c r="DN86" i="12"/>
  <c r="DN73" i="12"/>
  <c r="DN89" i="12"/>
  <c r="DN87" i="12"/>
  <c r="DN85" i="12"/>
  <c r="DJ67" i="12"/>
  <c r="DJ60" i="12"/>
  <c r="DJ58" i="12"/>
  <c r="DJ59" i="12"/>
  <c r="DJ61" i="12"/>
  <c r="DJ57" i="12"/>
  <c r="CO28" i="12"/>
  <c r="CO31" i="12"/>
  <c r="CO33" i="12"/>
  <c r="CO32" i="12"/>
  <c r="CO30" i="12"/>
  <c r="CQ28" i="12"/>
  <c r="CQ30" i="12"/>
  <c r="CQ33" i="12"/>
  <c r="CQ31" i="12"/>
  <c r="CQ32" i="12"/>
  <c r="CF31" i="12"/>
  <c r="CF28" i="12"/>
  <c r="CF32" i="12"/>
  <c r="CF30" i="12"/>
  <c r="CF33" i="12"/>
  <c r="DA30" i="12"/>
  <c r="DA31" i="12"/>
  <c r="DA32" i="12"/>
  <c r="DA33" i="12"/>
  <c r="DA28" i="12"/>
  <c r="CJ31" i="12"/>
  <c r="CJ28" i="12"/>
  <c r="CJ32" i="12"/>
  <c r="CJ33" i="12"/>
  <c r="CJ30" i="12"/>
  <c r="AK107" i="12"/>
  <c r="AK106" i="12"/>
  <c r="AK105" i="12"/>
  <c r="AK101" i="12"/>
  <c r="HX103" i="12"/>
  <c r="HZ103" i="12" s="1"/>
  <c r="DD31" i="12"/>
  <c r="DD28" i="12"/>
  <c r="DD33" i="12"/>
  <c r="DD32" i="12"/>
  <c r="DD30" i="12"/>
  <c r="CH32" i="12"/>
  <c r="CH33" i="12"/>
  <c r="CH31" i="12"/>
  <c r="CH30" i="12"/>
  <c r="CH28" i="12"/>
  <c r="DL101" i="12"/>
  <c r="DL107" i="12"/>
  <c r="DL106" i="12"/>
  <c r="DL105" i="12"/>
  <c r="DA98" i="12"/>
  <c r="DA92" i="12"/>
  <c r="DA97" i="12"/>
  <c r="DA96" i="12"/>
  <c r="BU33" i="12"/>
  <c r="BU30" i="12"/>
  <c r="BU28" i="12"/>
  <c r="BU32" i="12"/>
  <c r="BU31" i="12"/>
  <c r="CP28" i="12"/>
  <c r="CP30" i="12"/>
  <c r="CP32" i="12"/>
  <c r="CP33" i="12"/>
  <c r="CP31" i="12"/>
  <c r="CS59" i="12"/>
  <c r="CS58" i="12"/>
  <c r="CS61" i="12"/>
  <c r="CS67" i="12"/>
  <c r="CS57" i="12"/>
  <c r="CS60" i="12"/>
  <c r="CZ57" i="12"/>
  <c r="CZ61" i="12"/>
  <c r="CZ59" i="12"/>
  <c r="CZ58" i="12"/>
  <c r="CZ67" i="12"/>
  <c r="CZ60" i="12"/>
  <c r="DU32" i="12"/>
  <c r="DU30" i="12"/>
  <c r="DU33" i="12"/>
  <c r="DU28" i="12"/>
  <c r="DU31" i="12"/>
  <c r="BK31" i="12"/>
  <c r="BK32" i="12"/>
  <c r="BK33" i="12"/>
  <c r="BK30" i="12"/>
  <c r="BK28" i="12"/>
  <c r="AO58" i="12"/>
  <c r="AO57" i="12"/>
  <c r="AO59" i="12"/>
  <c r="AO61" i="12"/>
  <c r="AO60" i="12"/>
  <c r="AO67" i="12"/>
  <c r="BP57" i="12"/>
  <c r="BP58" i="12"/>
  <c r="BP59" i="12"/>
  <c r="BP67" i="12"/>
  <c r="BP61" i="12"/>
  <c r="BP60" i="12"/>
  <c r="DF31" i="12"/>
  <c r="DF32" i="12"/>
  <c r="DF28" i="12"/>
  <c r="DF30" i="12"/>
  <c r="DF33" i="12"/>
  <c r="DM96" i="12"/>
  <c r="DM97" i="12"/>
  <c r="DM92" i="12"/>
  <c r="DM98" i="12"/>
  <c r="AL85" i="12"/>
  <c r="AL73" i="12"/>
  <c r="AL89" i="12"/>
  <c r="AL88" i="12"/>
  <c r="AL87" i="12"/>
  <c r="AL78" i="12"/>
  <c r="AL86" i="12"/>
  <c r="BV85" i="12"/>
  <c r="BV86" i="12"/>
  <c r="BV78" i="12"/>
  <c r="BV89" i="12"/>
  <c r="BV88" i="12"/>
  <c r="BV73" i="12"/>
  <c r="BV87" i="12"/>
  <c r="CC28" i="12"/>
  <c r="CC31" i="12"/>
  <c r="CC33" i="12"/>
  <c r="CC32" i="12"/>
  <c r="CC30" i="12"/>
  <c r="BY33" i="12"/>
  <c r="BY28" i="12"/>
  <c r="BY30" i="12"/>
  <c r="BY31" i="12"/>
  <c r="BY32" i="12"/>
  <c r="CQ106" i="12"/>
  <c r="CQ107" i="12"/>
  <c r="CQ101" i="12"/>
  <c r="CQ105" i="12"/>
  <c r="CD97" i="12"/>
  <c r="CD98" i="12"/>
  <c r="CD96" i="12"/>
  <c r="CD92" i="12"/>
  <c r="DQ58" i="12"/>
  <c r="DQ60" i="12"/>
  <c r="DQ67" i="12"/>
  <c r="DQ61" i="12"/>
  <c r="DQ57" i="12"/>
  <c r="DQ59" i="12"/>
  <c r="DB30" i="12"/>
  <c r="DB33" i="12"/>
  <c r="DB31" i="12"/>
  <c r="DB28" i="12"/>
  <c r="DB32" i="12"/>
  <c r="CR32" i="12"/>
  <c r="CR33" i="12"/>
  <c r="CR30" i="12"/>
  <c r="CR28" i="12"/>
  <c r="CR31" i="12"/>
  <c r="BB101" i="12"/>
  <c r="BB107" i="12"/>
  <c r="BB106" i="12"/>
  <c r="BB105" i="12"/>
  <c r="CG105" i="12"/>
  <c r="CG101" i="12"/>
  <c r="CG106" i="12"/>
  <c r="CG107" i="12"/>
  <c r="CL98" i="12"/>
  <c r="CL92" i="12"/>
  <c r="CL97" i="12"/>
  <c r="CL96" i="12"/>
  <c r="BQ92" i="12"/>
  <c r="BQ96" i="12"/>
  <c r="BQ98" i="12"/>
  <c r="BQ97" i="12"/>
  <c r="P72" i="12"/>
  <c r="BD85" i="12"/>
  <c r="BD86" i="12"/>
  <c r="BD89" i="12"/>
  <c r="BD78" i="12"/>
  <c r="BD73" i="12"/>
  <c r="BD88" i="12"/>
  <c r="BD87" i="12"/>
  <c r="DJ30" i="12"/>
  <c r="DJ32" i="12"/>
  <c r="DJ28" i="12"/>
  <c r="DJ33" i="12"/>
  <c r="DJ31" i="12"/>
  <c r="AY30" i="12"/>
  <c r="AY28" i="12"/>
  <c r="AY33" i="12"/>
  <c r="AY32" i="12"/>
  <c r="AY31" i="12"/>
  <c r="DG105" i="12"/>
  <c r="DG101" i="12"/>
  <c r="DG106" i="12"/>
  <c r="DG107" i="12"/>
  <c r="DC101" i="12"/>
  <c r="DC105" i="12"/>
  <c r="DC107" i="12"/>
  <c r="DC106" i="12"/>
  <c r="DL96" i="12"/>
  <c r="DL97" i="12"/>
  <c r="DL98" i="12"/>
  <c r="DL92" i="12"/>
  <c r="DO92" i="12"/>
  <c r="DO98" i="12"/>
  <c r="DO96" i="12"/>
  <c r="DO97" i="12"/>
  <c r="BF60" i="12"/>
  <c r="BF61" i="12"/>
  <c r="BF59" i="12"/>
  <c r="BF58" i="12"/>
  <c r="BF57" i="12"/>
  <c r="BF67" i="12"/>
  <c r="CH57" i="12"/>
  <c r="CH59" i="12"/>
  <c r="CH61" i="12"/>
  <c r="CH67" i="12"/>
  <c r="CH58" i="12"/>
  <c r="CH60" i="12"/>
  <c r="X72" i="12"/>
  <c r="BH85" i="12"/>
  <c r="BH88" i="12"/>
  <c r="BH87" i="12"/>
  <c r="BH73" i="12"/>
  <c r="BH89" i="12"/>
  <c r="BH86" i="12"/>
  <c r="BH78" i="12"/>
  <c r="BK107" i="12"/>
  <c r="BK101" i="12"/>
  <c r="BK105" i="12"/>
  <c r="BK106" i="12"/>
  <c r="BP96" i="12"/>
  <c r="BP98" i="12"/>
  <c r="BP97" i="12"/>
  <c r="BP92" i="12"/>
  <c r="DO78" i="12"/>
  <c r="DO85" i="12"/>
  <c r="DO86" i="12"/>
  <c r="DO89" i="12"/>
  <c r="DO73" i="12"/>
  <c r="DO88" i="12"/>
  <c r="DO87" i="12"/>
  <c r="BG67" i="12"/>
  <c r="BG60" i="12"/>
  <c r="BG59" i="12"/>
  <c r="BG61" i="12"/>
  <c r="BG57" i="12"/>
  <c r="BG58" i="12"/>
  <c r="DT101" i="12"/>
  <c r="DT105" i="12"/>
  <c r="DT107" i="12"/>
  <c r="DT106" i="12"/>
  <c r="DJ14" i="12"/>
  <c r="CR88" i="12"/>
  <c r="CR85" i="12"/>
  <c r="CR73" i="12"/>
  <c r="CR87" i="12"/>
  <c r="CR78" i="12"/>
  <c r="CR86" i="12"/>
  <c r="CR89" i="12"/>
  <c r="CV88" i="12"/>
  <c r="CV89" i="12"/>
  <c r="CV78" i="12"/>
  <c r="CV85" i="12"/>
  <c r="CV73" i="12"/>
  <c r="CV86" i="12"/>
  <c r="CV87" i="12"/>
  <c r="CI57" i="12"/>
  <c r="CI59" i="12"/>
  <c r="CI58" i="12"/>
  <c r="CI67" i="12"/>
  <c r="CI60" i="12"/>
  <c r="CI61" i="12"/>
  <c r="AN78" i="12"/>
  <c r="AN89" i="12"/>
  <c r="AN86" i="12"/>
  <c r="AN85" i="12"/>
  <c r="AN87" i="12"/>
  <c r="AN73" i="12"/>
  <c r="AN88" i="12"/>
  <c r="BJ57" i="12"/>
  <c r="BJ61" i="12"/>
  <c r="BJ60" i="12"/>
  <c r="BJ67" i="12"/>
  <c r="BJ59" i="12"/>
  <c r="BJ58" i="12"/>
  <c r="AT89" i="12"/>
  <c r="AT78" i="12"/>
  <c r="AT88" i="12"/>
  <c r="AT86" i="12"/>
  <c r="AT87" i="12"/>
  <c r="AT85" i="12"/>
  <c r="AT73" i="12"/>
  <c r="BY67" i="12"/>
  <c r="BY59" i="12"/>
  <c r="BY61" i="12"/>
  <c r="BY57" i="12"/>
  <c r="BY60" i="12"/>
  <c r="BY58" i="12"/>
  <c r="BP30" i="12"/>
  <c r="BP33" i="12"/>
  <c r="BP31" i="12"/>
  <c r="BP28" i="12"/>
  <c r="BP32" i="12"/>
  <c r="CB33" i="12"/>
  <c r="CB28" i="12"/>
  <c r="CB31" i="12"/>
  <c r="CB32" i="12"/>
  <c r="CB30" i="12"/>
  <c r="P100" i="12"/>
  <c r="CU105" i="12"/>
  <c r="CU106" i="12"/>
  <c r="CU101" i="12"/>
  <c r="CU107" i="12"/>
  <c r="BY88" i="12"/>
  <c r="BY87" i="12"/>
  <c r="BY86" i="12"/>
  <c r="BY85" i="12"/>
  <c r="BY78" i="12"/>
  <c r="BY73" i="12"/>
  <c r="BY89" i="12"/>
  <c r="DK30" i="12"/>
  <c r="DK28" i="12"/>
  <c r="DK31" i="12"/>
  <c r="DK33" i="12"/>
  <c r="DK32" i="12"/>
  <c r="AQ92" i="12"/>
  <c r="AQ98" i="12"/>
  <c r="AQ96" i="12"/>
  <c r="AQ97" i="12"/>
  <c r="DR59" i="12"/>
  <c r="DR57" i="12"/>
  <c r="DR60" i="12"/>
  <c r="DR67" i="12"/>
  <c r="DR58" i="12"/>
  <c r="DR61" i="12"/>
  <c r="DH32" i="12"/>
  <c r="DH33" i="12"/>
  <c r="DH28" i="12"/>
  <c r="DH31" i="12"/>
  <c r="DH30" i="12"/>
  <c r="AK28" i="12"/>
  <c r="AK33" i="12"/>
  <c r="AK32" i="12"/>
  <c r="AK30" i="12"/>
  <c r="AK31" i="12"/>
  <c r="AM32" i="12"/>
  <c r="AM30" i="12"/>
  <c r="AM28" i="12"/>
  <c r="AM31" i="12"/>
  <c r="AM33" i="12"/>
  <c r="CW101" i="12"/>
  <c r="CW106" i="12"/>
  <c r="CW107" i="12"/>
  <c r="CW105" i="12"/>
  <c r="BH98" i="12"/>
  <c r="BH96" i="12"/>
  <c r="BH97" i="12"/>
  <c r="BH92" i="12"/>
  <c r="BR89" i="12"/>
  <c r="BR73" i="12"/>
  <c r="BR87" i="12"/>
  <c r="BR86" i="12"/>
  <c r="BR85" i="12"/>
  <c r="BR78" i="12"/>
  <c r="BR88" i="12"/>
  <c r="BT28" i="12"/>
  <c r="BT32" i="12"/>
  <c r="BT31" i="12"/>
  <c r="BT33" i="12"/>
  <c r="BT30" i="12"/>
  <c r="AU28" i="12"/>
  <c r="AU32" i="12"/>
  <c r="AU31" i="12"/>
  <c r="AU33" i="12"/>
  <c r="AU30" i="12"/>
  <c r="DP30" i="12"/>
  <c r="DP31" i="12"/>
  <c r="DP33" i="12"/>
  <c r="DP32" i="12"/>
  <c r="DP28" i="12"/>
  <c r="BC31" i="12"/>
  <c r="BC32" i="12"/>
  <c r="BC30" i="12"/>
  <c r="BC33" i="12"/>
  <c r="BC28" i="12"/>
  <c r="AO97" i="12"/>
  <c r="AO96" i="12"/>
  <c r="AO92" i="12"/>
  <c r="AO98" i="12"/>
  <c r="BK78" i="12"/>
  <c r="BK87" i="12"/>
  <c r="BK85" i="12"/>
  <c r="BK89" i="12"/>
  <c r="BK88" i="12"/>
  <c r="BK73" i="12"/>
  <c r="BK86" i="12"/>
  <c r="DT88" i="12"/>
  <c r="DT85" i="12"/>
  <c r="DT73" i="12"/>
  <c r="DT86" i="12"/>
  <c r="DT87" i="12"/>
  <c r="DT78" i="12"/>
  <c r="DT89" i="12"/>
  <c r="CD30" i="12"/>
  <c r="CD31" i="12"/>
  <c r="CD32" i="12"/>
  <c r="CD33" i="12"/>
  <c r="CD28" i="12"/>
  <c r="BM30" i="12"/>
  <c r="BM28" i="12"/>
  <c r="BM31" i="12"/>
  <c r="BM33" i="12"/>
  <c r="BM32" i="12"/>
  <c r="DF14" i="12"/>
  <c r="CF16" i="12"/>
  <c r="CH14" i="12"/>
  <c r="P36" i="12"/>
  <c r="CA106" i="12"/>
  <c r="CA101" i="12"/>
  <c r="CA105" i="12"/>
  <c r="CA107" i="12"/>
  <c r="BN98" i="12"/>
  <c r="BN96" i="12"/>
  <c r="BN97" i="12"/>
  <c r="BN92" i="12"/>
  <c r="CP73" i="12"/>
  <c r="CP88" i="12"/>
  <c r="CP89" i="12"/>
  <c r="CP87" i="12"/>
  <c r="CP85" i="12"/>
  <c r="CP78" i="12"/>
  <c r="CP86" i="12"/>
  <c r="DA60" i="12"/>
  <c r="DA67" i="12"/>
  <c r="DA58" i="12"/>
  <c r="DA59" i="12"/>
  <c r="DA57" i="12"/>
  <c r="DA61" i="12"/>
  <c r="CM28" i="12"/>
  <c r="CM30" i="12"/>
  <c r="CM31" i="12"/>
  <c r="CM33" i="12"/>
  <c r="CM32" i="12"/>
  <c r="BQ28" i="12"/>
  <c r="BQ33" i="12"/>
  <c r="BQ32" i="12"/>
  <c r="BQ30" i="12"/>
  <c r="BQ31" i="12"/>
  <c r="BS28" i="12"/>
  <c r="BS33" i="12"/>
  <c r="BS30" i="12"/>
  <c r="BS31" i="12"/>
  <c r="BS32" i="12"/>
  <c r="BZ97" i="12"/>
  <c r="BZ98" i="12"/>
  <c r="BZ96" i="12"/>
  <c r="BZ92" i="12"/>
  <c r="CX78" i="12"/>
  <c r="CX73" i="12"/>
  <c r="CX86" i="12"/>
  <c r="CX85" i="12"/>
  <c r="CX89" i="12"/>
  <c r="CX87" i="12"/>
  <c r="CX88" i="12"/>
  <c r="AZ85" i="12"/>
  <c r="AZ87" i="12"/>
  <c r="AZ88" i="12"/>
  <c r="AZ86" i="12"/>
  <c r="AZ89" i="12"/>
  <c r="AZ78" i="12"/>
  <c r="AZ73" i="12"/>
  <c r="CT61" i="12"/>
  <c r="CT60" i="12"/>
  <c r="CT58" i="12"/>
  <c r="CT67" i="12"/>
  <c r="CT57" i="12"/>
  <c r="CT59" i="12"/>
  <c r="CU31" i="12"/>
  <c r="CU30" i="12"/>
  <c r="CU28" i="12"/>
  <c r="CU32" i="12"/>
  <c r="CU33" i="12"/>
  <c r="AV31" i="12"/>
  <c r="AV30" i="12"/>
  <c r="AV32" i="12"/>
  <c r="AV33" i="12"/>
  <c r="AV28" i="12"/>
  <c r="CA32" i="12"/>
  <c r="CA28" i="12"/>
  <c r="CA31" i="12"/>
  <c r="CA30" i="12"/>
  <c r="CA33" i="12"/>
  <c r="CB107" i="12"/>
  <c r="CB105" i="12"/>
  <c r="CB101" i="12"/>
  <c r="CB106" i="12"/>
  <c r="CM97" i="12"/>
  <c r="CM98" i="12"/>
  <c r="CM96" i="12"/>
  <c r="CM92" i="12"/>
  <c r="AV86" i="12"/>
  <c r="AV87" i="12"/>
  <c r="AV78" i="12"/>
  <c r="AV73" i="12"/>
  <c r="AV85" i="12"/>
  <c r="AV89" i="12"/>
  <c r="AV88" i="12"/>
  <c r="BR59" i="12"/>
  <c r="BR60" i="12"/>
  <c r="BR61" i="12"/>
  <c r="BR57" i="12"/>
  <c r="BR58" i="12"/>
  <c r="BR67" i="12"/>
  <c r="AR32" i="12"/>
  <c r="AR30" i="12"/>
  <c r="AR33" i="12"/>
  <c r="AR28" i="12"/>
  <c r="AR31" i="12"/>
  <c r="BJ32" i="12"/>
  <c r="BJ33" i="12"/>
  <c r="BJ31" i="12"/>
  <c r="BJ30" i="12"/>
  <c r="BJ28" i="12"/>
  <c r="DN106" i="12"/>
  <c r="DN101" i="12"/>
  <c r="DN105" i="12"/>
  <c r="DN107" i="12"/>
  <c r="AQ107" i="12"/>
  <c r="AQ105" i="12"/>
  <c r="AQ101" i="12"/>
  <c r="AQ106" i="12"/>
  <c r="CB97" i="12"/>
  <c r="CB96" i="12"/>
  <c r="CB92" i="12"/>
  <c r="CB98" i="12"/>
  <c r="DP85" i="12"/>
  <c r="DP87" i="12"/>
  <c r="DP73" i="12"/>
  <c r="DP88" i="12"/>
  <c r="DP86" i="12"/>
  <c r="DP78" i="12"/>
  <c r="DP89" i="12"/>
  <c r="DL85" i="12"/>
  <c r="DL89" i="12"/>
  <c r="DL88" i="12"/>
  <c r="DL73" i="12"/>
  <c r="DL87" i="12"/>
  <c r="DL86" i="12"/>
  <c r="DL78" i="12"/>
  <c r="CU58" i="12"/>
  <c r="CU59" i="12"/>
  <c r="CU57" i="12"/>
  <c r="CU61" i="12"/>
  <c r="CU60" i="12"/>
  <c r="CU67" i="12"/>
  <c r="BH31" i="12"/>
  <c r="BH32" i="12"/>
  <c r="BH33" i="12"/>
  <c r="BH28" i="12"/>
  <c r="BH30" i="12"/>
  <c r="BR28" i="12"/>
  <c r="BR30" i="12"/>
  <c r="BR32" i="12"/>
  <c r="BR31" i="12"/>
  <c r="BR33" i="12"/>
  <c r="BL78" i="12"/>
  <c r="BL73" i="12"/>
  <c r="BL85" i="12"/>
  <c r="BL89" i="12"/>
  <c r="BL87" i="12"/>
  <c r="BL86" i="12"/>
  <c r="BL88" i="12"/>
  <c r="CT88" i="12"/>
  <c r="CT89" i="12"/>
  <c r="CT78" i="12"/>
  <c r="CT86" i="12"/>
  <c r="CT87" i="12"/>
  <c r="CT85" i="12"/>
  <c r="CT73" i="12"/>
  <c r="AQ67" i="12"/>
  <c r="AQ59" i="12"/>
  <c r="AQ60" i="12"/>
  <c r="AQ61" i="12"/>
  <c r="AQ58" i="12"/>
  <c r="AQ57" i="12"/>
  <c r="CK17" i="12"/>
  <c r="CK21" i="12"/>
  <c r="CK18" i="12"/>
  <c r="AR101" i="12"/>
  <c r="AR105" i="12"/>
  <c r="AR107" i="12"/>
  <c r="AR106" i="12"/>
  <c r="CE87" i="12"/>
  <c r="CE88" i="12"/>
  <c r="CE78" i="12"/>
  <c r="CE86" i="12"/>
  <c r="CE73" i="12"/>
  <c r="CE85" i="12"/>
  <c r="CE89" i="12"/>
  <c r="AR57" i="12"/>
  <c r="AR61" i="12"/>
  <c r="AR60" i="12"/>
  <c r="AR58" i="12"/>
  <c r="AR59" i="12"/>
  <c r="AR67" i="12"/>
  <c r="BG101" i="12"/>
  <c r="BG105" i="12"/>
  <c r="BG106" i="12"/>
  <c r="BG107" i="12"/>
  <c r="P91" i="12"/>
  <c r="AS59" i="12"/>
  <c r="AS57" i="12"/>
  <c r="AS60" i="12"/>
  <c r="AS58" i="12"/>
  <c r="AS67" i="12"/>
  <c r="AS61" i="12"/>
  <c r="DS106" i="12"/>
  <c r="DS101" i="12"/>
  <c r="DS105" i="12"/>
  <c r="DS107" i="12"/>
  <c r="BK16" i="12"/>
  <c r="DL14" i="12"/>
  <c r="BC14" i="12"/>
  <c r="AY101" i="12"/>
  <c r="AY105" i="12"/>
  <c r="AY107" i="12"/>
  <c r="AY106" i="12"/>
  <c r="BA85" i="12"/>
  <c r="BA86" i="12"/>
  <c r="BA87" i="12"/>
  <c r="BA89" i="12"/>
  <c r="BA73" i="12"/>
  <c r="BA78" i="12"/>
  <c r="BA88" i="12"/>
  <c r="BI59" i="12"/>
  <c r="BI60" i="12"/>
  <c r="BI58" i="12"/>
  <c r="BI67" i="12"/>
  <c r="BI57" i="12"/>
  <c r="BI61" i="12"/>
  <c r="BX101" i="12"/>
  <c r="BX105" i="12"/>
  <c r="BX107" i="12"/>
  <c r="BX106" i="12"/>
  <c r="BV97" i="12"/>
  <c r="BV98" i="12"/>
  <c r="BV96" i="12"/>
  <c r="BV92" i="12"/>
  <c r="CZ89" i="12"/>
  <c r="CZ87" i="12"/>
  <c r="CZ73" i="12"/>
  <c r="CZ85" i="12"/>
  <c r="CZ88" i="12"/>
  <c r="CZ78" i="12"/>
  <c r="CZ86" i="12"/>
  <c r="BX86" i="12"/>
  <c r="BX85" i="12"/>
  <c r="BX73" i="12"/>
  <c r="BX78" i="12"/>
  <c r="BX88" i="12"/>
  <c r="BX89" i="12"/>
  <c r="BX87" i="12"/>
  <c r="DP67" i="12"/>
  <c r="DP58" i="12"/>
  <c r="DP61" i="12"/>
  <c r="DP60" i="12"/>
  <c r="DP59" i="12"/>
  <c r="DP57" i="12"/>
  <c r="CZ30" i="12"/>
  <c r="CZ32" i="12"/>
  <c r="CZ28" i="12"/>
  <c r="CZ31" i="12"/>
  <c r="CZ33" i="12"/>
  <c r="CJ92" i="12"/>
  <c r="CJ98" i="12"/>
  <c r="CJ97" i="12"/>
  <c r="CJ96" i="12"/>
  <c r="DF88" i="12"/>
  <c r="DF86" i="12"/>
  <c r="DF85" i="12"/>
  <c r="DF73" i="12"/>
  <c r="DF87" i="12"/>
  <c r="DF78" i="12"/>
  <c r="DF89" i="12"/>
  <c r="AP61" i="12"/>
  <c r="AP57" i="12"/>
  <c r="AP59" i="12"/>
  <c r="AP58" i="12"/>
  <c r="AP60" i="12"/>
  <c r="AP67" i="12"/>
  <c r="DT31" i="12"/>
  <c r="DT30" i="12"/>
  <c r="DT33" i="12"/>
  <c r="DT32" i="12"/>
  <c r="DT28" i="12"/>
  <c r="BN101" i="12"/>
  <c r="BN105" i="12"/>
  <c r="BN106" i="12"/>
  <c r="BN107" i="12"/>
  <c r="CP96" i="12"/>
  <c r="CP92" i="12"/>
  <c r="CP98" i="12"/>
  <c r="CP97" i="12"/>
  <c r="CN57" i="12"/>
  <c r="CN58" i="12"/>
  <c r="CN60" i="12"/>
  <c r="CN61" i="12"/>
  <c r="CN67" i="12"/>
  <c r="CN59" i="12"/>
  <c r="CN31" i="12"/>
  <c r="CN30" i="12"/>
  <c r="CN28" i="12"/>
  <c r="CN32" i="12"/>
  <c r="CN33" i="12"/>
  <c r="DC98" i="12"/>
  <c r="DC96" i="12"/>
  <c r="DC97" i="12"/>
  <c r="DC92" i="12"/>
  <c r="AM85" i="12"/>
  <c r="AM89" i="12"/>
  <c r="AM73" i="12"/>
  <c r="AM87" i="12"/>
  <c r="AM78" i="12"/>
  <c r="AM88" i="12"/>
  <c r="AM86" i="12"/>
  <c r="BF30" i="12"/>
  <c r="BF28" i="12"/>
  <c r="BF32" i="12"/>
  <c r="BF31" i="12"/>
  <c r="BF33" i="12"/>
  <c r="CW32" i="12"/>
  <c r="CW30" i="12"/>
  <c r="CW28" i="12"/>
  <c r="CW31" i="12"/>
  <c r="CW33" i="12"/>
  <c r="CY28" i="12"/>
  <c r="CY32" i="12"/>
  <c r="CY33" i="12"/>
  <c r="CY30" i="12"/>
  <c r="CY31" i="12"/>
  <c r="DT92" i="12"/>
  <c r="DT96" i="12"/>
  <c r="DT97" i="12"/>
  <c r="DT98" i="12"/>
  <c r="AS33" i="12"/>
  <c r="AS32" i="12"/>
  <c r="AS28" i="12"/>
  <c r="AS31" i="12"/>
  <c r="AS30" i="12"/>
  <c r="DG28" i="12"/>
  <c r="DG32" i="12"/>
  <c r="DG31" i="12"/>
  <c r="DG33" i="12"/>
  <c r="DG30" i="12"/>
  <c r="AO107" i="12"/>
  <c r="AO105" i="12"/>
  <c r="AO106" i="12"/>
  <c r="AO101" i="12"/>
  <c r="DN92" i="12"/>
  <c r="DN98" i="12"/>
  <c r="DN96" i="12"/>
  <c r="DN97" i="12"/>
  <c r="AK73" i="12"/>
  <c r="AK89" i="12"/>
  <c r="AK87" i="12"/>
  <c r="AK78" i="12"/>
  <c r="AK88" i="12"/>
  <c r="AK86" i="12"/>
  <c r="AK85" i="12"/>
  <c r="BA31" i="12"/>
  <c r="BA30" i="12"/>
  <c r="BA33" i="12"/>
  <c r="BA28" i="12"/>
  <c r="BA32" i="12"/>
  <c r="DO33" i="12"/>
  <c r="DO31" i="12"/>
  <c r="DO28" i="12"/>
  <c r="DO32" i="12"/>
  <c r="DO30" i="12"/>
  <c r="AS73" i="12"/>
  <c r="AS86" i="12"/>
  <c r="AS85" i="12"/>
  <c r="AS78" i="12"/>
  <c r="AS89" i="12"/>
  <c r="AS88" i="12"/>
  <c r="AS87" i="12"/>
  <c r="CU88" i="12"/>
  <c r="CU87" i="12"/>
  <c r="CU78" i="12"/>
  <c r="CU85" i="12"/>
  <c r="CU73" i="12"/>
  <c r="CU86" i="12"/>
  <c r="CU89" i="12"/>
  <c r="AZ31" i="12"/>
  <c r="AZ32" i="12"/>
  <c r="AZ28" i="12"/>
  <c r="AZ33" i="12"/>
  <c r="AZ30" i="12"/>
  <c r="AL28" i="12"/>
  <c r="AL32" i="12"/>
  <c r="AL33" i="12"/>
  <c r="AL30" i="12"/>
  <c r="AL31" i="12"/>
  <c r="AM14" i="12"/>
  <c r="BW97" i="12"/>
  <c r="BW98" i="12"/>
  <c r="BW96" i="12"/>
  <c r="BW92" i="12"/>
  <c r="BS89" i="12"/>
  <c r="BS85" i="12"/>
  <c r="BS78" i="12"/>
  <c r="BS88" i="12"/>
  <c r="BS86" i="12"/>
  <c r="BS73" i="12"/>
  <c r="BS87" i="12"/>
  <c r="BB60" i="12"/>
  <c r="BB67" i="12"/>
  <c r="BB57" i="12"/>
  <c r="BB61" i="12"/>
  <c r="BB58" i="12"/>
  <c r="BB59" i="12"/>
  <c r="BL31" i="12"/>
  <c r="BL33" i="12"/>
  <c r="BL28" i="12"/>
  <c r="BL32" i="12"/>
  <c r="BL30" i="12"/>
  <c r="DI32" i="12"/>
  <c r="DI28" i="12"/>
  <c r="DI30" i="12"/>
  <c r="DI33" i="12"/>
  <c r="DI31" i="12"/>
  <c r="AO32" i="12"/>
  <c r="AO33" i="12"/>
  <c r="AO30" i="12"/>
  <c r="AO31" i="12"/>
  <c r="AO28" i="12"/>
  <c r="AL106" i="12"/>
  <c r="AL101" i="12"/>
  <c r="AL105" i="12"/>
  <c r="AL107" i="12"/>
  <c r="BC96" i="12"/>
  <c r="BC92" i="12"/>
  <c r="BC97" i="12"/>
  <c r="BC98" i="12"/>
  <c r="BI86" i="12"/>
  <c r="BI89" i="12"/>
  <c r="BI88" i="12"/>
  <c r="BI73" i="12"/>
  <c r="BI87" i="12"/>
  <c r="BI85" i="12"/>
  <c r="BI78" i="12"/>
  <c r="AW67" i="12"/>
  <c r="AW58" i="12"/>
  <c r="AW59" i="12"/>
  <c r="AW61" i="12"/>
  <c r="AW60" i="12"/>
  <c r="AW57" i="12"/>
  <c r="CE60" i="12"/>
  <c r="CE61" i="12"/>
  <c r="CE67" i="12"/>
  <c r="CE58" i="12"/>
  <c r="CE57" i="12"/>
  <c r="CE59" i="12"/>
  <c r="AN30" i="12"/>
  <c r="AN31" i="12"/>
  <c r="AN33" i="12"/>
  <c r="AN28" i="12"/>
  <c r="AN32" i="12"/>
  <c r="CF101" i="12"/>
  <c r="CF106" i="12"/>
  <c r="CF105" i="12"/>
  <c r="CF107" i="12"/>
  <c r="CV96" i="12"/>
  <c r="CV92" i="12"/>
  <c r="CV98" i="12"/>
  <c r="CV97" i="12"/>
  <c r="DH87" i="12"/>
  <c r="DH86" i="12"/>
  <c r="DH73" i="12"/>
  <c r="DH85" i="12"/>
  <c r="DH88" i="12"/>
  <c r="DH78" i="12"/>
  <c r="DH89" i="12"/>
  <c r="CF89" i="12"/>
  <c r="CF87" i="12"/>
  <c r="CF85" i="12"/>
  <c r="CF78" i="12"/>
  <c r="CF73" i="12"/>
  <c r="CF88" i="12"/>
  <c r="CF86" i="12"/>
  <c r="DB60" i="12"/>
  <c r="DB59" i="12"/>
  <c r="DB57" i="12"/>
  <c r="DB58" i="12"/>
  <c r="DB61" i="12"/>
  <c r="DB67" i="12"/>
  <c r="AM107" i="12"/>
  <c r="AM105" i="12"/>
  <c r="AM101" i="12"/>
  <c r="AM106" i="12"/>
  <c r="AR96" i="12"/>
  <c r="AR97" i="12"/>
  <c r="AR98" i="12"/>
  <c r="AR92" i="12"/>
  <c r="BM67" i="12"/>
  <c r="BM59" i="12"/>
  <c r="BM58" i="12"/>
  <c r="BM61" i="12"/>
  <c r="BM60" i="12"/>
  <c r="BM57" i="12"/>
  <c r="CG61" i="12"/>
  <c r="CG67" i="12"/>
  <c r="CG59" i="12"/>
  <c r="CG57" i="12"/>
  <c r="CG60" i="12"/>
  <c r="CG58" i="12"/>
  <c r="BD28" i="12"/>
  <c r="BD33" i="12"/>
  <c r="BD31" i="12"/>
  <c r="BD30" i="12"/>
  <c r="BD32" i="12"/>
  <c r="CS32" i="12"/>
  <c r="CS30" i="12"/>
  <c r="CS33" i="12"/>
  <c r="CS28" i="12"/>
  <c r="CS31" i="12"/>
  <c r="BU60" i="12"/>
  <c r="BU59" i="12"/>
  <c r="BU67" i="12"/>
  <c r="BU57" i="12"/>
  <c r="BU61" i="12"/>
  <c r="BU58" i="12"/>
  <c r="DC58" i="12"/>
  <c r="DC67" i="12"/>
  <c r="DC60" i="12"/>
  <c r="DC61" i="12"/>
  <c r="DC57" i="12"/>
  <c r="DC59" i="12"/>
  <c r="BG28" i="12"/>
  <c r="BG33" i="12"/>
  <c r="BG30" i="12"/>
  <c r="BG32" i="12"/>
  <c r="BG31" i="12"/>
  <c r="DD101" i="12"/>
  <c r="DD105" i="12"/>
  <c r="DD106" i="12"/>
  <c r="DD107" i="12"/>
  <c r="AU85" i="12"/>
  <c r="AU86" i="12"/>
  <c r="AU89" i="12"/>
  <c r="AU87" i="12"/>
  <c r="AU73" i="12"/>
  <c r="AU88" i="12"/>
  <c r="AU78" i="12"/>
  <c r="CC60" i="12"/>
  <c r="CC59" i="12"/>
  <c r="CC67" i="12"/>
  <c r="CC57" i="12"/>
  <c r="CC58" i="12"/>
  <c r="CC61" i="12"/>
  <c r="AK60" i="12"/>
  <c r="AK61" i="12"/>
  <c r="AK59" i="12"/>
  <c r="AK57" i="12"/>
  <c r="AK67" i="12"/>
  <c r="AK58" i="12"/>
  <c r="DA106" i="12"/>
  <c r="DA101" i="12"/>
  <c r="DA107" i="12"/>
  <c r="DA105" i="12"/>
  <c r="CK58" i="12"/>
  <c r="CK67" i="12"/>
  <c r="CK57" i="12"/>
  <c r="CK61" i="12"/>
  <c r="CK59" i="12"/>
  <c r="CK60" i="12"/>
  <c r="CX58" i="12"/>
  <c r="CX57" i="12"/>
  <c r="CX67" i="12"/>
  <c r="CX59" i="12"/>
  <c r="CX61" i="12"/>
  <c r="CX60" i="12"/>
  <c r="BV30" i="12"/>
  <c r="BV31" i="12"/>
  <c r="BV28" i="12"/>
  <c r="BV33" i="12"/>
  <c r="BV32" i="12"/>
  <c r="BS106" i="12"/>
  <c r="BS105" i="12"/>
  <c r="BS107" i="12"/>
  <c r="BS101" i="12"/>
  <c r="BX92" i="12"/>
  <c r="BX98" i="12"/>
  <c r="BX97" i="12"/>
  <c r="BX96" i="12"/>
  <c r="DO14" i="12"/>
  <c r="BW101" i="12"/>
  <c r="BW106" i="12"/>
  <c r="BW107" i="12"/>
  <c r="BW105" i="12"/>
  <c r="DM88" i="12"/>
  <c r="DM85" i="12"/>
  <c r="DM86" i="12"/>
  <c r="DM89" i="12"/>
  <c r="DM78" i="12"/>
  <c r="DM87" i="12"/>
  <c r="DM73" i="12"/>
  <c r="CL60" i="12"/>
  <c r="CL58" i="12"/>
  <c r="CL67" i="12"/>
  <c r="CL61" i="12"/>
  <c r="CL59" i="12"/>
  <c r="CL57" i="12"/>
  <c r="CQ67" i="12"/>
  <c r="CQ57" i="12"/>
  <c r="CQ61" i="12"/>
  <c r="CQ59" i="12"/>
  <c r="CQ58" i="12"/>
  <c r="CQ60" i="12"/>
  <c r="CX105" i="12"/>
  <c r="CX107" i="12"/>
  <c r="CX106" i="12"/>
  <c r="CX101" i="12"/>
  <c r="CN96" i="12"/>
  <c r="CN92" i="12"/>
  <c r="CN98" i="12"/>
  <c r="CN97" i="12"/>
  <c r="DU73" i="12"/>
  <c r="DU87" i="12"/>
  <c r="F87" i="12" s="1"/>
  <c r="DU85" i="12"/>
  <c r="F85" i="12" s="1"/>
  <c r="DU78" i="12"/>
  <c r="DU86" i="12"/>
  <c r="F86" i="12" s="1"/>
  <c r="DU89" i="12"/>
  <c r="F89" i="12" s="1"/>
  <c r="DU88" i="12"/>
  <c r="F88" i="12" s="1"/>
  <c r="CA73" i="12"/>
  <c r="CA87" i="12"/>
  <c r="CA78" i="12"/>
  <c r="CA88" i="12"/>
  <c r="CA86" i="12"/>
  <c r="CA85" i="12"/>
  <c r="CA89" i="12"/>
  <c r="BX57" i="12"/>
  <c r="BX60" i="12"/>
  <c r="BX59" i="12"/>
  <c r="BX58" i="12"/>
  <c r="BX61" i="12"/>
  <c r="BX67" i="12"/>
  <c r="DS57" i="12"/>
  <c r="DS58" i="12"/>
  <c r="DS67" i="12"/>
  <c r="DS59" i="12"/>
  <c r="DS60" i="12"/>
  <c r="DS61" i="12"/>
  <c r="BB32" i="12"/>
  <c r="BB30" i="12"/>
  <c r="BB28" i="12"/>
  <c r="BB31" i="12"/>
  <c r="BB33" i="12"/>
  <c r="CM106" i="12"/>
  <c r="CM107" i="12"/>
  <c r="CM101" i="12"/>
  <c r="CM105" i="12"/>
  <c r="DD89" i="12"/>
  <c r="DD87" i="12"/>
  <c r="DD88" i="12"/>
  <c r="DD85" i="12"/>
  <c r="DD86" i="12"/>
  <c r="DD78" i="12"/>
  <c r="DD73" i="12"/>
  <c r="AW33" i="12"/>
  <c r="AW32" i="12"/>
  <c r="AW30" i="12"/>
  <c r="AW31" i="12"/>
  <c r="AW28" i="12"/>
  <c r="CN101" i="12"/>
  <c r="CN106" i="12"/>
  <c r="CN105" i="12"/>
  <c r="CN107" i="12"/>
  <c r="BO107" i="12"/>
  <c r="BO101" i="12"/>
  <c r="BO106" i="12"/>
  <c r="BO105" i="12"/>
  <c r="CR97" i="12"/>
  <c r="CR98" i="12"/>
  <c r="CR92" i="12"/>
  <c r="CR96" i="12"/>
  <c r="BB86" i="12"/>
  <c r="BB78" i="12"/>
  <c r="BB73" i="12"/>
  <c r="BB87" i="12"/>
  <c r="BB89" i="12"/>
  <c r="BB88" i="12"/>
  <c r="BB85" i="12"/>
  <c r="CQ73" i="12"/>
  <c r="CQ87" i="12"/>
  <c r="CQ85" i="12"/>
  <c r="CQ89" i="12"/>
  <c r="CQ88" i="12"/>
  <c r="CQ78" i="12"/>
  <c r="CQ86" i="12"/>
  <c r="AR89" i="12"/>
  <c r="AR87" i="12"/>
  <c r="AR73" i="12"/>
  <c r="AR78" i="12"/>
  <c r="AR86" i="12"/>
  <c r="AR85" i="12"/>
  <c r="AR88" i="12"/>
  <c r="BE30" i="12"/>
  <c r="BE32" i="12"/>
  <c r="BE31" i="12"/>
  <c r="BE33" i="12"/>
  <c r="BE28" i="12"/>
  <c r="CV101" i="12"/>
  <c r="CV106" i="12"/>
  <c r="CV107" i="12"/>
  <c r="CV105" i="12"/>
  <c r="CY87" i="12"/>
  <c r="CY85" i="12"/>
  <c r="CY89" i="12"/>
  <c r="CY73" i="12"/>
  <c r="CY86" i="12"/>
  <c r="CY78" i="12"/>
  <c r="CY88" i="12"/>
  <c r="CV57" i="12"/>
  <c r="CV58" i="12"/>
  <c r="CV61" i="12"/>
  <c r="CV59" i="12"/>
  <c r="CV67" i="12"/>
  <c r="CV60" i="12"/>
  <c r="DR30" i="12"/>
  <c r="DR33" i="12"/>
  <c r="DR32" i="12"/>
  <c r="DR31" i="12"/>
  <c r="DR28" i="12"/>
  <c r="DL32" i="12"/>
  <c r="DL31" i="12"/>
  <c r="DL33" i="12"/>
  <c r="DL30" i="12"/>
  <c r="DL28" i="12"/>
  <c r="BZ31" i="12"/>
  <c r="BZ33" i="12"/>
  <c r="BZ28" i="12"/>
  <c r="BZ32" i="12"/>
  <c r="BZ30" i="12"/>
  <c r="CE105" i="12"/>
  <c r="CE101" i="12"/>
  <c r="CE107" i="12"/>
  <c r="CE106" i="12"/>
  <c r="BN30" i="12"/>
  <c r="BN31" i="12"/>
  <c r="BN32" i="12"/>
  <c r="BN33" i="12"/>
  <c r="BN28" i="12"/>
  <c r="DE32" i="12"/>
  <c r="DE28" i="12"/>
  <c r="DE33" i="12"/>
  <c r="DE31" i="12"/>
  <c r="DE30" i="12"/>
  <c r="AZ101" i="12"/>
  <c r="AZ105" i="12"/>
  <c r="AZ106" i="12"/>
  <c r="AZ107" i="12"/>
  <c r="DM30" i="12"/>
  <c r="DM28" i="12"/>
  <c r="DM31" i="12"/>
  <c r="DM33" i="12"/>
  <c r="DM32" i="12"/>
  <c r="BP89" i="12"/>
  <c r="BP86" i="12"/>
  <c r="BP78" i="12"/>
  <c r="BP87" i="12"/>
  <c r="BP85" i="12"/>
  <c r="BP88" i="12"/>
  <c r="BP73" i="12"/>
  <c r="BI33" i="12"/>
  <c r="BI28" i="12"/>
  <c r="BI30" i="12"/>
  <c r="BI31" i="12"/>
  <c r="BI32" i="12"/>
  <c r="CX28" i="12"/>
  <c r="CX33" i="12"/>
  <c r="CX30" i="12"/>
  <c r="CX31" i="12"/>
  <c r="CX32" i="12"/>
  <c r="P103" i="12"/>
  <c r="CS98" i="12"/>
  <c r="CS97" i="12"/>
  <c r="CS92" i="12"/>
  <c r="CS96" i="12"/>
  <c r="DG60" i="12"/>
  <c r="DG67" i="12"/>
  <c r="DG59" i="12"/>
  <c r="DG61" i="12"/>
  <c r="DG57" i="12"/>
  <c r="DG58" i="12"/>
  <c r="CL30" i="12"/>
  <c r="CL33" i="12"/>
  <c r="CL28" i="12"/>
  <c r="CL31" i="12"/>
  <c r="CL32" i="12"/>
  <c r="BX32" i="12"/>
  <c r="BX30" i="12"/>
  <c r="BX31" i="12"/>
  <c r="BX28" i="12"/>
  <c r="BX33" i="12"/>
  <c r="AT31" i="12"/>
  <c r="AT28" i="12"/>
  <c r="AT30" i="12"/>
  <c r="AT33" i="12"/>
  <c r="AT32" i="12"/>
  <c r="CI101" i="12"/>
  <c r="CI107" i="12"/>
  <c r="CI106" i="12"/>
  <c r="CI105" i="12"/>
  <c r="DI61" i="12"/>
  <c r="DI60" i="12"/>
  <c r="DI67" i="12"/>
  <c r="DI59" i="12"/>
  <c r="DI57" i="12"/>
  <c r="DI58" i="12"/>
  <c r="BQ60" i="12"/>
  <c r="BQ59" i="12"/>
  <c r="BQ67" i="12"/>
  <c r="BQ57" i="12"/>
  <c r="BQ61" i="12"/>
  <c r="BQ58" i="12"/>
  <c r="CT30" i="12"/>
  <c r="CT32" i="12"/>
  <c r="CT33" i="12"/>
  <c r="CT28" i="12"/>
  <c r="CT31" i="12"/>
  <c r="CV32" i="12"/>
  <c r="CV31" i="12"/>
  <c r="CV28" i="12"/>
  <c r="CV33" i="12"/>
  <c r="CV30" i="12"/>
  <c r="CK30" i="12"/>
  <c r="CK33" i="12"/>
  <c r="CK32" i="12"/>
  <c r="CK31" i="12"/>
  <c r="CK28" i="12"/>
  <c r="BY101" i="12"/>
  <c r="BY107" i="12"/>
  <c r="BY105" i="12"/>
  <c r="BY106" i="12"/>
  <c r="CI88" i="12"/>
  <c r="CI85" i="12"/>
  <c r="CI86" i="12"/>
  <c r="CI73" i="12"/>
  <c r="CI89" i="12"/>
  <c r="CI87" i="12"/>
  <c r="CI78" i="12"/>
  <c r="BE58" i="12"/>
  <c r="BE67" i="12"/>
  <c r="BE57" i="12"/>
  <c r="BE59" i="12"/>
  <c r="BE61" i="12"/>
  <c r="BE60" i="12"/>
  <c r="CM59" i="12"/>
  <c r="CM61" i="12"/>
  <c r="CM57" i="12"/>
  <c r="CM60" i="12"/>
  <c r="CM67" i="12"/>
  <c r="CM58" i="12"/>
  <c r="AP30" i="12"/>
  <c r="AP33" i="12"/>
  <c r="AP31" i="12"/>
  <c r="AP32" i="12"/>
  <c r="AP28" i="12"/>
  <c r="AQ28" i="12"/>
  <c r="AQ33" i="12"/>
  <c r="AQ31" i="12"/>
  <c r="AQ32" i="12"/>
  <c r="AQ30" i="12"/>
  <c r="CG30" i="12"/>
  <c r="CG28" i="12"/>
  <c r="CG31" i="12"/>
  <c r="CG32" i="12"/>
  <c r="CG33" i="12"/>
  <c r="CY101" i="12"/>
  <c r="CY107" i="12"/>
  <c r="CY106" i="12"/>
  <c r="CY105" i="12"/>
  <c r="DD96" i="12"/>
  <c r="DD98" i="12"/>
  <c r="DD92" i="12"/>
  <c r="DD97" i="12"/>
  <c r="AX58" i="12"/>
  <c r="AX60" i="12"/>
  <c r="AX67" i="12"/>
  <c r="AX59" i="12"/>
  <c r="AX61" i="12"/>
  <c r="AX57" i="12"/>
  <c r="BZ57" i="12"/>
  <c r="BZ60" i="12"/>
  <c r="BZ58" i="12"/>
  <c r="BZ59" i="12"/>
  <c r="BZ61" i="12"/>
  <c r="BZ67" i="12"/>
  <c r="AX30" i="12"/>
  <c r="AX28" i="12"/>
  <c r="AX31" i="12"/>
  <c r="AX33" i="12"/>
  <c r="AX32" i="12"/>
  <c r="AU105" i="12"/>
  <c r="AU101" i="12"/>
  <c r="AU106" i="12"/>
  <c r="AU107" i="12"/>
  <c r="AZ97" i="12"/>
  <c r="AZ96" i="12"/>
  <c r="AZ98" i="12"/>
  <c r="AZ92" i="12"/>
  <c r="CQ96" i="12"/>
  <c r="CQ97" i="12"/>
  <c r="CQ98" i="12"/>
  <c r="CQ92" i="12"/>
  <c r="BJ86" i="12"/>
  <c r="BJ73" i="12"/>
  <c r="BJ85" i="12"/>
  <c r="BJ78" i="12"/>
  <c r="BJ87" i="12"/>
  <c r="BJ88" i="12"/>
  <c r="BJ89" i="12"/>
  <c r="DI85" i="12"/>
  <c r="DI73" i="12"/>
  <c r="DI88" i="12"/>
  <c r="DI78" i="12"/>
  <c r="DI89" i="12"/>
  <c r="DI86" i="12"/>
  <c r="DI87" i="12"/>
  <c r="CM86" i="12"/>
  <c r="CM78" i="12"/>
  <c r="CM73" i="12"/>
  <c r="CM89" i="12"/>
  <c r="CM87" i="12"/>
  <c r="CM85" i="12"/>
  <c r="CM88" i="12"/>
  <c r="CO57" i="12"/>
  <c r="CO59" i="12"/>
  <c r="CO61" i="12"/>
  <c r="CO58" i="12"/>
  <c r="CO60" i="12"/>
  <c r="CO67" i="12"/>
  <c r="CC96" i="12"/>
  <c r="CC98" i="12"/>
  <c r="CC92" i="12"/>
  <c r="CC97" i="12"/>
  <c r="DG85" i="12"/>
  <c r="DG87" i="12"/>
  <c r="DG88" i="12"/>
  <c r="DG89" i="12"/>
  <c r="DG86" i="12"/>
  <c r="DG78" i="12"/>
  <c r="DG73" i="12"/>
  <c r="BN59" i="12"/>
  <c r="BN61" i="12"/>
  <c r="BN58" i="12"/>
  <c r="BN60" i="12"/>
  <c r="BN57" i="12"/>
  <c r="BN67" i="12"/>
  <c r="BS60" i="12"/>
  <c r="BS67" i="12"/>
  <c r="BS57" i="12"/>
  <c r="BS61" i="12"/>
  <c r="BS58" i="12"/>
  <c r="BS59" i="12"/>
  <c r="AX98" i="12"/>
  <c r="AX92" i="12"/>
  <c r="AX97" i="12"/>
  <c r="AX96" i="12"/>
  <c r="BC73" i="12"/>
  <c r="BC87" i="12"/>
  <c r="BC86" i="12"/>
  <c r="BC89" i="12"/>
  <c r="BC78" i="12"/>
  <c r="BC88" i="12"/>
  <c r="BC85" i="12"/>
  <c r="CN89" i="12"/>
  <c r="CN88" i="12"/>
  <c r="CN86" i="12"/>
  <c r="CN85" i="12"/>
  <c r="CN87" i="12"/>
  <c r="CN73" i="12"/>
  <c r="CN78" i="12"/>
  <c r="BT60" i="12"/>
  <c r="BT61" i="12"/>
  <c r="BT59" i="12"/>
  <c r="BT58" i="12"/>
  <c r="BT57" i="12"/>
  <c r="BT67" i="12"/>
  <c r="BW32" i="12"/>
  <c r="BW28" i="12"/>
  <c r="BW33" i="12"/>
  <c r="BW31" i="12"/>
  <c r="BW30" i="12"/>
  <c r="BH101" i="12"/>
  <c r="BH105" i="12"/>
  <c r="BH107" i="12"/>
  <c r="BH106" i="12"/>
  <c r="CK98" i="12"/>
  <c r="CK97" i="12"/>
  <c r="CK96" i="12"/>
  <c r="CK92" i="12"/>
  <c r="CH87" i="12"/>
  <c r="CH86" i="12"/>
  <c r="CH78" i="12"/>
  <c r="CH88" i="12"/>
  <c r="CH89" i="12"/>
  <c r="CH85" i="12"/>
  <c r="CH73" i="12"/>
  <c r="BS16" i="12"/>
  <c r="DA16" i="12"/>
  <c r="MB15" i="12"/>
  <c r="W15" i="12" s="1"/>
  <c r="MC15" i="12"/>
  <c r="MC14" i="12" s="1"/>
  <c r="DR14" i="12"/>
  <c r="BG14" i="12"/>
  <c r="BI14" i="12"/>
  <c r="DA14" i="12"/>
  <c r="MC16" i="12"/>
  <c r="Y16" i="12" s="1"/>
  <c r="HW42" i="12"/>
  <c r="MB16" i="12"/>
  <c r="W16" i="12" s="1"/>
  <c r="DK15" i="12"/>
  <c r="DK14" i="12"/>
  <c r="CL15" i="12"/>
  <c r="CL14" i="12"/>
  <c r="DH15" i="12"/>
  <c r="DH14" i="12"/>
  <c r="BM15" i="12"/>
  <c r="BM14" i="12"/>
  <c r="CM15" i="12"/>
  <c r="CM14" i="12"/>
  <c r="CA14" i="12"/>
  <c r="AQ15" i="12"/>
  <c r="AQ14" i="12"/>
  <c r="CK15" i="12"/>
  <c r="CK14" i="12"/>
  <c r="BO15" i="12"/>
  <c r="BO14" i="12"/>
  <c r="BF15" i="12"/>
  <c r="BF14" i="12"/>
  <c r="DQ15" i="12"/>
  <c r="DQ14" i="12"/>
  <c r="CG14" i="12"/>
  <c r="BS14" i="12"/>
  <c r="CR15" i="12"/>
  <c r="CR14" i="12"/>
  <c r="CZ15" i="12"/>
  <c r="CZ14" i="12"/>
  <c r="CN14" i="12"/>
  <c r="DJ16" i="12"/>
  <c r="CQ14" i="12"/>
  <c r="AL14" i="12"/>
  <c r="BW15" i="12"/>
  <c r="BW14" i="12"/>
  <c r="BJ14" i="12"/>
  <c r="CC15" i="12"/>
  <c r="CC14" i="12"/>
  <c r="BZ14" i="12"/>
  <c r="BT15" i="12"/>
  <c r="BT14" i="12"/>
  <c r="DC15" i="12"/>
  <c r="DC14" i="12"/>
  <c r="CP14" i="12"/>
  <c r="BQ14" i="12"/>
  <c r="BE15" i="12"/>
  <c r="BE14" i="12"/>
  <c r="AW15" i="12"/>
  <c r="AW14" i="12"/>
  <c r="CB15" i="12"/>
  <c r="CB14" i="12"/>
  <c r="CW14" i="12"/>
  <c r="BD15" i="12"/>
  <c r="BD14" i="12"/>
  <c r="CY16" i="12"/>
  <c r="CI14" i="12"/>
  <c r="CT15" i="12"/>
  <c r="CT14" i="12"/>
  <c r="AR14" i="12"/>
  <c r="CX14" i="12"/>
  <c r="CY14" i="12"/>
  <c r="AS14" i="12"/>
  <c r="CD15" i="12"/>
  <c r="CD14" i="12"/>
  <c r="LU105" i="12"/>
  <c r="BN15" i="12"/>
  <c r="BN14" i="12"/>
  <c r="CJ15" i="12"/>
  <c r="CJ14" i="12"/>
  <c r="BA14" i="12"/>
  <c r="BP14" i="12"/>
  <c r="BV15" i="12"/>
  <c r="BV14" i="12"/>
  <c r="CF14" i="12"/>
  <c r="CO14" i="12"/>
  <c r="CE15" i="12"/>
  <c r="CE14" i="12"/>
  <c r="DP15" i="12"/>
  <c r="DP14" i="12"/>
  <c r="AT15" i="12"/>
  <c r="AT14" i="12"/>
  <c r="AU15" i="12"/>
  <c r="AU14" i="12"/>
  <c r="AP15" i="12"/>
  <c r="DT15" i="12"/>
  <c r="DT14" i="12"/>
  <c r="DN14" i="12"/>
  <c r="AN15" i="12"/>
  <c r="AN14" i="12"/>
  <c r="BK14" i="12"/>
  <c r="DE14" i="12"/>
  <c r="BX14" i="12"/>
  <c r="DB15" i="12"/>
  <c r="DB14" i="12"/>
  <c r="AX15" i="12"/>
  <c r="AX14" i="12"/>
  <c r="CS15" i="12"/>
  <c r="CS14" i="12"/>
  <c r="AY15" i="12"/>
  <c r="AY14" i="12"/>
  <c r="AO15" i="12"/>
  <c r="AO14" i="12"/>
  <c r="DD14" i="12"/>
  <c r="DG15" i="12"/>
  <c r="DG14" i="12"/>
  <c r="BR15" i="12"/>
  <c r="BR14" i="12"/>
  <c r="CU15" i="12"/>
  <c r="CU14" i="12"/>
  <c r="DM14" i="12"/>
  <c r="AK14" i="12"/>
  <c r="HW105" i="12"/>
  <c r="HV105" i="12"/>
  <c r="HW107" i="12"/>
  <c r="HV107" i="12"/>
  <c r="HW106" i="12"/>
  <c r="HV106" i="12"/>
  <c r="CI16" i="12"/>
  <c r="AJ101" i="12"/>
  <c r="AJ105" i="12"/>
  <c r="AJ106" i="12"/>
  <c r="AJ107" i="12"/>
  <c r="IB42" i="12"/>
  <c r="HV42" i="12"/>
  <c r="LV98" i="12"/>
  <c r="BG15" i="12"/>
  <c r="BY15" i="12"/>
  <c r="CZ16" i="12"/>
  <c r="CS16" i="12"/>
  <c r="BU15" i="12"/>
  <c r="AV16" i="12"/>
  <c r="CC16" i="12"/>
  <c r="BZ16" i="12"/>
  <c r="CG16" i="12"/>
  <c r="CT16" i="12"/>
  <c r="CV15" i="12"/>
  <c r="AR16" i="12"/>
  <c r="AS16" i="12"/>
  <c r="AJ97" i="12"/>
  <c r="AJ98" i="12"/>
  <c r="AJ96" i="12"/>
  <c r="CP16" i="12"/>
  <c r="DU16" i="12"/>
  <c r="BB15" i="12"/>
  <c r="BJ15" i="12"/>
  <c r="DK16" i="12"/>
  <c r="DF15" i="12"/>
  <c r="CV16" i="12"/>
  <c r="DI15" i="12"/>
  <c r="BA15" i="12"/>
  <c r="BP15" i="12"/>
  <c r="DU15" i="12"/>
  <c r="AK16" i="12"/>
  <c r="BT16" i="12"/>
  <c r="DD16" i="12"/>
  <c r="BI15" i="12"/>
  <c r="DR15" i="12"/>
  <c r="CQ16" i="12"/>
  <c r="DR16" i="12"/>
  <c r="CE16" i="12"/>
  <c r="DS16" i="12"/>
  <c r="AO16" i="12"/>
  <c r="DS15" i="12"/>
  <c r="BX16" i="12"/>
  <c r="AV15" i="12"/>
  <c r="DN15" i="12"/>
  <c r="BZ15" i="12"/>
  <c r="CU37" i="12"/>
  <c r="CU46" i="12"/>
  <c r="CU42" i="12"/>
  <c r="CU48" i="12"/>
  <c r="CU51" i="12"/>
  <c r="CU50" i="12"/>
  <c r="CU49" i="12"/>
  <c r="CU47" i="12"/>
  <c r="CW48" i="12"/>
  <c r="CW47" i="12"/>
  <c r="CW37" i="12"/>
  <c r="CW46" i="12"/>
  <c r="CW42" i="12"/>
  <c r="CW51" i="12"/>
  <c r="CW50" i="12"/>
  <c r="CW49" i="12"/>
  <c r="DJ37" i="12"/>
  <c r="DJ46" i="12"/>
  <c r="DJ42" i="12"/>
  <c r="DJ48" i="12"/>
  <c r="DJ47" i="12"/>
  <c r="DJ49" i="12"/>
  <c r="DJ51" i="12"/>
  <c r="DJ50" i="12"/>
  <c r="AN37" i="12"/>
  <c r="AN47" i="12"/>
  <c r="AN48" i="12"/>
  <c r="AN49" i="12"/>
  <c r="AN46" i="12"/>
  <c r="AN51" i="12"/>
  <c r="AN42" i="12"/>
  <c r="AN50" i="12"/>
  <c r="AT37" i="12"/>
  <c r="AT47" i="12"/>
  <c r="AT46" i="12"/>
  <c r="AT42" i="12"/>
  <c r="AT51" i="12"/>
  <c r="AT48" i="12"/>
  <c r="AT50" i="12"/>
  <c r="AT49" i="12"/>
  <c r="CB47" i="12"/>
  <c r="CB46" i="12"/>
  <c r="CB42" i="12"/>
  <c r="CB37" i="12"/>
  <c r="CB50" i="12"/>
  <c r="CB49" i="12"/>
  <c r="CB48" i="12"/>
  <c r="CB51" i="12"/>
  <c r="DT37" i="12"/>
  <c r="DT48" i="12"/>
  <c r="DT49" i="12"/>
  <c r="DT51" i="12"/>
  <c r="DT47" i="12"/>
  <c r="DT42" i="12"/>
  <c r="DT46" i="12"/>
  <c r="DT50" i="12"/>
  <c r="BX37" i="12"/>
  <c r="BX48" i="12"/>
  <c r="BX49" i="12"/>
  <c r="BX51" i="12"/>
  <c r="BX47" i="12"/>
  <c r="BX42" i="12"/>
  <c r="BX50" i="12"/>
  <c r="BX46" i="12"/>
  <c r="DE15" i="12"/>
  <c r="BB37" i="12"/>
  <c r="BB46" i="12"/>
  <c r="BB42" i="12"/>
  <c r="BB51" i="12"/>
  <c r="BB47" i="12"/>
  <c r="BB50" i="12"/>
  <c r="BB49" i="12"/>
  <c r="BB48" i="12"/>
  <c r="BW42" i="12"/>
  <c r="BW37" i="12"/>
  <c r="BW47" i="12"/>
  <c r="BW46" i="12"/>
  <c r="BW48" i="12"/>
  <c r="BW51" i="12"/>
  <c r="BW50" i="12"/>
  <c r="BW49" i="12"/>
  <c r="CJ37" i="12"/>
  <c r="CJ42" i="12"/>
  <c r="CJ50" i="12"/>
  <c r="CJ48" i="12"/>
  <c r="CJ49" i="12"/>
  <c r="CJ47" i="12"/>
  <c r="CJ46" i="12"/>
  <c r="CJ51" i="12"/>
  <c r="AR37" i="12"/>
  <c r="AR48" i="12"/>
  <c r="AR42" i="12"/>
  <c r="AR50" i="12"/>
  <c r="AR46" i="12"/>
  <c r="AR49" i="12"/>
  <c r="AR51" i="12"/>
  <c r="AR47" i="12"/>
  <c r="BK48" i="12"/>
  <c r="BK37" i="12"/>
  <c r="BK46" i="12"/>
  <c r="BK42" i="12"/>
  <c r="BK51" i="12"/>
  <c r="BK50" i="12"/>
  <c r="BK47" i="12"/>
  <c r="BK49" i="12"/>
  <c r="BH37" i="12"/>
  <c r="BH48" i="12"/>
  <c r="BH49" i="12"/>
  <c r="BH42" i="12"/>
  <c r="BH51" i="12"/>
  <c r="BH46" i="12"/>
  <c r="BH47" i="12"/>
  <c r="BH50" i="12"/>
  <c r="BQ46" i="12"/>
  <c r="BQ48" i="12"/>
  <c r="BQ42" i="12"/>
  <c r="BQ47" i="12"/>
  <c r="BQ37" i="12"/>
  <c r="BQ49" i="12"/>
  <c r="BQ51" i="12"/>
  <c r="BQ50" i="12"/>
  <c r="CD37" i="12"/>
  <c r="CD47" i="12"/>
  <c r="CD46" i="12"/>
  <c r="CD48" i="12"/>
  <c r="CD42" i="12"/>
  <c r="CD51" i="12"/>
  <c r="CD50" i="12"/>
  <c r="CD49" i="12"/>
  <c r="CP37" i="12"/>
  <c r="CP42" i="12"/>
  <c r="CP47" i="12"/>
  <c r="CP46" i="12"/>
  <c r="CP51" i="12"/>
  <c r="CP48" i="12"/>
  <c r="CP50" i="12"/>
  <c r="CP49" i="12"/>
  <c r="DM47" i="12"/>
  <c r="DM46" i="12"/>
  <c r="DM42" i="12"/>
  <c r="DM37" i="12"/>
  <c r="DM50" i="12"/>
  <c r="DM49" i="12"/>
  <c r="DM48" i="12"/>
  <c r="DM51" i="12"/>
  <c r="AQ47" i="12"/>
  <c r="AQ46" i="12"/>
  <c r="AQ42" i="12"/>
  <c r="AQ48" i="12"/>
  <c r="AQ37" i="12"/>
  <c r="AQ50" i="12"/>
  <c r="AQ49" i="12"/>
  <c r="AQ51" i="12"/>
  <c r="BD47" i="12"/>
  <c r="BD46" i="12"/>
  <c r="BD37" i="12"/>
  <c r="BD42" i="12"/>
  <c r="BD51" i="12"/>
  <c r="BD50" i="12"/>
  <c r="BD49" i="12"/>
  <c r="BD48" i="12"/>
  <c r="DG37" i="12"/>
  <c r="DG46" i="12"/>
  <c r="DG48" i="12"/>
  <c r="DG51" i="12"/>
  <c r="DG47" i="12"/>
  <c r="DG50" i="12"/>
  <c r="DG49" i="12"/>
  <c r="DG42" i="12"/>
  <c r="BF37" i="12"/>
  <c r="BF47" i="12"/>
  <c r="BF48" i="12"/>
  <c r="BF49" i="12"/>
  <c r="BF51" i="12"/>
  <c r="BF50" i="12"/>
  <c r="BF42" i="12"/>
  <c r="BF46" i="12"/>
  <c r="CY42" i="12"/>
  <c r="CY48" i="12"/>
  <c r="CY37" i="12"/>
  <c r="CY47" i="12"/>
  <c r="CY46" i="12"/>
  <c r="CY51" i="12"/>
  <c r="CY50" i="12"/>
  <c r="CY49" i="12"/>
  <c r="AK48" i="12"/>
  <c r="AK47" i="12"/>
  <c r="AK37" i="12"/>
  <c r="AK46" i="12"/>
  <c r="AK42" i="12"/>
  <c r="AK51" i="12"/>
  <c r="AK50" i="12"/>
  <c r="AK49" i="12"/>
  <c r="AX37" i="12"/>
  <c r="AX46" i="12"/>
  <c r="AX42" i="12"/>
  <c r="AX48" i="12"/>
  <c r="AX47" i="12"/>
  <c r="AX49" i="12"/>
  <c r="AX51" i="12"/>
  <c r="AX50" i="12"/>
  <c r="CQ48" i="12"/>
  <c r="CQ47" i="12"/>
  <c r="CQ37" i="12"/>
  <c r="CQ49" i="12"/>
  <c r="CQ42" i="12"/>
  <c r="CQ51" i="12"/>
  <c r="CQ50" i="12"/>
  <c r="CQ46" i="12"/>
  <c r="DD37" i="12"/>
  <c r="DD48" i="12"/>
  <c r="DD50" i="12"/>
  <c r="DD42" i="12"/>
  <c r="DD46" i="12"/>
  <c r="DD49" i="12"/>
  <c r="DD51" i="12"/>
  <c r="DD47" i="12"/>
  <c r="CR37" i="12"/>
  <c r="CR46" i="12"/>
  <c r="CR42" i="12"/>
  <c r="CR47" i="12"/>
  <c r="CR49" i="12"/>
  <c r="CR51" i="12"/>
  <c r="CR48" i="12"/>
  <c r="CR50" i="12"/>
  <c r="DR37" i="12"/>
  <c r="DR47" i="12"/>
  <c r="DR48" i="12"/>
  <c r="DR49" i="12"/>
  <c r="DR42" i="12"/>
  <c r="DR51" i="12"/>
  <c r="DR46" i="12"/>
  <c r="DR50" i="12"/>
  <c r="AM16" i="12"/>
  <c r="CN15" i="12"/>
  <c r="CG42" i="12"/>
  <c r="CG48" i="12"/>
  <c r="CG37" i="12"/>
  <c r="CG47" i="12"/>
  <c r="CG46" i="12"/>
  <c r="CG51" i="12"/>
  <c r="CG50" i="12"/>
  <c r="CG49" i="12"/>
  <c r="CT37" i="12"/>
  <c r="CT47" i="12"/>
  <c r="CT46" i="12"/>
  <c r="CT42" i="12"/>
  <c r="CT48" i="12"/>
  <c r="CT50" i="12"/>
  <c r="CT49" i="12"/>
  <c r="CT51" i="12"/>
  <c r="CA48" i="12"/>
  <c r="CA42" i="12"/>
  <c r="CA37" i="12"/>
  <c r="CA47" i="12"/>
  <c r="CA50" i="12"/>
  <c r="CA49" i="12"/>
  <c r="CA46" i="12"/>
  <c r="CA51" i="12"/>
  <c r="CL37" i="12"/>
  <c r="CL46" i="12"/>
  <c r="CL42" i="12"/>
  <c r="CL48" i="12"/>
  <c r="CL51" i="12"/>
  <c r="CL50" i="12"/>
  <c r="CL47" i="12"/>
  <c r="CL49" i="12"/>
  <c r="DU37" i="12"/>
  <c r="F37" i="12" s="1"/>
  <c r="DU42" i="12"/>
  <c r="F42" i="12" s="1"/>
  <c r="DU50" i="12"/>
  <c r="F50" i="12" s="1"/>
  <c r="DU49" i="12"/>
  <c r="F49" i="12" s="1"/>
  <c r="DU48" i="12"/>
  <c r="F48" i="12" s="1"/>
  <c r="DU46" i="12"/>
  <c r="DU51" i="12"/>
  <c r="F51" i="12" s="1"/>
  <c r="DU47" i="12"/>
  <c r="F47" i="12" s="1"/>
  <c r="BM47" i="12"/>
  <c r="BM37" i="12"/>
  <c r="BM46" i="12"/>
  <c r="BM42" i="12"/>
  <c r="BM51" i="12"/>
  <c r="BM48" i="12"/>
  <c r="BM50" i="12"/>
  <c r="BM49" i="12"/>
  <c r="BV37" i="12"/>
  <c r="BV46" i="12"/>
  <c r="BV48" i="12"/>
  <c r="BV42" i="12"/>
  <c r="BV51" i="12"/>
  <c r="BV50" i="12"/>
  <c r="BV49" i="12"/>
  <c r="BV47" i="12"/>
  <c r="BS37" i="12"/>
  <c r="BS47" i="12"/>
  <c r="BS46" i="12"/>
  <c r="BS48" i="12"/>
  <c r="BS42" i="12"/>
  <c r="BS50" i="12"/>
  <c r="BS49" i="12"/>
  <c r="BS51" i="12"/>
  <c r="CV37" i="12"/>
  <c r="CV48" i="12"/>
  <c r="CV42" i="12"/>
  <c r="CV50" i="12"/>
  <c r="CV47" i="12"/>
  <c r="CV46" i="12"/>
  <c r="CV49" i="12"/>
  <c r="CV51" i="12"/>
  <c r="DA46" i="12"/>
  <c r="DA42" i="12"/>
  <c r="DA37" i="12"/>
  <c r="DA47" i="12"/>
  <c r="DA49" i="12"/>
  <c r="DA48" i="12"/>
  <c r="DA51" i="12"/>
  <c r="DA50" i="12"/>
  <c r="CN37" i="12"/>
  <c r="CN48" i="12"/>
  <c r="CN47" i="12"/>
  <c r="CN42" i="12"/>
  <c r="CN49" i="12"/>
  <c r="CN50" i="12"/>
  <c r="CN51" i="12"/>
  <c r="CN46" i="12"/>
  <c r="DO47" i="12"/>
  <c r="DO46" i="12"/>
  <c r="DO37" i="12"/>
  <c r="DO42" i="12"/>
  <c r="DO48" i="12"/>
  <c r="DO51" i="12"/>
  <c r="DO50" i="12"/>
  <c r="DO49" i="12"/>
  <c r="BA47" i="12"/>
  <c r="BA48" i="12"/>
  <c r="BA46" i="12"/>
  <c r="BA42" i="12"/>
  <c r="BA37" i="12"/>
  <c r="BA50" i="12"/>
  <c r="BA49" i="12"/>
  <c r="BA51" i="12"/>
  <c r="BN37" i="12"/>
  <c r="BN42" i="12"/>
  <c r="BN47" i="12"/>
  <c r="BN48" i="12"/>
  <c r="BN46" i="12"/>
  <c r="BN51" i="12"/>
  <c r="BN50" i="12"/>
  <c r="BN49" i="12"/>
  <c r="BZ37" i="12"/>
  <c r="BZ46" i="12"/>
  <c r="BZ42" i="12"/>
  <c r="BZ47" i="12"/>
  <c r="BZ49" i="12"/>
  <c r="BZ48" i="12"/>
  <c r="BZ51" i="12"/>
  <c r="BZ50" i="12"/>
  <c r="DH42" i="12"/>
  <c r="DH37" i="12"/>
  <c r="DH47" i="12"/>
  <c r="DH46" i="12"/>
  <c r="DH48" i="12"/>
  <c r="DH51" i="12"/>
  <c r="DH50" i="12"/>
  <c r="DH49" i="12"/>
  <c r="AM42" i="12"/>
  <c r="AM48" i="12"/>
  <c r="AM37" i="12"/>
  <c r="AM47" i="12"/>
  <c r="AM46" i="12"/>
  <c r="AM49" i="12"/>
  <c r="AM51" i="12"/>
  <c r="AM50" i="12"/>
  <c r="BP37" i="12"/>
  <c r="BP48" i="12"/>
  <c r="BP49" i="12"/>
  <c r="BP51" i="12"/>
  <c r="BP47" i="12"/>
  <c r="BP42" i="12"/>
  <c r="BP50" i="12"/>
  <c r="BP46" i="12"/>
  <c r="BU37" i="12"/>
  <c r="BU47" i="12"/>
  <c r="BU46" i="12"/>
  <c r="BU42" i="12"/>
  <c r="BU48" i="12"/>
  <c r="BU51" i="12"/>
  <c r="BU50" i="12"/>
  <c r="BU49" i="12"/>
  <c r="CO48" i="12"/>
  <c r="CO46" i="12"/>
  <c r="CO37" i="12"/>
  <c r="CO51" i="12"/>
  <c r="CO42" i="12"/>
  <c r="CO50" i="12"/>
  <c r="CO47" i="12"/>
  <c r="CO49" i="12"/>
  <c r="BO47" i="12"/>
  <c r="BO37" i="12"/>
  <c r="BO42" i="12"/>
  <c r="BO49" i="12"/>
  <c r="BO46" i="12"/>
  <c r="BO48" i="12"/>
  <c r="BO51" i="12"/>
  <c r="BO50" i="12"/>
  <c r="BI48" i="12"/>
  <c r="BI37" i="12"/>
  <c r="BI42" i="12"/>
  <c r="BI46" i="12"/>
  <c r="BI50" i="12"/>
  <c r="BI49" i="12"/>
  <c r="BI47" i="12"/>
  <c r="BI51" i="12"/>
  <c r="AU37" i="12"/>
  <c r="AU48" i="12"/>
  <c r="AU47" i="12"/>
  <c r="AU46" i="12"/>
  <c r="AU42" i="12"/>
  <c r="AU51" i="12"/>
  <c r="AU50" i="12"/>
  <c r="AU49" i="12"/>
  <c r="CC46" i="12"/>
  <c r="CC42" i="12"/>
  <c r="CC37" i="12"/>
  <c r="CC51" i="12"/>
  <c r="CC47" i="12"/>
  <c r="CC50" i="12"/>
  <c r="CC49" i="12"/>
  <c r="CC48" i="12"/>
  <c r="CU16" i="12"/>
  <c r="CI46" i="12"/>
  <c r="CI37" i="12"/>
  <c r="CI42" i="12"/>
  <c r="CI48" i="12"/>
  <c r="CI47" i="12"/>
  <c r="CI49" i="12"/>
  <c r="CI51" i="12"/>
  <c r="CI50" i="12"/>
  <c r="DL37" i="12"/>
  <c r="DL48" i="12"/>
  <c r="DL46" i="12"/>
  <c r="DL49" i="12"/>
  <c r="DL47" i="12"/>
  <c r="DL51" i="12"/>
  <c r="DL50" i="12"/>
  <c r="DL42" i="12"/>
  <c r="DQ37" i="12"/>
  <c r="DQ42" i="12"/>
  <c r="DQ47" i="12"/>
  <c r="DQ46" i="12"/>
  <c r="DQ48" i="12"/>
  <c r="DQ51" i="12"/>
  <c r="DQ50" i="12"/>
  <c r="DQ49" i="12"/>
  <c r="DF37" i="12"/>
  <c r="DF47" i="12"/>
  <c r="DF46" i="12"/>
  <c r="DF42" i="12"/>
  <c r="DF48" i="12"/>
  <c r="DF51" i="12"/>
  <c r="DF50" i="12"/>
  <c r="DF49" i="12"/>
  <c r="AW37" i="12"/>
  <c r="AW48" i="12"/>
  <c r="AW47" i="12"/>
  <c r="AW49" i="12"/>
  <c r="AW51" i="12"/>
  <c r="AW46" i="12"/>
  <c r="AW42" i="12"/>
  <c r="AW50" i="12"/>
  <c r="DK42" i="12"/>
  <c r="DK37" i="12"/>
  <c r="DK50" i="12"/>
  <c r="DK49" i="12"/>
  <c r="DK46" i="12"/>
  <c r="DK47" i="12"/>
  <c r="DK48" i="12"/>
  <c r="DK51" i="12"/>
  <c r="BJ37" i="12"/>
  <c r="BJ47" i="12"/>
  <c r="BJ46" i="12"/>
  <c r="BJ42" i="12"/>
  <c r="BJ48" i="12"/>
  <c r="BJ50" i="12"/>
  <c r="BJ49" i="12"/>
  <c r="BJ51" i="12"/>
  <c r="CX37" i="12"/>
  <c r="CX46" i="12"/>
  <c r="CX47" i="12"/>
  <c r="CX48" i="12"/>
  <c r="CX51" i="12"/>
  <c r="CX50" i="12"/>
  <c r="CX42" i="12"/>
  <c r="CX49" i="12"/>
  <c r="DS46" i="12"/>
  <c r="DS37" i="12"/>
  <c r="DS42" i="12"/>
  <c r="DS47" i="12"/>
  <c r="DS49" i="12"/>
  <c r="DS48" i="12"/>
  <c r="DS51" i="12"/>
  <c r="DS50" i="12"/>
  <c r="AO46" i="12"/>
  <c r="AO42" i="12"/>
  <c r="AO48" i="12"/>
  <c r="AO49" i="12"/>
  <c r="AO37" i="12"/>
  <c r="AO47" i="12"/>
  <c r="AO51" i="12"/>
  <c r="AO50" i="12"/>
  <c r="AY42" i="12"/>
  <c r="AY37" i="12"/>
  <c r="AY48" i="12"/>
  <c r="AY50" i="12"/>
  <c r="AY47" i="12"/>
  <c r="AY49" i="12"/>
  <c r="AY46" i="12"/>
  <c r="AY51" i="12"/>
  <c r="BC47" i="12"/>
  <c r="BC48" i="12"/>
  <c r="BC46" i="12"/>
  <c r="BC37" i="12"/>
  <c r="BC42" i="12"/>
  <c r="BC51" i="12"/>
  <c r="BC50" i="12"/>
  <c r="BC49" i="12"/>
  <c r="CF37" i="12"/>
  <c r="CF48" i="12"/>
  <c r="CF51" i="12"/>
  <c r="CF47" i="12"/>
  <c r="CF42" i="12"/>
  <c r="CF50" i="12"/>
  <c r="CF46" i="12"/>
  <c r="CF49" i="12"/>
  <c r="CK47" i="12"/>
  <c r="CK46" i="12"/>
  <c r="CK37" i="12"/>
  <c r="CK42" i="12"/>
  <c r="CK50" i="12"/>
  <c r="CK48" i="12"/>
  <c r="CK49" i="12"/>
  <c r="CK51" i="12"/>
  <c r="AS37" i="12"/>
  <c r="AS48" i="12"/>
  <c r="AS46" i="12"/>
  <c r="AS42" i="12"/>
  <c r="AS47" i="12"/>
  <c r="AS51" i="12"/>
  <c r="AS50" i="12"/>
  <c r="AS49" i="12"/>
  <c r="BR37" i="12"/>
  <c r="BR42" i="12"/>
  <c r="BR50" i="12"/>
  <c r="BR46" i="12"/>
  <c r="BR49" i="12"/>
  <c r="BR47" i="12"/>
  <c r="BR48" i="12"/>
  <c r="BR51" i="12"/>
  <c r="CM47" i="12"/>
  <c r="CM46" i="12"/>
  <c r="CM37" i="12"/>
  <c r="CM42" i="12"/>
  <c r="CM51" i="12"/>
  <c r="CM48" i="12"/>
  <c r="CM50" i="12"/>
  <c r="CM49" i="12"/>
  <c r="CZ37" i="12"/>
  <c r="CZ47" i="12"/>
  <c r="CZ49" i="12"/>
  <c r="CZ46" i="12"/>
  <c r="CZ48" i="12"/>
  <c r="CZ51" i="12"/>
  <c r="CZ42" i="12"/>
  <c r="CZ50" i="12"/>
  <c r="AP37" i="12"/>
  <c r="AP42" i="12"/>
  <c r="AP48" i="12"/>
  <c r="AP50" i="12"/>
  <c r="AP49" i="12"/>
  <c r="AP46" i="12"/>
  <c r="AP51" i="12"/>
  <c r="AP47" i="12"/>
  <c r="DI37" i="12"/>
  <c r="DI47" i="12"/>
  <c r="DI42" i="12"/>
  <c r="DI49" i="12"/>
  <c r="DI46" i="12"/>
  <c r="DI48" i="12"/>
  <c r="DI51" i="12"/>
  <c r="DI50" i="12"/>
  <c r="CS37" i="12"/>
  <c r="CS42" i="12"/>
  <c r="CS46" i="12"/>
  <c r="CS50" i="12"/>
  <c r="CS49" i="12"/>
  <c r="CS47" i="12"/>
  <c r="CS51" i="12"/>
  <c r="CS48" i="12"/>
  <c r="DE37" i="12"/>
  <c r="DE46" i="12"/>
  <c r="DE42" i="12"/>
  <c r="DE51" i="12"/>
  <c r="DE47" i="12"/>
  <c r="DE50" i="12"/>
  <c r="DE49" i="12"/>
  <c r="DE48" i="12"/>
  <c r="AV42" i="12"/>
  <c r="AV37" i="12"/>
  <c r="AV47" i="12"/>
  <c r="AV46" i="12"/>
  <c r="AV51" i="12"/>
  <c r="AV48" i="12"/>
  <c r="AV50" i="12"/>
  <c r="AV49" i="12"/>
  <c r="CA16" i="12"/>
  <c r="DN37" i="12"/>
  <c r="DN46" i="12"/>
  <c r="DN42" i="12"/>
  <c r="DN51" i="12"/>
  <c r="DN50" i="12"/>
  <c r="DN49" i="12"/>
  <c r="DN47" i="12"/>
  <c r="DN48" i="12"/>
  <c r="AZ37" i="12"/>
  <c r="AZ48" i="12"/>
  <c r="AZ46" i="12"/>
  <c r="AZ50" i="12"/>
  <c r="AZ49" i="12"/>
  <c r="AZ47" i="12"/>
  <c r="AZ51" i="12"/>
  <c r="AZ42" i="12"/>
  <c r="BE37" i="12"/>
  <c r="BE42" i="12"/>
  <c r="BE47" i="12"/>
  <c r="BE48" i="12"/>
  <c r="BE46" i="12"/>
  <c r="BE51" i="12"/>
  <c r="BE50" i="12"/>
  <c r="BE49" i="12"/>
  <c r="BY48" i="12"/>
  <c r="BY37" i="12"/>
  <c r="BY47" i="12"/>
  <c r="BY49" i="12"/>
  <c r="BY42" i="12"/>
  <c r="BY46" i="12"/>
  <c r="BY51" i="12"/>
  <c r="BY50" i="12"/>
  <c r="BT37" i="12"/>
  <c r="BT46" i="12"/>
  <c r="BT42" i="12"/>
  <c r="BT51" i="12"/>
  <c r="BT50" i="12"/>
  <c r="BT49" i="12"/>
  <c r="BT47" i="12"/>
  <c r="BT48" i="12"/>
  <c r="BL47" i="12"/>
  <c r="BL37" i="12"/>
  <c r="BL46" i="12"/>
  <c r="BL42" i="12"/>
  <c r="BL51" i="12"/>
  <c r="BL48" i="12"/>
  <c r="BL50" i="12"/>
  <c r="BL49" i="12"/>
  <c r="DB37" i="12"/>
  <c r="DB42" i="12"/>
  <c r="DB48" i="12"/>
  <c r="DB50" i="12"/>
  <c r="DB47" i="12"/>
  <c r="DB46" i="12"/>
  <c r="DB49" i="12"/>
  <c r="DB51" i="12"/>
  <c r="AL37" i="12"/>
  <c r="AL47" i="12"/>
  <c r="AL46" i="12"/>
  <c r="AL42" i="12"/>
  <c r="AL48" i="12"/>
  <c r="AL51" i="12"/>
  <c r="AL50" i="12"/>
  <c r="AL49" i="12"/>
  <c r="BG46" i="12"/>
  <c r="BG37" i="12"/>
  <c r="BG42" i="12"/>
  <c r="BG47" i="12"/>
  <c r="BG48" i="12"/>
  <c r="BG49" i="12"/>
  <c r="BG51" i="12"/>
  <c r="BG50" i="12"/>
  <c r="CE37" i="12"/>
  <c r="CE46" i="12"/>
  <c r="CE42" i="12"/>
  <c r="CE47" i="12"/>
  <c r="CE51" i="12"/>
  <c r="CE50" i="12"/>
  <c r="CE48" i="12"/>
  <c r="CE49" i="12"/>
  <c r="CH37" i="12"/>
  <c r="CH47" i="12"/>
  <c r="CH48" i="12"/>
  <c r="CH49" i="12"/>
  <c r="CH42" i="12"/>
  <c r="CH51" i="12"/>
  <c r="CH46" i="12"/>
  <c r="CH50" i="12"/>
  <c r="DC47" i="12"/>
  <c r="DC46" i="12"/>
  <c r="DC42" i="12"/>
  <c r="DC37" i="12"/>
  <c r="DC50" i="12"/>
  <c r="DC49" i="12"/>
  <c r="DC48" i="12"/>
  <c r="DC51" i="12"/>
  <c r="DP46" i="12"/>
  <c r="DP37" i="12"/>
  <c r="DP42" i="12"/>
  <c r="DP48" i="12"/>
  <c r="DP51" i="12"/>
  <c r="DP50" i="12"/>
  <c r="DP47" i="12"/>
  <c r="DP49" i="12"/>
  <c r="BB16" i="12"/>
  <c r="CH16" i="12"/>
  <c r="CW15" i="12"/>
  <c r="AZ15" i="12"/>
  <c r="BK15" i="12"/>
  <c r="CF15" i="12"/>
  <c r="CN16" i="12"/>
  <c r="CO16" i="12"/>
  <c r="BH16" i="12"/>
  <c r="DL15" i="12"/>
  <c r="DF21" i="12"/>
  <c r="DF22" i="12"/>
  <c r="DF17" i="12"/>
  <c r="DF20" i="12"/>
  <c r="DF18" i="12"/>
  <c r="DG22" i="12"/>
  <c r="DG17" i="12"/>
  <c r="DG20" i="12"/>
  <c r="DG18" i="12"/>
  <c r="DG21" i="12"/>
  <c r="BE17" i="12"/>
  <c r="BE21" i="12"/>
  <c r="BE20" i="12"/>
  <c r="BE22" i="12"/>
  <c r="BE18" i="12"/>
  <c r="CB16" i="12"/>
  <c r="AT16" i="12"/>
  <c r="BX17" i="12"/>
  <c r="BX18" i="12"/>
  <c r="BX20" i="12"/>
  <c r="BX22" i="12"/>
  <c r="BX21" i="12"/>
  <c r="DB20" i="12"/>
  <c r="DB18" i="12"/>
  <c r="DB21" i="12"/>
  <c r="DB22" i="12"/>
  <c r="DB17" i="12"/>
  <c r="AX18" i="12"/>
  <c r="AX22" i="12"/>
  <c r="AX17" i="12"/>
  <c r="AX20" i="12"/>
  <c r="AX21" i="12"/>
  <c r="CZ21" i="12"/>
  <c r="CZ17" i="12"/>
  <c r="CZ22" i="12"/>
  <c r="CZ18" i="12"/>
  <c r="CZ20" i="12"/>
  <c r="AQ16" i="12"/>
  <c r="AQ21" i="12"/>
  <c r="AQ20" i="12"/>
  <c r="AQ17" i="12"/>
  <c r="AQ22" i="12"/>
  <c r="AQ18" i="12"/>
  <c r="AU16" i="12"/>
  <c r="AX16" i="12"/>
  <c r="AN16" i="12"/>
  <c r="BG16" i="12"/>
  <c r="BG17" i="12"/>
  <c r="BG18" i="12"/>
  <c r="BG20" i="12"/>
  <c r="BG22" i="12"/>
  <c r="BG21" i="12"/>
  <c r="DD15" i="12"/>
  <c r="AZ16" i="12"/>
  <c r="BA16" i="12"/>
  <c r="BJ16" i="12"/>
  <c r="DL22" i="12"/>
  <c r="DL18" i="12"/>
  <c r="DL20" i="12"/>
  <c r="DL17" i="12"/>
  <c r="DL21" i="12"/>
  <c r="CL18" i="12"/>
  <c r="CL17" i="12"/>
  <c r="CL22" i="12"/>
  <c r="CL20" i="12"/>
  <c r="CL21" i="12"/>
  <c r="BV16" i="12"/>
  <c r="BC15" i="12"/>
  <c r="BI22" i="12"/>
  <c r="BI18" i="12"/>
  <c r="BI17" i="12"/>
  <c r="BI20" i="12"/>
  <c r="BI21" i="12"/>
  <c r="CM21" i="12"/>
  <c r="CM18" i="12"/>
  <c r="CM17" i="12"/>
  <c r="CM20" i="12"/>
  <c r="CM22" i="12"/>
  <c r="DR18" i="12"/>
  <c r="DR21" i="12"/>
  <c r="DR20" i="12"/>
  <c r="DR17" i="12"/>
  <c r="DR22" i="12"/>
  <c r="CF17" i="12"/>
  <c r="CF21" i="12"/>
  <c r="CF18" i="12"/>
  <c r="CF22" i="12"/>
  <c r="CF20" i="12"/>
  <c r="BT21" i="12"/>
  <c r="BT18" i="12"/>
  <c r="BT22" i="12"/>
  <c r="BT20" i="12"/>
  <c r="BT17" i="12"/>
  <c r="CN17" i="12"/>
  <c r="CN20" i="12"/>
  <c r="CN18" i="12"/>
  <c r="CN21" i="12"/>
  <c r="CN22" i="12"/>
  <c r="CR16" i="12"/>
  <c r="DJ15" i="12"/>
  <c r="CM16" i="12"/>
  <c r="AO17" i="12"/>
  <c r="AO18" i="12"/>
  <c r="AO20" i="12"/>
  <c r="AO21" i="12"/>
  <c r="AO22" i="12"/>
  <c r="DD21" i="12"/>
  <c r="DD20" i="12"/>
  <c r="DD22" i="12"/>
  <c r="DD18" i="12"/>
  <c r="DD17" i="12"/>
  <c r="AK15" i="12"/>
  <c r="AL16" i="12"/>
  <c r="BO16" i="12"/>
  <c r="BO18" i="12"/>
  <c r="BO22" i="12"/>
  <c r="BO21" i="12"/>
  <c r="BO17" i="12"/>
  <c r="BO20" i="12"/>
  <c r="BF18" i="12"/>
  <c r="BF21" i="12"/>
  <c r="BF20" i="12"/>
  <c r="BF22" i="12"/>
  <c r="BF17" i="12"/>
  <c r="DQ18" i="12"/>
  <c r="DQ17" i="12"/>
  <c r="DQ22" i="12"/>
  <c r="DQ20" i="12"/>
  <c r="DQ21" i="12"/>
  <c r="BB17" i="12"/>
  <c r="BB21" i="12"/>
  <c r="BB20" i="12"/>
  <c r="BB22" i="12"/>
  <c r="BB18" i="12"/>
  <c r="BC22" i="12"/>
  <c r="BC20" i="12"/>
  <c r="BC21" i="12"/>
  <c r="BC18" i="12"/>
  <c r="BC17" i="12"/>
  <c r="DH22" i="12"/>
  <c r="DH17" i="12"/>
  <c r="DH18" i="12"/>
  <c r="DH21" i="12"/>
  <c r="DH20" i="12"/>
  <c r="BM22" i="12"/>
  <c r="BM20" i="12"/>
  <c r="BM17" i="12"/>
  <c r="BM18" i="12"/>
  <c r="BM21" i="12"/>
  <c r="BJ17" i="12"/>
  <c r="BJ20" i="12"/>
  <c r="BJ21" i="12"/>
  <c r="BJ22" i="12"/>
  <c r="BJ18" i="12"/>
  <c r="CG15" i="12"/>
  <c r="BD22" i="12"/>
  <c r="BD17" i="12"/>
  <c r="BD20" i="12"/>
  <c r="BD21" i="12"/>
  <c r="BD18" i="12"/>
  <c r="DC17" i="12"/>
  <c r="DC20" i="12"/>
  <c r="DC21" i="12"/>
  <c r="DC18" i="12"/>
  <c r="DC22" i="12"/>
  <c r="CI15" i="12"/>
  <c r="DG16" i="12"/>
  <c r="BM16" i="12"/>
  <c r="CQ20" i="12"/>
  <c r="CQ22" i="12"/>
  <c r="CQ21" i="12"/>
  <c r="CQ17" i="12"/>
  <c r="CQ18" i="12"/>
  <c r="DJ22" i="12"/>
  <c r="DJ17" i="12"/>
  <c r="DJ18" i="12"/>
  <c r="DJ21" i="12"/>
  <c r="DJ20" i="12"/>
  <c r="DA15" i="12"/>
  <c r="DS20" i="12"/>
  <c r="DS22" i="12"/>
  <c r="DS21" i="12"/>
  <c r="DS17" i="12"/>
  <c r="DS18" i="12"/>
  <c r="DL16" i="12"/>
  <c r="DM16" i="12"/>
  <c r="AK18" i="12"/>
  <c r="AK22" i="12"/>
  <c r="AK20" i="12"/>
  <c r="AK17" i="12"/>
  <c r="AK21" i="12"/>
  <c r="BH15" i="12"/>
  <c r="DO15" i="12"/>
  <c r="CG17" i="12"/>
  <c r="CG20" i="12"/>
  <c r="CG22" i="12"/>
  <c r="CG21" i="12"/>
  <c r="CG18" i="12"/>
  <c r="BS15" i="12"/>
  <c r="CU21" i="12"/>
  <c r="CU18" i="12"/>
  <c r="CU17" i="12"/>
  <c r="CU20" i="12"/>
  <c r="CU22" i="12"/>
  <c r="AP16" i="12"/>
  <c r="CI21" i="12"/>
  <c r="CI18" i="12"/>
  <c r="CI17" i="12"/>
  <c r="CI20" i="12"/>
  <c r="CI22" i="12"/>
  <c r="CO15" i="12"/>
  <c r="BY18" i="12"/>
  <c r="BY22" i="12"/>
  <c r="BY21" i="12"/>
  <c r="BY20" i="12"/>
  <c r="BY17" i="12"/>
  <c r="CP15" i="12"/>
  <c r="CQ15" i="12"/>
  <c r="DA20" i="12"/>
  <c r="DA17" i="12"/>
  <c r="DA18" i="12"/>
  <c r="DA22" i="12"/>
  <c r="DA21" i="12"/>
  <c r="BF16" i="12"/>
  <c r="DP17" i="12"/>
  <c r="DP21" i="12"/>
  <c r="DP20" i="12"/>
  <c r="DP22" i="12"/>
  <c r="DP18" i="12"/>
  <c r="AW20" i="12"/>
  <c r="AW21" i="12"/>
  <c r="AW18" i="12"/>
  <c r="AW22" i="12"/>
  <c r="AW17" i="12"/>
  <c r="BN16" i="12"/>
  <c r="DT16" i="12"/>
  <c r="BH20" i="12"/>
  <c r="BH17" i="12"/>
  <c r="BH21" i="12"/>
  <c r="BH22" i="12"/>
  <c r="BH18" i="12"/>
  <c r="DO22" i="12"/>
  <c r="DO21" i="12"/>
  <c r="DO18" i="12"/>
  <c r="DO17" i="12"/>
  <c r="DO20" i="12"/>
  <c r="CL16" i="12"/>
  <c r="BS18" i="12"/>
  <c r="BS20" i="12"/>
  <c r="BS21" i="12"/>
  <c r="BS17" i="12"/>
  <c r="BS22" i="12"/>
  <c r="CA15" i="12"/>
  <c r="DM15" i="12"/>
  <c r="DN16" i="12"/>
  <c r="CO22" i="12"/>
  <c r="CO20" i="12"/>
  <c r="CO17" i="12"/>
  <c r="CO21" i="12"/>
  <c r="CO18" i="12"/>
  <c r="AY16" i="12"/>
  <c r="AY20" i="12"/>
  <c r="AY17" i="12"/>
  <c r="AY18" i="12"/>
  <c r="AY21" i="12"/>
  <c r="AY22" i="12"/>
  <c r="CP18" i="12"/>
  <c r="CP22" i="12"/>
  <c r="CP20" i="12"/>
  <c r="CP17" i="12"/>
  <c r="CP21" i="12"/>
  <c r="DC16" i="12"/>
  <c r="AL15" i="12"/>
  <c r="AM15" i="12"/>
  <c r="BN17" i="12"/>
  <c r="BN22" i="12"/>
  <c r="BN20" i="12"/>
  <c r="BN21" i="12"/>
  <c r="BN18" i="12"/>
  <c r="DN17" i="12"/>
  <c r="DN21" i="12"/>
  <c r="DN22" i="12"/>
  <c r="DN18" i="12"/>
  <c r="DN20" i="12"/>
  <c r="CB21" i="12"/>
  <c r="CB20" i="12"/>
  <c r="CB22" i="12"/>
  <c r="CB18" i="12"/>
  <c r="CB17" i="12"/>
  <c r="BU21" i="12"/>
  <c r="BU20" i="12"/>
  <c r="BU22" i="12"/>
  <c r="BU18" i="12"/>
  <c r="BU17" i="12"/>
  <c r="CR18" i="12"/>
  <c r="CR21" i="12"/>
  <c r="CR20" i="12"/>
  <c r="CR17" i="12"/>
  <c r="CR22" i="12"/>
  <c r="AW16" i="12"/>
  <c r="CA22" i="12"/>
  <c r="CA20" i="12"/>
  <c r="CA17" i="12"/>
  <c r="CA21" i="12"/>
  <c r="CA18" i="12"/>
  <c r="DM17" i="12"/>
  <c r="DM22" i="12"/>
  <c r="DM21" i="12"/>
  <c r="DM20" i="12"/>
  <c r="DM18" i="12"/>
  <c r="BE16" i="12"/>
  <c r="DB16" i="12"/>
  <c r="BR16" i="12"/>
  <c r="BC16" i="12"/>
  <c r="BU16" i="12"/>
  <c r="AL17" i="12"/>
  <c r="AL21" i="12"/>
  <c r="AL20" i="12"/>
  <c r="AL22" i="12"/>
  <c r="AL18" i="12"/>
  <c r="AM17" i="12"/>
  <c r="AM20" i="12"/>
  <c r="AM21" i="12"/>
  <c r="AM22" i="12"/>
  <c r="AM18" i="12"/>
  <c r="DH16" i="12"/>
  <c r="BQ15" i="12"/>
  <c r="DI20" i="12"/>
  <c r="DI18" i="12"/>
  <c r="DI22" i="12"/>
  <c r="DI21" i="12"/>
  <c r="DI17" i="12"/>
  <c r="AT20" i="12"/>
  <c r="AT22" i="12"/>
  <c r="AT18" i="12"/>
  <c r="AT21" i="12"/>
  <c r="AT17" i="12"/>
  <c r="AU20" i="12"/>
  <c r="AU17" i="12"/>
  <c r="AU22" i="12"/>
  <c r="AU18" i="12"/>
  <c r="AU21" i="12"/>
  <c r="AP18" i="12"/>
  <c r="AP22" i="12"/>
  <c r="AP21" i="12"/>
  <c r="AP17" i="12"/>
  <c r="AP20" i="12"/>
  <c r="BW16" i="12"/>
  <c r="BW17" i="12"/>
  <c r="BW22" i="12"/>
  <c r="BW21" i="12"/>
  <c r="BW20" i="12"/>
  <c r="BW18" i="12"/>
  <c r="DT20" i="12"/>
  <c r="DT17" i="12"/>
  <c r="DT21" i="12"/>
  <c r="DT22" i="12"/>
  <c r="DT18" i="12"/>
  <c r="CJ22" i="12"/>
  <c r="CJ18" i="12"/>
  <c r="CJ21" i="12"/>
  <c r="CJ20" i="12"/>
  <c r="CJ17" i="12"/>
  <c r="BA17" i="12"/>
  <c r="BA20" i="12"/>
  <c r="BA18" i="12"/>
  <c r="BA21" i="12"/>
  <c r="BA22" i="12"/>
  <c r="BP22" i="12"/>
  <c r="BP21" i="12"/>
  <c r="BP20" i="12"/>
  <c r="BP17" i="12"/>
  <c r="BP18" i="12"/>
  <c r="BV21" i="12"/>
  <c r="BV17" i="12"/>
  <c r="BV20" i="12"/>
  <c r="BV18" i="12"/>
  <c r="BV22" i="12"/>
  <c r="CW21" i="12"/>
  <c r="CW17" i="12"/>
  <c r="CW22" i="12"/>
  <c r="CW20" i="12"/>
  <c r="CW18" i="12"/>
  <c r="DU22" i="12"/>
  <c r="DU20" i="12"/>
  <c r="F20" i="12" s="1"/>
  <c r="DU21" i="12"/>
  <c r="DU18" i="12"/>
  <c r="DU17" i="12"/>
  <c r="CC17" i="12"/>
  <c r="CC20" i="12"/>
  <c r="CC18" i="12"/>
  <c r="CC22" i="12"/>
  <c r="CC21" i="12"/>
  <c r="CH15" i="12"/>
  <c r="CS22" i="12"/>
  <c r="CS17" i="12"/>
  <c r="CS18" i="12"/>
  <c r="CS20" i="12"/>
  <c r="CS21" i="12"/>
  <c r="DK17" i="12"/>
  <c r="DK20" i="12"/>
  <c r="DK22" i="12"/>
  <c r="DK21" i="12"/>
  <c r="DK18" i="12"/>
  <c r="CV18" i="12"/>
  <c r="CV20" i="12"/>
  <c r="CV22" i="12"/>
  <c r="CV17" i="12"/>
  <c r="CV21" i="12"/>
  <c r="AV20" i="12"/>
  <c r="AV18" i="12"/>
  <c r="AV22" i="12"/>
  <c r="AV21" i="12"/>
  <c r="AV17" i="12"/>
  <c r="AR15" i="12"/>
  <c r="CX15" i="12"/>
  <c r="CY15" i="12"/>
  <c r="BQ17" i="12"/>
  <c r="BQ20" i="12"/>
  <c r="BQ22" i="12"/>
  <c r="BQ18" i="12"/>
  <c r="BQ21" i="12"/>
  <c r="AS15" i="12"/>
  <c r="AZ22" i="12"/>
  <c r="AZ20" i="12"/>
  <c r="AZ18" i="12"/>
  <c r="AZ17" i="12"/>
  <c r="AZ21" i="12"/>
  <c r="BP16" i="12"/>
  <c r="AN22" i="12"/>
  <c r="AN17" i="12"/>
  <c r="AN21" i="12"/>
  <c r="AN20" i="12"/>
  <c r="AN18" i="12"/>
  <c r="CE17" i="12"/>
  <c r="CE18" i="12"/>
  <c r="CE20" i="12"/>
  <c r="CE21" i="12"/>
  <c r="CE22" i="12"/>
  <c r="BK21" i="12"/>
  <c r="BK17" i="12"/>
  <c r="BK22" i="12"/>
  <c r="BK20" i="12"/>
  <c r="BK18" i="12"/>
  <c r="DE22" i="12"/>
  <c r="DE21" i="12"/>
  <c r="DE20" i="12"/>
  <c r="DE17" i="12"/>
  <c r="DE18" i="12"/>
  <c r="BX15" i="12"/>
  <c r="BR18" i="12"/>
  <c r="BR21" i="12"/>
  <c r="BR17" i="12"/>
  <c r="BR20" i="12"/>
  <c r="BR22" i="12"/>
  <c r="CJ16" i="12"/>
  <c r="DI16" i="12"/>
  <c r="BZ17" i="12"/>
  <c r="BZ18" i="12"/>
  <c r="BZ22" i="12"/>
  <c r="BZ20" i="12"/>
  <c r="BZ21" i="12"/>
  <c r="DF16" i="12"/>
  <c r="DQ16" i="12"/>
  <c r="CH21" i="12"/>
  <c r="CH18" i="12"/>
  <c r="CH17" i="12"/>
  <c r="CH20" i="12"/>
  <c r="CH22" i="12"/>
  <c r="CW16" i="12"/>
  <c r="DE16" i="12"/>
  <c r="CT22" i="12"/>
  <c r="CT21" i="12"/>
  <c r="CT17" i="12"/>
  <c r="CT18" i="12"/>
  <c r="CT20" i="12"/>
  <c r="DO16" i="12"/>
  <c r="AR21" i="12"/>
  <c r="AR20" i="12"/>
  <c r="AR22" i="12"/>
  <c r="AR18" i="12"/>
  <c r="AR17" i="12"/>
  <c r="CX17" i="12"/>
  <c r="CX21" i="12"/>
  <c r="CX20" i="12"/>
  <c r="CX18" i="12"/>
  <c r="CX22" i="12"/>
  <c r="CY17" i="12"/>
  <c r="CY21" i="12"/>
  <c r="CY18" i="12"/>
  <c r="CY22" i="12"/>
  <c r="CY20" i="12"/>
  <c r="AS22" i="12"/>
  <c r="AS18" i="12"/>
  <c r="AS17" i="12"/>
  <c r="AS21" i="12"/>
  <c r="AS20" i="12"/>
  <c r="CD22" i="12"/>
  <c r="CD17" i="12"/>
  <c r="CD21" i="12"/>
  <c r="CD20" i="12"/>
  <c r="CD18" i="12"/>
  <c r="HW64" i="12"/>
  <c r="Y64" i="12"/>
  <c r="Z64" i="12" s="1"/>
  <c r="HV64" i="12"/>
  <c r="R64" i="12"/>
  <c r="LU68" i="12"/>
  <c r="LV68" i="12"/>
  <c r="LU60" i="12"/>
  <c r="LV60" i="12"/>
  <c r="HW63" i="12"/>
  <c r="LU62" i="12"/>
  <c r="IB58" i="12"/>
  <c r="S58" i="12" s="1"/>
  <c r="LU67" i="12"/>
  <c r="LU58" i="12"/>
  <c r="HV67" i="12"/>
  <c r="Y62" i="12"/>
  <c r="Z62" i="12" s="1"/>
  <c r="HV58" i="12"/>
  <c r="LU61" i="12"/>
  <c r="MA58" i="12"/>
  <c r="AA58" i="12" s="1"/>
  <c r="LV67" i="12"/>
  <c r="LV58" i="12"/>
  <c r="HW65" i="12"/>
  <c r="X64" i="12"/>
  <c r="LV63" i="12"/>
  <c r="Y69" i="12"/>
  <c r="Z69" i="12" s="1"/>
  <c r="MA69" i="12"/>
  <c r="AA69" i="12" s="1"/>
  <c r="MA63" i="12"/>
  <c r="AA63" i="12" s="1"/>
  <c r="HV63" i="12"/>
  <c r="Y63" i="12"/>
  <c r="Z63" i="12" s="1"/>
  <c r="LU69" i="12"/>
  <c r="LV69" i="12"/>
  <c r="LU59" i="12"/>
  <c r="LV59" i="12"/>
  <c r="HW62" i="12"/>
  <c r="IB65" i="12"/>
  <c r="S65" i="12" s="1"/>
  <c r="IB60" i="12"/>
  <c r="S60" i="12" s="1"/>
  <c r="LU65" i="12"/>
  <c r="X65" i="12"/>
  <c r="HV59" i="12"/>
  <c r="MA65" i="12"/>
  <c r="AA65" i="12" s="1"/>
  <c r="HV60" i="12"/>
  <c r="HW60" i="12"/>
  <c r="X62" i="12"/>
  <c r="MA64" i="12"/>
  <c r="AA64" i="12" s="1"/>
  <c r="MA68" i="12"/>
  <c r="AA68" i="12" s="1"/>
  <c r="IB69" i="12"/>
  <c r="S69" i="12" s="1"/>
  <c r="IB64" i="12"/>
  <c r="S64" i="12" s="1"/>
  <c r="LU64" i="12"/>
  <c r="MA60" i="12"/>
  <c r="AA60" i="12" s="1"/>
  <c r="R69" i="12"/>
  <c r="IB61" i="12"/>
  <c r="S61" i="12" s="1"/>
  <c r="Y68" i="12"/>
  <c r="Z68" i="12" s="1"/>
  <c r="HV68" i="12"/>
  <c r="LV64" i="12"/>
  <c r="HV69" i="12"/>
  <c r="HW69" i="12"/>
  <c r="HV61" i="12"/>
  <c r="HW61" i="12"/>
  <c r="X69" i="12"/>
  <c r="X63" i="12"/>
  <c r="IB62" i="12"/>
  <c r="S62" i="12" s="1"/>
  <c r="IB59" i="12"/>
  <c r="S59" i="12" s="1"/>
  <c r="MA67" i="12"/>
  <c r="AA67" i="12" s="1"/>
  <c r="IB67" i="12"/>
  <c r="S67" i="12" s="1"/>
  <c r="HW58" i="12"/>
  <c r="HV62" i="12"/>
  <c r="LV61" i="12"/>
  <c r="HW68" i="12"/>
  <c r="R68" i="12"/>
  <c r="MA61" i="12"/>
  <c r="AA61" i="12" s="1"/>
  <c r="IB63" i="12"/>
  <c r="S63" i="12" s="1"/>
  <c r="MA59" i="12"/>
  <c r="AA59" i="12" s="1"/>
  <c r="IB68" i="12"/>
  <c r="S68" i="12" s="1"/>
  <c r="R63" i="12"/>
  <c r="HW67" i="12"/>
  <c r="R62" i="12"/>
  <c r="LV62" i="12"/>
  <c r="HW59" i="12"/>
  <c r="X68" i="12"/>
  <c r="MA62" i="12"/>
  <c r="AA62" i="12" s="1"/>
  <c r="LU63" i="12"/>
  <c r="Y65" i="12"/>
  <c r="Z65" i="12" s="1"/>
  <c r="HV65" i="12"/>
  <c r="R65" i="12"/>
  <c r="LV65" i="12"/>
  <c r="F72" i="12"/>
  <c r="R13" i="12"/>
  <c r="R72" i="12"/>
  <c r="LW95" i="12"/>
  <c r="LY95" i="12" s="1"/>
  <c r="AA95" i="12"/>
  <c r="X94" i="12"/>
  <c r="X93" i="12"/>
  <c r="X104" i="12"/>
  <c r="HX91" i="12"/>
  <c r="HY91" i="12" s="1"/>
  <c r="HW97" i="12"/>
  <c r="HV97" i="12"/>
  <c r="Z100" i="12"/>
  <c r="R103" i="12"/>
  <c r="LV93" i="12"/>
  <c r="LU93" i="12"/>
  <c r="MA93" i="12"/>
  <c r="R93" i="12"/>
  <c r="IB93" i="12"/>
  <c r="IB103" i="12"/>
  <c r="HW96" i="12"/>
  <c r="HV96" i="12"/>
  <c r="LW100" i="12"/>
  <c r="LY100" i="12" s="1"/>
  <c r="R102" i="12"/>
  <c r="LU96" i="12"/>
  <c r="LV96" i="12"/>
  <c r="F100" i="12"/>
  <c r="F102" i="12"/>
  <c r="F103" i="12"/>
  <c r="HV102" i="12"/>
  <c r="HW102" i="12"/>
  <c r="MA92" i="12"/>
  <c r="Z91" i="12"/>
  <c r="AA100" i="12"/>
  <c r="IB92" i="12"/>
  <c r="IB102" i="12"/>
  <c r="HW94" i="12"/>
  <c r="HV94" i="12"/>
  <c r="Z104" i="12"/>
  <c r="LV103" i="12"/>
  <c r="LV94" i="12"/>
  <c r="LU94" i="12"/>
  <c r="MA97" i="12"/>
  <c r="F91" i="12"/>
  <c r="F93" i="12"/>
  <c r="F94" i="12"/>
  <c r="Z94" i="12"/>
  <c r="S91" i="12"/>
  <c r="IB101" i="12"/>
  <c r="EC91" i="12"/>
  <c r="AJ92" i="12"/>
  <c r="DW91" i="12"/>
  <c r="DX91" i="12"/>
  <c r="HV93" i="12"/>
  <c r="HW93" i="12"/>
  <c r="LV106" i="12"/>
  <c r="LU106" i="12"/>
  <c r="Z103" i="12"/>
  <c r="X102" i="12"/>
  <c r="MA96" i="12"/>
  <c r="MA107" i="12"/>
  <c r="R91" i="12"/>
  <c r="LU104" i="12"/>
  <c r="LV104" i="12"/>
  <c r="LV97" i="12"/>
  <c r="LU97" i="12"/>
  <c r="MA106" i="12"/>
  <c r="R94" i="12"/>
  <c r="IB97" i="12"/>
  <c r="S100" i="12"/>
  <c r="HV92" i="12"/>
  <c r="HW92" i="12"/>
  <c r="LU103" i="12"/>
  <c r="Z102" i="12"/>
  <c r="X103" i="12"/>
  <c r="DX100" i="12"/>
  <c r="DW100" i="12"/>
  <c r="EC100" i="12"/>
  <c r="HV101" i="12"/>
  <c r="HW101" i="12"/>
  <c r="AA91" i="12"/>
  <c r="MA104" i="12"/>
  <c r="IB96" i="12"/>
  <c r="IB107" i="12"/>
  <c r="R100" i="12"/>
  <c r="LW91" i="12"/>
  <c r="LX91" i="12" s="1"/>
  <c r="HX100" i="12"/>
  <c r="HZ100" i="12" s="1"/>
  <c r="MA94" i="12"/>
  <c r="Z93" i="12"/>
  <c r="MA103" i="12"/>
  <c r="IB94" i="12"/>
  <c r="IB106" i="12"/>
  <c r="LU107" i="12"/>
  <c r="LV107" i="12"/>
  <c r="LV92" i="12"/>
  <c r="LU92" i="12"/>
  <c r="IB86" i="12"/>
  <c r="S86" i="12" s="1"/>
  <c r="IB88" i="12"/>
  <c r="S88" i="12" s="1"/>
  <c r="IB89" i="12"/>
  <c r="S89" i="12" s="1"/>
  <c r="IB87" i="12"/>
  <c r="S87" i="12" s="1"/>
  <c r="IB85" i="12"/>
  <c r="S85" i="12" s="1"/>
  <c r="HW85" i="12"/>
  <c r="HV85" i="12"/>
  <c r="HW88" i="12"/>
  <c r="HV88" i="12"/>
  <c r="AJ85" i="12"/>
  <c r="AJ89" i="12"/>
  <c r="AJ86" i="12"/>
  <c r="AJ87" i="12"/>
  <c r="AJ73" i="12"/>
  <c r="AJ88" i="12"/>
  <c r="HW87" i="12"/>
  <c r="HV87" i="12"/>
  <c r="HW86" i="12"/>
  <c r="HV86" i="12"/>
  <c r="HW89" i="12"/>
  <c r="HV89" i="12"/>
  <c r="X75" i="12"/>
  <c r="X74" i="12"/>
  <c r="AA72" i="12"/>
  <c r="X77" i="12"/>
  <c r="S72" i="12"/>
  <c r="MA86" i="12"/>
  <c r="LU88" i="12"/>
  <c r="LV88" i="12"/>
  <c r="LV87" i="12"/>
  <c r="LU87" i="12"/>
  <c r="LU86" i="12"/>
  <c r="LV86" i="12"/>
  <c r="MA89" i="12"/>
  <c r="LU89" i="12"/>
  <c r="LV89" i="12"/>
  <c r="MA85" i="12"/>
  <c r="LV85" i="12"/>
  <c r="LU85" i="12"/>
  <c r="MA88" i="12"/>
  <c r="MA87" i="12"/>
  <c r="LW72" i="12"/>
  <c r="LY72" i="12" s="1"/>
  <c r="HX72" i="12"/>
  <c r="HY72" i="12" s="1"/>
  <c r="DW72" i="12"/>
  <c r="EC72" i="12"/>
  <c r="DX72" i="12"/>
  <c r="Z74" i="12"/>
  <c r="R75" i="12"/>
  <c r="LU78" i="12"/>
  <c r="R77" i="12"/>
  <c r="HW74" i="12"/>
  <c r="Z75" i="12"/>
  <c r="HW73" i="12"/>
  <c r="Z77" i="12"/>
  <c r="HV73" i="12"/>
  <c r="LV78" i="12"/>
  <c r="HV74" i="12"/>
  <c r="IB75" i="12"/>
  <c r="MA75" i="12"/>
  <c r="IB74" i="12"/>
  <c r="LV77" i="12"/>
  <c r="LU77" i="12"/>
  <c r="MA78" i="12"/>
  <c r="MA73" i="12"/>
  <c r="R74" i="12"/>
  <c r="MA77" i="12"/>
  <c r="IB78" i="12"/>
  <c r="IB77" i="12"/>
  <c r="LV73" i="12"/>
  <c r="LU73" i="12"/>
  <c r="LV75" i="12"/>
  <c r="LU75" i="12"/>
  <c r="HW75" i="12"/>
  <c r="HV75" i="12"/>
  <c r="LV74" i="12"/>
  <c r="LU74" i="12"/>
  <c r="HW78" i="12"/>
  <c r="HV78" i="12"/>
  <c r="MA74" i="12"/>
  <c r="IB73" i="12"/>
  <c r="HW77" i="12"/>
  <c r="HV77" i="12"/>
  <c r="HX56" i="12"/>
  <c r="HZ56" i="12" s="1"/>
  <c r="HX13" i="12"/>
  <c r="HZ13" i="12" s="1"/>
  <c r="Z13" i="12"/>
  <c r="X13" i="12"/>
  <c r="Z27" i="12"/>
  <c r="LW56" i="12"/>
  <c r="LY56" i="12" s="1"/>
  <c r="HW57" i="12"/>
  <c r="HV57" i="12"/>
  <c r="X40" i="12"/>
  <c r="AA56" i="12"/>
  <c r="X41" i="12"/>
  <c r="X36" i="12"/>
  <c r="Z36" i="12"/>
  <c r="R36" i="12"/>
  <c r="X39" i="12"/>
  <c r="LV57" i="12"/>
  <c r="LU57" i="12"/>
  <c r="Z56" i="12"/>
  <c r="X56" i="12"/>
  <c r="LW27" i="12"/>
  <c r="LY27" i="12" s="1"/>
  <c r="LU28" i="12"/>
  <c r="LV28" i="12"/>
  <c r="LU41" i="12"/>
  <c r="LV41" i="12"/>
  <c r="LV30" i="12"/>
  <c r="LU30" i="12"/>
  <c r="LU51" i="12"/>
  <c r="LV51" i="12"/>
  <c r="LV54" i="12"/>
  <c r="LU54" i="12"/>
  <c r="LW36" i="12"/>
  <c r="LX36" i="12" s="1"/>
  <c r="LU31" i="12"/>
  <c r="LV31" i="12"/>
  <c r="LV46" i="12"/>
  <c r="LU46" i="12"/>
  <c r="LV32" i="12"/>
  <c r="LU32" i="12"/>
  <c r="LU47" i="12"/>
  <c r="LV47" i="12"/>
  <c r="LU48" i="12"/>
  <c r="LV48" i="12"/>
  <c r="LW14" i="12"/>
  <c r="LX14" i="12" s="1"/>
  <c r="LU49" i="12"/>
  <c r="LV49" i="12"/>
  <c r="LU39" i="12"/>
  <c r="LV39" i="12"/>
  <c r="LW12" i="12"/>
  <c r="LX12" i="12" s="1"/>
  <c r="LU29" i="12"/>
  <c r="LV29" i="12"/>
  <c r="LU40" i="12"/>
  <c r="LV40" i="12"/>
  <c r="LU33" i="12"/>
  <c r="LV33" i="12"/>
  <c r="LV37" i="12"/>
  <c r="LU37" i="12"/>
  <c r="LV50" i="12"/>
  <c r="LU50" i="12"/>
  <c r="LW13" i="12"/>
  <c r="LX13" i="12" s="1"/>
  <c r="HV51" i="12"/>
  <c r="HW51" i="12"/>
  <c r="HV47" i="12"/>
  <c r="HW47" i="12"/>
  <c r="HV40" i="12"/>
  <c r="HW40" i="12"/>
  <c r="HV39" i="12"/>
  <c r="HW39" i="12"/>
  <c r="HX36" i="12"/>
  <c r="HY36" i="12" s="1"/>
  <c r="HV50" i="12"/>
  <c r="HW50" i="12"/>
  <c r="HV49" i="12"/>
  <c r="HW49" i="12"/>
  <c r="HW48" i="12"/>
  <c r="HV48" i="12"/>
  <c r="HV41" i="12"/>
  <c r="HW41" i="12"/>
  <c r="HV37" i="12"/>
  <c r="HW37" i="12"/>
  <c r="MA57" i="12"/>
  <c r="DW13" i="12"/>
  <c r="DX13" i="12"/>
  <c r="DW36" i="12"/>
  <c r="DX36" i="12"/>
  <c r="IB47" i="12"/>
  <c r="AA36" i="12"/>
  <c r="AA249" i="12" s="1"/>
  <c r="MA50" i="12"/>
  <c r="MA51" i="12"/>
  <c r="MA37" i="12"/>
  <c r="IB51" i="12"/>
  <c r="MA46" i="12"/>
  <c r="MA54" i="12"/>
  <c r="IB48" i="12"/>
  <c r="MA49" i="12"/>
  <c r="MA48" i="12"/>
  <c r="IB37" i="12"/>
  <c r="IB50" i="12"/>
  <c r="IB49" i="12"/>
  <c r="MA47" i="12"/>
  <c r="R40" i="12"/>
  <c r="MA41" i="12"/>
  <c r="R39" i="12"/>
  <c r="Z40" i="12"/>
  <c r="IB39" i="12"/>
  <c r="MA40" i="12"/>
  <c r="IB40" i="12"/>
  <c r="AJ49" i="12"/>
  <c r="AJ50" i="12"/>
  <c r="AJ37" i="12"/>
  <c r="AJ47" i="12"/>
  <c r="AJ51" i="12"/>
  <c r="AJ48" i="12"/>
  <c r="F41" i="12"/>
  <c r="F40" i="12"/>
  <c r="F39" i="12"/>
  <c r="IB41" i="12"/>
  <c r="MA39" i="12"/>
  <c r="R41" i="12"/>
  <c r="Z41" i="12"/>
  <c r="Z39" i="12"/>
  <c r="EC36" i="12"/>
  <c r="S36" i="12"/>
  <c r="S249" i="12" s="1"/>
  <c r="AA13" i="12"/>
  <c r="MA28" i="12"/>
  <c r="MA33" i="12"/>
  <c r="AA33" i="12" s="1"/>
  <c r="MA31" i="12"/>
  <c r="AA31" i="12" s="1"/>
  <c r="MA30" i="12"/>
  <c r="MA29" i="12"/>
  <c r="MA32" i="12"/>
  <c r="AA32" i="12" s="1"/>
  <c r="EC13" i="12"/>
  <c r="AA12" i="12"/>
  <c r="AA27" i="12"/>
  <c r="LY256" i="12" l="1"/>
  <c r="U256" i="12" s="1"/>
  <c r="HZ249" i="12"/>
  <c r="M249" i="12" s="1"/>
  <c r="HZ251" i="12"/>
  <c r="M251" i="12" s="1"/>
  <c r="LW221" i="12"/>
  <c r="LX221" i="12" s="1"/>
  <c r="LY255" i="12"/>
  <c r="U255" i="12" s="1"/>
  <c r="LY258" i="12"/>
  <c r="U258" i="12" s="1"/>
  <c r="HY248" i="12"/>
  <c r="M248" i="12" s="1"/>
  <c r="HY252" i="12"/>
  <c r="LX257" i="12"/>
  <c r="U257" i="12" s="1"/>
  <c r="HY250" i="12"/>
  <c r="M250" i="12" s="1"/>
  <c r="LX254" i="12"/>
  <c r="U254" i="12" s="1"/>
  <c r="AA255" i="12"/>
  <c r="AA243" i="12"/>
  <c r="ED185" i="12"/>
  <c r="G185" i="12" s="1"/>
  <c r="H185" i="12" s="1"/>
  <c r="EE182" i="12"/>
  <c r="ED189" i="12"/>
  <c r="G189" i="12" s="1"/>
  <c r="H189" i="12" s="1"/>
  <c r="EE181" i="12"/>
  <c r="ED183" i="12"/>
  <c r="EE185" i="12"/>
  <c r="I185" i="12" s="1"/>
  <c r="J185" i="12" s="1"/>
  <c r="ED169" i="12"/>
  <c r="G169" i="12" s="1"/>
  <c r="H169" i="12" s="1"/>
  <c r="ED178" i="12"/>
  <c r="ED172" i="12"/>
  <c r="G172" i="12" s="1"/>
  <c r="H172" i="12" s="1"/>
  <c r="ED177" i="12"/>
  <c r="G177" i="12" s="1"/>
  <c r="H177" i="12" s="1"/>
  <c r="ED179" i="12"/>
  <c r="ED170" i="12"/>
  <c r="ED180" i="12"/>
  <c r="G180" i="12" s="1"/>
  <c r="H180" i="12" s="1"/>
  <c r="ED171" i="12"/>
  <c r="ED182" i="12"/>
  <c r="ED188" i="12"/>
  <c r="G188" i="12" s="1"/>
  <c r="H188" i="12" s="1"/>
  <c r="EE183" i="12"/>
  <c r="ED181" i="12"/>
  <c r="ED184" i="12"/>
  <c r="G184" i="12" s="1"/>
  <c r="H184" i="12" s="1"/>
  <c r="EE189" i="12"/>
  <c r="I189" i="12" s="1"/>
  <c r="J189" i="12" s="1"/>
  <c r="ED186" i="12"/>
  <c r="G186" i="12" s="1"/>
  <c r="H186" i="12" s="1"/>
  <c r="ED187" i="12"/>
  <c r="G187" i="12" s="1"/>
  <c r="H187" i="12" s="1"/>
  <c r="EE186" i="12"/>
  <c r="I186" i="12" s="1"/>
  <c r="J186" i="12" s="1"/>
  <c r="EE187" i="12"/>
  <c r="I187" i="12" s="1"/>
  <c r="J187" i="12" s="1"/>
  <c r="EE169" i="12"/>
  <c r="I169" i="12" s="1"/>
  <c r="J169" i="12" s="1"/>
  <c r="EE178" i="12"/>
  <c r="EE170" i="12"/>
  <c r="EE179" i="12"/>
  <c r="EE177" i="12"/>
  <c r="EE180" i="12"/>
  <c r="I180" i="12" s="1"/>
  <c r="J180" i="12" s="1"/>
  <c r="EE172" i="12"/>
  <c r="I172" i="12" s="1"/>
  <c r="J172" i="12" s="1"/>
  <c r="EE171" i="12"/>
  <c r="EE184" i="12"/>
  <c r="I184" i="12" s="1"/>
  <c r="J184" i="12" s="1"/>
  <c r="EE188" i="12"/>
  <c r="I188" i="12" s="1"/>
  <c r="J188" i="12" s="1"/>
  <c r="LW178" i="12"/>
  <c r="LX178" i="12" s="1"/>
  <c r="LW179" i="12"/>
  <c r="LX179" i="12" s="1"/>
  <c r="LW181" i="12"/>
  <c r="LY181" i="12" s="1"/>
  <c r="LW182" i="12"/>
  <c r="LX182" i="12" s="1"/>
  <c r="LY180" i="12"/>
  <c r="U180" i="12" s="1"/>
  <c r="EA180" i="12"/>
  <c r="E180" i="12" s="1"/>
  <c r="HZ180" i="12"/>
  <c r="M180" i="12" s="1"/>
  <c r="AZ213" i="21"/>
  <c r="E213" i="21" s="1"/>
  <c r="HX221" i="12"/>
  <c r="HY221" i="12" s="1"/>
  <c r="ED213" i="12"/>
  <c r="G213" i="12" s="1"/>
  <c r="H213" i="12" s="1"/>
  <c r="ED214" i="12"/>
  <c r="G214" i="12" s="1"/>
  <c r="H214" i="12" s="1"/>
  <c r="EE214" i="12"/>
  <c r="I214" i="12" s="1"/>
  <c r="J214" i="12" s="1"/>
  <c r="EE213" i="12"/>
  <c r="I213" i="12" s="1"/>
  <c r="J213" i="12" s="1"/>
  <c r="AY19" i="21"/>
  <c r="AZ19" i="21" s="1"/>
  <c r="CY212" i="21"/>
  <c r="CZ212" i="21" s="1"/>
  <c r="BY19" i="21"/>
  <c r="BZ19" i="21" s="1"/>
  <c r="CY19" i="21"/>
  <c r="DA19" i="21" s="1"/>
  <c r="AZ212" i="21"/>
  <c r="BA212" i="21" s="1"/>
  <c r="E212" i="21" s="1"/>
  <c r="BY212" i="21"/>
  <c r="BZ212" i="21" s="1"/>
  <c r="EE19" i="12"/>
  <c r="I19" i="12" s="1"/>
  <c r="J19" i="12" s="1"/>
  <c r="ED19" i="12"/>
  <c r="G19" i="12" s="1"/>
  <c r="H19" i="12" s="1"/>
  <c r="BZ213" i="21"/>
  <c r="M213" i="21" s="1"/>
  <c r="LX214" i="12"/>
  <c r="U214" i="12" s="1"/>
  <c r="DZ214" i="12"/>
  <c r="E214" i="12" s="1"/>
  <c r="HY214" i="12"/>
  <c r="M214" i="12" s="1"/>
  <c r="CZ213" i="21"/>
  <c r="U213" i="21" s="1"/>
  <c r="X153" i="21"/>
  <c r="LY244" i="12"/>
  <c r="U244" i="12" s="1"/>
  <c r="HZ238" i="12"/>
  <c r="M238" i="12" s="1"/>
  <c r="HZ239" i="12"/>
  <c r="M239" i="12" s="1"/>
  <c r="HZ236" i="12"/>
  <c r="M236" i="12" s="1"/>
  <c r="LY242" i="12"/>
  <c r="U242" i="12" s="1"/>
  <c r="LY246" i="12"/>
  <c r="U246" i="12" s="1"/>
  <c r="HZ240" i="12"/>
  <c r="M240" i="12" s="1"/>
  <c r="LX243" i="12"/>
  <c r="U243" i="12" s="1"/>
  <c r="LX245" i="12"/>
  <c r="U245" i="12" s="1"/>
  <c r="HY237" i="12"/>
  <c r="M237" i="12" s="1"/>
  <c r="S237" i="12"/>
  <c r="S243" i="12"/>
  <c r="AA53" i="12"/>
  <c r="LY232" i="12"/>
  <c r="U232" i="12" s="1"/>
  <c r="LY231" i="12"/>
  <c r="U231" i="12" s="1"/>
  <c r="LX234" i="12"/>
  <c r="U234" i="12" s="1"/>
  <c r="LY230" i="12"/>
  <c r="U230" i="12" s="1"/>
  <c r="LX233" i="12"/>
  <c r="U233" i="12" s="1"/>
  <c r="EE221" i="12"/>
  <c r="I221" i="12" s="1"/>
  <c r="J221" i="12" s="1"/>
  <c r="ED221" i="12"/>
  <c r="G221" i="12" s="1"/>
  <c r="H221" i="12" s="1"/>
  <c r="DX221" i="12"/>
  <c r="DW221" i="12"/>
  <c r="EC221" i="12"/>
  <c r="AA233" i="12"/>
  <c r="HX225" i="12"/>
  <c r="HY225" i="12" s="1"/>
  <c r="ED215" i="12"/>
  <c r="G215" i="12" s="1"/>
  <c r="H215" i="12" s="1"/>
  <c r="LW215" i="12"/>
  <c r="LX215" i="12" s="1"/>
  <c r="HZ226" i="12"/>
  <c r="M226" i="12" s="1"/>
  <c r="DY212" i="12"/>
  <c r="EA212" i="12" s="1"/>
  <c r="LY212" i="12"/>
  <c r="HZ228" i="12"/>
  <c r="M228" i="12" s="1"/>
  <c r="EE215" i="12"/>
  <c r="I215" i="12" s="1"/>
  <c r="J215" i="12" s="1"/>
  <c r="EC215" i="12"/>
  <c r="K215" i="12" s="1"/>
  <c r="DX215" i="12"/>
  <c r="LW131" i="12"/>
  <c r="LY131" i="12" s="1"/>
  <c r="DW215" i="12"/>
  <c r="I212" i="12"/>
  <c r="J212" i="12" s="1"/>
  <c r="G212" i="12"/>
  <c r="H212" i="12" s="1"/>
  <c r="AA237" i="12"/>
  <c r="S225" i="12"/>
  <c r="AA225" i="12"/>
  <c r="HX227" i="12"/>
  <c r="HZ227" i="12" s="1"/>
  <c r="EE131" i="12"/>
  <c r="I131" i="12" s="1"/>
  <c r="J131" i="12" s="1"/>
  <c r="EC131" i="12"/>
  <c r="DX131" i="12"/>
  <c r="DW131" i="12"/>
  <c r="ED131" i="12"/>
  <c r="G131" i="12" s="1"/>
  <c r="H131" i="12" s="1"/>
  <c r="AY131" i="21"/>
  <c r="AZ131" i="21" s="1"/>
  <c r="BY131" i="21"/>
  <c r="BZ131" i="21" s="1"/>
  <c r="CY131" i="21"/>
  <c r="DA131" i="21" s="1"/>
  <c r="HX131" i="12"/>
  <c r="HZ131" i="12" s="1"/>
  <c r="HX215" i="12"/>
  <c r="HY215" i="12" s="1"/>
  <c r="AA214" i="21"/>
  <c r="ED44" i="12"/>
  <c r="G44" i="12" s="1"/>
  <c r="H44" i="12" s="1"/>
  <c r="S53" i="12"/>
  <c r="S215" i="12"/>
  <c r="AA215" i="12"/>
  <c r="BY53" i="21"/>
  <c r="BZ53" i="21" s="1"/>
  <c r="CY152" i="21"/>
  <c r="CZ152" i="21" s="1"/>
  <c r="BY214" i="21"/>
  <c r="CA214" i="21" s="1"/>
  <c r="CY214" i="21"/>
  <c r="DA214" i="21" s="1"/>
  <c r="AY214" i="21"/>
  <c r="BA214" i="21" s="1"/>
  <c r="AY152" i="21"/>
  <c r="AZ152" i="21" s="1"/>
  <c r="AY146" i="21"/>
  <c r="AZ146" i="21" s="1"/>
  <c r="AY145" i="21"/>
  <c r="BA145" i="21" s="1"/>
  <c r="BY152" i="21"/>
  <c r="BZ152" i="21" s="1"/>
  <c r="CY146" i="21"/>
  <c r="DA146" i="21" s="1"/>
  <c r="CY145" i="21"/>
  <c r="CZ145" i="21" s="1"/>
  <c r="BY145" i="21"/>
  <c r="CA145" i="21" s="1"/>
  <c r="BY146" i="21"/>
  <c r="BZ146" i="21" s="1"/>
  <c r="CY53" i="21"/>
  <c r="DA53" i="21" s="1"/>
  <c r="AA53" i="21"/>
  <c r="AY53" i="21"/>
  <c r="BA53" i="21" s="1"/>
  <c r="EE43" i="12"/>
  <c r="I43" i="12" s="1"/>
  <c r="J43" i="12" s="1"/>
  <c r="DX43" i="12"/>
  <c r="EE44" i="12"/>
  <c r="I44" i="12" s="1"/>
  <c r="J44" i="12" s="1"/>
  <c r="DW43" i="12"/>
  <c r="EE45" i="12"/>
  <c r="I45" i="12" s="1"/>
  <c r="J45" i="12" s="1"/>
  <c r="EC49" i="12"/>
  <c r="K49" i="12" s="1"/>
  <c r="ED43" i="12"/>
  <c r="G43" i="12" s="1"/>
  <c r="H43" i="12" s="1"/>
  <c r="ED45" i="12"/>
  <c r="G45" i="12" s="1"/>
  <c r="H45" i="12" s="1"/>
  <c r="EC43" i="12"/>
  <c r="AZ84" i="21"/>
  <c r="ED53" i="12"/>
  <c r="G53" i="12" s="1"/>
  <c r="H53" i="12" s="1"/>
  <c r="LW52" i="12"/>
  <c r="LY52" i="12" s="1"/>
  <c r="ED52" i="12"/>
  <c r="G52" i="12" s="1"/>
  <c r="H52" i="12" s="1"/>
  <c r="EE52" i="12"/>
  <c r="I52" i="12" s="1"/>
  <c r="J52" i="12" s="1"/>
  <c r="EE53" i="12"/>
  <c r="I53" i="12" s="1"/>
  <c r="J53" i="12" s="1"/>
  <c r="LW53" i="12"/>
  <c r="LY53" i="12" s="1"/>
  <c r="DX52" i="12"/>
  <c r="EC52" i="12"/>
  <c r="K52" i="12" s="1"/>
  <c r="DW52" i="12"/>
  <c r="HX145" i="12"/>
  <c r="HY145" i="12" s="1"/>
  <c r="HX53" i="12"/>
  <c r="HY53" i="12" s="1"/>
  <c r="DX53" i="12"/>
  <c r="EC53" i="12"/>
  <c r="K53" i="12" s="1"/>
  <c r="DW53" i="12"/>
  <c r="AA52" i="12"/>
  <c r="S52" i="12"/>
  <c r="HX52" i="12"/>
  <c r="HY52" i="12" s="1"/>
  <c r="AZ217" i="21"/>
  <c r="E217" i="21" s="1"/>
  <c r="LW145" i="12"/>
  <c r="LX145" i="12" s="1"/>
  <c r="DW146" i="12"/>
  <c r="DX146" i="12"/>
  <c r="EC146" i="12"/>
  <c r="DW145" i="12"/>
  <c r="DX145" i="12"/>
  <c r="EC145" i="12"/>
  <c r="HX147" i="12"/>
  <c r="HY147" i="12" s="1"/>
  <c r="EE146" i="12"/>
  <c r="I146" i="12" s="1"/>
  <c r="J146" i="12" s="1"/>
  <c r="EE145" i="12"/>
  <c r="I145" i="12" s="1"/>
  <c r="J145" i="12" s="1"/>
  <c r="LW146" i="12"/>
  <c r="LY146" i="12" s="1"/>
  <c r="ED146" i="12"/>
  <c r="G146" i="12" s="1"/>
  <c r="H146" i="12" s="1"/>
  <c r="ED145" i="12"/>
  <c r="G145" i="12" s="1"/>
  <c r="H145" i="12" s="1"/>
  <c r="HX146" i="12"/>
  <c r="HZ146" i="12" s="1"/>
  <c r="HX114" i="12"/>
  <c r="HZ114" i="12" s="1"/>
  <c r="LY210" i="12"/>
  <c r="U210" i="12" s="1"/>
  <c r="EA207" i="12"/>
  <c r="E207" i="12" s="1"/>
  <c r="HZ44" i="12"/>
  <c r="M44" i="12" s="1"/>
  <c r="HZ201" i="12"/>
  <c r="M201" i="12" s="1"/>
  <c r="DZ210" i="12"/>
  <c r="E210" i="12" s="1"/>
  <c r="LW205" i="12"/>
  <c r="LX205" i="12" s="1"/>
  <c r="HZ206" i="12"/>
  <c r="M206" i="12" s="1"/>
  <c r="HZ202" i="12"/>
  <c r="M202" i="12" s="1"/>
  <c r="CY45" i="21"/>
  <c r="CZ45" i="21" s="1"/>
  <c r="BY45" i="21"/>
  <c r="CA45" i="21" s="1"/>
  <c r="AY45" i="21"/>
  <c r="BA45" i="21" s="1"/>
  <c r="AY44" i="21"/>
  <c r="AZ44" i="21" s="1"/>
  <c r="CY44" i="21"/>
  <c r="DA44" i="21" s="1"/>
  <c r="BY44" i="21"/>
  <c r="CA44" i="21" s="1"/>
  <c r="AZ204" i="21"/>
  <c r="BA204" i="21" s="1"/>
  <c r="E204" i="21" s="1"/>
  <c r="AY195" i="21"/>
  <c r="AZ195" i="21" s="1"/>
  <c r="CY204" i="21"/>
  <c r="CZ204" i="21" s="1"/>
  <c r="CA202" i="21"/>
  <c r="M202" i="21" s="1"/>
  <c r="AY193" i="21"/>
  <c r="AZ193" i="21" s="1"/>
  <c r="DA205" i="21"/>
  <c r="U205" i="21" s="1"/>
  <c r="BY193" i="21"/>
  <c r="BZ193" i="21" s="1"/>
  <c r="BZ207" i="21"/>
  <c r="M207" i="21" s="1"/>
  <c r="BZ208" i="21"/>
  <c r="M208" i="21" s="1"/>
  <c r="BZ199" i="21"/>
  <c r="M199" i="21" s="1"/>
  <c r="CY195" i="21"/>
  <c r="CZ195" i="21" s="1"/>
  <c r="DA202" i="21"/>
  <c r="U202" i="21" s="1"/>
  <c r="LY207" i="12"/>
  <c r="U207" i="12" s="1"/>
  <c r="BY192" i="21"/>
  <c r="BZ192" i="21" s="1"/>
  <c r="BY204" i="21"/>
  <c r="BZ204" i="21" s="1"/>
  <c r="BZ200" i="21"/>
  <c r="M200" i="21" s="1"/>
  <c r="BY195" i="21"/>
  <c r="CA195" i="21" s="1"/>
  <c r="BY194" i="21"/>
  <c r="CA194" i="21" s="1"/>
  <c r="CY194" i="21"/>
  <c r="DA194" i="21" s="1"/>
  <c r="BZ209" i="21"/>
  <c r="M209" i="21" s="1"/>
  <c r="HZ208" i="12"/>
  <c r="M208" i="12" s="1"/>
  <c r="BZ201" i="21"/>
  <c r="M201" i="21" s="1"/>
  <c r="BZ205" i="21"/>
  <c r="M205" i="21" s="1"/>
  <c r="BZ206" i="21"/>
  <c r="M206" i="21" s="1"/>
  <c r="AY194" i="21"/>
  <c r="BA194" i="21" s="1"/>
  <c r="EA208" i="12"/>
  <c r="E208" i="12" s="1"/>
  <c r="EA209" i="12"/>
  <c r="E209" i="12" s="1"/>
  <c r="CZ203" i="21"/>
  <c r="U203" i="21" s="1"/>
  <c r="BZ203" i="21"/>
  <c r="M203" i="21" s="1"/>
  <c r="CY193" i="21"/>
  <c r="CZ193" i="21" s="1"/>
  <c r="AY191" i="21"/>
  <c r="AZ191" i="21" s="1"/>
  <c r="E199" i="21"/>
  <c r="CY208" i="21"/>
  <c r="CZ208" i="21" s="1"/>
  <c r="CY192" i="21"/>
  <c r="CZ192" i="21" s="1"/>
  <c r="CY199" i="21"/>
  <c r="DA199" i="21" s="1"/>
  <c r="E200" i="21"/>
  <c r="CY209" i="21"/>
  <c r="DA209" i="21" s="1"/>
  <c r="CY207" i="21"/>
  <c r="DA207" i="21" s="1"/>
  <c r="CY191" i="21"/>
  <c r="CZ191" i="21" s="1"/>
  <c r="CY201" i="21"/>
  <c r="DA201" i="21" s="1"/>
  <c r="CY200" i="21"/>
  <c r="DA200" i="21" s="1"/>
  <c r="BY191" i="21"/>
  <c r="BZ191" i="21" s="1"/>
  <c r="CY206" i="21"/>
  <c r="DA206" i="21" s="1"/>
  <c r="AY192" i="21"/>
  <c r="BA192" i="21" s="1"/>
  <c r="EA202" i="12"/>
  <c r="E202" i="12" s="1"/>
  <c r="H198" i="12"/>
  <c r="EE205" i="12"/>
  <c r="I205" i="12" s="1"/>
  <c r="J205" i="12" s="1"/>
  <c r="LY208" i="12"/>
  <c r="U208" i="12" s="1"/>
  <c r="J198" i="12"/>
  <c r="HZ210" i="12"/>
  <c r="M210" i="12" s="1"/>
  <c r="DX205" i="12"/>
  <c r="ED205" i="12"/>
  <c r="G205" i="12" s="1"/>
  <c r="H205" i="12" s="1"/>
  <c r="HZ200" i="12"/>
  <c r="M200" i="12" s="1"/>
  <c r="HY203" i="12"/>
  <c r="M203" i="12" s="1"/>
  <c r="HZ204" i="12"/>
  <c r="HZ209" i="12"/>
  <c r="M209" i="12" s="1"/>
  <c r="EE206" i="12"/>
  <c r="I206" i="12" s="1"/>
  <c r="J206" i="12" s="1"/>
  <c r="ED206" i="12"/>
  <c r="G206" i="12" s="1"/>
  <c r="H206" i="12" s="1"/>
  <c r="EC205" i="12"/>
  <c r="K205" i="12" s="1"/>
  <c r="HX205" i="12"/>
  <c r="HY205" i="12" s="1"/>
  <c r="HY207" i="12"/>
  <c r="M207" i="12" s="1"/>
  <c r="DW205" i="12"/>
  <c r="EA200" i="12"/>
  <c r="E200" i="12" s="1"/>
  <c r="EE200" i="12"/>
  <c r="I200" i="12" s="1"/>
  <c r="J200" i="12" s="1"/>
  <c r="EE203" i="12"/>
  <c r="I203" i="12" s="1"/>
  <c r="J203" i="12" s="1"/>
  <c r="EE201" i="12"/>
  <c r="I201" i="12" s="1"/>
  <c r="J201" i="12" s="1"/>
  <c r="LY209" i="12"/>
  <c r="U209" i="12" s="1"/>
  <c r="LX206" i="12"/>
  <c r="U206" i="12" s="1"/>
  <c r="LY204" i="12"/>
  <c r="U204" i="12" s="1"/>
  <c r="LX202" i="12"/>
  <c r="U202" i="12" s="1"/>
  <c r="LY200" i="12"/>
  <c r="U200" i="12" s="1"/>
  <c r="LW203" i="12"/>
  <c r="LY203" i="12" s="1"/>
  <c r="ED199" i="12"/>
  <c r="G199" i="12" s="1"/>
  <c r="H199" i="12" s="1"/>
  <c r="ED200" i="12"/>
  <c r="G200" i="12" s="1"/>
  <c r="H200" i="12" s="1"/>
  <c r="EE199" i="12"/>
  <c r="I199" i="12" s="1"/>
  <c r="J199" i="12" s="1"/>
  <c r="LW201" i="12"/>
  <c r="LY201" i="12" s="1"/>
  <c r="EA206" i="12"/>
  <c r="E206" i="12" s="1"/>
  <c r="LX44" i="12"/>
  <c r="U44" i="12" s="1"/>
  <c r="HY45" i="12"/>
  <c r="M45" i="12" s="1"/>
  <c r="EA44" i="12"/>
  <c r="DZ204" i="12"/>
  <c r="G201" i="12"/>
  <c r="H201" i="12" s="1"/>
  <c r="G202" i="12"/>
  <c r="H202" i="12" s="1"/>
  <c r="EA45" i="12"/>
  <c r="G203" i="12"/>
  <c r="H203" i="12" s="1"/>
  <c r="G210" i="12"/>
  <c r="H210" i="12" s="1"/>
  <c r="G209" i="12"/>
  <c r="H209" i="12" s="1"/>
  <c r="LX45" i="12"/>
  <c r="U45" i="12" s="1"/>
  <c r="I202" i="12"/>
  <c r="J202" i="12" s="1"/>
  <c r="I209" i="12"/>
  <c r="J209" i="12" s="1"/>
  <c r="I210" i="12"/>
  <c r="J210" i="12" s="1"/>
  <c r="LW199" i="12"/>
  <c r="LY199" i="12" s="1"/>
  <c r="DW201" i="12"/>
  <c r="DX201" i="12"/>
  <c r="EC201" i="12"/>
  <c r="K201" i="12" s="1"/>
  <c r="EC203" i="12"/>
  <c r="DW203" i="12"/>
  <c r="DX203" i="12"/>
  <c r="DX199" i="12"/>
  <c r="DW199" i="12"/>
  <c r="EC199" i="12"/>
  <c r="HX199" i="12"/>
  <c r="HZ199" i="12" s="1"/>
  <c r="LY198" i="12"/>
  <c r="U198" i="12" s="1"/>
  <c r="DY198" i="12"/>
  <c r="EA198" i="12" s="1"/>
  <c r="LW172" i="12"/>
  <c r="LX172" i="12" s="1"/>
  <c r="LW43" i="12"/>
  <c r="LX43" i="12" s="1"/>
  <c r="HX43" i="12"/>
  <c r="HZ43" i="12" s="1"/>
  <c r="DA175" i="21"/>
  <c r="U175" i="21" s="1"/>
  <c r="CZ173" i="21"/>
  <c r="U173" i="21" s="1"/>
  <c r="CZ174" i="21"/>
  <c r="U174" i="21" s="1"/>
  <c r="BZ176" i="21"/>
  <c r="M176" i="21" s="1"/>
  <c r="BZ175" i="21"/>
  <c r="M175" i="21" s="1"/>
  <c r="CZ176" i="21"/>
  <c r="U176" i="21" s="1"/>
  <c r="BZ173" i="21"/>
  <c r="M173" i="21" s="1"/>
  <c r="BZ174" i="21"/>
  <c r="M174" i="21" s="1"/>
  <c r="AZ172" i="21"/>
  <c r="BA172" i="21" s="1"/>
  <c r="E172" i="21" s="1"/>
  <c r="CY172" i="21"/>
  <c r="CZ172" i="21" s="1"/>
  <c r="BY172" i="21"/>
  <c r="BZ172" i="21" s="1"/>
  <c r="AY43" i="21"/>
  <c r="AZ43" i="21" s="1"/>
  <c r="CY43" i="21"/>
  <c r="CZ43" i="21" s="1"/>
  <c r="BY43" i="21"/>
  <c r="CA43" i="21" s="1"/>
  <c r="HZ173" i="12"/>
  <c r="M173" i="12" s="1"/>
  <c r="G174" i="12"/>
  <c r="H174" i="12" s="1"/>
  <c r="DZ175" i="12"/>
  <c r="E175" i="12" s="1"/>
  <c r="DZ176" i="12"/>
  <c r="E176" i="12" s="1"/>
  <c r="I174" i="12"/>
  <c r="J174" i="12" s="1"/>
  <c r="I173" i="12"/>
  <c r="J173" i="12" s="1"/>
  <c r="G173" i="12"/>
  <c r="H173" i="12" s="1"/>
  <c r="LY176" i="12"/>
  <c r="U176" i="12" s="1"/>
  <c r="HY175" i="12"/>
  <c r="M175" i="12" s="1"/>
  <c r="HY176" i="12"/>
  <c r="M176" i="12" s="1"/>
  <c r="EA174" i="12"/>
  <c r="E174" i="12" s="1"/>
  <c r="HY174" i="12"/>
  <c r="M174" i="12" s="1"/>
  <c r="LX175" i="12"/>
  <c r="U175" i="12" s="1"/>
  <c r="EC172" i="12"/>
  <c r="EA173" i="12"/>
  <c r="E173" i="12" s="1"/>
  <c r="DW172" i="12"/>
  <c r="LX174" i="12"/>
  <c r="U174" i="12" s="1"/>
  <c r="LX173" i="12"/>
  <c r="U173" i="12" s="1"/>
  <c r="DX172" i="12"/>
  <c r="HX172" i="12"/>
  <c r="HZ172" i="12" s="1"/>
  <c r="LX218" i="12"/>
  <c r="U218" i="12" s="1"/>
  <c r="CZ217" i="21"/>
  <c r="U217" i="21" s="1"/>
  <c r="AZ170" i="21"/>
  <c r="BA170" i="21" s="1"/>
  <c r="AZ182" i="21"/>
  <c r="BA182" i="21" s="1"/>
  <c r="E182" i="21" s="1"/>
  <c r="AZ181" i="21"/>
  <c r="BA181" i="21" s="1"/>
  <c r="E181" i="21" s="1"/>
  <c r="AZ171" i="21"/>
  <c r="BA171" i="21" s="1"/>
  <c r="AZ179" i="21"/>
  <c r="BA179" i="21" s="1"/>
  <c r="E179" i="21" s="1"/>
  <c r="AZ183" i="21"/>
  <c r="BA183" i="21" s="1"/>
  <c r="E183" i="21" s="1"/>
  <c r="AZ185" i="21"/>
  <c r="BA185" i="21" s="1"/>
  <c r="E185" i="21" s="1"/>
  <c r="CZ84" i="21"/>
  <c r="AZ184" i="21"/>
  <c r="BA184" i="21" s="1"/>
  <c r="E184" i="21" s="1"/>
  <c r="AZ188" i="21"/>
  <c r="BA188" i="21" s="1"/>
  <c r="E188" i="21" s="1"/>
  <c r="AZ180" i="21"/>
  <c r="BA180" i="21" s="1"/>
  <c r="E180" i="21" s="1"/>
  <c r="AZ186" i="21"/>
  <c r="BA186" i="21" s="1"/>
  <c r="E186" i="21" s="1"/>
  <c r="AZ169" i="21"/>
  <c r="BA169" i="21" s="1"/>
  <c r="AZ177" i="21"/>
  <c r="BA177" i="21" s="1"/>
  <c r="E177" i="21" s="1"/>
  <c r="AZ187" i="21"/>
  <c r="BA187" i="21" s="1"/>
  <c r="E187" i="21" s="1"/>
  <c r="AZ178" i="21"/>
  <c r="BA178" i="21" s="1"/>
  <c r="E178" i="21" s="1"/>
  <c r="HY84" i="12"/>
  <c r="BZ84" i="21"/>
  <c r="HY218" i="12"/>
  <c r="M218" i="12" s="1"/>
  <c r="EA218" i="12"/>
  <c r="E218" i="12" s="1"/>
  <c r="DZ84" i="12"/>
  <c r="LX84" i="12"/>
  <c r="BZ217" i="21"/>
  <c r="M217" i="21" s="1"/>
  <c r="LW222" i="12"/>
  <c r="LX222" i="12" s="1"/>
  <c r="AY38" i="21"/>
  <c r="AZ38" i="21" s="1"/>
  <c r="ED23" i="12"/>
  <c r="G23" i="12" s="1"/>
  <c r="H23" i="12" s="1"/>
  <c r="EE23" i="12"/>
  <c r="I23" i="12" s="1"/>
  <c r="J23" i="12" s="1"/>
  <c r="AY22" i="21"/>
  <c r="BA22" i="21" s="1"/>
  <c r="BY23" i="21"/>
  <c r="CA23" i="21" s="1"/>
  <c r="AY23" i="21"/>
  <c r="BA23" i="21" s="1"/>
  <c r="CY23" i="21"/>
  <c r="DA23" i="21" s="1"/>
  <c r="BY22" i="21"/>
  <c r="CA22" i="21" s="1"/>
  <c r="CY22" i="21"/>
  <c r="DA22" i="21" s="1"/>
  <c r="EE24" i="12"/>
  <c r="I24" i="12" s="1"/>
  <c r="J24" i="12" s="1"/>
  <c r="ED24" i="12"/>
  <c r="G24" i="12" s="1"/>
  <c r="H24" i="12" s="1"/>
  <c r="AY25" i="21"/>
  <c r="BA25" i="21" s="1"/>
  <c r="CY25" i="21"/>
  <c r="DA25" i="21" s="1"/>
  <c r="BY25" i="21"/>
  <c r="BZ25" i="21" s="1"/>
  <c r="HZ80" i="12"/>
  <c r="M80" i="12" s="1"/>
  <c r="EA83" i="12"/>
  <c r="CY38" i="21"/>
  <c r="CZ38" i="21" s="1"/>
  <c r="AA38" i="21"/>
  <c r="BY38" i="21"/>
  <c r="BZ38" i="21" s="1"/>
  <c r="AZ80" i="21"/>
  <c r="E80" i="21" s="1"/>
  <c r="CY81" i="21"/>
  <c r="CZ81" i="21" s="1"/>
  <c r="AZ81" i="21"/>
  <c r="E81" i="21" s="1"/>
  <c r="EA81" i="12"/>
  <c r="E81" i="12" s="1"/>
  <c r="AZ82" i="21"/>
  <c r="E82" i="21" s="1"/>
  <c r="EA80" i="12"/>
  <c r="E80" i="12" s="1"/>
  <c r="EA82" i="12"/>
  <c r="E82" i="12" s="1"/>
  <c r="HZ82" i="12"/>
  <c r="M82" i="12" s="1"/>
  <c r="CA81" i="21"/>
  <c r="M81" i="21" s="1"/>
  <c r="BZ80" i="21"/>
  <c r="M80" i="21" s="1"/>
  <c r="HY81" i="12"/>
  <c r="M81" i="12" s="1"/>
  <c r="DA80" i="21"/>
  <c r="U80" i="21" s="1"/>
  <c r="LY80" i="12"/>
  <c r="U80" i="12" s="1"/>
  <c r="LY82" i="12"/>
  <c r="U82" i="12" s="1"/>
  <c r="BZ82" i="21"/>
  <c r="M82" i="21" s="1"/>
  <c r="LY81" i="12"/>
  <c r="U81" i="12" s="1"/>
  <c r="CZ82" i="21"/>
  <c r="U82" i="21" s="1"/>
  <c r="ED217" i="12"/>
  <c r="G217" i="12" s="1"/>
  <c r="H217" i="12" s="1"/>
  <c r="EE217" i="12"/>
  <c r="I217" i="12" s="1"/>
  <c r="J217" i="12" s="1"/>
  <c r="CY83" i="21"/>
  <c r="CZ83" i="21" s="1"/>
  <c r="AY83" i="21"/>
  <c r="AZ83" i="21" s="1"/>
  <c r="BY83" i="21"/>
  <c r="CA83" i="21" s="1"/>
  <c r="LW83" i="12"/>
  <c r="LY83" i="12" s="1"/>
  <c r="K83" i="12"/>
  <c r="HX83" i="12"/>
  <c r="HY83" i="12" s="1"/>
  <c r="AY79" i="21"/>
  <c r="BA79" i="21" s="1"/>
  <c r="BY79" i="21"/>
  <c r="BZ79" i="21" s="1"/>
  <c r="CY79" i="21"/>
  <c r="DA79" i="21" s="1"/>
  <c r="LW79" i="12"/>
  <c r="LX79" i="12" s="1"/>
  <c r="LY70" i="12"/>
  <c r="U70" i="12" s="1"/>
  <c r="HZ70" i="12"/>
  <c r="M70" i="12" s="1"/>
  <c r="EA70" i="12"/>
  <c r="E70" i="12" s="1"/>
  <c r="EC157" i="12"/>
  <c r="K157" i="12" s="1"/>
  <c r="HX222" i="12"/>
  <c r="HY222" i="12" s="1"/>
  <c r="DX222" i="12"/>
  <c r="EE158" i="12"/>
  <c r="I158" i="12" s="1"/>
  <c r="J158" i="12" s="1"/>
  <c r="EE166" i="12"/>
  <c r="I166" i="12" s="1"/>
  <c r="J166" i="12" s="1"/>
  <c r="EE165" i="12"/>
  <c r="I165" i="12" s="1"/>
  <c r="J165" i="12" s="1"/>
  <c r="ED165" i="12"/>
  <c r="G165" i="12" s="1"/>
  <c r="H165" i="12" s="1"/>
  <c r="EE157" i="12"/>
  <c r="I157" i="12" s="1"/>
  <c r="J157" i="12" s="1"/>
  <c r="ED166" i="12"/>
  <c r="G166" i="12" s="1"/>
  <c r="H166" i="12" s="1"/>
  <c r="BY157" i="21"/>
  <c r="CA157" i="21" s="1"/>
  <c r="ED157" i="12"/>
  <c r="G157" i="12" s="1"/>
  <c r="H157" i="12" s="1"/>
  <c r="ED158" i="12"/>
  <c r="G158" i="12" s="1"/>
  <c r="H158" i="12" s="1"/>
  <c r="CY157" i="21"/>
  <c r="DA157" i="21" s="1"/>
  <c r="AY157" i="21"/>
  <c r="BA157" i="21" s="1"/>
  <c r="EE149" i="12"/>
  <c r="I149" i="12" s="1"/>
  <c r="J149" i="12" s="1"/>
  <c r="ED149" i="12"/>
  <c r="G149" i="12" s="1"/>
  <c r="H149" i="12" s="1"/>
  <c r="ED150" i="12"/>
  <c r="G150" i="12" s="1"/>
  <c r="H150" i="12" s="1"/>
  <c r="EE150" i="12"/>
  <c r="I150" i="12" s="1"/>
  <c r="J150" i="12" s="1"/>
  <c r="DW149" i="12"/>
  <c r="EC149" i="12"/>
  <c r="K149" i="12" s="1"/>
  <c r="DX149" i="12"/>
  <c r="LW149" i="12"/>
  <c r="LY149" i="12" s="1"/>
  <c r="LW150" i="12"/>
  <c r="LY150" i="12" s="1"/>
  <c r="HX149" i="12"/>
  <c r="HZ149" i="12" s="1"/>
  <c r="HX150" i="12"/>
  <c r="HZ150" i="12" s="1"/>
  <c r="DW150" i="12"/>
  <c r="DX150" i="12"/>
  <c r="EC150" i="12"/>
  <c r="K150" i="12" s="1"/>
  <c r="CY149" i="21"/>
  <c r="DA149" i="21" s="1"/>
  <c r="AY149" i="21"/>
  <c r="AZ149" i="21" s="1"/>
  <c r="BY149" i="21"/>
  <c r="BZ149" i="21" s="1"/>
  <c r="BY150" i="21"/>
  <c r="BZ150" i="21" s="1"/>
  <c r="CY150" i="21"/>
  <c r="CZ150" i="21" s="1"/>
  <c r="AY150" i="21"/>
  <c r="AZ150" i="21" s="1"/>
  <c r="DW222" i="12"/>
  <c r="EE222" i="12"/>
  <c r="I222" i="12" s="1"/>
  <c r="J222" i="12" s="1"/>
  <c r="ED222" i="12"/>
  <c r="G222" i="12" s="1"/>
  <c r="H222" i="12" s="1"/>
  <c r="EC222" i="12"/>
  <c r="HZ191" i="12"/>
  <c r="M191" i="12" s="1"/>
  <c r="R86" i="21"/>
  <c r="DY191" i="12"/>
  <c r="DZ191" i="12" s="1"/>
  <c r="J191" i="12"/>
  <c r="H191" i="12"/>
  <c r="EE196" i="12"/>
  <c r="I196" i="12" s="1"/>
  <c r="J196" i="12" s="1"/>
  <c r="ED196" i="12"/>
  <c r="G196" i="12" s="1"/>
  <c r="H196" i="12" s="1"/>
  <c r="EE192" i="12"/>
  <c r="I192" i="12" s="1"/>
  <c r="J192" i="12" s="1"/>
  <c r="ED193" i="12"/>
  <c r="G193" i="12" s="1"/>
  <c r="H193" i="12" s="1"/>
  <c r="EE195" i="12"/>
  <c r="I195" i="12" s="1"/>
  <c r="J195" i="12" s="1"/>
  <c r="ED194" i="12"/>
  <c r="G194" i="12" s="1"/>
  <c r="H194" i="12" s="1"/>
  <c r="EE193" i="12"/>
  <c r="I193" i="12" s="1"/>
  <c r="J193" i="12" s="1"/>
  <c r="EE194" i="12"/>
  <c r="I194" i="12" s="1"/>
  <c r="J194" i="12" s="1"/>
  <c r="ED195" i="12"/>
  <c r="G195" i="12" s="1"/>
  <c r="H195" i="12" s="1"/>
  <c r="ED192" i="12"/>
  <c r="G192" i="12" s="1"/>
  <c r="H192" i="12" s="1"/>
  <c r="LX191" i="12"/>
  <c r="U191" i="12" s="1"/>
  <c r="EC193" i="12"/>
  <c r="K193" i="12" s="1"/>
  <c r="DX193" i="12"/>
  <c r="DW193" i="12"/>
  <c r="HX195" i="12"/>
  <c r="HY195" i="12" s="1"/>
  <c r="HX194" i="12"/>
  <c r="HY194" i="12" s="1"/>
  <c r="DW194" i="12"/>
  <c r="EC194" i="12"/>
  <c r="K194" i="12" s="1"/>
  <c r="DX194" i="12"/>
  <c r="HX192" i="12"/>
  <c r="HZ192" i="12" s="1"/>
  <c r="LW192" i="12"/>
  <c r="LY192" i="12" s="1"/>
  <c r="HX193" i="12"/>
  <c r="HZ193" i="12" s="1"/>
  <c r="LW195" i="12"/>
  <c r="LY195" i="12" s="1"/>
  <c r="DW192" i="12"/>
  <c r="EC192" i="12"/>
  <c r="K192" i="12" s="1"/>
  <c r="DX192" i="12"/>
  <c r="LW194" i="12"/>
  <c r="LX194" i="12" s="1"/>
  <c r="HX196" i="12"/>
  <c r="HZ196" i="12" s="1"/>
  <c r="DX195" i="12"/>
  <c r="DW195" i="12"/>
  <c r="EC195" i="12"/>
  <c r="K195" i="12" s="1"/>
  <c r="LW196" i="12"/>
  <c r="LY196" i="12" s="1"/>
  <c r="DW196" i="12"/>
  <c r="EC196" i="12"/>
  <c r="K196" i="12" s="1"/>
  <c r="DX196" i="12"/>
  <c r="LW193" i="12"/>
  <c r="LY193" i="12" s="1"/>
  <c r="LY168" i="12"/>
  <c r="U168" i="12" s="1"/>
  <c r="HY56" i="12"/>
  <c r="HY142" i="12"/>
  <c r="M142" i="12" s="1"/>
  <c r="HZ112" i="12"/>
  <c r="M112" i="12" s="1"/>
  <c r="LY111" i="12"/>
  <c r="U111" i="12" s="1"/>
  <c r="HY111" i="12"/>
  <c r="M111" i="12" s="1"/>
  <c r="LX112" i="12"/>
  <c r="U112" i="12" s="1"/>
  <c r="HY121" i="12"/>
  <c r="M121" i="12" s="1"/>
  <c r="LY142" i="12"/>
  <c r="U142" i="12" s="1"/>
  <c r="HZ134" i="12"/>
  <c r="M134" i="12" s="1"/>
  <c r="LX121" i="12"/>
  <c r="U121" i="12" s="1"/>
  <c r="LX100" i="12"/>
  <c r="U100" i="12" s="1"/>
  <c r="LY36" i="12"/>
  <c r="U36" i="12" s="1"/>
  <c r="HY168" i="12"/>
  <c r="M168" i="12" s="1"/>
  <c r="HZ36" i="12"/>
  <c r="M36" i="12" s="1"/>
  <c r="HZ91" i="12"/>
  <c r="M91" i="12" s="1"/>
  <c r="LX134" i="12"/>
  <c r="U134" i="12" s="1"/>
  <c r="LX72" i="12"/>
  <c r="U72" i="12" s="1"/>
  <c r="HZ72" i="12"/>
  <c r="M72" i="12" s="1"/>
  <c r="LX56" i="12"/>
  <c r="U56" i="12" s="1"/>
  <c r="LX27" i="12"/>
  <c r="U27" i="12" s="1"/>
  <c r="LY91" i="12"/>
  <c r="U91" i="12" s="1"/>
  <c r="LY12" i="12"/>
  <c r="U12" i="12" s="1"/>
  <c r="HY100" i="12"/>
  <c r="M100" i="12" s="1"/>
  <c r="LY163" i="12"/>
  <c r="U163" i="12" s="1"/>
  <c r="LY161" i="12"/>
  <c r="U161" i="12" s="1"/>
  <c r="HY161" i="12"/>
  <c r="M161" i="12" s="1"/>
  <c r="LX159" i="12"/>
  <c r="U159" i="12" s="1"/>
  <c r="LX129" i="12"/>
  <c r="U129" i="12" s="1"/>
  <c r="HY129" i="12"/>
  <c r="M129" i="12" s="1"/>
  <c r="LX127" i="12"/>
  <c r="U127" i="12" s="1"/>
  <c r="HY125" i="12"/>
  <c r="M125" i="12" s="1"/>
  <c r="LX125" i="12"/>
  <c r="U125" i="12" s="1"/>
  <c r="HZ109" i="12"/>
  <c r="M109" i="12" s="1"/>
  <c r="LX110" i="12"/>
  <c r="HY110" i="12"/>
  <c r="LY109" i="12"/>
  <c r="U109" i="12" s="1"/>
  <c r="HY13" i="12"/>
  <c r="LY13" i="12"/>
  <c r="U13" i="12" s="1"/>
  <c r="LY14" i="12"/>
  <c r="U14" i="12" s="1"/>
  <c r="J151" i="21"/>
  <c r="LW183" i="12"/>
  <c r="LX183" i="12" s="1"/>
  <c r="J52" i="21"/>
  <c r="HX183" i="12"/>
  <c r="HY183" i="12" s="1"/>
  <c r="HX181" i="12"/>
  <c r="HY181" i="12" s="1"/>
  <c r="J97" i="21"/>
  <c r="HX178" i="12"/>
  <c r="HZ178" i="12" s="1"/>
  <c r="HX179" i="12"/>
  <c r="HY179" i="12" s="1"/>
  <c r="HX182" i="12"/>
  <c r="HY182" i="12" s="1"/>
  <c r="G170" i="12"/>
  <c r="H170" i="12" s="1"/>
  <c r="CY178" i="21"/>
  <c r="DA178" i="21" s="1"/>
  <c r="BY178" i="21"/>
  <c r="CA178" i="21" s="1"/>
  <c r="CY180" i="21"/>
  <c r="DA180" i="21" s="1"/>
  <c r="BY187" i="21"/>
  <c r="CA187" i="21" s="1"/>
  <c r="CY187" i="21"/>
  <c r="CZ187" i="21" s="1"/>
  <c r="EC189" i="12"/>
  <c r="K189" i="12" s="1"/>
  <c r="BY180" i="21"/>
  <c r="BZ180" i="21" s="1"/>
  <c r="BY183" i="21"/>
  <c r="BZ183" i="21" s="1"/>
  <c r="CY183" i="21"/>
  <c r="CZ183" i="21" s="1"/>
  <c r="BY177" i="21"/>
  <c r="BZ177" i="21" s="1"/>
  <c r="CY185" i="21"/>
  <c r="CZ185" i="21" s="1"/>
  <c r="CY177" i="21"/>
  <c r="CZ177" i="21" s="1"/>
  <c r="EC187" i="12"/>
  <c r="K187" i="12" s="1"/>
  <c r="BY170" i="21"/>
  <c r="CA170" i="21" s="1"/>
  <c r="EC179" i="12"/>
  <c r="K179" i="12" s="1"/>
  <c r="EC178" i="12"/>
  <c r="K178" i="12" s="1"/>
  <c r="CY170" i="21"/>
  <c r="DA170" i="21" s="1"/>
  <c r="BY186" i="21"/>
  <c r="BZ186" i="21" s="1"/>
  <c r="CY179" i="21"/>
  <c r="DA179" i="21" s="1"/>
  <c r="CY181" i="21"/>
  <c r="CZ181" i="21" s="1"/>
  <c r="EC186" i="12"/>
  <c r="K186" i="12" s="1"/>
  <c r="CY188" i="21"/>
  <c r="CZ188" i="21" s="1"/>
  <c r="BY182" i="21"/>
  <c r="CA182" i="21" s="1"/>
  <c r="BY181" i="21"/>
  <c r="CA181" i="21" s="1"/>
  <c r="EC182" i="12"/>
  <c r="K182" i="12" s="1"/>
  <c r="EC181" i="12"/>
  <c r="K181" i="12" s="1"/>
  <c r="BY188" i="21"/>
  <c r="CA188" i="21" s="1"/>
  <c r="BY185" i="21"/>
  <c r="CA185" i="21" s="1"/>
  <c r="CY182" i="21"/>
  <c r="CZ182" i="21" s="1"/>
  <c r="EC183" i="12"/>
  <c r="K183" i="12" s="1"/>
  <c r="EC188" i="12"/>
  <c r="K188" i="12" s="1"/>
  <c r="BY171" i="21"/>
  <c r="BZ171" i="21" s="1"/>
  <c r="CY184" i="21"/>
  <c r="CZ184" i="21" s="1"/>
  <c r="CY186" i="21"/>
  <c r="CZ186" i="21" s="1"/>
  <c r="EC185" i="12"/>
  <c r="K185" i="12" s="1"/>
  <c r="CY171" i="21"/>
  <c r="DA171" i="21" s="1"/>
  <c r="BY184" i="21"/>
  <c r="CA184" i="21" s="1"/>
  <c r="BY179" i="21"/>
  <c r="CA179" i="21" s="1"/>
  <c r="AA39" i="12"/>
  <c r="HX185" i="12"/>
  <c r="HY185" i="12" s="1"/>
  <c r="LW186" i="12"/>
  <c r="LX186" i="12" s="1"/>
  <c r="HX188" i="12"/>
  <c r="HY188" i="12" s="1"/>
  <c r="AY162" i="21"/>
  <c r="AZ162" i="21" s="1"/>
  <c r="BY162" i="21"/>
  <c r="BZ162" i="21" s="1"/>
  <c r="R164" i="21"/>
  <c r="CY162" i="21"/>
  <c r="CZ162" i="21" s="1"/>
  <c r="CY164" i="21"/>
  <c r="CZ164" i="21" s="1"/>
  <c r="P164" i="21"/>
  <c r="AY164" i="21"/>
  <c r="AZ164" i="21" s="1"/>
  <c r="BY164" i="21"/>
  <c r="BZ164" i="21" s="1"/>
  <c r="CY160" i="21"/>
  <c r="CZ160" i="21" s="1"/>
  <c r="BY160" i="21"/>
  <c r="CA160" i="21" s="1"/>
  <c r="HX184" i="12"/>
  <c r="HY184" i="12" s="1"/>
  <c r="LW188" i="12"/>
  <c r="LX188" i="12" s="1"/>
  <c r="LW185" i="12"/>
  <c r="LX185" i="12" s="1"/>
  <c r="AY160" i="21"/>
  <c r="BA160" i="21" s="1"/>
  <c r="CY169" i="21"/>
  <c r="DA169" i="21" s="1"/>
  <c r="BY169" i="21"/>
  <c r="BZ169" i="21" s="1"/>
  <c r="LW184" i="12"/>
  <c r="LX184" i="12" s="1"/>
  <c r="HX187" i="12"/>
  <c r="HZ187" i="12" s="1"/>
  <c r="DX181" i="12"/>
  <c r="DW181" i="12"/>
  <c r="HX186" i="12"/>
  <c r="HY186" i="12" s="1"/>
  <c r="DX188" i="12"/>
  <c r="DW188" i="12"/>
  <c r="DX179" i="12"/>
  <c r="DW179" i="12"/>
  <c r="DX187" i="12"/>
  <c r="DW187" i="12"/>
  <c r="DW183" i="12"/>
  <c r="DX183" i="12"/>
  <c r="DX178" i="12"/>
  <c r="DW178" i="12"/>
  <c r="LW187" i="12"/>
  <c r="LX187" i="12" s="1"/>
  <c r="DX186" i="12"/>
  <c r="DW186" i="12"/>
  <c r="DX182" i="12"/>
  <c r="DW182" i="12"/>
  <c r="DX185" i="12"/>
  <c r="DW185" i="12"/>
  <c r="H168" i="12"/>
  <c r="DX189" i="12"/>
  <c r="DW189" i="12"/>
  <c r="HX189" i="12"/>
  <c r="HZ189" i="12" s="1"/>
  <c r="LW189" i="12"/>
  <c r="LY189" i="12" s="1"/>
  <c r="S49" i="12"/>
  <c r="AA46" i="12"/>
  <c r="DW184" i="12"/>
  <c r="DX184" i="12"/>
  <c r="S40" i="12"/>
  <c r="J168" i="12"/>
  <c r="S47" i="12"/>
  <c r="AA40" i="12"/>
  <c r="S50" i="12"/>
  <c r="S51" i="12"/>
  <c r="AA48" i="12"/>
  <c r="S41" i="12"/>
  <c r="AA51" i="12"/>
  <c r="AA41" i="12"/>
  <c r="AA49" i="12"/>
  <c r="AA50" i="12"/>
  <c r="S48" i="12"/>
  <c r="AA47" i="12"/>
  <c r="AA54" i="12"/>
  <c r="S42" i="12"/>
  <c r="EC184" i="12"/>
  <c r="K184" i="12" s="1"/>
  <c r="AA42" i="12"/>
  <c r="Q178" i="12"/>
  <c r="R178" i="12" s="1"/>
  <c r="O181" i="12"/>
  <c r="P181" i="12" s="1"/>
  <c r="Y183" i="12"/>
  <c r="Z183" i="12" s="1"/>
  <c r="W171" i="12"/>
  <c r="X171" i="12" s="1"/>
  <c r="O178" i="12"/>
  <c r="P178" i="12" s="1"/>
  <c r="Q170" i="12"/>
  <c r="R170" i="12" s="1"/>
  <c r="W183" i="12"/>
  <c r="X183" i="12" s="1"/>
  <c r="Q177" i="12"/>
  <c r="R177" i="12" s="1"/>
  <c r="Y179" i="12"/>
  <c r="Z179" i="12" s="1"/>
  <c r="W179" i="12"/>
  <c r="X179" i="12" s="1"/>
  <c r="Y181" i="12"/>
  <c r="Z181" i="12" s="1"/>
  <c r="Q183" i="12"/>
  <c r="R183" i="12" s="1"/>
  <c r="O183" i="12"/>
  <c r="P183" i="12" s="1"/>
  <c r="O179" i="12"/>
  <c r="P179" i="12" s="1"/>
  <c r="W181" i="12"/>
  <c r="X181" i="12" s="1"/>
  <c r="O170" i="12"/>
  <c r="P170" i="12" s="1"/>
  <c r="O177" i="12"/>
  <c r="P177" i="12" s="1"/>
  <c r="W182" i="12"/>
  <c r="X182" i="12" s="1"/>
  <c r="R105" i="21"/>
  <c r="AA47" i="21"/>
  <c r="AA52" i="21"/>
  <c r="AA40" i="21"/>
  <c r="AA42" i="21"/>
  <c r="AA50" i="21"/>
  <c r="AA51" i="21"/>
  <c r="AA46" i="21"/>
  <c r="AA41" i="21"/>
  <c r="AA49" i="21"/>
  <c r="AA48" i="21"/>
  <c r="AA54" i="21"/>
  <c r="DY110" i="12"/>
  <c r="EA110" i="12" s="1"/>
  <c r="LW177" i="12"/>
  <c r="LX177" i="12" s="1"/>
  <c r="ED162" i="12"/>
  <c r="G162" i="12" s="1"/>
  <c r="H162" i="12" s="1"/>
  <c r="ED160" i="12"/>
  <c r="G160" i="12" s="1"/>
  <c r="H160" i="12" s="1"/>
  <c r="DX171" i="12"/>
  <c r="DW171" i="12"/>
  <c r="DX177" i="12"/>
  <c r="DW177" i="12"/>
  <c r="HX170" i="12"/>
  <c r="HZ170" i="12" s="1"/>
  <c r="LW171" i="12"/>
  <c r="LY171" i="12" s="1"/>
  <c r="DW170" i="12"/>
  <c r="DX170" i="12"/>
  <c r="EC177" i="12"/>
  <c r="K177" i="12" s="1"/>
  <c r="LW170" i="12"/>
  <c r="LX170" i="12" s="1"/>
  <c r="EC171" i="12"/>
  <c r="K171" i="12" s="1"/>
  <c r="HX177" i="12"/>
  <c r="HY177" i="12" s="1"/>
  <c r="HX171" i="12"/>
  <c r="HZ171" i="12" s="1"/>
  <c r="EC170" i="12"/>
  <c r="K170" i="12" s="1"/>
  <c r="DY168" i="12"/>
  <c r="DZ168" i="12" s="1"/>
  <c r="DX169" i="12"/>
  <c r="DW169" i="12"/>
  <c r="LW169" i="12"/>
  <c r="LY169" i="12" s="1"/>
  <c r="EC169" i="12"/>
  <c r="K169" i="12" s="1"/>
  <c r="HX169" i="12"/>
  <c r="HY169" i="12" s="1"/>
  <c r="J92" i="21"/>
  <c r="ED130" i="12"/>
  <c r="G130" i="12" s="1"/>
  <c r="H130" i="12" s="1"/>
  <c r="CB159" i="21"/>
  <c r="DB161" i="21"/>
  <c r="BA163" i="21"/>
  <c r="DA159" i="21"/>
  <c r="BA161" i="21"/>
  <c r="E161" i="21" s="1"/>
  <c r="BA159" i="21"/>
  <c r="DA163" i="21"/>
  <c r="CB161" i="21"/>
  <c r="CB163" i="21"/>
  <c r="BA219" i="21"/>
  <c r="E219" i="21" s="1"/>
  <c r="BA215" i="21"/>
  <c r="E215" i="21" s="1"/>
  <c r="HX115" i="12"/>
  <c r="HY115" i="12" s="1"/>
  <c r="U161" i="21"/>
  <c r="BA218" i="21"/>
  <c r="E218" i="21" s="1"/>
  <c r="ED126" i="12"/>
  <c r="G126" i="12" s="1"/>
  <c r="H126" i="12" s="1"/>
  <c r="M161" i="21"/>
  <c r="J73" i="21"/>
  <c r="R88" i="21"/>
  <c r="H121" i="12"/>
  <c r="J121" i="12"/>
  <c r="R166" i="12"/>
  <c r="J113" i="21"/>
  <c r="J124" i="21"/>
  <c r="R73" i="21"/>
  <c r="EC158" i="12"/>
  <c r="K158" i="12" s="1"/>
  <c r="EC165" i="12"/>
  <c r="K165" i="12" s="1"/>
  <c r="EE162" i="12"/>
  <c r="I162" i="12" s="1"/>
  <c r="J162" i="12" s="1"/>
  <c r="P165" i="12"/>
  <c r="P166" i="12"/>
  <c r="EC166" i="12"/>
  <c r="K166" i="12" s="1"/>
  <c r="R165" i="12"/>
  <c r="DW162" i="12"/>
  <c r="DX162" i="12"/>
  <c r="R160" i="12"/>
  <c r="EE160" i="12"/>
  <c r="I160" i="12" s="1"/>
  <c r="J160" i="12" s="1"/>
  <c r="EC162" i="12"/>
  <c r="K162" i="12" s="1"/>
  <c r="HX160" i="12"/>
  <c r="HY160" i="12" s="1"/>
  <c r="LW162" i="12"/>
  <c r="LY162" i="12" s="1"/>
  <c r="DW160" i="12"/>
  <c r="DX160" i="12"/>
  <c r="P160" i="12"/>
  <c r="R162" i="12"/>
  <c r="LW160" i="12"/>
  <c r="LX160" i="12" s="1"/>
  <c r="P162" i="12"/>
  <c r="EC160" i="12"/>
  <c r="K160" i="12" s="1"/>
  <c r="HX162" i="12"/>
  <c r="HZ162" i="12" s="1"/>
  <c r="J118" i="21"/>
  <c r="G161" i="12"/>
  <c r="H161" i="12" s="1"/>
  <c r="I159" i="12"/>
  <c r="J159" i="12" s="1"/>
  <c r="DX159" i="12"/>
  <c r="DW159" i="12"/>
  <c r="G159" i="12"/>
  <c r="H159" i="12" s="1"/>
  <c r="HX159" i="12"/>
  <c r="HZ159" i="12" s="1"/>
  <c r="I161" i="12"/>
  <c r="J161" i="12" s="1"/>
  <c r="DW161" i="12"/>
  <c r="DX161" i="12"/>
  <c r="LW114" i="12"/>
  <c r="LX114" i="12" s="1"/>
  <c r="ED115" i="12"/>
  <c r="G115" i="12" s="1"/>
  <c r="H115" i="12" s="1"/>
  <c r="EA220" i="12"/>
  <c r="E220" i="12" s="1"/>
  <c r="EA216" i="12"/>
  <c r="E216" i="12" s="1"/>
  <c r="Z51" i="21"/>
  <c r="Z119" i="21"/>
  <c r="Z54" i="21"/>
  <c r="CA215" i="21"/>
  <c r="M215" i="21" s="1"/>
  <c r="DA215" i="21"/>
  <c r="U215" i="21" s="1"/>
  <c r="CA219" i="21"/>
  <c r="M219" i="21" s="1"/>
  <c r="CA218" i="21"/>
  <c r="M218" i="21" s="1"/>
  <c r="HY219" i="12"/>
  <c r="M219" i="12" s="1"/>
  <c r="HZ216" i="12"/>
  <c r="M216" i="12" s="1"/>
  <c r="LY219" i="12"/>
  <c r="U219" i="12" s="1"/>
  <c r="LX220" i="12"/>
  <c r="U220" i="12" s="1"/>
  <c r="HZ220" i="12"/>
  <c r="M220" i="12" s="1"/>
  <c r="EA219" i="12"/>
  <c r="E219" i="12" s="1"/>
  <c r="LX216" i="12"/>
  <c r="U216" i="12" s="1"/>
  <c r="DA218" i="21"/>
  <c r="U218" i="21" s="1"/>
  <c r="EE219" i="12"/>
  <c r="I219" i="12" s="1"/>
  <c r="J219" i="12" s="1"/>
  <c r="ED220" i="12"/>
  <c r="G220" i="12" s="1"/>
  <c r="H220" i="12" s="1"/>
  <c r="CZ219" i="21"/>
  <c r="U219" i="21" s="1"/>
  <c r="ED219" i="12"/>
  <c r="G219" i="12" s="1"/>
  <c r="H219" i="12" s="1"/>
  <c r="ED216" i="12"/>
  <c r="G216" i="12" s="1"/>
  <c r="H216" i="12" s="1"/>
  <c r="HX217" i="12"/>
  <c r="HY217" i="12" s="1"/>
  <c r="EE216" i="12"/>
  <c r="I216" i="12" s="1"/>
  <c r="J216" i="12" s="1"/>
  <c r="DX217" i="12"/>
  <c r="DW217" i="12"/>
  <c r="EC217" i="12"/>
  <c r="LW217" i="12"/>
  <c r="LX217" i="12" s="1"/>
  <c r="EE220" i="12"/>
  <c r="I220" i="12" s="1"/>
  <c r="J220" i="12" s="1"/>
  <c r="EE115" i="12"/>
  <c r="I115" i="12" s="1"/>
  <c r="J115" i="12" s="1"/>
  <c r="CY220" i="21"/>
  <c r="DA220" i="21" s="1"/>
  <c r="BY220" i="21"/>
  <c r="BZ220" i="21" s="1"/>
  <c r="AY220" i="21"/>
  <c r="AZ220" i="21" s="1"/>
  <c r="BY216" i="21"/>
  <c r="CA216" i="21" s="1"/>
  <c r="CY216" i="21"/>
  <c r="DA216" i="21" s="1"/>
  <c r="AY216" i="21"/>
  <c r="BA216" i="21" s="1"/>
  <c r="BY154" i="21"/>
  <c r="CA154" i="21" s="1"/>
  <c r="Z37" i="21"/>
  <c r="R59" i="21"/>
  <c r="R136" i="21"/>
  <c r="R48" i="21"/>
  <c r="R37" i="21"/>
  <c r="R28" i="21"/>
  <c r="Z130" i="21"/>
  <c r="R32" i="21"/>
  <c r="R61" i="21"/>
  <c r="R87" i="21"/>
  <c r="R124" i="21"/>
  <c r="Z49" i="21"/>
  <c r="R101" i="21"/>
  <c r="R85" i="21"/>
  <c r="R153" i="21"/>
  <c r="R117" i="21"/>
  <c r="Z59" i="21"/>
  <c r="Z32" i="21"/>
  <c r="Z132" i="21"/>
  <c r="Z73" i="21"/>
  <c r="Z92" i="21"/>
  <c r="Z106" i="21"/>
  <c r="Z123" i="21"/>
  <c r="Z46" i="21"/>
  <c r="Z140" i="21"/>
  <c r="Z113" i="21"/>
  <c r="Z118" i="21"/>
  <c r="Z117" i="21"/>
  <c r="R138" i="21"/>
  <c r="R33" i="21"/>
  <c r="R144" i="21"/>
  <c r="J105" i="21"/>
  <c r="Z61" i="21"/>
  <c r="Z136" i="21"/>
  <c r="J86" i="21"/>
  <c r="R49" i="21"/>
  <c r="Z114" i="21"/>
  <c r="Z128" i="21"/>
  <c r="R47" i="21"/>
  <c r="R89" i="21"/>
  <c r="Z67" i="21"/>
  <c r="Z28" i="21"/>
  <c r="Z97" i="21"/>
  <c r="AY221" i="21"/>
  <c r="BA221" i="21" s="1"/>
  <c r="BY221" i="21"/>
  <c r="BZ221" i="21" s="1"/>
  <c r="CY221" i="21"/>
  <c r="CZ221" i="21" s="1"/>
  <c r="Z151" i="21"/>
  <c r="Z126" i="21"/>
  <c r="R123" i="21"/>
  <c r="R135" i="21"/>
  <c r="Z122" i="21"/>
  <c r="Z135" i="21"/>
  <c r="Z48" i="21"/>
  <c r="Z105" i="21"/>
  <c r="Z60" i="21"/>
  <c r="R130" i="21"/>
  <c r="Z88" i="21"/>
  <c r="Z137" i="21"/>
  <c r="R114" i="21"/>
  <c r="R107" i="21"/>
  <c r="R116" i="21"/>
  <c r="Z47" i="21"/>
  <c r="Z86" i="21"/>
  <c r="Z101" i="21"/>
  <c r="Z57" i="21"/>
  <c r="Z58" i="21"/>
  <c r="Z153" i="21"/>
  <c r="R78" i="21"/>
  <c r="R113" i="21"/>
  <c r="Z144" i="21"/>
  <c r="Z89" i="21"/>
  <c r="Z154" i="21"/>
  <c r="R143" i="21"/>
  <c r="R30" i="21"/>
  <c r="R51" i="21"/>
  <c r="R118" i="21"/>
  <c r="Z52" i="21"/>
  <c r="Z42" i="21"/>
  <c r="Z31" i="21"/>
  <c r="Z87" i="21"/>
  <c r="Z147" i="21"/>
  <c r="Z96" i="21"/>
  <c r="Z98" i="21"/>
  <c r="R58" i="21"/>
  <c r="R122" i="21"/>
  <c r="R67" i="21"/>
  <c r="Z116" i="21"/>
  <c r="R154" i="21"/>
  <c r="Z148" i="21"/>
  <c r="Z124" i="21"/>
  <c r="R126" i="21"/>
  <c r="R151" i="21"/>
  <c r="Z143" i="21"/>
  <c r="Z115" i="21"/>
  <c r="R119" i="21"/>
  <c r="R137" i="21"/>
  <c r="R106" i="21"/>
  <c r="J60" i="21"/>
  <c r="Z50" i="21"/>
  <c r="Z138" i="21"/>
  <c r="Z139" i="21"/>
  <c r="J114" i="21"/>
  <c r="X105" i="21"/>
  <c r="X98" i="21"/>
  <c r="X31" i="21"/>
  <c r="Z78" i="21"/>
  <c r="X48" i="21"/>
  <c r="X87" i="21"/>
  <c r="R54" i="21"/>
  <c r="R139" i="21"/>
  <c r="R148" i="21"/>
  <c r="R60" i="21"/>
  <c r="R132" i="21"/>
  <c r="J123" i="21"/>
  <c r="J88" i="21"/>
  <c r="J138" i="21"/>
  <c r="J57" i="21"/>
  <c r="R128" i="21"/>
  <c r="J85" i="21"/>
  <c r="J98" i="21"/>
  <c r="R115" i="21"/>
  <c r="R46" i="21"/>
  <c r="R92" i="21"/>
  <c r="R52" i="21"/>
  <c r="R98" i="21"/>
  <c r="R96" i="21"/>
  <c r="R97" i="21"/>
  <c r="J32" i="21"/>
  <c r="R31" i="21"/>
  <c r="J49" i="21"/>
  <c r="R42" i="21"/>
  <c r="R57" i="21"/>
  <c r="R50" i="21"/>
  <c r="J119" i="21"/>
  <c r="J135" i="21"/>
  <c r="R140" i="21"/>
  <c r="R147" i="21"/>
  <c r="J139" i="21"/>
  <c r="J78" i="21"/>
  <c r="J126" i="21"/>
  <c r="J37" i="21"/>
  <c r="J148" i="21"/>
  <c r="P135" i="21"/>
  <c r="P67" i="21"/>
  <c r="P48" i="21"/>
  <c r="P87" i="21"/>
  <c r="J96" i="21"/>
  <c r="J33" i="21"/>
  <c r="J54" i="21"/>
  <c r="J136" i="21"/>
  <c r="J107" i="21"/>
  <c r="J115" i="21"/>
  <c r="J87" i="21"/>
  <c r="J106" i="21"/>
  <c r="J89" i="21"/>
  <c r="J153" i="21"/>
  <c r="J61" i="21"/>
  <c r="J51" i="21"/>
  <c r="J116" i="21"/>
  <c r="J28" i="21"/>
  <c r="J31" i="21"/>
  <c r="J143" i="21"/>
  <c r="J137" i="21"/>
  <c r="J48" i="21"/>
  <c r="J42" i="21"/>
  <c r="J50" i="21"/>
  <c r="J154" i="21"/>
  <c r="J59" i="21"/>
  <c r="J132" i="21"/>
  <c r="J30" i="21"/>
  <c r="J140" i="21"/>
  <c r="J147" i="21"/>
  <c r="J130" i="21"/>
  <c r="J58" i="21"/>
  <c r="H148" i="21"/>
  <c r="J144" i="21"/>
  <c r="H128" i="21"/>
  <c r="J47" i="21"/>
  <c r="J67" i="21"/>
  <c r="J101" i="21"/>
  <c r="J117" i="21"/>
  <c r="J122" i="21"/>
  <c r="J46" i="21"/>
  <c r="J128" i="21"/>
  <c r="H78" i="21"/>
  <c r="BY128" i="21"/>
  <c r="BZ128" i="21" s="1"/>
  <c r="BA109" i="21"/>
  <c r="E109" i="21" s="1"/>
  <c r="BA134" i="21"/>
  <c r="E134" i="21" s="1"/>
  <c r="BA56" i="21"/>
  <c r="E56" i="21" s="1"/>
  <c r="BA111" i="21"/>
  <c r="E111" i="21" s="1"/>
  <c r="AY50" i="21"/>
  <c r="AZ50" i="21" s="1"/>
  <c r="AY105" i="21"/>
  <c r="AZ105" i="21" s="1"/>
  <c r="AY31" i="21"/>
  <c r="AZ31" i="21" s="1"/>
  <c r="BA125" i="21"/>
  <c r="E125" i="21" s="1"/>
  <c r="BA129" i="21"/>
  <c r="E129" i="21" s="1"/>
  <c r="AZ70" i="21"/>
  <c r="E70" i="21" s="1"/>
  <c r="BA77" i="21"/>
  <c r="E77" i="21" s="1"/>
  <c r="AY78" i="21"/>
  <c r="BA78" i="21" s="1"/>
  <c r="AY92" i="21"/>
  <c r="AZ92" i="21" s="1"/>
  <c r="AZ62" i="21"/>
  <c r="E62" i="21" s="1"/>
  <c r="AY54" i="21"/>
  <c r="AZ54" i="21" s="1"/>
  <c r="BA104" i="21"/>
  <c r="E104" i="21" s="1"/>
  <c r="AZ93" i="21"/>
  <c r="E93" i="21" s="1"/>
  <c r="AZ94" i="21"/>
  <c r="E94" i="21" s="1"/>
  <c r="AZ112" i="21"/>
  <c r="E112" i="21" s="1"/>
  <c r="AY147" i="21"/>
  <c r="AZ147" i="21" s="1"/>
  <c r="AZ121" i="21"/>
  <c r="E121" i="21" s="1"/>
  <c r="AY88" i="21"/>
  <c r="AZ88" i="21" s="1"/>
  <c r="AZ39" i="21"/>
  <c r="E39" i="21" s="1"/>
  <c r="BA103" i="21"/>
  <c r="E103" i="21" s="1"/>
  <c r="AY128" i="21"/>
  <c r="AZ128" i="21" s="1"/>
  <c r="AZ68" i="21"/>
  <c r="E68" i="21" s="1"/>
  <c r="AZ64" i="21"/>
  <c r="E64" i="21" s="1"/>
  <c r="AY58" i="21"/>
  <c r="AZ58" i="21" s="1"/>
  <c r="AZ100" i="21"/>
  <c r="E100" i="21" s="1"/>
  <c r="AZ69" i="21"/>
  <c r="E69" i="21" s="1"/>
  <c r="AZ40" i="21"/>
  <c r="E40" i="21" s="1"/>
  <c r="AY61" i="21"/>
  <c r="AZ61" i="21" s="1"/>
  <c r="AZ75" i="21"/>
  <c r="E75" i="21" s="1"/>
  <c r="AY67" i="21"/>
  <c r="AZ67" i="21" s="1"/>
  <c r="AY46" i="21"/>
  <c r="BA46" i="21" s="1"/>
  <c r="AY139" i="21"/>
  <c r="BA139" i="21" s="1"/>
  <c r="AY86" i="21"/>
  <c r="BA86" i="21" s="1"/>
  <c r="AY138" i="21"/>
  <c r="BA138" i="21" s="1"/>
  <c r="AY101" i="21"/>
  <c r="BA101" i="21" s="1"/>
  <c r="AY118" i="21"/>
  <c r="BA118" i="21" s="1"/>
  <c r="AZ76" i="21"/>
  <c r="E76" i="21" s="1"/>
  <c r="AY148" i="21"/>
  <c r="AZ148" i="21" s="1"/>
  <c r="AY97" i="21"/>
  <c r="AZ97" i="21" s="1"/>
  <c r="AY144" i="21"/>
  <c r="AZ144" i="21" s="1"/>
  <c r="AY89" i="21"/>
  <c r="BA89" i="21" s="1"/>
  <c r="AZ95" i="21"/>
  <c r="E95" i="21" s="1"/>
  <c r="AZ110" i="21"/>
  <c r="E110" i="21" s="1"/>
  <c r="AY47" i="21"/>
  <c r="AZ47" i="21" s="1"/>
  <c r="AY154" i="21"/>
  <c r="BA154" i="21" s="1"/>
  <c r="AY132" i="21"/>
  <c r="AZ132" i="21" s="1"/>
  <c r="AY130" i="21"/>
  <c r="AZ130" i="21" s="1"/>
  <c r="AY60" i="21"/>
  <c r="BA60" i="21" s="1"/>
  <c r="AY85" i="21"/>
  <c r="AZ85" i="21" s="1"/>
  <c r="AY51" i="21"/>
  <c r="BA51" i="21" s="1"/>
  <c r="AY137" i="21"/>
  <c r="AZ137" i="21" s="1"/>
  <c r="AY116" i="21"/>
  <c r="BA116" i="21" s="1"/>
  <c r="AY30" i="21"/>
  <c r="BA30" i="21" s="1"/>
  <c r="AY32" i="21"/>
  <c r="BA32" i="21" s="1"/>
  <c r="AY96" i="21"/>
  <c r="AZ96" i="21" s="1"/>
  <c r="AY59" i="21"/>
  <c r="AZ59" i="21" s="1"/>
  <c r="AY113" i="21"/>
  <c r="BA113" i="21" s="1"/>
  <c r="BA27" i="21"/>
  <c r="E27" i="21" s="1"/>
  <c r="AZ65" i="21"/>
  <c r="E65" i="21" s="1"/>
  <c r="AY42" i="21"/>
  <c r="BA42" i="21" s="1"/>
  <c r="AY114" i="21"/>
  <c r="AZ114" i="21" s="1"/>
  <c r="AZ72" i="21"/>
  <c r="E72" i="21" s="1"/>
  <c r="BA127" i="21"/>
  <c r="AZ66" i="21"/>
  <c r="E66" i="21" s="1"/>
  <c r="AY48" i="21"/>
  <c r="BA48" i="21" s="1"/>
  <c r="AZ142" i="21"/>
  <c r="E142" i="21" s="1"/>
  <c r="AZ74" i="21"/>
  <c r="E74" i="21" s="1"/>
  <c r="AZ36" i="21"/>
  <c r="E36" i="21" s="1"/>
  <c r="AY124" i="21"/>
  <c r="BA124" i="21" s="1"/>
  <c r="AY117" i="21"/>
  <c r="AZ117" i="21" s="1"/>
  <c r="AY151" i="21"/>
  <c r="AZ151" i="21" s="1"/>
  <c r="AY123" i="21"/>
  <c r="AZ123" i="21" s="1"/>
  <c r="BA102" i="21"/>
  <c r="E102" i="21" s="1"/>
  <c r="AY106" i="21"/>
  <c r="AZ106" i="21" s="1"/>
  <c r="AY87" i="21"/>
  <c r="BA87" i="21" s="1"/>
  <c r="AY28" i="21"/>
  <c r="BA28" i="21" s="1"/>
  <c r="AZ41" i="21"/>
  <c r="E41" i="21" s="1"/>
  <c r="AY107" i="21"/>
  <c r="BA107" i="21" s="1"/>
  <c r="AY140" i="21"/>
  <c r="BA140" i="21" s="1"/>
  <c r="AY136" i="21"/>
  <c r="BA136" i="21" s="1"/>
  <c r="AY135" i="21"/>
  <c r="AZ135" i="21" s="1"/>
  <c r="AY33" i="21"/>
  <c r="BA33" i="21" s="1"/>
  <c r="AY37" i="21"/>
  <c r="AZ37" i="21" s="1"/>
  <c r="AY122" i="21"/>
  <c r="AZ122" i="21" s="1"/>
  <c r="AY49" i="21"/>
  <c r="AZ49" i="21" s="1"/>
  <c r="AY119" i="21"/>
  <c r="BA119" i="21" s="1"/>
  <c r="AY73" i="21"/>
  <c r="AZ73" i="21" s="1"/>
  <c r="AY153" i="21"/>
  <c r="BA153" i="21" s="1"/>
  <c r="AZ63" i="21"/>
  <c r="E63" i="21" s="1"/>
  <c r="AY52" i="21"/>
  <c r="BA52" i="21" s="1"/>
  <c r="AY98" i="21"/>
  <c r="AZ98" i="21" s="1"/>
  <c r="AY143" i="21"/>
  <c r="AZ143" i="21" s="1"/>
  <c r="AY57" i="21"/>
  <c r="AZ57" i="21" s="1"/>
  <c r="BA91" i="21"/>
  <c r="E91" i="21" s="1"/>
  <c r="AY115" i="21"/>
  <c r="BA115" i="21" s="1"/>
  <c r="AZ29" i="21"/>
  <c r="E29" i="21" s="1"/>
  <c r="AY126" i="21"/>
  <c r="AZ126" i="21" s="1"/>
  <c r="CY73" i="21"/>
  <c r="CZ73" i="21" s="1"/>
  <c r="CY143" i="21"/>
  <c r="DA143" i="21" s="1"/>
  <c r="BY101" i="21"/>
  <c r="BZ101" i="21" s="1"/>
  <c r="CY148" i="21"/>
  <c r="CZ148" i="21" s="1"/>
  <c r="CY147" i="21"/>
  <c r="CZ147" i="21" s="1"/>
  <c r="BY130" i="21"/>
  <c r="BZ130" i="21" s="1"/>
  <c r="BY148" i="21"/>
  <c r="BZ148" i="21" s="1"/>
  <c r="CY154" i="21"/>
  <c r="CZ154" i="21" s="1"/>
  <c r="BY151" i="21"/>
  <c r="CA151" i="21" s="1"/>
  <c r="CY153" i="21"/>
  <c r="DA153" i="21" s="1"/>
  <c r="BY153" i="21"/>
  <c r="BZ153" i="21" s="1"/>
  <c r="BY144" i="21"/>
  <c r="CA144" i="21" s="1"/>
  <c r="CY144" i="21"/>
  <c r="DA144" i="21" s="1"/>
  <c r="CY140" i="21"/>
  <c r="CZ140" i="21" s="1"/>
  <c r="CY137" i="21"/>
  <c r="CZ137" i="21" s="1"/>
  <c r="CY130" i="21"/>
  <c r="CZ130" i="21" s="1"/>
  <c r="BY143" i="21"/>
  <c r="BZ143" i="21" s="1"/>
  <c r="BY147" i="21"/>
  <c r="CA147" i="21" s="1"/>
  <c r="CZ142" i="21"/>
  <c r="U142" i="21" s="1"/>
  <c r="CY28" i="21"/>
  <c r="CZ28" i="21" s="1"/>
  <c r="CY151" i="21"/>
  <c r="CZ151" i="21" s="1"/>
  <c r="BY136" i="21"/>
  <c r="BZ136" i="21" s="1"/>
  <c r="BZ142" i="21"/>
  <c r="M142" i="21" s="1"/>
  <c r="CY139" i="21"/>
  <c r="DA139" i="21" s="1"/>
  <c r="BY140" i="21"/>
  <c r="BZ140" i="21" s="1"/>
  <c r="BY138" i="21"/>
  <c r="CA138" i="21" s="1"/>
  <c r="BY139" i="21"/>
  <c r="CA139" i="21" s="1"/>
  <c r="BY137" i="21"/>
  <c r="BZ137" i="21" s="1"/>
  <c r="CA64" i="21"/>
  <c r="M64" i="21" s="1"/>
  <c r="CY46" i="21"/>
  <c r="CZ46" i="21" s="1"/>
  <c r="BY67" i="21"/>
  <c r="CA67" i="21" s="1"/>
  <c r="CY47" i="21"/>
  <c r="CZ47" i="21" s="1"/>
  <c r="CY105" i="21"/>
  <c r="CZ105" i="21" s="1"/>
  <c r="CY92" i="21"/>
  <c r="CZ92" i="21" s="1"/>
  <c r="CY51" i="21"/>
  <c r="DA51" i="21" s="1"/>
  <c r="BY117" i="21"/>
  <c r="CA117" i="21" s="1"/>
  <c r="CY58" i="21"/>
  <c r="CZ58" i="21" s="1"/>
  <c r="BY88" i="21"/>
  <c r="CA88" i="21" s="1"/>
  <c r="BY49" i="21"/>
  <c r="CA49" i="21" s="1"/>
  <c r="CY106" i="21"/>
  <c r="DA106" i="21" s="1"/>
  <c r="BY73" i="21"/>
  <c r="BZ73" i="21" s="1"/>
  <c r="CY138" i="21"/>
  <c r="DA138" i="21" s="1"/>
  <c r="CY48" i="21"/>
  <c r="CZ48" i="21" s="1"/>
  <c r="BY116" i="21"/>
  <c r="BZ116" i="21" s="1"/>
  <c r="BY42" i="21"/>
  <c r="BZ42" i="21" s="1"/>
  <c r="CY123" i="21"/>
  <c r="DA123" i="21" s="1"/>
  <c r="BY92" i="21"/>
  <c r="BZ92" i="21" s="1"/>
  <c r="BY32" i="21"/>
  <c r="CA32" i="21" s="1"/>
  <c r="BY46" i="21"/>
  <c r="CA46" i="21" s="1"/>
  <c r="CY136" i="21"/>
  <c r="CZ136" i="21" s="1"/>
  <c r="BY52" i="21"/>
  <c r="CA52" i="21" s="1"/>
  <c r="BY51" i="21"/>
  <c r="CA51" i="21" s="1"/>
  <c r="BY96" i="21"/>
  <c r="CA96" i="21" s="1"/>
  <c r="DA94" i="21"/>
  <c r="U94" i="21" s="1"/>
  <c r="CA104" i="21"/>
  <c r="M104" i="21" s="1"/>
  <c r="CY54" i="21"/>
  <c r="CZ54" i="21" s="1"/>
  <c r="BY50" i="21"/>
  <c r="BZ50" i="21" s="1"/>
  <c r="CY85" i="21"/>
  <c r="DA85" i="21" s="1"/>
  <c r="CY128" i="21"/>
  <c r="CZ128" i="21" s="1"/>
  <c r="BY47" i="21"/>
  <c r="CA47" i="21" s="1"/>
  <c r="DA121" i="21"/>
  <c r="U121" i="21" s="1"/>
  <c r="BY123" i="21"/>
  <c r="CA123" i="21" s="1"/>
  <c r="CY107" i="21"/>
  <c r="DA107" i="21" s="1"/>
  <c r="BY132" i="21"/>
  <c r="CA132" i="21" s="1"/>
  <c r="DA104" i="21"/>
  <c r="U104" i="21" s="1"/>
  <c r="CA134" i="21"/>
  <c r="M134" i="21" s="1"/>
  <c r="BY105" i="21"/>
  <c r="CA105" i="21" s="1"/>
  <c r="DA109" i="21"/>
  <c r="U109" i="21" s="1"/>
  <c r="BY57" i="21"/>
  <c r="BZ57" i="21" s="1"/>
  <c r="CY61" i="21"/>
  <c r="CZ61" i="21" s="1"/>
  <c r="BY89" i="21"/>
  <c r="CA89" i="21" s="1"/>
  <c r="CY50" i="21"/>
  <c r="CZ50" i="21" s="1"/>
  <c r="DA125" i="21"/>
  <c r="U125" i="21" s="1"/>
  <c r="CY52" i="21"/>
  <c r="CZ52" i="21" s="1"/>
  <c r="CY49" i="21"/>
  <c r="CZ49" i="21" s="1"/>
  <c r="BY124" i="21"/>
  <c r="BZ124" i="21" s="1"/>
  <c r="BY118" i="21"/>
  <c r="CA118" i="21" s="1"/>
  <c r="CA109" i="21"/>
  <c r="M109" i="21" s="1"/>
  <c r="BY58" i="21"/>
  <c r="CA58" i="21" s="1"/>
  <c r="CY118" i="21"/>
  <c r="DA118" i="21" s="1"/>
  <c r="BY86" i="21"/>
  <c r="BZ86" i="21" s="1"/>
  <c r="CY117" i="21"/>
  <c r="DA117" i="21" s="1"/>
  <c r="BY78" i="21"/>
  <c r="CA78" i="21" s="1"/>
  <c r="CY60" i="21"/>
  <c r="DA60" i="21" s="1"/>
  <c r="CY37" i="21"/>
  <c r="CZ37" i="21" s="1"/>
  <c r="CY30" i="21"/>
  <c r="CZ30" i="21" s="1"/>
  <c r="DA36" i="21"/>
  <c r="U36" i="21" s="1"/>
  <c r="BY48" i="21"/>
  <c r="BZ48" i="21" s="1"/>
  <c r="CY67" i="21"/>
  <c r="DA67" i="21" s="1"/>
  <c r="BY28" i="21"/>
  <c r="CA28" i="21" s="1"/>
  <c r="CY98" i="21"/>
  <c r="CZ98" i="21" s="1"/>
  <c r="CY31" i="21"/>
  <c r="DA31" i="21" s="1"/>
  <c r="CA103" i="21"/>
  <c r="M103" i="21" s="1"/>
  <c r="BY85" i="21"/>
  <c r="CA85" i="21" s="1"/>
  <c r="BY31" i="21"/>
  <c r="BZ31" i="21" s="1"/>
  <c r="CY32" i="21"/>
  <c r="CZ32" i="21" s="1"/>
  <c r="CA29" i="21"/>
  <c r="M29" i="21" s="1"/>
  <c r="BY37" i="21"/>
  <c r="BZ37" i="21" s="1"/>
  <c r="CY57" i="21"/>
  <c r="CZ57" i="21" s="1"/>
  <c r="CZ103" i="21"/>
  <c r="U103" i="21" s="1"/>
  <c r="BY97" i="21"/>
  <c r="BZ97" i="21" s="1"/>
  <c r="DA134" i="21"/>
  <c r="U134" i="21" s="1"/>
  <c r="BY60" i="21"/>
  <c r="CA60" i="21" s="1"/>
  <c r="CY59" i="21"/>
  <c r="DA59" i="21" s="1"/>
  <c r="CY126" i="21"/>
  <c r="CZ126" i="21" s="1"/>
  <c r="BY33" i="21"/>
  <c r="BZ33" i="21" s="1"/>
  <c r="BY87" i="21"/>
  <c r="BZ87" i="21" s="1"/>
  <c r="BZ68" i="21"/>
  <c r="M68" i="21" s="1"/>
  <c r="BY59" i="21"/>
  <c r="CZ65" i="21"/>
  <c r="U65" i="21" s="1"/>
  <c r="BZ75" i="21"/>
  <c r="M75" i="21" s="1"/>
  <c r="DA56" i="21"/>
  <c r="U56" i="21" s="1"/>
  <c r="CA121" i="21"/>
  <c r="M121" i="21" s="1"/>
  <c r="BY135" i="21"/>
  <c r="BZ135" i="21" s="1"/>
  <c r="CZ74" i="21"/>
  <c r="U74" i="21" s="1"/>
  <c r="CY124" i="21"/>
  <c r="CZ124" i="21" s="1"/>
  <c r="BZ111" i="21"/>
  <c r="M111" i="21" s="1"/>
  <c r="BZ56" i="21"/>
  <c r="M56" i="21" s="1"/>
  <c r="CZ95" i="21"/>
  <c r="U95" i="21" s="1"/>
  <c r="BZ63" i="21"/>
  <c r="M63" i="21" s="1"/>
  <c r="BZ74" i="21"/>
  <c r="M74" i="21" s="1"/>
  <c r="BZ39" i="21"/>
  <c r="M39" i="21" s="1"/>
  <c r="BZ40" i="21"/>
  <c r="M40" i="21" s="1"/>
  <c r="CZ69" i="21"/>
  <c r="U69" i="21" s="1"/>
  <c r="CZ112" i="21"/>
  <c r="U112" i="21" s="1"/>
  <c r="CZ70" i="21"/>
  <c r="U70" i="21" s="1"/>
  <c r="CZ68" i="21"/>
  <c r="U68" i="21" s="1"/>
  <c r="CA69" i="21"/>
  <c r="M69" i="21" s="1"/>
  <c r="CZ111" i="21"/>
  <c r="U111" i="21" s="1"/>
  <c r="CZ75" i="21"/>
  <c r="U75" i="21" s="1"/>
  <c r="CZ41" i="21"/>
  <c r="U41" i="21" s="1"/>
  <c r="BZ110" i="21"/>
  <c r="M110" i="21" s="1"/>
  <c r="DA91" i="21"/>
  <c r="U91" i="21" s="1"/>
  <c r="BZ27" i="21"/>
  <c r="M27" i="21" s="1"/>
  <c r="DA127" i="21"/>
  <c r="BY115" i="21"/>
  <c r="BZ115" i="21" s="1"/>
  <c r="BZ65" i="21"/>
  <c r="M65" i="21" s="1"/>
  <c r="BZ66" i="21"/>
  <c r="M66" i="21" s="1"/>
  <c r="BZ125" i="21"/>
  <c r="M125" i="21" s="1"/>
  <c r="DA77" i="21"/>
  <c r="U77" i="21" s="1"/>
  <c r="CZ93" i="21"/>
  <c r="U93" i="21" s="1"/>
  <c r="BY122" i="21"/>
  <c r="BZ122" i="21" s="1"/>
  <c r="CY88" i="21"/>
  <c r="CZ88" i="21" s="1"/>
  <c r="CY89" i="21"/>
  <c r="DA89" i="21" s="1"/>
  <c r="CA102" i="21"/>
  <c r="M102" i="21" s="1"/>
  <c r="CY115" i="21"/>
  <c r="CZ115" i="21" s="1"/>
  <c r="BY106" i="21"/>
  <c r="CA106" i="21" s="1"/>
  <c r="CY33" i="21"/>
  <c r="CZ33" i="21" s="1"/>
  <c r="BY107" i="21"/>
  <c r="BZ107" i="21" s="1"/>
  <c r="CY86" i="21"/>
  <c r="DA86" i="21" s="1"/>
  <c r="CY114" i="21"/>
  <c r="DA114" i="21" s="1"/>
  <c r="CZ62" i="21"/>
  <c r="U62" i="21" s="1"/>
  <c r="BY98" i="21"/>
  <c r="CA98" i="21" s="1"/>
  <c r="DA102" i="21"/>
  <c r="U102" i="21" s="1"/>
  <c r="CY42" i="21"/>
  <c r="DA42" i="21" s="1"/>
  <c r="BZ62" i="21"/>
  <c r="M62" i="21" s="1"/>
  <c r="BZ76" i="21"/>
  <c r="M76" i="21" s="1"/>
  <c r="CY122" i="21"/>
  <c r="DA122" i="21" s="1"/>
  <c r="CZ66" i="21"/>
  <c r="U66" i="21" s="1"/>
  <c r="CY101" i="21"/>
  <c r="CZ101" i="21" s="1"/>
  <c r="CY132" i="21"/>
  <c r="CZ132" i="21" s="1"/>
  <c r="DA27" i="21"/>
  <c r="U27" i="21" s="1"/>
  <c r="CY78" i="21"/>
  <c r="DA78" i="21" s="1"/>
  <c r="BZ77" i="21"/>
  <c r="M77" i="21" s="1"/>
  <c r="CZ100" i="21"/>
  <c r="U100" i="21" s="1"/>
  <c r="CY97" i="21"/>
  <c r="DA97" i="21" s="1"/>
  <c r="BZ129" i="21"/>
  <c r="M129" i="21" s="1"/>
  <c r="BZ93" i="21"/>
  <c r="M93" i="21" s="1"/>
  <c r="CA36" i="21"/>
  <c r="M36" i="21" s="1"/>
  <c r="CA127" i="21"/>
  <c r="CY113" i="21"/>
  <c r="DA113" i="21" s="1"/>
  <c r="BY114" i="21"/>
  <c r="BZ114" i="21" s="1"/>
  <c r="BZ94" i="21"/>
  <c r="M94" i="21" s="1"/>
  <c r="DA72" i="21"/>
  <c r="U72" i="21" s="1"/>
  <c r="BY119" i="21"/>
  <c r="BZ119" i="21" s="1"/>
  <c r="CZ29" i="21"/>
  <c r="U29" i="21" s="1"/>
  <c r="CZ76" i="21"/>
  <c r="U76" i="21" s="1"/>
  <c r="BZ112" i="21"/>
  <c r="M112" i="21" s="1"/>
  <c r="BY61" i="21"/>
  <c r="CA61" i="21" s="1"/>
  <c r="CY135" i="21"/>
  <c r="CZ135" i="21" s="1"/>
  <c r="BY113" i="21"/>
  <c r="CA113" i="21" s="1"/>
  <c r="BY54" i="21"/>
  <c r="CA54" i="21" s="1"/>
  <c r="CY96" i="21"/>
  <c r="CZ96" i="21" s="1"/>
  <c r="CA91" i="21"/>
  <c r="M91" i="21" s="1"/>
  <c r="CY116" i="21"/>
  <c r="DA116" i="21" s="1"/>
  <c r="BZ70" i="21"/>
  <c r="M70" i="21" s="1"/>
  <c r="CY87" i="21"/>
  <c r="DA87" i="21" s="1"/>
  <c r="BZ95" i="21"/>
  <c r="M95" i="21" s="1"/>
  <c r="BZ41" i="21"/>
  <c r="M41" i="21" s="1"/>
  <c r="CZ63" i="21"/>
  <c r="U63" i="21" s="1"/>
  <c r="CY119" i="21"/>
  <c r="CZ119" i="21" s="1"/>
  <c r="CZ110" i="21"/>
  <c r="U110" i="21" s="1"/>
  <c r="CZ39" i="21"/>
  <c r="U39" i="21" s="1"/>
  <c r="CZ64" i="21"/>
  <c r="U64" i="21" s="1"/>
  <c r="CZ40" i="21"/>
  <c r="U40" i="21" s="1"/>
  <c r="BY30" i="21"/>
  <c r="BZ30" i="21" s="1"/>
  <c r="BY126" i="21"/>
  <c r="BZ126" i="21" s="1"/>
  <c r="BZ100" i="21"/>
  <c r="M100" i="21" s="1"/>
  <c r="CA72" i="21"/>
  <c r="M72" i="21" s="1"/>
  <c r="DA129" i="21"/>
  <c r="U129" i="21" s="1"/>
  <c r="EE29" i="12"/>
  <c r="I29" i="12" s="1"/>
  <c r="ED29" i="12"/>
  <c r="G29" i="12" s="1"/>
  <c r="AA37" i="21"/>
  <c r="AA39" i="21"/>
  <c r="H111" i="12"/>
  <c r="EE130" i="12"/>
  <c r="I130" i="12" s="1"/>
  <c r="J130" i="12" s="1"/>
  <c r="EE126" i="12"/>
  <c r="I126" i="12" s="1"/>
  <c r="J126" i="12" s="1"/>
  <c r="DX114" i="12"/>
  <c r="LW128" i="12"/>
  <c r="LX128" i="12" s="1"/>
  <c r="ED118" i="12"/>
  <c r="G118" i="12" s="1"/>
  <c r="H118" i="12" s="1"/>
  <c r="LW130" i="12"/>
  <c r="LY130" i="12" s="1"/>
  <c r="DY129" i="12"/>
  <c r="DZ129" i="12" s="1"/>
  <c r="DW114" i="12"/>
  <c r="EE117" i="12"/>
  <c r="I117" i="12" s="1"/>
  <c r="J117" i="12" s="1"/>
  <c r="EC114" i="12"/>
  <c r="K114" i="12" s="1"/>
  <c r="ED119" i="12"/>
  <c r="G119" i="12" s="1"/>
  <c r="H119" i="12" s="1"/>
  <c r="DY111" i="12"/>
  <c r="EA111" i="12" s="1"/>
  <c r="EE118" i="12"/>
  <c r="I118" i="12" s="1"/>
  <c r="J118" i="12" s="1"/>
  <c r="EC130" i="12"/>
  <c r="K130" i="12" s="1"/>
  <c r="DW130" i="12"/>
  <c r="DX130" i="12"/>
  <c r="EE116" i="12"/>
  <c r="I116" i="12" s="1"/>
  <c r="J116" i="12" s="1"/>
  <c r="ED117" i="12"/>
  <c r="G117" i="12" s="1"/>
  <c r="H117" i="12" s="1"/>
  <c r="J125" i="12"/>
  <c r="H125" i="12"/>
  <c r="EE119" i="12"/>
  <c r="I119" i="12" s="1"/>
  <c r="J119" i="12" s="1"/>
  <c r="DY125" i="12"/>
  <c r="EA125" i="12" s="1"/>
  <c r="J111" i="12"/>
  <c r="H129" i="12"/>
  <c r="J129" i="12"/>
  <c r="ED116" i="12"/>
  <c r="G116" i="12" s="1"/>
  <c r="H116" i="12" s="1"/>
  <c r="HX130" i="12"/>
  <c r="HY130" i="12" s="1"/>
  <c r="HX126" i="12"/>
  <c r="HY126" i="12" s="1"/>
  <c r="DW126" i="12"/>
  <c r="DX126" i="12"/>
  <c r="EC126" i="12"/>
  <c r="K126" i="12" s="1"/>
  <c r="LW126" i="12"/>
  <c r="LY126" i="12" s="1"/>
  <c r="EE113" i="12"/>
  <c r="I113" i="12" s="1"/>
  <c r="J113" i="12" s="1"/>
  <c r="ED113" i="12"/>
  <c r="G113" i="12" s="1"/>
  <c r="H113" i="12" s="1"/>
  <c r="EE114" i="12"/>
  <c r="I114" i="12" s="1"/>
  <c r="J114" i="12" s="1"/>
  <c r="ED114" i="12"/>
  <c r="G114" i="12" s="1"/>
  <c r="H114" i="12" s="1"/>
  <c r="R12" i="21"/>
  <c r="P12" i="21"/>
  <c r="CX20" i="21"/>
  <c r="CX18" i="21"/>
  <c r="CX24" i="21"/>
  <c r="CX17" i="21"/>
  <c r="CX21" i="21"/>
  <c r="I12" i="21"/>
  <c r="J12" i="21" s="1"/>
  <c r="H12" i="21"/>
  <c r="AW12" i="21"/>
  <c r="BC12" i="21"/>
  <c r="K12" i="21" s="1"/>
  <c r="AX12" i="21"/>
  <c r="CW17" i="21"/>
  <c r="CW21" i="21"/>
  <c r="CW24" i="21"/>
  <c r="CW18" i="21"/>
  <c r="CW20" i="21"/>
  <c r="DC21" i="21"/>
  <c r="AA21" i="21" s="1"/>
  <c r="Y18" i="21"/>
  <c r="Z18" i="21" s="1"/>
  <c r="Y20" i="21"/>
  <c r="Z20" i="21" s="1"/>
  <c r="Y24" i="21"/>
  <c r="Z24" i="21" s="1"/>
  <c r="X21" i="21"/>
  <c r="X17" i="21"/>
  <c r="BY13" i="21"/>
  <c r="BZ13" i="21" s="1"/>
  <c r="CY12" i="21"/>
  <c r="CZ12" i="21" s="1"/>
  <c r="Y21" i="21"/>
  <c r="Z21" i="21" s="1"/>
  <c r="CY11" i="21"/>
  <c r="CZ11" i="21" s="1"/>
  <c r="X24" i="21"/>
  <c r="DC24" i="21"/>
  <c r="AA24" i="21" s="1"/>
  <c r="BY12" i="21"/>
  <c r="CA12" i="21" s="1"/>
  <c r="DC20" i="21"/>
  <c r="AA20" i="21" s="1"/>
  <c r="DC17" i="21"/>
  <c r="AA17" i="21" s="1"/>
  <c r="X20" i="21"/>
  <c r="Y17" i="21"/>
  <c r="Z17" i="21" s="1"/>
  <c r="X18" i="21"/>
  <c r="DC18" i="21"/>
  <c r="AA18" i="21" s="1"/>
  <c r="Q13" i="21"/>
  <c r="P123" i="12"/>
  <c r="LW124" i="12"/>
  <c r="LY124" i="12" s="1"/>
  <c r="H112" i="12"/>
  <c r="HX148" i="12"/>
  <c r="HZ148" i="12" s="1"/>
  <c r="ED143" i="12"/>
  <c r="G143" i="12" s="1"/>
  <c r="H143" i="12" s="1"/>
  <c r="HX140" i="12"/>
  <c r="HY140" i="12" s="1"/>
  <c r="ED154" i="12"/>
  <c r="G154" i="12" s="1"/>
  <c r="H154" i="12" s="1"/>
  <c r="HX138" i="12"/>
  <c r="HY138" i="12" s="1"/>
  <c r="EE139" i="12"/>
  <c r="I139" i="12" s="1"/>
  <c r="J139" i="12" s="1"/>
  <c r="ED153" i="12"/>
  <c r="G153" i="12" s="1"/>
  <c r="H153" i="12" s="1"/>
  <c r="ED138" i="12"/>
  <c r="G138" i="12" s="1"/>
  <c r="H138" i="12" s="1"/>
  <c r="EE153" i="12"/>
  <c r="I153" i="12" s="1"/>
  <c r="J153" i="12" s="1"/>
  <c r="EE135" i="12"/>
  <c r="I135" i="12" s="1"/>
  <c r="J135" i="12" s="1"/>
  <c r="ED147" i="12"/>
  <c r="G147" i="12" s="1"/>
  <c r="H147" i="12" s="1"/>
  <c r="LW136" i="12"/>
  <c r="LX136" i="12" s="1"/>
  <c r="EE147" i="12"/>
  <c r="I147" i="12" s="1"/>
  <c r="J147" i="12" s="1"/>
  <c r="ED151" i="12"/>
  <c r="G151" i="12" s="1"/>
  <c r="H151" i="12" s="1"/>
  <c r="ED135" i="12"/>
  <c r="G135" i="12" s="1"/>
  <c r="H135" i="12" s="1"/>
  <c r="EE154" i="12"/>
  <c r="I154" i="12" s="1"/>
  <c r="J154" i="12" s="1"/>
  <c r="ED148" i="12"/>
  <c r="G148" i="12" s="1"/>
  <c r="H148" i="12" s="1"/>
  <c r="ED136" i="12"/>
  <c r="G136" i="12" s="1"/>
  <c r="H136" i="12" s="1"/>
  <c r="DY142" i="12"/>
  <c r="DZ142" i="12" s="1"/>
  <c r="LW140" i="12"/>
  <c r="LX140" i="12" s="1"/>
  <c r="LW153" i="12"/>
  <c r="LX153" i="12" s="1"/>
  <c r="EE151" i="12"/>
  <c r="I151" i="12" s="1"/>
  <c r="J151" i="12" s="1"/>
  <c r="ED144" i="12"/>
  <c r="G144" i="12" s="1"/>
  <c r="H144" i="12" s="1"/>
  <c r="EE148" i="12"/>
  <c r="I148" i="12" s="1"/>
  <c r="J148" i="12" s="1"/>
  <c r="EE136" i="12"/>
  <c r="I136" i="12" s="1"/>
  <c r="J136" i="12" s="1"/>
  <c r="EE143" i="12"/>
  <c r="I143" i="12" s="1"/>
  <c r="J143" i="12" s="1"/>
  <c r="EE140" i="12"/>
  <c r="I140" i="12" s="1"/>
  <c r="J140" i="12" s="1"/>
  <c r="ED139" i="12"/>
  <c r="G139" i="12" s="1"/>
  <c r="H139" i="12" s="1"/>
  <c r="EE144" i="12"/>
  <c r="I144" i="12" s="1"/>
  <c r="J144" i="12" s="1"/>
  <c r="EE138" i="12"/>
  <c r="I138" i="12" s="1"/>
  <c r="J138" i="12" s="1"/>
  <c r="ED140" i="12"/>
  <c r="G140" i="12" s="1"/>
  <c r="H140" i="12" s="1"/>
  <c r="EC140" i="12"/>
  <c r="K140" i="12" s="1"/>
  <c r="DX140" i="12"/>
  <c r="DW140" i="12"/>
  <c r="DW139" i="12"/>
  <c r="EC139" i="12"/>
  <c r="K139" i="12" s="1"/>
  <c r="DX139" i="12"/>
  <c r="H134" i="12"/>
  <c r="LW135" i="12"/>
  <c r="LX135" i="12" s="1"/>
  <c r="DX153" i="12"/>
  <c r="DW153" i="12"/>
  <c r="EC153" i="12"/>
  <c r="K153" i="12" s="1"/>
  <c r="J142" i="12"/>
  <c r="H142" i="12"/>
  <c r="HX153" i="12"/>
  <c r="HZ153" i="12" s="1"/>
  <c r="EC138" i="12"/>
  <c r="K138" i="12" s="1"/>
  <c r="DX138" i="12"/>
  <c r="DW138" i="12"/>
  <c r="J134" i="12"/>
  <c r="DX151" i="12"/>
  <c r="EC151" i="12"/>
  <c r="K151" i="12" s="1"/>
  <c r="DW151" i="12"/>
  <c r="HX151" i="12"/>
  <c r="HY151" i="12" s="1"/>
  <c r="DY134" i="12"/>
  <c r="EA134" i="12" s="1"/>
  <c r="DW148" i="12"/>
  <c r="EC148" i="12"/>
  <c r="K148" i="12" s="1"/>
  <c r="DX148" i="12"/>
  <c r="HX136" i="12"/>
  <c r="HZ136" i="12" s="1"/>
  <c r="HX135" i="12"/>
  <c r="HZ135" i="12" s="1"/>
  <c r="LW148" i="12"/>
  <c r="LY148" i="12" s="1"/>
  <c r="LW151" i="12"/>
  <c r="LX151" i="12" s="1"/>
  <c r="LW138" i="12"/>
  <c r="LY138" i="12" s="1"/>
  <c r="EC136" i="12"/>
  <c r="K136" i="12" s="1"/>
  <c r="DX136" i="12"/>
  <c r="DW136" i="12"/>
  <c r="LW139" i="12"/>
  <c r="LY139" i="12" s="1"/>
  <c r="HX139" i="12"/>
  <c r="HZ139" i="12" s="1"/>
  <c r="EC135" i="12"/>
  <c r="K135" i="12" s="1"/>
  <c r="DX135" i="12"/>
  <c r="DW135" i="12"/>
  <c r="R143" i="12"/>
  <c r="P143" i="12"/>
  <c r="LW154" i="12"/>
  <c r="LY154" i="12" s="1"/>
  <c r="P147" i="12"/>
  <c r="R147" i="12"/>
  <c r="DX154" i="12"/>
  <c r="DW154" i="12"/>
  <c r="EC154" i="12"/>
  <c r="K154" i="12" s="1"/>
  <c r="HX143" i="12"/>
  <c r="HY143" i="12" s="1"/>
  <c r="LW144" i="12"/>
  <c r="LX144" i="12" s="1"/>
  <c r="LW147" i="12"/>
  <c r="LY147" i="12" s="1"/>
  <c r="HX154" i="12"/>
  <c r="HZ154" i="12" s="1"/>
  <c r="DX144" i="12"/>
  <c r="EC144" i="12"/>
  <c r="K144" i="12" s="1"/>
  <c r="DW144" i="12"/>
  <c r="EC143" i="12"/>
  <c r="K143" i="12" s="1"/>
  <c r="DX143" i="12"/>
  <c r="DW143" i="12"/>
  <c r="P144" i="12"/>
  <c r="R144" i="12"/>
  <c r="LW143" i="12"/>
  <c r="LX143" i="12" s="1"/>
  <c r="P154" i="12"/>
  <c r="R154" i="12"/>
  <c r="HX144" i="12"/>
  <c r="HZ144" i="12" s="1"/>
  <c r="EC147" i="12"/>
  <c r="K147" i="12" s="1"/>
  <c r="DX147" i="12"/>
  <c r="DW147" i="12"/>
  <c r="ED122" i="12"/>
  <c r="G122" i="12" s="1"/>
  <c r="H122" i="12" s="1"/>
  <c r="ED124" i="12"/>
  <c r="G124" i="12" s="1"/>
  <c r="H124" i="12" s="1"/>
  <c r="ED123" i="12"/>
  <c r="G123" i="12" s="1"/>
  <c r="H123" i="12" s="1"/>
  <c r="R122" i="12"/>
  <c r="EC124" i="12"/>
  <c r="K124" i="12" s="1"/>
  <c r="DX124" i="12"/>
  <c r="R123" i="12"/>
  <c r="EE124" i="12"/>
  <c r="I124" i="12" s="1"/>
  <c r="J124" i="12" s="1"/>
  <c r="DW122" i="12"/>
  <c r="DW124" i="12"/>
  <c r="DX122" i="12"/>
  <c r="EE122" i="12"/>
  <c r="I122" i="12" s="1"/>
  <c r="J122" i="12" s="1"/>
  <c r="EC122" i="12"/>
  <c r="K122" i="12" s="1"/>
  <c r="DW132" i="12"/>
  <c r="ED132" i="12"/>
  <c r="G132" i="12" s="1"/>
  <c r="H132" i="12" s="1"/>
  <c r="EE132" i="12"/>
  <c r="I132" i="12" s="1"/>
  <c r="J132" i="12" s="1"/>
  <c r="P122" i="12"/>
  <c r="DW123" i="12"/>
  <c r="LW122" i="12"/>
  <c r="LY122" i="12" s="1"/>
  <c r="EE123" i="12"/>
  <c r="I123" i="12" s="1"/>
  <c r="J123" i="12" s="1"/>
  <c r="HX124" i="12"/>
  <c r="HY124" i="12" s="1"/>
  <c r="HX122" i="12"/>
  <c r="HZ122" i="12" s="1"/>
  <c r="LW123" i="12"/>
  <c r="LX123" i="12" s="1"/>
  <c r="LW105" i="12"/>
  <c r="LY105" i="12" s="1"/>
  <c r="H72" i="12"/>
  <c r="HX123" i="12"/>
  <c r="HY123" i="12" s="1"/>
  <c r="DY121" i="12"/>
  <c r="DZ121" i="12" s="1"/>
  <c r="EC123" i="12"/>
  <c r="K123" i="12" s="1"/>
  <c r="DX123" i="12"/>
  <c r="HX132" i="12"/>
  <c r="HY132" i="12" s="1"/>
  <c r="DX132" i="12"/>
  <c r="EC132" i="12"/>
  <c r="K132" i="12" s="1"/>
  <c r="LW132" i="12"/>
  <c r="LY132" i="12" s="1"/>
  <c r="HX118" i="12"/>
  <c r="HY118" i="12" s="1"/>
  <c r="HX113" i="12"/>
  <c r="HY113" i="12" s="1"/>
  <c r="LW113" i="12"/>
  <c r="LX113" i="12" s="1"/>
  <c r="LW101" i="12"/>
  <c r="LY101" i="12" s="1"/>
  <c r="HX116" i="12"/>
  <c r="HY116" i="12" s="1"/>
  <c r="DY109" i="12"/>
  <c r="EA109" i="12" s="1"/>
  <c r="DW113" i="12"/>
  <c r="EC113" i="12"/>
  <c r="K113" i="12" s="1"/>
  <c r="DX113" i="12"/>
  <c r="HX119" i="12"/>
  <c r="HZ119" i="12" s="1"/>
  <c r="HX117" i="12"/>
  <c r="HZ117" i="12" s="1"/>
  <c r="EC119" i="12"/>
  <c r="K119" i="12" s="1"/>
  <c r="DX119" i="12"/>
  <c r="DY112" i="12"/>
  <c r="DZ112" i="12" s="1"/>
  <c r="DW119" i="12"/>
  <c r="J112" i="12"/>
  <c r="J109" i="12"/>
  <c r="H109" i="12"/>
  <c r="LY102" i="12"/>
  <c r="LW119" i="12"/>
  <c r="LY119" i="12" s="1"/>
  <c r="LW117" i="12"/>
  <c r="LX117" i="12" s="1"/>
  <c r="EC117" i="12"/>
  <c r="K117" i="12" s="1"/>
  <c r="DX117" i="12"/>
  <c r="DW117" i="12"/>
  <c r="EC116" i="12"/>
  <c r="K116" i="12" s="1"/>
  <c r="DX116" i="12"/>
  <c r="DW116" i="12"/>
  <c r="DX118" i="12"/>
  <c r="EC118" i="12"/>
  <c r="K118" i="12" s="1"/>
  <c r="DW118" i="12"/>
  <c r="LW118" i="12"/>
  <c r="LY118" i="12" s="1"/>
  <c r="LW116" i="12"/>
  <c r="LX116" i="12" s="1"/>
  <c r="LW98" i="12"/>
  <c r="LX98" i="12" s="1"/>
  <c r="H91" i="12"/>
  <c r="ED97" i="12"/>
  <c r="G97" i="12" s="1"/>
  <c r="H97" i="12" s="1"/>
  <c r="ED98" i="12"/>
  <c r="G98" i="12" s="1"/>
  <c r="H98" i="12" s="1"/>
  <c r="ED22" i="12"/>
  <c r="G22" i="12" s="1"/>
  <c r="ED50" i="12"/>
  <c r="G50" i="12" s="1"/>
  <c r="H50" i="12" s="1"/>
  <c r="ED96" i="12"/>
  <c r="G96" i="12" s="1"/>
  <c r="H96" i="12" s="1"/>
  <c r="ED18" i="12"/>
  <c r="G18" i="12" s="1"/>
  <c r="ED49" i="12"/>
  <c r="G49" i="12" s="1"/>
  <c r="H49" i="12" s="1"/>
  <c r="ED106" i="12"/>
  <c r="G106" i="12" s="1"/>
  <c r="H106" i="12" s="1"/>
  <c r="EE47" i="12"/>
  <c r="I47" i="12" s="1"/>
  <c r="J47" i="12" s="1"/>
  <c r="EE88" i="12"/>
  <c r="I88" i="12" s="1"/>
  <c r="J88" i="12" s="1"/>
  <c r="ED89" i="12"/>
  <c r="G89" i="12" s="1"/>
  <c r="H89" i="12" s="1"/>
  <c r="ED67" i="12"/>
  <c r="G67" i="12" s="1"/>
  <c r="EE57" i="12"/>
  <c r="I57" i="12" s="1"/>
  <c r="EE31" i="12"/>
  <c r="I31" i="12" s="1"/>
  <c r="ED73" i="12"/>
  <c r="G73" i="12" s="1"/>
  <c r="ED33" i="12"/>
  <c r="G33" i="12" s="1"/>
  <c r="ED59" i="12"/>
  <c r="G59" i="12" s="1"/>
  <c r="EE67" i="12"/>
  <c r="I67" i="12" s="1"/>
  <c r="EE20" i="12"/>
  <c r="I20" i="12" s="1"/>
  <c r="J20" i="12" s="1"/>
  <c r="ED21" i="12"/>
  <c r="G21" i="12" s="1"/>
  <c r="ED51" i="12"/>
  <c r="G51" i="12" s="1"/>
  <c r="H51" i="12" s="1"/>
  <c r="EE50" i="12"/>
  <c r="I50" i="12" s="1"/>
  <c r="J50" i="12" s="1"/>
  <c r="EE46" i="12"/>
  <c r="I46" i="12" s="1"/>
  <c r="EE89" i="12"/>
  <c r="I89" i="12" s="1"/>
  <c r="J89" i="12" s="1"/>
  <c r="EE28" i="12"/>
  <c r="I28" i="12" s="1"/>
  <c r="ED86" i="12"/>
  <c r="G86" i="12" s="1"/>
  <c r="H86" i="12" s="1"/>
  <c r="ED30" i="12"/>
  <c r="G30" i="12" s="1"/>
  <c r="ED61" i="12"/>
  <c r="G61" i="12" s="1"/>
  <c r="EE59" i="12"/>
  <c r="I59" i="12" s="1"/>
  <c r="EE21" i="12"/>
  <c r="I21" i="12" s="1"/>
  <c r="ED17" i="12"/>
  <c r="G17" i="12" s="1"/>
  <c r="ED42" i="12"/>
  <c r="G42" i="12" s="1"/>
  <c r="H42" i="12" s="1"/>
  <c r="EE48" i="12"/>
  <c r="I48" i="12" s="1"/>
  <c r="J48" i="12" s="1"/>
  <c r="EE37" i="12"/>
  <c r="I37" i="12" s="1"/>
  <c r="J37" i="12" s="1"/>
  <c r="EE86" i="12"/>
  <c r="I86" i="12" s="1"/>
  <c r="J86" i="12" s="1"/>
  <c r="EE30" i="12"/>
  <c r="I30" i="12" s="1"/>
  <c r="ED88" i="12"/>
  <c r="G88" i="12" s="1"/>
  <c r="H88" i="12" s="1"/>
  <c r="ED32" i="12"/>
  <c r="G32" i="12" s="1"/>
  <c r="ED58" i="12"/>
  <c r="G58" i="12" s="1"/>
  <c r="ED16" i="12"/>
  <c r="G16" i="12" s="1"/>
  <c r="EE17" i="12"/>
  <c r="EE42" i="12"/>
  <c r="I42" i="12" s="1"/>
  <c r="J42" i="12" s="1"/>
  <c r="EE18" i="12"/>
  <c r="I18" i="12" s="1"/>
  <c r="ED48" i="12"/>
  <c r="G48" i="12" s="1"/>
  <c r="H48" i="12" s="1"/>
  <c r="ED46" i="12"/>
  <c r="G46" i="12" s="1"/>
  <c r="EE51" i="12"/>
  <c r="I51" i="12" s="1"/>
  <c r="J51" i="12" s="1"/>
  <c r="EE96" i="12"/>
  <c r="I96" i="12" s="1"/>
  <c r="J96" i="12" s="1"/>
  <c r="ED92" i="12"/>
  <c r="G92" i="12" s="1"/>
  <c r="H92" i="12" s="1"/>
  <c r="EE107" i="12"/>
  <c r="I107" i="12" s="1"/>
  <c r="J107" i="12" s="1"/>
  <c r="EE78" i="12"/>
  <c r="I78" i="12" s="1"/>
  <c r="EE33" i="12"/>
  <c r="I33" i="12" s="1"/>
  <c r="ED78" i="12"/>
  <c r="G78" i="12" s="1"/>
  <c r="ED31" i="12"/>
  <c r="G31" i="12" s="1"/>
  <c r="ED37" i="12"/>
  <c r="G37" i="12" s="1"/>
  <c r="H37" i="12" s="1"/>
  <c r="EE92" i="12"/>
  <c r="I92" i="12" s="1"/>
  <c r="J92" i="12" s="1"/>
  <c r="ED107" i="12"/>
  <c r="G107" i="12" s="1"/>
  <c r="H107" i="12" s="1"/>
  <c r="EE101" i="12"/>
  <c r="I101" i="12" s="1"/>
  <c r="J101" i="12" s="1"/>
  <c r="EE87" i="12"/>
  <c r="I87" i="12" s="1"/>
  <c r="J87" i="12" s="1"/>
  <c r="EE32" i="12"/>
  <c r="I32" i="12" s="1"/>
  <c r="ED57" i="12"/>
  <c r="G57" i="12" s="1"/>
  <c r="EE60" i="12"/>
  <c r="I60" i="12" s="1"/>
  <c r="ED47" i="12"/>
  <c r="G47" i="12" s="1"/>
  <c r="H47" i="12" s="1"/>
  <c r="EE98" i="12"/>
  <c r="I98" i="12" s="1"/>
  <c r="J98" i="12" s="1"/>
  <c r="ED105" i="12"/>
  <c r="G105" i="12" s="1"/>
  <c r="H105" i="12" s="1"/>
  <c r="EE106" i="12"/>
  <c r="I106" i="12" s="1"/>
  <c r="J106" i="12" s="1"/>
  <c r="EE73" i="12"/>
  <c r="I73" i="12" s="1"/>
  <c r="ED85" i="12"/>
  <c r="G85" i="12" s="1"/>
  <c r="H85" i="12" s="1"/>
  <c r="ED28" i="12"/>
  <c r="G28" i="12" s="1"/>
  <c r="EE58" i="12"/>
  <c r="I58" i="12" s="1"/>
  <c r="EE22" i="12"/>
  <c r="I22" i="12" s="1"/>
  <c r="ED20" i="12"/>
  <c r="G20" i="12" s="1"/>
  <c r="H20" i="12" s="1"/>
  <c r="EE49" i="12"/>
  <c r="I49" i="12" s="1"/>
  <c r="J49" i="12" s="1"/>
  <c r="EE97" i="12"/>
  <c r="I97" i="12" s="1"/>
  <c r="J97" i="12" s="1"/>
  <c r="ED101" i="12"/>
  <c r="G101" i="12" s="1"/>
  <c r="H101" i="12" s="1"/>
  <c r="EE105" i="12"/>
  <c r="I105" i="12" s="1"/>
  <c r="J105" i="12" s="1"/>
  <c r="EE85" i="12"/>
  <c r="I85" i="12" s="1"/>
  <c r="J85" i="12" s="1"/>
  <c r="ED87" i="12"/>
  <c r="G87" i="12" s="1"/>
  <c r="H87" i="12" s="1"/>
  <c r="ED60" i="12"/>
  <c r="G60" i="12" s="1"/>
  <c r="EE61" i="12"/>
  <c r="I61" i="12" s="1"/>
  <c r="HX98" i="12"/>
  <c r="HZ98" i="12" s="1"/>
  <c r="G13" i="12"/>
  <c r="H13" i="12" s="1"/>
  <c r="HX42" i="12"/>
  <c r="HZ42" i="12" s="1"/>
  <c r="H100" i="12"/>
  <c r="MB14" i="12"/>
  <c r="W14" i="12" s="1"/>
  <c r="X14" i="12" s="1"/>
  <c r="LW42" i="12"/>
  <c r="LX42" i="12" s="1"/>
  <c r="EE15" i="12"/>
  <c r="EE14" i="12" s="1"/>
  <c r="EE16" i="12"/>
  <c r="ED15" i="12"/>
  <c r="Y14" i="12"/>
  <c r="Z14" i="12" s="1"/>
  <c r="Y15" i="12"/>
  <c r="HY103" i="12"/>
  <c r="M103" i="12" s="1"/>
  <c r="Q42" i="12"/>
  <c r="R42" i="12" s="1"/>
  <c r="O14" i="12"/>
  <c r="O15" i="12"/>
  <c r="Q14" i="12"/>
  <c r="Q15" i="12"/>
  <c r="EC42" i="12"/>
  <c r="K42" i="12" s="1"/>
  <c r="DW42" i="12"/>
  <c r="HX67" i="12"/>
  <c r="HY67" i="12" s="1"/>
  <c r="DX42" i="12"/>
  <c r="HX105" i="12"/>
  <c r="HY105" i="12" s="1"/>
  <c r="DW105" i="12"/>
  <c r="EC105" i="12"/>
  <c r="K105" i="12" s="1"/>
  <c r="DX105" i="12"/>
  <c r="HX106" i="12"/>
  <c r="HZ106" i="12" s="1"/>
  <c r="HX107" i="12"/>
  <c r="HY107" i="12" s="1"/>
  <c r="DX98" i="12"/>
  <c r="DW98" i="12"/>
  <c r="EC98" i="12"/>
  <c r="K98" i="12" s="1"/>
  <c r="HX64" i="12"/>
  <c r="HY64" i="12" s="1"/>
  <c r="HX58" i="12"/>
  <c r="HZ58" i="12" s="1"/>
  <c r="LW64" i="12"/>
  <c r="LX64" i="12" s="1"/>
  <c r="HX65" i="12"/>
  <c r="HZ65" i="12" s="1"/>
  <c r="HX68" i="12"/>
  <c r="HZ68" i="12" s="1"/>
  <c r="HX62" i="12"/>
  <c r="HZ62" i="12" s="1"/>
  <c r="LW58" i="12"/>
  <c r="LY58" i="12" s="1"/>
  <c r="LW68" i="12"/>
  <c r="LY68" i="12" s="1"/>
  <c r="HX59" i="12"/>
  <c r="HZ59" i="12" s="1"/>
  <c r="LW61" i="12"/>
  <c r="LY61" i="12" s="1"/>
  <c r="LW59" i="12"/>
  <c r="LY59" i="12" s="1"/>
  <c r="LW67" i="12"/>
  <c r="LX67" i="12" s="1"/>
  <c r="LW62" i="12"/>
  <c r="LY62" i="12" s="1"/>
  <c r="HX60" i="12"/>
  <c r="HZ60" i="12" s="1"/>
  <c r="HX61" i="12"/>
  <c r="HZ61" i="12" s="1"/>
  <c r="LW69" i="12"/>
  <c r="LY69" i="12" s="1"/>
  <c r="LW63" i="12"/>
  <c r="LX63" i="12" s="1"/>
  <c r="LW65" i="12"/>
  <c r="LX65" i="12" s="1"/>
  <c r="HX69" i="12"/>
  <c r="HZ69" i="12" s="1"/>
  <c r="HX63" i="12"/>
  <c r="HZ63" i="12" s="1"/>
  <c r="LW60" i="12"/>
  <c r="LY60" i="12" s="1"/>
  <c r="J72" i="12"/>
  <c r="LX95" i="12"/>
  <c r="U95" i="12" s="1"/>
  <c r="LW107" i="12"/>
  <c r="LX107" i="12" s="1"/>
  <c r="J100" i="12"/>
  <c r="HX94" i="12"/>
  <c r="HY94" i="12" s="1"/>
  <c r="HX92" i="12"/>
  <c r="HY92" i="12" s="1"/>
  <c r="HX93" i="12"/>
  <c r="HY93" i="12" s="1"/>
  <c r="HX97" i="12"/>
  <c r="HY97" i="12" s="1"/>
  <c r="HX102" i="12"/>
  <c r="HY102" i="12" s="1"/>
  <c r="HX101" i="12"/>
  <c r="HZ101" i="12" s="1"/>
  <c r="K100" i="12"/>
  <c r="DW92" i="12"/>
  <c r="EC92" i="12"/>
  <c r="DX92" i="12"/>
  <c r="AA94" i="12"/>
  <c r="LW104" i="12"/>
  <c r="LX104" i="12" s="1"/>
  <c r="K91" i="12"/>
  <c r="LW96" i="12"/>
  <c r="LX96" i="12" s="1"/>
  <c r="S93" i="12"/>
  <c r="LW93" i="12"/>
  <c r="LY93" i="12" s="1"/>
  <c r="J91" i="12"/>
  <c r="AA102" i="12"/>
  <c r="S94" i="12"/>
  <c r="AA103" i="12"/>
  <c r="DX94" i="12"/>
  <c r="EC94" i="12"/>
  <c r="DW94" i="12"/>
  <c r="AA92" i="12"/>
  <c r="AA93" i="12"/>
  <c r="J93" i="12"/>
  <c r="DW103" i="12"/>
  <c r="EC103" i="12"/>
  <c r="DX103" i="12"/>
  <c r="S103" i="12"/>
  <c r="S96" i="12"/>
  <c r="EC102" i="12"/>
  <c r="DW102" i="12"/>
  <c r="DX102" i="12"/>
  <c r="DY100" i="12"/>
  <c r="EA100" i="12" s="1"/>
  <c r="AA107" i="12"/>
  <c r="H94" i="12"/>
  <c r="H103" i="12"/>
  <c r="J103" i="12"/>
  <c r="S107" i="12"/>
  <c r="EC107" i="12"/>
  <c r="DW107" i="12"/>
  <c r="DX107" i="12"/>
  <c r="LW106" i="12"/>
  <c r="LX106" i="12" s="1"/>
  <c r="EC93" i="12"/>
  <c r="DW93" i="12"/>
  <c r="DX93" i="12"/>
  <c r="AA97" i="12"/>
  <c r="S102" i="12"/>
  <c r="HX96" i="12"/>
  <c r="HY96" i="12" s="1"/>
  <c r="S106" i="12"/>
  <c r="LW92" i="12"/>
  <c r="LX92" i="12" s="1"/>
  <c r="J102" i="12"/>
  <c r="AA104" i="12"/>
  <c r="DW106" i="12"/>
  <c r="DX106" i="12"/>
  <c r="EC106" i="12"/>
  <c r="DY91" i="12"/>
  <c r="EA91" i="12" s="1"/>
  <c r="DW97" i="12"/>
  <c r="EC97" i="12"/>
  <c r="DX97" i="12"/>
  <c r="AA101" i="12"/>
  <c r="LW94" i="12"/>
  <c r="LX94" i="12" s="1"/>
  <c r="S92" i="12"/>
  <c r="H102" i="12"/>
  <c r="J94" i="12"/>
  <c r="EC96" i="12"/>
  <c r="DW96" i="12"/>
  <c r="DX96" i="12"/>
  <c r="DX101" i="12"/>
  <c r="DW101" i="12"/>
  <c r="EC101" i="12"/>
  <c r="S97" i="12"/>
  <c r="AA106" i="12"/>
  <c r="LW97" i="12"/>
  <c r="LX97" i="12" s="1"/>
  <c r="AA96" i="12"/>
  <c r="S101" i="12"/>
  <c r="H93" i="12"/>
  <c r="LW103" i="12"/>
  <c r="LX103" i="12" s="1"/>
  <c r="AA88" i="12"/>
  <c r="AA86" i="12"/>
  <c r="EC88" i="12"/>
  <c r="K88" i="12" s="1"/>
  <c r="DW88" i="12"/>
  <c r="DX88" i="12"/>
  <c r="HX85" i="12"/>
  <c r="HZ85" i="12" s="1"/>
  <c r="HX87" i="12"/>
  <c r="HZ87" i="12" s="1"/>
  <c r="AA85" i="12"/>
  <c r="DW87" i="12"/>
  <c r="DX87" i="12"/>
  <c r="EC87" i="12"/>
  <c r="K87" i="12" s="1"/>
  <c r="HX89" i="12"/>
  <c r="HZ89" i="12" s="1"/>
  <c r="DX86" i="12"/>
  <c r="DW86" i="12"/>
  <c r="EC86" i="12"/>
  <c r="K86" i="12" s="1"/>
  <c r="AA89" i="12"/>
  <c r="HX86" i="12"/>
  <c r="HZ86" i="12" s="1"/>
  <c r="EC89" i="12"/>
  <c r="K89" i="12" s="1"/>
  <c r="DW89" i="12"/>
  <c r="DX89" i="12"/>
  <c r="AA87" i="12"/>
  <c r="DW85" i="12"/>
  <c r="DX85" i="12"/>
  <c r="EC85" i="12"/>
  <c r="K85" i="12" s="1"/>
  <c r="HX88" i="12"/>
  <c r="HZ88" i="12" s="1"/>
  <c r="S73" i="12"/>
  <c r="AA77" i="12"/>
  <c r="AA75" i="12"/>
  <c r="AA74" i="12"/>
  <c r="S75" i="12"/>
  <c r="AA73" i="12"/>
  <c r="AA78" i="12"/>
  <c r="K72" i="12"/>
  <c r="S77" i="12"/>
  <c r="S78" i="12"/>
  <c r="S74" i="12"/>
  <c r="LW89" i="12"/>
  <c r="LX89" i="12" s="1"/>
  <c r="LW87" i="12"/>
  <c r="LY87" i="12" s="1"/>
  <c r="LW86" i="12"/>
  <c r="LY86" i="12" s="1"/>
  <c r="LW85" i="12"/>
  <c r="LY85" i="12" s="1"/>
  <c r="LW88" i="12"/>
  <c r="LY88" i="12" s="1"/>
  <c r="DY72" i="12"/>
  <c r="DZ72" i="12" s="1"/>
  <c r="HX74" i="12"/>
  <c r="HZ74" i="12" s="1"/>
  <c r="HX73" i="12"/>
  <c r="HZ73" i="12" s="1"/>
  <c r="LW78" i="12"/>
  <c r="LX78" i="12" s="1"/>
  <c r="LW74" i="12"/>
  <c r="LX74" i="12" s="1"/>
  <c r="LW75" i="12"/>
  <c r="LX75" i="12" s="1"/>
  <c r="LW77" i="12"/>
  <c r="LX77" i="12" s="1"/>
  <c r="HX77" i="12"/>
  <c r="HY77" i="12" s="1"/>
  <c r="LW73" i="12"/>
  <c r="LX73" i="12" s="1"/>
  <c r="HX78" i="12"/>
  <c r="HY78" i="12" s="1"/>
  <c r="HX75" i="12"/>
  <c r="HY75" i="12" s="1"/>
  <c r="K13" i="12"/>
  <c r="LW57" i="12"/>
  <c r="LX57" i="12" s="1"/>
  <c r="H40" i="12"/>
  <c r="J36" i="12"/>
  <c r="H36" i="12"/>
  <c r="HX57" i="12"/>
  <c r="HY57" i="12" s="1"/>
  <c r="H41" i="12"/>
  <c r="H39" i="12"/>
  <c r="HX40" i="12"/>
  <c r="HY40" i="12" s="1"/>
  <c r="LW40" i="12"/>
  <c r="LX40" i="12" s="1"/>
  <c r="LW32" i="12"/>
  <c r="LY32" i="12" s="1"/>
  <c r="LW30" i="12"/>
  <c r="LY30" i="12" s="1"/>
  <c r="LW50" i="12"/>
  <c r="LY50" i="12" s="1"/>
  <c r="LW39" i="12"/>
  <c r="LX39" i="12" s="1"/>
  <c r="LW54" i="12"/>
  <c r="LY54" i="12" s="1"/>
  <c r="LW41" i="12"/>
  <c r="LX41" i="12" s="1"/>
  <c r="LW37" i="12"/>
  <c r="LX37" i="12" s="1"/>
  <c r="LW48" i="12"/>
  <c r="LX48" i="12" s="1"/>
  <c r="LW29" i="12"/>
  <c r="LX29" i="12" s="1"/>
  <c r="LW49" i="12"/>
  <c r="LY49" i="12" s="1"/>
  <c r="LW46" i="12"/>
  <c r="LY46" i="12" s="1"/>
  <c r="LW28" i="12"/>
  <c r="LY28" i="12" s="1"/>
  <c r="LW33" i="12"/>
  <c r="LY33" i="12" s="1"/>
  <c r="LW47" i="12"/>
  <c r="LY47" i="12" s="1"/>
  <c r="LW31" i="12"/>
  <c r="LY31" i="12" s="1"/>
  <c r="LW51" i="12"/>
  <c r="LX51" i="12" s="1"/>
  <c r="HX49" i="12"/>
  <c r="HY49" i="12" s="1"/>
  <c r="HX41" i="12"/>
  <c r="HZ41" i="12" s="1"/>
  <c r="HX47" i="12"/>
  <c r="HY47" i="12" s="1"/>
  <c r="HX51" i="12"/>
  <c r="HZ51" i="12" s="1"/>
  <c r="HX39" i="12"/>
  <c r="HZ39" i="12" s="1"/>
  <c r="HX37" i="12"/>
  <c r="HZ37" i="12" s="1"/>
  <c r="HX48" i="12"/>
  <c r="HY48" i="12" s="1"/>
  <c r="HX50" i="12"/>
  <c r="HZ50" i="12" s="1"/>
  <c r="AA57" i="12"/>
  <c r="DW37" i="12"/>
  <c r="DX37" i="12"/>
  <c r="DX49" i="12"/>
  <c r="DW49" i="12"/>
  <c r="DW40" i="12"/>
  <c r="DX40" i="12"/>
  <c r="DW51" i="12"/>
  <c r="DX51" i="12"/>
  <c r="DX50" i="12"/>
  <c r="DW50" i="12"/>
  <c r="DW41" i="12"/>
  <c r="DX41" i="12"/>
  <c r="DW39" i="12"/>
  <c r="DX39" i="12"/>
  <c r="DW48" i="12"/>
  <c r="DX48" i="12"/>
  <c r="DX47" i="12"/>
  <c r="DW47" i="12"/>
  <c r="DY13" i="12"/>
  <c r="DZ13" i="12" s="1"/>
  <c r="DY36" i="12"/>
  <c r="DZ36" i="12" s="1"/>
  <c r="AA37" i="12"/>
  <c r="EC37" i="12"/>
  <c r="K37" i="12" s="1"/>
  <c r="K36" i="12"/>
  <c r="EC40" i="12"/>
  <c r="K40" i="12" s="1"/>
  <c r="EC39" i="12"/>
  <c r="J40" i="12"/>
  <c r="J39" i="12"/>
  <c r="J41" i="12"/>
  <c r="EC51" i="12"/>
  <c r="K51" i="12" s="1"/>
  <c r="EC50" i="12"/>
  <c r="K50" i="12" s="1"/>
  <c r="EC41" i="12"/>
  <c r="K41" i="12" s="1"/>
  <c r="S39" i="12"/>
  <c r="EC48" i="12"/>
  <c r="K48" i="12" s="1"/>
  <c r="EC47" i="12"/>
  <c r="K47" i="12" s="1"/>
  <c r="S37" i="12"/>
  <c r="AA28" i="12"/>
  <c r="AA29" i="12"/>
  <c r="AA30" i="12"/>
  <c r="AA14" i="12"/>
  <c r="LY221" i="12" l="1"/>
  <c r="U221" i="12" s="1"/>
  <c r="LY179" i="12"/>
  <c r="U179" i="12" s="1"/>
  <c r="LY178" i="12"/>
  <c r="U178" i="12" s="1"/>
  <c r="LY182" i="12"/>
  <c r="U182" i="12" s="1"/>
  <c r="LX181" i="12"/>
  <c r="U181" i="12" s="1"/>
  <c r="HZ221" i="12"/>
  <c r="M221" i="12" s="1"/>
  <c r="BA19" i="21"/>
  <c r="DA212" i="21"/>
  <c r="U212" i="21" s="1"/>
  <c r="CA19" i="21"/>
  <c r="CA212" i="21"/>
  <c r="M212" i="21" s="1"/>
  <c r="CZ19" i="21"/>
  <c r="DY221" i="12"/>
  <c r="DZ221" i="12" s="1"/>
  <c r="HZ225" i="12"/>
  <c r="M225" i="12" s="1"/>
  <c r="DY215" i="12"/>
  <c r="DZ215" i="12" s="1"/>
  <c r="LX131" i="12"/>
  <c r="HZ215" i="12"/>
  <c r="M215" i="12" s="1"/>
  <c r="LY215" i="12"/>
  <c r="U215" i="12" s="1"/>
  <c r="DZ212" i="12"/>
  <c r="HY227" i="12"/>
  <c r="M227" i="12" s="1"/>
  <c r="HY114" i="12"/>
  <c r="M114" i="12" s="1"/>
  <c r="DY131" i="12"/>
  <c r="EA131" i="12" s="1"/>
  <c r="BA131" i="21"/>
  <c r="CZ131" i="21"/>
  <c r="CA131" i="21"/>
  <c r="HY131" i="12"/>
  <c r="DY43" i="12"/>
  <c r="DZ43" i="12" s="1"/>
  <c r="DA152" i="21"/>
  <c r="U152" i="21" s="1"/>
  <c r="BA152" i="21"/>
  <c r="E152" i="21" s="1"/>
  <c r="HZ183" i="12"/>
  <c r="M183" i="12" s="1"/>
  <c r="CA53" i="21"/>
  <c r="M53" i="21" s="1"/>
  <c r="AZ214" i="21"/>
  <c r="E214" i="21" s="1"/>
  <c r="CZ214" i="21"/>
  <c r="U214" i="21" s="1"/>
  <c r="BZ214" i="21"/>
  <c r="M214" i="21" s="1"/>
  <c r="CA152" i="21"/>
  <c r="M152" i="21" s="1"/>
  <c r="AZ145" i="21"/>
  <c r="E145" i="21" s="1"/>
  <c r="BA146" i="21"/>
  <c r="E146" i="21" s="1"/>
  <c r="DA145" i="21"/>
  <c r="U145" i="21" s="1"/>
  <c r="CZ146" i="21"/>
  <c r="U146" i="21" s="1"/>
  <c r="CA146" i="21"/>
  <c r="M146" i="21" s="1"/>
  <c r="BZ145" i="21"/>
  <c r="M145" i="21" s="1"/>
  <c r="AZ53" i="21"/>
  <c r="E53" i="21" s="1"/>
  <c r="CZ53" i="21"/>
  <c r="U53" i="21" s="1"/>
  <c r="HZ53" i="12"/>
  <c r="M53" i="12" s="1"/>
  <c r="HZ145" i="12"/>
  <c r="M145" i="12" s="1"/>
  <c r="LX52" i="12"/>
  <c r="U52" i="12" s="1"/>
  <c r="HZ52" i="12"/>
  <c r="M52" i="12" s="1"/>
  <c r="HY146" i="12"/>
  <c r="M146" i="12" s="1"/>
  <c r="LY145" i="12"/>
  <c r="U145" i="12" s="1"/>
  <c r="DY53" i="12"/>
  <c r="DZ53" i="12" s="1"/>
  <c r="DY52" i="12"/>
  <c r="DZ52" i="12" s="1"/>
  <c r="LX53" i="12"/>
  <c r="U53" i="12" s="1"/>
  <c r="DY145" i="12"/>
  <c r="DZ145" i="12" s="1"/>
  <c r="LX146" i="12"/>
  <c r="U146" i="12" s="1"/>
  <c r="HZ147" i="12"/>
  <c r="M147" i="12" s="1"/>
  <c r="DY146" i="12"/>
  <c r="DZ146" i="12" s="1"/>
  <c r="LY205" i="12"/>
  <c r="U205" i="12" s="1"/>
  <c r="DY205" i="12"/>
  <c r="DZ205" i="12" s="1"/>
  <c r="BZ45" i="21"/>
  <c r="AZ45" i="21"/>
  <c r="DA45" i="21"/>
  <c r="BZ44" i="21"/>
  <c r="CZ44" i="21"/>
  <c r="BA44" i="21"/>
  <c r="BA195" i="21"/>
  <c r="E195" i="21" s="1"/>
  <c r="DA204" i="21"/>
  <c r="U204" i="21" s="1"/>
  <c r="DA195" i="21"/>
  <c r="U195" i="21" s="1"/>
  <c r="BA193" i="21"/>
  <c r="E193" i="21" s="1"/>
  <c r="CA193" i="21"/>
  <c r="M193" i="21" s="1"/>
  <c r="CA204" i="21"/>
  <c r="M204" i="21" s="1"/>
  <c r="CA192" i="21"/>
  <c r="M192" i="21" s="1"/>
  <c r="BZ195" i="21"/>
  <c r="M195" i="21" s="1"/>
  <c r="AZ194" i="21"/>
  <c r="E194" i="21" s="1"/>
  <c r="BZ194" i="21"/>
  <c r="M194" i="21" s="1"/>
  <c r="CZ194" i="21"/>
  <c r="U194" i="21" s="1"/>
  <c r="DA193" i="21"/>
  <c r="U193" i="21" s="1"/>
  <c r="DA208" i="21"/>
  <c r="U208" i="21" s="1"/>
  <c r="BA191" i="21"/>
  <c r="E191" i="21" s="1"/>
  <c r="DA192" i="21"/>
  <c r="U192" i="21" s="1"/>
  <c r="CZ200" i="21"/>
  <c r="U200" i="21" s="1"/>
  <c r="AZ192" i="21"/>
  <c r="E192" i="21" s="1"/>
  <c r="CZ201" i="21"/>
  <c r="U201" i="21" s="1"/>
  <c r="CZ207" i="21"/>
  <c r="U207" i="21" s="1"/>
  <c r="DA191" i="21"/>
  <c r="U191" i="21" s="1"/>
  <c r="CZ206" i="21"/>
  <c r="U206" i="21" s="1"/>
  <c r="CZ209" i="21"/>
  <c r="U209" i="21" s="1"/>
  <c r="CZ199" i="21"/>
  <c r="U199" i="21" s="1"/>
  <c r="CA191" i="21"/>
  <c r="M191" i="21" s="1"/>
  <c r="HZ205" i="12"/>
  <c r="M205" i="12" s="1"/>
  <c r="LX203" i="12"/>
  <c r="U203" i="12" s="1"/>
  <c r="LX201" i="12"/>
  <c r="U201" i="12" s="1"/>
  <c r="LX199" i="12"/>
  <c r="U199" i="12" s="1"/>
  <c r="DY201" i="12"/>
  <c r="DZ201" i="12" s="1"/>
  <c r="DY203" i="12"/>
  <c r="EA203" i="12" s="1"/>
  <c r="DY199" i="12"/>
  <c r="DZ199" i="12" s="1"/>
  <c r="HY199" i="12"/>
  <c r="M199" i="12" s="1"/>
  <c r="LY172" i="12"/>
  <c r="U172" i="12" s="1"/>
  <c r="DZ198" i="12"/>
  <c r="E198" i="12" s="1"/>
  <c r="HY43" i="12"/>
  <c r="M43" i="12" s="1"/>
  <c r="LY43" i="12"/>
  <c r="U43" i="12" s="1"/>
  <c r="DA172" i="21"/>
  <c r="U172" i="21" s="1"/>
  <c r="CA172" i="21"/>
  <c r="M172" i="21" s="1"/>
  <c r="BA43" i="21"/>
  <c r="DA43" i="21"/>
  <c r="BZ43" i="21"/>
  <c r="HY172" i="12"/>
  <c r="M172" i="12" s="1"/>
  <c r="DY172" i="12"/>
  <c r="EA172" i="12" s="1"/>
  <c r="LY222" i="12"/>
  <c r="U222" i="12" s="1"/>
  <c r="BA38" i="21"/>
  <c r="E38" i="21" s="1"/>
  <c r="BZ22" i="21"/>
  <c r="M22" i="21" s="1"/>
  <c r="CZ23" i="21"/>
  <c r="U23" i="21" s="1"/>
  <c r="AZ23" i="21"/>
  <c r="E23" i="21" s="1"/>
  <c r="CZ22" i="21"/>
  <c r="U22" i="21" s="1"/>
  <c r="BZ23" i="21"/>
  <c r="M23" i="21" s="1"/>
  <c r="AZ22" i="21"/>
  <c r="E22" i="21" s="1"/>
  <c r="CA25" i="21"/>
  <c r="M25" i="21" s="1"/>
  <c r="AZ25" i="21"/>
  <c r="E25" i="21" s="1"/>
  <c r="CZ25" i="21"/>
  <c r="U25" i="21" s="1"/>
  <c r="DA38" i="21"/>
  <c r="U38" i="21" s="1"/>
  <c r="CA38" i="21"/>
  <c r="M38" i="21" s="1"/>
  <c r="DA81" i="21"/>
  <c r="U81" i="21" s="1"/>
  <c r="HZ222" i="12"/>
  <c r="M222" i="12" s="1"/>
  <c r="BZ83" i="21"/>
  <c r="M83" i="21" s="1"/>
  <c r="DA83" i="21"/>
  <c r="U83" i="21" s="1"/>
  <c r="BA83" i="21"/>
  <c r="E83" i="21" s="1"/>
  <c r="LX83" i="12"/>
  <c r="U83" i="12" s="1"/>
  <c r="HZ83" i="12"/>
  <c r="M83" i="12" s="1"/>
  <c r="CA79" i="21"/>
  <c r="M79" i="21" s="1"/>
  <c r="AZ79" i="21"/>
  <c r="E79" i="21" s="1"/>
  <c r="CZ79" i="21"/>
  <c r="U79" i="21" s="1"/>
  <c r="LY79" i="12"/>
  <c r="U79" i="12" s="1"/>
  <c r="DY222" i="12"/>
  <c r="DZ222" i="12" s="1"/>
  <c r="AZ157" i="21"/>
  <c r="BZ157" i="21"/>
  <c r="CZ157" i="21"/>
  <c r="HY150" i="12"/>
  <c r="M150" i="12" s="1"/>
  <c r="LX150" i="12"/>
  <c r="U150" i="12" s="1"/>
  <c r="LX149" i="12"/>
  <c r="U149" i="12" s="1"/>
  <c r="DY149" i="12"/>
  <c r="EA149" i="12" s="1"/>
  <c r="DY150" i="12"/>
  <c r="EA150" i="12" s="1"/>
  <c r="HY149" i="12"/>
  <c r="M149" i="12" s="1"/>
  <c r="BA149" i="21"/>
  <c r="E149" i="21" s="1"/>
  <c r="CA149" i="21"/>
  <c r="M149" i="21" s="1"/>
  <c r="BA150" i="21"/>
  <c r="E150" i="21" s="1"/>
  <c r="CA150" i="21"/>
  <c r="M150" i="21" s="1"/>
  <c r="DA150" i="21"/>
  <c r="U150" i="21" s="1"/>
  <c r="CZ149" i="21"/>
  <c r="U149" i="21" s="1"/>
  <c r="EA191" i="12"/>
  <c r="E191" i="12" s="1"/>
  <c r="LX192" i="12"/>
  <c r="U192" i="12" s="1"/>
  <c r="HZ195" i="12"/>
  <c r="M195" i="12" s="1"/>
  <c r="HZ194" i="12"/>
  <c r="M194" i="12" s="1"/>
  <c r="LX193" i="12"/>
  <c r="U193" i="12" s="1"/>
  <c r="LY194" i="12"/>
  <c r="U194" i="12" s="1"/>
  <c r="HY196" i="12"/>
  <c r="M196" i="12" s="1"/>
  <c r="LX196" i="12"/>
  <c r="U196" i="12" s="1"/>
  <c r="DY192" i="12"/>
  <c r="EA192" i="12" s="1"/>
  <c r="HY192" i="12"/>
  <c r="M192" i="12" s="1"/>
  <c r="DY195" i="12"/>
  <c r="EA195" i="12" s="1"/>
  <c r="DY193" i="12"/>
  <c r="EA193" i="12" s="1"/>
  <c r="DY196" i="12"/>
  <c r="DZ196" i="12" s="1"/>
  <c r="LX195" i="12"/>
  <c r="U195" i="12" s="1"/>
  <c r="HY193" i="12"/>
  <c r="M193" i="12" s="1"/>
  <c r="DY194" i="12"/>
  <c r="DZ194" i="12" s="1"/>
  <c r="HY148" i="12"/>
  <c r="M148" i="12" s="1"/>
  <c r="EA112" i="12"/>
  <c r="E112" i="12" s="1"/>
  <c r="EA121" i="12"/>
  <c r="E121" i="12" s="1"/>
  <c r="EA72" i="12"/>
  <c r="E72" i="12" s="1"/>
  <c r="DZ111" i="12"/>
  <c r="E111" i="12" s="1"/>
  <c r="EA142" i="12"/>
  <c r="E142" i="12" s="1"/>
  <c r="DZ91" i="12"/>
  <c r="E91" i="12" s="1"/>
  <c r="EA36" i="12"/>
  <c r="E36" i="12" s="1"/>
  <c r="DZ100" i="12"/>
  <c r="E100" i="12" s="1"/>
  <c r="DZ134" i="12"/>
  <c r="E134" i="12" s="1"/>
  <c r="EA168" i="12"/>
  <c r="E168" i="12" s="1"/>
  <c r="HY159" i="12"/>
  <c r="M159" i="12" s="1"/>
  <c r="EA129" i="12"/>
  <c r="E129" i="12" s="1"/>
  <c r="DZ125" i="12"/>
  <c r="E125" i="12" s="1"/>
  <c r="DZ110" i="12"/>
  <c r="DZ109" i="12"/>
  <c r="E109" i="12" s="1"/>
  <c r="EA13" i="12"/>
  <c r="E13" i="12" s="1"/>
  <c r="HZ181" i="12"/>
  <c r="M181" i="12" s="1"/>
  <c r="LY183" i="12"/>
  <c r="U183" i="12" s="1"/>
  <c r="HY178" i="12"/>
  <c r="M178" i="12" s="1"/>
  <c r="HZ179" i="12"/>
  <c r="M179" i="12" s="1"/>
  <c r="HZ182" i="12"/>
  <c r="M182" i="12" s="1"/>
  <c r="CZ178" i="21"/>
  <c r="U178" i="21" s="1"/>
  <c r="BZ178" i="21"/>
  <c r="M178" i="21" s="1"/>
  <c r="CZ180" i="21"/>
  <c r="U180" i="21" s="1"/>
  <c r="DA187" i="21"/>
  <c r="U187" i="21" s="1"/>
  <c r="BZ187" i="21"/>
  <c r="M187" i="21" s="1"/>
  <c r="DA185" i="21"/>
  <c r="U185" i="21" s="1"/>
  <c r="HZ188" i="12"/>
  <c r="M188" i="12" s="1"/>
  <c r="LY185" i="12"/>
  <c r="U185" i="12" s="1"/>
  <c r="DA177" i="21"/>
  <c r="U177" i="21" s="1"/>
  <c r="DA183" i="21"/>
  <c r="U183" i="21" s="1"/>
  <c r="CA177" i="21"/>
  <c r="M177" i="21" s="1"/>
  <c r="CA183" i="21"/>
  <c r="M183" i="21" s="1"/>
  <c r="CA180" i="21"/>
  <c r="M180" i="21" s="1"/>
  <c r="BZ181" i="21"/>
  <c r="M181" i="21" s="1"/>
  <c r="BZ170" i="21"/>
  <c r="M170" i="21" s="1"/>
  <c r="DA188" i="21"/>
  <c r="U188" i="21" s="1"/>
  <c r="CZ171" i="21"/>
  <c r="U171" i="21" s="1"/>
  <c r="CZ179" i="21"/>
  <c r="U179" i="21" s="1"/>
  <c r="BZ185" i="21"/>
  <c r="M185" i="21" s="1"/>
  <c r="BZ179" i="21"/>
  <c r="M179" i="21" s="1"/>
  <c r="BZ182" i="21"/>
  <c r="M182" i="21" s="1"/>
  <c r="DA181" i="21"/>
  <c r="U181" i="21" s="1"/>
  <c r="BZ188" i="21"/>
  <c r="M188" i="21" s="1"/>
  <c r="DA182" i="21"/>
  <c r="U182" i="21" s="1"/>
  <c r="DA184" i="21"/>
  <c r="U184" i="21" s="1"/>
  <c r="CA186" i="21"/>
  <c r="M186" i="21" s="1"/>
  <c r="BZ184" i="21"/>
  <c r="M184" i="21" s="1"/>
  <c r="CZ170" i="21"/>
  <c r="U170" i="21" s="1"/>
  <c r="DA186" i="21"/>
  <c r="U186" i="21" s="1"/>
  <c r="CA171" i="21"/>
  <c r="M171" i="21" s="1"/>
  <c r="LY184" i="12"/>
  <c r="U184" i="12" s="1"/>
  <c r="LY186" i="12"/>
  <c r="U186" i="12" s="1"/>
  <c r="DA162" i="21"/>
  <c r="DA164" i="21"/>
  <c r="BA162" i="21"/>
  <c r="DY183" i="12"/>
  <c r="CA162" i="21"/>
  <c r="LY188" i="12"/>
  <c r="U188" i="12" s="1"/>
  <c r="HZ185" i="12"/>
  <c r="M185" i="12" s="1"/>
  <c r="CA164" i="21"/>
  <c r="AZ160" i="21"/>
  <c r="E160" i="21" s="1"/>
  <c r="BA164" i="21"/>
  <c r="BZ160" i="21"/>
  <c r="M160" i="21" s="1"/>
  <c r="DA160" i="21"/>
  <c r="U160" i="21" s="1"/>
  <c r="DY186" i="12"/>
  <c r="DZ186" i="12" s="1"/>
  <c r="CZ169" i="21"/>
  <c r="U169" i="21" s="1"/>
  <c r="DY179" i="12"/>
  <c r="EA179" i="12" s="1"/>
  <c r="HZ184" i="12"/>
  <c r="M184" i="12" s="1"/>
  <c r="CA169" i="21"/>
  <c r="M169" i="21" s="1"/>
  <c r="HY187" i="12"/>
  <c r="M187" i="12" s="1"/>
  <c r="HZ186" i="12"/>
  <c r="M186" i="12" s="1"/>
  <c r="LY187" i="12"/>
  <c r="U187" i="12" s="1"/>
  <c r="DY187" i="12"/>
  <c r="DZ187" i="12" s="1"/>
  <c r="DY185" i="12"/>
  <c r="DZ185" i="12" s="1"/>
  <c r="DY181" i="12"/>
  <c r="DY182" i="12"/>
  <c r="DY178" i="12"/>
  <c r="DZ178" i="12" s="1"/>
  <c r="DY188" i="12"/>
  <c r="DZ188" i="12" s="1"/>
  <c r="LX189" i="12"/>
  <c r="U189" i="12" s="1"/>
  <c r="HY189" i="12"/>
  <c r="M189" i="12" s="1"/>
  <c r="DY184" i="12"/>
  <c r="DZ184" i="12" s="1"/>
  <c r="DY189" i="12"/>
  <c r="EA189" i="12" s="1"/>
  <c r="G179" i="12"/>
  <c r="H179" i="12" s="1"/>
  <c r="I179" i="12"/>
  <c r="J179" i="12" s="1"/>
  <c r="G182" i="12"/>
  <c r="H182" i="12" s="1"/>
  <c r="I182" i="12"/>
  <c r="J182" i="12" s="1"/>
  <c r="G171" i="12"/>
  <c r="H171" i="12" s="1"/>
  <c r="I181" i="12"/>
  <c r="J181" i="12" s="1"/>
  <c r="I178" i="12"/>
  <c r="J178" i="12" s="1"/>
  <c r="G178" i="12"/>
  <c r="H178" i="12" s="1"/>
  <c r="G183" i="12"/>
  <c r="H183" i="12" s="1"/>
  <c r="I171" i="12"/>
  <c r="J171" i="12" s="1"/>
  <c r="I170" i="12"/>
  <c r="J170" i="12" s="1"/>
  <c r="I177" i="12"/>
  <c r="J177" i="12" s="1"/>
  <c r="G181" i="12"/>
  <c r="H181" i="12" s="1"/>
  <c r="I183" i="12"/>
  <c r="J183" i="12" s="1"/>
  <c r="LY177" i="12"/>
  <c r="U177" i="12" s="1"/>
  <c r="HZ177" i="12"/>
  <c r="M177" i="12" s="1"/>
  <c r="HY170" i="12"/>
  <c r="M170" i="12" s="1"/>
  <c r="HY171" i="12"/>
  <c r="M171" i="12" s="1"/>
  <c r="DY177" i="12"/>
  <c r="EA177" i="12" s="1"/>
  <c r="LY170" i="12"/>
  <c r="U170" i="12" s="1"/>
  <c r="DY170" i="12"/>
  <c r="EA170" i="12" s="1"/>
  <c r="LX171" i="12"/>
  <c r="U171" i="12" s="1"/>
  <c r="DY171" i="12"/>
  <c r="EA171" i="12" s="1"/>
  <c r="HZ115" i="12"/>
  <c r="M115" i="12" s="1"/>
  <c r="LX169" i="12"/>
  <c r="U169" i="12" s="1"/>
  <c r="HZ169" i="12"/>
  <c r="M169" i="12" s="1"/>
  <c r="DY169" i="12"/>
  <c r="EA169" i="12" s="1"/>
  <c r="E159" i="21"/>
  <c r="U159" i="21"/>
  <c r="M159" i="21"/>
  <c r="LY114" i="12"/>
  <c r="U114" i="12" s="1"/>
  <c r="HY162" i="12"/>
  <c r="M162" i="12" s="1"/>
  <c r="DY162" i="12"/>
  <c r="DZ162" i="12" s="1"/>
  <c r="LY160" i="12"/>
  <c r="U160" i="12" s="1"/>
  <c r="LX162" i="12"/>
  <c r="U162" i="12" s="1"/>
  <c r="HZ160" i="12"/>
  <c r="M160" i="12" s="1"/>
  <c r="DY160" i="12"/>
  <c r="DZ160" i="12" s="1"/>
  <c r="DY159" i="12"/>
  <c r="EA159" i="12" s="1"/>
  <c r="DY161" i="12"/>
  <c r="DZ161" i="12" s="1"/>
  <c r="DY217" i="12"/>
  <c r="DZ217" i="12" s="1"/>
  <c r="LY217" i="12"/>
  <c r="U217" i="12" s="1"/>
  <c r="HZ217" i="12"/>
  <c r="M217" i="12" s="1"/>
  <c r="BA220" i="21"/>
  <c r="E220" i="21" s="1"/>
  <c r="CA220" i="21"/>
  <c r="M220" i="21" s="1"/>
  <c r="CZ220" i="21"/>
  <c r="U220" i="21" s="1"/>
  <c r="BZ154" i="21"/>
  <c r="M154" i="21" s="1"/>
  <c r="CZ216" i="21"/>
  <c r="U216" i="21" s="1"/>
  <c r="AZ216" i="21"/>
  <c r="E216" i="21" s="1"/>
  <c r="BZ216" i="21"/>
  <c r="M216" i="21" s="1"/>
  <c r="DA221" i="21"/>
  <c r="U221" i="21" s="1"/>
  <c r="CA221" i="21"/>
  <c r="M221" i="21" s="1"/>
  <c r="AZ221" i="21"/>
  <c r="E221" i="21" s="1"/>
  <c r="DA73" i="21"/>
  <c r="U73" i="21" s="1"/>
  <c r="CA128" i="21"/>
  <c r="BA50" i="21"/>
  <c r="E50" i="21" s="1"/>
  <c r="BA105" i="21"/>
  <c r="E105" i="21" s="1"/>
  <c r="AZ78" i="21"/>
  <c r="E78" i="21" s="1"/>
  <c r="BA54" i="21"/>
  <c r="E54" i="21" s="1"/>
  <c r="AZ48" i="21"/>
  <c r="E48" i="21" s="1"/>
  <c r="BA31" i="21"/>
  <c r="E31" i="21" s="1"/>
  <c r="AZ86" i="21"/>
  <c r="E86" i="21" s="1"/>
  <c r="BA61" i="21"/>
  <c r="E61" i="21" s="1"/>
  <c r="AZ140" i="21"/>
  <c r="E140" i="21" s="1"/>
  <c r="AZ87" i="21"/>
  <c r="E87" i="21" s="1"/>
  <c r="BA128" i="21"/>
  <c r="BA73" i="21"/>
  <c r="E73" i="21" s="1"/>
  <c r="BA114" i="21"/>
  <c r="E114" i="21" s="1"/>
  <c r="BA92" i="21"/>
  <c r="E92" i="21" s="1"/>
  <c r="BA97" i="21"/>
  <c r="E97" i="21" s="1"/>
  <c r="BA147" i="21"/>
  <c r="E147" i="21" s="1"/>
  <c r="AZ136" i="21"/>
  <c r="E136" i="21" s="1"/>
  <c r="BA88" i="21"/>
  <c r="E88" i="21" s="1"/>
  <c r="AZ51" i="21"/>
  <c r="E51" i="21" s="1"/>
  <c r="BA67" i="21"/>
  <c r="E67" i="21" s="1"/>
  <c r="AZ32" i="21"/>
  <c r="E32" i="21" s="1"/>
  <c r="AZ115" i="21"/>
  <c r="E115" i="21" s="1"/>
  <c r="BA117" i="21"/>
  <c r="E117" i="21" s="1"/>
  <c r="AZ119" i="21"/>
  <c r="AZ118" i="21"/>
  <c r="BA59" i="21"/>
  <c r="E59" i="21" s="1"/>
  <c r="AZ113" i="21"/>
  <c r="E113" i="21" s="1"/>
  <c r="BA47" i="21"/>
  <c r="E47" i="21" s="1"/>
  <c r="BA143" i="21"/>
  <c r="E143" i="21" s="1"/>
  <c r="BA49" i="21"/>
  <c r="E49" i="21" s="1"/>
  <c r="BA135" i="21"/>
  <c r="E135" i="21" s="1"/>
  <c r="BA122" i="21"/>
  <c r="E122" i="21" s="1"/>
  <c r="BA85" i="21"/>
  <c r="E85" i="21" s="1"/>
  <c r="AZ52" i="21"/>
  <c r="E52" i="21" s="1"/>
  <c r="AZ42" i="21"/>
  <c r="E42" i="21" s="1"/>
  <c r="BA58" i="21"/>
  <c r="E58" i="21" s="1"/>
  <c r="AZ28" i="21"/>
  <c r="E28" i="21" s="1"/>
  <c r="BA37" i="21"/>
  <c r="E37" i="21" s="1"/>
  <c r="BA123" i="21"/>
  <c r="E123" i="21" s="1"/>
  <c r="AZ124" i="21"/>
  <c r="E124" i="21" s="1"/>
  <c r="AZ30" i="21"/>
  <c r="E30" i="21" s="1"/>
  <c r="BA98" i="21"/>
  <c r="E98" i="21" s="1"/>
  <c r="BA144" i="21"/>
  <c r="E144" i="21" s="1"/>
  <c r="AZ107" i="21"/>
  <c r="E107" i="21" s="1"/>
  <c r="AZ154" i="21"/>
  <c r="E154" i="21" s="1"/>
  <c r="AZ89" i="21"/>
  <c r="E89" i="21" s="1"/>
  <c r="AZ101" i="21"/>
  <c r="E101" i="21" s="1"/>
  <c r="BA148" i="21"/>
  <c r="E148" i="21" s="1"/>
  <c r="AZ153" i="21"/>
  <c r="E153" i="21" s="1"/>
  <c r="BA106" i="21"/>
  <c r="E106" i="21" s="1"/>
  <c r="BA151" i="21"/>
  <c r="E151" i="21" s="1"/>
  <c r="BA96" i="21"/>
  <c r="E96" i="21" s="1"/>
  <c r="AZ60" i="21"/>
  <c r="E60" i="21" s="1"/>
  <c r="AZ139" i="21"/>
  <c r="E139" i="21" s="1"/>
  <c r="BA57" i="21"/>
  <c r="E57" i="21" s="1"/>
  <c r="AZ116" i="21"/>
  <c r="E116" i="21" s="1"/>
  <c r="BA130" i="21"/>
  <c r="E130" i="21" s="1"/>
  <c r="BA126" i="21"/>
  <c r="BA132" i="21"/>
  <c r="E132" i="21" s="1"/>
  <c r="AZ138" i="21"/>
  <c r="E138" i="21" s="1"/>
  <c r="AZ46" i="21"/>
  <c r="E46" i="21" s="1"/>
  <c r="AZ33" i="21"/>
  <c r="E33" i="21" s="1"/>
  <c r="BA137" i="21"/>
  <c r="E137" i="21" s="1"/>
  <c r="DA130" i="21"/>
  <c r="U130" i="21" s="1"/>
  <c r="BZ138" i="21"/>
  <c r="M138" i="21" s="1"/>
  <c r="CA101" i="21"/>
  <c r="M101" i="21" s="1"/>
  <c r="CZ143" i="21"/>
  <c r="U143" i="21" s="1"/>
  <c r="BZ151" i="21"/>
  <c r="M151" i="21" s="1"/>
  <c r="DA147" i="21"/>
  <c r="U147" i="21" s="1"/>
  <c r="CZ139" i="21"/>
  <c r="U139" i="21" s="1"/>
  <c r="CZ153" i="21"/>
  <c r="U153" i="21" s="1"/>
  <c r="CA130" i="21"/>
  <c r="M130" i="21" s="1"/>
  <c r="DA148" i="21"/>
  <c r="U148" i="21" s="1"/>
  <c r="CZ144" i="21"/>
  <c r="U144" i="21" s="1"/>
  <c r="DA154" i="21"/>
  <c r="U154" i="21" s="1"/>
  <c r="CA148" i="21"/>
  <c r="M148" i="21" s="1"/>
  <c r="BZ144" i="21"/>
  <c r="M144" i="21" s="1"/>
  <c r="CA153" i="21"/>
  <c r="M153" i="21" s="1"/>
  <c r="CA136" i="21"/>
  <c r="M136" i="21" s="1"/>
  <c r="DA140" i="21"/>
  <c r="U140" i="21" s="1"/>
  <c r="BZ147" i="21"/>
  <c r="M147" i="21" s="1"/>
  <c r="CA137" i="21"/>
  <c r="M137" i="21" s="1"/>
  <c r="DA137" i="21"/>
  <c r="U137" i="21" s="1"/>
  <c r="CA143" i="21"/>
  <c r="M143" i="21" s="1"/>
  <c r="CA140" i="21"/>
  <c r="M140" i="21" s="1"/>
  <c r="DA28" i="21"/>
  <c r="U28" i="21" s="1"/>
  <c r="BZ139" i="21"/>
  <c r="M139" i="21" s="1"/>
  <c r="CZ107" i="21"/>
  <c r="U107" i="21" s="1"/>
  <c r="DA151" i="21"/>
  <c r="U151" i="21" s="1"/>
  <c r="DA46" i="21"/>
  <c r="U46" i="21" s="1"/>
  <c r="DA52" i="21"/>
  <c r="U52" i="21" s="1"/>
  <c r="BZ88" i="21"/>
  <c r="M88" i="21" s="1"/>
  <c r="DA105" i="21"/>
  <c r="U105" i="21" s="1"/>
  <c r="CA73" i="21"/>
  <c r="M73" i="21" s="1"/>
  <c r="DA48" i="21"/>
  <c r="U48" i="21" s="1"/>
  <c r="CZ51" i="21"/>
  <c r="U51" i="21" s="1"/>
  <c r="BZ67" i="21"/>
  <c r="M67" i="21" s="1"/>
  <c r="DA47" i="21"/>
  <c r="U47" i="21" s="1"/>
  <c r="BZ117" i="21"/>
  <c r="M117" i="21" s="1"/>
  <c r="CZ123" i="21"/>
  <c r="U123" i="21" s="1"/>
  <c r="BZ96" i="21"/>
  <c r="M96" i="21" s="1"/>
  <c r="BZ49" i="21"/>
  <c r="M49" i="21" s="1"/>
  <c r="CZ106" i="21"/>
  <c r="U106" i="21" s="1"/>
  <c r="CA116" i="21"/>
  <c r="M116" i="21" s="1"/>
  <c r="DA58" i="21"/>
  <c r="U58" i="21" s="1"/>
  <c r="DA32" i="21"/>
  <c r="U32" i="21" s="1"/>
  <c r="DA92" i="21"/>
  <c r="U92" i="21" s="1"/>
  <c r="CZ118" i="21"/>
  <c r="BZ58" i="21"/>
  <c r="M58" i="21" s="1"/>
  <c r="CZ85" i="21"/>
  <c r="U85" i="21" s="1"/>
  <c r="CZ138" i="21"/>
  <c r="U138" i="21" s="1"/>
  <c r="CA42" i="21"/>
  <c r="M42" i="21" s="1"/>
  <c r="CA48" i="21"/>
  <c r="M48" i="21" s="1"/>
  <c r="BZ51" i="21"/>
  <c r="M51" i="21" s="1"/>
  <c r="DA37" i="21"/>
  <c r="U37" i="21" s="1"/>
  <c r="CA92" i="21"/>
  <c r="M92" i="21" s="1"/>
  <c r="CA87" i="21"/>
  <c r="M87" i="21" s="1"/>
  <c r="CA57" i="21"/>
  <c r="M57" i="21" s="1"/>
  <c r="BZ46" i="21"/>
  <c r="M46" i="21" s="1"/>
  <c r="CA31" i="21"/>
  <c r="M31" i="21" s="1"/>
  <c r="DA128" i="21"/>
  <c r="BZ32" i="21"/>
  <c r="M32" i="21" s="1"/>
  <c r="BZ47" i="21"/>
  <c r="M47" i="21" s="1"/>
  <c r="DA61" i="21"/>
  <c r="U61" i="21" s="1"/>
  <c r="CZ60" i="21"/>
  <c r="U60" i="21" s="1"/>
  <c r="DA136" i="21"/>
  <c r="U136" i="21" s="1"/>
  <c r="DA54" i="21"/>
  <c r="U54" i="21" s="1"/>
  <c r="BZ123" i="21"/>
  <c r="M123" i="21" s="1"/>
  <c r="CZ31" i="21"/>
  <c r="U31" i="21" s="1"/>
  <c r="CA50" i="21"/>
  <c r="M50" i="21" s="1"/>
  <c r="BZ52" i="21"/>
  <c r="M52" i="21" s="1"/>
  <c r="CA97" i="21"/>
  <c r="M97" i="21" s="1"/>
  <c r="BZ105" i="21"/>
  <c r="M105" i="21" s="1"/>
  <c r="BZ89" i="21"/>
  <c r="M89" i="21" s="1"/>
  <c r="DA49" i="21"/>
  <c r="U49" i="21" s="1"/>
  <c r="CA86" i="21"/>
  <c r="M86" i="21" s="1"/>
  <c r="BZ28" i="21"/>
  <c r="M28" i="21" s="1"/>
  <c r="CA33" i="21"/>
  <c r="M33" i="21" s="1"/>
  <c r="BZ60" i="21"/>
  <c r="M60" i="21" s="1"/>
  <c r="BZ85" i="21"/>
  <c r="M85" i="21" s="1"/>
  <c r="DA50" i="21"/>
  <c r="U50" i="21" s="1"/>
  <c r="CZ117" i="21"/>
  <c r="U117" i="21" s="1"/>
  <c r="DA30" i="21"/>
  <c r="U30" i="21" s="1"/>
  <c r="CA122" i="21"/>
  <c r="M122" i="21" s="1"/>
  <c r="BZ132" i="21"/>
  <c r="M132" i="21" s="1"/>
  <c r="CZ67" i="21"/>
  <c r="U67" i="21" s="1"/>
  <c r="DA126" i="21"/>
  <c r="DA124" i="21"/>
  <c r="U124" i="21" s="1"/>
  <c r="BZ118" i="21"/>
  <c r="CA124" i="21"/>
  <c r="M124" i="21" s="1"/>
  <c r="BZ78" i="21"/>
  <c r="M78" i="21" s="1"/>
  <c r="DA98" i="21"/>
  <c r="U98" i="21" s="1"/>
  <c r="DA115" i="21"/>
  <c r="U115" i="21" s="1"/>
  <c r="CZ59" i="21"/>
  <c r="U59" i="21" s="1"/>
  <c r="CA37" i="21"/>
  <c r="M37" i="21" s="1"/>
  <c r="DA57" i="21"/>
  <c r="U57" i="21" s="1"/>
  <c r="CZ89" i="21"/>
  <c r="U89" i="21" s="1"/>
  <c r="CA115" i="21"/>
  <c r="M115" i="21" s="1"/>
  <c r="CA107" i="21"/>
  <c r="M107" i="21" s="1"/>
  <c r="DA96" i="21"/>
  <c r="U96" i="21" s="1"/>
  <c r="BZ113" i="21"/>
  <c r="M113" i="21" s="1"/>
  <c r="CA135" i="21"/>
  <c r="M135" i="21" s="1"/>
  <c r="DA88" i="21"/>
  <c r="U88" i="21" s="1"/>
  <c r="BZ59" i="21"/>
  <c r="CA59" i="21"/>
  <c r="CA114" i="21"/>
  <c r="M114" i="21" s="1"/>
  <c r="CZ86" i="21"/>
  <c r="U86" i="21" s="1"/>
  <c r="CZ113" i="21"/>
  <c r="U113" i="21" s="1"/>
  <c r="CZ42" i="21"/>
  <c r="U42" i="21" s="1"/>
  <c r="BZ54" i="21"/>
  <c r="M54" i="21" s="1"/>
  <c r="BZ61" i="21"/>
  <c r="M61" i="21" s="1"/>
  <c r="CZ97" i="21"/>
  <c r="U97" i="21" s="1"/>
  <c r="CZ114" i="21"/>
  <c r="U114" i="21" s="1"/>
  <c r="DA119" i="21"/>
  <c r="CZ116" i="21"/>
  <c r="U116" i="21" s="1"/>
  <c r="CA126" i="21"/>
  <c r="DA135" i="21"/>
  <c r="U135" i="21" s="1"/>
  <c r="CZ78" i="21"/>
  <c r="U78" i="21" s="1"/>
  <c r="BZ98" i="21"/>
  <c r="M98" i="21" s="1"/>
  <c r="BZ106" i="21"/>
  <c r="M106" i="21" s="1"/>
  <c r="DA101" i="21"/>
  <c r="U101" i="21" s="1"/>
  <c r="DA132" i="21"/>
  <c r="U132" i="21" s="1"/>
  <c r="CZ87" i="21"/>
  <c r="U87" i="21" s="1"/>
  <c r="CA30" i="21"/>
  <c r="M30" i="21" s="1"/>
  <c r="CA119" i="21"/>
  <c r="CZ122" i="21"/>
  <c r="U122" i="21" s="1"/>
  <c r="DA33" i="21"/>
  <c r="U33" i="21" s="1"/>
  <c r="DY114" i="12"/>
  <c r="DZ114" i="12" s="1"/>
  <c r="LY128" i="12"/>
  <c r="U128" i="12" s="1"/>
  <c r="DY126" i="12"/>
  <c r="DZ126" i="12" s="1"/>
  <c r="LX130" i="12"/>
  <c r="U130" i="12" s="1"/>
  <c r="HZ130" i="12"/>
  <c r="M130" i="12" s="1"/>
  <c r="DY130" i="12"/>
  <c r="EA130" i="12" s="1"/>
  <c r="LX126" i="12"/>
  <c r="U126" i="12" s="1"/>
  <c r="HZ126" i="12"/>
  <c r="M126" i="12" s="1"/>
  <c r="CY20" i="21"/>
  <c r="CZ20" i="21" s="1"/>
  <c r="ED14" i="12"/>
  <c r="AY12" i="21"/>
  <c r="AZ12" i="21" s="1"/>
  <c r="DA11" i="21"/>
  <c r="R13" i="21"/>
  <c r="BZ12" i="21"/>
  <c r="M12" i="21" s="1"/>
  <c r="CY21" i="21"/>
  <c r="CZ21" i="21" s="1"/>
  <c r="CA13" i="21"/>
  <c r="M13" i="21" s="1"/>
  <c r="CY18" i="21"/>
  <c r="CZ18" i="21" s="1"/>
  <c r="DA12" i="21"/>
  <c r="U12" i="21" s="1"/>
  <c r="CY24" i="21"/>
  <c r="CZ24" i="21" s="1"/>
  <c r="CY17" i="21"/>
  <c r="DA17" i="21" s="1"/>
  <c r="M13" i="12"/>
  <c r="CX13" i="21"/>
  <c r="P13" i="21"/>
  <c r="LX124" i="12"/>
  <c r="U124" i="12" s="1"/>
  <c r="LY153" i="12"/>
  <c r="U153" i="12" s="1"/>
  <c r="HZ140" i="12"/>
  <c r="M140" i="12" s="1"/>
  <c r="HZ138" i="12"/>
  <c r="M138" i="12" s="1"/>
  <c r="LY151" i="12"/>
  <c r="U151" i="12" s="1"/>
  <c r="LX138" i="12"/>
  <c r="U138" i="12" s="1"/>
  <c r="DY151" i="12"/>
  <c r="DZ151" i="12" s="1"/>
  <c r="HY139" i="12"/>
  <c r="M139" i="12" s="1"/>
  <c r="LX139" i="12"/>
  <c r="U139" i="12" s="1"/>
  <c r="LY140" i="12"/>
  <c r="U140" i="12" s="1"/>
  <c r="LY136" i="12"/>
  <c r="U136" i="12" s="1"/>
  <c r="DY136" i="12"/>
  <c r="DZ136" i="12" s="1"/>
  <c r="HY135" i="12"/>
  <c r="M135" i="12" s="1"/>
  <c r="HZ151" i="12"/>
  <c r="M151" i="12" s="1"/>
  <c r="DY138" i="12"/>
  <c r="DZ138" i="12" s="1"/>
  <c r="DY139" i="12"/>
  <c r="EA139" i="12" s="1"/>
  <c r="HY136" i="12"/>
  <c r="M136" i="12" s="1"/>
  <c r="DY148" i="12"/>
  <c r="DZ148" i="12" s="1"/>
  <c r="LY135" i="12"/>
  <c r="U135" i="12" s="1"/>
  <c r="DY135" i="12"/>
  <c r="EA135" i="12" s="1"/>
  <c r="HY153" i="12"/>
  <c r="M153" i="12" s="1"/>
  <c r="LX148" i="12"/>
  <c r="U148" i="12" s="1"/>
  <c r="DY153" i="12"/>
  <c r="EA153" i="12" s="1"/>
  <c r="DY140" i="12"/>
  <c r="EA140" i="12" s="1"/>
  <c r="HZ143" i="12"/>
  <c r="M143" i="12" s="1"/>
  <c r="LX147" i="12"/>
  <c r="U147" i="12" s="1"/>
  <c r="LX154" i="12"/>
  <c r="U154" i="12" s="1"/>
  <c r="DY143" i="12"/>
  <c r="DZ143" i="12" s="1"/>
  <c r="DY154" i="12"/>
  <c r="DZ154" i="12" s="1"/>
  <c r="HY144" i="12"/>
  <c r="M144" i="12" s="1"/>
  <c r="LY144" i="12"/>
  <c r="U144" i="12" s="1"/>
  <c r="HY154" i="12"/>
  <c r="M154" i="12" s="1"/>
  <c r="LY143" i="12"/>
  <c r="U143" i="12" s="1"/>
  <c r="DY147" i="12"/>
  <c r="DZ147" i="12" s="1"/>
  <c r="DY144" i="12"/>
  <c r="EA144" i="12" s="1"/>
  <c r="DY122" i="12"/>
  <c r="EA122" i="12" s="1"/>
  <c r="DY124" i="12"/>
  <c r="DZ124" i="12" s="1"/>
  <c r="LX122" i="12"/>
  <c r="U122" i="12" s="1"/>
  <c r="HZ124" i="12"/>
  <c r="M124" i="12" s="1"/>
  <c r="HY122" i="12"/>
  <c r="M122" i="12" s="1"/>
  <c r="LX105" i="12"/>
  <c r="U105" i="12" s="1"/>
  <c r="LY123" i="12"/>
  <c r="U123" i="12" s="1"/>
  <c r="HZ123" i="12"/>
  <c r="M123" i="12" s="1"/>
  <c r="DY123" i="12"/>
  <c r="DZ123" i="12" s="1"/>
  <c r="HZ116" i="12"/>
  <c r="M116" i="12" s="1"/>
  <c r="LX101" i="12"/>
  <c r="U101" i="12" s="1"/>
  <c r="LY113" i="12"/>
  <c r="U113" i="12" s="1"/>
  <c r="HZ132" i="12"/>
  <c r="M132" i="12" s="1"/>
  <c r="HZ118" i="12"/>
  <c r="M118" i="12" s="1"/>
  <c r="LX132" i="12"/>
  <c r="U132" i="12" s="1"/>
  <c r="DY132" i="12"/>
  <c r="DZ132" i="12" s="1"/>
  <c r="HZ113" i="12"/>
  <c r="M113" i="12" s="1"/>
  <c r="LY117" i="12"/>
  <c r="U117" i="12" s="1"/>
  <c r="DY119" i="12"/>
  <c r="EA119" i="12" s="1"/>
  <c r="HY117" i="12"/>
  <c r="M117" i="12" s="1"/>
  <c r="DY113" i="12"/>
  <c r="EA113" i="12" s="1"/>
  <c r="HY119" i="12"/>
  <c r="M119" i="12" s="1"/>
  <c r="DY117" i="12"/>
  <c r="DZ117" i="12" s="1"/>
  <c r="LX119" i="12"/>
  <c r="U119" i="12" s="1"/>
  <c r="DY116" i="12"/>
  <c r="EA116" i="12" s="1"/>
  <c r="LX118" i="12"/>
  <c r="U118" i="12" s="1"/>
  <c r="DY118" i="12"/>
  <c r="DZ118" i="12" s="1"/>
  <c r="LY116" i="12"/>
  <c r="U116" i="12" s="1"/>
  <c r="LY98" i="12"/>
  <c r="U98" i="12" s="1"/>
  <c r="LY42" i="12"/>
  <c r="U42" i="12" s="1"/>
  <c r="HY42" i="12"/>
  <c r="M42" i="12" s="1"/>
  <c r="DY42" i="12"/>
  <c r="EA42" i="12" s="1"/>
  <c r="HY98" i="12"/>
  <c r="M98" i="12" s="1"/>
  <c r="G15" i="12"/>
  <c r="HZ67" i="12"/>
  <c r="M67" i="12" s="1"/>
  <c r="DY105" i="12"/>
  <c r="EA105" i="12" s="1"/>
  <c r="HZ107" i="12"/>
  <c r="M107" i="12" s="1"/>
  <c r="HZ105" i="12"/>
  <c r="M105" i="12" s="1"/>
  <c r="HY106" i="12"/>
  <c r="M106" i="12" s="1"/>
  <c r="DY98" i="12"/>
  <c r="LX59" i="12"/>
  <c r="U59" i="12" s="1"/>
  <c r="LY65" i="12"/>
  <c r="U65" i="12" s="1"/>
  <c r="HY61" i="12"/>
  <c r="M61" i="12" s="1"/>
  <c r="HY58" i="12"/>
  <c r="M58" i="12" s="1"/>
  <c r="LY64" i="12"/>
  <c r="U64" i="12" s="1"/>
  <c r="HY68" i="12"/>
  <c r="M68" i="12" s="1"/>
  <c r="LX60" i="12"/>
  <c r="U60" i="12" s="1"/>
  <c r="LX68" i="12"/>
  <c r="U68" i="12" s="1"/>
  <c r="HZ64" i="12"/>
  <c r="M64" i="12" s="1"/>
  <c r="LX62" i="12"/>
  <c r="U62" i="12" s="1"/>
  <c r="LY67" i="12"/>
  <c r="U67" i="12" s="1"/>
  <c r="LX69" i="12"/>
  <c r="U69" i="12" s="1"/>
  <c r="LX61" i="12"/>
  <c r="U61" i="12" s="1"/>
  <c r="HY62" i="12"/>
  <c r="M62" i="12" s="1"/>
  <c r="HY69" i="12"/>
  <c r="M69" i="12" s="1"/>
  <c r="HY59" i="12"/>
  <c r="M59" i="12" s="1"/>
  <c r="LX58" i="12"/>
  <c r="U58" i="12" s="1"/>
  <c r="HY65" i="12"/>
  <c r="M65" i="12" s="1"/>
  <c r="HY63" i="12"/>
  <c r="M63" i="12" s="1"/>
  <c r="HY60" i="12"/>
  <c r="M60" i="12" s="1"/>
  <c r="LY63" i="12"/>
  <c r="U63" i="12" s="1"/>
  <c r="HZ92" i="12"/>
  <c r="M92" i="12" s="1"/>
  <c r="HZ93" i="12"/>
  <c r="M93" i="12" s="1"/>
  <c r="LY107" i="12"/>
  <c r="U107" i="12" s="1"/>
  <c r="LY104" i="12"/>
  <c r="U104" i="12" s="1"/>
  <c r="DY93" i="12"/>
  <c r="DZ93" i="12" s="1"/>
  <c r="HZ97" i="12"/>
  <c r="M97" i="12" s="1"/>
  <c r="HZ94" i="12"/>
  <c r="M94" i="12" s="1"/>
  <c r="LX93" i="12"/>
  <c r="U93" i="12" s="1"/>
  <c r="HZ102" i="12"/>
  <c r="M102" i="12" s="1"/>
  <c r="DY96" i="12"/>
  <c r="DZ96" i="12" s="1"/>
  <c r="K97" i="12"/>
  <c r="LY103" i="12"/>
  <c r="U103" i="12" s="1"/>
  <c r="LY106" i="12"/>
  <c r="U106" i="12" s="1"/>
  <c r="K102" i="12"/>
  <c r="DY103" i="12"/>
  <c r="DZ103" i="12" s="1"/>
  <c r="DY107" i="12"/>
  <c r="EA107" i="12" s="1"/>
  <c r="LY92" i="12"/>
  <c r="U92" i="12" s="1"/>
  <c r="K103" i="12"/>
  <c r="U102" i="12"/>
  <c r="K96" i="12"/>
  <c r="K106" i="12"/>
  <c r="K107" i="12"/>
  <c r="LY97" i="12"/>
  <c r="U97" i="12" s="1"/>
  <c r="K101" i="12"/>
  <c r="DY106" i="12"/>
  <c r="DZ106" i="12" s="1"/>
  <c r="K93" i="12"/>
  <c r="HZ96" i="12"/>
  <c r="M96" i="12" s="1"/>
  <c r="K94" i="12"/>
  <c r="LY94" i="12"/>
  <c r="U94" i="12" s="1"/>
  <c r="DY94" i="12"/>
  <c r="DZ94" i="12" s="1"/>
  <c r="DY92" i="12"/>
  <c r="DZ92" i="12" s="1"/>
  <c r="DY101" i="12"/>
  <c r="EA101" i="12" s="1"/>
  <c r="DY102" i="12"/>
  <c r="DZ102" i="12" s="1"/>
  <c r="LY96" i="12"/>
  <c r="U96" i="12" s="1"/>
  <c r="K92" i="12"/>
  <c r="HY101" i="12"/>
  <c r="M101" i="12" s="1"/>
  <c r="DY97" i="12"/>
  <c r="EA97" i="12" s="1"/>
  <c r="HY85" i="12"/>
  <c r="M85" i="12" s="1"/>
  <c r="HY86" i="12"/>
  <c r="M86" i="12" s="1"/>
  <c r="HY88" i="12"/>
  <c r="M88" i="12" s="1"/>
  <c r="HY89" i="12"/>
  <c r="M89" i="12" s="1"/>
  <c r="DY89" i="12"/>
  <c r="EA89" i="12" s="1"/>
  <c r="DY88" i="12"/>
  <c r="EA88" i="12" s="1"/>
  <c r="DY85" i="12"/>
  <c r="EA85" i="12" s="1"/>
  <c r="HY87" i="12"/>
  <c r="M87" i="12" s="1"/>
  <c r="DY86" i="12"/>
  <c r="DZ86" i="12" s="1"/>
  <c r="DY87" i="12"/>
  <c r="EA87" i="12" s="1"/>
  <c r="LX86" i="12"/>
  <c r="U86" i="12" s="1"/>
  <c r="LY89" i="12"/>
  <c r="U89" i="12" s="1"/>
  <c r="LX88" i="12"/>
  <c r="U88" i="12" s="1"/>
  <c r="LX85" i="12"/>
  <c r="U85" i="12" s="1"/>
  <c r="LX87" i="12"/>
  <c r="U87" i="12" s="1"/>
  <c r="HY74" i="12"/>
  <c r="M74" i="12" s="1"/>
  <c r="HY73" i="12"/>
  <c r="M73" i="12" s="1"/>
  <c r="LY74" i="12"/>
  <c r="U74" i="12" s="1"/>
  <c r="LY78" i="12"/>
  <c r="U78" i="12" s="1"/>
  <c r="LY73" i="12"/>
  <c r="U73" i="12" s="1"/>
  <c r="LY75" i="12"/>
  <c r="U75" i="12" s="1"/>
  <c r="LY77" i="12"/>
  <c r="U77" i="12" s="1"/>
  <c r="HZ77" i="12"/>
  <c r="M77" i="12" s="1"/>
  <c r="HZ75" i="12"/>
  <c r="M75" i="12" s="1"/>
  <c r="HZ78" i="12"/>
  <c r="M78" i="12" s="1"/>
  <c r="LY57" i="12"/>
  <c r="U57" i="12" s="1"/>
  <c r="HZ40" i="12"/>
  <c r="M40" i="12" s="1"/>
  <c r="HZ57" i="12"/>
  <c r="LY40" i="12"/>
  <c r="U40" i="12" s="1"/>
  <c r="LX50" i="12"/>
  <c r="U50" i="12" s="1"/>
  <c r="LY37" i="12"/>
  <c r="U37" i="12" s="1"/>
  <c r="LX49" i="12"/>
  <c r="U49" i="12" s="1"/>
  <c r="LX31" i="12"/>
  <c r="U31" i="12" s="1"/>
  <c r="LX32" i="12"/>
  <c r="U32" i="12" s="1"/>
  <c r="LY48" i="12"/>
  <c r="U48" i="12" s="1"/>
  <c r="LX33" i="12"/>
  <c r="U33" i="12" s="1"/>
  <c r="LX28" i="12"/>
  <c r="U28" i="12" s="1"/>
  <c r="LY41" i="12"/>
  <c r="U41" i="12" s="1"/>
  <c r="LX46" i="12"/>
  <c r="U46" i="12" s="1"/>
  <c r="HY50" i="12"/>
  <c r="M50" i="12" s="1"/>
  <c r="LX47" i="12"/>
  <c r="U47" i="12" s="1"/>
  <c r="LX30" i="12"/>
  <c r="U30" i="12" s="1"/>
  <c r="LY51" i="12"/>
  <c r="U51" i="12" s="1"/>
  <c r="LX54" i="12"/>
  <c r="U54" i="12" s="1"/>
  <c r="LY29" i="12"/>
  <c r="U29" i="12" s="1"/>
  <c r="HZ49" i="12"/>
  <c r="M49" i="12" s="1"/>
  <c r="LY39" i="12"/>
  <c r="U39" i="12" s="1"/>
  <c r="HY51" i="12"/>
  <c r="M51" i="12" s="1"/>
  <c r="HY37" i="12"/>
  <c r="M37" i="12" s="1"/>
  <c r="HY39" i="12"/>
  <c r="M39" i="12" s="1"/>
  <c r="HY41" i="12"/>
  <c r="M41" i="12" s="1"/>
  <c r="HZ48" i="12"/>
  <c r="M48" i="12" s="1"/>
  <c r="HZ47" i="12"/>
  <c r="M47" i="12" s="1"/>
  <c r="DY47" i="12"/>
  <c r="DZ47" i="12" s="1"/>
  <c r="DY41" i="12"/>
  <c r="EA41" i="12" s="1"/>
  <c r="DY49" i="12"/>
  <c r="DZ49" i="12" s="1"/>
  <c r="DY40" i="12"/>
  <c r="EA40" i="12" s="1"/>
  <c r="DY37" i="12"/>
  <c r="EA37" i="12" s="1"/>
  <c r="DY48" i="12"/>
  <c r="DZ48" i="12" s="1"/>
  <c r="DY51" i="12"/>
  <c r="DZ51" i="12" s="1"/>
  <c r="DY39" i="12"/>
  <c r="DZ39" i="12" s="1"/>
  <c r="DY50" i="12"/>
  <c r="EA50" i="12" s="1"/>
  <c r="K39" i="12"/>
  <c r="G4" i="12"/>
  <c r="O4" i="12" s="1"/>
  <c r="W4" i="12" s="1"/>
  <c r="EA221" i="12" l="1"/>
  <c r="E221" i="12" s="1"/>
  <c r="EA215" i="12"/>
  <c r="E215" i="12" s="1"/>
  <c r="DZ131" i="12"/>
  <c r="EA43" i="12"/>
  <c r="EA53" i="12"/>
  <c r="E53" i="12" s="1"/>
  <c r="EA146" i="12"/>
  <c r="E146" i="12" s="1"/>
  <c r="EA145" i="12"/>
  <c r="E145" i="12" s="1"/>
  <c r="EA52" i="12"/>
  <c r="E52" i="12" s="1"/>
  <c r="EA205" i="12"/>
  <c r="E205" i="12" s="1"/>
  <c r="EA201" i="12"/>
  <c r="E201" i="12" s="1"/>
  <c r="DZ203" i="12"/>
  <c r="E203" i="12" s="1"/>
  <c r="EA199" i="12"/>
  <c r="E199" i="12" s="1"/>
  <c r="DZ172" i="12"/>
  <c r="E172" i="12" s="1"/>
  <c r="EA222" i="12"/>
  <c r="E222" i="12" s="1"/>
  <c r="E83" i="12"/>
  <c r="DZ150" i="12"/>
  <c r="E150" i="12" s="1"/>
  <c r="DZ149" i="12"/>
  <c r="E149" i="12" s="1"/>
  <c r="DZ192" i="12"/>
  <c r="E192" i="12" s="1"/>
  <c r="EA196" i="12"/>
  <c r="E196" i="12" s="1"/>
  <c r="DZ193" i="12"/>
  <c r="E193" i="12" s="1"/>
  <c r="DZ195" i="12"/>
  <c r="E195" i="12" s="1"/>
  <c r="EA194" i="12"/>
  <c r="E194" i="12" s="1"/>
  <c r="EA161" i="12"/>
  <c r="E161" i="12" s="1"/>
  <c r="DZ159" i="12"/>
  <c r="E159" i="12" s="1"/>
  <c r="EA183" i="12"/>
  <c r="DZ183" i="12"/>
  <c r="EA186" i="12"/>
  <c r="E186" i="12" s="1"/>
  <c r="EA188" i="12"/>
  <c r="E188" i="12" s="1"/>
  <c r="DZ179" i="12"/>
  <c r="E179" i="12" s="1"/>
  <c r="EA185" i="12"/>
  <c r="E185" i="12" s="1"/>
  <c r="EA182" i="12"/>
  <c r="DZ182" i="12"/>
  <c r="EA187" i="12"/>
  <c r="E187" i="12" s="1"/>
  <c r="EA181" i="12"/>
  <c r="DZ181" i="12"/>
  <c r="EA178" i="12"/>
  <c r="E178" i="12" s="1"/>
  <c r="DZ189" i="12"/>
  <c r="E189" i="12" s="1"/>
  <c r="EA184" i="12"/>
  <c r="E184" i="12" s="1"/>
  <c r="DZ170" i="12"/>
  <c r="E170" i="12" s="1"/>
  <c r="DZ177" i="12"/>
  <c r="E177" i="12" s="1"/>
  <c r="DZ171" i="12"/>
  <c r="E171" i="12" s="1"/>
  <c r="DZ169" i="12"/>
  <c r="E169" i="12" s="1"/>
  <c r="EA162" i="12"/>
  <c r="E162" i="12" s="1"/>
  <c r="EA160" i="12"/>
  <c r="E160" i="12" s="1"/>
  <c r="EA217" i="12"/>
  <c r="E217" i="12" s="1"/>
  <c r="M59" i="21"/>
  <c r="EA114" i="12"/>
  <c r="E114" i="12" s="1"/>
  <c r="EA126" i="12"/>
  <c r="E126" i="12" s="1"/>
  <c r="DZ130" i="12"/>
  <c r="E130" i="12" s="1"/>
  <c r="DA20" i="21"/>
  <c r="U20" i="21" s="1"/>
  <c r="CW16" i="21"/>
  <c r="BA12" i="21"/>
  <c r="E12" i="21" s="1"/>
  <c r="G14" i="12"/>
  <c r="CW13" i="21"/>
  <c r="CZ17" i="21"/>
  <c r="U17" i="21" s="1"/>
  <c r="DA21" i="21"/>
  <c r="U21" i="21" s="1"/>
  <c r="DA18" i="21"/>
  <c r="U18" i="21" s="1"/>
  <c r="DC13" i="21"/>
  <c r="AA13" i="21" s="1"/>
  <c r="DA24" i="21"/>
  <c r="U24" i="21" s="1"/>
  <c r="EA151" i="12"/>
  <c r="E151" i="12" s="1"/>
  <c r="DZ140" i="12"/>
  <c r="E140" i="12" s="1"/>
  <c r="DZ135" i="12"/>
  <c r="E135" i="12" s="1"/>
  <c r="EA138" i="12"/>
  <c r="E138" i="12" s="1"/>
  <c r="EA148" i="12"/>
  <c r="E148" i="12" s="1"/>
  <c r="EA136" i="12"/>
  <c r="E136" i="12" s="1"/>
  <c r="DZ153" i="12"/>
  <c r="E153" i="12" s="1"/>
  <c r="DZ139" i="12"/>
  <c r="E139" i="12" s="1"/>
  <c r="EA154" i="12"/>
  <c r="E154" i="12" s="1"/>
  <c r="DZ144" i="12"/>
  <c r="E144" i="12" s="1"/>
  <c r="EA147" i="12"/>
  <c r="E147" i="12" s="1"/>
  <c r="EA143" i="12"/>
  <c r="E143" i="12" s="1"/>
  <c r="DZ122" i="12"/>
  <c r="E122" i="12" s="1"/>
  <c r="EA124" i="12"/>
  <c r="E124" i="12" s="1"/>
  <c r="EA123" i="12"/>
  <c r="E123" i="12" s="1"/>
  <c r="EA132" i="12"/>
  <c r="E132" i="12" s="1"/>
  <c r="DZ113" i="12"/>
  <c r="E113" i="12" s="1"/>
  <c r="DZ119" i="12"/>
  <c r="E119" i="12" s="1"/>
  <c r="EA117" i="12"/>
  <c r="E117" i="12" s="1"/>
  <c r="DZ116" i="12"/>
  <c r="E116" i="12" s="1"/>
  <c r="EA118" i="12"/>
  <c r="E118" i="12" s="1"/>
  <c r="DZ42" i="12"/>
  <c r="E42" i="12" s="1"/>
  <c r="DZ105" i="12"/>
  <c r="E105" i="12" s="1"/>
  <c r="DZ98" i="12"/>
  <c r="EA98" i="12"/>
  <c r="EA93" i="12"/>
  <c r="E93" i="12" s="1"/>
  <c r="EA106" i="12"/>
  <c r="E106" i="12" s="1"/>
  <c r="EA102" i="12"/>
  <c r="E102" i="12" s="1"/>
  <c r="EA92" i="12"/>
  <c r="E92" i="12" s="1"/>
  <c r="DZ107" i="12"/>
  <c r="E107" i="12" s="1"/>
  <c r="DZ97" i="12"/>
  <c r="E97" i="12" s="1"/>
  <c r="EA103" i="12"/>
  <c r="E103" i="12" s="1"/>
  <c r="DZ101" i="12"/>
  <c r="E101" i="12" s="1"/>
  <c r="EA96" i="12"/>
  <c r="E96" i="12" s="1"/>
  <c r="EA94" i="12"/>
  <c r="E94" i="12" s="1"/>
  <c r="DZ89" i="12"/>
  <c r="E89" i="12" s="1"/>
  <c r="DZ85" i="12"/>
  <c r="E85" i="12" s="1"/>
  <c r="DZ88" i="12"/>
  <c r="E88" i="12" s="1"/>
  <c r="DZ87" i="12"/>
  <c r="E87" i="12" s="1"/>
  <c r="EA86" i="12"/>
  <c r="E86" i="12" s="1"/>
  <c r="DZ41" i="12"/>
  <c r="E41" i="12" s="1"/>
  <c r="DZ40" i="12"/>
  <c r="E40" i="12" s="1"/>
  <c r="EA49" i="12"/>
  <c r="E49" i="12" s="1"/>
  <c r="EA39" i="12"/>
  <c r="E39" i="12" s="1"/>
  <c r="DZ50" i="12"/>
  <c r="E50" i="12" s="1"/>
  <c r="DZ37" i="12"/>
  <c r="E37" i="12" s="1"/>
  <c r="EA51" i="12"/>
  <c r="E51" i="12" s="1"/>
  <c r="EA48" i="12"/>
  <c r="E48" i="12" s="1"/>
  <c r="EA47" i="12"/>
  <c r="E47" i="12" s="1"/>
  <c r="E181" i="12" l="1"/>
  <c r="E182" i="12"/>
  <c r="E183" i="12"/>
  <c r="DC16" i="21"/>
  <c r="AA16" i="21" s="1"/>
  <c r="CX16" i="21"/>
  <c r="CY16" i="21" s="1"/>
  <c r="DA16" i="21" s="1"/>
  <c r="BC13" i="21"/>
  <c r="K13" i="21" s="1"/>
  <c r="AX13" i="21"/>
  <c r="AW13" i="21"/>
  <c r="X13" i="21"/>
  <c r="Y16" i="21"/>
  <c r="Z16" i="21" s="1"/>
  <c r="Y13" i="21"/>
  <c r="Z13" i="21" s="1"/>
  <c r="CY13" i="21"/>
  <c r="DA13" i="21" s="1"/>
  <c r="X16" i="21"/>
  <c r="E98" i="12"/>
  <c r="EI12" i="12"/>
  <c r="N12" i="12"/>
  <c r="P12" i="12" s="1"/>
  <c r="H13" i="21" l="1"/>
  <c r="I13" i="21"/>
  <c r="J13" i="21" s="1"/>
  <c r="AY13" i="21"/>
  <c r="BA13" i="21" s="1"/>
  <c r="CZ16" i="21"/>
  <c r="U16" i="21" s="1"/>
  <c r="CZ13" i="21"/>
  <c r="U13" i="21" s="1"/>
  <c r="AJ12" i="12"/>
  <c r="HV12" i="12"/>
  <c r="HW12" i="12"/>
  <c r="F12" i="12"/>
  <c r="IB12" i="12"/>
  <c r="S12" i="12" s="1"/>
  <c r="R12" i="12"/>
  <c r="AZ13" i="21" l="1"/>
  <c r="E13" i="21" s="1"/>
  <c r="H12" i="12"/>
  <c r="HX12" i="12"/>
  <c r="DX12" i="12"/>
  <c r="DW12" i="12"/>
  <c r="EC12" i="12"/>
  <c r="I12" i="12"/>
  <c r="J12" i="12" s="1"/>
  <c r="HZ12" i="12" l="1"/>
  <c r="HY12" i="12"/>
  <c r="K12" i="12"/>
  <c r="DY12" i="12"/>
  <c r="M12" i="12" l="1"/>
  <c r="DZ12" i="12"/>
  <c r="EA12" i="12"/>
  <c r="E12" i="12" l="1"/>
  <c r="N57" i="12"/>
  <c r="M57" i="12" l="1"/>
  <c r="P57" i="12"/>
  <c r="R57" i="12"/>
  <c r="IB57" i="12"/>
  <c r="S57" i="12" l="1"/>
  <c r="N56" i="12"/>
  <c r="AJ56" i="12"/>
  <c r="M56" i="12" l="1"/>
  <c r="P56" i="12"/>
  <c r="AJ59" i="12"/>
  <c r="AJ58" i="12"/>
  <c r="AJ61" i="12"/>
  <c r="AJ60" i="12"/>
  <c r="AJ67" i="12"/>
  <c r="F58" i="12"/>
  <c r="F61" i="12"/>
  <c r="F60" i="12"/>
  <c r="F59" i="12"/>
  <c r="F62" i="12"/>
  <c r="F63" i="12"/>
  <c r="F67" i="12"/>
  <c r="F64" i="12"/>
  <c r="F65" i="12"/>
  <c r="F69" i="12"/>
  <c r="F68" i="12"/>
  <c r="F78" i="12"/>
  <c r="F77" i="12"/>
  <c r="F75" i="12"/>
  <c r="F73" i="12"/>
  <c r="H73" i="12" s="1"/>
  <c r="F74" i="12"/>
  <c r="AJ57" i="12"/>
  <c r="F57" i="12"/>
  <c r="H57" i="12" s="1"/>
  <c r="R56" i="12"/>
  <c r="F56" i="12"/>
  <c r="H56" i="12" s="1"/>
  <c r="IB56" i="12"/>
  <c r="S56" i="12" s="1"/>
  <c r="H64" i="12" l="1"/>
  <c r="H67" i="12"/>
  <c r="H63" i="12"/>
  <c r="H61" i="12"/>
  <c r="J58" i="12"/>
  <c r="J59" i="12"/>
  <c r="DX61" i="12"/>
  <c r="DW60" i="12"/>
  <c r="J63" i="12"/>
  <c r="DW62" i="12"/>
  <c r="J65" i="12"/>
  <c r="J67" i="12"/>
  <c r="EC64" i="12"/>
  <c r="K64" i="12" s="1"/>
  <c r="J69" i="12"/>
  <c r="J68" i="12"/>
  <c r="H62" i="12"/>
  <c r="H59" i="12"/>
  <c r="H68" i="12"/>
  <c r="H60" i="12"/>
  <c r="H69" i="12"/>
  <c r="H65" i="12"/>
  <c r="H58" i="12"/>
  <c r="DW65" i="12"/>
  <c r="DX59" i="12"/>
  <c r="H74" i="12"/>
  <c r="H75" i="12"/>
  <c r="H77" i="12"/>
  <c r="H78" i="12"/>
  <c r="J77" i="12"/>
  <c r="J75" i="12"/>
  <c r="J78" i="12"/>
  <c r="J74" i="12"/>
  <c r="J73" i="12"/>
  <c r="DX56" i="12"/>
  <c r="J57" i="12"/>
  <c r="DW56" i="12"/>
  <c r="J56" i="12"/>
  <c r="EC56" i="12"/>
  <c r="K56" i="12" s="1"/>
  <c r="EC65" i="12" l="1"/>
  <c r="K65" i="12" s="1"/>
  <c r="DX67" i="12"/>
  <c r="J64" i="12"/>
  <c r="DX65" i="12"/>
  <c r="DY65" i="12" s="1"/>
  <c r="DZ65" i="12" s="1"/>
  <c r="DX60" i="12"/>
  <c r="DY60" i="12" s="1"/>
  <c r="EA60" i="12" s="1"/>
  <c r="DX63" i="12"/>
  <c r="DW59" i="12"/>
  <c r="DY59" i="12" s="1"/>
  <c r="DZ59" i="12" s="1"/>
  <c r="EC62" i="12"/>
  <c r="K62" i="12" s="1"/>
  <c r="EC59" i="12"/>
  <c r="K59" i="12" s="1"/>
  <c r="J60" i="12"/>
  <c r="DX58" i="12"/>
  <c r="EC63" i="12"/>
  <c r="K63" i="12" s="1"/>
  <c r="EC69" i="12"/>
  <c r="K69" i="12" s="1"/>
  <c r="DX64" i="12"/>
  <c r="DW63" i="12"/>
  <c r="DX69" i="12"/>
  <c r="DW64" i="12"/>
  <c r="DW68" i="12"/>
  <c r="EC61" i="12"/>
  <c r="K61" i="12" s="1"/>
  <c r="EC60" i="12"/>
  <c r="K60" i="12" s="1"/>
  <c r="DW67" i="12"/>
  <c r="DW61" i="12"/>
  <c r="DY61" i="12" s="1"/>
  <c r="DW69" i="12"/>
  <c r="EC67" i="12"/>
  <c r="K67" i="12" s="1"/>
  <c r="DW58" i="12"/>
  <c r="J61" i="12"/>
  <c r="J62" i="12"/>
  <c r="EC58" i="12"/>
  <c r="K58" i="12" s="1"/>
  <c r="EC68" i="12"/>
  <c r="K68" i="12" s="1"/>
  <c r="DX62" i="12"/>
  <c r="DX68" i="12"/>
  <c r="EC74" i="12"/>
  <c r="DW73" i="12"/>
  <c r="EC73" i="12"/>
  <c r="DX73" i="12"/>
  <c r="DW78" i="12"/>
  <c r="DX78" i="12"/>
  <c r="EC78" i="12"/>
  <c r="DW77" i="12"/>
  <c r="DW74" i="12"/>
  <c r="DX77" i="12"/>
  <c r="EC75" i="12"/>
  <c r="K75" i="12" s="1"/>
  <c r="DX74" i="12"/>
  <c r="EC77" i="12"/>
  <c r="DW75" i="12"/>
  <c r="DX75" i="12"/>
  <c r="DY56" i="12"/>
  <c r="DZ56" i="12" s="1"/>
  <c r="DW57" i="12"/>
  <c r="EC57" i="12"/>
  <c r="K57" i="12" s="1"/>
  <c r="DX57" i="12"/>
  <c r="EA56" i="12" l="1"/>
  <c r="E56" i="12" s="1"/>
  <c r="DY67" i="12"/>
  <c r="DZ67" i="12" s="1"/>
  <c r="DY64" i="12"/>
  <c r="EA64" i="12" s="1"/>
  <c r="EA59" i="12"/>
  <c r="E59" i="12" s="1"/>
  <c r="DY58" i="12"/>
  <c r="DZ58" i="12" s="1"/>
  <c r="DY63" i="12"/>
  <c r="DZ63" i="12" s="1"/>
  <c r="DZ60" i="12"/>
  <c r="E60" i="12" s="1"/>
  <c r="DY69" i="12"/>
  <c r="DZ69" i="12" s="1"/>
  <c r="EA61" i="12"/>
  <c r="DZ61" i="12"/>
  <c r="DY68" i="12"/>
  <c r="EA68" i="12" s="1"/>
  <c r="DY62" i="12"/>
  <c r="EA62" i="12" s="1"/>
  <c r="EA65" i="12"/>
  <c r="E65" i="12" s="1"/>
  <c r="K77" i="12"/>
  <c r="K78" i="12"/>
  <c r="K73" i="12"/>
  <c r="K74" i="12"/>
  <c r="DY73" i="12"/>
  <c r="DZ73" i="12" s="1"/>
  <c r="DY78" i="12"/>
  <c r="EA78" i="12" s="1"/>
  <c r="DY77" i="12"/>
  <c r="EA77" i="12" s="1"/>
  <c r="DY74" i="12"/>
  <c r="DZ74" i="12" s="1"/>
  <c r="DY75" i="12"/>
  <c r="EA75" i="12" s="1"/>
  <c r="DY57" i="12"/>
  <c r="EA57" i="12" s="1"/>
  <c r="EA67" i="12" l="1"/>
  <c r="E67" i="12" s="1"/>
  <c r="EA58" i="12"/>
  <c r="E58" i="12" s="1"/>
  <c r="DZ64" i="12"/>
  <c r="E64" i="12" s="1"/>
  <c r="E61" i="12"/>
  <c r="DZ68" i="12"/>
  <c r="E68" i="12" s="1"/>
  <c r="EA63" i="12"/>
  <c r="E63" i="12" s="1"/>
  <c r="EA69" i="12"/>
  <c r="E69" i="12" s="1"/>
  <c r="DZ62" i="12"/>
  <c r="E62" i="12" s="1"/>
  <c r="EA73" i="12"/>
  <c r="E73" i="12" s="1"/>
  <c r="EA74" i="12"/>
  <c r="E74" i="12" s="1"/>
  <c r="DZ77" i="12"/>
  <c r="E77" i="12" s="1"/>
  <c r="DZ78" i="12"/>
  <c r="E78" i="12" s="1"/>
  <c r="DZ75" i="12"/>
  <c r="E75" i="12" s="1"/>
  <c r="DZ57" i="12"/>
  <c r="E57" i="12" s="1"/>
  <c r="FU46" i="12" l="1"/>
  <c r="GZ46" i="12"/>
  <c r="FJ46" i="12"/>
  <c r="GM46" i="12"/>
  <c r="GN46" i="12"/>
  <c r="FR46" i="12"/>
  <c r="EY46" i="12"/>
  <c r="EZ46" i="12"/>
  <c r="FG46" i="12"/>
  <c r="GC46" i="12"/>
  <c r="ET46" i="12"/>
  <c r="FI46" i="12"/>
  <c r="EM46" i="12"/>
  <c r="FZ46" i="12"/>
  <c r="GX46" i="12"/>
  <c r="FK46" i="12"/>
  <c r="GT46" i="12"/>
  <c r="FD46" i="12"/>
  <c r="HB46" i="12"/>
  <c r="FS46" i="12"/>
  <c r="FH46" i="12"/>
  <c r="GE46" i="12"/>
  <c r="FO46" i="12"/>
  <c r="FV46" i="12"/>
  <c r="HI46" i="12"/>
  <c r="GY46" i="12"/>
  <c r="HH46" i="12"/>
  <c r="HJ46" i="12"/>
  <c r="EJ46" i="12"/>
  <c r="GO46" i="12"/>
  <c r="GV46" i="12"/>
  <c r="FW46" i="12"/>
  <c r="HF46" i="12"/>
  <c r="FP46" i="12"/>
  <c r="EQ46" i="12"/>
  <c r="FF46" i="12"/>
  <c r="GD46" i="12"/>
  <c r="HN46" i="12"/>
  <c r="GH46" i="12"/>
  <c r="EU46" i="12"/>
  <c r="FY46" i="12"/>
  <c r="HL46" i="12"/>
  <c r="HS46" i="12"/>
  <c r="GF46" i="12"/>
  <c r="FQ46" i="12"/>
  <c r="EL46" i="12"/>
  <c r="ER46" i="12"/>
  <c r="HR46" i="12"/>
  <c r="FN46" i="12"/>
  <c r="EP46" i="12"/>
  <c r="GK46" i="12"/>
  <c r="FT46" i="12"/>
  <c r="EN46" i="12"/>
  <c r="ES46" i="12"/>
  <c r="GA46" i="12"/>
  <c r="FX46" i="12"/>
  <c r="GL46" i="12"/>
  <c r="EO46" i="12"/>
  <c r="GB46" i="12"/>
  <c r="FL46" i="12"/>
  <c r="HG46" i="12"/>
  <c r="GI46" i="12"/>
  <c r="HD46" i="12"/>
  <c r="HE46" i="12"/>
  <c r="GR46" i="12"/>
  <c r="GJ46" i="12"/>
  <c r="EW46" i="12"/>
  <c r="HO46" i="12"/>
  <c r="EX46" i="12"/>
  <c r="HC46" i="12"/>
  <c r="HP46" i="12"/>
  <c r="HK46" i="12"/>
  <c r="GU46" i="12"/>
  <c r="EK46" i="12"/>
  <c r="GS46" i="12"/>
  <c r="FC46" i="12"/>
  <c r="FA46" i="12"/>
  <c r="EV46" i="12"/>
  <c r="HQ46" i="12"/>
  <c r="FB46" i="12"/>
  <c r="FE46" i="12"/>
  <c r="HA46" i="12"/>
  <c r="GQ46" i="12"/>
  <c r="GG46" i="12"/>
  <c r="GW46" i="12"/>
  <c r="FM46" i="12"/>
  <c r="HT46" i="12"/>
  <c r="N46" i="12" s="1"/>
  <c r="F46" i="12"/>
  <c r="HM46" i="12"/>
  <c r="GP46" i="12"/>
  <c r="EI46" i="12"/>
  <c r="AJ46" i="12"/>
  <c r="ID46" i="12" l="1"/>
  <c r="IC46" i="12"/>
  <c r="O46" i="12" s="1"/>
  <c r="P46" i="12" s="1"/>
  <c r="HV46" i="12"/>
  <c r="J46" i="12"/>
  <c r="DX46" i="12"/>
  <c r="IB46" i="12"/>
  <c r="S46" i="12" s="1"/>
  <c r="H46" i="12"/>
  <c r="HW46" i="12"/>
  <c r="EC46" i="12"/>
  <c r="K46" i="12" s="1"/>
  <c r="DW46" i="12"/>
  <c r="Q46" i="12" l="1"/>
  <c r="R46" i="12" s="1"/>
  <c r="DY46" i="12"/>
  <c r="DZ46" i="12" s="1"/>
  <c r="HX46" i="12"/>
  <c r="HZ46" i="12" s="1"/>
  <c r="EA46" i="12" l="1"/>
  <c r="E46" i="12" s="1"/>
  <c r="HY46" i="12"/>
  <c r="M46" i="12" s="1"/>
  <c r="EI27" i="12"/>
  <c r="EI30" i="12" l="1"/>
  <c r="HW27" i="12"/>
  <c r="EI31" i="12"/>
  <c r="HV27" i="12"/>
  <c r="EI33" i="12"/>
  <c r="EI32" i="12"/>
  <c r="EI28" i="12"/>
  <c r="N28" i="12"/>
  <c r="P28" i="12" s="1"/>
  <c r="N27" i="12"/>
  <c r="P27" i="12" s="1"/>
  <c r="N14" i="12"/>
  <c r="P14" i="12" s="1"/>
  <c r="AJ27" i="12"/>
  <c r="IB27" i="12"/>
  <c r="S27" i="12" s="1"/>
  <c r="R27" i="12" l="1"/>
  <c r="AJ28" i="12"/>
  <c r="IB28" i="12"/>
  <c r="S28" i="12" s="1"/>
  <c r="HV30" i="12"/>
  <c r="IB29" i="12"/>
  <c r="S29" i="12" s="1"/>
  <c r="IB31" i="12"/>
  <c r="S31" i="12" s="1"/>
  <c r="HW28" i="12"/>
  <c r="HV28" i="12"/>
  <c r="HW30" i="12"/>
  <c r="R28" i="12"/>
  <c r="HV32" i="12"/>
  <c r="HW32" i="12"/>
  <c r="F32" i="12"/>
  <c r="F31" i="12"/>
  <c r="F27" i="12"/>
  <c r="H27" i="12" s="1"/>
  <c r="F33" i="12"/>
  <c r="F28" i="12"/>
  <c r="F29" i="12"/>
  <c r="F30" i="12"/>
  <c r="HW29" i="12"/>
  <c r="HV29" i="12"/>
  <c r="HW33" i="12"/>
  <c r="HV33" i="12"/>
  <c r="IB14" i="12"/>
  <c r="S14" i="12" s="1"/>
  <c r="IB30" i="12"/>
  <c r="S30" i="12" s="1"/>
  <c r="HV14" i="12"/>
  <c r="HV31" i="12"/>
  <c r="HW31" i="12"/>
  <c r="HW14" i="12"/>
  <c r="IB32" i="12"/>
  <c r="S32" i="12" s="1"/>
  <c r="DW27" i="12"/>
  <c r="EC27" i="12"/>
  <c r="K27" i="12" s="1"/>
  <c r="AJ32" i="12"/>
  <c r="DX27" i="12"/>
  <c r="AJ31" i="12"/>
  <c r="AJ30" i="12"/>
  <c r="AJ33" i="12"/>
  <c r="HX27" i="12"/>
  <c r="HZ27" i="12" s="1"/>
  <c r="R14" i="12"/>
  <c r="IB33" i="12"/>
  <c r="S33" i="12" s="1"/>
  <c r="HY27" i="12" l="1"/>
  <c r="M27" i="12" s="1"/>
  <c r="H28" i="12"/>
  <c r="J33" i="12"/>
  <c r="J30" i="12"/>
  <c r="J32" i="12"/>
  <c r="J31" i="12"/>
  <c r="J28" i="12"/>
  <c r="J29" i="12"/>
  <c r="DY27" i="12"/>
  <c r="DZ27" i="12" s="1"/>
  <c r="J27" i="12"/>
  <c r="HX32" i="12"/>
  <c r="HY32" i="12" s="1"/>
  <c r="EC28" i="12"/>
  <c r="K28" i="12" s="1"/>
  <c r="DW28" i="12"/>
  <c r="DX28" i="12"/>
  <c r="H31" i="12"/>
  <c r="HX28" i="12"/>
  <c r="HZ28" i="12" s="1"/>
  <c r="EC33" i="12"/>
  <c r="K33" i="12" s="1"/>
  <c r="DX33" i="12"/>
  <c r="DW33" i="12"/>
  <c r="DX29" i="12"/>
  <c r="DW29" i="12"/>
  <c r="EC29" i="12"/>
  <c r="K29" i="12" s="1"/>
  <c r="H32" i="12"/>
  <c r="HX30" i="12"/>
  <c r="HZ30" i="12" s="1"/>
  <c r="DW32" i="12"/>
  <c r="EC32" i="12"/>
  <c r="K32" i="12" s="1"/>
  <c r="DX32" i="12"/>
  <c r="HX14" i="12"/>
  <c r="HY14" i="12" s="1"/>
  <c r="HX29" i="12"/>
  <c r="HZ29" i="12" s="1"/>
  <c r="HX31" i="12"/>
  <c r="HY31" i="12" s="1"/>
  <c r="H30" i="12"/>
  <c r="H29" i="12"/>
  <c r="EC30" i="12"/>
  <c r="K30" i="12" s="1"/>
  <c r="DW30" i="12"/>
  <c r="DX30" i="12"/>
  <c r="DX31" i="12"/>
  <c r="DW31" i="12"/>
  <c r="EC31" i="12"/>
  <c r="K31" i="12" s="1"/>
  <c r="HX33" i="12"/>
  <c r="HZ33" i="12" s="1"/>
  <c r="H33" i="12"/>
  <c r="EA27" i="12" l="1"/>
  <c r="E27" i="12" s="1"/>
  <c r="HY28" i="12"/>
  <c r="M28" i="12" s="1"/>
  <c r="HY33" i="12"/>
  <c r="M33" i="12" s="1"/>
  <c r="HZ31" i="12"/>
  <c r="M31" i="12" s="1"/>
  <c r="DY31" i="12"/>
  <c r="EA31" i="12" s="1"/>
  <c r="DY29" i="12"/>
  <c r="EA29" i="12" s="1"/>
  <c r="HZ32" i="12"/>
  <c r="M32" i="12" s="1"/>
  <c r="HZ14" i="12"/>
  <c r="HY29" i="12"/>
  <c r="M29" i="12" s="1"/>
  <c r="HY30" i="12"/>
  <c r="M30" i="12" s="1"/>
  <c r="DY33" i="12"/>
  <c r="DZ33" i="12" s="1"/>
  <c r="DY28" i="12"/>
  <c r="DZ28" i="12" s="1"/>
  <c r="DY30" i="12"/>
  <c r="EA30" i="12" s="1"/>
  <c r="DY32" i="12"/>
  <c r="EA32" i="12" s="1"/>
  <c r="CX14" i="21" l="1"/>
  <c r="M14" i="12"/>
  <c r="DC14" i="21"/>
  <c r="AA14" i="21" s="1"/>
  <c r="DZ32" i="12"/>
  <c r="E32" i="12" s="1"/>
  <c r="DZ31" i="12"/>
  <c r="E31" i="12" s="1"/>
  <c r="EA28" i="12"/>
  <c r="E28" i="12" s="1"/>
  <c r="DZ30" i="12"/>
  <c r="E30" i="12" s="1"/>
  <c r="DZ29" i="12"/>
  <c r="E29" i="12" s="1"/>
  <c r="EA33" i="12"/>
  <c r="E33" i="12" s="1"/>
  <c r="CW14" i="21" l="1"/>
  <c r="Y14" i="21"/>
  <c r="Z14" i="21" s="1"/>
  <c r="X14" i="21"/>
  <c r="N21" i="12"/>
  <c r="P21" i="12" s="1"/>
  <c r="EI11" i="12"/>
  <c r="EI213" i="12" l="1"/>
  <c r="HW213" i="12" s="1"/>
  <c r="EI19" i="12"/>
  <c r="EI23" i="12"/>
  <c r="EI24" i="12"/>
  <c r="EI21" i="12"/>
  <c r="CY14" i="21"/>
  <c r="CZ14" i="21" s="1"/>
  <c r="EI15" i="12"/>
  <c r="EI18" i="12"/>
  <c r="N22" i="12"/>
  <c r="P22" i="12" s="1"/>
  <c r="Q11" i="12"/>
  <c r="EI17" i="12"/>
  <c r="EI20" i="12"/>
  <c r="N17" i="12"/>
  <c r="P17" i="12" s="1"/>
  <c r="EI22" i="12"/>
  <c r="N11" i="12"/>
  <c r="EI16" i="12"/>
  <c r="N16" i="12"/>
  <c r="P16" i="12" s="1"/>
  <c r="N18" i="12"/>
  <c r="P18" i="12" s="1"/>
  <c r="N20" i="12"/>
  <c r="P20" i="12" s="1"/>
  <c r="HV213" i="12" l="1"/>
  <c r="HX213" i="12" s="1"/>
  <c r="HZ213" i="12" s="1"/>
  <c r="HV19" i="12"/>
  <c r="HW19" i="12"/>
  <c r="DA14" i="21"/>
  <c r="U14" i="21" s="1"/>
  <c r="Q17" i="12"/>
  <c r="R17" i="12" s="1"/>
  <c r="IB18" i="12"/>
  <c r="S18" i="12" s="1"/>
  <c r="N15" i="12"/>
  <c r="P15" i="12" s="1"/>
  <c r="R18" i="12"/>
  <c r="R11" i="12"/>
  <c r="P11" i="12"/>
  <c r="IB20" i="12"/>
  <c r="S20" i="12" s="1"/>
  <c r="R20" i="12"/>
  <c r="R16" i="12"/>
  <c r="IB17" i="12"/>
  <c r="S17" i="12" s="1"/>
  <c r="IB21" i="12"/>
  <c r="S21" i="12" s="1"/>
  <c r="R21" i="12"/>
  <c r="IB22" i="12"/>
  <c r="S22" i="12" s="1"/>
  <c r="R22" i="12"/>
  <c r="HX19" i="12" l="1"/>
  <c r="HY19" i="12" s="1"/>
  <c r="M213" i="12"/>
  <c r="HY213" i="12"/>
  <c r="M212" i="12"/>
  <c r="R15" i="12"/>
  <c r="HZ19" i="12" l="1"/>
  <c r="M19" i="12" s="1"/>
  <c r="IH11" i="12"/>
  <c r="IH213" i="12" l="1"/>
  <c r="LU213" i="12" s="1"/>
  <c r="IH19" i="12"/>
  <c r="IH23" i="12"/>
  <c r="LV23" i="12" s="1"/>
  <c r="IH24" i="12"/>
  <c r="IH15" i="12"/>
  <c r="AJ14" i="12" s="1"/>
  <c r="CX15" i="21"/>
  <c r="AJ11" i="12"/>
  <c r="F11" i="12"/>
  <c r="F18" i="12"/>
  <c r="F17" i="12"/>
  <c r="F21" i="12"/>
  <c r="F22" i="12"/>
  <c r="F16" i="12"/>
  <c r="V18" i="12"/>
  <c r="V17" i="12"/>
  <c r="V11" i="12"/>
  <c r="V22" i="12"/>
  <c r="V20" i="12"/>
  <c r="V21" i="12"/>
  <c r="V16" i="12"/>
  <c r="IH16" i="12"/>
  <c r="IH21" i="12"/>
  <c r="LU11" i="12"/>
  <c r="IH22" i="12"/>
  <c r="LV11" i="12"/>
  <c r="IH20" i="12"/>
  <c r="IH17" i="12"/>
  <c r="IH18" i="12"/>
  <c r="MA11" i="12"/>
  <c r="AA11" i="12" s="1"/>
  <c r="LV213" i="12" l="1"/>
  <c r="LW213" i="12" s="1"/>
  <c r="LX213" i="12" s="1"/>
  <c r="LU19" i="12"/>
  <c r="LV19" i="12"/>
  <c r="AJ213" i="12"/>
  <c r="AJ19" i="12"/>
  <c r="LU23" i="12"/>
  <c r="LW23" i="12" s="1"/>
  <c r="LY23" i="12" s="1"/>
  <c r="LV24" i="12"/>
  <c r="LU24" i="12"/>
  <c r="AJ23" i="12"/>
  <c r="AJ24" i="12"/>
  <c r="AJ20" i="12"/>
  <c r="AJ15" i="12"/>
  <c r="AJ18" i="12"/>
  <c r="CW15" i="21"/>
  <c r="Y15" i="21"/>
  <c r="Z15" i="21" s="1"/>
  <c r="DC15" i="21"/>
  <c r="AA15" i="21" s="1"/>
  <c r="X15" i="21"/>
  <c r="AJ22" i="12"/>
  <c r="AJ21" i="12"/>
  <c r="AJ17" i="12"/>
  <c r="AJ16" i="12"/>
  <c r="X18" i="12"/>
  <c r="MA18" i="12"/>
  <c r="AA18" i="12" s="1"/>
  <c r="H16" i="12"/>
  <c r="LW11" i="12"/>
  <c r="LX11" i="12" s="1"/>
  <c r="LU22" i="12"/>
  <c r="LV22" i="12"/>
  <c r="Z20" i="12"/>
  <c r="MA16" i="12"/>
  <c r="AA16" i="12" s="1"/>
  <c r="MA20" i="12"/>
  <c r="AA20" i="12" s="1"/>
  <c r="H22" i="12"/>
  <c r="V15" i="12"/>
  <c r="Z18" i="12"/>
  <c r="X16" i="12"/>
  <c r="H21" i="12"/>
  <c r="Z16" i="12"/>
  <c r="X21" i="12"/>
  <c r="MA15" i="12"/>
  <c r="AA15" i="12" s="1"/>
  <c r="LU15" i="12"/>
  <c r="H17" i="12"/>
  <c r="LU17" i="12"/>
  <c r="LV17" i="12"/>
  <c r="LV16" i="12"/>
  <c r="LU16" i="12"/>
  <c r="I15" i="12"/>
  <c r="Z21" i="12"/>
  <c r="X20" i="12"/>
  <c r="LV15" i="12"/>
  <c r="LU21" i="12"/>
  <c r="LV21" i="12"/>
  <c r="LV18" i="12"/>
  <c r="LU18" i="12"/>
  <c r="Z22" i="12"/>
  <c r="X22" i="12"/>
  <c r="MA21" i="12"/>
  <c r="AA21" i="12" s="1"/>
  <c r="H18" i="12"/>
  <c r="MA22" i="12"/>
  <c r="AA22" i="12" s="1"/>
  <c r="H11" i="12"/>
  <c r="X11" i="12"/>
  <c r="Z11" i="12"/>
  <c r="LU20" i="12"/>
  <c r="LV20" i="12"/>
  <c r="Y17" i="12"/>
  <c r="Z17" i="12" s="1"/>
  <c r="I11" i="12"/>
  <c r="J11" i="12" s="1"/>
  <c r="X17" i="12"/>
  <c r="MA17" i="12"/>
  <c r="AA17" i="12" s="1"/>
  <c r="LW19" i="12" l="1"/>
  <c r="LY19" i="12" s="1"/>
  <c r="LY213" i="12"/>
  <c r="U213" i="12" s="1"/>
  <c r="U212" i="12"/>
  <c r="LW24" i="12"/>
  <c r="LY24" i="12" s="1"/>
  <c r="LX23" i="12"/>
  <c r="U23" i="12" s="1"/>
  <c r="LY11" i="12"/>
  <c r="U11" i="12" s="1"/>
  <c r="CY15" i="21"/>
  <c r="DA15" i="21" s="1"/>
  <c r="J22" i="12"/>
  <c r="J21" i="12"/>
  <c r="I17" i="12"/>
  <c r="J17" i="12" s="1"/>
  <c r="J18" i="12"/>
  <c r="LW21" i="12"/>
  <c r="LX21" i="12" s="1"/>
  <c r="LW20" i="12"/>
  <c r="LX20" i="12" s="1"/>
  <c r="LW18" i="12"/>
  <c r="LX18" i="12" s="1"/>
  <c r="I16" i="12"/>
  <c r="J16" i="12" s="1"/>
  <c r="LW17" i="12"/>
  <c r="LX17" i="12" s="1"/>
  <c r="F14" i="12"/>
  <c r="F15" i="12"/>
  <c r="X15" i="12"/>
  <c r="Z15" i="12"/>
  <c r="LW22" i="12"/>
  <c r="LY22" i="12" s="1"/>
  <c r="LW15" i="12"/>
  <c r="LX15" i="12" s="1"/>
  <c r="LW16" i="12"/>
  <c r="LX16" i="12" s="1"/>
  <c r="LX19" i="12" l="1"/>
  <c r="U19" i="12" s="1"/>
  <c r="E212" i="12"/>
  <c r="LX24" i="12"/>
  <c r="U24" i="12" s="1"/>
  <c r="LY15" i="12"/>
  <c r="U15" i="12" s="1"/>
  <c r="LY16" i="12"/>
  <c r="U16" i="12" s="1"/>
  <c r="CZ15" i="21"/>
  <c r="U15" i="21" s="1"/>
  <c r="LY21" i="12"/>
  <c r="U21" i="12" s="1"/>
  <c r="LX22" i="12"/>
  <c r="U22" i="12" s="1"/>
  <c r="LY20" i="12"/>
  <c r="U20" i="12" s="1"/>
  <c r="LY17" i="12"/>
  <c r="U17" i="12" s="1"/>
  <c r="LY18" i="12"/>
  <c r="U18" i="12" s="1"/>
  <c r="I14" i="12"/>
  <c r="J14" i="12" s="1"/>
  <c r="H14" i="12"/>
  <c r="J15" i="12"/>
  <c r="H15" i="12"/>
  <c r="EQ66" i="12" l="1"/>
  <c r="GM66" i="12"/>
  <c r="FX66" i="12"/>
  <c r="ES66" i="12"/>
  <c r="HE66" i="12"/>
  <c r="FB66" i="12"/>
  <c r="HN66" i="12"/>
  <c r="GI66" i="12"/>
  <c r="EN66" i="12"/>
  <c r="GD66" i="12"/>
  <c r="HC66" i="12"/>
  <c r="HL66" i="12"/>
  <c r="GG66" i="12"/>
  <c r="HH66" i="12"/>
  <c r="HA66" i="12"/>
  <c r="HR66" i="12"/>
  <c r="EY66" i="12"/>
  <c r="GU66" i="12"/>
  <c r="GF66" i="12"/>
  <c r="FA66" i="12"/>
  <c r="FJ66" i="12"/>
  <c r="GQ66" i="12"/>
  <c r="FL66" i="12"/>
  <c r="FU66" i="12"/>
  <c r="GL66" i="12"/>
  <c r="GZ66" i="12"/>
  <c r="FF66" i="12"/>
  <c r="FG66" i="12"/>
  <c r="GN66" i="12"/>
  <c r="FI66" i="12"/>
  <c r="FR66" i="12"/>
  <c r="FD66" i="12"/>
  <c r="EM66" i="12"/>
  <c r="GY66" i="12"/>
  <c r="FT66" i="12"/>
  <c r="GC66" i="12"/>
  <c r="GT66" i="12"/>
  <c r="FO66" i="12"/>
  <c r="EJ66" i="12"/>
  <c r="GV66" i="12"/>
  <c r="FQ66" i="12"/>
  <c r="FZ66" i="12"/>
  <c r="GJ66" i="12"/>
  <c r="EU66" i="12"/>
  <c r="HG66" i="12"/>
  <c r="GB66" i="12"/>
  <c r="GK66" i="12"/>
  <c r="EP66" i="12"/>
  <c r="HB66" i="12"/>
  <c r="ER66" i="12"/>
  <c r="HD66" i="12"/>
  <c r="FY66" i="12"/>
  <c r="EV66" i="12"/>
  <c r="GH66" i="12"/>
  <c r="HP66" i="12"/>
  <c r="FC66" i="12"/>
  <c r="HO66" i="12"/>
  <c r="GR66" i="12"/>
  <c r="GS66" i="12"/>
  <c r="EX66" i="12"/>
  <c r="HJ66" i="12"/>
  <c r="EZ66" i="12"/>
  <c r="FK66" i="12"/>
  <c r="EO66" i="12"/>
  <c r="FW66" i="12"/>
  <c r="HK66" i="12"/>
  <c r="FH66" i="12"/>
  <c r="GO66" i="12"/>
  <c r="EL66" i="12"/>
  <c r="GX66" i="12"/>
  <c r="FS66" i="12"/>
  <c r="EW66" i="12"/>
  <c r="HI66" i="12"/>
  <c r="FN66" i="12"/>
  <c r="GE66" i="12"/>
  <c r="HS66" i="12"/>
  <c r="FP66" i="12"/>
  <c r="EK66" i="12"/>
  <c r="GW66" i="12"/>
  <c r="ET66" i="12"/>
  <c r="HF66" i="12"/>
  <c r="GA66" i="12"/>
  <c r="FE66" i="12"/>
  <c r="HQ66" i="12"/>
  <c r="FV66" i="12"/>
  <c r="HM66" i="12"/>
  <c r="FM66" i="12"/>
  <c r="GP66" i="12"/>
  <c r="HT66" i="12"/>
  <c r="N66" i="12" s="1"/>
  <c r="EI66" i="12"/>
  <c r="IC66" i="12" l="1"/>
  <c r="O66" i="12" s="1"/>
  <c r="P66" i="12" s="1"/>
  <c r="ID66" i="12"/>
  <c r="Q66" i="12" s="1"/>
  <c r="R66" i="12" s="1"/>
  <c r="IB66" i="12"/>
  <c r="S66" i="12" s="1"/>
  <c r="HW66" i="12"/>
  <c r="HV66" i="12"/>
  <c r="HX66" i="12" l="1"/>
  <c r="HY66" i="12" s="1"/>
  <c r="LU66" i="12"/>
  <c r="W66" i="12"/>
  <c r="MA66" i="12"/>
  <c r="AA66" i="12" s="1"/>
  <c r="LV66" i="12"/>
  <c r="Y66" i="12"/>
  <c r="V66" i="12"/>
  <c r="I66" i="12"/>
  <c r="F66" i="12"/>
  <c r="G66" i="12" l="1"/>
  <c r="H66" i="12" s="1"/>
  <c r="HZ66" i="12"/>
  <c r="M66" i="12" s="1"/>
  <c r="DX66" i="12"/>
  <c r="J66" i="12"/>
  <c r="LW66" i="12"/>
  <c r="LY66" i="12" s="1"/>
  <c r="X66" i="12"/>
  <c r="DW66" i="12"/>
  <c r="EC66" i="12"/>
  <c r="K66" i="12" s="1"/>
  <c r="Z66" i="12"/>
  <c r="DY66" i="12" l="1"/>
  <c r="DZ66" i="12" s="1"/>
  <c r="LX66" i="12"/>
  <c r="U66" i="12" s="1"/>
  <c r="BX95" i="12"/>
  <c r="DA95" i="12"/>
  <c r="FP95" i="12"/>
  <c r="CF95" i="12"/>
  <c r="FD95" i="12"/>
  <c r="HJ95" i="12"/>
  <c r="BY95" i="12"/>
  <c r="FL95" i="12"/>
  <c r="CG95" i="12"/>
  <c r="FT95" i="12"/>
  <c r="EK95" i="12"/>
  <c r="BZ95" i="12"/>
  <c r="EO95" i="12"/>
  <c r="GX95" i="12"/>
  <c r="DP95" i="12"/>
  <c r="HB95" i="12"/>
  <c r="BH95" i="12"/>
  <c r="CK95" i="12"/>
  <c r="FO95" i="12"/>
  <c r="DM95" i="12"/>
  <c r="EN95" i="12"/>
  <c r="GG95" i="12"/>
  <c r="GQ95" i="12"/>
  <c r="BB95" i="12"/>
  <c r="BS95" i="12"/>
  <c r="HD95" i="12"/>
  <c r="AZ95" i="12"/>
  <c r="DS95" i="12"/>
  <c r="CX95" i="12"/>
  <c r="BM95" i="12"/>
  <c r="FJ95" i="12"/>
  <c r="BI95" i="12"/>
  <c r="CL95" i="12"/>
  <c r="AQ95" i="12"/>
  <c r="BQ95" i="12"/>
  <c r="HP95" i="12"/>
  <c r="EL95" i="12"/>
  <c r="BJ95" i="12"/>
  <c r="GK95" i="12"/>
  <c r="BR95" i="12"/>
  <c r="GS95" i="12"/>
  <c r="GA95" i="12"/>
  <c r="CI95" i="12"/>
  <c r="HA95" i="12"/>
  <c r="HN95" i="12"/>
  <c r="CC95" i="12"/>
  <c r="FG95" i="12"/>
  <c r="DT95" i="12"/>
  <c r="BV95" i="12"/>
  <c r="EZ95" i="12"/>
  <c r="AL95" i="12"/>
  <c r="GZ95" i="12"/>
  <c r="HE95" i="12"/>
  <c r="EV95" i="12"/>
  <c r="GC95" i="12"/>
  <c r="FK95" i="12"/>
  <c r="CA95" i="12"/>
  <c r="GL95" i="12"/>
  <c r="GT95" i="12"/>
  <c r="BN95" i="12"/>
  <c r="HG95" i="12"/>
  <c r="ET95" i="12"/>
  <c r="DF95" i="12"/>
  <c r="HH95" i="12"/>
  <c r="AY95" i="12"/>
  <c r="BK95" i="12"/>
  <c r="FV95" i="12"/>
  <c r="FR95" i="12"/>
  <c r="CR95" i="12"/>
  <c r="GU95" i="12"/>
  <c r="AN95" i="12"/>
  <c r="CE95" i="12"/>
  <c r="GI95" i="12"/>
  <c r="DH95" i="12"/>
  <c r="EY95" i="12"/>
  <c r="DL95" i="12"/>
  <c r="FZ95" i="12"/>
  <c r="DE95" i="12"/>
  <c r="GR95" i="12"/>
  <c r="FB95" i="12"/>
  <c r="AU95" i="12"/>
  <c r="FW95" i="12"/>
  <c r="FU95" i="12"/>
  <c r="DK95" i="12"/>
  <c r="AW95" i="12"/>
  <c r="CM95" i="12"/>
  <c r="DQ95" i="12"/>
  <c r="FI95" i="12"/>
  <c r="BF95" i="12"/>
  <c r="GV95" i="12"/>
  <c r="EW95" i="12"/>
  <c r="AM95" i="12"/>
  <c r="BT95" i="12"/>
  <c r="BC95" i="12"/>
  <c r="BO95" i="12"/>
  <c r="GY95" i="12"/>
  <c r="CJ95" i="12"/>
  <c r="GM95" i="12"/>
  <c r="HF95" i="12"/>
  <c r="BE95" i="12"/>
  <c r="GF95" i="12"/>
  <c r="CZ95" i="12"/>
  <c r="EQ95" i="12"/>
  <c r="HR95" i="12"/>
  <c r="BU95" i="12"/>
  <c r="EJ95" i="12"/>
  <c r="GJ95" i="12"/>
  <c r="HL95" i="12"/>
  <c r="CP95" i="12"/>
  <c r="FE95" i="12"/>
  <c r="GW95" i="12"/>
  <c r="DG95" i="12"/>
  <c r="FH95" i="12"/>
  <c r="DO95" i="12"/>
  <c r="EU95" i="12"/>
  <c r="AR95" i="12"/>
  <c r="CW95" i="12"/>
  <c r="HQ95" i="12"/>
  <c r="CB95" i="12"/>
  <c r="FN95" i="12"/>
  <c r="ES95" i="12"/>
  <c r="DI95" i="12"/>
  <c r="FX95" i="12"/>
  <c r="HO95" i="12"/>
  <c r="AP95" i="12"/>
  <c r="GH95" i="12"/>
  <c r="AX95" i="12"/>
  <c r="GN95" i="12"/>
  <c r="DD95" i="12"/>
  <c r="DR95" i="12"/>
  <c r="FS95" i="12"/>
  <c r="CH95" i="12"/>
  <c r="HI95" i="12"/>
  <c r="EM95" i="12"/>
  <c r="CY95" i="12"/>
  <c r="BW95" i="12"/>
  <c r="BP95" i="12"/>
  <c r="CS95" i="12"/>
  <c r="FY95" i="12"/>
  <c r="ER95" i="12"/>
  <c r="HC95" i="12"/>
  <c r="CU95" i="12"/>
  <c r="HS95" i="12"/>
  <c r="AO95" i="12"/>
  <c r="GE95" i="12"/>
  <c r="FQ95" i="12"/>
  <c r="CT95" i="12"/>
  <c r="DC95" i="12"/>
  <c r="CN95" i="12"/>
  <c r="DB95" i="12"/>
  <c r="CV95" i="12"/>
  <c r="DJ95" i="12"/>
  <c r="FA95" i="12"/>
  <c r="CO95" i="12"/>
  <c r="GB95" i="12"/>
  <c r="FC95" i="12"/>
  <c r="BD95" i="12"/>
  <c r="EP95" i="12"/>
  <c r="GO95" i="12"/>
  <c r="BL95" i="12"/>
  <c r="EX95" i="12"/>
  <c r="BA95" i="12"/>
  <c r="CD95" i="12"/>
  <c r="HK95" i="12"/>
  <c r="AT95" i="12"/>
  <c r="GD95" i="12"/>
  <c r="AV95" i="12"/>
  <c r="AS95" i="12"/>
  <c r="FF95" i="12"/>
  <c r="CQ95" i="12"/>
  <c r="GP95" i="12"/>
  <c r="DN95" i="12"/>
  <c r="AJ95" i="12"/>
  <c r="HT95" i="12"/>
  <c r="N95" i="12" s="1"/>
  <c r="DU95" i="12"/>
  <c r="F95" i="12" s="1"/>
  <c r="FM95" i="12"/>
  <c r="EI95" i="12"/>
  <c r="HM95" i="12"/>
  <c r="DW95" i="12" l="1"/>
  <c r="DX95" i="12"/>
  <c r="EC95" i="12"/>
  <c r="K95" i="12" s="1"/>
  <c r="ED95" i="12"/>
  <c r="G95" i="12" s="1"/>
  <c r="H95" i="12" s="1"/>
  <c r="EA66" i="12"/>
  <c r="E66" i="12" s="1"/>
  <c r="ID95" i="12"/>
  <c r="Q95" i="12" s="1"/>
  <c r="R95" i="12" s="1"/>
  <c r="IC95" i="12"/>
  <c r="O95" i="12" s="1"/>
  <c r="P95" i="12" s="1"/>
  <c r="EE95" i="12"/>
  <c r="I95" i="12" s="1"/>
  <c r="J95" i="12" s="1"/>
  <c r="IB95" i="12"/>
  <c r="S95" i="12" s="1"/>
  <c r="HV95" i="12"/>
  <c r="HW95" i="12"/>
  <c r="DY95" i="12" l="1"/>
  <c r="EA95" i="12" s="1"/>
  <c r="HX95" i="12"/>
  <c r="HZ95" i="12" s="1"/>
  <c r="AY104" i="12"/>
  <c r="DR104" i="12"/>
  <c r="AP104" i="12"/>
  <c r="BY104" i="12"/>
  <c r="EW104" i="12"/>
  <c r="AQ104" i="12"/>
  <c r="FK104" i="12"/>
  <c r="GH104" i="12"/>
  <c r="CZ104" i="12"/>
  <c r="EQ104" i="12"/>
  <c r="CP104" i="12"/>
  <c r="FN104" i="12"/>
  <c r="CT104" i="12"/>
  <c r="CX104" i="12"/>
  <c r="BN104" i="12"/>
  <c r="DJ104" i="12"/>
  <c r="BA104" i="12"/>
  <c r="GQ104" i="12"/>
  <c r="FB104" i="12"/>
  <c r="BB104" i="12"/>
  <c r="FD104" i="12"/>
  <c r="FJ104" i="12"/>
  <c r="BU104" i="12"/>
  <c r="DB104" i="12"/>
  <c r="GD104" i="12"/>
  <c r="DK104" i="12"/>
  <c r="EU104" i="12"/>
  <c r="ES104" i="12"/>
  <c r="BR104" i="12"/>
  <c r="HI104" i="12"/>
  <c r="BO104" i="12"/>
  <c r="GB104" i="12"/>
  <c r="EZ104" i="12"/>
  <c r="AO104" i="12"/>
  <c r="HC104" i="12"/>
  <c r="AV104" i="12"/>
  <c r="EY104" i="12"/>
  <c r="HD104" i="12"/>
  <c r="AM104" i="12"/>
  <c r="EN104" i="12"/>
  <c r="ET104" i="12"/>
  <c r="DM104" i="12"/>
  <c r="EV104" i="12"/>
  <c r="HN104" i="12"/>
  <c r="BC104" i="12"/>
  <c r="HP104" i="12"/>
  <c r="FH104" i="12"/>
  <c r="FC104" i="12"/>
  <c r="FG104" i="12"/>
  <c r="BP104" i="12"/>
  <c r="HG104" i="12"/>
  <c r="HE104" i="12"/>
  <c r="BS104" i="12"/>
  <c r="EP104" i="12"/>
  <c r="CF104" i="12"/>
  <c r="FE104" i="12"/>
  <c r="BW104" i="12"/>
  <c r="DA104" i="12"/>
  <c r="FQ104" i="12"/>
  <c r="DH104" i="12"/>
  <c r="HK104" i="12"/>
  <c r="CM104" i="12"/>
  <c r="CY104" i="12"/>
  <c r="GZ104" i="12"/>
  <c r="HF104" i="12"/>
  <c r="AT104" i="12"/>
  <c r="HH104" i="12"/>
  <c r="FP104" i="12"/>
  <c r="DO104" i="12"/>
  <c r="GS104" i="12"/>
  <c r="GV104" i="12"/>
  <c r="BQ104" i="12"/>
  <c r="FL104" i="12"/>
  <c r="FR104" i="12"/>
  <c r="CJ104" i="12"/>
  <c r="HB104" i="12"/>
  <c r="CG104" i="12"/>
  <c r="HQ104" i="12"/>
  <c r="CN104" i="12"/>
  <c r="FS104" i="12"/>
  <c r="ER104" i="12"/>
  <c r="AW104" i="12"/>
  <c r="FY104" i="12"/>
  <c r="AR104" i="12"/>
  <c r="BD104" i="12"/>
  <c r="GC104" i="12"/>
  <c r="GF104" i="12"/>
  <c r="DF104" i="12"/>
  <c r="GK104" i="12"/>
  <c r="GN104" i="12"/>
  <c r="BT104" i="12"/>
  <c r="GL104" i="12"/>
  <c r="BJ104" i="12"/>
  <c r="EO104" i="12"/>
  <c r="HL104" i="12"/>
  <c r="CK104" i="12"/>
  <c r="GM104" i="12"/>
  <c r="BZ104" i="12"/>
  <c r="EX104" i="12"/>
  <c r="CO104" i="12"/>
  <c r="GJ104" i="12"/>
  <c r="CE104" i="12"/>
  <c r="DI104" i="12"/>
  <c r="AX104" i="12"/>
  <c r="DD104" i="12"/>
  <c r="DP104" i="12"/>
  <c r="FV104" i="12"/>
  <c r="DC104" i="12"/>
  <c r="CD104" i="12"/>
  <c r="CL104" i="12"/>
  <c r="BK104" i="12"/>
  <c r="CA104" i="12"/>
  <c r="CH104" i="12"/>
  <c r="GA104" i="12"/>
  <c r="AS104" i="12"/>
  <c r="DG104" i="12"/>
  <c r="BF104" i="12"/>
  <c r="FW104" i="12"/>
  <c r="CB104" i="12"/>
  <c r="GT104" i="12"/>
  <c r="DS104" i="12"/>
  <c r="HO104" i="12"/>
  <c r="FA104" i="12"/>
  <c r="CR104" i="12"/>
  <c r="GU104" i="12"/>
  <c r="CI104" i="12"/>
  <c r="FF104" i="12"/>
  <c r="AK104" i="12"/>
  <c r="GR104" i="12"/>
  <c r="GX104" i="12"/>
  <c r="DE104" i="12"/>
  <c r="DQ104" i="12"/>
  <c r="HS104" i="12"/>
  <c r="AZ104" i="12"/>
  <c r="BL104" i="12"/>
  <c r="FO104" i="12"/>
  <c r="DT104" i="12"/>
  <c r="EM104" i="12"/>
  <c r="EK104" i="12"/>
  <c r="EJ104" i="12"/>
  <c r="HA104" i="12"/>
  <c r="HJ104" i="12"/>
  <c r="BV104" i="12"/>
  <c r="CV104" i="12"/>
  <c r="EL104" i="12"/>
  <c r="CU104" i="12"/>
  <c r="BH104" i="12"/>
  <c r="CC104" i="12"/>
  <c r="GE104" i="12"/>
  <c r="BX104" i="12"/>
  <c r="FT104" i="12"/>
  <c r="FZ104" i="12"/>
  <c r="CS104" i="12"/>
  <c r="FI104" i="12"/>
  <c r="AN104" i="12"/>
  <c r="HR104" i="12"/>
  <c r="CW104" i="12"/>
  <c r="FU104" i="12"/>
  <c r="FX104" i="12"/>
  <c r="AL104" i="12"/>
  <c r="GI104" i="12"/>
  <c r="GG104" i="12"/>
  <c r="DL104" i="12"/>
  <c r="BM104" i="12"/>
  <c r="GO104" i="12"/>
  <c r="BI104" i="12"/>
  <c r="GY104" i="12"/>
  <c r="GW104" i="12"/>
  <c r="AU104" i="12"/>
  <c r="BG104" i="12"/>
  <c r="BE104" i="12"/>
  <c r="DN104" i="12"/>
  <c r="CQ104" i="12"/>
  <c r="HT104" i="12"/>
  <c r="N104" i="12" s="1"/>
  <c r="HM104" i="12"/>
  <c r="FM104" i="12"/>
  <c r="DU104" i="12"/>
  <c r="F104" i="12" s="1"/>
  <c r="EI104" i="12"/>
  <c r="GP104" i="12"/>
  <c r="DZ95" i="12" l="1"/>
  <c r="E95" i="12" s="1"/>
  <c r="HY95" i="12"/>
  <c r="M95" i="12" s="1"/>
  <c r="ID104" i="12"/>
  <c r="Q104" i="12" s="1"/>
  <c r="R104" i="12" s="1"/>
  <c r="IC104" i="12"/>
  <c r="O104" i="12" s="1"/>
  <c r="P104" i="12" s="1"/>
  <c r="EC104" i="12"/>
  <c r="K104" i="12" s="1"/>
  <c r="ED104" i="12"/>
  <c r="G104" i="12" s="1"/>
  <c r="H104" i="12" s="1"/>
  <c r="EE104" i="12"/>
  <c r="I104" i="12" s="1"/>
  <c r="J104" i="12" s="1"/>
  <c r="HW104" i="12"/>
  <c r="IB104" i="12"/>
  <c r="S104" i="12" s="1"/>
  <c r="HV104" i="12"/>
  <c r="DW104" i="12"/>
  <c r="DX104" i="12"/>
  <c r="HX104" i="12" l="1"/>
  <c r="HY104" i="12" s="1"/>
  <c r="DY104" i="12"/>
  <c r="EA104" i="12" s="1"/>
  <c r="HZ104" i="12" l="1"/>
  <c r="M104" i="12" s="1"/>
  <c r="DZ104" i="12"/>
  <c r="E104" i="12" s="1"/>
  <c r="FR76" i="12"/>
  <c r="FF76" i="12"/>
  <c r="HC76" i="12"/>
  <c r="GJ76" i="12"/>
  <c r="HF76" i="12"/>
  <c r="FJ76" i="12"/>
  <c r="GN76" i="12"/>
  <c r="GB76" i="12"/>
  <c r="GO76" i="12"/>
  <c r="GM76" i="12"/>
  <c r="ES76" i="12"/>
  <c r="EO76" i="12"/>
  <c r="FA76" i="12"/>
  <c r="HI76" i="12"/>
  <c r="EM76" i="12"/>
  <c r="GW76" i="12"/>
  <c r="GK76" i="12"/>
  <c r="HQ76" i="12"/>
  <c r="FC76" i="12"/>
  <c r="HR76" i="12"/>
  <c r="HS76" i="12"/>
  <c r="HL76" i="12"/>
  <c r="GR76" i="12"/>
  <c r="EN76" i="12"/>
  <c r="FS76" i="12"/>
  <c r="GV76" i="12"/>
  <c r="ER76" i="12"/>
  <c r="FV76" i="12"/>
  <c r="GD76" i="12"/>
  <c r="GI76" i="12"/>
  <c r="HP76" i="12"/>
  <c r="GP76" i="12"/>
  <c r="HD76" i="12"/>
  <c r="GE76" i="12"/>
  <c r="EP76" i="12"/>
  <c r="FO76" i="12"/>
  <c r="FP76" i="12"/>
  <c r="GY76" i="12"/>
  <c r="FY76" i="12"/>
  <c r="EL76" i="12"/>
  <c r="GH76" i="12"/>
  <c r="HM76" i="12"/>
  <c r="HO76" i="12"/>
  <c r="HA76" i="12"/>
  <c r="EV76" i="12"/>
  <c r="FL76" i="12"/>
  <c r="HH76" i="12"/>
  <c r="EJ76" i="12"/>
  <c r="FB76" i="12"/>
  <c r="GX76" i="12"/>
  <c r="ET76" i="12"/>
  <c r="GU76" i="12"/>
  <c r="FN76" i="12"/>
  <c r="FZ76" i="12"/>
  <c r="GC76" i="12"/>
  <c r="FQ76" i="12"/>
  <c r="EY76" i="12"/>
  <c r="HE76" i="12"/>
  <c r="FU76" i="12"/>
  <c r="FH76" i="12"/>
  <c r="GL76" i="12"/>
  <c r="HJ76" i="12"/>
  <c r="GF76" i="12"/>
  <c r="FX76" i="12"/>
  <c r="EQ76" i="12"/>
  <c r="HB76" i="12"/>
  <c r="FI76" i="12"/>
  <c r="GA76" i="12"/>
  <c r="HK76" i="12"/>
  <c r="GS76" i="12"/>
  <c r="GG76" i="12"/>
  <c r="GQ76" i="12"/>
  <c r="FD76" i="12"/>
  <c r="FE76" i="12"/>
  <c r="EX76" i="12"/>
  <c r="FW76" i="12"/>
  <c r="HG76" i="12"/>
  <c r="GT76" i="12"/>
  <c r="EZ76" i="12"/>
  <c r="EW76" i="12"/>
  <c r="EK76" i="12"/>
  <c r="FG76" i="12"/>
  <c r="HN76" i="12"/>
  <c r="GZ76" i="12"/>
  <c r="EU76" i="12"/>
  <c r="FT76" i="12"/>
  <c r="FK76" i="12"/>
  <c r="HT76" i="12"/>
  <c r="N76" i="12" s="1"/>
  <c r="FM76" i="12"/>
  <c r="EI76" i="12"/>
  <c r="IC76" i="12" l="1"/>
  <c r="O76" i="12" s="1"/>
  <c r="P76" i="12" s="1"/>
  <c r="ID76" i="12"/>
  <c r="Q76" i="12" s="1"/>
  <c r="R76" i="12" s="1"/>
  <c r="HW76" i="12"/>
  <c r="IB76" i="12"/>
  <c r="S76" i="12" s="1"/>
  <c r="HV76" i="12"/>
  <c r="HX76" i="12" l="1"/>
  <c r="HY76" i="12" s="1"/>
  <c r="HZ76" i="12" l="1"/>
  <c r="M76" i="12" s="1"/>
  <c r="IJ76" i="12"/>
  <c r="LM76" i="12"/>
  <c r="JB76" i="12"/>
  <c r="JX76" i="12"/>
  <c r="IL76" i="12"/>
  <c r="JI76" i="12"/>
  <c r="JJ76" i="12"/>
  <c r="JD76" i="12"/>
  <c r="KW76" i="12"/>
  <c r="KO76" i="12"/>
  <c r="LQ76" i="12"/>
  <c r="BW76" i="12"/>
  <c r="DJ76" i="12"/>
  <c r="CW76" i="12"/>
  <c r="BT76" i="12"/>
  <c r="DB76" i="12"/>
  <c r="BL76" i="12"/>
  <c r="AR76" i="12"/>
  <c r="DT76" i="12"/>
  <c r="CD76" i="12"/>
  <c r="CC76" i="12"/>
  <c r="DP76" i="12"/>
  <c r="BK76" i="12"/>
  <c r="BX76" i="12"/>
  <c r="DN76" i="12"/>
  <c r="BA76" i="12"/>
  <c r="JP76" i="12"/>
  <c r="LC76" i="12"/>
  <c r="IM76" i="12"/>
  <c r="LD76" i="12"/>
  <c r="IS76" i="12"/>
  <c r="IU76" i="12"/>
  <c r="LA76" i="12"/>
  <c r="KJ76" i="12"/>
  <c r="JW76" i="12"/>
  <c r="JK76" i="12"/>
  <c r="LI76" i="12"/>
  <c r="DF76" i="12"/>
  <c r="DG76" i="12"/>
  <c r="AW76" i="12"/>
  <c r="AZ76" i="12"/>
  <c r="BE76" i="12"/>
  <c r="CU76" i="12"/>
  <c r="BS76" i="12"/>
  <c r="BV76" i="12"/>
  <c r="BI76" i="12"/>
  <c r="CV76" i="12"/>
  <c r="AM76" i="12"/>
  <c r="CS76" i="12"/>
  <c r="DO76" i="12"/>
  <c r="KV76" i="12"/>
  <c r="LE76" i="12"/>
  <c r="IK76" i="12"/>
  <c r="IY76" i="12"/>
  <c r="IV76" i="12"/>
  <c r="KL76" i="12"/>
  <c r="KH76" i="12"/>
  <c r="LP76" i="12"/>
  <c r="JY76" i="12"/>
  <c r="LB76" i="12"/>
  <c r="KY76" i="12"/>
  <c r="BN76" i="12"/>
  <c r="AO76" i="12"/>
  <c r="DL76" i="12"/>
  <c r="DI76" i="12"/>
  <c r="CM76" i="12"/>
  <c r="CR76" i="12"/>
  <c r="CP76" i="12"/>
  <c r="DA76" i="12"/>
  <c r="CO76" i="12"/>
  <c r="AV76" i="12"/>
  <c r="AQ76" i="12"/>
  <c r="JE76" i="12"/>
  <c r="AY76" i="12"/>
  <c r="DM76" i="12"/>
  <c r="DH76" i="12"/>
  <c r="CB76" i="12"/>
  <c r="IO76" i="12"/>
  <c r="IN76" i="12"/>
  <c r="KA76" i="12"/>
  <c r="KP76" i="12"/>
  <c r="KB76" i="12"/>
  <c r="IW76" i="12"/>
  <c r="JS76" i="12"/>
  <c r="JO76" i="12"/>
  <c r="JH76" i="12"/>
  <c r="KC76" i="12"/>
  <c r="JQ76" i="12"/>
  <c r="BQ76" i="12"/>
  <c r="CJ76" i="12"/>
  <c r="BH76" i="12"/>
  <c r="CQ76" i="12"/>
  <c r="AU76" i="12"/>
  <c r="DQ76" i="12"/>
  <c r="DC76" i="12"/>
  <c r="CG76" i="12"/>
  <c r="BU76" i="12"/>
  <c r="AT76" i="12"/>
  <c r="CL76" i="12"/>
  <c r="DE76" i="12"/>
  <c r="AL76" i="12"/>
  <c r="CF76" i="12"/>
  <c r="KE76" i="12"/>
  <c r="JT76" i="12"/>
  <c r="LR76" i="12"/>
  <c r="JM76" i="12"/>
  <c r="LH76" i="12"/>
  <c r="JC76" i="12"/>
  <c r="JA76" i="12"/>
  <c r="LF76" i="12"/>
  <c r="KN76" i="12"/>
  <c r="KI76" i="12"/>
  <c r="LG76" i="12"/>
  <c r="BP76" i="12"/>
  <c r="DK76" i="12"/>
  <c r="CI76" i="12"/>
  <c r="AX76" i="12"/>
  <c r="CH76" i="12"/>
  <c r="AN76" i="12"/>
  <c r="AP76" i="12"/>
  <c r="AK76" i="12"/>
  <c r="BZ76" i="12"/>
  <c r="DS76" i="12"/>
  <c r="BY76" i="12"/>
  <c r="IQ76" i="12"/>
  <c r="KZ76" i="12"/>
  <c r="LN76" i="12"/>
  <c r="IX76" i="12"/>
  <c r="IZ76" i="12"/>
  <c r="KQ76" i="12"/>
  <c r="KM76" i="12"/>
  <c r="JU76" i="12"/>
  <c r="KR76" i="12"/>
  <c r="KS76" i="12"/>
  <c r="BB76" i="12"/>
  <c r="CT76" i="12"/>
  <c r="BC76" i="12"/>
  <c r="BF76" i="12"/>
  <c r="LJ76" i="12"/>
  <c r="IT76" i="12"/>
  <c r="LO76" i="12"/>
  <c r="IP76" i="12"/>
  <c r="KU76" i="12"/>
  <c r="KF76" i="12"/>
  <c r="JG76" i="12"/>
  <c r="KD76" i="12"/>
  <c r="LK76" i="12"/>
  <c r="II76" i="12"/>
  <c r="KT76" i="12"/>
  <c r="BR76" i="12"/>
  <c r="BJ76" i="12"/>
  <c r="BD76" i="12"/>
  <c r="AS76" i="12"/>
  <c r="CZ76" i="12"/>
  <c r="BM76" i="12"/>
  <c r="CY76" i="12"/>
  <c r="CE76" i="12"/>
  <c r="BG76" i="12"/>
  <c r="CN76" i="12"/>
  <c r="JV76" i="12"/>
  <c r="KK76" i="12"/>
  <c r="IR76" i="12"/>
  <c r="KG76" i="12"/>
  <c r="JR76" i="12"/>
  <c r="LL76" i="12"/>
  <c r="JN76" i="12"/>
  <c r="JF76" i="12"/>
  <c r="KX76" i="12"/>
  <c r="JZ76" i="12"/>
  <c r="DD76" i="12"/>
  <c r="BO76" i="12"/>
  <c r="DR76" i="12"/>
  <c r="CK76" i="12"/>
  <c r="CX76" i="12"/>
  <c r="CA76" i="12"/>
  <c r="LS76" i="12"/>
  <c r="V76" i="12" s="1"/>
  <c r="JL76" i="12"/>
  <c r="DU76" i="12"/>
  <c r="F76" i="12" s="1"/>
  <c r="AJ76" i="12"/>
  <c r="IH76" i="12"/>
  <c r="ED76" i="12" l="1"/>
  <c r="G76" i="12" s="1"/>
  <c r="H76" i="12" s="1"/>
  <c r="MC76" i="12"/>
  <c r="Y76" i="12" s="1"/>
  <c r="Z76" i="12" s="1"/>
  <c r="MB76" i="12"/>
  <c r="W76" i="12" s="1"/>
  <c r="X76" i="12" s="1"/>
  <c r="LV76" i="12"/>
  <c r="DX76" i="12"/>
  <c r="MA76" i="12"/>
  <c r="AA76" i="12" s="1"/>
  <c r="DW76" i="12"/>
  <c r="EE76" i="12"/>
  <c r="I76" i="12" s="1"/>
  <c r="J76" i="12" s="1"/>
  <c r="LU76" i="12"/>
  <c r="EC76" i="12"/>
  <c r="K76" i="12" s="1"/>
  <c r="DY76" i="12" l="1"/>
  <c r="EA76" i="12" s="1"/>
  <c r="LW76" i="12"/>
  <c r="LX76" i="12" s="1"/>
  <c r="DZ76" i="12" l="1"/>
  <c r="E76" i="12" s="1"/>
  <c r="LY76" i="12"/>
  <c r="U76" i="12" s="1"/>
  <c r="GB137" i="12"/>
  <c r="GN137" i="12"/>
  <c r="HA137" i="12"/>
  <c r="FN137" i="12"/>
  <c r="FH137" i="12"/>
  <c r="FO137" i="12"/>
  <c r="FY137" i="12"/>
  <c r="EU137" i="12"/>
  <c r="GE137" i="12"/>
  <c r="FA137" i="12"/>
  <c r="GS137" i="12"/>
  <c r="FF137" i="12"/>
  <c r="GJ137" i="12"/>
  <c r="HL137" i="12"/>
  <c r="EO137" i="12"/>
  <c r="HI137" i="12"/>
  <c r="FS137" i="12"/>
  <c r="FV137" i="12"/>
  <c r="FX137" i="12"/>
  <c r="FP137" i="12"/>
  <c r="GG137" i="12"/>
  <c r="EL137" i="12"/>
  <c r="HG137" i="12"/>
  <c r="FQ137" i="12"/>
  <c r="GR137" i="12"/>
  <c r="GH137" i="12"/>
  <c r="EW137" i="12"/>
  <c r="HQ137" i="12"/>
  <c r="GD137" i="12"/>
  <c r="GV137" i="12"/>
  <c r="FC137" i="12"/>
  <c r="HC137" i="12"/>
  <c r="GX137" i="12"/>
  <c r="GO137" i="12"/>
  <c r="ET137" i="12"/>
  <c r="GW137" i="12"/>
  <c r="EN137" i="12"/>
  <c r="GZ137" i="12"/>
  <c r="FE137" i="12"/>
  <c r="GL137" i="12"/>
  <c r="HF137" i="12"/>
  <c r="GA137" i="12"/>
  <c r="HK137" i="12"/>
  <c r="EK137" i="12"/>
  <c r="FB137" i="12"/>
  <c r="HP137" i="12"/>
  <c r="FR137" i="12"/>
  <c r="FT137" i="12"/>
  <c r="FZ137" i="12"/>
  <c r="HR137" i="12"/>
  <c r="EZ137" i="12"/>
  <c r="FG137" i="12"/>
  <c r="GU137" i="12"/>
  <c r="HN137" i="12"/>
  <c r="EV137" i="12"/>
  <c r="HH137" i="12"/>
  <c r="FK137" i="12"/>
  <c r="FU137" i="12"/>
  <c r="EJ137" i="12"/>
  <c r="GT137" i="12"/>
  <c r="GQ137" i="12"/>
  <c r="FW137" i="12"/>
  <c r="HS137" i="12"/>
  <c r="ES137" i="12"/>
  <c r="HE137" i="12"/>
  <c r="FJ137" i="12"/>
  <c r="FD137" i="12"/>
  <c r="HO137" i="12"/>
  <c r="GC137" i="12"/>
  <c r="GF137" i="12"/>
  <c r="EP137" i="12"/>
  <c r="HB137" i="12"/>
  <c r="GY137" i="12"/>
  <c r="EQ137" i="12"/>
  <c r="HM137" i="12"/>
  <c r="GI137" i="12"/>
  <c r="FL137" i="12"/>
  <c r="GK137" i="12"/>
  <c r="HD137" i="12"/>
  <c r="EX137" i="12"/>
  <c r="HJ137" i="12"/>
  <c r="ER137" i="12"/>
  <c r="EY137" i="12"/>
  <c r="GM137" i="12"/>
  <c r="EM137" i="12"/>
  <c r="FI137" i="12"/>
  <c r="GP137" i="12"/>
  <c r="FM137" i="12"/>
  <c r="N137" i="12"/>
  <c r="EI137" i="12"/>
  <c r="IC137" i="12" l="1"/>
  <c r="O137" i="12" s="1"/>
  <c r="P137" i="12" s="1"/>
  <c r="HV137" i="12"/>
  <c r="IB137" i="12"/>
  <c r="S137" i="12" s="1"/>
  <c r="HW137" i="12"/>
  <c r="HX137" i="12" l="1"/>
  <c r="HZ137" i="12" s="1"/>
  <c r="IJ137" i="12"/>
  <c r="KV137" i="12"/>
  <c r="JD137" i="12"/>
  <c r="LQ137" i="12"/>
  <c r="IK137" i="12"/>
  <c r="KW137" i="12"/>
  <c r="JW137" i="12"/>
  <c r="KH137" i="12"/>
  <c r="JM137" i="12"/>
  <c r="LB137" i="12"/>
  <c r="BG137" i="12"/>
  <c r="CX137" i="12"/>
  <c r="AW137" i="12"/>
  <c r="DH137" i="12"/>
  <c r="DC137" i="12"/>
  <c r="CM137" i="12"/>
  <c r="BT137" i="12"/>
  <c r="BE137" i="12"/>
  <c r="DJ137" i="12"/>
  <c r="AM137" i="12"/>
  <c r="DF137" i="12"/>
  <c r="AO137" i="12"/>
  <c r="CB137" i="12"/>
  <c r="JO137" i="12"/>
  <c r="DL137" i="12"/>
  <c r="BW137" i="12"/>
  <c r="DT137" i="12"/>
  <c r="IR137" i="12"/>
  <c r="LD137" i="12"/>
  <c r="JT137" i="12"/>
  <c r="JN137" i="12"/>
  <c r="IS137" i="12"/>
  <c r="LE137" i="12"/>
  <c r="KR137" i="12"/>
  <c r="KU137" i="12"/>
  <c r="KP137" i="12"/>
  <c r="IM137" i="12"/>
  <c r="KC137" i="12"/>
  <c r="LR137" i="12"/>
  <c r="CW137" i="12"/>
  <c r="BF137" i="12"/>
  <c r="CE137" i="12"/>
  <c r="CA137" i="12"/>
  <c r="CZ137" i="12"/>
  <c r="CD137" i="12"/>
  <c r="CP137" i="12"/>
  <c r="BP137" i="12"/>
  <c r="CK137" i="12"/>
  <c r="DO137" i="12"/>
  <c r="AK137" i="12"/>
  <c r="JP137" i="12"/>
  <c r="JK137" i="12"/>
  <c r="JQ137" i="12"/>
  <c r="LO137" i="12"/>
  <c r="LA137" i="12"/>
  <c r="JB137" i="12"/>
  <c r="KX137" i="12"/>
  <c r="KQ137" i="12"/>
  <c r="IP137" i="12"/>
  <c r="KE137" i="12"/>
  <c r="BL137" i="12"/>
  <c r="AX137" i="12"/>
  <c r="DQ137" i="12"/>
  <c r="JX137" i="12"/>
  <c r="LH137" i="12"/>
  <c r="JY137" i="12"/>
  <c r="IV137" i="12"/>
  <c r="IX137" i="12"/>
  <c r="JJ137" i="12"/>
  <c r="LF137" i="12"/>
  <c r="JF137" i="12"/>
  <c r="LC137" i="12"/>
  <c r="CG137" i="12"/>
  <c r="BX137" i="12"/>
  <c r="AZ137" i="12"/>
  <c r="IZ137" i="12"/>
  <c r="LL137" i="12"/>
  <c r="KB137" i="12"/>
  <c r="KL137" i="12"/>
  <c r="JA137" i="12"/>
  <c r="LM137" i="12"/>
  <c r="LP137" i="12"/>
  <c r="IL137" i="12"/>
  <c r="JC137" i="12"/>
  <c r="KK137" i="12"/>
  <c r="IQ137" i="12"/>
  <c r="BO137" i="12"/>
  <c r="CY137" i="12"/>
  <c r="DG137" i="12"/>
  <c r="DP137" i="12"/>
  <c r="CU137" i="12"/>
  <c r="AL137" i="12"/>
  <c r="CJ137" i="12"/>
  <c r="DR137" i="12"/>
  <c r="BH137" i="12"/>
  <c r="AP137" i="12"/>
  <c r="CC137" i="12"/>
  <c r="II137" i="12"/>
  <c r="CO137" i="12"/>
  <c r="BM137" i="12"/>
  <c r="BN137" i="12"/>
  <c r="AV137" i="12"/>
  <c r="DA137" i="12"/>
  <c r="JH137" i="12"/>
  <c r="IU137" i="12"/>
  <c r="KJ137" i="12"/>
  <c r="LJ137" i="12"/>
  <c r="JI137" i="12"/>
  <c r="JS137" i="12"/>
  <c r="IO137" i="12"/>
  <c r="IT137" i="12"/>
  <c r="KA137" i="12"/>
  <c r="LI137" i="12"/>
  <c r="JG137" i="12"/>
  <c r="DE137" i="12"/>
  <c r="AY137" i="12"/>
  <c r="CS137" i="12"/>
  <c r="CI137" i="12"/>
  <c r="BS137" i="12"/>
  <c r="BK137" i="12"/>
  <c r="BI137" i="12"/>
  <c r="BR137" i="12"/>
  <c r="DB137" i="12"/>
  <c r="AR137" i="12"/>
  <c r="AS137" i="12"/>
  <c r="KZ137" i="12"/>
  <c r="AQ137" i="12"/>
  <c r="BY137" i="12"/>
  <c r="CL137" i="12"/>
  <c r="KF137" i="12"/>
  <c r="KY137" i="12"/>
  <c r="JU137" i="12"/>
  <c r="KM137" i="12"/>
  <c r="KG137" i="12"/>
  <c r="KT137" i="12"/>
  <c r="JR137" i="12"/>
  <c r="LN137" i="12"/>
  <c r="IW137" i="12"/>
  <c r="JV137" i="12"/>
  <c r="CV137" i="12"/>
  <c r="CR137" i="12"/>
  <c r="DS137" i="12"/>
  <c r="AN137" i="12"/>
  <c r="BV137" i="12"/>
  <c r="DM137" i="12"/>
  <c r="BU137" i="12"/>
  <c r="CQ137" i="12"/>
  <c r="BJ137" i="12"/>
  <c r="BB137" i="12"/>
  <c r="CN137" i="12"/>
  <c r="KN137" i="12"/>
  <c r="IN137" i="12"/>
  <c r="KS137" i="12"/>
  <c r="LK137" i="12"/>
  <c r="KO137" i="12"/>
  <c r="IY137" i="12"/>
  <c r="JZ137" i="12"/>
  <c r="JE137" i="12"/>
  <c r="KD137" i="12"/>
  <c r="DI137" i="12"/>
  <c r="CH137" i="12"/>
  <c r="BD137" i="12"/>
  <c r="DK137" i="12"/>
  <c r="BQ137" i="12"/>
  <c r="CT137" i="12"/>
  <c r="CF137" i="12"/>
  <c r="AU137" i="12"/>
  <c r="DN137" i="12"/>
  <c r="BC137" i="12"/>
  <c r="DD137" i="12"/>
  <c r="BZ137" i="12"/>
  <c r="KI137" i="12"/>
  <c r="LG137" i="12"/>
  <c r="BA137" i="12"/>
  <c r="AT137" i="12"/>
  <c r="LS137" i="12"/>
  <c r="V137" i="12" s="1"/>
  <c r="AJ137" i="12"/>
  <c r="JL137" i="12"/>
  <c r="IH137" i="12"/>
  <c r="DU137" i="12"/>
  <c r="F137" i="12" s="1"/>
  <c r="HY137" i="12" l="1"/>
  <c r="M137" i="12" s="1"/>
  <c r="LU137" i="12"/>
  <c r="MB137" i="12"/>
  <c r="W137" i="12" s="1"/>
  <c r="X137" i="12" s="1"/>
  <c r="MC137" i="12"/>
  <c r="Y137" i="12" s="1"/>
  <c r="Z137" i="12" s="1"/>
  <c r="LV137" i="12"/>
  <c r="ED137" i="12"/>
  <c r="G137" i="12" s="1"/>
  <c r="H137" i="12" s="1"/>
  <c r="MA137" i="12"/>
  <c r="AA137" i="12" s="1"/>
  <c r="EE137" i="12"/>
  <c r="I137" i="12" s="1"/>
  <c r="J137" i="12" s="1"/>
  <c r="EC137" i="12"/>
  <c r="K137" i="12" s="1"/>
  <c r="DW137" i="12"/>
  <c r="DX137" i="12"/>
  <c r="LW137" i="12" l="1"/>
  <c r="LY137" i="12" s="1"/>
  <c r="DY137" i="12"/>
  <c r="DZ137" i="12" s="1"/>
  <c r="LX137" i="12" l="1"/>
  <c r="U137" i="12" s="1"/>
  <c r="EA137" i="12"/>
  <c r="E137" i="12" s="1"/>
  <c r="LV115" i="12" l="1"/>
  <c r="LU115" i="12"/>
  <c r="EC115" i="12"/>
  <c r="K115" i="12" s="1"/>
  <c r="DX115" i="12" l="1"/>
  <c r="LW115" i="12"/>
  <c r="LY115" i="12" s="1"/>
  <c r="DW115" i="12"/>
  <c r="DY115" i="12" l="1"/>
  <c r="EA115" i="12" s="1"/>
  <c r="LX115" i="12"/>
  <c r="U115" i="12" s="1"/>
  <c r="DZ115" i="12" l="1"/>
  <c r="E115" i="12" s="1"/>
  <c r="HS127" i="12" l="1"/>
  <c r="EK127" i="12"/>
  <c r="GS127" i="12"/>
  <c r="GX127" i="12"/>
  <c r="GE127" i="12"/>
  <c r="HB127" i="12"/>
  <c r="GR127" i="12"/>
  <c r="EW127" i="12"/>
  <c r="GO127" i="12"/>
  <c r="HF127" i="12"/>
  <c r="GD127" i="12"/>
  <c r="FW127" i="12"/>
  <c r="ES127" i="12"/>
  <c r="EP127" i="12"/>
  <c r="HL127" i="12"/>
  <c r="FB127" i="12"/>
  <c r="EZ127" i="12"/>
  <c r="HK127" i="12"/>
  <c r="FC127" i="12"/>
  <c r="GY127" i="12"/>
  <c r="FQ127" i="12"/>
  <c r="GJ127" i="12"/>
  <c r="HA127" i="12"/>
  <c r="GV127" i="12"/>
  <c r="EL127" i="12"/>
  <c r="HC127" i="12"/>
  <c r="GT127" i="12"/>
  <c r="FL127" i="12"/>
  <c r="FO127" i="12"/>
  <c r="ER127" i="12"/>
  <c r="GB127" i="12"/>
  <c r="HM127" i="12"/>
  <c r="EM127" i="12"/>
  <c r="GZ127" i="12"/>
  <c r="HI127" i="12"/>
  <c r="FU127" i="12"/>
  <c r="GM127" i="12"/>
  <c r="HJ127" i="12"/>
  <c r="GG127" i="12"/>
  <c r="GN127" i="12"/>
  <c r="FM127" i="12"/>
  <c r="FG127" i="12"/>
  <c r="EU127" i="12"/>
  <c r="FI127" i="12"/>
  <c r="EX127" i="12"/>
  <c r="GK127" i="12"/>
  <c r="ET127" i="12"/>
  <c r="HP127" i="12"/>
  <c r="FF127" i="12"/>
  <c r="HN127" i="12"/>
  <c r="GC127" i="12"/>
  <c r="FH127" i="12"/>
  <c r="EN127" i="12"/>
  <c r="FS127" i="12"/>
  <c r="FV127" i="12"/>
  <c r="FA127" i="12"/>
  <c r="FP127" i="12"/>
  <c r="FD127" i="12"/>
  <c r="GH127" i="12"/>
  <c r="FJ127" i="12"/>
  <c r="FZ127" i="12"/>
  <c r="GI127" i="12"/>
  <c r="EJ127" i="12"/>
  <c r="EO127" i="12"/>
  <c r="GL127" i="12"/>
  <c r="EQ127" i="12"/>
  <c r="HE127" i="12"/>
  <c r="HD127" i="12"/>
  <c r="HR127" i="12"/>
  <c r="FT127" i="12"/>
  <c r="FK127" i="12"/>
  <c r="EY127" i="12"/>
  <c r="FE127" i="12"/>
  <c r="GF127" i="12"/>
  <c r="FX127" i="12"/>
  <c r="FY127" i="12"/>
  <c r="HH127" i="12"/>
  <c r="HO127" i="12"/>
  <c r="HT127" i="12"/>
  <c r="K127" i="12" s="1"/>
  <c r="GU127" i="12"/>
  <c r="GQ127" i="12"/>
  <c r="GA127" i="12"/>
  <c r="HG127" i="12"/>
  <c r="EV127" i="12"/>
  <c r="HQ127" i="12"/>
  <c r="FR127" i="12"/>
  <c r="GP127" i="12"/>
  <c r="GW127" i="12"/>
  <c r="EI127" i="12"/>
  <c r="FN127" i="12"/>
  <c r="CV127" i="12" l="1"/>
  <c r="HM128" i="12"/>
  <c r="N127" i="12"/>
  <c r="FK128" i="12"/>
  <c r="EJ128" i="12"/>
  <c r="BW127" i="12"/>
  <c r="ET128" i="12"/>
  <c r="GG128" i="12"/>
  <c r="CC127" i="12"/>
  <c r="HA128" i="12"/>
  <c r="HL128" i="12"/>
  <c r="CS127" i="12"/>
  <c r="EY128" i="12"/>
  <c r="FB128" i="12"/>
  <c r="FR128" i="12"/>
  <c r="HO128" i="12"/>
  <c r="FT128" i="12"/>
  <c r="GI128" i="12"/>
  <c r="BT127" i="12"/>
  <c r="GK128" i="12"/>
  <c r="HJ128" i="12"/>
  <c r="ER128" i="12"/>
  <c r="GJ128" i="12"/>
  <c r="EP128" i="12"/>
  <c r="HB128" i="12"/>
  <c r="EO128" i="12"/>
  <c r="CW127" i="12"/>
  <c r="HQ128" i="12"/>
  <c r="HH128" i="12"/>
  <c r="HR128" i="12"/>
  <c r="FZ128" i="12"/>
  <c r="EN128" i="12"/>
  <c r="AY127" i="12"/>
  <c r="CN127" i="12"/>
  <c r="BP127" i="12"/>
  <c r="FQ128" i="12"/>
  <c r="ES128" i="12"/>
  <c r="CF127" i="12"/>
  <c r="HP128" i="12"/>
  <c r="GP128" i="12"/>
  <c r="AW127" i="12"/>
  <c r="BZ127" i="12"/>
  <c r="DE127" i="12"/>
  <c r="FJ128" i="12"/>
  <c r="FH128" i="12"/>
  <c r="BJ127" i="12"/>
  <c r="FU128" i="12"/>
  <c r="FL128" i="12"/>
  <c r="CZ127" i="12"/>
  <c r="BX127" i="12"/>
  <c r="GX128" i="12"/>
  <c r="BB127" i="12"/>
  <c r="EW128" i="12"/>
  <c r="DH127" i="12"/>
  <c r="FX128" i="12"/>
  <c r="HE128" i="12"/>
  <c r="GH128" i="12"/>
  <c r="CD127" i="12"/>
  <c r="EU128" i="12"/>
  <c r="HI128" i="12"/>
  <c r="GT128" i="12"/>
  <c r="FC128" i="12"/>
  <c r="CE127" i="12"/>
  <c r="CT127" i="12"/>
  <c r="GW128" i="12"/>
  <c r="GN128" i="12"/>
  <c r="BO127" i="12"/>
  <c r="GA128" i="12"/>
  <c r="CG127" i="12"/>
  <c r="EQ128" i="12"/>
  <c r="BE127" i="12"/>
  <c r="DO127" i="12"/>
  <c r="FG128" i="12"/>
  <c r="GZ128" i="12"/>
  <c r="HC128" i="12"/>
  <c r="HK128" i="12"/>
  <c r="HF128" i="12"/>
  <c r="EK128" i="12"/>
  <c r="EI128" i="12"/>
  <c r="FE128" i="12"/>
  <c r="GL128" i="12"/>
  <c r="BQ127" i="12"/>
  <c r="FF128" i="12"/>
  <c r="FM128" i="12"/>
  <c r="AN127" i="12"/>
  <c r="EL128" i="12"/>
  <c r="EZ128" i="12"/>
  <c r="GO128" i="12"/>
  <c r="HS128" i="12"/>
  <c r="GQ128" i="12"/>
  <c r="FD128" i="12"/>
  <c r="AZ127" i="12"/>
  <c r="DP127" i="12"/>
  <c r="GY128" i="12"/>
  <c r="DC127" i="12"/>
  <c r="BD127" i="12"/>
  <c r="CJ127" i="12"/>
  <c r="BM127" i="12"/>
  <c r="AP127" i="12"/>
  <c r="AV127" i="12"/>
  <c r="DB127" i="12"/>
  <c r="DQ127" i="12"/>
  <c r="BA127" i="12"/>
  <c r="CO127" i="12"/>
  <c r="DD127" i="12"/>
  <c r="CY127" i="12"/>
  <c r="HT128" i="12"/>
  <c r="N128" i="12" s="1"/>
  <c r="BF127" i="12"/>
  <c r="BK127" i="12"/>
  <c r="CL127" i="12"/>
  <c r="EM128" i="12"/>
  <c r="CU127" i="12"/>
  <c r="AX127" i="12"/>
  <c r="HD128" i="12"/>
  <c r="IB127" i="12"/>
  <c r="S127" i="12" s="1"/>
  <c r="BV127" i="12"/>
  <c r="CK127" i="12"/>
  <c r="DL127" i="12"/>
  <c r="AO127" i="12"/>
  <c r="AJ127" i="12"/>
  <c r="CQ127" i="12"/>
  <c r="CB127" i="12"/>
  <c r="FS128" i="12"/>
  <c r="AU127" i="12"/>
  <c r="CH127" i="12"/>
  <c r="DJ127" i="12"/>
  <c r="FO128" i="12"/>
  <c r="DG127" i="12"/>
  <c r="CA127" i="12"/>
  <c r="BU127" i="12"/>
  <c r="CM127" i="12"/>
  <c r="BY127" i="12"/>
  <c r="GB128" i="12"/>
  <c r="GU128" i="12"/>
  <c r="DM127" i="12"/>
  <c r="FW128" i="12"/>
  <c r="CX127" i="12"/>
  <c r="BS127" i="12"/>
  <c r="DI127" i="12"/>
  <c r="AK127" i="12"/>
  <c r="DU127" i="12"/>
  <c r="F163" i="12" s="1"/>
  <c r="FA128" i="12"/>
  <c r="DK127" i="12"/>
  <c r="FY128" i="12"/>
  <c r="GD128" i="12"/>
  <c r="GR128" i="12"/>
  <c r="DF127" i="12"/>
  <c r="BI127" i="12"/>
  <c r="GM128" i="12"/>
  <c r="AS127" i="12"/>
  <c r="AM127" i="12"/>
  <c r="IC127" i="12"/>
  <c r="O127" i="12" s="1"/>
  <c r="BN127" i="12"/>
  <c r="GF128" i="12"/>
  <c r="AL127" i="12"/>
  <c r="DT127" i="12"/>
  <c r="GV128" i="12"/>
  <c r="ID127" i="12"/>
  <c r="Q127" i="12" s="1"/>
  <c r="FV128" i="12"/>
  <c r="GC128" i="12"/>
  <c r="CI127" i="12"/>
  <c r="HV127" i="12"/>
  <c r="EX128" i="12"/>
  <c r="GE128" i="12"/>
  <c r="GS128" i="12"/>
  <c r="DR127" i="12"/>
  <c r="DS127" i="12"/>
  <c r="BG127" i="12"/>
  <c r="FN128" i="12"/>
  <c r="BH127" i="12"/>
  <c r="DA127" i="12"/>
  <c r="DN127" i="12"/>
  <c r="FI128" i="12"/>
  <c r="BR127" i="12"/>
  <c r="EV128" i="12"/>
  <c r="AQ127" i="12"/>
  <c r="FP128" i="12"/>
  <c r="HN128" i="12"/>
  <c r="HG128" i="12"/>
  <c r="BL127" i="12"/>
  <c r="AR127" i="12"/>
  <c r="HW127" i="12"/>
  <c r="BC127" i="12"/>
  <c r="CR127" i="12"/>
  <c r="AT127" i="12"/>
  <c r="CP127" i="12"/>
  <c r="R127" i="12" l="1"/>
  <c r="P127" i="12"/>
  <c r="IC128" i="12"/>
  <c r="O128" i="12" s="1"/>
  <c r="P128" i="12" s="1"/>
  <c r="AR128" i="12"/>
  <c r="CH128" i="12"/>
  <c r="CK128" i="12"/>
  <c r="BK128" i="12"/>
  <c r="DB128" i="12"/>
  <c r="DP128" i="12"/>
  <c r="DO128" i="12"/>
  <c r="CT128" i="12"/>
  <c r="BB128" i="12"/>
  <c r="CS128" i="12"/>
  <c r="BR128" i="12"/>
  <c r="DR128" i="12"/>
  <c r="AS128" i="12"/>
  <c r="DL128" i="12"/>
  <c r="CL128" i="12"/>
  <c r="DQ128" i="12"/>
  <c r="BL128" i="12"/>
  <c r="AK128" i="12"/>
  <c r="BV128" i="12"/>
  <c r="AV128" i="12"/>
  <c r="HW163" i="12"/>
  <c r="HV163" i="12"/>
  <c r="DJ128" i="12"/>
  <c r="DT128" i="12"/>
  <c r="BI128" i="12"/>
  <c r="BY128" i="12"/>
  <c r="AU128" i="12"/>
  <c r="BF128" i="12"/>
  <c r="AZ128" i="12"/>
  <c r="DA128" i="12"/>
  <c r="AL128" i="12"/>
  <c r="DF128" i="12"/>
  <c r="DI128" i="12"/>
  <c r="CM128" i="12"/>
  <c r="AP128" i="12"/>
  <c r="BE128" i="12"/>
  <c r="BO128" i="12"/>
  <c r="CE128" i="12"/>
  <c r="DE128" i="12"/>
  <c r="BP128" i="12"/>
  <c r="CW128" i="12"/>
  <c r="BT128" i="12"/>
  <c r="BH128" i="12"/>
  <c r="CY128" i="12"/>
  <c r="BM128" i="12"/>
  <c r="BQ128" i="12"/>
  <c r="BS128" i="12"/>
  <c r="BU128" i="12"/>
  <c r="CB128" i="12"/>
  <c r="AT128" i="12"/>
  <c r="CI128" i="12"/>
  <c r="BN128" i="12"/>
  <c r="CX128" i="12"/>
  <c r="CA128" i="12"/>
  <c r="CQ128" i="12"/>
  <c r="AX128" i="12"/>
  <c r="DD128" i="12"/>
  <c r="CJ128" i="12"/>
  <c r="CD128" i="12"/>
  <c r="DH128" i="12"/>
  <c r="BX128" i="12"/>
  <c r="BJ128" i="12"/>
  <c r="BZ128" i="12"/>
  <c r="CF128" i="12"/>
  <c r="CN128" i="12"/>
  <c r="BW128" i="12"/>
  <c r="CP128" i="12"/>
  <c r="CR128" i="12"/>
  <c r="AQ128" i="12"/>
  <c r="BG128" i="12"/>
  <c r="AN128" i="12"/>
  <c r="DG128" i="12"/>
  <c r="AJ128" i="12"/>
  <c r="CU128" i="12"/>
  <c r="CO128" i="12"/>
  <c r="BD128" i="12"/>
  <c r="BC128" i="12"/>
  <c r="DS128" i="12"/>
  <c r="AM128" i="12"/>
  <c r="DK128" i="12"/>
  <c r="DM128" i="12"/>
  <c r="AO128" i="12"/>
  <c r="BA128" i="12"/>
  <c r="DC128" i="12"/>
  <c r="CG128" i="12"/>
  <c r="CZ128" i="12"/>
  <c r="AW128" i="12"/>
  <c r="AY128" i="12"/>
  <c r="CC128" i="12"/>
  <c r="CV128" i="12"/>
  <c r="ID221" i="12"/>
  <c r="Q221" i="12" s="1"/>
  <c r="R221" i="12" s="1"/>
  <c r="ID138" i="12"/>
  <c r="Q138" i="12" s="1"/>
  <c r="R138" i="12" s="1"/>
  <c r="EC127" i="12"/>
  <c r="EE127" i="12"/>
  <c r="I127" i="12" s="1"/>
  <c r="DX127" i="12"/>
  <c r="DW127" i="12"/>
  <c r="IB128" i="12"/>
  <c r="S128" i="12" s="1"/>
  <c r="ID140" i="12"/>
  <c r="Q140" i="12" s="1"/>
  <c r="R140" i="12" s="1"/>
  <c r="HV128" i="12"/>
  <c r="HX127" i="12"/>
  <c r="HY127" i="12" s="1"/>
  <c r="ID139" i="12"/>
  <c r="Q139" i="12" s="1"/>
  <c r="R139" i="12" s="1"/>
  <c r="ID137" i="12"/>
  <c r="Q137" i="12" s="1"/>
  <c r="R137" i="12" s="1"/>
  <c r="ID136" i="12"/>
  <c r="Q136" i="12" s="1"/>
  <c r="R136" i="12" s="1"/>
  <c r="ED127" i="12"/>
  <c r="G127" i="12" s="1"/>
  <c r="DN128" i="12"/>
  <c r="ID135" i="12"/>
  <c r="Q135" i="12" s="1"/>
  <c r="R135" i="12" s="1"/>
  <c r="ID128" i="12"/>
  <c r="Q128" i="12" s="1"/>
  <c r="R128" i="12" s="1"/>
  <c r="HW128" i="12"/>
  <c r="F127" i="12"/>
  <c r="DU128" i="12"/>
  <c r="F128" i="12" s="1"/>
  <c r="HZ127" i="12" l="1"/>
  <c r="M127" i="12" s="1"/>
  <c r="ED128" i="12"/>
  <c r="G128" i="12" s="1"/>
  <c r="H128" i="12" s="1"/>
  <c r="G163" i="12"/>
  <c r="H163" i="12" s="1"/>
  <c r="I163" i="12"/>
  <c r="J163" i="12" s="1"/>
  <c r="DX163" i="12"/>
  <c r="DW163" i="12"/>
  <c r="HX163" i="12"/>
  <c r="HZ163" i="12" s="1"/>
  <c r="DX128" i="12"/>
  <c r="EE128" i="12"/>
  <c r="I128" i="12" s="1"/>
  <c r="J128" i="12" s="1"/>
  <c r="DW128" i="12"/>
  <c r="EC128" i="12"/>
  <c r="K128" i="12" s="1"/>
  <c r="DY127" i="12"/>
  <c r="EA127" i="12" s="1"/>
  <c r="HX128" i="12"/>
  <c r="HZ128" i="12" s="1"/>
  <c r="H127" i="12"/>
  <c r="J127" i="12"/>
  <c r="HY163" i="12" l="1"/>
  <c r="M163" i="12" s="1"/>
  <c r="DZ127" i="12"/>
  <c r="DY163" i="12"/>
  <c r="DZ163" i="12" s="1"/>
  <c r="DY128" i="12"/>
  <c r="EA128" i="12" s="1"/>
  <c r="HY128" i="12"/>
  <c r="M128" i="12" s="1"/>
  <c r="EA163" i="12" l="1"/>
  <c r="E163" i="12" s="1"/>
  <c r="E127" i="12"/>
  <c r="DZ128" i="12"/>
  <c r="E128" i="12" s="1"/>
  <c r="BJ16" i="21" l="1"/>
  <c r="BJ17" i="21" l="1"/>
  <c r="BJ18" i="21"/>
  <c r="BJ20" i="21"/>
  <c r="BJ21" i="21"/>
  <c r="BJ24" i="21"/>
  <c r="BJ15" i="21"/>
  <c r="Q18" i="21"/>
  <c r="BW11" i="21"/>
  <c r="Q24" i="21"/>
  <c r="Q20" i="21"/>
  <c r="CC11" i="21"/>
  <c r="BX11" i="21"/>
  <c r="Q21" i="21"/>
  <c r="Q17" i="21"/>
  <c r="S11" i="21" l="1"/>
  <c r="CC24" i="21"/>
  <c r="S24" i="21" s="1"/>
  <c r="BX24" i="21"/>
  <c r="BW24" i="21"/>
  <c r="CC21" i="21"/>
  <c r="S21" i="21" s="1"/>
  <c r="BX21" i="21"/>
  <c r="BW21" i="21"/>
  <c r="BX20" i="21"/>
  <c r="CC20" i="21"/>
  <c r="S20" i="21" s="1"/>
  <c r="BW20" i="21"/>
  <c r="BW18" i="21"/>
  <c r="BX18" i="21"/>
  <c r="CC18" i="21"/>
  <c r="S18" i="21" s="1"/>
  <c r="BX17" i="21"/>
  <c r="CC17" i="21"/>
  <c r="S17" i="21" s="1"/>
  <c r="BW17" i="21"/>
  <c r="BW15" i="21"/>
  <c r="BX15" i="21"/>
  <c r="CC15" i="21"/>
  <c r="S15" i="21" s="1"/>
  <c r="I15" i="21"/>
  <c r="Q15" i="21"/>
  <c r="BW16" i="21"/>
  <c r="BX16" i="21"/>
  <c r="CC16" i="21"/>
  <c r="S16" i="21" s="1"/>
  <c r="H18" i="21"/>
  <c r="R20" i="21"/>
  <c r="P20" i="21"/>
  <c r="Q11" i="21"/>
  <c r="Q16" i="21"/>
  <c r="P18" i="21"/>
  <c r="R18" i="21"/>
  <c r="AX11" i="21"/>
  <c r="BC11" i="21"/>
  <c r="K11" i="21" s="1"/>
  <c r="AW11" i="21"/>
  <c r="P21" i="21"/>
  <c r="R21" i="21"/>
  <c r="BY11" i="21"/>
  <c r="CA11" i="21" s="1"/>
  <c r="CC14" i="21"/>
  <c r="S14" i="21" s="1"/>
  <c r="BW14" i="21"/>
  <c r="BX14" i="21"/>
  <c r="P17" i="21"/>
  <c r="R17" i="21"/>
  <c r="Q14" i="21"/>
  <c r="R24" i="21"/>
  <c r="P24" i="21"/>
  <c r="X11" i="21" l="1"/>
  <c r="Z11" i="21"/>
  <c r="U11" i="21"/>
  <c r="P14" i="21"/>
  <c r="H14" i="21"/>
  <c r="BY20" i="21"/>
  <c r="BZ20" i="21" s="1"/>
  <c r="BY21" i="21"/>
  <c r="CA21" i="21" s="1"/>
  <c r="I14" i="21"/>
  <c r="J14" i="21" s="1"/>
  <c r="BY18" i="21"/>
  <c r="CA18" i="21" s="1"/>
  <c r="BY24" i="21"/>
  <c r="CA24" i="21" s="1"/>
  <c r="H20" i="21"/>
  <c r="H21" i="21"/>
  <c r="H24" i="21"/>
  <c r="H17" i="21"/>
  <c r="BY17" i="21"/>
  <c r="BZ17" i="21" s="1"/>
  <c r="BC15" i="21"/>
  <c r="K15" i="21" s="1"/>
  <c r="AX15" i="21"/>
  <c r="AW15" i="21"/>
  <c r="AX14" i="21"/>
  <c r="R14" i="21"/>
  <c r="AW14" i="21"/>
  <c r="BC14" i="21"/>
  <c r="K14" i="21" s="1"/>
  <c r="BY15" i="21"/>
  <c r="BZ15" i="21" s="1"/>
  <c r="P15" i="21"/>
  <c r="R15" i="21"/>
  <c r="H15" i="21"/>
  <c r="BZ11" i="21"/>
  <c r="M11" i="21" s="1"/>
  <c r="I18" i="21"/>
  <c r="J18" i="21" s="1"/>
  <c r="BY14" i="21"/>
  <c r="BZ14" i="21" s="1"/>
  <c r="H11" i="21"/>
  <c r="AW24" i="21"/>
  <c r="AX24" i="21"/>
  <c r="BC24" i="21"/>
  <c r="K24" i="21" s="1"/>
  <c r="BC20" i="21"/>
  <c r="K20" i="21" s="1"/>
  <c r="AW20" i="21"/>
  <c r="AX20" i="21"/>
  <c r="I20" i="21"/>
  <c r="J20" i="21" s="1"/>
  <c r="AY11" i="21"/>
  <c r="BA11" i="21" s="1"/>
  <c r="I24" i="21"/>
  <c r="J24" i="21" s="1"/>
  <c r="BY16" i="21"/>
  <c r="BZ16" i="21" s="1"/>
  <c r="AX17" i="21"/>
  <c r="AW17" i="21"/>
  <c r="BC17" i="21"/>
  <c r="K17" i="21" s="1"/>
  <c r="R16" i="21"/>
  <c r="P16" i="21"/>
  <c r="I16" i="21"/>
  <c r="I11" i="21"/>
  <c r="J11" i="21" s="1"/>
  <c r="BC16" i="21"/>
  <c r="K16" i="21" s="1"/>
  <c r="AW16" i="21"/>
  <c r="AX16" i="21"/>
  <c r="R11" i="21"/>
  <c r="P11" i="21"/>
  <c r="I17" i="21"/>
  <c r="J17" i="21" s="1"/>
  <c r="AX18" i="21"/>
  <c r="BC18" i="21"/>
  <c r="K18" i="21" s="1"/>
  <c r="AW18" i="21"/>
  <c r="I21" i="21"/>
  <c r="J21" i="21" s="1"/>
  <c r="AX21" i="21"/>
  <c r="BC21" i="21"/>
  <c r="K21" i="21" s="1"/>
  <c r="AW21" i="21"/>
  <c r="J16" i="21" l="1"/>
  <c r="H16" i="21"/>
  <c r="CA20" i="21"/>
  <c r="M20" i="21" s="1"/>
  <c r="BZ18" i="21"/>
  <c r="M18" i="21" s="1"/>
  <c r="BZ21" i="21"/>
  <c r="M21" i="21" s="1"/>
  <c r="BZ24" i="21"/>
  <c r="M24" i="21" s="1"/>
  <c r="AY15" i="21"/>
  <c r="BA15" i="21" s="1"/>
  <c r="AY14" i="21"/>
  <c r="AZ14" i="21" s="1"/>
  <c r="CA17" i="21"/>
  <c r="M17" i="21" s="1"/>
  <c r="CA14" i="21"/>
  <c r="M14" i="21" s="1"/>
  <c r="CA15" i="21"/>
  <c r="M15" i="21" s="1"/>
  <c r="J15" i="21"/>
  <c r="AZ11" i="21"/>
  <c r="E11" i="21" s="1"/>
  <c r="CA16" i="21"/>
  <c r="M16" i="21" s="1"/>
  <c r="AY24" i="21"/>
  <c r="BA24" i="21" s="1"/>
  <c r="AY21" i="21"/>
  <c r="BA21" i="21" s="1"/>
  <c r="AY18" i="21"/>
  <c r="AZ18" i="21" s="1"/>
  <c r="AY16" i="21"/>
  <c r="AZ16" i="21" s="1"/>
  <c r="AY20" i="21"/>
  <c r="BA20" i="21" s="1"/>
  <c r="AY17" i="21"/>
  <c r="BA17" i="21" s="1"/>
  <c r="BA14" i="21" l="1"/>
  <c r="E14" i="21" s="1"/>
  <c r="AZ15" i="21"/>
  <c r="E15" i="21" s="1"/>
  <c r="BA16" i="21"/>
  <c r="E16" i="21" s="1"/>
  <c r="AZ17" i="21"/>
  <c r="E17" i="21" s="1"/>
  <c r="AZ24" i="21"/>
  <c r="E24" i="21" s="1"/>
  <c r="AZ21" i="21"/>
  <c r="E21" i="21" s="1"/>
  <c r="BA18" i="21"/>
  <c r="E18" i="21" s="1"/>
  <c r="AZ20" i="21"/>
  <c r="E20" i="21" s="1"/>
  <c r="N164" i="12" l="1"/>
  <c r="EI164" i="12"/>
  <c r="Q164" i="12" l="1"/>
  <c r="R164" i="12" s="1"/>
  <c r="HW164" i="12"/>
  <c r="HV164" i="12"/>
  <c r="O164" i="12"/>
  <c r="P164" i="12" s="1"/>
  <c r="IB164" i="12"/>
  <c r="S164" i="12" s="1"/>
  <c r="V164" i="12"/>
  <c r="F164" i="12"/>
  <c r="AJ164" i="12"/>
  <c r="IH164" i="12"/>
  <c r="ED164" i="12" l="1"/>
  <c r="G164" i="12" s="1"/>
  <c r="H164" i="12" s="1"/>
  <c r="LU164" i="12"/>
  <c r="HX164" i="12"/>
  <c r="HY164" i="12" s="1"/>
  <c r="DW164" i="12"/>
  <c r="Y164" i="12"/>
  <c r="Z164" i="12" s="1"/>
  <c r="EE164" i="12"/>
  <c r="I164" i="12" s="1"/>
  <c r="J164" i="12" s="1"/>
  <c r="W164" i="12"/>
  <c r="X164" i="12" s="1"/>
  <c r="LV164" i="12"/>
  <c r="MA164" i="12"/>
  <c r="AA164" i="12" s="1"/>
  <c r="EC164" i="12"/>
  <c r="K164" i="12" s="1"/>
  <c r="DX164" i="12"/>
  <c r="LW164" i="12" l="1"/>
  <c r="LY164" i="12" s="1"/>
  <c r="HZ164" i="12"/>
  <c r="M164" i="12" s="1"/>
  <c r="DY164" i="12"/>
  <c r="EA164" i="12" s="1"/>
  <c r="LX164" i="12" l="1"/>
  <c r="U164" i="12" s="1"/>
  <c r="DZ164" i="12"/>
  <c r="E164" i="12" s="1"/>
  <c r="ER152" i="12"/>
  <c r="EW152" i="12"/>
  <c r="GS152" i="12"/>
  <c r="GH152" i="12"/>
  <c r="EK152" i="12"/>
  <c r="HR152" i="12"/>
  <c r="FL152" i="12"/>
  <c r="GG152" i="12"/>
  <c r="GZ152" i="12"/>
  <c r="GP152" i="12"/>
  <c r="FH152" i="12"/>
  <c r="GU152" i="12"/>
  <c r="FS152" i="12"/>
  <c r="FV152" i="12"/>
  <c r="EY152" i="12"/>
  <c r="FR152" i="12"/>
  <c r="FN152" i="12"/>
  <c r="ES152" i="12"/>
  <c r="EP152" i="12"/>
  <c r="FQ152" i="12"/>
  <c r="FG152" i="12"/>
  <c r="FF152" i="12"/>
  <c r="EZ152" i="12"/>
  <c r="GI152" i="12"/>
  <c r="GQ152" i="12"/>
  <c r="HS152" i="12"/>
  <c r="GR152" i="12"/>
  <c r="GJ152" i="12"/>
  <c r="FE152" i="12"/>
  <c r="HJ152" i="12"/>
  <c r="GK152" i="12"/>
  <c r="FI152" i="12"/>
  <c r="GY152" i="12"/>
  <c r="HM152" i="12"/>
  <c r="HP152" i="12"/>
  <c r="FX152" i="12"/>
  <c r="FC152" i="12"/>
  <c r="GA152" i="12"/>
  <c r="EL152" i="12"/>
  <c r="EV152" i="12"/>
  <c r="HA152" i="12"/>
  <c r="EU152" i="12"/>
  <c r="FZ152" i="12"/>
  <c r="EJ152" i="12"/>
  <c r="HK152" i="12"/>
  <c r="GE152" i="12"/>
  <c r="FO152" i="12"/>
  <c r="EQ152" i="12"/>
  <c r="HB152" i="12"/>
  <c r="GB152" i="12"/>
  <c r="EN152" i="12"/>
  <c r="FJ152" i="12"/>
  <c r="FK152" i="12"/>
  <c r="HQ152" i="12"/>
  <c r="GC152" i="12"/>
  <c r="GF152" i="12"/>
  <c r="GW152" i="12"/>
  <c r="FP152" i="12"/>
  <c r="HE152" i="12"/>
  <c r="FY152" i="12"/>
  <c r="EM152" i="12"/>
  <c r="ET152" i="12"/>
  <c r="GT152" i="12"/>
  <c r="GN152" i="12"/>
  <c r="HC152" i="12"/>
  <c r="FD152" i="12"/>
  <c r="GX152" i="12"/>
  <c r="GD152" i="12"/>
  <c r="FT152" i="12"/>
  <c r="EX152" i="12"/>
  <c r="HF152" i="12"/>
  <c r="HI152" i="12"/>
  <c r="HD152" i="12"/>
  <c r="FW152" i="12"/>
  <c r="HG152" i="12"/>
  <c r="GV152" i="12"/>
  <c r="GM152" i="12"/>
  <c r="EO152" i="12"/>
  <c r="GL152" i="12"/>
  <c r="FU152" i="12"/>
  <c r="FA152" i="12"/>
  <c r="HO152" i="12"/>
  <c r="FB152" i="12"/>
  <c r="HN152" i="12"/>
  <c r="HH152" i="12"/>
  <c r="HL152" i="12"/>
  <c r="GO152" i="12"/>
  <c r="FM152" i="12"/>
  <c r="HT152" i="12"/>
  <c r="N152" i="12" s="1"/>
  <c r="EI152" i="12"/>
  <c r="HV152" i="12" l="1"/>
  <c r="ID152" i="12"/>
  <c r="Q152" i="12" s="1"/>
  <c r="R152" i="12" s="1"/>
  <c r="HW152" i="12"/>
  <c r="IC152" i="12"/>
  <c r="O152" i="12" s="1"/>
  <c r="P152" i="12" s="1"/>
  <c r="IB152" i="12"/>
  <c r="S152" i="12" s="1"/>
  <c r="HX152" i="12" l="1"/>
  <c r="HZ152" i="12" s="1"/>
  <c r="IN152" i="12"/>
  <c r="KJ152" i="12"/>
  <c r="JE152" i="12"/>
  <c r="LQ152" i="12"/>
  <c r="JF152" i="12"/>
  <c r="LR152" i="12"/>
  <c r="JG152" i="12"/>
  <c r="JC152" i="12"/>
  <c r="KN152" i="12"/>
  <c r="JI152" i="12"/>
  <c r="IM152" i="12"/>
  <c r="KH152" i="12"/>
  <c r="CH152" i="12"/>
  <c r="CA152" i="12"/>
  <c r="DA152" i="12"/>
  <c r="DR152" i="12"/>
  <c r="BP152" i="12"/>
  <c r="DM152" i="12"/>
  <c r="CL152" i="12"/>
  <c r="DO152" i="12"/>
  <c r="DC152" i="12"/>
  <c r="BC152" i="12"/>
  <c r="BI152" i="12"/>
  <c r="BX152" i="12"/>
  <c r="CQ152" i="12"/>
  <c r="IV152" i="12"/>
  <c r="KR152" i="12"/>
  <c r="JM152" i="12"/>
  <c r="JK152" i="12"/>
  <c r="JN152" i="12"/>
  <c r="KI152" i="12"/>
  <c r="JO152" i="12"/>
  <c r="IJ152" i="12"/>
  <c r="KV152" i="12"/>
  <c r="JQ152" i="12"/>
  <c r="KY152" i="12"/>
  <c r="KP152" i="12"/>
  <c r="DN152" i="12"/>
  <c r="CK152" i="12"/>
  <c r="AK152" i="12"/>
  <c r="DE152" i="12"/>
  <c r="BL152" i="12"/>
  <c r="CR152" i="12"/>
  <c r="CU152" i="12"/>
  <c r="DK152" i="12"/>
  <c r="BH152" i="12"/>
  <c r="BW152" i="12"/>
  <c r="BZ152" i="12"/>
  <c r="JD152" i="12"/>
  <c r="KZ152" i="12"/>
  <c r="JU152" i="12"/>
  <c r="KQ152" i="12"/>
  <c r="JV152" i="12"/>
  <c r="LO152" i="12"/>
  <c r="JW152" i="12"/>
  <c r="IR152" i="12"/>
  <c r="LD152" i="12"/>
  <c r="JY152" i="12"/>
  <c r="IL152" i="12"/>
  <c r="KX152" i="12"/>
  <c r="BA152" i="12"/>
  <c r="BJ152" i="12"/>
  <c r="AZ152" i="12"/>
  <c r="DF152" i="12"/>
  <c r="CD152" i="12"/>
  <c r="DS152" i="12"/>
  <c r="CE152" i="12"/>
  <c r="CS152" i="12"/>
  <c r="CX152" i="12"/>
  <c r="AP152" i="12"/>
  <c r="BK152" i="12"/>
  <c r="CF152" i="12"/>
  <c r="BR152" i="12"/>
  <c r="LH152" i="12"/>
  <c r="KC152" i="12"/>
  <c r="KD152" i="12"/>
  <c r="KE152" i="12"/>
  <c r="IZ152" i="12"/>
  <c r="LL152" i="12"/>
  <c r="KG152" i="12"/>
  <c r="IT152" i="12"/>
  <c r="LF152" i="12"/>
  <c r="BS152" i="12"/>
  <c r="BV152" i="12"/>
  <c r="CC152" i="12"/>
  <c r="CI152" i="12"/>
  <c r="AN152" i="12"/>
  <c r="CV152" i="12"/>
  <c r="CP152" i="12"/>
  <c r="BU152" i="12"/>
  <c r="CY152" i="12"/>
  <c r="AY152" i="12"/>
  <c r="KB152" i="12"/>
  <c r="IW152" i="12"/>
  <c r="LI152" i="12"/>
  <c r="IX152" i="12"/>
  <c r="LJ152" i="12"/>
  <c r="IY152" i="12"/>
  <c r="LK152" i="12"/>
  <c r="KF152" i="12"/>
  <c r="JA152" i="12"/>
  <c r="LM152" i="12"/>
  <c r="JZ152" i="12"/>
  <c r="CN152" i="12"/>
  <c r="AV152" i="12"/>
  <c r="CO152" i="12"/>
  <c r="LP152" i="12"/>
  <c r="KK152" i="12"/>
  <c r="KL152" i="12"/>
  <c r="KM152" i="12"/>
  <c r="JH152" i="12"/>
  <c r="JS152" i="12"/>
  <c r="KO152" i="12"/>
  <c r="JB152" i="12"/>
  <c r="LN152" i="12"/>
  <c r="DL152" i="12"/>
  <c r="BF152" i="12"/>
  <c r="CJ152" i="12"/>
  <c r="AU152" i="12"/>
  <c r="AR152" i="12"/>
  <c r="AX152" i="12"/>
  <c r="AT152" i="12"/>
  <c r="BE152" i="12"/>
  <c r="AW152" i="12"/>
  <c r="CB152" i="12"/>
  <c r="DH152" i="12"/>
  <c r="CW152" i="12"/>
  <c r="KA152" i="12"/>
  <c r="KS152" i="12"/>
  <c r="LG152" i="12"/>
  <c r="KT152" i="12"/>
  <c r="II152" i="12"/>
  <c r="KU152" i="12"/>
  <c r="JP152" i="12"/>
  <c r="IK152" i="12"/>
  <c r="KW152" i="12"/>
  <c r="JJ152" i="12"/>
  <c r="IU152" i="12"/>
  <c r="DP152" i="12"/>
  <c r="DJ152" i="12"/>
  <c r="BM152" i="12"/>
  <c r="CZ152" i="12"/>
  <c r="AO152" i="12"/>
  <c r="DQ152" i="12"/>
  <c r="DI152" i="12"/>
  <c r="BO152" i="12"/>
  <c r="AM152" i="12"/>
  <c r="CG152" i="12"/>
  <c r="BQ152" i="12"/>
  <c r="JT152" i="12"/>
  <c r="IO152" i="12"/>
  <c r="LA152" i="12"/>
  <c r="IP152" i="12"/>
  <c r="LB152" i="12"/>
  <c r="IQ152" i="12"/>
  <c r="LC152" i="12"/>
  <c r="JX152" i="12"/>
  <c r="IS152" i="12"/>
  <c r="LE152" i="12"/>
  <c r="JR152" i="12"/>
  <c r="AQ152" i="12"/>
  <c r="DT152" i="12"/>
  <c r="BN152" i="12"/>
  <c r="CT152" i="12"/>
  <c r="DD152" i="12"/>
  <c r="CM152" i="12"/>
  <c r="BD152" i="12"/>
  <c r="BG152" i="12"/>
  <c r="BY152" i="12"/>
  <c r="AS152" i="12"/>
  <c r="AL152" i="12"/>
  <c r="DG152" i="12"/>
  <c r="BT152" i="12"/>
  <c r="DB152" i="12"/>
  <c r="BB152" i="12"/>
  <c r="DU152" i="12"/>
  <c r="F152" i="12" s="1"/>
  <c r="LS152" i="12"/>
  <c r="V152" i="12" s="1"/>
  <c r="JL152" i="12"/>
  <c r="IH152" i="12"/>
  <c r="AJ152" i="12"/>
  <c r="MB152" i="12" l="1"/>
  <c r="W152" i="12" s="1"/>
  <c r="X152" i="12" s="1"/>
  <c r="ED152" i="12"/>
  <c r="G152" i="12" s="1"/>
  <c r="H152" i="12" s="1"/>
  <c r="LV152" i="12"/>
  <c r="EE152" i="12"/>
  <c r="I152" i="12" s="1"/>
  <c r="J152" i="12" s="1"/>
  <c r="MC152" i="12"/>
  <c r="Y152" i="12" s="1"/>
  <c r="Z152" i="12" s="1"/>
  <c r="HY152" i="12"/>
  <c r="M152" i="12" s="1"/>
  <c r="DX152" i="12"/>
  <c r="MA152" i="12"/>
  <c r="AA152" i="12" s="1"/>
  <c r="DW152" i="12"/>
  <c r="LU152" i="12"/>
  <c r="EC152" i="12"/>
  <c r="K152" i="12" s="1"/>
  <c r="DY152" i="12" l="1"/>
  <c r="EA152" i="12" s="1"/>
  <c r="LW152" i="12"/>
  <c r="LX152" i="12" s="1"/>
  <c r="DZ152" i="12" l="1"/>
  <c r="E152" i="12" s="1"/>
  <c r="LY152" i="12"/>
  <c r="U152" i="12" s="1"/>
  <c r="N156" i="12"/>
  <c r="Q156" i="12"/>
  <c r="IB156" i="12"/>
  <c r="S156" i="12" s="1"/>
  <c r="EI156" i="12"/>
  <c r="HV156" i="12" l="1"/>
  <c r="EI166" i="12"/>
  <c r="EI157" i="12"/>
  <c r="EI165" i="12"/>
  <c r="EI158" i="12"/>
  <c r="R156" i="12"/>
  <c r="HW156" i="12"/>
  <c r="O156" i="12"/>
  <c r="P156" i="12" s="1"/>
  <c r="HW157" i="12" l="1"/>
  <c r="HV157" i="12"/>
  <c r="HX156" i="12"/>
  <c r="HZ156" i="12" s="1"/>
  <c r="HX157" i="12" l="1"/>
  <c r="HZ157" i="12" s="1"/>
  <c r="M156" i="12"/>
  <c r="HY156" i="12"/>
  <c r="HY157" i="12" l="1"/>
  <c r="HW165" i="12"/>
  <c r="HW166" i="12"/>
  <c r="HW158" i="12"/>
  <c r="HV166" i="12" l="1"/>
  <c r="HX166" i="12" s="1"/>
  <c r="HV158" i="12"/>
  <c r="HX158" i="12" s="1"/>
  <c r="HV165" i="12"/>
  <c r="HX165" i="12" s="1"/>
  <c r="HY165" i="12" s="1"/>
  <c r="HY158" i="12" l="1"/>
  <c r="HZ158" i="12"/>
  <c r="M158" i="12" s="1"/>
  <c r="HZ166" i="12"/>
  <c r="HY166" i="12"/>
  <c r="M157" i="12"/>
  <c r="HZ165" i="12"/>
  <c r="M165" i="12" s="1"/>
  <c r="M166" i="12" l="1"/>
  <c r="V156" i="12"/>
  <c r="IH156" i="12"/>
  <c r="LV156" i="12" l="1"/>
  <c r="IH166" i="12"/>
  <c r="IH165" i="12"/>
  <c r="IH158" i="12"/>
  <c r="IH157" i="12"/>
  <c r="W156" i="12"/>
  <c r="X156" i="12" s="1"/>
  <c r="LU156" i="12"/>
  <c r="MA156" i="12"/>
  <c r="AA156" i="12" s="1"/>
  <c r="ED156" i="12"/>
  <c r="G156" i="12" s="1"/>
  <c r="F156" i="12"/>
  <c r="AJ156" i="12"/>
  <c r="Y156" i="12"/>
  <c r="Z156" i="12" s="1"/>
  <c r="LU157" i="12" l="1"/>
  <c r="LV157" i="12"/>
  <c r="AJ166" i="12"/>
  <c r="AJ165" i="12"/>
  <c r="AJ158" i="12"/>
  <c r="AJ157" i="12"/>
  <c r="EC156" i="12"/>
  <c r="K156" i="12" s="1"/>
  <c r="EE156" i="12"/>
  <c r="I156" i="12" s="1"/>
  <c r="J156" i="12" s="1"/>
  <c r="DX156" i="12"/>
  <c r="DW156" i="12"/>
  <c r="H156" i="12"/>
  <c r="LW156" i="12"/>
  <c r="LX156" i="12" s="1"/>
  <c r="LW157" i="12" l="1"/>
  <c r="LX157" i="12" s="1"/>
  <c r="DY156" i="12"/>
  <c r="DZ156" i="12" s="1"/>
  <c r="LY156" i="12"/>
  <c r="U156" i="12" s="1"/>
  <c r="LY157" i="12" l="1"/>
  <c r="EA156" i="12"/>
  <c r="E156" i="12" s="1"/>
  <c r="LU166" i="12"/>
  <c r="LU165" i="12"/>
  <c r="LV165" i="12"/>
  <c r="LV158" i="12"/>
  <c r="LU158" i="12"/>
  <c r="U157" i="12" l="1"/>
  <c r="LW158" i="12"/>
  <c r="LY158" i="12" s="1"/>
  <c r="LV166" i="12"/>
  <c r="LW165" i="12"/>
  <c r="LY165" i="12" s="1"/>
  <c r="LX165" i="12" l="1"/>
  <c r="U165" i="12"/>
  <c r="LX158" i="12"/>
  <c r="U158" i="12" s="1"/>
  <c r="LW166" i="12"/>
  <c r="LY166" i="12" s="1"/>
  <c r="LX166" i="12" l="1"/>
  <c r="U166" i="12" s="1"/>
  <c r="DX157" i="12"/>
  <c r="DX166" i="12"/>
  <c r="DW157" i="12"/>
  <c r="DX158" i="12"/>
  <c r="DW165" i="12"/>
  <c r="DY157" i="12" l="1"/>
  <c r="EA157" i="12" s="1"/>
  <c r="DX165" i="12"/>
  <c r="DW166" i="12"/>
  <c r="DW158" i="12"/>
  <c r="DY158" i="12" s="1"/>
  <c r="DZ158" i="12" s="1"/>
  <c r="DZ157" i="12" l="1"/>
  <c r="E157" i="12"/>
  <c r="DY165" i="12"/>
  <c r="EA165" i="12" s="1"/>
  <c r="DY166" i="12"/>
  <c r="DZ166" i="12" s="1"/>
  <c r="EA158" i="12"/>
  <c r="E158" i="12" s="1"/>
  <c r="EA166" i="12" l="1"/>
  <c r="E166" i="12" s="1"/>
  <c r="DZ165" i="12"/>
  <c r="E165" i="12" s="1"/>
  <c r="S157" i="21" l="1"/>
  <c r="U157" i="21"/>
  <c r="CC165" i="21"/>
  <c r="S165" i="21" s="1"/>
  <c r="CX158" i="21"/>
  <c r="CC158" i="21"/>
  <c r="S158" i="21" s="1"/>
  <c r="CX166" i="21"/>
  <c r="BW166" i="21" l="1"/>
  <c r="CW158" i="21"/>
  <c r="BW158" i="21"/>
  <c r="AX166" i="21"/>
  <c r="CW166" i="21"/>
  <c r="AW158" i="21"/>
  <c r="M157" i="21"/>
  <c r="CC166" i="21"/>
  <c r="S166" i="21" s="1"/>
  <c r="CW165" i="21"/>
  <c r="AW166" i="21"/>
  <c r="BX166" i="21"/>
  <c r="CX165" i="21"/>
  <c r="BW165" i="21"/>
  <c r="AX158" i="21"/>
  <c r="BX158" i="21"/>
  <c r="BX165" i="21"/>
  <c r="AW165" i="21"/>
  <c r="AX165" i="21"/>
  <c r="BY158" i="21" l="1"/>
  <c r="BZ158" i="21" s="1"/>
  <c r="CY165" i="21"/>
  <c r="CZ165" i="21" s="1"/>
  <c r="AY158" i="21"/>
  <c r="AZ158" i="21" s="1"/>
  <c r="BY166" i="21"/>
  <c r="CA166" i="21" s="1"/>
  <c r="AY165" i="21"/>
  <c r="BA165" i="21" s="1"/>
  <c r="BY165" i="21"/>
  <c r="CA165" i="21" s="1"/>
  <c r="CY158" i="21"/>
  <c r="CZ158" i="21" s="1"/>
  <c r="AY166" i="21"/>
  <c r="BA166" i="21" s="1"/>
  <c r="CY166" i="21"/>
  <c r="CZ166" i="21" s="1"/>
  <c r="BA158" i="21" l="1"/>
  <c r="E158" i="21" s="1"/>
  <c r="DA165" i="21"/>
  <c r="U165" i="21" s="1"/>
  <c r="CA158" i="21"/>
  <c r="M158" i="21" s="1"/>
  <c r="AZ166" i="21"/>
  <c r="E166" i="21" s="1"/>
  <c r="DA158" i="21"/>
  <c r="U158" i="21" s="1"/>
  <c r="AZ165" i="21"/>
  <c r="E165" i="21" s="1"/>
  <c r="BZ165" i="21"/>
  <c r="M165" i="21" s="1"/>
  <c r="E171" i="21"/>
  <c r="E169" i="21"/>
  <c r="E170" i="21"/>
  <c r="E157" i="21"/>
  <c r="DA166" i="21"/>
  <c r="U166" i="21" s="1"/>
  <c r="BZ166" i="21"/>
  <c r="M166" i="21" s="1"/>
  <c r="AA157" i="21" l="1"/>
  <c r="DC158" i="21"/>
  <c r="AA158" i="21" s="1"/>
  <c r="DC166" i="21"/>
  <c r="AA166" i="21" s="1"/>
  <c r="DC165" i="21"/>
  <c r="AA165" i="21" s="1"/>
  <c r="BC157" i="21"/>
  <c r="K157" i="21" s="1"/>
  <c r="BC165" i="21"/>
  <c r="K165" i="21" s="1"/>
  <c r="BC158" i="21"/>
  <c r="K158" i="21" s="1"/>
  <c r="BC166" i="21"/>
  <c r="K166" i="21" s="1"/>
  <c r="GM79" i="12"/>
  <c r="GD79" i="12"/>
  <c r="FQ79" i="12"/>
  <c r="FI79" i="12"/>
  <c r="GN79" i="12"/>
  <c r="FB79" i="12"/>
  <c r="EZ79" i="12"/>
  <c r="HQ79" i="12"/>
  <c r="GE79" i="12"/>
  <c r="FX79" i="12"/>
  <c r="FF79" i="12"/>
  <c r="BB79" i="12"/>
  <c r="AL79" i="12"/>
  <c r="CF79" i="12"/>
  <c r="CD79" i="12"/>
  <c r="DS79" i="12"/>
  <c r="BV79" i="12"/>
  <c r="CH79" i="12"/>
  <c r="DL79" i="12"/>
  <c r="BH79" i="12"/>
  <c r="BX79" i="12"/>
  <c r="DG79" i="12"/>
  <c r="BK79" i="12"/>
  <c r="AR79" i="12"/>
  <c r="CS79" i="12"/>
  <c r="FV79" i="12"/>
  <c r="FT79" i="12"/>
  <c r="GC79" i="12"/>
  <c r="EM79" i="12"/>
  <c r="GB79" i="12"/>
  <c r="HJ79" i="12"/>
  <c r="FY79" i="12"/>
  <c r="GV79" i="12"/>
  <c r="EX79" i="12"/>
  <c r="FW79" i="12"/>
  <c r="FA79" i="12"/>
  <c r="BC79" i="12"/>
  <c r="CJ79" i="12"/>
  <c r="AT79" i="12"/>
  <c r="CQ79" i="12"/>
  <c r="DO79" i="12"/>
  <c r="BY79" i="12"/>
  <c r="BQ79" i="12"/>
  <c r="CG79" i="12"/>
  <c r="DK79" i="12"/>
  <c r="DM79" i="12"/>
  <c r="BT79" i="12"/>
  <c r="HL79" i="12"/>
  <c r="AP79" i="12"/>
  <c r="AU79" i="12"/>
  <c r="AY79" i="12"/>
  <c r="HH79" i="12"/>
  <c r="GY79" i="12"/>
  <c r="ER79" i="12"/>
  <c r="FL79" i="12"/>
  <c r="HG79" i="12"/>
  <c r="GL79" i="12"/>
  <c r="FK79" i="12"/>
  <c r="HR79" i="12"/>
  <c r="GS79" i="12"/>
  <c r="FE79" i="12"/>
  <c r="HI79" i="12"/>
  <c r="EW79" i="12"/>
  <c r="DB79" i="12"/>
  <c r="BU79" i="12"/>
  <c r="BL79" i="12"/>
  <c r="CN79" i="12"/>
  <c r="BO79" i="12"/>
  <c r="CT79" i="12"/>
  <c r="CR79" i="12"/>
  <c r="CZ79" i="12"/>
  <c r="CA79" i="12"/>
  <c r="DI79" i="12"/>
  <c r="DF79" i="12"/>
  <c r="HE79" i="12"/>
  <c r="EV79" i="12"/>
  <c r="HA79" i="12"/>
  <c r="GI79" i="12"/>
  <c r="FZ79" i="12"/>
  <c r="HO79" i="12"/>
  <c r="GF79" i="12"/>
  <c r="GK79" i="12"/>
  <c r="GJ79" i="12"/>
  <c r="GU79" i="12"/>
  <c r="FU79" i="12"/>
  <c r="EY79" i="12"/>
  <c r="AW79" i="12"/>
  <c r="CW79" i="12"/>
  <c r="AS79" i="12"/>
  <c r="AQ79" i="12"/>
  <c r="DA79" i="12"/>
  <c r="CU79" i="12"/>
  <c r="BR79" i="12"/>
  <c r="BD79" i="12"/>
  <c r="BP79" i="12"/>
  <c r="DQ79" i="12"/>
  <c r="AZ79" i="12"/>
  <c r="BE79" i="12"/>
  <c r="GQ79" i="12"/>
  <c r="FP79" i="12"/>
  <c r="FO79" i="12"/>
  <c r="EP79" i="12"/>
  <c r="GW79" i="12"/>
  <c r="HP79" i="12"/>
  <c r="EK79" i="12"/>
  <c r="FC79" i="12"/>
  <c r="GP79" i="12"/>
  <c r="EJ79" i="12"/>
  <c r="FD79" i="12"/>
  <c r="EL79" i="12"/>
  <c r="DP79" i="12"/>
  <c r="DN79" i="12"/>
  <c r="DJ79" i="12"/>
  <c r="AX79" i="12"/>
  <c r="CV79" i="12"/>
  <c r="CO79" i="12"/>
  <c r="BJ79" i="12"/>
  <c r="CK79" i="12"/>
  <c r="BS79" i="12"/>
  <c r="CB79" i="12"/>
  <c r="BN79" i="12"/>
  <c r="EN79" i="12"/>
  <c r="FR79" i="12"/>
  <c r="GO79" i="12"/>
  <c r="FJ79" i="12"/>
  <c r="EO79" i="12"/>
  <c r="EQ79" i="12"/>
  <c r="GH79" i="12"/>
  <c r="FN79" i="12"/>
  <c r="FS79" i="12"/>
  <c r="GZ79" i="12"/>
  <c r="CP79" i="12"/>
  <c r="DC79" i="12"/>
  <c r="BM79" i="12"/>
  <c r="AM79" i="12"/>
  <c r="AN79" i="12"/>
  <c r="CE79" i="12"/>
  <c r="BW79" i="12"/>
  <c r="BI79" i="12"/>
  <c r="CY79" i="12"/>
  <c r="BZ79" i="12"/>
  <c r="AK79" i="12"/>
  <c r="ET79" i="12"/>
  <c r="EU79" i="12"/>
  <c r="ES79" i="12"/>
  <c r="HK79" i="12"/>
  <c r="HD79" i="12"/>
  <c r="FH79" i="12"/>
  <c r="HM79" i="12"/>
  <c r="HF79" i="12"/>
  <c r="CL79" i="12"/>
  <c r="DD79" i="12"/>
  <c r="AV79" i="12"/>
  <c r="AO79" i="12"/>
  <c r="HS79" i="12"/>
  <c r="GA79" i="12"/>
  <c r="HN79" i="12"/>
  <c r="FG79" i="12"/>
  <c r="GR79" i="12"/>
  <c r="GG79" i="12"/>
  <c r="GT79" i="12"/>
  <c r="GX79" i="12"/>
  <c r="HC79" i="12"/>
  <c r="HB79" i="12"/>
  <c r="DH79" i="12"/>
  <c r="CM79" i="12"/>
  <c r="BA79" i="12"/>
  <c r="CI79" i="12"/>
  <c r="DT79" i="12"/>
  <c r="BG79" i="12"/>
  <c r="DR79" i="12"/>
  <c r="CX79" i="12"/>
  <c r="DE79" i="12"/>
  <c r="BF79" i="12"/>
  <c r="CC79" i="12"/>
  <c r="DU79" i="12"/>
  <c r="F79" i="12" s="1"/>
  <c r="FM79" i="12"/>
  <c r="AJ79" i="12"/>
  <c r="EI79" i="12"/>
  <c r="HT79" i="12"/>
  <c r="N79" i="12" s="1"/>
  <c r="O228" i="12" l="1"/>
  <c r="P228" i="12" s="1"/>
  <c r="Q228" i="12"/>
  <c r="R228" i="12" s="1"/>
  <c r="IC83" i="12"/>
  <c r="O83" i="12" s="1"/>
  <c r="P83" i="12" s="1"/>
  <c r="IC81" i="12"/>
  <c r="O81" i="12" s="1"/>
  <c r="P81" i="12" s="1"/>
  <c r="IC80" i="12"/>
  <c r="O80" i="12" s="1"/>
  <c r="P80" i="12" s="1"/>
  <c r="IC82" i="12"/>
  <c r="O82" i="12" s="1"/>
  <c r="P82" i="12" s="1"/>
  <c r="ID82" i="12"/>
  <c r="Q82" i="12" s="1"/>
  <c r="R82" i="12" s="1"/>
  <c r="ID80" i="12"/>
  <c r="Q80" i="12" s="1"/>
  <c r="R80" i="12" s="1"/>
  <c r="ID83" i="12"/>
  <c r="Q83" i="12" s="1"/>
  <c r="R83" i="12" s="1"/>
  <c r="ID81" i="12"/>
  <c r="Q81" i="12" s="1"/>
  <c r="R81" i="12" s="1"/>
  <c r="EE83" i="12"/>
  <c r="I83" i="12" s="1"/>
  <c r="J83" i="12" s="1"/>
  <c r="EE80" i="12"/>
  <c r="I80" i="12" s="1"/>
  <c r="J80" i="12" s="1"/>
  <c r="EE82" i="12"/>
  <c r="I82" i="12" s="1"/>
  <c r="J82" i="12" s="1"/>
  <c r="EE81" i="12"/>
  <c r="I81" i="12" s="1"/>
  <c r="J81" i="12" s="1"/>
  <c r="ED81" i="12"/>
  <c r="G81" i="12" s="1"/>
  <c r="H81" i="12" s="1"/>
  <c r="ED82" i="12"/>
  <c r="G82" i="12" s="1"/>
  <c r="H82" i="12" s="1"/>
  <c r="ED80" i="12"/>
  <c r="G80" i="12" s="1"/>
  <c r="H80" i="12" s="1"/>
  <c r="ED83" i="12"/>
  <c r="G83" i="12" s="1"/>
  <c r="H83" i="12" s="1"/>
  <c r="EE218" i="12"/>
  <c r="I218" i="12" s="1"/>
  <c r="J218" i="12" s="1"/>
  <c r="IC218" i="12"/>
  <c r="O218" i="12" s="1"/>
  <c r="P218" i="12" s="1"/>
  <c r="ID218" i="12"/>
  <c r="Q218" i="12" s="1"/>
  <c r="R218" i="12" s="1"/>
  <c r="ED218" i="12"/>
  <c r="G218" i="12" s="1"/>
  <c r="H218" i="12" s="1"/>
  <c r="EE84" i="12"/>
  <c r="I84" i="12" s="1"/>
  <c r="J84" i="12" s="1"/>
  <c r="IC84" i="12"/>
  <c r="O84" i="12" s="1"/>
  <c r="P84" i="12" s="1"/>
  <c r="ID84" i="12"/>
  <c r="Q84" i="12" s="1"/>
  <c r="R84" i="12" s="1"/>
  <c r="ED84" i="12"/>
  <c r="G84" i="12" s="1"/>
  <c r="H84" i="12" s="1"/>
  <c r="IC79" i="12"/>
  <c r="O79" i="12" s="1"/>
  <c r="P79" i="12" s="1"/>
  <c r="EE79" i="12"/>
  <c r="I79" i="12" s="1"/>
  <c r="J79" i="12" s="1"/>
  <c r="ID79" i="12"/>
  <c r="Q79" i="12" s="1"/>
  <c r="R79" i="12" s="1"/>
  <c r="ED79" i="12"/>
  <c r="G79" i="12" s="1"/>
  <c r="H79" i="12" s="1"/>
  <c r="HW79" i="12"/>
  <c r="EC79" i="12"/>
  <c r="K79" i="12" s="1"/>
  <c r="HV79" i="12"/>
  <c r="DX79" i="12"/>
  <c r="DW79" i="12"/>
  <c r="IB79" i="12"/>
  <c r="S79" i="12" s="1"/>
  <c r="HX79" i="12" l="1"/>
  <c r="HZ79" i="12" s="1"/>
  <c r="DY79" i="12"/>
  <c r="DZ79" i="12" s="1"/>
  <c r="HY79" i="12" l="1"/>
  <c r="M79" i="12" s="1"/>
  <c r="EA79" i="12"/>
  <c r="E79" i="12" s="1"/>
  <c r="N38" i="12"/>
  <c r="ID38" i="12"/>
  <c r="Q38" i="12" s="1"/>
  <c r="IB38" i="12"/>
  <c r="S38" i="12" s="1"/>
  <c r="EI38" i="12"/>
  <c r="HV38" i="12" s="1"/>
  <c r="IC38" i="12"/>
  <c r="O38" i="12" s="1"/>
  <c r="P38" i="12" l="1"/>
  <c r="R38" i="12"/>
  <c r="HW38" i="12"/>
  <c r="HX38" i="12" l="1"/>
  <c r="HZ38" i="12" s="1"/>
  <c r="HY38" i="12" l="1"/>
  <c r="M38" i="12" s="1"/>
  <c r="BS38" i="12"/>
  <c r="BJ38" i="12"/>
  <c r="CA38" i="12"/>
  <c r="BG38" i="12"/>
  <c r="CY38" i="12"/>
  <c r="AM38" i="12"/>
  <c r="BZ38" i="12"/>
  <c r="DE38" i="12"/>
  <c r="CH38" i="12"/>
  <c r="AQ38" i="12"/>
  <c r="CT38" i="12"/>
  <c r="CF38" i="12"/>
  <c r="CO38" i="12"/>
  <c r="DL38" i="12"/>
  <c r="DP38" i="12"/>
  <c r="CK38" i="12"/>
  <c r="CW38" i="12"/>
  <c r="CQ38" i="12"/>
  <c r="DA38" i="12"/>
  <c r="BV38" i="12"/>
  <c r="DN38" i="12"/>
  <c r="DS38" i="12"/>
  <c r="DT38" i="12"/>
  <c r="BK38" i="12"/>
  <c r="AO38" i="12"/>
  <c r="DJ38" i="12"/>
  <c r="BH38" i="12"/>
  <c r="CC38" i="12"/>
  <c r="BL38" i="12"/>
  <c r="DG38" i="12"/>
  <c r="CN38" i="12"/>
  <c r="BO38" i="12"/>
  <c r="CI38" i="12"/>
  <c r="AL38" i="12"/>
  <c r="AZ38" i="12"/>
  <c r="BY38" i="12"/>
  <c r="AX38" i="12"/>
  <c r="AK38" i="12"/>
  <c r="CE38" i="12"/>
  <c r="BT38" i="12"/>
  <c r="DB38" i="12"/>
  <c r="DF38" i="12"/>
  <c r="BW38" i="12"/>
  <c r="CS38" i="12"/>
  <c r="AN38" i="12"/>
  <c r="BA38" i="12"/>
  <c r="DC38" i="12"/>
  <c r="CB38" i="12"/>
  <c r="AU38" i="12"/>
  <c r="BN38" i="12"/>
  <c r="AY38" i="12"/>
  <c r="BQ38" i="12"/>
  <c r="BU38" i="12"/>
  <c r="CU38" i="12"/>
  <c r="BR38" i="12"/>
  <c r="BP38" i="12"/>
  <c r="CL38" i="12"/>
  <c r="DD38" i="12"/>
  <c r="BC38" i="12"/>
  <c r="CZ38" i="12"/>
  <c r="CM38" i="12"/>
  <c r="CV38" i="12"/>
  <c r="AT38" i="12"/>
  <c r="BE38" i="12"/>
  <c r="BD38" i="12"/>
  <c r="CD38" i="12"/>
  <c r="DM38" i="12"/>
  <c r="DH38" i="12"/>
  <c r="AS38" i="12"/>
  <c r="AR38" i="12"/>
  <c r="DR38" i="12"/>
  <c r="BF38" i="12"/>
  <c r="DQ38" i="12"/>
  <c r="AW38" i="12"/>
  <c r="MC38" i="12"/>
  <c r="Y38" i="12" s="1"/>
  <c r="DI38" i="12"/>
  <c r="BB38" i="12"/>
  <c r="DK38" i="12"/>
  <c r="MB38" i="12"/>
  <c r="W38" i="12" s="1"/>
  <c r="BM38" i="12"/>
  <c r="CG38" i="12"/>
  <c r="AV38" i="12"/>
  <c r="AP38" i="12"/>
  <c r="CP38" i="12"/>
  <c r="CJ38" i="12"/>
  <c r="CX38" i="12"/>
  <c r="DO38" i="12"/>
  <c r="CR38" i="12"/>
  <c r="BI38" i="12"/>
  <c r="BX38" i="12"/>
  <c r="V38" i="12"/>
  <c r="DU38" i="12"/>
  <c r="F38" i="12" s="1"/>
  <c r="IH38" i="12"/>
  <c r="AJ38" i="12"/>
  <c r="ED38" i="12" l="1"/>
  <c r="G38" i="12" s="1"/>
  <c r="H38" i="12" s="1"/>
  <c r="MA38" i="12"/>
  <c r="AA38" i="12" s="1"/>
  <c r="EE38" i="12"/>
  <c r="I38" i="12" s="1"/>
  <c r="J38" i="12" s="1"/>
  <c r="DW38" i="12"/>
  <c r="LU38" i="12"/>
  <c r="X38" i="12"/>
  <c r="Z38" i="12"/>
  <c r="EC38" i="12"/>
  <c r="K38" i="12" s="1"/>
  <c r="LV38" i="12"/>
  <c r="DX38" i="12"/>
  <c r="DY38" i="12" l="1"/>
  <c r="EA38" i="12" s="1"/>
  <c r="LW38" i="12"/>
  <c r="LY38" i="12" s="1"/>
  <c r="LX38" i="12" l="1"/>
  <c r="U38" i="12" s="1"/>
  <c r="DZ38" i="12"/>
  <c r="E38" i="12" s="1"/>
  <c r="EP25" i="12"/>
  <c r="EX25" i="12"/>
  <c r="GZ25" i="12"/>
  <c r="FR25" i="12"/>
  <c r="GC25" i="12"/>
  <c r="EO25" i="12"/>
  <c r="HN25" i="12"/>
  <c r="FO25" i="12"/>
  <c r="EL25" i="12"/>
  <c r="EV25" i="12"/>
  <c r="HQ25" i="12"/>
  <c r="GD25" i="12"/>
  <c r="HP25" i="12"/>
  <c r="EM25" i="12"/>
  <c r="GF25" i="12"/>
  <c r="HO25" i="12"/>
  <c r="HJ25" i="12"/>
  <c r="GA25" i="12"/>
  <c r="GP25" i="12"/>
  <c r="HA25" i="12"/>
  <c r="GT25" i="12"/>
  <c r="FU25" i="12"/>
  <c r="FV25" i="12"/>
  <c r="HF25" i="12"/>
  <c r="GB25" i="12"/>
  <c r="ET25" i="12"/>
  <c r="EQ25" i="12"/>
  <c r="HK25" i="12"/>
  <c r="HC25" i="12"/>
  <c r="ER25" i="12"/>
  <c r="GM25" i="12"/>
  <c r="GU25" i="12"/>
  <c r="HB25" i="12"/>
  <c r="HR25" i="12"/>
  <c r="GV25" i="12"/>
  <c r="GO25" i="12"/>
  <c r="FZ25" i="12"/>
  <c r="ES25" i="12"/>
  <c r="HS25" i="12"/>
  <c r="FS25" i="12"/>
  <c r="FG25" i="12"/>
  <c r="FX25" i="12"/>
  <c r="EN25" i="12"/>
  <c r="FE25" i="12"/>
  <c r="GE25" i="12"/>
  <c r="FI25" i="12"/>
  <c r="FN25" i="12"/>
  <c r="FC25" i="12"/>
  <c r="GW25" i="12"/>
  <c r="HL25" i="12"/>
  <c r="HG25" i="12"/>
  <c r="EK25" i="12"/>
  <c r="GG25" i="12"/>
  <c r="GR25" i="12"/>
  <c r="GL25" i="12"/>
  <c r="GJ25" i="12"/>
  <c r="FL25" i="12"/>
  <c r="GY25" i="12"/>
  <c r="FJ25" i="12"/>
  <c r="HD25" i="12"/>
  <c r="GH25" i="12"/>
  <c r="FW25" i="12"/>
  <c r="HE25" i="12"/>
  <c r="HI25" i="12"/>
  <c r="GI25" i="12"/>
  <c r="GN25" i="12"/>
  <c r="FD25" i="12"/>
  <c r="GQ25" i="12"/>
  <c r="FB25" i="12"/>
  <c r="EW25" i="12"/>
  <c r="FQ25" i="12"/>
  <c r="GS25" i="12"/>
  <c r="GX25" i="12"/>
  <c r="GK25" i="12"/>
  <c r="HH25" i="12"/>
  <c r="EZ25" i="12"/>
  <c r="FA25" i="12"/>
  <c r="FT25" i="12"/>
  <c r="EY25" i="12"/>
  <c r="FP25" i="12"/>
  <c r="FY25" i="12"/>
  <c r="EJ25" i="12"/>
  <c r="FF25" i="12"/>
  <c r="EU25" i="12"/>
  <c r="FH25" i="12"/>
  <c r="HM25" i="12"/>
  <c r="FM25" i="12"/>
  <c r="EI25" i="12"/>
  <c r="HT25" i="12"/>
  <c r="N25" i="12" s="1"/>
  <c r="IC25" i="12" l="1"/>
  <c r="O25" i="12" s="1"/>
  <c r="P25" i="12" s="1"/>
  <c r="IB25" i="12"/>
  <c r="S25" i="12" s="1"/>
  <c r="ID25" i="12"/>
  <c r="Q25" i="12" s="1"/>
  <c r="R25" i="12" s="1"/>
  <c r="LI25" i="12" l="1"/>
  <c r="JP25" i="12"/>
  <c r="BK25" i="12"/>
  <c r="IL25" i="12"/>
  <c r="CU25" i="12"/>
  <c r="BU25" i="12"/>
  <c r="CR25" i="12"/>
  <c r="IU25" i="12"/>
  <c r="KE25" i="12"/>
  <c r="AR25" i="12"/>
  <c r="JH25" i="12"/>
  <c r="JF25" i="12"/>
  <c r="BC25" i="12"/>
  <c r="JR25" i="12"/>
  <c r="KW25" i="12"/>
  <c r="KG25" i="12"/>
  <c r="KA25" i="12"/>
  <c r="DL25" i="12"/>
  <c r="CA25" i="12"/>
  <c r="AP25" i="12"/>
  <c r="DB25" i="12"/>
  <c r="BD25" i="12"/>
  <c r="CG25" i="12"/>
  <c r="LK25" i="12"/>
  <c r="AX25" i="12"/>
  <c r="DT25" i="12"/>
  <c r="BX25" i="12"/>
  <c r="CJ25" i="12"/>
  <c r="BY25" i="12"/>
  <c r="JX25" i="12"/>
  <c r="LD25" i="12"/>
  <c r="JS25" i="12"/>
  <c r="DA25" i="12"/>
  <c r="DI25" i="12"/>
  <c r="BT25" i="12"/>
  <c r="KQ25" i="12"/>
  <c r="BR25" i="12"/>
  <c r="BB25" i="12"/>
  <c r="LP25" i="12"/>
  <c r="BP25" i="12"/>
  <c r="JG25" i="12"/>
  <c r="DG25" i="12"/>
  <c r="DD25" i="12"/>
  <c r="LL25" i="12"/>
  <c r="IP25" i="12"/>
  <c r="CE25" i="12"/>
  <c r="KX25" i="12"/>
  <c r="JW25" i="12"/>
  <c r="CI25" i="12"/>
  <c r="KY25" i="12"/>
  <c r="IZ25" i="12"/>
  <c r="JU25" i="12"/>
  <c r="LR25" i="12"/>
  <c r="DO25" i="12"/>
  <c r="KI25" i="12"/>
  <c r="KM25" i="12"/>
  <c r="AM25" i="12"/>
  <c r="IY25" i="12"/>
  <c r="BI25" i="12"/>
  <c r="KS25" i="12"/>
  <c r="BF25" i="12"/>
  <c r="CH25" i="12"/>
  <c r="CZ25" i="12"/>
  <c r="KO25" i="12"/>
  <c r="IQ25" i="12"/>
  <c r="IJ25" i="12"/>
  <c r="IT25" i="12"/>
  <c r="LB25" i="12"/>
  <c r="CB25" i="12"/>
  <c r="LJ25" i="12"/>
  <c r="CO25" i="12"/>
  <c r="JQ25" i="12"/>
  <c r="IW25" i="12"/>
  <c r="IO25" i="12"/>
  <c r="JI25" i="12"/>
  <c r="KN25" i="12"/>
  <c r="KP25" i="12"/>
  <c r="JM25" i="12"/>
  <c r="AY25" i="12"/>
  <c r="LM25" i="12"/>
  <c r="AS25" i="12"/>
  <c r="AL25" i="12"/>
  <c r="CD25" i="12"/>
  <c r="AV25" i="12"/>
  <c r="LQ25" i="12"/>
  <c r="JV25" i="12"/>
  <c r="CP25" i="12"/>
  <c r="KU25" i="12"/>
  <c r="AZ25" i="12"/>
  <c r="DK25" i="12"/>
  <c r="KZ25" i="12"/>
  <c r="DN25" i="12"/>
  <c r="LA25" i="12"/>
  <c r="IK25" i="12"/>
  <c r="BH25" i="12"/>
  <c r="AU25" i="12"/>
  <c r="KD25" i="12"/>
  <c r="DP25" i="12"/>
  <c r="BS25" i="12"/>
  <c r="LO25" i="12"/>
  <c r="CF25" i="12"/>
  <c r="LE25" i="12"/>
  <c r="II25" i="12"/>
  <c r="JY25" i="12"/>
  <c r="AN25" i="12"/>
  <c r="JA25" i="12"/>
  <c r="CK25" i="12"/>
  <c r="IV25" i="12"/>
  <c r="KK25" i="12"/>
  <c r="AW25" i="12"/>
  <c r="KL25" i="12"/>
  <c r="AK25" i="12"/>
  <c r="IX25" i="12"/>
  <c r="BV25" i="12"/>
  <c r="JO25" i="12"/>
  <c r="JD25" i="12"/>
  <c r="BZ25" i="12"/>
  <c r="IR25" i="12"/>
  <c r="LN25" i="12"/>
  <c r="KJ25" i="12"/>
  <c r="JN25" i="12"/>
  <c r="KV25" i="12"/>
  <c r="DF25" i="12"/>
  <c r="BQ25" i="12"/>
  <c r="DQ25" i="12"/>
  <c r="LC25" i="12"/>
  <c r="CW25" i="12"/>
  <c r="DR25" i="12"/>
  <c r="KF25" i="12"/>
  <c r="BN25" i="12"/>
  <c r="BO25" i="12"/>
  <c r="KR25" i="12"/>
  <c r="JT25" i="12"/>
  <c r="DH25" i="12"/>
  <c r="JZ25" i="12"/>
  <c r="DE25" i="12"/>
  <c r="BG25" i="12"/>
  <c r="AO25" i="12"/>
  <c r="BA25" i="12"/>
  <c r="CS25" i="12"/>
  <c r="DS25" i="12"/>
  <c r="IS25" i="12"/>
  <c r="LG25" i="12"/>
  <c r="KB25" i="12"/>
  <c r="CV25" i="12"/>
  <c r="LF25" i="12"/>
  <c r="CN25" i="12"/>
  <c r="CQ25" i="12"/>
  <c r="JJ25" i="12"/>
  <c r="CT25" i="12"/>
  <c r="AT25" i="12"/>
  <c r="KT25" i="12"/>
  <c r="BE25" i="12"/>
  <c r="AQ25" i="12"/>
  <c r="JC25" i="12"/>
  <c r="KH25" i="12"/>
  <c r="KC25" i="12"/>
  <c r="DM25" i="12"/>
  <c r="BJ25" i="12"/>
  <c r="CL25" i="12"/>
  <c r="CC25" i="12"/>
  <c r="LH25" i="12"/>
  <c r="DJ25" i="12"/>
  <c r="CY25" i="12"/>
  <c r="CX25" i="12"/>
  <c r="JB25" i="12"/>
  <c r="JK25" i="12"/>
  <c r="BM25" i="12"/>
  <c r="IM25" i="12"/>
  <c r="IN25" i="12"/>
  <c r="CM25" i="12"/>
  <c r="DC25" i="12"/>
  <c r="JE25" i="12"/>
  <c r="BW25" i="12"/>
  <c r="AJ25" i="12"/>
  <c r="LS25" i="12"/>
  <c r="V25" i="12" s="1"/>
  <c r="DU25" i="12"/>
  <c r="F25" i="12" s="1"/>
  <c r="IH25" i="12"/>
  <c r="JL25" i="12"/>
  <c r="MC25" i="12" l="1"/>
  <c r="Y25" i="12" s="1"/>
  <c r="Z25" i="12" s="1"/>
  <c r="LV25" i="12"/>
  <c r="MA25" i="12"/>
  <c r="AA25" i="12" s="1"/>
  <c r="MB25" i="12"/>
  <c r="W25" i="12" s="1"/>
  <c r="X25" i="12" s="1"/>
  <c r="EE25" i="12"/>
  <c r="I25" i="12" s="1"/>
  <c r="J25" i="12" s="1"/>
  <c r="LU25" i="12"/>
  <c r="ED25" i="12"/>
  <c r="G25" i="12" s="1"/>
  <c r="H25" i="12" s="1"/>
  <c r="LW25" i="12" l="1"/>
  <c r="LX25" i="12" s="1"/>
  <c r="LY25" i="12" l="1"/>
  <c r="U25" i="12" s="1"/>
  <c r="Q204" i="12"/>
  <c r="F204" i="12"/>
  <c r="E204" i="12" s="1"/>
  <c r="N204" i="12"/>
  <c r="M204" i="12" s="1"/>
  <c r="O204" i="12"/>
  <c r="I204" i="12" l="1"/>
  <c r="J204" i="12" s="1"/>
  <c r="G204" i="12"/>
  <c r="H204" i="12" s="1"/>
  <c r="P204" i="12"/>
  <c r="R204" i="12"/>
  <c r="AX198" i="21" l="1"/>
  <c r="AW198" i="21"/>
  <c r="CC198" i="21"/>
  <c r="S198" i="21" s="1"/>
  <c r="BW198" i="21"/>
  <c r="CX198" i="21"/>
  <c r="CW198" i="21"/>
  <c r="BX198" i="21"/>
  <c r="AY198" i="21"/>
  <c r="CY198" i="21" l="1"/>
  <c r="CZ198" i="21" s="1"/>
  <c r="AZ198" i="21"/>
  <c r="BA198" i="21" s="1"/>
  <c r="E198" i="21" s="1"/>
  <c r="BY198" i="21"/>
  <c r="BZ198" i="21" s="1"/>
  <c r="DA198" i="21" l="1"/>
  <c r="U198" i="21" s="1"/>
  <c r="CA198" i="21"/>
  <c r="M198" i="21" s="1"/>
  <c r="C5" i="21"/>
  <c r="C7" i="21"/>
  <c r="DG54" i="12"/>
  <c r="DO54" i="12"/>
  <c r="BN54" i="12"/>
  <c r="BZ54" i="12"/>
  <c r="BL54" i="12"/>
  <c r="DL54" i="12"/>
  <c r="BH54" i="12"/>
  <c r="CJ54" i="12"/>
  <c r="CX54" i="12"/>
  <c r="BX54" i="12"/>
  <c r="DD54" i="12"/>
  <c r="AQ54" i="12"/>
  <c r="BA54" i="12"/>
  <c r="IC54" i="12"/>
  <c r="O54" i="12" s="1"/>
  <c r="BP54" i="12"/>
  <c r="CO54" i="12"/>
  <c r="CK54" i="12"/>
  <c r="CQ54" i="12"/>
  <c r="DB54" i="12"/>
  <c r="AS54" i="12"/>
  <c r="BF54" i="12"/>
  <c r="CD54" i="12"/>
  <c r="AO54" i="12"/>
  <c r="CP54" i="12"/>
  <c r="DK54" i="12"/>
  <c r="BQ54" i="12"/>
  <c r="DP54" i="12"/>
  <c r="CC54" i="12"/>
  <c r="AX54" i="12"/>
  <c r="AL54" i="12"/>
  <c r="BE54" i="12"/>
  <c r="CA54" i="12"/>
  <c r="AY54" i="12"/>
  <c r="BI54" i="12"/>
  <c r="AT54" i="12"/>
  <c r="CS54" i="12"/>
  <c r="BV54" i="12"/>
  <c r="CN54" i="12"/>
  <c r="DS54" i="12"/>
  <c r="CI54" i="12"/>
  <c r="CH54" i="12"/>
  <c r="BB54" i="12"/>
  <c r="BO54" i="12"/>
  <c r="DT54" i="12"/>
  <c r="BW54" i="12"/>
  <c r="DF54" i="12"/>
  <c r="BT54" i="12"/>
  <c r="BR54" i="12"/>
  <c r="BS54" i="12"/>
  <c r="CU54" i="12"/>
  <c r="AV54" i="12"/>
  <c r="DC54" i="12"/>
  <c r="DM54" i="12"/>
  <c r="AP54" i="12"/>
  <c r="CR54" i="12"/>
  <c r="CE54" i="12"/>
  <c r="BC54" i="12"/>
  <c r="AN54" i="12"/>
  <c r="CZ54" i="12"/>
  <c r="DA54" i="12"/>
  <c r="CY54" i="12"/>
  <c r="DN54" i="12"/>
  <c r="CB54" i="12"/>
  <c r="CG54" i="12"/>
  <c r="DI54" i="12"/>
  <c r="DR54" i="12"/>
  <c r="BD54" i="12"/>
  <c r="CF54" i="12"/>
  <c r="BK54" i="12"/>
  <c r="DE54" i="12"/>
  <c r="AU54" i="12"/>
  <c r="AK54" i="12"/>
  <c r="AZ54" i="12"/>
  <c r="CL54" i="12"/>
  <c r="CT54" i="12"/>
  <c r="BY54" i="12"/>
  <c r="AW54" i="12"/>
  <c r="CV54" i="12"/>
  <c r="BU54" i="12"/>
  <c r="BM54" i="12"/>
  <c r="AR54" i="12"/>
  <c r="BJ54" i="12"/>
  <c r="DH54" i="12"/>
  <c r="BG54" i="12"/>
  <c r="DJ54" i="12"/>
  <c r="AM54" i="12"/>
  <c r="CW54" i="12"/>
  <c r="CM54" i="12"/>
  <c r="DQ54" i="12"/>
  <c r="N54" i="12"/>
  <c r="AJ54" i="12"/>
  <c r="EI54" i="12"/>
  <c r="HW54" i="12" s="1"/>
  <c r="DU54" i="12"/>
  <c r="F54" i="12" s="1"/>
  <c r="ED54" i="12" l="1"/>
  <c r="G54" i="12" s="1"/>
  <c r="H54" i="12" s="1"/>
  <c r="EE54" i="12"/>
  <c r="I54" i="12" s="1"/>
  <c r="J54" i="12" s="1"/>
  <c r="DX54" i="12"/>
  <c r="P54" i="12"/>
  <c r="DW54" i="12"/>
  <c r="IB54" i="12"/>
  <c r="S54" i="12" s="1"/>
  <c r="ID54" i="12"/>
  <c r="Q54" i="12" s="1"/>
  <c r="R54" i="12" s="1"/>
  <c r="HV54" i="12"/>
  <c r="HX54" i="12" s="1"/>
  <c r="HY54" i="12" s="1"/>
  <c r="EC54" i="12"/>
  <c r="K54" i="12" s="1"/>
  <c r="DY54" i="12" l="1"/>
  <c r="DZ54" i="12" s="1"/>
  <c r="HZ54" i="12"/>
  <c r="M54" i="12" s="1"/>
  <c r="EA54" i="12" l="1"/>
  <c r="E54" i="12" s="1"/>
  <c r="IB11" i="12"/>
  <c r="S11" i="12" s="1"/>
  <c r="HW11" i="12"/>
  <c r="FK21" i="12"/>
  <c r="HW21" i="12" s="1"/>
  <c r="FK17" i="12"/>
  <c r="HW17" i="12" s="1"/>
  <c r="FK22" i="12"/>
  <c r="HW22" i="12" s="1"/>
  <c r="HV11" i="12"/>
  <c r="FK18" i="12"/>
  <c r="HW18" i="12" s="1"/>
  <c r="FK24" i="12"/>
  <c r="HV24" i="12" s="1"/>
  <c r="FK23" i="12"/>
  <c r="HV23" i="12" s="1"/>
  <c r="FK20" i="12"/>
  <c r="HV20" i="12" s="1"/>
  <c r="FK16" i="12"/>
  <c r="HW16" i="12" s="1"/>
  <c r="HV224" i="12"/>
  <c r="FK15" i="12"/>
  <c r="BL14" i="12" s="1"/>
  <c r="FK25" i="12"/>
  <c r="HV25" i="12" s="1"/>
  <c r="BL11" i="12"/>
  <c r="BL213" i="12" l="1"/>
  <c r="EC213" i="12" s="1"/>
  <c r="BL19" i="12"/>
  <c r="BL15" i="12"/>
  <c r="EC15" i="12" s="1"/>
  <c r="K15" i="12" s="1"/>
  <c r="DW11" i="12"/>
  <c r="DX11" i="12"/>
  <c r="BL24" i="12"/>
  <c r="EC24" i="12" s="1"/>
  <c r="K24" i="12" s="1"/>
  <c r="BL23" i="12"/>
  <c r="DX23" i="12" s="1"/>
  <c r="HW24" i="12"/>
  <c r="HX24" i="12" s="1"/>
  <c r="HY24" i="12" s="1"/>
  <c r="BL25" i="12"/>
  <c r="IB15" i="12"/>
  <c r="S15" i="12" s="1"/>
  <c r="DX14" i="12"/>
  <c r="EC14" i="12"/>
  <c r="K14" i="12" s="1"/>
  <c r="HW20" i="12"/>
  <c r="HX20" i="12" s="1"/>
  <c r="HZ20" i="12" s="1"/>
  <c r="HW15" i="12"/>
  <c r="HX11" i="12"/>
  <c r="HZ11" i="12" s="1"/>
  <c r="HW23" i="12"/>
  <c r="HX23" i="12" s="1"/>
  <c r="HY23" i="12" s="1"/>
  <c r="HV22" i="12"/>
  <c r="HX22" i="12" s="1"/>
  <c r="HV15" i="12"/>
  <c r="BL21" i="12"/>
  <c r="DX21" i="12" s="1"/>
  <c r="BL18" i="12"/>
  <c r="DW18" i="12" s="1"/>
  <c r="HV21" i="12"/>
  <c r="HX21" i="12" s="1"/>
  <c r="HZ21" i="12" s="1"/>
  <c r="EC11" i="12"/>
  <c r="K11" i="12" s="1"/>
  <c r="HW25" i="12"/>
  <c r="HV16" i="12"/>
  <c r="HV18" i="12"/>
  <c r="IB16" i="12"/>
  <c r="S16" i="12" s="1"/>
  <c r="DW14" i="12"/>
  <c r="BL16" i="12"/>
  <c r="HW224" i="12"/>
  <c r="BL22" i="12"/>
  <c r="BL20" i="12"/>
  <c r="BL17" i="12"/>
  <c r="HV17" i="12"/>
  <c r="DW213" i="12" l="1"/>
  <c r="DX213" i="12"/>
  <c r="DX19" i="12"/>
  <c r="EC19" i="12"/>
  <c r="DW19" i="12"/>
  <c r="DX15" i="12"/>
  <c r="DY14" i="12"/>
  <c r="DZ14" i="12" s="1"/>
  <c r="DX24" i="12"/>
  <c r="DW15" i="12"/>
  <c r="DW24" i="12"/>
  <c r="HX15" i="12"/>
  <c r="HY15" i="12" s="1"/>
  <c r="HY20" i="12"/>
  <c r="M20" i="12" s="1"/>
  <c r="DY11" i="12"/>
  <c r="DX18" i="12"/>
  <c r="DY18" i="12" s="1"/>
  <c r="EA18" i="12" s="1"/>
  <c r="EC25" i="12"/>
  <c r="K25" i="12" s="1"/>
  <c r="DW25" i="12"/>
  <c r="HY11" i="12"/>
  <c r="M11" i="12" s="1"/>
  <c r="EC18" i="12"/>
  <c r="K18" i="12" s="1"/>
  <c r="DX25" i="12"/>
  <c r="EC23" i="12"/>
  <c r="K23" i="12" s="1"/>
  <c r="DW23" i="12"/>
  <c r="DY23" i="12" s="1"/>
  <c r="HZ22" i="12"/>
  <c r="HY22" i="12"/>
  <c r="HZ23" i="12"/>
  <c r="M23" i="12" s="1"/>
  <c r="EC21" i="12"/>
  <c r="K21" i="12" s="1"/>
  <c r="DW21" i="12"/>
  <c r="DY21" i="12" s="1"/>
  <c r="EA21" i="12" s="1"/>
  <c r="EC16" i="12"/>
  <c r="K16" i="12" s="1"/>
  <c r="DW16" i="12"/>
  <c r="DX16" i="12"/>
  <c r="HY21" i="12"/>
  <c r="M21" i="12" s="1"/>
  <c r="EC17" i="12"/>
  <c r="K17" i="12" s="1"/>
  <c r="DW17" i="12"/>
  <c r="DX17" i="12"/>
  <c r="DX20" i="12"/>
  <c r="DW20" i="12"/>
  <c r="EC20" i="12"/>
  <c r="K20" i="12" s="1"/>
  <c r="HX25" i="12"/>
  <c r="HZ25" i="12" s="1"/>
  <c r="HX17" i="12"/>
  <c r="HY17" i="12" s="1"/>
  <c r="HX16" i="12"/>
  <c r="HY16" i="12" s="1"/>
  <c r="HZ24" i="12"/>
  <c r="M24" i="12" s="1"/>
  <c r="EC22" i="12"/>
  <c r="K22" i="12" s="1"/>
  <c r="DX22" i="12"/>
  <c r="DW22" i="12"/>
  <c r="HX224" i="12"/>
  <c r="HZ224" i="12" s="1"/>
  <c r="HX18" i="12"/>
  <c r="HY18" i="12" s="1"/>
  <c r="DY213" i="12" l="1"/>
  <c r="EA213" i="12" s="1"/>
  <c r="DY19" i="12"/>
  <c r="EA19" i="12" s="1"/>
  <c r="DY24" i="12"/>
  <c r="EA24" i="12" s="1"/>
  <c r="EA14" i="12"/>
  <c r="E14" i="12" s="1"/>
  <c r="DY15" i="12"/>
  <c r="EA15" i="12" s="1"/>
  <c r="HZ15" i="12"/>
  <c r="M15" i="12" s="1"/>
  <c r="DY25" i="12"/>
  <c r="EA25" i="12" s="1"/>
  <c r="HY25" i="12"/>
  <c r="M25" i="12" s="1"/>
  <c r="DZ11" i="12"/>
  <c r="EA11" i="12"/>
  <c r="EA23" i="12"/>
  <c r="DZ23" i="12"/>
  <c r="M22" i="12"/>
  <c r="DZ21" i="12"/>
  <c r="E21" i="12" s="1"/>
  <c r="DY17" i="12"/>
  <c r="DZ17" i="12" s="1"/>
  <c r="HZ18" i="12"/>
  <c r="M18" i="12" s="1"/>
  <c r="DY16" i="12"/>
  <c r="EA16" i="12" s="1"/>
  <c r="DY20" i="12"/>
  <c r="EA20" i="12" s="1"/>
  <c r="DY22" i="12"/>
  <c r="DZ22" i="12" s="1"/>
  <c r="HZ16" i="12"/>
  <c r="M16" i="12" s="1"/>
  <c r="HY224" i="12"/>
  <c r="M224" i="12" s="1"/>
  <c r="DZ18" i="12"/>
  <c r="E18" i="12" s="1"/>
  <c r="HZ17" i="12"/>
  <c r="M17" i="12" s="1"/>
  <c r="DZ24" i="12" l="1"/>
  <c r="E24" i="12" s="1"/>
  <c r="DZ19" i="12"/>
  <c r="E19" i="12" s="1"/>
  <c r="DZ213" i="12"/>
  <c r="E213" i="12" s="1"/>
  <c r="DZ15" i="12"/>
  <c r="E15" i="12" s="1"/>
  <c r="DZ25" i="12"/>
  <c r="E25" i="12" s="1"/>
  <c r="DZ20" i="12"/>
  <c r="E20" i="12" s="1"/>
  <c r="E23" i="12"/>
  <c r="E11" i="12"/>
  <c r="EA17" i="12"/>
  <c r="E17" i="12" s="1"/>
  <c r="EA22" i="12"/>
  <c r="E22" i="12" s="1"/>
  <c r="DZ16" i="12"/>
  <c r="E16" i="12" s="1"/>
  <c r="C5" i="12" l="1"/>
  <c r="C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Praveen Prabhakaran</author>
  </authors>
  <commentList>
    <comment ref="D4" authorId="0" shapeId="0" xr:uid="{00000000-0006-0000-0200-000001000000}">
      <text>
        <r>
          <rPr>
            <sz val="9"/>
            <color indexed="81"/>
            <rFont val="Calibri"/>
            <family val="2"/>
            <scheme val="minor"/>
          </rPr>
          <t>Positive mean higher the value, better for app
Negative mean lower the value, better for app
This column is used to decide red or green color in the scorecard tab</t>
        </r>
      </text>
    </comment>
  </commentList>
</comments>
</file>

<file path=xl/sharedStrings.xml><?xml version="1.0" encoding="utf-8"?>
<sst xmlns="http://schemas.openxmlformats.org/spreadsheetml/2006/main" count="4700" uniqueCount="1055">
  <si>
    <t>Metrics</t>
  </si>
  <si>
    <t>Operating System Type</t>
  </si>
  <si>
    <t>DR_Visits</t>
  </si>
  <si>
    <t>Apple iOS</t>
  </si>
  <si>
    <t>Google Android</t>
  </si>
  <si>
    <t>Unique Visitors</t>
  </si>
  <si>
    <t>Page Views</t>
  </si>
  <si>
    <t>Average Time Spent on Page</t>
  </si>
  <si>
    <t>DR_New Visitors</t>
  </si>
  <si>
    <t>DR_Server Errors</t>
  </si>
  <si>
    <t>DR_Overall Chat</t>
  </si>
  <si>
    <t>DR_continuing chat from new chat page</t>
  </si>
  <si>
    <t>DR_Message Us</t>
  </si>
  <si>
    <t>DR_Agent Chat</t>
  </si>
  <si>
    <t>DR_Self Service Initiated</t>
  </si>
  <si>
    <t>DR_CoxApp | Visits with Chat and No Self Service Initiated</t>
  </si>
  <si>
    <t>DR_CoxApp | Visits with No Self Service and No Chat</t>
  </si>
  <si>
    <t>DR_CoxApp | Visits not logged in</t>
  </si>
  <si>
    <t>DR_Login Page Visits</t>
  </si>
  <si>
    <t>DR_Successful logins</t>
  </si>
  <si>
    <t>DR_Auto Logins</t>
  </si>
  <si>
    <t>DR_Clicks to MFA Verification</t>
  </si>
  <si>
    <t>DR_Clicks on Forgot User ID</t>
  </si>
  <si>
    <t>Clicks on Forgot Password</t>
  </si>
  <si>
    <t>DR_Need to Register</t>
  </si>
  <si>
    <t>DR_Visits to Billing Home</t>
  </si>
  <si>
    <t>DR_Billing Make a Payment</t>
  </si>
  <si>
    <t>DR_Payment Submit</t>
  </si>
  <si>
    <t>DR_Payments</t>
  </si>
  <si>
    <t>DR_Client Errors on Make Payment</t>
  </si>
  <si>
    <t>DR_Server Errors on Make Payment</t>
  </si>
  <si>
    <t>DR_Promise to Pay</t>
  </si>
  <si>
    <t>DR_Promise to Pay (Native)</t>
  </si>
  <si>
    <t>DR_CoxApp | Billing - Additional time to pay (Link out)</t>
  </si>
  <si>
    <t>DR_CoxApp | Billing - Future date payment (Link out)</t>
  </si>
  <si>
    <t>DR_Billing - View Bill Details</t>
  </si>
  <si>
    <t>DR_Billing - Activity &amp; Statements</t>
  </si>
  <si>
    <t>DR_Billing - Automatic Payments</t>
  </si>
  <si>
    <t>DR_Billing - Manage Payment Methods</t>
  </si>
  <si>
    <t>DR_Billing - Agreements &amp; Discounts</t>
  </si>
  <si>
    <t>DR_Billing - Bill Delivery</t>
  </si>
  <si>
    <t>DR_Billing - Edit Billing Address</t>
  </si>
  <si>
    <t>DR_Billing - Move My Service</t>
  </si>
  <si>
    <t>DR_Billing visits to chat</t>
  </si>
  <si>
    <t>DR_Visits where One EC Card was shown</t>
  </si>
  <si>
    <t>DR_EC Flow&gt;Success</t>
  </si>
  <si>
    <t>DR_EC&gt;Failure</t>
  </si>
  <si>
    <t>DR_EC Flow&gt;Timeout</t>
  </si>
  <si>
    <t>DR_EC&gt;No Result</t>
  </si>
  <si>
    <t>DR_Easy Connect - Started</t>
  </si>
  <si>
    <t>DR_Easy Connect Started - Success</t>
  </si>
  <si>
    <t>DR_Easy Connect Started - Failure</t>
  </si>
  <si>
    <t>DR_Easy Connect Started - Timeout</t>
  </si>
  <si>
    <t>DR_Easy Connect Started - No Result</t>
  </si>
  <si>
    <t>DR_Easy Connect - Started Agent Chat</t>
  </si>
  <si>
    <t>DR_Visits who did not Start EC Flow</t>
  </si>
  <si>
    <t>DR_Visits who did not Start EC Flow - Success</t>
  </si>
  <si>
    <t>DR_Visits who did not Start EC Flow - Failure</t>
  </si>
  <si>
    <t>DR_Visits who did not Start EC Flow - No Result</t>
  </si>
  <si>
    <t>DR_SmartHelp - Landing Page</t>
  </si>
  <si>
    <t>DR_SmartHelp - Started</t>
  </si>
  <si>
    <t>DR_SmartHelp - Result</t>
  </si>
  <si>
    <t>DR_SmartHelp Result - Unknown</t>
  </si>
  <si>
    <t>DR_SmartHelp Result - Disconnected</t>
  </si>
  <si>
    <t>DR_SmartHelp Result - Incomplete Install</t>
  </si>
  <si>
    <t>DR_SmartHelp - Reboot Flow Started</t>
  </si>
  <si>
    <t>DR_SmartHelp - P&amp;P</t>
  </si>
  <si>
    <t>DR_Smarthelp P&amp;P - Let's troubleshoot together</t>
  </si>
  <si>
    <t>DR_Smarthelp P&amp;P - Reset Complete</t>
  </si>
  <si>
    <t>DR_Smarthelp P&amp;P - Let's schedule a technician visit</t>
  </si>
  <si>
    <t>DR_Smarthelp P&amp;P - Connect with a support agent</t>
  </si>
  <si>
    <t>DR_Smarthelp P&amp;P - Interacted with Chat Agent</t>
  </si>
  <si>
    <t>DR_SmartHelp - Billing &amp; Account Support</t>
  </si>
  <si>
    <t>DR_SmartHelp - Internet Support</t>
  </si>
  <si>
    <t>DR_SmartHelp - TV Support</t>
  </si>
  <si>
    <t>DR_SmartHelp - Homelife Support</t>
  </si>
  <si>
    <t>DR_SmartHelp - Agent Chat</t>
  </si>
  <si>
    <t>DR_Reset Modem - Home Page</t>
  </si>
  <si>
    <t>DR_Reset Modem - Started Rebooting Process</t>
  </si>
  <si>
    <t>DR_Reset Modem - Rebooting Complete</t>
  </si>
  <si>
    <t>DR_Reset Modem - Rebooting Incomplete</t>
  </si>
  <si>
    <t>DR_Reset Modem - Error Outage</t>
  </si>
  <si>
    <t>DR_Reset Modem Error - Non Pay</t>
  </si>
  <si>
    <t>DR_Reset Modem Error -DMCA</t>
  </si>
  <si>
    <t>DR_Reset Modem - Agent Chat</t>
  </si>
  <si>
    <t>DR_Reset Tvbox - Home Page</t>
  </si>
  <si>
    <t>DR_Reset Tvbox - Rebooting</t>
  </si>
  <si>
    <t>DR_Reset Tvbox - Complete</t>
  </si>
  <si>
    <t>DR_Reset Tvbox - Incomplete</t>
  </si>
  <si>
    <t>DR_Reset Tvbox - Error Outage</t>
  </si>
  <si>
    <t>DR_Reset Tvbox Error - Non Pay</t>
  </si>
  <si>
    <t>DR_Reset Tvbox Error - DMCA</t>
  </si>
  <si>
    <t>DR_Reset Tvbox - Agent Chat</t>
  </si>
  <si>
    <t>DR_Direct Ecomm Visits Traffic from to Cox.com</t>
  </si>
  <si>
    <t>DR_Direct Ecomm order Traffic sent from cox.com</t>
  </si>
  <si>
    <t>DR_Direct Ecomm Traffic sent from App to cox.com</t>
  </si>
  <si>
    <t>DR_Direct Ecomm order Traffic sent from App to cox.com</t>
  </si>
  <si>
    <t>DR_Data Plan Upgrade Ecomm Traffic sent from App to cox.com</t>
  </si>
  <si>
    <t>DR_Service Plan Upgrade Ecomm Traffic sent from App to cox.com</t>
  </si>
  <si>
    <t>DR_CRO Ecomm Traffic sent from App to cox.com</t>
  </si>
  <si>
    <t>DR_Transfer Ecomm Traffic sent from App to cox.com</t>
  </si>
  <si>
    <t>DR_Native Registration Home Page</t>
  </si>
  <si>
    <t>DR_Native Registration Confirmation</t>
  </si>
  <si>
    <t>DR_Native Registration - Already Registered</t>
  </si>
  <si>
    <t>DR_Native Registration - Did not Registered</t>
  </si>
  <si>
    <t>DR_Native Registration - Intent to Register</t>
  </si>
  <si>
    <t>DR_Native Registration Success</t>
  </si>
  <si>
    <t>DR_Native Registration - Phone Lookup</t>
  </si>
  <si>
    <t>DR_Native Registration - Phone Lookup Success</t>
  </si>
  <si>
    <t>DR_Native Registration - Email Lookup</t>
  </si>
  <si>
    <t>DR_Native Registration - Email Lookup Success</t>
  </si>
  <si>
    <t>DR_Native Registration - Server Form Errors</t>
  </si>
  <si>
    <t>DR_CoxApp | Chat from Registration Flow</t>
  </si>
  <si>
    <t>DR_Total Data Usage Visits</t>
  </si>
  <si>
    <t>DR_Data Plan upgrade</t>
  </si>
  <si>
    <t>DR_Data Usage Learn More</t>
  </si>
  <si>
    <t>DR_Data Usage Courtesy Credits</t>
  </si>
  <si>
    <t>DR_Total Data Usage &gt;=75%</t>
  </si>
  <si>
    <t>DR_Total Data Usage &gt;=100%</t>
  </si>
  <si>
    <t>DR_Data Usage - Agent Chat Started</t>
  </si>
  <si>
    <t>DR_Support Home</t>
  </si>
  <si>
    <t>DR_Support - Internet</t>
  </si>
  <si>
    <t>DR_Support - Billing and Account</t>
  </si>
  <si>
    <t>DR_Support - Billing</t>
  </si>
  <si>
    <t>DR_Support - Account</t>
  </si>
  <si>
    <t>DR_Support - TV</t>
  </si>
  <si>
    <t>DR_Support - Homelife</t>
  </si>
  <si>
    <t>DR_Support - Mobile</t>
  </si>
  <si>
    <t>DR_Support - Read an Article</t>
  </si>
  <si>
    <t>DR_Support - Search</t>
  </si>
  <si>
    <t>DR_Support - Click on Exit Link</t>
  </si>
  <si>
    <t>DR_Support - App Feedback</t>
  </si>
  <si>
    <t>DR_Support - Agent chat started</t>
  </si>
  <si>
    <t>DR_TSV Enrollment Home Page</t>
  </si>
  <si>
    <t>DR_TSV | Intent to Enrollment</t>
  </si>
  <si>
    <t>DR_TSV Enrollment - Success</t>
  </si>
  <si>
    <t>DR_TSV Enrollment - Phone text</t>
  </si>
  <si>
    <t>DR_TSV Enrollment - Phone text Success</t>
  </si>
  <si>
    <t>DR_TSV Enrollment - Phone call</t>
  </si>
  <si>
    <t>DR_TSV Enrollment - Phone call Success</t>
  </si>
  <si>
    <t>DR_TSV Enrollment - Email</t>
  </si>
  <si>
    <t>DR_TSV Enrollment - Email Success</t>
  </si>
  <si>
    <t>DR_TSV Enrollment - Update</t>
  </si>
  <si>
    <t>DR_TSV Enrollment - Server Errors</t>
  </si>
  <si>
    <t>DR_Wireless Service</t>
  </si>
  <si>
    <t>DR_Mymobile HomePage Visits</t>
  </si>
  <si>
    <t>DR_Change Status Exit link</t>
  </si>
  <si>
    <t>DR_Add a Line</t>
  </si>
  <si>
    <t>DR_Change your Plan</t>
  </si>
  <si>
    <t>DR_Change Plan - New</t>
  </si>
  <si>
    <t>DR_Change plan - Account Restrictions</t>
  </si>
  <si>
    <t>DR_Change plan Confirmation</t>
  </si>
  <si>
    <t>DR_Change Plan - Pay as Gig</t>
  </si>
  <si>
    <t>DR_Change Plan - Unlimited</t>
  </si>
  <si>
    <t>DR_Welcome Guide</t>
  </si>
  <si>
    <t>DR_Device Payment Plan</t>
  </si>
  <si>
    <t>DR_Insurance Claim</t>
  </si>
  <si>
    <t>DR_Opted for Pay as you Gig Plan</t>
  </si>
  <si>
    <t>DR_Opted for Gig Unlimited Plan</t>
  </si>
  <si>
    <t>DR_Mobile Billing Home</t>
  </si>
  <si>
    <t>DR_Mobile Billing - Additional Payment</t>
  </si>
  <si>
    <t>DR_Mobile Billing - Payment Method</t>
  </si>
  <si>
    <t>DR_Mobile Billing - Activity &amp; Statements</t>
  </si>
  <si>
    <t>DR_Mobile Billing - Easypay Confirmation</t>
  </si>
  <si>
    <t>DR_Mobile Billing - Bill Delivery Confirmation</t>
  </si>
  <si>
    <t>DR_Wireless Support</t>
  </si>
  <si>
    <t>DR_Alert Type Visits</t>
  </si>
  <si>
    <t>DR_Outage Alert</t>
  </si>
  <si>
    <t>Dr_Campaign Rolloff Alert</t>
  </si>
  <si>
    <t>Dr_NonPay Suspension Alert</t>
  </si>
  <si>
    <t>Dr_Network Construction Alert</t>
  </si>
  <si>
    <t>Dr_DMCA Termination Alert</t>
  </si>
  <si>
    <t>DR_Notification status Exists</t>
  </si>
  <si>
    <t>DR_Notification received visits</t>
  </si>
  <si>
    <t>DR_Notification page Visits</t>
  </si>
  <si>
    <t>DR_Notification Viewed with new notifications</t>
  </si>
  <si>
    <t>DR_Notification Declined with new notifications</t>
  </si>
  <si>
    <t>DR_Notification accepted with new notifications</t>
  </si>
  <si>
    <t>DR_No action on new notifications</t>
  </si>
  <si>
    <t>DR_Notifications not received visits</t>
  </si>
  <si>
    <t>DR_Notification Viewed with no new notifications</t>
  </si>
  <si>
    <t>DR_Notification Declined with no new notification</t>
  </si>
  <si>
    <t>DR_Notification accepted with no new notifications</t>
  </si>
  <si>
    <t>DR_No action on no new notifications</t>
  </si>
  <si>
    <t>Server Form Error (p13)</t>
  </si>
  <si>
    <t>server:error:CC-CLIENT_ERROR</t>
  </si>
  <si>
    <t>server:error:CC-NO-INTERNET</t>
  </si>
  <si>
    <t>server:error:CC-INTERNAL_ERROR</t>
  </si>
  <si>
    <t>server:error:CC-PAYMENT_AUTH_FAILED</t>
  </si>
  <si>
    <t>server:error:unable_to_retrieve_data_usage_information_at_this_time.</t>
  </si>
  <si>
    <t>server:error:CC-ACCOUNT_NOT_FOUND</t>
  </si>
  <si>
    <t>server:error:CC-USERNAME-ALREADY-EXISTS</t>
  </si>
  <si>
    <t>server:error:CC-PASSWORD_DENIED</t>
  </si>
  <si>
    <t>server:error:CC-SECURITY_TOKEN_NOT_FOUND</t>
  </si>
  <si>
    <t>server:error:CC-DUPLICATE_PAYMENT</t>
  </si>
  <si>
    <t>server:error:CC-INVALID_ZIPCODE</t>
  </si>
  <si>
    <t>server:error:CC-PRIMARY-IDENTITY-ALREADY-EXISTS</t>
  </si>
  <si>
    <t>server:error:CC-PAYMENT_UNKNOWN_ERROR</t>
  </si>
  <si>
    <t>server:error:CC-INVALID_CVV</t>
  </si>
  <si>
    <t>server:error:CC-INVALID_CARD_NUMBER</t>
  </si>
  <si>
    <t>server:error:CC-SECURE_TOKEN_ALREADY_VERIFIED</t>
  </si>
  <si>
    <t>server:error:CC-ICOMS_API_ERROR</t>
  </si>
  <si>
    <t>server:error:CC-APPOINTMENT-SLOT-ERROR</t>
  </si>
  <si>
    <t>server:error:CC-VALIDATION_ERROR</t>
  </si>
  <si>
    <t>server:error:CC-INVALID_ROUTING_NUMBER</t>
  </si>
  <si>
    <t>server:error:CC-EACCES</t>
  </si>
  <si>
    <t>server:error:CC-INVALID_CREDS</t>
  </si>
  <si>
    <t>server:error:CC-TOKEN_EXPIRED</t>
  </si>
  <si>
    <t>server:error:null</t>
  </si>
  <si>
    <t>server:error:unable_to_retrieve_data_usage_information_at_this_time</t>
  </si>
  <si>
    <t>server:error:E0000001</t>
  </si>
  <si>
    <t>server:error:CC-PASSWORD_EXPIRED</t>
  </si>
  <si>
    <t>server:error:CC-CURRENT_PIN_INVALID</t>
  </si>
  <si>
    <t>server:error:CC-PAYMENT_METHOD_RESTRICTED</t>
  </si>
  <si>
    <t>Keyword (p12)</t>
  </si>
  <si>
    <t>cancel</t>
  </si>
  <si>
    <t>outage</t>
  </si>
  <si>
    <t>cancel service</t>
  </si>
  <si>
    <t>email</t>
  </si>
  <si>
    <t>password</t>
  </si>
  <si>
    <t>outage map</t>
  </si>
  <si>
    <t>bill</t>
  </si>
  <si>
    <t>customer service</t>
  </si>
  <si>
    <t>change WiFi password</t>
  </si>
  <si>
    <t>phone number</t>
  </si>
  <si>
    <t>set up</t>
  </si>
  <si>
    <t>pay bill</t>
  </si>
  <si>
    <t>change password</t>
  </si>
  <si>
    <t>speed test</t>
  </si>
  <si>
    <t>install</t>
  </si>
  <si>
    <t>billing</t>
  </si>
  <si>
    <t>setup</t>
  </si>
  <si>
    <t>easy connect</t>
  </si>
  <si>
    <t>stop service</t>
  </si>
  <si>
    <t>plan</t>
  </si>
  <si>
    <t>Exit URL (p9)</t>
  </si>
  <si>
    <t>www.cox.com/mobile-shop/device/motorola-moto-g-play-2024_sapphire-blue?storage=64gb&amp;sc_id=cr_mobile_</t>
  </si>
  <si>
    <t>www.cox.com/mobile-shop/check-device-compatibility.html&amp;sc_id=cr_mobile_app_z_coxapp_z_swrve_emb_mob</t>
  </si>
  <si>
    <t>www.cox.com/residential-shop/repackage-landing.html?sc_id=cr_mobile_app_z_coxapp_z_swrve_push_cro00</t>
  </si>
  <si>
    <t>www.cox.com/residential/move.html?sc_id=cr_mobile_app_z_coxapp_z_swrve_inapp</t>
  </si>
  <si>
    <t>www.cox.com/mobile-shop/devices?brand=apple?intercept=false&amp;sc_id=cr_mobile_app_z_coxapp_z_swrve_emb</t>
  </si>
  <si>
    <t>www.cox.com/residential-shop/repackage-landing.html?sc_id=cr_mobile_app_z_coxapp_z_swrve_push_cro45</t>
  </si>
  <si>
    <t>www.cox.com/residential/mobile.html?intercept=false&amp;sc_id=cr_mobile_app_z_coxapp_z_swrve_emb_0501</t>
  </si>
  <si>
    <t>www.cox.com/residential-shop/repackage-landing.html?sc_id=cr_mobile_app_z_coxapp_z_swrve_push_cro21</t>
  </si>
  <si>
    <t>Red/Green indicators indicate when metric value exceeds upper/lower limits based on last 90 days trend</t>
  </si>
  <si>
    <t>Key Performance Indicators</t>
  </si>
  <si>
    <t>Both Platforms</t>
  </si>
  <si>
    <t>Metric Glossary</t>
  </si>
  <si>
    <t>Overall</t>
  </si>
  <si>
    <t>ios</t>
  </si>
  <si>
    <t>android</t>
  </si>
  <si>
    <t>Yesterday</t>
  </si>
  <si>
    <t>Vs Lst Wk</t>
  </si>
  <si>
    <t>% Change
Last 7 Days</t>
  </si>
  <si>
    <t>Vs Rolling 30 Days Avg</t>
  </si>
  <si>
    <t>% Change
Last 30 Days</t>
  </si>
  <si>
    <t>Std Deviation</t>
  </si>
  <si>
    <t>Last 60 days</t>
  </si>
  <si>
    <t>Day 7</t>
  </si>
  <si>
    <t>Day 6</t>
  </si>
  <si>
    <t>Day 5</t>
  </si>
  <si>
    <t>Day 4</t>
  </si>
  <si>
    <t>Day 3</t>
  </si>
  <si>
    <t>Day 2</t>
  </si>
  <si>
    <t>Day 1</t>
  </si>
  <si>
    <t>1st Quartile</t>
  </si>
  <si>
    <t>3rd Quartile</t>
  </si>
  <si>
    <t>IQR</t>
  </si>
  <si>
    <t>Upper</t>
  </si>
  <si>
    <t>Lower</t>
  </si>
  <si>
    <t>STD DEV</t>
  </si>
  <si>
    <t>Rolling 7 Days</t>
  </si>
  <si>
    <t>Rolling 30 Days Avg</t>
  </si>
  <si>
    <t>OVERALL</t>
  </si>
  <si>
    <t>Visits</t>
  </si>
  <si>
    <t>DR_VisitsApple iOS</t>
  </si>
  <si>
    <t>DR_VisitsGoogle Android</t>
  </si>
  <si>
    <t>Visitors</t>
  </si>
  <si>
    <t>Unique VisitorsApple iOS</t>
  </si>
  <si>
    <t>Unique VisitorsGoogle Android</t>
  </si>
  <si>
    <t>Page ViewsApple iOS</t>
  </si>
  <si>
    <t>Page ViewsGoogle Android</t>
  </si>
  <si>
    <t>Average Time Spent (mins)</t>
  </si>
  <si>
    <t>Average Time Spent</t>
  </si>
  <si>
    <t>Average Time Spent on PageApple iOS</t>
  </si>
  <si>
    <t>Average Time Spent on PageGoogle Android</t>
  </si>
  <si>
    <t>Avg Time Spent</t>
  </si>
  <si>
    <t>Total Time spent</t>
  </si>
  <si>
    <t>Page Views per Visit</t>
  </si>
  <si>
    <t>Page Views/Visit</t>
  </si>
  <si>
    <t>New Visitors</t>
  </si>
  <si>
    <t>DR_New VisitorsApple iOS</t>
  </si>
  <si>
    <t>DR_New VisitorsGoogle Android</t>
  </si>
  <si>
    <t>Server Errors</t>
  </si>
  <si>
    <t>DR_Server ErrorsApple iOS</t>
  </si>
  <si>
    <t>DR_Server ErrorsGoogle Android</t>
  </si>
  <si>
    <t>Visits to Chat</t>
  </si>
  <si>
    <t>Visits to Chat Feature</t>
  </si>
  <si>
    <t>DR_Overall ChatApple iOS</t>
  </si>
  <si>
    <t>DR_Overall ChatGoogle Android</t>
  </si>
  <si>
    <t>Visits to Chat (Bot)</t>
  </si>
  <si>
    <t>Visits to Bot Chat</t>
  </si>
  <si>
    <t>DR_Message UsApple iOS</t>
  </si>
  <si>
    <t>DR_Message UsGoogle Android</t>
  </si>
  <si>
    <t>Visits to Agent Chat (Skip bot)</t>
  </si>
  <si>
    <t>Visits to Chat Agent</t>
  </si>
  <si>
    <t>DR_Agent ChatApple iOS</t>
  </si>
  <si>
    <t>DR_Agent ChatGoogle Android</t>
  </si>
  <si>
    <t>Visits to Self Service Features</t>
  </si>
  <si>
    <t>DR_Self Service InitiatedApple iOS</t>
  </si>
  <si>
    <t>DR_Self Service InitiatedGoogle Android</t>
  </si>
  <si>
    <t>Visits with Chat but No Self Service</t>
  </si>
  <si>
    <t>DR_CoxApp | Visits with Chat and No Self Service InitiatedApple iOS</t>
  </si>
  <si>
    <t>DR_CoxApp | Visits with Chat and No Self Service InitiatedGoogle Android</t>
  </si>
  <si>
    <t>Visits with Neither Self Service nor Chat</t>
  </si>
  <si>
    <t>Visits with No Chat but No Self Service</t>
  </si>
  <si>
    <t>DR_CoxApp | Visits with No Self Service and No ChatApple iOS</t>
  </si>
  <si>
    <t>DR_CoxApp | Visits with No Self Service and No ChatGoogle Android</t>
  </si>
  <si>
    <t>Not Logged-in Visits</t>
  </si>
  <si>
    <t>DR_CoxApp | Visits not logged inApple iOS</t>
  </si>
  <si>
    <t>DR_CoxApp | Visits not logged inGoogle Android</t>
  </si>
  <si>
    <t xml:space="preserve">LOGIN                    </t>
  </si>
  <si>
    <t>Login Page Visits</t>
  </si>
  <si>
    <t>Users came to the Login Screen</t>
  </si>
  <si>
    <t>DR_Login Page VisitsApple iOS</t>
  </si>
  <si>
    <t>DR_Login Page VisitsGoogle Android</t>
  </si>
  <si>
    <t>Login Success Rate</t>
  </si>
  <si>
    <t>Users who logged in Successfully</t>
  </si>
  <si>
    <t>DR_Successful loginsApple iOS</t>
  </si>
  <si>
    <t>DR_Successful loginsGoogle Android</t>
  </si>
  <si>
    <t>Share of Auto Login (Remember/Biometrics)</t>
  </si>
  <si>
    <t>Logged in Using Biometrics/Remember me</t>
  </si>
  <si>
    <t>Auto Logins (Remember/Biometrics)</t>
  </si>
  <si>
    <t>DR_Auto LoginsApple iOS</t>
  </si>
  <si>
    <t>DR_Auto LoginsGoogle Android</t>
  </si>
  <si>
    <t>with TSV</t>
  </si>
  <si>
    <t>Logged in with TSV</t>
  </si>
  <si>
    <t>DR_Clicks to MFA VerificationApple iOS</t>
  </si>
  <si>
    <t>DR_Clicks to MFA VerificationGoogle Android</t>
  </si>
  <si>
    <t>User ID Recovery</t>
  </si>
  <si>
    <t>Clicked on Forgot User ID</t>
  </si>
  <si>
    <t>DR_Clicks on Forgot User IDApple iOS</t>
  </si>
  <si>
    <t>DR_Clicks on Forgot User IDGoogle Android</t>
  </si>
  <si>
    <t>Password Reset</t>
  </si>
  <si>
    <t>Clicked on Forgot Password</t>
  </si>
  <si>
    <t>Clicks on Forgot PasswordApple iOS</t>
  </si>
  <si>
    <t>Clicks on Forgot PasswordGoogle Android</t>
  </si>
  <si>
    <t>Registration</t>
  </si>
  <si>
    <t>Clicked on Need to Register</t>
  </si>
  <si>
    <t>DR_Need to RegisterApple iOS</t>
  </si>
  <si>
    <t>DR_Need to RegisterGoogle Android</t>
  </si>
  <si>
    <t>SSO Success Rate (TBD)</t>
  </si>
  <si>
    <t xml:space="preserve">BILLING                    </t>
  </si>
  <si>
    <t>Billing Section Visits</t>
  </si>
  <si>
    <t>Users came to Billing Screen</t>
  </si>
  <si>
    <t>DR_Visits to Billing HomeApple iOS</t>
  </si>
  <si>
    <t>Billing Home</t>
  </si>
  <si>
    <t>DR_Visits to Billing HomeGoogle Android</t>
  </si>
  <si>
    <t>Make Payments</t>
  </si>
  <si>
    <t>Clicks on Make Payment Button</t>
  </si>
  <si>
    <t>DR_Billing Make a PaymentApple iOS</t>
  </si>
  <si>
    <t>Make a Payment</t>
  </si>
  <si>
    <t>DR_Billing Make a PaymentGoogle Android</t>
  </si>
  <si>
    <t>Payment Submit</t>
  </si>
  <si>
    <t>Clicks on Payment Submit Button</t>
  </si>
  <si>
    <t>DR_Payment SubmitApple iOS</t>
  </si>
  <si>
    <t>DR_Payment SubmitGoogle Android</t>
  </si>
  <si>
    <t>Payment Success Rate</t>
  </si>
  <si>
    <t>Successfully Paid the amount</t>
  </si>
  <si>
    <t>DR_PaymentsApple iOS</t>
  </si>
  <si>
    <t>Payment Success</t>
  </si>
  <si>
    <t>DR_PaymentsGoogle Android</t>
  </si>
  <si>
    <t>Client Errors on Payment Page</t>
  </si>
  <si>
    <t>DR_Client Errors on Make PaymentApple iOS</t>
  </si>
  <si>
    <t>Client Errors</t>
  </si>
  <si>
    <t>DR_Client Errors on Make PaymentGoogle Android</t>
  </si>
  <si>
    <t>Server Errors on Payment Page</t>
  </si>
  <si>
    <t>Saw Server Error on Payment Page</t>
  </si>
  <si>
    <t>DR_Server Errors on Make PaymentApple iOS</t>
  </si>
  <si>
    <t>DR_Server Errors on Make PaymentGoogle Android</t>
  </si>
  <si>
    <t>Promise to Pay - Linkout</t>
  </si>
  <si>
    <t>Clicks on Payment Arrangement</t>
  </si>
  <si>
    <t>Promise to Pay</t>
  </si>
  <si>
    <t>DR_Promise to PayApple iOS</t>
  </si>
  <si>
    <t>DR_Promise to PayGoogle Android</t>
  </si>
  <si>
    <t>Promise to Pay - Native</t>
  </si>
  <si>
    <t>DR_Promise to Pay (Native)Apple iOS</t>
  </si>
  <si>
    <t>DR_Promise to Pay (Native)Google Android</t>
  </si>
  <si>
    <t>Additional time to pay - Linkout</t>
  </si>
  <si>
    <t>DR_CoxApp | Billing - Additional time to pay (Link out)Apple iOS</t>
  </si>
  <si>
    <t>DR_CoxApp | Billing - Additional time to pay (Link out)Google Android</t>
  </si>
  <si>
    <t>Future date payment - Linkout</t>
  </si>
  <si>
    <t>DR_CoxApp | Billing - Future date payment (Link out)Apple iOS</t>
  </si>
  <si>
    <t>DR_CoxApp | Billing - Future date payment (Link out)Google Android</t>
  </si>
  <si>
    <t>Bill Downloads</t>
  </si>
  <si>
    <t>Clicks on View Bill Details</t>
  </si>
  <si>
    <t>DR_Billing - View Bill DetailsApple iOS</t>
  </si>
  <si>
    <t>View Bill Details</t>
  </si>
  <si>
    <t>DR_Billing - View Bill DetailsGoogle Android</t>
  </si>
  <si>
    <t>Activity &amp; Statements</t>
  </si>
  <si>
    <t>Clicks on Activity &amp; Statements</t>
  </si>
  <si>
    <t>DR_Billing - Activity &amp; StatementsApple iOS</t>
  </si>
  <si>
    <t>DR_Billing - Activity &amp; StatementsGoogle Android</t>
  </si>
  <si>
    <t>Easy Pay Enrollments</t>
  </si>
  <si>
    <t>Clicks on Easy Pay Enrollment</t>
  </si>
  <si>
    <t>DR_Billing - Automatic PaymentsApple iOS</t>
  </si>
  <si>
    <t>Automatic Payments</t>
  </si>
  <si>
    <t>DR_Billing - Automatic PaymentsGoogle Android</t>
  </si>
  <si>
    <t>Payment Method Changes</t>
  </si>
  <si>
    <t>Clicks on Manage Payment Method</t>
  </si>
  <si>
    <t>DR_Billing - Manage Payment MethodsApple iOS</t>
  </si>
  <si>
    <t>Manage Payment Method</t>
  </si>
  <si>
    <t>DR_Billing - Manage Payment MethodsGoogle Android</t>
  </si>
  <si>
    <t>Agreement &amp; Discounts</t>
  </si>
  <si>
    <t>Clicks on Agreements &amp; Discounts</t>
  </si>
  <si>
    <t>DR_Billing - Agreements &amp; DiscountsApple iOS</t>
  </si>
  <si>
    <t>Agreement &amp; Discount</t>
  </si>
  <si>
    <t>DR_Billing - Agreements &amp; DiscountsGoogle Android</t>
  </si>
  <si>
    <t>Bill Delivery Options</t>
  </si>
  <si>
    <t>Clicks on Bill Delivery Options</t>
  </si>
  <si>
    <t>DR_Billing - Bill DeliveryApple iOS</t>
  </si>
  <si>
    <t>Bill Delivery</t>
  </si>
  <si>
    <t>DR_Billing - Bill DeliveryGoogle Android</t>
  </si>
  <si>
    <t>Address Changes</t>
  </si>
  <si>
    <t>Clicks on Edit Address</t>
  </si>
  <si>
    <t>DR_Billing - Edit Billing AddressApple iOS</t>
  </si>
  <si>
    <t>Edit Billing Address</t>
  </si>
  <si>
    <t>DR_Billing - Edit Billing AddressGoogle Android</t>
  </si>
  <si>
    <t>Move Service</t>
  </si>
  <si>
    <t>Clicks on Move My Service</t>
  </si>
  <si>
    <t>DR_Billing - Move My ServiceApple iOS</t>
  </si>
  <si>
    <t>Move my Service</t>
  </si>
  <si>
    <t>DR_Billing - Move My ServiceGoogle Android</t>
  </si>
  <si>
    <t>Interacted with chat</t>
  </si>
  <si>
    <t>Interacted with chat Agent</t>
  </si>
  <si>
    <t>DR_Billing visits to chatApple iOS</t>
  </si>
  <si>
    <t>DR_Billing visits to chatGoogle Android</t>
  </si>
  <si>
    <t xml:space="preserve">EASY CONNECT                    </t>
  </si>
  <si>
    <t>Easy Connect Eligible Visits</t>
  </si>
  <si>
    <t>Any EC card was seen - delivered, success or failure</t>
  </si>
  <si>
    <t>DR_Visits where One EC Card was shownApple iOS</t>
  </si>
  <si>
    <t>DR_Visits where One EC Card was shownGoogle Android</t>
  </si>
  <si>
    <t>Overall Success</t>
  </si>
  <si>
    <t>Saw complete screen or success card on home screen</t>
  </si>
  <si>
    <t>Success</t>
  </si>
  <si>
    <t>DR_EC Flow&gt;SuccessApple iOS</t>
  </si>
  <si>
    <t>DR_EC Flow&gt;SuccessGoogle Android</t>
  </si>
  <si>
    <t>Overall Failure</t>
  </si>
  <si>
    <t>Saw failure screen or failure card on home screen</t>
  </si>
  <si>
    <t>Failure</t>
  </si>
  <si>
    <t>DR_EC&gt;FailureApple iOS</t>
  </si>
  <si>
    <t>DR_EC&gt;FailureGoogle Android</t>
  </si>
  <si>
    <t>Overall Timeout</t>
  </si>
  <si>
    <t xml:space="preserve">Saw Timeout Screen </t>
  </si>
  <si>
    <t>Timeout</t>
  </si>
  <si>
    <t>DR_EC Flow&gt;TimeoutApple iOS</t>
  </si>
  <si>
    <t>DR_EC Flow&gt;TimeoutGoogle Android</t>
  </si>
  <si>
    <t>Overall No Result</t>
  </si>
  <si>
    <t>Neither saw any of the above mentioned success, failure or Timeout Indicators</t>
  </si>
  <si>
    <t>No Result</t>
  </si>
  <si>
    <t>DR_EC&gt;No ResultApple iOS</t>
  </si>
  <si>
    <t>DR_EC&gt;No ResultGoogle Android</t>
  </si>
  <si>
    <t>Started the Flow</t>
  </si>
  <si>
    <t>EC Flow was Started</t>
  </si>
  <si>
    <t>DR_Easy Connect - StartedApple iOS</t>
  </si>
  <si>
    <t>DR_Easy Connect - StartedGoogle Android</t>
  </si>
  <si>
    <t>EC Flow was Started and saw Complete screen or success card on home screen</t>
  </si>
  <si>
    <t>DR_Easy Connect Started - SuccessApple iOS</t>
  </si>
  <si>
    <t>DR_Easy Connect Started - SuccessGoogle Android</t>
  </si>
  <si>
    <t>EC Flow was Started and saw Failure screen or failure card on home screen</t>
  </si>
  <si>
    <t>DR_Easy Connect Started - FailureApple iOS</t>
  </si>
  <si>
    <t>DR_Easy Connect Started - FailureGoogle Android</t>
  </si>
  <si>
    <t xml:space="preserve">EC Flow was Started and saw Timeout Screen </t>
  </si>
  <si>
    <t>DR_Easy Connect Started - TimeoutApple iOS</t>
  </si>
  <si>
    <t>DR_Easy Connect Started - TimeoutGoogle Android</t>
  </si>
  <si>
    <t xml:space="preserve">EC Flow was Started and neither saw any of the above mentioned success, failure or Timeout Indicators </t>
  </si>
  <si>
    <t>DR_Easy Connect Started - No ResultApple iOS</t>
  </si>
  <si>
    <t>DR_Easy Connect Started - No ResultGoogle Android</t>
  </si>
  <si>
    <t>Interacted with Chat</t>
  </si>
  <si>
    <t>Did not start EC Flow</t>
  </si>
  <si>
    <t>Agent Chat</t>
  </si>
  <si>
    <t>DR_Easy Connect - Started Agent ChatApple iOS</t>
  </si>
  <si>
    <t>DR_Easy Connect - Started Agent ChatGoogle Android</t>
  </si>
  <si>
    <t>Did Not Start the Flow</t>
  </si>
  <si>
    <t>tarted EC Flow and Chatted with Live Agent</t>
  </si>
  <si>
    <t>DR_Visits who did not Start EC FlowApple iOS</t>
  </si>
  <si>
    <t>DR_Visits who did not Start EC FlowGoogle Android</t>
  </si>
  <si>
    <t>Did not start EC Flow and saw success card on home screen</t>
  </si>
  <si>
    <t>DR_Visits who did not Start EC Flow - SuccessApple iOS</t>
  </si>
  <si>
    <t>DR_Visits who did not Start EC Flow - SuccessGoogle Android</t>
  </si>
  <si>
    <t>Did not start EC Flow and saw failure card on home screen</t>
  </si>
  <si>
    <t>DR_Visits who did not Start EC Flow - FailureApple iOS</t>
  </si>
  <si>
    <t>DR_Visits who did not Start EC Flow - FailureGoogle Android</t>
  </si>
  <si>
    <t>Did not start EC Flow and neither saw success or failure card</t>
  </si>
  <si>
    <t>DR_Visits who did not Start EC Flow - No ResultApple iOS</t>
  </si>
  <si>
    <t>DR_Visits who did not Start EC Flow - No ResultGoogle Android</t>
  </si>
  <si>
    <t xml:space="preserve">SMART HELP     </t>
  </si>
  <si>
    <t>Devices Page Visits</t>
  </si>
  <si>
    <t>Users Came to SmartHelp Home screen</t>
  </si>
  <si>
    <t>DR_SmartHelp - Landing PageApple iOS</t>
  </si>
  <si>
    <t>DR_SmartHelp - Landing PageGoogle Android</t>
  </si>
  <si>
    <t>Started Troubleshooting (Solution Center)</t>
  </si>
  <si>
    <t>Started the SmartHelp Process</t>
  </si>
  <si>
    <t>DR_SmartHelp - StartedApple iOS</t>
  </si>
  <si>
    <t>DR_SmartHelp - StartedGoogle Android</t>
  </si>
  <si>
    <t>Saw a Result</t>
  </si>
  <si>
    <t>Saw a Result Screen</t>
  </si>
  <si>
    <t>DR_SmartHelp - ResultApple iOS</t>
  </si>
  <si>
    <t>DR_SmartHelp - ResultGoogle Android</t>
  </si>
  <si>
    <t>1st common reason (Unknown)</t>
  </si>
  <si>
    <t>1st Root Cause</t>
  </si>
  <si>
    <t>DR_SmartHelp Result - UnknownApple iOS</t>
  </si>
  <si>
    <t>DR_SmartHelp Result - UnknownGoogle Android</t>
  </si>
  <si>
    <t>2nd common reason (Disconnected)</t>
  </si>
  <si>
    <t>2nd Root Cause</t>
  </si>
  <si>
    <t>DR_SmartHelp Result - DisconnectedApple iOS</t>
  </si>
  <si>
    <t>DR_SmartHelp Result - DisconnectedGoogle Android</t>
  </si>
  <si>
    <t>3rd common reason (Incomplete Install)</t>
  </si>
  <si>
    <t>3rd Root Cause</t>
  </si>
  <si>
    <t>DR_SmartHelp Result - Incomplete InstallApple iOS</t>
  </si>
  <si>
    <t>DR_SmartHelp Result - Incomplete InstallGoogle Android</t>
  </si>
  <si>
    <t>Did a Device Reboot</t>
  </si>
  <si>
    <t>Started the Device Reboot</t>
  </si>
  <si>
    <t>DR_SmartHelp - Reboot Flow StartedApple iOS</t>
  </si>
  <si>
    <t>DR_SmartHelp - Reboot Flow StartedGoogle Android</t>
  </si>
  <si>
    <t>Started Proactive and Preventive (P&amp;P)</t>
  </si>
  <si>
    <t>DR_SmartHelp - P&amp;PApple iOS</t>
  </si>
  <si>
    <t>DR_SmartHelp - P&amp;PGoogle Android</t>
  </si>
  <si>
    <t>Started P&amp;P troubleshooting</t>
  </si>
  <si>
    <t>DR_Smarthelp P&amp;P - Let's troubleshoot togetherApple iOS</t>
  </si>
  <si>
    <t>DR_Smarthelp P&amp;P - Let's troubleshoot togetherGoogle Android</t>
  </si>
  <si>
    <t>Reset Complete</t>
  </si>
  <si>
    <t>DR_Smarthelp P&amp;P - Reset CompleteApple iOS</t>
  </si>
  <si>
    <t>DR_Smarthelp P&amp;P - Reset CompleteGoogle Android</t>
  </si>
  <si>
    <t>Schedule Tech</t>
  </si>
  <si>
    <t>DR_Smarthelp P&amp;P - Let's schedule a technician visitApple iOS</t>
  </si>
  <si>
    <t>DR_Smarthelp P&amp;P - Let's schedule a technician visitGoogle Android</t>
  </si>
  <si>
    <t>Connect with Agent</t>
  </si>
  <si>
    <t>DR_Smarthelp P&amp;P - Connect with a support agentApple iOS</t>
  </si>
  <si>
    <t>DR_Smarthelp P&amp;P - Connect with a support agentGoogle Android</t>
  </si>
  <si>
    <t>Interacted with Chat Agent</t>
  </si>
  <si>
    <t>DR_Smarthelp P&amp;P - Interacted with Chat AgentApple iOS</t>
  </si>
  <si>
    <t>DR_Smarthelp P&amp;P - Interacted with Chat AgentGoogle Android</t>
  </si>
  <si>
    <t>Clicked Billing &amp; Account Support</t>
  </si>
  <si>
    <t>Clicks on Billing &amp; Account Support</t>
  </si>
  <si>
    <t>DR_SmartHelp - Billing &amp; Account SupportApple iOS</t>
  </si>
  <si>
    <t>DR_SmartHelp - Billing &amp; Account SupportGoogle Android</t>
  </si>
  <si>
    <t>Clicked Internet Support</t>
  </si>
  <si>
    <t>Clicks on Internet Support</t>
  </si>
  <si>
    <t>DR_SmartHelp - Internet SupportApple iOS</t>
  </si>
  <si>
    <t>DR_SmartHelp - Internet SupportGoogle Android</t>
  </si>
  <si>
    <t>Clicked TV Support</t>
  </si>
  <si>
    <t>Clicks on TV Support</t>
  </si>
  <si>
    <t>DR_SmartHelp - TV SupportApple iOS</t>
  </si>
  <si>
    <t>DR_SmartHelp - TV SupportGoogle Android</t>
  </si>
  <si>
    <t>Clicked Homelife Support</t>
  </si>
  <si>
    <t>Clicks on Homelife Support</t>
  </si>
  <si>
    <t>DR_SmartHelp - Homelife SupportApple iOS</t>
  </si>
  <si>
    <t>DR_SmartHelp - Homelife SupportGoogle Android</t>
  </si>
  <si>
    <t>Started SmartHelp Process and Chatted with Live Agent</t>
  </si>
  <si>
    <t>DR_SmartHelp - Agent ChatApple iOS</t>
  </si>
  <si>
    <t>DR_SmartHelp - Agent ChatGoogle Android</t>
  </si>
  <si>
    <t xml:space="preserve">RESET MODEM                   </t>
  </si>
  <si>
    <t>Reset Modem Start Page Visits</t>
  </si>
  <si>
    <t>Users Came to Reset Modem Home screen</t>
  </si>
  <si>
    <t>DR_Reset Modem - Home PageApple iOS</t>
  </si>
  <si>
    <t>DR_Reset Modem - Home PageGoogle Android</t>
  </si>
  <si>
    <t>Started Reset Process</t>
  </si>
  <si>
    <t>Started the Modem Reset Process</t>
  </si>
  <si>
    <t>DR_Reset Modem - Started Rebooting ProcessApple iOS</t>
  </si>
  <si>
    <t>DR_Reset Modem - Started Rebooting ProcessGoogle Android</t>
  </si>
  <si>
    <t>Reset Process Complete</t>
  </si>
  <si>
    <t>Saw a Modem Reset Complete screen</t>
  </si>
  <si>
    <t>DR_Reset Modem - Rebooting CompleteApple iOS</t>
  </si>
  <si>
    <t>DR_Reset Modem - Rebooting CompleteGoogle Android</t>
  </si>
  <si>
    <t>Reset Process Incomplete</t>
  </si>
  <si>
    <t>Saw a Modem Reset Incomplete or Error screen</t>
  </si>
  <si>
    <t>Rebooting Incomplete</t>
  </si>
  <si>
    <t>DR_Reset Modem - Rebooting IncompleteApple iOS</t>
  </si>
  <si>
    <t>DR_Reset Modem - Rebooting IncompleteGoogle Android</t>
  </si>
  <si>
    <t>Started Modem Rebooting process and Chatted with Live Agent</t>
  </si>
  <si>
    <t>Chat Page</t>
  </si>
  <si>
    <t>DR_Reset Modem - Agent ChatApple iOS</t>
  </si>
  <si>
    <t>DR_Reset Modem - Agent ChatGoogle Android</t>
  </si>
  <si>
    <t>Error Outage</t>
  </si>
  <si>
    <t>Saw a Error Outage in their area</t>
  </si>
  <si>
    <t>DR_Reset Modem - Error OutageApple iOS</t>
  </si>
  <si>
    <t>DR_Reset Modem - Error OutageGoogle Android</t>
  </si>
  <si>
    <t>Non Pay Error</t>
  </si>
  <si>
    <t>Saw a Non-Payment Error</t>
  </si>
  <si>
    <t>DR_Reset Modem Error - Non PayApple iOS</t>
  </si>
  <si>
    <t>DR_Reset Modem Error - Non PayGoogle Android</t>
  </si>
  <si>
    <t>DMCA Error</t>
  </si>
  <si>
    <t>Saw a DMCA (Digital Millennium Copyright Act) Error</t>
  </si>
  <si>
    <t>DR_Reset Modem Error -DMCAApple iOS</t>
  </si>
  <si>
    <t>DR_Reset Modem Error -DMCAGoogle Android</t>
  </si>
  <si>
    <t xml:space="preserve">RESET TV BOX                    </t>
  </si>
  <si>
    <t>Reset TV Box Start Page Visits</t>
  </si>
  <si>
    <t>Users Came to Reset TV Home screen</t>
  </si>
  <si>
    <t>Reset Tvbox - Home Page</t>
  </si>
  <si>
    <t>DR_Reset Tvbox - Home PageApple iOS</t>
  </si>
  <si>
    <t>DR_Reset Tvbox - Home PageGoogle Android</t>
  </si>
  <si>
    <t>Started the TV Reset Process</t>
  </si>
  <si>
    <t>% Started Rebooting Process</t>
  </si>
  <si>
    <t>DR_Reset Tvbox - RebootingApple iOS</t>
  </si>
  <si>
    <t>DR_Reset Tvbox - RebootingGoogle Android</t>
  </si>
  <si>
    <t>Saw a TV Reset Complete screen</t>
  </si>
  <si>
    <t>% Rebooting Complete</t>
  </si>
  <si>
    <t>DR_Reset Tvbox - CompleteApple iOS</t>
  </si>
  <si>
    <t>DR_Reset Tvbox - CompleteGoogle Android</t>
  </si>
  <si>
    <t>Saw a TV Reset Incomplete or Error screen</t>
  </si>
  <si>
    <t>% Rebooting Incomplete</t>
  </si>
  <si>
    <t>DR_Reset Tvbox - IncompleteApple iOS</t>
  </si>
  <si>
    <t>DR_Reset Tvbox - IncompleteGoogle Android</t>
  </si>
  <si>
    <t>Started TV Rebooting process and Chatted with Live Agent</t>
  </si>
  <si>
    <t>% Chat Page</t>
  </si>
  <si>
    <t>DR_Reset Tvbox - Agent ChatApple iOS</t>
  </si>
  <si>
    <t>DR_Reset Tvbox - Agent ChatGoogle Android</t>
  </si>
  <si>
    <t>% Error Outage</t>
  </si>
  <si>
    <t>DR_Reset Tvbox - Error OutageApple iOS</t>
  </si>
  <si>
    <t>DR_Reset Tvbox - Error OutageGoogle Android</t>
  </si>
  <si>
    <t>% Non Pay Error</t>
  </si>
  <si>
    <t>DR_Reset Tvbox Error - Non PayApple iOS</t>
  </si>
  <si>
    <t>DR_Reset Tvbox Error - Non PayGoogle Android</t>
  </si>
  <si>
    <t>% DMCA Error</t>
  </si>
  <si>
    <t>DR_Reset Tvbox Error - DMCAApple iOS</t>
  </si>
  <si>
    <t>DR_Reset Tvbox Error - DMCAGoogle Android</t>
  </si>
  <si>
    <t xml:space="preserve">ECOMMERCE                  </t>
  </si>
  <si>
    <t>Total Visits from web ecomm</t>
  </si>
  <si>
    <t>Users from Cox.com</t>
  </si>
  <si>
    <t>DR_Direct Ecomm Visits Traffic from to Cox.comApple iOS</t>
  </si>
  <si>
    <t>DR_Direct Ecomm Visits Traffic from to Cox.comGoogle Android</t>
  </si>
  <si>
    <t>Total Orders from web ecomm</t>
  </si>
  <si>
    <t>Orders generated from Cox.com</t>
  </si>
  <si>
    <t>DR_Direct Ecomm order Traffic sent from cox.comApple iOS</t>
  </si>
  <si>
    <t>DR_Direct Ecomm order Traffic sent from cox.comGoogle Android</t>
  </si>
  <si>
    <t>Visits sent from app to cox.com</t>
  </si>
  <si>
    <t>Users went from Cox App to Cox.com</t>
  </si>
  <si>
    <t>DR_Direct Ecomm Traffic sent from App to cox.comApple iOS</t>
  </si>
  <si>
    <t>DR_Direct Ecomm Traffic sent from App to cox.comGoogle Android</t>
  </si>
  <si>
    <t>Orders generated</t>
  </si>
  <si>
    <t>Orders generated from Cox App to Cox.com traffic</t>
  </si>
  <si>
    <t>DR_Direct Ecomm order Traffic sent from App to cox.comApple iOS</t>
  </si>
  <si>
    <t>DR_Direct Ecomm order Traffic sent from App to cox.comGoogle Android</t>
  </si>
  <si>
    <t>Order Conversion</t>
  </si>
  <si>
    <t>Order Conversion Rate from Cox App to Cox.com</t>
  </si>
  <si>
    <t>Share of orders - app to total web ecomm</t>
  </si>
  <si>
    <t>Share of Cox App orders from total Ecomm orders</t>
  </si>
  <si>
    <t>% Direct Ecomm Orders Traffic from Cox App to Cox.com</t>
  </si>
  <si>
    <t>Share of visits - app to total web ecomm</t>
  </si>
  <si>
    <t>Share of Cox App Visits from total Ecomm Visits</t>
  </si>
  <si>
    <t>% Direct Ecomm Visits Traffic from Cox App to Cox.com</t>
  </si>
  <si>
    <t>Data Usage</t>
  </si>
  <si>
    <t>Data Plan Upgrade traffic from Cox App to Cox.com</t>
  </si>
  <si>
    <t>DR_Data Plan Upgrade Ecomm Traffic sent from App to cox.comApple iOS</t>
  </si>
  <si>
    <t>DR_Data Plan Upgrade Ecomm Traffic sent from App to cox.comGoogle Android</t>
  </si>
  <si>
    <t>Plan Changes</t>
  </si>
  <si>
    <t>Service Plan Upgrade traffic from Cox App to Cox.com</t>
  </si>
  <si>
    <t>DR_Service Plan Upgrade Ecomm Traffic sent from App to cox.comApple iOS</t>
  </si>
  <si>
    <t>DR_Service Plan Upgrade Ecomm Traffic sent from App to cox.comGoogle Android</t>
  </si>
  <si>
    <t>CRO</t>
  </si>
  <si>
    <t>Campaign Roll Off traffic from Cox App to Cox.com</t>
  </si>
  <si>
    <t>DR_CRO Ecomm Traffic sent from App to cox.comApple iOS</t>
  </si>
  <si>
    <t>DR_CRO Ecomm Traffic sent from App to cox.comGoogle Android</t>
  </si>
  <si>
    <t>Transfer</t>
  </si>
  <si>
    <t>Transfer Services traffic from Cox App to Cox.com</t>
  </si>
  <si>
    <t>DR_Transfer Ecomm Traffic sent from App to cox.comApple iOS</t>
  </si>
  <si>
    <t>DR_Transfer Ecomm Traffic sent from App to cox.comGoogle Android</t>
  </si>
  <si>
    <t xml:space="preserve">REGISTRATION (NATIVE)   </t>
  </si>
  <si>
    <t>Visits to Registration Home Page</t>
  </si>
  <si>
    <t>Users Came to the Native Registration Homepage</t>
  </si>
  <si>
    <t>DR_Native Registration Home PageApple iOS</t>
  </si>
  <si>
    <t>DR_Native Registration Home PageGoogle Android</t>
  </si>
  <si>
    <t>New Registrations</t>
  </si>
  <si>
    <t>New Registrations Confirmations</t>
  </si>
  <si>
    <t>DR_Native Registration ConfirmationApple iOS</t>
  </si>
  <si>
    <t>DR_Native Registration ConfirmationGoogle Android</t>
  </si>
  <si>
    <t>Already Registered</t>
  </si>
  <si>
    <t>Saw a Already Registered Screen</t>
  </si>
  <si>
    <t>DR_Native Registration - Already RegisteredApple iOS</t>
  </si>
  <si>
    <t>DR_Native Registration - Already RegisteredGoogle Android</t>
  </si>
  <si>
    <t>Did not Register</t>
  </si>
  <si>
    <t>Users who Did not completed the Registration Process</t>
  </si>
  <si>
    <t>DR_Native Registration - Did not RegisteredApple iOS</t>
  </si>
  <si>
    <t>DR_Native Registration - Did not RegisteredGoogle Android</t>
  </si>
  <si>
    <t>Intent to Register</t>
  </si>
  <si>
    <t>DR_Native Registration - Intent to RegisterApple iOS</t>
  </si>
  <si>
    <t>DR_Native Registration - Intent to RegisterGoogle Android</t>
  </si>
  <si>
    <t>Funnel Success Rate</t>
  </si>
  <si>
    <t>Overall Registration Success Rate</t>
  </si>
  <si>
    <t>DR_Native Registration SuccessApple iOS</t>
  </si>
  <si>
    <t>DR_Native Registration SuccessGoogle Android</t>
  </si>
  <si>
    <t>Phone Lookup</t>
  </si>
  <si>
    <t>User went to Phone Lookup</t>
  </si>
  <si>
    <t>DR_Native Registration - Phone LookupApple iOS</t>
  </si>
  <si>
    <t>DR_Native Registration - Phone LookupGoogle Android</t>
  </si>
  <si>
    <t>Phone Lookup Success Rate</t>
  </si>
  <si>
    <t>Success Rate through Phone Lookup</t>
  </si>
  <si>
    <t>DR_Native Registration - Phone Lookup SuccessApple iOS</t>
  </si>
  <si>
    <t>DR_Native Registration - Phone Lookup SuccessGoogle Android</t>
  </si>
  <si>
    <t>Email Lookup</t>
  </si>
  <si>
    <t>User went to Email Lookup</t>
  </si>
  <si>
    <t>DR_Native Registration - Email LookupApple iOS</t>
  </si>
  <si>
    <t>DR_Native Registration - Email LookupGoogle Android</t>
  </si>
  <si>
    <t>Email Lookup Success Rate</t>
  </si>
  <si>
    <t>Success Rate through Email Lookup</t>
  </si>
  <si>
    <t>DR_Native Registration - Email Lookup SuccessApple iOS</t>
  </si>
  <si>
    <t>DR_Native Registration - Email Lookup SuccessGoogle Android</t>
  </si>
  <si>
    <t>DR_Native Registration - Server Form ErrorsApple iOS</t>
  </si>
  <si>
    <t>DR_Native Registration - Server Form ErrorsGoogle Android</t>
  </si>
  <si>
    <t>Saw a Server Errors in the Registration Process</t>
  </si>
  <si>
    <t>DR_CoxApp | Chat from Registration FlowApple iOS</t>
  </si>
  <si>
    <t>DR_CoxApp | Chat from Registration FlowGoogle Android</t>
  </si>
  <si>
    <t xml:space="preserve">DATA USAGE                    </t>
  </si>
  <si>
    <t>Total Data Usage Visits</t>
  </si>
  <si>
    <t>Users Came to Data Usage screen</t>
  </si>
  <si>
    <t>DR_Total Data Usage VisitsApple iOS</t>
  </si>
  <si>
    <t>DR_Total Data Usage VisitsGoogle Android</t>
  </si>
  <si>
    <t>Data Plan Upgrade</t>
  </si>
  <si>
    <t>Clicks on to Add Internet Data / Upgrade there Internet plan</t>
  </si>
  <si>
    <t>DR_Data Plan upgradeApple iOS</t>
  </si>
  <si>
    <t>DR_Data Plan upgradeGoogle Android</t>
  </si>
  <si>
    <t>Learn More</t>
  </si>
  <si>
    <t>Clicks on Learn More to know about Data usage</t>
  </si>
  <si>
    <t>DR_Data Usage Learn MoreApple iOS</t>
  </si>
  <si>
    <t>DR_Data Usage Learn MoreGoogle Android</t>
  </si>
  <si>
    <t>Courtesy Credit</t>
  </si>
  <si>
    <t>Clicks on Courtesy Credit</t>
  </si>
  <si>
    <t>DR_Data Usage Courtesy CreditsApple iOS</t>
  </si>
  <si>
    <t>DR_Data Usage Courtesy CreditsGoogle Android</t>
  </si>
  <si>
    <t>Data usage &gt;=75%</t>
  </si>
  <si>
    <t xml:space="preserve">Users who used 75% of their data </t>
  </si>
  <si>
    <t>DR_Total Data Usage &gt;=75%Apple iOS</t>
  </si>
  <si>
    <t>DR_Total Data Usage &gt;=75%Google Android</t>
  </si>
  <si>
    <t>Data usage &gt;=100%</t>
  </si>
  <si>
    <t xml:space="preserve">Users who used 100% of their data </t>
  </si>
  <si>
    <t>DR_Total Data Usage &gt;=100%Apple iOS</t>
  </si>
  <si>
    <t>DR_Total Data Usage &gt;=100%Google Android</t>
  </si>
  <si>
    <t>Clicks on Data Usage and Chatted with Live Agent</t>
  </si>
  <si>
    <t>DR_Data Usage - Agent Chat StartedApple iOS</t>
  </si>
  <si>
    <t>DR_Data Usage - Agent Chat StartedGoogle Android</t>
  </si>
  <si>
    <t xml:space="preserve">SUPPORT                    </t>
  </si>
  <si>
    <t>Support Home Visits</t>
  </si>
  <si>
    <t>Users Came to Support Home screen</t>
  </si>
  <si>
    <t>DR_Support HomeApple iOS</t>
  </si>
  <si>
    <t>DR_Support HomeGoogle Android</t>
  </si>
  <si>
    <t>Internet Support</t>
  </si>
  <si>
    <t>DR_Support - InternetApple iOS</t>
  </si>
  <si>
    <t>DR_Support - InternetGoogle Android</t>
  </si>
  <si>
    <t>Billing &amp; Account Support</t>
  </si>
  <si>
    <t>DR_Support - Billing and AccountApple iOS</t>
  </si>
  <si>
    <t>DR_Support - Billing and AccountGoogle Android</t>
  </si>
  <si>
    <t>Billing Support</t>
  </si>
  <si>
    <t>DR_Support - BillingApple iOS</t>
  </si>
  <si>
    <t>DR_Support - BillingGoogle Android</t>
  </si>
  <si>
    <t>Account Support</t>
  </si>
  <si>
    <t>DR_Support - AccountApple iOS</t>
  </si>
  <si>
    <t>DR_Support - AccountGoogle Android</t>
  </si>
  <si>
    <t>TV Support</t>
  </si>
  <si>
    <t>DR_Support - TVApple iOS</t>
  </si>
  <si>
    <t>DR_Support - TVGoogle Android</t>
  </si>
  <si>
    <t>Homelife Support</t>
  </si>
  <si>
    <t>DR_Support - HomelifeApple iOS</t>
  </si>
  <si>
    <t>DR_Support - HomelifeGoogle Android</t>
  </si>
  <si>
    <t>Mobile Support</t>
  </si>
  <si>
    <t>DR_Support - MobileApple iOS</t>
  </si>
  <si>
    <t>DR_Support - MobileGoogle Android</t>
  </si>
  <si>
    <t>Read an Article</t>
  </si>
  <si>
    <t>DR_Support - Read an ArticleApple iOS</t>
  </si>
  <si>
    <t>DR_Support - Read an ArticleGoogle Android</t>
  </si>
  <si>
    <t xml:space="preserve">Support Search </t>
  </si>
  <si>
    <t>Clicks on search bar for Support</t>
  </si>
  <si>
    <t>DR_Support - SearchApple iOS</t>
  </si>
  <si>
    <t>DR_Support - SearchGoogle Android</t>
  </si>
  <si>
    <t>Went to External Link</t>
  </si>
  <si>
    <t>DR_Support - Click on Exit LinkApple iOS</t>
  </si>
  <si>
    <t>DR_Support - Click on Exit LinkGoogle Android</t>
  </si>
  <si>
    <t>App Feedback</t>
  </si>
  <si>
    <t>Clicks on App feedback</t>
  </si>
  <si>
    <t>DR_Support - App FeedbackApple iOS</t>
  </si>
  <si>
    <t>DR_Support - App FeedbackGoogle Android</t>
  </si>
  <si>
    <t>Clicks on support tab and Chatted with Live Agent</t>
  </si>
  <si>
    <t>DR_Support - Agent chat startedApple iOS</t>
  </si>
  <si>
    <t>DR_Support - Agent chat startedGoogle Android</t>
  </si>
  <si>
    <t>TWO-STEP VERIFICATION</t>
  </si>
  <si>
    <t>Visits to TSV Home Page</t>
  </si>
  <si>
    <t>DR_TSV Enrollment Home PageApple iOS</t>
  </si>
  <si>
    <t>DR_TSV Enrollment Home PageGoogle Android</t>
  </si>
  <si>
    <t>TSV Enrollment Page</t>
  </si>
  <si>
    <t xml:space="preserve">Users Came to Enroll their TSV </t>
  </si>
  <si>
    <t>Visits to Enrollment Page</t>
  </si>
  <si>
    <t>DR_TSV | Intent to EnrollmentApple iOS</t>
  </si>
  <si>
    <t>DR_TSV | Intent to EnrollmentGoogle Android</t>
  </si>
  <si>
    <t>Overall Success Rate</t>
  </si>
  <si>
    <t>Successfully Enrolled users</t>
  </si>
  <si>
    <t>DR_TSV Enrollment - SuccessApple iOS</t>
  </si>
  <si>
    <t>DR_TSV Enrollment - SuccessGoogle Android</t>
  </si>
  <si>
    <t>Phone Text</t>
  </si>
  <si>
    <t>Users Came to Enroll their TSV by text method</t>
  </si>
  <si>
    <t>DR_TSV Enrollment - Phone textApple iOS</t>
  </si>
  <si>
    <t>DR_TSV Enrollment - Phone textGoogle Android</t>
  </si>
  <si>
    <t>Text Success Rate</t>
  </si>
  <si>
    <t>Successfully Enrolled users by text method</t>
  </si>
  <si>
    <t>DR_TSV Enrollment - Phone text SuccessApple iOS</t>
  </si>
  <si>
    <t>DR_TSV Enrollment - Phone text SuccessGoogle Android</t>
  </si>
  <si>
    <t>Phone Call</t>
  </si>
  <si>
    <t>Users Came to Enroll their TSV by call method</t>
  </si>
  <si>
    <t>DR_TSV Enrollment - Phone callApple iOS</t>
  </si>
  <si>
    <t>DR_TSV Enrollment - Phone callGoogle Android</t>
  </si>
  <si>
    <t>Call Success Rate</t>
  </si>
  <si>
    <t>Successfully Enrolled users by call method</t>
  </si>
  <si>
    <t>DR_TSV Enrollment - Phone call SuccessApple iOS</t>
  </si>
  <si>
    <t>DR_TSV Enrollment - Phone call SuccessGoogle Android</t>
  </si>
  <si>
    <t>Email Text</t>
  </si>
  <si>
    <t>Users Came to Enroll their TSV by email method</t>
  </si>
  <si>
    <t>DR_TSV Enrollment - EmailApple iOS</t>
  </si>
  <si>
    <t>DR_TSV Enrollment - EmailGoogle Android</t>
  </si>
  <si>
    <t>Email Success Rate</t>
  </si>
  <si>
    <t>Successfully Enrolled users by email method</t>
  </si>
  <si>
    <t>Email  Success Rate</t>
  </si>
  <si>
    <t>DR_TSV Enrollment - Email SuccessApple iOS</t>
  </si>
  <si>
    <t>DR_TSV Enrollment - Email SuccessGoogle Android</t>
  </si>
  <si>
    <t>TSV Update</t>
  </si>
  <si>
    <t>users came to update theit TSV</t>
  </si>
  <si>
    <t>DR_TSV Enrollment - UpdateApple iOS</t>
  </si>
  <si>
    <t>DR_TSV Enrollment - UpdateGoogle Android</t>
  </si>
  <si>
    <t>Saw a Server Errors in TSV Pages</t>
  </si>
  <si>
    <t>DR_TSV Enrollment - Server ErrorsApple iOS</t>
  </si>
  <si>
    <t>DR_TSV Enrollment - Server ErrorsGoogle Android</t>
  </si>
  <si>
    <t xml:space="preserve">COX MOBILE                   </t>
  </si>
  <si>
    <t>Visits from 'Cox Mobile' users</t>
  </si>
  <si>
    <t>Total visits to Cox Mobile</t>
  </si>
  <si>
    <t>DR_Wireless ServiceApple iOS</t>
  </si>
  <si>
    <t>DR_Wireless ServiceGoogle Android</t>
  </si>
  <si>
    <t>Line Detail Page</t>
  </si>
  <si>
    <t>Users Came to Line Details Page</t>
  </si>
  <si>
    <t>DR_Mymobile HomePage VisitsApple iOS</t>
  </si>
  <si>
    <t>DR_Mymobile HomePage VisitsGoogle Android</t>
  </si>
  <si>
    <t>Add a Line</t>
  </si>
  <si>
    <t>Capturing the Add a Line Exit Url</t>
  </si>
  <si>
    <t>DR_Add a LineApple iOS</t>
  </si>
  <si>
    <t>DR_Add a LineGoogle Android</t>
  </si>
  <si>
    <t>Change  Plan - linkout</t>
  </si>
  <si>
    <t>Capturing the Change Your Plan Exit Url</t>
  </si>
  <si>
    <t>DR_Change your PlanApple iOS</t>
  </si>
  <si>
    <t>DR_Change your PlanGoogle Android</t>
  </si>
  <si>
    <t>Change Plan - Native</t>
  </si>
  <si>
    <t>DR_Change Plan - NewApple iOS</t>
  </si>
  <si>
    <t>DR_Change Plan - NewGoogle Android</t>
  </si>
  <si>
    <t>Account Restrictions</t>
  </si>
  <si>
    <t>DR_Change plan - Account RestrictionsApple iOS</t>
  </si>
  <si>
    <t>DR_Change plan - Account RestrictionsGoogle Android</t>
  </si>
  <si>
    <t>Plan Purchased</t>
  </si>
  <si>
    <t>DR_Change plan ConfirmationApple iOS</t>
  </si>
  <si>
    <t>DR_Change plan ConfirmationGoogle Android</t>
  </si>
  <si>
    <t>Gig Plan</t>
  </si>
  <si>
    <t>DR_Change Plan - Pay as GigApple iOS</t>
  </si>
  <si>
    <t>DR_Change Plan - Pay as GigGoogle Android</t>
  </si>
  <si>
    <t>Unlimited Plan</t>
  </si>
  <si>
    <t>Unlimited</t>
  </si>
  <si>
    <t>DR_Change Plan - UnlimitedApple iOS</t>
  </si>
  <si>
    <t>DR_Change Plan - UnlimitedGoogle Android</t>
  </si>
  <si>
    <t>Welcome Guide</t>
  </si>
  <si>
    <t>Capturing the Welcome Guide Exit Url</t>
  </si>
  <si>
    <t>DR_Welcome GuideApple iOS</t>
  </si>
  <si>
    <t>DR_Welcome GuideGoogle Android</t>
  </si>
  <si>
    <t>Device Payment Plan</t>
  </si>
  <si>
    <t>Capturing the CitizenBank Exit Url</t>
  </si>
  <si>
    <t>DR_Device Payment PlanApple iOS</t>
  </si>
  <si>
    <t>DR_Device Payment PlanGoogle Android</t>
  </si>
  <si>
    <t>File a Claim</t>
  </si>
  <si>
    <t>Capturing the File a Claim Exit Url</t>
  </si>
  <si>
    <t>DR_Insurance ClaimApple iOS</t>
  </si>
  <si>
    <t>DR_Insurance ClaimGoogle Android</t>
  </si>
  <si>
    <t>Change Status External Link</t>
  </si>
  <si>
    <t>DR_Change Status Exit linkApple iOS</t>
  </si>
  <si>
    <t>DR_Change Status Exit linkGoogle Android</t>
  </si>
  <si>
    <t>Pay as you Gig</t>
  </si>
  <si>
    <t>Users opted for Pay as Gig Plan</t>
  </si>
  <si>
    <t>DR_Opted for Pay as you Gig PlanApple iOS</t>
  </si>
  <si>
    <t>DR_Opted for Pay as you Gig PlanGoogle Android</t>
  </si>
  <si>
    <t>Gig Unlimited Plan</t>
  </si>
  <si>
    <t>Users opted for Gig Unlimited Plan</t>
  </si>
  <si>
    <t>DR_Opted for Gig Unlimited PlanApple iOS</t>
  </si>
  <si>
    <t>DR_Opted for Gig Unlimited PlanGoogle Android</t>
  </si>
  <si>
    <t>Clicks on Billing Home</t>
  </si>
  <si>
    <t>DR_Mobile Billing HomeApple iOS</t>
  </si>
  <si>
    <t>DR_Mobile Billing HomeGoogle Android</t>
  </si>
  <si>
    <t>Make Additional Payment</t>
  </si>
  <si>
    <t>Clicks on Additional Payment</t>
  </si>
  <si>
    <t>DR_Mobile Billing - Additional PaymentApple iOS</t>
  </si>
  <si>
    <t>DR_Mobile Billing - Additional PaymentGoogle Android</t>
  </si>
  <si>
    <t>DR_Mobile Billing - Payment MethodApple iOS</t>
  </si>
  <si>
    <t>DR_Mobile Billing - Payment MethodGoogle Android</t>
  </si>
  <si>
    <t>DR_Mobile Billing - Activity &amp; StatementsApple iOS</t>
  </si>
  <si>
    <t>DR_Mobile Billing - Activity &amp; StatementsGoogle Android</t>
  </si>
  <si>
    <t>Easypay Enrollment</t>
  </si>
  <si>
    <t>Saw the Easy Pay Confrmation Screen</t>
  </si>
  <si>
    <t>DR_Mobile Billing - Easypay ConfirmationApple iOS</t>
  </si>
  <si>
    <t>DR_Mobile Billing - Easypay ConfirmationGoogle Android</t>
  </si>
  <si>
    <t>Bill Delivery Changes</t>
  </si>
  <si>
    <t>Saw the Bill Delivery Confrmation Screen</t>
  </si>
  <si>
    <t>DR_Mobile Billing - Bill Delivery ConfirmationApple iOS</t>
  </si>
  <si>
    <t>DR_Mobile Billing - Bill Delivery ConfirmationGoogle Android</t>
  </si>
  <si>
    <t>Support Section</t>
  </si>
  <si>
    <t>Clicks on Wireless Support</t>
  </si>
  <si>
    <t>DR_Wireless SupportApple iOS</t>
  </si>
  <si>
    <t>DR_Wireless SupportGoogle Android</t>
  </si>
  <si>
    <t xml:space="preserve">SERVICE ALERT                   </t>
  </si>
  <si>
    <t>Visits with Service Alert</t>
  </si>
  <si>
    <t>DR_Alert Type VisitsApple iOS</t>
  </si>
  <si>
    <t>DR_Alert Type VisitsGoogle Android</t>
  </si>
  <si>
    <t>Outage</t>
  </si>
  <si>
    <t>DR_Outage AlertApple iOS</t>
  </si>
  <si>
    <t>DR_Outage AlertGoogle Android</t>
  </si>
  <si>
    <t>Campaign Rolloff</t>
  </si>
  <si>
    <t>Dr_Campaign Rolloff AlertApple iOS</t>
  </si>
  <si>
    <t>Dr_Campaign Rolloff AlertGoogle Android</t>
  </si>
  <si>
    <t>NonPay Suspension</t>
  </si>
  <si>
    <t>Dr_NonPay Suspension AlertApple iOS</t>
  </si>
  <si>
    <t>Dr_NonPay Suspension AlertGoogle Android</t>
  </si>
  <si>
    <t>Network Construction</t>
  </si>
  <si>
    <t>Dr_Network Construction AlertApple iOS</t>
  </si>
  <si>
    <t>Dr_Network Construction AlertGoogle Android</t>
  </si>
  <si>
    <t>DMCA Termination</t>
  </si>
  <si>
    <t>Dr_DMCA Termination AlertApple iOS</t>
  </si>
  <si>
    <t>Dr_DMCA Termination AlertGoogle Android</t>
  </si>
  <si>
    <t xml:space="preserve">Notification Center                   </t>
  </si>
  <si>
    <t>Visits with Bell icon</t>
  </si>
  <si>
    <t>DR_Notification status ExistsApple iOS</t>
  </si>
  <si>
    <t>DR_Notification status ExistsGoogle Android</t>
  </si>
  <si>
    <t>Visits with new notifications</t>
  </si>
  <si>
    <t>visits with new notifications</t>
  </si>
  <si>
    <t>DR_Notification received visitsApple iOS</t>
  </si>
  <si>
    <t>DR_Notification received visitsGoogle Android</t>
  </si>
  <si>
    <t>Clicked bell with new notifications</t>
  </si>
  <si>
    <t>DR_Notification page VisitsApple iOS</t>
  </si>
  <si>
    <t>DR_Notification page VisitsGoogle Android</t>
  </si>
  <si>
    <t>Viewed</t>
  </si>
  <si>
    <t>DR_Notification Viewed with new notificationsApple iOS</t>
  </si>
  <si>
    <t>DR_Notification Viewed with new notificationsGoogle Android</t>
  </si>
  <si>
    <t>Declined</t>
  </si>
  <si>
    <t>DR_Notification Declined with new notificationsApple iOS</t>
  </si>
  <si>
    <t>DR_Notification Declined with new notificationsGoogle Android</t>
  </si>
  <si>
    <t>Accepted</t>
  </si>
  <si>
    <t>DR_Notification accepted with new notificationsApple iOS</t>
  </si>
  <si>
    <t>DR_Notification accepted with new notificationsGoogle Android</t>
  </si>
  <si>
    <t>No Action</t>
  </si>
  <si>
    <t>DR_No action on new notificationsApple iOS</t>
  </si>
  <si>
    <t>DR_No action on new notificationsGoogle Android</t>
  </si>
  <si>
    <t>Visits with no new notifications</t>
  </si>
  <si>
    <t>visits with no new notifications</t>
  </si>
  <si>
    <t>DR_Notifications not received visitsApple iOS</t>
  </si>
  <si>
    <t>DR_Notifications not received visitsGoogle Android</t>
  </si>
  <si>
    <t>Clicked bell with no new notifications</t>
  </si>
  <si>
    <t>DR_Notification Viewed with no new notificationsApple iOS</t>
  </si>
  <si>
    <t>DR_Notification Viewed with no new notificationsGoogle Android</t>
  </si>
  <si>
    <t>DR_Notification Declined with no new notificationApple iOS</t>
  </si>
  <si>
    <t>DR_Notification Declined with no new notificationGoogle Android</t>
  </si>
  <si>
    <t>DR_Notification accepted with no new notificationsApple iOS</t>
  </si>
  <si>
    <t>DR_Notification accepted with no new notificationsGoogle Android</t>
  </si>
  <si>
    <t>DR_No action on no new notificationsApple iOS</t>
  </si>
  <si>
    <t>DR_No action on no new notificationsGoogle Android</t>
  </si>
  <si>
    <t>INTERACTED WITH CHAT</t>
  </si>
  <si>
    <t>Chat to total visits</t>
  </si>
  <si>
    <t>Continuing chat from new chat page</t>
  </si>
  <si>
    <t>continuing chat from new chat page</t>
  </si>
  <si>
    <t>DR_continuing chat from new chat pageApple iOS</t>
  </si>
  <si>
    <t>DR_continuing chat from new chat pageGoogle Android</t>
  </si>
  <si>
    <t>Billing</t>
  </si>
  <si>
    <t>Easy Connect</t>
  </si>
  <si>
    <t>Easy connect Chat</t>
  </si>
  <si>
    <t>Smart Help - BAU</t>
  </si>
  <si>
    <t>Smart Help - P&amp;P</t>
  </si>
  <si>
    <t>Reset Modem</t>
  </si>
  <si>
    <t>Reset Tv Box</t>
  </si>
  <si>
    <t>Support</t>
  </si>
  <si>
    <t>iOS - Top Server Errors</t>
  </si>
  <si>
    <t xml:space="preserve"> </t>
  </si>
  <si>
    <t>Android - Top Server Errors</t>
  </si>
  <si>
    <t>iOS - Top Keywords</t>
  </si>
  <si>
    <t>Android - Top Keywords</t>
  </si>
  <si>
    <t>iOS - Top Swrve Campaigns</t>
  </si>
  <si>
    <t>Android - Top Swrve Campaigns</t>
  </si>
  <si>
    <t>NEXT IN PIPELINE</t>
  </si>
  <si>
    <t>Account Mgmt</t>
  </si>
  <si>
    <t>Home Screen / Services</t>
  </si>
  <si>
    <t>Top 10 Exit Links</t>
  </si>
  <si>
    <t>Swrve Campaigns</t>
  </si>
  <si>
    <t>Red/Green indicators indicate when metric value exceeds upper/lower limits based on last 12 weeks trend</t>
  </si>
  <si>
    <t>% Change
Prev Wk</t>
  </si>
  <si>
    <t>Vs Last 4 Wks</t>
  </si>
  <si>
    <t>% Change
Prev 4 wks</t>
  </si>
  <si>
    <t>Last 10 Weeks</t>
  </si>
  <si>
    <t>Rolling 4 Weeks Avg</t>
  </si>
  <si>
    <t>Clicks on Payment submit Button</t>
  </si>
  <si>
    <t>Users went to Cox.com</t>
  </si>
  <si>
    <t>Orders generated to Cox.com traffic</t>
  </si>
  <si>
    <t>SWRVE CAMPAIGN</t>
  </si>
  <si>
    <t>Week Num</t>
  </si>
  <si>
    <t>Week Ending</t>
  </si>
  <si>
    <t>Experience</t>
  </si>
  <si>
    <t>Metric</t>
  </si>
  <si>
    <t>Nature</t>
  </si>
  <si>
    <t>Positive</t>
  </si>
  <si>
    <t>Negative</t>
  </si>
  <si>
    <t>Login</t>
  </si>
  <si>
    <t>Smart Help</t>
  </si>
  <si>
    <t>Reset Tvbox</t>
  </si>
  <si>
    <t>Ecomm</t>
  </si>
  <si>
    <t xml:space="preserve">Native Registration </t>
  </si>
  <si>
    <t>TSV</t>
  </si>
  <si>
    <t>Cox Mobile</t>
  </si>
  <si>
    <t>Mobile Lock Enabled</t>
  </si>
  <si>
    <t>Mobile Lock Disabled</t>
  </si>
  <si>
    <t xml:space="preserve">Interacted with Chat </t>
  </si>
  <si>
    <t>Ios - Top Server Errors</t>
  </si>
  <si>
    <t>Android  - Top Server Errors</t>
  </si>
  <si>
    <t>Indicates metric value for yesterday is better than last 90 days range</t>
  </si>
  <si>
    <t>Indicates metric value for yesterday is worse than last 90 days range</t>
  </si>
  <si>
    <t>Indicates metric value for yesterday is within last 90 days range</t>
  </si>
  <si>
    <t>When % change is +/- 30%</t>
  </si>
  <si>
    <t>Indicates metric value for this week  is better than last 12 weeks range</t>
  </si>
  <si>
    <t>Indicates metric value for this week is worse than last 12 weeks range</t>
  </si>
  <si>
    <t>Indicates metric value for this week is within last 12 weeks range</t>
  </si>
  <si>
    <t>Feature</t>
  </si>
  <si>
    <t>Issues</t>
  </si>
  <si>
    <t>                      Status</t>
  </si>
  <si>
    <t xml:space="preserve">                                 Release Date  </t>
  </si>
  <si>
    <t>Every 2nd and 4th week Tuesday's Morning, Cox App servers are down for maintenance activity</t>
  </si>
  <si>
    <t>All the Experiences in the Health report contains only Apple iOS and Google Android Platforms data</t>
  </si>
  <si>
    <t>Tracking of users' payment eligibility details is currently not functioning</t>
  </si>
  <si>
    <t>Fixed</t>
  </si>
  <si>
    <t>CSD</t>
  </si>
  <si>
    <t>The 'Internet Offers Variable' was incorrectly used in a TrackAction call instead of a trackState call.</t>
  </si>
  <si>
    <t>Users cannot navigate from the Email code page to the Email verify page.</t>
  </si>
  <si>
    <t>Notifications</t>
  </si>
  <si>
    <t>Notification Status Variable' was mistakenly implemented in a TrackAction call instead of a trackState call.</t>
  </si>
  <si>
    <t>Open</t>
  </si>
  <si>
    <t>P&amp;P</t>
  </si>
  <si>
    <t>Multiple calls are firing on the 'PNP Title=Now we're bringing your modem back online' screen</t>
  </si>
  <si>
    <t>Links for tracking 'Forgot User-id and password External' are not operational.</t>
  </si>
  <si>
    <t>DR_Easy Connect - Self install success</t>
  </si>
  <si>
    <t>DR_Easy Connect - Self install Timeout</t>
  </si>
  <si>
    <t>DR_Mobile Lock Enabled</t>
  </si>
  <si>
    <t>DR_Mobile Lock Disabled</t>
  </si>
  <si>
    <t>server:error:MappingTemplate</t>
  </si>
  <si>
    <t>moving</t>
  </si>
  <si>
    <t>disconnect</t>
  </si>
  <si>
    <t>payment</t>
  </si>
  <si>
    <t>wifi password</t>
  </si>
  <si>
    <t>move</t>
  </si>
  <si>
    <t>appointment</t>
  </si>
  <si>
    <t>pin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</si>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</sst>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409]yyyy/mm/dd"/>
    <numFmt numFmtId="165" formatCode="0.0%"/>
    <numFmt numFmtId="166" formatCode="_(* #,##0_);_(* \(#,##0\);_(* &quot;-&quot;??_);_(@_)"/>
    <numFmt numFmtId="167" formatCode="_(* #,##0.0_);_(* \(#,##0.0\);_(* &quot;-&quot;??_);_(@_)"/>
    <numFmt numFmtId="168" formatCode="0.0"/>
    <numFmt numFmtId="169" formatCode="#,##0.0"/>
    <numFmt numFmtId="170" formatCode="_(* #,##0.0_);_(* \(#,##0.0\);_(* &quot;-&quot;?_);_(@_)"/>
    <numFmt numFmtId="171" formatCode="[$-409]d\-mmm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rgb="FF00B0F0"/>
      <name val="Segoe UI"/>
      <family val="2"/>
    </font>
    <font>
      <sz val="18"/>
      <color theme="0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Calibri"/>
      <family val="2"/>
      <scheme val="minor"/>
    </font>
    <font>
      <sz val="11"/>
      <color theme="1"/>
      <name val="Corbel Light"/>
      <family val="2"/>
    </font>
    <font>
      <b/>
      <sz val="9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49998474074526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/>
      <bottom style="thin">
        <color theme="0" tint="-0.49998474074526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499984740745262"/>
      </left>
      <right/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/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14996795556505021"/>
      </bottom>
      <diagonal/>
    </border>
    <border>
      <left/>
      <right style="thin">
        <color theme="0" tint="-0.499984740745262"/>
      </right>
      <top/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499984740745262"/>
      </right>
      <top style="thin">
        <color theme="0" tint="-0.1499679555650502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14996795556505021"/>
      </bottom>
      <diagonal/>
    </border>
    <border>
      <left/>
      <right/>
      <top style="thin">
        <color theme="0" tint="-0.499984740745262"/>
      </top>
      <bottom style="thin">
        <color theme="0" tint="-0.1499679555650502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4">
    <xf numFmtId="0" fontId="0" fillId="0" borderId="0" xfId="0"/>
    <xf numFmtId="166" fontId="0" fillId="0" borderId="0" xfId="0" applyNumberFormat="1"/>
    <xf numFmtId="0" fontId="0" fillId="4" borderId="0" xfId="0" applyFill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ill="1"/>
    <xf numFmtId="0" fontId="0" fillId="2" borderId="0" xfId="0" applyFill="1"/>
    <xf numFmtId="0" fontId="0" fillId="5" borderId="0" xfId="0" applyFill="1"/>
    <xf numFmtId="0" fontId="5" fillId="5" borderId="0" xfId="0" applyFont="1" applyFill="1"/>
    <xf numFmtId="0" fontId="3" fillId="0" borderId="1" xfId="0" applyFont="1" applyBorder="1"/>
    <xf numFmtId="166" fontId="3" fillId="0" borderId="1" xfId="2" applyNumberFormat="1" applyFont="1" applyBorder="1"/>
    <xf numFmtId="166" fontId="3" fillId="0" borderId="1" xfId="0" applyNumberFormat="1" applyFont="1" applyBorder="1"/>
    <xf numFmtId="2" fontId="3" fillId="0" borderId="1" xfId="0" applyNumberFormat="1" applyFont="1" applyBorder="1"/>
    <xf numFmtId="43" fontId="3" fillId="0" borderId="1" xfId="2" applyFont="1" applyBorder="1"/>
    <xf numFmtId="165" fontId="3" fillId="0" borderId="1" xfId="1" applyNumberFormat="1" applyFont="1" applyBorder="1"/>
    <xf numFmtId="166" fontId="0" fillId="0" borderId="0" xfId="0" applyNumberFormat="1" applyBorder="1"/>
    <xf numFmtId="166" fontId="0" fillId="0" borderId="0" xfId="0" applyNumberFormat="1" applyFill="1" applyBorder="1"/>
    <xf numFmtId="0" fontId="3" fillId="0" borderId="0" xfId="0" applyFont="1" applyFill="1" applyBorder="1"/>
    <xf numFmtId="166" fontId="3" fillId="0" borderId="0" xfId="2" applyNumberFormat="1" applyFont="1" applyFill="1" applyBorder="1"/>
    <xf numFmtId="0" fontId="0" fillId="2" borderId="0" xfId="0" applyFill="1" applyBorder="1"/>
    <xf numFmtId="0" fontId="0" fillId="3" borderId="0" xfId="0" applyFill="1"/>
    <xf numFmtId="0" fontId="0" fillId="3" borderId="0" xfId="0" applyFill="1" applyBorder="1"/>
    <xf numFmtId="43" fontId="3" fillId="0" borderId="1" xfId="2" applyNumberFormat="1" applyFont="1" applyBorder="1"/>
    <xf numFmtId="167" fontId="3" fillId="0" borderId="1" xfId="2" applyNumberFormat="1" applyFont="1" applyBorder="1"/>
    <xf numFmtId="168" fontId="3" fillId="0" borderId="1" xfId="0" applyNumberFormat="1" applyFont="1" applyBorder="1"/>
    <xf numFmtId="0" fontId="2" fillId="0" borderId="0" xfId="0" applyFont="1"/>
    <xf numFmtId="0" fontId="2" fillId="5" borderId="0" xfId="0" applyFont="1" applyFill="1"/>
    <xf numFmtId="0" fontId="3" fillId="0" borderId="0" xfId="0" applyFont="1"/>
    <xf numFmtId="0" fontId="3" fillId="4" borderId="0" xfId="0" applyFont="1" applyFill="1"/>
    <xf numFmtId="0" fontId="3" fillId="4" borderId="0" xfId="0" applyFont="1" applyFill="1" applyBorder="1"/>
    <xf numFmtId="0" fontId="3" fillId="2" borderId="0" xfId="0" applyFont="1" applyFill="1"/>
    <xf numFmtId="0" fontId="3" fillId="5" borderId="0" xfId="0" applyFont="1" applyFill="1"/>
    <xf numFmtId="0" fontId="4" fillId="5" borderId="0" xfId="0" applyFont="1" applyFill="1"/>
    <xf numFmtId="0" fontId="3" fillId="3" borderId="0" xfId="0" applyFont="1" applyFill="1"/>
    <xf numFmtId="0" fontId="4" fillId="0" borderId="1" xfId="0" applyFont="1" applyBorder="1"/>
    <xf numFmtId="0" fontId="3" fillId="0" borderId="0" xfId="0" applyFont="1" applyBorder="1"/>
    <xf numFmtId="164" fontId="2" fillId="0" borderId="0" xfId="0" applyNumberFormat="1" applyFont="1"/>
    <xf numFmtId="0" fontId="2" fillId="0" borderId="0" xfId="0" applyFont="1" applyFill="1"/>
    <xf numFmtId="0" fontId="8" fillId="0" borderId="0" xfId="0" applyFont="1" applyAlignment="1">
      <alignment horizontal="left" indent="9"/>
    </xf>
    <xf numFmtId="3" fontId="3" fillId="0" borderId="6" xfId="2" applyNumberFormat="1" applyFont="1" applyBorder="1" applyAlignment="1">
      <alignment horizontal="center" vertical="center"/>
    </xf>
    <xf numFmtId="169" fontId="3" fillId="0" borderId="6" xfId="2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3" fillId="0" borderId="0" xfId="0" applyFont="1" applyAlignment="1">
      <alignment horizontal="left" indent="2"/>
    </xf>
    <xf numFmtId="0" fontId="0" fillId="0" borderId="0" xfId="0" applyAlignment="1">
      <alignment horizontal="left"/>
    </xf>
    <xf numFmtId="0" fontId="0" fillId="4" borderId="0" xfId="0" applyFill="1" applyAlignment="1">
      <alignment horizontal="left"/>
    </xf>
    <xf numFmtId="10" fontId="3" fillId="0" borderId="1" xfId="1" applyNumberFormat="1" applyFont="1" applyBorder="1"/>
    <xf numFmtId="10" fontId="0" fillId="0" borderId="0" xfId="0" applyNumberFormat="1"/>
    <xf numFmtId="10" fontId="0" fillId="0" borderId="0" xfId="0" applyNumberFormat="1" applyFill="1" applyBorder="1"/>
    <xf numFmtId="0" fontId="0" fillId="5" borderId="0" xfId="0" applyFill="1" applyBorder="1" applyAlignment="1">
      <alignment horizontal="center"/>
    </xf>
    <xf numFmtId="0" fontId="0" fillId="0" borderId="13" xfId="0" applyFill="1" applyBorder="1"/>
    <xf numFmtId="0" fontId="3" fillId="0" borderId="13" xfId="0" applyFont="1" applyFill="1" applyBorder="1"/>
    <xf numFmtId="0" fontId="3" fillId="0" borderId="2" xfId="0" applyFont="1" applyFill="1" applyBorder="1"/>
    <xf numFmtId="9" fontId="3" fillId="0" borderId="1" xfId="1" applyFont="1" applyBorder="1"/>
    <xf numFmtId="166" fontId="3" fillId="0" borderId="12" xfId="2" applyNumberFormat="1" applyFont="1" applyBorder="1"/>
    <xf numFmtId="2" fontId="3" fillId="0" borderId="12" xfId="0" applyNumberFormat="1" applyFont="1" applyBorder="1"/>
    <xf numFmtId="165" fontId="3" fillId="0" borderId="12" xfId="1" applyNumberFormat="1" applyFont="1" applyBorder="1"/>
    <xf numFmtId="10" fontId="3" fillId="0" borderId="12" xfId="1" applyNumberFormat="1" applyFont="1" applyBorder="1"/>
    <xf numFmtId="0" fontId="0" fillId="0" borderId="0" xfId="0" applyBorder="1"/>
    <xf numFmtId="9" fontId="3" fillId="0" borderId="12" xfId="1" applyFont="1" applyBorder="1"/>
    <xf numFmtId="0" fontId="0" fillId="4" borderId="0" xfId="0" applyFill="1" applyBorder="1"/>
    <xf numFmtId="166" fontId="2" fillId="0" borderId="0" xfId="0" applyNumberFormat="1" applyFont="1" applyAlignment="1">
      <alignment horizontal="left" vertical="top" indent="1"/>
    </xf>
    <xf numFmtId="0" fontId="2" fillId="0" borderId="0" xfId="0" applyFont="1" applyAlignment="1">
      <alignment horizontal="left" vertical="top" indent="1"/>
    </xf>
    <xf numFmtId="9" fontId="3" fillId="0" borderId="6" xfId="1" applyFont="1" applyBorder="1" applyAlignment="1">
      <alignment horizontal="center" vertical="center"/>
    </xf>
    <xf numFmtId="9" fontId="3" fillId="0" borderId="6" xfId="2" applyNumberFormat="1" applyFont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2" xfId="0" applyFill="1" applyBorder="1"/>
    <xf numFmtId="0" fontId="0" fillId="0" borderId="23" xfId="0" applyFill="1" applyBorder="1" applyAlignment="1">
      <alignment horizontal="center"/>
    </xf>
    <xf numFmtId="0" fontId="0" fillId="0" borderId="24" xfId="0" applyBorder="1" applyAlignment="1">
      <alignment horizontal="left" vertical="center"/>
    </xf>
    <xf numFmtId="3" fontId="3" fillId="0" borderId="17" xfId="2" applyNumberFormat="1" applyFont="1" applyBorder="1" applyAlignment="1">
      <alignment horizontal="center" vertical="center"/>
    </xf>
    <xf numFmtId="9" fontId="3" fillId="0" borderId="17" xfId="1" applyFont="1" applyBorder="1" applyAlignment="1">
      <alignment horizontal="center" vertical="center"/>
    </xf>
    <xf numFmtId="0" fontId="0" fillId="0" borderId="25" xfId="0" applyBorder="1" applyAlignment="1">
      <alignment horizontal="left" vertical="center"/>
    </xf>
    <xf numFmtId="9" fontId="3" fillId="0" borderId="6" xfId="1" applyNumberFormat="1" applyFont="1" applyBorder="1" applyAlignment="1">
      <alignment horizontal="center" vertical="center"/>
    </xf>
    <xf numFmtId="165" fontId="3" fillId="0" borderId="6" xfId="2" applyNumberFormat="1" applyFont="1" applyBorder="1" applyAlignment="1">
      <alignment horizontal="center" vertical="center"/>
    </xf>
    <xf numFmtId="0" fontId="3" fillId="0" borderId="24" xfId="0" applyFont="1" applyBorder="1" applyAlignment="1">
      <alignment horizontal="left" vertical="center" indent="1"/>
    </xf>
    <xf numFmtId="0" fontId="3" fillId="0" borderId="7" xfId="0" applyFont="1" applyBorder="1" applyAlignment="1">
      <alignment horizontal="left" vertical="center" indent="1"/>
    </xf>
    <xf numFmtId="0" fontId="3" fillId="0" borderId="19" xfId="0" applyFont="1" applyBorder="1" applyAlignment="1">
      <alignment horizontal="left" vertical="center" indent="1"/>
    </xf>
    <xf numFmtId="0" fontId="3" fillId="0" borderId="26" xfId="0" applyFont="1" applyBorder="1" applyAlignment="1">
      <alignment horizontal="left" vertical="center" indent="1"/>
    </xf>
    <xf numFmtId="0" fontId="0" fillId="10" borderId="16" xfId="0" applyFill="1" applyBorder="1" applyAlignment="1">
      <alignment horizontal="center"/>
    </xf>
    <xf numFmtId="0" fontId="0" fillId="10" borderId="16" xfId="0" applyFill="1" applyBorder="1" applyAlignment="1">
      <alignment horizontal="left" vertical="center"/>
    </xf>
    <xf numFmtId="0" fontId="0" fillId="10" borderId="9" xfId="0" applyFill="1" applyBorder="1" applyAlignment="1">
      <alignment horizontal="center" vertical="center"/>
    </xf>
    <xf numFmtId="9" fontId="0" fillId="10" borderId="9" xfId="0" applyNumberFormat="1" applyFill="1" applyBorder="1" applyAlignment="1">
      <alignment horizontal="center" vertical="center"/>
    </xf>
    <xf numFmtId="0" fontId="0" fillId="10" borderId="9" xfId="0" applyFill="1" applyBorder="1" applyAlignment="1">
      <alignment vertical="center"/>
    </xf>
    <xf numFmtId="0" fontId="0" fillId="10" borderId="15" xfId="0" applyFill="1" applyBorder="1" applyAlignment="1">
      <alignment vertical="center"/>
    </xf>
    <xf numFmtId="0" fontId="5" fillId="9" borderId="14" xfId="0" applyFont="1" applyFill="1" applyBorder="1" applyAlignment="1">
      <alignment horizontal="left" vertical="center" indent="1"/>
    </xf>
    <xf numFmtId="0" fontId="0" fillId="11" borderId="0" xfId="0" applyFill="1"/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textRotation="90"/>
    </xf>
    <xf numFmtId="0" fontId="3" fillId="0" borderId="23" xfId="0" applyFont="1" applyBorder="1" applyAlignment="1">
      <alignment horizontal="center" vertical="center" wrapText="1"/>
    </xf>
    <xf numFmtId="0" fontId="0" fillId="0" borderId="0" xfId="0" applyAlignment="1">
      <alignment horizontal="right"/>
    </xf>
    <xf numFmtId="9" fontId="3" fillId="0" borderId="17" xfId="2" applyNumberFormat="1" applyFont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10" borderId="15" xfId="0" applyFill="1" applyBorder="1" applyAlignment="1">
      <alignment horizontal="left" vertical="center"/>
    </xf>
    <xf numFmtId="9" fontId="3" fillId="0" borderId="28" xfId="2" applyNumberFormat="1" applyFont="1" applyBorder="1" applyAlignment="1">
      <alignment horizontal="center" vertical="center"/>
    </xf>
    <xf numFmtId="9" fontId="3" fillId="0" borderId="28" xfId="1" applyFont="1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165" fontId="3" fillId="0" borderId="28" xfId="2" applyNumberFormat="1" applyFont="1" applyBorder="1" applyAlignment="1">
      <alignment horizontal="center" vertical="center"/>
    </xf>
    <xf numFmtId="9" fontId="3" fillId="0" borderId="28" xfId="1" applyNumberFormat="1" applyFont="1" applyBorder="1" applyAlignment="1">
      <alignment horizontal="center" vertical="center"/>
    </xf>
    <xf numFmtId="37" fontId="3" fillId="0" borderId="17" xfId="2" applyNumberFormat="1" applyFont="1" applyBorder="1" applyAlignment="1">
      <alignment horizontal="center" vertical="center"/>
    </xf>
    <xf numFmtId="9" fontId="3" fillId="0" borderId="17" xfId="1" applyNumberFormat="1" applyFont="1" applyBorder="1" applyAlignment="1">
      <alignment horizontal="center" vertical="center"/>
    </xf>
    <xf numFmtId="166" fontId="3" fillId="10" borderId="9" xfId="2" applyNumberFormat="1" applyFont="1" applyFill="1" applyBorder="1" applyAlignment="1">
      <alignment horizontal="left" vertical="center"/>
    </xf>
    <xf numFmtId="165" fontId="3" fillId="10" borderId="9" xfId="1" applyNumberFormat="1" applyFont="1" applyFill="1" applyBorder="1" applyAlignment="1">
      <alignment horizontal="left" vertical="center"/>
    </xf>
    <xf numFmtId="0" fontId="0" fillId="10" borderId="9" xfId="0" applyFill="1" applyBorder="1" applyAlignment="1">
      <alignment horizontal="left" vertical="center"/>
    </xf>
    <xf numFmtId="166" fontId="3" fillId="10" borderId="9" xfId="2" applyNumberFormat="1" applyFont="1" applyFill="1" applyBorder="1" applyAlignment="1">
      <alignment vertical="center"/>
    </xf>
    <xf numFmtId="165" fontId="3" fillId="10" borderId="9" xfId="1" applyNumberFormat="1" applyFont="1" applyFill="1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3" fillId="0" borderId="30" xfId="0" applyFont="1" applyBorder="1" applyAlignment="1">
      <alignment horizontal="left" vertical="center" indent="1"/>
    </xf>
    <xf numFmtId="0" fontId="3" fillId="0" borderId="27" xfId="0" applyFont="1" applyBorder="1" applyAlignment="1">
      <alignment horizontal="left" vertical="center" indent="1"/>
    </xf>
    <xf numFmtId="0" fontId="3" fillId="0" borderId="31" xfId="0" applyFont="1" applyBorder="1" applyAlignment="1">
      <alignment horizontal="left" vertical="center" indent="1"/>
    </xf>
    <xf numFmtId="0" fontId="3" fillId="0" borderId="22" xfId="0" applyFont="1" applyFill="1" applyBorder="1"/>
    <xf numFmtId="0" fontId="10" fillId="0" borderId="0" xfId="0" applyFont="1" applyAlignment="1">
      <alignment horizontal="left" indent="3"/>
    </xf>
    <xf numFmtId="0" fontId="0" fillId="0" borderId="0" xfId="0" applyAlignment="1">
      <alignment horizontal="left" indent="1"/>
    </xf>
    <xf numFmtId="0" fontId="5" fillId="0" borderId="0" xfId="0" applyFont="1" applyAlignment="1">
      <alignment horizontal="left"/>
    </xf>
    <xf numFmtId="0" fontId="5" fillId="0" borderId="11" xfId="0" applyFont="1" applyBorder="1"/>
    <xf numFmtId="0" fontId="0" fillId="9" borderId="0" xfId="0" applyFill="1"/>
    <xf numFmtId="0" fontId="0" fillId="0" borderId="32" xfId="0" applyBorder="1"/>
    <xf numFmtId="0" fontId="0" fillId="13" borderId="32" xfId="0" applyFill="1" applyBorder="1"/>
    <xf numFmtId="0" fontId="0" fillId="12" borderId="32" xfId="0" applyFill="1" applyBorder="1"/>
    <xf numFmtId="0" fontId="0" fillId="3" borderId="32" xfId="0" applyFill="1" applyBorder="1"/>
    <xf numFmtId="0" fontId="3" fillId="0" borderId="0" xfId="0" applyFont="1" applyFill="1"/>
    <xf numFmtId="0" fontId="3" fillId="0" borderId="12" xfId="0" applyFont="1" applyBorder="1"/>
    <xf numFmtId="0" fontId="0" fillId="14" borderId="0" xfId="0" applyFill="1"/>
    <xf numFmtId="0" fontId="3" fillId="0" borderId="27" xfId="0" applyFont="1" applyBorder="1" applyAlignment="1">
      <alignment horizontal="left" vertical="center" indent="2"/>
    </xf>
    <xf numFmtId="165" fontId="3" fillId="0" borderId="0" xfId="1" applyNumberFormat="1" applyFont="1" applyBorder="1"/>
    <xf numFmtId="9" fontId="3" fillId="0" borderId="0" xfId="1" applyFont="1" applyBorder="1"/>
    <xf numFmtId="0" fontId="3" fillId="0" borderId="13" xfId="0" applyFont="1" applyBorder="1"/>
    <xf numFmtId="166" fontId="3" fillId="0" borderId="12" xfId="2" applyNumberFormat="1" applyFont="1" applyFill="1" applyBorder="1"/>
    <xf numFmtId="167" fontId="3" fillId="0" borderId="1" xfId="0" applyNumberFormat="1" applyFont="1" applyBorder="1"/>
    <xf numFmtId="169" fontId="3" fillId="0" borderId="17" xfId="2" applyNumberFormat="1" applyFont="1" applyBorder="1" applyAlignment="1">
      <alignment horizontal="center" vertical="center"/>
    </xf>
    <xf numFmtId="9" fontId="3" fillId="10" borderId="9" xfId="2" applyNumberFormat="1" applyFont="1" applyFill="1" applyBorder="1" applyAlignment="1">
      <alignment horizontal="left" vertical="center"/>
    </xf>
    <xf numFmtId="170" fontId="3" fillId="0" borderId="0" xfId="0" applyNumberFormat="1" applyFont="1"/>
    <xf numFmtId="0" fontId="3" fillId="0" borderId="7" xfId="0" applyFont="1" applyBorder="1" applyAlignment="1">
      <alignment horizontal="left" vertical="center" indent="2"/>
    </xf>
    <xf numFmtId="0" fontId="3" fillId="0" borderId="31" xfId="0" applyFont="1" applyBorder="1" applyAlignment="1">
      <alignment horizontal="left" vertical="center" indent="2"/>
    </xf>
    <xf numFmtId="0" fontId="3" fillId="0" borderId="7" xfId="0" applyFont="1" applyBorder="1" applyAlignment="1">
      <alignment horizontal="left" vertical="center" indent="3"/>
    </xf>
    <xf numFmtId="0" fontId="3" fillId="0" borderId="31" xfId="0" applyFont="1" applyBorder="1" applyAlignment="1">
      <alignment horizontal="left" vertical="center" indent="4"/>
    </xf>
    <xf numFmtId="0" fontId="3" fillId="0" borderId="27" xfId="0" applyFont="1" applyBorder="1" applyAlignment="1">
      <alignment horizontal="left" vertical="center" indent="4"/>
    </xf>
    <xf numFmtId="0" fontId="3" fillId="0" borderId="7" xfId="0" applyFont="1" applyBorder="1" applyAlignment="1">
      <alignment horizontal="left" vertical="center" indent="4"/>
    </xf>
    <xf numFmtId="0" fontId="0" fillId="0" borderId="19" xfId="0" applyBorder="1" applyAlignment="1">
      <alignment horizontal="left" vertical="center"/>
    </xf>
    <xf numFmtId="9" fontId="3" fillId="0" borderId="8" xfId="1" applyFont="1" applyBorder="1" applyAlignment="1">
      <alignment horizontal="center" vertical="center"/>
    </xf>
    <xf numFmtId="9" fontId="3" fillId="0" borderId="8" xfId="2" applyNumberFormat="1" applyFont="1" applyBorder="1" applyAlignment="1">
      <alignment horizontal="center" vertical="center"/>
    </xf>
    <xf numFmtId="0" fontId="0" fillId="0" borderId="33" xfId="0" applyBorder="1" applyAlignment="1">
      <alignment horizontal="left" vertical="center"/>
    </xf>
    <xf numFmtId="9" fontId="3" fillId="0" borderId="8" xfId="1" applyNumberFormat="1" applyFont="1" applyBorder="1" applyAlignment="1">
      <alignment horizontal="center" vertical="center"/>
    </xf>
    <xf numFmtId="0" fontId="16" fillId="15" borderId="22" xfId="0" applyFont="1" applyFill="1" applyBorder="1" applyAlignment="1">
      <alignment horizontal="left" vertical="center" indent="3"/>
    </xf>
    <xf numFmtId="0" fontId="0" fillId="16" borderId="0" xfId="0" applyFill="1"/>
    <xf numFmtId="0" fontId="3" fillId="0" borderId="34" xfId="0" applyFont="1" applyBorder="1" applyAlignment="1">
      <alignment horizontal="left" vertical="center" indent="1"/>
    </xf>
    <xf numFmtId="0" fontId="0" fillId="0" borderId="34" xfId="0" applyBorder="1" applyAlignment="1">
      <alignment horizontal="left" vertical="center"/>
    </xf>
    <xf numFmtId="3" fontId="3" fillId="0" borderId="35" xfId="2" applyNumberFormat="1" applyFont="1" applyBorder="1" applyAlignment="1">
      <alignment horizontal="center" vertical="center"/>
    </xf>
    <xf numFmtId="9" fontId="3" fillId="0" borderId="35" xfId="1" applyNumberFormat="1" applyFont="1" applyBorder="1" applyAlignment="1">
      <alignment horizontal="center" vertical="center"/>
    </xf>
    <xf numFmtId="9" fontId="3" fillId="0" borderId="35" xfId="1" applyFont="1" applyBorder="1" applyAlignment="1">
      <alignment horizontal="center" vertical="center"/>
    </xf>
    <xf numFmtId="0" fontId="0" fillId="0" borderId="36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9" fontId="3" fillId="0" borderId="38" xfId="2" applyNumberFormat="1" applyFont="1" applyBorder="1" applyAlignment="1">
      <alignment horizontal="center" vertical="center"/>
    </xf>
    <xf numFmtId="9" fontId="3" fillId="0" borderId="38" xfId="1" applyNumberFormat="1" applyFont="1" applyBorder="1" applyAlignment="1">
      <alignment horizontal="center" vertical="center"/>
    </xf>
    <xf numFmtId="0" fontId="0" fillId="0" borderId="0" xfId="0" applyFont="1"/>
    <xf numFmtId="1" fontId="2" fillId="0" borderId="0" xfId="0" applyNumberFormat="1" applyFont="1" applyFill="1"/>
    <xf numFmtId="1" fontId="2" fillId="0" borderId="0" xfId="0" applyNumberFormat="1" applyFont="1"/>
    <xf numFmtId="1" fontId="2" fillId="0" borderId="0" xfId="1" applyNumberFormat="1" applyFont="1" applyFill="1"/>
    <xf numFmtId="1" fontId="2" fillId="0" borderId="0" xfId="1" applyNumberFormat="1" applyFont="1"/>
    <xf numFmtId="0" fontId="0" fillId="17" borderId="0" xfId="0" applyFill="1"/>
    <xf numFmtId="0" fontId="15" fillId="17" borderId="0" xfId="0" applyFont="1" applyFill="1"/>
    <xf numFmtId="0" fontId="5" fillId="0" borderId="0" xfId="0" applyFont="1" applyFill="1"/>
    <xf numFmtId="0" fontId="0" fillId="0" borderId="11" xfId="0" applyFill="1" applyBorder="1"/>
    <xf numFmtId="43" fontId="3" fillId="0" borderId="1" xfId="0" applyNumberFormat="1" applyFont="1" applyBorder="1"/>
    <xf numFmtId="9" fontId="3" fillId="0" borderId="39" xfId="2" applyNumberFormat="1" applyFont="1" applyBorder="1" applyAlignment="1">
      <alignment horizontal="center" vertical="center"/>
    </xf>
    <xf numFmtId="3" fontId="3" fillId="0" borderId="40" xfId="2" applyNumberFormat="1" applyFont="1" applyBorder="1" applyAlignment="1">
      <alignment horizontal="center" vertical="center"/>
    </xf>
    <xf numFmtId="166" fontId="3" fillId="0" borderId="41" xfId="2" applyNumberFormat="1" applyFont="1" applyBorder="1"/>
    <xf numFmtId="0" fontId="0" fillId="0" borderId="11" xfId="0" applyBorder="1"/>
    <xf numFmtId="9" fontId="3" fillId="0" borderId="41" xfId="1" applyNumberFormat="1" applyFont="1" applyBorder="1"/>
    <xf numFmtId="0" fontId="0" fillId="0" borderId="0" xfId="0" applyFill="1" applyAlignment="1">
      <alignment horizontal="left" vertical="top"/>
    </xf>
    <xf numFmtId="39" fontId="3" fillId="0" borderId="0" xfId="2" applyNumberFormat="1" applyFont="1" applyFill="1" applyBorder="1"/>
    <xf numFmtId="165" fontId="3" fillId="0" borderId="41" xfId="1" applyNumberFormat="1" applyFont="1" applyBorder="1"/>
    <xf numFmtId="0" fontId="4" fillId="0" borderId="0" xfId="0" applyFont="1" applyBorder="1"/>
    <xf numFmtId="166" fontId="3" fillId="0" borderId="0" xfId="0" applyNumberFormat="1" applyFont="1" applyBorder="1"/>
    <xf numFmtId="168" fontId="3" fillId="0" borderId="0" xfId="0" applyNumberFormat="1" applyFont="1" applyBorder="1"/>
    <xf numFmtId="0" fontId="4" fillId="0" borderId="0" xfId="0" applyFont="1" applyFill="1" applyBorder="1"/>
    <xf numFmtId="166" fontId="3" fillId="0" borderId="13" xfId="0" applyNumberFormat="1" applyFont="1" applyBorder="1"/>
    <xf numFmtId="9" fontId="3" fillId="0" borderId="13" xfId="1" applyNumberFormat="1" applyFont="1" applyBorder="1"/>
    <xf numFmtId="0" fontId="0" fillId="0" borderId="2" xfId="0" applyBorder="1"/>
    <xf numFmtId="166" fontId="3" fillId="0" borderId="2" xfId="0" applyNumberFormat="1" applyFont="1" applyBorder="1"/>
    <xf numFmtId="165" fontId="3" fillId="0" borderId="2" xfId="1" applyNumberFormat="1" applyFont="1" applyBorder="1"/>
    <xf numFmtId="9" fontId="3" fillId="0" borderId="2" xfId="1" applyNumberFormat="1" applyFont="1" applyBorder="1"/>
    <xf numFmtId="0" fontId="0" fillId="0" borderId="2" xfId="0" applyFill="1" applyBorder="1"/>
    <xf numFmtId="0" fontId="3" fillId="0" borderId="2" xfId="0" applyFont="1" applyBorder="1"/>
    <xf numFmtId="9" fontId="3" fillId="0" borderId="0" xfId="1" applyNumberFormat="1" applyFont="1" applyBorder="1"/>
    <xf numFmtId="165" fontId="3" fillId="0" borderId="4" xfId="1" applyNumberFormat="1" applyFont="1" applyBorder="1"/>
    <xf numFmtId="166" fontId="0" fillId="0" borderId="42" xfId="0" applyNumberFormat="1" applyFill="1" applyBorder="1"/>
    <xf numFmtId="0" fontId="3" fillId="0" borderId="42" xfId="0" applyFont="1" applyFill="1" applyBorder="1"/>
    <xf numFmtId="0" fontId="0" fillId="0" borderId="4" xfId="0" applyBorder="1"/>
    <xf numFmtId="10" fontId="0" fillId="0" borderId="0" xfId="0" applyNumberFormat="1" applyBorder="1"/>
    <xf numFmtId="0" fontId="3" fillId="0" borderId="42" xfId="0" applyFont="1" applyBorder="1"/>
    <xf numFmtId="166" fontId="3" fillId="0" borderId="11" xfId="0" applyNumberFormat="1" applyFont="1" applyBorder="1"/>
    <xf numFmtId="9" fontId="3" fillId="0" borderId="11" xfId="1" applyNumberFormat="1" applyFont="1" applyBorder="1"/>
    <xf numFmtId="0" fontId="0" fillId="0" borderId="12" xfId="0" applyBorder="1"/>
    <xf numFmtId="0" fontId="3" fillId="0" borderId="12" xfId="0" applyFont="1" applyFill="1" applyBorder="1"/>
    <xf numFmtId="0" fontId="0" fillId="0" borderId="42" xfId="0" applyFill="1" applyBorder="1"/>
    <xf numFmtId="0" fontId="0" fillId="0" borderId="12" xfId="0" applyFill="1" applyBorder="1"/>
    <xf numFmtId="0" fontId="0" fillId="0" borderId="13" xfId="0" applyBorder="1"/>
    <xf numFmtId="165" fontId="3" fillId="0" borderId="13" xfId="1" applyNumberFormat="1" applyFont="1" applyBorder="1"/>
    <xf numFmtId="10" fontId="0" fillId="0" borderId="13" xfId="0" applyNumberFormat="1" applyFill="1" applyBorder="1"/>
    <xf numFmtId="165" fontId="3" fillId="0" borderId="0" xfId="2" applyNumberFormat="1" applyFont="1" applyFill="1" applyBorder="1"/>
    <xf numFmtId="165" fontId="3" fillId="0" borderId="0" xfId="0" applyNumberFormat="1" applyFont="1" applyFill="1" applyBorder="1"/>
    <xf numFmtId="3" fontId="3" fillId="0" borderId="0" xfId="2" applyNumberFormat="1" applyFont="1" applyBorder="1" applyAlignment="1">
      <alignment horizontal="center" vertical="center"/>
    </xf>
    <xf numFmtId="16" fontId="0" fillId="0" borderId="0" xfId="0" applyNumberFormat="1"/>
    <xf numFmtId="171" fontId="0" fillId="0" borderId="0" xfId="0" applyNumberFormat="1"/>
    <xf numFmtId="171" fontId="3" fillId="0" borderId="0" xfId="0" applyNumberFormat="1" applyFont="1" applyBorder="1" applyAlignment="1">
      <alignment horizontal="center" vertical="center" wrapText="1"/>
    </xf>
    <xf numFmtId="0" fontId="0" fillId="17" borderId="1" xfId="0" applyFill="1" applyBorder="1"/>
    <xf numFmtId="0" fontId="0" fillId="17" borderId="4" xfId="0" applyFill="1" applyBorder="1"/>
    <xf numFmtId="0" fontId="0" fillId="17" borderId="0" xfId="0" applyFill="1" applyBorder="1"/>
    <xf numFmtId="0" fontId="0" fillId="17" borderId="1" xfId="0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43" xfId="0" applyFont="1" applyFill="1" applyBorder="1"/>
    <xf numFmtId="0" fontId="5" fillId="17" borderId="41" xfId="0" applyFont="1" applyFill="1" applyBorder="1"/>
    <xf numFmtId="0" fontId="0" fillId="17" borderId="41" xfId="0" applyFill="1" applyBorder="1" applyAlignment="1">
      <alignment horizontal="center"/>
    </xf>
    <xf numFmtId="0" fontId="5" fillId="17" borderId="43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15" fontId="0" fillId="0" borderId="0" xfId="0" applyNumberFormat="1"/>
    <xf numFmtId="15" fontId="0" fillId="16" borderId="0" xfId="0" applyNumberFormat="1" applyFill="1"/>
    <xf numFmtId="0" fontId="2" fillId="0" borderId="1" xfId="0" applyFont="1" applyBorder="1"/>
    <xf numFmtId="9" fontId="3" fillId="0" borderId="0" xfId="1" applyFont="1" applyFill="1" applyBorder="1"/>
    <xf numFmtId="0" fontId="3" fillId="0" borderId="0" xfId="0" applyFont="1" applyFill="1" applyBorder="1" applyAlignment="1">
      <alignment horizontal="left" vertical="center" indent="3"/>
    </xf>
    <xf numFmtId="0" fontId="0" fillId="17" borderId="1" xfId="0" applyFill="1" applyBorder="1" applyAlignment="1">
      <alignment vertical="top" wrapText="1"/>
    </xf>
    <xf numFmtId="0" fontId="0" fillId="17" borderId="1" xfId="0" applyFill="1" applyBorder="1" applyAlignment="1">
      <alignment wrapText="1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18" xfId="0" applyBorder="1" applyAlignment="1">
      <alignment horizontal="left" vertical="center" indent="3"/>
    </xf>
    <xf numFmtId="1" fontId="3" fillId="0" borderId="6" xfId="1" applyNumberFormat="1" applyFont="1" applyBorder="1" applyAlignment="1">
      <alignment horizontal="center" vertical="center"/>
    </xf>
    <xf numFmtId="1" fontId="3" fillId="0" borderId="1" xfId="1" applyNumberFormat="1" applyFont="1" applyBorder="1"/>
    <xf numFmtId="1" fontId="3" fillId="0" borderId="8" xfId="1" applyNumberFormat="1" applyFont="1" applyBorder="1" applyAlignment="1">
      <alignment horizontal="center" vertical="center"/>
    </xf>
    <xf numFmtId="0" fontId="3" fillId="0" borderId="44" xfId="0" applyFont="1" applyBorder="1" applyAlignment="1">
      <alignment horizontal="left" vertical="center" indent="1"/>
    </xf>
    <xf numFmtId="0" fontId="3" fillId="0" borderId="27" xfId="0" applyFont="1" applyBorder="1" applyAlignment="1">
      <alignment horizontal="left" vertical="center" indent="3"/>
    </xf>
    <xf numFmtId="0" fontId="0" fillId="0" borderId="8" xfId="0" applyBorder="1" applyAlignment="1">
      <alignment horizontal="left" vertical="center"/>
    </xf>
    <xf numFmtId="0" fontId="3" fillId="0" borderId="27" xfId="0" applyFont="1" applyBorder="1" applyAlignment="1">
      <alignment horizontal="fill" vertical="center"/>
    </xf>
    <xf numFmtId="0" fontId="3" fillId="0" borderId="44" xfId="0" applyFont="1" applyBorder="1" applyAlignment="1">
      <alignment horizontal="fill" vertical="center"/>
    </xf>
    <xf numFmtId="0" fontId="11" fillId="8" borderId="5" xfId="0" applyFont="1" applyFill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21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1950"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theme="9"/>
      </font>
      <fill>
        <patternFill>
          <fgColor theme="9"/>
          <bgColor theme="9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b/>
        <i val="0"/>
        <color rgb="FF990000"/>
      </font>
      <fill>
        <patternFill>
          <bgColor rgb="FF990000"/>
        </patternFill>
      </fill>
      <border>
        <vertical/>
        <horizontal/>
      </border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3300"/>
      <color rgb="FF9933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5.an.adobe.com/x/5_ms502" TargetMode="External"/><Relationship Id="rId13" Type="http://schemas.openxmlformats.org/officeDocument/2006/relationships/hyperlink" Target="https://www5.an.adobe.com/x/5_ms4z5" TargetMode="External"/><Relationship Id="rId18" Type="http://schemas.openxmlformats.org/officeDocument/2006/relationships/hyperlink" Target="https://www5.an.adobe.com/x/5_1a2wld" TargetMode="External"/><Relationship Id="rId3" Type="http://schemas.openxmlformats.org/officeDocument/2006/relationships/hyperlink" Target="https://www5.an.adobe.com/x/5_ms50b" TargetMode="External"/><Relationship Id="rId7" Type="http://schemas.openxmlformats.org/officeDocument/2006/relationships/image" Target="../media/image4.png"/><Relationship Id="rId12" Type="http://schemas.openxmlformats.org/officeDocument/2006/relationships/hyperlink" Target="https://www5.an.adobe.com/x/5_ms4z7" TargetMode="External"/><Relationship Id="rId17" Type="http://schemas.openxmlformats.org/officeDocument/2006/relationships/hyperlink" Target="https://www5.an.adobe.com/x/5_14cbw0" TargetMode="External"/><Relationship Id="rId2" Type="http://schemas.openxmlformats.org/officeDocument/2006/relationships/image" Target="../media/image2.png"/><Relationship Id="rId16" Type="http://schemas.openxmlformats.org/officeDocument/2006/relationships/hyperlink" Target="https://www5.an.adobe.com/x/5_ms4yu" TargetMode="External"/><Relationship Id="rId20" Type="http://schemas.openxmlformats.org/officeDocument/2006/relationships/hyperlink" Target="https://www5.an.adobe.com/x/5_1jp6bl" TargetMode="External"/><Relationship Id="rId1" Type="http://schemas.openxmlformats.org/officeDocument/2006/relationships/image" Target="../media/image1.png"/><Relationship Id="rId6" Type="http://schemas.openxmlformats.org/officeDocument/2006/relationships/hyperlink" Target="https://www5.an.adobe.com/x/5_mrz62" TargetMode="External"/><Relationship Id="rId11" Type="http://schemas.openxmlformats.org/officeDocument/2006/relationships/hyperlink" Target="https://www5.an.adobe.com/x/5_ms4z8" TargetMode="External"/><Relationship Id="rId5" Type="http://schemas.microsoft.com/office/2007/relationships/hdphoto" Target="../media/hdphoto1.wdp"/><Relationship Id="rId15" Type="http://schemas.openxmlformats.org/officeDocument/2006/relationships/hyperlink" Target="https://www5.an.adobe.com/x/5_ms4z0" TargetMode="External"/><Relationship Id="rId10" Type="http://schemas.openxmlformats.org/officeDocument/2006/relationships/hyperlink" Target="https://www5.an.adobe.com/x/5_qtktu" TargetMode="External"/><Relationship Id="rId19" Type="http://schemas.openxmlformats.org/officeDocument/2006/relationships/hyperlink" Target="https://www5.an.adobe.com/x/5_1a4fd4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s://www5.an.adobe.com/x/5_ms4zy" TargetMode="External"/><Relationship Id="rId14" Type="http://schemas.openxmlformats.org/officeDocument/2006/relationships/hyperlink" Target="https://www5.an.adobe.com/x/5_ms4z4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5.an.adobe.com/x/5_ms502" TargetMode="External"/><Relationship Id="rId13" Type="http://schemas.openxmlformats.org/officeDocument/2006/relationships/hyperlink" Target="https://www5.an.adobe.com/x/5_ms4z4" TargetMode="External"/><Relationship Id="rId3" Type="http://schemas.openxmlformats.org/officeDocument/2006/relationships/hyperlink" Target="https://www5.an.adobe.com/x/5_ms50b" TargetMode="External"/><Relationship Id="rId7" Type="http://schemas.openxmlformats.org/officeDocument/2006/relationships/image" Target="../media/image4.png"/><Relationship Id="rId12" Type="http://schemas.openxmlformats.org/officeDocument/2006/relationships/hyperlink" Target="https://www5.an.adobe.com/x/5_ms4z5" TargetMode="External"/><Relationship Id="rId2" Type="http://schemas.openxmlformats.org/officeDocument/2006/relationships/image" Target="../media/image5.png"/><Relationship Id="rId16" Type="http://schemas.openxmlformats.org/officeDocument/2006/relationships/hyperlink" Target="https://www5.an.adobe.com/x/5_14cbw0" TargetMode="External"/><Relationship Id="rId1" Type="http://schemas.openxmlformats.org/officeDocument/2006/relationships/image" Target="../media/image1.png"/><Relationship Id="rId6" Type="http://schemas.openxmlformats.org/officeDocument/2006/relationships/hyperlink" Target="https://www5.an.adobe.com/x/5_mrz62" TargetMode="External"/><Relationship Id="rId11" Type="http://schemas.openxmlformats.org/officeDocument/2006/relationships/hyperlink" Target="https://www5.an.adobe.com/x/5_ms4z7" TargetMode="External"/><Relationship Id="rId5" Type="http://schemas.microsoft.com/office/2007/relationships/hdphoto" Target="../media/hdphoto1.wdp"/><Relationship Id="rId15" Type="http://schemas.openxmlformats.org/officeDocument/2006/relationships/hyperlink" Target="https://www5.an.adobe.com/x/5_ms4yu" TargetMode="External"/><Relationship Id="rId10" Type="http://schemas.openxmlformats.org/officeDocument/2006/relationships/hyperlink" Target="https://www5.an.adobe.com/x/5_qtktu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s://www5.an.adobe.com/x/5_ms4zy" TargetMode="External"/><Relationship Id="rId14" Type="http://schemas.openxmlformats.org/officeDocument/2006/relationships/hyperlink" Target="https://www5.an.adobe.com/x/5_ms4z0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260641</xdr:colOff>
      <xdr:row>1</xdr:row>
      <xdr:rowOff>83994</xdr:rowOff>
    </xdr:from>
    <xdr:to>
      <xdr:col>3</xdr:col>
      <xdr:colOff>770658</xdr:colOff>
      <xdr:row>1</xdr:row>
      <xdr:rowOff>264788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DB7C4-294F-4B3A-B593-3F007DED1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90"/>
        <a:stretch/>
      </xdr:blipFill>
      <xdr:spPr>
        <a:xfrm>
          <a:off x="615664" y="274494"/>
          <a:ext cx="510017" cy="180794"/>
        </a:xfrm>
        <a:prstGeom prst="rect">
          <a:avLst/>
        </a:prstGeom>
      </xdr:spPr>
    </xdr:pic>
    <xdr:clientData/>
  </xdr:twoCellAnchor>
  <xdr:twoCellAnchor editAs="oneCell">
    <xdr:from>
      <xdr:col>19</xdr:col>
      <xdr:colOff>1357313</xdr:colOff>
      <xdr:row>0</xdr:row>
      <xdr:rowOff>103187</xdr:rowOff>
    </xdr:from>
    <xdr:to>
      <xdr:col>27</xdr:col>
      <xdr:colOff>1504950</xdr:colOff>
      <xdr:row>4</xdr:row>
      <xdr:rowOff>168536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CA4890-2C68-4D9E-B86C-CBCBD2A12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0876" y="103187"/>
          <a:ext cx="3643312" cy="779724"/>
        </a:xfrm>
        <a:prstGeom prst="rect">
          <a:avLst/>
        </a:prstGeom>
      </xdr:spPr>
    </xdr:pic>
    <xdr:clientData/>
  </xdr:twoCellAnchor>
  <xdr:twoCellAnchor>
    <xdr:from>
      <xdr:col>3</xdr:col>
      <xdr:colOff>1293813</xdr:colOff>
      <xdr:row>261</xdr:row>
      <xdr:rowOff>7938</xdr:rowOff>
    </xdr:from>
    <xdr:to>
      <xdr:col>3</xdr:col>
      <xdr:colOff>1412875</xdr:colOff>
      <xdr:row>261</xdr:row>
      <xdr:rowOff>174626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EF4868BE-E880-4235-B517-121D5ADF4461}"/>
            </a:ext>
          </a:extLst>
        </xdr:cNvPr>
        <xdr:cNvSpPr/>
      </xdr:nvSpPr>
      <xdr:spPr>
        <a:xfrm>
          <a:off x="1690688" y="20653376"/>
          <a:ext cx="119062" cy="166688"/>
        </a:xfrm>
        <a:prstGeom prst="downArrow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268432</xdr:colOff>
      <xdr:row>4</xdr:row>
      <xdr:rowOff>17318</xdr:rowOff>
    </xdr:from>
    <xdr:to>
      <xdr:col>11</xdr:col>
      <xdr:colOff>355022</xdr:colOff>
      <xdr:row>5</xdr:row>
      <xdr:rowOff>9698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C6126FB4-BB52-E250-1C81-404B7BD9C9A9}"/>
            </a:ext>
          </a:extLst>
        </xdr:cNvPr>
        <xdr:cNvGrpSpPr/>
      </xdr:nvGrpSpPr>
      <xdr:grpSpPr>
        <a:xfrm>
          <a:off x="678007" y="731693"/>
          <a:ext cx="4391890" cy="182880"/>
          <a:chOff x="2286000" y="736023"/>
          <a:chExt cx="4294908" cy="182880"/>
        </a:xfrm>
      </xdr:grpSpPr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921A5FCF-56B6-A855-B739-BE1C9736CEC4}"/>
              </a:ext>
            </a:extLst>
          </xdr:cNvPr>
          <xdr:cNvSpPr txBox="1"/>
        </xdr:nvSpPr>
        <xdr:spPr>
          <a:xfrm>
            <a:off x="2286000" y="736023"/>
            <a:ext cx="548640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r>
              <a:rPr lang="en-US" sz="1100" i="1">
                <a:solidFill>
                  <a:schemeClr val="tx1">
                    <a:lumMod val="50000"/>
                    <a:lumOff val="50000"/>
                  </a:schemeClr>
                </a:solidFill>
              </a:rPr>
              <a:t>There are</a:t>
            </a:r>
          </a:p>
        </xdr:txBody>
      </xdr:sp>
      <xdr:sp macro="" textlink="$C$5">
        <xdr:nvSpPr>
          <xdr:cNvPr id="16" name="TextBox 15" descr="=">
            <a:extLst>
              <a:ext uri="{FF2B5EF4-FFF2-40B4-BE49-F238E27FC236}">
                <a16:creationId xmlns:a16="http://schemas.microsoft.com/office/drawing/2014/main" id="{AD14E62A-9CA1-496F-81E0-3C703A600A65}"/>
              </a:ext>
            </a:extLst>
          </xdr:cNvPr>
          <xdr:cNvSpPr txBox="1"/>
        </xdr:nvSpPr>
        <xdr:spPr>
          <a:xfrm>
            <a:off x="2866159" y="736023"/>
            <a:ext cx="588819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fld id="{D2D3F758-148C-4551-B257-512E2EF70CB1}" type="TxLink">
              <a:rPr lang="en-US" sz="1100" b="0" i="1" u="none" strike="noStrike">
                <a:solidFill>
                  <a:srgbClr val="C00000"/>
                </a:solidFill>
                <a:latin typeface="Calibri"/>
                <a:cs typeface="Calibri"/>
              </a:rPr>
              <a:pPr algn="l"/>
              <a:t>25 KPIs</a:t>
            </a:fld>
            <a:endParaRPr lang="en-US" sz="1100" i="1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390B939C-9A37-9770-E315-D6196895C30F}"/>
              </a:ext>
            </a:extLst>
          </xdr:cNvPr>
          <xdr:cNvSpPr txBox="1"/>
        </xdr:nvSpPr>
        <xdr:spPr>
          <a:xfrm>
            <a:off x="3289003" y="736023"/>
            <a:ext cx="1516793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r>
              <a:rPr lang="en-US" sz="1100" i="1">
                <a:solidFill>
                  <a:schemeClr val="tx1">
                    <a:lumMod val="50000"/>
                    <a:lumOff val="50000"/>
                  </a:schemeClr>
                </a:solidFill>
              </a:rPr>
              <a:t>with negative trend and</a:t>
            </a:r>
          </a:p>
        </xdr:txBody>
      </xdr:sp>
      <xdr:sp macro="" textlink="$C$7">
        <xdr:nvSpPr>
          <xdr:cNvPr id="18" name="TextBox 17" descr="=">
            <a:extLst>
              <a:ext uri="{FF2B5EF4-FFF2-40B4-BE49-F238E27FC236}">
                <a16:creationId xmlns:a16="http://schemas.microsoft.com/office/drawing/2014/main" id="{C68F776D-64E4-DAAC-5ABD-22B05DB5A3DD}"/>
              </a:ext>
            </a:extLst>
          </xdr:cNvPr>
          <xdr:cNvSpPr txBox="1"/>
        </xdr:nvSpPr>
        <xdr:spPr>
          <a:xfrm>
            <a:off x="4641274" y="736023"/>
            <a:ext cx="588819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fld id="{A9D5B135-ADEE-48BD-95FE-79A44C6D2709}" type="TxLink">
              <a:rPr lang="en-US" sz="1100" b="0" i="1" u="none" strike="noStrike">
                <a:solidFill>
                  <a:srgbClr val="00B050"/>
                </a:solidFill>
                <a:latin typeface="Calibri"/>
                <a:cs typeface="Calibri"/>
              </a:rPr>
              <a:pPr algn="l"/>
              <a:t>13 KPIs</a:t>
            </a:fld>
            <a:endParaRPr lang="en-US" sz="1100" i="1">
              <a:solidFill>
                <a:srgbClr val="00B050"/>
              </a:solidFill>
            </a:endParaRP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A5E95D34-888C-5D01-669D-C670692A0862}"/>
              </a:ext>
            </a:extLst>
          </xdr:cNvPr>
          <xdr:cNvSpPr txBox="1"/>
        </xdr:nvSpPr>
        <xdr:spPr>
          <a:xfrm>
            <a:off x="5063546" y="736023"/>
            <a:ext cx="1517362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r>
              <a:rPr lang="en-US" sz="1100" i="1">
                <a:solidFill>
                  <a:schemeClr val="tx1">
                    <a:lumMod val="50000"/>
                    <a:lumOff val="50000"/>
                  </a:schemeClr>
                </a:solidFill>
              </a:rPr>
              <a:t>with positive trend.</a:t>
            </a:r>
          </a:p>
        </xdr:txBody>
      </xdr:sp>
    </xdr:grpSp>
    <xdr:clientData/>
  </xdr:twoCellAnchor>
  <xdr:oneCellAnchor>
    <xdr:from>
      <xdr:col>11</xdr:col>
      <xdr:colOff>586220</xdr:colOff>
      <xdr:row>16</xdr:row>
      <xdr:rowOff>32039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4A58DA-67B8-4491-9669-C53B1B2861C5}"/>
            </a:ext>
          </a:extLst>
        </xdr:cNvPr>
        <xdr:cNvSpPr txBox="1"/>
      </xdr:nvSpPr>
      <xdr:spPr>
        <a:xfrm>
          <a:off x="5236152" y="245658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1991589</xdr:colOff>
      <xdr:row>25</xdr:row>
      <xdr:rowOff>8659</xdr:rowOff>
    </xdr:from>
    <xdr:ext cx="246888" cy="197601"/>
    <xdr:pic>
      <xdr:nvPicPr>
        <xdr:cNvPr id="20" name="Picture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D96DDA4-EDF9-4356-99E1-49FBF37FF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biLevel thresh="75000"/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98566" y="3377045"/>
          <a:ext cx="246888" cy="197601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</xdr:col>
      <xdr:colOff>1991589</xdr:colOff>
      <xdr:row>34</xdr:row>
      <xdr:rowOff>8659</xdr:rowOff>
    </xdr:from>
    <xdr:ext cx="246888" cy="201168"/>
    <xdr:pic>
      <xdr:nvPicPr>
        <xdr:cNvPr id="23" name="Picture 2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AE6FF7-919A-487A-81BB-6F7F345697E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4901045"/>
          <a:ext cx="246888" cy="20116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1991589</xdr:colOff>
      <xdr:row>54</xdr:row>
      <xdr:rowOff>8659</xdr:rowOff>
    </xdr:from>
    <xdr:ext cx="246888" cy="201168"/>
    <xdr:pic>
      <xdr:nvPicPr>
        <xdr:cNvPr id="24" name="Picture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F48BA2-DA9D-4C2C-A046-C0DCA0A388A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75680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70</xdr:row>
      <xdr:rowOff>8659</xdr:rowOff>
    </xdr:from>
    <xdr:ext cx="246888" cy="201168"/>
    <xdr:pic>
      <xdr:nvPicPr>
        <xdr:cNvPr id="25" name="Picture 2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864D7BD-46EF-4954-8314-6B020A4D66C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106160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89</xdr:row>
      <xdr:rowOff>8659</xdr:rowOff>
    </xdr:from>
    <xdr:ext cx="246888" cy="201168"/>
    <xdr:pic>
      <xdr:nvPicPr>
        <xdr:cNvPr id="26" name="Picture 2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AEB88C-7621-4509-9F69-066D6F7790A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130925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98</xdr:row>
      <xdr:rowOff>8659</xdr:rowOff>
    </xdr:from>
    <xdr:ext cx="246888" cy="201168"/>
    <xdr:pic>
      <xdr:nvPicPr>
        <xdr:cNvPr id="27" name="Picture 2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4FB4BD2-D4EA-42BE-84F1-56449D5CD25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148070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107</xdr:row>
      <xdr:rowOff>8659</xdr:rowOff>
    </xdr:from>
    <xdr:ext cx="246888" cy="201168"/>
    <xdr:pic>
      <xdr:nvPicPr>
        <xdr:cNvPr id="28" name="Picture 2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3E32A2A-1352-4E70-8712-F7CA29FF2D1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165215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119</xdr:row>
      <xdr:rowOff>0</xdr:rowOff>
    </xdr:from>
    <xdr:ext cx="246888" cy="201168"/>
    <xdr:pic>
      <xdr:nvPicPr>
        <xdr:cNvPr id="29" name="Picture 2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11074D-153C-4A06-9C93-27E63FC483D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18417886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132</xdr:row>
      <xdr:rowOff>8659</xdr:rowOff>
    </xdr:from>
    <xdr:ext cx="246888" cy="201168"/>
    <xdr:pic>
      <xdr:nvPicPr>
        <xdr:cNvPr id="30" name="Picture 2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F505225-63F7-4E16-BBA5-336BA1EAB27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201410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140</xdr:row>
      <xdr:rowOff>8659</xdr:rowOff>
    </xdr:from>
    <xdr:ext cx="246888" cy="201168"/>
    <xdr:pic>
      <xdr:nvPicPr>
        <xdr:cNvPr id="31" name="Picture 3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30F9F80-1DC5-4AA7-A157-5D8DE1CC305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216650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2000249</xdr:colOff>
      <xdr:row>154</xdr:row>
      <xdr:rowOff>8660</xdr:rowOff>
    </xdr:from>
    <xdr:ext cx="246888" cy="201168"/>
    <xdr:pic>
      <xdr:nvPicPr>
        <xdr:cNvPr id="32" name="Picture 3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5A4EDB5-2D56-48B3-BDC0-84172AD8DAF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7226" y="23379546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166</xdr:row>
      <xdr:rowOff>8659</xdr:rowOff>
    </xdr:from>
    <xdr:ext cx="246888" cy="201168"/>
    <xdr:pic>
      <xdr:nvPicPr>
        <xdr:cNvPr id="33" name="Picture 3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7E375CA-1C15-4C3F-8931-A76B3092765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8566" y="2490354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196</xdr:row>
      <xdr:rowOff>8659</xdr:rowOff>
    </xdr:from>
    <xdr:ext cx="246888" cy="201168"/>
    <xdr:pic>
      <xdr:nvPicPr>
        <xdr:cNvPr id="35" name="Picture 3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390100A-1310-4819-A213-A4BC1D83F07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1639" y="29688559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1971675</xdr:colOff>
      <xdr:row>222</xdr:row>
      <xdr:rowOff>9525</xdr:rowOff>
    </xdr:from>
    <xdr:ext cx="246888" cy="201168"/>
    <xdr:pic>
      <xdr:nvPicPr>
        <xdr:cNvPr id="34" name="Picture 33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3B2F370-D64A-4C75-8601-FC53C70AD76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0" y="3709987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1962150</xdr:colOff>
      <xdr:row>228</xdr:row>
      <xdr:rowOff>9525</xdr:rowOff>
    </xdr:from>
    <xdr:ext cx="246888" cy="201168"/>
    <xdr:pic>
      <xdr:nvPicPr>
        <xdr:cNvPr id="36" name="Picture 3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420AD2E-1CCF-4C3F-A5FB-A2FF5E29FA9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5" y="3824287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1962150</xdr:colOff>
      <xdr:row>234</xdr:row>
      <xdr:rowOff>9525</xdr:rowOff>
    </xdr:from>
    <xdr:ext cx="246888" cy="201168"/>
    <xdr:pic>
      <xdr:nvPicPr>
        <xdr:cNvPr id="37" name="Picture 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8E9DADC-DC0E-40E1-86E0-98A57706830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5" y="3938587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2000250</xdr:colOff>
      <xdr:row>240</xdr:row>
      <xdr:rowOff>0</xdr:rowOff>
    </xdr:from>
    <xdr:ext cx="246888" cy="201168"/>
    <xdr:pic>
      <xdr:nvPicPr>
        <xdr:cNvPr id="38" name="Picture 3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5526897-53DA-4256-85AD-9E699EB6BF9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9825" y="40519350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1971675</xdr:colOff>
      <xdr:row>246</xdr:row>
      <xdr:rowOff>0</xdr:rowOff>
    </xdr:from>
    <xdr:ext cx="246888" cy="201168"/>
    <xdr:pic>
      <xdr:nvPicPr>
        <xdr:cNvPr id="39" name="Picture 3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D1104DDA-D5C5-4D35-B005-CD3B12F2037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0" y="40709850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1990725</xdr:colOff>
      <xdr:row>252</xdr:row>
      <xdr:rowOff>0</xdr:rowOff>
    </xdr:from>
    <xdr:ext cx="246888" cy="201168"/>
    <xdr:pic>
      <xdr:nvPicPr>
        <xdr:cNvPr id="40" name="Picture 3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1629273-97D8-4FA6-8CE8-EEE5C1D6A01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300" y="41852850"/>
          <a:ext cx="246888" cy="20116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260641</xdr:colOff>
      <xdr:row>1</xdr:row>
      <xdr:rowOff>83994</xdr:rowOff>
    </xdr:from>
    <xdr:to>
      <xdr:col>3</xdr:col>
      <xdr:colOff>770658</xdr:colOff>
      <xdr:row>1</xdr:row>
      <xdr:rowOff>264788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110831-D9D0-490E-B589-FC65635C3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90"/>
        <a:stretch/>
      </xdr:blipFill>
      <xdr:spPr>
        <a:xfrm>
          <a:off x="660691" y="274494"/>
          <a:ext cx="510017" cy="180794"/>
        </a:xfrm>
        <a:prstGeom prst="rect">
          <a:avLst/>
        </a:prstGeom>
      </xdr:spPr>
    </xdr:pic>
    <xdr:clientData/>
  </xdr:twoCellAnchor>
  <xdr:twoCellAnchor>
    <xdr:from>
      <xdr:col>3</xdr:col>
      <xdr:colOff>1293813</xdr:colOff>
      <xdr:row>222</xdr:row>
      <xdr:rowOff>7938</xdr:rowOff>
    </xdr:from>
    <xdr:to>
      <xdr:col>3</xdr:col>
      <xdr:colOff>1412875</xdr:colOff>
      <xdr:row>222</xdr:row>
      <xdr:rowOff>174626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BA2BB50E-EFA6-491A-A1E6-3EEE2C31B8FC}"/>
            </a:ext>
          </a:extLst>
        </xdr:cNvPr>
        <xdr:cNvSpPr/>
      </xdr:nvSpPr>
      <xdr:spPr>
        <a:xfrm>
          <a:off x="1693863" y="23963313"/>
          <a:ext cx="119062" cy="166688"/>
        </a:xfrm>
        <a:prstGeom prst="downArrow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1309689</xdr:colOff>
      <xdr:row>0</xdr:row>
      <xdr:rowOff>103188</xdr:rowOff>
    </xdr:from>
    <xdr:to>
      <xdr:col>112</xdr:col>
      <xdr:colOff>20205</xdr:colOff>
      <xdr:row>5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CE8788-D2D7-412A-B29A-5B3CB77A8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9439" y="103188"/>
          <a:ext cx="3690936" cy="814506"/>
        </a:xfrm>
        <a:prstGeom prst="rect">
          <a:avLst/>
        </a:prstGeom>
      </xdr:spPr>
    </xdr:pic>
    <xdr:clientData/>
  </xdr:twoCellAnchor>
  <xdr:twoCellAnchor>
    <xdr:from>
      <xdr:col>3</xdr:col>
      <xdr:colOff>268432</xdr:colOff>
      <xdr:row>4</xdr:row>
      <xdr:rowOff>17318</xdr:rowOff>
    </xdr:from>
    <xdr:to>
      <xdr:col>11</xdr:col>
      <xdr:colOff>355023</xdr:colOff>
      <xdr:row>5</xdr:row>
      <xdr:rowOff>18356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FDFA51A-3AA0-4A20-B530-1B343300E29C}"/>
            </a:ext>
          </a:extLst>
        </xdr:cNvPr>
        <xdr:cNvGrpSpPr/>
      </xdr:nvGrpSpPr>
      <xdr:grpSpPr>
        <a:xfrm>
          <a:off x="668482" y="731693"/>
          <a:ext cx="4287116" cy="191538"/>
          <a:chOff x="666750" y="736023"/>
          <a:chExt cx="4286250" cy="191538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78B64875-7159-45B1-8B9B-59142DBB680E}"/>
              </a:ext>
            </a:extLst>
          </xdr:cNvPr>
          <xdr:cNvSpPr txBox="1"/>
        </xdr:nvSpPr>
        <xdr:spPr>
          <a:xfrm>
            <a:off x="666750" y="736023"/>
            <a:ext cx="547534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r>
              <a:rPr lang="en-US" sz="1100" i="1">
                <a:solidFill>
                  <a:schemeClr val="tx1">
                    <a:lumMod val="50000"/>
                    <a:lumOff val="50000"/>
                  </a:schemeClr>
                </a:solidFill>
              </a:rPr>
              <a:t>There are</a:t>
            </a:r>
          </a:p>
        </xdr:txBody>
      </xdr:sp>
      <xdr:sp macro="" textlink="$C$5">
        <xdr:nvSpPr>
          <xdr:cNvPr id="8" name="TextBox 7" descr="=">
            <a:extLst>
              <a:ext uri="{FF2B5EF4-FFF2-40B4-BE49-F238E27FC236}">
                <a16:creationId xmlns:a16="http://schemas.microsoft.com/office/drawing/2014/main" id="{E1A3F9F6-BD03-4879-BC2B-3641D399A847}"/>
              </a:ext>
            </a:extLst>
          </xdr:cNvPr>
          <xdr:cNvSpPr txBox="1"/>
        </xdr:nvSpPr>
        <xdr:spPr>
          <a:xfrm>
            <a:off x="1245739" y="736023"/>
            <a:ext cx="587632" cy="1828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fld id="{D2D3F758-148C-4551-B257-512E2EF70CB1}" type="TxLink">
              <a:rPr lang="en-US" sz="1100" b="0" i="1" u="none" strike="noStrike">
                <a:solidFill>
                  <a:srgbClr val="C00000"/>
                </a:solidFill>
                <a:latin typeface="Calibri"/>
                <a:cs typeface="Calibri"/>
              </a:rPr>
              <a:pPr algn="l"/>
              <a:t>41 KPIs</a:t>
            </a:fld>
            <a:endParaRPr lang="en-US" sz="1100" i="1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2A240741-C4FF-4B74-95F2-563DCD0F88C1}"/>
              </a:ext>
            </a:extLst>
          </xdr:cNvPr>
          <xdr:cNvSpPr txBox="1"/>
        </xdr:nvSpPr>
        <xdr:spPr>
          <a:xfrm>
            <a:off x="1671205" y="744682"/>
            <a:ext cx="1510260" cy="17422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r>
              <a:rPr lang="en-US" sz="1100" i="1">
                <a:solidFill>
                  <a:schemeClr val="tx1">
                    <a:lumMod val="50000"/>
                    <a:lumOff val="50000"/>
                  </a:schemeClr>
                </a:solidFill>
              </a:rPr>
              <a:t>with negative trend and</a:t>
            </a:r>
          </a:p>
        </xdr:txBody>
      </xdr:sp>
      <xdr:sp macro="" textlink="$C$7">
        <xdr:nvSpPr>
          <xdr:cNvPr id="10" name="TextBox 9" descr="=">
            <a:extLst>
              <a:ext uri="{FF2B5EF4-FFF2-40B4-BE49-F238E27FC236}">
                <a16:creationId xmlns:a16="http://schemas.microsoft.com/office/drawing/2014/main" id="{7E390ABB-862F-4C2F-99B4-771B4115C14E}"/>
              </a:ext>
            </a:extLst>
          </xdr:cNvPr>
          <xdr:cNvSpPr txBox="1"/>
        </xdr:nvSpPr>
        <xdr:spPr>
          <a:xfrm>
            <a:off x="3064591" y="753341"/>
            <a:ext cx="522750" cy="1742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fld id="{A9D5B135-ADEE-48BD-95FE-79A44C6D2709}" type="TxLink">
              <a:rPr lang="en-US" sz="1100" b="0" i="1" u="none" strike="noStrike">
                <a:solidFill>
                  <a:srgbClr val="00B050"/>
                </a:solidFill>
                <a:latin typeface="Calibri"/>
                <a:cs typeface="Calibri"/>
              </a:rPr>
              <a:pPr algn="l"/>
              <a:t>26 KPIs</a:t>
            </a:fld>
            <a:endParaRPr lang="en-US" sz="1100" i="1">
              <a:solidFill>
                <a:srgbClr val="00B050"/>
              </a:solidFill>
            </a:endParaRP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69F3559A-3429-4458-B022-A9091E7C821F}"/>
              </a:ext>
            </a:extLst>
          </xdr:cNvPr>
          <xdr:cNvSpPr txBox="1"/>
        </xdr:nvSpPr>
        <xdr:spPr>
          <a:xfrm>
            <a:off x="3503756" y="761999"/>
            <a:ext cx="1449244" cy="15690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rIns="0" rtlCol="0" anchor="ctr"/>
          <a:lstStyle/>
          <a:p>
            <a:pPr algn="l"/>
            <a:r>
              <a:rPr lang="en-US" sz="1100" i="1">
                <a:solidFill>
                  <a:schemeClr val="tx1">
                    <a:lumMod val="50000"/>
                    <a:lumOff val="50000"/>
                  </a:schemeClr>
                </a:solidFill>
              </a:rPr>
              <a:t>with positive trend.</a:t>
            </a:r>
          </a:p>
        </xdr:txBody>
      </xdr:sp>
    </xdr:grpSp>
    <xdr:clientData/>
  </xdr:twoCellAnchor>
  <xdr:oneCellAnchor>
    <xdr:from>
      <xdr:col>3</xdr:col>
      <xdr:colOff>1991589</xdr:colOff>
      <xdr:row>25</xdr:row>
      <xdr:rowOff>8659</xdr:rowOff>
    </xdr:from>
    <xdr:ext cx="246888" cy="197601"/>
    <xdr:pic>
      <xdr:nvPicPr>
        <xdr:cNvPr id="12" name="Picture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B835C57-AAAD-4854-AAB3-7E4FDE28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biLevel thresh="75000"/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401164" y="3370984"/>
          <a:ext cx="246888" cy="197601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</xdr:col>
      <xdr:colOff>1991589</xdr:colOff>
      <xdr:row>34</xdr:row>
      <xdr:rowOff>8659</xdr:rowOff>
    </xdr:from>
    <xdr:ext cx="246888" cy="201168"/>
    <xdr:pic>
      <xdr:nvPicPr>
        <xdr:cNvPr id="13" name="Picture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3D38A7E-89E6-44CB-A4D1-BE466AE55F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4894984"/>
          <a:ext cx="246888" cy="20116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1991589</xdr:colOff>
      <xdr:row>54</xdr:row>
      <xdr:rowOff>8659</xdr:rowOff>
    </xdr:from>
    <xdr:ext cx="246888" cy="201168"/>
    <xdr:pic>
      <xdr:nvPicPr>
        <xdr:cNvPr id="14" name="Picture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2CDFB0D-3CA1-4223-9312-A4692F54B8F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75619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70</xdr:row>
      <xdr:rowOff>8659</xdr:rowOff>
    </xdr:from>
    <xdr:ext cx="246888" cy="201168"/>
    <xdr:pic>
      <xdr:nvPicPr>
        <xdr:cNvPr id="15" name="Pictur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8EAD783-758F-47D0-8993-D41645AC902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106099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89</xdr:row>
      <xdr:rowOff>8659</xdr:rowOff>
    </xdr:from>
    <xdr:ext cx="246888" cy="201168"/>
    <xdr:pic>
      <xdr:nvPicPr>
        <xdr:cNvPr id="16" name="Picture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6DC038D-A6BB-43A1-89A8-6E35C626641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130864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98</xdr:row>
      <xdr:rowOff>8659</xdr:rowOff>
    </xdr:from>
    <xdr:ext cx="246888" cy="201168"/>
    <xdr:pic>
      <xdr:nvPicPr>
        <xdr:cNvPr id="17" name="Pictur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C123D20-DF9E-423B-B466-531BFA48D6A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148009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119</xdr:row>
      <xdr:rowOff>0</xdr:rowOff>
    </xdr:from>
    <xdr:ext cx="246888" cy="201168"/>
    <xdr:pic>
      <xdr:nvPicPr>
        <xdr:cNvPr id="18" name="Picture 1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BF16B0C-E2A6-4BBC-9A45-FC010FF7E59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1841182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132</xdr:row>
      <xdr:rowOff>8659</xdr:rowOff>
    </xdr:from>
    <xdr:ext cx="246888" cy="201168"/>
    <xdr:pic>
      <xdr:nvPicPr>
        <xdr:cNvPr id="19" name="Picture 1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3C570C1-8EB9-48F0-B8A8-928F7825BF1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201349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140</xdr:row>
      <xdr:rowOff>8659</xdr:rowOff>
    </xdr:from>
    <xdr:ext cx="246888" cy="201168"/>
    <xdr:pic>
      <xdr:nvPicPr>
        <xdr:cNvPr id="20" name="Picture 1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C88E766-8C85-4C59-BE86-857DAD33581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216589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2000249</xdr:colOff>
      <xdr:row>154</xdr:row>
      <xdr:rowOff>8660</xdr:rowOff>
    </xdr:from>
    <xdr:ext cx="246888" cy="201168"/>
    <xdr:pic>
      <xdr:nvPicPr>
        <xdr:cNvPr id="21" name="Picture 2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2BFBF272-6A05-4C87-BEC4-4574A000402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9824" y="2337348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166</xdr:row>
      <xdr:rowOff>8659</xdr:rowOff>
    </xdr:from>
    <xdr:ext cx="246888" cy="201168"/>
    <xdr:pic>
      <xdr:nvPicPr>
        <xdr:cNvPr id="22" name="Picture 2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A129108-5BD5-4606-B2FA-DF594981A14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248974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2000249</xdr:colOff>
      <xdr:row>154</xdr:row>
      <xdr:rowOff>8660</xdr:rowOff>
    </xdr:from>
    <xdr:ext cx="246888" cy="201168"/>
    <xdr:pic>
      <xdr:nvPicPr>
        <xdr:cNvPr id="23" name="Picture 2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2C32DF5F-D681-4EAC-835C-E598A9C4003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9824" y="24002135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70</xdr:row>
      <xdr:rowOff>8659</xdr:rowOff>
    </xdr:from>
    <xdr:ext cx="246888" cy="201168"/>
    <xdr:pic>
      <xdr:nvPicPr>
        <xdr:cNvPr id="24" name="Picture 2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C363852-E9FA-4F73-BBD0-EBD152E69E5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1164" y="10609984"/>
          <a:ext cx="246888" cy="201168"/>
        </a:xfrm>
        <a:prstGeom prst="rect">
          <a:avLst/>
        </a:prstGeom>
      </xdr:spPr>
    </xdr:pic>
    <xdr:clientData/>
  </xdr:oneCellAnchor>
  <xdr:oneCellAnchor>
    <xdr:from>
      <xdr:col>3</xdr:col>
      <xdr:colOff>1991589</xdr:colOff>
      <xdr:row>195</xdr:row>
      <xdr:rowOff>8659</xdr:rowOff>
    </xdr:from>
    <xdr:ext cx="246888" cy="201168"/>
    <xdr:pic>
      <xdr:nvPicPr>
        <xdr:cNvPr id="26" name="Picture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C98A190-A780-4980-ADBA-E739EAA204E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1639" y="26640559"/>
          <a:ext cx="246888" cy="20116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484188</xdr:colOff>
      <xdr:row>1</xdr:row>
      <xdr:rowOff>127000</xdr:rowOff>
    </xdr:from>
    <xdr:to>
      <xdr:col>11</xdr:col>
      <xdr:colOff>206375</xdr:colOff>
      <xdr:row>12</xdr:row>
      <xdr:rowOff>31751</xdr:rowOff>
    </xdr:to>
    <xdr:sp macro="" textlink="">
      <xdr:nvSpPr>
        <xdr:cNvPr id="3" name="Rectangle: Single Corner Snipped 2">
          <a:extLst>
            <a:ext uri="{FF2B5EF4-FFF2-40B4-BE49-F238E27FC236}">
              <a16:creationId xmlns:a16="http://schemas.microsoft.com/office/drawing/2014/main" id="{8DF89AC8-7DF7-43E0-A023-1EEB26D1CF01}"/>
            </a:ext>
          </a:extLst>
        </xdr:cNvPr>
        <xdr:cNvSpPr/>
      </xdr:nvSpPr>
      <xdr:spPr>
        <a:xfrm>
          <a:off x="484188" y="317500"/>
          <a:ext cx="6445250" cy="2000251"/>
        </a:xfrm>
        <a:prstGeom prst="snip1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>
            <a:buFont typeface="Courier New" panose="02070309020205020404" pitchFamily="49" charset="0"/>
            <a:buNone/>
          </a:pPr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Upcoming Additions</a:t>
          </a:r>
        </a:p>
        <a:p>
          <a:pPr marL="171450" indent="-171450" algn="l">
            <a:buFont typeface="Courier New" panose="02070309020205020404" pitchFamily="49" charset="0"/>
            <a:buChar char="o"/>
          </a:pPr>
          <a:r>
            <a:rPr lang="en-US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Metric glossary</a:t>
          </a:r>
          <a:r>
            <a:rPr lang="en-US" sz="1200"/>
            <a:t> </a:t>
          </a:r>
        </a:p>
        <a:p>
          <a:pPr marL="171450" indent="-171450" algn="l">
            <a:buFont typeface="Courier New" panose="02070309020205020404" pitchFamily="49" charset="0"/>
            <a:buChar char="o"/>
          </a:pPr>
          <a:r>
            <a:rPr lang="en-US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Ability to refer notes related to metric fluctuations</a:t>
          </a:r>
          <a:r>
            <a:rPr lang="en-US" sz="1200"/>
            <a:t> (like an</a:t>
          </a:r>
          <a:r>
            <a:rPr lang="en-US" sz="1200" baseline="0"/>
            <a:t> event log)</a:t>
          </a:r>
          <a:endParaRPr lang="en-US" sz="1200"/>
        </a:p>
        <a:p>
          <a:pPr marL="171450" indent="-171450" algn="l">
            <a:buFont typeface="Courier New" panose="02070309020205020404" pitchFamily="49" charset="0"/>
            <a:buChar char="o"/>
          </a:pPr>
          <a:r>
            <a:rPr lang="en-US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Weekly tab (similar</a:t>
          </a:r>
          <a:r>
            <a:rPr lang="en-US" sz="12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daily performance monitoring)</a:t>
          </a:r>
          <a:endParaRPr lang="en-US" sz="1200"/>
        </a:p>
        <a:p>
          <a:pPr marL="171450" indent="-171450" algn="l">
            <a:buFont typeface="Courier New" panose="02070309020205020404" pitchFamily="49" charset="0"/>
            <a:buChar char="o"/>
          </a:pPr>
          <a:r>
            <a:rPr lang="en-US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Links to specific adobe dashboards for detailed views</a:t>
          </a:r>
          <a:endParaRPr lang="en-US" sz="1200"/>
        </a:p>
      </xdr:txBody>
    </xdr:sp>
    <xdr:clientData/>
  </xdr:twoCellAnchor>
  <xdr:twoCellAnchor>
    <xdr:from>
      <xdr:col>0</xdr:col>
      <xdr:colOff>484188</xdr:colOff>
      <xdr:row>13</xdr:row>
      <xdr:rowOff>15875</xdr:rowOff>
    </xdr:from>
    <xdr:to>
      <xdr:col>11</xdr:col>
      <xdr:colOff>269875</xdr:colOff>
      <xdr:row>23</xdr:row>
      <xdr:rowOff>127002</xdr:rowOff>
    </xdr:to>
    <xdr:sp macro="" textlink="">
      <xdr:nvSpPr>
        <xdr:cNvPr id="4" name="Rectangle: Single Corner Snipped 3">
          <a:extLst>
            <a:ext uri="{FF2B5EF4-FFF2-40B4-BE49-F238E27FC236}">
              <a16:creationId xmlns:a16="http://schemas.microsoft.com/office/drawing/2014/main" id="{F9AAAE97-484D-4EED-8BEB-7D90F6F7F8B0}"/>
            </a:ext>
          </a:extLst>
        </xdr:cNvPr>
        <xdr:cNvSpPr/>
      </xdr:nvSpPr>
      <xdr:spPr>
        <a:xfrm>
          <a:off x="484188" y="2492375"/>
          <a:ext cx="6508750" cy="2016127"/>
        </a:xfrm>
        <a:prstGeom prst="snip1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>
            <a:buFont typeface="Courier New" panose="02070309020205020404" pitchFamily="49" charset="0"/>
            <a:buNone/>
          </a:pPr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Ideas</a:t>
          </a:r>
          <a:r>
            <a:rPr lang="en-US" sz="12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Explore</a:t>
          </a:r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 algn="l">
            <a:buFont typeface="Courier New" panose="02070309020205020404" pitchFamily="49" charset="0"/>
            <a:buChar char="o"/>
          </a:pP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Ability to copy the dashboard  picture into an email body</a:t>
          </a:r>
        </a:p>
        <a:p>
          <a:pPr marL="171450" marR="0" lvl="0" indent="-17145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Courier New" panose="02070309020205020404" pitchFamily="49" charset="0"/>
            <a:buChar char="o"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Migrate to PowerBI or Tableau,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Why?</a:t>
          </a:r>
        </a:p>
        <a:p>
          <a:pPr marL="171450" marR="0" lvl="0" indent="-17145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Courier New" panose="02070309020205020404" pitchFamily="49" charset="0"/>
            <a:buChar char="o"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1.Ability to integrate other data sources (like containment rate for each feature)</a:t>
          </a:r>
        </a:p>
        <a:p>
          <a:pPr marL="171450" marR="0" lvl="0" indent="-17145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Courier New" panose="02070309020205020404" pitchFamily="49" charset="0"/>
            <a:buChar char="o"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Better Visuals? What visuals do we need?</a:t>
          </a:r>
          <a:endParaRPr lang="en-US">
            <a:effectLst/>
          </a:endParaRPr>
        </a:p>
        <a:p>
          <a:pPr marL="171450" marR="0" lvl="0" indent="-17145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Courier New" panose="02070309020205020404" pitchFamily="49" charset="0"/>
            <a:buChar char="o"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Ability to create alerts based on data (possible in tableau, powerBI?)</a:t>
          </a:r>
        </a:p>
        <a:p>
          <a:pPr marL="171450" marR="0" lvl="0" indent="-17145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Courier New" panose="02070309020205020404" pitchFamily="49" charset="0"/>
            <a:buChar char="o"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Publish with view in email body</a:t>
          </a:r>
        </a:p>
        <a:p>
          <a:pPr marL="171450" marR="0" lvl="0" indent="-17145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Courier New" panose="02070309020205020404" pitchFamily="49" charset="0"/>
            <a:buChar char="o"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Ability to publish on cloud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effectLst/>
            </a:rPr>
            <a:t> </a:t>
          </a:r>
        </a:p>
        <a:p>
          <a:pPr marL="171450" indent="-171450" algn="l">
            <a:buFont typeface="Courier New" panose="02070309020205020404" pitchFamily="49" charset="0"/>
            <a:buChar char="o"/>
          </a:pPr>
          <a:endParaRPr lang="en-US" sz="1200"/>
        </a:p>
      </xdr:txBody>
    </xdr:sp>
    <xdr:clientData/>
  </xdr:twoCellAnchor>
  <xdr:twoCellAnchor editAs="oneCell">
    <xdr:from>
      <xdr:col>6</xdr:col>
      <xdr:colOff>388936</xdr:colOff>
      <xdr:row>5</xdr:row>
      <xdr:rowOff>87311</xdr:rowOff>
    </xdr:from>
    <xdr:to>
      <xdr:col>7</xdr:col>
      <xdr:colOff>52068</xdr:colOff>
      <xdr:row>6</xdr:row>
      <xdr:rowOff>171131</xdr:rowOff>
    </xdr:to>
    <xdr:pic>
      <xdr:nvPicPr>
        <xdr:cNvPr id="5" name="Graphic 4" descr="Checkbox Checked outline">
          <a:extLst>
            <a:ext uri="{FF2B5EF4-FFF2-40B4-BE49-F238E27FC236}">
              <a16:creationId xmlns:a16="http://schemas.microsoft.com/office/drawing/2014/main" id="{D7C30E56-A849-5532-3C5C-982830B1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056061" y="103981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6</xdr:col>
      <xdr:colOff>380998</xdr:colOff>
      <xdr:row>6</xdr:row>
      <xdr:rowOff>103185</xdr:rowOff>
    </xdr:from>
    <xdr:to>
      <xdr:col>7</xdr:col>
      <xdr:colOff>44130</xdr:colOff>
      <xdr:row>7</xdr:row>
      <xdr:rowOff>187005</xdr:rowOff>
    </xdr:to>
    <xdr:pic>
      <xdr:nvPicPr>
        <xdr:cNvPr id="6" name="Graphic 5" descr="Checkbox Checked outline">
          <a:extLst>
            <a:ext uri="{FF2B5EF4-FFF2-40B4-BE49-F238E27FC236}">
              <a16:creationId xmlns:a16="http://schemas.microsoft.com/office/drawing/2014/main" id="{6655BEFE-344C-2D53-FF97-E7643ACF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048123" y="1246185"/>
          <a:ext cx="274320" cy="274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ustomProperty" Target="../customProperty12.bin"/><Relationship Id="rId18" Type="http://schemas.openxmlformats.org/officeDocument/2006/relationships/customProperty" Target="../customProperty17.bin"/><Relationship Id="rId26" Type="http://schemas.openxmlformats.org/officeDocument/2006/relationships/customProperty" Target="../customProperty25.bin"/><Relationship Id="rId3" Type="http://schemas.openxmlformats.org/officeDocument/2006/relationships/customProperty" Target="../customProperty2.bin"/><Relationship Id="rId21" Type="http://schemas.openxmlformats.org/officeDocument/2006/relationships/customProperty" Target="../customProperty20.bin"/><Relationship Id="rId7" Type="http://schemas.openxmlformats.org/officeDocument/2006/relationships/customProperty" Target="../customProperty6.bin"/><Relationship Id="rId12" Type="http://schemas.openxmlformats.org/officeDocument/2006/relationships/customProperty" Target="../customProperty11.bin"/><Relationship Id="rId17" Type="http://schemas.openxmlformats.org/officeDocument/2006/relationships/customProperty" Target="../customProperty16.bin"/><Relationship Id="rId25" Type="http://schemas.openxmlformats.org/officeDocument/2006/relationships/customProperty" Target="../customProperty24.bin"/><Relationship Id="rId33" Type="http://schemas.openxmlformats.org/officeDocument/2006/relationships/customProperty" Target="../customProperty32.bin"/><Relationship Id="rId2" Type="http://schemas.openxmlformats.org/officeDocument/2006/relationships/customProperty" Target="../customProperty1.bin"/><Relationship Id="rId16" Type="http://schemas.openxmlformats.org/officeDocument/2006/relationships/customProperty" Target="../customProperty15.bin"/><Relationship Id="rId20" Type="http://schemas.openxmlformats.org/officeDocument/2006/relationships/customProperty" Target="../customProperty19.bin"/><Relationship Id="rId29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11" Type="http://schemas.openxmlformats.org/officeDocument/2006/relationships/customProperty" Target="../customProperty10.bin"/><Relationship Id="rId24" Type="http://schemas.openxmlformats.org/officeDocument/2006/relationships/customProperty" Target="../customProperty23.bin"/><Relationship Id="rId32" Type="http://schemas.openxmlformats.org/officeDocument/2006/relationships/customProperty" Target="../customProperty31.bin"/><Relationship Id="rId5" Type="http://schemas.openxmlformats.org/officeDocument/2006/relationships/customProperty" Target="../customProperty4.bin"/><Relationship Id="rId15" Type="http://schemas.openxmlformats.org/officeDocument/2006/relationships/customProperty" Target="../customProperty14.bin"/><Relationship Id="rId23" Type="http://schemas.openxmlformats.org/officeDocument/2006/relationships/customProperty" Target="../customProperty22.bin"/><Relationship Id="rId28" Type="http://schemas.openxmlformats.org/officeDocument/2006/relationships/customProperty" Target="../customProperty27.bin"/><Relationship Id="rId10" Type="http://schemas.openxmlformats.org/officeDocument/2006/relationships/customProperty" Target="../customProperty9.bin"/><Relationship Id="rId19" Type="http://schemas.openxmlformats.org/officeDocument/2006/relationships/customProperty" Target="../customProperty18.bin"/><Relationship Id="rId31" Type="http://schemas.openxmlformats.org/officeDocument/2006/relationships/customProperty" Target="../customProperty30.bin"/><Relationship Id="rId4" Type="http://schemas.openxmlformats.org/officeDocument/2006/relationships/customProperty" Target="../customProperty3.bin"/><Relationship Id="rId9" Type="http://schemas.openxmlformats.org/officeDocument/2006/relationships/customProperty" Target="../customProperty8.bin"/><Relationship Id="rId14" Type="http://schemas.openxmlformats.org/officeDocument/2006/relationships/customProperty" Target="../customProperty13.bin"/><Relationship Id="rId22" Type="http://schemas.openxmlformats.org/officeDocument/2006/relationships/customProperty" Target="../customProperty21.bin"/><Relationship Id="rId27" Type="http://schemas.openxmlformats.org/officeDocument/2006/relationships/customProperty" Target="../customProperty26.bin"/><Relationship Id="rId30" Type="http://schemas.openxmlformats.org/officeDocument/2006/relationships/customProperty" Target="../customProperty29.bin"/><Relationship Id="rId8" Type="http://schemas.openxmlformats.org/officeDocument/2006/relationships/customProperty" Target="../customProperty7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3.bin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5.an.adobe.com/x/5_k7qv8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5.an.adobe.com/x/5_gyizi" TargetMode="External"/><Relationship Id="rId13" Type="http://schemas.openxmlformats.org/officeDocument/2006/relationships/hyperlink" Target="https://www5.an.adobe.com/x/5_k7qv8" TargetMode="External"/><Relationship Id="rId3" Type="http://schemas.openxmlformats.org/officeDocument/2006/relationships/hyperlink" Target="https://www5.an.adobe.com/x/5_g4769" TargetMode="External"/><Relationship Id="rId7" Type="http://schemas.openxmlformats.org/officeDocument/2006/relationships/hyperlink" Target="https://www5.an.adobe.com/x/5_gyodh" TargetMode="External"/><Relationship Id="rId12" Type="http://schemas.openxmlformats.org/officeDocument/2006/relationships/hyperlink" Target="https://www5.an.adobe.com/x/5_i2cjp" TargetMode="External"/><Relationship Id="rId2" Type="http://schemas.openxmlformats.org/officeDocument/2006/relationships/hyperlink" Target="https://www5.an.adobe.com/x/5_i2cjp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5.an.adobe.com/x/5_gyiuw" TargetMode="External"/><Relationship Id="rId6" Type="http://schemas.openxmlformats.org/officeDocument/2006/relationships/hyperlink" Target="https://www5.an.adobe.com/x/5_k7qv8" TargetMode="External"/><Relationship Id="rId11" Type="http://schemas.openxmlformats.org/officeDocument/2006/relationships/hyperlink" Target="https://www5.an.adobe.com/x/5_g7fmv" TargetMode="External"/><Relationship Id="rId5" Type="http://schemas.openxmlformats.org/officeDocument/2006/relationships/hyperlink" Target="https://www5.an.adobe.com/x/5_gyodc" TargetMode="External"/><Relationship Id="rId15" Type="http://schemas.openxmlformats.org/officeDocument/2006/relationships/customProperty" Target="../customProperty34.bin"/><Relationship Id="rId10" Type="http://schemas.openxmlformats.org/officeDocument/2006/relationships/hyperlink" Target="https://www5.an.adobe.com/x/5_gyq96" TargetMode="External"/><Relationship Id="rId4" Type="http://schemas.openxmlformats.org/officeDocument/2006/relationships/hyperlink" Target="https://www5.an.adobe.com/x/5_gyiss" TargetMode="External"/><Relationship Id="rId9" Type="http://schemas.openxmlformats.org/officeDocument/2006/relationships/hyperlink" Target="https://www5.an.adobe.com/x/5_gyj00" TargetMode="External"/><Relationship Id="rId1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8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39997558519241921"/>
  </sheetPr>
  <dimension ref="B2:CQ715"/>
  <sheetViews>
    <sheetView showWhiteSpace="0" zoomScaleNormal="100" workbookViewId="0">
      <pane xSplit="4" topLeftCell="E1" activePane="topRight" state="frozen"/>
      <selection pane="topRight"/>
    </sheetView>
  </sheetViews>
  <sheetFormatPr defaultRowHeight="12.75" x14ac:dyDescent="0.2"/>
  <cols>
    <col min="1" max="1" width="9.140625" style="25"/>
    <col min="2" max="2" width="50.5703125" style="25" customWidth="1"/>
    <col min="3" max="3" width="76.140625" style="25" customWidth="1"/>
    <col min="4" max="4" width="19" style="25" bestFit="1" customWidth="1"/>
    <col min="5" max="5" width="10.42578125" style="25" bestFit="1" customWidth="1"/>
    <col min="6" max="88" width="10.5703125" style="25" bestFit="1" customWidth="1"/>
    <col min="89" max="93" width="10.85546875" style="25" customWidth="1"/>
    <col min="94" max="94" width="10.85546875" style="25" bestFit="1" customWidth="1"/>
    <col min="95" max="95" width="10.42578125" style="25" bestFit="1" customWidth="1"/>
    <col min="96" max="16384" width="9.140625" style="25"/>
  </cols>
  <sheetData>
    <row r="2" spans="2:94" ht="13.5" customHeight="1" x14ac:dyDescent="0.2">
      <c r="B2" s="26"/>
      <c r="E2" s="214" t="str">
        <f>WEEKNUM(E4)&amp;"/"&amp;YEAR(E4)</f>
      </c>
      <c r="F2" s="214" t="str">
        <f t="shared" ref="F2:BQ2" si="0">WEEKNUM(F4)&amp;"/"&amp;YEAR(F4)</f>
      </c>
      <c r="G2" s="214" t="str">
        <f t="shared" si="0"/>
      </c>
      <c r="H2" s="214" t="str">
        <f t="shared" si="0"/>
      </c>
      <c r="I2" s="214" t="str">
        <f t="shared" si="0"/>
      </c>
      <c r="J2" s="214" t="str">
        <f t="shared" si="0"/>
      </c>
      <c r="K2" s="214" t="str">
        <f t="shared" si="0"/>
      </c>
      <c r="L2" s="214" t="str">
        <f t="shared" si="0"/>
      </c>
      <c r="M2" s="214" t="str">
        <f t="shared" si="0"/>
      </c>
      <c r="N2" s="214" t="str">
        <f t="shared" si="0"/>
      </c>
      <c r="O2" s="214" t="str">
        <f t="shared" si="0"/>
      </c>
      <c r="P2" s="214" t="str">
        <f t="shared" si="0"/>
      </c>
      <c r="Q2" s="214" t="str">
        <f t="shared" si="0"/>
      </c>
      <c r="R2" s="214" t="str">
        <f t="shared" si="0"/>
      </c>
      <c r="S2" s="214" t="str">
        <f t="shared" si="0"/>
      </c>
      <c r="T2" s="214" t="str">
        <f t="shared" si="0"/>
      </c>
      <c r="U2" s="214" t="str">
        <f t="shared" si="0"/>
      </c>
      <c r="V2" s="214" t="str">
        <f t="shared" si="0"/>
      </c>
      <c r="W2" s="214" t="str">
        <f t="shared" si="0"/>
      </c>
      <c r="X2" s="214" t="str">
        <f t="shared" si="0"/>
      </c>
      <c r="Y2" s="214" t="str">
        <f t="shared" si="0"/>
      </c>
      <c r="Z2" s="214" t="str">
        <f t="shared" si="0"/>
      </c>
      <c r="AA2" s="214" t="str">
        <f t="shared" si="0"/>
      </c>
      <c r="AB2" s="214" t="str">
        <f t="shared" si="0"/>
      </c>
      <c r="AC2" s="214" t="str">
        <f t="shared" si="0"/>
      </c>
      <c r="AD2" s="214" t="str">
        <f t="shared" si="0"/>
      </c>
      <c r="AE2" s="214" t="str">
        <f t="shared" si="0"/>
      </c>
      <c r="AF2" s="214" t="str">
        <f t="shared" si="0"/>
      </c>
      <c r="AG2" s="214" t="str">
        <f t="shared" si="0"/>
      </c>
      <c r="AH2" s="214" t="str">
        <f t="shared" si="0"/>
      </c>
      <c r="AI2" s="214" t="str">
        <f t="shared" si="0"/>
      </c>
      <c r="AJ2" s="214" t="str">
        <f t="shared" si="0"/>
      </c>
      <c r="AK2" s="214" t="str">
        <f t="shared" si="0"/>
      </c>
      <c r="AL2" s="214" t="str">
        <f t="shared" si="0"/>
      </c>
      <c r="AM2" s="214" t="str">
        <f t="shared" si="0"/>
      </c>
      <c r="AN2" s="214" t="str">
        <f t="shared" si="0"/>
      </c>
      <c r="AO2" s="214" t="str">
        <f t="shared" si="0"/>
      </c>
      <c r="AP2" s="214" t="str">
        <f t="shared" si="0"/>
      </c>
      <c r="AQ2" s="214" t="str">
        <f t="shared" si="0"/>
      </c>
      <c r="AR2" s="214" t="str">
        <f t="shared" si="0"/>
      </c>
      <c r="AS2" s="214" t="str">
        <f t="shared" si="0"/>
      </c>
      <c r="AT2" s="214" t="str">
        <f t="shared" si="0"/>
      </c>
      <c r="AU2" s="214" t="str">
        <f t="shared" si="0"/>
      </c>
      <c r="AV2" s="214" t="str">
        <f t="shared" si="0"/>
      </c>
      <c r="AW2" s="214" t="str">
        <f t="shared" si="0"/>
      </c>
      <c r="AX2" s="214" t="str">
        <f t="shared" si="0"/>
      </c>
      <c r="AY2" s="214" t="str">
        <f t="shared" si="0"/>
      </c>
      <c r="AZ2" s="214" t="str">
        <f t="shared" si="0"/>
      </c>
      <c r="BA2" s="214" t="str">
        <f t="shared" si="0"/>
      </c>
      <c r="BB2" s="214" t="str">
        <f t="shared" si="0"/>
      </c>
      <c r="BC2" s="214" t="str">
        <f t="shared" si="0"/>
      </c>
      <c r="BD2" s="214" t="str">
        <f t="shared" si="0"/>
      </c>
      <c r="BE2" s="214" t="str">
        <f t="shared" si="0"/>
      </c>
      <c r="BF2" s="214" t="str">
        <f t="shared" si="0"/>
      </c>
      <c r="BG2" s="214" t="str">
        <f t="shared" si="0"/>
      </c>
      <c r="BH2" s="214" t="str">
        <f t="shared" si="0"/>
      </c>
      <c r="BI2" s="214" t="str">
        <f t="shared" si="0"/>
      </c>
      <c r="BJ2" s="214" t="str">
        <f t="shared" si="0"/>
      </c>
      <c r="BK2" s="214" t="str">
        <f t="shared" si="0"/>
      </c>
      <c r="BL2" s="214" t="str">
        <f t="shared" si="0"/>
      </c>
      <c r="BM2" s="214" t="str">
        <f t="shared" si="0"/>
      </c>
      <c r="BN2" s="214" t="str">
        <f t="shared" si="0"/>
      </c>
      <c r="BO2" s="214" t="str">
        <f t="shared" si="0"/>
      </c>
      <c r="BP2" s="214" t="str">
        <f t="shared" si="0"/>
      </c>
      <c r="BQ2" s="214" t="str">
        <f t="shared" si="0"/>
      </c>
      <c r="BR2" s="214" t="str">
        <f t="shared" ref="BR2:CP2" si="1">WEEKNUM(BR4)&amp;"/"&amp;YEAR(BR4)</f>
      </c>
      <c r="BS2" s="214" t="str">
        <f t="shared" si="1"/>
      </c>
      <c r="BT2" s="214" t="str">
        <f t="shared" si="1"/>
      </c>
      <c r="BU2" s="214" t="str">
        <f t="shared" si="1"/>
      </c>
      <c r="BV2" s="214" t="str">
        <f t="shared" si="1"/>
      </c>
      <c r="BW2" s="214" t="str">
        <f t="shared" si="1"/>
      </c>
      <c r="BX2" s="214" t="str">
        <f t="shared" si="1"/>
      </c>
      <c r="BY2" s="214" t="str">
        <f t="shared" si="1"/>
      </c>
      <c r="BZ2" s="214" t="str">
        <f t="shared" si="1"/>
      </c>
      <c r="CA2" s="214" t="str">
        <f t="shared" si="1"/>
      </c>
      <c r="CB2" s="214" t="str">
        <f t="shared" si="1"/>
      </c>
      <c r="CC2" s="214" t="str">
        <f t="shared" si="1"/>
      </c>
      <c r="CD2" s="214" t="str">
        <f t="shared" si="1"/>
      </c>
      <c r="CE2" s="214" t="str">
        <f t="shared" si="1"/>
      </c>
      <c r="CF2" s="214" t="str">
        <f t="shared" si="1"/>
      </c>
      <c r="CG2" s="214" t="str">
        <f t="shared" si="1"/>
      </c>
      <c r="CH2" s="214" t="str">
        <f t="shared" si="1"/>
      </c>
      <c r="CI2" s="214" t="str">
        <f t="shared" si="1"/>
      </c>
      <c r="CJ2" s="214" t="str">
        <f t="shared" si="1"/>
      </c>
      <c r="CK2" s="214" t="str">
        <f t="shared" si="1"/>
      </c>
      <c r="CL2" s="214" t="str">
        <f t="shared" si="1"/>
      </c>
      <c r="CM2" s="214" t="str">
        <f t="shared" si="1"/>
      </c>
      <c r="CN2" s="214" t="str">
        <f t="shared" si="1"/>
      </c>
      <c r="CO2" s="214" t="str">
        <f t="shared" si="1"/>
      </c>
      <c r="CP2" s="214" t="str">
        <f t="shared" si="1"/>
      </c>
    </row>
    <row r="3" spans="2:94" x14ac:dyDescent="0.2">
      <c r="B3" s="25">
        <v>1</v>
      </c>
      <c r="C3" s="25">
        <f>B3+1</f>
      </c>
      <c r="D3" s="25">
        <f t="shared" ref="D3:BO3" si="2">C3+1</f>
      </c>
      <c r="E3" s="25">
        <f t="shared" si="2"/>
      </c>
      <c r="F3" s="25">
        <f t="shared" si="2"/>
      </c>
      <c r="G3" s="25">
        <f t="shared" si="2"/>
      </c>
      <c r="H3" s="25">
        <f t="shared" si="2"/>
      </c>
      <c r="I3" s="25">
        <f t="shared" si="2"/>
      </c>
      <c r="J3" s="26">
        <f t="shared" si="2"/>
      </c>
      <c r="K3" s="25">
        <f t="shared" si="2"/>
      </c>
      <c r="L3" s="25">
        <f t="shared" si="2"/>
      </c>
      <c r="M3" s="25">
        <f t="shared" si="2"/>
      </c>
      <c r="N3" s="25">
        <f t="shared" si="2"/>
      </c>
      <c r="O3" s="25">
        <f t="shared" si="2"/>
      </c>
      <c r="P3" s="25">
        <f t="shared" si="2"/>
      </c>
      <c r="Q3" s="26">
        <f t="shared" si="2"/>
      </c>
      <c r="R3" s="25">
        <f t="shared" si="2"/>
      </c>
      <c r="S3" s="25">
        <f t="shared" si="2"/>
      </c>
      <c r="T3" s="25">
        <f t="shared" si="2"/>
      </c>
      <c r="U3" s="25">
        <f t="shared" si="2"/>
      </c>
      <c r="V3" s="25">
        <f t="shared" si="2"/>
      </c>
      <c r="W3" s="25">
        <f t="shared" si="2"/>
      </c>
      <c r="X3" s="26">
        <f t="shared" si="2"/>
      </c>
      <c r="Y3" s="25">
        <f t="shared" si="2"/>
      </c>
      <c r="Z3" s="25">
        <f t="shared" si="2"/>
      </c>
      <c r="AA3" s="25">
        <f t="shared" si="2"/>
      </c>
      <c r="AB3" s="25">
        <f t="shared" si="2"/>
      </c>
      <c r="AC3" s="25">
        <f t="shared" si="2"/>
      </c>
      <c r="AD3" s="25">
        <f t="shared" si="2"/>
      </c>
      <c r="AE3" s="26">
        <f t="shared" si="2"/>
      </c>
      <c r="AF3" s="25">
        <f t="shared" si="2"/>
      </c>
      <c r="AG3" s="25">
        <f t="shared" si="2"/>
      </c>
      <c r="AH3" s="25">
        <f t="shared" si="2"/>
      </c>
      <c r="AI3" s="25">
        <f t="shared" si="2"/>
      </c>
      <c r="AJ3" s="25">
        <f t="shared" si="2"/>
      </c>
      <c r="AK3" s="25">
        <f t="shared" si="2"/>
      </c>
      <c r="AL3" s="26">
        <f t="shared" si="2"/>
      </c>
      <c r="AM3" s="25">
        <f t="shared" si="2"/>
      </c>
      <c r="AN3" s="25">
        <f t="shared" si="2"/>
      </c>
      <c r="AO3" s="25">
        <f t="shared" si="2"/>
      </c>
      <c r="AP3" s="25">
        <f t="shared" si="2"/>
      </c>
      <c r="AQ3" s="25">
        <f t="shared" si="2"/>
      </c>
      <c r="AR3" s="25">
        <f t="shared" si="2"/>
      </c>
      <c r="AS3" s="26">
        <f t="shared" si="2"/>
      </c>
      <c r="AT3" s="25">
        <f t="shared" si="2"/>
      </c>
      <c r="AU3" s="25">
        <f t="shared" si="2"/>
      </c>
      <c r="AV3" s="25">
        <f t="shared" si="2"/>
      </c>
      <c r="AW3" s="25">
        <f t="shared" si="2"/>
      </c>
      <c r="AX3" s="25">
        <f t="shared" si="2"/>
      </c>
      <c r="AY3" s="25">
        <f t="shared" si="2"/>
      </c>
      <c r="AZ3" s="26">
        <f t="shared" si="2"/>
      </c>
      <c r="BA3" s="25">
        <f t="shared" si="2"/>
      </c>
      <c r="BB3" s="25">
        <f t="shared" si="2"/>
      </c>
      <c r="BC3" s="25">
        <f t="shared" si="2"/>
      </c>
      <c r="BD3" s="25">
        <f t="shared" si="2"/>
      </c>
      <c r="BE3" s="25">
        <f t="shared" si="2"/>
      </c>
      <c r="BF3" s="25">
        <f t="shared" si="2"/>
      </c>
      <c r="BG3" s="26">
        <f t="shared" si="2"/>
      </c>
      <c r="BH3" s="25">
        <f t="shared" si="2"/>
      </c>
      <c r="BI3" s="25">
        <f t="shared" si="2"/>
      </c>
      <c r="BJ3" s="25">
        <f t="shared" si="2"/>
      </c>
      <c r="BK3" s="25">
        <f t="shared" si="2"/>
      </c>
      <c r="BL3" s="25">
        <f t="shared" si="2"/>
      </c>
      <c r="BM3" s="25">
        <f t="shared" si="2"/>
      </c>
      <c r="BN3" s="26">
        <f t="shared" si="2"/>
      </c>
      <c r="BO3" s="25">
        <f t="shared" si="2"/>
      </c>
      <c r="BP3" s="25">
        <f t="shared" ref="BP3:CP3" si="3">BO3+1</f>
      </c>
      <c r="BQ3" s="25">
        <f t="shared" si="3"/>
      </c>
      <c r="BR3" s="25">
        <f t="shared" si="3"/>
      </c>
      <c r="BS3" s="25">
        <f t="shared" si="3"/>
      </c>
      <c r="BT3" s="25">
        <f t="shared" si="3"/>
      </c>
      <c r="BU3" s="26">
        <f t="shared" si="3"/>
      </c>
      <c r="BV3" s="25">
        <f t="shared" si="3"/>
      </c>
      <c r="BW3" s="25">
        <f t="shared" si="3"/>
      </c>
      <c r="BX3" s="25">
        <f t="shared" si="3"/>
      </c>
      <c r="BY3" s="25">
        <f t="shared" si="3"/>
      </c>
      <c r="BZ3" s="25">
        <f t="shared" si="3"/>
      </c>
      <c r="CA3" s="25">
        <f t="shared" si="3"/>
      </c>
      <c r="CB3" s="26">
        <f t="shared" si="3"/>
      </c>
      <c r="CC3" s="25">
        <f t="shared" si="3"/>
      </c>
      <c r="CD3" s="25">
        <f t="shared" si="3"/>
      </c>
      <c r="CE3" s="25">
        <f t="shared" si="3"/>
      </c>
      <c r="CF3" s="25">
        <f t="shared" si="3"/>
      </c>
      <c r="CG3" s="25">
        <f t="shared" si="3"/>
      </c>
      <c r="CH3" s="25">
        <f t="shared" si="3"/>
      </c>
      <c r="CI3" s="26">
        <f t="shared" si="3"/>
      </c>
      <c r="CJ3" s="25">
        <f t="shared" si="3"/>
      </c>
      <c r="CK3" s="25">
        <f t="shared" si="3"/>
      </c>
      <c r="CL3" s="25">
        <f t="shared" si="3"/>
      </c>
      <c r="CM3" s="25">
        <f t="shared" si="3"/>
      </c>
      <c r="CN3" s="25">
        <f t="shared" si="3"/>
      </c>
      <c r="CO3" s="25">
        <f t="shared" si="3"/>
      </c>
      <c r="CP3" s="26">
        <f t="shared" si="3"/>
      </c>
    </row>
    <row r="4" spans="2:94" x14ac:dyDescent="0.2">
      <c r="C4" s="36" t="s">
        <v>0</v>
      </c>
      <c r="D4" s="36" t="s">
        <v>1</v>
      </c>
      <c r="E4" s="36">
        <v>45442</v>
      </c>
      <c r="F4" s="36">
        <v>45443</v>
      </c>
      <c r="G4" s="36">
        <v>45444</v>
      </c>
      <c r="H4" s="36">
        <v>45445</v>
      </c>
      <c r="I4" s="36">
        <v>45446</v>
      </c>
      <c r="J4" s="36">
        <v>45447</v>
      </c>
      <c r="K4" s="36">
        <v>45448</v>
      </c>
      <c r="L4" s="36">
        <v>45449</v>
      </c>
      <c r="M4" s="36">
        <v>45450</v>
      </c>
      <c r="N4" s="36">
        <v>45451</v>
      </c>
      <c r="O4" s="36">
        <v>45452</v>
      </c>
      <c r="P4" s="36">
        <v>45453</v>
      </c>
      <c r="Q4" s="36">
        <v>45454</v>
      </c>
      <c r="R4" s="36">
        <v>45455</v>
      </c>
      <c r="S4" s="36">
        <v>45456</v>
      </c>
      <c r="T4" s="36">
        <v>45457</v>
      </c>
      <c r="U4" s="36">
        <v>45458</v>
      </c>
      <c r="V4" s="36">
        <v>45459</v>
      </c>
      <c r="W4" s="36">
        <v>45460</v>
      </c>
      <c r="X4" s="36">
        <v>45461</v>
      </c>
      <c r="Y4" s="36">
        <v>45462</v>
      </c>
      <c r="Z4" s="36">
        <v>45463</v>
      </c>
      <c r="AA4" s="36">
        <v>45464</v>
      </c>
      <c r="AB4" s="36">
        <v>45465</v>
      </c>
      <c r="AC4" s="36">
        <v>45466</v>
      </c>
      <c r="AD4" s="36">
        <v>45467</v>
      </c>
      <c r="AE4" s="36">
        <v>45468</v>
      </c>
      <c r="AF4" s="36">
        <v>45469</v>
      </c>
      <c r="AG4" s="36">
        <v>45470</v>
      </c>
      <c r="AH4" s="36">
        <v>45471</v>
      </c>
      <c r="AI4" s="36">
        <v>45472</v>
      </c>
      <c r="AJ4" s="36">
        <v>45473</v>
      </c>
      <c r="AK4" s="36">
        <v>45474</v>
      </c>
      <c r="AL4" s="36">
        <v>45475</v>
      </c>
      <c r="AM4" s="36">
        <v>45476</v>
      </c>
      <c r="AN4" s="36">
        <v>45477</v>
      </c>
      <c r="AO4" s="36">
        <v>45478</v>
      </c>
      <c r="AP4" s="36">
        <v>45479</v>
      </c>
      <c r="AQ4" s="36">
        <v>45480</v>
      </c>
      <c r="AR4" s="36">
        <v>45481</v>
      </c>
      <c r="AS4" s="36">
        <v>45482</v>
      </c>
      <c r="AT4" s="36">
        <v>45483</v>
      </c>
      <c r="AU4" s="36">
        <v>45484</v>
      </c>
      <c r="AV4" s="36">
        <v>45485</v>
      </c>
      <c r="AW4" s="36">
        <v>45486</v>
      </c>
      <c r="AX4" s="36">
        <v>45487</v>
      </c>
      <c r="AY4" s="36">
        <v>45488</v>
      </c>
      <c r="AZ4" s="36">
        <v>45489</v>
      </c>
      <c r="BA4" s="36">
        <v>45490</v>
      </c>
      <c r="BB4" s="36">
        <v>45491</v>
      </c>
      <c r="BC4" s="36">
        <v>45492</v>
      </c>
      <c r="BD4" s="36">
        <v>45493</v>
      </c>
      <c r="BE4" s="36">
        <v>45494</v>
      </c>
      <c r="BF4" s="36">
        <v>45495</v>
      </c>
      <c r="BG4" s="36">
        <v>45496</v>
      </c>
      <c r="BH4" s="36">
        <v>45497</v>
      </c>
      <c r="BI4" s="36">
        <v>45498</v>
      </c>
      <c r="BJ4" s="36">
        <v>45499</v>
      </c>
      <c r="BK4" s="36">
        <v>45500</v>
      </c>
      <c r="BL4" s="36">
        <v>45501</v>
      </c>
      <c r="BM4" s="36">
        <v>45502</v>
      </c>
      <c r="BN4" s="36">
        <v>45503</v>
      </c>
      <c r="BO4" s="36">
        <v>45504</v>
      </c>
      <c r="BP4" s="36">
        <v>45505</v>
      </c>
      <c r="BQ4" s="36">
        <v>45506</v>
      </c>
      <c r="BR4" s="36">
        <v>45507</v>
      </c>
      <c r="BS4" s="36">
        <v>45508</v>
      </c>
      <c r="BT4" s="36">
        <v>45509</v>
      </c>
      <c r="BU4" s="36">
        <v>45510</v>
      </c>
      <c r="BV4" s="36">
        <v>45511</v>
      </c>
      <c r="BW4" s="36">
        <v>45512</v>
      </c>
      <c r="BX4" s="36">
        <v>45513</v>
      </c>
      <c r="BY4" s="36">
        <v>45514</v>
      </c>
      <c r="BZ4" s="36">
        <v>45515</v>
      </c>
      <c r="CA4" s="36">
        <v>45516</v>
      </c>
      <c r="CB4" s="36">
        <v>45517</v>
      </c>
      <c r="CC4" s="36">
        <v>45518</v>
      </c>
      <c r="CD4" s="36">
        <v>45519</v>
      </c>
      <c r="CE4" s="36">
        <v>45520</v>
      </c>
      <c r="CF4" s="36">
        <v>45521</v>
      </c>
      <c r="CG4" s="36">
        <v>45522</v>
      </c>
      <c r="CH4" s="36">
        <v>45523</v>
      </c>
      <c r="CI4" s="36">
        <v>45524</v>
      </c>
      <c r="CJ4" s="36">
        <v>45525</v>
      </c>
      <c r="CK4" s="36">
        <v>45526</v>
      </c>
      <c r="CL4" s="36">
        <v>45527</v>
      </c>
      <c r="CM4" s="36">
        <v>45528</v>
      </c>
      <c r="CN4" s="36">
        <v>45529</v>
      </c>
      <c r="CO4" s="36">
        <v>45530</v>
      </c>
      <c r="CP4" s="36">
        <v>45531</v>
      </c>
    </row>
    <row r="5" spans="2:94" s="37" customFormat="1" x14ac:dyDescent="0.2">
      <c r="B5" s="37" t="str">
        <f>C5&amp;D5</f>
      </c>
      <c r="C5" s="37" t="s">
        <v>2</v>
      </c>
      <c r="D5" s="37" t="s">
        <v>3</v>
      </c>
      <c r="E5" s="37">
        <v>142193</v>
      </c>
      <c r="F5" s="37">
        <v>145579</v>
      </c>
      <c r="G5" s="37">
        <v>116641</v>
      </c>
      <c r="H5" s="37">
        <v>104877</v>
      </c>
      <c r="I5" s="37">
        <v>127300</v>
      </c>
      <c r="J5" s="37">
        <v>126276</v>
      </c>
      <c r="K5" s="37">
        <v>134843</v>
      </c>
      <c r="L5" s="37">
        <v>132872</v>
      </c>
      <c r="M5" s="37">
        <v>141806</v>
      </c>
      <c r="N5" s="37">
        <v>99883</v>
      </c>
      <c r="O5" s="37">
        <v>95199</v>
      </c>
      <c r="P5" s="37">
        <v>115267</v>
      </c>
      <c r="Q5" s="37">
        <v>143959</v>
      </c>
      <c r="R5" s="37">
        <v>136011</v>
      </c>
      <c r="S5" s="37">
        <v>149710</v>
      </c>
      <c r="T5" s="37">
        <v>149221</v>
      </c>
      <c r="U5" s="37">
        <v>102846</v>
      </c>
      <c r="V5" s="37">
        <v>89616</v>
      </c>
      <c r="W5" s="37">
        <v>121299</v>
      </c>
      <c r="X5" s="37">
        <v>130235</v>
      </c>
      <c r="Y5" s="37">
        <v>135921</v>
      </c>
      <c r="Z5" s="37">
        <v>132891</v>
      </c>
      <c r="AA5" s="37">
        <v>145573</v>
      </c>
      <c r="AB5" s="37">
        <v>113117</v>
      </c>
      <c r="AC5" s="37">
        <v>114213</v>
      </c>
      <c r="AD5" s="37">
        <v>124577</v>
      </c>
      <c r="AE5" s="37">
        <v>133691</v>
      </c>
      <c r="AF5" s="37">
        <v>144172</v>
      </c>
      <c r="AG5" s="37">
        <v>149065</v>
      </c>
      <c r="AH5" s="37">
        <v>147720</v>
      </c>
      <c r="AI5" s="37">
        <v>106997</v>
      </c>
      <c r="AJ5" s="37">
        <v>102505</v>
      </c>
      <c r="AK5" s="37">
        <v>138166</v>
      </c>
      <c r="AL5" s="37">
        <v>133032</v>
      </c>
      <c r="AM5" s="37">
        <v>134442</v>
      </c>
      <c r="AN5" s="37">
        <v>94558</v>
      </c>
      <c r="AO5" s="37">
        <v>129088</v>
      </c>
      <c r="AP5" s="37">
        <v>104280</v>
      </c>
      <c r="AQ5" s="37">
        <v>99973</v>
      </c>
      <c r="AR5" s="37">
        <v>129261</v>
      </c>
      <c r="AS5" s="37">
        <v>138615</v>
      </c>
      <c r="AT5" s="37">
        <v>138581</v>
      </c>
      <c r="AU5" s="37">
        <v>136049</v>
      </c>
      <c r="AV5" s="37">
        <v>148420</v>
      </c>
      <c r="AW5" s="37">
        <v>101882</v>
      </c>
      <c r="AX5" s="37">
        <v>99361</v>
      </c>
      <c r="AY5" s="37">
        <v>124041</v>
      </c>
      <c r="AZ5" s="37">
        <v>123945</v>
      </c>
      <c r="BA5" s="37">
        <v>134474</v>
      </c>
      <c r="BB5" s="37">
        <v>137363</v>
      </c>
      <c r="BC5" s="37">
        <v>127158</v>
      </c>
      <c r="BD5" s="37">
        <v>106175</v>
      </c>
      <c r="BE5" s="37">
        <v>99178</v>
      </c>
      <c r="BF5" s="37">
        <v>117202</v>
      </c>
      <c r="BG5" s="37">
        <v>133227</v>
      </c>
      <c r="BH5" s="37">
        <v>127603</v>
      </c>
      <c r="BI5" s="37">
        <v>137693</v>
      </c>
      <c r="BJ5" s="37">
        <v>128611</v>
      </c>
      <c r="BK5" s="37">
        <v>102713</v>
      </c>
      <c r="BL5" s="37">
        <v>93549</v>
      </c>
      <c r="BM5" s="37">
        <v>115990</v>
      </c>
      <c r="BN5" s="37">
        <v>122533</v>
      </c>
      <c r="BO5" s="37">
        <v>138680</v>
      </c>
      <c r="BP5" s="37">
        <v>158004</v>
      </c>
      <c r="BQ5" s="37">
        <v>148731</v>
      </c>
      <c r="BR5" s="37">
        <v>116263</v>
      </c>
      <c r="BS5" s="37">
        <v>103808</v>
      </c>
      <c r="BT5" s="37">
        <v>132336</v>
      </c>
      <c r="BU5" s="37">
        <v>134354</v>
      </c>
      <c r="BV5" s="37">
        <v>136332</v>
      </c>
      <c r="BW5" s="37">
        <v>133982</v>
      </c>
      <c r="BX5" s="37">
        <v>140587</v>
      </c>
      <c r="BY5" s="37">
        <v>106561</v>
      </c>
      <c r="BZ5" s="37">
        <v>99999</v>
      </c>
      <c r="CA5" s="37">
        <v>119641</v>
      </c>
      <c r="CB5" s="37">
        <v>122444</v>
      </c>
      <c r="CC5" s="37">
        <v>134675</v>
      </c>
      <c r="CD5" s="37">
        <v>148571</v>
      </c>
      <c r="CE5" s="37">
        <v>138158</v>
      </c>
      <c r="CF5" s="37">
        <v>111019</v>
      </c>
      <c r="CG5" s="37">
        <v>104858</v>
      </c>
      <c r="CH5" s="37">
        <v>122129</v>
      </c>
      <c r="CI5" s="37">
        <v>122794</v>
      </c>
      <c r="CJ5" s="37">
        <v>138879</v>
      </c>
      <c r="CK5" s="37">
        <v>134195</v>
      </c>
      <c r="CL5" s="37">
        <v>136476</v>
      </c>
      <c r="CM5" s="37">
        <v>105473</v>
      </c>
      <c r="CN5" s="37">
        <v>98948</v>
      </c>
      <c r="CO5" s="37">
        <v>118025</v>
      </c>
      <c r="CP5" s="37">
        <v>116420</v>
      </c>
    </row>
    <row r="6" spans="2:94" s="37" customFormat="1" x14ac:dyDescent="0.2">
      <c r="B6" s="37" t="str">
        <f t="shared" ref="B6:B131" si="4">C6&amp;D6</f>
      </c>
      <c r="C6" s="37" t="s">
        <v>2</v>
      </c>
      <c r="D6" s="37" t="s">
        <v>4</v>
      </c>
      <c r="E6" s="37">
        <v>44224</v>
      </c>
      <c r="F6" s="37">
        <v>47131</v>
      </c>
      <c r="G6" s="37">
        <v>37790</v>
      </c>
      <c r="H6" s="37">
        <v>33167</v>
      </c>
      <c r="I6" s="37">
        <v>40572</v>
      </c>
      <c r="J6" s="37">
        <v>40933</v>
      </c>
      <c r="K6" s="37">
        <v>43054</v>
      </c>
      <c r="L6" s="37">
        <v>42988</v>
      </c>
      <c r="M6" s="37">
        <v>46111</v>
      </c>
      <c r="N6" s="37">
        <v>32493</v>
      </c>
      <c r="O6" s="37">
        <v>30429</v>
      </c>
      <c r="P6" s="37">
        <v>35738</v>
      </c>
      <c r="Q6" s="37">
        <v>46751</v>
      </c>
      <c r="R6" s="37">
        <v>42874</v>
      </c>
      <c r="S6" s="37">
        <v>47186</v>
      </c>
      <c r="T6" s="37">
        <v>47433</v>
      </c>
      <c r="U6" s="37">
        <v>33028</v>
      </c>
      <c r="V6" s="37">
        <v>28412</v>
      </c>
      <c r="W6" s="37">
        <v>37026</v>
      </c>
      <c r="X6" s="37">
        <v>40548</v>
      </c>
      <c r="Y6" s="37">
        <v>42323</v>
      </c>
      <c r="Z6" s="37">
        <v>42068</v>
      </c>
      <c r="AA6" s="37">
        <v>46913</v>
      </c>
      <c r="AB6" s="37">
        <v>36442</v>
      </c>
      <c r="AC6" s="37">
        <v>35638</v>
      </c>
      <c r="AD6" s="37">
        <v>38446</v>
      </c>
      <c r="AE6" s="37">
        <v>41808</v>
      </c>
      <c r="AF6" s="37">
        <v>45658</v>
      </c>
      <c r="AG6" s="37">
        <v>46347</v>
      </c>
      <c r="AH6" s="37">
        <v>46809</v>
      </c>
      <c r="AI6" s="37">
        <v>34667</v>
      </c>
      <c r="AJ6" s="37">
        <v>31970</v>
      </c>
      <c r="AK6" s="37">
        <v>43501</v>
      </c>
      <c r="AL6" s="37">
        <v>42400</v>
      </c>
      <c r="AM6" s="37">
        <v>44281</v>
      </c>
      <c r="AN6" s="37">
        <v>31934</v>
      </c>
      <c r="AO6" s="37">
        <v>41184</v>
      </c>
      <c r="AP6" s="37">
        <v>33640</v>
      </c>
      <c r="AQ6" s="37">
        <v>31719</v>
      </c>
      <c r="AR6" s="37">
        <v>38867</v>
      </c>
      <c r="AS6" s="37">
        <v>42146</v>
      </c>
      <c r="AT6" s="37">
        <v>44198</v>
      </c>
      <c r="AU6" s="37">
        <v>43096</v>
      </c>
      <c r="AV6" s="37">
        <v>47366</v>
      </c>
      <c r="AW6" s="37">
        <v>32147</v>
      </c>
      <c r="AX6" s="37">
        <v>31174</v>
      </c>
      <c r="AY6" s="37">
        <v>37674</v>
      </c>
      <c r="AZ6" s="37">
        <v>39372</v>
      </c>
      <c r="BA6" s="37">
        <v>42978</v>
      </c>
      <c r="BB6" s="37">
        <v>42778</v>
      </c>
      <c r="BC6" s="37">
        <v>39621</v>
      </c>
      <c r="BD6" s="37">
        <v>33898</v>
      </c>
      <c r="BE6" s="37">
        <v>31348</v>
      </c>
      <c r="BF6" s="37">
        <v>35634</v>
      </c>
      <c r="BG6" s="37">
        <v>40171</v>
      </c>
      <c r="BH6" s="37">
        <v>39814</v>
      </c>
      <c r="BI6" s="37">
        <v>43766</v>
      </c>
      <c r="BJ6" s="37">
        <v>40400</v>
      </c>
      <c r="BK6" s="37">
        <v>32773</v>
      </c>
      <c r="BL6" s="37">
        <v>29545</v>
      </c>
      <c r="BM6" s="37">
        <v>35399</v>
      </c>
      <c r="BN6" s="37">
        <v>37789</v>
      </c>
      <c r="BO6" s="37">
        <v>42953</v>
      </c>
      <c r="BP6" s="37">
        <v>51970</v>
      </c>
      <c r="BQ6" s="37">
        <v>49388</v>
      </c>
      <c r="BR6" s="37">
        <v>37868</v>
      </c>
      <c r="BS6" s="37">
        <v>33462</v>
      </c>
      <c r="BT6" s="37">
        <v>40953</v>
      </c>
      <c r="BU6" s="37">
        <v>42338</v>
      </c>
      <c r="BV6" s="37">
        <v>43148</v>
      </c>
      <c r="BW6" s="37">
        <v>42917</v>
      </c>
      <c r="BX6" s="37">
        <v>44513</v>
      </c>
      <c r="BY6" s="37">
        <v>34534</v>
      </c>
      <c r="BZ6" s="37">
        <v>32064</v>
      </c>
      <c r="CA6" s="37">
        <v>36627</v>
      </c>
      <c r="CB6" s="37">
        <v>38515</v>
      </c>
      <c r="CC6" s="37">
        <v>42356</v>
      </c>
      <c r="CD6" s="37">
        <v>46710</v>
      </c>
      <c r="CE6" s="37">
        <v>44329</v>
      </c>
      <c r="CF6" s="37">
        <v>35938</v>
      </c>
      <c r="CG6" s="37">
        <v>32483</v>
      </c>
      <c r="CH6" s="37">
        <v>37533</v>
      </c>
      <c r="CI6" s="37">
        <v>37639</v>
      </c>
      <c r="CJ6" s="37">
        <v>42705</v>
      </c>
      <c r="CK6" s="37">
        <v>42284</v>
      </c>
      <c r="CL6" s="37">
        <v>43772</v>
      </c>
      <c r="CM6" s="37">
        <v>33845</v>
      </c>
      <c r="CN6" s="37">
        <v>31310</v>
      </c>
      <c r="CO6" s="37">
        <v>36873</v>
      </c>
      <c r="CP6" s="37">
        <v>35887</v>
      </c>
    </row>
    <row r="7" spans="2:94" s="37" customFormat="1" x14ac:dyDescent="0.2">
      <c r="B7" s="37" t="str">
        <f t="shared" si="4"/>
      </c>
      <c r="C7" s="37" t="s">
        <v>5</v>
      </c>
      <c r="D7" s="37" t="s">
        <v>3</v>
      </c>
      <c r="E7" s="37">
        <v>119420</v>
      </c>
      <c r="F7" s="37">
        <v>122895</v>
      </c>
      <c r="G7" s="37">
        <v>99733</v>
      </c>
      <c r="H7" s="37">
        <v>89835</v>
      </c>
      <c r="I7" s="37">
        <v>107100</v>
      </c>
      <c r="J7" s="37">
        <v>106357</v>
      </c>
      <c r="K7" s="37">
        <v>113130</v>
      </c>
      <c r="L7" s="37">
        <v>113098</v>
      </c>
      <c r="M7" s="37">
        <v>120257</v>
      </c>
      <c r="N7" s="37">
        <v>86260</v>
      </c>
      <c r="O7" s="37">
        <v>82247</v>
      </c>
      <c r="P7" s="37">
        <v>98332</v>
      </c>
      <c r="Q7" s="37">
        <v>115588</v>
      </c>
      <c r="R7" s="37">
        <v>112209</v>
      </c>
      <c r="S7" s="37">
        <v>120293</v>
      </c>
      <c r="T7" s="37">
        <v>124165</v>
      </c>
      <c r="U7" s="37">
        <v>88027</v>
      </c>
      <c r="V7" s="37">
        <v>78136</v>
      </c>
      <c r="W7" s="37">
        <v>102287</v>
      </c>
      <c r="X7" s="37">
        <v>109724</v>
      </c>
      <c r="Y7" s="37">
        <v>113786</v>
      </c>
      <c r="Z7" s="37">
        <v>112133</v>
      </c>
      <c r="AA7" s="37">
        <v>122769</v>
      </c>
      <c r="AB7" s="37">
        <v>95946</v>
      </c>
      <c r="AC7" s="37">
        <v>90246</v>
      </c>
      <c r="AD7" s="37">
        <v>104764</v>
      </c>
      <c r="AE7" s="37">
        <v>111081</v>
      </c>
      <c r="AF7" s="37">
        <v>117216</v>
      </c>
      <c r="AG7" s="37">
        <v>124210</v>
      </c>
      <c r="AH7" s="37">
        <v>123016</v>
      </c>
      <c r="AI7" s="37">
        <v>91484</v>
      </c>
      <c r="AJ7" s="37">
        <v>88774</v>
      </c>
      <c r="AK7" s="37">
        <v>116951</v>
      </c>
      <c r="AL7" s="37">
        <v>112706</v>
      </c>
      <c r="AM7" s="37">
        <v>114003</v>
      </c>
      <c r="AN7" s="37">
        <v>81853</v>
      </c>
      <c r="AO7" s="37">
        <v>110125</v>
      </c>
      <c r="AP7" s="37">
        <v>89494</v>
      </c>
      <c r="AQ7" s="37">
        <v>86631</v>
      </c>
      <c r="AR7" s="37">
        <v>106419</v>
      </c>
      <c r="AS7" s="37">
        <v>115656</v>
      </c>
      <c r="AT7" s="37">
        <v>115718</v>
      </c>
      <c r="AU7" s="37">
        <v>115243</v>
      </c>
      <c r="AV7" s="37">
        <v>122822</v>
      </c>
      <c r="AW7" s="37">
        <v>87556</v>
      </c>
      <c r="AX7" s="37">
        <v>86538</v>
      </c>
      <c r="AY7" s="37">
        <v>104228</v>
      </c>
      <c r="AZ7" s="37">
        <v>105253</v>
      </c>
      <c r="BA7" s="37">
        <v>113084</v>
      </c>
      <c r="BB7" s="37">
        <v>115868</v>
      </c>
      <c r="BC7" s="37">
        <v>114306</v>
      </c>
      <c r="BD7" s="37">
        <v>91321</v>
      </c>
      <c r="BE7" s="37">
        <v>85678</v>
      </c>
      <c r="BF7" s="37">
        <v>99807</v>
      </c>
      <c r="BG7" s="37">
        <v>112703</v>
      </c>
      <c r="BH7" s="37">
        <v>108388</v>
      </c>
      <c r="BI7" s="37">
        <v>115855</v>
      </c>
      <c r="BJ7" s="37">
        <v>110605</v>
      </c>
      <c r="BK7" s="37">
        <v>87616</v>
      </c>
      <c r="BL7" s="37">
        <v>81318</v>
      </c>
      <c r="BM7" s="37">
        <v>98687</v>
      </c>
      <c r="BN7" s="37">
        <v>104552</v>
      </c>
      <c r="BO7" s="37">
        <v>117922</v>
      </c>
      <c r="BP7" s="37">
        <v>127656</v>
      </c>
      <c r="BQ7" s="37">
        <v>123202</v>
      </c>
      <c r="BR7" s="37">
        <v>97098</v>
      </c>
      <c r="BS7" s="37">
        <v>87769</v>
      </c>
      <c r="BT7" s="37">
        <v>109207</v>
      </c>
      <c r="BU7" s="37">
        <v>110806</v>
      </c>
      <c r="BV7" s="37">
        <v>112223</v>
      </c>
      <c r="BW7" s="37">
        <v>112487</v>
      </c>
      <c r="BX7" s="37">
        <v>116982</v>
      </c>
      <c r="BY7" s="37">
        <v>90416</v>
      </c>
      <c r="BZ7" s="37">
        <v>86039</v>
      </c>
      <c r="CA7" s="37">
        <v>101374</v>
      </c>
      <c r="CB7" s="37">
        <v>102681</v>
      </c>
      <c r="CC7" s="37">
        <v>113465</v>
      </c>
      <c r="CD7" s="37">
        <v>124638</v>
      </c>
      <c r="CE7" s="37">
        <v>117238</v>
      </c>
      <c r="CF7" s="37">
        <v>93170</v>
      </c>
      <c r="CG7" s="37">
        <v>90171</v>
      </c>
      <c r="CH7" s="37">
        <v>102094</v>
      </c>
      <c r="CI7" s="37">
        <v>104161</v>
      </c>
      <c r="CJ7" s="37">
        <v>117931</v>
      </c>
      <c r="CK7" s="37">
        <v>112928</v>
      </c>
      <c r="CL7" s="37">
        <v>115479</v>
      </c>
      <c r="CM7" s="37">
        <v>89416</v>
      </c>
      <c r="CN7" s="37">
        <v>85429</v>
      </c>
      <c r="CO7" s="37">
        <v>101194</v>
      </c>
      <c r="CP7" s="37">
        <v>99857</v>
      </c>
    </row>
    <row r="8" spans="2:94" s="37" customFormat="1" x14ac:dyDescent="0.2">
      <c r="B8" s="37" t="str">
        <f t="shared" si="4"/>
      </c>
      <c r="C8" s="37" t="s">
        <v>5</v>
      </c>
      <c r="D8" s="37" t="s">
        <v>4</v>
      </c>
      <c r="E8" s="37">
        <v>38544</v>
      </c>
      <c r="F8" s="37">
        <v>41127</v>
      </c>
      <c r="G8" s="37">
        <v>33665</v>
      </c>
      <c r="H8" s="37">
        <v>29775</v>
      </c>
      <c r="I8" s="37">
        <v>35606</v>
      </c>
      <c r="J8" s="37">
        <v>35739</v>
      </c>
      <c r="K8" s="37">
        <v>37247</v>
      </c>
      <c r="L8" s="37">
        <v>37841</v>
      </c>
      <c r="M8" s="37">
        <v>40363</v>
      </c>
      <c r="N8" s="37">
        <v>29374</v>
      </c>
      <c r="O8" s="37">
        <v>27777</v>
      </c>
      <c r="P8" s="37">
        <v>31893</v>
      </c>
      <c r="Q8" s="37">
        <v>38887</v>
      </c>
      <c r="R8" s="37">
        <v>36832</v>
      </c>
      <c r="S8" s="37">
        <v>39482</v>
      </c>
      <c r="T8" s="37">
        <v>41046</v>
      </c>
      <c r="U8" s="37">
        <v>29713</v>
      </c>
      <c r="V8" s="37">
        <v>26100</v>
      </c>
      <c r="W8" s="37">
        <v>32567</v>
      </c>
      <c r="X8" s="37">
        <v>35595</v>
      </c>
      <c r="Y8" s="37">
        <v>36977</v>
      </c>
      <c r="Z8" s="37">
        <v>36964</v>
      </c>
      <c r="AA8" s="37">
        <v>40841</v>
      </c>
      <c r="AB8" s="37">
        <v>32031</v>
      </c>
      <c r="AC8" s="37">
        <v>29464</v>
      </c>
      <c r="AD8" s="37">
        <v>33712</v>
      </c>
      <c r="AE8" s="37">
        <v>35834</v>
      </c>
      <c r="AF8" s="37">
        <v>38021</v>
      </c>
      <c r="AG8" s="37">
        <v>39870</v>
      </c>
      <c r="AH8" s="37">
        <v>40029</v>
      </c>
      <c r="AI8" s="37">
        <v>30974</v>
      </c>
      <c r="AJ8" s="37">
        <v>28973</v>
      </c>
      <c r="AK8" s="37">
        <v>37930</v>
      </c>
      <c r="AL8" s="37">
        <v>37087</v>
      </c>
      <c r="AM8" s="37">
        <v>38855</v>
      </c>
      <c r="AN8" s="37">
        <v>28963</v>
      </c>
      <c r="AO8" s="37">
        <v>36660</v>
      </c>
      <c r="AP8" s="37">
        <v>30049</v>
      </c>
      <c r="AQ8" s="37">
        <v>28508</v>
      </c>
      <c r="AR8" s="37">
        <v>33943</v>
      </c>
      <c r="AS8" s="37">
        <v>36549</v>
      </c>
      <c r="AT8" s="37">
        <v>38070</v>
      </c>
      <c r="AU8" s="37">
        <v>37761</v>
      </c>
      <c r="AV8" s="37">
        <v>40223</v>
      </c>
      <c r="AW8" s="37">
        <v>29119</v>
      </c>
      <c r="AX8" s="37">
        <v>28454</v>
      </c>
      <c r="AY8" s="37">
        <v>33041</v>
      </c>
      <c r="AZ8" s="37">
        <v>34538</v>
      </c>
      <c r="BA8" s="37">
        <v>37515</v>
      </c>
      <c r="BB8" s="37">
        <v>37494</v>
      </c>
      <c r="BC8" s="37">
        <v>37942</v>
      </c>
      <c r="BD8" s="37">
        <v>30394</v>
      </c>
      <c r="BE8" s="37">
        <v>28236</v>
      </c>
      <c r="BF8" s="37">
        <v>31760</v>
      </c>
      <c r="BG8" s="37">
        <v>35287</v>
      </c>
      <c r="BH8" s="37">
        <v>35183</v>
      </c>
      <c r="BI8" s="37">
        <v>38143</v>
      </c>
      <c r="BJ8" s="37">
        <v>35892</v>
      </c>
      <c r="BK8" s="37">
        <v>29396</v>
      </c>
      <c r="BL8" s="37">
        <v>27059</v>
      </c>
      <c r="BM8" s="37">
        <v>31716</v>
      </c>
      <c r="BN8" s="37">
        <v>33781</v>
      </c>
      <c r="BO8" s="37">
        <v>37992</v>
      </c>
      <c r="BP8" s="37">
        <v>42866</v>
      </c>
      <c r="BQ8" s="37">
        <v>42261</v>
      </c>
      <c r="BR8" s="37">
        <v>32895</v>
      </c>
      <c r="BS8" s="37">
        <v>29390</v>
      </c>
      <c r="BT8" s="37">
        <v>35057</v>
      </c>
      <c r="BU8" s="37">
        <v>35944</v>
      </c>
      <c r="BV8" s="37">
        <v>36594</v>
      </c>
      <c r="BW8" s="37">
        <v>37252</v>
      </c>
      <c r="BX8" s="37">
        <v>38534</v>
      </c>
      <c r="BY8" s="37">
        <v>30647</v>
      </c>
      <c r="BZ8" s="37">
        <v>28948</v>
      </c>
      <c r="CA8" s="37">
        <v>32711</v>
      </c>
      <c r="CB8" s="37">
        <v>33605</v>
      </c>
      <c r="CC8" s="37">
        <v>37063</v>
      </c>
      <c r="CD8" s="37">
        <v>40683</v>
      </c>
      <c r="CE8" s="37">
        <v>38997</v>
      </c>
      <c r="CF8" s="37">
        <v>31327</v>
      </c>
      <c r="CG8" s="37">
        <v>29289</v>
      </c>
      <c r="CH8" s="37">
        <v>32730</v>
      </c>
      <c r="CI8" s="37">
        <v>33345</v>
      </c>
      <c r="CJ8" s="37">
        <v>37714</v>
      </c>
      <c r="CK8" s="37">
        <v>37145</v>
      </c>
      <c r="CL8" s="37">
        <v>38481</v>
      </c>
      <c r="CM8" s="37">
        <v>30308</v>
      </c>
      <c r="CN8" s="37">
        <v>28372</v>
      </c>
      <c r="CO8" s="37">
        <v>32651</v>
      </c>
      <c r="CP8" s="37">
        <v>32216</v>
      </c>
    </row>
    <row r="9" spans="2:94" s="37" customFormat="1" x14ac:dyDescent="0.2">
      <c r="B9" s="37" t="str">
        <f t="shared" si="4"/>
      </c>
      <c r="C9" s="37" t="s">
        <v>6</v>
      </c>
      <c r="D9" s="37" t="s">
        <v>3</v>
      </c>
      <c r="E9" s="37">
        <v>1652119</v>
      </c>
      <c r="F9" s="37">
        <v>1703899</v>
      </c>
      <c r="G9" s="37">
        <v>1413166</v>
      </c>
      <c r="H9" s="37">
        <v>1234317</v>
      </c>
      <c r="I9" s="37">
        <v>1520579</v>
      </c>
      <c r="J9" s="37">
        <v>1500005</v>
      </c>
      <c r="K9" s="37">
        <v>1594840</v>
      </c>
      <c r="L9" s="37">
        <v>1573139</v>
      </c>
      <c r="M9" s="37">
        <v>1651089</v>
      </c>
      <c r="N9" s="37">
        <v>1202405</v>
      </c>
      <c r="O9" s="37">
        <v>1123814</v>
      </c>
      <c r="P9" s="37">
        <v>1371366</v>
      </c>
      <c r="Q9" s="37">
        <v>1578650</v>
      </c>
      <c r="R9" s="37">
        <v>1576046</v>
      </c>
      <c r="S9" s="37">
        <v>1723131</v>
      </c>
      <c r="T9" s="37">
        <v>1742711</v>
      </c>
      <c r="U9" s="37">
        <v>1242788</v>
      </c>
      <c r="V9" s="37">
        <v>1046938</v>
      </c>
      <c r="W9" s="37">
        <v>1443285</v>
      </c>
      <c r="X9" s="37">
        <v>1525914</v>
      </c>
      <c r="Y9" s="37">
        <v>1607520</v>
      </c>
      <c r="Z9" s="37">
        <v>1557152</v>
      </c>
      <c r="AA9" s="37">
        <v>1689694</v>
      </c>
      <c r="AB9" s="37">
        <v>1494972</v>
      </c>
      <c r="AC9" s="37">
        <v>1257420</v>
      </c>
      <c r="AD9" s="37">
        <v>1493430</v>
      </c>
      <c r="AE9" s="37">
        <v>1470067</v>
      </c>
      <c r="AF9" s="37">
        <v>1669972</v>
      </c>
      <c r="AG9" s="37">
        <v>1752958</v>
      </c>
      <c r="AH9" s="37">
        <v>1730049</v>
      </c>
      <c r="AI9" s="37">
        <v>1290534</v>
      </c>
      <c r="AJ9" s="37">
        <v>1208051</v>
      </c>
      <c r="AK9" s="37">
        <v>1664087</v>
      </c>
      <c r="AL9" s="37">
        <v>1596416</v>
      </c>
      <c r="AM9" s="37">
        <v>1607333</v>
      </c>
      <c r="AN9" s="37">
        <v>1082917</v>
      </c>
      <c r="AO9" s="37">
        <v>1534422</v>
      </c>
      <c r="AP9" s="37">
        <v>1265621</v>
      </c>
      <c r="AQ9" s="37">
        <v>1194937</v>
      </c>
      <c r="AR9" s="37">
        <v>1612903</v>
      </c>
      <c r="AS9" s="37">
        <v>1627082</v>
      </c>
      <c r="AT9" s="37">
        <v>1641744</v>
      </c>
      <c r="AU9" s="37">
        <v>1622150</v>
      </c>
      <c r="AV9" s="37">
        <v>1672504</v>
      </c>
      <c r="AW9" s="37">
        <v>1224242</v>
      </c>
      <c r="AX9" s="37">
        <v>1157891</v>
      </c>
      <c r="AY9" s="37">
        <v>1486133</v>
      </c>
      <c r="AZ9" s="37">
        <v>1493045</v>
      </c>
      <c r="BA9" s="37">
        <v>1624581</v>
      </c>
      <c r="BB9" s="37">
        <v>1661747</v>
      </c>
      <c r="BC9" s="37">
        <v>1544433</v>
      </c>
      <c r="BD9" s="37">
        <v>1292268</v>
      </c>
      <c r="BE9" s="37">
        <v>1169037</v>
      </c>
      <c r="BF9" s="37">
        <v>1414178</v>
      </c>
      <c r="BG9" s="37">
        <v>1611719</v>
      </c>
      <c r="BH9" s="37">
        <v>1541712</v>
      </c>
      <c r="BI9" s="37">
        <v>1614612</v>
      </c>
      <c r="BJ9" s="37">
        <v>1542764</v>
      </c>
      <c r="BK9" s="37">
        <v>1262181</v>
      </c>
      <c r="BL9" s="37">
        <v>1116930</v>
      </c>
      <c r="BM9" s="37">
        <v>1400942</v>
      </c>
      <c r="BN9" s="37">
        <v>1474202</v>
      </c>
      <c r="BO9" s="37">
        <v>1639616</v>
      </c>
      <c r="BP9" s="37">
        <v>1863181</v>
      </c>
      <c r="BQ9" s="37">
        <v>1773276</v>
      </c>
      <c r="BR9" s="37">
        <v>1445293</v>
      </c>
      <c r="BS9" s="37">
        <v>1248703</v>
      </c>
      <c r="BT9" s="37">
        <v>1587529</v>
      </c>
      <c r="BU9" s="37">
        <v>1607398</v>
      </c>
      <c r="BV9" s="37">
        <v>1626239</v>
      </c>
      <c r="BW9" s="37">
        <v>1569165</v>
      </c>
      <c r="BX9" s="37">
        <v>1665950</v>
      </c>
      <c r="BY9" s="37">
        <v>1306602</v>
      </c>
      <c r="BZ9" s="37">
        <v>1204571</v>
      </c>
      <c r="CA9" s="37">
        <v>1451565</v>
      </c>
      <c r="CB9" s="37">
        <v>1448638</v>
      </c>
      <c r="CC9" s="37">
        <v>1616084</v>
      </c>
      <c r="CD9" s="37">
        <v>1775311</v>
      </c>
      <c r="CE9" s="37">
        <v>1694019</v>
      </c>
      <c r="CF9" s="37">
        <v>1378100</v>
      </c>
      <c r="CG9" s="37">
        <v>1271508</v>
      </c>
      <c r="CH9" s="37">
        <v>1487702</v>
      </c>
      <c r="CI9" s="37">
        <v>1496571</v>
      </c>
      <c r="CJ9" s="37">
        <v>1768969</v>
      </c>
      <c r="CK9" s="37">
        <v>1705703</v>
      </c>
      <c r="CL9" s="37">
        <v>1747910</v>
      </c>
      <c r="CM9" s="37">
        <v>1393356</v>
      </c>
      <c r="CN9" s="37">
        <v>1266367</v>
      </c>
      <c r="CO9" s="37">
        <v>1535237</v>
      </c>
      <c r="CP9" s="37">
        <v>1504589</v>
      </c>
    </row>
    <row r="10" spans="2:94" s="37" customFormat="1" x14ac:dyDescent="0.2">
      <c r="B10" s="37" t="str">
        <f t="shared" si="4"/>
      </c>
      <c r="C10" s="37" t="s">
        <v>6</v>
      </c>
      <c r="D10" s="37" t="s">
        <v>4</v>
      </c>
      <c r="E10" s="37">
        <v>801996</v>
      </c>
      <c r="F10" s="37">
        <v>861842</v>
      </c>
      <c r="G10" s="37">
        <v>709324</v>
      </c>
      <c r="H10" s="37">
        <v>609796</v>
      </c>
      <c r="I10" s="37">
        <v>753808</v>
      </c>
      <c r="J10" s="37">
        <v>758537</v>
      </c>
      <c r="K10" s="37">
        <v>785962</v>
      </c>
      <c r="L10" s="37">
        <v>785584</v>
      </c>
      <c r="M10" s="37">
        <v>836610</v>
      </c>
      <c r="N10" s="37">
        <v>597785</v>
      </c>
      <c r="O10" s="37">
        <v>552385</v>
      </c>
      <c r="P10" s="37">
        <v>655661</v>
      </c>
      <c r="Q10" s="37">
        <v>805112</v>
      </c>
      <c r="R10" s="37">
        <v>798129</v>
      </c>
      <c r="S10" s="37">
        <v>872227</v>
      </c>
      <c r="T10" s="37">
        <v>889866</v>
      </c>
      <c r="U10" s="37">
        <v>621393</v>
      </c>
      <c r="V10" s="37">
        <v>524550</v>
      </c>
      <c r="W10" s="37">
        <v>695773</v>
      </c>
      <c r="X10" s="37">
        <v>744445</v>
      </c>
      <c r="Y10" s="37">
        <v>791034</v>
      </c>
      <c r="Z10" s="37">
        <v>769376</v>
      </c>
      <c r="AA10" s="37">
        <v>869728</v>
      </c>
      <c r="AB10" s="37">
        <v>740211</v>
      </c>
      <c r="AC10" s="37">
        <v>598175</v>
      </c>
      <c r="AD10" s="37">
        <v>715108</v>
      </c>
      <c r="AE10" s="37">
        <v>706859</v>
      </c>
      <c r="AF10" s="37">
        <v>845692</v>
      </c>
      <c r="AG10" s="37">
        <v>858535</v>
      </c>
      <c r="AH10" s="37">
        <v>861014</v>
      </c>
      <c r="AI10" s="37">
        <v>649587</v>
      </c>
      <c r="AJ10" s="37">
        <v>597354</v>
      </c>
      <c r="AK10" s="37">
        <v>811403</v>
      </c>
      <c r="AL10" s="37">
        <v>788874</v>
      </c>
      <c r="AM10" s="37">
        <v>815028</v>
      </c>
      <c r="AN10" s="37">
        <v>575194</v>
      </c>
      <c r="AO10" s="37">
        <v>756992</v>
      </c>
      <c r="AP10" s="37">
        <v>625371</v>
      </c>
      <c r="AQ10" s="37">
        <v>640925</v>
      </c>
      <c r="AR10" s="37">
        <v>798031</v>
      </c>
      <c r="AS10" s="37">
        <v>825098</v>
      </c>
      <c r="AT10" s="37">
        <v>884644</v>
      </c>
      <c r="AU10" s="37">
        <v>865409</v>
      </c>
      <c r="AV10" s="37">
        <v>892868</v>
      </c>
      <c r="AW10" s="37">
        <v>645001</v>
      </c>
      <c r="AX10" s="37">
        <v>617737</v>
      </c>
      <c r="AY10" s="37">
        <v>740723</v>
      </c>
      <c r="AZ10" s="37">
        <v>784057</v>
      </c>
      <c r="BA10" s="37">
        <v>846741</v>
      </c>
      <c r="BB10" s="37">
        <v>848098</v>
      </c>
      <c r="BC10" s="37">
        <v>764545</v>
      </c>
      <c r="BD10" s="37">
        <v>641531</v>
      </c>
      <c r="BE10" s="37">
        <v>591865</v>
      </c>
      <c r="BF10" s="37">
        <v>702208</v>
      </c>
      <c r="BG10" s="37">
        <v>800171</v>
      </c>
      <c r="BH10" s="37">
        <v>786023</v>
      </c>
      <c r="BI10" s="37">
        <v>841951</v>
      </c>
      <c r="BJ10" s="37">
        <v>781061</v>
      </c>
      <c r="BK10" s="37">
        <v>620779</v>
      </c>
      <c r="BL10" s="37">
        <v>545173</v>
      </c>
      <c r="BM10" s="37">
        <v>640847</v>
      </c>
      <c r="BN10" s="37">
        <v>685533</v>
      </c>
      <c r="BO10" s="37">
        <v>782470</v>
      </c>
      <c r="BP10" s="37">
        <v>957531</v>
      </c>
      <c r="BQ10" s="37">
        <v>903208</v>
      </c>
      <c r="BR10" s="37">
        <v>719876</v>
      </c>
      <c r="BS10" s="37">
        <v>627449</v>
      </c>
      <c r="BT10" s="37">
        <v>744351</v>
      </c>
      <c r="BU10" s="37">
        <v>780472</v>
      </c>
      <c r="BV10" s="37">
        <v>795038</v>
      </c>
      <c r="BW10" s="37">
        <v>767308</v>
      </c>
      <c r="BX10" s="37">
        <v>817302</v>
      </c>
      <c r="BY10" s="37">
        <v>654333</v>
      </c>
      <c r="BZ10" s="37">
        <v>602230</v>
      </c>
      <c r="CA10" s="37">
        <v>667786</v>
      </c>
      <c r="CB10" s="37">
        <v>687917</v>
      </c>
      <c r="CC10" s="37">
        <v>785338</v>
      </c>
      <c r="CD10" s="37">
        <v>859268</v>
      </c>
      <c r="CE10" s="37">
        <v>868480</v>
      </c>
      <c r="CF10" s="37">
        <v>744235</v>
      </c>
      <c r="CG10" s="37">
        <v>663966</v>
      </c>
      <c r="CH10" s="37">
        <v>756119</v>
      </c>
      <c r="CI10" s="37">
        <v>779298</v>
      </c>
      <c r="CJ10" s="37">
        <v>901943</v>
      </c>
      <c r="CK10" s="37">
        <v>877363</v>
      </c>
      <c r="CL10" s="37">
        <v>913152</v>
      </c>
      <c r="CM10" s="37">
        <v>711776</v>
      </c>
      <c r="CN10" s="37">
        <v>654196</v>
      </c>
      <c r="CO10" s="37">
        <v>767368</v>
      </c>
      <c r="CP10" s="37">
        <v>747157</v>
      </c>
    </row>
    <row r="11" spans="2:94" s="37" customFormat="1" x14ac:dyDescent="0.2">
      <c r="B11" s="37" t="str">
        <f t="shared" si="4"/>
      </c>
      <c r="C11" s="37" t="s">
        <v>7</v>
      </c>
      <c r="D11" s="37" t="s">
        <v>3</v>
      </c>
      <c r="E11" s="37">
        <v>3.5</v>
      </c>
      <c r="F11" s="37">
        <v>3.4</v>
      </c>
      <c r="G11" s="37">
        <v>3.5</v>
      </c>
      <c r="H11" s="37">
        <v>3.4</v>
      </c>
      <c r="I11" s="37">
        <v>3.6</v>
      </c>
      <c r="J11" s="37">
        <v>3.6</v>
      </c>
      <c r="K11" s="37">
        <v>3.5</v>
      </c>
      <c r="L11" s="37">
        <v>3.4</v>
      </c>
      <c r="M11" s="37">
        <v>3.4</v>
      </c>
      <c r="N11" s="37">
        <v>3.5</v>
      </c>
      <c r="O11" s="37">
        <v>3.4</v>
      </c>
      <c r="P11" s="37">
        <v>3.4</v>
      </c>
      <c r="Q11" s="37">
        <v>4.1</v>
      </c>
      <c r="R11" s="37">
        <v>3.6</v>
      </c>
      <c r="S11" s="37">
        <v>3.8</v>
      </c>
      <c r="T11" s="37">
        <v>3.4</v>
      </c>
      <c r="U11" s="37">
        <v>3.5</v>
      </c>
      <c r="V11" s="37">
        <v>3.2</v>
      </c>
      <c r="W11" s="37">
        <v>3.6</v>
      </c>
      <c r="X11" s="37">
        <v>3.6</v>
      </c>
      <c r="Y11" s="37">
        <v>3.6</v>
      </c>
      <c r="Z11" s="37">
        <v>3.5</v>
      </c>
      <c r="AA11" s="37">
        <v>3.5</v>
      </c>
      <c r="AB11" s="37">
        <v>4.4</v>
      </c>
      <c r="AC11" s="37">
        <v>4.1</v>
      </c>
      <c r="AD11" s="37">
        <v>3.7</v>
      </c>
      <c r="AE11" s="37">
        <v>3.8</v>
      </c>
      <c r="AF11" s="37">
        <v>3.9</v>
      </c>
      <c r="AG11" s="37">
        <v>3.5</v>
      </c>
      <c r="AH11" s="37">
        <v>3.5</v>
      </c>
      <c r="AI11" s="37">
        <v>3.5</v>
      </c>
      <c r="AJ11" s="37">
        <v>3.4</v>
      </c>
      <c r="AK11" s="37">
        <v>3.5</v>
      </c>
      <c r="AL11" s="37">
        <v>3.6</v>
      </c>
      <c r="AM11" s="37">
        <v>3.5</v>
      </c>
      <c r="AN11" s="37">
        <v>3.2</v>
      </c>
      <c r="AO11" s="37">
        <v>3.4</v>
      </c>
      <c r="AP11" s="37">
        <v>3.6</v>
      </c>
      <c r="AQ11" s="37">
        <v>3.4</v>
      </c>
      <c r="AR11" s="37">
        <v>4.1</v>
      </c>
      <c r="AS11" s="37">
        <v>4.0</v>
      </c>
      <c r="AT11" s="37">
        <v>3.7</v>
      </c>
      <c r="AU11" s="37">
        <v>3.5</v>
      </c>
      <c r="AV11" s="37">
        <v>3.7</v>
      </c>
      <c r="AW11" s="37">
        <v>3.6</v>
      </c>
      <c r="AX11" s="37">
        <v>3.3</v>
      </c>
      <c r="AY11" s="37">
        <v>3.7</v>
      </c>
      <c r="AZ11" s="37">
        <v>3.7</v>
      </c>
      <c r="BA11" s="37">
        <v>3.7</v>
      </c>
      <c r="BB11" s="37">
        <v>3.6</v>
      </c>
      <c r="BC11" s="37">
        <v>3.8</v>
      </c>
      <c r="BD11" s="37">
        <v>3.5</v>
      </c>
      <c r="BE11" s="37">
        <v>3.4</v>
      </c>
      <c r="BF11" s="37">
        <v>3.5</v>
      </c>
      <c r="BG11" s="37">
        <v>3.6</v>
      </c>
      <c r="BH11" s="37">
        <v>3.6</v>
      </c>
      <c r="BI11" s="37">
        <v>3.7</v>
      </c>
      <c r="BJ11" s="37">
        <v>3.4</v>
      </c>
      <c r="BK11" s="37">
        <v>3.7</v>
      </c>
      <c r="BL11" s="37">
        <v>3.4</v>
      </c>
      <c r="BM11" s="37">
        <v>3.6</v>
      </c>
      <c r="BN11" s="37">
        <v>3.5</v>
      </c>
      <c r="BO11" s="37">
        <v>3.4</v>
      </c>
      <c r="BP11" s="37">
        <v>3.5</v>
      </c>
      <c r="BQ11" s="37">
        <v>3.5</v>
      </c>
      <c r="BR11" s="37">
        <v>3.8</v>
      </c>
      <c r="BS11" s="37">
        <v>3.5</v>
      </c>
      <c r="BT11" s="37">
        <v>3.6</v>
      </c>
      <c r="BU11" s="37">
        <v>3.8</v>
      </c>
      <c r="BV11" s="37">
        <v>3.6</v>
      </c>
      <c r="BW11" s="37">
        <v>3.4</v>
      </c>
      <c r="BX11" s="37">
        <v>3.5</v>
      </c>
      <c r="BY11" s="37">
        <v>3.6</v>
      </c>
      <c r="BZ11" s="37">
        <v>3.5</v>
      </c>
      <c r="CA11" s="37">
        <v>3.7</v>
      </c>
      <c r="CB11" s="37">
        <v>3.6</v>
      </c>
      <c r="CC11" s="37">
        <v>3.5</v>
      </c>
      <c r="CD11" s="37">
        <v>3.6</v>
      </c>
      <c r="CE11" s="37">
        <v>3.5</v>
      </c>
      <c r="CF11" s="37">
        <v>3.7</v>
      </c>
      <c r="CG11" s="37">
        <v>3.6</v>
      </c>
      <c r="CH11" s="37">
        <v>3.7</v>
      </c>
      <c r="CI11" s="37">
        <v>3.6</v>
      </c>
      <c r="CJ11" s="37">
        <v>3.6</v>
      </c>
      <c r="CK11" s="37">
        <v>3.6</v>
      </c>
      <c r="CL11" s="37">
        <v>3.5</v>
      </c>
      <c r="CM11" s="37">
        <v>3.7</v>
      </c>
      <c r="CN11" s="37">
        <v>3.4</v>
      </c>
      <c r="CO11" s="37">
        <v>3.5</v>
      </c>
      <c r="CP11" s="37">
        <v>3.5</v>
      </c>
    </row>
    <row r="12" spans="2:94" s="37" customFormat="1" x14ac:dyDescent="0.2">
      <c r="B12" s="37" t="str">
        <f t="shared" si="4"/>
      </c>
      <c r="C12" s="37" t="s">
        <v>7</v>
      </c>
      <c r="D12" s="37" t="s">
        <v>4</v>
      </c>
      <c r="E12" s="37">
        <v>4.2</v>
      </c>
      <c r="F12" s="37">
        <v>4.2</v>
      </c>
      <c r="G12" s="37">
        <v>4.2</v>
      </c>
      <c r="H12" s="37">
        <v>4.1</v>
      </c>
      <c r="I12" s="37">
        <v>4.3</v>
      </c>
      <c r="J12" s="37">
        <v>4.3</v>
      </c>
      <c r="K12" s="37">
        <v>4.2</v>
      </c>
      <c r="L12" s="37">
        <v>4.1</v>
      </c>
      <c r="M12" s="37">
        <v>4.1</v>
      </c>
      <c r="N12" s="37">
        <v>4.2</v>
      </c>
      <c r="O12" s="37">
        <v>4.0</v>
      </c>
      <c r="P12" s="37">
        <v>4.2</v>
      </c>
      <c r="Q12" s="37">
        <v>4.7</v>
      </c>
      <c r="R12" s="37">
        <v>4.4</v>
      </c>
      <c r="S12" s="37">
        <v>4.4</v>
      </c>
      <c r="T12" s="37">
        <v>4.1</v>
      </c>
      <c r="U12" s="37">
        <v>4.2</v>
      </c>
      <c r="V12" s="37">
        <v>4.1</v>
      </c>
      <c r="W12" s="37">
        <v>4.4</v>
      </c>
      <c r="X12" s="37">
        <v>4.3</v>
      </c>
      <c r="Y12" s="37">
        <v>4.3</v>
      </c>
      <c r="Z12" s="37">
        <v>4.1</v>
      </c>
      <c r="AA12" s="37">
        <v>4.3</v>
      </c>
      <c r="AB12" s="37">
        <v>5.1</v>
      </c>
      <c r="AC12" s="37">
        <v>4.6</v>
      </c>
      <c r="AD12" s="37">
        <v>4.4</v>
      </c>
      <c r="AE12" s="37">
        <v>4.4</v>
      </c>
      <c r="AF12" s="37">
        <v>4.6</v>
      </c>
      <c r="AG12" s="37">
        <v>4.3</v>
      </c>
      <c r="AH12" s="37">
        <v>4.2</v>
      </c>
      <c r="AI12" s="37">
        <v>4.3</v>
      </c>
      <c r="AJ12" s="37">
        <v>4.1</v>
      </c>
      <c r="AK12" s="37">
        <v>4.3</v>
      </c>
      <c r="AL12" s="37">
        <v>4.3</v>
      </c>
      <c r="AM12" s="37">
        <v>4.2</v>
      </c>
      <c r="AN12" s="37">
        <v>3.8</v>
      </c>
      <c r="AO12" s="37">
        <v>4.2</v>
      </c>
      <c r="AP12" s="37">
        <v>4.3</v>
      </c>
      <c r="AQ12" s="37">
        <v>4.1</v>
      </c>
      <c r="AR12" s="37">
        <v>4.5</v>
      </c>
      <c r="AS12" s="37">
        <v>4.6</v>
      </c>
      <c r="AT12" s="37">
        <v>4.4</v>
      </c>
      <c r="AU12" s="37">
        <v>4.2</v>
      </c>
      <c r="AV12" s="37">
        <v>4.3</v>
      </c>
      <c r="AW12" s="37">
        <v>4.2</v>
      </c>
      <c r="AX12" s="37">
        <v>4.0</v>
      </c>
      <c r="AY12" s="37">
        <v>4.3</v>
      </c>
      <c r="AZ12" s="37">
        <v>4.4</v>
      </c>
      <c r="BA12" s="37">
        <v>4.3</v>
      </c>
      <c r="BB12" s="37">
        <v>4.2</v>
      </c>
      <c r="BC12" s="37">
        <v>4.1</v>
      </c>
      <c r="BD12" s="37">
        <v>4.2</v>
      </c>
      <c r="BE12" s="37">
        <v>4.0</v>
      </c>
      <c r="BF12" s="37">
        <v>4.2</v>
      </c>
      <c r="BG12" s="37">
        <v>4.4</v>
      </c>
      <c r="BH12" s="37">
        <v>4.3</v>
      </c>
      <c r="BI12" s="37">
        <v>4.4</v>
      </c>
      <c r="BJ12" s="37">
        <v>4.1</v>
      </c>
      <c r="BK12" s="37">
        <v>4.4</v>
      </c>
      <c r="BL12" s="37">
        <v>4.1</v>
      </c>
      <c r="BM12" s="37">
        <v>4.2</v>
      </c>
      <c r="BN12" s="37">
        <v>4.2</v>
      </c>
      <c r="BO12" s="37">
        <v>4.1</v>
      </c>
      <c r="BP12" s="37">
        <v>4.2</v>
      </c>
      <c r="BQ12" s="37">
        <v>4.1</v>
      </c>
      <c r="BR12" s="37">
        <v>4.4</v>
      </c>
      <c r="BS12" s="37">
        <v>4.2</v>
      </c>
      <c r="BT12" s="37">
        <v>4.3</v>
      </c>
      <c r="BU12" s="37">
        <v>4.4</v>
      </c>
      <c r="BV12" s="37">
        <v>4.2</v>
      </c>
      <c r="BW12" s="37">
        <v>4.0</v>
      </c>
      <c r="BX12" s="37">
        <v>4.0</v>
      </c>
      <c r="BY12" s="37">
        <v>4.3</v>
      </c>
      <c r="BZ12" s="37">
        <v>4.2</v>
      </c>
      <c r="CA12" s="37">
        <v>4.3</v>
      </c>
      <c r="CB12" s="37">
        <v>4.2</v>
      </c>
      <c r="CC12" s="37">
        <v>4.1</v>
      </c>
      <c r="CD12" s="37">
        <v>4.2</v>
      </c>
      <c r="CE12" s="37">
        <v>4.0</v>
      </c>
      <c r="CF12" s="37">
        <v>4.5</v>
      </c>
      <c r="CG12" s="37">
        <v>4.2</v>
      </c>
      <c r="CH12" s="37">
        <v>4.3</v>
      </c>
      <c r="CI12" s="37">
        <v>4.4</v>
      </c>
      <c r="CJ12" s="37">
        <v>4.2</v>
      </c>
      <c r="CK12" s="37">
        <v>4.1</v>
      </c>
      <c r="CL12" s="37">
        <v>4.2</v>
      </c>
      <c r="CM12" s="37">
        <v>4.4</v>
      </c>
      <c r="CN12" s="37">
        <v>4.2</v>
      </c>
      <c r="CO12" s="37">
        <v>4.2</v>
      </c>
      <c r="CP12" s="37">
        <v>4.4</v>
      </c>
    </row>
    <row r="13" spans="2:94" s="37" customFormat="1" x14ac:dyDescent="0.2">
      <c r="B13" s="37" t="str">
        <f t="shared" si="4"/>
      </c>
      <c r="C13" s="37" t="s">
        <v>8</v>
      </c>
      <c r="D13" s="37" t="s">
        <v>3</v>
      </c>
      <c r="E13" s="37">
        <v>4532</v>
      </c>
      <c r="F13" s="37">
        <v>4587</v>
      </c>
      <c r="G13" s="37">
        <v>4505</v>
      </c>
      <c r="H13" s="37">
        <v>3454</v>
      </c>
      <c r="I13" s="37">
        <v>4644</v>
      </c>
      <c r="J13" s="37">
        <v>4291</v>
      </c>
      <c r="K13" s="37">
        <v>4324</v>
      </c>
      <c r="L13" s="37">
        <v>4155</v>
      </c>
      <c r="M13" s="37">
        <v>4413</v>
      </c>
      <c r="N13" s="37">
        <v>3607</v>
      </c>
      <c r="O13" s="37">
        <v>3004</v>
      </c>
      <c r="P13" s="37">
        <v>3919</v>
      </c>
      <c r="Q13" s="37">
        <v>4561</v>
      </c>
      <c r="R13" s="37">
        <v>4283</v>
      </c>
      <c r="S13" s="37">
        <v>4299</v>
      </c>
      <c r="T13" s="37">
        <v>4308</v>
      </c>
      <c r="U13" s="37">
        <v>3801</v>
      </c>
      <c r="V13" s="37">
        <v>2779</v>
      </c>
      <c r="W13" s="37">
        <v>4188</v>
      </c>
      <c r="X13" s="37">
        <v>4283</v>
      </c>
      <c r="Y13" s="37">
        <v>4372</v>
      </c>
      <c r="Z13" s="37">
        <v>4069</v>
      </c>
      <c r="AA13" s="37">
        <v>4217</v>
      </c>
      <c r="AB13" s="37">
        <v>4438</v>
      </c>
      <c r="AC13" s="37">
        <v>3898</v>
      </c>
      <c r="AD13" s="37">
        <v>4205</v>
      </c>
      <c r="AE13" s="37">
        <v>5177</v>
      </c>
      <c r="AF13" s="37">
        <v>4862</v>
      </c>
      <c r="AG13" s="37">
        <v>4689</v>
      </c>
      <c r="AH13" s="37">
        <v>4782</v>
      </c>
      <c r="AI13" s="37">
        <v>4088</v>
      </c>
      <c r="AJ13" s="37">
        <v>3312</v>
      </c>
      <c r="AK13" s="37">
        <v>4882</v>
      </c>
      <c r="AL13" s="37">
        <v>4611</v>
      </c>
      <c r="AM13" s="37">
        <v>4529</v>
      </c>
      <c r="AN13" s="37">
        <v>2696</v>
      </c>
      <c r="AO13" s="37">
        <v>4282</v>
      </c>
      <c r="AP13" s="37">
        <v>3815</v>
      </c>
      <c r="AQ13" s="37">
        <v>3201</v>
      </c>
      <c r="AR13" s="37">
        <v>4398</v>
      </c>
      <c r="AS13" s="37">
        <v>4496</v>
      </c>
      <c r="AT13" s="37">
        <v>4574</v>
      </c>
      <c r="AU13" s="37">
        <v>4264</v>
      </c>
      <c r="AV13" s="37">
        <v>4495</v>
      </c>
      <c r="AW13" s="37">
        <v>3923</v>
      </c>
      <c r="AX13" s="37">
        <v>3112</v>
      </c>
      <c r="AY13" s="37">
        <v>4326</v>
      </c>
      <c r="AZ13" s="37">
        <v>4405</v>
      </c>
      <c r="BA13" s="37">
        <v>4612</v>
      </c>
      <c r="BB13" s="37">
        <v>4447</v>
      </c>
      <c r="BC13" s="37">
        <v>4359</v>
      </c>
      <c r="BD13" s="37">
        <v>4111</v>
      </c>
      <c r="BE13" s="37">
        <v>3282</v>
      </c>
      <c r="BF13" s="37">
        <v>4253</v>
      </c>
      <c r="BG13" s="37">
        <v>4619</v>
      </c>
      <c r="BH13" s="37">
        <v>4381</v>
      </c>
      <c r="BI13" s="37">
        <v>4379</v>
      </c>
      <c r="BJ13" s="37">
        <v>5398</v>
      </c>
      <c r="BK13" s="37">
        <v>4503</v>
      </c>
      <c r="BL13" s="37">
        <v>3088</v>
      </c>
      <c r="BM13" s="37">
        <v>4278</v>
      </c>
      <c r="BN13" s="37">
        <v>4403</v>
      </c>
      <c r="BO13" s="37">
        <v>4808</v>
      </c>
      <c r="BP13" s="37">
        <v>5554</v>
      </c>
      <c r="BQ13" s="37">
        <v>5437</v>
      </c>
      <c r="BR13" s="37">
        <v>4954</v>
      </c>
      <c r="BS13" s="37">
        <v>3577</v>
      </c>
      <c r="BT13" s="37">
        <v>5015</v>
      </c>
      <c r="BU13" s="37">
        <v>5035</v>
      </c>
      <c r="BV13" s="37">
        <v>4771</v>
      </c>
      <c r="BW13" s="37">
        <v>4338</v>
      </c>
      <c r="BX13" s="37">
        <v>4420</v>
      </c>
      <c r="BY13" s="37">
        <v>4282</v>
      </c>
      <c r="BZ13" s="37">
        <v>3199</v>
      </c>
      <c r="CA13" s="37">
        <v>4170</v>
      </c>
      <c r="CB13" s="37">
        <v>4242</v>
      </c>
      <c r="CC13" s="37">
        <v>4358</v>
      </c>
      <c r="CD13" s="37">
        <v>4725</v>
      </c>
      <c r="CE13" s="37">
        <v>4811</v>
      </c>
      <c r="CF13" s="37">
        <v>4395</v>
      </c>
      <c r="CG13" s="37">
        <v>3555</v>
      </c>
      <c r="CH13" s="37">
        <v>4421</v>
      </c>
      <c r="CI13" s="37">
        <v>4295</v>
      </c>
      <c r="CJ13" s="37">
        <v>4714</v>
      </c>
      <c r="CK13" s="37">
        <v>4208</v>
      </c>
      <c r="CL13" s="37">
        <v>4247</v>
      </c>
      <c r="CM13" s="37">
        <v>4119</v>
      </c>
      <c r="CN13" s="37">
        <v>3108</v>
      </c>
      <c r="CO13" s="37">
        <v>4961</v>
      </c>
      <c r="CP13" s="37">
        <v>4365</v>
      </c>
    </row>
    <row r="14" spans="2:94" s="37" customFormat="1" x14ac:dyDescent="0.2">
      <c r="B14" s="37" t="str">
        <f t="shared" si="4"/>
      </c>
      <c r="C14" s="37" t="s">
        <v>8</v>
      </c>
      <c r="D14" s="37" t="s">
        <v>4</v>
      </c>
      <c r="E14" s="37">
        <v>2052</v>
      </c>
      <c r="F14" s="37">
        <v>2103</v>
      </c>
      <c r="G14" s="37">
        <v>1864</v>
      </c>
      <c r="H14" s="37">
        <v>1495</v>
      </c>
      <c r="I14" s="37">
        <v>1932</v>
      </c>
      <c r="J14" s="37">
        <v>1934</v>
      </c>
      <c r="K14" s="37">
        <v>1936</v>
      </c>
      <c r="L14" s="37">
        <v>1982</v>
      </c>
      <c r="M14" s="37">
        <v>2198</v>
      </c>
      <c r="N14" s="37">
        <v>1757</v>
      </c>
      <c r="O14" s="37">
        <v>1380</v>
      </c>
      <c r="P14" s="37">
        <v>1754</v>
      </c>
      <c r="Q14" s="37">
        <v>2231</v>
      </c>
      <c r="R14" s="37">
        <v>1999</v>
      </c>
      <c r="S14" s="37">
        <v>2009</v>
      </c>
      <c r="T14" s="37">
        <v>1912</v>
      </c>
      <c r="U14" s="37">
        <v>1752</v>
      </c>
      <c r="V14" s="37">
        <v>1281</v>
      </c>
      <c r="W14" s="37">
        <v>1847</v>
      </c>
      <c r="X14" s="37">
        <v>1901</v>
      </c>
      <c r="Y14" s="37">
        <v>1895</v>
      </c>
      <c r="Z14" s="37">
        <v>1853</v>
      </c>
      <c r="AA14" s="37">
        <v>1993</v>
      </c>
      <c r="AB14" s="37">
        <v>1957</v>
      </c>
      <c r="AC14" s="37">
        <v>1780</v>
      </c>
      <c r="AD14" s="37">
        <v>1818</v>
      </c>
      <c r="AE14" s="37">
        <v>1920</v>
      </c>
      <c r="AF14" s="37">
        <v>2143</v>
      </c>
      <c r="AG14" s="37">
        <v>2079</v>
      </c>
      <c r="AH14" s="37">
        <v>2193</v>
      </c>
      <c r="AI14" s="37">
        <v>1787</v>
      </c>
      <c r="AJ14" s="37">
        <v>1527</v>
      </c>
      <c r="AK14" s="37">
        <v>2096</v>
      </c>
      <c r="AL14" s="37">
        <v>1996</v>
      </c>
      <c r="AM14" s="37">
        <v>2054</v>
      </c>
      <c r="AN14" s="37">
        <v>1366</v>
      </c>
      <c r="AO14" s="37">
        <v>1953</v>
      </c>
      <c r="AP14" s="37">
        <v>1749</v>
      </c>
      <c r="AQ14" s="37">
        <v>1453</v>
      </c>
      <c r="AR14" s="37">
        <v>1852</v>
      </c>
      <c r="AS14" s="37">
        <v>2010</v>
      </c>
      <c r="AT14" s="37">
        <v>2049</v>
      </c>
      <c r="AU14" s="37">
        <v>2061</v>
      </c>
      <c r="AV14" s="37">
        <v>2190</v>
      </c>
      <c r="AW14" s="37">
        <v>1760</v>
      </c>
      <c r="AX14" s="37">
        <v>1456</v>
      </c>
      <c r="AY14" s="37">
        <v>1912</v>
      </c>
      <c r="AZ14" s="37">
        <v>1989</v>
      </c>
      <c r="BA14" s="37">
        <v>2022</v>
      </c>
      <c r="BB14" s="37">
        <v>2043</v>
      </c>
      <c r="BC14" s="37">
        <v>2068</v>
      </c>
      <c r="BD14" s="37">
        <v>1894</v>
      </c>
      <c r="BE14" s="37">
        <v>1572</v>
      </c>
      <c r="BF14" s="37">
        <v>1862</v>
      </c>
      <c r="BG14" s="37">
        <v>2131</v>
      </c>
      <c r="BH14" s="37">
        <v>2059</v>
      </c>
      <c r="BI14" s="37">
        <v>2105</v>
      </c>
      <c r="BJ14" s="37">
        <v>1980</v>
      </c>
      <c r="BK14" s="37">
        <v>1867</v>
      </c>
      <c r="BL14" s="37">
        <v>1451</v>
      </c>
      <c r="BM14" s="37">
        <v>1885</v>
      </c>
      <c r="BN14" s="37">
        <v>1924</v>
      </c>
      <c r="BO14" s="37">
        <v>2126</v>
      </c>
      <c r="BP14" s="37">
        <v>2562</v>
      </c>
      <c r="BQ14" s="37">
        <v>2387</v>
      </c>
      <c r="BR14" s="37">
        <v>2082</v>
      </c>
      <c r="BS14" s="37">
        <v>1620</v>
      </c>
      <c r="BT14" s="37">
        <v>2116</v>
      </c>
      <c r="BU14" s="37">
        <v>2133</v>
      </c>
      <c r="BV14" s="37">
        <v>2023</v>
      </c>
      <c r="BW14" s="37">
        <v>2097</v>
      </c>
      <c r="BX14" s="37">
        <v>2103</v>
      </c>
      <c r="BY14" s="37">
        <v>1944</v>
      </c>
      <c r="BZ14" s="37">
        <v>1548</v>
      </c>
      <c r="CA14" s="37">
        <v>1946</v>
      </c>
      <c r="CB14" s="37">
        <v>1921</v>
      </c>
      <c r="CC14" s="37">
        <v>2029</v>
      </c>
      <c r="CD14" s="37">
        <v>2184</v>
      </c>
      <c r="CE14" s="37">
        <v>2132</v>
      </c>
      <c r="CF14" s="37">
        <v>1969</v>
      </c>
      <c r="CG14" s="37">
        <v>1530</v>
      </c>
      <c r="CH14" s="37">
        <v>1925</v>
      </c>
      <c r="CI14" s="37">
        <v>1965</v>
      </c>
      <c r="CJ14" s="37">
        <v>2069</v>
      </c>
      <c r="CK14" s="37">
        <v>2168</v>
      </c>
      <c r="CL14" s="37">
        <v>2224</v>
      </c>
      <c r="CM14" s="37">
        <v>1893</v>
      </c>
      <c r="CN14" s="37">
        <v>1523</v>
      </c>
      <c r="CO14" s="37">
        <v>1872</v>
      </c>
      <c r="CP14" s="37">
        <v>1931</v>
      </c>
    </row>
    <row r="15" spans="2:94" x14ac:dyDescent="0.2">
      <c r="B15" s="37" t="str">
        <f t="shared" si="4"/>
      </c>
      <c r="C15" s="37" t="s">
        <v>9</v>
      </c>
      <c r="D15" s="25" t="s">
        <v>3</v>
      </c>
      <c r="E15" s="25">
        <v>2135</v>
      </c>
      <c r="F15" s="25">
        <v>1901</v>
      </c>
      <c r="G15" s="25">
        <v>1688</v>
      </c>
      <c r="H15" s="25">
        <v>1545</v>
      </c>
      <c r="I15" s="25">
        <v>1886</v>
      </c>
      <c r="J15" s="25">
        <v>1803</v>
      </c>
      <c r="K15" s="25">
        <v>1785</v>
      </c>
      <c r="L15" s="25">
        <v>1803</v>
      </c>
      <c r="M15" s="25">
        <v>2179</v>
      </c>
      <c r="N15" s="25">
        <v>1600</v>
      </c>
      <c r="O15" s="25">
        <v>1221</v>
      </c>
      <c r="P15" s="25">
        <v>1647</v>
      </c>
      <c r="Q15" s="25">
        <v>4755</v>
      </c>
      <c r="R15" s="25">
        <v>1977</v>
      </c>
      <c r="S15" s="25">
        <v>2861</v>
      </c>
      <c r="T15" s="25">
        <v>2115</v>
      </c>
      <c r="U15" s="25">
        <v>1594</v>
      </c>
      <c r="V15" s="25">
        <v>1159</v>
      </c>
      <c r="W15" s="25">
        <v>1810</v>
      </c>
      <c r="X15" s="25">
        <v>3250</v>
      </c>
      <c r="Y15" s="25">
        <v>2071</v>
      </c>
      <c r="Z15" s="25">
        <v>1786</v>
      </c>
      <c r="AA15" s="25">
        <v>2361</v>
      </c>
      <c r="AB15" s="25">
        <v>2391</v>
      </c>
      <c r="AC15" s="25">
        <v>4227</v>
      </c>
      <c r="AD15" s="25">
        <v>1797</v>
      </c>
      <c r="AE15" s="25">
        <v>4089</v>
      </c>
      <c r="AF15" s="25">
        <v>2279</v>
      </c>
      <c r="AG15" s="25">
        <v>2277</v>
      </c>
      <c r="AH15" s="25">
        <v>2212</v>
      </c>
      <c r="AI15" s="25">
        <v>1708</v>
      </c>
      <c r="AJ15" s="25">
        <v>1466</v>
      </c>
      <c r="AK15" s="25">
        <v>2122</v>
      </c>
      <c r="AL15" s="25">
        <v>2110</v>
      </c>
      <c r="AM15" s="25">
        <v>2030</v>
      </c>
      <c r="AN15" s="25">
        <v>1208</v>
      </c>
      <c r="AO15" s="25">
        <v>1737</v>
      </c>
      <c r="AP15" s="25">
        <v>1621</v>
      </c>
      <c r="AQ15" s="25">
        <v>1325</v>
      </c>
      <c r="AR15" s="25">
        <v>5899</v>
      </c>
      <c r="AS15" s="25">
        <v>4216</v>
      </c>
      <c r="AT15" s="25">
        <v>2390</v>
      </c>
      <c r="AU15" s="25">
        <v>2070</v>
      </c>
      <c r="AV15" s="25">
        <v>4354</v>
      </c>
      <c r="AW15" s="25">
        <v>1642</v>
      </c>
      <c r="AX15" s="25">
        <v>1324</v>
      </c>
      <c r="AY15" s="25">
        <v>2171</v>
      </c>
      <c r="AZ15" s="25">
        <v>2001</v>
      </c>
      <c r="BA15" s="25">
        <v>2749</v>
      </c>
      <c r="BB15" s="25">
        <v>2020</v>
      </c>
      <c r="BC15" s="25">
        <v>5362</v>
      </c>
      <c r="BD15" s="25">
        <v>1631</v>
      </c>
      <c r="BE15" s="25">
        <v>1421</v>
      </c>
      <c r="BF15" s="25">
        <v>1767</v>
      </c>
      <c r="BG15" s="25">
        <v>2063</v>
      </c>
      <c r="BH15" s="25">
        <v>1797</v>
      </c>
      <c r="BI15" s="25">
        <v>2473</v>
      </c>
      <c r="BJ15" s="25">
        <v>1970</v>
      </c>
      <c r="BK15" s="25">
        <v>1759</v>
      </c>
      <c r="BL15" s="25">
        <v>1425</v>
      </c>
      <c r="BM15" s="25">
        <v>1748</v>
      </c>
      <c r="BN15" s="25">
        <v>1733</v>
      </c>
      <c r="BO15" s="25">
        <v>2057</v>
      </c>
      <c r="BP15" s="25">
        <v>2890</v>
      </c>
      <c r="BQ15" s="25">
        <v>2239</v>
      </c>
      <c r="BR15" s="25">
        <v>2039</v>
      </c>
      <c r="BS15" s="25">
        <v>1610</v>
      </c>
      <c r="BT15" s="25">
        <v>2123</v>
      </c>
      <c r="BU15" s="25">
        <v>2467</v>
      </c>
      <c r="BV15" s="25">
        <v>2116</v>
      </c>
      <c r="BW15" s="25">
        <v>3234</v>
      </c>
      <c r="BX15" s="25">
        <v>2057</v>
      </c>
      <c r="BY15" s="25">
        <v>1775</v>
      </c>
      <c r="BZ15" s="25">
        <v>1419</v>
      </c>
      <c r="CA15" s="25">
        <v>2186</v>
      </c>
      <c r="CB15" s="25">
        <v>3105</v>
      </c>
      <c r="CC15" s="25">
        <v>2039</v>
      </c>
      <c r="CD15" s="25">
        <v>2822</v>
      </c>
      <c r="CE15" s="25">
        <v>2241</v>
      </c>
      <c r="CF15" s="25">
        <v>2033</v>
      </c>
      <c r="CG15" s="25">
        <v>1906</v>
      </c>
      <c r="CH15" s="25">
        <v>2226</v>
      </c>
      <c r="CI15" s="25">
        <v>2039</v>
      </c>
      <c r="CJ15" s="25">
        <v>2020</v>
      </c>
      <c r="CK15" s="25">
        <v>1940</v>
      </c>
      <c r="CL15" s="25">
        <v>2517</v>
      </c>
      <c r="CM15" s="25">
        <v>1790</v>
      </c>
      <c r="CN15" s="25">
        <v>1399</v>
      </c>
      <c r="CO15" s="25">
        <v>1748</v>
      </c>
      <c r="CP15" s="25">
        <v>1762</v>
      </c>
    </row>
    <row r="16" spans="2:94" x14ac:dyDescent="0.2">
      <c r="B16" s="25" t="str">
        <f t="shared" si="4"/>
      </c>
      <c r="C16" s="37" t="s">
        <v>9</v>
      </c>
      <c r="D16" s="25" t="s">
        <v>4</v>
      </c>
      <c r="E16" s="25">
        <v>6596</v>
      </c>
      <c r="F16" s="25">
        <v>6595</v>
      </c>
      <c r="G16" s="25">
        <v>5532</v>
      </c>
      <c r="H16" s="25">
        <v>5039</v>
      </c>
      <c r="I16" s="25">
        <v>5658</v>
      </c>
      <c r="J16" s="25">
        <v>5907</v>
      </c>
      <c r="K16" s="25">
        <v>5881</v>
      </c>
      <c r="L16" s="25">
        <v>6019</v>
      </c>
      <c r="M16" s="25">
        <v>7052</v>
      </c>
      <c r="N16" s="25">
        <v>4936</v>
      </c>
      <c r="O16" s="25">
        <v>4572</v>
      </c>
      <c r="P16" s="25">
        <v>5081</v>
      </c>
      <c r="Q16" s="25">
        <v>12669</v>
      </c>
      <c r="R16" s="25">
        <v>6271</v>
      </c>
      <c r="S16" s="25">
        <v>7512</v>
      </c>
      <c r="T16" s="25">
        <v>6704</v>
      </c>
      <c r="U16" s="25">
        <v>4845</v>
      </c>
      <c r="V16" s="25">
        <v>4296</v>
      </c>
      <c r="W16" s="25">
        <v>5300</v>
      </c>
      <c r="X16" s="25">
        <v>8510</v>
      </c>
      <c r="Y16" s="25">
        <v>6510</v>
      </c>
      <c r="Z16" s="25">
        <v>5905</v>
      </c>
      <c r="AA16" s="25">
        <v>7666</v>
      </c>
      <c r="AB16" s="25">
        <v>7187</v>
      </c>
      <c r="AC16" s="25">
        <v>10225</v>
      </c>
      <c r="AD16" s="25">
        <v>5720</v>
      </c>
      <c r="AE16" s="25">
        <v>10421</v>
      </c>
      <c r="AF16" s="25">
        <v>6760</v>
      </c>
      <c r="AG16" s="25">
        <v>6965</v>
      </c>
      <c r="AH16" s="25">
        <v>6461</v>
      </c>
      <c r="AI16" s="25">
        <v>5147</v>
      </c>
      <c r="AJ16" s="25">
        <v>4971</v>
      </c>
      <c r="AK16" s="25">
        <v>6083</v>
      </c>
      <c r="AL16" s="25">
        <v>6263</v>
      </c>
      <c r="AM16" s="25">
        <v>6168</v>
      </c>
      <c r="AN16" s="25">
        <v>4604</v>
      </c>
      <c r="AO16" s="25">
        <v>5663</v>
      </c>
      <c r="AP16" s="25">
        <v>5045</v>
      </c>
      <c r="AQ16" s="25">
        <v>4723</v>
      </c>
      <c r="AR16" s="25">
        <v>11690</v>
      </c>
      <c r="AS16" s="25">
        <v>9944</v>
      </c>
      <c r="AT16" s="25">
        <v>7202</v>
      </c>
      <c r="AU16" s="25">
        <v>6196</v>
      </c>
      <c r="AV16" s="25">
        <v>12069</v>
      </c>
      <c r="AW16" s="25">
        <v>4837</v>
      </c>
      <c r="AX16" s="25">
        <v>4721</v>
      </c>
      <c r="AY16" s="25">
        <v>6072</v>
      </c>
      <c r="AZ16" s="25">
        <v>6090</v>
      </c>
      <c r="BA16" s="25">
        <v>8397</v>
      </c>
      <c r="BB16" s="25">
        <v>6314</v>
      </c>
      <c r="BC16" s="25">
        <v>8205</v>
      </c>
      <c r="BD16" s="25">
        <v>5041</v>
      </c>
      <c r="BE16" s="25">
        <v>4936</v>
      </c>
      <c r="BF16" s="25">
        <v>5303</v>
      </c>
      <c r="BG16" s="25">
        <v>6420</v>
      </c>
      <c r="BH16" s="25">
        <v>5973</v>
      </c>
      <c r="BI16" s="25">
        <v>8014</v>
      </c>
      <c r="BJ16" s="25">
        <v>6106</v>
      </c>
      <c r="BK16" s="25">
        <v>5270</v>
      </c>
      <c r="BL16" s="25">
        <v>4848</v>
      </c>
      <c r="BM16" s="25">
        <v>5141</v>
      </c>
      <c r="BN16" s="25">
        <v>5582</v>
      </c>
      <c r="BO16" s="25">
        <v>6021</v>
      </c>
      <c r="BP16" s="25">
        <v>8242</v>
      </c>
      <c r="BQ16" s="25">
        <v>6621</v>
      </c>
      <c r="BR16" s="25">
        <v>5773</v>
      </c>
      <c r="BS16" s="25">
        <v>5261</v>
      </c>
      <c r="BT16" s="25">
        <v>5847</v>
      </c>
      <c r="BU16" s="25">
        <v>6641</v>
      </c>
      <c r="BV16" s="25">
        <v>6141</v>
      </c>
      <c r="BW16" s="25">
        <v>7953</v>
      </c>
      <c r="BX16" s="25">
        <v>6052</v>
      </c>
      <c r="BY16" s="25">
        <v>5355</v>
      </c>
      <c r="BZ16" s="25">
        <v>5036</v>
      </c>
      <c r="CA16" s="25">
        <v>5811</v>
      </c>
      <c r="CB16" s="25">
        <v>8402</v>
      </c>
      <c r="CC16" s="25">
        <v>6027</v>
      </c>
      <c r="CD16" s="25">
        <v>8021</v>
      </c>
      <c r="CE16" s="25">
        <v>6247</v>
      </c>
      <c r="CF16" s="25">
        <v>5705</v>
      </c>
      <c r="CG16" s="25">
        <v>5581</v>
      </c>
      <c r="CH16" s="25">
        <v>5618</v>
      </c>
      <c r="CI16" s="25">
        <v>5716</v>
      </c>
      <c r="CJ16" s="25">
        <v>6430</v>
      </c>
      <c r="CK16" s="25">
        <v>6257</v>
      </c>
      <c r="CL16" s="25">
        <v>7383</v>
      </c>
      <c r="CM16" s="25">
        <v>5253</v>
      </c>
      <c r="CN16" s="25">
        <v>4901</v>
      </c>
      <c r="CO16" s="25">
        <v>5302</v>
      </c>
      <c r="CP16" s="25">
        <v>5271</v>
      </c>
    </row>
    <row r="17" spans="2:94" x14ac:dyDescent="0.2">
      <c r="B17" s="25" t="str">
        <f t="shared" si="4"/>
      </c>
      <c r="C17" s="37" t="s">
        <v>10</v>
      </c>
      <c r="D17" s="25" t="s">
        <v>3</v>
      </c>
      <c r="E17" s="25">
        <v>6324</v>
      </c>
      <c r="F17" s="25">
        <v>6316</v>
      </c>
      <c r="G17" s="25">
        <v>5615</v>
      </c>
      <c r="H17" s="25">
        <v>4848</v>
      </c>
      <c r="I17" s="25">
        <v>6478</v>
      </c>
      <c r="J17" s="25">
        <v>6074</v>
      </c>
      <c r="K17" s="25">
        <v>6210</v>
      </c>
      <c r="L17" s="25">
        <v>5975</v>
      </c>
      <c r="M17" s="25">
        <v>5919</v>
      </c>
      <c r="N17" s="25">
        <v>4737</v>
      </c>
      <c r="O17" s="25">
        <v>4383</v>
      </c>
      <c r="P17" s="25">
        <v>5621</v>
      </c>
      <c r="Q17" s="25">
        <v>6427</v>
      </c>
      <c r="R17" s="25">
        <v>5962</v>
      </c>
      <c r="S17" s="25">
        <v>6803</v>
      </c>
      <c r="T17" s="25">
        <v>6285</v>
      </c>
      <c r="U17" s="25">
        <v>4878</v>
      </c>
      <c r="V17" s="25">
        <v>4001</v>
      </c>
      <c r="W17" s="25">
        <v>6119</v>
      </c>
      <c r="X17" s="25">
        <v>5920</v>
      </c>
      <c r="Y17" s="25">
        <v>6343</v>
      </c>
      <c r="Z17" s="25">
        <v>5820</v>
      </c>
      <c r="AA17" s="25">
        <v>5987</v>
      </c>
      <c r="AB17" s="25">
        <v>6480</v>
      </c>
      <c r="AC17" s="25">
        <v>5477</v>
      </c>
      <c r="AD17" s="25">
        <v>6673</v>
      </c>
      <c r="AE17" s="25">
        <v>6327</v>
      </c>
      <c r="AF17" s="25">
        <v>6742</v>
      </c>
      <c r="AG17" s="25">
        <v>6758</v>
      </c>
      <c r="AH17" s="25">
        <v>6666</v>
      </c>
      <c r="AI17" s="25">
        <v>5282</v>
      </c>
      <c r="AJ17" s="25">
        <v>4797</v>
      </c>
      <c r="AK17" s="25">
        <v>7146</v>
      </c>
      <c r="AL17" s="25">
        <v>6624</v>
      </c>
      <c r="AM17" s="25">
        <v>6340</v>
      </c>
      <c r="AN17" s="25">
        <v>3854</v>
      </c>
      <c r="AO17" s="25">
        <v>6226</v>
      </c>
      <c r="AP17" s="25">
        <v>5029</v>
      </c>
      <c r="AQ17" s="25">
        <v>4794</v>
      </c>
      <c r="AR17" s="25">
        <v>7163</v>
      </c>
      <c r="AS17" s="25">
        <v>6874</v>
      </c>
      <c r="AT17" s="25">
        <v>6627</v>
      </c>
      <c r="AU17" s="25">
        <v>6536</v>
      </c>
      <c r="AV17" s="25">
        <v>6412</v>
      </c>
      <c r="AW17" s="25">
        <v>4921</v>
      </c>
      <c r="AX17" s="25">
        <v>4574</v>
      </c>
      <c r="AY17" s="25">
        <v>6732</v>
      </c>
      <c r="AZ17" s="25">
        <v>6205</v>
      </c>
      <c r="BA17" s="25">
        <v>6648</v>
      </c>
      <c r="BB17" s="25">
        <v>6523</v>
      </c>
      <c r="BC17" s="25">
        <v>5585</v>
      </c>
      <c r="BD17" s="25">
        <v>5107</v>
      </c>
      <c r="BE17" s="25">
        <v>4585</v>
      </c>
      <c r="BF17" s="25">
        <v>6187</v>
      </c>
      <c r="BG17" s="25">
        <v>6893</v>
      </c>
      <c r="BH17" s="25">
        <v>6064</v>
      </c>
      <c r="BI17" s="25">
        <v>6308</v>
      </c>
      <c r="BJ17" s="25">
        <v>5728</v>
      </c>
      <c r="BK17" s="25">
        <v>5142</v>
      </c>
      <c r="BL17" s="25">
        <v>4428</v>
      </c>
      <c r="BM17" s="25">
        <v>6288</v>
      </c>
      <c r="BN17" s="25">
        <v>6254</v>
      </c>
      <c r="BO17" s="25">
        <v>6414</v>
      </c>
      <c r="BP17" s="25">
        <v>7131</v>
      </c>
      <c r="BQ17" s="25">
        <v>6810</v>
      </c>
      <c r="BR17" s="25">
        <v>6131</v>
      </c>
      <c r="BS17" s="25">
        <v>5103</v>
      </c>
      <c r="BT17" s="25">
        <v>6965</v>
      </c>
      <c r="BU17" s="25">
        <v>6767</v>
      </c>
      <c r="BV17" s="25">
        <v>6581</v>
      </c>
      <c r="BW17" s="25">
        <v>5879</v>
      </c>
      <c r="BX17" s="25">
        <v>6054</v>
      </c>
      <c r="BY17" s="25">
        <v>5280</v>
      </c>
      <c r="BZ17" s="25">
        <v>4748</v>
      </c>
      <c r="CA17" s="25">
        <v>6243</v>
      </c>
      <c r="CB17" s="25">
        <v>5921</v>
      </c>
      <c r="CC17" s="25">
        <v>6075</v>
      </c>
      <c r="CD17" s="25">
        <v>6494</v>
      </c>
      <c r="CE17" s="25">
        <v>6146</v>
      </c>
      <c r="CF17" s="25">
        <v>5482</v>
      </c>
      <c r="CG17" s="25">
        <v>5064</v>
      </c>
      <c r="CH17" s="25">
        <v>6297</v>
      </c>
      <c r="CI17" s="25">
        <v>5948</v>
      </c>
      <c r="CJ17" s="25">
        <v>6505</v>
      </c>
      <c r="CK17" s="25">
        <v>5930</v>
      </c>
      <c r="CL17" s="25">
        <v>5934</v>
      </c>
      <c r="CM17" s="25">
        <v>4939</v>
      </c>
      <c r="CN17" s="25">
        <v>4535</v>
      </c>
      <c r="CO17" s="25">
        <v>5930</v>
      </c>
      <c r="CP17" s="25">
        <v>5819</v>
      </c>
    </row>
    <row r="18" spans="2:94" x14ac:dyDescent="0.2">
      <c r="B18" s="25" t="str">
        <f t="shared" si="4"/>
      </c>
      <c r="C18" s="37" t="s">
        <v>10</v>
      </c>
      <c r="D18" s="25" t="s">
        <v>4</v>
      </c>
      <c r="E18" s="25">
        <v>2000</v>
      </c>
      <c r="F18" s="25">
        <v>1994</v>
      </c>
      <c r="G18" s="25">
        <v>1820</v>
      </c>
      <c r="H18" s="25">
        <v>1503</v>
      </c>
      <c r="I18" s="25">
        <v>1907</v>
      </c>
      <c r="J18" s="25">
        <v>1932</v>
      </c>
      <c r="K18" s="25">
        <v>1975</v>
      </c>
      <c r="L18" s="25">
        <v>1954</v>
      </c>
      <c r="M18" s="25">
        <v>1913</v>
      </c>
      <c r="N18" s="25">
        <v>1504</v>
      </c>
      <c r="O18" s="25">
        <v>1415</v>
      </c>
      <c r="P18" s="25">
        <v>1729</v>
      </c>
      <c r="Q18" s="25">
        <v>1995</v>
      </c>
      <c r="R18" s="25">
        <v>1872</v>
      </c>
      <c r="S18" s="25">
        <v>2107</v>
      </c>
      <c r="T18" s="25">
        <v>2129</v>
      </c>
      <c r="U18" s="25">
        <v>1561</v>
      </c>
      <c r="V18" s="25">
        <v>1273</v>
      </c>
      <c r="W18" s="25">
        <v>1816</v>
      </c>
      <c r="X18" s="25">
        <v>1851</v>
      </c>
      <c r="Y18" s="25">
        <v>1967</v>
      </c>
      <c r="Z18" s="25">
        <v>1784</v>
      </c>
      <c r="AA18" s="25">
        <v>1981</v>
      </c>
      <c r="AB18" s="25">
        <v>2007</v>
      </c>
      <c r="AC18" s="25">
        <v>1664</v>
      </c>
      <c r="AD18" s="25">
        <v>2059</v>
      </c>
      <c r="AE18" s="25">
        <v>1910</v>
      </c>
      <c r="AF18" s="25">
        <v>2173</v>
      </c>
      <c r="AG18" s="25">
        <v>2178</v>
      </c>
      <c r="AH18" s="25">
        <v>2172</v>
      </c>
      <c r="AI18" s="25">
        <v>1755</v>
      </c>
      <c r="AJ18" s="25">
        <v>1509</v>
      </c>
      <c r="AK18" s="25">
        <v>2286</v>
      </c>
      <c r="AL18" s="25">
        <v>2080</v>
      </c>
      <c r="AM18" s="25">
        <v>1954</v>
      </c>
      <c r="AN18" s="25">
        <v>1317</v>
      </c>
      <c r="AO18" s="25">
        <v>2044</v>
      </c>
      <c r="AP18" s="25">
        <v>1645</v>
      </c>
      <c r="AQ18" s="25">
        <v>1428</v>
      </c>
      <c r="AR18" s="25">
        <v>1963</v>
      </c>
      <c r="AS18" s="25">
        <v>1905</v>
      </c>
      <c r="AT18" s="25">
        <v>1839</v>
      </c>
      <c r="AU18" s="25">
        <v>1791</v>
      </c>
      <c r="AV18" s="25">
        <v>1612</v>
      </c>
      <c r="AW18" s="25">
        <v>1319</v>
      </c>
      <c r="AX18" s="25">
        <v>1250</v>
      </c>
      <c r="AY18" s="25">
        <v>1682</v>
      </c>
      <c r="AZ18" s="25">
        <v>1666</v>
      </c>
      <c r="BA18" s="25">
        <v>1679</v>
      </c>
      <c r="BB18" s="25">
        <v>1751</v>
      </c>
      <c r="BC18" s="25">
        <v>1467</v>
      </c>
      <c r="BD18" s="25">
        <v>1428</v>
      </c>
      <c r="BE18" s="25">
        <v>1292</v>
      </c>
      <c r="BF18" s="25">
        <v>1587</v>
      </c>
      <c r="BG18" s="25">
        <v>1652</v>
      </c>
      <c r="BH18" s="25">
        <v>1684</v>
      </c>
      <c r="BI18" s="25">
        <v>1770</v>
      </c>
      <c r="BJ18" s="25">
        <v>1651</v>
      </c>
      <c r="BK18" s="25">
        <v>1472</v>
      </c>
      <c r="BL18" s="25">
        <v>1279</v>
      </c>
      <c r="BM18" s="25">
        <v>1607</v>
      </c>
      <c r="BN18" s="25">
        <v>1626</v>
      </c>
      <c r="BO18" s="25">
        <v>1795</v>
      </c>
      <c r="BP18" s="25">
        <v>2065</v>
      </c>
      <c r="BQ18" s="25">
        <v>2042</v>
      </c>
      <c r="BR18" s="25">
        <v>1808</v>
      </c>
      <c r="BS18" s="25">
        <v>1541</v>
      </c>
      <c r="BT18" s="25">
        <v>2086</v>
      </c>
      <c r="BU18" s="25">
        <v>2027</v>
      </c>
      <c r="BV18" s="25">
        <v>1942</v>
      </c>
      <c r="BW18" s="25">
        <v>1771</v>
      </c>
      <c r="BX18" s="25">
        <v>1820</v>
      </c>
      <c r="BY18" s="25">
        <v>1708</v>
      </c>
      <c r="BZ18" s="25">
        <v>1453</v>
      </c>
      <c r="CA18" s="25">
        <v>1736</v>
      </c>
      <c r="CB18" s="25">
        <v>1755</v>
      </c>
      <c r="CC18" s="25">
        <v>1855</v>
      </c>
      <c r="CD18" s="25">
        <v>1889</v>
      </c>
      <c r="CE18" s="25">
        <v>1879</v>
      </c>
      <c r="CF18" s="25">
        <v>1712</v>
      </c>
      <c r="CG18" s="25">
        <v>1433</v>
      </c>
      <c r="CH18" s="25">
        <v>1809</v>
      </c>
      <c r="CI18" s="25">
        <v>1717</v>
      </c>
      <c r="CJ18" s="25">
        <v>1855</v>
      </c>
      <c r="CK18" s="25">
        <v>1663</v>
      </c>
      <c r="CL18" s="25">
        <v>1774</v>
      </c>
      <c r="CM18" s="25">
        <v>1542</v>
      </c>
      <c r="CN18" s="25">
        <v>1418</v>
      </c>
      <c r="CO18" s="25">
        <v>1730</v>
      </c>
      <c r="CP18" s="25">
        <v>1642</v>
      </c>
    </row>
    <row r="19" spans="2:94" x14ac:dyDescent="0.2">
      <c r="B19" s="25" t="str">
        <f t="shared" si="4"/>
      </c>
      <c r="C19" s="37" t="s">
        <v>11</v>
      </c>
      <c r="D19" s="25" t="s">
        <v>3</v>
      </c>
      <c r="E19" s="25">
        <v>5344</v>
      </c>
      <c r="F19" s="25">
        <v>5348</v>
      </c>
      <c r="G19" s="25">
        <v>4745</v>
      </c>
      <c r="H19" s="25">
        <v>4107</v>
      </c>
      <c r="I19" s="25">
        <v>5475</v>
      </c>
      <c r="J19" s="25">
        <v>5215</v>
      </c>
      <c r="K19" s="25">
        <v>5276</v>
      </c>
      <c r="L19" s="25">
        <v>5012</v>
      </c>
      <c r="M19" s="25">
        <v>4993</v>
      </c>
      <c r="N19" s="25">
        <v>3983</v>
      </c>
      <c r="O19" s="25">
        <v>3687</v>
      </c>
      <c r="P19" s="25">
        <v>4789</v>
      </c>
      <c r="Q19" s="25">
        <v>5446</v>
      </c>
      <c r="R19" s="25">
        <v>5044</v>
      </c>
      <c r="S19" s="25">
        <v>5829</v>
      </c>
      <c r="T19" s="25">
        <v>5321</v>
      </c>
      <c r="U19" s="25">
        <v>4143</v>
      </c>
      <c r="V19" s="25">
        <v>3343</v>
      </c>
      <c r="W19" s="25">
        <v>5230</v>
      </c>
      <c r="X19" s="25">
        <v>4991</v>
      </c>
      <c r="Y19" s="25">
        <v>5394</v>
      </c>
      <c r="Z19" s="25">
        <v>4925</v>
      </c>
      <c r="AA19" s="25">
        <v>5110</v>
      </c>
      <c r="AB19" s="25">
        <v>5490</v>
      </c>
      <c r="AC19" s="25">
        <v>4783</v>
      </c>
      <c r="AD19" s="25">
        <v>5715</v>
      </c>
      <c r="AE19" s="25">
        <v>5371</v>
      </c>
      <c r="AF19" s="25">
        <v>5719</v>
      </c>
      <c r="AG19" s="25">
        <v>5815</v>
      </c>
      <c r="AH19" s="25">
        <v>5726</v>
      </c>
      <c r="AI19" s="25">
        <v>4484</v>
      </c>
      <c r="AJ19" s="25">
        <v>4084</v>
      </c>
      <c r="AK19" s="25">
        <v>6125</v>
      </c>
      <c r="AL19" s="25">
        <v>5644</v>
      </c>
      <c r="AM19" s="25">
        <v>5411</v>
      </c>
      <c r="AN19" s="25">
        <v>3208</v>
      </c>
      <c r="AO19" s="25">
        <v>5328</v>
      </c>
      <c r="AP19" s="25">
        <v>4260</v>
      </c>
      <c r="AQ19" s="25">
        <v>4059</v>
      </c>
      <c r="AR19" s="25">
        <v>6119</v>
      </c>
      <c r="AS19" s="25">
        <v>5914</v>
      </c>
      <c r="AT19" s="25">
        <v>5620</v>
      </c>
      <c r="AU19" s="25">
        <v>5495</v>
      </c>
      <c r="AV19" s="25">
        <v>5491</v>
      </c>
      <c r="AW19" s="25">
        <v>4120</v>
      </c>
      <c r="AX19" s="25">
        <v>3851</v>
      </c>
      <c r="AY19" s="25">
        <v>5779</v>
      </c>
      <c r="AZ19" s="25">
        <v>5292</v>
      </c>
      <c r="BA19" s="25">
        <v>5667</v>
      </c>
      <c r="BB19" s="25">
        <v>5558</v>
      </c>
      <c r="BC19" s="25">
        <v>4703</v>
      </c>
      <c r="BD19" s="25">
        <v>4361</v>
      </c>
      <c r="BE19" s="25">
        <v>3827</v>
      </c>
      <c r="BF19" s="25">
        <v>5290</v>
      </c>
      <c r="BG19" s="25">
        <v>5879</v>
      </c>
      <c r="BH19" s="25">
        <v>5140</v>
      </c>
      <c r="BI19" s="25">
        <v>5399</v>
      </c>
      <c r="BJ19" s="25">
        <v>4878</v>
      </c>
      <c r="BK19" s="25">
        <v>4343</v>
      </c>
      <c r="BL19" s="25">
        <v>3786</v>
      </c>
      <c r="BM19" s="25">
        <v>5340</v>
      </c>
      <c r="BN19" s="25">
        <v>5376</v>
      </c>
      <c r="BO19" s="25">
        <v>5537</v>
      </c>
      <c r="BP19" s="25">
        <v>6183</v>
      </c>
      <c r="BQ19" s="25">
        <v>5864</v>
      </c>
      <c r="BR19" s="25">
        <v>5213</v>
      </c>
      <c r="BS19" s="25">
        <v>4373</v>
      </c>
      <c r="BT19" s="25">
        <v>6024</v>
      </c>
      <c r="BU19" s="25">
        <v>5808</v>
      </c>
      <c r="BV19" s="25">
        <v>5656</v>
      </c>
      <c r="BW19" s="25">
        <v>5032</v>
      </c>
      <c r="BX19" s="25">
        <v>5243</v>
      </c>
      <c r="BY19" s="25">
        <v>4480</v>
      </c>
      <c r="BZ19" s="25">
        <v>3981</v>
      </c>
      <c r="CA19" s="25">
        <v>5299</v>
      </c>
      <c r="CB19" s="25">
        <v>5026</v>
      </c>
      <c r="CC19" s="25">
        <v>5147</v>
      </c>
      <c r="CD19" s="25">
        <v>5586</v>
      </c>
      <c r="CE19" s="25">
        <v>5230</v>
      </c>
      <c r="CF19" s="25">
        <v>4644</v>
      </c>
      <c r="CG19" s="25">
        <v>4291</v>
      </c>
      <c r="CH19" s="25">
        <v>5336</v>
      </c>
      <c r="CI19" s="25">
        <v>5039</v>
      </c>
      <c r="CJ19" s="25">
        <v>5608</v>
      </c>
      <c r="CK19" s="25">
        <v>5089</v>
      </c>
      <c r="CL19" s="25">
        <v>5027</v>
      </c>
      <c r="CM19" s="25">
        <v>4161</v>
      </c>
      <c r="CN19" s="25">
        <v>3799</v>
      </c>
      <c r="CO19" s="25">
        <v>5056</v>
      </c>
      <c r="CP19" s="25">
        <v>4947</v>
      </c>
    </row>
    <row r="20" spans="2:94" x14ac:dyDescent="0.2">
      <c r="B20" s="25" t="str">
        <f t="shared" si="4"/>
      </c>
      <c r="C20" s="37" t="s">
        <v>11</v>
      </c>
      <c r="D20" s="25" t="s">
        <v>4</v>
      </c>
      <c r="E20" s="25">
        <v>1663</v>
      </c>
      <c r="F20" s="25">
        <v>1712</v>
      </c>
      <c r="G20" s="25">
        <v>1513</v>
      </c>
      <c r="H20" s="25">
        <v>1231</v>
      </c>
      <c r="I20" s="25">
        <v>1604</v>
      </c>
      <c r="J20" s="25">
        <v>1627</v>
      </c>
      <c r="K20" s="25">
        <v>1664</v>
      </c>
      <c r="L20" s="25">
        <v>1623</v>
      </c>
      <c r="M20" s="25">
        <v>1623</v>
      </c>
      <c r="N20" s="25">
        <v>1260</v>
      </c>
      <c r="O20" s="25">
        <v>1180</v>
      </c>
      <c r="P20" s="25">
        <v>1462</v>
      </c>
      <c r="Q20" s="25">
        <v>1707</v>
      </c>
      <c r="R20" s="25">
        <v>1554</v>
      </c>
      <c r="S20" s="25">
        <v>1804</v>
      </c>
      <c r="T20" s="25">
        <v>1797</v>
      </c>
      <c r="U20" s="25">
        <v>1331</v>
      </c>
      <c r="V20" s="25">
        <v>1060</v>
      </c>
      <c r="W20" s="25">
        <v>1551</v>
      </c>
      <c r="X20" s="25">
        <v>1568</v>
      </c>
      <c r="Y20" s="25">
        <v>1661</v>
      </c>
      <c r="Z20" s="25">
        <v>1507</v>
      </c>
      <c r="AA20" s="25">
        <v>1686</v>
      </c>
      <c r="AB20" s="25">
        <v>1713</v>
      </c>
      <c r="AC20" s="25">
        <v>1462</v>
      </c>
      <c r="AD20" s="25">
        <v>1739</v>
      </c>
      <c r="AE20" s="25">
        <v>1636</v>
      </c>
      <c r="AF20" s="25">
        <v>1826</v>
      </c>
      <c r="AG20" s="25">
        <v>1816</v>
      </c>
      <c r="AH20" s="25">
        <v>1822</v>
      </c>
      <c r="AI20" s="25">
        <v>1470</v>
      </c>
      <c r="AJ20" s="25">
        <v>1275</v>
      </c>
      <c r="AK20" s="25">
        <v>1928</v>
      </c>
      <c r="AL20" s="25">
        <v>1745</v>
      </c>
      <c r="AM20" s="25">
        <v>1646</v>
      </c>
      <c r="AN20" s="25">
        <v>1088</v>
      </c>
      <c r="AO20" s="25">
        <v>1722</v>
      </c>
      <c r="AP20" s="25">
        <v>1371</v>
      </c>
      <c r="AQ20" s="25">
        <v>1215</v>
      </c>
      <c r="AR20" s="25">
        <v>1671</v>
      </c>
      <c r="AS20" s="25">
        <v>1785</v>
      </c>
      <c r="AT20" s="25">
        <v>1844</v>
      </c>
      <c r="AU20" s="25">
        <v>1798</v>
      </c>
      <c r="AV20" s="25">
        <v>1619</v>
      </c>
      <c r="AW20" s="25">
        <v>1330</v>
      </c>
      <c r="AX20" s="25">
        <v>1263</v>
      </c>
      <c r="AY20" s="25">
        <v>1689</v>
      </c>
      <c r="AZ20" s="25">
        <v>1687</v>
      </c>
      <c r="BA20" s="25">
        <v>1691</v>
      </c>
      <c r="BB20" s="25">
        <v>1771</v>
      </c>
      <c r="BC20" s="25">
        <v>1473</v>
      </c>
      <c r="BD20" s="25">
        <v>1440</v>
      </c>
      <c r="BE20" s="25">
        <v>1301</v>
      </c>
      <c r="BF20" s="25">
        <v>1599</v>
      </c>
      <c r="BG20" s="25">
        <v>1667</v>
      </c>
      <c r="BH20" s="25">
        <v>1696</v>
      </c>
      <c r="BI20" s="25">
        <v>1783</v>
      </c>
      <c r="BJ20" s="25">
        <v>1665</v>
      </c>
      <c r="BK20" s="25">
        <v>1488</v>
      </c>
      <c r="BL20" s="25">
        <v>1297</v>
      </c>
      <c r="BM20" s="25">
        <v>1623</v>
      </c>
      <c r="BN20" s="25">
        <v>1646</v>
      </c>
      <c r="BO20" s="25">
        <v>1809</v>
      </c>
      <c r="BP20" s="25">
        <v>2087</v>
      </c>
      <c r="BQ20" s="25">
        <v>2058</v>
      </c>
      <c r="BR20" s="25">
        <v>1823</v>
      </c>
      <c r="BS20" s="25">
        <v>1550</v>
      </c>
      <c r="BT20" s="25">
        <v>2099</v>
      </c>
      <c r="BU20" s="25">
        <v>2039</v>
      </c>
      <c r="BV20" s="25">
        <v>1957</v>
      </c>
      <c r="BW20" s="25">
        <v>1781</v>
      </c>
      <c r="BX20" s="25">
        <v>1833</v>
      </c>
      <c r="BY20" s="25">
        <v>1719</v>
      </c>
      <c r="BZ20" s="25">
        <v>1461</v>
      </c>
      <c r="CA20" s="25">
        <v>1742</v>
      </c>
      <c r="CB20" s="25">
        <v>1763</v>
      </c>
      <c r="CC20" s="25">
        <v>1870</v>
      </c>
      <c r="CD20" s="25">
        <v>1905</v>
      </c>
      <c r="CE20" s="25">
        <v>1896</v>
      </c>
      <c r="CF20" s="25">
        <v>1725</v>
      </c>
      <c r="CG20" s="25">
        <v>1454</v>
      </c>
      <c r="CH20" s="25">
        <v>1833</v>
      </c>
      <c r="CI20" s="25">
        <v>1731</v>
      </c>
      <c r="CJ20" s="25">
        <v>1870</v>
      </c>
      <c r="CK20" s="25">
        <v>1673</v>
      </c>
      <c r="CL20" s="25">
        <v>1785</v>
      </c>
      <c r="CM20" s="25">
        <v>1556</v>
      </c>
      <c r="CN20" s="25">
        <v>1434</v>
      </c>
      <c r="CO20" s="25">
        <v>1739</v>
      </c>
      <c r="CP20" s="25">
        <v>1644</v>
      </c>
    </row>
    <row r="21" spans="2:94" x14ac:dyDescent="0.2">
      <c r="B21" s="25" t="str">
        <f t="shared" si="4"/>
      </c>
      <c r="C21" s="37" t="s">
        <v>12</v>
      </c>
      <c r="D21" s="25" t="s">
        <v>3</v>
      </c>
      <c r="E21" s="25">
        <v>4429</v>
      </c>
      <c r="F21" s="25">
        <v>4393</v>
      </c>
      <c r="G21" s="25">
        <v>3814</v>
      </c>
      <c r="H21" s="25">
        <v>3330</v>
      </c>
      <c r="I21" s="25">
        <v>4536</v>
      </c>
      <c r="J21" s="25">
        <v>4288</v>
      </c>
      <c r="K21" s="25">
        <v>4367</v>
      </c>
      <c r="L21" s="25">
        <v>4211</v>
      </c>
      <c r="M21" s="25">
        <v>4113</v>
      </c>
      <c r="N21" s="25">
        <v>3240</v>
      </c>
      <c r="O21" s="25">
        <v>3033</v>
      </c>
      <c r="P21" s="25">
        <v>3928</v>
      </c>
      <c r="Q21" s="25">
        <v>4444</v>
      </c>
      <c r="R21" s="25">
        <v>4234</v>
      </c>
      <c r="S21" s="25">
        <v>5049</v>
      </c>
      <c r="T21" s="25">
        <v>4477</v>
      </c>
      <c r="U21" s="25">
        <v>3332</v>
      </c>
      <c r="V21" s="25">
        <v>2745</v>
      </c>
      <c r="W21" s="25">
        <v>4374</v>
      </c>
      <c r="X21" s="25">
        <v>4179</v>
      </c>
      <c r="Y21" s="25">
        <v>4536</v>
      </c>
      <c r="Z21" s="25">
        <v>4098</v>
      </c>
      <c r="AA21" s="25">
        <v>4270</v>
      </c>
      <c r="AB21" s="25">
        <v>4498</v>
      </c>
      <c r="AC21" s="25">
        <v>3772</v>
      </c>
      <c r="AD21" s="25">
        <v>4727</v>
      </c>
      <c r="AE21" s="25">
        <v>4409</v>
      </c>
      <c r="AF21" s="25">
        <v>4760</v>
      </c>
      <c r="AG21" s="25">
        <v>4867</v>
      </c>
      <c r="AH21" s="25">
        <v>4742</v>
      </c>
      <c r="AI21" s="25">
        <v>3607</v>
      </c>
      <c r="AJ21" s="25">
        <v>3216</v>
      </c>
      <c r="AK21" s="25">
        <v>5110</v>
      </c>
      <c r="AL21" s="25">
        <v>4693</v>
      </c>
      <c r="AM21" s="25">
        <v>4422</v>
      </c>
      <c r="AN21" s="25">
        <v>2597</v>
      </c>
      <c r="AO21" s="25">
        <v>4327</v>
      </c>
      <c r="AP21" s="25">
        <v>3445</v>
      </c>
      <c r="AQ21" s="25">
        <v>3267</v>
      </c>
      <c r="AR21" s="25">
        <v>5253</v>
      </c>
      <c r="AS21" s="25">
        <v>4857</v>
      </c>
      <c r="AT21" s="25">
        <v>4611</v>
      </c>
      <c r="AU21" s="25">
        <v>4544</v>
      </c>
      <c r="AV21" s="25">
        <v>4399</v>
      </c>
      <c r="AW21" s="25">
        <v>3355</v>
      </c>
      <c r="AX21" s="25">
        <v>3049</v>
      </c>
      <c r="AY21" s="25">
        <v>4740</v>
      </c>
      <c r="AZ21" s="25">
        <v>4343</v>
      </c>
      <c r="BA21" s="25">
        <v>4622</v>
      </c>
      <c r="BB21" s="25">
        <v>4499</v>
      </c>
      <c r="BC21" s="25">
        <v>3847</v>
      </c>
      <c r="BD21" s="25">
        <v>3484</v>
      </c>
      <c r="BE21" s="25">
        <v>3121</v>
      </c>
      <c r="BF21" s="25">
        <v>4310</v>
      </c>
      <c r="BG21" s="25">
        <v>4793</v>
      </c>
      <c r="BH21" s="25">
        <v>4176</v>
      </c>
      <c r="BI21" s="25">
        <v>4490</v>
      </c>
      <c r="BJ21" s="25">
        <v>4007</v>
      </c>
      <c r="BK21" s="25">
        <v>3478</v>
      </c>
      <c r="BL21" s="25">
        <v>2927</v>
      </c>
      <c r="BM21" s="25">
        <v>4367</v>
      </c>
      <c r="BN21" s="25">
        <v>4272</v>
      </c>
      <c r="BO21" s="25">
        <v>4497</v>
      </c>
      <c r="BP21" s="25">
        <v>5056</v>
      </c>
      <c r="BQ21" s="25">
        <v>4788</v>
      </c>
      <c r="BR21" s="25">
        <v>4177</v>
      </c>
      <c r="BS21" s="25">
        <v>3454</v>
      </c>
      <c r="BT21" s="25">
        <v>4966</v>
      </c>
      <c r="BU21" s="25">
        <v>4752</v>
      </c>
      <c r="BV21" s="25">
        <v>4653</v>
      </c>
      <c r="BW21" s="25">
        <v>4115</v>
      </c>
      <c r="BX21" s="25">
        <v>4263</v>
      </c>
      <c r="BY21" s="25">
        <v>3624</v>
      </c>
      <c r="BZ21" s="25">
        <v>3224</v>
      </c>
      <c r="CA21" s="25">
        <v>4409</v>
      </c>
      <c r="CB21" s="25">
        <v>4038</v>
      </c>
      <c r="CC21" s="25">
        <v>4273</v>
      </c>
      <c r="CD21" s="25">
        <v>4551</v>
      </c>
      <c r="CE21" s="25">
        <v>4249</v>
      </c>
      <c r="CF21" s="25">
        <v>3706</v>
      </c>
      <c r="CG21" s="25">
        <v>3382</v>
      </c>
      <c r="CH21" s="25">
        <v>4389</v>
      </c>
      <c r="CI21" s="25">
        <v>4120</v>
      </c>
      <c r="CJ21" s="25">
        <v>4548</v>
      </c>
      <c r="CK21" s="25">
        <v>4151</v>
      </c>
      <c r="CL21" s="25">
        <v>4150</v>
      </c>
      <c r="CM21" s="25">
        <v>3395</v>
      </c>
      <c r="CN21" s="25">
        <v>3069</v>
      </c>
      <c r="CO21" s="25">
        <v>4184</v>
      </c>
      <c r="CP21" s="25">
        <v>4019</v>
      </c>
    </row>
    <row r="22" spans="2:94" x14ac:dyDescent="0.2">
      <c r="B22" s="25" t="str">
        <f t="shared" si="4"/>
      </c>
      <c r="C22" s="37" t="s">
        <v>12</v>
      </c>
      <c r="D22" s="25" t="s">
        <v>4</v>
      </c>
      <c r="E22" s="25">
        <v>1370</v>
      </c>
      <c r="F22" s="25">
        <v>1456</v>
      </c>
      <c r="G22" s="25">
        <v>1255</v>
      </c>
      <c r="H22" s="25">
        <v>1016</v>
      </c>
      <c r="I22" s="25">
        <v>1361</v>
      </c>
      <c r="J22" s="25">
        <v>1345</v>
      </c>
      <c r="K22" s="25">
        <v>1378</v>
      </c>
      <c r="L22" s="25">
        <v>1369</v>
      </c>
      <c r="M22" s="25">
        <v>1363</v>
      </c>
      <c r="N22" s="25">
        <v>1039</v>
      </c>
      <c r="O22" s="25">
        <v>947</v>
      </c>
      <c r="P22" s="25">
        <v>1235</v>
      </c>
      <c r="Q22" s="25">
        <v>1391</v>
      </c>
      <c r="R22" s="25">
        <v>1289</v>
      </c>
      <c r="S22" s="25">
        <v>1521</v>
      </c>
      <c r="T22" s="25">
        <v>1476</v>
      </c>
      <c r="U22" s="25">
        <v>1078</v>
      </c>
      <c r="V22" s="25">
        <v>886</v>
      </c>
      <c r="W22" s="25">
        <v>1292</v>
      </c>
      <c r="X22" s="25">
        <v>1305</v>
      </c>
      <c r="Y22" s="25">
        <v>1386</v>
      </c>
      <c r="Z22" s="25">
        <v>1272</v>
      </c>
      <c r="AA22" s="25">
        <v>1412</v>
      </c>
      <c r="AB22" s="25">
        <v>1397</v>
      </c>
      <c r="AC22" s="25">
        <v>1150</v>
      </c>
      <c r="AD22" s="25">
        <v>1490</v>
      </c>
      <c r="AE22" s="25">
        <v>1407</v>
      </c>
      <c r="AF22" s="25">
        <v>1533</v>
      </c>
      <c r="AG22" s="25">
        <v>1513</v>
      </c>
      <c r="AH22" s="25">
        <v>1592</v>
      </c>
      <c r="AI22" s="25">
        <v>1215</v>
      </c>
      <c r="AJ22" s="25">
        <v>1048</v>
      </c>
      <c r="AK22" s="25">
        <v>1659</v>
      </c>
      <c r="AL22" s="25">
        <v>1487</v>
      </c>
      <c r="AM22" s="25">
        <v>1364</v>
      </c>
      <c r="AN22" s="25">
        <v>893</v>
      </c>
      <c r="AO22" s="25">
        <v>1445</v>
      </c>
      <c r="AP22" s="25">
        <v>1140</v>
      </c>
      <c r="AQ22" s="25">
        <v>997</v>
      </c>
      <c r="AR22" s="25">
        <v>1414</v>
      </c>
      <c r="AS22" s="25">
        <v>1477</v>
      </c>
      <c r="AT22" s="25">
        <v>1535</v>
      </c>
      <c r="AU22" s="25">
        <v>1452</v>
      </c>
      <c r="AV22" s="25">
        <v>1346</v>
      </c>
      <c r="AW22" s="25">
        <v>1082</v>
      </c>
      <c r="AX22" s="25">
        <v>1004</v>
      </c>
      <c r="AY22" s="25">
        <v>1398</v>
      </c>
      <c r="AZ22" s="25">
        <v>1426</v>
      </c>
      <c r="BA22" s="25">
        <v>1399</v>
      </c>
      <c r="BB22" s="25">
        <v>1475</v>
      </c>
      <c r="BC22" s="25">
        <v>1219</v>
      </c>
      <c r="BD22" s="25">
        <v>1167</v>
      </c>
      <c r="BE22" s="25">
        <v>1069</v>
      </c>
      <c r="BF22" s="25">
        <v>1337</v>
      </c>
      <c r="BG22" s="25">
        <v>1374</v>
      </c>
      <c r="BH22" s="25">
        <v>1348</v>
      </c>
      <c r="BI22" s="25">
        <v>1405</v>
      </c>
      <c r="BJ22" s="25">
        <v>1313</v>
      </c>
      <c r="BK22" s="25">
        <v>1117</v>
      </c>
      <c r="BL22" s="25">
        <v>983</v>
      </c>
      <c r="BM22" s="25">
        <v>1280</v>
      </c>
      <c r="BN22" s="25">
        <v>1242</v>
      </c>
      <c r="BO22" s="25">
        <v>1363</v>
      </c>
      <c r="BP22" s="25">
        <v>1632</v>
      </c>
      <c r="BQ22" s="25">
        <v>1580</v>
      </c>
      <c r="BR22" s="25">
        <v>1326</v>
      </c>
      <c r="BS22" s="25">
        <v>1138</v>
      </c>
      <c r="BT22" s="25">
        <v>1644</v>
      </c>
      <c r="BU22" s="25">
        <v>1570</v>
      </c>
      <c r="BV22" s="25">
        <v>1489</v>
      </c>
      <c r="BW22" s="25">
        <v>1363</v>
      </c>
      <c r="BX22" s="25">
        <v>1411</v>
      </c>
      <c r="BY22" s="25">
        <v>1258</v>
      </c>
      <c r="BZ22" s="25">
        <v>1052</v>
      </c>
      <c r="CA22" s="25">
        <v>1329</v>
      </c>
      <c r="CB22" s="25">
        <v>1382</v>
      </c>
      <c r="CC22" s="25">
        <v>1459</v>
      </c>
      <c r="CD22" s="25">
        <v>1496</v>
      </c>
      <c r="CE22" s="25">
        <v>1471</v>
      </c>
      <c r="CF22" s="25">
        <v>1323</v>
      </c>
      <c r="CG22" s="25">
        <v>1079</v>
      </c>
      <c r="CH22" s="25">
        <v>1413</v>
      </c>
      <c r="CI22" s="25">
        <v>1349</v>
      </c>
      <c r="CJ22" s="25">
        <v>1443</v>
      </c>
      <c r="CK22" s="25">
        <v>1304</v>
      </c>
      <c r="CL22" s="25">
        <v>1379</v>
      </c>
      <c r="CM22" s="25">
        <v>1179</v>
      </c>
      <c r="CN22" s="25">
        <v>1042</v>
      </c>
      <c r="CO22" s="25">
        <v>1347</v>
      </c>
      <c r="CP22" s="25">
        <v>1266</v>
      </c>
    </row>
    <row r="23" spans="2:94" x14ac:dyDescent="0.2">
      <c r="B23" s="25" t="str">
        <f t="shared" si="4"/>
      </c>
      <c r="C23" s="37" t="s">
        <v>13</v>
      </c>
      <c r="D23" s="25" t="s">
        <v>3</v>
      </c>
      <c r="E23" s="25">
        <v>2082</v>
      </c>
      <c r="F23" s="25">
        <v>2149</v>
      </c>
      <c r="G23" s="25">
        <v>2018</v>
      </c>
      <c r="H23" s="25">
        <v>1707</v>
      </c>
      <c r="I23" s="25">
        <v>2188</v>
      </c>
      <c r="J23" s="25">
        <v>2013</v>
      </c>
      <c r="K23" s="25">
        <v>2080</v>
      </c>
      <c r="L23" s="25">
        <v>2049</v>
      </c>
      <c r="M23" s="25">
        <v>2037</v>
      </c>
      <c r="N23" s="25">
        <v>1697</v>
      </c>
      <c r="O23" s="25">
        <v>1522</v>
      </c>
      <c r="P23" s="25">
        <v>1905</v>
      </c>
      <c r="Q23" s="25">
        <v>2224</v>
      </c>
      <c r="R23" s="25">
        <v>1964</v>
      </c>
      <c r="S23" s="25">
        <v>2019</v>
      </c>
      <c r="T23" s="25">
        <v>2059</v>
      </c>
      <c r="U23" s="25">
        <v>1738</v>
      </c>
      <c r="V23" s="25">
        <v>1426</v>
      </c>
      <c r="W23" s="25">
        <v>1999</v>
      </c>
      <c r="X23" s="25">
        <v>1948</v>
      </c>
      <c r="Y23" s="25">
        <v>2055</v>
      </c>
      <c r="Z23" s="25">
        <v>1956</v>
      </c>
      <c r="AA23" s="25">
        <v>1955</v>
      </c>
      <c r="AB23" s="25">
        <v>2370</v>
      </c>
      <c r="AC23" s="25">
        <v>2016</v>
      </c>
      <c r="AD23" s="25">
        <v>2243</v>
      </c>
      <c r="AE23" s="25">
        <v>2152</v>
      </c>
      <c r="AF23" s="25">
        <v>2235</v>
      </c>
      <c r="AG23" s="25">
        <v>2194</v>
      </c>
      <c r="AH23" s="25">
        <v>2193</v>
      </c>
      <c r="AI23" s="25">
        <v>1910</v>
      </c>
      <c r="AJ23" s="25">
        <v>1781</v>
      </c>
      <c r="AK23" s="25">
        <v>2343</v>
      </c>
      <c r="AL23" s="25">
        <v>2239</v>
      </c>
      <c r="AM23" s="25">
        <v>2155</v>
      </c>
      <c r="AN23" s="25">
        <v>1423</v>
      </c>
      <c r="AO23" s="25">
        <v>2148</v>
      </c>
      <c r="AP23" s="25">
        <v>1817</v>
      </c>
      <c r="AQ23" s="25">
        <v>1721</v>
      </c>
      <c r="AR23" s="25">
        <v>2229</v>
      </c>
      <c r="AS23" s="25">
        <v>2277</v>
      </c>
      <c r="AT23" s="25">
        <v>2264</v>
      </c>
      <c r="AU23" s="25">
        <v>2263</v>
      </c>
      <c r="AV23" s="25">
        <v>2282</v>
      </c>
      <c r="AW23" s="25">
        <v>1786</v>
      </c>
      <c r="AX23" s="25">
        <v>1709</v>
      </c>
      <c r="AY23" s="25">
        <v>2269</v>
      </c>
      <c r="AZ23" s="25">
        <v>2124</v>
      </c>
      <c r="BA23" s="25">
        <v>2270</v>
      </c>
      <c r="BB23" s="25">
        <v>2279</v>
      </c>
      <c r="BC23" s="25">
        <v>1950</v>
      </c>
      <c r="BD23" s="25">
        <v>1842</v>
      </c>
      <c r="BE23" s="25">
        <v>1669</v>
      </c>
      <c r="BF23" s="25">
        <v>2108</v>
      </c>
      <c r="BG23" s="25">
        <v>2364</v>
      </c>
      <c r="BH23" s="25">
        <v>2128</v>
      </c>
      <c r="BI23" s="25">
        <v>2077</v>
      </c>
      <c r="BJ23" s="25">
        <v>1953</v>
      </c>
      <c r="BK23" s="25">
        <v>1899</v>
      </c>
      <c r="BL23" s="25">
        <v>1707</v>
      </c>
      <c r="BM23" s="25">
        <v>2151</v>
      </c>
      <c r="BN23" s="25">
        <v>2219</v>
      </c>
      <c r="BO23" s="25">
        <v>2221</v>
      </c>
      <c r="BP23" s="25">
        <v>2359</v>
      </c>
      <c r="BQ23" s="25">
        <v>2306</v>
      </c>
      <c r="BR23" s="25">
        <v>2192</v>
      </c>
      <c r="BS23" s="25">
        <v>1865</v>
      </c>
      <c r="BT23" s="25">
        <v>2260</v>
      </c>
      <c r="BU23" s="25">
        <v>2265</v>
      </c>
      <c r="BV23" s="25">
        <v>2162</v>
      </c>
      <c r="BW23" s="25">
        <v>1976</v>
      </c>
      <c r="BX23" s="25">
        <v>2018</v>
      </c>
      <c r="BY23" s="25">
        <v>1875</v>
      </c>
      <c r="BZ23" s="25">
        <v>1699</v>
      </c>
      <c r="CA23" s="25">
        <v>2115</v>
      </c>
      <c r="CB23" s="25">
        <v>2131</v>
      </c>
      <c r="CC23" s="25">
        <v>2063</v>
      </c>
      <c r="CD23" s="25">
        <v>2207</v>
      </c>
      <c r="CE23" s="25">
        <v>2180</v>
      </c>
      <c r="CF23" s="25">
        <v>1989</v>
      </c>
      <c r="CG23" s="25">
        <v>1918</v>
      </c>
      <c r="CH23" s="25">
        <v>2162</v>
      </c>
      <c r="CI23" s="25">
        <v>2076</v>
      </c>
      <c r="CJ23" s="25">
        <v>2200</v>
      </c>
      <c r="CK23" s="25">
        <v>2005</v>
      </c>
      <c r="CL23" s="25">
        <v>2044</v>
      </c>
      <c r="CM23" s="25">
        <v>1760</v>
      </c>
      <c r="CN23" s="25">
        <v>1648</v>
      </c>
      <c r="CO23" s="25">
        <v>1995</v>
      </c>
      <c r="CP23" s="25">
        <v>2025</v>
      </c>
    </row>
    <row r="24" spans="2:94" x14ac:dyDescent="0.2">
      <c r="B24" s="25" t="str">
        <f t="shared" si="4"/>
      </c>
      <c r="C24" s="37" t="s">
        <v>13</v>
      </c>
      <c r="D24" s="25" t="s">
        <v>4</v>
      </c>
      <c r="E24" s="25">
        <v>502</v>
      </c>
      <c r="F24" s="25">
        <v>422</v>
      </c>
      <c r="G24" s="25">
        <v>466</v>
      </c>
      <c r="H24" s="25">
        <v>387</v>
      </c>
      <c r="I24" s="25">
        <v>444</v>
      </c>
      <c r="J24" s="25">
        <v>472</v>
      </c>
      <c r="K24" s="25">
        <v>471</v>
      </c>
      <c r="L24" s="25">
        <v>476</v>
      </c>
      <c r="M24" s="25">
        <v>445</v>
      </c>
      <c r="N24" s="25">
        <v>391</v>
      </c>
      <c r="O24" s="25">
        <v>369</v>
      </c>
      <c r="P24" s="25">
        <v>417</v>
      </c>
      <c r="Q24" s="25">
        <v>490</v>
      </c>
      <c r="R24" s="25">
        <v>471</v>
      </c>
      <c r="S24" s="25">
        <v>463</v>
      </c>
      <c r="T24" s="25">
        <v>541</v>
      </c>
      <c r="U24" s="25">
        <v>427</v>
      </c>
      <c r="V24" s="25">
        <v>337</v>
      </c>
      <c r="W24" s="25">
        <v>437</v>
      </c>
      <c r="X24" s="25">
        <v>468</v>
      </c>
      <c r="Y24" s="25">
        <v>465</v>
      </c>
      <c r="Z24" s="25">
        <v>443</v>
      </c>
      <c r="AA24" s="25">
        <v>450</v>
      </c>
      <c r="AB24" s="25">
        <v>548</v>
      </c>
      <c r="AC24" s="25">
        <v>470</v>
      </c>
      <c r="AD24" s="25">
        <v>466</v>
      </c>
      <c r="AE24" s="25">
        <v>434</v>
      </c>
      <c r="AF24" s="25">
        <v>517</v>
      </c>
      <c r="AG24" s="25">
        <v>568</v>
      </c>
      <c r="AH24" s="25">
        <v>484</v>
      </c>
      <c r="AI24" s="25">
        <v>490</v>
      </c>
      <c r="AJ24" s="25">
        <v>411</v>
      </c>
      <c r="AK24" s="25">
        <v>507</v>
      </c>
      <c r="AL24" s="25">
        <v>508</v>
      </c>
      <c r="AM24" s="25">
        <v>500</v>
      </c>
      <c r="AN24" s="25">
        <v>383</v>
      </c>
      <c r="AO24" s="25">
        <v>546</v>
      </c>
      <c r="AP24" s="25">
        <v>450</v>
      </c>
      <c r="AQ24" s="25">
        <v>402</v>
      </c>
      <c r="AR24" s="25">
        <v>479</v>
      </c>
      <c r="AS24" s="25">
        <v>519</v>
      </c>
      <c r="AT24" s="25">
        <v>555</v>
      </c>
      <c r="AU24" s="25">
        <v>562</v>
      </c>
      <c r="AV24" s="25">
        <v>477</v>
      </c>
      <c r="AW24" s="25">
        <v>441</v>
      </c>
      <c r="AX24" s="25">
        <v>431</v>
      </c>
      <c r="AY24" s="25">
        <v>461</v>
      </c>
      <c r="AZ24" s="25">
        <v>517</v>
      </c>
      <c r="BA24" s="25">
        <v>560</v>
      </c>
      <c r="BB24" s="25">
        <v>551</v>
      </c>
      <c r="BC24" s="25">
        <v>457</v>
      </c>
      <c r="BD24" s="25">
        <v>493</v>
      </c>
      <c r="BE24" s="25">
        <v>450</v>
      </c>
      <c r="BF24" s="25">
        <v>487</v>
      </c>
      <c r="BG24" s="25">
        <v>488</v>
      </c>
      <c r="BH24" s="25">
        <v>501</v>
      </c>
      <c r="BI24" s="25">
        <v>517</v>
      </c>
      <c r="BJ24" s="25">
        <v>461</v>
      </c>
      <c r="BK24" s="25">
        <v>477</v>
      </c>
      <c r="BL24" s="25">
        <v>396</v>
      </c>
      <c r="BM24" s="25">
        <v>412</v>
      </c>
      <c r="BN24" s="25">
        <v>488</v>
      </c>
      <c r="BO24" s="25">
        <v>523</v>
      </c>
      <c r="BP24" s="25">
        <v>573</v>
      </c>
      <c r="BQ24" s="25">
        <v>557</v>
      </c>
      <c r="BR24" s="25">
        <v>580</v>
      </c>
      <c r="BS24" s="25">
        <v>508</v>
      </c>
      <c r="BT24" s="25">
        <v>544</v>
      </c>
      <c r="BU24" s="25">
        <v>553</v>
      </c>
      <c r="BV24" s="25">
        <v>567</v>
      </c>
      <c r="BW24" s="25">
        <v>498</v>
      </c>
      <c r="BX24" s="25">
        <v>493</v>
      </c>
      <c r="BY24" s="25">
        <v>541</v>
      </c>
      <c r="BZ24" s="25">
        <v>498</v>
      </c>
      <c r="CA24" s="25">
        <v>500</v>
      </c>
      <c r="CB24" s="25">
        <v>481</v>
      </c>
      <c r="CC24" s="25">
        <v>545</v>
      </c>
      <c r="CD24" s="25">
        <v>527</v>
      </c>
      <c r="CE24" s="25">
        <v>552</v>
      </c>
      <c r="CF24" s="25">
        <v>509</v>
      </c>
      <c r="CG24" s="25">
        <v>444</v>
      </c>
      <c r="CH24" s="25">
        <v>507</v>
      </c>
      <c r="CI24" s="25">
        <v>458</v>
      </c>
      <c r="CJ24" s="25">
        <v>520</v>
      </c>
      <c r="CK24" s="25">
        <v>472</v>
      </c>
      <c r="CL24" s="25">
        <v>521</v>
      </c>
      <c r="CM24" s="25">
        <v>473</v>
      </c>
      <c r="CN24" s="25">
        <v>473</v>
      </c>
      <c r="CO24" s="25">
        <v>479</v>
      </c>
      <c r="CP24" s="25">
        <v>461</v>
      </c>
    </row>
    <row r="25" spans="2:94" x14ac:dyDescent="0.2">
      <c r="B25" s="25" t="str">
        <f t="shared" si="4"/>
      </c>
      <c r="C25" s="37" t="s">
        <v>14</v>
      </c>
      <c r="D25" s="25" t="s">
        <v>3</v>
      </c>
      <c r="E25" s="25">
        <v>82025</v>
      </c>
      <c r="F25" s="25">
        <v>84733</v>
      </c>
      <c r="G25" s="25">
        <v>64499</v>
      </c>
      <c r="H25" s="25">
        <v>58110</v>
      </c>
      <c r="I25" s="25">
        <v>69926</v>
      </c>
      <c r="J25" s="25">
        <v>70242</v>
      </c>
      <c r="K25" s="25">
        <v>76584</v>
      </c>
      <c r="L25" s="25">
        <v>75211</v>
      </c>
      <c r="M25" s="25">
        <v>81548</v>
      </c>
      <c r="N25" s="25">
        <v>53788</v>
      </c>
      <c r="O25" s="25">
        <v>51438</v>
      </c>
      <c r="P25" s="25">
        <v>61532</v>
      </c>
      <c r="Q25" s="25">
        <v>76686</v>
      </c>
      <c r="R25" s="25">
        <v>79849</v>
      </c>
      <c r="S25" s="25">
        <v>91005</v>
      </c>
      <c r="T25" s="25">
        <v>90229</v>
      </c>
      <c r="U25" s="25">
        <v>56645</v>
      </c>
      <c r="V25" s="25">
        <v>48161</v>
      </c>
      <c r="W25" s="25">
        <v>66066</v>
      </c>
      <c r="X25" s="25">
        <v>71131</v>
      </c>
      <c r="Y25" s="25">
        <v>78074</v>
      </c>
      <c r="Z25" s="25">
        <v>75194</v>
      </c>
      <c r="AA25" s="25">
        <v>85158</v>
      </c>
      <c r="AB25" s="25">
        <v>61648</v>
      </c>
      <c r="AC25" s="25">
        <v>54860</v>
      </c>
      <c r="AD25" s="25">
        <v>67088</v>
      </c>
      <c r="AE25" s="25">
        <v>65055</v>
      </c>
      <c r="AF25" s="25">
        <v>86408</v>
      </c>
      <c r="AG25" s="25">
        <v>86920</v>
      </c>
      <c r="AH25" s="25">
        <v>87913</v>
      </c>
      <c r="AI25" s="25">
        <v>58275</v>
      </c>
      <c r="AJ25" s="25">
        <v>54874</v>
      </c>
      <c r="AK25" s="25">
        <v>75324</v>
      </c>
      <c r="AL25" s="25">
        <v>71895</v>
      </c>
      <c r="AM25" s="25">
        <v>75208</v>
      </c>
      <c r="AN25" s="25">
        <v>52321</v>
      </c>
      <c r="AO25" s="25">
        <v>72120</v>
      </c>
      <c r="AP25" s="25">
        <v>56686</v>
      </c>
      <c r="AQ25" s="25">
        <v>53941</v>
      </c>
      <c r="AR25" s="25">
        <v>66284</v>
      </c>
      <c r="AS25" s="25">
        <v>74074</v>
      </c>
      <c r="AT25" s="25">
        <v>77925</v>
      </c>
      <c r="AU25" s="25">
        <v>76716</v>
      </c>
      <c r="AV25" s="25">
        <v>77785</v>
      </c>
      <c r="AW25" s="25">
        <v>55304</v>
      </c>
      <c r="AX25" s="25">
        <v>52847</v>
      </c>
      <c r="AY25" s="25">
        <v>68332</v>
      </c>
      <c r="AZ25" s="25">
        <v>68031</v>
      </c>
      <c r="BA25" s="25">
        <v>75177</v>
      </c>
      <c r="BB25" s="25">
        <v>77317</v>
      </c>
      <c r="BC25" s="25">
        <v>70271</v>
      </c>
      <c r="BD25" s="25">
        <v>58278</v>
      </c>
      <c r="BE25" s="25">
        <v>53727</v>
      </c>
      <c r="BF25" s="25">
        <v>62782</v>
      </c>
      <c r="BG25" s="25">
        <v>70399</v>
      </c>
      <c r="BH25" s="25">
        <v>69391</v>
      </c>
      <c r="BI25" s="25">
        <v>76924</v>
      </c>
      <c r="BJ25" s="25">
        <v>71972</v>
      </c>
      <c r="BK25" s="25">
        <v>56341</v>
      </c>
      <c r="BL25" s="25">
        <v>49972</v>
      </c>
      <c r="BM25" s="25">
        <v>61377</v>
      </c>
      <c r="BN25" s="25">
        <v>65079</v>
      </c>
      <c r="BO25" s="25">
        <v>77667</v>
      </c>
      <c r="BP25" s="25">
        <v>94964</v>
      </c>
      <c r="BQ25" s="25">
        <v>88696</v>
      </c>
      <c r="BR25" s="25">
        <v>66615</v>
      </c>
      <c r="BS25" s="25">
        <v>58484</v>
      </c>
      <c r="BT25" s="25">
        <v>75054</v>
      </c>
      <c r="BU25" s="25">
        <v>77161</v>
      </c>
      <c r="BV25" s="25">
        <v>79042</v>
      </c>
      <c r="BW25" s="25">
        <v>75314</v>
      </c>
      <c r="BX25" s="25">
        <v>83212</v>
      </c>
      <c r="BY25" s="25">
        <v>58890</v>
      </c>
      <c r="BZ25" s="25">
        <v>54999</v>
      </c>
      <c r="CA25" s="25">
        <v>64384</v>
      </c>
      <c r="CB25" s="25">
        <v>62999</v>
      </c>
      <c r="CC25" s="25">
        <v>76169</v>
      </c>
      <c r="CD25" s="25">
        <v>85276</v>
      </c>
      <c r="CE25" s="25">
        <v>79229</v>
      </c>
      <c r="CF25" s="25">
        <v>61829</v>
      </c>
      <c r="CG25" s="25">
        <v>57616</v>
      </c>
      <c r="CH25" s="25">
        <v>66887</v>
      </c>
      <c r="CI25" s="25">
        <v>66660</v>
      </c>
      <c r="CJ25" s="25">
        <v>76117</v>
      </c>
      <c r="CK25" s="25">
        <v>75742</v>
      </c>
      <c r="CL25" s="25">
        <v>78206</v>
      </c>
      <c r="CM25" s="25">
        <v>57789</v>
      </c>
      <c r="CN25" s="25">
        <v>53365</v>
      </c>
      <c r="CO25" s="25">
        <v>64107</v>
      </c>
      <c r="CP25" s="25">
        <v>62305</v>
      </c>
    </row>
    <row r="26" spans="2:94" x14ac:dyDescent="0.2">
      <c r="B26" s="25" t="str">
        <f t="shared" si="4"/>
      </c>
      <c r="C26" s="37" t="s">
        <v>14</v>
      </c>
      <c r="D26" s="25" t="s">
        <v>4</v>
      </c>
      <c r="E26" s="25">
        <v>25507</v>
      </c>
      <c r="F26" s="25">
        <v>27393</v>
      </c>
      <c r="G26" s="25">
        <v>20889</v>
      </c>
      <c r="H26" s="25">
        <v>18271</v>
      </c>
      <c r="I26" s="25">
        <v>22324</v>
      </c>
      <c r="J26" s="25">
        <v>22971</v>
      </c>
      <c r="K26" s="25">
        <v>24213</v>
      </c>
      <c r="L26" s="25">
        <v>24078</v>
      </c>
      <c r="M26" s="25">
        <v>26586</v>
      </c>
      <c r="N26" s="25">
        <v>17446</v>
      </c>
      <c r="O26" s="25">
        <v>16463</v>
      </c>
      <c r="P26" s="25">
        <v>18897</v>
      </c>
      <c r="Q26" s="25">
        <v>24477</v>
      </c>
      <c r="R26" s="25">
        <v>24902</v>
      </c>
      <c r="S26" s="25">
        <v>27998</v>
      </c>
      <c r="T26" s="25">
        <v>28070</v>
      </c>
      <c r="U26" s="25">
        <v>17980</v>
      </c>
      <c r="V26" s="25">
        <v>15261</v>
      </c>
      <c r="W26" s="25">
        <v>19856</v>
      </c>
      <c r="X26" s="25">
        <v>21817</v>
      </c>
      <c r="Y26" s="25">
        <v>23867</v>
      </c>
      <c r="Z26" s="25">
        <v>23623</v>
      </c>
      <c r="AA26" s="25">
        <v>27571</v>
      </c>
      <c r="AB26" s="25">
        <v>20143</v>
      </c>
      <c r="AC26" s="25">
        <v>16709</v>
      </c>
      <c r="AD26" s="25">
        <v>20590</v>
      </c>
      <c r="AE26" s="25">
        <v>20097</v>
      </c>
      <c r="AF26" s="25">
        <v>27462</v>
      </c>
      <c r="AG26" s="25">
        <v>26921</v>
      </c>
      <c r="AH26" s="25">
        <v>27618</v>
      </c>
      <c r="AI26" s="25">
        <v>19036</v>
      </c>
      <c r="AJ26" s="25">
        <v>17336</v>
      </c>
      <c r="AK26" s="25">
        <v>23666</v>
      </c>
      <c r="AL26" s="25">
        <v>23012</v>
      </c>
      <c r="AM26" s="25">
        <v>24930</v>
      </c>
      <c r="AN26" s="25">
        <v>17697</v>
      </c>
      <c r="AO26" s="25">
        <v>22707</v>
      </c>
      <c r="AP26" s="25">
        <v>18161</v>
      </c>
      <c r="AQ26" s="25">
        <v>17145</v>
      </c>
      <c r="AR26" s="25">
        <v>20719</v>
      </c>
      <c r="AS26" s="25">
        <v>22294</v>
      </c>
      <c r="AT26" s="25">
        <v>24923</v>
      </c>
      <c r="AU26" s="25">
        <v>24457</v>
      </c>
      <c r="AV26" s="25">
        <v>24351</v>
      </c>
      <c r="AW26" s="25">
        <v>17459</v>
      </c>
      <c r="AX26" s="25">
        <v>17021</v>
      </c>
      <c r="AY26" s="25">
        <v>20715</v>
      </c>
      <c r="AZ26" s="25">
        <v>21763</v>
      </c>
      <c r="BA26" s="25">
        <v>23969</v>
      </c>
      <c r="BB26" s="25">
        <v>23972</v>
      </c>
      <c r="BC26" s="25">
        <v>22216</v>
      </c>
      <c r="BD26" s="25">
        <v>18765</v>
      </c>
      <c r="BE26" s="25">
        <v>17234</v>
      </c>
      <c r="BF26" s="25">
        <v>18752</v>
      </c>
      <c r="BG26" s="25">
        <v>21230</v>
      </c>
      <c r="BH26" s="25">
        <v>21880</v>
      </c>
      <c r="BI26" s="25">
        <v>24410</v>
      </c>
      <c r="BJ26" s="25">
        <v>22385</v>
      </c>
      <c r="BK26" s="25">
        <v>17670</v>
      </c>
      <c r="BL26" s="25">
        <v>15602</v>
      </c>
      <c r="BM26" s="25">
        <v>18494</v>
      </c>
      <c r="BN26" s="25">
        <v>19860</v>
      </c>
      <c r="BO26" s="25">
        <v>23920</v>
      </c>
      <c r="BP26" s="25">
        <v>31546</v>
      </c>
      <c r="BQ26" s="25">
        <v>29404</v>
      </c>
      <c r="BR26" s="25">
        <v>21518</v>
      </c>
      <c r="BS26" s="25">
        <v>18802</v>
      </c>
      <c r="BT26" s="25">
        <v>22801</v>
      </c>
      <c r="BU26" s="25">
        <v>23790</v>
      </c>
      <c r="BV26" s="25">
        <v>24711</v>
      </c>
      <c r="BW26" s="25">
        <v>23950</v>
      </c>
      <c r="BX26" s="25">
        <v>25822</v>
      </c>
      <c r="BY26" s="25">
        <v>19045</v>
      </c>
      <c r="BZ26" s="25">
        <v>17585</v>
      </c>
      <c r="CA26" s="25">
        <v>19508</v>
      </c>
      <c r="CB26" s="25">
        <v>19650</v>
      </c>
      <c r="CC26" s="25">
        <v>23688</v>
      </c>
      <c r="CD26" s="25">
        <v>26701</v>
      </c>
      <c r="CE26" s="25">
        <v>25178</v>
      </c>
      <c r="CF26" s="25">
        <v>20263</v>
      </c>
      <c r="CG26" s="25">
        <v>17918</v>
      </c>
      <c r="CH26" s="25">
        <v>20452</v>
      </c>
      <c r="CI26" s="25">
        <v>20448</v>
      </c>
      <c r="CJ26" s="25">
        <v>23311</v>
      </c>
      <c r="CK26" s="25">
        <v>23285</v>
      </c>
      <c r="CL26" s="25">
        <v>24750</v>
      </c>
      <c r="CM26" s="25">
        <v>18183</v>
      </c>
      <c r="CN26" s="25">
        <v>16898</v>
      </c>
      <c r="CO26" s="25">
        <v>19714</v>
      </c>
      <c r="CP26" s="25">
        <v>18746</v>
      </c>
    </row>
    <row r="27" spans="2:94" x14ac:dyDescent="0.2">
      <c r="B27" s="25" t="str">
        <f t="shared" si="4"/>
      </c>
      <c r="C27" s="37" t="s">
        <v>15</v>
      </c>
      <c r="D27" s="25" t="s">
        <v>3</v>
      </c>
      <c r="E27" s="25">
        <v>1723</v>
      </c>
      <c r="F27" s="25">
        <v>1736</v>
      </c>
      <c r="G27" s="25">
        <v>1430</v>
      </c>
      <c r="H27" s="25">
        <v>1283</v>
      </c>
      <c r="I27" s="25">
        <v>1779</v>
      </c>
      <c r="J27" s="25">
        <v>1712</v>
      </c>
      <c r="K27" s="25">
        <v>1708</v>
      </c>
      <c r="L27" s="25">
        <v>1584</v>
      </c>
      <c r="M27" s="25">
        <v>1579</v>
      </c>
      <c r="N27" s="25">
        <v>1257</v>
      </c>
      <c r="O27" s="25">
        <v>1169</v>
      </c>
      <c r="P27" s="25">
        <v>1554</v>
      </c>
      <c r="Q27" s="25">
        <v>1806</v>
      </c>
      <c r="R27" s="25">
        <v>1643</v>
      </c>
      <c r="S27" s="25">
        <v>1978</v>
      </c>
      <c r="T27" s="25">
        <v>1701</v>
      </c>
      <c r="U27" s="25">
        <v>1263</v>
      </c>
      <c r="V27" s="25">
        <v>1068</v>
      </c>
      <c r="W27" s="25">
        <v>1665</v>
      </c>
      <c r="X27" s="25">
        <v>1619</v>
      </c>
      <c r="Y27" s="25">
        <v>1719</v>
      </c>
      <c r="Z27" s="25">
        <v>1523</v>
      </c>
      <c r="AA27" s="25">
        <v>1574</v>
      </c>
      <c r="AB27" s="25">
        <v>1471</v>
      </c>
      <c r="AC27" s="25">
        <v>1487</v>
      </c>
      <c r="AD27" s="25">
        <v>1873</v>
      </c>
      <c r="AE27" s="25">
        <v>1790</v>
      </c>
      <c r="AF27" s="25">
        <v>1831</v>
      </c>
      <c r="AG27" s="25">
        <v>1826</v>
      </c>
      <c r="AH27" s="25">
        <v>1802</v>
      </c>
      <c r="AI27" s="25">
        <v>1437</v>
      </c>
      <c r="AJ27" s="25">
        <v>1273</v>
      </c>
      <c r="AK27" s="25">
        <v>2057</v>
      </c>
      <c r="AL27" s="25">
        <v>1879</v>
      </c>
      <c r="AM27" s="25">
        <v>1797</v>
      </c>
      <c r="AN27" s="25">
        <v>1002</v>
      </c>
      <c r="AO27" s="25">
        <v>1715</v>
      </c>
      <c r="AP27" s="25">
        <v>1329</v>
      </c>
      <c r="AQ27" s="25">
        <v>1218</v>
      </c>
      <c r="AR27" s="25">
        <v>2075</v>
      </c>
      <c r="AS27" s="25">
        <v>1951</v>
      </c>
      <c r="AT27" s="25">
        <v>1748</v>
      </c>
      <c r="AU27" s="25">
        <v>1822</v>
      </c>
      <c r="AV27" s="25">
        <v>1805</v>
      </c>
      <c r="AW27" s="25">
        <v>1334</v>
      </c>
      <c r="AX27" s="25">
        <v>1178</v>
      </c>
      <c r="AY27" s="25">
        <v>1896</v>
      </c>
      <c r="AZ27" s="25">
        <v>1634</v>
      </c>
      <c r="BA27" s="25">
        <v>1739</v>
      </c>
      <c r="BB27" s="25">
        <v>1831</v>
      </c>
      <c r="BC27" s="25">
        <v>1447</v>
      </c>
      <c r="BD27" s="25">
        <v>1266</v>
      </c>
      <c r="BE27" s="25">
        <v>1212</v>
      </c>
      <c r="BF27" s="25">
        <v>1747</v>
      </c>
      <c r="BG27" s="25">
        <v>1942</v>
      </c>
      <c r="BH27" s="25">
        <v>1672</v>
      </c>
      <c r="BI27" s="25">
        <v>1735</v>
      </c>
      <c r="BJ27" s="25">
        <v>1594</v>
      </c>
      <c r="BK27" s="25">
        <v>1358</v>
      </c>
      <c r="BL27" s="25">
        <v>1184</v>
      </c>
      <c r="BM27" s="25">
        <v>1771</v>
      </c>
      <c r="BN27" s="25">
        <v>1668</v>
      </c>
      <c r="BO27" s="25">
        <v>1769</v>
      </c>
      <c r="BP27" s="25">
        <v>1839</v>
      </c>
      <c r="BQ27" s="25">
        <v>1882</v>
      </c>
      <c r="BR27" s="25">
        <v>1567</v>
      </c>
      <c r="BS27" s="25">
        <v>1301</v>
      </c>
      <c r="BT27" s="25">
        <v>2018</v>
      </c>
      <c r="BU27" s="25">
        <v>1873</v>
      </c>
      <c r="BV27" s="25">
        <v>1853</v>
      </c>
      <c r="BW27" s="25">
        <v>1609</v>
      </c>
      <c r="BX27" s="25">
        <v>1643</v>
      </c>
      <c r="BY27" s="25">
        <v>1423</v>
      </c>
      <c r="BZ27" s="25">
        <v>1253</v>
      </c>
      <c r="CA27" s="25">
        <v>1754</v>
      </c>
      <c r="CB27" s="25">
        <v>1668</v>
      </c>
      <c r="CC27" s="25">
        <v>1711</v>
      </c>
      <c r="CD27" s="25">
        <v>1790</v>
      </c>
      <c r="CE27" s="25">
        <v>1616</v>
      </c>
      <c r="CF27" s="25">
        <v>1369</v>
      </c>
      <c r="CG27" s="25">
        <v>1335</v>
      </c>
      <c r="CH27" s="25">
        <v>1763</v>
      </c>
      <c r="CI27" s="25">
        <v>1662</v>
      </c>
      <c r="CJ27" s="25">
        <v>1680</v>
      </c>
      <c r="CK27" s="25">
        <v>1561</v>
      </c>
      <c r="CL27" s="25">
        <v>1501</v>
      </c>
      <c r="CM27" s="25">
        <v>1189</v>
      </c>
      <c r="CN27" s="25">
        <v>1180</v>
      </c>
      <c r="CO27" s="25">
        <v>1526</v>
      </c>
      <c r="CP27" s="25">
        <v>1592</v>
      </c>
    </row>
    <row r="28" spans="2:94" x14ac:dyDescent="0.2">
      <c r="B28" s="25" t="str">
        <f t="shared" si="4"/>
      </c>
      <c r="C28" s="37" t="s">
        <v>15</v>
      </c>
      <c r="D28" s="25" t="s">
        <v>4</v>
      </c>
      <c r="E28" s="25">
        <v>598</v>
      </c>
      <c r="F28" s="25">
        <v>580</v>
      </c>
      <c r="G28" s="25">
        <v>525</v>
      </c>
      <c r="H28" s="25">
        <v>441</v>
      </c>
      <c r="I28" s="25">
        <v>570</v>
      </c>
      <c r="J28" s="25">
        <v>525</v>
      </c>
      <c r="K28" s="25">
        <v>618</v>
      </c>
      <c r="L28" s="25">
        <v>582</v>
      </c>
      <c r="M28" s="25">
        <v>518</v>
      </c>
      <c r="N28" s="25">
        <v>384</v>
      </c>
      <c r="O28" s="25">
        <v>424</v>
      </c>
      <c r="P28" s="25">
        <v>517</v>
      </c>
      <c r="Q28" s="25">
        <v>580</v>
      </c>
      <c r="R28" s="25">
        <v>537</v>
      </c>
      <c r="S28" s="25">
        <v>654</v>
      </c>
      <c r="T28" s="25">
        <v>606</v>
      </c>
      <c r="U28" s="25">
        <v>417</v>
      </c>
      <c r="V28" s="25">
        <v>358</v>
      </c>
      <c r="W28" s="25">
        <v>509</v>
      </c>
      <c r="X28" s="25">
        <v>498</v>
      </c>
      <c r="Y28" s="25">
        <v>527</v>
      </c>
      <c r="Z28" s="25">
        <v>521</v>
      </c>
      <c r="AA28" s="25">
        <v>580</v>
      </c>
      <c r="AB28" s="25">
        <v>465</v>
      </c>
      <c r="AC28" s="25">
        <v>481</v>
      </c>
      <c r="AD28" s="25">
        <v>618</v>
      </c>
      <c r="AE28" s="25">
        <v>593</v>
      </c>
      <c r="AF28" s="25">
        <v>687</v>
      </c>
      <c r="AG28" s="25">
        <v>657</v>
      </c>
      <c r="AH28" s="25">
        <v>635</v>
      </c>
      <c r="AI28" s="25">
        <v>461</v>
      </c>
      <c r="AJ28" s="25">
        <v>377</v>
      </c>
      <c r="AK28" s="25">
        <v>726</v>
      </c>
      <c r="AL28" s="25">
        <v>603</v>
      </c>
      <c r="AM28" s="25">
        <v>562</v>
      </c>
      <c r="AN28" s="25">
        <v>370</v>
      </c>
      <c r="AO28" s="25">
        <v>587</v>
      </c>
      <c r="AP28" s="25">
        <v>471</v>
      </c>
      <c r="AQ28" s="25">
        <v>428</v>
      </c>
      <c r="AR28" s="25">
        <v>612</v>
      </c>
      <c r="AS28" s="25">
        <v>625</v>
      </c>
      <c r="AT28" s="25">
        <v>531</v>
      </c>
      <c r="AU28" s="25">
        <v>514</v>
      </c>
      <c r="AV28" s="25">
        <v>506</v>
      </c>
      <c r="AW28" s="25">
        <v>357</v>
      </c>
      <c r="AX28" s="25">
        <v>352</v>
      </c>
      <c r="AY28" s="25">
        <v>540</v>
      </c>
      <c r="AZ28" s="25">
        <v>478</v>
      </c>
      <c r="BA28" s="25">
        <v>466</v>
      </c>
      <c r="BB28" s="25">
        <v>521</v>
      </c>
      <c r="BC28" s="25">
        <v>437</v>
      </c>
      <c r="BD28" s="25">
        <v>360</v>
      </c>
      <c r="BE28" s="25">
        <v>356</v>
      </c>
      <c r="BF28" s="25">
        <v>463</v>
      </c>
      <c r="BG28" s="25">
        <v>472</v>
      </c>
      <c r="BH28" s="25">
        <v>492</v>
      </c>
      <c r="BI28" s="25">
        <v>495</v>
      </c>
      <c r="BJ28" s="25">
        <v>494</v>
      </c>
      <c r="BK28" s="25">
        <v>380</v>
      </c>
      <c r="BL28" s="25">
        <v>331</v>
      </c>
      <c r="BM28" s="25">
        <v>468</v>
      </c>
      <c r="BN28" s="25">
        <v>432</v>
      </c>
      <c r="BO28" s="25">
        <v>508</v>
      </c>
      <c r="BP28" s="25">
        <v>593</v>
      </c>
      <c r="BQ28" s="25">
        <v>595</v>
      </c>
      <c r="BR28" s="25">
        <v>460</v>
      </c>
      <c r="BS28" s="25">
        <v>427</v>
      </c>
      <c r="BT28" s="25">
        <v>615</v>
      </c>
      <c r="BU28" s="25">
        <v>607</v>
      </c>
      <c r="BV28" s="25">
        <v>576</v>
      </c>
      <c r="BW28" s="25">
        <v>506</v>
      </c>
      <c r="BX28" s="25">
        <v>506</v>
      </c>
      <c r="BY28" s="25">
        <v>428</v>
      </c>
      <c r="BZ28" s="25">
        <v>397</v>
      </c>
      <c r="CA28" s="25">
        <v>465</v>
      </c>
      <c r="CB28" s="25">
        <v>508</v>
      </c>
      <c r="CC28" s="25">
        <v>516</v>
      </c>
      <c r="CD28" s="25">
        <v>554</v>
      </c>
      <c r="CE28" s="25">
        <v>524</v>
      </c>
      <c r="CF28" s="25">
        <v>448</v>
      </c>
      <c r="CG28" s="25">
        <v>364</v>
      </c>
      <c r="CH28" s="25">
        <v>512</v>
      </c>
      <c r="CI28" s="25">
        <v>469</v>
      </c>
      <c r="CJ28" s="25">
        <v>490</v>
      </c>
      <c r="CK28" s="25">
        <v>449</v>
      </c>
      <c r="CL28" s="25">
        <v>432</v>
      </c>
      <c r="CM28" s="25">
        <v>382</v>
      </c>
      <c r="CN28" s="25">
        <v>337</v>
      </c>
      <c r="CO28" s="25">
        <v>489</v>
      </c>
      <c r="CP28" s="25">
        <v>449</v>
      </c>
    </row>
    <row r="29" spans="2:94" x14ac:dyDescent="0.2">
      <c r="B29" s="25" t="str">
        <f t="shared" si="4"/>
      </c>
      <c r="C29" s="25" t="s">
        <v>16</v>
      </c>
      <c r="D29" s="25" t="s">
        <v>3</v>
      </c>
      <c r="E29" s="25">
        <v>40127</v>
      </c>
      <c r="F29" s="25">
        <v>41643</v>
      </c>
      <c r="G29" s="25">
        <v>35282</v>
      </c>
      <c r="H29" s="25">
        <v>31399</v>
      </c>
      <c r="I29" s="25">
        <v>39026</v>
      </c>
      <c r="J29" s="25">
        <v>38465</v>
      </c>
      <c r="K29" s="25">
        <v>39878</v>
      </c>
      <c r="L29" s="25">
        <v>39585</v>
      </c>
      <c r="M29" s="25">
        <v>40234</v>
      </c>
      <c r="N29" s="25">
        <v>30451</v>
      </c>
      <c r="O29" s="25">
        <v>29257</v>
      </c>
      <c r="P29" s="25">
        <v>36735</v>
      </c>
      <c r="Q29" s="25">
        <v>36418</v>
      </c>
      <c r="R29" s="25">
        <v>38155</v>
      </c>
      <c r="S29" s="25">
        <v>39906</v>
      </c>
      <c r="T29" s="25">
        <v>40788</v>
      </c>
      <c r="U29" s="25">
        <v>30893</v>
      </c>
      <c r="V29" s="25">
        <v>27513</v>
      </c>
      <c r="W29" s="25">
        <v>37419</v>
      </c>
      <c r="X29" s="25">
        <v>38889</v>
      </c>
      <c r="Y29" s="25">
        <v>39705</v>
      </c>
      <c r="Z29" s="25">
        <v>39305</v>
      </c>
      <c r="AA29" s="25">
        <v>40178</v>
      </c>
      <c r="AB29" s="25">
        <v>32976</v>
      </c>
      <c r="AC29" s="25">
        <v>28377</v>
      </c>
      <c r="AD29" s="25">
        <v>38969</v>
      </c>
      <c r="AE29" s="25">
        <v>37060</v>
      </c>
      <c r="AF29" s="25">
        <v>38751</v>
      </c>
      <c r="AG29" s="25">
        <v>42758</v>
      </c>
      <c r="AH29" s="25">
        <v>40595</v>
      </c>
      <c r="AI29" s="25">
        <v>32250</v>
      </c>
      <c r="AJ29" s="25">
        <v>31938</v>
      </c>
      <c r="AK29" s="25">
        <v>43499</v>
      </c>
      <c r="AL29" s="25">
        <v>42219</v>
      </c>
      <c r="AM29" s="25">
        <v>40451</v>
      </c>
      <c r="AN29" s="25">
        <v>28276</v>
      </c>
      <c r="AO29" s="25">
        <v>38698</v>
      </c>
      <c r="AP29" s="25">
        <v>31894</v>
      </c>
      <c r="AQ29" s="25">
        <v>31326</v>
      </c>
      <c r="AR29" s="25">
        <v>44062</v>
      </c>
      <c r="AS29" s="25">
        <v>40738</v>
      </c>
      <c r="AT29" s="25">
        <v>40503</v>
      </c>
      <c r="AU29" s="25">
        <v>40671</v>
      </c>
      <c r="AV29" s="25">
        <v>40094</v>
      </c>
      <c r="AW29" s="25">
        <v>30760</v>
      </c>
      <c r="AX29" s="25">
        <v>31199</v>
      </c>
      <c r="AY29" s="25">
        <v>37878</v>
      </c>
      <c r="AZ29" s="25">
        <v>37692</v>
      </c>
      <c r="BA29" s="25">
        <v>40511</v>
      </c>
      <c r="BB29" s="25">
        <v>41660</v>
      </c>
      <c r="BC29" s="25">
        <v>38266</v>
      </c>
      <c r="BD29" s="25">
        <v>31660</v>
      </c>
      <c r="BE29" s="25">
        <v>30271</v>
      </c>
      <c r="BF29" s="25">
        <v>36847</v>
      </c>
      <c r="BG29" s="25">
        <v>42591</v>
      </c>
      <c r="BH29" s="25">
        <v>39538</v>
      </c>
      <c r="BI29" s="25">
        <v>40008</v>
      </c>
      <c r="BJ29" s="25">
        <v>38417</v>
      </c>
      <c r="BK29" s="25">
        <v>30619</v>
      </c>
      <c r="BL29" s="25">
        <v>28871</v>
      </c>
      <c r="BM29" s="25">
        <v>36932</v>
      </c>
      <c r="BN29" s="25">
        <v>39349</v>
      </c>
      <c r="BO29" s="25">
        <v>41581</v>
      </c>
      <c r="BP29" s="25">
        <v>42947</v>
      </c>
      <c r="BQ29" s="25">
        <v>40568</v>
      </c>
      <c r="BR29" s="25">
        <v>32661</v>
      </c>
      <c r="BS29" s="25">
        <v>30338</v>
      </c>
      <c r="BT29" s="25">
        <v>38394</v>
      </c>
      <c r="BU29" s="25">
        <v>38294</v>
      </c>
      <c r="BV29" s="25">
        <v>39079</v>
      </c>
      <c r="BW29" s="25">
        <v>38166</v>
      </c>
      <c r="BX29" s="25">
        <v>38908</v>
      </c>
      <c r="BY29" s="25">
        <v>31457</v>
      </c>
      <c r="BZ29" s="25">
        <v>30316</v>
      </c>
      <c r="CA29" s="25">
        <v>37430</v>
      </c>
      <c r="CB29" s="25">
        <v>37108</v>
      </c>
      <c r="CC29" s="25">
        <v>40280</v>
      </c>
      <c r="CD29" s="25">
        <v>42990</v>
      </c>
      <c r="CE29" s="25">
        <v>40700</v>
      </c>
      <c r="CF29" s="25">
        <v>32794</v>
      </c>
      <c r="CG29" s="25">
        <v>31289</v>
      </c>
      <c r="CH29" s="25">
        <v>37301</v>
      </c>
      <c r="CI29" s="25">
        <v>38050</v>
      </c>
      <c r="CJ29" s="25">
        <v>43313</v>
      </c>
      <c r="CK29" s="25">
        <v>40261</v>
      </c>
      <c r="CL29" s="25">
        <v>39611</v>
      </c>
      <c r="CM29" s="25">
        <v>31718</v>
      </c>
      <c r="CN29" s="25">
        <v>30483</v>
      </c>
      <c r="CO29" s="25">
        <v>36853</v>
      </c>
      <c r="CP29" s="25">
        <v>37011</v>
      </c>
    </row>
    <row r="30" spans="2:94" x14ac:dyDescent="0.2">
      <c r="B30" s="25" t="str">
        <f t="shared" si="4"/>
      </c>
      <c r="C30" s="25" t="s">
        <v>16</v>
      </c>
      <c r="D30" s="25" t="s">
        <v>4</v>
      </c>
      <c r="E30" s="25">
        <v>12102</v>
      </c>
      <c r="F30" s="25">
        <v>13041</v>
      </c>
      <c r="G30" s="25">
        <v>11155</v>
      </c>
      <c r="H30" s="25">
        <v>9698</v>
      </c>
      <c r="I30" s="25">
        <v>12074</v>
      </c>
      <c r="J30" s="25">
        <v>11852</v>
      </c>
      <c r="K30" s="25">
        <v>12537</v>
      </c>
      <c r="L30" s="25">
        <v>12571</v>
      </c>
      <c r="M30" s="25">
        <v>12592</v>
      </c>
      <c r="N30" s="25">
        <v>9628</v>
      </c>
      <c r="O30" s="25">
        <v>9067</v>
      </c>
      <c r="P30" s="25">
        <v>11154</v>
      </c>
      <c r="Q30" s="25">
        <v>11404</v>
      </c>
      <c r="R30" s="25">
        <v>11771</v>
      </c>
      <c r="S30" s="25">
        <v>12680</v>
      </c>
      <c r="T30" s="25">
        <v>13054</v>
      </c>
      <c r="U30" s="25">
        <v>9744</v>
      </c>
      <c r="V30" s="25">
        <v>8407</v>
      </c>
      <c r="W30" s="25">
        <v>11235</v>
      </c>
      <c r="X30" s="25">
        <v>11890</v>
      </c>
      <c r="Y30" s="25">
        <v>12293</v>
      </c>
      <c r="Z30" s="25">
        <v>12189</v>
      </c>
      <c r="AA30" s="25">
        <v>12427</v>
      </c>
      <c r="AB30" s="25">
        <v>10146</v>
      </c>
      <c r="AC30" s="25">
        <v>8542</v>
      </c>
      <c r="AD30" s="25">
        <v>11602</v>
      </c>
      <c r="AE30" s="25">
        <v>10870</v>
      </c>
      <c r="AF30" s="25">
        <v>11562</v>
      </c>
      <c r="AG30" s="25">
        <v>12657</v>
      </c>
      <c r="AH30" s="25">
        <v>12572</v>
      </c>
      <c r="AI30" s="25">
        <v>10049</v>
      </c>
      <c r="AJ30" s="25">
        <v>9509</v>
      </c>
      <c r="AK30" s="25">
        <v>13029</v>
      </c>
      <c r="AL30" s="25">
        <v>12951</v>
      </c>
      <c r="AM30" s="25">
        <v>12701</v>
      </c>
      <c r="AN30" s="25">
        <v>9327</v>
      </c>
      <c r="AO30" s="25">
        <v>12153</v>
      </c>
      <c r="AP30" s="25">
        <v>9962</v>
      </c>
      <c r="AQ30" s="25">
        <v>9515</v>
      </c>
      <c r="AR30" s="25">
        <v>12035</v>
      </c>
      <c r="AS30" s="25">
        <v>12201</v>
      </c>
      <c r="AT30" s="25">
        <v>12780</v>
      </c>
      <c r="AU30" s="25">
        <v>12904</v>
      </c>
      <c r="AV30" s="25">
        <v>12644</v>
      </c>
      <c r="AW30" s="25">
        <v>9717</v>
      </c>
      <c r="AX30" s="25">
        <v>9478</v>
      </c>
      <c r="AY30" s="25">
        <v>11514</v>
      </c>
      <c r="AZ30" s="25">
        <v>11943</v>
      </c>
      <c r="BA30" s="25">
        <v>12942</v>
      </c>
      <c r="BB30" s="25">
        <v>12994</v>
      </c>
      <c r="BC30" s="25">
        <v>11989</v>
      </c>
      <c r="BD30" s="25">
        <v>10120</v>
      </c>
      <c r="BE30" s="25">
        <v>9505</v>
      </c>
      <c r="BF30" s="25">
        <v>11360</v>
      </c>
      <c r="BG30" s="25">
        <v>13033</v>
      </c>
      <c r="BH30" s="25">
        <v>12359</v>
      </c>
      <c r="BI30" s="25">
        <v>12608</v>
      </c>
      <c r="BJ30" s="25">
        <v>12293</v>
      </c>
      <c r="BK30" s="25">
        <v>10058</v>
      </c>
      <c r="BL30" s="25">
        <v>9363</v>
      </c>
      <c r="BM30" s="25">
        <v>11526</v>
      </c>
      <c r="BN30" s="25">
        <v>12167</v>
      </c>
      <c r="BO30" s="25">
        <v>12975</v>
      </c>
      <c r="BP30" s="25">
        <v>13615</v>
      </c>
      <c r="BQ30" s="25">
        <v>13343</v>
      </c>
      <c r="BR30" s="25">
        <v>10839</v>
      </c>
      <c r="BS30" s="25">
        <v>9816</v>
      </c>
      <c r="BT30" s="25">
        <v>12167</v>
      </c>
      <c r="BU30" s="25">
        <v>12419</v>
      </c>
      <c r="BV30" s="25">
        <v>12603</v>
      </c>
      <c r="BW30" s="25">
        <v>12371</v>
      </c>
      <c r="BX30" s="25">
        <v>12771</v>
      </c>
      <c r="BY30" s="25">
        <v>10326</v>
      </c>
      <c r="BZ30" s="25">
        <v>9759</v>
      </c>
      <c r="CA30" s="25">
        <v>11447</v>
      </c>
      <c r="CB30" s="25">
        <v>11583</v>
      </c>
      <c r="CC30" s="25">
        <v>12969</v>
      </c>
      <c r="CD30" s="25">
        <v>13535</v>
      </c>
      <c r="CE30" s="25">
        <v>13273</v>
      </c>
      <c r="CF30" s="25">
        <v>10413</v>
      </c>
      <c r="CG30" s="25">
        <v>9674</v>
      </c>
      <c r="CH30" s="25">
        <v>11577</v>
      </c>
      <c r="CI30" s="25">
        <v>11872</v>
      </c>
      <c r="CJ30" s="25">
        <v>13545</v>
      </c>
      <c r="CK30" s="25">
        <v>13119</v>
      </c>
      <c r="CL30" s="25">
        <v>12835</v>
      </c>
      <c r="CM30" s="25">
        <v>10507</v>
      </c>
      <c r="CN30" s="25">
        <v>9738</v>
      </c>
      <c r="CO30" s="25">
        <v>11562</v>
      </c>
      <c r="CP30" s="25">
        <v>11679</v>
      </c>
    </row>
    <row r="31" spans="2:94" x14ac:dyDescent="0.2">
      <c r="B31" s="25" t="str">
        <f t="shared" si="4"/>
      </c>
      <c r="C31" s="25" t="s">
        <v>17</v>
      </c>
      <c r="D31" s="25" t="s">
        <v>3</v>
      </c>
      <c r="E31" s="25">
        <v>19565</v>
      </c>
      <c r="F31" s="25">
        <v>18748</v>
      </c>
      <c r="G31" s="25">
        <v>16398</v>
      </c>
      <c r="H31" s="25">
        <v>14925</v>
      </c>
      <c r="I31" s="25">
        <v>17595</v>
      </c>
      <c r="J31" s="25">
        <v>16927</v>
      </c>
      <c r="K31" s="25">
        <v>17821</v>
      </c>
      <c r="L31" s="25">
        <v>17465</v>
      </c>
      <c r="M31" s="25">
        <v>19463</v>
      </c>
      <c r="N31" s="25">
        <v>15108</v>
      </c>
      <c r="O31" s="25">
        <v>13971</v>
      </c>
      <c r="P31" s="25">
        <v>16297</v>
      </c>
      <c r="Q31" s="25">
        <v>30691</v>
      </c>
      <c r="R31" s="25">
        <v>17647</v>
      </c>
      <c r="S31" s="25">
        <v>18342</v>
      </c>
      <c r="T31" s="25">
        <v>17809</v>
      </c>
      <c r="U31" s="25">
        <v>14907</v>
      </c>
      <c r="V31" s="25">
        <v>13476</v>
      </c>
      <c r="W31" s="25">
        <v>17046</v>
      </c>
      <c r="X31" s="25">
        <v>19728</v>
      </c>
      <c r="Y31" s="25">
        <v>17587</v>
      </c>
      <c r="Z31" s="25">
        <v>17870</v>
      </c>
      <c r="AA31" s="25">
        <v>19758</v>
      </c>
      <c r="AB31" s="25">
        <v>18030</v>
      </c>
      <c r="AC31" s="25">
        <v>31067</v>
      </c>
      <c r="AD31" s="25">
        <v>17590</v>
      </c>
      <c r="AE31" s="25">
        <v>31195</v>
      </c>
      <c r="AF31" s="25">
        <v>18653</v>
      </c>
      <c r="AG31" s="25">
        <v>18944</v>
      </c>
      <c r="AH31" s="25">
        <v>18755</v>
      </c>
      <c r="AI31" s="25">
        <v>15874</v>
      </c>
      <c r="AJ31" s="25">
        <v>15068</v>
      </c>
      <c r="AK31" s="25">
        <v>18410</v>
      </c>
      <c r="AL31" s="25">
        <v>18132</v>
      </c>
      <c r="AM31" s="25">
        <v>18104</v>
      </c>
      <c r="AN31" s="25">
        <v>13615</v>
      </c>
      <c r="AO31" s="25">
        <v>17502</v>
      </c>
      <c r="AP31" s="25">
        <v>15182</v>
      </c>
      <c r="AQ31" s="25">
        <v>14161</v>
      </c>
      <c r="AR31" s="25">
        <v>17931</v>
      </c>
      <c r="AS31" s="25">
        <v>23123</v>
      </c>
      <c r="AT31" s="25">
        <v>19569</v>
      </c>
      <c r="AU31" s="25">
        <v>17879</v>
      </c>
      <c r="AV31" s="25">
        <v>30105</v>
      </c>
      <c r="AW31" s="25">
        <v>15257</v>
      </c>
      <c r="AX31" s="25">
        <v>14767</v>
      </c>
      <c r="AY31" s="25">
        <v>16998</v>
      </c>
      <c r="AZ31" s="25">
        <v>17624</v>
      </c>
      <c r="BA31" s="25">
        <v>18139</v>
      </c>
      <c r="BB31" s="25">
        <v>17649</v>
      </c>
      <c r="BC31" s="25">
        <v>18467</v>
      </c>
      <c r="BD31" s="25">
        <v>15772</v>
      </c>
      <c r="BE31" s="25">
        <v>14624</v>
      </c>
      <c r="BF31" s="25">
        <v>16735</v>
      </c>
      <c r="BG31" s="25">
        <v>19328</v>
      </c>
      <c r="BH31" s="25">
        <v>17929</v>
      </c>
      <c r="BI31" s="25">
        <v>20134</v>
      </c>
      <c r="BJ31" s="25">
        <v>17622</v>
      </c>
      <c r="BK31" s="25">
        <v>15240</v>
      </c>
      <c r="BL31" s="25">
        <v>14201</v>
      </c>
      <c r="BM31" s="25">
        <v>16821</v>
      </c>
      <c r="BN31" s="25">
        <v>17333</v>
      </c>
      <c r="BO31" s="25">
        <v>18736</v>
      </c>
      <c r="BP31" s="25">
        <v>19809</v>
      </c>
      <c r="BQ31" s="25">
        <v>19155</v>
      </c>
      <c r="BR31" s="25">
        <v>16664</v>
      </c>
      <c r="BS31" s="25">
        <v>14602</v>
      </c>
      <c r="BT31" s="25">
        <v>18236</v>
      </c>
      <c r="BU31" s="25">
        <v>18499</v>
      </c>
      <c r="BV31" s="25">
        <v>17705</v>
      </c>
      <c r="BW31" s="25">
        <v>20216</v>
      </c>
      <c r="BX31" s="25">
        <v>18050</v>
      </c>
      <c r="BY31" s="25">
        <v>15728</v>
      </c>
      <c r="BZ31" s="25">
        <v>14177</v>
      </c>
      <c r="CA31" s="25">
        <v>17086</v>
      </c>
      <c r="CB31" s="25">
        <v>21724</v>
      </c>
      <c r="CC31" s="25">
        <v>17619</v>
      </c>
      <c r="CD31" s="25">
        <v>19731</v>
      </c>
      <c r="CE31" s="25">
        <v>17576</v>
      </c>
      <c r="CF31" s="25">
        <v>16115</v>
      </c>
      <c r="CG31" s="25">
        <v>15521</v>
      </c>
      <c r="CH31" s="25">
        <v>17262</v>
      </c>
      <c r="CI31" s="25">
        <v>17472</v>
      </c>
      <c r="CJ31" s="25">
        <v>18825</v>
      </c>
      <c r="CK31" s="25">
        <v>17608</v>
      </c>
      <c r="CL31" s="25">
        <v>18256</v>
      </c>
      <c r="CM31" s="25">
        <v>15562</v>
      </c>
      <c r="CN31" s="25">
        <v>14552</v>
      </c>
      <c r="CO31" s="25">
        <v>16386</v>
      </c>
      <c r="CP31" s="25">
        <v>16442</v>
      </c>
    </row>
    <row r="32" spans="2:94" x14ac:dyDescent="0.2">
      <c r="B32" s="25" t="str">
        <f t="shared" si="4"/>
      </c>
      <c r="C32" s="25" t="s">
        <v>17</v>
      </c>
      <c r="D32" s="25" t="s">
        <v>4</v>
      </c>
      <c r="E32" s="25">
        <v>6483</v>
      </c>
      <c r="F32" s="25">
        <v>6544</v>
      </c>
      <c r="G32" s="25">
        <v>5596</v>
      </c>
      <c r="H32" s="25">
        <v>5101</v>
      </c>
      <c r="I32" s="25">
        <v>6104</v>
      </c>
      <c r="J32" s="25">
        <v>6028</v>
      </c>
      <c r="K32" s="25">
        <v>6141</v>
      </c>
      <c r="L32" s="25">
        <v>6230</v>
      </c>
      <c r="M32" s="25">
        <v>6860</v>
      </c>
      <c r="N32" s="25">
        <v>5381</v>
      </c>
      <c r="O32" s="25">
        <v>4740</v>
      </c>
      <c r="P32" s="25">
        <v>5536</v>
      </c>
      <c r="Q32" s="25">
        <v>10844</v>
      </c>
      <c r="R32" s="25">
        <v>6116</v>
      </c>
      <c r="S32" s="25">
        <v>6429</v>
      </c>
      <c r="T32" s="25">
        <v>6154</v>
      </c>
      <c r="U32" s="25">
        <v>5212</v>
      </c>
      <c r="V32" s="25">
        <v>4618</v>
      </c>
      <c r="W32" s="25">
        <v>5814</v>
      </c>
      <c r="X32" s="25">
        <v>6712</v>
      </c>
      <c r="Y32" s="25">
        <v>6009</v>
      </c>
      <c r="Z32" s="25">
        <v>6101</v>
      </c>
      <c r="AA32" s="25">
        <v>6833</v>
      </c>
      <c r="AB32" s="25">
        <v>6141</v>
      </c>
      <c r="AC32" s="25">
        <v>10483</v>
      </c>
      <c r="AD32" s="25">
        <v>6055</v>
      </c>
      <c r="AE32" s="25">
        <v>10761</v>
      </c>
      <c r="AF32" s="25">
        <v>6516</v>
      </c>
      <c r="AG32" s="25">
        <v>6660</v>
      </c>
      <c r="AH32" s="25">
        <v>6586</v>
      </c>
      <c r="AI32" s="25">
        <v>5546</v>
      </c>
      <c r="AJ32" s="25">
        <v>5047</v>
      </c>
      <c r="AK32" s="25">
        <v>6570</v>
      </c>
      <c r="AL32" s="25">
        <v>6249</v>
      </c>
      <c r="AM32" s="25">
        <v>6554</v>
      </c>
      <c r="AN32" s="25">
        <v>4870</v>
      </c>
      <c r="AO32" s="25">
        <v>6154</v>
      </c>
      <c r="AP32" s="25">
        <v>5415</v>
      </c>
      <c r="AQ32" s="25">
        <v>4893</v>
      </c>
      <c r="AR32" s="25">
        <v>5918</v>
      </c>
      <c r="AS32" s="25">
        <v>7793</v>
      </c>
      <c r="AT32" s="25">
        <v>6833</v>
      </c>
      <c r="AU32" s="25">
        <v>6049</v>
      </c>
      <c r="AV32" s="25">
        <v>10780</v>
      </c>
      <c r="AW32" s="25">
        <v>5198</v>
      </c>
      <c r="AX32" s="25">
        <v>4894</v>
      </c>
      <c r="AY32" s="25">
        <v>5797</v>
      </c>
      <c r="AZ32" s="25">
        <v>5941</v>
      </c>
      <c r="BA32" s="25">
        <v>6421</v>
      </c>
      <c r="BB32" s="25">
        <v>6160</v>
      </c>
      <c r="BC32" s="25">
        <v>5742</v>
      </c>
      <c r="BD32" s="25">
        <v>5345</v>
      </c>
      <c r="BE32" s="25">
        <v>4812</v>
      </c>
      <c r="BF32" s="25">
        <v>5776</v>
      </c>
      <c r="BG32" s="25">
        <v>6176</v>
      </c>
      <c r="BH32" s="25">
        <v>5866</v>
      </c>
      <c r="BI32" s="25">
        <v>7046</v>
      </c>
      <c r="BJ32" s="25">
        <v>6000</v>
      </c>
      <c r="BK32" s="25">
        <v>5325</v>
      </c>
      <c r="BL32" s="25">
        <v>4763</v>
      </c>
      <c r="BM32" s="25">
        <v>5712</v>
      </c>
      <c r="BN32" s="25">
        <v>5973</v>
      </c>
      <c r="BO32" s="25">
        <v>6409</v>
      </c>
      <c r="BP32" s="25">
        <v>7285</v>
      </c>
      <c r="BQ32" s="25">
        <v>7041</v>
      </c>
      <c r="BR32" s="25">
        <v>5840</v>
      </c>
      <c r="BS32" s="25">
        <v>5068</v>
      </c>
      <c r="BT32" s="25">
        <v>6441</v>
      </c>
      <c r="BU32" s="25">
        <v>6462</v>
      </c>
      <c r="BV32" s="25">
        <v>6200</v>
      </c>
      <c r="BW32" s="25">
        <v>6970</v>
      </c>
      <c r="BX32" s="25">
        <v>6283</v>
      </c>
      <c r="BY32" s="25">
        <v>5540</v>
      </c>
      <c r="BZ32" s="25">
        <v>4970</v>
      </c>
      <c r="CA32" s="25">
        <v>5993</v>
      </c>
      <c r="CB32" s="25">
        <v>7634</v>
      </c>
      <c r="CC32" s="25">
        <v>6062</v>
      </c>
      <c r="CD32" s="25">
        <v>6791</v>
      </c>
      <c r="CE32" s="25">
        <v>6266</v>
      </c>
      <c r="CF32" s="25">
        <v>5624</v>
      </c>
      <c r="CG32" s="25">
        <v>5071</v>
      </c>
      <c r="CH32" s="25">
        <v>5843</v>
      </c>
      <c r="CI32" s="25">
        <v>5622</v>
      </c>
      <c r="CJ32" s="25">
        <v>6177</v>
      </c>
      <c r="CK32" s="25">
        <v>6167</v>
      </c>
      <c r="CL32" s="25">
        <v>6532</v>
      </c>
      <c r="CM32" s="25">
        <v>5415</v>
      </c>
      <c r="CN32" s="25">
        <v>4891</v>
      </c>
      <c r="CO32" s="25">
        <v>5876</v>
      </c>
      <c r="CP32" s="25">
        <v>5766</v>
      </c>
    </row>
    <row r="33" spans="2:94" x14ac:dyDescent="0.2">
      <c r="B33" s="25" t="str">
        <f t="shared" si="4"/>
      </c>
      <c r="C33" s="25" t="s">
        <v>18</v>
      </c>
      <c r="D33" s="25" t="s">
        <v>3</v>
      </c>
      <c r="E33" s="25">
        <v>141521.0</v>
      </c>
      <c r="F33" s="25">
        <v>145112.0</v>
      </c>
      <c r="G33" s="25">
        <v>116204.0</v>
      </c>
      <c r="H33" s="25">
        <v>104527.0</v>
      </c>
      <c r="I33" s="25">
        <v>126827.0</v>
      </c>
      <c r="J33" s="25">
        <v>125809.0</v>
      </c>
      <c r="K33" s="25">
        <v>134387.0</v>
      </c>
      <c r="L33" s="25">
        <v>132357.0</v>
      </c>
      <c r="M33" s="25">
        <v>141263.0</v>
      </c>
      <c r="N33" s="25">
        <v>99448.0</v>
      </c>
      <c r="O33" s="25">
        <v>94851.0</v>
      </c>
      <c r="P33" s="25">
        <v>114837.0</v>
      </c>
      <c r="Q33" s="25">
        <v>143506.0</v>
      </c>
      <c r="R33" s="25">
        <v>135506.0</v>
      </c>
      <c r="S33" s="25">
        <v>149068.0</v>
      </c>
      <c r="T33" s="25">
        <v>148716.0</v>
      </c>
      <c r="U33" s="25">
        <v>102429.0</v>
      </c>
      <c r="V33" s="25">
        <v>89287.0</v>
      </c>
      <c r="W33" s="25">
        <v>120753.0</v>
      </c>
      <c r="X33" s="25">
        <v>129738.0</v>
      </c>
      <c r="Y33" s="25">
        <v>135394.0</v>
      </c>
      <c r="Z33" s="25">
        <v>132348.0</v>
      </c>
      <c r="AA33" s="25">
        <v>145037.0</v>
      </c>
      <c r="AB33" s="25">
        <v>112620.0</v>
      </c>
      <c r="AC33" s="25">
        <v>114035.0</v>
      </c>
      <c r="AD33" s="25">
        <v>124100.0</v>
      </c>
      <c r="AE33" s="25">
        <v>133326.0</v>
      </c>
      <c r="AF33" s="25">
        <v>143648.0</v>
      </c>
      <c r="AG33" s="25">
        <v>148497.0</v>
      </c>
      <c r="AH33" s="25">
        <v>147223.0</v>
      </c>
      <c r="AI33" s="25">
        <v>106560.0</v>
      </c>
      <c r="AJ33" s="25">
        <v>102119.0</v>
      </c>
      <c r="AK33" s="25">
        <v>137614.0</v>
      </c>
      <c r="AL33" s="25">
        <v>132540.0</v>
      </c>
      <c r="AM33" s="25">
        <v>133971.0</v>
      </c>
      <c r="AN33" s="25">
        <v>94181.0</v>
      </c>
      <c r="AO33" s="25">
        <v>128588.0</v>
      </c>
      <c r="AP33" s="25">
        <v>103884.0</v>
      </c>
      <c r="AQ33" s="25">
        <v>99571.0</v>
      </c>
      <c r="AR33" s="25">
        <v>128717.0</v>
      </c>
      <c r="AS33" s="25">
        <v>138128.0</v>
      </c>
      <c r="AT33" s="25">
        <v>137993.0</v>
      </c>
      <c r="AU33" s="25">
        <v>135552.0</v>
      </c>
      <c r="AV33" s="25">
        <v>148043.0</v>
      </c>
      <c r="AW33" s="25">
        <v>101470.0</v>
      </c>
      <c r="AX33" s="25">
        <v>99021.0</v>
      </c>
      <c r="AY33" s="25">
        <v>123523.0</v>
      </c>
      <c r="AZ33" s="25">
        <v>123429.0</v>
      </c>
      <c r="BA33" s="25">
        <v>133878.0</v>
      </c>
      <c r="BB33" s="25">
        <v>136810.0</v>
      </c>
      <c r="BC33" s="25">
        <v>126683.0</v>
      </c>
      <c r="BD33" s="25">
        <v>105720.0</v>
      </c>
      <c r="BE33" s="25">
        <v>98738.0</v>
      </c>
      <c r="BF33" s="25">
        <v>116692.0</v>
      </c>
      <c r="BG33" s="25">
        <v>132651.0</v>
      </c>
      <c r="BH33" s="25">
        <v>127099.0</v>
      </c>
      <c r="BI33" s="25">
        <v>137208.0</v>
      </c>
      <c r="BJ33" s="25">
        <v>128129.0</v>
      </c>
      <c r="BK33" s="25">
        <v>102272.0</v>
      </c>
      <c r="BL33" s="25">
        <v>93175.0</v>
      </c>
      <c r="BM33" s="25">
        <v>115498.0</v>
      </c>
      <c r="BN33" s="25">
        <v>122004.0</v>
      </c>
      <c r="BO33" s="25">
        <v>138134.0</v>
      </c>
      <c r="BP33" s="25">
        <v>157397.0</v>
      </c>
      <c r="BQ33" s="25">
        <v>148150.0</v>
      </c>
      <c r="BR33" s="25">
        <v>115788.0</v>
      </c>
      <c r="BS33" s="25">
        <v>103385.0</v>
      </c>
      <c r="BT33" s="25">
        <v>131810.0</v>
      </c>
      <c r="BU33" s="25">
        <v>133753.0</v>
      </c>
      <c r="BV33" s="25">
        <v>135795.0</v>
      </c>
      <c r="BW33" s="25">
        <v>133480.0</v>
      </c>
      <c r="BX33" s="25">
        <v>140096.0</v>
      </c>
      <c r="BY33" s="25">
        <v>106147.0</v>
      </c>
      <c r="BZ33" s="25">
        <v>99607.0</v>
      </c>
      <c r="CA33" s="25">
        <v>119158.0</v>
      </c>
      <c r="CB33" s="25">
        <v>122085.0</v>
      </c>
      <c r="CC33" s="25">
        <v>134143.0</v>
      </c>
      <c r="CD33" s="25">
        <v>148035.0</v>
      </c>
      <c r="CE33" s="25">
        <v>137621.0</v>
      </c>
      <c r="CF33" s="25">
        <v>110529.0</v>
      </c>
      <c r="CG33" s="25">
        <v>104460.0</v>
      </c>
      <c r="CH33" s="25">
        <v>121578.0</v>
      </c>
      <c r="CI33" s="25">
        <v>122261.0</v>
      </c>
      <c r="CJ33" s="25">
        <v>138356.0</v>
      </c>
      <c r="CK33" s="25">
        <v>133689.0</v>
      </c>
      <c r="CL33" s="25">
        <v>135991.0</v>
      </c>
      <c r="CM33" s="25">
        <v>104946.0</v>
      </c>
      <c r="CN33" s="25">
        <v>98580.0</v>
      </c>
      <c r="CO33" s="25">
        <v>117549.0</v>
      </c>
      <c r="CP33" s="25">
        <v>115996.0</v>
      </c>
    </row>
    <row r="34" spans="2:94" x14ac:dyDescent="0.2">
      <c r="B34" s="25" t="str">
        <f t="shared" si="4"/>
      </c>
      <c r="C34" s="25" t="s">
        <v>18</v>
      </c>
      <c r="D34" s="25" t="s">
        <v>4</v>
      </c>
      <c r="E34" s="25">
        <v>43923.0</v>
      </c>
      <c r="F34" s="25">
        <v>46876.0</v>
      </c>
      <c r="G34" s="25">
        <v>37553.0</v>
      </c>
      <c r="H34" s="25">
        <v>32920.0</v>
      </c>
      <c r="I34" s="25">
        <v>40311.0</v>
      </c>
      <c r="J34" s="25">
        <v>40682.0</v>
      </c>
      <c r="K34" s="25">
        <v>42792.0</v>
      </c>
      <c r="L34" s="25">
        <v>42727.0</v>
      </c>
      <c r="M34" s="25">
        <v>45879.0</v>
      </c>
      <c r="N34" s="25">
        <v>32252.0</v>
      </c>
      <c r="O34" s="25">
        <v>30192.0</v>
      </c>
      <c r="P34" s="25">
        <v>35510.0</v>
      </c>
      <c r="Q34" s="25">
        <v>46497.0</v>
      </c>
      <c r="R34" s="25">
        <v>42643.0</v>
      </c>
      <c r="S34" s="25">
        <v>46888.0</v>
      </c>
      <c r="T34" s="25">
        <v>47182.0</v>
      </c>
      <c r="U34" s="25">
        <v>32788.0</v>
      </c>
      <c r="V34" s="25">
        <v>28209.0</v>
      </c>
      <c r="W34" s="25">
        <v>36772.0</v>
      </c>
      <c r="X34" s="25">
        <v>40295.0</v>
      </c>
      <c r="Y34" s="25">
        <v>42020.0</v>
      </c>
      <c r="Z34" s="25">
        <v>41752.0</v>
      </c>
      <c r="AA34" s="25">
        <v>46635.0</v>
      </c>
      <c r="AB34" s="25">
        <v>36193.0</v>
      </c>
      <c r="AC34" s="25">
        <v>35413.0</v>
      </c>
      <c r="AD34" s="25">
        <v>38178.0</v>
      </c>
      <c r="AE34" s="25">
        <v>41577.0</v>
      </c>
      <c r="AF34" s="25">
        <v>45389.0</v>
      </c>
      <c r="AG34" s="25">
        <v>46069.0</v>
      </c>
      <c r="AH34" s="25">
        <v>46554.0</v>
      </c>
      <c r="AI34" s="25">
        <v>34434.0</v>
      </c>
      <c r="AJ34" s="25">
        <v>31743.0</v>
      </c>
      <c r="AK34" s="25">
        <v>43222.0</v>
      </c>
      <c r="AL34" s="25">
        <v>42124.0</v>
      </c>
      <c r="AM34" s="25">
        <v>44007.0</v>
      </c>
      <c r="AN34" s="25">
        <v>31716.0</v>
      </c>
      <c r="AO34" s="25">
        <v>40925.0</v>
      </c>
      <c r="AP34" s="25">
        <v>33427.0</v>
      </c>
      <c r="AQ34" s="25">
        <v>31498.0</v>
      </c>
      <c r="AR34" s="25">
        <v>38587.0</v>
      </c>
      <c r="AS34" s="25">
        <v>41894.0</v>
      </c>
      <c r="AT34" s="25">
        <v>43939.0</v>
      </c>
      <c r="AU34" s="25">
        <v>42831.0</v>
      </c>
      <c r="AV34" s="25">
        <v>47156.0</v>
      </c>
      <c r="AW34" s="25">
        <v>31902.0</v>
      </c>
      <c r="AX34" s="25">
        <v>30951.0</v>
      </c>
      <c r="AY34" s="25">
        <v>37449.0</v>
      </c>
      <c r="AZ34" s="25">
        <v>39078.0</v>
      </c>
      <c r="BA34" s="25">
        <v>42734.0</v>
      </c>
      <c r="BB34" s="25">
        <v>42564.0</v>
      </c>
      <c r="BC34" s="25">
        <v>39391.0</v>
      </c>
      <c r="BD34" s="25">
        <v>33656.0</v>
      </c>
      <c r="BE34" s="25">
        <v>31144.0</v>
      </c>
      <c r="BF34" s="25">
        <v>35381.0</v>
      </c>
      <c r="BG34" s="25">
        <v>39886.0</v>
      </c>
      <c r="BH34" s="25">
        <v>39572.0</v>
      </c>
      <c r="BI34" s="25">
        <v>43479.0</v>
      </c>
      <c r="BJ34" s="25">
        <v>40156.0</v>
      </c>
      <c r="BK34" s="25">
        <v>32515.0</v>
      </c>
      <c r="BL34" s="25">
        <v>29317.0</v>
      </c>
      <c r="BM34" s="25">
        <v>35162.0</v>
      </c>
      <c r="BN34" s="25">
        <v>37526.0</v>
      </c>
      <c r="BO34" s="25">
        <v>42718.0</v>
      </c>
      <c r="BP34" s="25">
        <v>51708.0</v>
      </c>
      <c r="BQ34" s="25">
        <v>49106.0</v>
      </c>
      <c r="BR34" s="25">
        <v>37601.0</v>
      </c>
      <c r="BS34" s="25">
        <v>33218.0</v>
      </c>
      <c r="BT34" s="25">
        <v>40707.0</v>
      </c>
      <c r="BU34" s="25">
        <v>42029.0</v>
      </c>
      <c r="BV34" s="25">
        <v>42867.0</v>
      </c>
      <c r="BW34" s="25">
        <v>42663.0</v>
      </c>
      <c r="BX34" s="25">
        <v>44252.0</v>
      </c>
      <c r="BY34" s="25">
        <v>34328.0</v>
      </c>
      <c r="BZ34" s="25">
        <v>31819.0</v>
      </c>
      <c r="CA34" s="25">
        <v>36376.0</v>
      </c>
      <c r="CB34" s="25">
        <v>38312.0</v>
      </c>
      <c r="CC34" s="25">
        <v>42099.0</v>
      </c>
      <c r="CD34" s="25">
        <v>46439.0</v>
      </c>
      <c r="CE34" s="25">
        <v>44070.0</v>
      </c>
      <c r="CF34" s="25">
        <v>35695.0</v>
      </c>
      <c r="CG34" s="25">
        <v>32269.0</v>
      </c>
      <c r="CH34" s="25">
        <v>37287.0</v>
      </c>
      <c r="CI34" s="25">
        <v>37396.0</v>
      </c>
      <c r="CJ34" s="25">
        <v>42441.0</v>
      </c>
      <c r="CK34" s="25">
        <v>42024.0</v>
      </c>
      <c r="CL34" s="25">
        <v>43511.0</v>
      </c>
      <c r="CM34" s="25">
        <v>33558.0</v>
      </c>
      <c r="CN34" s="25">
        <v>31078.0</v>
      </c>
      <c r="CO34" s="25">
        <v>36640.0</v>
      </c>
      <c r="CP34" s="25">
        <v>35624.0</v>
      </c>
    </row>
    <row r="35" spans="2:94" x14ac:dyDescent="0.2">
      <c r="B35" s="25" t="str">
        <f t="shared" si="4"/>
      </c>
      <c r="C35" s="25" t="s">
        <v>19</v>
      </c>
      <c r="D35" s="25" t="s">
        <v>3</v>
      </c>
      <c r="E35" s="25">
        <v>121850</v>
      </c>
      <c r="F35" s="25">
        <v>126282</v>
      </c>
      <c r="G35" s="25">
        <v>99747</v>
      </c>
      <c r="H35" s="25">
        <v>89526</v>
      </c>
      <c r="I35" s="25">
        <v>109143</v>
      </c>
      <c r="J35" s="25">
        <v>108808</v>
      </c>
      <c r="K35" s="25">
        <v>116481</v>
      </c>
      <c r="L35" s="25">
        <v>114818</v>
      </c>
      <c r="M35" s="25">
        <v>121714</v>
      </c>
      <c r="N35" s="25">
        <v>84246</v>
      </c>
      <c r="O35" s="25">
        <v>80796</v>
      </c>
      <c r="P35" s="25">
        <v>98446</v>
      </c>
      <c r="Q35" s="25">
        <v>112653</v>
      </c>
      <c r="R35" s="25">
        <v>117771</v>
      </c>
      <c r="S35" s="25">
        <v>130610</v>
      </c>
      <c r="T35" s="25">
        <v>130783</v>
      </c>
      <c r="U35" s="25">
        <v>87437</v>
      </c>
      <c r="V35" s="25">
        <v>75728</v>
      </c>
      <c r="W35" s="25">
        <v>103621</v>
      </c>
      <c r="X35" s="25">
        <v>109920</v>
      </c>
      <c r="Y35" s="25">
        <v>117713</v>
      </c>
      <c r="Z35" s="25">
        <v>114378</v>
      </c>
      <c r="AA35" s="25">
        <v>125189</v>
      </c>
      <c r="AB35" s="25">
        <v>94534</v>
      </c>
      <c r="AC35" s="25">
        <v>82800</v>
      </c>
      <c r="AD35" s="25">
        <v>106404</v>
      </c>
      <c r="AE35" s="25">
        <v>101944</v>
      </c>
      <c r="AF35" s="25">
        <v>124863</v>
      </c>
      <c r="AG35" s="25">
        <v>129437</v>
      </c>
      <c r="AH35" s="25">
        <v>128344</v>
      </c>
      <c r="AI35" s="25">
        <v>90566</v>
      </c>
      <c r="AJ35" s="25">
        <v>86966</v>
      </c>
      <c r="AK35" s="25">
        <v>119115</v>
      </c>
      <c r="AL35" s="25">
        <v>114314</v>
      </c>
      <c r="AM35" s="25">
        <v>115757</v>
      </c>
      <c r="AN35" s="25">
        <v>80479</v>
      </c>
      <c r="AO35" s="25">
        <v>111016</v>
      </c>
      <c r="AP35" s="25">
        <v>88629</v>
      </c>
      <c r="AQ35" s="25">
        <v>85356</v>
      </c>
      <c r="AR35" s="25">
        <v>110704</v>
      </c>
      <c r="AS35" s="25">
        <v>114874</v>
      </c>
      <c r="AT35" s="25">
        <v>118326</v>
      </c>
      <c r="AU35" s="25">
        <v>117545</v>
      </c>
      <c r="AV35" s="25">
        <v>117748</v>
      </c>
      <c r="AW35" s="25">
        <v>86103</v>
      </c>
      <c r="AX35" s="25">
        <v>84150</v>
      </c>
      <c r="AY35" s="25">
        <v>106457</v>
      </c>
      <c r="AZ35" s="25">
        <v>105723</v>
      </c>
      <c r="BA35" s="25">
        <v>115649</v>
      </c>
      <c r="BB35" s="25">
        <v>119058</v>
      </c>
      <c r="BC35" s="25">
        <v>108097</v>
      </c>
      <c r="BD35" s="25">
        <v>89862</v>
      </c>
      <c r="BE35" s="25">
        <v>84045</v>
      </c>
      <c r="BF35" s="25">
        <v>99875</v>
      </c>
      <c r="BG35" s="25">
        <v>113246</v>
      </c>
      <c r="BH35" s="25">
        <v>109083</v>
      </c>
      <c r="BI35" s="25">
        <v>116985</v>
      </c>
      <c r="BJ35" s="25">
        <v>110419</v>
      </c>
      <c r="BK35" s="25">
        <v>86958</v>
      </c>
      <c r="BL35" s="25">
        <v>78888</v>
      </c>
      <c r="BM35" s="25">
        <v>98586</v>
      </c>
      <c r="BN35" s="25">
        <v>104582</v>
      </c>
      <c r="BO35" s="25">
        <v>119305</v>
      </c>
      <c r="BP35" s="25">
        <v>137488</v>
      </c>
      <c r="BQ35" s="25">
        <v>128888</v>
      </c>
      <c r="BR35" s="25">
        <v>99034</v>
      </c>
      <c r="BS35" s="25">
        <v>88688</v>
      </c>
      <c r="BT35" s="25">
        <v>113466</v>
      </c>
      <c r="BU35" s="25">
        <v>115153</v>
      </c>
      <c r="BV35" s="25">
        <v>117969</v>
      </c>
      <c r="BW35" s="25">
        <v>113177</v>
      </c>
      <c r="BX35" s="25">
        <v>121950</v>
      </c>
      <c r="BY35" s="25">
        <v>90323</v>
      </c>
      <c r="BZ35" s="25">
        <v>85357</v>
      </c>
      <c r="CA35" s="25">
        <v>101998</v>
      </c>
      <c r="CB35" s="25">
        <v>100219</v>
      </c>
      <c r="CC35" s="25">
        <v>116414</v>
      </c>
      <c r="CD35" s="25">
        <v>128183</v>
      </c>
      <c r="CE35" s="25">
        <v>119944</v>
      </c>
      <c r="CF35" s="25">
        <v>94341</v>
      </c>
      <c r="CG35" s="25">
        <v>88865</v>
      </c>
      <c r="CH35" s="25">
        <v>104217</v>
      </c>
      <c r="CI35" s="25">
        <v>104698</v>
      </c>
      <c r="CJ35" s="25">
        <v>119429</v>
      </c>
      <c r="CK35" s="25">
        <v>116017</v>
      </c>
      <c r="CL35" s="25">
        <v>117625</v>
      </c>
      <c r="CM35" s="25">
        <v>89309</v>
      </c>
      <c r="CN35" s="25">
        <v>83945</v>
      </c>
      <c r="CO35" s="25">
        <v>101065</v>
      </c>
      <c r="CP35" s="25">
        <v>99451</v>
      </c>
    </row>
    <row r="36" spans="2:94" x14ac:dyDescent="0.2">
      <c r="B36" s="25" t="str">
        <f t="shared" si="4"/>
      </c>
      <c r="C36" s="25" t="s">
        <v>19</v>
      </c>
      <c r="D36" s="25" t="s">
        <v>4</v>
      </c>
      <c r="E36" s="25">
        <v>37516</v>
      </c>
      <c r="F36" s="25">
        <v>40406</v>
      </c>
      <c r="G36" s="25">
        <v>32014</v>
      </c>
      <c r="H36" s="25">
        <v>27881</v>
      </c>
      <c r="I36" s="25">
        <v>34261</v>
      </c>
      <c r="J36" s="25">
        <v>34727</v>
      </c>
      <c r="K36" s="25">
        <v>36711</v>
      </c>
      <c r="L36" s="25">
        <v>36557</v>
      </c>
      <c r="M36" s="25">
        <v>39076</v>
      </c>
      <c r="N36" s="25">
        <v>26933</v>
      </c>
      <c r="O36" s="25">
        <v>25529</v>
      </c>
      <c r="P36" s="25">
        <v>30037</v>
      </c>
      <c r="Q36" s="25">
        <v>35712</v>
      </c>
      <c r="R36" s="25">
        <v>36592</v>
      </c>
      <c r="S36" s="25">
        <v>40544</v>
      </c>
      <c r="T36" s="25">
        <v>41106</v>
      </c>
      <c r="U36" s="25">
        <v>27629</v>
      </c>
      <c r="V36" s="25">
        <v>23641</v>
      </c>
      <c r="W36" s="25">
        <v>31028</v>
      </c>
      <c r="X36" s="25">
        <v>33647</v>
      </c>
      <c r="Y36" s="25">
        <v>36088</v>
      </c>
      <c r="Z36" s="25">
        <v>35736</v>
      </c>
      <c r="AA36" s="25">
        <v>39887</v>
      </c>
      <c r="AB36" s="25">
        <v>30114</v>
      </c>
      <c r="AC36" s="25">
        <v>24988</v>
      </c>
      <c r="AD36" s="25">
        <v>32188</v>
      </c>
      <c r="AE36" s="25">
        <v>30901</v>
      </c>
      <c r="AF36" s="25">
        <v>38941</v>
      </c>
      <c r="AG36" s="25">
        <v>39473</v>
      </c>
      <c r="AH36" s="25">
        <v>40049</v>
      </c>
      <c r="AI36" s="25">
        <v>28954</v>
      </c>
      <c r="AJ36" s="25">
        <v>26761</v>
      </c>
      <c r="AK36" s="25">
        <v>36723</v>
      </c>
      <c r="AL36" s="25">
        <v>35957</v>
      </c>
      <c r="AM36" s="25">
        <v>37516</v>
      </c>
      <c r="AN36" s="25">
        <v>26906</v>
      </c>
      <c r="AO36" s="25">
        <v>34840</v>
      </c>
      <c r="AP36" s="25">
        <v>28063</v>
      </c>
      <c r="AQ36" s="25">
        <v>26669</v>
      </c>
      <c r="AR36" s="25">
        <v>32739</v>
      </c>
      <c r="AS36" s="25">
        <v>34163</v>
      </c>
      <c r="AT36" s="25">
        <v>37174</v>
      </c>
      <c r="AU36" s="25">
        <v>36866</v>
      </c>
      <c r="AV36" s="25">
        <v>36459</v>
      </c>
      <c r="AW36" s="25">
        <v>26766</v>
      </c>
      <c r="AX36" s="25">
        <v>26116</v>
      </c>
      <c r="AY36" s="25">
        <v>31713</v>
      </c>
      <c r="AZ36" s="25">
        <v>33210</v>
      </c>
      <c r="BA36" s="25">
        <v>36394</v>
      </c>
      <c r="BB36" s="25">
        <v>36470</v>
      </c>
      <c r="BC36" s="25">
        <v>33739</v>
      </c>
      <c r="BD36" s="25">
        <v>28396</v>
      </c>
      <c r="BE36" s="25">
        <v>26385</v>
      </c>
      <c r="BF36" s="25">
        <v>29666</v>
      </c>
      <c r="BG36" s="25">
        <v>33787</v>
      </c>
      <c r="BH36" s="25">
        <v>33752</v>
      </c>
      <c r="BI36" s="25">
        <v>36503</v>
      </c>
      <c r="BJ36" s="25">
        <v>34229</v>
      </c>
      <c r="BK36" s="25">
        <v>27226</v>
      </c>
      <c r="BL36" s="25">
        <v>24615</v>
      </c>
      <c r="BM36" s="25">
        <v>29501</v>
      </c>
      <c r="BN36" s="25">
        <v>31635</v>
      </c>
      <c r="BO36" s="25">
        <v>36380</v>
      </c>
      <c r="BP36" s="25">
        <v>44511</v>
      </c>
      <c r="BQ36" s="25">
        <v>42155</v>
      </c>
      <c r="BR36" s="25">
        <v>31832</v>
      </c>
      <c r="BS36" s="25">
        <v>28198</v>
      </c>
      <c r="BT36" s="25">
        <v>34330</v>
      </c>
      <c r="BU36" s="25">
        <v>35644</v>
      </c>
      <c r="BV36" s="25">
        <v>36744</v>
      </c>
      <c r="BW36" s="25">
        <v>35761</v>
      </c>
      <c r="BX36" s="25">
        <v>38040</v>
      </c>
      <c r="BY36" s="25">
        <v>28855</v>
      </c>
      <c r="BZ36" s="25">
        <v>26908</v>
      </c>
      <c r="CA36" s="25">
        <v>30436</v>
      </c>
      <c r="CB36" s="25">
        <v>30730</v>
      </c>
      <c r="CC36" s="25">
        <v>36098</v>
      </c>
      <c r="CD36" s="25">
        <v>39743</v>
      </c>
      <c r="CE36" s="25">
        <v>37884</v>
      </c>
      <c r="CF36" s="25">
        <v>30133</v>
      </c>
      <c r="CG36" s="25">
        <v>27254</v>
      </c>
      <c r="CH36" s="25">
        <v>31509</v>
      </c>
      <c r="CI36" s="25">
        <v>31823</v>
      </c>
      <c r="CJ36" s="25">
        <v>36338</v>
      </c>
      <c r="CK36" s="25">
        <v>35915</v>
      </c>
      <c r="CL36" s="25">
        <v>37050</v>
      </c>
      <c r="CM36" s="25">
        <v>28202</v>
      </c>
      <c r="CN36" s="25">
        <v>26219</v>
      </c>
      <c r="CO36" s="25">
        <v>30839</v>
      </c>
      <c r="CP36" s="25">
        <v>29903</v>
      </c>
    </row>
    <row r="37" spans="2:94" x14ac:dyDescent="0.2">
      <c r="B37" s="25" t="str">
        <f t="shared" si="4"/>
      </c>
      <c r="C37" s="25" t="s">
        <v>20</v>
      </c>
      <c r="D37" s="25" t="s">
        <v>3</v>
      </c>
      <c r="E37" s="25">
        <v>100851</v>
      </c>
      <c r="F37" s="25">
        <v>104886</v>
      </c>
      <c r="G37" s="25">
        <v>82016</v>
      </c>
      <c r="H37" s="25">
        <v>74025</v>
      </c>
      <c r="I37" s="25">
        <v>90020</v>
      </c>
      <c r="J37" s="25">
        <v>90548</v>
      </c>
      <c r="K37" s="25">
        <v>96961</v>
      </c>
      <c r="L37" s="25">
        <v>95952</v>
      </c>
      <c r="M37" s="25">
        <v>101766</v>
      </c>
      <c r="N37" s="25">
        <v>69757</v>
      </c>
      <c r="O37" s="25">
        <v>67689</v>
      </c>
      <c r="P37" s="25">
        <v>82140</v>
      </c>
      <c r="Q37" s="25">
        <v>93264</v>
      </c>
      <c r="R37" s="25">
        <v>98880</v>
      </c>
      <c r="S37" s="25">
        <v>110369</v>
      </c>
      <c r="T37" s="25">
        <v>110913</v>
      </c>
      <c r="U37" s="25">
        <v>72919</v>
      </c>
      <c r="V37" s="25">
        <v>63776</v>
      </c>
      <c r="W37" s="25">
        <v>86636</v>
      </c>
      <c r="X37" s="25">
        <v>92228</v>
      </c>
      <c r="Y37" s="25">
        <v>98969</v>
      </c>
      <c r="Z37" s="25">
        <v>96651</v>
      </c>
      <c r="AA37" s="25">
        <v>105614</v>
      </c>
      <c r="AB37" s="25">
        <v>79170</v>
      </c>
      <c r="AC37" s="25">
        <v>69131</v>
      </c>
      <c r="AD37" s="25">
        <v>89485</v>
      </c>
      <c r="AE37" s="25">
        <v>85505</v>
      </c>
      <c r="AF37" s="25">
        <v>105897</v>
      </c>
      <c r="AG37" s="25">
        <v>110013</v>
      </c>
      <c r="AH37" s="25">
        <v>108617</v>
      </c>
      <c r="AI37" s="25">
        <v>75986</v>
      </c>
      <c r="AJ37" s="25">
        <v>73341</v>
      </c>
      <c r="AK37" s="25">
        <v>99820</v>
      </c>
      <c r="AL37" s="25">
        <v>96278</v>
      </c>
      <c r="AM37" s="25">
        <v>97542</v>
      </c>
      <c r="AN37" s="25">
        <v>68439</v>
      </c>
      <c r="AO37" s="25">
        <v>93691</v>
      </c>
      <c r="AP37" s="25">
        <v>74628</v>
      </c>
      <c r="AQ37" s="25">
        <v>72299</v>
      </c>
      <c r="AR37" s="25">
        <v>93272</v>
      </c>
      <c r="AS37" s="25">
        <v>92629</v>
      </c>
      <c r="AT37" s="25">
        <v>99586</v>
      </c>
      <c r="AU37" s="25">
        <v>99810</v>
      </c>
      <c r="AV37" s="25">
        <v>99638</v>
      </c>
      <c r="AW37" s="25">
        <v>72454</v>
      </c>
      <c r="AX37" s="25">
        <v>71557</v>
      </c>
      <c r="AY37" s="25">
        <v>90083</v>
      </c>
      <c r="AZ37" s="25">
        <v>88978</v>
      </c>
      <c r="BA37" s="25">
        <v>97637</v>
      </c>
      <c r="BB37" s="25">
        <v>101334</v>
      </c>
      <c r="BC37" s="25">
        <v>92041</v>
      </c>
      <c r="BD37" s="25">
        <v>75683</v>
      </c>
      <c r="BE37" s="25">
        <v>71255</v>
      </c>
      <c r="BF37" s="25">
        <v>84315</v>
      </c>
      <c r="BG37" s="25">
        <v>95653</v>
      </c>
      <c r="BH37" s="25">
        <v>93128</v>
      </c>
      <c r="BI37" s="25">
        <v>98364</v>
      </c>
      <c r="BJ37" s="25">
        <v>94097</v>
      </c>
      <c r="BK37" s="25">
        <v>73108</v>
      </c>
      <c r="BL37" s="25">
        <v>66949</v>
      </c>
      <c r="BM37" s="25">
        <v>83092</v>
      </c>
      <c r="BN37" s="25">
        <v>88190</v>
      </c>
      <c r="BO37" s="25">
        <v>101329</v>
      </c>
      <c r="BP37" s="25">
        <v>116330</v>
      </c>
      <c r="BQ37" s="25">
        <v>109216</v>
      </c>
      <c r="BR37" s="25">
        <v>83423</v>
      </c>
      <c r="BS37" s="25">
        <v>75261</v>
      </c>
      <c r="BT37" s="25">
        <v>95950</v>
      </c>
      <c r="BU37" s="25">
        <v>96822</v>
      </c>
      <c r="BV37" s="25">
        <v>100170</v>
      </c>
      <c r="BW37" s="25">
        <v>95805</v>
      </c>
      <c r="BX37" s="25">
        <v>104022</v>
      </c>
      <c r="BY37" s="25">
        <v>75791</v>
      </c>
      <c r="BZ37" s="25">
        <v>72559</v>
      </c>
      <c r="CA37" s="25">
        <v>86251</v>
      </c>
      <c r="CB37" s="25">
        <v>84676</v>
      </c>
      <c r="CC37" s="25">
        <v>99035</v>
      </c>
      <c r="CD37" s="25">
        <v>107554</v>
      </c>
      <c r="CE37" s="25">
        <v>101540</v>
      </c>
      <c r="CF37" s="25">
        <v>79549</v>
      </c>
      <c r="CG37" s="25">
        <v>75237</v>
      </c>
      <c r="CH37" s="25">
        <v>88161</v>
      </c>
      <c r="CI37" s="25">
        <v>88681</v>
      </c>
      <c r="CJ37" s="25">
        <v>102140</v>
      </c>
      <c r="CK37" s="25">
        <v>98847</v>
      </c>
      <c r="CL37" s="25">
        <v>99121</v>
      </c>
      <c r="CM37" s="25">
        <v>75228</v>
      </c>
      <c r="CN37" s="25">
        <v>71459</v>
      </c>
      <c r="CO37" s="25">
        <v>85583</v>
      </c>
      <c r="CP37" s="25">
        <v>84262</v>
      </c>
    </row>
    <row r="38" spans="2:94" x14ac:dyDescent="0.2">
      <c r="B38" s="25" t="str">
        <f t="shared" si="4"/>
      </c>
      <c r="C38" s="25" t="s">
        <v>20</v>
      </c>
      <c r="D38" s="25" t="s">
        <v>4</v>
      </c>
      <c r="E38" s="25">
        <v>19172</v>
      </c>
      <c r="F38" s="25">
        <v>20273</v>
      </c>
      <c r="G38" s="25">
        <v>15621</v>
      </c>
      <c r="H38" s="25">
        <v>13689</v>
      </c>
      <c r="I38" s="25">
        <v>16694</v>
      </c>
      <c r="J38" s="25">
        <v>17338</v>
      </c>
      <c r="K38" s="25">
        <v>18494</v>
      </c>
      <c r="L38" s="25">
        <v>18362</v>
      </c>
      <c r="M38" s="25">
        <v>19968</v>
      </c>
      <c r="N38" s="25">
        <v>13329</v>
      </c>
      <c r="O38" s="25">
        <v>12809</v>
      </c>
      <c r="P38" s="25">
        <v>15002</v>
      </c>
      <c r="Q38" s="25">
        <v>17695</v>
      </c>
      <c r="R38" s="25">
        <v>18613</v>
      </c>
      <c r="S38" s="25">
        <v>20507</v>
      </c>
      <c r="T38" s="25">
        <v>21142</v>
      </c>
      <c r="U38" s="25">
        <v>13834</v>
      </c>
      <c r="V38" s="25">
        <v>11735</v>
      </c>
      <c r="W38" s="25">
        <v>15551</v>
      </c>
      <c r="X38" s="25">
        <v>16995</v>
      </c>
      <c r="Y38" s="25">
        <v>18161</v>
      </c>
      <c r="Z38" s="25">
        <v>18230</v>
      </c>
      <c r="AA38" s="25">
        <v>20227</v>
      </c>
      <c r="AB38" s="25">
        <v>15068</v>
      </c>
      <c r="AC38" s="25">
        <v>12273</v>
      </c>
      <c r="AD38" s="25">
        <v>16116</v>
      </c>
      <c r="AE38" s="25">
        <v>15475</v>
      </c>
      <c r="AF38" s="25">
        <v>19863</v>
      </c>
      <c r="AG38" s="25">
        <v>20312</v>
      </c>
      <c r="AH38" s="25">
        <v>20580</v>
      </c>
      <c r="AI38" s="25">
        <v>14552</v>
      </c>
      <c r="AJ38" s="25">
        <v>13244</v>
      </c>
      <c r="AK38" s="25">
        <v>18240</v>
      </c>
      <c r="AL38" s="25">
        <v>18089</v>
      </c>
      <c r="AM38" s="25">
        <v>18750</v>
      </c>
      <c r="AN38" s="25">
        <v>13513</v>
      </c>
      <c r="AO38" s="25">
        <v>17527</v>
      </c>
      <c r="AP38" s="25">
        <v>13780</v>
      </c>
      <c r="AQ38" s="25">
        <v>13243</v>
      </c>
      <c r="AR38" s="25">
        <v>16384</v>
      </c>
      <c r="AS38" s="25">
        <v>16771</v>
      </c>
      <c r="AT38" s="25">
        <v>18841</v>
      </c>
      <c r="AU38" s="25">
        <v>18816</v>
      </c>
      <c r="AV38" s="25">
        <v>18679</v>
      </c>
      <c r="AW38" s="25">
        <v>13568</v>
      </c>
      <c r="AX38" s="25">
        <v>13221</v>
      </c>
      <c r="AY38" s="25">
        <v>15905</v>
      </c>
      <c r="AZ38" s="25">
        <v>16757</v>
      </c>
      <c r="BA38" s="25">
        <v>18471</v>
      </c>
      <c r="BB38" s="25">
        <v>18776</v>
      </c>
      <c r="BC38" s="25">
        <v>17523</v>
      </c>
      <c r="BD38" s="25">
        <v>14283</v>
      </c>
      <c r="BE38" s="25">
        <v>13543</v>
      </c>
      <c r="BF38" s="25">
        <v>14923</v>
      </c>
      <c r="BG38" s="25">
        <v>17404</v>
      </c>
      <c r="BH38" s="25">
        <v>17223</v>
      </c>
      <c r="BI38" s="25">
        <v>18491</v>
      </c>
      <c r="BJ38" s="25">
        <v>17582</v>
      </c>
      <c r="BK38" s="25">
        <v>13594</v>
      </c>
      <c r="BL38" s="25">
        <v>12350</v>
      </c>
      <c r="BM38" s="25">
        <v>15016</v>
      </c>
      <c r="BN38" s="25">
        <v>15929</v>
      </c>
      <c r="BO38" s="25">
        <v>18356</v>
      </c>
      <c r="BP38" s="25">
        <v>22119</v>
      </c>
      <c r="BQ38" s="25">
        <v>20749</v>
      </c>
      <c r="BR38" s="25">
        <v>15820</v>
      </c>
      <c r="BS38" s="25">
        <v>14175</v>
      </c>
      <c r="BT38" s="25">
        <v>17076</v>
      </c>
      <c r="BU38" s="25">
        <v>17909</v>
      </c>
      <c r="BV38" s="25">
        <v>18800</v>
      </c>
      <c r="BW38" s="25">
        <v>18186</v>
      </c>
      <c r="BX38" s="25">
        <v>19520</v>
      </c>
      <c r="BY38" s="25">
        <v>14569</v>
      </c>
      <c r="BZ38" s="25">
        <v>13792</v>
      </c>
      <c r="CA38" s="25">
        <v>15364</v>
      </c>
      <c r="CB38" s="25">
        <v>15503</v>
      </c>
      <c r="CC38" s="25">
        <v>18713</v>
      </c>
      <c r="CD38" s="25">
        <v>20470</v>
      </c>
      <c r="CE38" s="25">
        <v>19627</v>
      </c>
      <c r="CF38" s="25">
        <v>15200</v>
      </c>
      <c r="CG38" s="25">
        <v>13926</v>
      </c>
      <c r="CH38" s="25">
        <v>15984</v>
      </c>
      <c r="CI38" s="25">
        <v>16263</v>
      </c>
      <c r="CJ38" s="25">
        <v>18802</v>
      </c>
      <c r="CK38" s="25">
        <v>18425</v>
      </c>
      <c r="CL38" s="25">
        <v>18976</v>
      </c>
      <c r="CM38" s="25">
        <v>14151</v>
      </c>
      <c r="CN38" s="25">
        <v>13328</v>
      </c>
      <c r="CO38" s="25">
        <v>15397</v>
      </c>
      <c r="CP38" s="25">
        <v>15068</v>
      </c>
    </row>
    <row r="39" spans="2:94" x14ac:dyDescent="0.2">
      <c r="B39" s="25" t="str">
        <f t="shared" si="4"/>
      </c>
      <c r="C39" s="25" t="s">
        <v>21</v>
      </c>
      <c r="D39" s="25" t="s">
        <v>3</v>
      </c>
      <c r="E39" s="25">
        <v>17127</v>
      </c>
      <c r="F39" s="25">
        <v>17825</v>
      </c>
      <c r="G39" s="25">
        <v>14200</v>
      </c>
      <c r="H39" s="25">
        <v>12759</v>
      </c>
      <c r="I39" s="25">
        <v>15482</v>
      </c>
      <c r="J39" s="25">
        <v>15166</v>
      </c>
      <c r="K39" s="25">
        <v>16322</v>
      </c>
      <c r="L39" s="25">
        <v>16207</v>
      </c>
      <c r="M39" s="25">
        <v>16987</v>
      </c>
      <c r="N39" s="25">
        <v>12166</v>
      </c>
      <c r="O39" s="25">
        <v>11503</v>
      </c>
      <c r="P39" s="25">
        <v>14229</v>
      </c>
      <c r="Q39" s="25">
        <v>17677</v>
      </c>
      <c r="R39" s="25">
        <v>16624</v>
      </c>
      <c r="S39" s="25">
        <v>17646</v>
      </c>
      <c r="T39" s="25">
        <v>17994</v>
      </c>
      <c r="U39" s="25">
        <v>12743</v>
      </c>
      <c r="V39" s="25">
        <v>11102</v>
      </c>
      <c r="W39" s="25">
        <v>15427</v>
      </c>
      <c r="X39" s="25">
        <v>16497</v>
      </c>
      <c r="Y39" s="25">
        <v>17341</v>
      </c>
      <c r="Z39" s="25">
        <v>16552</v>
      </c>
      <c r="AA39" s="25">
        <v>18465</v>
      </c>
      <c r="AB39" s="25">
        <v>14644</v>
      </c>
      <c r="AC39" s="25">
        <v>14729</v>
      </c>
      <c r="AD39" s="25">
        <v>15714</v>
      </c>
      <c r="AE39" s="25">
        <v>17400</v>
      </c>
      <c r="AF39" s="25">
        <v>17788</v>
      </c>
      <c r="AG39" s="25">
        <v>19019</v>
      </c>
      <c r="AH39" s="25">
        <v>18775</v>
      </c>
      <c r="AI39" s="25">
        <v>13866</v>
      </c>
      <c r="AJ39" s="25">
        <v>13331</v>
      </c>
      <c r="AK39" s="25">
        <v>18252</v>
      </c>
      <c r="AL39" s="25">
        <v>17274</v>
      </c>
      <c r="AM39" s="25">
        <v>17994</v>
      </c>
      <c r="AN39" s="25">
        <v>12073</v>
      </c>
      <c r="AO39" s="25">
        <v>17255</v>
      </c>
      <c r="AP39" s="25">
        <v>13670</v>
      </c>
      <c r="AQ39" s="25">
        <v>13701</v>
      </c>
      <c r="AR39" s="25">
        <v>17056</v>
      </c>
      <c r="AS39" s="25">
        <v>18444</v>
      </c>
      <c r="AT39" s="25">
        <v>18182</v>
      </c>
      <c r="AU39" s="25">
        <v>17893</v>
      </c>
      <c r="AV39" s="25">
        <v>19889</v>
      </c>
      <c r="AW39" s="25">
        <v>13504</v>
      </c>
      <c r="AX39" s="25">
        <v>13379</v>
      </c>
      <c r="AY39" s="25">
        <v>16885</v>
      </c>
      <c r="AZ39" s="25">
        <v>16700</v>
      </c>
      <c r="BA39" s="25">
        <v>18407</v>
      </c>
      <c r="BB39" s="25">
        <v>18896</v>
      </c>
      <c r="BC39" s="25">
        <v>17054</v>
      </c>
      <c r="BD39" s="25">
        <v>14392</v>
      </c>
      <c r="BE39" s="25">
        <v>13551</v>
      </c>
      <c r="BF39" s="25">
        <v>16113</v>
      </c>
      <c r="BG39" s="25">
        <v>18263</v>
      </c>
      <c r="BH39" s="25">
        <v>17517</v>
      </c>
      <c r="BI39" s="25">
        <v>18942</v>
      </c>
      <c r="BJ39" s="25">
        <v>17541</v>
      </c>
      <c r="BK39" s="25">
        <v>14228</v>
      </c>
      <c r="BL39" s="25">
        <v>12803</v>
      </c>
      <c r="BM39" s="25">
        <v>15908</v>
      </c>
      <c r="BN39" s="25">
        <v>16957</v>
      </c>
      <c r="BO39" s="25">
        <v>19172</v>
      </c>
      <c r="BP39" s="25">
        <v>21811</v>
      </c>
      <c r="BQ39" s="25">
        <v>20382</v>
      </c>
      <c r="BR39" s="25">
        <v>16192</v>
      </c>
      <c r="BS39" s="25">
        <v>13993</v>
      </c>
      <c r="BT39" s="25">
        <v>18235</v>
      </c>
      <c r="BU39" s="25">
        <v>18376</v>
      </c>
      <c r="BV39" s="25">
        <v>18808</v>
      </c>
      <c r="BW39" s="25">
        <v>18558</v>
      </c>
      <c r="BX39" s="25">
        <v>19123</v>
      </c>
      <c r="BY39" s="25">
        <v>14638</v>
      </c>
      <c r="BZ39" s="25">
        <v>13881</v>
      </c>
      <c r="CA39" s="25">
        <v>16936</v>
      </c>
      <c r="CB39" s="25">
        <v>17225</v>
      </c>
      <c r="CC39" s="25">
        <v>18570</v>
      </c>
      <c r="CD39" s="25">
        <v>20707</v>
      </c>
      <c r="CE39" s="25">
        <v>19175</v>
      </c>
      <c r="CF39" s="25">
        <v>15627</v>
      </c>
      <c r="CG39" s="25">
        <v>14633</v>
      </c>
      <c r="CH39" s="25">
        <v>16954</v>
      </c>
      <c r="CI39" s="25">
        <v>16848</v>
      </c>
      <c r="CJ39" s="25">
        <v>19644</v>
      </c>
      <c r="CK39" s="25">
        <v>18936</v>
      </c>
      <c r="CL39" s="25">
        <v>19020</v>
      </c>
      <c r="CM39" s="25">
        <v>14786</v>
      </c>
      <c r="CN39" s="25">
        <v>13936</v>
      </c>
      <c r="CO39" s="25">
        <v>16825</v>
      </c>
      <c r="CP39" s="25">
        <v>16595</v>
      </c>
    </row>
    <row r="40" spans="2:94" x14ac:dyDescent="0.2">
      <c r="B40" s="25" t="str">
        <f t="shared" si="4"/>
      </c>
      <c r="C40" s="25" t="s">
        <v>21</v>
      </c>
      <c r="D40" s="25" t="s">
        <v>4</v>
      </c>
      <c r="E40" s="25">
        <v>2590</v>
      </c>
      <c r="F40" s="25">
        <v>2763</v>
      </c>
      <c r="G40" s="25">
        <v>2415</v>
      </c>
      <c r="H40" s="25">
        <v>1906</v>
      </c>
      <c r="I40" s="25">
        <v>2549</v>
      </c>
      <c r="J40" s="25">
        <v>2322</v>
      </c>
      <c r="K40" s="25">
        <v>2434</v>
      </c>
      <c r="L40" s="25">
        <v>2513</v>
      </c>
      <c r="M40" s="25">
        <v>2542</v>
      </c>
      <c r="N40" s="25">
        <v>1997</v>
      </c>
      <c r="O40" s="25">
        <v>1731</v>
      </c>
      <c r="P40" s="25">
        <v>2202</v>
      </c>
      <c r="Q40" s="25">
        <v>2727</v>
      </c>
      <c r="R40" s="25">
        <v>2511</v>
      </c>
      <c r="S40" s="25">
        <v>2804</v>
      </c>
      <c r="T40" s="25">
        <v>2779</v>
      </c>
      <c r="U40" s="25">
        <v>1999</v>
      </c>
      <c r="V40" s="25">
        <v>1684</v>
      </c>
      <c r="W40" s="25">
        <v>2340</v>
      </c>
      <c r="X40" s="25">
        <v>2477</v>
      </c>
      <c r="Y40" s="25">
        <v>2693</v>
      </c>
      <c r="Z40" s="25">
        <v>2518</v>
      </c>
      <c r="AA40" s="25">
        <v>2800</v>
      </c>
      <c r="AB40" s="25">
        <v>2384</v>
      </c>
      <c r="AC40" s="25">
        <v>2275</v>
      </c>
      <c r="AD40" s="25">
        <v>2370</v>
      </c>
      <c r="AE40" s="25">
        <v>2731</v>
      </c>
      <c r="AF40" s="25">
        <v>2846</v>
      </c>
      <c r="AG40" s="25">
        <v>2773</v>
      </c>
      <c r="AH40" s="25">
        <v>2922</v>
      </c>
      <c r="AI40" s="25">
        <v>2292</v>
      </c>
      <c r="AJ40" s="25">
        <v>1963</v>
      </c>
      <c r="AK40" s="25">
        <v>2999</v>
      </c>
      <c r="AL40" s="25">
        <v>2785</v>
      </c>
      <c r="AM40" s="25">
        <v>2970</v>
      </c>
      <c r="AN40" s="25">
        <v>1959</v>
      </c>
      <c r="AO40" s="25">
        <v>2760</v>
      </c>
      <c r="AP40" s="25">
        <v>2240</v>
      </c>
      <c r="AQ40" s="25">
        <v>2121</v>
      </c>
      <c r="AR40" s="25">
        <v>2534</v>
      </c>
      <c r="AS40" s="25">
        <v>2752</v>
      </c>
      <c r="AT40" s="25">
        <v>2920</v>
      </c>
      <c r="AU40" s="25">
        <v>2786</v>
      </c>
      <c r="AV40" s="25">
        <v>2986</v>
      </c>
      <c r="AW40" s="25">
        <v>2092</v>
      </c>
      <c r="AX40" s="25">
        <v>2016</v>
      </c>
      <c r="AY40" s="25">
        <v>2518</v>
      </c>
      <c r="AZ40" s="25">
        <v>2604</v>
      </c>
      <c r="BA40" s="25">
        <v>2912</v>
      </c>
      <c r="BB40" s="25">
        <v>2849</v>
      </c>
      <c r="BC40" s="25">
        <v>2614</v>
      </c>
      <c r="BD40" s="25">
        <v>2269</v>
      </c>
      <c r="BE40" s="25">
        <v>2062</v>
      </c>
      <c r="BF40" s="25">
        <v>2402</v>
      </c>
      <c r="BG40" s="25">
        <v>2611</v>
      </c>
      <c r="BH40" s="25">
        <v>2645</v>
      </c>
      <c r="BI40" s="25">
        <v>2756</v>
      </c>
      <c r="BJ40" s="25">
        <v>2637</v>
      </c>
      <c r="BK40" s="25">
        <v>2220</v>
      </c>
      <c r="BL40" s="25">
        <v>1962</v>
      </c>
      <c r="BM40" s="25">
        <v>2275</v>
      </c>
      <c r="BN40" s="25">
        <v>2451</v>
      </c>
      <c r="BO40" s="25">
        <v>2938</v>
      </c>
      <c r="BP40" s="25">
        <v>3474</v>
      </c>
      <c r="BQ40" s="25">
        <v>3353</v>
      </c>
      <c r="BR40" s="25">
        <v>2560</v>
      </c>
      <c r="BS40" s="25">
        <v>2081</v>
      </c>
      <c r="BT40" s="25">
        <v>2743</v>
      </c>
      <c r="BU40" s="25">
        <v>2777</v>
      </c>
      <c r="BV40" s="25">
        <v>2717</v>
      </c>
      <c r="BW40" s="25">
        <v>2724</v>
      </c>
      <c r="BX40" s="25">
        <v>2831</v>
      </c>
      <c r="BY40" s="25">
        <v>2254</v>
      </c>
      <c r="BZ40" s="25">
        <v>2012</v>
      </c>
      <c r="CA40" s="25">
        <v>2417</v>
      </c>
      <c r="CB40" s="25">
        <v>2417</v>
      </c>
      <c r="CC40" s="25">
        <v>2577</v>
      </c>
      <c r="CD40" s="25">
        <v>2787</v>
      </c>
      <c r="CE40" s="25">
        <v>2769</v>
      </c>
      <c r="CF40" s="25">
        <v>2311</v>
      </c>
      <c r="CG40" s="25">
        <v>1988</v>
      </c>
      <c r="CH40" s="25">
        <v>2387</v>
      </c>
      <c r="CI40" s="25">
        <v>2365</v>
      </c>
      <c r="CJ40" s="25">
        <v>2628</v>
      </c>
      <c r="CK40" s="25">
        <v>2688</v>
      </c>
      <c r="CL40" s="25">
        <v>2772</v>
      </c>
      <c r="CM40" s="25">
        <v>2288</v>
      </c>
      <c r="CN40" s="25">
        <v>2011</v>
      </c>
      <c r="CO40" s="25">
        <v>2404</v>
      </c>
      <c r="CP40" s="25">
        <v>2345</v>
      </c>
    </row>
    <row r="41" spans="2:94" x14ac:dyDescent="0.2">
      <c r="B41" s="25" t="str">
        <f t="shared" si="4"/>
      </c>
      <c r="C41" s="25" t="s">
        <v>22</v>
      </c>
      <c r="D41" s="25" t="s">
        <v>3</v>
      </c>
      <c r="E41" s="25">
        <v>979</v>
      </c>
      <c r="F41" s="25">
        <v>975</v>
      </c>
      <c r="G41" s="25">
        <v>901</v>
      </c>
      <c r="H41" s="25">
        <v>831</v>
      </c>
      <c r="I41" s="25">
        <v>978</v>
      </c>
      <c r="J41" s="25">
        <v>897</v>
      </c>
      <c r="K41" s="25">
        <v>970</v>
      </c>
      <c r="L41" s="25">
        <v>951</v>
      </c>
      <c r="M41" s="25">
        <v>1027</v>
      </c>
      <c r="N41" s="25">
        <v>713</v>
      </c>
      <c r="O41" s="25">
        <v>668</v>
      </c>
      <c r="P41" s="25">
        <v>865</v>
      </c>
      <c r="Q41" s="25">
        <v>1118</v>
      </c>
      <c r="R41" s="25">
        <v>893</v>
      </c>
      <c r="S41" s="25">
        <v>1019</v>
      </c>
      <c r="T41" s="25">
        <v>958</v>
      </c>
      <c r="U41" s="25">
        <v>786</v>
      </c>
      <c r="V41" s="25">
        <v>616</v>
      </c>
      <c r="W41" s="25">
        <v>863</v>
      </c>
      <c r="X41" s="25">
        <v>947</v>
      </c>
      <c r="Y41" s="25">
        <v>940</v>
      </c>
      <c r="Z41" s="25">
        <v>893</v>
      </c>
      <c r="AA41" s="25">
        <v>984</v>
      </c>
      <c r="AB41" s="25">
        <v>1005</v>
      </c>
      <c r="AC41" s="25">
        <v>1138</v>
      </c>
      <c r="AD41" s="25">
        <v>925</v>
      </c>
      <c r="AE41" s="25">
        <v>958</v>
      </c>
      <c r="AF41" s="25">
        <v>984</v>
      </c>
      <c r="AG41" s="25">
        <v>978</v>
      </c>
      <c r="AH41" s="25">
        <v>1042</v>
      </c>
      <c r="AI41" s="25">
        <v>764</v>
      </c>
      <c r="AJ41" s="25">
        <v>736</v>
      </c>
      <c r="AK41" s="25">
        <v>936</v>
      </c>
      <c r="AL41" s="25">
        <v>925</v>
      </c>
      <c r="AM41" s="25">
        <v>929</v>
      </c>
      <c r="AN41" s="25">
        <v>651</v>
      </c>
      <c r="AO41" s="25">
        <v>895</v>
      </c>
      <c r="AP41" s="25">
        <v>712</v>
      </c>
      <c r="AQ41" s="25">
        <v>670</v>
      </c>
      <c r="AR41" s="25">
        <v>968</v>
      </c>
      <c r="AS41" s="25">
        <v>911</v>
      </c>
      <c r="AT41" s="25">
        <v>952</v>
      </c>
      <c r="AU41" s="25">
        <v>828</v>
      </c>
      <c r="AV41" s="25">
        <v>980</v>
      </c>
      <c r="AW41" s="25">
        <v>724</v>
      </c>
      <c r="AX41" s="25">
        <v>689</v>
      </c>
      <c r="AY41" s="25">
        <v>851</v>
      </c>
      <c r="AZ41" s="25">
        <v>861</v>
      </c>
      <c r="BA41" s="25">
        <v>910</v>
      </c>
      <c r="BB41" s="25">
        <v>839</v>
      </c>
      <c r="BC41" s="25">
        <v>848</v>
      </c>
      <c r="BD41" s="25">
        <v>721</v>
      </c>
      <c r="BE41" s="25">
        <v>666</v>
      </c>
      <c r="BF41" s="25">
        <v>820</v>
      </c>
      <c r="BG41" s="25">
        <v>941</v>
      </c>
      <c r="BH41" s="25">
        <v>865</v>
      </c>
      <c r="BI41" s="25">
        <v>890</v>
      </c>
      <c r="BJ41" s="25">
        <v>857</v>
      </c>
      <c r="BK41" s="25">
        <v>743</v>
      </c>
      <c r="BL41" s="25">
        <v>617</v>
      </c>
      <c r="BM41" s="25">
        <v>801</v>
      </c>
      <c r="BN41" s="25">
        <v>838</v>
      </c>
      <c r="BO41" s="25">
        <v>955</v>
      </c>
      <c r="BP41" s="25">
        <v>1116</v>
      </c>
      <c r="BQ41" s="25">
        <v>1001</v>
      </c>
      <c r="BR41" s="25">
        <v>870</v>
      </c>
      <c r="BS41" s="25">
        <v>658</v>
      </c>
      <c r="BT41" s="25">
        <v>970</v>
      </c>
      <c r="BU41" s="25">
        <v>847</v>
      </c>
      <c r="BV41" s="25">
        <v>815</v>
      </c>
      <c r="BW41" s="25">
        <v>847</v>
      </c>
      <c r="BX41" s="25">
        <v>914</v>
      </c>
      <c r="BY41" s="25">
        <v>767</v>
      </c>
      <c r="BZ41" s="25">
        <v>673</v>
      </c>
      <c r="CA41" s="25">
        <v>773</v>
      </c>
      <c r="CB41" s="25">
        <v>913</v>
      </c>
      <c r="CC41" s="25">
        <v>878</v>
      </c>
      <c r="CD41" s="25">
        <v>927</v>
      </c>
      <c r="CE41" s="25">
        <v>933</v>
      </c>
      <c r="CF41" s="25">
        <v>778</v>
      </c>
      <c r="CG41" s="25">
        <v>694</v>
      </c>
      <c r="CH41" s="25">
        <v>841</v>
      </c>
      <c r="CI41" s="25">
        <v>815</v>
      </c>
      <c r="CJ41" s="25">
        <v>897</v>
      </c>
      <c r="CK41" s="25">
        <v>904</v>
      </c>
      <c r="CL41" s="25">
        <v>900</v>
      </c>
      <c r="CM41" s="25">
        <v>742</v>
      </c>
      <c r="CN41" s="25">
        <v>649</v>
      </c>
      <c r="CO41" s="25">
        <v>810</v>
      </c>
      <c r="CP41" s="25">
        <v>838</v>
      </c>
    </row>
    <row r="42" spans="2:94" x14ac:dyDescent="0.2">
      <c r="B42" s="25" t="str">
        <f t="shared" si="4"/>
      </c>
      <c r="C42" s="25" t="s">
        <v>22</v>
      </c>
      <c r="D42" s="25" t="s">
        <v>4</v>
      </c>
      <c r="E42" s="25">
        <v>683</v>
      </c>
      <c r="F42" s="25">
        <v>736</v>
      </c>
      <c r="G42" s="25">
        <v>563</v>
      </c>
      <c r="H42" s="25">
        <v>499</v>
      </c>
      <c r="I42" s="25">
        <v>598</v>
      </c>
      <c r="J42" s="25">
        <v>535</v>
      </c>
      <c r="K42" s="25">
        <v>581</v>
      </c>
      <c r="L42" s="25">
        <v>634</v>
      </c>
      <c r="M42" s="25">
        <v>707</v>
      </c>
      <c r="N42" s="25">
        <v>499</v>
      </c>
      <c r="O42" s="25">
        <v>398</v>
      </c>
      <c r="P42" s="25">
        <v>514</v>
      </c>
      <c r="Q42" s="25">
        <v>733</v>
      </c>
      <c r="R42" s="25">
        <v>600</v>
      </c>
      <c r="S42" s="25">
        <v>615</v>
      </c>
      <c r="T42" s="25">
        <v>631</v>
      </c>
      <c r="U42" s="25">
        <v>478</v>
      </c>
      <c r="V42" s="25">
        <v>407</v>
      </c>
      <c r="W42" s="25">
        <v>549</v>
      </c>
      <c r="X42" s="25">
        <v>596</v>
      </c>
      <c r="Y42" s="25">
        <v>591</v>
      </c>
      <c r="Z42" s="25">
        <v>587</v>
      </c>
      <c r="AA42" s="25">
        <v>674</v>
      </c>
      <c r="AB42" s="25">
        <v>597</v>
      </c>
      <c r="AC42" s="25">
        <v>749</v>
      </c>
      <c r="AD42" s="25">
        <v>580</v>
      </c>
      <c r="AE42" s="25">
        <v>643</v>
      </c>
      <c r="AF42" s="25">
        <v>634</v>
      </c>
      <c r="AG42" s="25">
        <v>706</v>
      </c>
      <c r="AH42" s="25">
        <v>696</v>
      </c>
      <c r="AI42" s="25">
        <v>550</v>
      </c>
      <c r="AJ42" s="25">
        <v>503</v>
      </c>
      <c r="AK42" s="25">
        <v>718</v>
      </c>
      <c r="AL42" s="25">
        <v>634</v>
      </c>
      <c r="AM42" s="25">
        <v>720</v>
      </c>
      <c r="AN42" s="25">
        <v>463</v>
      </c>
      <c r="AO42" s="25">
        <v>607</v>
      </c>
      <c r="AP42" s="25">
        <v>526</v>
      </c>
      <c r="AQ42" s="25">
        <v>491</v>
      </c>
      <c r="AR42" s="25">
        <v>569</v>
      </c>
      <c r="AS42" s="25">
        <v>667</v>
      </c>
      <c r="AT42" s="25">
        <v>629</v>
      </c>
      <c r="AU42" s="25">
        <v>603</v>
      </c>
      <c r="AV42" s="25">
        <v>741</v>
      </c>
      <c r="AW42" s="25">
        <v>461</v>
      </c>
      <c r="AX42" s="25">
        <v>420</v>
      </c>
      <c r="AY42" s="25">
        <v>536</v>
      </c>
      <c r="AZ42" s="25">
        <v>618</v>
      </c>
      <c r="BA42" s="25">
        <v>623</v>
      </c>
      <c r="BB42" s="25">
        <v>649</v>
      </c>
      <c r="BC42" s="25">
        <v>541</v>
      </c>
      <c r="BD42" s="25">
        <v>521</v>
      </c>
      <c r="BE42" s="25">
        <v>461</v>
      </c>
      <c r="BF42" s="25">
        <v>542</v>
      </c>
      <c r="BG42" s="25">
        <v>633</v>
      </c>
      <c r="BH42" s="25">
        <v>553</v>
      </c>
      <c r="BI42" s="25">
        <v>665</v>
      </c>
      <c r="BJ42" s="25">
        <v>552</v>
      </c>
      <c r="BK42" s="25">
        <v>488</v>
      </c>
      <c r="BL42" s="25">
        <v>442</v>
      </c>
      <c r="BM42" s="25">
        <v>541</v>
      </c>
      <c r="BN42" s="25">
        <v>592</v>
      </c>
      <c r="BO42" s="25">
        <v>676</v>
      </c>
      <c r="BP42" s="25">
        <v>798</v>
      </c>
      <c r="BQ42" s="25">
        <v>754</v>
      </c>
      <c r="BR42" s="25">
        <v>606</v>
      </c>
      <c r="BS42" s="25">
        <v>466</v>
      </c>
      <c r="BT42" s="25">
        <v>605</v>
      </c>
      <c r="BU42" s="25">
        <v>616</v>
      </c>
      <c r="BV42" s="25">
        <v>638</v>
      </c>
      <c r="BW42" s="25">
        <v>610</v>
      </c>
      <c r="BX42" s="25">
        <v>640</v>
      </c>
      <c r="BY42" s="25">
        <v>567</v>
      </c>
      <c r="BZ42" s="25">
        <v>503</v>
      </c>
      <c r="CA42" s="25">
        <v>561</v>
      </c>
      <c r="CB42" s="25">
        <v>603</v>
      </c>
      <c r="CC42" s="25">
        <v>605</v>
      </c>
      <c r="CD42" s="25">
        <v>669</v>
      </c>
      <c r="CE42" s="25">
        <v>674</v>
      </c>
      <c r="CF42" s="25">
        <v>556</v>
      </c>
      <c r="CG42" s="25">
        <v>439</v>
      </c>
      <c r="CH42" s="25">
        <v>537</v>
      </c>
      <c r="CI42" s="25">
        <v>546</v>
      </c>
      <c r="CJ42" s="25">
        <v>571</v>
      </c>
      <c r="CK42" s="25">
        <v>630</v>
      </c>
      <c r="CL42" s="25">
        <v>635</v>
      </c>
      <c r="CM42" s="25">
        <v>496</v>
      </c>
      <c r="CN42" s="25">
        <v>489</v>
      </c>
      <c r="CO42" s="25">
        <v>534</v>
      </c>
      <c r="CP42" s="25">
        <v>519</v>
      </c>
    </row>
    <row r="43" spans="2:94" x14ac:dyDescent="0.2">
      <c r="B43" s="25" t="str">
        <f t="shared" si="4"/>
      </c>
      <c r="C43" s="25" t="s">
        <v>23</v>
      </c>
      <c r="D43" s="25" t="s">
        <v>3</v>
      </c>
      <c r="E43" s="25">
        <v>1527</v>
      </c>
      <c r="F43" s="25">
        <v>1642</v>
      </c>
      <c r="G43" s="25">
        <v>1385</v>
      </c>
      <c r="H43" s="25">
        <v>1188</v>
      </c>
      <c r="I43" s="25">
        <v>1575</v>
      </c>
      <c r="J43" s="25">
        <v>1419</v>
      </c>
      <c r="K43" s="25">
        <v>1533</v>
      </c>
      <c r="L43" s="25">
        <v>1502</v>
      </c>
      <c r="M43" s="25">
        <v>1452</v>
      </c>
      <c r="N43" s="25">
        <v>1122</v>
      </c>
      <c r="O43" s="25">
        <v>1074</v>
      </c>
      <c r="P43" s="25">
        <v>1294</v>
      </c>
      <c r="Q43" s="25">
        <v>1732</v>
      </c>
      <c r="R43" s="25">
        <v>1443</v>
      </c>
      <c r="S43" s="25">
        <v>1480</v>
      </c>
      <c r="T43" s="25">
        <v>1448</v>
      </c>
      <c r="U43" s="25">
        <v>1130</v>
      </c>
      <c r="V43" s="25">
        <v>953</v>
      </c>
      <c r="W43" s="25">
        <v>1328</v>
      </c>
      <c r="X43" s="25">
        <v>1427</v>
      </c>
      <c r="Y43" s="25">
        <v>1524</v>
      </c>
      <c r="Z43" s="25">
        <v>1375</v>
      </c>
      <c r="AA43" s="25">
        <v>1483</v>
      </c>
      <c r="AB43" s="25">
        <v>1445</v>
      </c>
      <c r="AC43" s="25">
        <v>1801</v>
      </c>
      <c r="AD43" s="25">
        <v>1456</v>
      </c>
      <c r="AE43" s="25">
        <v>1473</v>
      </c>
      <c r="AF43" s="25">
        <v>1525</v>
      </c>
      <c r="AG43" s="25">
        <v>1572</v>
      </c>
      <c r="AH43" s="25">
        <v>1574</v>
      </c>
      <c r="AI43" s="25">
        <v>1249</v>
      </c>
      <c r="AJ43" s="25">
        <v>1172</v>
      </c>
      <c r="AK43" s="25">
        <v>1624</v>
      </c>
      <c r="AL43" s="25">
        <v>1504</v>
      </c>
      <c r="AM43" s="25">
        <v>1454</v>
      </c>
      <c r="AN43" s="25">
        <v>925</v>
      </c>
      <c r="AO43" s="25">
        <v>1425</v>
      </c>
      <c r="AP43" s="25">
        <v>1234</v>
      </c>
      <c r="AQ43" s="25">
        <v>1081</v>
      </c>
      <c r="AR43" s="25">
        <v>1461</v>
      </c>
      <c r="AS43" s="25">
        <v>1425</v>
      </c>
      <c r="AT43" s="25">
        <v>1454</v>
      </c>
      <c r="AU43" s="25">
        <v>1390</v>
      </c>
      <c r="AV43" s="25">
        <v>1534</v>
      </c>
      <c r="AW43" s="25">
        <v>1178</v>
      </c>
      <c r="AX43" s="25">
        <v>1080</v>
      </c>
      <c r="AY43" s="25">
        <v>1380</v>
      </c>
      <c r="AZ43" s="25">
        <v>1378</v>
      </c>
      <c r="BA43" s="25">
        <v>1432</v>
      </c>
      <c r="BB43" s="25">
        <v>1361</v>
      </c>
      <c r="BC43" s="25">
        <v>1276</v>
      </c>
      <c r="BD43" s="25">
        <v>1098</v>
      </c>
      <c r="BE43" s="25">
        <v>1055</v>
      </c>
      <c r="BF43" s="25">
        <v>1259</v>
      </c>
      <c r="BG43" s="25">
        <v>1307</v>
      </c>
      <c r="BH43" s="25">
        <v>1336</v>
      </c>
      <c r="BI43" s="25">
        <v>1319</v>
      </c>
      <c r="BJ43" s="25">
        <v>1318</v>
      </c>
      <c r="BK43" s="25">
        <v>1152</v>
      </c>
      <c r="BL43" s="25">
        <v>1001</v>
      </c>
      <c r="BM43" s="25">
        <v>1210</v>
      </c>
      <c r="BN43" s="25">
        <v>1234</v>
      </c>
      <c r="BO43" s="25">
        <v>1459</v>
      </c>
      <c r="BP43" s="25">
        <v>1559</v>
      </c>
      <c r="BQ43" s="25">
        <v>1498</v>
      </c>
      <c r="BR43" s="25">
        <v>1246</v>
      </c>
      <c r="BS43" s="25">
        <v>1063</v>
      </c>
      <c r="BT43" s="25">
        <v>1369</v>
      </c>
      <c r="BU43" s="25">
        <v>1374</v>
      </c>
      <c r="BV43" s="25">
        <v>1312</v>
      </c>
      <c r="BW43" s="25">
        <v>1364</v>
      </c>
      <c r="BX43" s="25">
        <v>1424</v>
      </c>
      <c r="BY43" s="25">
        <v>1117</v>
      </c>
      <c r="BZ43" s="25">
        <v>1011</v>
      </c>
      <c r="CA43" s="25">
        <v>1229</v>
      </c>
      <c r="CB43" s="25">
        <v>1351</v>
      </c>
      <c r="CC43" s="25">
        <v>1286</v>
      </c>
      <c r="CD43" s="25">
        <v>1414</v>
      </c>
      <c r="CE43" s="25">
        <v>1399</v>
      </c>
      <c r="CF43" s="25">
        <v>1243</v>
      </c>
      <c r="CG43" s="25">
        <v>1067</v>
      </c>
      <c r="CH43" s="25">
        <v>1344</v>
      </c>
      <c r="CI43" s="25">
        <v>1226</v>
      </c>
      <c r="CJ43" s="25">
        <v>1403</v>
      </c>
      <c r="CK43" s="25">
        <v>1274</v>
      </c>
      <c r="CL43" s="25">
        <v>1371</v>
      </c>
      <c r="CM43" s="25">
        <v>1126</v>
      </c>
      <c r="CN43" s="25">
        <v>1014</v>
      </c>
      <c r="CO43" s="25">
        <v>1293</v>
      </c>
      <c r="CP43" s="25">
        <v>1247</v>
      </c>
    </row>
    <row r="44" spans="2:94" x14ac:dyDescent="0.2">
      <c r="B44" s="25" t="str">
        <f t="shared" si="4"/>
      </c>
      <c r="C44" s="25" t="s">
        <v>23</v>
      </c>
      <c r="D44" s="25" t="s">
        <v>4</v>
      </c>
      <c r="E44" s="25">
        <v>775</v>
      </c>
      <c r="F44" s="25">
        <v>867</v>
      </c>
      <c r="G44" s="25">
        <v>703</v>
      </c>
      <c r="H44" s="25">
        <v>592</v>
      </c>
      <c r="I44" s="25">
        <v>801</v>
      </c>
      <c r="J44" s="25">
        <v>697</v>
      </c>
      <c r="K44" s="25">
        <v>756</v>
      </c>
      <c r="L44" s="25">
        <v>769</v>
      </c>
      <c r="M44" s="25">
        <v>766</v>
      </c>
      <c r="N44" s="25">
        <v>588</v>
      </c>
      <c r="O44" s="25">
        <v>511</v>
      </c>
      <c r="P44" s="25">
        <v>628</v>
      </c>
      <c r="Q44" s="25">
        <v>950</v>
      </c>
      <c r="R44" s="25">
        <v>749</v>
      </c>
      <c r="S44" s="25">
        <v>787</v>
      </c>
      <c r="T44" s="25">
        <v>769</v>
      </c>
      <c r="U44" s="25">
        <v>561</v>
      </c>
      <c r="V44" s="25">
        <v>511</v>
      </c>
      <c r="W44" s="25">
        <v>624</v>
      </c>
      <c r="X44" s="25">
        <v>700</v>
      </c>
      <c r="Y44" s="25">
        <v>694</v>
      </c>
      <c r="Z44" s="25">
        <v>677</v>
      </c>
      <c r="AA44" s="25">
        <v>770</v>
      </c>
      <c r="AB44" s="25">
        <v>674</v>
      </c>
      <c r="AC44" s="25">
        <v>924</v>
      </c>
      <c r="AD44" s="25">
        <v>660</v>
      </c>
      <c r="AE44" s="25">
        <v>774</v>
      </c>
      <c r="AF44" s="25">
        <v>781</v>
      </c>
      <c r="AG44" s="25">
        <v>843</v>
      </c>
      <c r="AH44" s="25">
        <v>854</v>
      </c>
      <c r="AI44" s="25">
        <v>644</v>
      </c>
      <c r="AJ44" s="25">
        <v>577</v>
      </c>
      <c r="AK44" s="25">
        <v>824</v>
      </c>
      <c r="AL44" s="25">
        <v>793</v>
      </c>
      <c r="AM44" s="25">
        <v>796</v>
      </c>
      <c r="AN44" s="25">
        <v>534</v>
      </c>
      <c r="AO44" s="25">
        <v>740</v>
      </c>
      <c r="AP44" s="25">
        <v>565</v>
      </c>
      <c r="AQ44" s="25">
        <v>555</v>
      </c>
      <c r="AR44" s="25">
        <v>656</v>
      </c>
      <c r="AS44" s="25">
        <v>780</v>
      </c>
      <c r="AT44" s="25">
        <v>791</v>
      </c>
      <c r="AU44" s="25">
        <v>752</v>
      </c>
      <c r="AV44" s="25">
        <v>928</v>
      </c>
      <c r="AW44" s="25">
        <v>532</v>
      </c>
      <c r="AX44" s="25">
        <v>499</v>
      </c>
      <c r="AY44" s="25">
        <v>636</v>
      </c>
      <c r="AZ44" s="25">
        <v>667</v>
      </c>
      <c r="BA44" s="25">
        <v>768</v>
      </c>
      <c r="BB44" s="25">
        <v>751</v>
      </c>
      <c r="BC44" s="25">
        <v>699</v>
      </c>
      <c r="BD44" s="25">
        <v>663</v>
      </c>
      <c r="BE44" s="25">
        <v>533</v>
      </c>
      <c r="BF44" s="25">
        <v>615</v>
      </c>
      <c r="BG44" s="25">
        <v>726</v>
      </c>
      <c r="BH44" s="25">
        <v>651</v>
      </c>
      <c r="BI44" s="25">
        <v>763</v>
      </c>
      <c r="BJ44" s="25">
        <v>655</v>
      </c>
      <c r="BK44" s="25">
        <v>596</v>
      </c>
      <c r="BL44" s="25">
        <v>540</v>
      </c>
      <c r="BM44" s="25">
        <v>618</v>
      </c>
      <c r="BN44" s="25">
        <v>665</v>
      </c>
      <c r="BO44" s="25">
        <v>763</v>
      </c>
      <c r="BP44" s="25">
        <v>891</v>
      </c>
      <c r="BQ44" s="25">
        <v>831</v>
      </c>
      <c r="BR44" s="25">
        <v>708</v>
      </c>
      <c r="BS44" s="25">
        <v>599</v>
      </c>
      <c r="BT44" s="25">
        <v>737</v>
      </c>
      <c r="BU44" s="25">
        <v>711</v>
      </c>
      <c r="BV44" s="25">
        <v>735</v>
      </c>
      <c r="BW44" s="25">
        <v>753</v>
      </c>
      <c r="BX44" s="25">
        <v>771</v>
      </c>
      <c r="BY44" s="25">
        <v>646</v>
      </c>
      <c r="BZ44" s="25">
        <v>523</v>
      </c>
      <c r="CA44" s="25">
        <v>660</v>
      </c>
      <c r="CB44" s="25">
        <v>729</v>
      </c>
      <c r="CC44" s="25">
        <v>715</v>
      </c>
      <c r="CD44" s="25">
        <v>731</v>
      </c>
      <c r="CE44" s="25">
        <v>712</v>
      </c>
      <c r="CF44" s="25">
        <v>610</v>
      </c>
      <c r="CG44" s="25">
        <v>536</v>
      </c>
      <c r="CH44" s="25">
        <v>683</v>
      </c>
      <c r="CI44" s="25">
        <v>660</v>
      </c>
      <c r="CJ44" s="25">
        <v>767</v>
      </c>
      <c r="CK44" s="25">
        <v>712</v>
      </c>
      <c r="CL44" s="25">
        <v>740</v>
      </c>
      <c r="CM44" s="25">
        <v>588</v>
      </c>
      <c r="CN44" s="25">
        <v>526</v>
      </c>
      <c r="CO44" s="25">
        <v>684</v>
      </c>
      <c r="CP44" s="25">
        <v>664</v>
      </c>
    </row>
    <row r="45" spans="2:94" x14ac:dyDescent="0.2">
      <c r="B45" s="25" t="str">
        <f t="shared" si="4"/>
      </c>
      <c r="C45" s="25" t="s">
        <v>24</v>
      </c>
      <c r="D45" s="25" t="s">
        <v>3</v>
      </c>
      <c r="E45" s="25">
        <v>1042</v>
      </c>
      <c r="F45" s="25">
        <v>1127</v>
      </c>
      <c r="G45" s="25">
        <v>1100</v>
      </c>
      <c r="H45" s="25">
        <v>781</v>
      </c>
      <c r="I45" s="25">
        <v>1145</v>
      </c>
      <c r="J45" s="25">
        <v>940</v>
      </c>
      <c r="K45" s="25">
        <v>1045</v>
      </c>
      <c r="L45" s="25">
        <v>956</v>
      </c>
      <c r="M45" s="25">
        <v>1025</v>
      </c>
      <c r="N45" s="25">
        <v>917</v>
      </c>
      <c r="O45" s="25">
        <v>646</v>
      </c>
      <c r="P45" s="25">
        <v>977</v>
      </c>
      <c r="Q45" s="25">
        <v>1181</v>
      </c>
      <c r="R45" s="25">
        <v>962</v>
      </c>
      <c r="S45" s="25">
        <v>909</v>
      </c>
      <c r="T45" s="25">
        <v>984</v>
      </c>
      <c r="U45" s="25">
        <v>910</v>
      </c>
      <c r="V45" s="25">
        <v>624</v>
      </c>
      <c r="W45" s="25">
        <v>964</v>
      </c>
      <c r="X45" s="25">
        <v>1028</v>
      </c>
      <c r="Y45" s="25">
        <v>975</v>
      </c>
      <c r="Z45" s="25">
        <v>932</v>
      </c>
      <c r="AA45" s="25">
        <v>1001</v>
      </c>
      <c r="AB45" s="25">
        <v>958</v>
      </c>
      <c r="AC45" s="25">
        <v>998</v>
      </c>
      <c r="AD45" s="25">
        <v>998</v>
      </c>
      <c r="AE45" s="25">
        <v>1118</v>
      </c>
      <c r="AF45" s="25">
        <v>1023</v>
      </c>
      <c r="AG45" s="25">
        <v>1094</v>
      </c>
      <c r="AH45" s="25">
        <v>1142</v>
      </c>
      <c r="AI45" s="25">
        <v>987</v>
      </c>
      <c r="AJ45" s="25">
        <v>723</v>
      </c>
      <c r="AK45" s="25">
        <v>1276</v>
      </c>
      <c r="AL45" s="25">
        <v>1183</v>
      </c>
      <c r="AM45" s="25">
        <v>1104</v>
      </c>
      <c r="AN45" s="25">
        <v>614</v>
      </c>
      <c r="AO45" s="25">
        <v>1043</v>
      </c>
      <c r="AP45" s="25">
        <v>925</v>
      </c>
      <c r="AQ45" s="25">
        <v>687</v>
      </c>
      <c r="AR45" s="25">
        <v>1097</v>
      </c>
      <c r="AS45" s="25">
        <v>1114</v>
      </c>
      <c r="AT45" s="25">
        <v>1028</v>
      </c>
      <c r="AU45" s="25">
        <v>983</v>
      </c>
      <c r="AV45" s="25">
        <v>1110</v>
      </c>
      <c r="AW45" s="25">
        <v>965</v>
      </c>
      <c r="AX45" s="25">
        <v>710</v>
      </c>
      <c r="AY45" s="25">
        <v>1051</v>
      </c>
      <c r="AZ45" s="25">
        <v>1059</v>
      </c>
      <c r="BA45" s="25">
        <v>1026</v>
      </c>
      <c r="BB45" s="25">
        <v>1040</v>
      </c>
      <c r="BC45" s="25">
        <v>985</v>
      </c>
      <c r="BD45" s="25">
        <v>989</v>
      </c>
      <c r="BE45" s="25">
        <v>648</v>
      </c>
      <c r="BF45" s="25">
        <v>1097</v>
      </c>
      <c r="BG45" s="25">
        <v>1050</v>
      </c>
      <c r="BH45" s="25">
        <v>1027</v>
      </c>
      <c r="BI45" s="25">
        <v>1016</v>
      </c>
      <c r="BJ45" s="25">
        <v>1012</v>
      </c>
      <c r="BK45" s="25">
        <v>941</v>
      </c>
      <c r="BL45" s="25">
        <v>629</v>
      </c>
      <c r="BM45" s="25">
        <v>1049</v>
      </c>
      <c r="BN45" s="25">
        <v>1067</v>
      </c>
      <c r="BO45" s="25">
        <v>1172</v>
      </c>
      <c r="BP45" s="25">
        <v>1386</v>
      </c>
      <c r="BQ45" s="25">
        <v>1327</v>
      </c>
      <c r="BR45" s="25">
        <v>1231</v>
      </c>
      <c r="BS45" s="25">
        <v>784</v>
      </c>
      <c r="BT45" s="25">
        <v>1237</v>
      </c>
      <c r="BU45" s="25">
        <v>1178</v>
      </c>
      <c r="BV45" s="25">
        <v>1115</v>
      </c>
      <c r="BW45" s="25">
        <v>1098</v>
      </c>
      <c r="BX45" s="25">
        <v>1115</v>
      </c>
      <c r="BY45" s="25">
        <v>1007</v>
      </c>
      <c r="BZ45" s="25">
        <v>720</v>
      </c>
      <c r="CA45" s="25">
        <v>1077</v>
      </c>
      <c r="CB45" s="25">
        <v>1063</v>
      </c>
      <c r="CC45" s="25">
        <v>1112</v>
      </c>
      <c r="CD45" s="25">
        <v>1212</v>
      </c>
      <c r="CE45" s="25">
        <v>1169</v>
      </c>
      <c r="CF45" s="25">
        <v>1137</v>
      </c>
      <c r="CG45" s="25">
        <v>853</v>
      </c>
      <c r="CH45" s="25">
        <v>1168</v>
      </c>
      <c r="CI45" s="25">
        <v>1101</v>
      </c>
      <c r="CJ45" s="25">
        <v>1149</v>
      </c>
      <c r="CK45" s="25">
        <v>1024</v>
      </c>
      <c r="CL45" s="25">
        <v>1082</v>
      </c>
      <c r="CM45" s="25">
        <v>1052</v>
      </c>
      <c r="CN45" s="25">
        <v>705</v>
      </c>
      <c r="CO45" s="25">
        <v>1043</v>
      </c>
      <c r="CP45" s="25">
        <v>1022</v>
      </c>
    </row>
    <row r="46" spans="2:94" x14ac:dyDescent="0.2">
      <c r="B46" s="25" t="str">
        <f t="shared" si="4"/>
      </c>
      <c r="C46" s="25" t="s">
        <v>24</v>
      </c>
      <c r="D46" s="25" t="s">
        <v>4</v>
      </c>
      <c r="E46" s="25">
        <v>794</v>
      </c>
      <c r="F46" s="25">
        <v>817</v>
      </c>
      <c r="G46" s="25">
        <v>744</v>
      </c>
      <c r="H46" s="25">
        <v>595</v>
      </c>
      <c r="I46" s="25">
        <v>894</v>
      </c>
      <c r="J46" s="25">
        <v>822</v>
      </c>
      <c r="K46" s="25">
        <v>828</v>
      </c>
      <c r="L46" s="25">
        <v>828</v>
      </c>
      <c r="M46" s="25">
        <v>823</v>
      </c>
      <c r="N46" s="25">
        <v>732</v>
      </c>
      <c r="O46" s="25">
        <v>516</v>
      </c>
      <c r="P46" s="25">
        <v>721</v>
      </c>
      <c r="Q46" s="25">
        <v>892</v>
      </c>
      <c r="R46" s="25">
        <v>814</v>
      </c>
      <c r="S46" s="25">
        <v>775</v>
      </c>
      <c r="T46" s="25">
        <v>746</v>
      </c>
      <c r="U46" s="25">
        <v>710</v>
      </c>
      <c r="V46" s="25">
        <v>484</v>
      </c>
      <c r="W46" s="25">
        <v>765</v>
      </c>
      <c r="X46" s="25">
        <v>767</v>
      </c>
      <c r="Y46" s="25">
        <v>753</v>
      </c>
      <c r="Z46" s="25">
        <v>704</v>
      </c>
      <c r="AA46" s="25">
        <v>825</v>
      </c>
      <c r="AB46" s="25">
        <v>770</v>
      </c>
      <c r="AC46" s="25">
        <v>781</v>
      </c>
      <c r="AD46" s="25">
        <v>794</v>
      </c>
      <c r="AE46" s="25">
        <v>842</v>
      </c>
      <c r="AF46" s="25">
        <v>850</v>
      </c>
      <c r="AG46" s="25">
        <v>879</v>
      </c>
      <c r="AH46" s="25">
        <v>925</v>
      </c>
      <c r="AI46" s="25">
        <v>796</v>
      </c>
      <c r="AJ46" s="25">
        <v>610</v>
      </c>
      <c r="AK46" s="25">
        <v>975</v>
      </c>
      <c r="AL46" s="25">
        <v>870</v>
      </c>
      <c r="AM46" s="25">
        <v>904</v>
      </c>
      <c r="AN46" s="25">
        <v>552</v>
      </c>
      <c r="AO46" s="25">
        <v>879</v>
      </c>
      <c r="AP46" s="25">
        <v>716</v>
      </c>
      <c r="AQ46" s="25">
        <v>511</v>
      </c>
      <c r="AR46" s="25">
        <v>802</v>
      </c>
      <c r="AS46" s="25">
        <v>875</v>
      </c>
      <c r="AT46" s="25">
        <v>853</v>
      </c>
      <c r="AU46" s="25">
        <v>825</v>
      </c>
      <c r="AV46" s="25">
        <v>894</v>
      </c>
      <c r="AW46" s="25">
        <v>699</v>
      </c>
      <c r="AX46" s="25">
        <v>545</v>
      </c>
      <c r="AY46" s="25">
        <v>820</v>
      </c>
      <c r="AZ46" s="25">
        <v>806</v>
      </c>
      <c r="BA46" s="25">
        <v>826</v>
      </c>
      <c r="BB46" s="25">
        <v>797</v>
      </c>
      <c r="BC46" s="25">
        <v>795</v>
      </c>
      <c r="BD46" s="25">
        <v>782</v>
      </c>
      <c r="BE46" s="25">
        <v>559</v>
      </c>
      <c r="BF46" s="25">
        <v>743</v>
      </c>
      <c r="BG46" s="25">
        <v>795</v>
      </c>
      <c r="BH46" s="25">
        <v>778</v>
      </c>
      <c r="BI46" s="25">
        <v>823</v>
      </c>
      <c r="BJ46" s="25">
        <v>749</v>
      </c>
      <c r="BK46" s="25">
        <v>776</v>
      </c>
      <c r="BL46" s="25">
        <v>527</v>
      </c>
      <c r="BM46" s="25">
        <v>795</v>
      </c>
      <c r="BN46" s="25">
        <v>727</v>
      </c>
      <c r="BO46" s="25">
        <v>854</v>
      </c>
      <c r="BP46" s="25">
        <v>1106</v>
      </c>
      <c r="BQ46" s="25">
        <v>1023</v>
      </c>
      <c r="BR46" s="25">
        <v>883</v>
      </c>
      <c r="BS46" s="25">
        <v>620</v>
      </c>
      <c r="BT46" s="25">
        <v>963</v>
      </c>
      <c r="BU46" s="25">
        <v>862</v>
      </c>
      <c r="BV46" s="25">
        <v>858</v>
      </c>
      <c r="BW46" s="25">
        <v>852</v>
      </c>
      <c r="BX46" s="25">
        <v>928</v>
      </c>
      <c r="BY46" s="25">
        <v>845</v>
      </c>
      <c r="BZ46" s="25">
        <v>577</v>
      </c>
      <c r="CA46" s="25">
        <v>816</v>
      </c>
      <c r="CB46" s="25">
        <v>819</v>
      </c>
      <c r="CC46" s="25">
        <v>845</v>
      </c>
      <c r="CD46" s="25">
        <v>861</v>
      </c>
      <c r="CE46" s="25">
        <v>930</v>
      </c>
      <c r="CF46" s="25">
        <v>853</v>
      </c>
      <c r="CG46" s="25">
        <v>547</v>
      </c>
      <c r="CH46" s="25">
        <v>832</v>
      </c>
      <c r="CI46" s="25">
        <v>777</v>
      </c>
      <c r="CJ46" s="25">
        <v>807</v>
      </c>
      <c r="CK46" s="25">
        <v>772</v>
      </c>
      <c r="CL46" s="25">
        <v>871</v>
      </c>
      <c r="CM46" s="25">
        <v>748</v>
      </c>
      <c r="CN46" s="25">
        <v>583</v>
      </c>
      <c r="CO46" s="25">
        <v>784</v>
      </c>
      <c r="CP46" s="25">
        <v>809</v>
      </c>
    </row>
    <row r="50" spans="2:94" x14ac:dyDescent="0.2">
      <c r="C50" s="36" t="s">
        <v>0</v>
      </c>
      <c r="D50" s="36" t="s">
        <v>1</v>
      </c>
      <c r="E50" s="36">
        <v>45442</v>
      </c>
      <c r="F50" s="36">
        <v>45443</v>
      </c>
      <c r="G50" s="36">
        <v>45444</v>
      </c>
      <c r="H50" s="36">
        <v>45445</v>
      </c>
      <c r="I50" s="36">
        <v>45446</v>
      </c>
      <c r="J50" s="36">
        <v>45447</v>
      </c>
      <c r="K50" s="36">
        <v>45448</v>
      </c>
      <c r="L50" s="36">
        <v>45449</v>
      </c>
      <c r="M50" s="36">
        <v>45450</v>
      </c>
      <c r="N50" s="36">
        <v>45451</v>
      </c>
      <c r="O50" s="36">
        <v>45452</v>
      </c>
      <c r="P50" s="36">
        <v>45453</v>
      </c>
      <c r="Q50" s="36">
        <v>45454</v>
      </c>
      <c r="R50" s="36">
        <v>45455</v>
      </c>
      <c r="S50" s="36">
        <v>45456</v>
      </c>
      <c r="T50" s="36">
        <v>45457</v>
      </c>
      <c r="U50" s="36">
        <v>45458</v>
      </c>
      <c r="V50" s="36">
        <v>45459</v>
      </c>
      <c r="W50" s="36">
        <v>45460</v>
      </c>
      <c r="X50" s="36">
        <v>45461</v>
      </c>
      <c r="Y50" s="36">
        <v>45462</v>
      </c>
      <c r="Z50" s="36">
        <v>45463</v>
      </c>
      <c r="AA50" s="36">
        <v>45464</v>
      </c>
      <c r="AB50" s="36">
        <v>45465</v>
      </c>
      <c r="AC50" s="36">
        <v>45466</v>
      </c>
      <c r="AD50" s="36">
        <v>45467</v>
      </c>
      <c r="AE50" s="36">
        <v>45468</v>
      </c>
      <c r="AF50" s="36">
        <v>45469</v>
      </c>
      <c r="AG50" s="36">
        <v>45470</v>
      </c>
      <c r="AH50" s="36">
        <v>45471</v>
      </c>
      <c r="AI50" s="36">
        <v>45472</v>
      </c>
      <c r="AJ50" s="36">
        <v>45473</v>
      </c>
      <c r="AK50" s="36">
        <v>45474</v>
      </c>
      <c r="AL50" s="36">
        <v>45475</v>
      </c>
      <c r="AM50" s="36">
        <v>45476</v>
      </c>
      <c r="AN50" s="36">
        <v>45477</v>
      </c>
      <c r="AO50" s="36">
        <v>45478</v>
      </c>
      <c r="AP50" s="36">
        <v>45479</v>
      </c>
      <c r="AQ50" s="36">
        <v>45480</v>
      </c>
      <c r="AR50" s="36">
        <v>45481</v>
      </c>
      <c r="AS50" s="36">
        <v>45482</v>
      </c>
      <c r="AT50" s="36">
        <v>45483</v>
      </c>
      <c r="AU50" s="36">
        <v>45484</v>
      </c>
      <c r="AV50" s="36">
        <v>45485</v>
      </c>
      <c r="AW50" s="36">
        <v>45486</v>
      </c>
      <c r="AX50" s="36">
        <v>45487</v>
      </c>
      <c r="AY50" s="36">
        <v>45488</v>
      </c>
      <c r="AZ50" s="36">
        <v>45489</v>
      </c>
      <c r="BA50" s="36">
        <v>45490</v>
      </c>
      <c r="BB50" s="36">
        <v>45491</v>
      </c>
      <c r="BC50" s="36">
        <v>45492</v>
      </c>
      <c r="BD50" s="36">
        <v>45493</v>
      </c>
      <c r="BE50" s="36">
        <v>45494</v>
      </c>
      <c r="BF50" s="36">
        <v>45495</v>
      </c>
      <c r="BG50" s="36">
        <v>45496</v>
      </c>
      <c r="BH50" s="36">
        <v>45497</v>
      </c>
      <c r="BI50" s="36">
        <v>45498</v>
      </c>
      <c r="BJ50" s="36">
        <v>45499</v>
      </c>
      <c r="BK50" s="36">
        <v>45500</v>
      </c>
      <c r="BL50" s="36">
        <v>45501</v>
      </c>
      <c r="BM50" s="36">
        <v>45502</v>
      </c>
      <c r="BN50" s="36">
        <v>45503</v>
      </c>
      <c r="BO50" s="36">
        <v>45504</v>
      </c>
      <c r="BP50" s="36">
        <v>45505</v>
      </c>
      <c r="BQ50" s="36">
        <v>45506</v>
      </c>
      <c r="BR50" s="36">
        <v>45507</v>
      </c>
      <c r="BS50" s="36">
        <v>45508</v>
      </c>
      <c r="BT50" s="36">
        <v>45509</v>
      </c>
      <c r="BU50" s="36">
        <v>45510</v>
      </c>
      <c r="BV50" s="36">
        <v>45511</v>
      </c>
      <c r="BW50" s="36">
        <v>45512</v>
      </c>
      <c r="BX50" s="36">
        <v>45513</v>
      </c>
      <c r="BY50" s="36">
        <v>45514</v>
      </c>
      <c r="BZ50" s="36">
        <v>45515</v>
      </c>
      <c r="CA50" s="36">
        <v>45516</v>
      </c>
      <c r="CB50" s="36">
        <v>45517</v>
      </c>
      <c r="CC50" s="36">
        <v>45518</v>
      </c>
      <c r="CD50" s="36">
        <v>45519</v>
      </c>
      <c r="CE50" s="36">
        <v>45520</v>
      </c>
      <c r="CF50" s="36">
        <v>45521</v>
      </c>
      <c r="CG50" s="36">
        <v>45522</v>
      </c>
      <c r="CH50" s="36">
        <v>45523</v>
      </c>
      <c r="CI50" s="36">
        <v>45524</v>
      </c>
      <c r="CJ50" s="36">
        <v>45525</v>
      </c>
      <c r="CK50" s="36">
        <v>45526</v>
      </c>
      <c r="CL50" s="36">
        <v>45527</v>
      </c>
      <c r="CM50" s="36">
        <v>45528</v>
      </c>
      <c r="CN50" s="36">
        <v>45529</v>
      </c>
      <c r="CO50" s="36">
        <v>45530</v>
      </c>
      <c r="CP50" s="36">
        <v>45531</v>
      </c>
    </row>
    <row r="51" spans="2:94" x14ac:dyDescent="0.2">
      <c r="B51" s="25" t="str">
        <f t="shared" si="4"/>
      </c>
      <c r="C51" s="37" t="s">
        <v>25</v>
      </c>
      <c r="D51" s="37" t="s">
        <v>3</v>
      </c>
      <c r="E51" s="37">
        <v>73972</v>
      </c>
      <c r="F51" s="37">
        <v>80600</v>
      </c>
      <c r="G51" s="37">
        <v>61552</v>
      </c>
      <c r="H51" s="37">
        <v>52174</v>
      </c>
      <c r="I51" s="37">
        <v>66572</v>
      </c>
      <c r="J51" s="37">
        <v>64206</v>
      </c>
      <c r="K51" s="37">
        <v>71508</v>
      </c>
      <c r="L51" s="37">
        <v>72139</v>
      </c>
      <c r="M51" s="37">
        <v>76891</v>
      </c>
      <c r="N51" s="37">
        <v>50044</v>
      </c>
      <c r="O51" s="37">
        <v>46071</v>
      </c>
      <c r="P51" s="37">
        <v>60163</v>
      </c>
      <c r="Q51" s="37">
        <v>61677</v>
      </c>
      <c r="R51" s="37">
        <v>67251</v>
      </c>
      <c r="S51" s="37">
        <v>75770</v>
      </c>
      <c r="T51" s="37">
        <v>79708</v>
      </c>
      <c r="U51" s="37">
        <v>50857</v>
      </c>
      <c r="V51" s="37">
        <v>42903</v>
      </c>
      <c r="W51" s="37">
        <v>61647</v>
      </c>
      <c r="X51" s="37">
        <v>64468</v>
      </c>
      <c r="Y51" s="37">
        <v>67899</v>
      </c>
      <c r="Z51" s="37">
        <v>68572</v>
      </c>
      <c r="AA51" s="37">
        <v>76397</v>
      </c>
      <c r="AB51" s="37">
        <v>53256</v>
      </c>
      <c r="AC51" s="37">
        <v>45870</v>
      </c>
      <c r="AD51" s="37">
        <v>62157</v>
      </c>
      <c r="AE51" s="37">
        <v>60569</v>
      </c>
      <c r="AF51" s="37">
        <v>67220</v>
      </c>
      <c r="AG51" s="37">
        <v>76096</v>
      </c>
      <c r="AH51" s="37">
        <v>79234</v>
      </c>
      <c r="AI51" s="37">
        <v>53863</v>
      </c>
      <c r="AJ51" s="37">
        <v>50939</v>
      </c>
      <c r="AK51" s="37">
        <v>76564</v>
      </c>
      <c r="AL51" s="37">
        <v>70632</v>
      </c>
      <c r="AM51" s="37">
        <v>74113</v>
      </c>
      <c r="AN51" s="37">
        <v>48372</v>
      </c>
      <c r="AO51" s="37">
        <v>71093</v>
      </c>
      <c r="AP51" s="37">
        <v>52710</v>
      </c>
      <c r="AQ51" s="37">
        <v>49344</v>
      </c>
      <c r="AR51" s="37">
        <v>50899</v>
      </c>
      <c r="AS51" s="37">
        <v>63106</v>
      </c>
      <c r="AT51" s="37">
        <v>70009</v>
      </c>
      <c r="AU51" s="37">
        <v>73182</v>
      </c>
      <c r="AV51" s="37">
        <v>75972</v>
      </c>
      <c r="AW51" s="37">
        <v>50470</v>
      </c>
      <c r="AX51" s="37">
        <v>48408</v>
      </c>
      <c r="AY51" s="37">
        <v>62980</v>
      </c>
      <c r="AZ51" s="37">
        <v>63257</v>
      </c>
      <c r="BA51" s="37">
        <v>69419</v>
      </c>
      <c r="BB51" s="37">
        <v>72108</v>
      </c>
      <c r="BC51" s="37">
        <v>59700</v>
      </c>
      <c r="BD51" s="37">
        <v>52828</v>
      </c>
      <c r="BE51" s="37">
        <v>47042</v>
      </c>
      <c r="BF51" s="37">
        <v>60597</v>
      </c>
      <c r="BG51" s="37">
        <v>66439</v>
      </c>
      <c r="BH51" s="37">
        <v>63124</v>
      </c>
      <c r="BI51" s="37">
        <v>67167</v>
      </c>
      <c r="BJ51" s="37">
        <v>67864</v>
      </c>
      <c r="BK51" s="37">
        <v>49672</v>
      </c>
      <c r="BL51" s="37">
        <v>45083</v>
      </c>
      <c r="BM51" s="37">
        <v>59637</v>
      </c>
      <c r="BN51" s="37">
        <v>64088</v>
      </c>
      <c r="BO51" s="37">
        <v>74288</v>
      </c>
      <c r="BP51" s="37">
        <v>84571</v>
      </c>
      <c r="BQ51" s="37">
        <v>79477</v>
      </c>
      <c r="BR51" s="37">
        <v>55254</v>
      </c>
      <c r="BS51" s="37">
        <v>48043</v>
      </c>
      <c r="BT51" s="37">
        <v>66134</v>
      </c>
      <c r="BU51" s="37">
        <v>63029</v>
      </c>
      <c r="BV51" s="37">
        <v>67977</v>
      </c>
      <c r="BW51" s="37">
        <v>69173</v>
      </c>
      <c r="BX51" s="37">
        <v>75432</v>
      </c>
      <c r="BY51" s="37">
        <v>51100</v>
      </c>
      <c r="BZ51" s="37">
        <v>46745</v>
      </c>
      <c r="CA51" s="37">
        <v>59776</v>
      </c>
      <c r="CB51" s="37">
        <v>60057</v>
      </c>
      <c r="CC51" s="37">
        <v>71857</v>
      </c>
      <c r="CD51" s="37">
        <v>79160</v>
      </c>
      <c r="CE51" s="37">
        <v>75747</v>
      </c>
      <c r="CF51" s="37">
        <v>52869</v>
      </c>
      <c r="CG51" s="37">
        <v>48492</v>
      </c>
      <c r="CH51" s="37">
        <v>60539</v>
      </c>
      <c r="CI51" s="37">
        <v>61977</v>
      </c>
      <c r="CJ51" s="37">
        <v>70952</v>
      </c>
      <c r="CK51" s="37">
        <v>69825</v>
      </c>
      <c r="CL51" s="37">
        <v>71253</v>
      </c>
      <c r="CM51" s="37">
        <v>49891</v>
      </c>
      <c r="CN51" s="37">
        <v>46651</v>
      </c>
      <c r="CO51" s="37">
        <v>60031</v>
      </c>
      <c r="CP51" s="37">
        <v>60267</v>
      </c>
    </row>
    <row r="52" spans="2:94" x14ac:dyDescent="0.2">
      <c r="B52" s="25" t="str">
        <f t="shared" si="4"/>
      </c>
      <c r="C52" s="37" t="s">
        <v>25</v>
      </c>
      <c r="D52" s="37" t="s">
        <v>4</v>
      </c>
      <c r="E52" s="37">
        <v>21157</v>
      </c>
      <c r="F52" s="37">
        <v>24352</v>
      </c>
      <c r="G52" s="37">
        <v>18810</v>
      </c>
      <c r="H52" s="37">
        <v>15344</v>
      </c>
      <c r="I52" s="37">
        <v>20164</v>
      </c>
      <c r="J52" s="37">
        <v>18816</v>
      </c>
      <c r="K52" s="37">
        <v>20956</v>
      </c>
      <c r="L52" s="37">
        <v>21546</v>
      </c>
      <c r="M52" s="37">
        <v>22962</v>
      </c>
      <c r="N52" s="37">
        <v>14930</v>
      </c>
      <c r="O52" s="37">
        <v>13520</v>
      </c>
      <c r="P52" s="37">
        <v>17100</v>
      </c>
      <c r="Q52" s="37">
        <v>17754</v>
      </c>
      <c r="R52" s="37">
        <v>19153</v>
      </c>
      <c r="S52" s="37">
        <v>21931</v>
      </c>
      <c r="T52" s="37">
        <v>23676</v>
      </c>
      <c r="U52" s="37">
        <v>15019</v>
      </c>
      <c r="V52" s="37">
        <v>12259</v>
      </c>
      <c r="W52" s="37">
        <v>16995</v>
      </c>
      <c r="X52" s="37">
        <v>18139</v>
      </c>
      <c r="Y52" s="37">
        <v>19427</v>
      </c>
      <c r="Z52" s="37">
        <v>19920</v>
      </c>
      <c r="AA52" s="37">
        <v>22487</v>
      </c>
      <c r="AB52" s="37">
        <v>15408</v>
      </c>
      <c r="AC52" s="37">
        <v>12802</v>
      </c>
      <c r="AD52" s="37">
        <v>17066</v>
      </c>
      <c r="AE52" s="37">
        <v>16790</v>
      </c>
      <c r="AF52" s="37">
        <v>18763</v>
      </c>
      <c r="AG52" s="37">
        <v>21280</v>
      </c>
      <c r="AH52" s="37">
        <v>22839</v>
      </c>
      <c r="AI52" s="37">
        <v>16266</v>
      </c>
      <c r="AJ52" s="37">
        <v>14437</v>
      </c>
      <c r="AK52" s="37">
        <v>22263</v>
      </c>
      <c r="AL52" s="37">
        <v>20734</v>
      </c>
      <c r="AM52" s="37">
        <v>23178</v>
      </c>
      <c r="AN52" s="37">
        <v>15260</v>
      </c>
      <c r="AO52" s="37">
        <v>21179</v>
      </c>
      <c r="AP52" s="37">
        <v>15487</v>
      </c>
      <c r="AQ52" s="37">
        <v>14142</v>
      </c>
      <c r="AR52" s="37">
        <v>18159</v>
      </c>
      <c r="AS52" s="37">
        <v>17392</v>
      </c>
      <c r="AT52" s="37">
        <v>19849</v>
      </c>
      <c r="AU52" s="37">
        <v>21353</v>
      </c>
      <c r="AV52" s="37">
        <v>21656</v>
      </c>
      <c r="AW52" s="37">
        <v>14353</v>
      </c>
      <c r="AX52" s="37">
        <v>13760</v>
      </c>
      <c r="AY52" s="37">
        <v>17072</v>
      </c>
      <c r="AZ52" s="37">
        <v>17759</v>
      </c>
      <c r="BA52" s="37">
        <v>20110</v>
      </c>
      <c r="BB52" s="37">
        <v>20659</v>
      </c>
      <c r="BC52" s="37">
        <v>19911</v>
      </c>
      <c r="BD52" s="37">
        <v>15501</v>
      </c>
      <c r="BE52" s="37">
        <v>13490</v>
      </c>
      <c r="BF52" s="37">
        <v>16459</v>
      </c>
      <c r="BG52" s="37">
        <v>18093</v>
      </c>
      <c r="BH52" s="37">
        <v>17680</v>
      </c>
      <c r="BI52" s="37">
        <v>19204</v>
      </c>
      <c r="BJ52" s="37">
        <v>19982</v>
      </c>
      <c r="BK52" s="37">
        <v>14569</v>
      </c>
      <c r="BL52" s="37">
        <v>12829</v>
      </c>
      <c r="BM52" s="37">
        <v>16240</v>
      </c>
      <c r="BN52" s="37">
        <v>18131</v>
      </c>
      <c r="BO52" s="37">
        <v>20802</v>
      </c>
      <c r="BP52" s="37">
        <v>25625</v>
      </c>
      <c r="BQ52" s="37">
        <v>25006</v>
      </c>
      <c r="BR52" s="37">
        <v>16748</v>
      </c>
      <c r="BS52" s="37">
        <v>13974</v>
      </c>
      <c r="BT52" s="37">
        <v>18483</v>
      </c>
      <c r="BU52" s="37">
        <v>18050</v>
      </c>
      <c r="BV52" s="37">
        <v>19601</v>
      </c>
      <c r="BW52" s="37">
        <v>20087</v>
      </c>
      <c r="BX52" s="37">
        <v>22157</v>
      </c>
      <c r="BY52" s="37">
        <v>15115</v>
      </c>
      <c r="BZ52" s="37">
        <v>13558</v>
      </c>
      <c r="CA52" s="37">
        <v>16614</v>
      </c>
      <c r="CB52" s="37">
        <v>16738</v>
      </c>
      <c r="CC52" s="37">
        <v>20355</v>
      </c>
      <c r="CD52" s="37">
        <v>22798</v>
      </c>
      <c r="CE52" s="37">
        <v>22383</v>
      </c>
      <c r="CF52" s="37">
        <v>15187</v>
      </c>
      <c r="CG52" s="37">
        <v>13453</v>
      </c>
      <c r="CH52" s="37">
        <v>16488</v>
      </c>
      <c r="CI52" s="37">
        <v>17188</v>
      </c>
      <c r="CJ52" s="37">
        <v>20356</v>
      </c>
      <c r="CK52" s="37">
        <v>20654</v>
      </c>
      <c r="CL52" s="37">
        <v>21461</v>
      </c>
      <c r="CM52" s="37">
        <v>15110</v>
      </c>
      <c r="CN52" s="37">
        <v>13702</v>
      </c>
      <c r="CO52" s="37">
        <v>17379</v>
      </c>
      <c r="CP52" s="37">
        <v>17372</v>
      </c>
    </row>
    <row r="53" spans="2:94" x14ac:dyDescent="0.2">
      <c r="B53" s="25" t="str">
        <f t="shared" si="4"/>
      </c>
      <c r="C53" s="37" t="s">
        <v>26</v>
      </c>
      <c r="D53" s="37" t="s">
        <v>3</v>
      </c>
      <c r="E53" s="37">
        <v>27246</v>
      </c>
      <c r="F53" s="37">
        <v>33214</v>
      </c>
      <c r="G53" s="37">
        <v>23064</v>
      </c>
      <c r="H53" s="37">
        <v>17153</v>
      </c>
      <c r="I53" s="37">
        <v>21647</v>
      </c>
      <c r="J53" s="37">
        <v>20768</v>
      </c>
      <c r="K53" s="37">
        <v>25042</v>
      </c>
      <c r="L53" s="37">
        <v>27256</v>
      </c>
      <c r="M53" s="37">
        <v>32134</v>
      </c>
      <c r="N53" s="37">
        <v>17905</v>
      </c>
      <c r="O53" s="37">
        <v>15105</v>
      </c>
      <c r="P53" s="37">
        <v>19544</v>
      </c>
      <c r="Q53" s="37">
        <v>18869</v>
      </c>
      <c r="R53" s="37">
        <v>22899</v>
      </c>
      <c r="S53" s="37">
        <v>29609</v>
      </c>
      <c r="T53" s="37">
        <v>34684</v>
      </c>
      <c r="U53" s="37">
        <v>18505</v>
      </c>
      <c r="V53" s="37">
        <v>14355</v>
      </c>
      <c r="W53" s="37">
        <v>20379</v>
      </c>
      <c r="X53" s="37">
        <v>21503</v>
      </c>
      <c r="Y53" s="37">
        <v>22244</v>
      </c>
      <c r="Z53" s="37">
        <v>24626</v>
      </c>
      <c r="AA53" s="37">
        <v>31312</v>
      </c>
      <c r="AB53" s="37">
        <v>19523</v>
      </c>
      <c r="AC53" s="37">
        <v>16204</v>
      </c>
      <c r="AD53" s="37">
        <v>18932</v>
      </c>
      <c r="AE53" s="37">
        <v>18672</v>
      </c>
      <c r="AF53" s="37">
        <v>21690</v>
      </c>
      <c r="AG53" s="37">
        <v>27113</v>
      </c>
      <c r="AH53" s="37">
        <v>32543</v>
      </c>
      <c r="AI53" s="37">
        <v>19198</v>
      </c>
      <c r="AJ53" s="37">
        <v>17355</v>
      </c>
      <c r="AK53" s="37">
        <v>27069</v>
      </c>
      <c r="AL53" s="37">
        <v>23716</v>
      </c>
      <c r="AM53" s="37">
        <v>28213</v>
      </c>
      <c r="AN53" s="37">
        <v>19257</v>
      </c>
      <c r="AO53" s="37">
        <v>28537</v>
      </c>
      <c r="AP53" s="37">
        <v>18819</v>
      </c>
      <c r="AQ53" s="37">
        <v>16541</v>
      </c>
      <c r="AR53" s="37">
        <v>16642</v>
      </c>
      <c r="AS53" s="37">
        <v>20065</v>
      </c>
      <c r="AT53" s="37">
        <v>24740</v>
      </c>
      <c r="AU53" s="37">
        <v>28860</v>
      </c>
      <c r="AV53" s="37">
        <v>34263</v>
      </c>
      <c r="AW53" s="37">
        <v>19575</v>
      </c>
      <c r="AX53" s="37">
        <v>16869</v>
      </c>
      <c r="AY53" s="37">
        <v>22081</v>
      </c>
      <c r="AZ53" s="37">
        <v>21116</v>
      </c>
      <c r="BA53" s="37">
        <v>24904</v>
      </c>
      <c r="BB53" s="37">
        <v>27880</v>
      </c>
      <c r="BC53" s="37">
        <v>26388</v>
      </c>
      <c r="BD53" s="37">
        <v>19695</v>
      </c>
      <c r="BE53" s="37">
        <v>15735</v>
      </c>
      <c r="BF53" s="37">
        <v>20056</v>
      </c>
      <c r="BG53" s="37">
        <v>20201</v>
      </c>
      <c r="BH53" s="37">
        <v>21836</v>
      </c>
      <c r="BI53" s="37">
        <v>24636</v>
      </c>
      <c r="BJ53" s="37">
        <v>27550</v>
      </c>
      <c r="BK53" s="37">
        <v>17053</v>
      </c>
      <c r="BL53" s="37">
        <v>14767</v>
      </c>
      <c r="BM53" s="37">
        <v>18099</v>
      </c>
      <c r="BN53" s="37">
        <v>21551</v>
      </c>
      <c r="BO53" s="37">
        <v>27882</v>
      </c>
      <c r="BP53" s="37">
        <v>34066</v>
      </c>
      <c r="BQ53" s="37">
        <v>33416</v>
      </c>
      <c r="BR53" s="37">
        <v>19452</v>
      </c>
      <c r="BS53" s="37">
        <v>16231</v>
      </c>
      <c r="BT53" s="37">
        <v>21647</v>
      </c>
      <c r="BU53" s="37">
        <v>20032</v>
      </c>
      <c r="BV53" s="37">
        <v>24142</v>
      </c>
      <c r="BW53" s="37">
        <v>27088</v>
      </c>
      <c r="BX53" s="37">
        <v>32617</v>
      </c>
      <c r="BY53" s="37">
        <v>18273</v>
      </c>
      <c r="BZ53" s="37">
        <v>15290</v>
      </c>
      <c r="CA53" s="37">
        <v>19503</v>
      </c>
      <c r="CB53" s="37">
        <v>20324</v>
      </c>
      <c r="CC53" s="37">
        <v>27848</v>
      </c>
      <c r="CD53" s="37">
        <v>32239</v>
      </c>
      <c r="CE53" s="37">
        <v>32871</v>
      </c>
      <c r="CF53" s="37">
        <v>18709</v>
      </c>
      <c r="CG53" s="37">
        <v>16253</v>
      </c>
      <c r="CH53" s="37">
        <v>19609</v>
      </c>
      <c r="CI53" s="37">
        <v>20930</v>
      </c>
      <c r="CJ53" s="37">
        <v>24754</v>
      </c>
      <c r="CK53" s="37">
        <v>26969</v>
      </c>
      <c r="CL53" s="37">
        <v>29962</v>
      </c>
      <c r="CM53" s="37">
        <v>17371</v>
      </c>
      <c r="CN53" s="37">
        <v>15522</v>
      </c>
      <c r="CO53" s="37">
        <v>19053</v>
      </c>
      <c r="CP53" s="37">
        <v>19423</v>
      </c>
    </row>
    <row r="54" spans="2:94" x14ac:dyDescent="0.2">
      <c r="B54" s="25" t="str">
        <f t="shared" si="4"/>
      </c>
      <c r="C54" s="37" t="s">
        <v>26</v>
      </c>
      <c r="D54" s="37" t="s">
        <v>4</v>
      </c>
      <c r="E54" s="37">
        <v>7783</v>
      </c>
      <c r="F54" s="37">
        <v>10234</v>
      </c>
      <c r="G54" s="37">
        <v>7146</v>
      </c>
      <c r="H54" s="37">
        <v>5097</v>
      </c>
      <c r="I54" s="37">
        <v>6960</v>
      </c>
      <c r="J54" s="37">
        <v>6125</v>
      </c>
      <c r="K54" s="37">
        <v>7225</v>
      </c>
      <c r="L54" s="37">
        <v>8250</v>
      </c>
      <c r="M54" s="37">
        <v>9658</v>
      </c>
      <c r="N54" s="37">
        <v>5274</v>
      </c>
      <c r="O54" s="37">
        <v>4243</v>
      </c>
      <c r="P54" s="37">
        <v>5390</v>
      </c>
      <c r="Q54" s="37">
        <v>5204</v>
      </c>
      <c r="R54" s="37">
        <v>6514</v>
      </c>
      <c r="S54" s="37">
        <v>8480</v>
      </c>
      <c r="T54" s="37">
        <v>10323</v>
      </c>
      <c r="U54" s="37">
        <v>5346</v>
      </c>
      <c r="V54" s="37">
        <v>3997</v>
      </c>
      <c r="W54" s="37">
        <v>5477</v>
      </c>
      <c r="X54" s="37">
        <v>6010</v>
      </c>
      <c r="Y54" s="37">
        <v>6397</v>
      </c>
      <c r="Z54" s="37">
        <v>7178</v>
      </c>
      <c r="AA54" s="37">
        <v>9337</v>
      </c>
      <c r="AB54" s="37">
        <v>5525</v>
      </c>
      <c r="AC54" s="37">
        <v>4276</v>
      </c>
      <c r="AD54" s="37">
        <v>5068</v>
      </c>
      <c r="AE54" s="37">
        <v>5281</v>
      </c>
      <c r="AF54" s="37">
        <v>6066</v>
      </c>
      <c r="AG54" s="37">
        <v>7665</v>
      </c>
      <c r="AH54" s="37">
        <v>9506</v>
      </c>
      <c r="AI54" s="37">
        <v>5984</v>
      </c>
      <c r="AJ54" s="37">
        <v>4856</v>
      </c>
      <c r="AK54" s="37">
        <v>8380</v>
      </c>
      <c r="AL54" s="37">
        <v>7082</v>
      </c>
      <c r="AM54" s="37">
        <v>9590</v>
      </c>
      <c r="AN54" s="37">
        <v>6074</v>
      </c>
      <c r="AO54" s="37">
        <v>8576</v>
      </c>
      <c r="AP54" s="37">
        <v>5481</v>
      </c>
      <c r="AQ54" s="37">
        <v>4567</v>
      </c>
      <c r="AR54" s="37">
        <v>5668</v>
      </c>
      <c r="AS54" s="37">
        <v>5374</v>
      </c>
      <c r="AT54" s="37">
        <v>7259</v>
      </c>
      <c r="AU54" s="37">
        <v>8494</v>
      </c>
      <c r="AV54" s="37">
        <v>9898</v>
      </c>
      <c r="AW54" s="37">
        <v>5381</v>
      </c>
      <c r="AX54" s="37">
        <v>4839</v>
      </c>
      <c r="AY54" s="37">
        <v>5894</v>
      </c>
      <c r="AZ54" s="37">
        <v>5945</v>
      </c>
      <c r="BA54" s="37">
        <v>7323</v>
      </c>
      <c r="BB54" s="37">
        <v>8191</v>
      </c>
      <c r="BC54" s="37">
        <v>8873</v>
      </c>
      <c r="BD54" s="37">
        <v>5779</v>
      </c>
      <c r="BE54" s="37">
        <v>4412</v>
      </c>
      <c r="BF54" s="37">
        <v>5260</v>
      </c>
      <c r="BG54" s="37">
        <v>5402</v>
      </c>
      <c r="BH54" s="37">
        <v>6238</v>
      </c>
      <c r="BI54" s="37">
        <v>6997</v>
      </c>
      <c r="BJ54" s="37">
        <v>8462</v>
      </c>
      <c r="BK54" s="37">
        <v>4909</v>
      </c>
      <c r="BL54" s="37">
        <v>3969</v>
      </c>
      <c r="BM54" s="37">
        <v>4860</v>
      </c>
      <c r="BN54" s="37">
        <v>6252</v>
      </c>
      <c r="BO54" s="37">
        <v>7895</v>
      </c>
      <c r="BP54" s="37">
        <v>11451</v>
      </c>
      <c r="BQ54" s="37">
        <v>11200</v>
      </c>
      <c r="BR54" s="37">
        <v>6037</v>
      </c>
      <c r="BS54" s="37">
        <v>4639</v>
      </c>
      <c r="BT54" s="37">
        <v>5995</v>
      </c>
      <c r="BU54" s="37">
        <v>5698</v>
      </c>
      <c r="BV54" s="37">
        <v>7084</v>
      </c>
      <c r="BW54" s="37">
        <v>8008</v>
      </c>
      <c r="BX54" s="37">
        <v>9799</v>
      </c>
      <c r="BY54" s="37">
        <v>5312</v>
      </c>
      <c r="BZ54" s="37">
        <v>4358</v>
      </c>
      <c r="CA54" s="37">
        <v>5288</v>
      </c>
      <c r="CB54" s="37">
        <v>5710</v>
      </c>
      <c r="CC54" s="37">
        <v>7793</v>
      </c>
      <c r="CD54" s="37">
        <v>9533</v>
      </c>
      <c r="CE54" s="37">
        <v>9898</v>
      </c>
      <c r="CF54" s="37">
        <v>5355</v>
      </c>
      <c r="CG54" s="37">
        <v>4378</v>
      </c>
      <c r="CH54" s="37">
        <v>5215</v>
      </c>
      <c r="CI54" s="37">
        <v>5649</v>
      </c>
      <c r="CJ54" s="37">
        <v>7045</v>
      </c>
      <c r="CK54" s="37">
        <v>8136</v>
      </c>
      <c r="CL54" s="37">
        <v>9024</v>
      </c>
      <c r="CM54" s="37">
        <v>5301</v>
      </c>
      <c r="CN54" s="37">
        <v>4452</v>
      </c>
      <c r="CO54" s="37">
        <v>5580</v>
      </c>
      <c r="CP54" s="37">
        <v>5510</v>
      </c>
    </row>
    <row r="55" spans="2:94" x14ac:dyDescent="0.2">
      <c r="B55" s="25" t="str">
        <f t="shared" si="4"/>
      </c>
      <c r="C55" s="37" t="s">
        <v>27</v>
      </c>
      <c r="D55" s="37" t="s">
        <v>3</v>
      </c>
      <c r="E55" s="37">
        <v>25170</v>
      </c>
      <c r="F55" s="37">
        <v>31123</v>
      </c>
      <c r="G55" s="37">
        <v>21586</v>
      </c>
      <c r="H55" s="37">
        <v>15961</v>
      </c>
      <c r="I55" s="37">
        <v>19852</v>
      </c>
      <c r="J55" s="37">
        <v>18742</v>
      </c>
      <c r="K55" s="37">
        <v>22897</v>
      </c>
      <c r="L55" s="37">
        <v>25153</v>
      </c>
      <c r="M55" s="37">
        <v>30111</v>
      </c>
      <c r="N55" s="37">
        <v>16581</v>
      </c>
      <c r="O55" s="37">
        <v>13831</v>
      </c>
      <c r="P55" s="37">
        <v>17663</v>
      </c>
      <c r="Q55" s="37">
        <v>17008</v>
      </c>
      <c r="R55" s="37">
        <v>21215</v>
      </c>
      <c r="S55" s="37">
        <v>27366</v>
      </c>
      <c r="T55" s="37">
        <v>32772</v>
      </c>
      <c r="U55" s="37">
        <v>17415</v>
      </c>
      <c r="V55" s="37">
        <v>13492</v>
      </c>
      <c r="W55" s="37">
        <v>18409</v>
      </c>
      <c r="X55" s="37">
        <v>19629</v>
      </c>
      <c r="Y55" s="37">
        <v>20370</v>
      </c>
      <c r="Z55" s="37">
        <v>22590</v>
      </c>
      <c r="AA55" s="37">
        <v>29516</v>
      </c>
      <c r="AB55" s="37">
        <v>18084</v>
      </c>
      <c r="AC55" s="37">
        <v>15233</v>
      </c>
      <c r="AD55" s="37">
        <v>17133</v>
      </c>
      <c r="AE55" s="37">
        <v>16864</v>
      </c>
      <c r="AF55" s="37">
        <v>19641</v>
      </c>
      <c r="AG55" s="37">
        <v>25080</v>
      </c>
      <c r="AH55" s="37">
        <v>30543</v>
      </c>
      <c r="AI55" s="37">
        <v>18039</v>
      </c>
      <c r="AJ55" s="37">
        <v>16105</v>
      </c>
      <c r="AK55" s="37">
        <v>24797</v>
      </c>
      <c r="AL55" s="37">
        <v>21683</v>
      </c>
      <c r="AM55" s="37">
        <v>26211</v>
      </c>
      <c r="AN55" s="37">
        <v>17843</v>
      </c>
      <c r="AO55" s="37">
        <v>26467</v>
      </c>
      <c r="AP55" s="37">
        <v>17390</v>
      </c>
      <c r="AQ55" s="37">
        <v>15329</v>
      </c>
      <c r="AR55" s="37">
        <v>15823</v>
      </c>
      <c r="AS55" s="37">
        <v>18027</v>
      </c>
      <c r="AT55" s="37">
        <v>22544</v>
      </c>
      <c r="AU55" s="37">
        <v>26649</v>
      </c>
      <c r="AV55" s="37">
        <v>32307</v>
      </c>
      <c r="AW55" s="37">
        <v>18192</v>
      </c>
      <c r="AX55" s="37">
        <v>15680</v>
      </c>
      <c r="AY55" s="37">
        <v>20281</v>
      </c>
      <c r="AZ55" s="37">
        <v>19019</v>
      </c>
      <c r="BA55" s="37">
        <v>22863</v>
      </c>
      <c r="BB55" s="37">
        <v>25865</v>
      </c>
      <c r="BC55" s="37">
        <v>25655</v>
      </c>
      <c r="BD55" s="37">
        <v>18371</v>
      </c>
      <c r="BE55" s="37">
        <v>14641</v>
      </c>
      <c r="BF55" s="37">
        <v>18136</v>
      </c>
      <c r="BG55" s="37">
        <v>18285</v>
      </c>
      <c r="BH55" s="37">
        <v>19896</v>
      </c>
      <c r="BI55" s="37">
        <v>22638</v>
      </c>
      <c r="BJ55" s="37">
        <v>25835</v>
      </c>
      <c r="BK55" s="37">
        <v>15796</v>
      </c>
      <c r="BL55" s="37">
        <v>13682</v>
      </c>
      <c r="BM55" s="37">
        <v>16293</v>
      </c>
      <c r="BN55" s="37">
        <v>19667</v>
      </c>
      <c r="BO55" s="37">
        <v>25843</v>
      </c>
      <c r="BP55" s="37">
        <v>32037</v>
      </c>
      <c r="BQ55" s="37">
        <v>31605</v>
      </c>
      <c r="BR55" s="37">
        <v>17924</v>
      </c>
      <c r="BS55" s="37">
        <v>14858</v>
      </c>
      <c r="BT55" s="37">
        <v>19513</v>
      </c>
      <c r="BU55" s="37">
        <v>17999</v>
      </c>
      <c r="BV55" s="37">
        <v>21913</v>
      </c>
      <c r="BW55" s="37">
        <v>24902</v>
      </c>
      <c r="BX55" s="37">
        <v>30562</v>
      </c>
      <c r="BY55" s="37">
        <v>16932</v>
      </c>
      <c r="BZ55" s="37">
        <v>14010</v>
      </c>
      <c r="CA55" s="37">
        <v>17428</v>
      </c>
      <c r="CB55" s="37">
        <v>18402</v>
      </c>
      <c r="CC55" s="37">
        <v>25686</v>
      </c>
      <c r="CD55" s="37">
        <v>30201</v>
      </c>
      <c r="CE55" s="37">
        <v>30843</v>
      </c>
      <c r="CF55" s="37">
        <v>17360</v>
      </c>
      <c r="CG55" s="37">
        <v>15032</v>
      </c>
      <c r="CH55" s="37">
        <v>17736</v>
      </c>
      <c r="CI55" s="37">
        <v>18781</v>
      </c>
      <c r="CJ55" s="37">
        <v>22511</v>
      </c>
      <c r="CK55" s="37">
        <v>24916</v>
      </c>
      <c r="CL55" s="37">
        <v>28109</v>
      </c>
      <c r="CM55" s="37">
        <v>16118</v>
      </c>
      <c r="CN55" s="37">
        <v>14328</v>
      </c>
      <c r="CO55" s="37">
        <v>17225</v>
      </c>
      <c r="CP55" s="37">
        <v>17463</v>
      </c>
    </row>
    <row r="56" spans="2:94" x14ac:dyDescent="0.2">
      <c r="B56" s="25" t="str">
        <f t="shared" si="4"/>
      </c>
      <c r="C56" s="37" t="s">
        <v>27</v>
      </c>
      <c r="D56" s="37" t="s">
        <v>4</v>
      </c>
      <c r="E56" s="37">
        <v>7232</v>
      </c>
      <c r="F56" s="37">
        <v>9612</v>
      </c>
      <c r="G56" s="37">
        <v>6683</v>
      </c>
      <c r="H56" s="37">
        <v>4685</v>
      </c>
      <c r="I56" s="37">
        <v>6448</v>
      </c>
      <c r="J56" s="37">
        <v>5554</v>
      </c>
      <c r="K56" s="37">
        <v>6630</v>
      </c>
      <c r="L56" s="37">
        <v>7689</v>
      </c>
      <c r="M56" s="37">
        <v>9066</v>
      </c>
      <c r="N56" s="37">
        <v>4892</v>
      </c>
      <c r="O56" s="37">
        <v>3936</v>
      </c>
      <c r="P56" s="37">
        <v>4906</v>
      </c>
      <c r="Q56" s="37">
        <v>4725</v>
      </c>
      <c r="R56" s="37">
        <v>6041</v>
      </c>
      <c r="S56" s="37">
        <v>7828</v>
      </c>
      <c r="T56" s="37">
        <v>9754</v>
      </c>
      <c r="U56" s="37">
        <v>4992</v>
      </c>
      <c r="V56" s="37">
        <v>3733</v>
      </c>
      <c r="W56" s="37">
        <v>4929</v>
      </c>
      <c r="X56" s="37">
        <v>5461</v>
      </c>
      <c r="Y56" s="37">
        <v>5872</v>
      </c>
      <c r="Z56" s="37">
        <v>6647</v>
      </c>
      <c r="AA56" s="37">
        <v>8788</v>
      </c>
      <c r="AB56" s="37">
        <v>5103</v>
      </c>
      <c r="AC56" s="37">
        <v>3973</v>
      </c>
      <c r="AD56" s="37">
        <v>4589</v>
      </c>
      <c r="AE56" s="37">
        <v>4828</v>
      </c>
      <c r="AF56" s="37">
        <v>5526</v>
      </c>
      <c r="AG56" s="37">
        <v>7028</v>
      </c>
      <c r="AH56" s="37">
        <v>8830</v>
      </c>
      <c r="AI56" s="37">
        <v>5502</v>
      </c>
      <c r="AJ56" s="37">
        <v>4444</v>
      </c>
      <c r="AK56" s="37">
        <v>7775</v>
      </c>
      <c r="AL56" s="37">
        <v>6522</v>
      </c>
      <c r="AM56" s="37">
        <v>8938</v>
      </c>
      <c r="AN56" s="37">
        <v>5632</v>
      </c>
      <c r="AO56" s="37">
        <v>7975</v>
      </c>
      <c r="AP56" s="37">
        <v>5063</v>
      </c>
      <c r="AQ56" s="37">
        <v>4193</v>
      </c>
      <c r="AR56" s="37">
        <v>5052</v>
      </c>
      <c r="AS56" s="37">
        <v>4859</v>
      </c>
      <c r="AT56" s="37">
        <v>6686</v>
      </c>
      <c r="AU56" s="37">
        <v>7807</v>
      </c>
      <c r="AV56" s="37">
        <v>9381</v>
      </c>
      <c r="AW56" s="37">
        <v>5037</v>
      </c>
      <c r="AX56" s="37">
        <v>4490</v>
      </c>
      <c r="AY56" s="37">
        <v>5406</v>
      </c>
      <c r="AZ56" s="37">
        <v>5431</v>
      </c>
      <c r="BA56" s="37">
        <v>6796</v>
      </c>
      <c r="BB56" s="37">
        <v>7527</v>
      </c>
      <c r="BC56" s="37">
        <v>8280</v>
      </c>
      <c r="BD56" s="37">
        <v>5364</v>
      </c>
      <c r="BE56" s="37">
        <v>4051</v>
      </c>
      <c r="BF56" s="37">
        <v>4719</v>
      </c>
      <c r="BG56" s="37">
        <v>4853</v>
      </c>
      <c r="BH56" s="37">
        <v>5753</v>
      </c>
      <c r="BI56" s="37">
        <v>6436</v>
      </c>
      <c r="BJ56" s="37">
        <v>7925</v>
      </c>
      <c r="BK56" s="37">
        <v>4550</v>
      </c>
      <c r="BL56" s="37">
        <v>3655</v>
      </c>
      <c r="BM56" s="37">
        <v>4356</v>
      </c>
      <c r="BN56" s="37">
        <v>5784</v>
      </c>
      <c r="BO56" s="37">
        <v>7278</v>
      </c>
      <c r="BP56" s="37">
        <v>10776</v>
      </c>
      <c r="BQ56" s="37">
        <v>10641</v>
      </c>
      <c r="BR56" s="37">
        <v>5593</v>
      </c>
      <c r="BS56" s="37">
        <v>4274</v>
      </c>
      <c r="BT56" s="37">
        <v>5367</v>
      </c>
      <c r="BU56" s="37">
        <v>5095</v>
      </c>
      <c r="BV56" s="37">
        <v>6533</v>
      </c>
      <c r="BW56" s="37">
        <v>7408</v>
      </c>
      <c r="BX56" s="37">
        <v>9135</v>
      </c>
      <c r="BY56" s="37">
        <v>4897</v>
      </c>
      <c r="BZ56" s="37">
        <v>3957</v>
      </c>
      <c r="CA56" s="37">
        <v>4756</v>
      </c>
      <c r="CB56" s="37">
        <v>5180</v>
      </c>
      <c r="CC56" s="37">
        <v>7238</v>
      </c>
      <c r="CD56" s="37">
        <v>8908</v>
      </c>
      <c r="CE56" s="37">
        <v>9291</v>
      </c>
      <c r="CF56" s="37">
        <v>5007</v>
      </c>
      <c r="CG56" s="37">
        <v>3986</v>
      </c>
      <c r="CH56" s="37">
        <v>4756</v>
      </c>
      <c r="CI56" s="37">
        <v>5125</v>
      </c>
      <c r="CJ56" s="37">
        <v>6322</v>
      </c>
      <c r="CK56" s="37">
        <v>7322</v>
      </c>
      <c r="CL56" s="37">
        <v>8189</v>
      </c>
      <c r="CM56" s="37">
        <v>4665</v>
      </c>
      <c r="CN56" s="37">
        <v>3882</v>
      </c>
      <c r="CO56" s="37">
        <v>4826</v>
      </c>
      <c r="CP56" s="37">
        <v>4740</v>
      </c>
    </row>
    <row r="57" spans="2:94" x14ac:dyDescent="0.2">
      <c r="B57" s="25" t="str">
        <f t="shared" si="4"/>
      </c>
      <c r="C57" s="37" t="s">
        <v>28</v>
      </c>
      <c r="D57" s="37" t="s">
        <v>3</v>
      </c>
      <c r="E57" s="37">
        <v>24674</v>
      </c>
      <c r="F57" s="37">
        <v>30665</v>
      </c>
      <c r="G57" s="37">
        <v>21255</v>
      </c>
      <c r="H57" s="37">
        <v>15618</v>
      </c>
      <c r="I57" s="37">
        <v>19421</v>
      </c>
      <c r="J57" s="37">
        <v>18266</v>
      </c>
      <c r="K57" s="37">
        <v>22416</v>
      </c>
      <c r="L57" s="37">
        <v>24685</v>
      </c>
      <c r="M57" s="37">
        <v>29617</v>
      </c>
      <c r="N57" s="37">
        <v>16212</v>
      </c>
      <c r="O57" s="37">
        <v>13508</v>
      </c>
      <c r="P57" s="37">
        <v>17274</v>
      </c>
      <c r="Q57" s="37">
        <v>16413</v>
      </c>
      <c r="R57" s="37">
        <v>20815</v>
      </c>
      <c r="S57" s="37">
        <v>26862</v>
      </c>
      <c r="T57" s="37">
        <v>32228</v>
      </c>
      <c r="U57" s="37">
        <v>17098</v>
      </c>
      <c r="V57" s="37">
        <v>13175</v>
      </c>
      <c r="W57" s="37">
        <v>18008</v>
      </c>
      <c r="X57" s="37">
        <v>19124</v>
      </c>
      <c r="Y57" s="37">
        <v>19943</v>
      </c>
      <c r="Z57" s="37">
        <v>22159</v>
      </c>
      <c r="AA57" s="37">
        <v>29002</v>
      </c>
      <c r="AB57" s="37">
        <v>17437</v>
      </c>
      <c r="AC57" s="37">
        <v>14202</v>
      </c>
      <c r="AD57" s="37">
        <v>16632</v>
      </c>
      <c r="AE57" s="37">
        <v>16458</v>
      </c>
      <c r="AF57" s="37">
        <v>19140</v>
      </c>
      <c r="AG57" s="37">
        <v>24524</v>
      </c>
      <c r="AH57" s="37">
        <v>30012</v>
      </c>
      <c r="AI57" s="37">
        <v>17669</v>
      </c>
      <c r="AJ57" s="37">
        <v>15711</v>
      </c>
      <c r="AK57" s="37">
        <v>24296</v>
      </c>
      <c r="AL57" s="37">
        <v>21193</v>
      </c>
      <c r="AM57" s="37">
        <v>25794</v>
      </c>
      <c r="AN57" s="37">
        <v>17568</v>
      </c>
      <c r="AO57" s="37">
        <v>25943</v>
      </c>
      <c r="AP57" s="37">
        <v>16942</v>
      </c>
      <c r="AQ57" s="37">
        <v>14896</v>
      </c>
      <c r="AR57" s="37">
        <v>15375</v>
      </c>
      <c r="AS57" s="37">
        <v>17565</v>
      </c>
      <c r="AT57" s="37">
        <v>22053</v>
      </c>
      <c r="AU57" s="37">
        <v>26131</v>
      </c>
      <c r="AV57" s="37">
        <v>31528</v>
      </c>
      <c r="AW57" s="37">
        <v>17780</v>
      </c>
      <c r="AX57" s="37">
        <v>15330</v>
      </c>
      <c r="AY57" s="37">
        <v>19783</v>
      </c>
      <c r="AZ57" s="37">
        <v>18590</v>
      </c>
      <c r="BA57" s="37">
        <v>22341</v>
      </c>
      <c r="BB57" s="37">
        <v>25344</v>
      </c>
      <c r="BC57" s="37">
        <v>25198</v>
      </c>
      <c r="BD57" s="37">
        <v>17948</v>
      </c>
      <c r="BE57" s="37">
        <v>14242</v>
      </c>
      <c r="BF57" s="37">
        <v>17683</v>
      </c>
      <c r="BG57" s="37">
        <v>17797</v>
      </c>
      <c r="BH57" s="37">
        <v>19433</v>
      </c>
      <c r="BI57" s="37">
        <v>22165</v>
      </c>
      <c r="BJ57" s="37">
        <v>25308</v>
      </c>
      <c r="BK57" s="37">
        <v>15421</v>
      </c>
      <c r="BL57" s="37">
        <v>13331</v>
      </c>
      <c r="BM57" s="37">
        <v>15842</v>
      </c>
      <c r="BN57" s="37">
        <v>19235</v>
      </c>
      <c r="BO57" s="37">
        <v>25310</v>
      </c>
      <c r="BP57" s="37">
        <v>28251</v>
      </c>
      <c r="BQ57" s="37">
        <v>31045</v>
      </c>
      <c r="BR57" s="37">
        <v>17501</v>
      </c>
      <c r="BS57" s="37">
        <v>14482</v>
      </c>
      <c r="BT57" s="37">
        <v>19002</v>
      </c>
      <c r="BU57" s="37">
        <v>17521</v>
      </c>
      <c r="BV57" s="37">
        <v>21423</v>
      </c>
      <c r="BW57" s="37">
        <v>24340</v>
      </c>
      <c r="BX57" s="37">
        <v>30033</v>
      </c>
      <c r="BY57" s="37">
        <v>16516</v>
      </c>
      <c r="BZ57" s="37">
        <v>13583</v>
      </c>
      <c r="CA57" s="37">
        <v>16908</v>
      </c>
      <c r="CB57" s="37">
        <v>17769</v>
      </c>
      <c r="CC57" s="37">
        <v>25136</v>
      </c>
      <c r="CD57" s="37">
        <v>29645</v>
      </c>
      <c r="CE57" s="37">
        <v>30317</v>
      </c>
      <c r="CF57" s="37">
        <v>16939</v>
      </c>
      <c r="CG57" s="37">
        <v>14611</v>
      </c>
      <c r="CH57" s="37">
        <v>17214</v>
      </c>
      <c r="CI57" s="37">
        <v>18297</v>
      </c>
      <c r="CJ57" s="37">
        <v>21971</v>
      </c>
      <c r="CK57" s="37">
        <v>24398</v>
      </c>
      <c r="CL57" s="37">
        <v>27570</v>
      </c>
      <c r="CM57" s="37">
        <v>15700</v>
      </c>
      <c r="CN57" s="37">
        <v>13925</v>
      </c>
      <c r="CO57" s="37">
        <v>16786</v>
      </c>
      <c r="CP57" s="37">
        <v>16922</v>
      </c>
    </row>
    <row r="58" spans="2:94" x14ac:dyDescent="0.2">
      <c r="B58" s="25" t="str">
        <f t="shared" si="4"/>
      </c>
      <c r="C58" s="37" t="s">
        <v>28</v>
      </c>
      <c r="D58" s="37" t="s">
        <v>4</v>
      </c>
      <c r="E58" s="37">
        <v>7148</v>
      </c>
      <c r="F58" s="37">
        <v>9531</v>
      </c>
      <c r="G58" s="37">
        <v>6601</v>
      </c>
      <c r="H58" s="37">
        <v>4638</v>
      </c>
      <c r="I58" s="37">
        <v>6365</v>
      </c>
      <c r="J58" s="37">
        <v>5455</v>
      </c>
      <c r="K58" s="37">
        <v>6555</v>
      </c>
      <c r="L58" s="37">
        <v>7636</v>
      </c>
      <c r="M58" s="37">
        <v>8997</v>
      </c>
      <c r="N58" s="37">
        <v>4840</v>
      </c>
      <c r="O58" s="37">
        <v>3878</v>
      </c>
      <c r="P58" s="37">
        <v>4829</v>
      </c>
      <c r="Q58" s="37">
        <v>4632</v>
      </c>
      <c r="R58" s="37">
        <v>5979</v>
      </c>
      <c r="S58" s="37">
        <v>7764</v>
      </c>
      <c r="T58" s="37">
        <v>9665</v>
      </c>
      <c r="U58" s="37">
        <v>4930</v>
      </c>
      <c r="V58" s="37">
        <v>3695</v>
      </c>
      <c r="W58" s="37">
        <v>4851</v>
      </c>
      <c r="X58" s="37">
        <v>5392</v>
      </c>
      <c r="Y58" s="37">
        <v>5790</v>
      </c>
      <c r="Z58" s="37">
        <v>6568</v>
      </c>
      <c r="AA58" s="37">
        <v>8720</v>
      </c>
      <c r="AB58" s="37">
        <v>4976</v>
      </c>
      <c r="AC58" s="37">
        <v>3740</v>
      </c>
      <c r="AD58" s="37">
        <v>4518</v>
      </c>
      <c r="AE58" s="37">
        <v>4746</v>
      </c>
      <c r="AF58" s="37">
        <v>5468</v>
      </c>
      <c r="AG58" s="37">
        <v>6959</v>
      </c>
      <c r="AH58" s="37">
        <v>8743</v>
      </c>
      <c r="AI58" s="37">
        <v>5450</v>
      </c>
      <c r="AJ58" s="37">
        <v>4385</v>
      </c>
      <c r="AK58" s="37">
        <v>7673</v>
      </c>
      <c r="AL58" s="37">
        <v>6436</v>
      </c>
      <c r="AM58" s="37">
        <v>8856</v>
      </c>
      <c r="AN58" s="37">
        <v>5597</v>
      </c>
      <c r="AO58" s="37">
        <v>7890</v>
      </c>
      <c r="AP58" s="37">
        <v>4995</v>
      </c>
      <c r="AQ58" s="37">
        <v>4121</v>
      </c>
      <c r="AR58" s="37">
        <v>4951</v>
      </c>
      <c r="AS58" s="37">
        <v>4776</v>
      </c>
      <c r="AT58" s="37">
        <v>6612</v>
      </c>
      <c r="AU58" s="37">
        <v>7754</v>
      </c>
      <c r="AV58" s="37">
        <v>9198</v>
      </c>
      <c r="AW58" s="37">
        <v>4974</v>
      </c>
      <c r="AX58" s="37">
        <v>4419</v>
      </c>
      <c r="AY58" s="37">
        <v>5338</v>
      </c>
      <c r="AZ58" s="37">
        <v>5342</v>
      </c>
      <c r="BA58" s="37">
        <v>6709</v>
      </c>
      <c r="BB58" s="37">
        <v>7457</v>
      </c>
      <c r="BC58" s="37">
        <v>8178</v>
      </c>
      <c r="BD58" s="37">
        <v>5283</v>
      </c>
      <c r="BE58" s="37">
        <v>3979</v>
      </c>
      <c r="BF58" s="37">
        <v>4646</v>
      </c>
      <c r="BG58" s="37">
        <v>4786</v>
      </c>
      <c r="BH58" s="37">
        <v>5673</v>
      </c>
      <c r="BI58" s="37">
        <v>6361</v>
      </c>
      <c r="BJ58" s="37">
        <v>7810</v>
      </c>
      <c r="BK58" s="37">
        <v>4461</v>
      </c>
      <c r="BL58" s="37">
        <v>3596</v>
      </c>
      <c r="BM58" s="37">
        <v>4276</v>
      </c>
      <c r="BN58" s="37">
        <v>5701</v>
      </c>
      <c r="BO58" s="37">
        <v>7172</v>
      </c>
      <c r="BP58" s="37">
        <v>9510</v>
      </c>
      <c r="BQ58" s="37">
        <v>10557</v>
      </c>
      <c r="BR58" s="37">
        <v>5514</v>
      </c>
      <c r="BS58" s="37">
        <v>4211</v>
      </c>
      <c r="BT58" s="37">
        <v>5279</v>
      </c>
      <c r="BU58" s="37">
        <v>5011</v>
      </c>
      <c r="BV58" s="37">
        <v>6438</v>
      </c>
      <c r="BW58" s="37">
        <v>7326</v>
      </c>
      <c r="BX58" s="37">
        <v>9044</v>
      </c>
      <c r="BY58" s="37">
        <v>4803</v>
      </c>
      <c r="BZ58" s="37">
        <v>3895</v>
      </c>
      <c r="CA58" s="37">
        <v>4678</v>
      </c>
      <c r="CB58" s="37">
        <v>5037</v>
      </c>
      <c r="CC58" s="37">
        <v>7151</v>
      </c>
      <c r="CD58" s="37">
        <v>8801</v>
      </c>
      <c r="CE58" s="37">
        <v>9196</v>
      </c>
      <c r="CF58" s="37">
        <v>4953</v>
      </c>
      <c r="CG58" s="37">
        <v>3923</v>
      </c>
      <c r="CH58" s="37">
        <v>4691</v>
      </c>
      <c r="CI58" s="37">
        <v>5057</v>
      </c>
      <c r="CJ58" s="37">
        <v>6236</v>
      </c>
      <c r="CK58" s="37">
        <v>7226</v>
      </c>
      <c r="CL58" s="37">
        <v>8075</v>
      </c>
      <c r="CM58" s="37">
        <v>4560</v>
      </c>
      <c r="CN58" s="37">
        <v>3805</v>
      </c>
      <c r="CO58" s="37">
        <v>4737</v>
      </c>
      <c r="CP58" s="37">
        <v>4665</v>
      </c>
    </row>
    <row r="59" spans="2:94" x14ac:dyDescent="0.2">
      <c r="B59" s="25" t="str">
        <f t="shared" si="4"/>
      </c>
      <c r="C59" s="37" t="s">
        <v>29</v>
      </c>
      <c r="D59" s="37" t="s">
        <v>3</v>
      </c>
      <c r="E59" s="37">
        <v>1</v>
      </c>
      <c r="F59" s="37">
        <v>0</v>
      </c>
      <c r="G59" s="37">
        <v>0</v>
      </c>
      <c r="H59" s="37">
        <v>0</v>
      </c>
      <c r="I59" s="37">
        <v>1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1</v>
      </c>
      <c r="Q59" s="37">
        <v>0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0</v>
      </c>
      <c r="Y59" s="37">
        <v>1</v>
      </c>
      <c r="Z59" s="37">
        <v>0</v>
      </c>
      <c r="AA59" s="37">
        <v>0</v>
      </c>
      <c r="AB59" s="37">
        <v>1</v>
      </c>
      <c r="AC59" s="37">
        <v>0</v>
      </c>
      <c r="AD59" s="37">
        <v>0</v>
      </c>
      <c r="AE59" s="37">
        <v>0</v>
      </c>
      <c r="AF59" s="37">
        <v>0</v>
      </c>
      <c r="AG59" s="37">
        <v>1</v>
      </c>
      <c r="AH59" s="37">
        <v>0</v>
      </c>
      <c r="AI59" s="37">
        <v>1</v>
      </c>
      <c r="AJ59" s="37">
        <v>0</v>
      </c>
      <c r="AK59" s="37">
        <v>0</v>
      </c>
      <c r="AL59" s="37">
        <v>0</v>
      </c>
      <c r="AM59" s="37">
        <v>0</v>
      </c>
      <c r="AN59" s="37">
        <v>0</v>
      </c>
      <c r="AO59" s="37">
        <v>0</v>
      </c>
      <c r="AP59" s="37">
        <v>0</v>
      </c>
      <c r="AQ59" s="37">
        <v>0</v>
      </c>
      <c r="AR59" s="37">
        <v>0</v>
      </c>
      <c r="AS59" s="37">
        <v>1</v>
      </c>
      <c r="AT59" s="37">
        <v>0</v>
      </c>
      <c r="AU59" s="37">
        <v>0</v>
      </c>
      <c r="AV59" s="37">
        <v>0</v>
      </c>
      <c r="AW59" s="37">
        <v>0</v>
      </c>
      <c r="AX59" s="37">
        <v>0</v>
      </c>
      <c r="AY59" s="37">
        <v>0</v>
      </c>
      <c r="AZ59" s="37">
        <v>0</v>
      </c>
      <c r="BA59" s="37">
        <v>0</v>
      </c>
      <c r="BB59" s="37">
        <v>0</v>
      </c>
      <c r="BC59" s="37">
        <v>0</v>
      </c>
      <c r="BD59" s="37">
        <v>1</v>
      </c>
      <c r="BE59" s="37">
        <v>0</v>
      </c>
      <c r="BF59" s="37">
        <v>0</v>
      </c>
      <c r="BG59" s="37">
        <v>1</v>
      </c>
      <c r="BH59" s="37">
        <v>0</v>
      </c>
      <c r="BI59" s="37">
        <v>0</v>
      </c>
      <c r="BJ59" s="37">
        <v>0</v>
      </c>
      <c r="BK59" s="37">
        <v>0</v>
      </c>
      <c r="BL59" s="37">
        <v>1</v>
      </c>
      <c r="BM59" s="37">
        <v>1</v>
      </c>
      <c r="BN59" s="37">
        <v>0</v>
      </c>
      <c r="BO59" s="37">
        <v>0</v>
      </c>
      <c r="BP59" s="37">
        <v>0</v>
      </c>
      <c r="BQ59" s="37">
        <v>0</v>
      </c>
      <c r="BR59" s="37">
        <v>0</v>
      </c>
      <c r="BS59" s="37">
        <v>0</v>
      </c>
      <c r="BT59" s="37">
        <v>0</v>
      </c>
      <c r="BU59" s="37">
        <v>0</v>
      </c>
      <c r="BV59" s="37">
        <v>0</v>
      </c>
      <c r="BW59" s="37">
        <v>1</v>
      </c>
      <c r="BX59" s="37">
        <v>0</v>
      </c>
      <c r="BY59" s="37">
        <v>1</v>
      </c>
      <c r="BZ59" s="37">
        <v>0</v>
      </c>
      <c r="CA59" s="37">
        <v>0</v>
      </c>
      <c r="CB59" s="37">
        <v>1</v>
      </c>
      <c r="CC59" s="37">
        <v>0</v>
      </c>
      <c r="CD59" s="37">
        <v>0</v>
      </c>
      <c r="CE59" s="37">
        <v>2</v>
      </c>
      <c r="CF59" s="37">
        <v>0</v>
      </c>
      <c r="CG59" s="37">
        <v>0</v>
      </c>
      <c r="CH59" s="37">
        <v>1</v>
      </c>
      <c r="CI59" s="37">
        <v>1</v>
      </c>
      <c r="CJ59" s="37">
        <v>0</v>
      </c>
      <c r="CK59" s="37">
        <v>1</v>
      </c>
      <c r="CL59" s="37">
        <v>1</v>
      </c>
      <c r="CM59" s="37">
        <v>1</v>
      </c>
      <c r="CN59" s="37">
        <v>1</v>
      </c>
      <c r="CO59" s="37">
        <v>0</v>
      </c>
      <c r="CP59" s="37">
        <v>0</v>
      </c>
    </row>
    <row r="60" spans="2:94" x14ac:dyDescent="0.2">
      <c r="B60" s="25" t="str">
        <f t="shared" si="4"/>
      </c>
      <c r="C60" s="37" t="s">
        <v>29</v>
      </c>
      <c r="D60" s="37" t="s">
        <v>4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  <c r="AI60" s="37">
        <v>0</v>
      </c>
      <c r="AJ60" s="37">
        <v>0</v>
      </c>
      <c r="AK60" s="37">
        <v>0</v>
      </c>
      <c r="AL60" s="37">
        <v>0</v>
      </c>
      <c r="AM60" s="37">
        <v>0</v>
      </c>
      <c r="AN60" s="37">
        <v>0</v>
      </c>
      <c r="AO60" s="37">
        <v>0</v>
      </c>
      <c r="AP60" s="37">
        <v>0</v>
      </c>
      <c r="AQ60" s="37">
        <v>0</v>
      </c>
      <c r="AR60" s="37">
        <v>0</v>
      </c>
      <c r="AS60" s="37">
        <v>0</v>
      </c>
      <c r="AT60" s="37">
        <v>0</v>
      </c>
      <c r="AU60" s="37">
        <v>0</v>
      </c>
      <c r="AV60" s="37">
        <v>0</v>
      </c>
      <c r="AW60" s="37">
        <v>0</v>
      </c>
      <c r="AX60" s="37">
        <v>0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0</v>
      </c>
      <c r="BF60" s="37">
        <v>0</v>
      </c>
      <c r="BG60" s="37">
        <v>0</v>
      </c>
      <c r="BH60" s="37">
        <v>0</v>
      </c>
      <c r="BI60" s="37">
        <v>0</v>
      </c>
      <c r="BJ60" s="37">
        <v>0</v>
      </c>
      <c r="BK60" s="37">
        <v>0</v>
      </c>
      <c r="BL60" s="37">
        <v>0</v>
      </c>
      <c r="BM60" s="37">
        <v>0</v>
      </c>
      <c r="BN60" s="37">
        <v>0</v>
      </c>
      <c r="BO60" s="37">
        <v>0</v>
      </c>
      <c r="BP60" s="37">
        <v>0</v>
      </c>
      <c r="BQ60" s="37">
        <v>0</v>
      </c>
      <c r="BR60" s="37">
        <v>0</v>
      </c>
      <c r="BS60" s="37">
        <v>0</v>
      </c>
      <c r="BT60" s="37">
        <v>0</v>
      </c>
      <c r="BU60" s="37">
        <v>0</v>
      </c>
      <c r="BV60" s="37">
        <v>0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0</v>
      </c>
      <c r="CD60" s="37">
        <v>0</v>
      </c>
      <c r="CE60" s="37">
        <v>0</v>
      </c>
      <c r="CF60" s="37">
        <v>0</v>
      </c>
      <c r="CG60" s="37">
        <v>0</v>
      </c>
      <c r="CH60" s="37">
        <v>0</v>
      </c>
      <c r="CI60" s="37">
        <v>0</v>
      </c>
      <c r="CJ60" s="37">
        <v>0</v>
      </c>
      <c r="CK60" s="37">
        <v>0</v>
      </c>
      <c r="CL60" s="37">
        <v>0</v>
      </c>
      <c r="CM60" s="37">
        <v>0</v>
      </c>
      <c r="CN60" s="37">
        <v>0</v>
      </c>
      <c r="CO60" s="37">
        <v>0</v>
      </c>
      <c r="CP60" s="37">
        <v>0</v>
      </c>
    </row>
    <row r="61" spans="2:94" x14ac:dyDescent="0.2">
      <c r="B61" s="25" t="str">
        <f t="shared" si="4"/>
      </c>
      <c r="C61" s="37" t="s">
        <v>30</v>
      </c>
      <c r="D61" s="25" t="s">
        <v>3</v>
      </c>
      <c r="E61" s="25">
        <v>4</v>
      </c>
      <c r="F61" s="25">
        <v>3</v>
      </c>
      <c r="G61" s="25">
        <v>1</v>
      </c>
      <c r="H61" s="25">
        <v>0</v>
      </c>
      <c r="I61" s="25">
        <v>1</v>
      </c>
      <c r="J61" s="25">
        <v>2</v>
      </c>
      <c r="K61" s="25">
        <v>1</v>
      </c>
      <c r="L61" s="25">
        <v>3</v>
      </c>
      <c r="M61" s="25">
        <v>4</v>
      </c>
      <c r="N61" s="25">
        <v>1</v>
      </c>
      <c r="O61" s="25">
        <v>2</v>
      </c>
      <c r="P61" s="25">
        <v>0</v>
      </c>
      <c r="Q61" s="25">
        <v>4</v>
      </c>
      <c r="R61" s="25">
        <v>3</v>
      </c>
      <c r="S61" s="25">
        <v>0</v>
      </c>
      <c r="T61" s="25">
        <v>3</v>
      </c>
      <c r="U61" s="25">
        <v>0</v>
      </c>
      <c r="V61" s="25">
        <v>1</v>
      </c>
      <c r="W61" s="25">
        <v>1</v>
      </c>
      <c r="X61" s="25">
        <v>4</v>
      </c>
      <c r="Y61" s="25">
        <v>1</v>
      </c>
      <c r="Z61" s="25">
        <v>3</v>
      </c>
      <c r="AA61" s="25">
        <v>0</v>
      </c>
      <c r="AB61" s="25">
        <v>2</v>
      </c>
      <c r="AC61" s="25">
        <v>3</v>
      </c>
      <c r="AD61" s="25">
        <v>1</v>
      </c>
      <c r="AE61" s="25">
        <v>1</v>
      </c>
      <c r="AF61" s="25">
        <v>3</v>
      </c>
      <c r="AG61" s="25">
        <v>4</v>
      </c>
      <c r="AH61" s="25">
        <v>0</v>
      </c>
      <c r="AI61" s="25">
        <v>2</v>
      </c>
      <c r="AJ61" s="25">
        <v>3</v>
      </c>
      <c r="AK61" s="25">
        <v>2</v>
      </c>
      <c r="AL61" s="25">
        <v>2</v>
      </c>
      <c r="AM61" s="25">
        <v>1</v>
      </c>
      <c r="AN61" s="25">
        <v>0</v>
      </c>
      <c r="AO61" s="25">
        <v>2</v>
      </c>
      <c r="AP61" s="25">
        <v>2</v>
      </c>
      <c r="AQ61" s="25">
        <v>3</v>
      </c>
      <c r="AR61" s="25">
        <v>1</v>
      </c>
      <c r="AS61" s="25">
        <v>1</v>
      </c>
      <c r="AT61" s="25">
        <v>2</v>
      </c>
      <c r="AU61" s="25">
        <v>2</v>
      </c>
      <c r="AV61" s="25">
        <v>4</v>
      </c>
      <c r="AW61" s="25">
        <v>1</v>
      </c>
      <c r="AX61" s="25">
        <v>0</v>
      </c>
      <c r="AY61" s="25">
        <v>0</v>
      </c>
      <c r="AZ61" s="25">
        <v>0</v>
      </c>
      <c r="BA61" s="25">
        <v>3</v>
      </c>
      <c r="BB61" s="25">
        <v>2</v>
      </c>
      <c r="BC61" s="25">
        <v>1</v>
      </c>
      <c r="BD61" s="25">
        <v>2</v>
      </c>
      <c r="BE61" s="25">
        <v>0</v>
      </c>
      <c r="BF61" s="25">
        <v>2</v>
      </c>
      <c r="BG61" s="25">
        <v>1</v>
      </c>
      <c r="BH61" s="25">
        <v>2</v>
      </c>
      <c r="BI61" s="25">
        <v>2</v>
      </c>
      <c r="BJ61" s="25">
        <v>0</v>
      </c>
      <c r="BK61" s="25">
        <v>2</v>
      </c>
      <c r="BL61" s="25">
        <v>0</v>
      </c>
      <c r="BM61" s="25">
        <v>1</v>
      </c>
      <c r="BN61" s="25">
        <v>1</v>
      </c>
      <c r="BO61" s="25">
        <v>2</v>
      </c>
      <c r="BP61" s="25">
        <v>2</v>
      </c>
      <c r="BQ61" s="25">
        <v>3</v>
      </c>
      <c r="BR61" s="25">
        <v>1</v>
      </c>
      <c r="BS61" s="25">
        <v>3</v>
      </c>
      <c r="BT61" s="25">
        <v>1</v>
      </c>
      <c r="BU61" s="25">
        <v>1</v>
      </c>
      <c r="BV61" s="25">
        <v>2</v>
      </c>
      <c r="BW61" s="25">
        <v>2</v>
      </c>
      <c r="BX61" s="25">
        <v>0</v>
      </c>
      <c r="BY61" s="25">
        <v>1</v>
      </c>
      <c r="BZ61" s="25">
        <v>0</v>
      </c>
      <c r="CA61" s="25">
        <v>25</v>
      </c>
      <c r="CB61" s="25">
        <v>2</v>
      </c>
      <c r="CC61" s="25">
        <v>1</v>
      </c>
      <c r="CD61" s="25">
        <v>2</v>
      </c>
      <c r="CE61" s="25">
        <v>3</v>
      </c>
      <c r="CF61" s="25">
        <v>0</v>
      </c>
      <c r="CG61" s="25">
        <v>17</v>
      </c>
      <c r="CH61" s="25">
        <v>2</v>
      </c>
      <c r="CI61" s="25">
        <v>1</v>
      </c>
      <c r="CJ61" s="25">
        <v>4</v>
      </c>
      <c r="CK61" s="25">
        <v>2</v>
      </c>
      <c r="CL61" s="25">
        <v>4</v>
      </c>
      <c r="CM61" s="25">
        <v>0</v>
      </c>
      <c r="CN61" s="25">
        <v>3</v>
      </c>
      <c r="CO61" s="25">
        <v>3</v>
      </c>
      <c r="CP61" s="25">
        <v>2</v>
      </c>
    </row>
    <row r="62" spans="2:94" x14ac:dyDescent="0.2">
      <c r="B62" s="25" t="str">
        <f t="shared" si="4"/>
      </c>
      <c r="C62" s="37" t="s">
        <v>30</v>
      </c>
      <c r="D62" s="25" t="s">
        <v>4</v>
      </c>
      <c r="E62" s="25">
        <v>116</v>
      </c>
      <c r="F62" s="25">
        <v>127</v>
      </c>
      <c r="G62" s="25">
        <v>103</v>
      </c>
      <c r="H62" s="25">
        <v>73</v>
      </c>
      <c r="I62" s="25">
        <v>110</v>
      </c>
      <c r="J62" s="25">
        <v>83</v>
      </c>
      <c r="K62" s="25">
        <v>98</v>
      </c>
      <c r="L62" s="25">
        <v>116</v>
      </c>
      <c r="M62" s="25">
        <v>111</v>
      </c>
      <c r="N62" s="25">
        <v>69</v>
      </c>
      <c r="O62" s="25">
        <v>68</v>
      </c>
      <c r="P62" s="25">
        <v>73</v>
      </c>
      <c r="Q62" s="25">
        <v>90</v>
      </c>
      <c r="R62" s="25">
        <v>84</v>
      </c>
      <c r="S62" s="25">
        <v>110</v>
      </c>
      <c r="T62" s="25">
        <v>128</v>
      </c>
      <c r="U62" s="25">
        <v>66</v>
      </c>
      <c r="V62" s="25">
        <v>47</v>
      </c>
      <c r="W62" s="25">
        <v>76</v>
      </c>
      <c r="X62" s="25">
        <v>96</v>
      </c>
      <c r="Y62" s="25">
        <v>88</v>
      </c>
      <c r="Z62" s="25">
        <v>99</v>
      </c>
      <c r="AA62" s="25">
        <v>131</v>
      </c>
      <c r="AB62" s="25">
        <v>93</v>
      </c>
      <c r="AC62" s="25">
        <v>59</v>
      </c>
      <c r="AD62" s="25">
        <v>78</v>
      </c>
      <c r="AE62" s="25">
        <v>105</v>
      </c>
      <c r="AF62" s="25">
        <v>93</v>
      </c>
      <c r="AG62" s="25">
        <v>109</v>
      </c>
      <c r="AH62" s="25">
        <v>133</v>
      </c>
      <c r="AI62" s="25">
        <v>89</v>
      </c>
      <c r="AJ62" s="25">
        <v>79</v>
      </c>
      <c r="AK62" s="25">
        <v>132</v>
      </c>
      <c r="AL62" s="25">
        <v>96</v>
      </c>
      <c r="AM62" s="25">
        <v>144</v>
      </c>
      <c r="AN62" s="25">
        <v>71</v>
      </c>
      <c r="AO62" s="25">
        <v>94</v>
      </c>
      <c r="AP62" s="25">
        <v>80</v>
      </c>
      <c r="AQ62" s="25">
        <v>76</v>
      </c>
      <c r="AR62" s="25">
        <v>95</v>
      </c>
      <c r="AS62" s="25">
        <v>98</v>
      </c>
      <c r="AT62" s="25">
        <v>91</v>
      </c>
      <c r="AU62" s="25">
        <v>117</v>
      </c>
      <c r="AV62" s="25">
        <v>109</v>
      </c>
      <c r="AW62" s="25">
        <v>73</v>
      </c>
      <c r="AX62" s="25">
        <v>77</v>
      </c>
      <c r="AY62" s="25">
        <v>77</v>
      </c>
      <c r="AZ62" s="25">
        <v>85</v>
      </c>
      <c r="BA62" s="25">
        <v>103</v>
      </c>
      <c r="BB62" s="25">
        <v>109</v>
      </c>
      <c r="BC62" s="25">
        <v>101</v>
      </c>
      <c r="BD62" s="25">
        <v>100</v>
      </c>
      <c r="BE62" s="25">
        <v>77</v>
      </c>
      <c r="BF62" s="25">
        <v>95</v>
      </c>
      <c r="BG62" s="25">
        <v>77</v>
      </c>
      <c r="BH62" s="25">
        <v>90</v>
      </c>
      <c r="BI62" s="25">
        <v>78</v>
      </c>
      <c r="BJ62" s="25">
        <v>118</v>
      </c>
      <c r="BK62" s="25">
        <v>81</v>
      </c>
      <c r="BL62" s="25">
        <v>53</v>
      </c>
      <c r="BM62" s="25">
        <v>71</v>
      </c>
      <c r="BN62" s="25">
        <v>95</v>
      </c>
      <c r="BO62" s="25">
        <v>115</v>
      </c>
      <c r="BP62" s="25">
        <v>141</v>
      </c>
      <c r="BQ62" s="25">
        <v>146</v>
      </c>
      <c r="BR62" s="25">
        <v>96</v>
      </c>
      <c r="BS62" s="25">
        <v>80</v>
      </c>
      <c r="BT62" s="25">
        <v>94</v>
      </c>
      <c r="BU62" s="25">
        <v>84</v>
      </c>
      <c r="BV62" s="25">
        <v>114</v>
      </c>
      <c r="BW62" s="25">
        <v>112</v>
      </c>
      <c r="BX62" s="25">
        <v>126</v>
      </c>
      <c r="BY62" s="25">
        <v>86</v>
      </c>
      <c r="BZ62" s="25">
        <v>63</v>
      </c>
      <c r="CA62" s="25">
        <v>113</v>
      </c>
      <c r="CB62" s="25">
        <v>89</v>
      </c>
      <c r="CC62" s="25">
        <v>100</v>
      </c>
      <c r="CD62" s="25">
        <v>125</v>
      </c>
      <c r="CE62" s="25">
        <v>109</v>
      </c>
      <c r="CF62" s="25">
        <v>91</v>
      </c>
      <c r="CG62" s="25">
        <v>79</v>
      </c>
      <c r="CH62" s="25">
        <v>87</v>
      </c>
      <c r="CI62" s="25">
        <v>81</v>
      </c>
      <c r="CJ62" s="25">
        <v>94</v>
      </c>
      <c r="CK62" s="25">
        <v>133</v>
      </c>
      <c r="CL62" s="25">
        <v>139</v>
      </c>
      <c r="CM62" s="25">
        <v>69</v>
      </c>
      <c r="CN62" s="25">
        <v>72</v>
      </c>
      <c r="CO62" s="25">
        <v>90</v>
      </c>
      <c r="CP62" s="25">
        <v>83</v>
      </c>
    </row>
    <row r="63" spans="2:94" x14ac:dyDescent="0.2">
      <c r="B63" s="25" t="str">
        <f t="shared" si="4"/>
      </c>
      <c r="C63" s="37" t="s">
        <v>31</v>
      </c>
      <c r="D63" s="25" t="s">
        <v>3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1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0</v>
      </c>
      <c r="AL63" s="25">
        <v>0</v>
      </c>
      <c r="AM63" s="25">
        <v>0</v>
      </c>
      <c r="AN63" s="25">
        <v>0</v>
      </c>
      <c r="AO63" s="25">
        <v>0</v>
      </c>
      <c r="AP63" s="25">
        <v>0</v>
      </c>
      <c r="AQ63" s="25">
        <v>0</v>
      </c>
      <c r="AR63" s="25">
        <v>0</v>
      </c>
      <c r="AS63" s="25">
        <v>0</v>
      </c>
      <c r="AT63" s="25">
        <v>1</v>
      </c>
      <c r="AU63" s="25">
        <v>0</v>
      </c>
      <c r="AV63" s="25">
        <v>0</v>
      </c>
      <c r="AW63" s="25">
        <v>0</v>
      </c>
      <c r="AX63" s="25">
        <v>0</v>
      </c>
      <c r="AY63" s="25">
        <v>0</v>
      </c>
      <c r="AZ63" s="25">
        <v>0</v>
      </c>
      <c r="BA63" s="25">
        <v>0</v>
      </c>
      <c r="BB63" s="25">
        <v>0</v>
      </c>
      <c r="BC63" s="25">
        <v>0</v>
      </c>
      <c r="BD63" s="25">
        <v>0</v>
      </c>
      <c r="BE63" s="25">
        <v>0</v>
      </c>
      <c r="BF63" s="25">
        <v>0</v>
      </c>
      <c r="BG63" s="25">
        <v>0</v>
      </c>
      <c r="BH63" s="25">
        <v>0</v>
      </c>
      <c r="BI63" s="25">
        <v>0</v>
      </c>
      <c r="BJ63" s="25">
        <v>0</v>
      </c>
      <c r="BK63" s="25">
        <v>0</v>
      </c>
      <c r="BL63" s="25">
        <v>0</v>
      </c>
      <c r="BM63" s="25">
        <v>0</v>
      </c>
      <c r="BN63" s="25">
        <v>0</v>
      </c>
      <c r="BO63" s="25">
        <v>0</v>
      </c>
      <c r="BP63" s="25">
        <v>0</v>
      </c>
      <c r="BQ63" s="25">
        <v>0</v>
      </c>
      <c r="BR63" s="25">
        <v>0</v>
      </c>
      <c r="BS63" s="25">
        <v>0</v>
      </c>
      <c r="BT63" s="25">
        <v>0</v>
      </c>
      <c r="BU63" s="25">
        <v>0</v>
      </c>
      <c r="BV63" s="25">
        <v>0</v>
      </c>
      <c r="BW63" s="25">
        <v>0</v>
      </c>
      <c r="BX63" s="25">
        <v>0</v>
      </c>
      <c r="BY63" s="25">
        <v>0</v>
      </c>
      <c r="BZ63" s="25">
        <v>0</v>
      </c>
      <c r="CA63" s="25">
        <v>0</v>
      </c>
      <c r="CB63" s="25">
        <v>0</v>
      </c>
      <c r="CC63" s="25">
        <v>0</v>
      </c>
      <c r="CD63" s="25">
        <v>0</v>
      </c>
      <c r="CE63" s="25">
        <v>0</v>
      </c>
      <c r="CF63" s="25">
        <v>0</v>
      </c>
      <c r="CG63" s="25">
        <v>0</v>
      </c>
      <c r="CH63" s="25">
        <v>0</v>
      </c>
      <c r="CI63" s="25">
        <v>0</v>
      </c>
      <c r="CJ63" s="25">
        <v>0</v>
      </c>
      <c r="CK63" s="25">
        <v>0</v>
      </c>
      <c r="CL63" s="25">
        <v>0</v>
      </c>
      <c r="CM63" s="25">
        <v>0</v>
      </c>
      <c r="CN63" s="25">
        <v>0</v>
      </c>
      <c r="CO63" s="25">
        <v>0</v>
      </c>
      <c r="CP63" s="25">
        <v>0</v>
      </c>
    </row>
    <row r="64" spans="2:94" x14ac:dyDescent="0.2">
      <c r="B64" s="25" t="str">
        <f t="shared" si="4"/>
      </c>
      <c r="C64" s="37" t="s">
        <v>31</v>
      </c>
      <c r="D64" s="25" t="s">
        <v>4</v>
      </c>
      <c r="E64" s="25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5">
        <v>0</v>
      </c>
      <c r="AL64" s="25">
        <v>0</v>
      </c>
      <c r="AM64" s="25">
        <v>0</v>
      </c>
      <c r="AN64" s="25">
        <v>0</v>
      </c>
      <c r="AO64" s="25">
        <v>0</v>
      </c>
      <c r="AP64" s="25">
        <v>0</v>
      </c>
      <c r="AQ64" s="25">
        <v>0</v>
      </c>
      <c r="AR64" s="25">
        <v>0</v>
      </c>
      <c r="AS64" s="25">
        <v>0</v>
      </c>
      <c r="AT64" s="25">
        <v>0</v>
      </c>
      <c r="AU64" s="25">
        <v>0</v>
      </c>
      <c r="AV64" s="25">
        <v>0</v>
      </c>
      <c r="AW64" s="25">
        <v>0</v>
      </c>
      <c r="AX64" s="25">
        <v>0</v>
      </c>
      <c r="AY64" s="25">
        <v>0</v>
      </c>
      <c r="AZ64" s="25">
        <v>0</v>
      </c>
      <c r="BA64" s="25">
        <v>0</v>
      </c>
      <c r="BB64" s="25">
        <v>0</v>
      </c>
      <c r="BC64" s="25">
        <v>0</v>
      </c>
      <c r="BD64" s="25">
        <v>0</v>
      </c>
      <c r="BE64" s="25">
        <v>0</v>
      </c>
      <c r="BF64" s="25">
        <v>0</v>
      </c>
      <c r="BG64" s="25">
        <v>0</v>
      </c>
      <c r="BH64" s="25">
        <v>0</v>
      </c>
      <c r="BI64" s="25">
        <v>0</v>
      </c>
      <c r="BJ64" s="25">
        <v>0</v>
      </c>
      <c r="BK64" s="25">
        <v>0</v>
      </c>
      <c r="BL64" s="25">
        <v>0</v>
      </c>
      <c r="BM64" s="25">
        <v>0</v>
      </c>
      <c r="BN64" s="25">
        <v>0</v>
      </c>
      <c r="BO64" s="25">
        <v>0</v>
      </c>
      <c r="BP64" s="25">
        <v>0</v>
      </c>
      <c r="BQ64" s="25">
        <v>0</v>
      </c>
      <c r="BR64" s="25">
        <v>0</v>
      </c>
      <c r="BS64" s="25">
        <v>0</v>
      </c>
      <c r="BT64" s="25">
        <v>0</v>
      </c>
      <c r="BU64" s="25">
        <v>0</v>
      </c>
      <c r="BV64" s="25">
        <v>0</v>
      </c>
      <c r="BW64" s="25">
        <v>0</v>
      </c>
      <c r="BX64" s="25">
        <v>0</v>
      </c>
      <c r="BY64" s="25">
        <v>0</v>
      </c>
      <c r="BZ64" s="25">
        <v>0</v>
      </c>
      <c r="CA64" s="25">
        <v>0</v>
      </c>
      <c r="CB64" s="25">
        <v>0</v>
      </c>
      <c r="CC64" s="25">
        <v>0</v>
      </c>
      <c r="CD64" s="25">
        <v>0</v>
      </c>
      <c r="CE64" s="25">
        <v>0</v>
      </c>
      <c r="CF64" s="25">
        <v>0</v>
      </c>
      <c r="CG64" s="25">
        <v>0</v>
      </c>
      <c r="CH64" s="25">
        <v>0</v>
      </c>
      <c r="CI64" s="25">
        <v>0</v>
      </c>
      <c r="CJ64" s="25">
        <v>0</v>
      </c>
      <c r="CK64" s="25">
        <v>0</v>
      </c>
      <c r="CL64" s="25">
        <v>0</v>
      </c>
      <c r="CM64" s="25">
        <v>0</v>
      </c>
      <c r="CN64" s="25">
        <v>0</v>
      </c>
      <c r="CO64" s="25">
        <v>0</v>
      </c>
      <c r="CP64" s="25">
        <v>0</v>
      </c>
    </row>
    <row r="65" spans="2:94" x14ac:dyDescent="0.2">
      <c r="B65" s="25" t="str">
        <f t="shared" si="4"/>
      </c>
      <c r="C65" s="37" t="s">
        <v>32</v>
      </c>
      <c r="D65" s="25" t="s">
        <v>3</v>
      </c>
      <c r="E65" s="25">
        <v>2657</v>
      </c>
      <c r="F65" s="25">
        <v>2889</v>
      </c>
      <c r="G65" s="25">
        <v>2192</v>
      </c>
      <c r="H65" s="25">
        <v>2071</v>
      </c>
      <c r="I65" s="25">
        <v>2813</v>
      </c>
      <c r="J65" s="25">
        <v>2835</v>
      </c>
      <c r="K65" s="25">
        <v>2967</v>
      </c>
      <c r="L65" s="25">
        <v>2924</v>
      </c>
      <c r="M65" s="25">
        <v>2926</v>
      </c>
      <c r="N65" s="25">
        <v>2248</v>
      </c>
      <c r="O65" s="25">
        <v>2165</v>
      </c>
      <c r="P65" s="25">
        <v>2955</v>
      </c>
      <c r="Q65" s="25">
        <v>2701</v>
      </c>
      <c r="R65" s="25">
        <v>2473</v>
      </c>
      <c r="S65" s="25">
        <v>2724</v>
      </c>
      <c r="T65" s="25">
        <v>2739</v>
      </c>
      <c r="U65" s="25">
        <v>2102</v>
      </c>
      <c r="V65" s="25">
        <v>1883</v>
      </c>
      <c r="W65" s="25">
        <v>2851</v>
      </c>
      <c r="X65" s="25">
        <v>2823</v>
      </c>
      <c r="Y65" s="25">
        <v>2686</v>
      </c>
      <c r="Z65" s="25">
        <v>2819</v>
      </c>
      <c r="AA65" s="25">
        <v>2815</v>
      </c>
      <c r="AB65" s="25">
        <v>2696</v>
      </c>
      <c r="AC65" s="25">
        <v>2447</v>
      </c>
      <c r="AD65" s="25">
        <v>2934</v>
      </c>
      <c r="AE65" s="25">
        <v>2609</v>
      </c>
      <c r="AF65" s="25">
        <v>2901</v>
      </c>
      <c r="AG65" s="25">
        <v>3072</v>
      </c>
      <c r="AH65" s="25">
        <v>2902</v>
      </c>
      <c r="AI65" s="25">
        <v>2306</v>
      </c>
      <c r="AJ65" s="25">
        <v>2458</v>
      </c>
      <c r="AK65" s="25">
        <v>3075</v>
      </c>
      <c r="AL65" s="25">
        <v>3004</v>
      </c>
      <c r="AM65" s="25">
        <v>3068</v>
      </c>
      <c r="AN65" s="25">
        <v>1785</v>
      </c>
      <c r="AO65" s="25">
        <v>3266</v>
      </c>
      <c r="AP65" s="25">
        <v>2624</v>
      </c>
      <c r="AQ65" s="25">
        <v>2656</v>
      </c>
      <c r="AR65" s="25">
        <v>2803</v>
      </c>
      <c r="AS65" s="25">
        <v>3052</v>
      </c>
      <c r="AT65" s="25">
        <v>3115</v>
      </c>
      <c r="AU65" s="25">
        <v>3037</v>
      </c>
      <c r="AV65" s="25">
        <v>2942</v>
      </c>
      <c r="AW65" s="25">
        <v>2243</v>
      </c>
      <c r="AX65" s="25">
        <v>2347</v>
      </c>
      <c r="AY65" s="25">
        <v>2927</v>
      </c>
      <c r="AZ65" s="25">
        <v>2900</v>
      </c>
      <c r="BA65" s="25">
        <v>3028</v>
      </c>
      <c r="BB65" s="25">
        <v>3001</v>
      </c>
      <c r="BC65" s="25">
        <v>2426</v>
      </c>
      <c r="BD65" s="25">
        <v>2485</v>
      </c>
      <c r="BE65" s="25">
        <v>2181</v>
      </c>
      <c r="BF65" s="25">
        <v>2991</v>
      </c>
      <c r="BG65" s="25">
        <v>3095</v>
      </c>
      <c r="BH65" s="25">
        <v>2908</v>
      </c>
      <c r="BI65" s="25">
        <v>2816</v>
      </c>
      <c r="BJ65" s="25">
        <v>2778</v>
      </c>
      <c r="BK65" s="25">
        <v>2386</v>
      </c>
      <c r="BL65" s="25">
        <v>2120</v>
      </c>
      <c r="BM65" s="25">
        <v>2850</v>
      </c>
      <c r="BN65" s="25">
        <v>2926</v>
      </c>
      <c r="BO65" s="25">
        <v>3126</v>
      </c>
      <c r="BP65" s="25">
        <v>3120</v>
      </c>
      <c r="BQ65" s="25">
        <v>3195</v>
      </c>
      <c r="BR65" s="25">
        <v>2485</v>
      </c>
      <c r="BS65" s="25">
        <v>2550</v>
      </c>
      <c r="BT65" s="25">
        <v>3236</v>
      </c>
      <c r="BU65" s="25">
        <v>3072</v>
      </c>
      <c r="BV65" s="25">
        <v>3226</v>
      </c>
      <c r="BW65" s="25">
        <v>3005</v>
      </c>
      <c r="BX65" s="25">
        <v>3069</v>
      </c>
      <c r="BY65" s="25">
        <v>2477</v>
      </c>
      <c r="BZ65" s="25">
        <v>2327</v>
      </c>
      <c r="CA65" s="25">
        <v>2959</v>
      </c>
      <c r="CB65" s="25">
        <v>2664</v>
      </c>
      <c r="CC65" s="25">
        <v>2988</v>
      </c>
      <c r="CD65" s="25">
        <v>3100</v>
      </c>
      <c r="CE65" s="25">
        <v>2985</v>
      </c>
      <c r="CF65" s="25">
        <v>2430</v>
      </c>
      <c r="CG65" s="25">
        <v>2333</v>
      </c>
      <c r="CH65" s="25">
        <v>2924</v>
      </c>
      <c r="CI65" s="25">
        <v>3051</v>
      </c>
      <c r="CJ65" s="25">
        <v>3168</v>
      </c>
      <c r="CK65" s="25">
        <v>2979</v>
      </c>
      <c r="CL65" s="25">
        <v>3023</v>
      </c>
      <c r="CM65" s="25">
        <v>2427</v>
      </c>
      <c r="CN65" s="25">
        <v>2264</v>
      </c>
      <c r="CO65" s="25">
        <v>2880</v>
      </c>
      <c r="CP65" s="25">
        <v>3020</v>
      </c>
    </row>
    <row r="66" spans="2:94" x14ac:dyDescent="0.2">
      <c r="B66" s="25" t="str">
        <f t="shared" si="4"/>
      </c>
      <c r="C66" s="37" t="s">
        <v>32</v>
      </c>
      <c r="D66" s="25" t="s">
        <v>4</v>
      </c>
      <c r="E66" s="25">
        <v>1316</v>
      </c>
      <c r="F66" s="25">
        <v>1462</v>
      </c>
      <c r="G66" s="25">
        <v>1194</v>
      </c>
      <c r="H66" s="25">
        <v>1108</v>
      </c>
      <c r="I66" s="25">
        <v>1447</v>
      </c>
      <c r="J66" s="25">
        <v>1417</v>
      </c>
      <c r="K66" s="25">
        <v>1510</v>
      </c>
      <c r="L66" s="25">
        <v>1388</v>
      </c>
      <c r="M66" s="25">
        <v>1461</v>
      </c>
      <c r="N66" s="25">
        <v>1113</v>
      </c>
      <c r="O66" s="25">
        <v>1029</v>
      </c>
      <c r="P66" s="25">
        <v>1337</v>
      </c>
      <c r="Q66" s="25">
        <v>1341</v>
      </c>
      <c r="R66" s="25">
        <v>1306</v>
      </c>
      <c r="S66" s="25">
        <v>1409</v>
      </c>
      <c r="T66" s="25">
        <v>1447</v>
      </c>
      <c r="U66" s="25">
        <v>1110</v>
      </c>
      <c r="V66" s="25">
        <v>980</v>
      </c>
      <c r="W66" s="25">
        <v>1422</v>
      </c>
      <c r="X66" s="25">
        <v>1365</v>
      </c>
      <c r="Y66" s="25">
        <v>1478</v>
      </c>
      <c r="Z66" s="25">
        <v>1439</v>
      </c>
      <c r="AA66" s="25">
        <v>1391</v>
      </c>
      <c r="AB66" s="25">
        <v>1372</v>
      </c>
      <c r="AC66" s="25">
        <v>1203</v>
      </c>
      <c r="AD66" s="25">
        <v>1402</v>
      </c>
      <c r="AE66" s="25">
        <v>1244</v>
      </c>
      <c r="AF66" s="25">
        <v>1398</v>
      </c>
      <c r="AG66" s="25">
        <v>1455</v>
      </c>
      <c r="AH66" s="25">
        <v>1483</v>
      </c>
      <c r="AI66" s="25">
        <v>1201</v>
      </c>
      <c r="AJ66" s="25">
        <v>1228</v>
      </c>
      <c r="AK66" s="25">
        <v>1566</v>
      </c>
      <c r="AL66" s="25">
        <v>1506</v>
      </c>
      <c r="AM66" s="25">
        <v>1592</v>
      </c>
      <c r="AN66" s="25">
        <v>965</v>
      </c>
      <c r="AO66" s="25">
        <v>1657</v>
      </c>
      <c r="AP66" s="25">
        <v>1285</v>
      </c>
      <c r="AQ66" s="25">
        <v>1298</v>
      </c>
      <c r="AR66" s="25">
        <v>1629</v>
      </c>
      <c r="AS66" s="25">
        <v>1486</v>
      </c>
      <c r="AT66" s="25">
        <v>1510</v>
      </c>
      <c r="AU66" s="25">
        <v>1541</v>
      </c>
      <c r="AV66" s="25">
        <v>1435</v>
      </c>
      <c r="AW66" s="25">
        <v>1108</v>
      </c>
      <c r="AX66" s="25">
        <v>1132</v>
      </c>
      <c r="AY66" s="25">
        <v>1377</v>
      </c>
      <c r="AZ66" s="25">
        <v>1463</v>
      </c>
      <c r="BA66" s="25">
        <v>1597</v>
      </c>
      <c r="BB66" s="25">
        <v>1510</v>
      </c>
      <c r="BC66" s="25">
        <v>1384</v>
      </c>
      <c r="BD66" s="25">
        <v>1249</v>
      </c>
      <c r="BE66" s="25">
        <v>1135</v>
      </c>
      <c r="BF66" s="25">
        <v>1454</v>
      </c>
      <c r="BG66" s="25">
        <v>1433</v>
      </c>
      <c r="BH66" s="25">
        <v>1417</v>
      </c>
      <c r="BI66" s="25">
        <v>1485</v>
      </c>
      <c r="BJ66" s="25">
        <v>1477</v>
      </c>
      <c r="BK66" s="25">
        <v>1235</v>
      </c>
      <c r="BL66" s="25">
        <v>1165</v>
      </c>
      <c r="BM66" s="25">
        <v>1382</v>
      </c>
      <c r="BN66" s="25">
        <v>1485</v>
      </c>
      <c r="BO66" s="25">
        <v>1576</v>
      </c>
      <c r="BP66" s="25">
        <v>1599</v>
      </c>
      <c r="BQ66" s="25">
        <v>1705</v>
      </c>
      <c r="BR66" s="25">
        <v>1314</v>
      </c>
      <c r="BS66" s="25">
        <v>1291</v>
      </c>
      <c r="BT66" s="25">
        <v>1566</v>
      </c>
      <c r="BU66" s="25">
        <v>1521</v>
      </c>
      <c r="BV66" s="25">
        <v>1655</v>
      </c>
      <c r="BW66" s="25">
        <v>1514</v>
      </c>
      <c r="BX66" s="25">
        <v>1586</v>
      </c>
      <c r="BY66" s="25">
        <v>1245</v>
      </c>
      <c r="BZ66" s="25">
        <v>1259</v>
      </c>
      <c r="CA66" s="25">
        <v>1440</v>
      </c>
      <c r="CB66" s="25">
        <v>1445</v>
      </c>
      <c r="CC66" s="25">
        <v>1526</v>
      </c>
      <c r="CD66" s="25">
        <v>1524</v>
      </c>
      <c r="CE66" s="25">
        <v>1648</v>
      </c>
      <c r="CF66" s="25">
        <v>1232</v>
      </c>
      <c r="CG66" s="25">
        <v>1174</v>
      </c>
      <c r="CH66" s="25">
        <v>1470</v>
      </c>
      <c r="CI66" s="25">
        <v>1531</v>
      </c>
      <c r="CJ66" s="25">
        <v>1641</v>
      </c>
      <c r="CK66" s="25">
        <v>1548</v>
      </c>
      <c r="CL66" s="25">
        <v>1599</v>
      </c>
      <c r="CM66" s="25">
        <v>1262</v>
      </c>
      <c r="CN66" s="25">
        <v>1178</v>
      </c>
      <c r="CO66" s="25">
        <v>1463</v>
      </c>
      <c r="CP66" s="25">
        <v>1500</v>
      </c>
    </row>
    <row r="67" spans="2:94" x14ac:dyDescent="0.2">
      <c r="B67" s="25" t="str">
        <f t="shared" si="4"/>
      </c>
      <c r="C67" s="37" t="s">
        <v>33</v>
      </c>
      <c r="D67" s="25" t="s">
        <v>3</v>
      </c>
      <c r="E67" s="25">
        <v>1657</v>
      </c>
      <c r="F67" s="25">
        <v>1815</v>
      </c>
      <c r="G67" s="25">
        <v>1459</v>
      </c>
      <c r="H67" s="25">
        <v>1399</v>
      </c>
      <c r="I67" s="25">
        <v>1809</v>
      </c>
      <c r="J67" s="25">
        <v>1850</v>
      </c>
      <c r="K67" s="25">
        <v>1939</v>
      </c>
      <c r="L67" s="25">
        <v>1877</v>
      </c>
      <c r="M67" s="25">
        <v>1854</v>
      </c>
      <c r="N67" s="25">
        <v>1409</v>
      </c>
      <c r="O67" s="25">
        <v>1486</v>
      </c>
      <c r="P67" s="25">
        <v>1967</v>
      </c>
      <c r="Q67" s="25">
        <v>1808</v>
      </c>
      <c r="R67" s="25">
        <v>1535</v>
      </c>
      <c r="S67" s="25">
        <v>1683</v>
      </c>
      <c r="T67" s="25">
        <v>1735</v>
      </c>
      <c r="U67" s="25">
        <v>1375</v>
      </c>
      <c r="V67" s="25">
        <v>1325</v>
      </c>
      <c r="W67" s="25">
        <v>1869</v>
      </c>
      <c r="X67" s="25">
        <v>1838</v>
      </c>
      <c r="Y67" s="25">
        <v>1770</v>
      </c>
      <c r="Z67" s="25">
        <v>1777</v>
      </c>
      <c r="AA67" s="25">
        <v>1749</v>
      </c>
      <c r="AB67" s="25">
        <v>1788</v>
      </c>
      <c r="AC67" s="25">
        <v>1692</v>
      </c>
      <c r="AD67" s="25">
        <v>1940</v>
      </c>
      <c r="AE67" s="25">
        <v>1698</v>
      </c>
      <c r="AF67" s="25">
        <v>1892</v>
      </c>
      <c r="AG67" s="25">
        <v>1950</v>
      </c>
      <c r="AH67" s="25">
        <v>1852</v>
      </c>
      <c r="AI67" s="25">
        <v>1512</v>
      </c>
      <c r="AJ67" s="25">
        <v>1693</v>
      </c>
      <c r="AK67" s="25">
        <v>2038</v>
      </c>
      <c r="AL67" s="25">
        <v>1905</v>
      </c>
      <c r="AM67" s="25">
        <v>1990</v>
      </c>
      <c r="AN67" s="25">
        <v>1164</v>
      </c>
      <c r="AO67" s="25">
        <v>2178</v>
      </c>
      <c r="AP67" s="25">
        <v>1803</v>
      </c>
      <c r="AQ67" s="25">
        <v>1818</v>
      </c>
      <c r="AR67" s="25">
        <v>1801</v>
      </c>
      <c r="AS67" s="25">
        <v>2009</v>
      </c>
      <c r="AT67" s="25">
        <v>2016</v>
      </c>
      <c r="AU67" s="25">
        <v>1963</v>
      </c>
      <c r="AV67" s="25">
        <v>1879</v>
      </c>
      <c r="AW67" s="25">
        <v>1512</v>
      </c>
      <c r="AX67" s="25">
        <v>1635</v>
      </c>
      <c r="AY67" s="25">
        <v>1960</v>
      </c>
      <c r="AZ67" s="25">
        <v>1933</v>
      </c>
      <c r="BA67" s="25">
        <v>1963</v>
      </c>
      <c r="BB67" s="25">
        <v>1940</v>
      </c>
      <c r="BC67" s="25">
        <v>1541</v>
      </c>
      <c r="BD67" s="25">
        <v>1681</v>
      </c>
      <c r="BE67" s="25">
        <v>1471</v>
      </c>
      <c r="BF67" s="25">
        <v>2019</v>
      </c>
      <c r="BG67" s="25">
        <v>2044</v>
      </c>
      <c r="BH67" s="25">
        <v>1868</v>
      </c>
      <c r="BI67" s="25">
        <v>1886</v>
      </c>
      <c r="BJ67" s="25">
        <v>1822</v>
      </c>
      <c r="BK67" s="25">
        <v>1624</v>
      </c>
      <c r="BL67" s="25">
        <v>1454</v>
      </c>
      <c r="BM67" s="25">
        <v>1967</v>
      </c>
      <c r="BN67" s="25">
        <v>1961</v>
      </c>
      <c r="BO67" s="25">
        <v>2064</v>
      </c>
      <c r="BP67" s="25">
        <v>1981</v>
      </c>
      <c r="BQ67" s="25">
        <v>2059</v>
      </c>
      <c r="BR67" s="25">
        <v>1672</v>
      </c>
      <c r="BS67" s="25">
        <v>1797</v>
      </c>
      <c r="BT67" s="25">
        <v>2168</v>
      </c>
      <c r="BU67" s="25">
        <v>2044</v>
      </c>
      <c r="BV67" s="25">
        <v>2170</v>
      </c>
      <c r="BW67" s="25">
        <v>1952</v>
      </c>
      <c r="BX67" s="25">
        <v>1986</v>
      </c>
      <c r="BY67" s="25">
        <v>1714</v>
      </c>
      <c r="BZ67" s="25">
        <v>1633</v>
      </c>
      <c r="CA67" s="25">
        <v>2045</v>
      </c>
      <c r="CB67" s="25">
        <v>1840</v>
      </c>
      <c r="CC67" s="25">
        <v>1916</v>
      </c>
      <c r="CD67" s="25">
        <v>1982</v>
      </c>
      <c r="CE67" s="25">
        <v>1959</v>
      </c>
      <c r="CF67" s="25">
        <v>1686</v>
      </c>
      <c r="CG67" s="25">
        <v>1603</v>
      </c>
      <c r="CH67" s="25">
        <v>2005</v>
      </c>
      <c r="CI67" s="25">
        <v>2092</v>
      </c>
      <c r="CJ67" s="25">
        <v>2132</v>
      </c>
      <c r="CK67" s="25">
        <v>1997</v>
      </c>
      <c r="CL67" s="25">
        <v>1974</v>
      </c>
      <c r="CM67" s="25">
        <v>1619</v>
      </c>
      <c r="CN67" s="25">
        <v>1601</v>
      </c>
      <c r="CO67" s="25">
        <v>1964</v>
      </c>
      <c r="CP67" s="25">
        <v>2036</v>
      </c>
    </row>
    <row r="68" spans="2:94" x14ac:dyDescent="0.2">
      <c r="B68" s="25" t="str">
        <f t="shared" si="4"/>
      </c>
      <c r="C68" s="37" t="s">
        <v>33</v>
      </c>
      <c r="D68" s="25" t="s">
        <v>4</v>
      </c>
      <c r="E68" s="25">
        <v>745</v>
      </c>
      <c r="F68" s="25">
        <v>831</v>
      </c>
      <c r="G68" s="25">
        <v>697</v>
      </c>
      <c r="H68" s="25">
        <v>666</v>
      </c>
      <c r="I68" s="25">
        <v>806</v>
      </c>
      <c r="J68" s="25">
        <v>844</v>
      </c>
      <c r="K68" s="25">
        <v>896</v>
      </c>
      <c r="L68" s="25">
        <v>823</v>
      </c>
      <c r="M68" s="25">
        <v>809</v>
      </c>
      <c r="N68" s="25">
        <v>656</v>
      </c>
      <c r="O68" s="25">
        <v>646</v>
      </c>
      <c r="P68" s="25">
        <v>821</v>
      </c>
      <c r="Q68" s="25">
        <v>807</v>
      </c>
      <c r="R68" s="25">
        <v>737</v>
      </c>
      <c r="S68" s="25">
        <v>810</v>
      </c>
      <c r="T68" s="25">
        <v>867</v>
      </c>
      <c r="U68" s="25">
        <v>651</v>
      </c>
      <c r="V68" s="25">
        <v>586</v>
      </c>
      <c r="W68" s="25">
        <v>855</v>
      </c>
      <c r="X68" s="25">
        <v>823</v>
      </c>
      <c r="Y68" s="25">
        <v>865</v>
      </c>
      <c r="Z68" s="25">
        <v>857</v>
      </c>
      <c r="AA68" s="25">
        <v>808</v>
      </c>
      <c r="AB68" s="25">
        <v>843</v>
      </c>
      <c r="AC68" s="25">
        <v>768</v>
      </c>
      <c r="AD68" s="25">
        <v>818</v>
      </c>
      <c r="AE68" s="25">
        <v>718</v>
      </c>
      <c r="AF68" s="25">
        <v>824</v>
      </c>
      <c r="AG68" s="25">
        <v>853</v>
      </c>
      <c r="AH68" s="25">
        <v>820</v>
      </c>
      <c r="AI68" s="25">
        <v>695</v>
      </c>
      <c r="AJ68" s="25">
        <v>779</v>
      </c>
      <c r="AK68" s="25">
        <v>924</v>
      </c>
      <c r="AL68" s="25">
        <v>895</v>
      </c>
      <c r="AM68" s="25">
        <v>847</v>
      </c>
      <c r="AN68" s="25">
        <v>538</v>
      </c>
      <c r="AO68" s="25">
        <v>1019</v>
      </c>
      <c r="AP68" s="25">
        <v>802</v>
      </c>
      <c r="AQ68" s="25">
        <v>826</v>
      </c>
      <c r="AR68" s="25">
        <v>963</v>
      </c>
      <c r="AS68" s="25">
        <v>892</v>
      </c>
      <c r="AT68" s="25">
        <v>912</v>
      </c>
      <c r="AU68" s="25">
        <v>925</v>
      </c>
      <c r="AV68" s="25">
        <v>877</v>
      </c>
      <c r="AW68" s="25">
        <v>665</v>
      </c>
      <c r="AX68" s="25">
        <v>690</v>
      </c>
      <c r="AY68" s="25">
        <v>830</v>
      </c>
      <c r="AZ68" s="25">
        <v>870</v>
      </c>
      <c r="BA68" s="25">
        <v>934</v>
      </c>
      <c r="BB68" s="25">
        <v>916</v>
      </c>
      <c r="BC68" s="25">
        <v>828</v>
      </c>
      <c r="BD68" s="25">
        <v>770</v>
      </c>
      <c r="BE68" s="25">
        <v>709</v>
      </c>
      <c r="BF68" s="25">
        <v>889</v>
      </c>
      <c r="BG68" s="25">
        <v>880</v>
      </c>
      <c r="BH68" s="25">
        <v>841</v>
      </c>
      <c r="BI68" s="25">
        <v>867</v>
      </c>
      <c r="BJ68" s="25">
        <v>886</v>
      </c>
      <c r="BK68" s="25">
        <v>729</v>
      </c>
      <c r="BL68" s="25">
        <v>741</v>
      </c>
      <c r="BM68" s="25">
        <v>842</v>
      </c>
      <c r="BN68" s="25">
        <v>924</v>
      </c>
      <c r="BO68" s="25">
        <v>945</v>
      </c>
      <c r="BP68" s="25">
        <v>854</v>
      </c>
      <c r="BQ68" s="25">
        <v>956</v>
      </c>
      <c r="BR68" s="25">
        <v>813</v>
      </c>
      <c r="BS68" s="25">
        <v>824</v>
      </c>
      <c r="BT68" s="25">
        <v>966</v>
      </c>
      <c r="BU68" s="25">
        <v>932</v>
      </c>
      <c r="BV68" s="25">
        <v>1020</v>
      </c>
      <c r="BW68" s="25">
        <v>904</v>
      </c>
      <c r="BX68" s="25">
        <v>938</v>
      </c>
      <c r="BY68" s="25">
        <v>749</v>
      </c>
      <c r="BZ68" s="25">
        <v>782</v>
      </c>
      <c r="CA68" s="25">
        <v>882</v>
      </c>
      <c r="CB68" s="25">
        <v>884</v>
      </c>
      <c r="CC68" s="25">
        <v>914</v>
      </c>
      <c r="CD68" s="25">
        <v>885</v>
      </c>
      <c r="CE68" s="25">
        <v>961</v>
      </c>
      <c r="CF68" s="25">
        <v>766</v>
      </c>
      <c r="CG68" s="25">
        <v>751</v>
      </c>
      <c r="CH68" s="25">
        <v>912</v>
      </c>
      <c r="CI68" s="25">
        <v>944</v>
      </c>
      <c r="CJ68" s="25">
        <v>987</v>
      </c>
      <c r="CK68" s="25">
        <v>934</v>
      </c>
      <c r="CL68" s="25">
        <v>952</v>
      </c>
      <c r="CM68" s="25">
        <v>779</v>
      </c>
      <c r="CN68" s="25">
        <v>739</v>
      </c>
      <c r="CO68" s="25">
        <v>897</v>
      </c>
      <c r="CP68" s="25">
        <v>952</v>
      </c>
    </row>
    <row r="69" spans="2:94" x14ac:dyDescent="0.2">
      <c r="B69" s="25" t="str">
        <f t="shared" si="4"/>
      </c>
      <c r="C69" s="37" t="s">
        <v>34</v>
      </c>
      <c r="D69" s="25" t="s">
        <v>3</v>
      </c>
      <c r="E69" s="25">
        <v>263</v>
      </c>
      <c r="F69" s="25">
        <v>252</v>
      </c>
      <c r="G69" s="25">
        <v>204</v>
      </c>
      <c r="H69" s="25">
        <v>176</v>
      </c>
      <c r="I69" s="25">
        <v>278</v>
      </c>
      <c r="J69" s="25">
        <v>295</v>
      </c>
      <c r="K69" s="25">
        <v>296</v>
      </c>
      <c r="L69" s="25">
        <v>272</v>
      </c>
      <c r="M69" s="25">
        <v>269</v>
      </c>
      <c r="N69" s="25">
        <v>242</v>
      </c>
      <c r="O69" s="25">
        <v>227</v>
      </c>
      <c r="P69" s="25">
        <v>333</v>
      </c>
      <c r="Q69" s="25">
        <v>275</v>
      </c>
      <c r="R69" s="25">
        <v>173</v>
      </c>
      <c r="S69" s="25">
        <v>262</v>
      </c>
      <c r="T69" s="25">
        <v>225</v>
      </c>
      <c r="U69" s="25">
        <v>203</v>
      </c>
      <c r="V69" s="25">
        <v>157</v>
      </c>
      <c r="W69" s="25">
        <v>293</v>
      </c>
      <c r="X69" s="25">
        <v>313</v>
      </c>
      <c r="Y69" s="25">
        <v>253</v>
      </c>
      <c r="Z69" s="25">
        <v>277</v>
      </c>
      <c r="AA69" s="25">
        <v>228</v>
      </c>
      <c r="AB69" s="25">
        <v>225</v>
      </c>
      <c r="AC69" s="25">
        <v>186</v>
      </c>
      <c r="AD69" s="25">
        <v>273</v>
      </c>
      <c r="AE69" s="25">
        <v>228</v>
      </c>
      <c r="AF69" s="25">
        <v>244</v>
      </c>
      <c r="AG69" s="25">
        <v>233</v>
      </c>
      <c r="AH69" s="25">
        <v>225</v>
      </c>
      <c r="AI69" s="25">
        <v>216</v>
      </c>
      <c r="AJ69" s="25">
        <v>228</v>
      </c>
      <c r="AK69" s="25">
        <v>285</v>
      </c>
      <c r="AL69" s="25">
        <v>250</v>
      </c>
      <c r="AM69" s="25">
        <v>260</v>
      </c>
      <c r="AN69" s="25">
        <v>120</v>
      </c>
      <c r="AO69" s="25">
        <v>352</v>
      </c>
      <c r="AP69" s="25">
        <v>295</v>
      </c>
      <c r="AQ69" s="25">
        <v>274</v>
      </c>
      <c r="AR69" s="25">
        <v>250</v>
      </c>
      <c r="AS69" s="25">
        <v>346</v>
      </c>
      <c r="AT69" s="25">
        <v>281</v>
      </c>
      <c r="AU69" s="25">
        <v>284</v>
      </c>
      <c r="AV69" s="25">
        <v>324</v>
      </c>
      <c r="AW69" s="25">
        <v>216</v>
      </c>
      <c r="AX69" s="25">
        <v>235</v>
      </c>
      <c r="AY69" s="25">
        <v>294</v>
      </c>
      <c r="AZ69" s="25">
        <v>308</v>
      </c>
      <c r="BA69" s="25">
        <v>275</v>
      </c>
      <c r="BB69" s="25">
        <v>311</v>
      </c>
      <c r="BC69" s="25">
        <v>190</v>
      </c>
      <c r="BD69" s="25">
        <v>266</v>
      </c>
      <c r="BE69" s="25">
        <v>210</v>
      </c>
      <c r="BF69" s="25">
        <v>282</v>
      </c>
      <c r="BG69" s="25">
        <v>267</v>
      </c>
      <c r="BH69" s="25">
        <v>257</v>
      </c>
      <c r="BI69" s="25">
        <v>246</v>
      </c>
      <c r="BJ69" s="25">
        <v>230</v>
      </c>
      <c r="BK69" s="25">
        <v>213</v>
      </c>
      <c r="BL69" s="25">
        <v>176</v>
      </c>
      <c r="BM69" s="25">
        <v>281</v>
      </c>
      <c r="BN69" s="25">
        <v>264</v>
      </c>
      <c r="BO69" s="25">
        <v>253</v>
      </c>
      <c r="BP69" s="25">
        <v>219</v>
      </c>
      <c r="BQ69" s="25">
        <v>238</v>
      </c>
      <c r="BR69" s="25">
        <v>242</v>
      </c>
      <c r="BS69" s="25">
        <v>233</v>
      </c>
      <c r="BT69" s="25">
        <v>319</v>
      </c>
      <c r="BU69" s="25">
        <v>321</v>
      </c>
      <c r="BV69" s="25">
        <v>347</v>
      </c>
      <c r="BW69" s="25">
        <v>281</v>
      </c>
      <c r="BX69" s="25">
        <v>276</v>
      </c>
      <c r="BY69" s="25">
        <v>238</v>
      </c>
      <c r="BZ69" s="25">
        <v>235</v>
      </c>
      <c r="CA69" s="25">
        <v>312</v>
      </c>
      <c r="CB69" s="25">
        <v>251</v>
      </c>
      <c r="CC69" s="25">
        <v>273</v>
      </c>
      <c r="CD69" s="25">
        <v>278</v>
      </c>
      <c r="CE69" s="25">
        <v>254</v>
      </c>
      <c r="CF69" s="25">
        <v>207</v>
      </c>
      <c r="CG69" s="25">
        <v>233</v>
      </c>
      <c r="CH69" s="25">
        <v>308</v>
      </c>
      <c r="CI69" s="25">
        <v>306</v>
      </c>
      <c r="CJ69" s="25">
        <v>296</v>
      </c>
      <c r="CK69" s="25">
        <v>257</v>
      </c>
      <c r="CL69" s="25">
        <v>256</v>
      </c>
      <c r="CM69" s="25">
        <v>236</v>
      </c>
      <c r="CN69" s="25">
        <v>219</v>
      </c>
      <c r="CO69" s="25">
        <v>264</v>
      </c>
      <c r="CP69" s="25">
        <v>279</v>
      </c>
    </row>
    <row r="70" spans="2:94" x14ac:dyDescent="0.2">
      <c r="B70" s="25" t="str">
        <f t="shared" si="4"/>
      </c>
      <c r="C70" s="37" t="s">
        <v>34</v>
      </c>
      <c r="D70" s="25" t="s">
        <v>4</v>
      </c>
      <c r="E70" s="25">
        <v>100</v>
      </c>
      <c r="F70" s="25">
        <v>115</v>
      </c>
      <c r="G70" s="25">
        <v>83</v>
      </c>
      <c r="H70" s="25">
        <v>71</v>
      </c>
      <c r="I70" s="25">
        <v>130</v>
      </c>
      <c r="J70" s="25">
        <v>110</v>
      </c>
      <c r="K70" s="25">
        <v>124</v>
      </c>
      <c r="L70" s="25">
        <v>123</v>
      </c>
      <c r="M70" s="25">
        <v>136</v>
      </c>
      <c r="N70" s="25">
        <v>94</v>
      </c>
      <c r="O70" s="25">
        <v>78</v>
      </c>
      <c r="P70" s="25">
        <v>123</v>
      </c>
      <c r="Q70" s="25">
        <v>135</v>
      </c>
      <c r="R70" s="25">
        <v>90</v>
      </c>
      <c r="S70" s="25">
        <v>144</v>
      </c>
      <c r="T70" s="25">
        <v>113</v>
      </c>
      <c r="U70" s="25">
        <v>80</v>
      </c>
      <c r="V70" s="25">
        <v>95</v>
      </c>
      <c r="W70" s="25">
        <v>136</v>
      </c>
      <c r="X70" s="25">
        <v>123</v>
      </c>
      <c r="Y70" s="25">
        <v>110</v>
      </c>
      <c r="Z70" s="25">
        <v>143</v>
      </c>
      <c r="AA70" s="25">
        <v>116</v>
      </c>
      <c r="AB70" s="25">
        <v>97</v>
      </c>
      <c r="AC70" s="25">
        <v>98</v>
      </c>
      <c r="AD70" s="25">
        <v>112</v>
      </c>
      <c r="AE70" s="25">
        <v>102</v>
      </c>
      <c r="AF70" s="25">
        <v>127</v>
      </c>
      <c r="AG70" s="25">
        <v>110</v>
      </c>
      <c r="AH70" s="25">
        <v>103</v>
      </c>
      <c r="AI70" s="25">
        <v>81</v>
      </c>
      <c r="AJ70" s="25">
        <v>110</v>
      </c>
      <c r="AK70" s="25">
        <v>130</v>
      </c>
      <c r="AL70" s="25">
        <v>113</v>
      </c>
      <c r="AM70" s="25">
        <v>132</v>
      </c>
      <c r="AN70" s="25">
        <v>55</v>
      </c>
      <c r="AO70" s="25">
        <v>141</v>
      </c>
      <c r="AP70" s="25">
        <v>130</v>
      </c>
      <c r="AQ70" s="25">
        <v>133</v>
      </c>
      <c r="AR70" s="25">
        <v>165</v>
      </c>
      <c r="AS70" s="25">
        <v>157</v>
      </c>
      <c r="AT70" s="25">
        <v>136</v>
      </c>
      <c r="AU70" s="25">
        <v>127</v>
      </c>
      <c r="AV70" s="25">
        <v>108</v>
      </c>
      <c r="AW70" s="25">
        <v>95</v>
      </c>
      <c r="AX70" s="25">
        <v>101</v>
      </c>
      <c r="AY70" s="25">
        <v>127</v>
      </c>
      <c r="AZ70" s="25">
        <v>161</v>
      </c>
      <c r="BA70" s="25">
        <v>135</v>
      </c>
      <c r="BB70" s="25">
        <v>111</v>
      </c>
      <c r="BC70" s="25">
        <v>114</v>
      </c>
      <c r="BD70" s="25">
        <v>119</v>
      </c>
      <c r="BE70" s="25">
        <v>108</v>
      </c>
      <c r="BF70" s="25">
        <v>127</v>
      </c>
      <c r="BG70" s="25">
        <v>129</v>
      </c>
      <c r="BH70" s="25">
        <v>110</v>
      </c>
      <c r="BI70" s="25">
        <v>126</v>
      </c>
      <c r="BJ70" s="25">
        <v>113</v>
      </c>
      <c r="BK70" s="25">
        <v>109</v>
      </c>
      <c r="BL70" s="25">
        <v>98</v>
      </c>
      <c r="BM70" s="25">
        <v>118</v>
      </c>
      <c r="BN70" s="25">
        <v>133</v>
      </c>
      <c r="BO70" s="25">
        <v>130</v>
      </c>
      <c r="BP70" s="25">
        <v>109</v>
      </c>
      <c r="BQ70" s="25">
        <v>113</v>
      </c>
      <c r="BR70" s="25">
        <v>125</v>
      </c>
      <c r="BS70" s="25">
        <v>116</v>
      </c>
      <c r="BT70" s="25">
        <v>128</v>
      </c>
      <c r="BU70" s="25">
        <v>140</v>
      </c>
      <c r="BV70" s="25">
        <v>162</v>
      </c>
      <c r="BW70" s="25">
        <v>133</v>
      </c>
      <c r="BX70" s="25">
        <v>140</v>
      </c>
      <c r="BY70" s="25">
        <v>121</v>
      </c>
      <c r="BZ70" s="25">
        <v>113</v>
      </c>
      <c r="CA70" s="25">
        <v>143</v>
      </c>
      <c r="CB70" s="25">
        <v>167</v>
      </c>
      <c r="CC70" s="25">
        <v>122</v>
      </c>
      <c r="CD70" s="25">
        <v>123</v>
      </c>
      <c r="CE70" s="25">
        <v>113</v>
      </c>
      <c r="CF70" s="25">
        <v>111</v>
      </c>
      <c r="CG70" s="25">
        <v>109</v>
      </c>
      <c r="CH70" s="25">
        <v>137</v>
      </c>
      <c r="CI70" s="25">
        <v>160</v>
      </c>
      <c r="CJ70" s="25">
        <v>154</v>
      </c>
      <c r="CK70" s="25">
        <v>123</v>
      </c>
      <c r="CL70" s="25">
        <v>121</v>
      </c>
      <c r="CM70" s="25">
        <v>109</v>
      </c>
      <c r="CN70" s="25">
        <v>120</v>
      </c>
      <c r="CO70" s="25">
        <v>136</v>
      </c>
      <c r="CP70" s="25">
        <v>129</v>
      </c>
    </row>
    <row r="71" spans="2:94" x14ac:dyDescent="0.2">
      <c r="B71" s="25" t="str">
        <f t="shared" si="4"/>
      </c>
      <c r="C71" s="37" t="s">
        <v>35</v>
      </c>
      <c r="D71" s="25" t="s">
        <v>3</v>
      </c>
      <c r="E71" s="25">
        <v>7328</v>
      </c>
      <c r="F71" s="25">
        <v>7366</v>
      </c>
      <c r="G71" s="25">
        <v>5523</v>
      </c>
      <c r="H71" s="25">
        <v>5316</v>
      </c>
      <c r="I71" s="25">
        <v>7446</v>
      </c>
      <c r="J71" s="25">
        <v>6596</v>
      </c>
      <c r="K71" s="25">
        <v>7643</v>
      </c>
      <c r="L71" s="25">
        <v>6994</v>
      </c>
      <c r="M71" s="25">
        <v>7052</v>
      </c>
      <c r="N71" s="25">
        <v>4959</v>
      </c>
      <c r="O71" s="25">
        <v>4643</v>
      </c>
      <c r="P71" s="25">
        <v>6506</v>
      </c>
      <c r="Q71" s="25">
        <v>6416</v>
      </c>
      <c r="R71" s="25">
        <v>6673</v>
      </c>
      <c r="S71" s="25">
        <v>6731</v>
      </c>
      <c r="T71" s="25">
        <v>6474</v>
      </c>
      <c r="U71" s="25">
        <v>4864</v>
      </c>
      <c r="V71" s="25">
        <v>4230</v>
      </c>
      <c r="W71" s="25">
        <v>6582</v>
      </c>
      <c r="X71" s="25">
        <v>6559</v>
      </c>
      <c r="Y71" s="25">
        <v>7213</v>
      </c>
      <c r="Z71" s="25">
        <v>6760</v>
      </c>
      <c r="AA71" s="25">
        <v>6741</v>
      </c>
      <c r="AB71" s="25">
        <v>5427</v>
      </c>
      <c r="AC71" s="25">
        <v>4639</v>
      </c>
      <c r="AD71" s="25">
        <v>6972</v>
      </c>
      <c r="AE71" s="25">
        <v>6912</v>
      </c>
      <c r="AF71" s="25">
        <v>6523</v>
      </c>
      <c r="AG71" s="25">
        <v>7308</v>
      </c>
      <c r="AH71" s="25">
        <v>6942</v>
      </c>
      <c r="AI71" s="25">
        <v>5210</v>
      </c>
      <c r="AJ71" s="25">
        <v>5027</v>
      </c>
      <c r="AK71" s="25">
        <v>7860</v>
      </c>
      <c r="AL71" s="25">
        <v>7374</v>
      </c>
      <c r="AM71" s="25">
        <v>7499</v>
      </c>
      <c r="AN71" s="25">
        <v>3959</v>
      </c>
      <c r="AO71" s="25">
        <v>6849</v>
      </c>
      <c r="AP71" s="25">
        <v>5058</v>
      </c>
      <c r="AQ71" s="25">
        <v>4750</v>
      </c>
      <c r="AR71" s="25">
        <v>5891</v>
      </c>
      <c r="AS71" s="25">
        <v>6722</v>
      </c>
      <c r="AT71" s="25">
        <v>6579</v>
      </c>
      <c r="AU71" s="25">
        <v>6639</v>
      </c>
      <c r="AV71" s="25">
        <v>6451</v>
      </c>
      <c r="AW71" s="25">
        <v>4268</v>
      </c>
      <c r="AX71" s="25">
        <v>4672</v>
      </c>
      <c r="AY71" s="25">
        <v>5992</v>
      </c>
      <c r="AZ71" s="25">
        <v>6218</v>
      </c>
      <c r="BA71" s="25">
        <v>6861</v>
      </c>
      <c r="BB71" s="25">
        <v>6438</v>
      </c>
      <c r="BC71" s="25">
        <v>5256</v>
      </c>
      <c r="BD71" s="25">
        <v>4969</v>
      </c>
      <c r="BE71" s="25">
        <v>4218</v>
      </c>
      <c r="BF71" s="25">
        <v>6214</v>
      </c>
      <c r="BG71" s="25">
        <v>7104</v>
      </c>
      <c r="BH71" s="25">
        <v>5791</v>
      </c>
      <c r="BI71" s="25">
        <v>6122</v>
      </c>
      <c r="BJ71" s="25">
        <v>6126</v>
      </c>
      <c r="BK71" s="25">
        <v>4572</v>
      </c>
      <c r="BL71" s="25">
        <v>4221</v>
      </c>
      <c r="BM71" s="25">
        <v>6356</v>
      </c>
      <c r="BN71" s="25">
        <v>6245</v>
      </c>
      <c r="BO71" s="25">
        <v>6885</v>
      </c>
      <c r="BP71" s="25">
        <v>6776</v>
      </c>
      <c r="BQ71" s="25">
        <v>6796</v>
      </c>
      <c r="BR71" s="25">
        <v>5104</v>
      </c>
      <c r="BS71" s="25">
        <v>4089</v>
      </c>
      <c r="BT71" s="25">
        <v>7217</v>
      </c>
      <c r="BU71" s="25">
        <v>6582</v>
      </c>
      <c r="BV71" s="25">
        <v>6473</v>
      </c>
      <c r="BW71" s="25">
        <v>6278</v>
      </c>
      <c r="BX71" s="25">
        <v>6300</v>
      </c>
      <c r="BY71" s="25">
        <v>4740</v>
      </c>
      <c r="BZ71" s="25">
        <v>4352</v>
      </c>
      <c r="CA71" s="25">
        <v>6298</v>
      </c>
      <c r="CB71" s="25">
        <v>5859</v>
      </c>
      <c r="CC71" s="25">
        <v>6292</v>
      </c>
      <c r="CD71" s="25">
        <v>6778</v>
      </c>
      <c r="CE71" s="25">
        <v>5881</v>
      </c>
      <c r="CF71" s="25">
        <v>4637</v>
      </c>
      <c r="CG71" s="25">
        <v>4688</v>
      </c>
      <c r="CH71" s="25">
        <v>6215</v>
      </c>
      <c r="CI71" s="25">
        <v>6191</v>
      </c>
      <c r="CJ71" s="25">
        <v>7036</v>
      </c>
      <c r="CK71" s="25">
        <v>6478</v>
      </c>
      <c r="CL71" s="25">
        <v>6110</v>
      </c>
      <c r="CM71" s="25">
        <v>4844</v>
      </c>
      <c r="CN71" s="25">
        <v>4442</v>
      </c>
      <c r="CO71" s="25">
        <v>6356</v>
      </c>
      <c r="CP71" s="25">
        <v>6472</v>
      </c>
    </row>
    <row r="72" spans="2:94" x14ac:dyDescent="0.2">
      <c r="B72" s="25" t="str">
        <f t="shared" si="4"/>
      </c>
      <c r="C72" s="37" t="s">
        <v>35</v>
      </c>
      <c r="D72" s="25" t="s">
        <v>4</v>
      </c>
      <c r="E72" s="25">
        <v>1082</v>
      </c>
      <c r="F72" s="25">
        <v>1203</v>
      </c>
      <c r="G72" s="25">
        <v>976</v>
      </c>
      <c r="H72" s="25">
        <v>845</v>
      </c>
      <c r="I72" s="25">
        <v>1109</v>
      </c>
      <c r="J72" s="25">
        <v>927</v>
      </c>
      <c r="K72" s="25">
        <v>1189</v>
      </c>
      <c r="L72" s="25">
        <v>1094</v>
      </c>
      <c r="M72" s="25">
        <v>1163</v>
      </c>
      <c r="N72" s="25">
        <v>770</v>
      </c>
      <c r="O72" s="25">
        <v>725</v>
      </c>
      <c r="P72" s="25">
        <v>999</v>
      </c>
      <c r="Q72" s="25">
        <v>935</v>
      </c>
      <c r="R72" s="25">
        <v>952</v>
      </c>
      <c r="S72" s="25">
        <v>1054</v>
      </c>
      <c r="T72" s="25">
        <v>972</v>
      </c>
      <c r="U72" s="25">
        <v>734</v>
      </c>
      <c r="V72" s="25">
        <v>644</v>
      </c>
      <c r="W72" s="25">
        <v>965</v>
      </c>
      <c r="X72" s="25">
        <v>941</v>
      </c>
      <c r="Y72" s="25">
        <v>1126</v>
      </c>
      <c r="Z72" s="25">
        <v>1099</v>
      </c>
      <c r="AA72" s="25">
        <v>1031</v>
      </c>
      <c r="AB72" s="25">
        <v>897</v>
      </c>
      <c r="AC72" s="25">
        <v>728</v>
      </c>
      <c r="AD72" s="25">
        <v>1011</v>
      </c>
      <c r="AE72" s="25">
        <v>1097</v>
      </c>
      <c r="AF72" s="25">
        <v>902</v>
      </c>
      <c r="AG72" s="25">
        <v>1097</v>
      </c>
      <c r="AH72" s="25">
        <v>1052</v>
      </c>
      <c r="AI72" s="25">
        <v>838</v>
      </c>
      <c r="AJ72" s="25">
        <v>813</v>
      </c>
      <c r="AK72" s="25">
        <v>1167</v>
      </c>
      <c r="AL72" s="25">
        <v>1150</v>
      </c>
      <c r="AM72" s="25">
        <v>1188</v>
      </c>
      <c r="AN72" s="25">
        <v>660</v>
      </c>
      <c r="AO72" s="25">
        <v>1100</v>
      </c>
      <c r="AP72" s="25">
        <v>780</v>
      </c>
      <c r="AQ72" s="25">
        <v>815</v>
      </c>
      <c r="AR72" s="25">
        <v>761</v>
      </c>
      <c r="AS72" s="25">
        <v>943</v>
      </c>
      <c r="AT72" s="25">
        <v>994</v>
      </c>
      <c r="AU72" s="25">
        <v>1042</v>
      </c>
      <c r="AV72" s="25">
        <v>1015</v>
      </c>
      <c r="AW72" s="25">
        <v>627</v>
      </c>
      <c r="AX72" s="25">
        <v>728</v>
      </c>
      <c r="AY72" s="25">
        <v>858</v>
      </c>
      <c r="AZ72" s="25">
        <v>946</v>
      </c>
      <c r="BA72" s="25">
        <v>1066</v>
      </c>
      <c r="BB72" s="25">
        <v>994</v>
      </c>
      <c r="BC72" s="25">
        <v>799</v>
      </c>
      <c r="BD72" s="25">
        <v>779</v>
      </c>
      <c r="BE72" s="25">
        <v>673</v>
      </c>
      <c r="BF72" s="25">
        <v>897</v>
      </c>
      <c r="BG72" s="25">
        <v>1007</v>
      </c>
      <c r="BH72" s="25">
        <v>844</v>
      </c>
      <c r="BI72" s="25">
        <v>872</v>
      </c>
      <c r="BJ72" s="25">
        <v>869</v>
      </c>
      <c r="BK72" s="25">
        <v>751</v>
      </c>
      <c r="BL72" s="25">
        <v>647</v>
      </c>
      <c r="BM72" s="25">
        <v>971</v>
      </c>
      <c r="BN72" s="25">
        <v>924</v>
      </c>
      <c r="BO72" s="25">
        <v>1012</v>
      </c>
      <c r="BP72" s="25">
        <v>1033</v>
      </c>
      <c r="BQ72" s="25">
        <v>1139</v>
      </c>
      <c r="BR72" s="25">
        <v>820</v>
      </c>
      <c r="BS72" s="25">
        <v>634</v>
      </c>
      <c r="BT72" s="25">
        <v>1012</v>
      </c>
      <c r="BU72" s="25">
        <v>1001</v>
      </c>
      <c r="BV72" s="25">
        <v>940</v>
      </c>
      <c r="BW72" s="25">
        <v>932</v>
      </c>
      <c r="BX72" s="25">
        <v>976</v>
      </c>
      <c r="BY72" s="25">
        <v>740</v>
      </c>
      <c r="BZ72" s="25">
        <v>662</v>
      </c>
      <c r="CA72" s="25">
        <v>921</v>
      </c>
      <c r="CB72" s="25">
        <v>860</v>
      </c>
      <c r="CC72" s="25">
        <v>902</v>
      </c>
      <c r="CD72" s="25">
        <v>1012</v>
      </c>
      <c r="CE72" s="25">
        <v>866</v>
      </c>
      <c r="CF72" s="25">
        <v>768</v>
      </c>
      <c r="CG72" s="25">
        <v>664</v>
      </c>
      <c r="CH72" s="25">
        <v>872</v>
      </c>
      <c r="CI72" s="25">
        <v>910</v>
      </c>
      <c r="CJ72" s="25">
        <v>1052</v>
      </c>
      <c r="CK72" s="25">
        <v>880</v>
      </c>
      <c r="CL72" s="25">
        <v>933</v>
      </c>
      <c r="CM72" s="25">
        <v>777</v>
      </c>
      <c r="CN72" s="25">
        <v>688</v>
      </c>
      <c r="CO72" s="25">
        <v>864</v>
      </c>
      <c r="CP72" s="25">
        <v>933</v>
      </c>
    </row>
    <row r="73" spans="2:94" x14ac:dyDescent="0.2">
      <c r="B73" s="25" t="str">
        <f t="shared" si="4"/>
      </c>
      <c r="C73" s="37" t="s">
        <v>36</v>
      </c>
      <c r="D73" s="25" t="s">
        <v>3</v>
      </c>
      <c r="E73" s="25">
        <v>5699</v>
      </c>
      <c r="F73" s="25">
        <v>5865</v>
      </c>
      <c r="G73" s="25">
        <v>4853</v>
      </c>
      <c r="H73" s="25">
        <v>4351</v>
      </c>
      <c r="I73" s="25">
        <v>5994</v>
      </c>
      <c r="J73" s="25">
        <v>5334</v>
      </c>
      <c r="K73" s="25">
        <v>6002</v>
      </c>
      <c r="L73" s="25">
        <v>5682</v>
      </c>
      <c r="M73" s="25">
        <v>5506</v>
      </c>
      <c r="N73" s="25">
        <v>3959</v>
      </c>
      <c r="O73" s="25">
        <v>3682</v>
      </c>
      <c r="P73" s="25">
        <v>5187</v>
      </c>
      <c r="Q73" s="25">
        <v>5017</v>
      </c>
      <c r="R73" s="25">
        <v>5351</v>
      </c>
      <c r="S73" s="25">
        <v>5378</v>
      </c>
      <c r="T73" s="25">
        <v>5307</v>
      </c>
      <c r="U73" s="25">
        <v>3916</v>
      </c>
      <c r="V73" s="25">
        <v>3328</v>
      </c>
      <c r="W73" s="25">
        <v>5074</v>
      </c>
      <c r="X73" s="25">
        <v>5149</v>
      </c>
      <c r="Y73" s="25">
        <v>5567</v>
      </c>
      <c r="Z73" s="25">
        <v>5457</v>
      </c>
      <c r="AA73" s="25">
        <v>5426</v>
      </c>
      <c r="AB73" s="25">
        <v>4530</v>
      </c>
      <c r="AC73" s="25">
        <v>3879</v>
      </c>
      <c r="AD73" s="25">
        <v>5542</v>
      </c>
      <c r="AE73" s="25">
        <v>5421</v>
      </c>
      <c r="AF73" s="25">
        <v>5225</v>
      </c>
      <c r="AG73" s="25">
        <v>5797</v>
      </c>
      <c r="AH73" s="25">
        <v>5640</v>
      </c>
      <c r="AI73" s="25">
        <v>4265</v>
      </c>
      <c r="AJ73" s="25">
        <v>3953</v>
      </c>
      <c r="AK73" s="25">
        <v>6343</v>
      </c>
      <c r="AL73" s="25">
        <v>5826</v>
      </c>
      <c r="AM73" s="25">
        <v>5892</v>
      </c>
      <c r="AN73" s="25">
        <v>3234</v>
      </c>
      <c r="AO73" s="25">
        <v>5460</v>
      </c>
      <c r="AP73" s="25">
        <v>4124</v>
      </c>
      <c r="AQ73" s="25">
        <v>3845</v>
      </c>
      <c r="AR73" s="25">
        <v>5194</v>
      </c>
      <c r="AS73" s="25">
        <v>5271</v>
      </c>
      <c r="AT73" s="25">
        <v>5448</v>
      </c>
      <c r="AU73" s="25">
        <v>5391</v>
      </c>
      <c r="AV73" s="25">
        <v>5309</v>
      </c>
      <c r="AW73" s="25">
        <v>3651</v>
      </c>
      <c r="AX73" s="25">
        <v>3699</v>
      </c>
      <c r="AY73" s="25">
        <v>5127</v>
      </c>
      <c r="AZ73" s="25">
        <v>5169</v>
      </c>
      <c r="BA73" s="25">
        <v>5406</v>
      </c>
      <c r="BB73" s="25">
        <v>5185</v>
      </c>
      <c r="BC73" s="25">
        <v>4413</v>
      </c>
      <c r="BD73" s="25">
        <v>4074</v>
      </c>
      <c r="BE73" s="25">
        <v>3572</v>
      </c>
      <c r="BF73" s="25">
        <v>5019</v>
      </c>
      <c r="BG73" s="25">
        <v>5567</v>
      </c>
      <c r="BH73" s="25">
        <v>4841</v>
      </c>
      <c r="BI73" s="25">
        <v>4992</v>
      </c>
      <c r="BJ73" s="25">
        <v>5006</v>
      </c>
      <c r="BK73" s="25">
        <v>3795</v>
      </c>
      <c r="BL73" s="25">
        <v>3451</v>
      </c>
      <c r="BM73" s="25">
        <v>5062</v>
      </c>
      <c r="BN73" s="25">
        <v>5056</v>
      </c>
      <c r="BO73" s="25">
        <v>5633</v>
      </c>
      <c r="BP73" s="25">
        <v>5996</v>
      </c>
      <c r="BQ73" s="25">
        <v>5689</v>
      </c>
      <c r="BR73" s="25">
        <v>4228</v>
      </c>
      <c r="BS73" s="25">
        <v>3537</v>
      </c>
      <c r="BT73" s="25">
        <v>5542</v>
      </c>
      <c r="BU73" s="25">
        <v>5239</v>
      </c>
      <c r="BV73" s="25">
        <v>5245</v>
      </c>
      <c r="BW73" s="25">
        <v>5125</v>
      </c>
      <c r="BX73" s="25">
        <v>5253</v>
      </c>
      <c r="BY73" s="25">
        <v>3867</v>
      </c>
      <c r="BZ73" s="25">
        <v>3519</v>
      </c>
      <c r="CA73" s="25">
        <v>5049</v>
      </c>
      <c r="CB73" s="25">
        <v>4772</v>
      </c>
      <c r="CC73" s="25">
        <v>5212</v>
      </c>
      <c r="CD73" s="25">
        <v>5807</v>
      </c>
      <c r="CE73" s="25">
        <v>5203</v>
      </c>
      <c r="CF73" s="25">
        <v>4106</v>
      </c>
      <c r="CG73" s="25">
        <v>3735</v>
      </c>
      <c r="CH73" s="25">
        <v>5091</v>
      </c>
      <c r="CI73" s="25">
        <v>4916</v>
      </c>
      <c r="CJ73" s="25">
        <v>5505</v>
      </c>
      <c r="CK73" s="25">
        <v>5241</v>
      </c>
      <c r="CL73" s="25">
        <v>5067</v>
      </c>
      <c r="CM73" s="25">
        <v>3961</v>
      </c>
      <c r="CN73" s="25">
        <v>3567</v>
      </c>
      <c r="CO73" s="25">
        <v>5086</v>
      </c>
      <c r="CP73" s="25">
        <v>5156</v>
      </c>
    </row>
    <row r="74" spans="2:94" x14ac:dyDescent="0.2">
      <c r="B74" s="25" t="str">
        <f t="shared" si="4"/>
      </c>
      <c r="C74" s="37" t="s">
        <v>36</v>
      </c>
      <c r="D74" s="25" t="s">
        <v>4</v>
      </c>
      <c r="E74" s="25">
        <v>1658</v>
      </c>
      <c r="F74" s="25">
        <v>1882</v>
      </c>
      <c r="G74" s="25">
        <v>1686</v>
      </c>
      <c r="H74" s="25">
        <v>1426</v>
      </c>
      <c r="I74" s="25">
        <v>1974</v>
      </c>
      <c r="J74" s="25">
        <v>1680</v>
      </c>
      <c r="K74" s="25">
        <v>1944</v>
      </c>
      <c r="L74" s="25">
        <v>1772</v>
      </c>
      <c r="M74" s="25">
        <v>1815</v>
      </c>
      <c r="N74" s="25">
        <v>1300</v>
      </c>
      <c r="O74" s="25">
        <v>1196</v>
      </c>
      <c r="P74" s="25">
        <v>1597</v>
      </c>
      <c r="Q74" s="25">
        <v>1606</v>
      </c>
      <c r="R74" s="25">
        <v>1602</v>
      </c>
      <c r="S74" s="25">
        <v>1666</v>
      </c>
      <c r="T74" s="25">
        <v>1645</v>
      </c>
      <c r="U74" s="25">
        <v>1281</v>
      </c>
      <c r="V74" s="25">
        <v>1087</v>
      </c>
      <c r="W74" s="25">
        <v>1516</v>
      </c>
      <c r="X74" s="25">
        <v>1560</v>
      </c>
      <c r="Y74" s="25">
        <v>1778</v>
      </c>
      <c r="Z74" s="25">
        <v>1610</v>
      </c>
      <c r="AA74" s="25">
        <v>1706</v>
      </c>
      <c r="AB74" s="25">
        <v>1392</v>
      </c>
      <c r="AC74" s="25">
        <v>1073</v>
      </c>
      <c r="AD74" s="25">
        <v>1668</v>
      </c>
      <c r="AE74" s="25">
        <v>1582</v>
      </c>
      <c r="AF74" s="25">
        <v>1546</v>
      </c>
      <c r="AG74" s="25">
        <v>1732</v>
      </c>
      <c r="AH74" s="25">
        <v>1776</v>
      </c>
      <c r="AI74" s="25">
        <v>1417</v>
      </c>
      <c r="AJ74" s="25">
        <v>1302</v>
      </c>
      <c r="AK74" s="25">
        <v>1991</v>
      </c>
      <c r="AL74" s="25">
        <v>1804</v>
      </c>
      <c r="AM74" s="25">
        <v>1999</v>
      </c>
      <c r="AN74" s="25">
        <v>1149</v>
      </c>
      <c r="AO74" s="25">
        <v>1706</v>
      </c>
      <c r="AP74" s="25">
        <v>1336</v>
      </c>
      <c r="AQ74" s="25">
        <v>1172</v>
      </c>
      <c r="AR74" s="25">
        <v>2005</v>
      </c>
      <c r="AS74" s="25">
        <v>1610</v>
      </c>
      <c r="AT74" s="25">
        <v>1674</v>
      </c>
      <c r="AU74" s="25">
        <v>1704</v>
      </c>
      <c r="AV74" s="25">
        <v>1585</v>
      </c>
      <c r="AW74" s="25">
        <v>1146</v>
      </c>
      <c r="AX74" s="25">
        <v>1143</v>
      </c>
      <c r="AY74" s="25">
        <v>1477</v>
      </c>
      <c r="AZ74" s="25">
        <v>1509</v>
      </c>
      <c r="BA74" s="25">
        <v>1596</v>
      </c>
      <c r="BB74" s="25">
        <v>1630</v>
      </c>
      <c r="BC74" s="25">
        <v>1414</v>
      </c>
      <c r="BD74" s="25">
        <v>1275</v>
      </c>
      <c r="BE74" s="25">
        <v>1091</v>
      </c>
      <c r="BF74" s="25">
        <v>1479</v>
      </c>
      <c r="BG74" s="25">
        <v>1676</v>
      </c>
      <c r="BH74" s="25">
        <v>1393</v>
      </c>
      <c r="BI74" s="25">
        <v>1457</v>
      </c>
      <c r="BJ74" s="25">
        <v>1468</v>
      </c>
      <c r="BK74" s="25">
        <v>1193</v>
      </c>
      <c r="BL74" s="25">
        <v>1090</v>
      </c>
      <c r="BM74" s="25">
        <v>1465</v>
      </c>
      <c r="BN74" s="25">
        <v>1459</v>
      </c>
      <c r="BO74" s="25">
        <v>1733</v>
      </c>
      <c r="BP74" s="25">
        <v>1859</v>
      </c>
      <c r="BQ74" s="25">
        <v>1955</v>
      </c>
      <c r="BR74" s="25">
        <v>1409</v>
      </c>
      <c r="BS74" s="25">
        <v>1042</v>
      </c>
      <c r="BT74" s="25">
        <v>1729</v>
      </c>
      <c r="BU74" s="25">
        <v>1696</v>
      </c>
      <c r="BV74" s="25">
        <v>1529</v>
      </c>
      <c r="BW74" s="25">
        <v>1594</v>
      </c>
      <c r="BX74" s="25">
        <v>1668</v>
      </c>
      <c r="BY74" s="25">
        <v>1250</v>
      </c>
      <c r="BZ74" s="25">
        <v>1146</v>
      </c>
      <c r="CA74" s="25">
        <v>1534</v>
      </c>
      <c r="CB74" s="25">
        <v>1426</v>
      </c>
      <c r="CC74" s="25">
        <v>1611</v>
      </c>
      <c r="CD74" s="25">
        <v>1753</v>
      </c>
      <c r="CE74" s="25">
        <v>1593</v>
      </c>
      <c r="CF74" s="25">
        <v>1191</v>
      </c>
      <c r="CG74" s="25">
        <v>1121</v>
      </c>
      <c r="CH74" s="25">
        <v>1507</v>
      </c>
      <c r="CI74" s="25">
        <v>1503</v>
      </c>
      <c r="CJ74" s="25">
        <v>1613</v>
      </c>
      <c r="CK74" s="25">
        <v>1518</v>
      </c>
      <c r="CL74" s="25">
        <v>1565</v>
      </c>
      <c r="CM74" s="25">
        <v>1201</v>
      </c>
      <c r="CN74" s="25">
        <v>1096</v>
      </c>
      <c r="CO74" s="25">
        <v>1540</v>
      </c>
      <c r="CP74" s="25">
        <v>1561</v>
      </c>
    </row>
    <row r="75" spans="2:94" x14ac:dyDescent="0.2">
      <c r="B75" s="25" t="str">
        <f t="shared" si="4"/>
      </c>
      <c r="C75" s="25" t="s">
        <v>37</v>
      </c>
      <c r="D75" s="25" t="s">
        <v>3</v>
      </c>
      <c r="E75" s="25">
        <v>2210</v>
      </c>
      <c r="F75" s="25">
        <v>2205</v>
      </c>
      <c r="G75" s="25">
        <v>1822</v>
      </c>
      <c r="H75" s="25">
        <v>1674</v>
      </c>
      <c r="I75" s="25">
        <v>2118</v>
      </c>
      <c r="J75" s="25">
        <v>2026</v>
      </c>
      <c r="K75" s="25">
        <v>2231</v>
      </c>
      <c r="L75" s="25">
        <v>2190</v>
      </c>
      <c r="M75" s="25">
        <v>2012</v>
      </c>
      <c r="N75" s="25">
        <v>1544</v>
      </c>
      <c r="O75" s="25">
        <v>1509</v>
      </c>
      <c r="P75" s="25">
        <v>2060</v>
      </c>
      <c r="Q75" s="25">
        <v>2016</v>
      </c>
      <c r="R75" s="25">
        <v>2039</v>
      </c>
      <c r="S75" s="25">
        <v>2066</v>
      </c>
      <c r="T75" s="25">
        <v>2057</v>
      </c>
      <c r="U75" s="25">
        <v>1588</v>
      </c>
      <c r="V75" s="25">
        <v>1490</v>
      </c>
      <c r="W75" s="25">
        <v>2186</v>
      </c>
      <c r="X75" s="25">
        <v>2075</v>
      </c>
      <c r="Y75" s="25">
        <v>2236</v>
      </c>
      <c r="Z75" s="25">
        <v>2124</v>
      </c>
      <c r="AA75" s="25">
        <v>2233</v>
      </c>
      <c r="AB75" s="25">
        <v>2038</v>
      </c>
      <c r="AC75" s="25">
        <v>1761</v>
      </c>
      <c r="AD75" s="25">
        <v>2148</v>
      </c>
      <c r="AE75" s="25">
        <v>2036</v>
      </c>
      <c r="AF75" s="25">
        <v>2161</v>
      </c>
      <c r="AG75" s="25">
        <v>2183</v>
      </c>
      <c r="AH75" s="25">
        <v>2345</v>
      </c>
      <c r="AI75" s="25">
        <v>1772</v>
      </c>
      <c r="AJ75" s="25">
        <v>1733</v>
      </c>
      <c r="AK75" s="25">
        <v>2438</v>
      </c>
      <c r="AL75" s="25">
        <v>2309</v>
      </c>
      <c r="AM75" s="25">
        <v>2235</v>
      </c>
      <c r="AN75" s="25">
        <v>1425</v>
      </c>
      <c r="AO75" s="25">
        <v>2135</v>
      </c>
      <c r="AP75" s="25">
        <v>1832</v>
      </c>
      <c r="AQ75" s="25">
        <v>1711</v>
      </c>
      <c r="AR75" s="25">
        <v>1963</v>
      </c>
      <c r="AS75" s="25">
        <v>2191</v>
      </c>
      <c r="AT75" s="25">
        <v>2178</v>
      </c>
      <c r="AU75" s="25">
        <v>2144</v>
      </c>
      <c r="AV75" s="25">
        <v>2193</v>
      </c>
      <c r="AW75" s="25">
        <v>1643</v>
      </c>
      <c r="AX75" s="25">
        <v>1622</v>
      </c>
      <c r="AY75" s="25">
        <v>2175</v>
      </c>
      <c r="AZ75" s="25">
        <v>2233</v>
      </c>
      <c r="BA75" s="25">
        <v>2312</v>
      </c>
      <c r="BB75" s="25">
        <v>2227</v>
      </c>
      <c r="BC75" s="25">
        <v>1807</v>
      </c>
      <c r="BD75" s="25">
        <v>1922</v>
      </c>
      <c r="BE75" s="25">
        <v>1791</v>
      </c>
      <c r="BF75" s="25">
        <v>2227</v>
      </c>
      <c r="BG75" s="25">
        <v>2385</v>
      </c>
      <c r="BH75" s="25">
        <v>2169</v>
      </c>
      <c r="BI75" s="25">
        <v>2181</v>
      </c>
      <c r="BJ75" s="25">
        <v>2162</v>
      </c>
      <c r="BK75" s="25">
        <v>1856</v>
      </c>
      <c r="BL75" s="25">
        <v>1610</v>
      </c>
      <c r="BM75" s="25">
        <v>2161</v>
      </c>
      <c r="BN75" s="25">
        <v>2187</v>
      </c>
      <c r="BO75" s="25">
        <v>2368</v>
      </c>
      <c r="BP75" s="25">
        <v>2679</v>
      </c>
      <c r="BQ75" s="25">
        <v>2334</v>
      </c>
      <c r="BR75" s="25">
        <v>1933</v>
      </c>
      <c r="BS75" s="25">
        <v>1616</v>
      </c>
      <c r="BT75" s="25">
        <v>2413</v>
      </c>
      <c r="BU75" s="25">
        <v>2261</v>
      </c>
      <c r="BV75" s="25">
        <v>2199</v>
      </c>
      <c r="BW75" s="25">
        <v>2171</v>
      </c>
      <c r="BX75" s="25">
        <v>2232</v>
      </c>
      <c r="BY75" s="25">
        <v>1899</v>
      </c>
      <c r="BZ75" s="25">
        <v>1695</v>
      </c>
      <c r="CA75" s="25">
        <v>2189</v>
      </c>
      <c r="CB75" s="25">
        <v>2088</v>
      </c>
      <c r="CC75" s="25">
        <v>2346</v>
      </c>
      <c r="CD75" s="25">
        <v>2390</v>
      </c>
      <c r="CE75" s="25">
        <v>2355</v>
      </c>
      <c r="CF75" s="25">
        <v>1881</v>
      </c>
      <c r="CG75" s="25">
        <v>1755</v>
      </c>
      <c r="CH75" s="25">
        <v>2312</v>
      </c>
      <c r="CI75" s="25">
        <v>2242</v>
      </c>
      <c r="CJ75" s="25">
        <v>2541</v>
      </c>
      <c r="CK75" s="25">
        <v>2407</v>
      </c>
      <c r="CL75" s="25">
        <v>2224</v>
      </c>
      <c r="CM75" s="25">
        <v>1896</v>
      </c>
      <c r="CN75" s="25">
        <v>1747</v>
      </c>
      <c r="CO75" s="25">
        <v>2281</v>
      </c>
      <c r="CP75" s="25">
        <v>2349</v>
      </c>
    </row>
    <row r="76" spans="2:94" x14ac:dyDescent="0.2">
      <c r="B76" s="25" t="str">
        <f t="shared" si="4"/>
      </c>
      <c r="C76" s="25" t="s">
        <v>37</v>
      </c>
      <c r="D76" s="25" t="s">
        <v>4</v>
      </c>
      <c r="E76" s="25">
        <v>551</v>
      </c>
      <c r="F76" s="25">
        <v>629</v>
      </c>
      <c r="G76" s="25">
        <v>506</v>
      </c>
      <c r="H76" s="25">
        <v>423</v>
      </c>
      <c r="I76" s="25">
        <v>557</v>
      </c>
      <c r="J76" s="25">
        <v>544</v>
      </c>
      <c r="K76" s="25">
        <v>578</v>
      </c>
      <c r="L76" s="25">
        <v>558</v>
      </c>
      <c r="M76" s="25">
        <v>563</v>
      </c>
      <c r="N76" s="25">
        <v>412</v>
      </c>
      <c r="O76" s="25">
        <v>358</v>
      </c>
      <c r="P76" s="25">
        <v>481</v>
      </c>
      <c r="Q76" s="25">
        <v>514</v>
      </c>
      <c r="R76" s="25">
        <v>522</v>
      </c>
      <c r="S76" s="25">
        <v>475</v>
      </c>
      <c r="T76" s="25">
        <v>533</v>
      </c>
      <c r="U76" s="25">
        <v>444</v>
      </c>
      <c r="V76" s="25">
        <v>402</v>
      </c>
      <c r="W76" s="25">
        <v>527</v>
      </c>
      <c r="X76" s="25">
        <v>542</v>
      </c>
      <c r="Y76" s="25">
        <v>572</v>
      </c>
      <c r="Z76" s="25">
        <v>528</v>
      </c>
      <c r="AA76" s="25">
        <v>588</v>
      </c>
      <c r="AB76" s="25">
        <v>482</v>
      </c>
      <c r="AC76" s="25">
        <v>437</v>
      </c>
      <c r="AD76" s="25">
        <v>533</v>
      </c>
      <c r="AE76" s="25">
        <v>520</v>
      </c>
      <c r="AF76" s="25">
        <v>554</v>
      </c>
      <c r="AG76" s="25">
        <v>584</v>
      </c>
      <c r="AH76" s="25">
        <v>633</v>
      </c>
      <c r="AI76" s="25">
        <v>496</v>
      </c>
      <c r="AJ76" s="25">
        <v>451</v>
      </c>
      <c r="AK76" s="25">
        <v>665</v>
      </c>
      <c r="AL76" s="25">
        <v>582</v>
      </c>
      <c r="AM76" s="25">
        <v>676</v>
      </c>
      <c r="AN76" s="25">
        <v>421</v>
      </c>
      <c r="AO76" s="25">
        <v>584</v>
      </c>
      <c r="AP76" s="25">
        <v>453</v>
      </c>
      <c r="AQ76" s="25">
        <v>418</v>
      </c>
      <c r="AR76" s="25">
        <v>545</v>
      </c>
      <c r="AS76" s="25">
        <v>495</v>
      </c>
      <c r="AT76" s="25">
        <v>562</v>
      </c>
      <c r="AU76" s="25">
        <v>582</v>
      </c>
      <c r="AV76" s="25">
        <v>531</v>
      </c>
      <c r="AW76" s="25">
        <v>433</v>
      </c>
      <c r="AX76" s="25">
        <v>442</v>
      </c>
      <c r="AY76" s="25">
        <v>486</v>
      </c>
      <c r="AZ76" s="25">
        <v>535</v>
      </c>
      <c r="BA76" s="25">
        <v>590</v>
      </c>
      <c r="BB76" s="25">
        <v>586</v>
      </c>
      <c r="BC76" s="25">
        <v>523</v>
      </c>
      <c r="BD76" s="25">
        <v>467</v>
      </c>
      <c r="BE76" s="25">
        <v>426</v>
      </c>
      <c r="BF76" s="25">
        <v>546</v>
      </c>
      <c r="BG76" s="25">
        <v>571</v>
      </c>
      <c r="BH76" s="25">
        <v>541</v>
      </c>
      <c r="BI76" s="25">
        <v>558</v>
      </c>
      <c r="BJ76" s="25">
        <v>610</v>
      </c>
      <c r="BK76" s="25">
        <v>533</v>
      </c>
      <c r="BL76" s="25">
        <v>477</v>
      </c>
      <c r="BM76" s="25">
        <v>515</v>
      </c>
      <c r="BN76" s="25">
        <v>567</v>
      </c>
      <c r="BO76" s="25">
        <v>666</v>
      </c>
      <c r="BP76" s="25">
        <v>765</v>
      </c>
      <c r="BQ76" s="25">
        <v>687</v>
      </c>
      <c r="BR76" s="25">
        <v>592</v>
      </c>
      <c r="BS76" s="25">
        <v>462</v>
      </c>
      <c r="BT76" s="25">
        <v>611</v>
      </c>
      <c r="BU76" s="25">
        <v>562</v>
      </c>
      <c r="BV76" s="25">
        <v>642</v>
      </c>
      <c r="BW76" s="25">
        <v>563</v>
      </c>
      <c r="BX76" s="25">
        <v>567</v>
      </c>
      <c r="BY76" s="25">
        <v>449</v>
      </c>
      <c r="BZ76" s="25">
        <v>464</v>
      </c>
      <c r="CA76" s="25">
        <v>567</v>
      </c>
      <c r="CB76" s="25">
        <v>537</v>
      </c>
      <c r="CC76" s="25">
        <v>588</v>
      </c>
      <c r="CD76" s="25">
        <v>596</v>
      </c>
      <c r="CE76" s="25">
        <v>622</v>
      </c>
      <c r="CF76" s="25">
        <v>516</v>
      </c>
      <c r="CG76" s="25">
        <v>415</v>
      </c>
      <c r="CH76" s="25">
        <v>565</v>
      </c>
      <c r="CI76" s="25">
        <v>582</v>
      </c>
      <c r="CJ76" s="25">
        <v>670</v>
      </c>
      <c r="CK76" s="25">
        <v>601</v>
      </c>
      <c r="CL76" s="25">
        <v>598</v>
      </c>
      <c r="CM76" s="25">
        <v>511</v>
      </c>
      <c r="CN76" s="25">
        <v>454</v>
      </c>
      <c r="CO76" s="25">
        <v>614</v>
      </c>
      <c r="CP76" s="25">
        <v>635</v>
      </c>
    </row>
    <row r="77" spans="2:94" x14ac:dyDescent="0.2">
      <c r="B77" s="25" t="str">
        <f t="shared" si="4"/>
      </c>
      <c r="C77" s="25" t="s">
        <v>38</v>
      </c>
      <c r="D77" s="25" t="s">
        <v>3</v>
      </c>
      <c r="E77" s="25">
        <v>2672</v>
      </c>
      <c r="F77" s="25">
        <v>2849</v>
      </c>
      <c r="G77" s="25">
        <v>2345</v>
      </c>
      <c r="H77" s="25">
        <v>2020</v>
      </c>
      <c r="I77" s="25">
        <v>2798</v>
      </c>
      <c r="J77" s="25">
        <v>2612</v>
      </c>
      <c r="K77" s="25">
        <v>2818</v>
      </c>
      <c r="L77" s="25">
        <v>2649</v>
      </c>
      <c r="M77" s="25">
        <v>2521</v>
      </c>
      <c r="N77" s="25">
        <v>1901</v>
      </c>
      <c r="O77" s="25">
        <v>1816</v>
      </c>
      <c r="P77" s="25">
        <v>2584</v>
      </c>
      <c r="Q77" s="25">
        <v>2482</v>
      </c>
      <c r="R77" s="25">
        <v>2465</v>
      </c>
      <c r="S77" s="25">
        <v>2600</v>
      </c>
      <c r="T77" s="25">
        <v>2538</v>
      </c>
      <c r="U77" s="25">
        <v>1891</v>
      </c>
      <c r="V77" s="25">
        <v>1764</v>
      </c>
      <c r="W77" s="25">
        <v>2571</v>
      </c>
      <c r="X77" s="25">
        <v>2568</v>
      </c>
      <c r="Y77" s="25">
        <v>2701</v>
      </c>
      <c r="Z77" s="25">
        <v>2562</v>
      </c>
      <c r="AA77" s="25">
        <v>2583</v>
      </c>
      <c r="AB77" s="25">
        <v>2425</v>
      </c>
      <c r="AC77" s="25">
        <v>2056</v>
      </c>
      <c r="AD77" s="25">
        <v>2723</v>
      </c>
      <c r="AE77" s="25">
        <v>2572</v>
      </c>
      <c r="AF77" s="25">
        <v>2631</v>
      </c>
      <c r="AG77" s="25">
        <v>2794</v>
      </c>
      <c r="AH77" s="25">
        <v>2712</v>
      </c>
      <c r="AI77" s="25">
        <v>2152</v>
      </c>
      <c r="AJ77" s="25">
        <v>2002</v>
      </c>
      <c r="AK77" s="25">
        <v>3118</v>
      </c>
      <c r="AL77" s="25">
        <v>2845</v>
      </c>
      <c r="AM77" s="25">
        <v>2846</v>
      </c>
      <c r="AN77" s="25">
        <v>1687</v>
      </c>
      <c r="AO77" s="25">
        <v>2791</v>
      </c>
      <c r="AP77" s="25">
        <v>2155</v>
      </c>
      <c r="AQ77" s="25">
        <v>2060</v>
      </c>
      <c r="AR77" s="25">
        <v>2214</v>
      </c>
      <c r="AS77" s="25">
        <v>2577</v>
      </c>
      <c r="AT77" s="25">
        <v>2665</v>
      </c>
      <c r="AU77" s="25">
        <v>2642</v>
      </c>
      <c r="AV77" s="25">
        <v>2583</v>
      </c>
      <c r="AW77" s="25">
        <v>1981</v>
      </c>
      <c r="AX77" s="25">
        <v>1962</v>
      </c>
      <c r="AY77" s="25">
        <v>2588</v>
      </c>
      <c r="AZ77" s="25">
        <v>2608</v>
      </c>
      <c r="BA77" s="25">
        <v>2834</v>
      </c>
      <c r="BB77" s="25">
        <v>2706</v>
      </c>
      <c r="BC77" s="25">
        <v>2097</v>
      </c>
      <c r="BD77" s="25">
        <v>2280</v>
      </c>
      <c r="BE77" s="25">
        <v>2030</v>
      </c>
      <c r="BF77" s="25">
        <v>2732</v>
      </c>
      <c r="BG77" s="25">
        <v>2850</v>
      </c>
      <c r="BH77" s="25">
        <v>2517</v>
      </c>
      <c r="BI77" s="25">
        <v>2511</v>
      </c>
      <c r="BJ77" s="25">
        <v>2499</v>
      </c>
      <c r="BK77" s="25">
        <v>2035</v>
      </c>
      <c r="BL77" s="25">
        <v>1916</v>
      </c>
      <c r="BM77" s="25">
        <v>2607</v>
      </c>
      <c r="BN77" s="25">
        <v>2624</v>
      </c>
      <c r="BO77" s="25">
        <v>2871</v>
      </c>
      <c r="BP77" s="25">
        <v>3178</v>
      </c>
      <c r="BQ77" s="25">
        <v>2843</v>
      </c>
      <c r="BR77" s="25">
        <v>2191</v>
      </c>
      <c r="BS77" s="25">
        <v>1941</v>
      </c>
      <c r="BT77" s="25">
        <v>2874</v>
      </c>
      <c r="BU77" s="25">
        <v>2646</v>
      </c>
      <c r="BV77" s="25">
        <v>2663</v>
      </c>
      <c r="BW77" s="25">
        <v>2529</v>
      </c>
      <c r="BX77" s="25">
        <v>2536</v>
      </c>
      <c r="BY77" s="25">
        <v>2135</v>
      </c>
      <c r="BZ77" s="25">
        <v>1954</v>
      </c>
      <c r="CA77" s="25">
        <v>2604</v>
      </c>
      <c r="CB77" s="25">
        <v>2411</v>
      </c>
      <c r="CC77" s="25">
        <v>2639</v>
      </c>
      <c r="CD77" s="25">
        <v>2748</v>
      </c>
      <c r="CE77" s="25">
        <v>2695</v>
      </c>
      <c r="CF77" s="25">
        <v>2135</v>
      </c>
      <c r="CG77" s="25">
        <v>1936</v>
      </c>
      <c r="CH77" s="25">
        <v>2630</v>
      </c>
      <c r="CI77" s="25">
        <v>2602</v>
      </c>
      <c r="CJ77" s="25">
        <v>2829</v>
      </c>
      <c r="CK77" s="25">
        <v>2700</v>
      </c>
      <c r="CL77" s="25">
        <v>2487</v>
      </c>
      <c r="CM77" s="25">
        <v>2150</v>
      </c>
      <c r="CN77" s="25">
        <v>1944</v>
      </c>
      <c r="CO77" s="25">
        <v>2622</v>
      </c>
      <c r="CP77" s="25">
        <v>2573</v>
      </c>
    </row>
    <row r="78" spans="2:94" x14ac:dyDescent="0.2">
      <c r="B78" s="25" t="str">
        <f t="shared" si="4"/>
      </c>
      <c r="C78" s="25" t="s">
        <v>38</v>
      </c>
      <c r="D78" s="25" t="s">
        <v>4</v>
      </c>
      <c r="E78" s="25">
        <v>750</v>
      </c>
      <c r="F78" s="25">
        <v>860</v>
      </c>
      <c r="G78" s="25">
        <v>777</v>
      </c>
      <c r="H78" s="25">
        <v>654</v>
      </c>
      <c r="I78" s="25">
        <v>845</v>
      </c>
      <c r="J78" s="25">
        <v>730</v>
      </c>
      <c r="K78" s="25">
        <v>807</v>
      </c>
      <c r="L78" s="25">
        <v>712</v>
      </c>
      <c r="M78" s="25">
        <v>783</v>
      </c>
      <c r="N78" s="25">
        <v>550</v>
      </c>
      <c r="O78" s="25">
        <v>490</v>
      </c>
      <c r="P78" s="25">
        <v>656</v>
      </c>
      <c r="Q78" s="25">
        <v>652</v>
      </c>
      <c r="R78" s="25">
        <v>656</v>
      </c>
      <c r="S78" s="25">
        <v>668</v>
      </c>
      <c r="T78" s="25">
        <v>748</v>
      </c>
      <c r="U78" s="25">
        <v>554</v>
      </c>
      <c r="V78" s="25">
        <v>520</v>
      </c>
      <c r="W78" s="25">
        <v>695</v>
      </c>
      <c r="X78" s="25">
        <v>692</v>
      </c>
      <c r="Y78" s="25">
        <v>803</v>
      </c>
      <c r="Z78" s="25">
        <v>761</v>
      </c>
      <c r="AA78" s="25">
        <v>785</v>
      </c>
      <c r="AB78" s="25">
        <v>635</v>
      </c>
      <c r="AC78" s="25">
        <v>535</v>
      </c>
      <c r="AD78" s="25">
        <v>687</v>
      </c>
      <c r="AE78" s="25">
        <v>694</v>
      </c>
      <c r="AF78" s="25">
        <v>656</v>
      </c>
      <c r="AG78" s="25">
        <v>757</v>
      </c>
      <c r="AH78" s="25">
        <v>813</v>
      </c>
      <c r="AI78" s="25">
        <v>625</v>
      </c>
      <c r="AJ78" s="25">
        <v>632</v>
      </c>
      <c r="AK78" s="25">
        <v>922</v>
      </c>
      <c r="AL78" s="25">
        <v>799</v>
      </c>
      <c r="AM78" s="25">
        <v>920</v>
      </c>
      <c r="AN78" s="25">
        <v>541</v>
      </c>
      <c r="AO78" s="25">
        <v>757</v>
      </c>
      <c r="AP78" s="25">
        <v>618</v>
      </c>
      <c r="AQ78" s="25">
        <v>585</v>
      </c>
      <c r="AR78" s="25">
        <v>838</v>
      </c>
      <c r="AS78" s="25">
        <v>718</v>
      </c>
      <c r="AT78" s="25">
        <v>731</v>
      </c>
      <c r="AU78" s="25">
        <v>759</v>
      </c>
      <c r="AV78" s="25">
        <v>726</v>
      </c>
      <c r="AW78" s="25">
        <v>580</v>
      </c>
      <c r="AX78" s="25">
        <v>558</v>
      </c>
      <c r="AY78" s="25">
        <v>679</v>
      </c>
      <c r="AZ78" s="25">
        <v>681</v>
      </c>
      <c r="BA78" s="25">
        <v>763</v>
      </c>
      <c r="BB78" s="25">
        <v>700</v>
      </c>
      <c r="BC78" s="25">
        <v>661</v>
      </c>
      <c r="BD78" s="25">
        <v>625</v>
      </c>
      <c r="BE78" s="25">
        <v>586</v>
      </c>
      <c r="BF78" s="25">
        <v>737</v>
      </c>
      <c r="BG78" s="25">
        <v>767</v>
      </c>
      <c r="BH78" s="25">
        <v>687</v>
      </c>
      <c r="BI78" s="25">
        <v>677</v>
      </c>
      <c r="BJ78" s="25">
        <v>756</v>
      </c>
      <c r="BK78" s="25">
        <v>639</v>
      </c>
      <c r="BL78" s="25">
        <v>565</v>
      </c>
      <c r="BM78" s="25">
        <v>703</v>
      </c>
      <c r="BN78" s="25">
        <v>686</v>
      </c>
      <c r="BO78" s="25">
        <v>865</v>
      </c>
      <c r="BP78" s="25">
        <v>965</v>
      </c>
      <c r="BQ78" s="25">
        <v>925</v>
      </c>
      <c r="BR78" s="25">
        <v>756</v>
      </c>
      <c r="BS78" s="25">
        <v>559</v>
      </c>
      <c r="BT78" s="25">
        <v>770</v>
      </c>
      <c r="BU78" s="25">
        <v>729</v>
      </c>
      <c r="BV78" s="25">
        <v>762</v>
      </c>
      <c r="BW78" s="25">
        <v>718</v>
      </c>
      <c r="BX78" s="25">
        <v>788</v>
      </c>
      <c r="BY78" s="25">
        <v>621</v>
      </c>
      <c r="BZ78" s="25">
        <v>549</v>
      </c>
      <c r="CA78" s="25">
        <v>708</v>
      </c>
      <c r="CB78" s="25">
        <v>670</v>
      </c>
      <c r="CC78" s="25">
        <v>758</v>
      </c>
      <c r="CD78" s="25">
        <v>761</v>
      </c>
      <c r="CE78" s="25">
        <v>741</v>
      </c>
      <c r="CF78" s="25">
        <v>569</v>
      </c>
      <c r="CG78" s="25">
        <v>527</v>
      </c>
      <c r="CH78" s="25">
        <v>692</v>
      </c>
      <c r="CI78" s="25">
        <v>729</v>
      </c>
      <c r="CJ78" s="25">
        <v>805</v>
      </c>
      <c r="CK78" s="25">
        <v>740</v>
      </c>
      <c r="CL78" s="25">
        <v>766</v>
      </c>
      <c r="CM78" s="25">
        <v>595</v>
      </c>
      <c r="CN78" s="25">
        <v>544</v>
      </c>
      <c r="CO78" s="25">
        <v>770</v>
      </c>
      <c r="CP78" s="25">
        <v>747</v>
      </c>
    </row>
    <row r="79" spans="2:94" x14ac:dyDescent="0.2">
      <c r="B79" s="25" t="str">
        <f t="shared" si="4"/>
      </c>
      <c r="C79" s="25" t="s">
        <v>39</v>
      </c>
      <c r="D79" s="25" t="s">
        <v>3</v>
      </c>
      <c r="E79" s="25">
        <v>2494</v>
      </c>
      <c r="F79" s="25">
        <v>2487</v>
      </c>
      <c r="G79" s="25">
        <v>1961</v>
      </c>
      <c r="H79" s="25">
        <v>1850</v>
      </c>
      <c r="I79" s="25">
        <v>2475</v>
      </c>
      <c r="J79" s="25">
        <v>2263</v>
      </c>
      <c r="K79" s="25">
        <v>2513</v>
      </c>
      <c r="L79" s="25">
        <v>2318</v>
      </c>
      <c r="M79" s="25">
        <v>2298</v>
      </c>
      <c r="N79" s="25">
        <v>1809</v>
      </c>
      <c r="O79" s="25">
        <v>1617</v>
      </c>
      <c r="P79" s="25">
        <v>2225</v>
      </c>
      <c r="Q79" s="25">
        <v>2184</v>
      </c>
      <c r="R79" s="25">
        <v>2269</v>
      </c>
      <c r="S79" s="25">
        <v>2287</v>
      </c>
      <c r="T79" s="25">
        <v>2294</v>
      </c>
      <c r="U79" s="25">
        <v>1796</v>
      </c>
      <c r="V79" s="25">
        <v>1525</v>
      </c>
      <c r="W79" s="25">
        <v>2251</v>
      </c>
      <c r="X79" s="25">
        <v>2235</v>
      </c>
      <c r="Y79" s="25">
        <v>2457</v>
      </c>
      <c r="Z79" s="25">
        <v>2271</v>
      </c>
      <c r="AA79" s="25">
        <v>2181</v>
      </c>
      <c r="AB79" s="25">
        <v>2082</v>
      </c>
      <c r="AC79" s="25">
        <v>1861</v>
      </c>
      <c r="AD79" s="25">
        <v>2318</v>
      </c>
      <c r="AE79" s="25">
        <v>2404</v>
      </c>
      <c r="AF79" s="25">
        <v>2348</v>
      </c>
      <c r="AG79" s="25">
        <v>2376</v>
      </c>
      <c r="AH79" s="25">
        <v>2263</v>
      </c>
      <c r="AI79" s="25">
        <v>1800</v>
      </c>
      <c r="AJ79" s="25">
        <v>1771</v>
      </c>
      <c r="AK79" s="25">
        <v>2481</v>
      </c>
      <c r="AL79" s="25">
        <v>2445</v>
      </c>
      <c r="AM79" s="25">
        <v>2445</v>
      </c>
      <c r="AN79" s="25">
        <v>1428</v>
      </c>
      <c r="AO79" s="25">
        <v>2228</v>
      </c>
      <c r="AP79" s="25">
        <v>1805</v>
      </c>
      <c r="AQ79" s="25">
        <v>1727</v>
      </c>
      <c r="AR79" s="25">
        <v>1944</v>
      </c>
      <c r="AS79" s="25">
        <v>2139</v>
      </c>
      <c r="AT79" s="25">
        <v>2355</v>
      </c>
      <c r="AU79" s="25">
        <v>2155</v>
      </c>
      <c r="AV79" s="25">
        <v>2156</v>
      </c>
      <c r="AW79" s="25">
        <v>1601</v>
      </c>
      <c r="AX79" s="25">
        <v>1563</v>
      </c>
      <c r="AY79" s="25">
        <v>2099</v>
      </c>
      <c r="AZ79" s="25">
        <v>2119</v>
      </c>
      <c r="BA79" s="25">
        <v>2185</v>
      </c>
      <c r="BB79" s="25">
        <v>2085</v>
      </c>
      <c r="BC79" s="25">
        <v>1673</v>
      </c>
      <c r="BD79" s="25">
        <v>1692</v>
      </c>
      <c r="BE79" s="25">
        <v>1559</v>
      </c>
      <c r="BF79" s="25">
        <v>2158</v>
      </c>
      <c r="BG79" s="25">
        <v>2366</v>
      </c>
      <c r="BH79" s="25">
        <v>2043</v>
      </c>
      <c r="BI79" s="25">
        <v>2116</v>
      </c>
      <c r="BJ79" s="25">
        <v>1933</v>
      </c>
      <c r="BK79" s="25">
        <v>1623</v>
      </c>
      <c r="BL79" s="25">
        <v>1525</v>
      </c>
      <c r="BM79" s="25">
        <v>2165</v>
      </c>
      <c r="BN79" s="25">
        <v>2059</v>
      </c>
      <c r="BO79" s="25">
        <v>2279</v>
      </c>
      <c r="BP79" s="25">
        <v>2268</v>
      </c>
      <c r="BQ79" s="25">
        <v>2208</v>
      </c>
      <c r="BR79" s="25">
        <v>1838</v>
      </c>
      <c r="BS79" s="25">
        <v>1565</v>
      </c>
      <c r="BT79" s="25">
        <v>2251</v>
      </c>
      <c r="BU79" s="25">
        <v>2160</v>
      </c>
      <c r="BV79" s="25">
        <v>2131</v>
      </c>
      <c r="BW79" s="25">
        <v>2109</v>
      </c>
      <c r="BX79" s="25">
        <v>2062</v>
      </c>
      <c r="BY79" s="25">
        <v>1790</v>
      </c>
      <c r="BZ79" s="25">
        <v>1479</v>
      </c>
      <c r="CA79" s="25">
        <v>2116</v>
      </c>
      <c r="CB79" s="25">
        <v>2097</v>
      </c>
      <c r="CC79" s="25">
        <v>2084</v>
      </c>
      <c r="CD79" s="25">
        <v>2279</v>
      </c>
      <c r="CE79" s="25">
        <v>2112</v>
      </c>
      <c r="CF79" s="25">
        <v>1733</v>
      </c>
      <c r="CG79" s="25">
        <v>1624</v>
      </c>
      <c r="CH79" s="25">
        <v>2067</v>
      </c>
      <c r="CI79" s="25">
        <v>2066</v>
      </c>
      <c r="CJ79" s="25">
        <v>2280</v>
      </c>
      <c r="CK79" s="25">
        <v>2135</v>
      </c>
      <c r="CL79" s="25">
        <v>1997</v>
      </c>
      <c r="CM79" s="25">
        <v>1679</v>
      </c>
      <c r="CN79" s="25">
        <v>1580</v>
      </c>
      <c r="CO79" s="25">
        <v>2035</v>
      </c>
      <c r="CP79" s="25">
        <v>2031</v>
      </c>
    </row>
    <row r="80" spans="2:94" x14ac:dyDescent="0.2">
      <c r="B80" s="25" t="str">
        <f t="shared" si="4"/>
      </c>
      <c r="C80" s="25" t="s">
        <v>39</v>
      </c>
      <c r="D80" s="25" t="s">
        <v>4</v>
      </c>
      <c r="E80" s="25">
        <v>738</v>
      </c>
      <c r="F80" s="25">
        <v>768</v>
      </c>
      <c r="G80" s="25">
        <v>726</v>
      </c>
      <c r="H80" s="25">
        <v>646</v>
      </c>
      <c r="I80" s="25">
        <v>806</v>
      </c>
      <c r="J80" s="25">
        <v>729</v>
      </c>
      <c r="K80" s="25">
        <v>813</v>
      </c>
      <c r="L80" s="25">
        <v>734</v>
      </c>
      <c r="M80" s="25">
        <v>761</v>
      </c>
      <c r="N80" s="25">
        <v>597</v>
      </c>
      <c r="O80" s="25">
        <v>516</v>
      </c>
      <c r="P80" s="25">
        <v>667</v>
      </c>
      <c r="Q80" s="25">
        <v>712</v>
      </c>
      <c r="R80" s="25">
        <v>713</v>
      </c>
      <c r="S80" s="25">
        <v>710</v>
      </c>
      <c r="T80" s="25">
        <v>732</v>
      </c>
      <c r="U80" s="25">
        <v>598</v>
      </c>
      <c r="V80" s="25">
        <v>426</v>
      </c>
      <c r="W80" s="25">
        <v>680</v>
      </c>
      <c r="X80" s="25">
        <v>677</v>
      </c>
      <c r="Y80" s="25">
        <v>785</v>
      </c>
      <c r="Z80" s="25">
        <v>741</v>
      </c>
      <c r="AA80" s="25">
        <v>748</v>
      </c>
      <c r="AB80" s="25">
        <v>665</v>
      </c>
      <c r="AC80" s="25">
        <v>520</v>
      </c>
      <c r="AD80" s="25">
        <v>786</v>
      </c>
      <c r="AE80" s="25">
        <v>693</v>
      </c>
      <c r="AF80" s="25">
        <v>723</v>
      </c>
      <c r="AG80" s="25">
        <v>750</v>
      </c>
      <c r="AH80" s="25">
        <v>748</v>
      </c>
      <c r="AI80" s="25">
        <v>589</v>
      </c>
      <c r="AJ80" s="25">
        <v>551</v>
      </c>
      <c r="AK80" s="25">
        <v>782</v>
      </c>
      <c r="AL80" s="25">
        <v>817</v>
      </c>
      <c r="AM80" s="25">
        <v>792</v>
      </c>
      <c r="AN80" s="25">
        <v>498</v>
      </c>
      <c r="AO80" s="25">
        <v>677</v>
      </c>
      <c r="AP80" s="25">
        <v>584</v>
      </c>
      <c r="AQ80" s="25">
        <v>520</v>
      </c>
      <c r="AR80" s="25">
        <v>797</v>
      </c>
      <c r="AS80" s="25">
        <v>677</v>
      </c>
      <c r="AT80" s="25">
        <v>704</v>
      </c>
      <c r="AU80" s="25">
        <v>702</v>
      </c>
      <c r="AV80" s="25">
        <v>624</v>
      </c>
      <c r="AW80" s="25">
        <v>501</v>
      </c>
      <c r="AX80" s="25">
        <v>453</v>
      </c>
      <c r="AY80" s="25">
        <v>580</v>
      </c>
      <c r="AZ80" s="25">
        <v>642</v>
      </c>
      <c r="BA80" s="25">
        <v>651</v>
      </c>
      <c r="BB80" s="25">
        <v>597</v>
      </c>
      <c r="BC80" s="25">
        <v>548</v>
      </c>
      <c r="BD80" s="25">
        <v>605</v>
      </c>
      <c r="BE80" s="25">
        <v>536</v>
      </c>
      <c r="BF80" s="25">
        <v>626</v>
      </c>
      <c r="BG80" s="25">
        <v>720</v>
      </c>
      <c r="BH80" s="25">
        <v>657</v>
      </c>
      <c r="BI80" s="25">
        <v>611</v>
      </c>
      <c r="BJ80" s="25">
        <v>597</v>
      </c>
      <c r="BK80" s="25">
        <v>535</v>
      </c>
      <c r="BL80" s="25">
        <v>489</v>
      </c>
      <c r="BM80" s="25">
        <v>588</v>
      </c>
      <c r="BN80" s="25">
        <v>622</v>
      </c>
      <c r="BO80" s="25">
        <v>729</v>
      </c>
      <c r="BP80" s="25">
        <v>689</v>
      </c>
      <c r="BQ80" s="25">
        <v>705</v>
      </c>
      <c r="BR80" s="25">
        <v>571</v>
      </c>
      <c r="BS80" s="25">
        <v>478</v>
      </c>
      <c r="BT80" s="25">
        <v>698</v>
      </c>
      <c r="BU80" s="25">
        <v>646</v>
      </c>
      <c r="BV80" s="25">
        <v>642</v>
      </c>
      <c r="BW80" s="25">
        <v>640</v>
      </c>
      <c r="BX80" s="25">
        <v>667</v>
      </c>
      <c r="BY80" s="25">
        <v>575</v>
      </c>
      <c r="BZ80" s="25">
        <v>526</v>
      </c>
      <c r="CA80" s="25">
        <v>628</v>
      </c>
      <c r="CB80" s="25">
        <v>584</v>
      </c>
      <c r="CC80" s="25">
        <v>693</v>
      </c>
      <c r="CD80" s="25">
        <v>700</v>
      </c>
      <c r="CE80" s="25">
        <v>637</v>
      </c>
      <c r="CF80" s="25">
        <v>524</v>
      </c>
      <c r="CG80" s="25">
        <v>505</v>
      </c>
      <c r="CH80" s="25">
        <v>624</v>
      </c>
      <c r="CI80" s="25">
        <v>588</v>
      </c>
      <c r="CJ80" s="25">
        <v>664</v>
      </c>
      <c r="CK80" s="25">
        <v>631</v>
      </c>
      <c r="CL80" s="25">
        <v>623</v>
      </c>
      <c r="CM80" s="25">
        <v>552</v>
      </c>
      <c r="CN80" s="25">
        <v>505</v>
      </c>
      <c r="CO80" s="25">
        <v>667</v>
      </c>
      <c r="CP80" s="25">
        <v>611</v>
      </c>
    </row>
    <row r="81" spans="2:94" x14ac:dyDescent="0.2">
      <c r="B81" s="25" t="str">
        <f t="shared" si="4"/>
      </c>
      <c r="C81" s="25" t="s">
        <v>40</v>
      </c>
      <c r="D81" s="25" t="s">
        <v>3</v>
      </c>
      <c r="E81" s="25">
        <v>821</v>
      </c>
      <c r="F81" s="25">
        <v>822</v>
      </c>
      <c r="G81" s="25">
        <v>714</v>
      </c>
      <c r="H81" s="25">
        <v>632</v>
      </c>
      <c r="I81" s="25">
        <v>885</v>
      </c>
      <c r="J81" s="25">
        <v>814</v>
      </c>
      <c r="K81" s="25">
        <v>871</v>
      </c>
      <c r="L81" s="25">
        <v>827</v>
      </c>
      <c r="M81" s="25">
        <v>772</v>
      </c>
      <c r="N81" s="25">
        <v>620</v>
      </c>
      <c r="O81" s="25">
        <v>516</v>
      </c>
      <c r="P81" s="25">
        <v>789</v>
      </c>
      <c r="Q81" s="25">
        <v>776</v>
      </c>
      <c r="R81" s="25">
        <v>806</v>
      </c>
      <c r="S81" s="25">
        <v>787</v>
      </c>
      <c r="T81" s="25">
        <v>753</v>
      </c>
      <c r="U81" s="25">
        <v>571</v>
      </c>
      <c r="V81" s="25">
        <v>483</v>
      </c>
      <c r="W81" s="25">
        <v>742</v>
      </c>
      <c r="X81" s="25">
        <v>916</v>
      </c>
      <c r="Y81" s="25">
        <v>849</v>
      </c>
      <c r="Z81" s="25">
        <v>753</v>
      </c>
      <c r="AA81" s="25">
        <v>779</v>
      </c>
      <c r="AB81" s="25">
        <v>700</v>
      </c>
      <c r="AC81" s="25">
        <v>543</v>
      </c>
      <c r="AD81" s="25">
        <v>838</v>
      </c>
      <c r="AE81" s="25">
        <v>736</v>
      </c>
      <c r="AF81" s="25">
        <v>787</v>
      </c>
      <c r="AG81" s="25">
        <v>888</v>
      </c>
      <c r="AH81" s="25">
        <v>802</v>
      </c>
      <c r="AI81" s="25">
        <v>623</v>
      </c>
      <c r="AJ81" s="25">
        <v>560</v>
      </c>
      <c r="AK81" s="25">
        <v>971</v>
      </c>
      <c r="AL81" s="25">
        <v>899</v>
      </c>
      <c r="AM81" s="25">
        <v>1373</v>
      </c>
      <c r="AN81" s="25">
        <v>601</v>
      </c>
      <c r="AO81" s="25">
        <v>862</v>
      </c>
      <c r="AP81" s="25">
        <v>632</v>
      </c>
      <c r="AQ81" s="25">
        <v>586</v>
      </c>
      <c r="AR81" s="25">
        <v>871</v>
      </c>
      <c r="AS81" s="25">
        <v>755</v>
      </c>
      <c r="AT81" s="25">
        <v>822</v>
      </c>
      <c r="AU81" s="25">
        <v>874</v>
      </c>
      <c r="AV81" s="25">
        <v>809</v>
      </c>
      <c r="AW81" s="25">
        <v>582</v>
      </c>
      <c r="AX81" s="25">
        <v>551</v>
      </c>
      <c r="AY81" s="25">
        <v>775</v>
      </c>
      <c r="AZ81" s="25">
        <v>1322</v>
      </c>
      <c r="BA81" s="25">
        <v>933</v>
      </c>
      <c r="BB81" s="25">
        <v>792</v>
      </c>
      <c r="BC81" s="25">
        <v>718</v>
      </c>
      <c r="BD81" s="25">
        <v>605</v>
      </c>
      <c r="BE81" s="25">
        <v>585</v>
      </c>
      <c r="BF81" s="25">
        <v>810</v>
      </c>
      <c r="BG81" s="25">
        <v>785</v>
      </c>
      <c r="BH81" s="25">
        <v>785</v>
      </c>
      <c r="BI81" s="25">
        <v>779</v>
      </c>
      <c r="BJ81" s="25">
        <v>762</v>
      </c>
      <c r="BK81" s="25">
        <v>637</v>
      </c>
      <c r="BL81" s="25">
        <v>583</v>
      </c>
      <c r="BM81" s="25">
        <v>816</v>
      </c>
      <c r="BN81" s="25">
        <v>803</v>
      </c>
      <c r="BO81" s="25">
        <v>1178</v>
      </c>
      <c r="BP81" s="25">
        <v>1069</v>
      </c>
      <c r="BQ81" s="25">
        <v>892</v>
      </c>
      <c r="BR81" s="25">
        <v>719</v>
      </c>
      <c r="BS81" s="25">
        <v>568</v>
      </c>
      <c r="BT81" s="25">
        <v>861</v>
      </c>
      <c r="BU81" s="25">
        <v>810</v>
      </c>
      <c r="BV81" s="25">
        <v>823</v>
      </c>
      <c r="BW81" s="25">
        <v>788</v>
      </c>
      <c r="BX81" s="25">
        <v>764</v>
      </c>
      <c r="BY81" s="25">
        <v>632</v>
      </c>
      <c r="BZ81" s="25">
        <v>517</v>
      </c>
      <c r="CA81" s="25">
        <v>786</v>
      </c>
      <c r="CB81" s="25">
        <v>747</v>
      </c>
      <c r="CC81" s="25">
        <v>817</v>
      </c>
      <c r="CD81" s="25">
        <v>851</v>
      </c>
      <c r="CE81" s="25">
        <v>808</v>
      </c>
      <c r="CF81" s="25">
        <v>615</v>
      </c>
      <c r="CG81" s="25">
        <v>573</v>
      </c>
      <c r="CH81" s="25">
        <v>794</v>
      </c>
      <c r="CI81" s="25">
        <v>748</v>
      </c>
      <c r="CJ81" s="25">
        <v>821</v>
      </c>
      <c r="CK81" s="25">
        <v>829</v>
      </c>
      <c r="CL81" s="25">
        <v>768</v>
      </c>
      <c r="CM81" s="25">
        <v>603</v>
      </c>
      <c r="CN81" s="25">
        <v>583</v>
      </c>
      <c r="CO81" s="25">
        <v>806</v>
      </c>
      <c r="CP81" s="25">
        <v>747</v>
      </c>
    </row>
    <row r="82" spans="2:94" x14ac:dyDescent="0.2">
      <c r="B82" s="25" t="str">
        <f t="shared" si="4"/>
      </c>
      <c r="C82" s="25" t="s">
        <v>40</v>
      </c>
      <c r="D82" s="25" t="s">
        <v>4</v>
      </c>
      <c r="E82" s="25">
        <v>226</v>
      </c>
      <c r="F82" s="25">
        <v>268</v>
      </c>
      <c r="G82" s="25">
        <v>250</v>
      </c>
      <c r="H82" s="25">
        <v>215</v>
      </c>
      <c r="I82" s="25">
        <v>284</v>
      </c>
      <c r="J82" s="25">
        <v>238</v>
      </c>
      <c r="K82" s="25">
        <v>243</v>
      </c>
      <c r="L82" s="25">
        <v>255</v>
      </c>
      <c r="M82" s="25">
        <v>246</v>
      </c>
      <c r="N82" s="25">
        <v>216</v>
      </c>
      <c r="O82" s="25">
        <v>145</v>
      </c>
      <c r="P82" s="25">
        <v>212</v>
      </c>
      <c r="Q82" s="25">
        <v>206</v>
      </c>
      <c r="R82" s="25">
        <v>224</v>
      </c>
      <c r="S82" s="25">
        <v>215</v>
      </c>
      <c r="T82" s="25">
        <v>209</v>
      </c>
      <c r="U82" s="25">
        <v>192</v>
      </c>
      <c r="V82" s="25">
        <v>142</v>
      </c>
      <c r="W82" s="25">
        <v>229</v>
      </c>
      <c r="X82" s="25">
        <v>283</v>
      </c>
      <c r="Y82" s="25">
        <v>257</v>
      </c>
      <c r="Z82" s="25">
        <v>225</v>
      </c>
      <c r="AA82" s="25">
        <v>217</v>
      </c>
      <c r="AB82" s="25">
        <v>191</v>
      </c>
      <c r="AC82" s="25">
        <v>158</v>
      </c>
      <c r="AD82" s="25">
        <v>270</v>
      </c>
      <c r="AE82" s="25">
        <v>210</v>
      </c>
      <c r="AF82" s="25">
        <v>218</v>
      </c>
      <c r="AG82" s="25">
        <v>244</v>
      </c>
      <c r="AH82" s="25">
        <v>241</v>
      </c>
      <c r="AI82" s="25">
        <v>196</v>
      </c>
      <c r="AJ82" s="25">
        <v>170</v>
      </c>
      <c r="AK82" s="25">
        <v>275</v>
      </c>
      <c r="AL82" s="25">
        <v>278</v>
      </c>
      <c r="AM82" s="25">
        <v>452</v>
      </c>
      <c r="AN82" s="25">
        <v>205</v>
      </c>
      <c r="AO82" s="25">
        <v>255</v>
      </c>
      <c r="AP82" s="25">
        <v>198</v>
      </c>
      <c r="AQ82" s="25">
        <v>181</v>
      </c>
      <c r="AR82" s="25">
        <v>301</v>
      </c>
      <c r="AS82" s="25">
        <v>256</v>
      </c>
      <c r="AT82" s="25">
        <v>233</v>
      </c>
      <c r="AU82" s="25">
        <v>222</v>
      </c>
      <c r="AV82" s="25">
        <v>234</v>
      </c>
      <c r="AW82" s="25">
        <v>156</v>
      </c>
      <c r="AX82" s="25">
        <v>148</v>
      </c>
      <c r="AY82" s="25">
        <v>233</v>
      </c>
      <c r="AZ82" s="25">
        <v>376</v>
      </c>
      <c r="BA82" s="25">
        <v>275</v>
      </c>
      <c r="BB82" s="25">
        <v>244</v>
      </c>
      <c r="BC82" s="25">
        <v>239</v>
      </c>
      <c r="BD82" s="25">
        <v>191</v>
      </c>
      <c r="BE82" s="25">
        <v>158</v>
      </c>
      <c r="BF82" s="25">
        <v>233</v>
      </c>
      <c r="BG82" s="25">
        <v>246</v>
      </c>
      <c r="BH82" s="25">
        <v>222</v>
      </c>
      <c r="BI82" s="25">
        <v>187</v>
      </c>
      <c r="BJ82" s="25">
        <v>205</v>
      </c>
      <c r="BK82" s="25">
        <v>188</v>
      </c>
      <c r="BL82" s="25">
        <v>154</v>
      </c>
      <c r="BM82" s="25">
        <v>218</v>
      </c>
      <c r="BN82" s="25">
        <v>192</v>
      </c>
      <c r="BO82" s="25">
        <v>342</v>
      </c>
      <c r="BP82" s="25">
        <v>313</v>
      </c>
      <c r="BQ82" s="25">
        <v>290</v>
      </c>
      <c r="BR82" s="25">
        <v>206</v>
      </c>
      <c r="BS82" s="25">
        <v>159</v>
      </c>
      <c r="BT82" s="25">
        <v>228</v>
      </c>
      <c r="BU82" s="25">
        <v>218</v>
      </c>
      <c r="BV82" s="25">
        <v>234</v>
      </c>
      <c r="BW82" s="25">
        <v>217</v>
      </c>
      <c r="BX82" s="25">
        <v>222</v>
      </c>
      <c r="BY82" s="25">
        <v>167</v>
      </c>
      <c r="BZ82" s="25">
        <v>163</v>
      </c>
      <c r="CA82" s="25">
        <v>207</v>
      </c>
      <c r="CB82" s="25">
        <v>209</v>
      </c>
      <c r="CC82" s="25">
        <v>198</v>
      </c>
      <c r="CD82" s="25">
        <v>240</v>
      </c>
      <c r="CE82" s="25">
        <v>204</v>
      </c>
      <c r="CF82" s="25">
        <v>190</v>
      </c>
      <c r="CG82" s="25">
        <v>139</v>
      </c>
      <c r="CH82" s="25">
        <v>202</v>
      </c>
      <c r="CI82" s="25">
        <v>205</v>
      </c>
      <c r="CJ82" s="25">
        <v>257</v>
      </c>
      <c r="CK82" s="25">
        <v>212</v>
      </c>
      <c r="CL82" s="25">
        <v>217</v>
      </c>
      <c r="CM82" s="25">
        <v>181</v>
      </c>
      <c r="CN82" s="25">
        <v>171</v>
      </c>
      <c r="CO82" s="25">
        <v>251</v>
      </c>
      <c r="CP82" s="25">
        <v>242</v>
      </c>
    </row>
    <row r="83" spans="2:94" x14ac:dyDescent="0.2">
      <c r="B83" s="25" t="str">
        <f t="shared" si="4"/>
      </c>
      <c r="C83" s="25" t="s">
        <v>41</v>
      </c>
      <c r="D83" s="25" t="s">
        <v>3</v>
      </c>
      <c r="E83" s="25">
        <v>137</v>
      </c>
      <c r="F83" s="25">
        <v>147</v>
      </c>
      <c r="G83" s="25">
        <v>155</v>
      </c>
      <c r="H83" s="25">
        <v>98</v>
      </c>
      <c r="I83" s="25">
        <v>149</v>
      </c>
      <c r="J83" s="25">
        <v>143</v>
      </c>
      <c r="K83" s="25">
        <v>140</v>
      </c>
      <c r="L83" s="25">
        <v>109</v>
      </c>
      <c r="M83" s="25">
        <v>120</v>
      </c>
      <c r="N83" s="25">
        <v>103</v>
      </c>
      <c r="O83" s="25">
        <v>71</v>
      </c>
      <c r="P83" s="25">
        <v>134</v>
      </c>
      <c r="Q83" s="25">
        <v>120</v>
      </c>
      <c r="R83" s="25">
        <v>128</v>
      </c>
      <c r="S83" s="25">
        <v>122</v>
      </c>
      <c r="T83" s="25">
        <v>126</v>
      </c>
      <c r="U83" s="25">
        <v>102</v>
      </c>
      <c r="V83" s="25">
        <v>93</v>
      </c>
      <c r="W83" s="25">
        <v>140</v>
      </c>
      <c r="X83" s="25">
        <v>129</v>
      </c>
      <c r="Y83" s="25">
        <v>116</v>
      </c>
      <c r="Z83" s="25">
        <v>116</v>
      </c>
      <c r="AA83" s="25">
        <v>138</v>
      </c>
      <c r="AB83" s="25">
        <v>120</v>
      </c>
      <c r="AC83" s="25">
        <v>91</v>
      </c>
      <c r="AD83" s="25">
        <v>161</v>
      </c>
      <c r="AE83" s="25">
        <v>121</v>
      </c>
      <c r="AF83" s="25">
        <v>120</v>
      </c>
      <c r="AG83" s="25">
        <v>132</v>
      </c>
      <c r="AH83" s="25">
        <v>170</v>
      </c>
      <c r="AI83" s="25">
        <v>127</v>
      </c>
      <c r="AJ83" s="25">
        <v>113</v>
      </c>
      <c r="AK83" s="25">
        <v>187</v>
      </c>
      <c r="AL83" s="25">
        <v>158</v>
      </c>
      <c r="AM83" s="25">
        <v>152</v>
      </c>
      <c r="AN83" s="25">
        <v>72</v>
      </c>
      <c r="AO83" s="25">
        <v>129</v>
      </c>
      <c r="AP83" s="25">
        <v>117</v>
      </c>
      <c r="AQ83" s="25">
        <v>110</v>
      </c>
      <c r="AR83" s="25">
        <v>119</v>
      </c>
      <c r="AS83" s="25">
        <v>153</v>
      </c>
      <c r="AT83" s="25">
        <v>133</v>
      </c>
      <c r="AU83" s="25">
        <v>103</v>
      </c>
      <c r="AV83" s="25">
        <v>131</v>
      </c>
      <c r="AW83" s="25">
        <v>111</v>
      </c>
      <c r="AX83" s="25">
        <v>89</v>
      </c>
      <c r="AY83" s="25">
        <v>122</v>
      </c>
      <c r="AZ83" s="25">
        <v>142</v>
      </c>
      <c r="BA83" s="25">
        <v>150</v>
      </c>
      <c r="BB83" s="25">
        <v>122</v>
      </c>
      <c r="BC83" s="25">
        <v>111</v>
      </c>
      <c r="BD83" s="25">
        <v>113</v>
      </c>
      <c r="BE83" s="25">
        <v>101</v>
      </c>
      <c r="BF83" s="25">
        <v>150</v>
      </c>
      <c r="BG83" s="25">
        <v>148</v>
      </c>
      <c r="BH83" s="25">
        <v>132</v>
      </c>
      <c r="BI83" s="25">
        <v>127</v>
      </c>
      <c r="BJ83" s="25">
        <v>138</v>
      </c>
      <c r="BK83" s="25">
        <v>112</v>
      </c>
      <c r="BL83" s="25">
        <v>98</v>
      </c>
      <c r="BM83" s="25">
        <v>147</v>
      </c>
      <c r="BN83" s="25">
        <v>161</v>
      </c>
      <c r="BO83" s="25">
        <v>141</v>
      </c>
      <c r="BP83" s="25">
        <v>161</v>
      </c>
      <c r="BQ83" s="25">
        <v>149</v>
      </c>
      <c r="BR83" s="25">
        <v>123</v>
      </c>
      <c r="BS83" s="25">
        <v>109</v>
      </c>
      <c r="BT83" s="25">
        <v>155</v>
      </c>
      <c r="BU83" s="25">
        <v>128</v>
      </c>
      <c r="BV83" s="25">
        <v>128</v>
      </c>
      <c r="BW83" s="25">
        <v>136</v>
      </c>
      <c r="BX83" s="25">
        <v>120</v>
      </c>
      <c r="BY83" s="25">
        <v>105</v>
      </c>
      <c r="BZ83" s="25">
        <v>96</v>
      </c>
      <c r="CA83" s="25">
        <v>128</v>
      </c>
      <c r="CB83" s="25">
        <v>106</v>
      </c>
      <c r="CC83" s="25">
        <v>127</v>
      </c>
      <c r="CD83" s="25">
        <v>137</v>
      </c>
      <c r="CE83" s="25">
        <v>144</v>
      </c>
      <c r="CF83" s="25">
        <v>109</v>
      </c>
      <c r="CG83" s="25">
        <v>95</v>
      </c>
      <c r="CH83" s="25">
        <v>132</v>
      </c>
      <c r="CI83" s="25">
        <v>151</v>
      </c>
      <c r="CJ83" s="25">
        <v>121</v>
      </c>
      <c r="CK83" s="25">
        <v>131</v>
      </c>
      <c r="CL83" s="25">
        <v>109</v>
      </c>
      <c r="CM83" s="25">
        <v>112</v>
      </c>
      <c r="CN83" s="25">
        <v>90</v>
      </c>
      <c r="CO83" s="25">
        <v>138</v>
      </c>
      <c r="CP83" s="25">
        <v>129</v>
      </c>
    </row>
    <row r="84" spans="2:94" x14ac:dyDescent="0.2">
      <c r="B84" s="25" t="str">
        <f t="shared" si="4"/>
      </c>
      <c r="C84" s="25" t="s">
        <v>41</v>
      </c>
      <c r="D84" s="25" t="s">
        <v>4</v>
      </c>
      <c r="E84" s="25">
        <v>35</v>
      </c>
      <c r="F84" s="25">
        <v>40</v>
      </c>
      <c r="G84" s="25">
        <v>44</v>
      </c>
      <c r="H84" s="25">
        <v>30</v>
      </c>
      <c r="I84" s="25">
        <v>51</v>
      </c>
      <c r="J84" s="25">
        <v>37</v>
      </c>
      <c r="K84" s="25">
        <v>36</v>
      </c>
      <c r="L84" s="25">
        <v>38</v>
      </c>
      <c r="M84" s="25">
        <v>34</v>
      </c>
      <c r="N84" s="25">
        <v>24</v>
      </c>
      <c r="O84" s="25">
        <v>22</v>
      </c>
      <c r="P84" s="25">
        <v>27</v>
      </c>
      <c r="Q84" s="25">
        <v>33</v>
      </c>
      <c r="R84" s="25">
        <v>25</v>
      </c>
      <c r="S84" s="25">
        <v>37</v>
      </c>
      <c r="T84" s="25">
        <v>42</v>
      </c>
      <c r="U84" s="25">
        <v>42</v>
      </c>
      <c r="V84" s="25">
        <v>24</v>
      </c>
      <c r="W84" s="25">
        <v>40</v>
      </c>
      <c r="X84" s="25">
        <v>31</v>
      </c>
      <c r="Y84" s="25">
        <v>26</v>
      </c>
      <c r="Z84" s="25">
        <v>36</v>
      </c>
      <c r="AA84" s="25">
        <v>31</v>
      </c>
      <c r="AB84" s="25">
        <v>34</v>
      </c>
      <c r="AC84" s="25">
        <v>24</v>
      </c>
      <c r="AD84" s="25">
        <v>43</v>
      </c>
      <c r="AE84" s="25">
        <v>34</v>
      </c>
      <c r="AF84" s="25">
        <v>26</v>
      </c>
      <c r="AG84" s="25">
        <v>37</v>
      </c>
      <c r="AH84" s="25">
        <v>39</v>
      </c>
      <c r="AI84" s="25">
        <v>22</v>
      </c>
      <c r="AJ84" s="25">
        <v>29</v>
      </c>
      <c r="AK84" s="25">
        <v>54</v>
      </c>
      <c r="AL84" s="25">
        <v>47</v>
      </c>
      <c r="AM84" s="25">
        <v>30</v>
      </c>
      <c r="AN84" s="25">
        <v>32</v>
      </c>
      <c r="AO84" s="25">
        <v>26</v>
      </c>
      <c r="AP84" s="25">
        <v>24</v>
      </c>
      <c r="AQ84" s="25">
        <v>25</v>
      </c>
      <c r="AR84" s="25">
        <v>48</v>
      </c>
      <c r="AS84" s="25">
        <v>34</v>
      </c>
      <c r="AT84" s="25">
        <v>37</v>
      </c>
      <c r="AU84" s="25">
        <v>35</v>
      </c>
      <c r="AV84" s="25">
        <v>34</v>
      </c>
      <c r="AW84" s="25">
        <v>20</v>
      </c>
      <c r="AX84" s="25">
        <v>31</v>
      </c>
      <c r="AY84" s="25">
        <v>35</v>
      </c>
      <c r="AZ84" s="25">
        <v>38</v>
      </c>
      <c r="BA84" s="25">
        <v>41</v>
      </c>
      <c r="BB84" s="25">
        <v>38</v>
      </c>
      <c r="BC84" s="25">
        <v>30</v>
      </c>
      <c r="BD84" s="25">
        <v>26</v>
      </c>
      <c r="BE84" s="25">
        <v>26</v>
      </c>
      <c r="BF84" s="25">
        <v>42</v>
      </c>
      <c r="BG84" s="25">
        <v>34</v>
      </c>
      <c r="BH84" s="25">
        <v>32</v>
      </c>
      <c r="BI84" s="25">
        <v>34</v>
      </c>
      <c r="BJ84" s="25">
        <v>32</v>
      </c>
      <c r="BK84" s="25">
        <v>22</v>
      </c>
      <c r="BL84" s="25">
        <v>23</v>
      </c>
      <c r="BM84" s="25">
        <v>49</v>
      </c>
      <c r="BN84" s="25">
        <v>31</v>
      </c>
      <c r="BO84" s="25">
        <v>45</v>
      </c>
      <c r="BP84" s="25">
        <v>41</v>
      </c>
      <c r="BQ84" s="25">
        <v>47</v>
      </c>
      <c r="BR84" s="25">
        <v>36</v>
      </c>
      <c r="BS84" s="25">
        <v>23</v>
      </c>
      <c r="BT84" s="25">
        <v>41</v>
      </c>
      <c r="BU84" s="25">
        <v>33</v>
      </c>
      <c r="BV84" s="25">
        <v>34</v>
      </c>
      <c r="BW84" s="25">
        <v>31</v>
      </c>
      <c r="BX84" s="25">
        <v>27</v>
      </c>
      <c r="BY84" s="25">
        <v>31</v>
      </c>
      <c r="BZ84" s="25">
        <v>23</v>
      </c>
      <c r="CA84" s="25">
        <v>25</v>
      </c>
      <c r="CB84" s="25">
        <v>28</v>
      </c>
      <c r="CC84" s="25">
        <v>26</v>
      </c>
      <c r="CD84" s="25">
        <v>30</v>
      </c>
      <c r="CE84" s="25">
        <v>24</v>
      </c>
      <c r="CF84" s="25">
        <v>27</v>
      </c>
      <c r="CG84" s="25">
        <v>35</v>
      </c>
      <c r="CH84" s="25">
        <v>32</v>
      </c>
      <c r="CI84" s="25">
        <v>41</v>
      </c>
      <c r="CJ84" s="25">
        <v>28</v>
      </c>
      <c r="CK84" s="25">
        <v>34</v>
      </c>
      <c r="CL84" s="25">
        <v>45</v>
      </c>
      <c r="CM84" s="25">
        <v>20</v>
      </c>
      <c r="CN84" s="25">
        <v>20</v>
      </c>
      <c r="CO84" s="25">
        <v>46</v>
      </c>
      <c r="CP84" s="25">
        <v>27</v>
      </c>
    </row>
    <row r="85" spans="2:94" x14ac:dyDescent="0.2">
      <c r="B85" s="25" t="str">
        <f t="shared" si="4"/>
      </c>
      <c r="C85" s="25" t="s">
        <v>42</v>
      </c>
      <c r="D85" s="25" t="s">
        <v>3</v>
      </c>
      <c r="E85" s="25">
        <v>786</v>
      </c>
      <c r="F85" s="25">
        <v>882</v>
      </c>
      <c r="G85" s="25">
        <v>771</v>
      </c>
      <c r="H85" s="25">
        <v>615</v>
      </c>
      <c r="I85" s="25">
        <v>810</v>
      </c>
      <c r="J85" s="25">
        <v>646</v>
      </c>
      <c r="K85" s="25">
        <v>688</v>
      </c>
      <c r="L85" s="25">
        <v>586</v>
      </c>
      <c r="M85" s="25">
        <v>625</v>
      </c>
      <c r="N85" s="25">
        <v>500</v>
      </c>
      <c r="O85" s="25">
        <v>484</v>
      </c>
      <c r="P85" s="25">
        <v>708</v>
      </c>
      <c r="Q85" s="25">
        <v>590</v>
      </c>
      <c r="R85" s="25">
        <v>582</v>
      </c>
      <c r="S85" s="25">
        <v>637</v>
      </c>
      <c r="T85" s="25">
        <v>605</v>
      </c>
      <c r="U85" s="25">
        <v>527</v>
      </c>
      <c r="V85" s="25">
        <v>418</v>
      </c>
      <c r="W85" s="25">
        <v>681</v>
      </c>
      <c r="X85" s="25">
        <v>639</v>
      </c>
      <c r="Y85" s="25">
        <v>632</v>
      </c>
      <c r="Z85" s="25">
        <v>643</v>
      </c>
      <c r="AA85" s="25">
        <v>654</v>
      </c>
      <c r="AB85" s="25">
        <v>546</v>
      </c>
      <c r="AC85" s="25">
        <v>515</v>
      </c>
      <c r="AD85" s="25">
        <v>797</v>
      </c>
      <c r="AE85" s="25">
        <v>729</v>
      </c>
      <c r="AF85" s="25">
        <v>750</v>
      </c>
      <c r="AG85" s="25">
        <v>734</v>
      </c>
      <c r="AH85" s="25">
        <v>856</v>
      </c>
      <c r="AI85" s="25">
        <v>691</v>
      </c>
      <c r="AJ85" s="25">
        <v>642</v>
      </c>
      <c r="AK85" s="25">
        <v>1021</v>
      </c>
      <c r="AL85" s="25">
        <v>763</v>
      </c>
      <c r="AM85" s="25">
        <v>664</v>
      </c>
      <c r="AN85" s="25">
        <v>428</v>
      </c>
      <c r="AO85" s="25">
        <v>646</v>
      </c>
      <c r="AP85" s="25">
        <v>525</v>
      </c>
      <c r="AQ85" s="25">
        <v>465</v>
      </c>
      <c r="AR85" s="25">
        <v>525</v>
      </c>
      <c r="AS85" s="25">
        <v>631</v>
      </c>
      <c r="AT85" s="25">
        <v>705</v>
      </c>
      <c r="AU85" s="25">
        <v>648</v>
      </c>
      <c r="AV85" s="25">
        <v>642</v>
      </c>
      <c r="AW85" s="25">
        <v>561</v>
      </c>
      <c r="AX85" s="25">
        <v>500</v>
      </c>
      <c r="AY85" s="25">
        <v>763</v>
      </c>
      <c r="AZ85" s="25">
        <v>660</v>
      </c>
      <c r="BA85" s="25">
        <v>679</v>
      </c>
      <c r="BB85" s="25">
        <v>592</v>
      </c>
      <c r="BC85" s="25">
        <v>524</v>
      </c>
      <c r="BD85" s="25">
        <v>568</v>
      </c>
      <c r="BE85" s="25">
        <v>492</v>
      </c>
      <c r="BF85" s="25">
        <v>741</v>
      </c>
      <c r="BG85" s="25">
        <v>715</v>
      </c>
      <c r="BH85" s="25">
        <v>646</v>
      </c>
      <c r="BI85" s="25">
        <v>706</v>
      </c>
      <c r="BJ85" s="25">
        <v>738</v>
      </c>
      <c r="BK85" s="25">
        <v>637</v>
      </c>
      <c r="BL85" s="25">
        <v>585</v>
      </c>
      <c r="BM85" s="25">
        <v>902</v>
      </c>
      <c r="BN85" s="25">
        <v>862</v>
      </c>
      <c r="BO85" s="25">
        <v>869</v>
      </c>
      <c r="BP85" s="25">
        <v>935</v>
      </c>
      <c r="BQ85" s="25">
        <v>802</v>
      </c>
      <c r="BR85" s="25">
        <v>638</v>
      </c>
      <c r="BS85" s="25">
        <v>541</v>
      </c>
      <c r="BT85" s="25">
        <v>769</v>
      </c>
      <c r="BU85" s="25">
        <v>639</v>
      </c>
      <c r="BV85" s="25">
        <v>655</v>
      </c>
      <c r="BW85" s="25">
        <v>629</v>
      </c>
      <c r="BX85" s="25">
        <v>659</v>
      </c>
      <c r="BY85" s="25">
        <v>524</v>
      </c>
      <c r="BZ85" s="25">
        <v>448</v>
      </c>
      <c r="CA85" s="25">
        <v>708</v>
      </c>
      <c r="CB85" s="25">
        <v>598</v>
      </c>
      <c r="CC85" s="25">
        <v>611</v>
      </c>
      <c r="CD85" s="25">
        <v>634</v>
      </c>
      <c r="CE85" s="25">
        <v>638</v>
      </c>
      <c r="CF85" s="25">
        <v>564</v>
      </c>
      <c r="CG85" s="25">
        <v>443</v>
      </c>
      <c r="CH85" s="25">
        <v>649</v>
      </c>
      <c r="CI85" s="25">
        <v>630</v>
      </c>
      <c r="CJ85" s="25">
        <v>526</v>
      </c>
      <c r="CK85" s="25">
        <v>627</v>
      </c>
      <c r="CL85" s="25">
        <v>563</v>
      </c>
      <c r="CM85" s="25">
        <v>508</v>
      </c>
      <c r="CN85" s="25">
        <v>465</v>
      </c>
      <c r="CO85" s="25">
        <v>699</v>
      </c>
      <c r="CP85" s="25">
        <v>667</v>
      </c>
    </row>
    <row r="86" spans="2:94" x14ac:dyDescent="0.2">
      <c r="B86" s="25" t="str">
        <f t="shared" si="4"/>
      </c>
      <c r="C86" s="25" t="s">
        <v>42</v>
      </c>
      <c r="D86" s="25" t="s">
        <v>4</v>
      </c>
      <c r="E86" s="25">
        <v>167</v>
      </c>
      <c r="F86" s="25">
        <v>179</v>
      </c>
      <c r="G86" s="25">
        <v>156</v>
      </c>
      <c r="H86" s="25">
        <v>107</v>
      </c>
      <c r="I86" s="25">
        <v>165</v>
      </c>
      <c r="J86" s="25">
        <v>129</v>
      </c>
      <c r="K86" s="25">
        <v>142</v>
      </c>
      <c r="L86" s="25">
        <v>112</v>
      </c>
      <c r="M86" s="25">
        <v>124</v>
      </c>
      <c r="N86" s="25">
        <v>89</v>
      </c>
      <c r="O86" s="25">
        <v>95</v>
      </c>
      <c r="P86" s="25">
        <v>127</v>
      </c>
      <c r="Q86" s="25">
        <v>116</v>
      </c>
      <c r="R86" s="25">
        <v>114</v>
      </c>
      <c r="S86" s="25">
        <v>129</v>
      </c>
      <c r="T86" s="25">
        <v>156</v>
      </c>
      <c r="U86" s="25">
        <v>119</v>
      </c>
      <c r="V86" s="25">
        <v>91</v>
      </c>
      <c r="W86" s="25">
        <v>131</v>
      </c>
      <c r="X86" s="25">
        <v>111</v>
      </c>
      <c r="Y86" s="25">
        <v>120</v>
      </c>
      <c r="Z86" s="25">
        <v>121</v>
      </c>
      <c r="AA86" s="25">
        <v>158</v>
      </c>
      <c r="AB86" s="25">
        <v>113</v>
      </c>
      <c r="AC86" s="25">
        <v>104</v>
      </c>
      <c r="AD86" s="25">
        <v>140</v>
      </c>
      <c r="AE86" s="25">
        <v>144</v>
      </c>
      <c r="AF86" s="25">
        <v>139</v>
      </c>
      <c r="AG86" s="25">
        <v>150</v>
      </c>
      <c r="AH86" s="25">
        <v>180</v>
      </c>
      <c r="AI86" s="25">
        <v>135</v>
      </c>
      <c r="AJ86" s="25">
        <v>124</v>
      </c>
      <c r="AK86" s="25">
        <v>188</v>
      </c>
      <c r="AL86" s="25">
        <v>173</v>
      </c>
      <c r="AM86" s="25">
        <v>148</v>
      </c>
      <c r="AN86" s="25">
        <v>95</v>
      </c>
      <c r="AO86" s="25">
        <v>132</v>
      </c>
      <c r="AP86" s="25">
        <v>97</v>
      </c>
      <c r="AQ86" s="25">
        <v>80</v>
      </c>
      <c r="AR86" s="25">
        <v>140</v>
      </c>
      <c r="AS86" s="25">
        <v>120</v>
      </c>
      <c r="AT86" s="25">
        <v>127</v>
      </c>
      <c r="AU86" s="25">
        <v>129</v>
      </c>
      <c r="AV86" s="25">
        <v>116</v>
      </c>
      <c r="AW86" s="25">
        <v>120</v>
      </c>
      <c r="AX86" s="25">
        <v>108</v>
      </c>
      <c r="AY86" s="25">
        <v>131</v>
      </c>
      <c r="AZ86" s="25">
        <v>135</v>
      </c>
      <c r="BA86" s="25">
        <v>128</v>
      </c>
      <c r="BB86" s="25">
        <v>122</v>
      </c>
      <c r="BC86" s="25">
        <v>94</v>
      </c>
      <c r="BD86" s="25">
        <v>109</v>
      </c>
      <c r="BE86" s="25">
        <v>108</v>
      </c>
      <c r="BF86" s="25">
        <v>145</v>
      </c>
      <c r="BG86" s="25">
        <v>117</v>
      </c>
      <c r="BH86" s="25">
        <v>108</v>
      </c>
      <c r="BI86" s="25">
        <v>102</v>
      </c>
      <c r="BJ86" s="25">
        <v>141</v>
      </c>
      <c r="BK86" s="25">
        <v>108</v>
      </c>
      <c r="BL86" s="25">
        <v>124</v>
      </c>
      <c r="BM86" s="25">
        <v>167</v>
      </c>
      <c r="BN86" s="25">
        <v>139</v>
      </c>
      <c r="BO86" s="25">
        <v>130</v>
      </c>
      <c r="BP86" s="25">
        <v>204</v>
      </c>
      <c r="BQ86" s="25">
        <v>168</v>
      </c>
      <c r="BR86" s="25">
        <v>126</v>
      </c>
      <c r="BS86" s="25">
        <v>98</v>
      </c>
      <c r="BT86" s="25">
        <v>123</v>
      </c>
      <c r="BU86" s="25">
        <v>101</v>
      </c>
      <c r="BV86" s="25">
        <v>132</v>
      </c>
      <c r="BW86" s="25">
        <v>129</v>
      </c>
      <c r="BX86" s="25">
        <v>133</v>
      </c>
      <c r="BY86" s="25">
        <v>111</v>
      </c>
      <c r="BZ86" s="25">
        <v>100</v>
      </c>
      <c r="CA86" s="25">
        <v>139</v>
      </c>
      <c r="CB86" s="25">
        <v>124</v>
      </c>
      <c r="CC86" s="25">
        <v>111</v>
      </c>
      <c r="CD86" s="25">
        <v>117</v>
      </c>
      <c r="CE86" s="25">
        <v>145</v>
      </c>
      <c r="CF86" s="25">
        <v>100</v>
      </c>
      <c r="CG86" s="25">
        <v>83</v>
      </c>
      <c r="CH86" s="25">
        <v>114</v>
      </c>
      <c r="CI86" s="25">
        <v>114</v>
      </c>
      <c r="CJ86" s="25">
        <v>125</v>
      </c>
      <c r="CK86" s="25">
        <v>125</v>
      </c>
      <c r="CL86" s="25">
        <v>130</v>
      </c>
      <c r="CM86" s="25">
        <v>95</v>
      </c>
      <c r="CN86" s="25">
        <v>97</v>
      </c>
      <c r="CO86" s="25">
        <v>149</v>
      </c>
      <c r="CP86" s="25">
        <v>122</v>
      </c>
    </row>
    <row r="87" spans="2:94" x14ac:dyDescent="0.2">
      <c r="B87" s="25" t="str">
        <f t="shared" si="4"/>
      </c>
      <c r="C87" s="25" t="s">
        <v>43</v>
      </c>
      <c r="D87" s="25" t="s">
        <v>3</v>
      </c>
      <c r="E87" s="25">
        <v>2596</v>
      </c>
      <c r="F87" s="25">
        <v>2481</v>
      </c>
      <c r="G87" s="25">
        <v>2176</v>
      </c>
      <c r="H87" s="25">
        <v>1855</v>
      </c>
      <c r="I87" s="25">
        <v>2571</v>
      </c>
      <c r="J87" s="25">
        <v>2353</v>
      </c>
      <c r="K87" s="25">
        <v>2533</v>
      </c>
      <c r="L87" s="25">
        <v>2544</v>
      </c>
      <c r="M87" s="25">
        <v>2450</v>
      </c>
      <c r="N87" s="25">
        <v>1871</v>
      </c>
      <c r="O87" s="25">
        <v>1740</v>
      </c>
      <c r="P87" s="25">
        <v>2342</v>
      </c>
      <c r="Q87" s="25">
        <v>2628</v>
      </c>
      <c r="R87" s="25">
        <v>2353</v>
      </c>
      <c r="S87" s="25">
        <v>2584</v>
      </c>
      <c r="T87" s="25">
        <v>2390</v>
      </c>
      <c r="U87" s="25">
        <v>1893</v>
      </c>
      <c r="V87" s="25">
        <v>1570</v>
      </c>
      <c r="W87" s="25">
        <v>2591</v>
      </c>
      <c r="X87" s="25">
        <v>2448</v>
      </c>
      <c r="Y87" s="25">
        <v>2522</v>
      </c>
      <c r="Z87" s="25">
        <v>2382</v>
      </c>
      <c r="AA87" s="25">
        <v>2473</v>
      </c>
      <c r="AB87" s="25">
        <v>3025</v>
      </c>
      <c r="AC87" s="25">
        <v>2365</v>
      </c>
      <c r="AD87" s="25">
        <v>2809</v>
      </c>
      <c r="AE87" s="25">
        <v>2609</v>
      </c>
      <c r="AF87" s="25">
        <v>2636</v>
      </c>
      <c r="AG87" s="25">
        <v>2731</v>
      </c>
      <c r="AH87" s="25">
        <v>2622</v>
      </c>
      <c r="AI87" s="25">
        <v>2035</v>
      </c>
      <c r="AJ87" s="25">
        <v>1879</v>
      </c>
      <c r="AK87" s="25">
        <v>2913</v>
      </c>
      <c r="AL87" s="25">
        <v>2639</v>
      </c>
      <c r="AM87" s="25">
        <v>2572</v>
      </c>
      <c r="AN87" s="25">
        <v>1423</v>
      </c>
      <c r="AO87" s="25">
        <v>2538</v>
      </c>
      <c r="AP87" s="25">
        <v>2033</v>
      </c>
      <c r="AQ87" s="25">
        <v>1994</v>
      </c>
      <c r="AR87" s="25">
        <v>2121</v>
      </c>
      <c r="AS87" s="25">
        <v>2666</v>
      </c>
      <c r="AT87" s="25">
        <v>2689</v>
      </c>
      <c r="AU87" s="25">
        <v>2605</v>
      </c>
      <c r="AV87" s="25">
        <v>2572</v>
      </c>
      <c r="AW87" s="25">
        <v>1813</v>
      </c>
      <c r="AX87" s="25">
        <v>1814</v>
      </c>
      <c r="AY87" s="25">
        <v>2660</v>
      </c>
      <c r="AZ87" s="25">
        <v>2529</v>
      </c>
      <c r="BA87" s="25">
        <v>2694</v>
      </c>
      <c r="BB87" s="25">
        <v>2549</v>
      </c>
      <c r="BC87" s="25">
        <v>2133</v>
      </c>
      <c r="BD87" s="25">
        <v>2049</v>
      </c>
      <c r="BE87" s="25">
        <v>1676</v>
      </c>
      <c r="BF87" s="25">
        <v>2498</v>
      </c>
      <c r="BG87" s="25">
        <v>2709</v>
      </c>
      <c r="BH87" s="25">
        <v>2385</v>
      </c>
      <c r="BI87" s="25">
        <v>2456</v>
      </c>
      <c r="BJ87" s="25">
        <v>2204</v>
      </c>
      <c r="BK87" s="25">
        <v>2000</v>
      </c>
      <c r="BL87" s="25">
        <v>1613</v>
      </c>
      <c r="BM87" s="25">
        <v>2540</v>
      </c>
      <c r="BN87" s="25">
        <v>2479</v>
      </c>
      <c r="BO87" s="25">
        <v>2584</v>
      </c>
      <c r="BP87" s="25">
        <v>2825</v>
      </c>
      <c r="BQ87" s="25">
        <v>2624</v>
      </c>
      <c r="BR87" s="25">
        <v>2273</v>
      </c>
      <c r="BS87" s="25">
        <v>1854</v>
      </c>
      <c r="BT87" s="25">
        <v>2691</v>
      </c>
      <c r="BU87" s="25">
        <v>2605</v>
      </c>
      <c r="BV87" s="25">
        <v>2552</v>
      </c>
      <c r="BW87" s="25">
        <v>2326</v>
      </c>
      <c r="BX87" s="25">
        <v>2453</v>
      </c>
      <c r="BY87" s="25">
        <v>1984</v>
      </c>
      <c r="BZ87" s="25">
        <v>1800</v>
      </c>
      <c r="CA87" s="25">
        <v>2462</v>
      </c>
      <c r="CB87" s="25">
        <v>2344</v>
      </c>
      <c r="CC87" s="25">
        <v>2389</v>
      </c>
      <c r="CD87" s="25">
        <v>2642</v>
      </c>
      <c r="CE87" s="25">
        <v>2404</v>
      </c>
      <c r="CF87" s="25">
        <v>2045</v>
      </c>
      <c r="CG87" s="25">
        <v>1852</v>
      </c>
      <c r="CH87" s="25">
        <v>2408</v>
      </c>
      <c r="CI87" s="25">
        <v>2314</v>
      </c>
      <c r="CJ87" s="25">
        <v>2563</v>
      </c>
      <c r="CK87" s="25">
        <v>2335</v>
      </c>
      <c r="CL87" s="25">
        <v>2239</v>
      </c>
      <c r="CM87" s="25">
        <v>1859</v>
      </c>
      <c r="CN87" s="25">
        <v>1694</v>
      </c>
      <c r="CO87" s="25">
        <v>2340</v>
      </c>
      <c r="CP87" s="25">
        <v>2298</v>
      </c>
    </row>
    <row r="88" spans="2:94" x14ac:dyDescent="0.2">
      <c r="B88" s="25" t="str">
        <f t="shared" si="4"/>
      </c>
      <c r="C88" s="25" t="s">
        <v>43</v>
      </c>
      <c r="D88" s="25" t="s">
        <v>4</v>
      </c>
      <c r="E88" s="25">
        <v>675</v>
      </c>
      <c r="F88" s="25">
        <v>712</v>
      </c>
      <c r="G88" s="25">
        <v>606</v>
      </c>
      <c r="H88" s="25">
        <v>461</v>
      </c>
      <c r="I88" s="25">
        <v>672</v>
      </c>
      <c r="J88" s="25">
        <v>680</v>
      </c>
      <c r="K88" s="25">
        <v>728</v>
      </c>
      <c r="L88" s="25">
        <v>695</v>
      </c>
      <c r="M88" s="25">
        <v>691</v>
      </c>
      <c r="N88" s="25">
        <v>488</v>
      </c>
      <c r="O88" s="25">
        <v>480</v>
      </c>
      <c r="P88" s="25">
        <v>633</v>
      </c>
      <c r="Q88" s="25">
        <v>686</v>
      </c>
      <c r="R88" s="25">
        <v>599</v>
      </c>
      <c r="S88" s="25">
        <v>703</v>
      </c>
      <c r="T88" s="25">
        <v>743</v>
      </c>
      <c r="U88" s="25">
        <v>522</v>
      </c>
      <c r="V88" s="25">
        <v>433</v>
      </c>
      <c r="W88" s="25">
        <v>637</v>
      </c>
      <c r="X88" s="25">
        <v>625</v>
      </c>
      <c r="Y88" s="25">
        <v>695</v>
      </c>
      <c r="Z88" s="25">
        <v>657</v>
      </c>
      <c r="AA88" s="25">
        <v>690</v>
      </c>
      <c r="AB88" s="25">
        <v>800</v>
      </c>
      <c r="AC88" s="25">
        <v>605</v>
      </c>
      <c r="AD88" s="25">
        <v>748</v>
      </c>
      <c r="AE88" s="25">
        <v>696</v>
      </c>
      <c r="AF88" s="25">
        <v>696</v>
      </c>
      <c r="AG88" s="25">
        <v>717</v>
      </c>
      <c r="AH88" s="25">
        <v>725</v>
      </c>
      <c r="AI88" s="25">
        <v>657</v>
      </c>
      <c r="AJ88" s="25">
        <v>563</v>
      </c>
      <c r="AK88" s="25">
        <v>792</v>
      </c>
      <c r="AL88" s="25">
        <v>739</v>
      </c>
      <c r="AM88" s="25">
        <v>694</v>
      </c>
      <c r="AN88" s="25">
        <v>415</v>
      </c>
      <c r="AO88" s="25">
        <v>720</v>
      </c>
      <c r="AP88" s="25">
        <v>583</v>
      </c>
      <c r="AQ88" s="25">
        <v>529</v>
      </c>
      <c r="AR88" s="25">
        <v>743</v>
      </c>
      <c r="AS88" s="25">
        <v>668</v>
      </c>
      <c r="AT88" s="25">
        <v>660</v>
      </c>
      <c r="AU88" s="25">
        <v>727</v>
      </c>
      <c r="AV88" s="25">
        <v>603</v>
      </c>
      <c r="AW88" s="25">
        <v>468</v>
      </c>
      <c r="AX88" s="25">
        <v>462</v>
      </c>
      <c r="AY88" s="25">
        <v>607</v>
      </c>
      <c r="AZ88" s="25">
        <v>632</v>
      </c>
      <c r="BA88" s="25">
        <v>687</v>
      </c>
      <c r="BB88" s="25">
        <v>685</v>
      </c>
      <c r="BC88" s="25">
        <v>538</v>
      </c>
      <c r="BD88" s="25">
        <v>540</v>
      </c>
      <c r="BE88" s="25">
        <v>476</v>
      </c>
      <c r="BF88" s="25">
        <v>651</v>
      </c>
      <c r="BG88" s="25">
        <v>650</v>
      </c>
      <c r="BH88" s="25">
        <v>611</v>
      </c>
      <c r="BI88" s="25">
        <v>654</v>
      </c>
      <c r="BJ88" s="25">
        <v>638</v>
      </c>
      <c r="BK88" s="25">
        <v>539</v>
      </c>
      <c r="BL88" s="25">
        <v>459</v>
      </c>
      <c r="BM88" s="25">
        <v>645</v>
      </c>
      <c r="BN88" s="25">
        <v>654</v>
      </c>
      <c r="BO88" s="25">
        <v>686</v>
      </c>
      <c r="BP88" s="25">
        <v>753</v>
      </c>
      <c r="BQ88" s="25">
        <v>751</v>
      </c>
      <c r="BR88" s="25">
        <v>591</v>
      </c>
      <c r="BS88" s="25">
        <v>447</v>
      </c>
      <c r="BT88" s="25">
        <v>778</v>
      </c>
      <c r="BU88" s="25">
        <v>678</v>
      </c>
      <c r="BV88" s="25">
        <v>677</v>
      </c>
      <c r="BW88" s="25">
        <v>652</v>
      </c>
      <c r="BX88" s="25">
        <v>615</v>
      </c>
      <c r="BY88" s="25">
        <v>553</v>
      </c>
      <c r="BZ88" s="25">
        <v>489</v>
      </c>
      <c r="CA88" s="25">
        <v>661</v>
      </c>
      <c r="CB88" s="25">
        <v>640</v>
      </c>
      <c r="CC88" s="25">
        <v>659</v>
      </c>
      <c r="CD88" s="25">
        <v>717</v>
      </c>
      <c r="CE88" s="25">
        <v>682</v>
      </c>
      <c r="CF88" s="25">
        <v>577</v>
      </c>
      <c r="CG88" s="25">
        <v>518</v>
      </c>
      <c r="CH88" s="25">
        <v>607</v>
      </c>
      <c r="CI88" s="25">
        <v>639</v>
      </c>
      <c r="CJ88" s="25">
        <v>694</v>
      </c>
      <c r="CK88" s="25">
        <v>632</v>
      </c>
      <c r="CL88" s="25">
        <v>683</v>
      </c>
      <c r="CM88" s="25">
        <v>587</v>
      </c>
      <c r="CN88" s="25">
        <v>504</v>
      </c>
      <c r="CO88" s="25">
        <v>697</v>
      </c>
      <c r="CP88" s="25">
        <v>665</v>
      </c>
    </row>
    <row r="93" spans="2:94" x14ac:dyDescent="0.2">
      <c r="C93" s="36" t="s">
        <v>0</v>
      </c>
      <c r="D93" s="36" t="s">
        <v>1</v>
      </c>
      <c r="E93" s="36">
        <v>45442</v>
      </c>
      <c r="F93" s="36">
        <v>45443</v>
      </c>
      <c r="G93" s="36">
        <v>45444</v>
      </c>
      <c r="H93" s="36">
        <v>45445</v>
      </c>
      <c r="I93" s="36">
        <v>45446</v>
      </c>
      <c r="J93" s="36">
        <v>45447</v>
      </c>
      <c r="K93" s="36">
        <v>45448</v>
      </c>
      <c r="L93" s="36">
        <v>45449</v>
      </c>
      <c r="M93" s="36">
        <v>45450</v>
      </c>
      <c r="N93" s="36">
        <v>45451</v>
      </c>
      <c r="O93" s="36">
        <v>45452</v>
      </c>
      <c r="P93" s="36">
        <v>45453</v>
      </c>
      <c r="Q93" s="36">
        <v>45454</v>
      </c>
      <c r="R93" s="36">
        <v>45455</v>
      </c>
      <c r="S93" s="36">
        <v>45456</v>
      </c>
      <c r="T93" s="36">
        <v>45457</v>
      </c>
      <c r="U93" s="36">
        <v>45458</v>
      </c>
      <c r="V93" s="36">
        <v>45459</v>
      </c>
      <c r="W93" s="36">
        <v>45460</v>
      </c>
      <c r="X93" s="36">
        <v>45461</v>
      </c>
      <c r="Y93" s="36">
        <v>45462</v>
      </c>
      <c r="Z93" s="36">
        <v>45463</v>
      </c>
      <c r="AA93" s="36">
        <v>45464</v>
      </c>
      <c r="AB93" s="36">
        <v>45465</v>
      </c>
      <c r="AC93" s="36">
        <v>45466</v>
      </c>
      <c r="AD93" s="36">
        <v>45467</v>
      </c>
      <c r="AE93" s="36">
        <v>45468</v>
      </c>
      <c r="AF93" s="36">
        <v>45469</v>
      </c>
      <c r="AG93" s="36">
        <v>45470</v>
      </c>
      <c r="AH93" s="36">
        <v>45471</v>
      </c>
      <c r="AI93" s="36">
        <v>45472</v>
      </c>
      <c r="AJ93" s="36">
        <v>45473</v>
      </c>
      <c r="AK93" s="36">
        <v>45474</v>
      </c>
      <c r="AL93" s="36">
        <v>45475</v>
      </c>
      <c r="AM93" s="36">
        <v>45476</v>
      </c>
      <c r="AN93" s="36">
        <v>45477</v>
      </c>
      <c r="AO93" s="36">
        <v>45478</v>
      </c>
      <c r="AP93" s="36">
        <v>45479</v>
      </c>
      <c r="AQ93" s="36">
        <v>45480</v>
      </c>
      <c r="AR93" s="36">
        <v>45481</v>
      </c>
      <c r="AS93" s="36">
        <v>45482</v>
      </c>
      <c r="AT93" s="36">
        <v>45483</v>
      </c>
      <c r="AU93" s="36">
        <v>45484</v>
      </c>
      <c r="AV93" s="36">
        <v>45485</v>
      </c>
      <c r="AW93" s="36">
        <v>45486</v>
      </c>
      <c r="AX93" s="36">
        <v>45487</v>
      </c>
      <c r="AY93" s="36">
        <v>45488</v>
      </c>
      <c r="AZ93" s="36">
        <v>45489</v>
      </c>
      <c r="BA93" s="36">
        <v>45490</v>
      </c>
      <c r="BB93" s="36">
        <v>45491</v>
      </c>
      <c r="BC93" s="36">
        <v>45492</v>
      </c>
      <c r="BD93" s="36">
        <v>45493</v>
      </c>
      <c r="BE93" s="36">
        <v>45494</v>
      </c>
      <c r="BF93" s="36">
        <v>45495</v>
      </c>
      <c r="BG93" s="36">
        <v>45496</v>
      </c>
      <c r="BH93" s="36">
        <v>45497</v>
      </c>
      <c r="BI93" s="36">
        <v>45498</v>
      </c>
      <c r="BJ93" s="36">
        <v>45499</v>
      </c>
      <c r="BK93" s="36">
        <v>45500</v>
      </c>
      <c r="BL93" s="36">
        <v>45501</v>
      </c>
      <c r="BM93" s="36">
        <v>45502</v>
      </c>
      <c r="BN93" s="36">
        <v>45503</v>
      </c>
      <c r="BO93" s="36">
        <v>45504</v>
      </c>
      <c r="BP93" s="36">
        <v>45505</v>
      </c>
      <c r="BQ93" s="36">
        <v>45506</v>
      </c>
      <c r="BR93" s="36">
        <v>45507</v>
      </c>
      <c r="BS93" s="36">
        <v>45508</v>
      </c>
      <c r="BT93" s="36">
        <v>45509</v>
      </c>
      <c r="BU93" s="36">
        <v>45510</v>
      </c>
      <c r="BV93" s="36">
        <v>45511</v>
      </c>
      <c r="BW93" s="36">
        <v>45512</v>
      </c>
      <c r="BX93" s="36">
        <v>45513</v>
      </c>
      <c r="BY93" s="36">
        <v>45514</v>
      </c>
      <c r="BZ93" s="36">
        <v>45515</v>
      </c>
      <c r="CA93" s="36">
        <v>45516</v>
      </c>
      <c r="CB93" s="36">
        <v>45517</v>
      </c>
      <c r="CC93" s="36">
        <v>45518</v>
      </c>
      <c r="CD93" s="36">
        <v>45519</v>
      </c>
      <c r="CE93" s="36">
        <v>45520</v>
      </c>
      <c r="CF93" s="36">
        <v>45521</v>
      </c>
      <c r="CG93" s="36">
        <v>45522</v>
      </c>
      <c r="CH93" s="36">
        <v>45523</v>
      </c>
      <c r="CI93" s="36">
        <v>45524</v>
      </c>
      <c r="CJ93" s="36">
        <v>45525</v>
      </c>
      <c r="CK93" s="36">
        <v>45526</v>
      </c>
      <c r="CL93" s="36">
        <v>45527</v>
      </c>
      <c r="CM93" s="36">
        <v>45528</v>
      </c>
      <c r="CN93" s="36">
        <v>45529</v>
      </c>
      <c r="CO93" s="36">
        <v>45530</v>
      </c>
      <c r="CP93" s="36">
        <v>45531</v>
      </c>
    </row>
    <row r="94" spans="2:94" x14ac:dyDescent="0.2">
      <c r="B94" s="25" t="str">
        <f t="shared" si="4"/>
      </c>
      <c r="C94" s="37" t="s">
        <v>44</v>
      </c>
      <c r="D94" s="37" t="s">
        <v>3</v>
      </c>
      <c r="E94" s="37">
        <v>2123</v>
      </c>
      <c r="F94" s="37">
        <v>2139</v>
      </c>
      <c r="G94" s="37">
        <v>2450</v>
      </c>
      <c r="H94" s="37">
        <v>1746</v>
      </c>
      <c r="I94" s="37">
        <v>1944</v>
      </c>
      <c r="J94" s="37">
        <v>2133</v>
      </c>
      <c r="K94" s="37">
        <v>2246</v>
      </c>
      <c r="L94" s="37">
        <v>2007</v>
      </c>
      <c r="M94" s="37">
        <v>2100</v>
      </c>
      <c r="N94" s="37">
        <v>1920</v>
      </c>
      <c r="O94" s="37">
        <v>1325</v>
      </c>
      <c r="P94" s="37">
        <v>1632</v>
      </c>
      <c r="Q94" s="37">
        <v>1984</v>
      </c>
      <c r="R94" s="37">
        <v>2094</v>
      </c>
      <c r="S94" s="37">
        <v>1896</v>
      </c>
      <c r="T94" s="37">
        <v>2023</v>
      </c>
      <c r="U94" s="37">
        <v>2197</v>
      </c>
      <c r="V94" s="37">
        <v>1379</v>
      </c>
      <c r="W94" s="37">
        <v>1607</v>
      </c>
      <c r="X94" s="37">
        <v>2057</v>
      </c>
      <c r="Y94" s="37">
        <v>2181</v>
      </c>
      <c r="Z94" s="37">
        <v>2027</v>
      </c>
      <c r="AA94" s="37">
        <v>2064</v>
      </c>
      <c r="AB94" s="37">
        <v>2037</v>
      </c>
      <c r="AC94" s="37">
        <v>1231</v>
      </c>
      <c r="AD94" s="37">
        <v>1527</v>
      </c>
      <c r="AE94" s="37">
        <v>1938</v>
      </c>
      <c r="AF94" s="37">
        <v>2020</v>
      </c>
      <c r="AG94" s="37">
        <v>2105</v>
      </c>
      <c r="AH94" s="37">
        <v>2266</v>
      </c>
      <c r="AI94" s="37">
        <v>2076</v>
      </c>
      <c r="AJ94" s="37">
        <v>1747</v>
      </c>
      <c r="AK94" s="37">
        <v>2176</v>
      </c>
      <c r="AL94" s="37">
        <v>2578</v>
      </c>
      <c r="AM94" s="37">
        <v>2564</v>
      </c>
      <c r="AN94" s="37">
        <v>1343</v>
      </c>
      <c r="AO94" s="37">
        <v>2066</v>
      </c>
      <c r="AP94" s="37">
        <v>2127</v>
      </c>
      <c r="AQ94" s="37">
        <v>1481</v>
      </c>
      <c r="AR94" s="37">
        <v>1368</v>
      </c>
      <c r="AS94" s="37">
        <v>2370</v>
      </c>
      <c r="AT94" s="37">
        <v>2223</v>
      </c>
      <c r="AU94" s="37">
        <v>2022</v>
      </c>
      <c r="AV94" s="37">
        <v>2040</v>
      </c>
      <c r="AW94" s="37">
        <v>2140</v>
      </c>
      <c r="AX94" s="37">
        <v>1573</v>
      </c>
      <c r="AY94" s="37">
        <v>1787</v>
      </c>
      <c r="AZ94" s="37">
        <v>2309</v>
      </c>
      <c r="BA94" s="37">
        <v>2304</v>
      </c>
      <c r="BB94" s="37">
        <v>2118</v>
      </c>
      <c r="BC94" s="37">
        <v>2130</v>
      </c>
      <c r="BD94" s="37">
        <v>2158</v>
      </c>
      <c r="BE94" s="37">
        <v>1525</v>
      </c>
      <c r="BF94" s="37">
        <v>1804</v>
      </c>
      <c r="BG94" s="37">
        <v>2211</v>
      </c>
      <c r="BH94" s="37">
        <v>2180</v>
      </c>
      <c r="BI94" s="37">
        <v>2073</v>
      </c>
      <c r="BJ94" s="37">
        <v>2171</v>
      </c>
      <c r="BK94" s="37">
        <v>2106</v>
      </c>
      <c r="BL94" s="37">
        <v>1488</v>
      </c>
      <c r="BM94" s="37">
        <v>1745</v>
      </c>
      <c r="BN94" s="37">
        <v>2235</v>
      </c>
      <c r="BO94" s="37">
        <v>2462</v>
      </c>
      <c r="BP94" s="37">
        <v>2836</v>
      </c>
      <c r="BQ94" s="37">
        <v>2847</v>
      </c>
      <c r="BR94" s="37">
        <v>2680</v>
      </c>
      <c r="BS94" s="37">
        <v>1866</v>
      </c>
      <c r="BT94" s="37">
        <v>2137</v>
      </c>
      <c r="BU94" s="37">
        <v>2494</v>
      </c>
      <c r="BV94" s="37">
        <v>2547</v>
      </c>
      <c r="BW94" s="37">
        <v>2259</v>
      </c>
      <c r="BX94" s="37">
        <v>2301</v>
      </c>
      <c r="BY94" s="37">
        <v>2290</v>
      </c>
      <c r="BZ94" s="37">
        <v>1697</v>
      </c>
      <c r="CA94" s="37">
        <v>1940</v>
      </c>
      <c r="CB94" s="37">
        <v>2157</v>
      </c>
      <c r="CC94" s="37">
        <v>2348</v>
      </c>
      <c r="CD94" s="37">
        <v>2328</v>
      </c>
      <c r="CE94" s="37">
        <v>2428</v>
      </c>
      <c r="CF94" s="37">
        <v>2338</v>
      </c>
      <c r="CG94" s="37">
        <v>1699</v>
      </c>
      <c r="CH94" s="37">
        <v>1958</v>
      </c>
      <c r="CI94" s="37">
        <v>2412</v>
      </c>
      <c r="CJ94" s="37">
        <v>2418</v>
      </c>
      <c r="CK94" s="37">
        <v>2062</v>
      </c>
      <c r="CL94" s="37">
        <v>2148</v>
      </c>
      <c r="CM94" s="37">
        <v>2133</v>
      </c>
      <c r="CN94" s="37">
        <v>1539</v>
      </c>
      <c r="CO94" s="37">
        <v>1722</v>
      </c>
      <c r="CP94" s="25">
        <v>2072</v>
      </c>
    </row>
    <row r="95" spans="2:94" x14ac:dyDescent="0.2">
      <c r="B95" s="25" t="str">
        <f t="shared" si="4"/>
      </c>
      <c r="C95" s="37" t="s">
        <v>44</v>
      </c>
      <c r="D95" s="37" t="s">
        <v>4</v>
      </c>
      <c r="E95" s="37">
        <v>460</v>
      </c>
      <c r="F95" s="37">
        <v>507</v>
      </c>
      <c r="G95" s="37">
        <v>562</v>
      </c>
      <c r="H95" s="37">
        <v>361</v>
      </c>
      <c r="I95" s="37">
        <v>492</v>
      </c>
      <c r="J95" s="37">
        <v>535</v>
      </c>
      <c r="K95" s="37">
        <v>505</v>
      </c>
      <c r="L95" s="37">
        <v>430</v>
      </c>
      <c r="M95" s="37">
        <v>436</v>
      </c>
      <c r="N95" s="37">
        <v>489</v>
      </c>
      <c r="O95" s="37">
        <v>295</v>
      </c>
      <c r="P95" s="37">
        <v>314</v>
      </c>
      <c r="Q95" s="37">
        <v>416</v>
      </c>
      <c r="R95" s="37">
        <v>459</v>
      </c>
      <c r="S95" s="37">
        <v>452</v>
      </c>
      <c r="T95" s="37">
        <v>482</v>
      </c>
      <c r="U95" s="37">
        <v>477</v>
      </c>
      <c r="V95" s="37">
        <v>292</v>
      </c>
      <c r="W95" s="37">
        <v>314</v>
      </c>
      <c r="X95" s="37">
        <v>480</v>
      </c>
      <c r="Y95" s="37">
        <v>459</v>
      </c>
      <c r="Z95" s="37">
        <v>409</v>
      </c>
      <c r="AA95" s="37">
        <v>471</v>
      </c>
      <c r="AB95" s="37">
        <v>467</v>
      </c>
      <c r="AC95" s="37">
        <v>236</v>
      </c>
      <c r="AD95" s="37">
        <v>343</v>
      </c>
      <c r="AE95" s="37">
        <v>403</v>
      </c>
      <c r="AF95" s="37">
        <v>400</v>
      </c>
      <c r="AG95" s="37">
        <v>415</v>
      </c>
      <c r="AH95" s="37">
        <v>471</v>
      </c>
      <c r="AI95" s="37">
        <v>525</v>
      </c>
      <c r="AJ95" s="37">
        <v>284</v>
      </c>
      <c r="AK95" s="37">
        <v>389</v>
      </c>
      <c r="AL95" s="37">
        <v>584</v>
      </c>
      <c r="AM95" s="37">
        <v>604</v>
      </c>
      <c r="AN95" s="37">
        <v>265</v>
      </c>
      <c r="AO95" s="37">
        <v>435</v>
      </c>
      <c r="AP95" s="37">
        <v>513</v>
      </c>
      <c r="AQ95" s="37">
        <v>287</v>
      </c>
      <c r="AR95" s="37">
        <v>220</v>
      </c>
      <c r="AS95" s="37">
        <v>522</v>
      </c>
      <c r="AT95" s="37">
        <v>497</v>
      </c>
      <c r="AU95" s="37">
        <v>452</v>
      </c>
      <c r="AV95" s="37">
        <v>434</v>
      </c>
      <c r="AW95" s="37">
        <v>443</v>
      </c>
      <c r="AX95" s="37">
        <v>292</v>
      </c>
      <c r="AY95" s="37">
        <v>349</v>
      </c>
      <c r="AZ95" s="37">
        <v>472</v>
      </c>
      <c r="BA95" s="37">
        <v>431</v>
      </c>
      <c r="BB95" s="37">
        <v>440</v>
      </c>
      <c r="BC95" s="37">
        <v>419</v>
      </c>
      <c r="BD95" s="37">
        <v>460</v>
      </c>
      <c r="BE95" s="37">
        <v>332</v>
      </c>
      <c r="BF95" s="37">
        <v>336</v>
      </c>
      <c r="BG95" s="37">
        <v>427</v>
      </c>
      <c r="BH95" s="37">
        <v>393</v>
      </c>
      <c r="BI95" s="37">
        <v>398</v>
      </c>
      <c r="BJ95" s="37">
        <v>415</v>
      </c>
      <c r="BK95" s="37">
        <v>485</v>
      </c>
      <c r="BL95" s="37">
        <v>301</v>
      </c>
      <c r="BM95" s="37">
        <v>320</v>
      </c>
      <c r="BN95" s="37">
        <v>482</v>
      </c>
      <c r="BO95" s="37">
        <v>466</v>
      </c>
      <c r="BP95" s="37">
        <v>623</v>
      </c>
      <c r="BQ95" s="37">
        <v>575</v>
      </c>
      <c r="BR95" s="37">
        <v>540</v>
      </c>
      <c r="BS95" s="37">
        <v>327</v>
      </c>
      <c r="BT95" s="37">
        <v>378</v>
      </c>
      <c r="BU95" s="37">
        <v>520</v>
      </c>
      <c r="BV95" s="37">
        <v>496</v>
      </c>
      <c r="BW95" s="37">
        <v>442</v>
      </c>
      <c r="BX95" s="37">
        <v>535</v>
      </c>
      <c r="BY95" s="37">
        <v>548</v>
      </c>
      <c r="BZ95" s="37">
        <v>342</v>
      </c>
      <c r="CA95" s="37">
        <v>369</v>
      </c>
      <c r="CB95" s="37">
        <v>426</v>
      </c>
      <c r="CC95" s="37">
        <v>431</v>
      </c>
      <c r="CD95" s="37">
        <v>473</v>
      </c>
      <c r="CE95" s="37">
        <v>470</v>
      </c>
      <c r="CF95" s="37">
        <v>519</v>
      </c>
      <c r="CG95" s="37">
        <v>309</v>
      </c>
      <c r="CH95" s="37">
        <v>364</v>
      </c>
      <c r="CI95" s="37">
        <v>481</v>
      </c>
      <c r="CJ95" s="37">
        <v>471</v>
      </c>
      <c r="CK95" s="37">
        <v>432</v>
      </c>
      <c r="CL95" s="37">
        <v>484</v>
      </c>
      <c r="CM95" s="37">
        <v>470</v>
      </c>
      <c r="CN95" s="37">
        <v>290</v>
      </c>
      <c r="CO95" s="37">
        <v>368</v>
      </c>
      <c r="CP95" s="25">
        <v>471</v>
      </c>
    </row>
    <row r="96" spans="2:94" x14ac:dyDescent="0.2">
      <c r="B96" s="25" t="str">
        <f t="shared" si="4"/>
      </c>
      <c r="C96" s="37" t="s">
        <v>45</v>
      </c>
      <c r="D96" s="37" t="s">
        <v>3</v>
      </c>
      <c r="E96" s="37">
        <v>816</v>
      </c>
      <c r="F96" s="37">
        <v>776</v>
      </c>
      <c r="G96" s="37">
        <v>916</v>
      </c>
      <c r="H96" s="37">
        <v>602</v>
      </c>
      <c r="I96" s="37">
        <v>628</v>
      </c>
      <c r="J96" s="37">
        <v>791</v>
      </c>
      <c r="K96" s="37">
        <v>793</v>
      </c>
      <c r="L96" s="37">
        <v>686</v>
      </c>
      <c r="M96" s="37">
        <v>743</v>
      </c>
      <c r="N96" s="37">
        <v>752</v>
      </c>
      <c r="O96" s="37">
        <v>453</v>
      </c>
      <c r="P96" s="37">
        <v>546</v>
      </c>
      <c r="Q96" s="37">
        <v>660</v>
      </c>
      <c r="R96" s="37">
        <v>763</v>
      </c>
      <c r="S96" s="37">
        <v>667</v>
      </c>
      <c r="T96" s="37">
        <v>771</v>
      </c>
      <c r="U96" s="37">
        <v>919</v>
      </c>
      <c r="V96" s="37">
        <v>493</v>
      </c>
      <c r="W96" s="37">
        <v>555</v>
      </c>
      <c r="X96" s="37">
        <v>720</v>
      </c>
      <c r="Y96" s="37">
        <v>817</v>
      </c>
      <c r="Z96" s="37">
        <v>695</v>
      </c>
      <c r="AA96" s="37">
        <v>723</v>
      </c>
      <c r="AB96" s="37">
        <v>850</v>
      </c>
      <c r="AC96" s="37">
        <v>386</v>
      </c>
      <c r="AD96" s="37">
        <v>434</v>
      </c>
      <c r="AE96" s="37">
        <v>707</v>
      </c>
      <c r="AF96" s="37">
        <v>695</v>
      </c>
      <c r="AG96" s="37">
        <v>726</v>
      </c>
      <c r="AH96" s="37">
        <v>872</v>
      </c>
      <c r="AI96" s="37">
        <v>867</v>
      </c>
      <c r="AJ96" s="37">
        <v>595</v>
      </c>
      <c r="AK96" s="37">
        <v>707</v>
      </c>
      <c r="AL96" s="37">
        <v>966</v>
      </c>
      <c r="AM96" s="37">
        <v>956</v>
      </c>
      <c r="AN96" s="37">
        <v>468</v>
      </c>
      <c r="AO96" s="37">
        <v>656</v>
      </c>
      <c r="AP96" s="37">
        <v>850</v>
      </c>
      <c r="AQ96" s="37">
        <v>498</v>
      </c>
      <c r="AR96" s="37">
        <v>294</v>
      </c>
      <c r="AS96" s="37">
        <v>831</v>
      </c>
      <c r="AT96" s="37">
        <v>804</v>
      </c>
      <c r="AU96" s="37">
        <v>711</v>
      </c>
      <c r="AV96" s="37">
        <v>716</v>
      </c>
      <c r="AW96" s="37">
        <v>843</v>
      </c>
      <c r="AX96" s="37">
        <v>522</v>
      </c>
      <c r="AY96" s="37">
        <v>480</v>
      </c>
      <c r="AZ96" s="37">
        <v>769</v>
      </c>
      <c r="BA96" s="37">
        <v>772</v>
      </c>
      <c r="BB96" s="37">
        <v>735</v>
      </c>
      <c r="BC96" s="37">
        <v>709</v>
      </c>
      <c r="BD96" s="37">
        <v>748</v>
      </c>
      <c r="BE96" s="37">
        <v>469</v>
      </c>
      <c r="BF96" s="37">
        <v>495</v>
      </c>
      <c r="BG96" s="37">
        <v>720</v>
      </c>
      <c r="BH96" s="37">
        <v>771</v>
      </c>
      <c r="BI96" s="37">
        <v>659</v>
      </c>
      <c r="BJ96" s="37">
        <v>723</v>
      </c>
      <c r="BK96" s="37">
        <v>802</v>
      </c>
      <c r="BL96" s="37">
        <v>512</v>
      </c>
      <c r="BM96" s="37">
        <v>503</v>
      </c>
      <c r="BN96" s="37">
        <v>749</v>
      </c>
      <c r="BO96" s="37">
        <v>905</v>
      </c>
      <c r="BP96" s="37">
        <v>1028</v>
      </c>
      <c r="BQ96" s="37">
        <v>982</v>
      </c>
      <c r="BR96" s="37">
        <v>1071</v>
      </c>
      <c r="BS96" s="37">
        <v>654</v>
      </c>
      <c r="BT96" s="37">
        <v>659</v>
      </c>
      <c r="BU96" s="37">
        <v>855</v>
      </c>
      <c r="BV96" s="37">
        <v>956</v>
      </c>
      <c r="BW96" s="37">
        <v>794</v>
      </c>
      <c r="BX96" s="37">
        <v>773</v>
      </c>
      <c r="BY96" s="37">
        <v>878</v>
      </c>
      <c r="BZ96" s="37">
        <v>563</v>
      </c>
      <c r="CA96" s="37">
        <v>521</v>
      </c>
      <c r="CB96" s="37">
        <v>729</v>
      </c>
      <c r="CC96" s="37">
        <v>772</v>
      </c>
      <c r="CD96" s="37">
        <v>786</v>
      </c>
      <c r="CE96" s="37">
        <v>904</v>
      </c>
      <c r="CF96" s="37">
        <v>898</v>
      </c>
      <c r="CG96" s="37">
        <v>573</v>
      </c>
      <c r="CH96" s="37">
        <v>628</v>
      </c>
      <c r="CI96" s="37">
        <v>804</v>
      </c>
      <c r="CJ96" s="37">
        <v>862</v>
      </c>
      <c r="CK96" s="37">
        <v>689</v>
      </c>
      <c r="CL96" s="37">
        <v>692</v>
      </c>
      <c r="CM96" s="37">
        <v>796</v>
      </c>
      <c r="CN96" s="37">
        <v>466</v>
      </c>
      <c r="CO96" s="37">
        <v>518</v>
      </c>
      <c r="CP96" s="25">
        <v>686</v>
      </c>
    </row>
    <row r="97" spans="2:94" x14ac:dyDescent="0.2">
      <c r="B97" s="25" t="str">
        <f t="shared" si="4"/>
      </c>
      <c r="C97" s="37" t="s">
        <v>45</v>
      </c>
      <c r="D97" s="37" t="s">
        <v>4</v>
      </c>
      <c r="E97" s="37">
        <v>195</v>
      </c>
      <c r="F97" s="37">
        <v>215</v>
      </c>
      <c r="G97" s="37">
        <v>250</v>
      </c>
      <c r="H97" s="37">
        <v>137</v>
      </c>
      <c r="I97" s="37">
        <v>155</v>
      </c>
      <c r="J97" s="37">
        <v>224</v>
      </c>
      <c r="K97" s="37">
        <v>207</v>
      </c>
      <c r="L97" s="37">
        <v>164</v>
      </c>
      <c r="M97" s="37">
        <v>184</v>
      </c>
      <c r="N97" s="37">
        <v>226</v>
      </c>
      <c r="O97" s="37">
        <v>126</v>
      </c>
      <c r="P97" s="37">
        <v>120</v>
      </c>
      <c r="Q97" s="37">
        <v>173</v>
      </c>
      <c r="R97" s="37">
        <v>190</v>
      </c>
      <c r="S97" s="37">
        <v>162</v>
      </c>
      <c r="T97" s="37">
        <v>214</v>
      </c>
      <c r="U97" s="37">
        <v>235</v>
      </c>
      <c r="V97" s="37">
        <v>110</v>
      </c>
      <c r="W97" s="37">
        <v>113</v>
      </c>
      <c r="X97" s="37">
        <v>214</v>
      </c>
      <c r="Y97" s="37">
        <v>212</v>
      </c>
      <c r="Z97" s="37">
        <v>160</v>
      </c>
      <c r="AA97" s="37">
        <v>205</v>
      </c>
      <c r="AB97" s="37">
        <v>217</v>
      </c>
      <c r="AC97" s="37">
        <v>76</v>
      </c>
      <c r="AD97" s="37">
        <v>134</v>
      </c>
      <c r="AE97" s="37">
        <v>179</v>
      </c>
      <c r="AF97" s="37">
        <v>160</v>
      </c>
      <c r="AG97" s="37">
        <v>154</v>
      </c>
      <c r="AH97" s="37">
        <v>193</v>
      </c>
      <c r="AI97" s="37">
        <v>240</v>
      </c>
      <c r="AJ97" s="37">
        <v>117</v>
      </c>
      <c r="AK97" s="37">
        <v>178</v>
      </c>
      <c r="AL97" s="37">
        <v>208</v>
      </c>
      <c r="AM97" s="37">
        <v>261</v>
      </c>
      <c r="AN97" s="37">
        <v>121</v>
      </c>
      <c r="AO97" s="37">
        <v>174</v>
      </c>
      <c r="AP97" s="37">
        <v>249</v>
      </c>
      <c r="AQ97" s="37">
        <v>112</v>
      </c>
      <c r="AR97" s="37">
        <v>61</v>
      </c>
      <c r="AS97" s="37">
        <v>249</v>
      </c>
      <c r="AT97" s="37">
        <v>204</v>
      </c>
      <c r="AU97" s="37">
        <v>189</v>
      </c>
      <c r="AV97" s="37">
        <v>208</v>
      </c>
      <c r="AW97" s="37">
        <v>191</v>
      </c>
      <c r="AX97" s="37">
        <v>105</v>
      </c>
      <c r="AY97" s="37">
        <v>124</v>
      </c>
      <c r="AZ97" s="37">
        <v>175</v>
      </c>
      <c r="BA97" s="37">
        <v>201</v>
      </c>
      <c r="BB97" s="37">
        <v>181</v>
      </c>
      <c r="BC97" s="37">
        <v>165</v>
      </c>
      <c r="BD97" s="37">
        <v>200</v>
      </c>
      <c r="BE97" s="37">
        <v>131</v>
      </c>
      <c r="BF97" s="37">
        <v>125</v>
      </c>
      <c r="BG97" s="37">
        <v>204</v>
      </c>
      <c r="BH97" s="37">
        <v>172</v>
      </c>
      <c r="BI97" s="37">
        <v>174</v>
      </c>
      <c r="BJ97" s="37">
        <v>193</v>
      </c>
      <c r="BK97" s="37">
        <v>217</v>
      </c>
      <c r="BL97" s="37">
        <v>138</v>
      </c>
      <c r="BM97" s="37">
        <v>123</v>
      </c>
      <c r="BN97" s="37">
        <v>184</v>
      </c>
      <c r="BO97" s="37">
        <v>207</v>
      </c>
      <c r="BP97" s="37">
        <v>276</v>
      </c>
      <c r="BQ97" s="37">
        <v>244</v>
      </c>
      <c r="BR97" s="37">
        <v>229</v>
      </c>
      <c r="BS97" s="37">
        <v>126</v>
      </c>
      <c r="BT97" s="37">
        <v>134</v>
      </c>
      <c r="BU97" s="37">
        <v>226</v>
      </c>
      <c r="BV97" s="37">
        <v>204</v>
      </c>
      <c r="BW97" s="37">
        <v>169</v>
      </c>
      <c r="BX97" s="37">
        <v>233</v>
      </c>
      <c r="BY97" s="37">
        <v>260</v>
      </c>
      <c r="BZ97" s="37">
        <v>152</v>
      </c>
      <c r="CA97" s="37">
        <v>140</v>
      </c>
      <c r="CB97" s="37">
        <v>187</v>
      </c>
      <c r="CC97" s="37">
        <v>191</v>
      </c>
      <c r="CD97" s="37">
        <v>178</v>
      </c>
      <c r="CE97" s="37">
        <v>203</v>
      </c>
      <c r="CF97" s="37">
        <v>220</v>
      </c>
      <c r="CG97" s="37">
        <v>137</v>
      </c>
      <c r="CH97" s="37">
        <v>146</v>
      </c>
      <c r="CI97" s="37">
        <v>223</v>
      </c>
      <c r="CJ97" s="37">
        <v>211</v>
      </c>
      <c r="CK97" s="37">
        <v>169</v>
      </c>
      <c r="CL97" s="37">
        <v>219</v>
      </c>
      <c r="CM97" s="37">
        <v>227</v>
      </c>
      <c r="CN97" s="37">
        <v>110</v>
      </c>
      <c r="CO97" s="37">
        <v>144</v>
      </c>
      <c r="CP97" s="25">
        <v>204</v>
      </c>
    </row>
    <row r="98" spans="2:94" x14ac:dyDescent="0.2">
      <c r="B98" s="25" t="str">
        <f t="shared" si="4"/>
      </c>
      <c r="C98" s="37" t="s">
        <v>46</v>
      </c>
      <c r="D98" s="37" t="s">
        <v>3</v>
      </c>
      <c r="E98" s="37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  <c r="X98" s="37">
        <v>0</v>
      </c>
      <c r="Y98" s="37">
        <v>0</v>
      </c>
      <c r="Z98" s="37">
        <v>0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0</v>
      </c>
      <c r="AI98" s="37">
        <v>0</v>
      </c>
      <c r="AJ98" s="37">
        <v>0</v>
      </c>
      <c r="AK98" s="37">
        <v>0</v>
      </c>
      <c r="AL98" s="37">
        <v>0</v>
      </c>
      <c r="AM98" s="37">
        <v>0</v>
      </c>
      <c r="AN98" s="37">
        <v>0</v>
      </c>
      <c r="AO98" s="37">
        <v>0</v>
      </c>
      <c r="AP98" s="37">
        <v>0</v>
      </c>
      <c r="AQ98" s="37">
        <v>0</v>
      </c>
      <c r="AR98" s="37">
        <v>0</v>
      </c>
      <c r="AS98" s="37">
        <v>0</v>
      </c>
      <c r="AT98" s="37">
        <v>0</v>
      </c>
      <c r="AU98" s="37">
        <v>0</v>
      </c>
      <c r="AV98" s="37">
        <v>0</v>
      </c>
      <c r="AW98" s="37">
        <v>0</v>
      </c>
      <c r="AX98" s="37">
        <v>0</v>
      </c>
      <c r="AY98" s="37">
        <v>0</v>
      </c>
      <c r="AZ98" s="37">
        <v>0</v>
      </c>
      <c r="BA98" s="37">
        <v>0</v>
      </c>
      <c r="BB98" s="37">
        <v>0</v>
      </c>
      <c r="BC98" s="37">
        <v>0</v>
      </c>
      <c r="BD98" s="37">
        <v>0</v>
      </c>
      <c r="BE98" s="37">
        <v>0</v>
      </c>
      <c r="BF98" s="37">
        <v>0</v>
      </c>
      <c r="BG98" s="37">
        <v>0</v>
      </c>
      <c r="BH98" s="37">
        <v>0</v>
      </c>
      <c r="BI98" s="37">
        <v>0</v>
      </c>
      <c r="BJ98" s="37">
        <v>0</v>
      </c>
      <c r="BK98" s="37">
        <v>0</v>
      </c>
      <c r="BL98" s="37">
        <v>0</v>
      </c>
      <c r="BM98" s="37">
        <v>0</v>
      </c>
      <c r="BN98" s="37">
        <v>0</v>
      </c>
      <c r="BO98" s="37">
        <v>0</v>
      </c>
      <c r="BP98" s="37">
        <v>0</v>
      </c>
      <c r="BQ98" s="37">
        <v>0</v>
      </c>
      <c r="BR98" s="37">
        <v>0</v>
      </c>
      <c r="BS98" s="37">
        <v>0</v>
      </c>
      <c r="BT98" s="37">
        <v>0</v>
      </c>
      <c r="BU98" s="37">
        <v>0</v>
      </c>
      <c r="BV98" s="37">
        <v>0</v>
      </c>
      <c r="BW98" s="37">
        <v>0</v>
      </c>
      <c r="BX98" s="37">
        <v>0</v>
      </c>
      <c r="BY98" s="37">
        <v>0</v>
      </c>
      <c r="BZ98" s="37">
        <v>0</v>
      </c>
      <c r="CA98" s="37">
        <v>0</v>
      </c>
      <c r="CB98" s="37">
        <v>0</v>
      </c>
      <c r="CC98" s="37">
        <v>0</v>
      </c>
      <c r="CD98" s="37">
        <v>0</v>
      </c>
      <c r="CE98" s="37">
        <v>0</v>
      </c>
      <c r="CF98" s="37">
        <v>0</v>
      </c>
      <c r="CG98" s="37">
        <v>0</v>
      </c>
      <c r="CH98" s="37">
        <v>0</v>
      </c>
      <c r="CI98" s="37">
        <v>0</v>
      </c>
      <c r="CJ98" s="37">
        <v>0</v>
      </c>
      <c r="CK98" s="37">
        <v>0</v>
      </c>
      <c r="CL98" s="37">
        <v>0</v>
      </c>
      <c r="CM98" s="37">
        <v>0</v>
      </c>
      <c r="CN98" s="37">
        <v>0</v>
      </c>
      <c r="CO98" s="37">
        <v>0</v>
      </c>
      <c r="CP98" s="25">
        <v>0</v>
      </c>
    </row>
    <row r="99" spans="2:94" x14ac:dyDescent="0.2">
      <c r="B99" s="25" t="str">
        <f t="shared" si="4"/>
      </c>
      <c r="C99" s="37" t="s">
        <v>46</v>
      </c>
      <c r="D99" s="37" t="s">
        <v>4</v>
      </c>
      <c r="E99" s="37">
        <v>0</v>
      </c>
      <c r="F99" s="37">
        <v>2</v>
      </c>
      <c r="G99" s="37">
        <v>2</v>
      </c>
      <c r="H99" s="37">
        <v>1</v>
      </c>
      <c r="I99" s="37">
        <v>2</v>
      </c>
      <c r="J99" s="37">
        <v>1</v>
      </c>
      <c r="K99" s="37">
        <v>1</v>
      </c>
      <c r="L99" s="37">
        <v>1</v>
      </c>
      <c r="M99" s="37">
        <v>2</v>
      </c>
      <c r="N99" s="37">
        <v>0</v>
      </c>
      <c r="O99" s="37">
        <v>1</v>
      </c>
      <c r="P99" s="37">
        <v>0</v>
      </c>
      <c r="Q99" s="37">
        <v>1</v>
      </c>
      <c r="R99" s="37">
        <v>0</v>
      </c>
      <c r="S99" s="37">
        <v>1</v>
      </c>
      <c r="T99" s="37">
        <v>2</v>
      </c>
      <c r="U99" s="37">
        <v>1</v>
      </c>
      <c r="V99" s="37">
        <v>2</v>
      </c>
      <c r="W99" s="37">
        <v>1</v>
      </c>
      <c r="X99" s="37">
        <v>0</v>
      </c>
      <c r="Y99" s="37">
        <v>2</v>
      </c>
      <c r="Z99" s="37">
        <v>1</v>
      </c>
      <c r="AA99" s="37">
        <v>2</v>
      </c>
      <c r="AB99" s="37">
        <v>1</v>
      </c>
      <c r="AC99" s="37">
        <v>1</v>
      </c>
      <c r="AD99" s="37">
        <v>0</v>
      </c>
      <c r="AE99" s="37">
        <v>0</v>
      </c>
      <c r="AF99" s="37">
        <v>2</v>
      </c>
      <c r="AG99" s="37">
        <v>0</v>
      </c>
      <c r="AH99" s="37">
        <v>0</v>
      </c>
      <c r="AI99" s="37">
        <v>1</v>
      </c>
      <c r="AJ99" s="37">
        <v>3</v>
      </c>
      <c r="AK99" s="37">
        <v>1</v>
      </c>
      <c r="AL99" s="37">
        <v>2</v>
      </c>
      <c r="AM99" s="37">
        <v>2</v>
      </c>
      <c r="AN99" s="37">
        <v>1</v>
      </c>
      <c r="AO99" s="37">
        <v>2</v>
      </c>
      <c r="AP99" s="37">
        <v>2</v>
      </c>
      <c r="AQ99" s="37">
        <v>2</v>
      </c>
      <c r="AR99" s="37">
        <v>0</v>
      </c>
      <c r="AS99" s="37">
        <v>4</v>
      </c>
      <c r="AT99" s="37">
        <v>3</v>
      </c>
      <c r="AU99" s="37">
        <v>4</v>
      </c>
      <c r="AV99" s="37">
        <v>2</v>
      </c>
      <c r="AW99" s="37">
        <v>1</v>
      </c>
      <c r="AX99" s="37">
        <v>1</v>
      </c>
      <c r="AY99" s="37">
        <v>0</v>
      </c>
      <c r="AZ99" s="37">
        <v>1</v>
      </c>
      <c r="BA99" s="37">
        <v>1</v>
      </c>
      <c r="BB99" s="37">
        <v>0</v>
      </c>
      <c r="BC99" s="37">
        <v>0</v>
      </c>
      <c r="BD99" s="37">
        <v>2</v>
      </c>
      <c r="BE99" s="37">
        <v>0</v>
      </c>
      <c r="BF99" s="37">
        <v>1</v>
      </c>
      <c r="BG99" s="37">
        <v>1</v>
      </c>
      <c r="BH99" s="37">
        <v>2</v>
      </c>
      <c r="BI99" s="37">
        <v>0</v>
      </c>
      <c r="BJ99" s="37">
        <v>0</v>
      </c>
      <c r="BK99" s="37">
        <v>0</v>
      </c>
      <c r="BL99" s="37">
        <v>2</v>
      </c>
      <c r="BM99" s="37">
        <v>1</v>
      </c>
      <c r="BN99" s="37">
        <v>1</v>
      </c>
      <c r="BO99" s="37">
        <v>1</v>
      </c>
      <c r="BP99" s="37">
        <v>4</v>
      </c>
      <c r="BQ99" s="37">
        <v>1</v>
      </c>
      <c r="BR99" s="37">
        <v>1</v>
      </c>
      <c r="BS99" s="37">
        <v>0</v>
      </c>
      <c r="BT99" s="37">
        <v>2</v>
      </c>
      <c r="BU99" s="37">
        <v>1</v>
      </c>
      <c r="BV99" s="37">
        <v>2</v>
      </c>
      <c r="BW99" s="37">
        <v>3</v>
      </c>
      <c r="BX99" s="37">
        <v>0</v>
      </c>
      <c r="BY99" s="37">
        <v>2</v>
      </c>
      <c r="BZ99" s="37">
        <v>4</v>
      </c>
      <c r="CA99" s="37">
        <v>0</v>
      </c>
      <c r="CB99" s="37">
        <v>2</v>
      </c>
      <c r="CC99" s="37">
        <v>3</v>
      </c>
      <c r="CD99" s="37">
        <v>8</v>
      </c>
      <c r="CE99" s="37">
        <v>20</v>
      </c>
      <c r="CF99" s="37">
        <v>18</v>
      </c>
      <c r="CG99" s="37">
        <v>8</v>
      </c>
      <c r="CH99" s="37">
        <v>7</v>
      </c>
      <c r="CI99" s="37">
        <v>11</v>
      </c>
      <c r="CJ99" s="37">
        <v>11</v>
      </c>
      <c r="CK99" s="37">
        <v>13</v>
      </c>
      <c r="CL99" s="37">
        <v>9</v>
      </c>
      <c r="CM99" s="37">
        <v>9</v>
      </c>
      <c r="CN99" s="37">
        <v>0</v>
      </c>
      <c r="CO99" s="37">
        <v>1</v>
      </c>
      <c r="CP99" s="25">
        <v>1</v>
      </c>
    </row>
    <row r="100" spans="2:94" x14ac:dyDescent="0.2">
      <c r="B100" s="25" t="str">
        <f t="shared" si="4"/>
      </c>
      <c r="C100" s="37" t="s">
        <v>47</v>
      </c>
      <c r="D100" s="37" t="s">
        <v>3</v>
      </c>
      <c r="E100" s="37">
        <v>167</v>
      </c>
      <c r="F100" s="37">
        <v>233</v>
      </c>
      <c r="G100" s="37">
        <v>365</v>
      </c>
      <c r="H100" s="37">
        <v>227</v>
      </c>
      <c r="I100" s="37">
        <v>258</v>
      </c>
      <c r="J100" s="37">
        <v>197</v>
      </c>
      <c r="K100" s="37">
        <v>226</v>
      </c>
      <c r="L100" s="37">
        <v>203</v>
      </c>
      <c r="M100" s="37">
        <v>193</v>
      </c>
      <c r="N100" s="37">
        <v>221</v>
      </c>
      <c r="O100" s="37">
        <v>137</v>
      </c>
      <c r="P100" s="37">
        <v>153</v>
      </c>
      <c r="Q100" s="37">
        <v>171</v>
      </c>
      <c r="R100" s="37">
        <v>200</v>
      </c>
      <c r="S100" s="37">
        <v>160</v>
      </c>
      <c r="T100" s="37">
        <v>178</v>
      </c>
      <c r="U100" s="37">
        <v>271</v>
      </c>
      <c r="V100" s="37">
        <v>146</v>
      </c>
      <c r="W100" s="37">
        <v>130</v>
      </c>
      <c r="X100" s="37">
        <v>185</v>
      </c>
      <c r="Y100" s="37">
        <v>172</v>
      </c>
      <c r="Z100" s="37">
        <v>198</v>
      </c>
      <c r="AA100" s="37">
        <v>181</v>
      </c>
      <c r="AB100" s="37">
        <v>212</v>
      </c>
      <c r="AC100" s="37">
        <v>120</v>
      </c>
      <c r="AD100" s="37">
        <v>135</v>
      </c>
      <c r="AE100" s="37">
        <v>131</v>
      </c>
      <c r="AF100" s="37">
        <v>170</v>
      </c>
      <c r="AG100" s="37">
        <v>173</v>
      </c>
      <c r="AH100" s="37">
        <v>203</v>
      </c>
      <c r="AI100" s="37">
        <v>236</v>
      </c>
      <c r="AJ100" s="37">
        <v>226</v>
      </c>
      <c r="AK100" s="37">
        <v>258</v>
      </c>
      <c r="AL100" s="37">
        <v>303</v>
      </c>
      <c r="AM100" s="37">
        <v>268</v>
      </c>
      <c r="AN100" s="37">
        <v>136</v>
      </c>
      <c r="AO100" s="37">
        <v>231</v>
      </c>
      <c r="AP100" s="37">
        <v>196</v>
      </c>
      <c r="AQ100" s="37">
        <v>159</v>
      </c>
      <c r="AR100" s="37">
        <v>93</v>
      </c>
      <c r="AS100" s="37">
        <v>206</v>
      </c>
      <c r="AT100" s="37">
        <v>208</v>
      </c>
      <c r="AU100" s="37">
        <v>186</v>
      </c>
      <c r="AV100" s="37">
        <v>191</v>
      </c>
      <c r="AW100" s="37">
        <v>238</v>
      </c>
      <c r="AX100" s="37">
        <v>167</v>
      </c>
      <c r="AY100" s="37">
        <v>184</v>
      </c>
      <c r="AZ100" s="37">
        <v>270</v>
      </c>
      <c r="BA100" s="37">
        <v>255</v>
      </c>
      <c r="BB100" s="37">
        <v>198</v>
      </c>
      <c r="BC100" s="37">
        <v>235</v>
      </c>
      <c r="BD100" s="37">
        <v>290</v>
      </c>
      <c r="BE100" s="37">
        <v>140</v>
      </c>
      <c r="BF100" s="37">
        <v>168</v>
      </c>
      <c r="BG100" s="37">
        <v>204</v>
      </c>
      <c r="BH100" s="37">
        <v>187</v>
      </c>
      <c r="BI100" s="37">
        <v>194</v>
      </c>
      <c r="BJ100" s="37">
        <v>197</v>
      </c>
      <c r="BK100" s="37">
        <v>232</v>
      </c>
      <c r="BL100" s="37">
        <v>167</v>
      </c>
      <c r="BM100" s="37">
        <v>200</v>
      </c>
      <c r="BN100" s="37">
        <v>233</v>
      </c>
      <c r="BO100" s="37">
        <v>255</v>
      </c>
      <c r="BP100" s="37">
        <v>361</v>
      </c>
      <c r="BQ100" s="37">
        <v>368</v>
      </c>
      <c r="BR100" s="37">
        <v>373</v>
      </c>
      <c r="BS100" s="37">
        <v>229</v>
      </c>
      <c r="BT100" s="37">
        <v>277</v>
      </c>
      <c r="BU100" s="37">
        <v>262</v>
      </c>
      <c r="BV100" s="37">
        <v>270</v>
      </c>
      <c r="BW100" s="37">
        <v>203</v>
      </c>
      <c r="BX100" s="37">
        <v>226</v>
      </c>
      <c r="BY100" s="37">
        <v>307</v>
      </c>
      <c r="BZ100" s="37">
        <v>165</v>
      </c>
      <c r="CA100" s="37">
        <v>236</v>
      </c>
      <c r="CB100" s="37">
        <v>235</v>
      </c>
      <c r="CC100" s="37">
        <v>226</v>
      </c>
      <c r="CD100" s="37">
        <v>222</v>
      </c>
      <c r="CE100" s="37">
        <v>250</v>
      </c>
      <c r="CF100" s="37">
        <v>304</v>
      </c>
      <c r="CG100" s="37">
        <v>195</v>
      </c>
      <c r="CH100" s="37">
        <v>220</v>
      </c>
      <c r="CI100" s="37">
        <v>241</v>
      </c>
      <c r="CJ100" s="37">
        <v>210</v>
      </c>
      <c r="CK100" s="37">
        <v>193</v>
      </c>
      <c r="CL100" s="37">
        <v>207</v>
      </c>
      <c r="CM100" s="37">
        <v>257</v>
      </c>
      <c r="CN100" s="37">
        <v>170</v>
      </c>
      <c r="CO100" s="37">
        <v>157</v>
      </c>
      <c r="CP100" s="25">
        <v>173</v>
      </c>
    </row>
    <row r="101" spans="2:94" x14ac:dyDescent="0.2">
      <c r="B101" s="25" t="str">
        <f t="shared" si="4"/>
      </c>
      <c r="C101" s="37" t="s">
        <v>47</v>
      </c>
      <c r="D101" s="37" t="s">
        <v>4</v>
      </c>
      <c r="E101" s="37">
        <v>48</v>
      </c>
      <c r="F101" s="37">
        <v>52</v>
      </c>
      <c r="G101" s="37">
        <v>84</v>
      </c>
      <c r="H101" s="37">
        <v>54</v>
      </c>
      <c r="I101" s="37">
        <v>74</v>
      </c>
      <c r="J101" s="37">
        <v>52</v>
      </c>
      <c r="K101" s="37">
        <v>50</v>
      </c>
      <c r="L101" s="37">
        <v>43</v>
      </c>
      <c r="M101" s="37">
        <v>37</v>
      </c>
      <c r="N101" s="37">
        <v>41</v>
      </c>
      <c r="O101" s="37">
        <v>31</v>
      </c>
      <c r="P101" s="37">
        <v>27</v>
      </c>
      <c r="Q101" s="37">
        <v>34</v>
      </c>
      <c r="R101" s="37">
        <v>45</v>
      </c>
      <c r="S101" s="37">
        <v>27</v>
      </c>
      <c r="T101" s="37">
        <v>49</v>
      </c>
      <c r="U101" s="37">
        <v>44</v>
      </c>
      <c r="V101" s="37">
        <v>37</v>
      </c>
      <c r="W101" s="37">
        <v>24</v>
      </c>
      <c r="X101" s="37">
        <v>49</v>
      </c>
      <c r="Y101" s="37">
        <v>40</v>
      </c>
      <c r="Z101" s="37">
        <v>35</v>
      </c>
      <c r="AA101" s="37">
        <v>42</v>
      </c>
      <c r="AB101" s="37">
        <v>45</v>
      </c>
      <c r="AC101" s="37">
        <v>29</v>
      </c>
      <c r="AD101" s="37">
        <v>22</v>
      </c>
      <c r="AE101" s="37">
        <v>36</v>
      </c>
      <c r="AF101" s="37">
        <v>31</v>
      </c>
      <c r="AG101" s="37">
        <v>35</v>
      </c>
      <c r="AH101" s="37">
        <v>52</v>
      </c>
      <c r="AI101" s="37">
        <v>52</v>
      </c>
      <c r="AJ101" s="37">
        <v>29</v>
      </c>
      <c r="AK101" s="37">
        <v>39</v>
      </c>
      <c r="AL101" s="37">
        <v>60</v>
      </c>
      <c r="AM101" s="37">
        <v>62</v>
      </c>
      <c r="AN101" s="37">
        <v>26</v>
      </c>
      <c r="AO101" s="37">
        <v>50</v>
      </c>
      <c r="AP101" s="37">
        <v>40</v>
      </c>
      <c r="AQ101" s="37">
        <v>31</v>
      </c>
      <c r="AR101" s="37">
        <v>25</v>
      </c>
      <c r="AS101" s="37">
        <v>33</v>
      </c>
      <c r="AT101" s="37">
        <v>47</v>
      </c>
      <c r="AU101" s="37">
        <v>46</v>
      </c>
      <c r="AV101" s="37">
        <v>34</v>
      </c>
      <c r="AW101" s="37">
        <v>44</v>
      </c>
      <c r="AX101" s="37">
        <v>35</v>
      </c>
      <c r="AY101" s="37">
        <v>37</v>
      </c>
      <c r="AZ101" s="37">
        <v>48</v>
      </c>
      <c r="BA101" s="37">
        <v>54</v>
      </c>
      <c r="BB101" s="37">
        <v>55</v>
      </c>
      <c r="BC101" s="37">
        <v>73</v>
      </c>
      <c r="BD101" s="37">
        <v>56</v>
      </c>
      <c r="BE101" s="37">
        <v>28</v>
      </c>
      <c r="BF101" s="37">
        <v>42</v>
      </c>
      <c r="BG101" s="37">
        <v>29</v>
      </c>
      <c r="BH101" s="37">
        <v>37</v>
      </c>
      <c r="BI101" s="37">
        <v>32</v>
      </c>
      <c r="BJ101" s="37">
        <v>40</v>
      </c>
      <c r="BK101" s="37">
        <v>56</v>
      </c>
      <c r="BL101" s="37">
        <v>37</v>
      </c>
      <c r="BM101" s="37">
        <v>31</v>
      </c>
      <c r="BN101" s="37">
        <v>62</v>
      </c>
      <c r="BO101" s="37">
        <v>50</v>
      </c>
      <c r="BP101" s="37">
        <v>74</v>
      </c>
      <c r="BQ101" s="37">
        <v>69</v>
      </c>
      <c r="BR101" s="37">
        <v>87</v>
      </c>
      <c r="BS101" s="37">
        <v>45</v>
      </c>
      <c r="BT101" s="37">
        <v>36</v>
      </c>
      <c r="BU101" s="37">
        <v>56</v>
      </c>
      <c r="BV101" s="37">
        <v>51</v>
      </c>
      <c r="BW101" s="37">
        <v>54</v>
      </c>
      <c r="BX101" s="37">
        <v>59</v>
      </c>
      <c r="BY101" s="37">
        <v>61</v>
      </c>
      <c r="BZ101" s="37">
        <v>42</v>
      </c>
      <c r="CA101" s="37">
        <v>50</v>
      </c>
      <c r="CB101" s="37">
        <v>36</v>
      </c>
      <c r="CC101" s="37">
        <v>41</v>
      </c>
      <c r="CD101" s="37">
        <v>59</v>
      </c>
      <c r="CE101" s="37">
        <v>33</v>
      </c>
      <c r="CF101" s="37">
        <v>57</v>
      </c>
      <c r="CG101" s="37">
        <v>40</v>
      </c>
      <c r="CH101" s="37">
        <v>43</v>
      </c>
      <c r="CI101" s="37">
        <v>39</v>
      </c>
      <c r="CJ101" s="37">
        <v>41</v>
      </c>
      <c r="CK101" s="37">
        <v>39</v>
      </c>
      <c r="CL101" s="37">
        <v>37</v>
      </c>
      <c r="CM101" s="37">
        <v>33</v>
      </c>
      <c r="CN101" s="37">
        <v>36</v>
      </c>
      <c r="CO101" s="37">
        <v>41</v>
      </c>
      <c r="CP101" s="25">
        <v>40</v>
      </c>
    </row>
    <row r="102" spans="2:94" x14ac:dyDescent="0.2">
      <c r="B102" s="25" t="str">
        <f t="shared" si="4"/>
      </c>
      <c r="C102" s="37" t="s">
        <v>48</v>
      </c>
      <c r="D102" s="37" t="s">
        <v>3</v>
      </c>
      <c r="E102" s="37">
        <v>1140</v>
      </c>
      <c r="F102" s="37">
        <v>1130</v>
      </c>
      <c r="G102" s="37">
        <v>1169</v>
      </c>
      <c r="H102" s="37">
        <v>917</v>
      </c>
      <c r="I102" s="37">
        <v>1058</v>
      </c>
      <c r="J102" s="37">
        <v>1145</v>
      </c>
      <c r="K102" s="37">
        <v>1227</v>
      </c>
      <c r="L102" s="37">
        <v>1118</v>
      </c>
      <c r="M102" s="37">
        <v>1164</v>
      </c>
      <c r="N102" s="37">
        <v>947</v>
      </c>
      <c r="O102" s="37">
        <v>735</v>
      </c>
      <c r="P102" s="37">
        <v>933</v>
      </c>
      <c r="Q102" s="37">
        <v>1153</v>
      </c>
      <c r="R102" s="37">
        <v>1131</v>
      </c>
      <c r="S102" s="37">
        <v>1069</v>
      </c>
      <c r="T102" s="37">
        <v>1074</v>
      </c>
      <c r="U102" s="37">
        <v>1007</v>
      </c>
      <c r="V102" s="37">
        <v>740</v>
      </c>
      <c r="W102" s="37">
        <v>922</v>
      </c>
      <c r="X102" s="37">
        <v>1152</v>
      </c>
      <c r="Y102" s="37">
        <v>1192</v>
      </c>
      <c r="Z102" s="37">
        <v>1134</v>
      </c>
      <c r="AA102" s="37">
        <v>1160</v>
      </c>
      <c r="AB102" s="37">
        <v>975</v>
      </c>
      <c r="AC102" s="37">
        <v>725</v>
      </c>
      <c r="AD102" s="37">
        <v>958</v>
      </c>
      <c r="AE102" s="37">
        <v>1100</v>
      </c>
      <c r="AF102" s="37">
        <v>1155</v>
      </c>
      <c r="AG102" s="37">
        <v>1206</v>
      </c>
      <c r="AH102" s="37">
        <v>1191</v>
      </c>
      <c r="AI102" s="37">
        <v>973</v>
      </c>
      <c r="AJ102" s="37">
        <v>926</v>
      </c>
      <c r="AK102" s="37">
        <v>1211</v>
      </c>
      <c r="AL102" s="37">
        <v>1309</v>
      </c>
      <c r="AM102" s="37">
        <v>1340</v>
      </c>
      <c r="AN102" s="37">
        <v>739</v>
      </c>
      <c r="AO102" s="37">
        <v>1179</v>
      </c>
      <c r="AP102" s="37">
        <v>1081</v>
      </c>
      <c r="AQ102" s="37">
        <v>824</v>
      </c>
      <c r="AR102" s="37">
        <v>981</v>
      </c>
      <c r="AS102" s="37">
        <v>1333</v>
      </c>
      <c r="AT102" s="37">
        <v>1211</v>
      </c>
      <c r="AU102" s="37">
        <v>1125</v>
      </c>
      <c r="AV102" s="37">
        <v>1133</v>
      </c>
      <c r="AW102" s="37">
        <v>1059</v>
      </c>
      <c r="AX102" s="37">
        <v>884</v>
      </c>
      <c r="AY102" s="37">
        <v>1123</v>
      </c>
      <c r="AZ102" s="37">
        <v>1270</v>
      </c>
      <c r="BA102" s="37">
        <v>1277</v>
      </c>
      <c r="BB102" s="37">
        <v>1185</v>
      </c>
      <c r="BC102" s="37">
        <v>1186</v>
      </c>
      <c r="BD102" s="37">
        <v>1120</v>
      </c>
      <c r="BE102" s="37">
        <v>916</v>
      </c>
      <c r="BF102" s="37">
        <v>1141</v>
      </c>
      <c r="BG102" s="37">
        <v>1287</v>
      </c>
      <c r="BH102" s="37">
        <v>1222</v>
      </c>
      <c r="BI102" s="37">
        <v>1220</v>
      </c>
      <c r="BJ102" s="37">
        <v>1251</v>
      </c>
      <c r="BK102" s="37">
        <v>1072</v>
      </c>
      <c r="BL102" s="37">
        <v>809</v>
      </c>
      <c r="BM102" s="37">
        <v>1042</v>
      </c>
      <c r="BN102" s="37">
        <v>1253</v>
      </c>
      <c r="BO102" s="37">
        <v>1302</v>
      </c>
      <c r="BP102" s="37">
        <v>1447</v>
      </c>
      <c r="BQ102" s="37">
        <v>1497</v>
      </c>
      <c r="BR102" s="37">
        <v>1236</v>
      </c>
      <c r="BS102" s="37">
        <v>983</v>
      </c>
      <c r="BT102" s="37">
        <v>1201</v>
      </c>
      <c r="BU102" s="37">
        <v>1377</v>
      </c>
      <c r="BV102" s="37">
        <v>1321</v>
      </c>
      <c r="BW102" s="37">
        <v>1262</v>
      </c>
      <c r="BX102" s="37">
        <v>1302</v>
      </c>
      <c r="BY102" s="37">
        <v>1105</v>
      </c>
      <c r="BZ102" s="37">
        <v>969</v>
      </c>
      <c r="CA102" s="37">
        <v>1183</v>
      </c>
      <c r="CB102" s="37">
        <v>1193</v>
      </c>
      <c r="CC102" s="37">
        <v>1350</v>
      </c>
      <c r="CD102" s="37">
        <v>1320</v>
      </c>
      <c r="CE102" s="37">
        <v>1274</v>
      </c>
      <c r="CF102" s="37">
        <v>1136</v>
      </c>
      <c r="CG102" s="37">
        <v>931</v>
      </c>
      <c r="CH102" s="37">
        <v>1110</v>
      </c>
      <c r="CI102" s="37">
        <v>1367</v>
      </c>
      <c r="CJ102" s="37">
        <v>1346</v>
      </c>
      <c r="CK102" s="37">
        <v>1180</v>
      </c>
      <c r="CL102" s="37">
        <v>1249</v>
      </c>
      <c r="CM102" s="37">
        <v>1080</v>
      </c>
      <c r="CN102" s="37">
        <v>903</v>
      </c>
      <c r="CO102" s="37">
        <v>1047</v>
      </c>
      <c r="CP102" s="25">
        <v>1213</v>
      </c>
    </row>
    <row r="103" spans="2:94" x14ac:dyDescent="0.2">
      <c r="B103" s="25" t="str">
        <f t="shared" si="4"/>
      </c>
      <c r="C103" s="37" t="s">
        <v>48</v>
      </c>
      <c r="D103" s="37" t="s">
        <v>4</v>
      </c>
      <c r="E103" s="37">
        <v>217</v>
      </c>
      <c r="F103" s="37">
        <v>238</v>
      </c>
      <c r="G103" s="37">
        <v>226</v>
      </c>
      <c r="H103" s="37">
        <v>169</v>
      </c>
      <c r="I103" s="37">
        <v>261</v>
      </c>
      <c r="J103" s="37">
        <v>258</v>
      </c>
      <c r="K103" s="37">
        <v>247</v>
      </c>
      <c r="L103" s="37">
        <v>222</v>
      </c>
      <c r="M103" s="37">
        <v>213</v>
      </c>
      <c r="N103" s="37">
        <v>222</v>
      </c>
      <c r="O103" s="37">
        <v>137</v>
      </c>
      <c r="P103" s="37">
        <v>167</v>
      </c>
      <c r="Q103" s="37">
        <v>208</v>
      </c>
      <c r="R103" s="37">
        <v>224</v>
      </c>
      <c r="S103" s="37">
        <v>262</v>
      </c>
      <c r="T103" s="37">
        <v>217</v>
      </c>
      <c r="U103" s="37">
        <v>197</v>
      </c>
      <c r="V103" s="37">
        <v>143</v>
      </c>
      <c r="W103" s="37">
        <v>176</v>
      </c>
      <c r="X103" s="37">
        <v>217</v>
      </c>
      <c r="Y103" s="37">
        <v>205</v>
      </c>
      <c r="Z103" s="37">
        <v>213</v>
      </c>
      <c r="AA103" s="37">
        <v>222</v>
      </c>
      <c r="AB103" s="37">
        <v>204</v>
      </c>
      <c r="AC103" s="37">
        <v>130</v>
      </c>
      <c r="AD103" s="37">
        <v>187</v>
      </c>
      <c r="AE103" s="37">
        <v>188</v>
      </c>
      <c r="AF103" s="37">
        <v>207</v>
      </c>
      <c r="AG103" s="37">
        <v>226</v>
      </c>
      <c r="AH103" s="37">
        <v>226</v>
      </c>
      <c r="AI103" s="37">
        <v>232</v>
      </c>
      <c r="AJ103" s="37">
        <v>135</v>
      </c>
      <c r="AK103" s="37">
        <v>171</v>
      </c>
      <c r="AL103" s="37">
        <v>314</v>
      </c>
      <c r="AM103" s="37">
        <v>279</v>
      </c>
      <c r="AN103" s="37">
        <v>117</v>
      </c>
      <c r="AO103" s="37">
        <v>209</v>
      </c>
      <c r="AP103" s="37">
        <v>222</v>
      </c>
      <c r="AQ103" s="37">
        <v>142</v>
      </c>
      <c r="AR103" s="37">
        <v>134</v>
      </c>
      <c r="AS103" s="37">
        <v>236</v>
      </c>
      <c r="AT103" s="37">
        <v>243</v>
      </c>
      <c r="AU103" s="37">
        <v>213</v>
      </c>
      <c r="AV103" s="37">
        <v>190</v>
      </c>
      <c r="AW103" s="37">
        <v>207</v>
      </c>
      <c r="AX103" s="37">
        <v>151</v>
      </c>
      <c r="AY103" s="37">
        <v>188</v>
      </c>
      <c r="AZ103" s="37">
        <v>248</v>
      </c>
      <c r="BA103" s="37">
        <v>175</v>
      </c>
      <c r="BB103" s="37">
        <v>204</v>
      </c>
      <c r="BC103" s="37">
        <v>181</v>
      </c>
      <c r="BD103" s="37">
        <v>202</v>
      </c>
      <c r="BE103" s="37">
        <v>173</v>
      </c>
      <c r="BF103" s="37">
        <v>168</v>
      </c>
      <c r="BG103" s="37">
        <v>193</v>
      </c>
      <c r="BH103" s="37">
        <v>182</v>
      </c>
      <c r="BI103" s="37">
        <v>192</v>
      </c>
      <c r="BJ103" s="37">
        <v>182</v>
      </c>
      <c r="BK103" s="37">
        <v>212</v>
      </c>
      <c r="BL103" s="37">
        <v>124</v>
      </c>
      <c r="BM103" s="37">
        <v>165</v>
      </c>
      <c r="BN103" s="37">
        <v>235</v>
      </c>
      <c r="BO103" s="37">
        <v>208</v>
      </c>
      <c r="BP103" s="37">
        <v>270</v>
      </c>
      <c r="BQ103" s="37">
        <v>261</v>
      </c>
      <c r="BR103" s="37">
        <v>223</v>
      </c>
      <c r="BS103" s="37">
        <v>156</v>
      </c>
      <c r="BT103" s="37">
        <v>206</v>
      </c>
      <c r="BU103" s="37">
        <v>237</v>
      </c>
      <c r="BV103" s="37">
        <v>239</v>
      </c>
      <c r="BW103" s="37">
        <v>216</v>
      </c>
      <c r="BX103" s="37">
        <v>243</v>
      </c>
      <c r="BY103" s="37">
        <v>225</v>
      </c>
      <c r="BZ103" s="37">
        <v>144</v>
      </c>
      <c r="CA103" s="37">
        <v>179</v>
      </c>
      <c r="CB103" s="37">
        <v>201</v>
      </c>
      <c r="CC103" s="37">
        <v>196</v>
      </c>
      <c r="CD103" s="37">
        <v>228</v>
      </c>
      <c r="CE103" s="37">
        <v>215</v>
      </c>
      <c r="CF103" s="37">
        <v>224</v>
      </c>
      <c r="CG103" s="37">
        <v>124</v>
      </c>
      <c r="CH103" s="37">
        <v>168</v>
      </c>
      <c r="CI103" s="37">
        <v>209</v>
      </c>
      <c r="CJ103" s="37">
        <v>208</v>
      </c>
      <c r="CK103" s="37">
        <v>211</v>
      </c>
      <c r="CL103" s="37">
        <v>219</v>
      </c>
      <c r="CM103" s="37">
        <v>201</v>
      </c>
      <c r="CN103" s="37">
        <v>144</v>
      </c>
      <c r="CO103" s="37">
        <v>182</v>
      </c>
      <c r="CP103" s="25">
        <v>226</v>
      </c>
    </row>
    <row r="104" spans="2:94" x14ac:dyDescent="0.2">
      <c r="B104" s="25" t="str">
        <f t="shared" si="4"/>
      </c>
      <c r="C104" s="37" t="s">
        <v>49</v>
      </c>
      <c r="D104" s="37" t="s">
        <v>3</v>
      </c>
      <c r="E104" s="37">
        <v>503</v>
      </c>
      <c r="F104" s="37">
        <v>579</v>
      </c>
      <c r="G104" s="37">
        <v>751</v>
      </c>
      <c r="H104" s="37">
        <v>471</v>
      </c>
      <c r="I104" s="37">
        <v>521</v>
      </c>
      <c r="J104" s="37">
        <v>540</v>
      </c>
      <c r="K104" s="37">
        <v>541</v>
      </c>
      <c r="L104" s="37">
        <v>500</v>
      </c>
      <c r="M104" s="37">
        <v>505</v>
      </c>
      <c r="N104" s="37">
        <v>528</v>
      </c>
      <c r="O104" s="37">
        <v>332</v>
      </c>
      <c r="P104" s="37">
        <v>364</v>
      </c>
      <c r="Q104" s="37">
        <v>450</v>
      </c>
      <c r="R104" s="37">
        <v>510</v>
      </c>
      <c r="S104" s="37">
        <v>395</v>
      </c>
      <c r="T104" s="37">
        <v>485</v>
      </c>
      <c r="U104" s="37">
        <v>660</v>
      </c>
      <c r="V104" s="37">
        <v>340</v>
      </c>
      <c r="W104" s="37">
        <v>382</v>
      </c>
      <c r="X104" s="37">
        <v>498</v>
      </c>
      <c r="Y104" s="37">
        <v>497</v>
      </c>
      <c r="Z104" s="37">
        <v>500</v>
      </c>
      <c r="AA104" s="37">
        <v>498</v>
      </c>
      <c r="AB104" s="37">
        <v>569</v>
      </c>
      <c r="AC104" s="37">
        <v>299</v>
      </c>
      <c r="AD104" s="37">
        <v>334</v>
      </c>
      <c r="AE104" s="37">
        <v>439</v>
      </c>
      <c r="AF104" s="37">
        <v>415</v>
      </c>
      <c r="AG104" s="37">
        <v>465</v>
      </c>
      <c r="AH104" s="37">
        <v>570</v>
      </c>
      <c r="AI104" s="37">
        <v>598</v>
      </c>
      <c r="AJ104" s="37">
        <v>476</v>
      </c>
      <c r="AK104" s="37">
        <v>582</v>
      </c>
      <c r="AL104" s="37">
        <v>722</v>
      </c>
      <c r="AM104" s="37">
        <v>727</v>
      </c>
      <c r="AN104" s="37">
        <v>312</v>
      </c>
      <c r="AO104" s="37">
        <v>562</v>
      </c>
      <c r="AP104" s="37">
        <v>557</v>
      </c>
      <c r="AQ104" s="37">
        <v>377</v>
      </c>
      <c r="AR104" s="37">
        <v>275</v>
      </c>
      <c r="AS104" s="37">
        <v>593</v>
      </c>
      <c r="AT104" s="37">
        <v>556</v>
      </c>
      <c r="AU104" s="37">
        <v>486</v>
      </c>
      <c r="AV104" s="37">
        <v>515</v>
      </c>
      <c r="AW104" s="37">
        <v>638</v>
      </c>
      <c r="AX104" s="37">
        <v>402</v>
      </c>
      <c r="AY104" s="37">
        <v>415</v>
      </c>
      <c r="AZ104" s="37">
        <v>634</v>
      </c>
      <c r="BA104" s="37">
        <v>591</v>
      </c>
      <c r="BB104" s="37">
        <v>504</v>
      </c>
      <c r="BC104" s="37">
        <v>549</v>
      </c>
      <c r="BD104" s="37">
        <v>653</v>
      </c>
      <c r="BE104" s="37">
        <v>363</v>
      </c>
      <c r="BF104" s="37">
        <v>431</v>
      </c>
      <c r="BG104" s="37">
        <v>570</v>
      </c>
      <c r="BH104" s="37">
        <v>554</v>
      </c>
      <c r="BI104" s="37">
        <v>490</v>
      </c>
      <c r="BJ104" s="37">
        <v>552</v>
      </c>
      <c r="BK104" s="37">
        <v>627</v>
      </c>
      <c r="BL104" s="37">
        <v>405</v>
      </c>
      <c r="BM104" s="37">
        <v>443</v>
      </c>
      <c r="BN104" s="37">
        <v>618</v>
      </c>
      <c r="BO104" s="37">
        <v>683</v>
      </c>
      <c r="BP104" s="37">
        <v>880</v>
      </c>
      <c r="BQ104" s="37">
        <v>884</v>
      </c>
      <c r="BR104" s="37">
        <v>903</v>
      </c>
      <c r="BS104" s="37">
        <v>521</v>
      </c>
      <c r="BT104" s="37">
        <v>610</v>
      </c>
      <c r="BU104" s="37">
        <v>725</v>
      </c>
      <c r="BV104" s="37">
        <v>750</v>
      </c>
      <c r="BW104" s="37">
        <v>552</v>
      </c>
      <c r="BX104" s="37">
        <v>615</v>
      </c>
      <c r="BY104" s="37">
        <v>720</v>
      </c>
      <c r="BZ104" s="37">
        <v>440</v>
      </c>
      <c r="CA104" s="37">
        <v>529</v>
      </c>
      <c r="CB104" s="37">
        <v>630</v>
      </c>
      <c r="CC104" s="37">
        <v>620</v>
      </c>
      <c r="CD104" s="37">
        <v>618</v>
      </c>
      <c r="CE104" s="37">
        <v>663</v>
      </c>
      <c r="CF104" s="37">
        <v>746</v>
      </c>
      <c r="CG104" s="37">
        <v>465</v>
      </c>
      <c r="CH104" s="37">
        <v>560</v>
      </c>
      <c r="CI104" s="37">
        <v>670</v>
      </c>
      <c r="CJ104" s="37">
        <v>647</v>
      </c>
      <c r="CK104" s="37">
        <v>541</v>
      </c>
      <c r="CL104" s="37">
        <v>554</v>
      </c>
      <c r="CM104" s="37">
        <v>669</v>
      </c>
      <c r="CN104" s="37">
        <v>395</v>
      </c>
      <c r="CO104" s="37">
        <v>407</v>
      </c>
      <c r="CP104" s="25">
        <v>529</v>
      </c>
    </row>
    <row r="105" spans="2:94" x14ac:dyDescent="0.2">
      <c r="B105" s="25" t="str">
        <f t="shared" si="4"/>
      </c>
      <c r="C105" s="37" t="s">
        <v>49</v>
      </c>
      <c r="D105" s="37" t="s">
        <v>4</v>
      </c>
      <c r="E105" s="37">
        <v>131</v>
      </c>
      <c r="F105" s="37">
        <v>150</v>
      </c>
      <c r="G105" s="37">
        <v>209</v>
      </c>
      <c r="H105" s="37">
        <v>120</v>
      </c>
      <c r="I105" s="37">
        <v>162</v>
      </c>
      <c r="J105" s="37">
        <v>159</v>
      </c>
      <c r="K105" s="37">
        <v>153</v>
      </c>
      <c r="L105" s="37">
        <v>141</v>
      </c>
      <c r="M105" s="37">
        <v>139</v>
      </c>
      <c r="N105" s="37">
        <v>151</v>
      </c>
      <c r="O105" s="37">
        <v>101</v>
      </c>
      <c r="P105" s="37">
        <v>89</v>
      </c>
      <c r="Q105" s="37">
        <v>124</v>
      </c>
      <c r="R105" s="37">
        <v>142</v>
      </c>
      <c r="S105" s="37">
        <v>131</v>
      </c>
      <c r="T105" s="37">
        <v>161</v>
      </c>
      <c r="U105" s="37">
        <v>163</v>
      </c>
      <c r="V105" s="37">
        <v>93</v>
      </c>
      <c r="W105" s="37">
        <v>91</v>
      </c>
      <c r="X105" s="37">
        <v>169</v>
      </c>
      <c r="Y105" s="37">
        <v>149</v>
      </c>
      <c r="Z105" s="37">
        <v>124</v>
      </c>
      <c r="AA105" s="37">
        <v>144</v>
      </c>
      <c r="AB105" s="37">
        <v>163</v>
      </c>
      <c r="AC105" s="37">
        <v>63</v>
      </c>
      <c r="AD105" s="37">
        <v>94</v>
      </c>
      <c r="AE105" s="37">
        <v>136</v>
      </c>
      <c r="AF105" s="37">
        <v>111</v>
      </c>
      <c r="AG105" s="37">
        <v>125</v>
      </c>
      <c r="AH105" s="37">
        <v>157</v>
      </c>
      <c r="AI105" s="37">
        <v>180</v>
      </c>
      <c r="AJ105" s="37">
        <v>95</v>
      </c>
      <c r="AK105" s="37">
        <v>129</v>
      </c>
      <c r="AL105" s="37">
        <v>192</v>
      </c>
      <c r="AM105" s="37">
        <v>205</v>
      </c>
      <c r="AN105" s="37">
        <v>80</v>
      </c>
      <c r="AO105" s="37">
        <v>179</v>
      </c>
      <c r="AP105" s="37">
        <v>165</v>
      </c>
      <c r="AQ105" s="37">
        <v>98</v>
      </c>
      <c r="AR105" s="37">
        <v>57</v>
      </c>
      <c r="AS105" s="37">
        <v>166</v>
      </c>
      <c r="AT105" s="37">
        <v>157</v>
      </c>
      <c r="AU105" s="37">
        <v>153</v>
      </c>
      <c r="AV105" s="37">
        <v>147</v>
      </c>
      <c r="AW105" s="37">
        <v>147</v>
      </c>
      <c r="AX105" s="37">
        <v>107</v>
      </c>
      <c r="AY105" s="37">
        <v>127</v>
      </c>
      <c r="AZ105" s="37">
        <v>176</v>
      </c>
      <c r="BA105" s="37">
        <v>161</v>
      </c>
      <c r="BB105" s="37">
        <v>146</v>
      </c>
      <c r="BC105" s="37">
        <v>167</v>
      </c>
      <c r="BD105" s="37">
        <v>175</v>
      </c>
      <c r="BE105" s="37">
        <v>113</v>
      </c>
      <c r="BF105" s="37">
        <v>104</v>
      </c>
      <c r="BG105" s="37">
        <v>125</v>
      </c>
      <c r="BH105" s="37">
        <v>128</v>
      </c>
      <c r="BI105" s="37">
        <v>129</v>
      </c>
      <c r="BJ105" s="37">
        <v>133</v>
      </c>
      <c r="BK105" s="37">
        <v>169</v>
      </c>
      <c r="BL105" s="37">
        <v>101</v>
      </c>
      <c r="BM105" s="37">
        <v>101</v>
      </c>
      <c r="BN105" s="37">
        <v>183</v>
      </c>
      <c r="BO105" s="37">
        <v>176</v>
      </c>
      <c r="BP105" s="37">
        <v>243</v>
      </c>
      <c r="BQ105" s="37">
        <v>220</v>
      </c>
      <c r="BR105" s="37">
        <v>239</v>
      </c>
      <c r="BS105" s="37">
        <v>120</v>
      </c>
      <c r="BT105" s="37">
        <v>138</v>
      </c>
      <c r="BU105" s="37">
        <v>183</v>
      </c>
      <c r="BV105" s="37">
        <v>175</v>
      </c>
      <c r="BW105" s="37">
        <v>158</v>
      </c>
      <c r="BX105" s="37">
        <v>187</v>
      </c>
      <c r="BY105" s="37">
        <v>203</v>
      </c>
      <c r="BZ105" s="37">
        <v>134</v>
      </c>
      <c r="CA105" s="37">
        <v>159</v>
      </c>
      <c r="CB105" s="37">
        <v>155</v>
      </c>
      <c r="CC105" s="37">
        <v>149</v>
      </c>
      <c r="CD105" s="37">
        <v>182</v>
      </c>
      <c r="CE105" s="37">
        <v>161</v>
      </c>
      <c r="CF105" s="37">
        <v>212</v>
      </c>
      <c r="CG105" s="37">
        <v>126</v>
      </c>
      <c r="CH105" s="37">
        <v>126</v>
      </c>
      <c r="CI105" s="37">
        <v>176</v>
      </c>
      <c r="CJ105" s="37">
        <v>174</v>
      </c>
      <c r="CK105" s="37">
        <v>158</v>
      </c>
      <c r="CL105" s="37">
        <v>155</v>
      </c>
      <c r="CM105" s="37">
        <v>160</v>
      </c>
      <c r="CN105" s="37">
        <v>101</v>
      </c>
      <c r="CO105" s="37">
        <v>113</v>
      </c>
      <c r="CP105" s="25">
        <v>144</v>
      </c>
    </row>
    <row r="106" spans="2:94" x14ac:dyDescent="0.2">
      <c r="B106" s="25" t="str">
        <f t="shared" si="4"/>
      </c>
      <c r="C106" s="37" t="s">
        <v>50</v>
      </c>
      <c r="D106" s="37" t="s">
        <v>3</v>
      </c>
      <c r="E106" s="37">
        <v>255</v>
      </c>
      <c r="F106" s="37">
        <v>258</v>
      </c>
      <c r="G106" s="37">
        <v>290</v>
      </c>
      <c r="H106" s="37">
        <v>167</v>
      </c>
      <c r="I106" s="37">
        <v>199</v>
      </c>
      <c r="J106" s="37">
        <v>248</v>
      </c>
      <c r="K106" s="37">
        <v>226</v>
      </c>
      <c r="L106" s="37">
        <v>196</v>
      </c>
      <c r="M106" s="37">
        <v>222</v>
      </c>
      <c r="N106" s="37">
        <v>235</v>
      </c>
      <c r="O106" s="37">
        <v>124</v>
      </c>
      <c r="P106" s="37">
        <v>162</v>
      </c>
      <c r="Q106" s="37">
        <v>204</v>
      </c>
      <c r="R106" s="37">
        <v>236</v>
      </c>
      <c r="S106" s="37">
        <v>164</v>
      </c>
      <c r="T106" s="37">
        <v>234</v>
      </c>
      <c r="U106" s="37">
        <v>303</v>
      </c>
      <c r="V106" s="37">
        <v>130</v>
      </c>
      <c r="W106" s="37">
        <v>189</v>
      </c>
      <c r="X106" s="37">
        <v>230</v>
      </c>
      <c r="Y106" s="37">
        <v>251</v>
      </c>
      <c r="Z106" s="37">
        <v>228</v>
      </c>
      <c r="AA106" s="37">
        <v>233</v>
      </c>
      <c r="AB106" s="37">
        <v>265</v>
      </c>
      <c r="AC106" s="37">
        <v>118</v>
      </c>
      <c r="AD106" s="37">
        <v>125</v>
      </c>
      <c r="AE106" s="37">
        <v>234</v>
      </c>
      <c r="AF106" s="37">
        <v>175</v>
      </c>
      <c r="AG106" s="37">
        <v>210</v>
      </c>
      <c r="AH106" s="37">
        <v>281</v>
      </c>
      <c r="AI106" s="37">
        <v>272</v>
      </c>
      <c r="AJ106" s="37">
        <v>165</v>
      </c>
      <c r="AK106" s="37">
        <v>229</v>
      </c>
      <c r="AL106" s="37">
        <v>302</v>
      </c>
      <c r="AM106" s="37">
        <v>335</v>
      </c>
      <c r="AN106" s="37">
        <v>117</v>
      </c>
      <c r="AO106" s="37">
        <v>248</v>
      </c>
      <c r="AP106" s="37">
        <v>271</v>
      </c>
      <c r="AQ106" s="37">
        <v>156</v>
      </c>
      <c r="AR106" s="37">
        <v>115</v>
      </c>
      <c r="AS106" s="37">
        <v>278</v>
      </c>
      <c r="AT106" s="37">
        <v>247</v>
      </c>
      <c r="AU106" s="37">
        <v>233</v>
      </c>
      <c r="AV106" s="37">
        <v>240</v>
      </c>
      <c r="AW106" s="37">
        <v>281</v>
      </c>
      <c r="AX106" s="37">
        <v>170</v>
      </c>
      <c r="AY106" s="37">
        <v>153</v>
      </c>
      <c r="AZ106" s="37">
        <v>255</v>
      </c>
      <c r="BA106" s="37">
        <v>234</v>
      </c>
      <c r="BB106" s="37">
        <v>242</v>
      </c>
      <c r="BC106" s="37">
        <v>244</v>
      </c>
      <c r="BD106" s="37">
        <v>258</v>
      </c>
      <c r="BE106" s="37">
        <v>152</v>
      </c>
      <c r="BF106" s="37">
        <v>168</v>
      </c>
      <c r="BG106" s="37">
        <v>272</v>
      </c>
      <c r="BH106" s="37">
        <v>277</v>
      </c>
      <c r="BI106" s="37">
        <v>222</v>
      </c>
      <c r="BJ106" s="37">
        <v>270</v>
      </c>
      <c r="BK106" s="37">
        <v>297</v>
      </c>
      <c r="BL106" s="37">
        <v>160</v>
      </c>
      <c r="BM106" s="37">
        <v>195</v>
      </c>
      <c r="BN106" s="37">
        <v>287</v>
      </c>
      <c r="BO106" s="37">
        <v>320</v>
      </c>
      <c r="BP106" s="37">
        <v>399</v>
      </c>
      <c r="BQ106" s="37">
        <v>370</v>
      </c>
      <c r="BR106" s="37">
        <v>398</v>
      </c>
      <c r="BS106" s="37">
        <v>203</v>
      </c>
      <c r="BT106" s="37">
        <v>233</v>
      </c>
      <c r="BU106" s="37">
        <v>353</v>
      </c>
      <c r="BV106" s="37">
        <v>357</v>
      </c>
      <c r="BW106" s="37">
        <v>265</v>
      </c>
      <c r="BX106" s="37">
        <v>288</v>
      </c>
      <c r="BY106" s="37">
        <v>327</v>
      </c>
      <c r="BZ106" s="37">
        <v>195</v>
      </c>
      <c r="CA106" s="37">
        <v>199</v>
      </c>
      <c r="CB106" s="37">
        <v>308</v>
      </c>
      <c r="CC106" s="37">
        <v>299</v>
      </c>
      <c r="CD106" s="37">
        <v>305</v>
      </c>
      <c r="CE106" s="37">
        <v>325</v>
      </c>
      <c r="CF106" s="37">
        <v>329</v>
      </c>
      <c r="CG106" s="37">
        <v>201</v>
      </c>
      <c r="CH106" s="37">
        <v>249</v>
      </c>
      <c r="CI106" s="37">
        <v>308</v>
      </c>
      <c r="CJ106" s="37">
        <v>326</v>
      </c>
      <c r="CK106" s="37">
        <v>259</v>
      </c>
      <c r="CL106" s="37">
        <v>259</v>
      </c>
      <c r="CM106" s="37">
        <v>304</v>
      </c>
      <c r="CN106" s="37">
        <v>152</v>
      </c>
      <c r="CO106" s="37">
        <v>180</v>
      </c>
      <c r="CP106" s="25">
        <v>264</v>
      </c>
    </row>
    <row r="107" spans="2:94" x14ac:dyDescent="0.2">
      <c r="B107" s="25" t="str">
        <f t="shared" si="4"/>
      </c>
      <c r="C107" s="37" t="s">
        <v>50</v>
      </c>
      <c r="D107" s="37" t="s">
        <v>4</v>
      </c>
      <c r="E107" s="37">
        <v>52</v>
      </c>
      <c r="F107" s="37">
        <v>60</v>
      </c>
      <c r="G107" s="37">
        <v>84</v>
      </c>
      <c r="H107" s="37">
        <v>33</v>
      </c>
      <c r="I107" s="37">
        <v>56</v>
      </c>
      <c r="J107" s="37">
        <v>73</v>
      </c>
      <c r="K107" s="37">
        <v>69</v>
      </c>
      <c r="L107" s="37">
        <v>55</v>
      </c>
      <c r="M107" s="37">
        <v>61</v>
      </c>
      <c r="N107" s="37">
        <v>70</v>
      </c>
      <c r="O107" s="37">
        <v>39</v>
      </c>
      <c r="P107" s="37">
        <v>31</v>
      </c>
      <c r="Q107" s="37">
        <v>54</v>
      </c>
      <c r="R107" s="37">
        <v>56</v>
      </c>
      <c r="S107" s="37">
        <v>43</v>
      </c>
      <c r="T107" s="37">
        <v>65</v>
      </c>
      <c r="U107" s="37">
        <v>76</v>
      </c>
      <c r="V107" s="37">
        <v>35</v>
      </c>
      <c r="W107" s="37">
        <v>44</v>
      </c>
      <c r="X107" s="37">
        <v>78</v>
      </c>
      <c r="Y107" s="37">
        <v>77</v>
      </c>
      <c r="Z107" s="37">
        <v>49</v>
      </c>
      <c r="AA107" s="37">
        <v>62</v>
      </c>
      <c r="AB107" s="37">
        <v>83</v>
      </c>
      <c r="AC107" s="37">
        <v>21</v>
      </c>
      <c r="AD107" s="37">
        <v>39</v>
      </c>
      <c r="AE107" s="37">
        <v>68</v>
      </c>
      <c r="AF107" s="37">
        <v>49</v>
      </c>
      <c r="AG107" s="37">
        <v>50</v>
      </c>
      <c r="AH107" s="37">
        <v>67</v>
      </c>
      <c r="AI107" s="37">
        <v>78</v>
      </c>
      <c r="AJ107" s="37">
        <v>42</v>
      </c>
      <c r="AK107" s="37">
        <v>59</v>
      </c>
      <c r="AL107" s="37">
        <v>69</v>
      </c>
      <c r="AM107" s="37">
        <v>88</v>
      </c>
      <c r="AN107" s="37">
        <v>30</v>
      </c>
      <c r="AO107" s="37">
        <v>83</v>
      </c>
      <c r="AP107" s="37">
        <v>84</v>
      </c>
      <c r="AQ107" s="37">
        <v>34</v>
      </c>
      <c r="AR107" s="37">
        <v>21</v>
      </c>
      <c r="AS107" s="37">
        <v>87</v>
      </c>
      <c r="AT107" s="37">
        <v>69</v>
      </c>
      <c r="AU107" s="37">
        <v>68</v>
      </c>
      <c r="AV107" s="37">
        <v>72</v>
      </c>
      <c r="AW107" s="37">
        <v>65</v>
      </c>
      <c r="AX107" s="37">
        <v>40</v>
      </c>
      <c r="AY107" s="37">
        <v>50</v>
      </c>
      <c r="AZ107" s="37">
        <v>73</v>
      </c>
      <c r="BA107" s="37">
        <v>75</v>
      </c>
      <c r="BB107" s="37">
        <v>55</v>
      </c>
      <c r="BC107" s="37">
        <v>60</v>
      </c>
      <c r="BD107" s="37">
        <v>73</v>
      </c>
      <c r="BE107" s="37">
        <v>43</v>
      </c>
      <c r="BF107" s="37">
        <v>35</v>
      </c>
      <c r="BG107" s="37">
        <v>68</v>
      </c>
      <c r="BH107" s="37">
        <v>62</v>
      </c>
      <c r="BI107" s="37">
        <v>64</v>
      </c>
      <c r="BJ107" s="37">
        <v>65</v>
      </c>
      <c r="BK107" s="37">
        <v>85</v>
      </c>
      <c r="BL107" s="37">
        <v>43</v>
      </c>
      <c r="BM107" s="37">
        <v>45</v>
      </c>
      <c r="BN107" s="37">
        <v>77</v>
      </c>
      <c r="BO107" s="37">
        <v>77</v>
      </c>
      <c r="BP107" s="37">
        <v>111</v>
      </c>
      <c r="BQ107" s="37">
        <v>92</v>
      </c>
      <c r="BR107" s="37">
        <v>92</v>
      </c>
      <c r="BS107" s="37">
        <v>35</v>
      </c>
      <c r="BT107" s="37">
        <v>53</v>
      </c>
      <c r="BU107" s="37">
        <v>82</v>
      </c>
      <c r="BV107" s="37">
        <v>74</v>
      </c>
      <c r="BW107" s="37">
        <v>67</v>
      </c>
      <c r="BX107" s="37">
        <v>84</v>
      </c>
      <c r="BY107" s="37">
        <v>98</v>
      </c>
      <c r="BZ107" s="37">
        <v>56</v>
      </c>
      <c r="CA107" s="37">
        <v>68</v>
      </c>
      <c r="CB107" s="37">
        <v>78</v>
      </c>
      <c r="CC107" s="37">
        <v>81</v>
      </c>
      <c r="CD107" s="37">
        <v>71</v>
      </c>
      <c r="CE107" s="37">
        <v>76</v>
      </c>
      <c r="CF107" s="37">
        <v>84</v>
      </c>
      <c r="CG107" s="37">
        <v>46</v>
      </c>
      <c r="CH107" s="37">
        <v>45</v>
      </c>
      <c r="CI107" s="37">
        <v>84</v>
      </c>
      <c r="CJ107" s="37">
        <v>86</v>
      </c>
      <c r="CK107" s="37">
        <v>65</v>
      </c>
      <c r="CL107" s="37">
        <v>74</v>
      </c>
      <c r="CM107" s="37">
        <v>85</v>
      </c>
      <c r="CN107" s="37">
        <v>31</v>
      </c>
      <c r="CO107" s="37">
        <v>42</v>
      </c>
      <c r="CP107" s="25">
        <v>68</v>
      </c>
    </row>
    <row r="108" spans="2:94" x14ac:dyDescent="0.2">
      <c r="B108" s="25" t="str">
        <f t="shared" si="4"/>
      </c>
      <c r="C108" s="25" t="s">
        <v>51</v>
      </c>
      <c r="D108" s="25" t="s">
        <v>3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  <c r="AW108" s="25">
        <v>0</v>
      </c>
      <c r="AX108" s="25">
        <v>0</v>
      </c>
      <c r="AY108" s="25">
        <v>0</v>
      </c>
      <c r="AZ108" s="25">
        <v>0</v>
      </c>
      <c r="BA108" s="25">
        <v>0</v>
      </c>
      <c r="BB108" s="25">
        <v>0</v>
      </c>
      <c r="BC108" s="25">
        <v>0</v>
      </c>
      <c r="BD108" s="25">
        <v>0</v>
      </c>
      <c r="BE108" s="25">
        <v>0</v>
      </c>
      <c r="BF108" s="25">
        <v>0</v>
      </c>
      <c r="BG108" s="25">
        <v>0</v>
      </c>
      <c r="BH108" s="25">
        <v>0</v>
      </c>
      <c r="BI108" s="25">
        <v>0</v>
      </c>
      <c r="BJ108" s="25">
        <v>0</v>
      </c>
      <c r="BK108" s="25">
        <v>0</v>
      </c>
      <c r="BL108" s="25">
        <v>0</v>
      </c>
      <c r="BM108" s="25">
        <v>0</v>
      </c>
      <c r="BN108" s="25">
        <v>0</v>
      </c>
      <c r="BO108" s="25">
        <v>0</v>
      </c>
      <c r="BP108" s="25">
        <v>0</v>
      </c>
      <c r="BQ108" s="25">
        <v>0</v>
      </c>
      <c r="BR108" s="25">
        <v>0</v>
      </c>
      <c r="BS108" s="25">
        <v>0</v>
      </c>
      <c r="BT108" s="25">
        <v>0</v>
      </c>
      <c r="BU108" s="25">
        <v>0</v>
      </c>
      <c r="BV108" s="25">
        <v>0</v>
      </c>
      <c r="BW108" s="25">
        <v>0</v>
      </c>
      <c r="BX108" s="25">
        <v>0</v>
      </c>
      <c r="BY108" s="25">
        <v>0</v>
      </c>
      <c r="BZ108" s="25">
        <v>0</v>
      </c>
      <c r="CA108" s="25">
        <v>0</v>
      </c>
      <c r="CB108" s="25">
        <v>0</v>
      </c>
      <c r="CC108" s="25">
        <v>0</v>
      </c>
      <c r="CD108" s="25">
        <v>0</v>
      </c>
      <c r="CE108" s="25">
        <v>0</v>
      </c>
      <c r="CF108" s="25">
        <v>0</v>
      </c>
      <c r="CG108" s="25">
        <v>0</v>
      </c>
      <c r="CH108" s="25">
        <v>0</v>
      </c>
      <c r="CI108" s="25">
        <v>0</v>
      </c>
      <c r="CJ108" s="25">
        <v>0</v>
      </c>
      <c r="CK108" s="25">
        <v>0</v>
      </c>
      <c r="CL108" s="25">
        <v>0</v>
      </c>
      <c r="CM108" s="25">
        <v>0</v>
      </c>
      <c r="CN108" s="25">
        <v>0</v>
      </c>
      <c r="CO108" s="25">
        <v>0</v>
      </c>
      <c r="CP108" s="25">
        <v>0</v>
      </c>
    </row>
    <row r="109" spans="2:94" x14ac:dyDescent="0.2">
      <c r="B109" s="25" t="str">
        <f t="shared" si="4"/>
      </c>
      <c r="C109" s="25" t="s">
        <v>51</v>
      </c>
      <c r="D109" s="25" t="s">
        <v>4</v>
      </c>
      <c r="E109" s="25">
        <v>0</v>
      </c>
      <c r="F109" s="25">
        <v>2</v>
      </c>
      <c r="G109" s="25">
        <v>2</v>
      </c>
      <c r="H109" s="25">
        <v>1</v>
      </c>
      <c r="I109" s="25">
        <v>2</v>
      </c>
      <c r="J109" s="25">
        <v>1</v>
      </c>
      <c r="K109" s="25">
        <v>1</v>
      </c>
      <c r="L109" s="25">
        <v>1</v>
      </c>
      <c r="M109" s="25">
        <v>2</v>
      </c>
      <c r="N109" s="25">
        <v>0</v>
      </c>
      <c r="O109" s="25">
        <v>1</v>
      </c>
      <c r="P109" s="25">
        <v>0</v>
      </c>
      <c r="Q109" s="25">
        <v>1</v>
      </c>
      <c r="R109" s="25">
        <v>0</v>
      </c>
      <c r="S109" s="25">
        <v>1</v>
      </c>
      <c r="T109" s="25">
        <v>2</v>
      </c>
      <c r="U109" s="25">
        <v>1</v>
      </c>
      <c r="V109" s="25">
        <v>2</v>
      </c>
      <c r="W109" s="25">
        <v>1</v>
      </c>
      <c r="X109" s="25">
        <v>0</v>
      </c>
      <c r="Y109" s="25">
        <v>2</v>
      </c>
      <c r="Z109" s="25">
        <v>1</v>
      </c>
      <c r="AA109" s="25">
        <v>2</v>
      </c>
      <c r="AB109" s="25">
        <v>1</v>
      </c>
      <c r="AC109" s="25">
        <v>1</v>
      </c>
      <c r="AD109" s="25">
        <v>0</v>
      </c>
      <c r="AE109" s="25">
        <v>0</v>
      </c>
      <c r="AF109" s="25">
        <v>2</v>
      </c>
      <c r="AG109" s="25">
        <v>0</v>
      </c>
      <c r="AH109" s="25">
        <v>0</v>
      </c>
      <c r="AI109" s="25">
        <v>1</v>
      </c>
      <c r="AJ109" s="25">
        <v>3</v>
      </c>
      <c r="AK109" s="25">
        <v>1</v>
      </c>
      <c r="AL109" s="25">
        <v>2</v>
      </c>
      <c r="AM109" s="25">
        <v>2</v>
      </c>
      <c r="AN109" s="25">
        <v>1</v>
      </c>
      <c r="AO109" s="25">
        <v>2</v>
      </c>
      <c r="AP109" s="25">
        <v>2</v>
      </c>
      <c r="AQ109" s="25">
        <v>2</v>
      </c>
      <c r="AR109" s="25">
        <v>0</v>
      </c>
      <c r="AS109" s="25">
        <v>0</v>
      </c>
      <c r="AT109" s="25">
        <v>2</v>
      </c>
      <c r="AU109" s="25">
        <v>2</v>
      </c>
      <c r="AV109" s="25">
        <v>2</v>
      </c>
      <c r="AW109" s="25">
        <v>1</v>
      </c>
      <c r="AX109" s="25">
        <v>1</v>
      </c>
      <c r="AY109" s="25">
        <v>0</v>
      </c>
      <c r="AZ109" s="25">
        <v>1</v>
      </c>
      <c r="BA109" s="25">
        <v>1</v>
      </c>
      <c r="BB109" s="25">
        <v>0</v>
      </c>
      <c r="BC109" s="25">
        <v>0</v>
      </c>
      <c r="BD109" s="25">
        <v>2</v>
      </c>
      <c r="BE109" s="25">
        <v>0</v>
      </c>
      <c r="BF109" s="25">
        <v>0</v>
      </c>
      <c r="BG109" s="25">
        <v>1</v>
      </c>
      <c r="BH109" s="25">
        <v>2</v>
      </c>
      <c r="BI109" s="25">
        <v>0</v>
      </c>
      <c r="BJ109" s="25">
        <v>0</v>
      </c>
      <c r="BK109" s="25">
        <v>0</v>
      </c>
      <c r="BL109" s="25">
        <v>1</v>
      </c>
      <c r="BM109" s="25">
        <v>1</v>
      </c>
      <c r="BN109" s="25">
        <v>1</v>
      </c>
      <c r="BO109" s="25">
        <v>1</v>
      </c>
      <c r="BP109" s="25">
        <v>4</v>
      </c>
      <c r="BQ109" s="25">
        <v>1</v>
      </c>
      <c r="BR109" s="25">
        <v>1</v>
      </c>
      <c r="BS109" s="25">
        <v>0</v>
      </c>
      <c r="BT109" s="25">
        <v>1</v>
      </c>
      <c r="BU109" s="25">
        <v>1</v>
      </c>
      <c r="BV109" s="25">
        <v>2</v>
      </c>
      <c r="BW109" s="25">
        <v>3</v>
      </c>
      <c r="BX109" s="25">
        <v>0</v>
      </c>
      <c r="BY109" s="25">
        <v>2</v>
      </c>
      <c r="BZ109" s="25">
        <v>4</v>
      </c>
      <c r="CA109" s="25">
        <v>0</v>
      </c>
      <c r="CB109" s="25">
        <v>2</v>
      </c>
      <c r="CC109" s="25">
        <v>3</v>
      </c>
      <c r="CD109" s="25">
        <v>8</v>
      </c>
      <c r="CE109" s="25">
        <v>20</v>
      </c>
      <c r="CF109" s="25">
        <v>18</v>
      </c>
      <c r="CG109" s="25">
        <v>8</v>
      </c>
      <c r="CH109" s="25">
        <v>7</v>
      </c>
      <c r="CI109" s="25">
        <v>11</v>
      </c>
      <c r="CJ109" s="25">
        <v>11</v>
      </c>
      <c r="CK109" s="25">
        <v>13</v>
      </c>
      <c r="CL109" s="25">
        <v>9</v>
      </c>
      <c r="CM109" s="25">
        <v>9</v>
      </c>
      <c r="CN109" s="25">
        <v>0</v>
      </c>
      <c r="CO109" s="25">
        <v>1</v>
      </c>
      <c r="CP109" s="25">
        <v>1</v>
      </c>
    </row>
    <row r="110" spans="2:94" x14ac:dyDescent="0.2">
      <c r="B110" s="25" t="str">
        <f t="shared" si="4"/>
      </c>
      <c r="C110" s="25" t="s">
        <v>52</v>
      </c>
      <c r="D110" s="25" t="s">
        <v>3</v>
      </c>
      <c r="E110" s="25">
        <v>163</v>
      </c>
      <c r="F110" s="25">
        <v>221</v>
      </c>
      <c r="G110" s="25">
        <v>351</v>
      </c>
      <c r="H110" s="25">
        <v>212</v>
      </c>
      <c r="I110" s="25">
        <v>251</v>
      </c>
      <c r="J110" s="25">
        <v>187</v>
      </c>
      <c r="K110" s="25">
        <v>215</v>
      </c>
      <c r="L110" s="25">
        <v>192</v>
      </c>
      <c r="M110" s="25">
        <v>184</v>
      </c>
      <c r="N110" s="25">
        <v>210</v>
      </c>
      <c r="O110" s="25">
        <v>133</v>
      </c>
      <c r="P110" s="25">
        <v>143</v>
      </c>
      <c r="Q110" s="25">
        <v>162</v>
      </c>
      <c r="R110" s="25">
        <v>189</v>
      </c>
      <c r="S110" s="25">
        <v>148</v>
      </c>
      <c r="T110" s="25">
        <v>175</v>
      </c>
      <c r="U110" s="25">
        <v>257</v>
      </c>
      <c r="V110" s="25">
        <v>137</v>
      </c>
      <c r="W110" s="25">
        <v>127</v>
      </c>
      <c r="X110" s="25">
        <v>181</v>
      </c>
      <c r="Y110" s="25">
        <v>167</v>
      </c>
      <c r="Z110" s="25">
        <v>191</v>
      </c>
      <c r="AA110" s="25">
        <v>172</v>
      </c>
      <c r="AB110" s="25">
        <v>201</v>
      </c>
      <c r="AC110" s="25">
        <v>114</v>
      </c>
      <c r="AD110" s="25">
        <v>131</v>
      </c>
      <c r="AE110" s="25">
        <v>128</v>
      </c>
      <c r="AF110" s="25">
        <v>165</v>
      </c>
      <c r="AG110" s="25">
        <v>169</v>
      </c>
      <c r="AH110" s="25">
        <v>195</v>
      </c>
      <c r="AI110" s="25">
        <v>227</v>
      </c>
      <c r="AJ110" s="25">
        <v>215</v>
      </c>
      <c r="AK110" s="25">
        <v>249</v>
      </c>
      <c r="AL110" s="25">
        <v>297</v>
      </c>
      <c r="AM110" s="25">
        <v>259</v>
      </c>
      <c r="AN110" s="25">
        <v>132</v>
      </c>
      <c r="AO110" s="25">
        <v>226</v>
      </c>
      <c r="AP110" s="25">
        <v>186</v>
      </c>
      <c r="AQ110" s="25">
        <v>152</v>
      </c>
      <c r="AR110" s="25">
        <v>89</v>
      </c>
      <c r="AS110" s="25">
        <v>200</v>
      </c>
      <c r="AT110" s="25">
        <v>195</v>
      </c>
      <c r="AU110" s="25">
        <v>175</v>
      </c>
      <c r="AV110" s="25">
        <v>186</v>
      </c>
      <c r="AW110" s="25">
        <v>229</v>
      </c>
      <c r="AX110" s="25">
        <v>158</v>
      </c>
      <c r="AY110" s="25">
        <v>175</v>
      </c>
      <c r="AZ110" s="25">
        <v>259</v>
      </c>
      <c r="BA110" s="25">
        <v>243</v>
      </c>
      <c r="BB110" s="25">
        <v>187</v>
      </c>
      <c r="BC110" s="25">
        <v>226</v>
      </c>
      <c r="BD110" s="25">
        <v>279</v>
      </c>
      <c r="BE110" s="25">
        <v>131</v>
      </c>
      <c r="BF110" s="25">
        <v>162</v>
      </c>
      <c r="BG110" s="25">
        <v>192</v>
      </c>
      <c r="BH110" s="25">
        <v>178</v>
      </c>
      <c r="BI110" s="25">
        <v>188</v>
      </c>
      <c r="BJ110" s="25">
        <v>191</v>
      </c>
      <c r="BK110" s="25">
        <v>221</v>
      </c>
      <c r="BL110" s="25">
        <v>160</v>
      </c>
      <c r="BM110" s="25">
        <v>187</v>
      </c>
      <c r="BN110" s="25">
        <v>216</v>
      </c>
      <c r="BO110" s="25">
        <v>245</v>
      </c>
      <c r="BP110" s="25">
        <v>349</v>
      </c>
      <c r="BQ110" s="25">
        <v>347</v>
      </c>
      <c r="BR110" s="25">
        <v>353</v>
      </c>
      <c r="BS110" s="25">
        <v>221</v>
      </c>
      <c r="BT110" s="25">
        <v>266</v>
      </c>
      <c r="BU110" s="25">
        <v>245</v>
      </c>
      <c r="BV110" s="25">
        <v>256</v>
      </c>
      <c r="BW110" s="25">
        <v>197</v>
      </c>
      <c r="BX110" s="25">
        <v>217</v>
      </c>
      <c r="BY110" s="25">
        <v>293</v>
      </c>
      <c r="BZ110" s="25">
        <v>158</v>
      </c>
      <c r="CA110" s="25">
        <v>218</v>
      </c>
      <c r="CB110" s="25">
        <v>225</v>
      </c>
      <c r="CC110" s="25">
        <v>213</v>
      </c>
      <c r="CD110" s="25">
        <v>216</v>
      </c>
      <c r="CE110" s="25">
        <v>240</v>
      </c>
      <c r="CF110" s="25">
        <v>299</v>
      </c>
      <c r="CG110" s="25">
        <v>183</v>
      </c>
      <c r="CH110" s="25">
        <v>207</v>
      </c>
      <c r="CI110" s="25">
        <v>230</v>
      </c>
      <c r="CJ110" s="25">
        <v>200</v>
      </c>
      <c r="CK110" s="25">
        <v>185</v>
      </c>
      <c r="CL110" s="25">
        <v>201</v>
      </c>
      <c r="CM110" s="25">
        <v>246</v>
      </c>
      <c r="CN110" s="25">
        <v>162</v>
      </c>
      <c r="CO110" s="25">
        <v>151</v>
      </c>
      <c r="CP110" s="25">
        <v>169</v>
      </c>
    </row>
    <row r="111" spans="2:94" x14ac:dyDescent="0.2">
      <c r="B111" s="25" t="str">
        <f t="shared" si="4"/>
      </c>
      <c r="C111" s="25" t="s">
        <v>52</v>
      </c>
      <c r="D111" s="25" t="s">
        <v>4</v>
      </c>
      <c r="E111" s="25">
        <v>46</v>
      </c>
      <c r="F111" s="25">
        <v>52</v>
      </c>
      <c r="G111" s="25">
        <v>79</v>
      </c>
      <c r="H111" s="25">
        <v>53</v>
      </c>
      <c r="I111" s="25">
        <v>70</v>
      </c>
      <c r="J111" s="25">
        <v>51</v>
      </c>
      <c r="K111" s="25">
        <v>46</v>
      </c>
      <c r="L111" s="25">
        <v>43</v>
      </c>
      <c r="M111" s="25">
        <v>37</v>
      </c>
      <c r="N111" s="25">
        <v>41</v>
      </c>
      <c r="O111" s="25">
        <v>31</v>
      </c>
      <c r="P111" s="25">
        <v>26</v>
      </c>
      <c r="Q111" s="25">
        <v>34</v>
      </c>
      <c r="R111" s="25">
        <v>44</v>
      </c>
      <c r="S111" s="25">
        <v>27</v>
      </c>
      <c r="T111" s="25">
        <v>46</v>
      </c>
      <c r="U111" s="25">
        <v>44</v>
      </c>
      <c r="V111" s="25">
        <v>36</v>
      </c>
      <c r="W111" s="25">
        <v>24</v>
      </c>
      <c r="X111" s="25">
        <v>48</v>
      </c>
      <c r="Y111" s="25">
        <v>40</v>
      </c>
      <c r="Z111" s="25">
        <v>34</v>
      </c>
      <c r="AA111" s="25">
        <v>40</v>
      </c>
      <c r="AB111" s="25">
        <v>45</v>
      </c>
      <c r="AC111" s="25">
        <v>28</v>
      </c>
      <c r="AD111" s="25">
        <v>22</v>
      </c>
      <c r="AE111" s="25">
        <v>36</v>
      </c>
      <c r="AF111" s="25">
        <v>29</v>
      </c>
      <c r="AG111" s="25">
        <v>35</v>
      </c>
      <c r="AH111" s="25">
        <v>52</v>
      </c>
      <c r="AI111" s="25">
        <v>51</v>
      </c>
      <c r="AJ111" s="25">
        <v>29</v>
      </c>
      <c r="AK111" s="25">
        <v>39</v>
      </c>
      <c r="AL111" s="25">
        <v>59</v>
      </c>
      <c r="AM111" s="25">
        <v>61</v>
      </c>
      <c r="AN111" s="25">
        <v>25</v>
      </c>
      <c r="AO111" s="25">
        <v>49</v>
      </c>
      <c r="AP111" s="25">
        <v>38</v>
      </c>
      <c r="AQ111" s="25">
        <v>28</v>
      </c>
      <c r="AR111" s="25">
        <v>24</v>
      </c>
      <c r="AS111" s="25">
        <v>33</v>
      </c>
      <c r="AT111" s="25">
        <v>46</v>
      </c>
      <c r="AU111" s="25">
        <v>45</v>
      </c>
      <c r="AV111" s="25">
        <v>33</v>
      </c>
      <c r="AW111" s="25">
        <v>44</v>
      </c>
      <c r="AX111" s="25">
        <v>35</v>
      </c>
      <c r="AY111" s="25">
        <v>36</v>
      </c>
      <c r="AZ111" s="25">
        <v>48</v>
      </c>
      <c r="BA111" s="25">
        <v>51</v>
      </c>
      <c r="BB111" s="25">
        <v>55</v>
      </c>
      <c r="BC111" s="25">
        <v>72</v>
      </c>
      <c r="BD111" s="25">
        <v>53</v>
      </c>
      <c r="BE111" s="25">
        <v>28</v>
      </c>
      <c r="BF111" s="25">
        <v>42</v>
      </c>
      <c r="BG111" s="25">
        <v>29</v>
      </c>
      <c r="BH111" s="25">
        <v>36</v>
      </c>
      <c r="BI111" s="25">
        <v>32</v>
      </c>
      <c r="BJ111" s="25">
        <v>39</v>
      </c>
      <c r="BK111" s="25">
        <v>54</v>
      </c>
      <c r="BL111" s="25">
        <v>37</v>
      </c>
      <c r="BM111" s="25">
        <v>30</v>
      </c>
      <c r="BN111" s="25">
        <v>61</v>
      </c>
      <c r="BO111" s="25">
        <v>49</v>
      </c>
      <c r="BP111" s="25">
        <v>71</v>
      </c>
      <c r="BQ111" s="25">
        <v>66</v>
      </c>
      <c r="BR111" s="25">
        <v>82</v>
      </c>
      <c r="BS111" s="25">
        <v>43</v>
      </c>
      <c r="BT111" s="25">
        <v>36</v>
      </c>
      <c r="BU111" s="25">
        <v>52</v>
      </c>
      <c r="BV111" s="25">
        <v>49</v>
      </c>
      <c r="BW111" s="25">
        <v>54</v>
      </c>
      <c r="BX111" s="25">
        <v>58</v>
      </c>
      <c r="BY111" s="25">
        <v>59</v>
      </c>
      <c r="BZ111" s="25">
        <v>40</v>
      </c>
      <c r="CA111" s="25">
        <v>49</v>
      </c>
      <c r="CB111" s="25">
        <v>36</v>
      </c>
      <c r="CC111" s="25">
        <v>40</v>
      </c>
      <c r="CD111" s="25">
        <v>58</v>
      </c>
      <c r="CE111" s="25">
        <v>33</v>
      </c>
      <c r="CF111" s="25">
        <v>57</v>
      </c>
      <c r="CG111" s="25">
        <v>39</v>
      </c>
      <c r="CH111" s="25">
        <v>42</v>
      </c>
      <c r="CI111" s="25">
        <v>38</v>
      </c>
      <c r="CJ111" s="25">
        <v>40</v>
      </c>
      <c r="CK111" s="25">
        <v>38</v>
      </c>
      <c r="CL111" s="25">
        <v>35</v>
      </c>
      <c r="CM111" s="25">
        <v>32</v>
      </c>
      <c r="CN111" s="25">
        <v>35</v>
      </c>
      <c r="CO111" s="25">
        <v>41</v>
      </c>
      <c r="CP111" s="25">
        <v>40</v>
      </c>
    </row>
    <row r="112" spans="2:94" x14ac:dyDescent="0.2">
      <c r="B112" s="25" t="str">
        <f t="shared" si="4"/>
      </c>
      <c r="C112" s="25" t="s">
        <v>53</v>
      </c>
      <c r="D112" s="25" t="s">
        <v>3</v>
      </c>
      <c r="E112" s="25">
        <v>85</v>
      </c>
      <c r="F112" s="25">
        <v>100</v>
      </c>
      <c r="G112" s="25">
        <v>110</v>
      </c>
      <c r="H112" s="25">
        <v>92</v>
      </c>
      <c r="I112" s="25">
        <v>71</v>
      </c>
      <c r="J112" s="25">
        <v>105</v>
      </c>
      <c r="K112" s="25">
        <v>100</v>
      </c>
      <c r="L112" s="25">
        <v>112</v>
      </c>
      <c r="M112" s="25">
        <v>99</v>
      </c>
      <c r="N112" s="25">
        <v>83</v>
      </c>
      <c r="O112" s="25">
        <v>75</v>
      </c>
      <c r="P112" s="25">
        <v>59</v>
      </c>
      <c r="Q112" s="25">
        <v>84</v>
      </c>
      <c r="R112" s="25">
        <v>85</v>
      </c>
      <c r="S112" s="25">
        <v>83</v>
      </c>
      <c r="T112" s="25">
        <v>76</v>
      </c>
      <c r="U112" s="25">
        <v>100</v>
      </c>
      <c r="V112" s="25">
        <v>73</v>
      </c>
      <c r="W112" s="25">
        <v>66</v>
      </c>
      <c r="X112" s="25">
        <v>87</v>
      </c>
      <c r="Y112" s="25">
        <v>79</v>
      </c>
      <c r="Z112" s="25">
        <v>81</v>
      </c>
      <c r="AA112" s="25">
        <v>93</v>
      </c>
      <c r="AB112" s="25">
        <v>103</v>
      </c>
      <c r="AC112" s="25">
        <v>68</v>
      </c>
      <c r="AD112" s="25">
        <v>78</v>
      </c>
      <c r="AE112" s="25">
        <v>77</v>
      </c>
      <c r="AF112" s="25">
        <v>75</v>
      </c>
      <c r="AG112" s="25">
        <v>86</v>
      </c>
      <c r="AH112" s="25">
        <v>94</v>
      </c>
      <c r="AI112" s="25">
        <v>99</v>
      </c>
      <c r="AJ112" s="25">
        <v>96</v>
      </c>
      <c r="AK112" s="25">
        <v>104</v>
      </c>
      <c r="AL112" s="25">
        <v>123</v>
      </c>
      <c r="AM112" s="25">
        <v>133</v>
      </c>
      <c r="AN112" s="25">
        <v>63</v>
      </c>
      <c r="AO112" s="25">
        <v>88</v>
      </c>
      <c r="AP112" s="25">
        <v>100</v>
      </c>
      <c r="AQ112" s="25">
        <v>69</v>
      </c>
      <c r="AR112" s="25">
        <v>71</v>
      </c>
      <c r="AS112" s="25">
        <v>116</v>
      </c>
      <c r="AT112" s="25">
        <v>114</v>
      </c>
      <c r="AU112" s="25">
        <v>78</v>
      </c>
      <c r="AV112" s="25">
        <v>89</v>
      </c>
      <c r="AW112" s="25">
        <v>128</v>
      </c>
      <c r="AX112" s="25">
        <v>74</v>
      </c>
      <c r="AY112" s="25">
        <v>87</v>
      </c>
      <c r="AZ112" s="25">
        <v>120</v>
      </c>
      <c r="BA112" s="25">
        <v>114</v>
      </c>
      <c r="BB112" s="25">
        <v>75</v>
      </c>
      <c r="BC112" s="25">
        <v>79</v>
      </c>
      <c r="BD112" s="25">
        <v>116</v>
      </c>
      <c r="BE112" s="25">
        <v>80</v>
      </c>
      <c r="BF112" s="25">
        <v>101</v>
      </c>
      <c r="BG112" s="25">
        <v>106</v>
      </c>
      <c r="BH112" s="25">
        <v>99</v>
      </c>
      <c r="BI112" s="25">
        <v>80</v>
      </c>
      <c r="BJ112" s="25">
        <v>91</v>
      </c>
      <c r="BK112" s="25">
        <v>109</v>
      </c>
      <c r="BL112" s="25">
        <v>85</v>
      </c>
      <c r="BM112" s="25">
        <v>61</v>
      </c>
      <c r="BN112" s="25">
        <v>116</v>
      </c>
      <c r="BO112" s="25">
        <v>118</v>
      </c>
      <c r="BP112" s="25">
        <v>132</v>
      </c>
      <c r="BQ112" s="25">
        <v>167</v>
      </c>
      <c r="BR112" s="25">
        <v>152</v>
      </c>
      <c r="BS112" s="25">
        <v>97</v>
      </c>
      <c r="BT112" s="25">
        <v>111</v>
      </c>
      <c r="BU112" s="25">
        <v>127</v>
      </c>
      <c r="BV112" s="25">
        <v>137</v>
      </c>
      <c r="BW112" s="25">
        <v>90</v>
      </c>
      <c r="BX112" s="25">
        <v>110</v>
      </c>
      <c r="BY112" s="25">
        <v>100</v>
      </c>
      <c r="BZ112" s="25">
        <v>88</v>
      </c>
      <c r="CA112" s="25">
        <v>112</v>
      </c>
      <c r="CB112" s="25">
        <v>97</v>
      </c>
      <c r="CC112" s="25">
        <v>108</v>
      </c>
      <c r="CD112" s="25">
        <v>97</v>
      </c>
      <c r="CE112" s="25">
        <v>98</v>
      </c>
      <c r="CF112" s="25">
        <v>118</v>
      </c>
      <c r="CG112" s="25">
        <v>81</v>
      </c>
      <c r="CH112" s="25">
        <v>104</v>
      </c>
      <c r="CI112" s="25">
        <v>132</v>
      </c>
      <c r="CJ112" s="25">
        <v>121</v>
      </c>
      <c r="CK112" s="25">
        <v>97</v>
      </c>
      <c r="CL112" s="25">
        <v>94</v>
      </c>
      <c r="CM112" s="25">
        <v>119</v>
      </c>
      <c r="CN112" s="25">
        <v>81</v>
      </c>
      <c r="CO112" s="25">
        <v>76</v>
      </c>
      <c r="CP112" s="25">
        <v>96</v>
      </c>
    </row>
    <row r="113" spans="2:94" x14ac:dyDescent="0.2">
      <c r="B113" s="25" t="str">
        <f t="shared" si="4"/>
      </c>
      <c r="C113" s="25" t="s">
        <v>53</v>
      </c>
      <c r="D113" s="25" t="s">
        <v>4</v>
      </c>
      <c r="E113" s="25">
        <v>33</v>
      </c>
      <c r="F113" s="25">
        <v>36</v>
      </c>
      <c r="G113" s="25">
        <v>44</v>
      </c>
      <c r="H113" s="25">
        <v>33</v>
      </c>
      <c r="I113" s="25">
        <v>34</v>
      </c>
      <c r="J113" s="25">
        <v>34</v>
      </c>
      <c r="K113" s="25">
        <v>37</v>
      </c>
      <c r="L113" s="25">
        <v>42</v>
      </c>
      <c r="M113" s="25">
        <v>39</v>
      </c>
      <c r="N113" s="25">
        <v>40</v>
      </c>
      <c r="O113" s="25">
        <v>30</v>
      </c>
      <c r="P113" s="25">
        <v>32</v>
      </c>
      <c r="Q113" s="25">
        <v>35</v>
      </c>
      <c r="R113" s="25">
        <v>42</v>
      </c>
      <c r="S113" s="25">
        <v>60</v>
      </c>
      <c r="T113" s="25">
        <v>48</v>
      </c>
      <c r="U113" s="25">
        <v>42</v>
      </c>
      <c r="V113" s="25">
        <v>20</v>
      </c>
      <c r="W113" s="25">
        <v>22</v>
      </c>
      <c r="X113" s="25">
        <v>43</v>
      </c>
      <c r="Y113" s="25">
        <v>30</v>
      </c>
      <c r="Z113" s="25">
        <v>40</v>
      </c>
      <c r="AA113" s="25">
        <v>40</v>
      </c>
      <c r="AB113" s="25">
        <v>34</v>
      </c>
      <c r="AC113" s="25">
        <v>13</v>
      </c>
      <c r="AD113" s="25">
        <v>33</v>
      </c>
      <c r="AE113" s="25">
        <v>32</v>
      </c>
      <c r="AF113" s="25">
        <v>31</v>
      </c>
      <c r="AG113" s="25">
        <v>40</v>
      </c>
      <c r="AH113" s="25">
        <v>38</v>
      </c>
      <c r="AI113" s="25">
        <v>50</v>
      </c>
      <c r="AJ113" s="25">
        <v>21</v>
      </c>
      <c r="AK113" s="25">
        <v>30</v>
      </c>
      <c r="AL113" s="25">
        <v>62</v>
      </c>
      <c r="AM113" s="25">
        <v>54</v>
      </c>
      <c r="AN113" s="25">
        <v>24</v>
      </c>
      <c r="AO113" s="25">
        <v>45</v>
      </c>
      <c r="AP113" s="25">
        <v>41</v>
      </c>
      <c r="AQ113" s="25">
        <v>34</v>
      </c>
      <c r="AR113" s="25">
        <v>12</v>
      </c>
      <c r="AS113" s="25">
        <v>46</v>
      </c>
      <c r="AT113" s="25">
        <v>40</v>
      </c>
      <c r="AU113" s="25">
        <v>38</v>
      </c>
      <c r="AV113" s="25">
        <v>40</v>
      </c>
      <c r="AW113" s="25">
        <v>37</v>
      </c>
      <c r="AX113" s="25">
        <v>31</v>
      </c>
      <c r="AY113" s="25">
        <v>41</v>
      </c>
      <c r="AZ113" s="25">
        <v>54</v>
      </c>
      <c r="BA113" s="25">
        <v>34</v>
      </c>
      <c r="BB113" s="25">
        <v>36</v>
      </c>
      <c r="BC113" s="25">
        <v>35</v>
      </c>
      <c r="BD113" s="25">
        <v>47</v>
      </c>
      <c r="BE113" s="25">
        <v>42</v>
      </c>
      <c r="BF113" s="25">
        <v>27</v>
      </c>
      <c r="BG113" s="25">
        <v>27</v>
      </c>
      <c r="BH113" s="25">
        <v>28</v>
      </c>
      <c r="BI113" s="25">
        <v>33</v>
      </c>
      <c r="BJ113" s="25">
        <v>29</v>
      </c>
      <c r="BK113" s="25">
        <v>30</v>
      </c>
      <c r="BL113" s="25">
        <v>20</v>
      </c>
      <c r="BM113" s="25">
        <v>25</v>
      </c>
      <c r="BN113" s="25">
        <v>44</v>
      </c>
      <c r="BO113" s="25">
        <v>49</v>
      </c>
      <c r="BP113" s="25">
        <v>58</v>
      </c>
      <c r="BQ113" s="25">
        <v>61</v>
      </c>
      <c r="BR113" s="25">
        <v>64</v>
      </c>
      <c r="BS113" s="25">
        <v>42</v>
      </c>
      <c r="BT113" s="25">
        <v>48</v>
      </c>
      <c r="BU113" s="25">
        <v>48</v>
      </c>
      <c r="BV113" s="25">
        <v>50</v>
      </c>
      <c r="BW113" s="25">
        <v>34</v>
      </c>
      <c r="BX113" s="25">
        <v>45</v>
      </c>
      <c r="BY113" s="25">
        <v>44</v>
      </c>
      <c r="BZ113" s="25">
        <v>34</v>
      </c>
      <c r="CA113" s="25">
        <v>42</v>
      </c>
      <c r="CB113" s="25">
        <v>39</v>
      </c>
      <c r="CC113" s="25">
        <v>25</v>
      </c>
      <c r="CD113" s="25">
        <v>45</v>
      </c>
      <c r="CE113" s="25">
        <v>33</v>
      </c>
      <c r="CF113" s="25">
        <v>53</v>
      </c>
      <c r="CG113" s="25">
        <v>33</v>
      </c>
      <c r="CH113" s="25">
        <v>32</v>
      </c>
      <c r="CI113" s="25">
        <v>44</v>
      </c>
      <c r="CJ113" s="25">
        <v>37</v>
      </c>
      <c r="CK113" s="25">
        <v>42</v>
      </c>
      <c r="CL113" s="25">
        <v>37</v>
      </c>
      <c r="CM113" s="25">
        <v>34</v>
      </c>
      <c r="CN113" s="25">
        <v>35</v>
      </c>
      <c r="CO113" s="25">
        <v>29</v>
      </c>
      <c r="CP113" s="25">
        <v>35</v>
      </c>
    </row>
    <row r="114" spans="2:94" x14ac:dyDescent="0.2">
      <c r="B114" s="25" t="str">
        <f t="shared" si="4"/>
      </c>
      <c r="C114" s="25" t="s">
        <v>54</v>
      </c>
      <c r="D114" s="25" t="s">
        <v>3</v>
      </c>
      <c r="E114" s="25">
        <v>149</v>
      </c>
      <c r="F114" s="25">
        <v>213</v>
      </c>
      <c r="G114" s="25">
        <v>268</v>
      </c>
      <c r="H114" s="25">
        <v>155</v>
      </c>
      <c r="I114" s="25">
        <v>207</v>
      </c>
      <c r="J114" s="25">
        <v>178</v>
      </c>
      <c r="K114" s="25">
        <v>192</v>
      </c>
      <c r="L114" s="25">
        <v>172</v>
      </c>
      <c r="M114" s="25">
        <v>140</v>
      </c>
      <c r="N114" s="25">
        <v>178</v>
      </c>
      <c r="O114" s="25">
        <v>104</v>
      </c>
      <c r="P114" s="25">
        <v>127</v>
      </c>
      <c r="Q114" s="25">
        <v>157</v>
      </c>
      <c r="R114" s="25">
        <v>193</v>
      </c>
      <c r="S114" s="25">
        <v>138</v>
      </c>
      <c r="T114" s="25">
        <v>169</v>
      </c>
      <c r="U114" s="25">
        <v>217</v>
      </c>
      <c r="V114" s="25">
        <v>123</v>
      </c>
      <c r="W114" s="25">
        <v>132</v>
      </c>
      <c r="X114" s="25">
        <v>176</v>
      </c>
      <c r="Y114" s="25">
        <v>147</v>
      </c>
      <c r="Z114" s="25">
        <v>171</v>
      </c>
      <c r="AA114" s="25">
        <v>152</v>
      </c>
      <c r="AB114" s="25">
        <v>202</v>
      </c>
      <c r="AC114" s="25">
        <v>92</v>
      </c>
      <c r="AD114" s="25">
        <v>131</v>
      </c>
      <c r="AE114" s="25">
        <v>131</v>
      </c>
      <c r="AF114" s="25">
        <v>146</v>
      </c>
      <c r="AG114" s="25">
        <v>148</v>
      </c>
      <c r="AH114" s="25">
        <v>198</v>
      </c>
      <c r="AI114" s="25">
        <v>202</v>
      </c>
      <c r="AJ114" s="25">
        <v>176</v>
      </c>
      <c r="AK114" s="25">
        <v>215</v>
      </c>
      <c r="AL114" s="25">
        <v>279</v>
      </c>
      <c r="AM114" s="25">
        <v>257</v>
      </c>
      <c r="AN114" s="25">
        <v>119</v>
      </c>
      <c r="AO114" s="25">
        <v>209</v>
      </c>
      <c r="AP114" s="25">
        <v>191</v>
      </c>
      <c r="AQ114" s="25">
        <v>132</v>
      </c>
      <c r="AR114" s="25">
        <v>99</v>
      </c>
      <c r="AS114" s="25">
        <v>205</v>
      </c>
      <c r="AT114" s="25">
        <v>192</v>
      </c>
      <c r="AU114" s="25">
        <v>168</v>
      </c>
      <c r="AV114" s="25">
        <v>180</v>
      </c>
      <c r="AW114" s="25">
        <v>194</v>
      </c>
      <c r="AX114" s="25">
        <v>126</v>
      </c>
      <c r="AY114" s="25">
        <v>156</v>
      </c>
      <c r="AZ114" s="25">
        <v>243</v>
      </c>
      <c r="BA114" s="25">
        <v>222</v>
      </c>
      <c r="BB114" s="25">
        <v>168</v>
      </c>
      <c r="BC114" s="25">
        <v>212</v>
      </c>
      <c r="BD114" s="25">
        <v>217</v>
      </c>
      <c r="BE114" s="25">
        <v>115</v>
      </c>
      <c r="BF114" s="25">
        <v>155</v>
      </c>
      <c r="BG114" s="25">
        <v>206</v>
      </c>
      <c r="BH114" s="25">
        <v>184</v>
      </c>
      <c r="BI114" s="25">
        <v>175</v>
      </c>
      <c r="BJ114" s="25">
        <v>166</v>
      </c>
      <c r="BK114" s="25">
        <v>207</v>
      </c>
      <c r="BL114" s="25">
        <v>135</v>
      </c>
      <c r="BM114" s="25">
        <v>144</v>
      </c>
      <c r="BN114" s="25">
        <v>219</v>
      </c>
      <c r="BO114" s="25">
        <v>213</v>
      </c>
      <c r="BP114" s="25">
        <v>314</v>
      </c>
      <c r="BQ114" s="25">
        <v>315</v>
      </c>
      <c r="BR114" s="25">
        <v>335</v>
      </c>
      <c r="BS114" s="25">
        <v>185</v>
      </c>
      <c r="BT114" s="25">
        <v>218</v>
      </c>
      <c r="BU114" s="25">
        <v>232</v>
      </c>
      <c r="BV114" s="25">
        <v>256</v>
      </c>
      <c r="BW114" s="25">
        <v>184</v>
      </c>
      <c r="BX114" s="25">
        <v>208</v>
      </c>
      <c r="BY114" s="25">
        <v>252</v>
      </c>
      <c r="BZ114" s="25">
        <v>144</v>
      </c>
      <c r="CA114" s="25">
        <v>193</v>
      </c>
      <c r="CB114" s="25">
        <v>250</v>
      </c>
      <c r="CC114" s="25">
        <v>186</v>
      </c>
      <c r="CD114" s="25">
        <v>221</v>
      </c>
      <c r="CE114" s="25">
        <v>233</v>
      </c>
      <c r="CF114" s="25">
        <v>248</v>
      </c>
      <c r="CG114" s="25">
        <v>184</v>
      </c>
      <c r="CH114" s="25">
        <v>195</v>
      </c>
      <c r="CI114" s="25">
        <v>238</v>
      </c>
      <c r="CJ114" s="25">
        <v>227</v>
      </c>
      <c r="CK114" s="25">
        <v>182</v>
      </c>
      <c r="CL114" s="25">
        <v>214</v>
      </c>
      <c r="CM114" s="25">
        <v>251</v>
      </c>
      <c r="CN114" s="25">
        <v>129</v>
      </c>
      <c r="CO114" s="25">
        <v>150</v>
      </c>
      <c r="CP114" s="25">
        <v>201</v>
      </c>
    </row>
    <row r="115" spans="2:94" x14ac:dyDescent="0.2">
      <c r="B115" s="25" t="str">
        <f t="shared" si="4"/>
      </c>
      <c r="C115" s="25" t="s">
        <v>54</v>
      </c>
      <c r="D115" s="25" t="s">
        <v>4</v>
      </c>
      <c r="E115" s="25">
        <v>44</v>
      </c>
      <c r="F115" s="25">
        <v>54</v>
      </c>
      <c r="G115" s="25">
        <v>62</v>
      </c>
      <c r="H115" s="25">
        <v>37</v>
      </c>
      <c r="I115" s="25">
        <v>54</v>
      </c>
      <c r="J115" s="25">
        <v>49</v>
      </c>
      <c r="K115" s="25">
        <v>41</v>
      </c>
      <c r="L115" s="25">
        <v>45</v>
      </c>
      <c r="M115" s="25">
        <v>34</v>
      </c>
      <c r="N115" s="25">
        <v>46</v>
      </c>
      <c r="O115" s="25">
        <v>31</v>
      </c>
      <c r="P115" s="25">
        <v>37</v>
      </c>
      <c r="Q115" s="25">
        <v>46</v>
      </c>
      <c r="R115" s="25">
        <v>35</v>
      </c>
      <c r="S115" s="25">
        <v>43</v>
      </c>
      <c r="T115" s="25">
        <v>61</v>
      </c>
      <c r="U115" s="25">
        <v>52</v>
      </c>
      <c r="V115" s="25">
        <v>25</v>
      </c>
      <c r="W115" s="25">
        <v>27</v>
      </c>
      <c r="X115" s="25">
        <v>55</v>
      </c>
      <c r="Y115" s="25">
        <v>40</v>
      </c>
      <c r="Z115" s="25">
        <v>41</v>
      </c>
      <c r="AA115" s="25">
        <v>54</v>
      </c>
      <c r="AB115" s="25">
        <v>46</v>
      </c>
      <c r="AC115" s="25">
        <v>26</v>
      </c>
      <c r="AD115" s="25">
        <v>31</v>
      </c>
      <c r="AE115" s="25">
        <v>44</v>
      </c>
      <c r="AF115" s="25">
        <v>34</v>
      </c>
      <c r="AG115" s="25">
        <v>39</v>
      </c>
      <c r="AH115" s="25">
        <v>53</v>
      </c>
      <c r="AI115" s="25">
        <v>64</v>
      </c>
      <c r="AJ115" s="25">
        <v>33</v>
      </c>
      <c r="AK115" s="25">
        <v>37</v>
      </c>
      <c r="AL115" s="25">
        <v>80</v>
      </c>
      <c r="AM115" s="25">
        <v>67</v>
      </c>
      <c r="AN115" s="25">
        <v>24</v>
      </c>
      <c r="AO115" s="25">
        <v>60</v>
      </c>
      <c r="AP115" s="25">
        <v>40</v>
      </c>
      <c r="AQ115" s="25">
        <v>31</v>
      </c>
      <c r="AR115" s="25">
        <v>17</v>
      </c>
      <c r="AS115" s="25">
        <v>40</v>
      </c>
      <c r="AT115" s="25">
        <v>46</v>
      </c>
      <c r="AU115" s="25">
        <v>40</v>
      </c>
      <c r="AV115" s="25">
        <v>50</v>
      </c>
      <c r="AW115" s="25">
        <v>58</v>
      </c>
      <c r="AX115" s="25">
        <v>34</v>
      </c>
      <c r="AY115" s="25">
        <v>38</v>
      </c>
      <c r="AZ115" s="25">
        <v>48</v>
      </c>
      <c r="BA115" s="25">
        <v>53</v>
      </c>
      <c r="BB115" s="25">
        <v>52</v>
      </c>
      <c r="BC115" s="25">
        <v>54</v>
      </c>
      <c r="BD115" s="25">
        <v>50</v>
      </c>
      <c r="BE115" s="25">
        <v>40</v>
      </c>
      <c r="BF115" s="25">
        <v>36</v>
      </c>
      <c r="BG115" s="25">
        <v>36</v>
      </c>
      <c r="BH115" s="25">
        <v>43</v>
      </c>
      <c r="BI115" s="25">
        <v>33</v>
      </c>
      <c r="BJ115" s="25">
        <v>41</v>
      </c>
      <c r="BK115" s="25">
        <v>52</v>
      </c>
      <c r="BL115" s="25">
        <v>31</v>
      </c>
      <c r="BM115" s="25">
        <v>38</v>
      </c>
      <c r="BN115" s="25">
        <v>55</v>
      </c>
      <c r="BO115" s="25">
        <v>54</v>
      </c>
      <c r="BP115" s="25">
        <v>90</v>
      </c>
      <c r="BQ115" s="25">
        <v>80</v>
      </c>
      <c r="BR115" s="25">
        <v>81</v>
      </c>
      <c r="BS115" s="25">
        <v>43</v>
      </c>
      <c r="BT115" s="25">
        <v>35</v>
      </c>
      <c r="BU115" s="25">
        <v>65</v>
      </c>
      <c r="BV115" s="25">
        <v>58</v>
      </c>
      <c r="BW115" s="25">
        <v>63</v>
      </c>
      <c r="BX115" s="25">
        <v>51</v>
      </c>
      <c r="BY115" s="25">
        <v>57</v>
      </c>
      <c r="BZ115" s="25">
        <v>33</v>
      </c>
      <c r="CA115" s="25">
        <v>56</v>
      </c>
      <c r="CB115" s="25">
        <v>61</v>
      </c>
      <c r="CC115" s="25">
        <v>45</v>
      </c>
      <c r="CD115" s="25">
        <v>65</v>
      </c>
      <c r="CE115" s="25">
        <v>61</v>
      </c>
      <c r="CF115" s="25">
        <v>61</v>
      </c>
      <c r="CG115" s="25">
        <v>29</v>
      </c>
      <c r="CH115" s="25">
        <v>42</v>
      </c>
      <c r="CI115" s="25">
        <v>60</v>
      </c>
      <c r="CJ115" s="25">
        <v>48</v>
      </c>
      <c r="CK115" s="25">
        <v>46</v>
      </c>
      <c r="CL115" s="25">
        <v>52</v>
      </c>
      <c r="CM115" s="25">
        <v>58</v>
      </c>
      <c r="CN115" s="25">
        <v>44</v>
      </c>
      <c r="CO115" s="25">
        <v>42</v>
      </c>
      <c r="CP115" s="25">
        <v>55</v>
      </c>
    </row>
    <row r="116" spans="2:94" x14ac:dyDescent="0.2">
      <c r="B116" s="25" t="str">
        <f t="shared" si="4"/>
      </c>
      <c r="C116" s="25" t="s">
        <v>55</v>
      </c>
      <c r="D116" s="25" t="s">
        <v>3</v>
      </c>
      <c r="E116" s="25">
        <v>1620</v>
      </c>
      <c r="F116" s="25">
        <v>1560</v>
      </c>
      <c r="G116" s="25">
        <v>1699</v>
      </c>
      <c r="H116" s="25">
        <v>1275</v>
      </c>
      <c r="I116" s="25">
        <v>1423</v>
      </c>
      <c r="J116" s="25">
        <v>1593</v>
      </c>
      <c r="K116" s="25">
        <v>1705</v>
      </c>
      <c r="L116" s="25">
        <v>1507</v>
      </c>
      <c r="M116" s="25">
        <v>1595</v>
      </c>
      <c r="N116" s="25">
        <v>1392</v>
      </c>
      <c r="O116" s="25">
        <v>993</v>
      </c>
      <c r="P116" s="25">
        <v>1268</v>
      </c>
      <c r="Q116" s="25">
        <v>1534</v>
      </c>
      <c r="R116" s="25">
        <v>1584</v>
      </c>
      <c r="S116" s="25">
        <v>1501</v>
      </c>
      <c r="T116" s="25">
        <v>1538</v>
      </c>
      <c r="U116" s="25">
        <v>1537</v>
      </c>
      <c r="V116" s="25">
        <v>1039</v>
      </c>
      <c r="W116" s="25">
        <v>1225</v>
      </c>
      <c r="X116" s="25">
        <v>1559</v>
      </c>
      <c r="Y116" s="25">
        <v>1684</v>
      </c>
      <c r="Z116" s="25">
        <v>1527</v>
      </c>
      <c r="AA116" s="25">
        <v>1566</v>
      </c>
      <c r="AB116" s="25">
        <v>1468</v>
      </c>
      <c r="AC116" s="25">
        <v>932</v>
      </c>
      <c r="AD116" s="25">
        <v>1193</v>
      </c>
      <c r="AE116" s="25">
        <v>1499</v>
      </c>
      <c r="AF116" s="25">
        <v>1605</v>
      </c>
      <c r="AG116" s="25">
        <v>1640</v>
      </c>
      <c r="AH116" s="25">
        <v>1696</v>
      </c>
      <c r="AI116" s="25">
        <v>1478</v>
      </c>
      <c r="AJ116" s="25">
        <v>1271</v>
      </c>
      <c r="AK116" s="25">
        <v>1594</v>
      </c>
      <c r="AL116" s="25">
        <v>1856</v>
      </c>
      <c r="AM116" s="25">
        <v>1837</v>
      </c>
      <c r="AN116" s="25">
        <v>1031</v>
      </c>
      <c r="AO116" s="25">
        <v>1504</v>
      </c>
      <c r="AP116" s="25">
        <v>1570</v>
      </c>
      <c r="AQ116" s="25">
        <v>1104</v>
      </c>
      <c r="AR116" s="25">
        <v>1093</v>
      </c>
      <c r="AS116" s="25">
        <v>1777</v>
      </c>
      <c r="AT116" s="25">
        <v>1667</v>
      </c>
      <c r="AU116" s="25">
        <v>1536</v>
      </c>
      <c r="AV116" s="25">
        <v>1525</v>
      </c>
      <c r="AW116" s="25">
        <v>1502</v>
      </c>
      <c r="AX116" s="25">
        <v>1171</v>
      </c>
      <c r="AY116" s="25">
        <v>1372</v>
      </c>
      <c r="AZ116" s="25">
        <v>1675</v>
      </c>
      <c r="BA116" s="25">
        <v>1713</v>
      </c>
      <c r="BB116" s="25">
        <v>1614</v>
      </c>
      <c r="BC116" s="25">
        <v>1581</v>
      </c>
      <c r="BD116" s="25">
        <v>1505</v>
      </c>
      <c r="BE116" s="25">
        <v>1162</v>
      </c>
      <c r="BF116" s="25">
        <v>1373</v>
      </c>
      <c r="BG116" s="25">
        <v>1641</v>
      </c>
      <c r="BH116" s="25">
        <v>1626</v>
      </c>
      <c r="BI116" s="25">
        <v>1583</v>
      </c>
      <c r="BJ116" s="25">
        <v>1619</v>
      </c>
      <c r="BK116" s="25">
        <v>1479</v>
      </c>
      <c r="BL116" s="25">
        <v>1083</v>
      </c>
      <c r="BM116" s="25">
        <v>1302</v>
      </c>
      <c r="BN116" s="25">
        <v>1617</v>
      </c>
      <c r="BO116" s="25">
        <v>1779</v>
      </c>
      <c r="BP116" s="25">
        <v>1956</v>
      </c>
      <c r="BQ116" s="25">
        <v>1963</v>
      </c>
      <c r="BR116" s="25">
        <v>1777</v>
      </c>
      <c r="BS116" s="25">
        <v>1345</v>
      </c>
      <c r="BT116" s="25">
        <v>1527</v>
      </c>
      <c r="BU116" s="25">
        <v>1769</v>
      </c>
      <c r="BV116" s="25">
        <v>1797</v>
      </c>
      <c r="BW116" s="25">
        <v>1707</v>
      </c>
      <c r="BX116" s="25">
        <v>1686</v>
      </c>
      <c r="BY116" s="25">
        <v>1570</v>
      </c>
      <c r="BZ116" s="25">
        <v>1257</v>
      </c>
      <c r="CA116" s="25">
        <v>1411</v>
      </c>
      <c r="CB116" s="25">
        <v>1527</v>
      </c>
      <c r="CC116" s="25">
        <v>1728</v>
      </c>
      <c r="CD116" s="25">
        <v>1710</v>
      </c>
      <c r="CE116" s="25">
        <v>1765</v>
      </c>
      <c r="CF116" s="25">
        <v>1592</v>
      </c>
      <c r="CG116" s="25">
        <v>1234</v>
      </c>
      <c r="CH116" s="25">
        <v>1398</v>
      </c>
      <c r="CI116" s="25">
        <v>1742</v>
      </c>
      <c r="CJ116" s="25">
        <v>1771</v>
      </c>
      <c r="CK116" s="25">
        <v>1521</v>
      </c>
      <c r="CL116" s="25">
        <v>1594</v>
      </c>
      <c r="CM116" s="25">
        <v>1464</v>
      </c>
      <c r="CN116" s="25">
        <v>1144</v>
      </c>
      <c r="CO116" s="25">
        <v>1315</v>
      </c>
      <c r="CP116" s="25">
        <v>1543</v>
      </c>
    </row>
    <row r="117" spans="2:94" x14ac:dyDescent="0.2">
      <c r="B117" s="25" t="str">
        <f t="shared" si="4"/>
      </c>
      <c r="C117" s="25" t="s">
        <v>55</v>
      </c>
      <c r="D117" s="25" t="s">
        <v>4</v>
      </c>
      <c r="E117" s="25">
        <v>329</v>
      </c>
      <c r="F117" s="25">
        <v>357</v>
      </c>
      <c r="G117" s="25">
        <v>353</v>
      </c>
      <c r="H117" s="25">
        <v>241</v>
      </c>
      <c r="I117" s="25">
        <v>330</v>
      </c>
      <c r="J117" s="25">
        <v>376</v>
      </c>
      <c r="K117" s="25">
        <v>352</v>
      </c>
      <c r="L117" s="25">
        <v>289</v>
      </c>
      <c r="M117" s="25">
        <v>297</v>
      </c>
      <c r="N117" s="25">
        <v>338</v>
      </c>
      <c r="O117" s="25">
        <v>194</v>
      </c>
      <c r="P117" s="25">
        <v>225</v>
      </c>
      <c r="Q117" s="25">
        <v>292</v>
      </c>
      <c r="R117" s="25">
        <v>317</v>
      </c>
      <c r="S117" s="25">
        <v>321</v>
      </c>
      <c r="T117" s="25">
        <v>321</v>
      </c>
      <c r="U117" s="25">
        <v>314</v>
      </c>
      <c r="V117" s="25">
        <v>199</v>
      </c>
      <c r="W117" s="25">
        <v>223</v>
      </c>
      <c r="X117" s="25">
        <v>311</v>
      </c>
      <c r="Y117" s="25">
        <v>310</v>
      </c>
      <c r="Z117" s="25">
        <v>285</v>
      </c>
      <c r="AA117" s="25">
        <v>327</v>
      </c>
      <c r="AB117" s="25">
        <v>304</v>
      </c>
      <c r="AC117" s="25">
        <v>173</v>
      </c>
      <c r="AD117" s="25">
        <v>249</v>
      </c>
      <c r="AE117" s="25">
        <v>267</v>
      </c>
      <c r="AF117" s="25">
        <v>289</v>
      </c>
      <c r="AG117" s="25">
        <v>290</v>
      </c>
      <c r="AH117" s="25">
        <v>314</v>
      </c>
      <c r="AI117" s="25">
        <v>345</v>
      </c>
      <c r="AJ117" s="25">
        <v>189</v>
      </c>
      <c r="AK117" s="25">
        <v>260</v>
      </c>
      <c r="AL117" s="25">
        <v>392</v>
      </c>
      <c r="AM117" s="25">
        <v>399</v>
      </c>
      <c r="AN117" s="25">
        <v>185</v>
      </c>
      <c r="AO117" s="25">
        <v>256</v>
      </c>
      <c r="AP117" s="25">
        <v>348</v>
      </c>
      <c r="AQ117" s="25">
        <v>189</v>
      </c>
      <c r="AR117" s="25">
        <v>163</v>
      </c>
      <c r="AS117" s="25">
        <v>356</v>
      </c>
      <c r="AT117" s="25">
        <v>340</v>
      </c>
      <c r="AU117" s="25">
        <v>299</v>
      </c>
      <c r="AV117" s="25">
        <v>287</v>
      </c>
      <c r="AW117" s="25">
        <v>296</v>
      </c>
      <c r="AX117" s="25">
        <v>185</v>
      </c>
      <c r="AY117" s="25">
        <v>222</v>
      </c>
      <c r="AZ117" s="25">
        <v>296</v>
      </c>
      <c r="BA117" s="25">
        <v>270</v>
      </c>
      <c r="BB117" s="25">
        <v>294</v>
      </c>
      <c r="BC117" s="25">
        <v>252</v>
      </c>
      <c r="BD117" s="25">
        <v>285</v>
      </c>
      <c r="BE117" s="25">
        <v>219</v>
      </c>
      <c r="BF117" s="25">
        <v>232</v>
      </c>
      <c r="BG117" s="25">
        <v>302</v>
      </c>
      <c r="BH117" s="25">
        <v>265</v>
      </c>
      <c r="BI117" s="25">
        <v>269</v>
      </c>
      <c r="BJ117" s="25">
        <v>282</v>
      </c>
      <c r="BK117" s="25">
        <v>316</v>
      </c>
      <c r="BL117" s="25">
        <v>200</v>
      </c>
      <c r="BM117" s="25">
        <v>219</v>
      </c>
      <c r="BN117" s="25">
        <v>299</v>
      </c>
      <c r="BO117" s="25">
        <v>290</v>
      </c>
      <c r="BP117" s="25">
        <v>380</v>
      </c>
      <c r="BQ117" s="25">
        <v>355</v>
      </c>
      <c r="BR117" s="25">
        <v>301</v>
      </c>
      <c r="BS117" s="25">
        <v>207</v>
      </c>
      <c r="BT117" s="25">
        <v>240</v>
      </c>
      <c r="BU117" s="25">
        <v>337</v>
      </c>
      <c r="BV117" s="25">
        <v>321</v>
      </c>
      <c r="BW117" s="25">
        <v>284</v>
      </c>
      <c r="BX117" s="25">
        <v>348</v>
      </c>
      <c r="BY117" s="25">
        <v>345</v>
      </c>
      <c r="BZ117" s="25">
        <v>208</v>
      </c>
      <c r="CA117" s="25">
        <v>210</v>
      </c>
      <c r="CB117" s="25">
        <v>271</v>
      </c>
      <c r="CC117" s="25">
        <v>282</v>
      </c>
      <c r="CD117" s="25">
        <v>291</v>
      </c>
      <c r="CE117" s="25">
        <v>309</v>
      </c>
      <c r="CF117" s="25">
        <v>307</v>
      </c>
      <c r="CG117" s="25">
        <v>183</v>
      </c>
      <c r="CH117" s="25">
        <v>238</v>
      </c>
      <c r="CI117" s="25">
        <v>305</v>
      </c>
      <c r="CJ117" s="25">
        <v>297</v>
      </c>
      <c r="CK117" s="25">
        <v>274</v>
      </c>
      <c r="CL117" s="25">
        <v>329</v>
      </c>
      <c r="CM117" s="25">
        <v>310</v>
      </c>
      <c r="CN117" s="25">
        <v>189</v>
      </c>
      <c r="CO117" s="25">
        <v>255</v>
      </c>
      <c r="CP117" s="25">
        <v>327</v>
      </c>
    </row>
    <row r="118" spans="2:94" x14ac:dyDescent="0.2">
      <c r="B118" s="25" t="str">
        <f t="shared" si="4"/>
      </c>
      <c r="C118" s="25" t="s">
        <v>56</v>
      </c>
      <c r="D118" s="25" t="s">
        <v>3</v>
      </c>
      <c r="E118" s="25">
        <v>561</v>
      </c>
      <c r="F118" s="25">
        <v>518</v>
      </c>
      <c r="G118" s="25">
        <v>626</v>
      </c>
      <c r="H118" s="25">
        <v>435</v>
      </c>
      <c r="I118" s="25">
        <v>429</v>
      </c>
      <c r="J118" s="25">
        <v>543</v>
      </c>
      <c r="K118" s="25">
        <v>567</v>
      </c>
      <c r="L118" s="25">
        <v>490</v>
      </c>
      <c r="M118" s="25">
        <v>521</v>
      </c>
      <c r="N118" s="25">
        <v>517</v>
      </c>
      <c r="O118" s="25">
        <v>329</v>
      </c>
      <c r="P118" s="25">
        <v>384</v>
      </c>
      <c r="Q118" s="25">
        <v>456</v>
      </c>
      <c r="R118" s="25">
        <v>527</v>
      </c>
      <c r="S118" s="25">
        <v>503</v>
      </c>
      <c r="T118" s="25">
        <v>537</v>
      </c>
      <c r="U118" s="25">
        <v>616</v>
      </c>
      <c r="V118" s="25">
        <v>363</v>
      </c>
      <c r="W118" s="25">
        <v>366</v>
      </c>
      <c r="X118" s="25">
        <v>490</v>
      </c>
      <c r="Y118" s="25">
        <v>566</v>
      </c>
      <c r="Z118" s="25">
        <v>467</v>
      </c>
      <c r="AA118" s="25">
        <v>490</v>
      </c>
      <c r="AB118" s="25">
        <v>585</v>
      </c>
      <c r="AC118" s="25">
        <v>269</v>
      </c>
      <c r="AD118" s="25">
        <v>309</v>
      </c>
      <c r="AE118" s="25">
        <v>473</v>
      </c>
      <c r="AF118" s="25">
        <v>520</v>
      </c>
      <c r="AG118" s="25">
        <v>516</v>
      </c>
      <c r="AH118" s="25">
        <v>591</v>
      </c>
      <c r="AI118" s="25">
        <v>595</v>
      </c>
      <c r="AJ118" s="25">
        <v>430</v>
      </c>
      <c r="AK118" s="25">
        <v>478</v>
      </c>
      <c r="AL118" s="25">
        <v>664</v>
      </c>
      <c r="AM118" s="25">
        <v>621</v>
      </c>
      <c r="AN118" s="25">
        <v>351</v>
      </c>
      <c r="AO118" s="25">
        <v>408</v>
      </c>
      <c r="AP118" s="25">
        <v>579</v>
      </c>
      <c r="AQ118" s="25">
        <v>342</v>
      </c>
      <c r="AR118" s="25">
        <v>179</v>
      </c>
      <c r="AS118" s="25">
        <v>554</v>
      </c>
      <c r="AT118" s="25">
        <v>557</v>
      </c>
      <c r="AU118" s="25">
        <v>478</v>
      </c>
      <c r="AV118" s="25">
        <v>476</v>
      </c>
      <c r="AW118" s="25">
        <v>562</v>
      </c>
      <c r="AX118" s="25">
        <v>352</v>
      </c>
      <c r="AY118" s="25">
        <v>327</v>
      </c>
      <c r="AZ118" s="25">
        <v>514</v>
      </c>
      <c r="BA118" s="25">
        <v>538</v>
      </c>
      <c r="BB118" s="25">
        <v>493</v>
      </c>
      <c r="BC118" s="25">
        <v>465</v>
      </c>
      <c r="BD118" s="25">
        <v>490</v>
      </c>
      <c r="BE118" s="25">
        <v>317</v>
      </c>
      <c r="BF118" s="25">
        <v>327</v>
      </c>
      <c r="BG118" s="25">
        <v>448</v>
      </c>
      <c r="BH118" s="25">
        <v>494</v>
      </c>
      <c r="BI118" s="25">
        <v>437</v>
      </c>
      <c r="BJ118" s="25">
        <v>453</v>
      </c>
      <c r="BK118" s="25">
        <v>505</v>
      </c>
      <c r="BL118" s="25">
        <v>352</v>
      </c>
      <c r="BM118" s="25">
        <v>308</v>
      </c>
      <c r="BN118" s="25">
        <v>463</v>
      </c>
      <c r="BO118" s="25">
        <v>585</v>
      </c>
      <c r="BP118" s="25">
        <v>629</v>
      </c>
      <c r="BQ118" s="25">
        <v>612</v>
      </c>
      <c r="BR118" s="25">
        <v>673</v>
      </c>
      <c r="BS118" s="25">
        <v>451</v>
      </c>
      <c r="BT118" s="25">
        <v>426</v>
      </c>
      <c r="BU118" s="25">
        <v>502</v>
      </c>
      <c r="BV118" s="25">
        <v>599</v>
      </c>
      <c r="BW118" s="25">
        <v>529</v>
      </c>
      <c r="BX118" s="25">
        <v>485</v>
      </c>
      <c r="BY118" s="25">
        <v>551</v>
      </c>
      <c r="BZ118" s="25">
        <v>369</v>
      </c>
      <c r="CA118" s="25">
        <v>322</v>
      </c>
      <c r="CB118" s="25">
        <v>421</v>
      </c>
      <c r="CC118" s="25">
        <v>473</v>
      </c>
      <c r="CD118" s="25">
        <v>481</v>
      </c>
      <c r="CE118" s="25">
        <v>579</v>
      </c>
      <c r="CF118" s="25">
        <v>569</v>
      </c>
      <c r="CG118" s="25">
        <v>372</v>
      </c>
      <c r="CH118" s="25">
        <v>379</v>
      </c>
      <c r="CI118" s="25">
        <v>496</v>
      </c>
      <c r="CJ118" s="25">
        <v>536</v>
      </c>
      <c r="CK118" s="25">
        <v>430</v>
      </c>
      <c r="CL118" s="25">
        <v>433</v>
      </c>
      <c r="CM118" s="25">
        <v>492</v>
      </c>
      <c r="CN118" s="25">
        <v>314</v>
      </c>
      <c r="CO118" s="25">
        <v>338</v>
      </c>
      <c r="CP118" s="25">
        <v>422</v>
      </c>
    </row>
    <row r="119" spans="2:94" x14ac:dyDescent="0.2">
      <c r="B119" s="25" t="str">
        <f t="shared" si="4"/>
      </c>
      <c r="C119" s="25" t="s">
        <v>56</v>
      </c>
      <c r="D119" s="25" t="s">
        <v>4</v>
      </c>
      <c r="E119" s="25">
        <v>143</v>
      </c>
      <c r="F119" s="25">
        <v>155</v>
      </c>
      <c r="G119" s="25">
        <v>166</v>
      </c>
      <c r="H119" s="25">
        <v>104</v>
      </c>
      <c r="I119" s="25">
        <v>98</v>
      </c>
      <c r="J119" s="25">
        <v>151</v>
      </c>
      <c r="K119" s="25">
        <v>138</v>
      </c>
      <c r="L119" s="25">
        <v>109</v>
      </c>
      <c r="M119" s="25">
        <v>123</v>
      </c>
      <c r="N119" s="25">
        <v>156</v>
      </c>
      <c r="O119" s="25">
        <v>87</v>
      </c>
      <c r="P119" s="25">
        <v>89</v>
      </c>
      <c r="Q119" s="25">
        <v>118</v>
      </c>
      <c r="R119" s="25">
        <v>134</v>
      </c>
      <c r="S119" s="25">
        <v>119</v>
      </c>
      <c r="T119" s="25">
        <v>149</v>
      </c>
      <c r="U119" s="25">
        <v>159</v>
      </c>
      <c r="V119" s="25">
        <v>75</v>
      </c>
      <c r="W119" s="25">
        <v>69</v>
      </c>
      <c r="X119" s="25">
        <v>136</v>
      </c>
      <c r="Y119" s="25">
        <v>135</v>
      </c>
      <c r="Z119" s="25">
        <v>111</v>
      </c>
      <c r="AA119" s="25">
        <v>143</v>
      </c>
      <c r="AB119" s="25">
        <v>134</v>
      </c>
      <c r="AC119" s="25">
        <v>55</v>
      </c>
      <c r="AD119" s="25">
        <v>94</v>
      </c>
      <c r="AE119" s="25">
        <v>111</v>
      </c>
      <c r="AF119" s="25">
        <v>111</v>
      </c>
      <c r="AG119" s="25">
        <v>104</v>
      </c>
      <c r="AH119" s="25">
        <v>126</v>
      </c>
      <c r="AI119" s="25">
        <v>162</v>
      </c>
      <c r="AJ119" s="25">
        <v>75</v>
      </c>
      <c r="AK119" s="25">
        <v>118</v>
      </c>
      <c r="AL119" s="25">
        <v>139</v>
      </c>
      <c r="AM119" s="25">
        <v>173</v>
      </c>
      <c r="AN119" s="25">
        <v>91</v>
      </c>
      <c r="AO119" s="25">
        <v>91</v>
      </c>
      <c r="AP119" s="25">
        <v>165</v>
      </c>
      <c r="AQ119" s="25">
        <v>78</v>
      </c>
      <c r="AR119" s="25">
        <v>40</v>
      </c>
      <c r="AS119" s="25">
        <v>161</v>
      </c>
      <c r="AT119" s="25">
        <v>135</v>
      </c>
      <c r="AU119" s="25">
        <v>121</v>
      </c>
      <c r="AV119" s="25">
        <v>136</v>
      </c>
      <c r="AW119" s="25">
        <v>126</v>
      </c>
      <c r="AX119" s="25">
        <v>65</v>
      </c>
      <c r="AY119" s="25">
        <v>73</v>
      </c>
      <c r="AZ119" s="25">
        <v>102</v>
      </c>
      <c r="BA119" s="25">
        <v>126</v>
      </c>
      <c r="BB119" s="25">
        <v>126</v>
      </c>
      <c r="BC119" s="25">
        <v>105</v>
      </c>
      <c r="BD119" s="25">
        <v>127</v>
      </c>
      <c r="BE119" s="25">
        <v>88</v>
      </c>
      <c r="BF119" s="25">
        <v>90</v>
      </c>
      <c r="BG119" s="25">
        <v>136</v>
      </c>
      <c r="BH119" s="25">
        <v>110</v>
      </c>
      <c r="BI119" s="25">
        <v>110</v>
      </c>
      <c r="BJ119" s="25">
        <v>127</v>
      </c>
      <c r="BK119" s="25">
        <v>132</v>
      </c>
      <c r="BL119" s="25">
        <v>94</v>
      </c>
      <c r="BM119" s="25">
        <v>78</v>
      </c>
      <c r="BN119" s="25">
        <v>107</v>
      </c>
      <c r="BO119" s="25">
        <v>130</v>
      </c>
      <c r="BP119" s="25">
        <v>165</v>
      </c>
      <c r="BQ119" s="25">
        <v>152</v>
      </c>
      <c r="BR119" s="25">
        <v>137</v>
      </c>
      <c r="BS119" s="25">
        <v>91</v>
      </c>
      <c r="BT119" s="25">
        <v>81</v>
      </c>
      <c r="BU119" s="25">
        <v>144</v>
      </c>
      <c r="BV119" s="25">
        <v>130</v>
      </c>
      <c r="BW119" s="25">
        <v>101</v>
      </c>
      <c r="BX119" s="25">
        <v>149</v>
      </c>
      <c r="BY119" s="25">
        <v>162</v>
      </c>
      <c r="BZ119" s="25">
        <v>96</v>
      </c>
      <c r="CA119" s="25">
        <v>72</v>
      </c>
      <c r="CB119" s="25">
        <v>109</v>
      </c>
      <c r="CC119" s="25">
        <v>110</v>
      </c>
      <c r="CD119" s="25">
        <v>107</v>
      </c>
      <c r="CE119" s="25">
        <v>126</v>
      </c>
      <c r="CF119" s="25">
        <v>136</v>
      </c>
      <c r="CG119" s="25">
        <v>91</v>
      </c>
      <c r="CH119" s="25">
        <v>101</v>
      </c>
      <c r="CI119" s="25">
        <v>139</v>
      </c>
      <c r="CJ119" s="25">
        <v>125</v>
      </c>
      <c r="CK119" s="25">
        <v>104</v>
      </c>
      <c r="CL119" s="25">
        <v>145</v>
      </c>
      <c r="CM119" s="25">
        <v>142</v>
      </c>
      <c r="CN119" s="25">
        <v>79</v>
      </c>
      <c r="CO119" s="25">
        <v>101</v>
      </c>
      <c r="CP119" s="25">
        <v>136</v>
      </c>
    </row>
    <row r="120" spans="2:94" x14ac:dyDescent="0.2">
      <c r="B120" s="25" t="str">
        <f t="shared" si="4"/>
      </c>
      <c r="C120" s="25" t="s">
        <v>57</v>
      </c>
      <c r="D120" s="25" t="s">
        <v>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0</v>
      </c>
      <c r="AM120" s="25">
        <v>0</v>
      </c>
      <c r="AN120" s="25">
        <v>0</v>
      </c>
      <c r="AO120" s="25">
        <v>0</v>
      </c>
      <c r="AP120" s="25">
        <v>0</v>
      </c>
      <c r="AQ120" s="25">
        <v>0</v>
      </c>
      <c r="AR120" s="25">
        <v>0</v>
      </c>
      <c r="AS120" s="25">
        <v>0</v>
      </c>
      <c r="AT120" s="25">
        <v>0</v>
      </c>
      <c r="AU120" s="25">
        <v>0</v>
      </c>
      <c r="AV120" s="25">
        <v>0</v>
      </c>
      <c r="AW120" s="25">
        <v>0</v>
      </c>
      <c r="AX120" s="25">
        <v>0</v>
      </c>
      <c r="AY120" s="25">
        <v>0</v>
      </c>
      <c r="AZ120" s="25">
        <v>0</v>
      </c>
      <c r="BA120" s="25">
        <v>0</v>
      </c>
      <c r="BB120" s="25">
        <v>0</v>
      </c>
      <c r="BC120" s="25">
        <v>0</v>
      </c>
      <c r="BD120" s="25">
        <v>0</v>
      </c>
      <c r="BE120" s="25">
        <v>0</v>
      </c>
      <c r="BF120" s="25">
        <v>0</v>
      </c>
      <c r="BG120" s="25">
        <v>0</v>
      </c>
      <c r="BH120" s="25">
        <v>0</v>
      </c>
      <c r="BI120" s="25">
        <v>0</v>
      </c>
      <c r="BJ120" s="25">
        <v>0</v>
      </c>
      <c r="BK120" s="25">
        <v>0</v>
      </c>
      <c r="BL120" s="25">
        <v>0</v>
      </c>
      <c r="BM120" s="25">
        <v>0</v>
      </c>
      <c r="BN120" s="25">
        <v>0</v>
      </c>
      <c r="BO120" s="25">
        <v>0</v>
      </c>
      <c r="BP120" s="25">
        <v>0</v>
      </c>
      <c r="BQ120" s="25">
        <v>0</v>
      </c>
      <c r="BR120" s="25">
        <v>0</v>
      </c>
      <c r="BS120" s="25">
        <v>0</v>
      </c>
      <c r="BT120" s="25">
        <v>0</v>
      </c>
      <c r="BU120" s="25">
        <v>0</v>
      </c>
      <c r="BV120" s="25">
        <v>0</v>
      </c>
      <c r="BW120" s="25">
        <v>0</v>
      </c>
      <c r="BX120" s="25">
        <v>0</v>
      </c>
      <c r="BY120" s="25">
        <v>0</v>
      </c>
      <c r="BZ120" s="25">
        <v>0</v>
      </c>
      <c r="CA120" s="25">
        <v>0</v>
      </c>
      <c r="CB120" s="25">
        <v>0</v>
      </c>
      <c r="CC120" s="25">
        <v>0</v>
      </c>
      <c r="CD120" s="25">
        <v>0</v>
      </c>
      <c r="CE120" s="25">
        <v>0</v>
      </c>
      <c r="CF120" s="25">
        <v>0</v>
      </c>
      <c r="CG120" s="25">
        <v>0</v>
      </c>
      <c r="CH120" s="25">
        <v>0</v>
      </c>
      <c r="CI120" s="25">
        <v>0</v>
      </c>
      <c r="CJ120" s="25">
        <v>0</v>
      </c>
      <c r="CK120" s="25">
        <v>0</v>
      </c>
      <c r="CL120" s="25">
        <v>0</v>
      </c>
      <c r="CM120" s="25">
        <v>0</v>
      </c>
      <c r="CN120" s="25">
        <v>0</v>
      </c>
      <c r="CO120" s="25">
        <v>0</v>
      </c>
      <c r="CP120" s="25">
        <v>0</v>
      </c>
    </row>
    <row r="121" spans="2:94" x14ac:dyDescent="0.2">
      <c r="B121" s="25" t="str">
        <f t="shared" si="4"/>
      </c>
      <c r="C121" s="25" t="s">
        <v>57</v>
      </c>
      <c r="D121" s="25" t="s">
        <v>4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5">
        <v>0</v>
      </c>
      <c r="AS121" s="25">
        <v>4</v>
      </c>
      <c r="AT121" s="25">
        <v>1</v>
      </c>
      <c r="AU121" s="25">
        <v>2</v>
      </c>
      <c r="AV121" s="25">
        <v>0</v>
      </c>
      <c r="AW121" s="25">
        <v>0</v>
      </c>
      <c r="AX121" s="25">
        <v>0</v>
      </c>
      <c r="AY121" s="25">
        <v>0</v>
      </c>
      <c r="AZ121" s="25">
        <v>0</v>
      </c>
      <c r="BA121" s="25">
        <v>0</v>
      </c>
      <c r="BB121" s="25">
        <v>0</v>
      </c>
      <c r="BC121" s="25">
        <v>0</v>
      </c>
      <c r="BD121" s="25">
        <v>0</v>
      </c>
      <c r="BE121" s="25">
        <v>0</v>
      </c>
      <c r="BF121" s="25">
        <v>1</v>
      </c>
      <c r="BG121" s="25">
        <v>0</v>
      </c>
      <c r="BH121" s="25">
        <v>0</v>
      </c>
      <c r="BI121" s="25">
        <v>0</v>
      </c>
      <c r="BJ121" s="25">
        <v>0</v>
      </c>
      <c r="BK121" s="25">
        <v>0</v>
      </c>
      <c r="BL121" s="25">
        <v>1</v>
      </c>
      <c r="BM121" s="25">
        <v>0</v>
      </c>
      <c r="BN121" s="25">
        <v>0</v>
      </c>
      <c r="BO121" s="25">
        <v>0</v>
      </c>
      <c r="BP121" s="25">
        <v>0</v>
      </c>
      <c r="BQ121" s="25">
        <v>0</v>
      </c>
      <c r="BR121" s="25">
        <v>0</v>
      </c>
      <c r="BS121" s="25">
        <v>0</v>
      </c>
      <c r="BT121" s="25">
        <v>1</v>
      </c>
      <c r="BU121" s="25">
        <v>0</v>
      </c>
      <c r="BV121" s="25">
        <v>0</v>
      </c>
      <c r="BW121" s="25">
        <v>0</v>
      </c>
      <c r="BX121" s="25">
        <v>0</v>
      </c>
      <c r="BY121" s="25">
        <v>0</v>
      </c>
      <c r="BZ121" s="25">
        <v>0</v>
      </c>
      <c r="CA121" s="25">
        <v>0</v>
      </c>
      <c r="CB121" s="25">
        <v>0</v>
      </c>
      <c r="CC121" s="25">
        <v>0</v>
      </c>
      <c r="CD121" s="25">
        <v>0</v>
      </c>
      <c r="CE121" s="25">
        <v>0</v>
      </c>
      <c r="CF121" s="25">
        <v>0</v>
      </c>
      <c r="CG121" s="25">
        <v>0</v>
      </c>
      <c r="CH121" s="25">
        <v>0</v>
      </c>
      <c r="CI121" s="25">
        <v>0</v>
      </c>
      <c r="CJ121" s="25">
        <v>0</v>
      </c>
      <c r="CK121" s="25">
        <v>0</v>
      </c>
      <c r="CL121" s="25">
        <v>0</v>
      </c>
      <c r="CM121" s="25">
        <v>0</v>
      </c>
      <c r="CN121" s="25">
        <v>0</v>
      </c>
      <c r="CO121" s="25">
        <v>0</v>
      </c>
      <c r="CP121" s="25">
        <v>0</v>
      </c>
    </row>
    <row r="122" spans="2:94" x14ac:dyDescent="0.2">
      <c r="B122" s="25" t="str">
        <f t="shared" si="4"/>
      </c>
      <c r="C122" s="25" t="s">
        <v>58</v>
      </c>
      <c r="D122" s="25" t="s">
        <v>3</v>
      </c>
      <c r="E122" s="25">
        <v>1059</v>
      </c>
      <c r="F122" s="25">
        <v>1042</v>
      </c>
      <c r="G122" s="25">
        <v>1073</v>
      </c>
      <c r="H122" s="25">
        <v>840</v>
      </c>
      <c r="I122" s="25">
        <v>994</v>
      </c>
      <c r="J122" s="25">
        <v>1050</v>
      </c>
      <c r="K122" s="25">
        <v>1138</v>
      </c>
      <c r="L122" s="25">
        <v>1017</v>
      </c>
      <c r="M122" s="25">
        <v>1074</v>
      </c>
      <c r="N122" s="25">
        <v>875</v>
      </c>
      <c r="O122" s="25">
        <v>664</v>
      </c>
      <c r="P122" s="25">
        <v>884</v>
      </c>
      <c r="Q122" s="25">
        <v>1078</v>
      </c>
      <c r="R122" s="25">
        <v>1057</v>
      </c>
      <c r="S122" s="25">
        <v>998</v>
      </c>
      <c r="T122" s="25">
        <v>1001</v>
      </c>
      <c r="U122" s="25">
        <v>921</v>
      </c>
      <c r="V122" s="25">
        <v>676</v>
      </c>
      <c r="W122" s="25">
        <v>859</v>
      </c>
      <c r="X122" s="25">
        <v>1069</v>
      </c>
      <c r="Y122" s="25">
        <v>1118</v>
      </c>
      <c r="Z122" s="25">
        <v>1060</v>
      </c>
      <c r="AA122" s="25">
        <v>1076</v>
      </c>
      <c r="AB122" s="25">
        <v>883</v>
      </c>
      <c r="AC122" s="25">
        <v>663</v>
      </c>
      <c r="AD122" s="25">
        <v>884</v>
      </c>
      <c r="AE122" s="25">
        <v>1026</v>
      </c>
      <c r="AF122" s="25">
        <v>1085</v>
      </c>
      <c r="AG122" s="25">
        <v>1124</v>
      </c>
      <c r="AH122" s="25">
        <v>1105</v>
      </c>
      <c r="AI122" s="25">
        <v>883</v>
      </c>
      <c r="AJ122" s="25">
        <v>841</v>
      </c>
      <c r="AK122" s="25">
        <v>1116</v>
      </c>
      <c r="AL122" s="25">
        <v>1192</v>
      </c>
      <c r="AM122" s="25">
        <v>1216</v>
      </c>
      <c r="AN122" s="25">
        <v>680</v>
      </c>
      <c r="AO122" s="25">
        <v>1096</v>
      </c>
      <c r="AP122" s="25">
        <v>991</v>
      </c>
      <c r="AQ122" s="25">
        <v>762</v>
      </c>
      <c r="AR122" s="25">
        <v>914</v>
      </c>
      <c r="AS122" s="25">
        <v>1223</v>
      </c>
      <c r="AT122" s="25">
        <v>1110</v>
      </c>
      <c r="AU122" s="25">
        <v>1058</v>
      </c>
      <c r="AV122" s="25">
        <v>1049</v>
      </c>
      <c r="AW122" s="25">
        <v>940</v>
      </c>
      <c r="AX122" s="25">
        <v>819</v>
      </c>
      <c r="AY122" s="25">
        <v>1045</v>
      </c>
      <c r="AZ122" s="25">
        <v>1161</v>
      </c>
      <c r="BA122" s="25">
        <v>1175</v>
      </c>
      <c r="BB122" s="25">
        <v>1121</v>
      </c>
      <c r="BC122" s="25">
        <v>1116</v>
      </c>
      <c r="BD122" s="25">
        <v>1015</v>
      </c>
      <c r="BE122" s="25">
        <v>845</v>
      </c>
      <c r="BF122" s="25">
        <v>1046</v>
      </c>
      <c r="BG122" s="25">
        <v>1193</v>
      </c>
      <c r="BH122" s="25">
        <v>1132</v>
      </c>
      <c r="BI122" s="25">
        <v>1146</v>
      </c>
      <c r="BJ122" s="25">
        <v>1166</v>
      </c>
      <c r="BK122" s="25">
        <v>974</v>
      </c>
      <c r="BL122" s="25">
        <v>731</v>
      </c>
      <c r="BM122" s="25">
        <v>994</v>
      </c>
      <c r="BN122" s="25">
        <v>1154</v>
      </c>
      <c r="BO122" s="25">
        <v>1194</v>
      </c>
      <c r="BP122" s="25">
        <v>1327</v>
      </c>
      <c r="BQ122" s="25">
        <v>1351</v>
      </c>
      <c r="BR122" s="25">
        <v>1104</v>
      </c>
      <c r="BS122" s="25">
        <v>894</v>
      </c>
      <c r="BT122" s="25">
        <v>1101</v>
      </c>
      <c r="BU122" s="25">
        <v>1267</v>
      </c>
      <c r="BV122" s="25">
        <v>1198</v>
      </c>
      <c r="BW122" s="25">
        <v>1178</v>
      </c>
      <c r="BX122" s="25">
        <v>1201</v>
      </c>
      <c r="BY122" s="25">
        <v>1019</v>
      </c>
      <c r="BZ122" s="25">
        <v>888</v>
      </c>
      <c r="CA122" s="25">
        <v>1089</v>
      </c>
      <c r="CB122" s="25">
        <v>1106</v>
      </c>
      <c r="CC122" s="25">
        <v>1255</v>
      </c>
      <c r="CD122" s="25">
        <v>1229</v>
      </c>
      <c r="CE122" s="25">
        <v>1186</v>
      </c>
      <c r="CF122" s="25">
        <v>1023</v>
      </c>
      <c r="CG122" s="25">
        <v>862</v>
      </c>
      <c r="CH122" s="25">
        <v>1019</v>
      </c>
      <c r="CI122" s="25">
        <v>1246</v>
      </c>
      <c r="CJ122" s="25">
        <v>1235</v>
      </c>
      <c r="CK122" s="25">
        <v>1091</v>
      </c>
      <c r="CL122" s="25">
        <v>1161</v>
      </c>
      <c r="CM122" s="25">
        <v>972</v>
      </c>
      <c r="CN122" s="25">
        <v>830</v>
      </c>
      <c r="CO122" s="25">
        <v>977</v>
      </c>
      <c r="CP122" s="25">
        <v>1121</v>
      </c>
    </row>
    <row r="123" spans="2:94" x14ac:dyDescent="0.2">
      <c r="B123" s="25" t="str">
        <f t="shared" si="4"/>
      </c>
      <c r="C123" s="25" t="s">
        <v>58</v>
      </c>
      <c r="D123" s="25" t="s">
        <v>4</v>
      </c>
      <c r="E123" s="25">
        <v>186</v>
      </c>
      <c r="F123" s="25">
        <v>202</v>
      </c>
      <c r="G123" s="25">
        <v>187</v>
      </c>
      <c r="H123" s="25">
        <v>137</v>
      </c>
      <c r="I123" s="25">
        <v>232</v>
      </c>
      <c r="J123" s="25">
        <v>225</v>
      </c>
      <c r="K123" s="25">
        <v>214</v>
      </c>
      <c r="L123" s="25">
        <v>180</v>
      </c>
      <c r="M123" s="25">
        <v>174</v>
      </c>
      <c r="N123" s="25">
        <v>182</v>
      </c>
      <c r="O123" s="25">
        <v>107</v>
      </c>
      <c r="P123" s="25">
        <v>136</v>
      </c>
      <c r="Q123" s="25">
        <v>174</v>
      </c>
      <c r="R123" s="25">
        <v>183</v>
      </c>
      <c r="S123" s="25">
        <v>202</v>
      </c>
      <c r="T123" s="25">
        <v>172</v>
      </c>
      <c r="U123" s="25">
        <v>155</v>
      </c>
      <c r="V123" s="25">
        <v>124</v>
      </c>
      <c r="W123" s="25">
        <v>154</v>
      </c>
      <c r="X123" s="25">
        <v>175</v>
      </c>
      <c r="Y123" s="25">
        <v>175</v>
      </c>
      <c r="Z123" s="25">
        <v>174</v>
      </c>
      <c r="AA123" s="25">
        <v>184</v>
      </c>
      <c r="AB123" s="25">
        <v>170</v>
      </c>
      <c r="AC123" s="25">
        <v>118</v>
      </c>
      <c r="AD123" s="25">
        <v>155</v>
      </c>
      <c r="AE123" s="25">
        <v>156</v>
      </c>
      <c r="AF123" s="25">
        <v>178</v>
      </c>
      <c r="AG123" s="25">
        <v>186</v>
      </c>
      <c r="AH123" s="25">
        <v>188</v>
      </c>
      <c r="AI123" s="25">
        <v>183</v>
      </c>
      <c r="AJ123" s="25">
        <v>114</v>
      </c>
      <c r="AK123" s="25">
        <v>142</v>
      </c>
      <c r="AL123" s="25">
        <v>253</v>
      </c>
      <c r="AM123" s="25">
        <v>226</v>
      </c>
      <c r="AN123" s="25">
        <v>94</v>
      </c>
      <c r="AO123" s="25">
        <v>165</v>
      </c>
      <c r="AP123" s="25">
        <v>183</v>
      </c>
      <c r="AQ123" s="25">
        <v>111</v>
      </c>
      <c r="AR123" s="25">
        <v>123</v>
      </c>
      <c r="AS123" s="25">
        <v>191</v>
      </c>
      <c r="AT123" s="25">
        <v>204</v>
      </c>
      <c r="AU123" s="25">
        <v>176</v>
      </c>
      <c r="AV123" s="25">
        <v>151</v>
      </c>
      <c r="AW123" s="25">
        <v>170</v>
      </c>
      <c r="AX123" s="25">
        <v>120</v>
      </c>
      <c r="AY123" s="25">
        <v>149</v>
      </c>
      <c r="AZ123" s="25">
        <v>194</v>
      </c>
      <c r="BA123" s="25">
        <v>144</v>
      </c>
      <c r="BB123" s="25">
        <v>168</v>
      </c>
      <c r="BC123" s="25">
        <v>147</v>
      </c>
      <c r="BD123" s="25">
        <v>158</v>
      </c>
      <c r="BE123" s="25">
        <v>131</v>
      </c>
      <c r="BF123" s="25">
        <v>141</v>
      </c>
      <c r="BG123" s="25">
        <v>166</v>
      </c>
      <c r="BH123" s="25">
        <v>155</v>
      </c>
      <c r="BI123" s="25">
        <v>159</v>
      </c>
      <c r="BJ123" s="25">
        <v>155</v>
      </c>
      <c r="BK123" s="25">
        <v>184</v>
      </c>
      <c r="BL123" s="25">
        <v>105</v>
      </c>
      <c r="BM123" s="25">
        <v>141</v>
      </c>
      <c r="BN123" s="25">
        <v>192</v>
      </c>
      <c r="BO123" s="25">
        <v>160</v>
      </c>
      <c r="BP123" s="25">
        <v>215</v>
      </c>
      <c r="BQ123" s="25">
        <v>203</v>
      </c>
      <c r="BR123" s="25">
        <v>164</v>
      </c>
      <c r="BS123" s="25">
        <v>116</v>
      </c>
      <c r="BT123" s="25">
        <v>158</v>
      </c>
      <c r="BU123" s="25">
        <v>193</v>
      </c>
      <c r="BV123" s="25">
        <v>191</v>
      </c>
      <c r="BW123" s="25">
        <v>183</v>
      </c>
      <c r="BX123" s="25">
        <v>199</v>
      </c>
      <c r="BY123" s="25">
        <v>183</v>
      </c>
      <c r="BZ123" s="25">
        <v>112</v>
      </c>
      <c r="CA123" s="25">
        <v>138</v>
      </c>
      <c r="CB123" s="25">
        <v>162</v>
      </c>
      <c r="CC123" s="25">
        <v>172</v>
      </c>
      <c r="CD123" s="25">
        <v>184</v>
      </c>
      <c r="CE123" s="25">
        <v>183</v>
      </c>
      <c r="CF123" s="25">
        <v>171</v>
      </c>
      <c r="CG123" s="25">
        <v>92</v>
      </c>
      <c r="CH123" s="25">
        <v>137</v>
      </c>
      <c r="CI123" s="25">
        <v>166</v>
      </c>
      <c r="CJ123" s="25">
        <v>172</v>
      </c>
      <c r="CK123" s="25">
        <v>170</v>
      </c>
      <c r="CL123" s="25">
        <v>184</v>
      </c>
      <c r="CM123" s="25">
        <v>168</v>
      </c>
      <c r="CN123" s="25">
        <v>110</v>
      </c>
      <c r="CO123" s="25">
        <v>154</v>
      </c>
      <c r="CP123" s="25">
        <v>191</v>
      </c>
    </row>
    <row r="124" spans="2:94" x14ac:dyDescent="0.2">
      <c r="B124" s="25" t="str">
        <f t="shared" si="4"/>
      </c>
      <c r="C124" s="25" t="s">
        <v>1042</v>
      </c>
      <c r="D124" s="25" t="s">
        <v>3</v>
      </c>
      <c r="E124" s="25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</v>
      </c>
      <c r="AW124" s="25">
        <v>0</v>
      </c>
      <c r="AX124" s="25">
        <v>0</v>
      </c>
      <c r="AY124" s="25">
        <v>0</v>
      </c>
      <c r="AZ124" s="25">
        <v>0</v>
      </c>
      <c r="BA124" s="25">
        <v>0</v>
      </c>
      <c r="BB124" s="25">
        <v>0</v>
      </c>
      <c r="BC124" s="25">
        <v>0</v>
      </c>
      <c r="BD124" s="25">
        <v>0</v>
      </c>
      <c r="BE124" s="25">
        <v>0</v>
      </c>
      <c r="BF124" s="25">
        <v>0</v>
      </c>
      <c r="BG124" s="25">
        <v>0</v>
      </c>
      <c r="BH124" s="25">
        <v>0</v>
      </c>
      <c r="BI124" s="25">
        <v>0</v>
      </c>
      <c r="BJ124" s="25">
        <v>0</v>
      </c>
      <c r="BK124" s="25">
        <v>0</v>
      </c>
      <c r="BL124" s="25">
        <v>0</v>
      </c>
      <c r="BM124" s="25">
        <v>0</v>
      </c>
      <c r="BN124" s="25">
        <v>0</v>
      </c>
      <c r="BO124" s="25">
        <v>0</v>
      </c>
      <c r="BP124" s="25">
        <v>0</v>
      </c>
      <c r="BQ124" s="25">
        <v>0</v>
      </c>
      <c r="BR124" s="25">
        <v>0</v>
      </c>
      <c r="BS124" s="25">
        <v>0</v>
      </c>
      <c r="BT124" s="25">
        <v>0</v>
      </c>
      <c r="BU124" s="25">
        <v>0</v>
      </c>
      <c r="BV124" s="25">
        <v>0</v>
      </c>
      <c r="BW124" s="25">
        <v>0</v>
      </c>
      <c r="BX124" s="25">
        <v>0</v>
      </c>
      <c r="BY124" s="25">
        <v>0</v>
      </c>
      <c r="BZ124" s="25">
        <v>0</v>
      </c>
      <c r="CA124" s="25">
        <v>0</v>
      </c>
      <c r="CB124" s="25">
        <v>0</v>
      </c>
      <c r="CC124" s="25">
        <v>0</v>
      </c>
      <c r="CD124" s="25">
        <v>0</v>
      </c>
      <c r="CE124" s="25">
        <v>0</v>
      </c>
      <c r="CF124" s="25">
        <v>0</v>
      </c>
      <c r="CG124" s="25">
        <v>0</v>
      </c>
      <c r="CH124" s="25">
        <v>0</v>
      </c>
      <c r="CI124" s="25">
        <v>0</v>
      </c>
      <c r="CJ124" s="25">
        <v>0</v>
      </c>
      <c r="CK124" s="25">
        <v>0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</row>
    <row r="125" spans="2:94" x14ac:dyDescent="0.2">
      <c r="B125" s="25" t="str">
        <f t="shared" si="4"/>
      </c>
      <c r="C125" s="25" t="s">
        <v>1042</v>
      </c>
      <c r="D125" s="25" t="s">
        <v>4</v>
      </c>
      <c r="E125" s="25">
        <v>20</v>
      </c>
      <c r="F125" s="25">
        <v>12</v>
      </c>
      <c r="G125" s="25">
        <v>18</v>
      </c>
      <c r="H125" s="25">
        <v>8</v>
      </c>
      <c r="I125" s="25">
        <v>18</v>
      </c>
      <c r="J125" s="25">
        <v>18</v>
      </c>
      <c r="K125" s="25">
        <v>19</v>
      </c>
      <c r="L125" s="25">
        <v>11</v>
      </c>
      <c r="M125" s="25">
        <v>16</v>
      </c>
      <c r="N125" s="25">
        <v>17</v>
      </c>
      <c r="O125" s="25">
        <v>10</v>
      </c>
      <c r="P125" s="25">
        <v>14</v>
      </c>
      <c r="Q125" s="25">
        <v>14</v>
      </c>
      <c r="R125" s="25">
        <v>18</v>
      </c>
      <c r="S125" s="25">
        <v>12</v>
      </c>
      <c r="T125" s="25">
        <v>21</v>
      </c>
      <c r="U125" s="25">
        <v>18</v>
      </c>
      <c r="V125" s="25">
        <v>11</v>
      </c>
      <c r="W125" s="25">
        <v>11</v>
      </c>
      <c r="X125" s="25">
        <v>27</v>
      </c>
      <c r="Y125" s="25">
        <v>27</v>
      </c>
      <c r="Z125" s="25">
        <v>16</v>
      </c>
      <c r="AA125" s="25">
        <v>14</v>
      </c>
      <c r="AB125" s="25">
        <v>21</v>
      </c>
      <c r="AC125" s="25">
        <v>7</v>
      </c>
      <c r="AD125" s="25">
        <v>11</v>
      </c>
      <c r="AE125" s="25">
        <v>26</v>
      </c>
      <c r="AF125" s="25">
        <v>16</v>
      </c>
      <c r="AG125" s="25">
        <v>16</v>
      </c>
      <c r="AH125" s="25">
        <v>21</v>
      </c>
      <c r="AI125" s="25">
        <v>32</v>
      </c>
      <c r="AJ125" s="25">
        <v>19</v>
      </c>
      <c r="AK125" s="25">
        <v>15</v>
      </c>
      <c r="AL125" s="25">
        <v>18</v>
      </c>
      <c r="AM125" s="25">
        <v>22</v>
      </c>
      <c r="AN125" s="25">
        <v>12</v>
      </c>
      <c r="AO125" s="25">
        <v>30</v>
      </c>
      <c r="AP125" s="25">
        <v>23</v>
      </c>
      <c r="AQ125" s="25">
        <v>13</v>
      </c>
      <c r="AR125" s="25">
        <v>9</v>
      </c>
      <c r="AS125" s="25">
        <v>38</v>
      </c>
      <c r="AT125" s="25">
        <v>19</v>
      </c>
      <c r="AU125" s="25">
        <v>24</v>
      </c>
      <c r="AV125" s="25">
        <v>22</v>
      </c>
      <c r="AW125" s="25">
        <v>20</v>
      </c>
      <c r="AX125" s="25">
        <v>14</v>
      </c>
      <c r="AY125" s="25">
        <v>17</v>
      </c>
      <c r="AZ125" s="25">
        <v>24</v>
      </c>
      <c r="BA125" s="25">
        <v>22</v>
      </c>
      <c r="BB125" s="25">
        <v>21</v>
      </c>
      <c r="BC125" s="25">
        <v>19</v>
      </c>
      <c r="BD125" s="25">
        <v>23</v>
      </c>
      <c r="BE125" s="25">
        <v>11</v>
      </c>
      <c r="BF125" s="25">
        <v>14</v>
      </c>
      <c r="BG125" s="25">
        <v>21</v>
      </c>
      <c r="BH125" s="25">
        <v>20</v>
      </c>
      <c r="BI125" s="25">
        <v>25</v>
      </c>
      <c r="BJ125" s="25">
        <v>23</v>
      </c>
      <c r="BK125" s="25">
        <v>20</v>
      </c>
      <c r="BL125" s="25">
        <v>10</v>
      </c>
      <c r="BM125" s="25">
        <v>14</v>
      </c>
      <c r="BN125" s="25">
        <v>26</v>
      </c>
      <c r="BO125" s="25">
        <v>22</v>
      </c>
      <c r="BP125" s="25">
        <v>20</v>
      </c>
      <c r="BQ125" s="25">
        <v>28</v>
      </c>
      <c r="BR125" s="25">
        <v>23</v>
      </c>
      <c r="BS125" s="25">
        <v>3</v>
      </c>
      <c r="BT125" s="25">
        <v>14</v>
      </c>
      <c r="BU125" s="25">
        <v>24</v>
      </c>
      <c r="BV125" s="25">
        <v>20</v>
      </c>
      <c r="BW125" s="25">
        <v>24</v>
      </c>
      <c r="BX125" s="25">
        <v>30</v>
      </c>
      <c r="BY125" s="25">
        <v>31</v>
      </c>
      <c r="BZ125" s="25">
        <v>8</v>
      </c>
      <c r="CA125" s="25">
        <v>23</v>
      </c>
      <c r="CB125" s="25">
        <v>18</v>
      </c>
      <c r="CC125" s="25">
        <v>19</v>
      </c>
      <c r="CD125" s="25">
        <v>19</v>
      </c>
      <c r="CE125" s="25">
        <v>24</v>
      </c>
      <c r="CF125" s="25">
        <v>26</v>
      </c>
      <c r="CG125" s="25">
        <v>11</v>
      </c>
      <c r="CH125" s="25">
        <v>13</v>
      </c>
      <c r="CI125" s="25">
        <v>28</v>
      </c>
      <c r="CJ125" s="25">
        <v>34</v>
      </c>
      <c r="CK125" s="25">
        <v>30</v>
      </c>
      <c r="CL125" s="25">
        <v>42</v>
      </c>
      <c r="CM125" s="25">
        <v>42</v>
      </c>
      <c r="CN125" s="25">
        <v>17</v>
      </c>
      <c r="CO125" s="25">
        <v>16</v>
      </c>
      <c r="CP125" s="25">
        <v>39</v>
      </c>
    </row>
    <row r="126" spans="2:94" x14ac:dyDescent="0.2">
      <c r="B126" s="25" t="str">
        <f t="shared" si="4"/>
      </c>
      <c r="C126" s="25" t="s">
        <v>1043</v>
      </c>
      <c r="D126" s="25" t="s">
        <v>3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V126" s="25">
        <v>0</v>
      </c>
      <c r="AW126" s="25">
        <v>0</v>
      </c>
      <c r="AX126" s="25">
        <v>0</v>
      </c>
      <c r="AY126" s="25">
        <v>0</v>
      </c>
      <c r="AZ126" s="25">
        <v>0</v>
      </c>
      <c r="BA126" s="25">
        <v>0</v>
      </c>
      <c r="BB126" s="25">
        <v>0</v>
      </c>
      <c r="BC126" s="25">
        <v>0</v>
      </c>
      <c r="BD126" s="25">
        <v>0</v>
      </c>
      <c r="BE126" s="25">
        <v>0</v>
      </c>
      <c r="BF126" s="25">
        <v>0</v>
      </c>
      <c r="BG126" s="25">
        <v>0</v>
      </c>
      <c r="BH126" s="25">
        <v>0</v>
      </c>
      <c r="BI126" s="25">
        <v>0</v>
      </c>
      <c r="BJ126" s="25">
        <v>0</v>
      </c>
      <c r="BK126" s="25">
        <v>0</v>
      </c>
      <c r="BL126" s="25">
        <v>0</v>
      </c>
      <c r="BM126" s="25">
        <v>0</v>
      </c>
      <c r="BN126" s="25">
        <v>0</v>
      </c>
      <c r="BO126" s="25">
        <v>0</v>
      </c>
      <c r="BP126" s="25">
        <v>0</v>
      </c>
      <c r="BQ126" s="25">
        <v>0</v>
      </c>
      <c r="BR126" s="25">
        <v>0</v>
      </c>
      <c r="BS126" s="25">
        <v>0</v>
      </c>
      <c r="BT126" s="25">
        <v>0</v>
      </c>
      <c r="BU126" s="25">
        <v>0</v>
      </c>
      <c r="BV126" s="25">
        <v>0</v>
      </c>
      <c r="BW126" s="25">
        <v>0</v>
      </c>
      <c r="BX126" s="25">
        <v>0</v>
      </c>
      <c r="BY126" s="25">
        <v>0</v>
      </c>
      <c r="BZ126" s="25">
        <v>0</v>
      </c>
      <c r="CA126" s="25">
        <v>0</v>
      </c>
      <c r="CB126" s="25">
        <v>0</v>
      </c>
      <c r="CC126" s="25">
        <v>0</v>
      </c>
      <c r="CD126" s="25">
        <v>0</v>
      </c>
      <c r="CE126" s="25">
        <v>0</v>
      </c>
      <c r="CF126" s="25">
        <v>0</v>
      </c>
      <c r="CG126" s="25">
        <v>0</v>
      </c>
      <c r="CH126" s="25">
        <v>0</v>
      </c>
      <c r="CI126" s="25">
        <v>0</v>
      </c>
      <c r="CJ126" s="25">
        <v>0</v>
      </c>
      <c r="CK126" s="25">
        <v>0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</row>
    <row r="127" spans="2:94" x14ac:dyDescent="0.2">
      <c r="B127" s="25" t="str">
        <f t="shared" si="4"/>
      </c>
      <c r="C127" s="25" t="s">
        <v>1043</v>
      </c>
      <c r="D127" s="25" t="s">
        <v>4</v>
      </c>
      <c r="E127" s="25">
        <v>21</v>
      </c>
      <c r="F127" s="25">
        <v>25</v>
      </c>
      <c r="G127" s="25">
        <v>34</v>
      </c>
      <c r="H127" s="25">
        <v>25</v>
      </c>
      <c r="I127" s="25">
        <v>43</v>
      </c>
      <c r="J127" s="25">
        <v>28</v>
      </c>
      <c r="K127" s="25">
        <v>24</v>
      </c>
      <c r="L127" s="25">
        <v>1</v>
      </c>
      <c r="M127" s="25">
        <v>0</v>
      </c>
      <c r="N127" s="25">
        <v>0</v>
      </c>
      <c r="O127" s="25">
        <v>0</v>
      </c>
      <c r="P127" s="25">
        <v>0</v>
      </c>
      <c r="Q127" s="25">
        <v>1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2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2</v>
      </c>
      <c r="AI127" s="25">
        <v>1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0</v>
      </c>
      <c r="AR127" s="25">
        <v>0</v>
      </c>
      <c r="AS127" s="25">
        <v>0</v>
      </c>
      <c r="AT127" s="25">
        <v>1</v>
      </c>
      <c r="AU127" s="25">
        <v>1</v>
      </c>
      <c r="AV127" s="25">
        <v>0</v>
      </c>
      <c r="AW127" s="25">
        <v>1</v>
      </c>
      <c r="AX127" s="25">
        <v>1</v>
      </c>
      <c r="AY127" s="25">
        <v>1</v>
      </c>
      <c r="AZ127" s="25">
        <v>0</v>
      </c>
      <c r="BA127" s="25">
        <v>1</v>
      </c>
      <c r="BB127" s="25">
        <v>1</v>
      </c>
      <c r="BC127" s="25">
        <v>0</v>
      </c>
      <c r="BD127" s="25">
        <v>1</v>
      </c>
      <c r="BE127" s="25">
        <v>0</v>
      </c>
      <c r="BF127" s="25">
        <v>0</v>
      </c>
      <c r="BG127" s="25">
        <v>0</v>
      </c>
      <c r="BH127" s="25">
        <v>0</v>
      </c>
      <c r="BI127" s="25">
        <v>0</v>
      </c>
      <c r="BJ127" s="25">
        <v>0</v>
      </c>
      <c r="BK127" s="25">
        <v>2</v>
      </c>
      <c r="BL127" s="25">
        <v>0</v>
      </c>
      <c r="BM127" s="25">
        <v>0</v>
      </c>
      <c r="BN127" s="25">
        <v>0</v>
      </c>
      <c r="BO127" s="25">
        <v>0</v>
      </c>
      <c r="BP127" s="25">
        <v>3</v>
      </c>
      <c r="BQ127" s="25">
        <v>3</v>
      </c>
      <c r="BR127" s="25">
        <v>1</v>
      </c>
      <c r="BS127" s="25">
        <v>0</v>
      </c>
      <c r="BT127" s="25">
        <v>0</v>
      </c>
      <c r="BU127" s="25">
        <v>1</v>
      </c>
      <c r="BV127" s="25">
        <v>0</v>
      </c>
      <c r="BW127" s="25">
        <v>0</v>
      </c>
      <c r="BX127" s="25">
        <v>0</v>
      </c>
      <c r="BY127" s="25">
        <v>1</v>
      </c>
      <c r="BZ127" s="25">
        <v>2</v>
      </c>
      <c r="CA127" s="25">
        <v>0</v>
      </c>
      <c r="CB127" s="25">
        <v>0</v>
      </c>
      <c r="CC127" s="25">
        <v>0</v>
      </c>
      <c r="CD127" s="25">
        <v>0</v>
      </c>
      <c r="CE127" s="25">
        <v>0</v>
      </c>
      <c r="CF127" s="25">
        <v>0</v>
      </c>
      <c r="CG127" s="25">
        <v>1</v>
      </c>
      <c r="CH127" s="25">
        <v>0</v>
      </c>
      <c r="CI127" s="25">
        <v>0</v>
      </c>
      <c r="CJ127" s="25">
        <v>1</v>
      </c>
      <c r="CK127" s="25">
        <v>0</v>
      </c>
      <c r="CL127" s="25">
        <v>1</v>
      </c>
      <c r="CM127" s="25">
        <v>0</v>
      </c>
      <c r="CN127" s="25">
        <v>0</v>
      </c>
      <c r="CO127" s="25">
        <v>0</v>
      </c>
      <c r="CP127" s="25">
        <v>1</v>
      </c>
    </row>
    <row r="128" spans="2:94" x14ac:dyDescent="0.2">
      <c r="B128" s="25" t="str">
        <f t="shared" si="4"/>
      </c>
    </row>
    <row r="129" spans="2:94" x14ac:dyDescent="0.2">
      <c r="B129" s="25" t="str">
        <f t="shared" si="4"/>
      </c>
    </row>
    <row r="130" spans="2:94" x14ac:dyDescent="0.2">
      <c r="B130" s="25" t="str">
        <f t="shared" si="4"/>
      </c>
    </row>
    <row r="131" spans="2:94" x14ac:dyDescent="0.2">
      <c r="B131" s="25" t="str">
        <f t="shared" si="4"/>
      </c>
    </row>
    <row r="134" spans="2:94" x14ac:dyDescent="0.2">
      <c r="C134" s="36" t="s">
        <v>0</v>
      </c>
      <c r="D134" s="36" t="s">
        <v>1</v>
      </c>
      <c r="E134" s="36">
        <v>45442</v>
      </c>
      <c r="F134" s="36">
        <v>45443</v>
      </c>
      <c r="G134" s="36">
        <v>45444</v>
      </c>
      <c r="H134" s="36">
        <v>45445</v>
      </c>
      <c r="I134" s="36">
        <v>45446</v>
      </c>
      <c r="J134" s="36">
        <v>45447</v>
      </c>
      <c r="K134" s="36">
        <v>45448</v>
      </c>
      <c r="L134" s="36">
        <v>45449</v>
      </c>
      <c r="M134" s="36">
        <v>45450</v>
      </c>
      <c r="N134" s="36">
        <v>45451</v>
      </c>
      <c r="O134" s="36">
        <v>45452</v>
      </c>
      <c r="P134" s="36">
        <v>45453</v>
      </c>
      <c r="Q134" s="36">
        <v>45454</v>
      </c>
      <c r="R134" s="36">
        <v>45455</v>
      </c>
      <c r="S134" s="36">
        <v>45456</v>
      </c>
      <c r="T134" s="36">
        <v>45457</v>
      </c>
      <c r="U134" s="36">
        <v>45458</v>
      </c>
      <c r="V134" s="36">
        <v>45459</v>
      </c>
      <c r="W134" s="36">
        <v>45460</v>
      </c>
      <c r="X134" s="36">
        <v>45461</v>
      </c>
      <c r="Y134" s="36">
        <v>45462</v>
      </c>
      <c r="Z134" s="36">
        <v>45463</v>
      </c>
      <c r="AA134" s="36">
        <v>45464</v>
      </c>
      <c r="AB134" s="36">
        <v>45465</v>
      </c>
      <c r="AC134" s="36">
        <v>45466</v>
      </c>
      <c r="AD134" s="36">
        <v>45467</v>
      </c>
      <c r="AE134" s="36">
        <v>45468</v>
      </c>
      <c r="AF134" s="36">
        <v>45469</v>
      </c>
      <c r="AG134" s="36">
        <v>45470</v>
      </c>
      <c r="AH134" s="36">
        <v>45471</v>
      </c>
      <c r="AI134" s="36">
        <v>45472</v>
      </c>
      <c r="AJ134" s="36">
        <v>45473</v>
      </c>
      <c r="AK134" s="36">
        <v>45474</v>
      </c>
      <c r="AL134" s="36">
        <v>45475</v>
      </c>
      <c r="AM134" s="36">
        <v>45476</v>
      </c>
      <c r="AN134" s="36">
        <v>45477</v>
      </c>
      <c r="AO134" s="36">
        <v>45478</v>
      </c>
      <c r="AP134" s="36">
        <v>45479</v>
      </c>
      <c r="AQ134" s="36">
        <v>45480</v>
      </c>
      <c r="AR134" s="36">
        <v>45481</v>
      </c>
      <c r="AS134" s="36">
        <v>45482</v>
      </c>
      <c r="AT134" s="36">
        <v>45483</v>
      </c>
      <c r="AU134" s="36">
        <v>45484</v>
      </c>
      <c r="AV134" s="36">
        <v>45485</v>
      </c>
      <c r="AW134" s="36">
        <v>45486</v>
      </c>
      <c r="AX134" s="36">
        <v>45487</v>
      </c>
      <c r="AY134" s="36">
        <v>45488</v>
      </c>
      <c r="AZ134" s="36">
        <v>45489</v>
      </c>
      <c r="BA134" s="36">
        <v>45490</v>
      </c>
      <c r="BB134" s="36">
        <v>45491</v>
      </c>
      <c r="BC134" s="36">
        <v>45492</v>
      </c>
      <c r="BD134" s="36">
        <v>45493</v>
      </c>
      <c r="BE134" s="36">
        <v>45494</v>
      </c>
      <c r="BF134" s="36">
        <v>45495</v>
      </c>
      <c r="BG134" s="36">
        <v>45496</v>
      </c>
      <c r="BH134" s="36">
        <v>45497</v>
      </c>
      <c r="BI134" s="36">
        <v>45498</v>
      </c>
      <c r="BJ134" s="36">
        <v>45499</v>
      </c>
      <c r="BK134" s="36">
        <v>45500</v>
      </c>
      <c r="BL134" s="36">
        <v>45501</v>
      </c>
      <c r="BM134" s="36">
        <v>45502</v>
      </c>
      <c r="BN134" s="36">
        <v>45503</v>
      </c>
      <c r="BO134" s="36">
        <v>45504</v>
      </c>
      <c r="BP134" s="36">
        <v>45505</v>
      </c>
      <c r="BQ134" s="36">
        <v>45506</v>
      </c>
      <c r="BR134" s="36">
        <v>45507</v>
      </c>
      <c r="BS134" s="36">
        <v>45508</v>
      </c>
      <c r="BT134" s="36">
        <v>45509</v>
      </c>
      <c r="BU134" s="36">
        <v>45510</v>
      </c>
      <c r="BV134" s="36">
        <v>45511</v>
      </c>
      <c r="BW134" s="36">
        <v>45512</v>
      </c>
      <c r="BX134" s="36">
        <v>45513</v>
      </c>
      <c r="BY134" s="36">
        <v>45514</v>
      </c>
      <c r="BZ134" s="36">
        <v>45515</v>
      </c>
      <c r="CA134" s="36">
        <v>45516</v>
      </c>
      <c r="CB134" s="36">
        <v>45517</v>
      </c>
      <c r="CC134" s="36">
        <v>45518</v>
      </c>
      <c r="CD134" s="36">
        <v>45519</v>
      </c>
      <c r="CE134" s="36">
        <v>45520</v>
      </c>
      <c r="CF134" s="36">
        <v>45521</v>
      </c>
      <c r="CG134" s="36">
        <v>45522</v>
      </c>
      <c r="CH134" s="36">
        <v>45523</v>
      </c>
      <c r="CI134" s="36">
        <v>45524</v>
      </c>
      <c r="CJ134" s="36">
        <v>45525</v>
      </c>
      <c r="CK134" s="36">
        <v>45526</v>
      </c>
      <c r="CL134" s="36">
        <v>45527</v>
      </c>
      <c r="CM134" s="36">
        <v>45528</v>
      </c>
      <c r="CN134" s="36">
        <v>45529</v>
      </c>
      <c r="CO134" s="36">
        <v>45530</v>
      </c>
      <c r="CP134" s="36">
        <v>45531</v>
      </c>
    </row>
    <row r="135" spans="2:94" x14ac:dyDescent="0.2">
      <c r="B135" s="25" t="str">
        <f t="shared" ref="B135:B172" si="5">C135&amp;D135</f>
      </c>
      <c r="C135" s="37" t="s">
        <v>59</v>
      </c>
      <c r="D135" s="37" t="s">
        <v>3</v>
      </c>
      <c r="E135" s="37">
        <v>3370</v>
      </c>
      <c r="F135" s="37">
        <v>3383</v>
      </c>
      <c r="G135" s="37">
        <v>3085</v>
      </c>
      <c r="H135" s="37">
        <v>2836</v>
      </c>
      <c r="I135" s="37">
        <v>3353</v>
      </c>
      <c r="J135" s="37">
        <v>3402</v>
      </c>
      <c r="K135" s="37">
        <v>3229</v>
      </c>
      <c r="L135" s="37">
        <v>3388</v>
      </c>
      <c r="M135" s="37">
        <v>3501</v>
      </c>
      <c r="N135" s="37">
        <v>2670</v>
      </c>
      <c r="O135" s="37">
        <v>2606</v>
      </c>
      <c r="P135" s="37">
        <v>2929</v>
      </c>
      <c r="Q135" s="37">
        <v>3677</v>
      </c>
      <c r="R135" s="37">
        <v>3488</v>
      </c>
      <c r="S135" s="37">
        <v>3627</v>
      </c>
      <c r="T135" s="37">
        <v>3757</v>
      </c>
      <c r="U135" s="37">
        <v>2768</v>
      </c>
      <c r="V135" s="37">
        <v>2393</v>
      </c>
      <c r="W135" s="37">
        <v>3261</v>
      </c>
      <c r="X135" s="37">
        <v>3540</v>
      </c>
      <c r="Y135" s="37">
        <v>3601</v>
      </c>
      <c r="Z135" s="37">
        <v>3281</v>
      </c>
      <c r="AA135" s="37">
        <v>3528</v>
      </c>
      <c r="AB135" s="37">
        <v>3920</v>
      </c>
      <c r="AC135" s="37">
        <v>2885</v>
      </c>
      <c r="AD135" s="37">
        <v>3499</v>
      </c>
      <c r="AE135" s="37">
        <v>3277</v>
      </c>
      <c r="AF135" s="37">
        <v>3858</v>
      </c>
      <c r="AG135" s="37">
        <v>3913</v>
      </c>
      <c r="AH135" s="37">
        <v>3577</v>
      </c>
      <c r="AI135" s="37">
        <v>2995</v>
      </c>
      <c r="AJ135" s="37">
        <v>2890</v>
      </c>
      <c r="AK135" s="37">
        <v>3547</v>
      </c>
      <c r="AL135" s="37">
        <v>3594</v>
      </c>
      <c r="AM135" s="37">
        <v>3245</v>
      </c>
      <c r="AN135" s="37">
        <v>2413</v>
      </c>
      <c r="AO135" s="37">
        <v>3075</v>
      </c>
      <c r="AP135" s="37">
        <v>2893</v>
      </c>
      <c r="AQ135" s="37">
        <v>2922</v>
      </c>
      <c r="AR135" s="37">
        <v>3625</v>
      </c>
      <c r="AS135" s="37">
        <v>4085</v>
      </c>
      <c r="AT135" s="37">
        <v>4093</v>
      </c>
      <c r="AU135" s="37">
        <v>3767</v>
      </c>
      <c r="AV135" s="37">
        <v>3487</v>
      </c>
      <c r="AW135" s="37">
        <v>2786</v>
      </c>
      <c r="AX135" s="37">
        <v>2771</v>
      </c>
      <c r="AY135" s="37">
        <v>3574</v>
      </c>
      <c r="AZ135" s="37">
        <v>3461</v>
      </c>
      <c r="BA135" s="37">
        <v>3940</v>
      </c>
      <c r="BB135" s="37">
        <v>4126</v>
      </c>
      <c r="BC135" s="37">
        <v>3141</v>
      </c>
      <c r="BD135" s="37">
        <v>2994</v>
      </c>
      <c r="BE135" s="37">
        <v>3078</v>
      </c>
      <c r="BF135" s="37">
        <v>3314</v>
      </c>
      <c r="BG135" s="37">
        <v>4302</v>
      </c>
      <c r="BH135" s="37">
        <v>3897</v>
      </c>
      <c r="BI135" s="37">
        <v>3832</v>
      </c>
      <c r="BJ135" s="37">
        <v>3146</v>
      </c>
      <c r="BK135" s="37">
        <v>2988</v>
      </c>
      <c r="BL135" s="37">
        <v>2681</v>
      </c>
      <c r="BM135" s="37">
        <v>3262</v>
      </c>
      <c r="BN135" s="37">
        <v>3214</v>
      </c>
      <c r="BO135" s="37">
        <v>3404</v>
      </c>
      <c r="BP135" s="37">
        <v>3457</v>
      </c>
      <c r="BQ135" s="37">
        <v>3546</v>
      </c>
      <c r="BR135" s="37">
        <v>3569</v>
      </c>
      <c r="BS135" s="37">
        <v>3312</v>
      </c>
      <c r="BT135" s="37">
        <v>3509</v>
      </c>
      <c r="BU135" s="37">
        <v>3779</v>
      </c>
      <c r="BV135" s="37">
        <v>3636</v>
      </c>
      <c r="BW135" s="37">
        <v>3272</v>
      </c>
      <c r="BX135" s="37">
        <v>3392</v>
      </c>
      <c r="BY135" s="37">
        <v>3095</v>
      </c>
      <c r="BZ135" s="37">
        <v>3032</v>
      </c>
      <c r="CA135" s="37">
        <v>3301</v>
      </c>
      <c r="CB135" s="37">
        <v>3266</v>
      </c>
      <c r="CC135" s="37">
        <v>3586</v>
      </c>
      <c r="CD135" s="37">
        <v>3959</v>
      </c>
      <c r="CE135" s="37">
        <v>3896</v>
      </c>
      <c r="CF135" s="37">
        <v>3406</v>
      </c>
      <c r="CG135" s="37">
        <v>3339</v>
      </c>
      <c r="CH135" s="37">
        <v>3573</v>
      </c>
      <c r="CI135" s="37">
        <v>3321</v>
      </c>
      <c r="CJ135" s="37">
        <v>4459</v>
      </c>
      <c r="CK135" s="37">
        <v>3690</v>
      </c>
      <c r="CL135" s="37">
        <v>3914</v>
      </c>
      <c r="CM135" s="37">
        <v>3351</v>
      </c>
      <c r="CN135" s="37">
        <v>2984</v>
      </c>
      <c r="CO135" s="37">
        <v>3420</v>
      </c>
      <c r="CP135" s="25">
        <v>3403</v>
      </c>
    </row>
    <row r="136" spans="2:94" x14ac:dyDescent="0.2">
      <c r="B136" s="25" t="str">
        <f t="shared" si="5"/>
      </c>
      <c r="C136" s="37" t="s">
        <v>59</v>
      </c>
      <c r="D136" s="37" t="s">
        <v>4</v>
      </c>
      <c r="E136" s="37">
        <v>1751</v>
      </c>
      <c r="F136" s="37">
        <v>1804</v>
      </c>
      <c r="G136" s="37">
        <v>1571</v>
      </c>
      <c r="H136" s="37">
        <v>1512</v>
      </c>
      <c r="I136" s="37">
        <v>1602</v>
      </c>
      <c r="J136" s="37">
        <v>1804</v>
      </c>
      <c r="K136" s="37">
        <v>1659</v>
      </c>
      <c r="L136" s="37">
        <v>1748</v>
      </c>
      <c r="M136" s="37">
        <v>1833</v>
      </c>
      <c r="N136" s="37">
        <v>1440</v>
      </c>
      <c r="O136" s="37">
        <v>1389</v>
      </c>
      <c r="P136" s="37">
        <v>1512</v>
      </c>
      <c r="Q136" s="37">
        <v>1974</v>
      </c>
      <c r="R136" s="37">
        <v>1928</v>
      </c>
      <c r="S136" s="37">
        <v>1873</v>
      </c>
      <c r="T136" s="37">
        <v>2098</v>
      </c>
      <c r="U136" s="37">
        <v>1551</v>
      </c>
      <c r="V136" s="37">
        <v>1329</v>
      </c>
      <c r="W136" s="37">
        <v>1657</v>
      </c>
      <c r="X136" s="37">
        <v>1865</v>
      </c>
      <c r="Y136" s="37">
        <v>1850</v>
      </c>
      <c r="Z136" s="37">
        <v>1684</v>
      </c>
      <c r="AA136" s="37">
        <v>2017</v>
      </c>
      <c r="AB136" s="37">
        <v>2148</v>
      </c>
      <c r="AC136" s="37">
        <v>1525</v>
      </c>
      <c r="AD136" s="37">
        <v>1708</v>
      </c>
      <c r="AE136" s="37">
        <v>1684</v>
      </c>
      <c r="AF136" s="37">
        <v>1914</v>
      </c>
      <c r="AG136" s="37">
        <v>2013</v>
      </c>
      <c r="AH136" s="37">
        <v>1812</v>
      </c>
      <c r="AI136" s="37">
        <v>1549</v>
      </c>
      <c r="AJ136" s="37">
        <v>1508</v>
      </c>
      <c r="AK136" s="37">
        <v>1737</v>
      </c>
      <c r="AL136" s="37">
        <v>1839</v>
      </c>
      <c r="AM136" s="37">
        <v>1654</v>
      </c>
      <c r="AN136" s="37">
        <v>1417</v>
      </c>
      <c r="AO136" s="37">
        <v>1650</v>
      </c>
      <c r="AP136" s="37">
        <v>1470</v>
      </c>
      <c r="AQ136" s="37">
        <v>1533</v>
      </c>
      <c r="AR136" s="37">
        <v>1860</v>
      </c>
      <c r="AS136" s="37">
        <v>2274</v>
      </c>
      <c r="AT136" s="37">
        <v>2338</v>
      </c>
      <c r="AU136" s="37">
        <v>2110</v>
      </c>
      <c r="AV136" s="37">
        <v>1905</v>
      </c>
      <c r="AW136" s="37">
        <v>1581</v>
      </c>
      <c r="AX136" s="37">
        <v>1570</v>
      </c>
      <c r="AY136" s="37">
        <v>1813</v>
      </c>
      <c r="AZ136" s="37">
        <v>1953</v>
      </c>
      <c r="BA136" s="37">
        <v>2207</v>
      </c>
      <c r="BB136" s="37">
        <v>2302</v>
      </c>
      <c r="BC136" s="37">
        <v>1646</v>
      </c>
      <c r="BD136" s="37">
        <v>1617</v>
      </c>
      <c r="BE136" s="37">
        <v>1760</v>
      </c>
      <c r="BF136" s="37">
        <v>1690</v>
      </c>
      <c r="BG136" s="37">
        <v>2326</v>
      </c>
      <c r="BH136" s="37">
        <v>2148</v>
      </c>
      <c r="BI136" s="37">
        <v>2161</v>
      </c>
      <c r="BJ136" s="37">
        <v>1684</v>
      </c>
      <c r="BK136" s="37">
        <v>1712</v>
      </c>
      <c r="BL136" s="37">
        <v>1509</v>
      </c>
      <c r="BM136" s="37">
        <v>1621</v>
      </c>
      <c r="BN136" s="37">
        <v>1688</v>
      </c>
      <c r="BO136" s="37">
        <v>1757</v>
      </c>
      <c r="BP136" s="37">
        <v>1746</v>
      </c>
      <c r="BQ136" s="37">
        <v>1774</v>
      </c>
      <c r="BR136" s="37">
        <v>1872</v>
      </c>
      <c r="BS136" s="37">
        <v>1749</v>
      </c>
      <c r="BT136" s="37">
        <v>1733</v>
      </c>
      <c r="BU136" s="37">
        <v>1939</v>
      </c>
      <c r="BV136" s="37">
        <v>1904</v>
      </c>
      <c r="BW136" s="37">
        <v>1772</v>
      </c>
      <c r="BX136" s="37">
        <v>1726</v>
      </c>
      <c r="BY136" s="37">
        <v>1692</v>
      </c>
      <c r="BZ136" s="37">
        <v>1675</v>
      </c>
      <c r="CA136" s="37">
        <v>1646</v>
      </c>
      <c r="CB136" s="37">
        <v>1644</v>
      </c>
      <c r="CC136" s="37">
        <v>1885</v>
      </c>
      <c r="CD136" s="37">
        <v>1873</v>
      </c>
      <c r="CE136" s="37">
        <v>1935</v>
      </c>
      <c r="CF136" s="37">
        <v>1776</v>
      </c>
      <c r="CG136" s="37">
        <v>1720</v>
      </c>
      <c r="CH136" s="37">
        <v>1802</v>
      </c>
      <c r="CI136" s="37">
        <v>1717</v>
      </c>
      <c r="CJ136" s="37">
        <v>2128</v>
      </c>
      <c r="CK136" s="37">
        <v>1793</v>
      </c>
      <c r="CL136" s="37">
        <v>1961</v>
      </c>
      <c r="CM136" s="37">
        <v>1627</v>
      </c>
      <c r="CN136" s="37">
        <v>1558</v>
      </c>
      <c r="CO136" s="37">
        <v>1597</v>
      </c>
      <c r="CP136" s="25">
        <v>1576</v>
      </c>
    </row>
    <row r="137" spans="2:94" x14ac:dyDescent="0.2">
      <c r="B137" s="25" t="str">
        <f t="shared" si="5"/>
      </c>
      <c r="C137" s="37" t="s">
        <v>60</v>
      </c>
      <c r="D137" s="37" t="s">
        <v>3</v>
      </c>
      <c r="E137" s="37">
        <v>2052</v>
      </c>
      <c r="F137" s="37">
        <v>1936</v>
      </c>
      <c r="G137" s="37">
        <v>1851</v>
      </c>
      <c r="H137" s="37">
        <v>1774</v>
      </c>
      <c r="I137" s="37">
        <v>1946</v>
      </c>
      <c r="J137" s="37">
        <v>2052</v>
      </c>
      <c r="K137" s="37">
        <v>1893</v>
      </c>
      <c r="L137" s="37">
        <v>2052</v>
      </c>
      <c r="M137" s="37">
        <v>2145</v>
      </c>
      <c r="N137" s="37">
        <v>1620</v>
      </c>
      <c r="O137" s="37">
        <v>1671</v>
      </c>
      <c r="P137" s="37">
        <v>1805</v>
      </c>
      <c r="Q137" s="37">
        <v>2276</v>
      </c>
      <c r="R137" s="37">
        <v>2090</v>
      </c>
      <c r="S137" s="37">
        <v>2244</v>
      </c>
      <c r="T137" s="37">
        <v>2320</v>
      </c>
      <c r="U137" s="37">
        <v>1689</v>
      </c>
      <c r="V137" s="37">
        <v>1566</v>
      </c>
      <c r="W137" s="37">
        <v>1921</v>
      </c>
      <c r="X137" s="37">
        <v>2132</v>
      </c>
      <c r="Y137" s="37">
        <v>2177</v>
      </c>
      <c r="Z137" s="37">
        <v>2013</v>
      </c>
      <c r="AA137" s="37">
        <v>2153</v>
      </c>
      <c r="AB137" s="37">
        <v>2513</v>
      </c>
      <c r="AC137" s="37">
        <v>1856</v>
      </c>
      <c r="AD137" s="37">
        <v>2083</v>
      </c>
      <c r="AE137" s="37">
        <v>1939</v>
      </c>
      <c r="AF137" s="37">
        <v>2364</v>
      </c>
      <c r="AG137" s="37">
        <v>2374</v>
      </c>
      <c r="AH137" s="37">
        <v>2115</v>
      </c>
      <c r="AI137" s="37">
        <v>1832</v>
      </c>
      <c r="AJ137" s="37">
        <v>1813</v>
      </c>
      <c r="AK137" s="37">
        <v>2076</v>
      </c>
      <c r="AL137" s="37">
        <v>2051</v>
      </c>
      <c r="AM137" s="37">
        <v>1905</v>
      </c>
      <c r="AN137" s="37">
        <v>1562</v>
      </c>
      <c r="AO137" s="37">
        <v>1839</v>
      </c>
      <c r="AP137" s="37">
        <v>1796</v>
      </c>
      <c r="AQ137" s="37">
        <v>1814</v>
      </c>
      <c r="AR137" s="37">
        <v>2126</v>
      </c>
      <c r="AS137" s="37">
        <v>2525</v>
      </c>
      <c r="AT137" s="37">
        <v>2547</v>
      </c>
      <c r="AU137" s="37">
        <v>2335</v>
      </c>
      <c r="AV137" s="37">
        <v>2101</v>
      </c>
      <c r="AW137" s="37">
        <v>1719</v>
      </c>
      <c r="AX137" s="37">
        <v>1715</v>
      </c>
      <c r="AY137" s="37">
        <v>2182</v>
      </c>
      <c r="AZ137" s="37">
        <v>2093</v>
      </c>
      <c r="BA137" s="37">
        <v>2425</v>
      </c>
      <c r="BB137" s="37">
        <v>2607</v>
      </c>
      <c r="BC137" s="37">
        <v>1865</v>
      </c>
      <c r="BD137" s="37">
        <v>1865</v>
      </c>
      <c r="BE137" s="37">
        <v>1950</v>
      </c>
      <c r="BF137" s="37">
        <v>1999</v>
      </c>
      <c r="BG137" s="37">
        <v>2618</v>
      </c>
      <c r="BH137" s="37">
        <v>2450</v>
      </c>
      <c r="BI137" s="37">
        <v>2356</v>
      </c>
      <c r="BJ137" s="37">
        <v>1942</v>
      </c>
      <c r="BK137" s="37">
        <v>1844</v>
      </c>
      <c r="BL137" s="37">
        <v>1727</v>
      </c>
      <c r="BM137" s="37">
        <v>1988</v>
      </c>
      <c r="BN137" s="37">
        <v>1910</v>
      </c>
      <c r="BO137" s="37">
        <v>2050</v>
      </c>
      <c r="BP137" s="37">
        <v>2059</v>
      </c>
      <c r="BQ137" s="37">
        <v>2184</v>
      </c>
      <c r="BR137" s="37">
        <v>2250</v>
      </c>
      <c r="BS137" s="37">
        <v>2204</v>
      </c>
      <c r="BT137" s="37">
        <v>2077</v>
      </c>
      <c r="BU137" s="37">
        <v>2297</v>
      </c>
      <c r="BV137" s="37">
        <v>2274</v>
      </c>
      <c r="BW137" s="37">
        <v>1955</v>
      </c>
      <c r="BX137" s="37">
        <v>2056</v>
      </c>
      <c r="BY137" s="37">
        <v>1930</v>
      </c>
      <c r="BZ137" s="37">
        <v>1975</v>
      </c>
      <c r="CA137" s="37">
        <v>1970</v>
      </c>
      <c r="CB137" s="37">
        <v>2040</v>
      </c>
      <c r="CC137" s="37">
        <v>2225</v>
      </c>
      <c r="CD137" s="37">
        <v>2466</v>
      </c>
      <c r="CE137" s="37">
        <v>2423</v>
      </c>
      <c r="CF137" s="37">
        <v>2102</v>
      </c>
      <c r="CG137" s="37">
        <v>2176</v>
      </c>
      <c r="CH137" s="37">
        <v>2187</v>
      </c>
      <c r="CI137" s="37">
        <v>2074</v>
      </c>
      <c r="CJ137" s="37">
        <v>2838</v>
      </c>
      <c r="CK137" s="37">
        <v>2336</v>
      </c>
      <c r="CL137" s="37">
        <v>2519</v>
      </c>
      <c r="CM137" s="37">
        <v>2150</v>
      </c>
      <c r="CN137" s="37">
        <v>2027</v>
      </c>
      <c r="CO137" s="37">
        <v>2094</v>
      </c>
      <c r="CP137" s="25">
        <v>2096</v>
      </c>
    </row>
    <row r="138" spans="2:94" x14ac:dyDescent="0.2">
      <c r="B138" s="25" t="str">
        <f t="shared" si="5"/>
      </c>
      <c r="C138" s="37" t="s">
        <v>60</v>
      </c>
      <c r="D138" s="37" t="s">
        <v>4</v>
      </c>
      <c r="E138" s="37">
        <v>976</v>
      </c>
      <c r="F138" s="37">
        <v>967</v>
      </c>
      <c r="G138" s="37">
        <v>909</v>
      </c>
      <c r="H138" s="37">
        <v>874</v>
      </c>
      <c r="I138" s="37">
        <v>852</v>
      </c>
      <c r="J138" s="37">
        <v>1012</v>
      </c>
      <c r="K138" s="37">
        <v>918</v>
      </c>
      <c r="L138" s="37">
        <v>990</v>
      </c>
      <c r="M138" s="37">
        <v>1021</v>
      </c>
      <c r="N138" s="37">
        <v>793</v>
      </c>
      <c r="O138" s="37">
        <v>778</v>
      </c>
      <c r="P138" s="37">
        <v>852</v>
      </c>
      <c r="Q138" s="37">
        <v>1103</v>
      </c>
      <c r="R138" s="37">
        <v>1109</v>
      </c>
      <c r="S138" s="37">
        <v>1051</v>
      </c>
      <c r="T138" s="37">
        <v>1195</v>
      </c>
      <c r="U138" s="37">
        <v>899</v>
      </c>
      <c r="V138" s="37">
        <v>759</v>
      </c>
      <c r="W138" s="37">
        <v>940</v>
      </c>
      <c r="X138" s="37">
        <v>1047</v>
      </c>
      <c r="Y138" s="37">
        <v>1002</v>
      </c>
      <c r="Z138" s="37">
        <v>925</v>
      </c>
      <c r="AA138" s="37">
        <v>1115</v>
      </c>
      <c r="AB138" s="37">
        <v>1268</v>
      </c>
      <c r="AC138" s="37">
        <v>898</v>
      </c>
      <c r="AD138" s="37">
        <v>938</v>
      </c>
      <c r="AE138" s="37">
        <v>945</v>
      </c>
      <c r="AF138" s="37">
        <v>1103</v>
      </c>
      <c r="AG138" s="37">
        <v>1130</v>
      </c>
      <c r="AH138" s="37">
        <v>1048</v>
      </c>
      <c r="AI138" s="37">
        <v>896</v>
      </c>
      <c r="AJ138" s="37">
        <v>911</v>
      </c>
      <c r="AK138" s="37">
        <v>949</v>
      </c>
      <c r="AL138" s="37">
        <v>986</v>
      </c>
      <c r="AM138" s="37">
        <v>936</v>
      </c>
      <c r="AN138" s="37">
        <v>835</v>
      </c>
      <c r="AO138" s="37">
        <v>898</v>
      </c>
      <c r="AP138" s="37">
        <v>849</v>
      </c>
      <c r="AQ138" s="37">
        <v>870</v>
      </c>
      <c r="AR138" s="37">
        <v>1027</v>
      </c>
      <c r="AS138" s="37">
        <v>1259</v>
      </c>
      <c r="AT138" s="37">
        <v>1380</v>
      </c>
      <c r="AU138" s="37">
        <v>1219</v>
      </c>
      <c r="AV138" s="37">
        <v>1079</v>
      </c>
      <c r="AW138" s="37">
        <v>943</v>
      </c>
      <c r="AX138" s="37">
        <v>964</v>
      </c>
      <c r="AY138" s="37">
        <v>1049</v>
      </c>
      <c r="AZ138" s="37">
        <v>1111</v>
      </c>
      <c r="BA138" s="37">
        <v>1290</v>
      </c>
      <c r="BB138" s="37">
        <v>1345</v>
      </c>
      <c r="BC138" s="37">
        <v>940</v>
      </c>
      <c r="BD138" s="37">
        <v>959</v>
      </c>
      <c r="BE138" s="37">
        <v>1042</v>
      </c>
      <c r="BF138" s="37">
        <v>933</v>
      </c>
      <c r="BG138" s="37">
        <v>1332</v>
      </c>
      <c r="BH138" s="37">
        <v>1275</v>
      </c>
      <c r="BI138" s="37">
        <v>1322</v>
      </c>
      <c r="BJ138" s="37">
        <v>1009</v>
      </c>
      <c r="BK138" s="37">
        <v>1032</v>
      </c>
      <c r="BL138" s="37">
        <v>908</v>
      </c>
      <c r="BM138" s="37">
        <v>922</v>
      </c>
      <c r="BN138" s="37">
        <v>986</v>
      </c>
      <c r="BO138" s="37">
        <v>1017</v>
      </c>
      <c r="BP138" s="37">
        <v>992</v>
      </c>
      <c r="BQ138" s="37">
        <v>1054</v>
      </c>
      <c r="BR138" s="37">
        <v>1143</v>
      </c>
      <c r="BS138" s="37">
        <v>1097</v>
      </c>
      <c r="BT138" s="37">
        <v>1019</v>
      </c>
      <c r="BU138" s="37">
        <v>1145</v>
      </c>
      <c r="BV138" s="37">
        <v>1158</v>
      </c>
      <c r="BW138" s="37">
        <v>1045</v>
      </c>
      <c r="BX138" s="37">
        <v>1021</v>
      </c>
      <c r="BY138" s="37">
        <v>1017</v>
      </c>
      <c r="BZ138" s="37">
        <v>1035</v>
      </c>
      <c r="CA138" s="37">
        <v>957</v>
      </c>
      <c r="CB138" s="37">
        <v>939</v>
      </c>
      <c r="CC138" s="37">
        <v>1105</v>
      </c>
      <c r="CD138" s="37">
        <v>1097</v>
      </c>
      <c r="CE138" s="37">
        <v>1133</v>
      </c>
      <c r="CF138" s="37">
        <v>1027</v>
      </c>
      <c r="CG138" s="37">
        <v>1026</v>
      </c>
      <c r="CH138" s="37">
        <v>1004</v>
      </c>
      <c r="CI138" s="37">
        <v>1023</v>
      </c>
      <c r="CJ138" s="37">
        <v>1226</v>
      </c>
      <c r="CK138" s="37">
        <v>1010</v>
      </c>
      <c r="CL138" s="37">
        <v>1114</v>
      </c>
      <c r="CM138" s="37">
        <v>949</v>
      </c>
      <c r="CN138" s="37">
        <v>960</v>
      </c>
      <c r="CO138" s="37">
        <v>887</v>
      </c>
      <c r="CP138" s="25">
        <v>924</v>
      </c>
    </row>
    <row r="139" spans="2:94" x14ac:dyDescent="0.2">
      <c r="B139" s="25" t="str">
        <f t="shared" si="5"/>
      </c>
      <c r="C139" s="37" t="s">
        <v>61</v>
      </c>
      <c r="D139" s="37" t="s">
        <v>3</v>
      </c>
      <c r="E139" s="37">
        <v>291</v>
      </c>
      <c r="F139" s="37">
        <v>257</v>
      </c>
      <c r="G139" s="37">
        <v>247</v>
      </c>
      <c r="H139" s="37">
        <v>290</v>
      </c>
      <c r="I139" s="37">
        <v>322</v>
      </c>
      <c r="J139" s="37">
        <v>324</v>
      </c>
      <c r="K139" s="37">
        <v>261</v>
      </c>
      <c r="L139" s="37">
        <v>222</v>
      </c>
      <c r="M139" s="37">
        <v>285</v>
      </c>
      <c r="N139" s="37">
        <v>218</v>
      </c>
      <c r="O139" s="37">
        <v>224</v>
      </c>
      <c r="P139" s="37">
        <v>229</v>
      </c>
      <c r="Q139" s="37">
        <v>269</v>
      </c>
      <c r="R139" s="37">
        <v>234</v>
      </c>
      <c r="S139" s="37">
        <v>308</v>
      </c>
      <c r="T139" s="37">
        <v>320</v>
      </c>
      <c r="U139" s="37">
        <v>188</v>
      </c>
      <c r="V139" s="37">
        <v>214</v>
      </c>
      <c r="W139" s="37">
        <v>234</v>
      </c>
      <c r="X139" s="37">
        <v>281</v>
      </c>
      <c r="Y139" s="37">
        <v>264</v>
      </c>
      <c r="Z139" s="37">
        <v>278</v>
      </c>
      <c r="AA139" s="37">
        <v>266</v>
      </c>
      <c r="AB139" s="37">
        <v>262</v>
      </c>
      <c r="AC139" s="37">
        <v>214</v>
      </c>
      <c r="AD139" s="37">
        <v>292</v>
      </c>
      <c r="AE139" s="37">
        <v>296</v>
      </c>
      <c r="AF139" s="37">
        <v>309</v>
      </c>
      <c r="AG139" s="37">
        <v>277</v>
      </c>
      <c r="AH139" s="37">
        <v>262</v>
      </c>
      <c r="AI139" s="37">
        <v>247</v>
      </c>
      <c r="AJ139" s="37">
        <v>224</v>
      </c>
      <c r="AK139" s="37">
        <v>299</v>
      </c>
      <c r="AL139" s="37">
        <v>262</v>
      </c>
      <c r="AM139" s="37">
        <v>260</v>
      </c>
      <c r="AN139" s="37">
        <v>192</v>
      </c>
      <c r="AO139" s="37">
        <v>303</v>
      </c>
      <c r="AP139" s="37">
        <v>229</v>
      </c>
      <c r="AQ139" s="37">
        <v>261</v>
      </c>
      <c r="AR139" s="37">
        <v>302</v>
      </c>
      <c r="AS139" s="37">
        <v>424</v>
      </c>
      <c r="AT139" s="37">
        <v>272</v>
      </c>
      <c r="AU139" s="37">
        <v>290</v>
      </c>
      <c r="AV139" s="37">
        <v>267</v>
      </c>
      <c r="AW139" s="37">
        <v>262</v>
      </c>
      <c r="AX139" s="37">
        <v>268</v>
      </c>
      <c r="AY139" s="37">
        <v>330</v>
      </c>
      <c r="AZ139" s="37">
        <v>256</v>
      </c>
      <c r="BA139" s="37">
        <v>283</v>
      </c>
      <c r="BB139" s="37">
        <v>333</v>
      </c>
      <c r="BC139" s="37">
        <v>264</v>
      </c>
      <c r="BD139" s="37">
        <v>269</v>
      </c>
      <c r="BE139" s="37">
        <v>281</v>
      </c>
      <c r="BF139" s="37">
        <v>270</v>
      </c>
      <c r="BG139" s="37">
        <v>428</v>
      </c>
      <c r="BH139" s="37">
        <v>332</v>
      </c>
      <c r="BI139" s="37">
        <v>247</v>
      </c>
      <c r="BJ139" s="37">
        <v>165</v>
      </c>
      <c r="BK139" s="37">
        <v>180</v>
      </c>
      <c r="BL139" s="37">
        <v>156</v>
      </c>
      <c r="BM139" s="37">
        <v>173</v>
      </c>
      <c r="BN139" s="37">
        <v>194</v>
      </c>
      <c r="BO139" s="37">
        <v>219</v>
      </c>
      <c r="BP139" s="37">
        <v>209</v>
      </c>
      <c r="BQ139" s="37">
        <v>207</v>
      </c>
      <c r="BR139" s="37">
        <v>246</v>
      </c>
      <c r="BS139" s="37">
        <v>240</v>
      </c>
      <c r="BT139" s="37">
        <v>210</v>
      </c>
      <c r="BU139" s="37">
        <v>202</v>
      </c>
      <c r="BV139" s="37">
        <v>213</v>
      </c>
      <c r="BW139" s="37">
        <v>193</v>
      </c>
      <c r="BX139" s="37">
        <v>184</v>
      </c>
      <c r="BY139" s="37">
        <v>186</v>
      </c>
      <c r="BZ139" s="37">
        <v>143</v>
      </c>
      <c r="CA139" s="37">
        <v>144</v>
      </c>
      <c r="CB139" s="37">
        <v>158</v>
      </c>
      <c r="CC139" s="37">
        <v>203</v>
      </c>
      <c r="CD139" s="37">
        <v>170</v>
      </c>
      <c r="CE139" s="37">
        <v>137</v>
      </c>
      <c r="CF139" s="37">
        <v>115</v>
      </c>
      <c r="CG139" s="37">
        <v>148</v>
      </c>
      <c r="CH139" s="37">
        <v>136</v>
      </c>
      <c r="CI139" s="37">
        <v>105</v>
      </c>
      <c r="CJ139" s="37">
        <v>107</v>
      </c>
      <c r="CK139" s="37">
        <v>85</v>
      </c>
      <c r="CL139" s="37">
        <v>71</v>
      </c>
      <c r="CM139" s="37">
        <v>65</v>
      </c>
      <c r="CN139" s="37">
        <v>74</v>
      </c>
      <c r="CO139" s="37">
        <v>67</v>
      </c>
      <c r="CP139" s="25">
        <v>68</v>
      </c>
    </row>
    <row r="140" spans="2:94" x14ac:dyDescent="0.2">
      <c r="B140" s="25" t="str">
        <f t="shared" si="5"/>
      </c>
      <c r="C140" s="37" t="s">
        <v>61</v>
      </c>
      <c r="D140" s="37" t="s">
        <v>4</v>
      </c>
      <c r="E140" s="37">
        <v>112</v>
      </c>
      <c r="F140" s="37">
        <v>94</v>
      </c>
      <c r="G140" s="37">
        <v>95</v>
      </c>
      <c r="H140" s="37">
        <v>119</v>
      </c>
      <c r="I140" s="37">
        <v>92</v>
      </c>
      <c r="J140" s="37">
        <v>121</v>
      </c>
      <c r="K140" s="37">
        <v>102</v>
      </c>
      <c r="L140" s="37">
        <v>99</v>
      </c>
      <c r="M140" s="37">
        <v>87</v>
      </c>
      <c r="N140" s="37">
        <v>104</v>
      </c>
      <c r="O140" s="37">
        <v>82</v>
      </c>
      <c r="P140" s="37">
        <v>83</v>
      </c>
      <c r="Q140" s="37">
        <v>98</v>
      </c>
      <c r="R140" s="37">
        <v>119</v>
      </c>
      <c r="S140" s="37">
        <v>111</v>
      </c>
      <c r="T140" s="37">
        <v>112</v>
      </c>
      <c r="U140" s="37">
        <v>87</v>
      </c>
      <c r="V140" s="37">
        <v>81</v>
      </c>
      <c r="W140" s="37">
        <v>97</v>
      </c>
      <c r="X140" s="37">
        <v>108</v>
      </c>
      <c r="Y140" s="37">
        <v>100</v>
      </c>
      <c r="Z140" s="37">
        <v>92</v>
      </c>
      <c r="AA140" s="37">
        <v>100</v>
      </c>
      <c r="AB140" s="37">
        <v>108</v>
      </c>
      <c r="AC140" s="37">
        <v>89</v>
      </c>
      <c r="AD140" s="37">
        <v>117</v>
      </c>
      <c r="AE140" s="37">
        <v>100</v>
      </c>
      <c r="AF140" s="37">
        <v>122</v>
      </c>
      <c r="AG140" s="37">
        <v>89</v>
      </c>
      <c r="AH140" s="37">
        <v>103</v>
      </c>
      <c r="AI140" s="37">
        <v>83</v>
      </c>
      <c r="AJ140" s="37">
        <v>86</v>
      </c>
      <c r="AK140" s="37">
        <v>100</v>
      </c>
      <c r="AL140" s="37">
        <v>95</v>
      </c>
      <c r="AM140" s="37">
        <v>96</v>
      </c>
      <c r="AN140" s="37">
        <v>89</v>
      </c>
      <c r="AO140" s="37">
        <v>126</v>
      </c>
      <c r="AP140" s="37">
        <v>98</v>
      </c>
      <c r="AQ140" s="37">
        <v>79</v>
      </c>
      <c r="AR140" s="37">
        <v>115</v>
      </c>
      <c r="AS140" s="37">
        <v>159</v>
      </c>
      <c r="AT140" s="37">
        <v>121</v>
      </c>
      <c r="AU140" s="37">
        <v>118</v>
      </c>
      <c r="AV140" s="37">
        <v>89</v>
      </c>
      <c r="AW140" s="37">
        <v>111</v>
      </c>
      <c r="AX140" s="37">
        <v>109</v>
      </c>
      <c r="AY140" s="37">
        <v>114</v>
      </c>
      <c r="AZ140" s="37">
        <v>83</v>
      </c>
      <c r="BA140" s="37">
        <v>102</v>
      </c>
      <c r="BB140" s="37">
        <v>99</v>
      </c>
      <c r="BC140" s="37">
        <v>98</v>
      </c>
      <c r="BD140" s="37">
        <v>96</v>
      </c>
      <c r="BE140" s="37">
        <v>105</v>
      </c>
      <c r="BF140" s="37">
        <v>104</v>
      </c>
      <c r="BG140" s="37">
        <v>161</v>
      </c>
      <c r="BH140" s="37">
        <v>135</v>
      </c>
      <c r="BI140" s="37">
        <v>127</v>
      </c>
      <c r="BJ140" s="37">
        <v>70</v>
      </c>
      <c r="BK140" s="37">
        <v>62</v>
      </c>
      <c r="BL140" s="37">
        <v>53</v>
      </c>
      <c r="BM140" s="37">
        <v>71</v>
      </c>
      <c r="BN140" s="37">
        <v>81</v>
      </c>
      <c r="BO140" s="37">
        <v>95</v>
      </c>
      <c r="BP140" s="37">
        <v>85</v>
      </c>
      <c r="BQ140" s="37">
        <v>83</v>
      </c>
      <c r="BR140" s="37">
        <v>117</v>
      </c>
      <c r="BS140" s="37">
        <v>83</v>
      </c>
      <c r="BT140" s="37">
        <v>100</v>
      </c>
      <c r="BU140" s="37">
        <v>99</v>
      </c>
      <c r="BV140" s="37">
        <v>95</v>
      </c>
      <c r="BW140" s="37">
        <v>77</v>
      </c>
      <c r="BX140" s="37">
        <v>90</v>
      </c>
      <c r="BY140" s="37">
        <v>90</v>
      </c>
      <c r="BZ140" s="37">
        <v>84</v>
      </c>
      <c r="CA140" s="37">
        <v>66</v>
      </c>
      <c r="CB140" s="37">
        <v>69</v>
      </c>
      <c r="CC140" s="37">
        <v>87</v>
      </c>
      <c r="CD140" s="37">
        <v>56</v>
      </c>
      <c r="CE140" s="37">
        <v>58</v>
      </c>
      <c r="CF140" s="37">
        <v>42</v>
      </c>
      <c r="CG140" s="37">
        <v>76</v>
      </c>
      <c r="CH140" s="37">
        <v>56</v>
      </c>
      <c r="CI140" s="37">
        <v>49</v>
      </c>
      <c r="CJ140" s="37">
        <v>59</v>
      </c>
      <c r="CK140" s="37">
        <v>38</v>
      </c>
      <c r="CL140" s="37">
        <v>25</v>
      </c>
      <c r="CM140" s="37">
        <v>33</v>
      </c>
      <c r="CN140" s="37">
        <v>37</v>
      </c>
      <c r="CO140" s="37">
        <v>31</v>
      </c>
      <c r="CP140" s="25">
        <v>21</v>
      </c>
    </row>
    <row r="141" spans="2:94" x14ac:dyDescent="0.2">
      <c r="B141" s="25" t="str">
        <f t="shared" si="5"/>
      </c>
      <c r="C141" s="37" t="s">
        <v>62</v>
      </c>
      <c r="D141" s="37" t="s">
        <v>3</v>
      </c>
      <c r="E141" s="37">
        <v>172</v>
      </c>
      <c r="F141" s="37">
        <v>181</v>
      </c>
      <c r="G141" s="37">
        <v>146</v>
      </c>
      <c r="H141" s="37">
        <v>158</v>
      </c>
      <c r="I141" s="37">
        <v>167</v>
      </c>
      <c r="J141" s="37">
        <v>184</v>
      </c>
      <c r="K141" s="37">
        <v>146</v>
      </c>
      <c r="L141" s="37">
        <v>154</v>
      </c>
      <c r="M141" s="37">
        <v>161</v>
      </c>
      <c r="N141" s="37">
        <v>123</v>
      </c>
      <c r="O141" s="37">
        <v>139</v>
      </c>
      <c r="P141" s="37">
        <v>138</v>
      </c>
      <c r="Q141" s="37">
        <v>153</v>
      </c>
      <c r="R141" s="37">
        <v>141</v>
      </c>
      <c r="S141" s="37">
        <v>172</v>
      </c>
      <c r="T141" s="37">
        <v>192</v>
      </c>
      <c r="U141" s="37">
        <v>114</v>
      </c>
      <c r="V141" s="37">
        <v>123</v>
      </c>
      <c r="W141" s="37">
        <v>147</v>
      </c>
      <c r="X141" s="37">
        <v>188</v>
      </c>
      <c r="Y141" s="37">
        <v>151</v>
      </c>
      <c r="Z141" s="37">
        <v>156</v>
      </c>
      <c r="AA141" s="37">
        <v>146</v>
      </c>
      <c r="AB141" s="37">
        <v>164</v>
      </c>
      <c r="AC141" s="37">
        <v>121</v>
      </c>
      <c r="AD141" s="37">
        <v>153</v>
      </c>
      <c r="AE141" s="37">
        <v>188</v>
      </c>
      <c r="AF141" s="37">
        <v>171</v>
      </c>
      <c r="AG141" s="37">
        <v>162</v>
      </c>
      <c r="AH141" s="37">
        <v>126</v>
      </c>
      <c r="AI141" s="37">
        <v>151</v>
      </c>
      <c r="AJ141" s="37">
        <v>149</v>
      </c>
      <c r="AK141" s="37">
        <v>161</v>
      </c>
      <c r="AL141" s="37">
        <v>152</v>
      </c>
      <c r="AM141" s="37">
        <v>131</v>
      </c>
      <c r="AN141" s="37">
        <v>115</v>
      </c>
      <c r="AO141" s="37">
        <v>159</v>
      </c>
      <c r="AP141" s="37">
        <v>137</v>
      </c>
      <c r="AQ141" s="37">
        <v>131</v>
      </c>
      <c r="AR141" s="37">
        <v>183</v>
      </c>
      <c r="AS141" s="37">
        <v>266</v>
      </c>
      <c r="AT141" s="37">
        <v>146</v>
      </c>
      <c r="AU141" s="37">
        <v>154</v>
      </c>
      <c r="AV141" s="37">
        <v>157</v>
      </c>
      <c r="AW141" s="37">
        <v>137</v>
      </c>
      <c r="AX141" s="37">
        <v>167</v>
      </c>
      <c r="AY141" s="37">
        <v>193</v>
      </c>
      <c r="AZ141" s="37">
        <v>164</v>
      </c>
      <c r="BA141" s="37">
        <v>163</v>
      </c>
      <c r="BB141" s="37">
        <v>210</v>
      </c>
      <c r="BC141" s="37">
        <v>161</v>
      </c>
      <c r="BD141" s="37">
        <v>171</v>
      </c>
      <c r="BE141" s="37">
        <v>183</v>
      </c>
      <c r="BF141" s="37">
        <v>141</v>
      </c>
      <c r="BG141" s="37">
        <v>259</v>
      </c>
      <c r="BH141" s="37">
        <v>199</v>
      </c>
      <c r="BI141" s="37">
        <v>139</v>
      </c>
      <c r="BJ141" s="37">
        <v>101</v>
      </c>
      <c r="BK141" s="37">
        <v>106</v>
      </c>
      <c r="BL141" s="37">
        <v>89</v>
      </c>
      <c r="BM141" s="37">
        <v>100</v>
      </c>
      <c r="BN141" s="37">
        <v>115</v>
      </c>
      <c r="BO141" s="37">
        <v>130</v>
      </c>
      <c r="BP141" s="37">
        <v>112</v>
      </c>
      <c r="BQ141" s="37">
        <v>115</v>
      </c>
      <c r="BR141" s="37">
        <v>128</v>
      </c>
      <c r="BS141" s="37">
        <v>130</v>
      </c>
      <c r="BT141" s="37">
        <v>108</v>
      </c>
      <c r="BU141" s="37">
        <v>129</v>
      </c>
      <c r="BV141" s="37">
        <v>124</v>
      </c>
      <c r="BW141" s="37">
        <v>94</v>
      </c>
      <c r="BX141" s="37">
        <v>84</v>
      </c>
      <c r="BY141" s="37">
        <v>111</v>
      </c>
      <c r="BZ141" s="37">
        <v>98</v>
      </c>
      <c r="CA141" s="37">
        <v>92</v>
      </c>
      <c r="CB141" s="37">
        <v>104</v>
      </c>
      <c r="CC141" s="37">
        <v>130</v>
      </c>
      <c r="CD141" s="37">
        <v>118</v>
      </c>
      <c r="CE141" s="37">
        <v>103</v>
      </c>
      <c r="CF141" s="37">
        <v>89</v>
      </c>
      <c r="CG141" s="37">
        <v>108</v>
      </c>
      <c r="CH141" s="37">
        <v>96</v>
      </c>
      <c r="CI141" s="37">
        <v>71</v>
      </c>
      <c r="CJ141" s="37">
        <v>83</v>
      </c>
      <c r="CK141" s="37">
        <v>67</v>
      </c>
      <c r="CL141" s="37">
        <v>53</v>
      </c>
      <c r="CM141" s="37">
        <v>47</v>
      </c>
      <c r="CN141" s="37">
        <v>60</v>
      </c>
      <c r="CO141" s="37">
        <v>52</v>
      </c>
      <c r="CP141" s="25">
        <v>54</v>
      </c>
    </row>
    <row r="142" spans="2:94" x14ac:dyDescent="0.2">
      <c r="B142" s="25" t="str">
        <f t="shared" si="5"/>
      </c>
      <c r="C142" s="37" t="s">
        <v>62</v>
      </c>
      <c r="D142" s="37" t="s">
        <v>4</v>
      </c>
      <c r="E142" s="37">
        <v>74</v>
      </c>
      <c r="F142" s="37">
        <v>62</v>
      </c>
      <c r="G142" s="37">
        <v>60</v>
      </c>
      <c r="H142" s="37">
        <v>69</v>
      </c>
      <c r="I142" s="37">
        <v>44</v>
      </c>
      <c r="J142" s="37">
        <v>70</v>
      </c>
      <c r="K142" s="37">
        <v>60</v>
      </c>
      <c r="L142" s="37">
        <v>70</v>
      </c>
      <c r="M142" s="37">
        <v>57</v>
      </c>
      <c r="N142" s="37">
        <v>68</v>
      </c>
      <c r="O142" s="37">
        <v>54</v>
      </c>
      <c r="P142" s="37">
        <v>53</v>
      </c>
      <c r="Q142" s="37">
        <v>55</v>
      </c>
      <c r="R142" s="37">
        <v>80</v>
      </c>
      <c r="S142" s="37">
        <v>63</v>
      </c>
      <c r="T142" s="37">
        <v>70</v>
      </c>
      <c r="U142" s="37">
        <v>54</v>
      </c>
      <c r="V142" s="37">
        <v>51</v>
      </c>
      <c r="W142" s="37">
        <v>69</v>
      </c>
      <c r="X142" s="37">
        <v>70</v>
      </c>
      <c r="Y142" s="37">
        <v>68</v>
      </c>
      <c r="Z142" s="37">
        <v>58</v>
      </c>
      <c r="AA142" s="37">
        <v>75</v>
      </c>
      <c r="AB142" s="37">
        <v>77</v>
      </c>
      <c r="AC142" s="37">
        <v>55</v>
      </c>
      <c r="AD142" s="37">
        <v>69</v>
      </c>
      <c r="AE142" s="37">
        <v>73</v>
      </c>
      <c r="AF142" s="37">
        <v>81</v>
      </c>
      <c r="AG142" s="37">
        <v>54</v>
      </c>
      <c r="AH142" s="37">
        <v>72</v>
      </c>
      <c r="AI142" s="37">
        <v>45</v>
      </c>
      <c r="AJ142" s="37">
        <v>52</v>
      </c>
      <c r="AK142" s="37">
        <v>53</v>
      </c>
      <c r="AL142" s="37">
        <v>57</v>
      </c>
      <c r="AM142" s="37">
        <v>47</v>
      </c>
      <c r="AN142" s="37">
        <v>65</v>
      </c>
      <c r="AO142" s="37">
        <v>72</v>
      </c>
      <c r="AP142" s="37">
        <v>61</v>
      </c>
      <c r="AQ142" s="37">
        <v>58</v>
      </c>
      <c r="AR142" s="37">
        <v>83</v>
      </c>
      <c r="AS142" s="37">
        <v>104</v>
      </c>
      <c r="AT142" s="37">
        <v>71</v>
      </c>
      <c r="AU142" s="37">
        <v>67</v>
      </c>
      <c r="AV142" s="37">
        <v>54</v>
      </c>
      <c r="AW142" s="37">
        <v>55</v>
      </c>
      <c r="AX142" s="37">
        <v>66</v>
      </c>
      <c r="AY142" s="37">
        <v>75</v>
      </c>
      <c r="AZ142" s="37">
        <v>62</v>
      </c>
      <c r="BA142" s="37">
        <v>71</v>
      </c>
      <c r="BB142" s="37">
        <v>75</v>
      </c>
      <c r="BC142" s="37">
        <v>61</v>
      </c>
      <c r="BD142" s="37">
        <v>67</v>
      </c>
      <c r="BE142" s="37">
        <v>68</v>
      </c>
      <c r="BF142" s="37">
        <v>64</v>
      </c>
      <c r="BG142" s="37">
        <v>101</v>
      </c>
      <c r="BH142" s="37">
        <v>81</v>
      </c>
      <c r="BI142" s="37">
        <v>74</v>
      </c>
      <c r="BJ142" s="37">
        <v>51</v>
      </c>
      <c r="BK142" s="37">
        <v>40</v>
      </c>
      <c r="BL142" s="37">
        <v>37</v>
      </c>
      <c r="BM142" s="37">
        <v>53</v>
      </c>
      <c r="BN142" s="37">
        <v>50</v>
      </c>
      <c r="BO142" s="37">
        <v>58</v>
      </c>
      <c r="BP142" s="37">
        <v>49</v>
      </c>
      <c r="BQ142" s="37">
        <v>58</v>
      </c>
      <c r="BR142" s="37">
        <v>65</v>
      </c>
      <c r="BS142" s="37">
        <v>50</v>
      </c>
      <c r="BT142" s="37">
        <v>54</v>
      </c>
      <c r="BU142" s="37">
        <v>59</v>
      </c>
      <c r="BV142" s="37">
        <v>58</v>
      </c>
      <c r="BW142" s="37">
        <v>55</v>
      </c>
      <c r="BX142" s="37">
        <v>51</v>
      </c>
      <c r="BY142" s="37">
        <v>57</v>
      </c>
      <c r="BZ142" s="37">
        <v>63</v>
      </c>
      <c r="CA142" s="37">
        <v>41</v>
      </c>
      <c r="CB142" s="37">
        <v>47</v>
      </c>
      <c r="CC142" s="37">
        <v>54</v>
      </c>
      <c r="CD142" s="37">
        <v>39</v>
      </c>
      <c r="CE142" s="37">
        <v>46</v>
      </c>
      <c r="CF142" s="37">
        <v>35</v>
      </c>
      <c r="CG142" s="37">
        <v>59</v>
      </c>
      <c r="CH142" s="37">
        <v>46</v>
      </c>
      <c r="CI142" s="37">
        <v>30</v>
      </c>
      <c r="CJ142" s="37">
        <v>44</v>
      </c>
      <c r="CK142" s="37">
        <v>25</v>
      </c>
      <c r="CL142" s="37">
        <v>17</v>
      </c>
      <c r="CM142" s="37">
        <v>25</v>
      </c>
      <c r="CN142" s="37">
        <v>25</v>
      </c>
      <c r="CO142" s="37">
        <v>24</v>
      </c>
      <c r="CP142" s="25">
        <v>19</v>
      </c>
    </row>
    <row r="143" spans="2:94" x14ac:dyDescent="0.2">
      <c r="B143" s="25" t="str">
        <f t="shared" si="5"/>
      </c>
      <c r="C143" s="37" t="s">
        <v>63</v>
      </c>
      <c r="D143" s="37" t="s">
        <v>3</v>
      </c>
      <c r="E143" s="37">
        <v>12</v>
      </c>
      <c r="F143" s="37">
        <v>14</v>
      </c>
      <c r="G143" s="37">
        <v>17</v>
      </c>
      <c r="H143" s="37">
        <v>13</v>
      </c>
      <c r="I143" s="37">
        <v>8</v>
      </c>
      <c r="J143" s="37">
        <v>11</v>
      </c>
      <c r="K143" s="37">
        <v>15</v>
      </c>
      <c r="L143" s="37">
        <v>8</v>
      </c>
      <c r="M143" s="37">
        <v>17</v>
      </c>
      <c r="N143" s="37">
        <v>10</v>
      </c>
      <c r="O143" s="37">
        <v>11</v>
      </c>
      <c r="P143" s="37">
        <v>11</v>
      </c>
      <c r="Q143" s="37">
        <v>13</v>
      </c>
      <c r="R143" s="37">
        <v>7</v>
      </c>
      <c r="S143" s="37">
        <v>11</v>
      </c>
      <c r="T143" s="37">
        <v>11</v>
      </c>
      <c r="U143" s="37">
        <v>4</v>
      </c>
      <c r="V143" s="37">
        <v>9</v>
      </c>
      <c r="W143" s="37">
        <v>8</v>
      </c>
      <c r="X143" s="37">
        <v>13</v>
      </c>
      <c r="Y143" s="37">
        <v>12</v>
      </c>
      <c r="Z143" s="37">
        <v>13</v>
      </c>
      <c r="AA143" s="37">
        <v>8</v>
      </c>
      <c r="AB143" s="37">
        <v>8</v>
      </c>
      <c r="AC143" s="37">
        <v>17</v>
      </c>
      <c r="AD143" s="37">
        <v>16</v>
      </c>
      <c r="AE143" s="37">
        <v>14</v>
      </c>
      <c r="AF143" s="37">
        <v>16</v>
      </c>
      <c r="AG143" s="37">
        <v>10</v>
      </c>
      <c r="AH143" s="37">
        <v>11</v>
      </c>
      <c r="AI143" s="37">
        <v>10</v>
      </c>
      <c r="AJ143" s="37">
        <v>13</v>
      </c>
      <c r="AK143" s="37">
        <v>7</v>
      </c>
      <c r="AL143" s="37">
        <v>10</v>
      </c>
      <c r="AM143" s="37">
        <v>11</v>
      </c>
      <c r="AN143" s="37">
        <v>8</v>
      </c>
      <c r="AO143" s="37">
        <v>16</v>
      </c>
      <c r="AP143" s="37">
        <v>9</v>
      </c>
      <c r="AQ143" s="37">
        <v>12</v>
      </c>
      <c r="AR143" s="37">
        <v>16</v>
      </c>
      <c r="AS143" s="37">
        <v>9</v>
      </c>
      <c r="AT143" s="37">
        <v>11</v>
      </c>
      <c r="AU143" s="37">
        <v>11</v>
      </c>
      <c r="AV143" s="37">
        <v>5</v>
      </c>
      <c r="AW143" s="37">
        <v>15</v>
      </c>
      <c r="AX143" s="37">
        <v>13</v>
      </c>
      <c r="AY143" s="37">
        <v>8</v>
      </c>
      <c r="AZ143" s="37">
        <v>8</v>
      </c>
      <c r="BA143" s="37">
        <v>8</v>
      </c>
      <c r="BB143" s="37">
        <v>13</v>
      </c>
      <c r="BC143" s="37">
        <v>9</v>
      </c>
      <c r="BD143" s="37">
        <v>6</v>
      </c>
      <c r="BE143" s="37">
        <v>9</v>
      </c>
      <c r="BF143" s="37">
        <v>12</v>
      </c>
      <c r="BG143" s="37">
        <v>9</v>
      </c>
      <c r="BH143" s="37">
        <v>13</v>
      </c>
      <c r="BI143" s="37">
        <v>11</v>
      </c>
      <c r="BJ143" s="37">
        <v>7</v>
      </c>
      <c r="BK143" s="37">
        <v>10</v>
      </c>
      <c r="BL143" s="37">
        <v>7</v>
      </c>
      <c r="BM143" s="37">
        <v>7</v>
      </c>
      <c r="BN143" s="37">
        <v>10</v>
      </c>
      <c r="BO143" s="37">
        <v>14</v>
      </c>
      <c r="BP143" s="37">
        <v>8</v>
      </c>
      <c r="BQ143" s="37">
        <v>10</v>
      </c>
      <c r="BR143" s="37">
        <v>12</v>
      </c>
      <c r="BS143" s="37">
        <v>20</v>
      </c>
      <c r="BT143" s="37">
        <v>21</v>
      </c>
      <c r="BU143" s="37">
        <v>8</v>
      </c>
      <c r="BV143" s="37">
        <v>19</v>
      </c>
      <c r="BW143" s="37">
        <v>13</v>
      </c>
      <c r="BX143" s="37">
        <v>8</v>
      </c>
      <c r="BY143" s="37">
        <v>14</v>
      </c>
      <c r="BZ143" s="37">
        <v>12</v>
      </c>
      <c r="CA143" s="37">
        <v>12</v>
      </c>
      <c r="CB143" s="37">
        <v>5</v>
      </c>
      <c r="CC143" s="37">
        <v>19</v>
      </c>
      <c r="CD143" s="37">
        <v>18</v>
      </c>
      <c r="CE143" s="37">
        <v>9</v>
      </c>
      <c r="CF143" s="37">
        <v>5</v>
      </c>
      <c r="CG143" s="37">
        <v>12</v>
      </c>
      <c r="CH143" s="37">
        <v>20</v>
      </c>
      <c r="CI143" s="37">
        <v>9</v>
      </c>
      <c r="CJ143" s="37">
        <v>13</v>
      </c>
      <c r="CK143" s="37">
        <v>10</v>
      </c>
      <c r="CL143" s="37">
        <v>10</v>
      </c>
      <c r="CM143" s="37">
        <v>7</v>
      </c>
      <c r="CN143" s="37">
        <v>7</v>
      </c>
      <c r="CO143" s="37">
        <v>5</v>
      </c>
      <c r="CP143" s="25">
        <v>9</v>
      </c>
    </row>
    <row r="144" spans="2:94" x14ac:dyDescent="0.2">
      <c r="B144" s="25" t="str">
        <f t="shared" si="5"/>
      </c>
      <c r="C144" s="37" t="s">
        <v>63</v>
      </c>
      <c r="D144" s="37" t="s">
        <v>4</v>
      </c>
      <c r="E144" s="37">
        <v>8</v>
      </c>
      <c r="F144" s="37">
        <v>6</v>
      </c>
      <c r="G144" s="37">
        <v>10</v>
      </c>
      <c r="H144" s="37">
        <v>11</v>
      </c>
      <c r="I144" s="37">
        <v>6</v>
      </c>
      <c r="J144" s="37">
        <v>10</v>
      </c>
      <c r="K144" s="37">
        <v>10</v>
      </c>
      <c r="L144" s="37">
        <v>6</v>
      </c>
      <c r="M144" s="37">
        <v>8</v>
      </c>
      <c r="N144" s="37">
        <v>4</v>
      </c>
      <c r="O144" s="37">
        <v>3</v>
      </c>
      <c r="P144" s="37">
        <v>8</v>
      </c>
      <c r="Q144" s="37">
        <v>9</v>
      </c>
      <c r="R144" s="37">
        <v>4</v>
      </c>
      <c r="S144" s="37">
        <v>4</v>
      </c>
      <c r="T144" s="37">
        <v>11</v>
      </c>
      <c r="U144" s="37">
        <v>8</v>
      </c>
      <c r="V144" s="37">
        <v>11</v>
      </c>
      <c r="W144" s="37">
        <v>9</v>
      </c>
      <c r="X144" s="37">
        <v>7</v>
      </c>
      <c r="Y144" s="37">
        <v>6</v>
      </c>
      <c r="Z144" s="37">
        <v>10</v>
      </c>
      <c r="AA144" s="37">
        <v>7</v>
      </c>
      <c r="AB144" s="37">
        <v>5</v>
      </c>
      <c r="AC144" s="37">
        <v>4</v>
      </c>
      <c r="AD144" s="37">
        <v>12</v>
      </c>
      <c r="AE144" s="37">
        <v>4</v>
      </c>
      <c r="AF144" s="37">
        <v>10</v>
      </c>
      <c r="AG144" s="37">
        <v>4</v>
      </c>
      <c r="AH144" s="37">
        <v>4</v>
      </c>
      <c r="AI144" s="37">
        <v>7</v>
      </c>
      <c r="AJ144" s="37">
        <v>12</v>
      </c>
      <c r="AK144" s="37">
        <v>7</v>
      </c>
      <c r="AL144" s="37">
        <v>6</v>
      </c>
      <c r="AM144" s="37">
        <v>4</v>
      </c>
      <c r="AN144" s="37">
        <v>4</v>
      </c>
      <c r="AO144" s="37">
        <v>8</v>
      </c>
      <c r="AP144" s="37">
        <v>10</v>
      </c>
      <c r="AQ144" s="37">
        <v>2</v>
      </c>
      <c r="AR144" s="37">
        <v>6</v>
      </c>
      <c r="AS144" s="37">
        <v>7</v>
      </c>
      <c r="AT144" s="37">
        <v>7</v>
      </c>
      <c r="AU144" s="37">
        <v>5</v>
      </c>
      <c r="AV144" s="37">
        <v>4</v>
      </c>
      <c r="AW144" s="37">
        <v>12</v>
      </c>
      <c r="AX144" s="37">
        <v>8</v>
      </c>
      <c r="AY144" s="37">
        <v>3</v>
      </c>
      <c r="AZ144" s="37">
        <v>3</v>
      </c>
      <c r="BA144" s="37">
        <v>10</v>
      </c>
      <c r="BB144" s="37">
        <v>6</v>
      </c>
      <c r="BC144" s="37">
        <v>6</v>
      </c>
      <c r="BD144" s="37">
        <v>5</v>
      </c>
      <c r="BE144" s="37">
        <v>11</v>
      </c>
      <c r="BF144" s="37">
        <v>11</v>
      </c>
      <c r="BG144" s="37">
        <v>12</v>
      </c>
      <c r="BH144" s="37">
        <v>7</v>
      </c>
      <c r="BI144" s="37">
        <v>9</v>
      </c>
      <c r="BJ144" s="37">
        <v>7</v>
      </c>
      <c r="BK144" s="37">
        <v>13</v>
      </c>
      <c r="BL144" s="37">
        <v>9</v>
      </c>
      <c r="BM144" s="37">
        <v>7</v>
      </c>
      <c r="BN144" s="37">
        <v>8</v>
      </c>
      <c r="BO144" s="37">
        <v>9</v>
      </c>
      <c r="BP144" s="37">
        <v>8</v>
      </c>
      <c r="BQ144" s="37">
        <v>3</v>
      </c>
      <c r="BR144" s="37">
        <v>11</v>
      </c>
      <c r="BS144" s="37">
        <v>14</v>
      </c>
      <c r="BT144" s="37">
        <v>15</v>
      </c>
      <c r="BU144" s="37">
        <v>4</v>
      </c>
      <c r="BV144" s="37">
        <v>7</v>
      </c>
      <c r="BW144" s="37">
        <v>9</v>
      </c>
      <c r="BX144" s="37">
        <v>10</v>
      </c>
      <c r="BY144" s="37">
        <v>9</v>
      </c>
      <c r="BZ144" s="37">
        <v>6</v>
      </c>
      <c r="CA144" s="37">
        <v>7</v>
      </c>
      <c r="CB144" s="37">
        <v>5</v>
      </c>
      <c r="CC144" s="37">
        <v>6</v>
      </c>
      <c r="CD144" s="37">
        <v>9</v>
      </c>
      <c r="CE144" s="37">
        <v>6</v>
      </c>
      <c r="CF144" s="37">
        <v>4</v>
      </c>
      <c r="CG144" s="37">
        <v>7</v>
      </c>
      <c r="CH144" s="37">
        <v>2</v>
      </c>
      <c r="CI144" s="37">
        <v>9</v>
      </c>
      <c r="CJ144" s="37">
        <v>8</v>
      </c>
      <c r="CK144" s="37">
        <v>6</v>
      </c>
      <c r="CL144" s="37">
        <v>5</v>
      </c>
      <c r="CM144" s="37">
        <v>5</v>
      </c>
      <c r="CN144" s="37">
        <v>9</v>
      </c>
      <c r="CO144" s="37">
        <v>3</v>
      </c>
      <c r="CP144" s="25">
        <v>1</v>
      </c>
    </row>
    <row r="145" spans="2:94" x14ac:dyDescent="0.2">
      <c r="B145" s="25" t="str">
        <f t="shared" si="5"/>
      </c>
      <c r="C145" s="37" t="s">
        <v>64</v>
      </c>
      <c r="D145" s="37" t="s">
        <v>3</v>
      </c>
      <c r="E145" s="37">
        <v>22</v>
      </c>
      <c r="F145" s="37">
        <v>25</v>
      </c>
      <c r="G145" s="37">
        <v>37</v>
      </c>
      <c r="H145" s="37">
        <v>23</v>
      </c>
      <c r="I145" s="37">
        <v>28</v>
      </c>
      <c r="J145" s="37">
        <v>36</v>
      </c>
      <c r="K145" s="37">
        <v>40</v>
      </c>
      <c r="L145" s="37">
        <v>22</v>
      </c>
      <c r="M145" s="37">
        <v>38</v>
      </c>
      <c r="N145" s="37">
        <v>31</v>
      </c>
      <c r="O145" s="37">
        <v>26</v>
      </c>
      <c r="P145" s="37">
        <v>23</v>
      </c>
      <c r="Q145" s="37">
        <v>28</v>
      </c>
      <c r="R145" s="37">
        <v>37</v>
      </c>
      <c r="S145" s="37">
        <v>25</v>
      </c>
      <c r="T145" s="37">
        <v>35</v>
      </c>
      <c r="U145" s="37">
        <v>27</v>
      </c>
      <c r="V145" s="37">
        <v>25</v>
      </c>
      <c r="W145" s="37">
        <v>23</v>
      </c>
      <c r="X145" s="37">
        <v>26</v>
      </c>
      <c r="Y145" s="37">
        <v>33</v>
      </c>
      <c r="Z145" s="37">
        <v>25</v>
      </c>
      <c r="AA145" s="37">
        <v>22</v>
      </c>
      <c r="AB145" s="37">
        <v>34</v>
      </c>
      <c r="AC145" s="37">
        <v>19</v>
      </c>
      <c r="AD145" s="37">
        <v>28</v>
      </c>
      <c r="AE145" s="37">
        <v>32</v>
      </c>
      <c r="AF145" s="37">
        <v>43</v>
      </c>
      <c r="AG145" s="37">
        <v>19</v>
      </c>
      <c r="AH145" s="37">
        <v>31</v>
      </c>
      <c r="AI145" s="37">
        <v>41</v>
      </c>
      <c r="AJ145" s="37">
        <v>19</v>
      </c>
      <c r="AK145" s="37">
        <v>29</v>
      </c>
      <c r="AL145" s="37">
        <v>39</v>
      </c>
      <c r="AM145" s="37">
        <v>29</v>
      </c>
      <c r="AN145" s="37">
        <v>24</v>
      </c>
      <c r="AO145" s="37">
        <v>34</v>
      </c>
      <c r="AP145" s="37">
        <v>23</v>
      </c>
      <c r="AQ145" s="37">
        <v>20</v>
      </c>
      <c r="AR145" s="37">
        <v>25</v>
      </c>
      <c r="AS145" s="37">
        <v>40</v>
      </c>
      <c r="AT145" s="37">
        <v>33</v>
      </c>
      <c r="AU145" s="37">
        <v>37</v>
      </c>
      <c r="AV145" s="37">
        <v>33</v>
      </c>
      <c r="AW145" s="37">
        <v>33</v>
      </c>
      <c r="AX145" s="37">
        <v>24</v>
      </c>
      <c r="AY145" s="37">
        <v>32</v>
      </c>
      <c r="AZ145" s="37">
        <v>24</v>
      </c>
      <c r="BA145" s="37">
        <v>29</v>
      </c>
      <c r="BB145" s="37">
        <v>22</v>
      </c>
      <c r="BC145" s="37">
        <v>24</v>
      </c>
      <c r="BD145" s="37">
        <v>27</v>
      </c>
      <c r="BE145" s="37">
        <v>27</v>
      </c>
      <c r="BF145" s="37">
        <v>24</v>
      </c>
      <c r="BG145" s="37">
        <v>38</v>
      </c>
      <c r="BH145" s="37">
        <v>36</v>
      </c>
      <c r="BI145" s="37">
        <v>26</v>
      </c>
      <c r="BJ145" s="37">
        <v>27</v>
      </c>
      <c r="BK145" s="37">
        <v>21</v>
      </c>
      <c r="BL145" s="37">
        <v>23</v>
      </c>
      <c r="BM145" s="37">
        <v>23</v>
      </c>
      <c r="BN145" s="37">
        <v>26</v>
      </c>
      <c r="BO145" s="37">
        <v>21</v>
      </c>
      <c r="BP145" s="37">
        <v>29</v>
      </c>
      <c r="BQ145" s="37">
        <v>23</v>
      </c>
      <c r="BR145" s="37">
        <v>23</v>
      </c>
      <c r="BS145" s="37">
        <v>17</v>
      </c>
      <c r="BT145" s="37">
        <v>28</v>
      </c>
      <c r="BU145" s="37">
        <v>20</v>
      </c>
      <c r="BV145" s="37">
        <v>18</v>
      </c>
      <c r="BW145" s="37">
        <v>29</v>
      </c>
      <c r="BX145" s="37">
        <v>26</v>
      </c>
      <c r="BY145" s="37">
        <v>26</v>
      </c>
      <c r="BZ145" s="37">
        <v>12</v>
      </c>
      <c r="CA145" s="37">
        <v>14</v>
      </c>
      <c r="CB145" s="37">
        <v>17</v>
      </c>
      <c r="CC145" s="37">
        <v>15</v>
      </c>
      <c r="CD145" s="37">
        <v>17</v>
      </c>
      <c r="CE145" s="37">
        <v>10</v>
      </c>
      <c r="CF145" s="37">
        <v>15</v>
      </c>
      <c r="CG145" s="37">
        <v>13</v>
      </c>
      <c r="CH145" s="37">
        <v>7</v>
      </c>
      <c r="CI145" s="37">
        <v>13</v>
      </c>
      <c r="CJ145" s="37">
        <v>11</v>
      </c>
      <c r="CK145" s="37">
        <v>6</v>
      </c>
      <c r="CL145" s="37">
        <v>5</v>
      </c>
      <c r="CM145" s="37">
        <v>7</v>
      </c>
      <c r="CN145" s="37">
        <v>5</v>
      </c>
      <c r="CO145" s="37">
        <v>6</v>
      </c>
      <c r="CP145" s="25">
        <v>3</v>
      </c>
    </row>
    <row r="146" spans="2:94" x14ac:dyDescent="0.2">
      <c r="B146" s="25" t="str">
        <f t="shared" si="5"/>
      </c>
      <c r="C146" s="37" t="s">
        <v>64</v>
      </c>
      <c r="D146" s="37" t="s">
        <v>4</v>
      </c>
      <c r="E146" s="37">
        <v>11</v>
      </c>
      <c r="F146" s="37">
        <v>12</v>
      </c>
      <c r="G146" s="37">
        <v>10</v>
      </c>
      <c r="H146" s="37">
        <v>10</v>
      </c>
      <c r="I146" s="37">
        <v>10</v>
      </c>
      <c r="J146" s="37">
        <v>9</v>
      </c>
      <c r="K146" s="37">
        <v>8</v>
      </c>
      <c r="L146" s="37">
        <v>6</v>
      </c>
      <c r="M146" s="37">
        <v>7</v>
      </c>
      <c r="N146" s="37">
        <v>9</v>
      </c>
      <c r="O146" s="37">
        <v>7</v>
      </c>
      <c r="P146" s="37">
        <v>11</v>
      </c>
      <c r="Q146" s="37">
        <v>9</v>
      </c>
      <c r="R146" s="37">
        <v>10</v>
      </c>
      <c r="S146" s="37">
        <v>6</v>
      </c>
      <c r="T146" s="37">
        <v>12</v>
      </c>
      <c r="U146" s="37">
        <v>10</v>
      </c>
      <c r="V146" s="37">
        <v>3</v>
      </c>
      <c r="W146" s="37">
        <v>6</v>
      </c>
      <c r="X146" s="37">
        <v>9</v>
      </c>
      <c r="Y146" s="37">
        <v>4</v>
      </c>
      <c r="Z146" s="37">
        <v>9</v>
      </c>
      <c r="AA146" s="37">
        <v>6</v>
      </c>
      <c r="AB146" s="37">
        <v>3</v>
      </c>
      <c r="AC146" s="37">
        <v>7</v>
      </c>
      <c r="AD146" s="37">
        <v>6</v>
      </c>
      <c r="AE146" s="37">
        <v>5</v>
      </c>
      <c r="AF146" s="37">
        <v>9</v>
      </c>
      <c r="AG146" s="37">
        <v>11</v>
      </c>
      <c r="AH146" s="37">
        <v>10</v>
      </c>
      <c r="AI146" s="37">
        <v>17</v>
      </c>
      <c r="AJ146" s="37">
        <v>7</v>
      </c>
      <c r="AK146" s="37">
        <v>4</v>
      </c>
      <c r="AL146" s="37">
        <v>10</v>
      </c>
      <c r="AM146" s="37">
        <v>15</v>
      </c>
      <c r="AN146" s="37">
        <v>10</v>
      </c>
      <c r="AO146" s="37">
        <v>10</v>
      </c>
      <c r="AP146" s="37">
        <v>11</v>
      </c>
      <c r="AQ146" s="37">
        <v>4</v>
      </c>
      <c r="AR146" s="37">
        <v>7</v>
      </c>
      <c r="AS146" s="37">
        <v>9</v>
      </c>
      <c r="AT146" s="37">
        <v>10</v>
      </c>
      <c r="AU146" s="37">
        <v>8</v>
      </c>
      <c r="AV146" s="37">
        <v>9</v>
      </c>
      <c r="AW146" s="37">
        <v>6</v>
      </c>
      <c r="AX146" s="37">
        <v>9</v>
      </c>
      <c r="AY146" s="37">
        <v>10</v>
      </c>
      <c r="AZ146" s="37">
        <v>6</v>
      </c>
      <c r="BA146" s="37">
        <v>6</v>
      </c>
      <c r="BB146" s="37">
        <v>3</v>
      </c>
      <c r="BC146" s="37">
        <v>6</v>
      </c>
      <c r="BD146" s="37">
        <v>9</v>
      </c>
      <c r="BE146" s="37">
        <v>7</v>
      </c>
      <c r="BF146" s="37">
        <v>7</v>
      </c>
      <c r="BG146" s="37">
        <v>8</v>
      </c>
      <c r="BH146" s="37">
        <v>9</v>
      </c>
      <c r="BI146" s="37">
        <v>4</v>
      </c>
      <c r="BJ146" s="37">
        <v>5</v>
      </c>
      <c r="BK146" s="37">
        <v>1</v>
      </c>
      <c r="BL146" s="37">
        <v>2</v>
      </c>
      <c r="BM146" s="37">
        <v>4</v>
      </c>
      <c r="BN146" s="37">
        <v>10</v>
      </c>
      <c r="BO146" s="37">
        <v>6</v>
      </c>
      <c r="BP146" s="37">
        <v>10</v>
      </c>
      <c r="BQ146" s="37">
        <v>7</v>
      </c>
      <c r="BR146" s="37">
        <v>13</v>
      </c>
      <c r="BS146" s="37">
        <v>4</v>
      </c>
      <c r="BT146" s="37">
        <v>10</v>
      </c>
      <c r="BU146" s="37">
        <v>8</v>
      </c>
      <c r="BV146" s="37">
        <v>9</v>
      </c>
      <c r="BW146" s="37">
        <v>5</v>
      </c>
      <c r="BX146" s="37">
        <v>5</v>
      </c>
      <c r="BY146" s="37">
        <v>12</v>
      </c>
      <c r="BZ146" s="37">
        <v>1</v>
      </c>
      <c r="CA146" s="37">
        <v>5</v>
      </c>
      <c r="CB146" s="37">
        <v>13</v>
      </c>
      <c r="CC146" s="37">
        <v>9</v>
      </c>
      <c r="CD146" s="37">
        <v>4</v>
      </c>
      <c r="CE146" s="37">
        <v>2</v>
      </c>
      <c r="CF146" s="37">
        <v>3</v>
      </c>
      <c r="CG146" s="37">
        <v>3</v>
      </c>
      <c r="CH146" s="37">
        <v>1</v>
      </c>
      <c r="CI146" s="37">
        <v>5</v>
      </c>
      <c r="CJ146" s="37">
        <v>5</v>
      </c>
      <c r="CK146" s="37">
        <v>4</v>
      </c>
      <c r="CL146" s="37">
        <v>1</v>
      </c>
      <c r="CM146" s="37">
        <v>1</v>
      </c>
      <c r="CN146" s="37">
        <v>2</v>
      </c>
      <c r="CO146" s="37">
        <v>3</v>
      </c>
      <c r="CP146" s="25">
        <v>1</v>
      </c>
    </row>
    <row r="147" spans="2:94" x14ac:dyDescent="0.2">
      <c r="B147" s="25" t="str">
        <f t="shared" si="5"/>
      </c>
      <c r="C147" s="37" t="s">
        <v>65</v>
      </c>
      <c r="D147" s="37" t="s">
        <v>3</v>
      </c>
      <c r="E147" s="37">
        <v>75</v>
      </c>
      <c r="F147" s="37">
        <v>70</v>
      </c>
      <c r="G147" s="37">
        <v>64</v>
      </c>
      <c r="H147" s="37">
        <v>63</v>
      </c>
      <c r="I147" s="37">
        <v>72</v>
      </c>
      <c r="J147" s="37">
        <v>91</v>
      </c>
      <c r="K147" s="37">
        <v>70</v>
      </c>
      <c r="L147" s="37">
        <v>49</v>
      </c>
      <c r="M147" s="37">
        <v>69</v>
      </c>
      <c r="N147" s="37">
        <v>46</v>
      </c>
      <c r="O147" s="37">
        <v>67</v>
      </c>
      <c r="P147" s="37">
        <v>59</v>
      </c>
      <c r="Q147" s="37">
        <v>55</v>
      </c>
      <c r="R147" s="37">
        <v>66</v>
      </c>
      <c r="S147" s="37">
        <v>71</v>
      </c>
      <c r="T147" s="37">
        <v>80</v>
      </c>
      <c r="U147" s="37">
        <v>52</v>
      </c>
      <c r="V147" s="37">
        <v>68</v>
      </c>
      <c r="W147" s="37">
        <v>55</v>
      </c>
      <c r="X147" s="37">
        <v>87</v>
      </c>
      <c r="Y147" s="37">
        <v>74</v>
      </c>
      <c r="Z147" s="37">
        <v>73</v>
      </c>
      <c r="AA147" s="37">
        <v>54</v>
      </c>
      <c r="AB147" s="37">
        <v>65</v>
      </c>
      <c r="AC147" s="37">
        <v>55</v>
      </c>
      <c r="AD147" s="37">
        <v>76</v>
      </c>
      <c r="AE147" s="37">
        <v>83</v>
      </c>
      <c r="AF147" s="37">
        <v>87</v>
      </c>
      <c r="AG147" s="37">
        <v>64</v>
      </c>
      <c r="AH147" s="37">
        <v>73</v>
      </c>
      <c r="AI147" s="37">
        <v>65</v>
      </c>
      <c r="AJ147" s="37">
        <v>52</v>
      </c>
      <c r="AK147" s="37">
        <v>63</v>
      </c>
      <c r="AL147" s="37">
        <v>62</v>
      </c>
      <c r="AM147" s="37">
        <v>61</v>
      </c>
      <c r="AN147" s="37">
        <v>57</v>
      </c>
      <c r="AO147" s="37">
        <v>59</v>
      </c>
      <c r="AP147" s="37">
        <v>70</v>
      </c>
      <c r="AQ147" s="37">
        <v>65</v>
      </c>
      <c r="AR147" s="37">
        <v>76</v>
      </c>
      <c r="AS147" s="37">
        <v>72</v>
      </c>
      <c r="AT147" s="37">
        <v>57</v>
      </c>
      <c r="AU147" s="37">
        <v>62</v>
      </c>
      <c r="AV147" s="37">
        <v>56</v>
      </c>
      <c r="AW147" s="37">
        <v>63</v>
      </c>
      <c r="AX147" s="37">
        <v>78</v>
      </c>
      <c r="AY147" s="37">
        <v>77</v>
      </c>
      <c r="AZ147" s="37">
        <v>65</v>
      </c>
      <c r="BA147" s="37">
        <v>72</v>
      </c>
      <c r="BB147" s="37">
        <v>83</v>
      </c>
      <c r="BC147" s="37">
        <v>62</v>
      </c>
      <c r="BD147" s="37">
        <v>62</v>
      </c>
      <c r="BE147" s="37">
        <v>74</v>
      </c>
      <c r="BF147" s="37">
        <v>55</v>
      </c>
      <c r="BG147" s="37">
        <v>88</v>
      </c>
      <c r="BH147" s="37">
        <v>78</v>
      </c>
      <c r="BI147" s="37">
        <v>49</v>
      </c>
      <c r="BJ147" s="37">
        <v>51</v>
      </c>
      <c r="BK147" s="37">
        <v>51</v>
      </c>
      <c r="BL147" s="37">
        <v>46</v>
      </c>
      <c r="BM147" s="37">
        <v>46</v>
      </c>
      <c r="BN147" s="37">
        <v>44</v>
      </c>
      <c r="BO147" s="37">
        <v>57</v>
      </c>
      <c r="BP147" s="37">
        <v>63</v>
      </c>
      <c r="BQ147" s="37">
        <v>65</v>
      </c>
      <c r="BR147" s="37">
        <v>79</v>
      </c>
      <c r="BS147" s="37">
        <v>85</v>
      </c>
      <c r="BT147" s="37">
        <v>45</v>
      </c>
      <c r="BU147" s="37">
        <v>66</v>
      </c>
      <c r="BV147" s="37">
        <v>77</v>
      </c>
      <c r="BW147" s="37">
        <v>61</v>
      </c>
      <c r="BX147" s="37">
        <v>44</v>
      </c>
      <c r="BY147" s="37">
        <v>65</v>
      </c>
      <c r="BZ147" s="37">
        <v>44</v>
      </c>
      <c r="CA147" s="37">
        <v>40</v>
      </c>
      <c r="CB147" s="37">
        <v>41</v>
      </c>
      <c r="CC147" s="37">
        <v>60</v>
      </c>
      <c r="CD147" s="37">
        <v>56</v>
      </c>
      <c r="CE147" s="37">
        <v>58</v>
      </c>
      <c r="CF147" s="37">
        <v>56</v>
      </c>
      <c r="CG147" s="37">
        <v>64</v>
      </c>
      <c r="CH147" s="37">
        <v>54</v>
      </c>
      <c r="CI147" s="37">
        <v>50</v>
      </c>
      <c r="CJ147" s="37">
        <v>54</v>
      </c>
      <c r="CK147" s="37">
        <v>40</v>
      </c>
      <c r="CL147" s="37">
        <v>31</v>
      </c>
      <c r="CM147" s="37">
        <v>28</v>
      </c>
      <c r="CN147" s="37">
        <v>34</v>
      </c>
      <c r="CO147" s="37">
        <v>40</v>
      </c>
      <c r="CP147" s="25">
        <v>32</v>
      </c>
    </row>
    <row r="148" spans="2:94" x14ac:dyDescent="0.2">
      <c r="B148" s="25" t="str">
        <f t="shared" si="5"/>
      </c>
      <c r="C148" s="37" t="s">
        <v>65</v>
      </c>
      <c r="D148" s="37" t="s">
        <v>4</v>
      </c>
      <c r="E148" s="37">
        <v>37</v>
      </c>
      <c r="F148" s="37">
        <v>33</v>
      </c>
      <c r="G148" s="37">
        <v>34</v>
      </c>
      <c r="H148" s="37">
        <v>35</v>
      </c>
      <c r="I148" s="37">
        <v>20</v>
      </c>
      <c r="J148" s="37">
        <v>38</v>
      </c>
      <c r="K148" s="37">
        <v>39</v>
      </c>
      <c r="L148" s="37">
        <v>44</v>
      </c>
      <c r="M148" s="37">
        <v>20</v>
      </c>
      <c r="N148" s="37">
        <v>33</v>
      </c>
      <c r="O148" s="37">
        <v>36</v>
      </c>
      <c r="P148" s="37">
        <v>29</v>
      </c>
      <c r="Q148" s="37">
        <v>40</v>
      </c>
      <c r="R148" s="37">
        <v>42</v>
      </c>
      <c r="S148" s="37">
        <v>45</v>
      </c>
      <c r="T148" s="37">
        <v>43</v>
      </c>
      <c r="U148" s="37">
        <v>29</v>
      </c>
      <c r="V148" s="37">
        <v>30</v>
      </c>
      <c r="W148" s="37">
        <v>34</v>
      </c>
      <c r="X148" s="37">
        <v>34</v>
      </c>
      <c r="Y148" s="37">
        <v>35</v>
      </c>
      <c r="Z148" s="37">
        <v>39</v>
      </c>
      <c r="AA148" s="37">
        <v>43</v>
      </c>
      <c r="AB148" s="37">
        <v>37</v>
      </c>
      <c r="AC148" s="37">
        <v>39</v>
      </c>
      <c r="AD148" s="37">
        <v>42</v>
      </c>
      <c r="AE148" s="37">
        <v>36</v>
      </c>
      <c r="AF148" s="37">
        <v>46</v>
      </c>
      <c r="AG148" s="37">
        <v>34</v>
      </c>
      <c r="AH148" s="37">
        <v>35</v>
      </c>
      <c r="AI148" s="37">
        <v>32</v>
      </c>
      <c r="AJ148" s="37">
        <v>21</v>
      </c>
      <c r="AK148" s="37">
        <v>30</v>
      </c>
      <c r="AL148" s="37">
        <v>26</v>
      </c>
      <c r="AM148" s="37">
        <v>28</v>
      </c>
      <c r="AN148" s="37">
        <v>38</v>
      </c>
      <c r="AO148" s="37">
        <v>31</v>
      </c>
      <c r="AP148" s="37">
        <v>31</v>
      </c>
      <c r="AQ148" s="37">
        <v>28</v>
      </c>
      <c r="AR148" s="37">
        <v>23</v>
      </c>
      <c r="AS148" s="37">
        <v>45</v>
      </c>
      <c r="AT148" s="37">
        <v>43</v>
      </c>
      <c r="AU148" s="37">
        <v>37</v>
      </c>
      <c r="AV148" s="37">
        <v>21</v>
      </c>
      <c r="AW148" s="37">
        <v>22</v>
      </c>
      <c r="AX148" s="37">
        <v>30</v>
      </c>
      <c r="AY148" s="37">
        <v>37</v>
      </c>
      <c r="AZ148" s="37">
        <v>33</v>
      </c>
      <c r="BA148" s="37">
        <v>30</v>
      </c>
      <c r="BB148" s="37">
        <v>36</v>
      </c>
      <c r="BC148" s="37">
        <v>34</v>
      </c>
      <c r="BD148" s="37">
        <v>32</v>
      </c>
      <c r="BE148" s="37">
        <v>39</v>
      </c>
      <c r="BF148" s="37">
        <v>33</v>
      </c>
      <c r="BG148" s="37">
        <v>47</v>
      </c>
      <c r="BH148" s="37">
        <v>30</v>
      </c>
      <c r="BI148" s="37">
        <v>34</v>
      </c>
      <c r="BJ148" s="37">
        <v>30</v>
      </c>
      <c r="BK148" s="37">
        <v>25</v>
      </c>
      <c r="BL148" s="37">
        <v>23</v>
      </c>
      <c r="BM148" s="37">
        <v>31</v>
      </c>
      <c r="BN148" s="37">
        <v>30</v>
      </c>
      <c r="BO148" s="37">
        <v>29</v>
      </c>
      <c r="BP148" s="37">
        <v>28</v>
      </c>
      <c r="BQ148" s="37">
        <v>34</v>
      </c>
      <c r="BR148" s="37">
        <v>51</v>
      </c>
      <c r="BS148" s="37">
        <v>36</v>
      </c>
      <c r="BT148" s="37">
        <v>32</v>
      </c>
      <c r="BU148" s="37">
        <v>37</v>
      </c>
      <c r="BV148" s="37">
        <v>31</v>
      </c>
      <c r="BW148" s="37">
        <v>30</v>
      </c>
      <c r="BX148" s="37">
        <v>30</v>
      </c>
      <c r="BY148" s="37">
        <v>27</v>
      </c>
      <c r="BZ148" s="37">
        <v>35</v>
      </c>
      <c r="CA148" s="37">
        <v>28</v>
      </c>
      <c r="CB148" s="37">
        <v>24</v>
      </c>
      <c r="CC148" s="37">
        <v>34</v>
      </c>
      <c r="CD148" s="37">
        <v>17</v>
      </c>
      <c r="CE148" s="37">
        <v>30</v>
      </c>
      <c r="CF148" s="37">
        <v>14</v>
      </c>
      <c r="CG148" s="37">
        <v>44</v>
      </c>
      <c r="CH148" s="37">
        <v>30</v>
      </c>
      <c r="CI148" s="37">
        <v>25</v>
      </c>
      <c r="CJ148" s="37">
        <v>27</v>
      </c>
      <c r="CK148" s="37">
        <v>14</v>
      </c>
      <c r="CL148" s="37">
        <v>13</v>
      </c>
      <c r="CM148" s="37">
        <v>14</v>
      </c>
      <c r="CN148" s="37">
        <v>18</v>
      </c>
      <c r="CO148" s="37">
        <v>9</v>
      </c>
      <c r="CP148" s="25">
        <v>13</v>
      </c>
    </row>
    <row r="149" spans="2:94" x14ac:dyDescent="0.2">
      <c r="B149" s="25" t="str">
        <f t="shared" si="5"/>
      </c>
      <c r="C149" s="25" t="s">
        <v>66</v>
      </c>
      <c r="D149" s="25" t="s">
        <v>3</v>
      </c>
      <c r="E149" s="25">
        <v>1769</v>
      </c>
      <c r="F149" s="25">
        <v>1679</v>
      </c>
      <c r="G149" s="25">
        <v>1607</v>
      </c>
      <c r="H149" s="25">
        <v>1493</v>
      </c>
      <c r="I149" s="25">
        <v>1629</v>
      </c>
      <c r="J149" s="25">
        <v>1735</v>
      </c>
      <c r="K149" s="25">
        <v>1639</v>
      </c>
      <c r="L149" s="25">
        <v>1830</v>
      </c>
      <c r="M149" s="25">
        <v>1864</v>
      </c>
      <c r="N149" s="25">
        <v>1399</v>
      </c>
      <c r="O149" s="25">
        <v>1455</v>
      </c>
      <c r="P149" s="25">
        <v>1578</v>
      </c>
      <c r="Q149" s="25">
        <v>2011</v>
      </c>
      <c r="R149" s="25">
        <v>1866</v>
      </c>
      <c r="S149" s="25">
        <v>1947</v>
      </c>
      <c r="T149" s="25">
        <v>2009</v>
      </c>
      <c r="U149" s="25">
        <v>1500</v>
      </c>
      <c r="V149" s="25">
        <v>1353</v>
      </c>
      <c r="W149" s="25">
        <v>1695</v>
      </c>
      <c r="X149" s="25">
        <v>1860</v>
      </c>
      <c r="Y149" s="25">
        <v>1918</v>
      </c>
      <c r="Z149" s="25">
        <v>1738</v>
      </c>
      <c r="AA149" s="25">
        <v>1889</v>
      </c>
      <c r="AB149" s="25">
        <v>2250</v>
      </c>
      <c r="AC149" s="25">
        <v>1645</v>
      </c>
      <c r="AD149" s="25">
        <v>1799</v>
      </c>
      <c r="AE149" s="25">
        <v>1654</v>
      </c>
      <c r="AF149" s="25">
        <v>2056</v>
      </c>
      <c r="AG149" s="25">
        <v>2100</v>
      </c>
      <c r="AH149" s="25">
        <v>1857</v>
      </c>
      <c r="AI149" s="25">
        <v>1596</v>
      </c>
      <c r="AJ149" s="25">
        <v>1594</v>
      </c>
      <c r="AK149" s="25">
        <v>1775</v>
      </c>
      <c r="AL149" s="25">
        <v>1791</v>
      </c>
      <c r="AM149" s="25">
        <v>1653</v>
      </c>
      <c r="AN149" s="25">
        <v>1376</v>
      </c>
      <c r="AO149" s="25">
        <v>1530</v>
      </c>
      <c r="AP149" s="25">
        <v>1576</v>
      </c>
      <c r="AQ149" s="25">
        <v>1556</v>
      </c>
      <c r="AR149" s="25">
        <v>1821</v>
      </c>
      <c r="AS149" s="25">
        <v>2094</v>
      </c>
      <c r="AT149" s="25">
        <v>2273</v>
      </c>
      <c r="AU149" s="25">
        <v>2044</v>
      </c>
      <c r="AV149" s="25">
        <v>1835</v>
      </c>
      <c r="AW149" s="25">
        <v>1465</v>
      </c>
      <c r="AX149" s="25">
        <v>1450</v>
      </c>
      <c r="AY149" s="25">
        <v>1860</v>
      </c>
      <c r="AZ149" s="25">
        <v>1845</v>
      </c>
      <c r="BA149" s="25">
        <v>2151</v>
      </c>
      <c r="BB149" s="25">
        <v>2277</v>
      </c>
      <c r="BC149" s="25">
        <v>1606</v>
      </c>
      <c r="BD149" s="25">
        <v>1600</v>
      </c>
      <c r="BE149" s="25">
        <v>1677</v>
      </c>
      <c r="BF149" s="25">
        <v>1737</v>
      </c>
      <c r="BG149" s="25">
        <v>2189</v>
      </c>
      <c r="BH149" s="25">
        <v>2121</v>
      </c>
      <c r="BI149" s="25">
        <v>2118</v>
      </c>
      <c r="BJ149" s="25">
        <v>1780</v>
      </c>
      <c r="BK149" s="25">
        <v>1674</v>
      </c>
      <c r="BL149" s="25">
        <v>1578</v>
      </c>
      <c r="BM149" s="25">
        <v>1816</v>
      </c>
      <c r="BN149" s="25">
        <v>1735</v>
      </c>
      <c r="BO149" s="25">
        <v>1847</v>
      </c>
      <c r="BP149" s="25">
        <v>1864</v>
      </c>
      <c r="BQ149" s="25">
        <v>1981</v>
      </c>
      <c r="BR149" s="25">
        <v>2020</v>
      </c>
      <c r="BS149" s="25">
        <v>1980</v>
      </c>
      <c r="BT149" s="25">
        <v>1877</v>
      </c>
      <c r="BU149" s="25">
        <v>2108</v>
      </c>
      <c r="BV149" s="25">
        <v>2078</v>
      </c>
      <c r="BW149" s="25">
        <v>1776</v>
      </c>
      <c r="BX149" s="25">
        <v>1879</v>
      </c>
      <c r="BY149" s="25">
        <v>1754</v>
      </c>
      <c r="BZ149" s="25">
        <v>1838</v>
      </c>
      <c r="CA149" s="25">
        <v>1834</v>
      </c>
      <c r="CB149" s="25">
        <v>1891</v>
      </c>
      <c r="CC149" s="25">
        <v>2031</v>
      </c>
      <c r="CD149" s="25">
        <v>2320</v>
      </c>
      <c r="CE149" s="25">
        <v>2306</v>
      </c>
      <c r="CF149" s="25">
        <v>1994</v>
      </c>
      <c r="CG149" s="25">
        <v>2036</v>
      </c>
      <c r="CH149" s="25">
        <v>2060</v>
      </c>
      <c r="CI149" s="25">
        <v>1989</v>
      </c>
      <c r="CJ149" s="25">
        <v>2752</v>
      </c>
      <c r="CK149" s="25">
        <v>2264</v>
      </c>
      <c r="CL149" s="25">
        <v>2462</v>
      </c>
      <c r="CM149" s="25">
        <v>2100</v>
      </c>
      <c r="CN149" s="25">
        <v>1967</v>
      </c>
      <c r="CO149" s="25">
        <v>2044</v>
      </c>
      <c r="CP149" s="25">
        <v>2038</v>
      </c>
    </row>
    <row r="150" spans="2:94" x14ac:dyDescent="0.2">
      <c r="B150" s="25" t="str">
        <f t="shared" si="5"/>
      </c>
      <c r="C150" s="25" t="s">
        <v>66</v>
      </c>
      <c r="D150" s="25" t="s">
        <v>4</v>
      </c>
      <c r="E150" s="25">
        <v>871</v>
      </c>
      <c r="F150" s="25">
        <v>874</v>
      </c>
      <c r="G150" s="25">
        <v>810</v>
      </c>
      <c r="H150" s="25">
        <v>759</v>
      </c>
      <c r="I150" s="25">
        <v>763</v>
      </c>
      <c r="J150" s="25">
        <v>902</v>
      </c>
      <c r="K150" s="25">
        <v>826</v>
      </c>
      <c r="L150" s="25">
        <v>892</v>
      </c>
      <c r="M150" s="25">
        <v>937</v>
      </c>
      <c r="N150" s="25">
        <v>697</v>
      </c>
      <c r="O150" s="25">
        <v>702</v>
      </c>
      <c r="P150" s="25">
        <v>774</v>
      </c>
      <c r="Q150" s="25">
        <v>1014</v>
      </c>
      <c r="R150" s="25">
        <v>997</v>
      </c>
      <c r="S150" s="25">
        <v>937</v>
      </c>
      <c r="T150" s="25">
        <v>1091</v>
      </c>
      <c r="U150" s="25">
        <v>817</v>
      </c>
      <c r="V150" s="25">
        <v>685</v>
      </c>
      <c r="W150" s="25">
        <v>842</v>
      </c>
      <c r="X150" s="25">
        <v>944</v>
      </c>
      <c r="Y150" s="25">
        <v>907</v>
      </c>
      <c r="Z150" s="25">
        <v>838</v>
      </c>
      <c r="AA150" s="25">
        <v>1017</v>
      </c>
      <c r="AB150" s="25">
        <v>1168</v>
      </c>
      <c r="AC150" s="25">
        <v>814</v>
      </c>
      <c r="AD150" s="25">
        <v>823</v>
      </c>
      <c r="AE150" s="25">
        <v>851</v>
      </c>
      <c r="AF150" s="25">
        <v>985</v>
      </c>
      <c r="AG150" s="25">
        <v>1052</v>
      </c>
      <c r="AH150" s="25">
        <v>949</v>
      </c>
      <c r="AI150" s="25">
        <v>826</v>
      </c>
      <c r="AJ150" s="25">
        <v>828</v>
      </c>
      <c r="AK150" s="25">
        <v>844</v>
      </c>
      <c r="AL150" s="25">
        <v>899</v>
      </c>
      <c r="AM150" s="25">
        <v>830</v>
      </c>
      <c r="AN150" s="25">
        <v>750</v>
      </c>
      <c r="AO150" s="25">
        <v>770</v>
      </c>
      <c r="AP150" s="25">
        <v>757</v>
      </c>
      <c r="AQ150" s="25">
        <v>789</v>
      </c>
      <c r="AR150" s="25">
        <v>908</v>
      </c>
      <c r="AS150" s="25">
        <v>1102</v>
      </c>
      <c r="AT150" s="25">
        <v>1259</v>
      </c>
      <c r="AU150" s="25">
        <v>1108</v>
      </c>
      <c r="AV150" s="25">
        <v>990</v>
      </c>
      <c r="AW150" s="25">
        <v>831</v>
      </c>
      <c r="AX150" s="25">
        <v>858</v>
      </c>
      <c r="AY150" s="25">
        <v>938</v>
      </c>
      <c r="AZ150" s="25">
        <v>1029</v>
      </c>
      <c r="BA150" s="25">
        <v>1194</v>
      </c>
      <c r="BB150" s="25">
        <v>1252</v>
      </c>
      <c r="BC150" s="25">
        <v>841</v>
      </c>
      <c r="BD150" s="25">
        <v>862</v>
      </c>
      <c r="BE150" s="25">
        <v>942</v>
      </c>
      <c r="BF150" s="25">
        <v>848</v>
      </c>
      <c r="BG150" s="25">
        <v>1170</v>
      </c>
      <c r="BH150" s="25">
        <v>1142</v>
      </c>
      <c r="BI150" s="25">
        <v>1204</v>
      </c>
      <c r="BJ150" s="25">
        <v>944</v>
      </c>
      <c r="BK150" s="25">
        <v>977</v>
      </c>
      <c r="BL150" s="25">
        <v>855</v>
      </c>
      <c r="BM150" s="25">
        <v>853</v>
      </c>
      <c r="BN150" s="25">
        <v>912</v>
      </c>
      <c r="BO150" s="25">
        <v>932</v>
      </c>
      <c r="BP150" s="25">
        <v>922</v>
      </c>
      <c r="BQ150" s="25">
        <v>980</v>
      </c>
      <c r="BR150" s="25">
        <v>1044</v>
      </c>
      <c r="BS150" s="25">
        <v>1013</v>
      </c>
      <c r="BT150" s="25">
        <v>923</v>
      </c>
      <c r="BU150" s="25">
        <v>1046</v>
      </c>
      <c r="BV150" s="25">
        <v>1064</v>
      </c>
      <c r="BW150" s="25">
        <v>977</v>
      </c>
      <c r="BX150" s="25">
        <v>935</v>
      </c>
      <c r="BY150" s="25">
        <v>936</v>
      </c>
      <c r="BZ150" s="25">
        <v>961</v>
      </c>
      <c r="CA150" s="25">
        <v>891</v>
      </c>
      <c r="CB150" s="25">
        <v>879</v>
      </c>
      <c r="CC150" s="25">
        <v>1026</v>
      </c>
      <c r="CD150" s="25">
        <v>1052</v>
      </c>
      <c r="CE150" s="25">
        <v>1084</v>
      </c>
      <c r="CF150" s="25">
        <v>985</v>
      </c>
      <c r="CG150" s="25">
        <v>973</v>
      </c>
      <c r="CH150" s="25">
        <v>957</v>
      </c>
      <c r="CI150" s="25">
        <v>979</v>
      </c>
      <c r="CJ150" s="25">
        <v>1176</v>
      </c>
      <c r="CK150" s="25">
        <v>980</v>
      </c>
      <c r="CL150" s="25">
        <v>1091</v>
      </c>
      <c r="CM150" s="25">
        <v>922</v>
      </c>
      <c r="CN150" s="25">
        <v>930</v>
      </c>
      <c r="CO150" s="25">
        <v>863</v>
      </c>
      <c r="CP150" s="25">
        <v>904</v>
      </c>
    </row>
    <row r="151" spans="2:94" x14ac:dyDescent="0.2">
      <c r="B151" s="25" t="str">
        <f t="shared" si="5"/>
      </c>
      <c r="C151" s="25" t="s">
        <v>67</v>
      </c>
      <c r="D151" s="25" t="s">
        <v>3</v>
      </c>
      <c r="E151" s="25">
        <v>1035</v>
      </c>
      <c r="F151" s="25">
        <v>916</v>
      </c>
      <c r="G151" s="25">
        <v>950</v>
      </c>
      <c r="H151" s="25">
        <v>876</v>
      </c>
      <c r="I151" s="25">
        <v>930</v>
      </c>
      <c r="J151" s="25">
        <v>1025</v>
      </c>
      <c r="K151" s="25">
        <v>947</v>
      </c>
      <c r="L151" s="25">
        <v>1057</v>
      </c>
      <c r="M151" s="25">
        <v>1063</v>
      </c>
      <c r="N151" s="25">
        <v>800</v>
      </c>
      <c r="O151" s="25">
        <v>801</v>
      </c>
      <c r="P151" s="25">
        <v>916</v>
      </c>
      <c r="Q151" s="25">
        <v>1182</v>
      </c>
      <c r="R151" s="25">
        <v>1060</v>
      </c>
      <c r="S151" s="25">
        <v>1055</v>
      </c>
      <c r="T151" s="25">
        <v>1168</v>
      </c>
      <c r="U151" s="25">
        <v>869</v>
      </c>
      <c r="V151" s="25">
        <v>775</v>
      </c>
      <c r="W151" s="25">
        <v>1004</v>
      </c>
      <c r="X151" s="25">
        <v>1067</v>
      </c>
      <c r="Y151" s="25">
        <v>1071</v>
      </c>
      <c r="Z151" s="25">
        <v>922</v>
      </c>
      <c r="AA151" s="25">
        <v>1103</v>
      </c>
      <c r="AB151" s="25">
        <v>1193</v>
      </c>
      <c r="AC151" s="25">
        <v>988</v>
      </c>
      <c r="AD151" s="25">
        <v>1011</v>
      </c>
      <c r="AE151" s="25">
        <v>937</v>
      </c>
      <c r="AF151" s="25">
        <v>1185</v>
      </c>
      <c r="AG151" s="25">
        <v>1175</v>
      </c>
      <c r="AH151" s="25">
        <v>1030</v>
      </c>
      <c r="AI151" s="25">
        <v>885</v>
      </c>
      <c r="AJ151" s="25">
        <v>930</v>
      </c>
      <c r="AK151" s="25">
        <v>976</v>
      </c>
      <c r="AL151" s="25">
        <v>996</v>
      </c>
      <c r="AM151" s="25">
        <v>927</v>
      </c>
      <c r="AN151" s="25">
        <v>796</v>
      </c>
      <c r="AO151" s="25">
        <v>917</v>
      </c>
      <c r="AP151" s="25">
        <v>956</v>
      </c>
      <c r="AQ151" s="25">
        <v>935</v>
      </c>
      <c r="AR151" s="25">
        <v>1018</v>
      </c>
      <c r="AS151" s="25">
        <v>1140</v>
      </c>
      <c r="AT151" s="25">
        <v>1371</v>
      </c>
      <c r="AU151" s="25">
        <v>1225</v>
      </c>
      <c r="AV151" s="25">
        <v>1011</v>
      </c>
      <c r="AW151" s="25">
        <v>772</v>
      </c>
      <c r="AX151" s="25">
        <v>746</v>
      </c>
      <c r="AY151" s="25">
        <v>974</v>
      </c>
      <c r="AZ151" s="25">
        <v>1032</v>
      </c>
      <c r="BA151" s="25">
        <v>1222</v>
      </c>
      <c r="BB151" s="25">
        <v>1311</v>
      </c>
      <c r="BC151" s="25">
        <v>846</v>
      </c>
      <c r="BD151" s="25">
        <v>895</v>
      </c>
      <c r="BE151" s="25">
        <v>957</v>
      </c>
      <c r="BF151" s="25">
        <v>925</v>
      </c>
      <c r="BG151" s="25">
        <v>1145</v>
      </c>
      <c r="BH151" s="25">
        <v>1162</v>
      </c>
      <c r="BI151" s="25">
        <v>1123</v>
      </c>
      <c r="BJ151" s="25">
        <v>931</v>
      </c>
      <c r="BK151" s="25">
        <v>924</v>
      </c>
      <c r="BL151" s="25">
        <v>849</v>
      </c>
      <c r="BM151" s="25">
        <v>987</v>
      </c>
      <c r="BN151" s="25">
        <v>935</v>
      </c>
      <c r="BO151" s="25">
        <v>991</v>
      </c>
      <c r="BP151" s="25">
        <v>1014</v>
      </c>
      <c r="BQ151" s="25">
        <v>1111</v>
      </c>
      <c r="BR151" s="25">
        <v>1128</v>
      </c>
      <c r="BS151" s="25">
        <v>1070</v>
      </c>
      <c r="BT151" s="25">
        <v>980</v>
      </c>
      <c r="BU151" s="25">
        <v>1136</v>
      </c>
      <c r="BV151" s="25">
        <v>1103</v>
      </c>
      <c r="BW151" s="25">
        <v>935</v>
      </c>
      <c r="BX151" s="25">
        <v>985</v>
      </c>
      <c r="BY151" s="25">
        <v>975</v>
      </c>
      <c r="BZ151" s="25">
        <v>1012</v>
      </c>
      <c r="CA151" s="25">
        <v>984</v>
      </c>
      <c r="CB151" s="25">
        <v>988</v>
      </c>
      <c r="CC151" s="25">
        <v>1075</v>
      </c>
      <c r="CD151" s="25">
        <v>1291</v>
      </c>
      <c r="CE151" s="25">
        <v>1291</v>
      </c>
      <c r="CF151" s="25">
        <v>1103</v>
      </c>
      <c r="CG151" s="25">
        <v>1178</v>
      </c>
      <c r="CH151" s="25">
        <v>1126</v>
      </c>
      <c r="CI151" s="25">
        <v>1070</v>
      </c>
      <c r="CJ151" s="25">
        <v>1520</v>
      </c>
      <c r="CK151" s="25">
        <v>1309</v>
      </c>
      <c r="CL151" s="25">
        <v>1490</v>
      </c>
      <c r="CM151" s="25">
        <v>1229</v>
      </c>
      <c r="CN151" s="25">
        <v>1079</v>
      </c>
      <c r="CO151" s="25">
        <v>1104</v>
      </c>
      <c r="CP151" s="25">
        <v>1121</v>
      </c>
    </row>
    <row r="152" spans="2:94" x14ac:dyDescent="0.2">
      <c r="B152" s="25" t="str">
        <f t="shared" si="5"/>
      </c>
      <c r="C152" s="25" t="s">
        <v>67</v>
      </c>
      <c r="D152" s="25" t="s">
        <v>4</v>
      </c>
      <c r="E152" s="25">
        <v>508</v>
      </c>
      <c r="F152" s="25">
        <v>474</v>
      </c>
      <c r="G152" s="25">
        <v>422</v>
      </c>
      <c r="H152" s="25">
        <v>411</v>
      </c>
      <c r="I152" s="25">
        <v>413</v>
      </c>
      <c r="J152" s="25">
        <v>472</v>
      </c>
      <c r="K152" s="25">
        <v>416</v>
      </c>
      <c r="L152" s="25">
        <v>488</v>
      </c>
      <c r="M152" s="25">
        <v>501</v>
      </c>
      <c r="N152" s="25">
        <v>382</v>
      </c>
      <c r="O152" s="25">
        <v>380</v>
      </c>
      <c r="P152" s="25">
        <v>419</v>
      </c>
      <c r="Q152" s="25">
        <v>587</v>
      </c>
      <c r="R152" s="25">
        <v>569</v>
      </c>
      <c r="S152" s="25">
        <v>494</v>
      </c>
      <c r="T152" s="25">
        <v>638</v>
      </c>
      <c r="U152" s="25">
        <v>469</v>
      </c>
      <c r="V152" s="25">
        <v>399</v>
      </c>
      <c r="W152" s="25">
        <v>479</v>
      </c>
      <c r="X152" s="25">
        <v>517</v>
      </c>
      <c r="Y152" s="25">
        <v>495</v>
      </c>
      <c r="Z152" s="25">
        <v>455</v>
      </c>
      <c r="AA152" s="25">
        <v>566</v>
      </c>
      <c r="AB152" s="25">
        <v>599</v>
      </c>
      <c r="AC152" s="25">
        <v>463</v>
      </c>
      <c r="AD152" s="25">
        <v>448</v>
      </c>
      <c r="AE152" s="25">
        <v>461</v>
      </c>
      <c r="AF152" s="25">
        <v>549</v>
      </c>
      <c r="AG152" s="25">
        <v>582</v>
      </c>
      <c r="AH152" s="25">
        <v>499</v>
      </c>
      <c r="AI152" s="25">
        <v>470</v>
      </c>
      <c r="AJ152" s="25">
        <v>482</v>
      </c>
      <c r="AK152" s="25">
        <v>450</v>
      </c>
      <c r="AL152" s="25">
        <v>473</v>
      </c>
      <c r="AM152" s="25">
        <v>441</v>
      </c>
      <c r="AN152" s="25">
        <v>394</v>
      </c>
      <c r="AO152" s="25">
        <v>425</v>
      </c>
      <c r="AP152" s="25">
        <v>431</v>
      </c>
      <c r="AQ152" s="25">
        <v>470</v>
      </c>
      <c r="AR152" s="25">
        <v>461</v>
      </c>
      <c r="AS152" s="25">
        <v>596</v>
      </c>
      <c r="AT152" s="25">
        <v>786</v>
      </c>
      <c r="AU152" s="25">
        <v>651</v>
      </c>
      <c r="AV152" s="25">
        <v>528</v>
      </c>
      <c r="AW152" s="25">
        <v>450</v>
      </c>
      <c r="AX152" s="25">
        <v>471</v>
      </c>
      <c r="AY152" s="25">
        <v>488</v>
      </c>
      <c r="AZ152" s="25">
        <v>588</v>
      </c>
      <c r="BA152" s="25">
        <v>668</v>
      </c>
      <c r="BB152" s="25">
        <v>707</v>
      </c>
      <c r="BC152" s="25">
        <v>424</v>
      </c>
      <c r="BD152" s="25">
        <v>465</v>
      </c>
      <c r="BE152" s="25">
        <v>515</v>
      </c>
      <c r="BF152" s="25">
        <v>433</v>
      </c>
      <c r="BG152" s="25">
        <v>618</v>
      </c>
      <c r="BH152" s="25">
        <v>625</v>
      </c>
      <c r="BI152" s="25">
        <v>657</v>
      </c>
      <c r="BJ152" s="25">
        <v>510</v>
      </c>
      <c r="BK152" s="25">
        <v>538</v>
      </c>
      <c r="BL152" s="25">
        <v>469</v>
      </c>
      <c r="BM152" s="25">
        <v>469</v>
      </c>
      <c r="BN152" s="25">
        <v>489</v>
      </c>
      <c r="BO152" s="25">
        <v>480</v>
      </c>
      <c r="BP152" s="25">
        <v>480</v>
      </c>
      <c r="BQ152" s="25">
        <v>549</v>
      </c>
      <c r="BR152" s="25">
        <v>566</v>
      </c>
      <c r="BS152" s="25">
        <v>553</v>
      </c>
      <c r="BT152" s="25">
        <v>476</v>
      </c>
      <c r="BU152" s="25">
        <v>539</v>
      </c>
      <c r="BV152" s="25">
        <v>559</v>
      </c>
      <c r="BW152" s="25">
        <v>497</v>
      </c>
      <c r="BX152" s="25">
        <v>490</v>
      </c>
      <c r="BY152" s="25">
        <v>512</v>
      </c>
      <c r="BZ152" s="25">
        <v>552</v>
      </c>
      <c r="CA152" s="25">
        <v>495</v>
      </c>
      <c r="CB152" s="25">
        <v>478</v>
      </c>
      <c r="CC152" s="25">
        <v>545</v>
      </c>
      <c r="CD152" s="25">
        <v>566</v>
      </c>
      <c r="CE152" s="25">
        <v>585</v>
      </c>
      <c r="CF152" s="25">
        <v>551</v>
      </c>
      <c r="CG152" s="25">
        <v>572</v>
      </c>
      <c r="CH152" s="25">
        <v>490</v>
      </c>
      <c r="CI152" s="25">
        <v>518</v>
      </c>
      <c r="CJ152" s="25">
        <v>619</v>
      </c>
      <c r="CK152" s="25">
        <v>549</v>
      </c>
      <c r="CL152" s="25">
        <v>660</v>
      </c>
      <c r="CM152" s="25">
        <v>504</v>
      </c>
      <c r="CN152" s="25">
        <v>549</v>
      </c>
      <c r="CO152" s="25">
        <v>476</v>
      </c>
      <c r="CP152" s="25">
        <v>489</v>
      </c>
    </row>
    <row r="153" spans="2:94" x14ac:dyDescent="0.2">
      <c r="B153" s="25" t="str">
        <f t="shared" si="5"/>
      </c>
      <c r="C153" s="25" t="s">
        <v>68</v>
      </c>
      <c r="D153" s="25" t="s">
        <v>3</v>
      </c>
      <c r="E153" s="25">
        <v>218</v>
      </c>
      <c r="F153" s="25">
        <v>259</v>
      </c>
      <c r="G153" s="25">
        <v>231</v>
      </c>
      <c r="H153" s="25">
        <v>223</v>
      </c>
      <c r="I153" s="25">
        <v>237</v>
      </c>
      <c r="J153" s="25">
        <v>220</v>
      </c>
      <c r="K153" s="25">
        <v>249</v>
      </c>
      <c r="L153" s="25">
        <v>297</v>
      </c>
      <c r="M153" s="25">
        <v>336</v>
      </c>
      <c r="N153" s="25">
        <v>223</v>
      </c>
      <c r="O153" s="25">
        <v>235</v>
      </c>
      <c r="P153" s="25">
        <v>254</v>
      </c>
      <c r="Q153" s="25">
        <v>257</v>
      </c>
      <c r="R153" s="25">
        <v>292</v>
      </c>
      <c r="S153" s="25">
        <v>290</v>
      </c>
      <c r="T153" s="25">
        <v>323</v>
      </c>
      <c r="U153" s="25">
        <v>243</v>
      </c>
      <c r="V153" s="25">
        <v>212</v>
      </c>
      <c r="W153" s="25">
        <v>247</v>
      </c>
      <c r="X153" s="25">
        <v>250</v>
      </c>
      <c r="Y153" s="25">
        <v>295</v>
      </c>
      <c r="Z153" s="25">
        <v>278</v>
      </c>
      <c r="AA153" s="25">
        <v>237</v>
      </c>
      <c r="AB153" s="25">
        <v>292</v>
      </c>
      <c r="AC153" s="25">
        <v>245</v>
      </c>
      <c r="AD153" s="25">
        <v>287</v>
      </c>
      <c r="AE153" s="25">
        <v>249</v>
      </c>
      <c r="AF153" s="25">
        <v>316</v>
      </c>
      <c r="AG153" s="25">
        <v>310</v>
      </c>
      <c r="AH153" s="25">
        <v>240</v>
      </c>
      <c r="AI153" s="25">
        <v>239</v>
      </c>
      <c r="AJ153" s="25">
        <v>270</v>
      </c>
      <c r="AK153" s="25">
        <v>250</v>
      </c>
      <c r="AL153" s="25">
        <v>296</v>
      </c>
      <c r="AM153" s="25">
        <v>260</v>
      </c>
      <c r="AN153" s="25">
        <v>216</v>
      </c>
      <c r="AO153" s="25">
        <v>241</v>
      </c>
      <c r="AP153" s="25">
        <v>225</v>
      </c>
      <c r="AQ153" s="25">
        <v>214</v>
      </c>
      <c r="AR153" s="25">
        <v>308</v>
      </c>
      <c r="AS153" s="25">
        <v>315</v>
      </c>
      <c r="AT153" s="25">
        <v>273</v>
      </c>
      <c r="AU153" s="25">
        <v>296</v>
      </c>
      <c r="AV153" s="25">
        <v>318</v>
      </c>
      <c r="AW153" s="25">
        <v>255</v>
      </c>
      <c r="AX153" s="25">
        <v>281</v>
      </c>
      <c r="AY153" s="25">
        <v>322</v>
      </c>
      <c r="AZ153" s="25">
        <v>279</v>
      </c>
      <c r="BA153" s="25">
        <v>297</v>
      </c>
      <c r="BB153" s="25">
        <v>372</v>
      </c>
      <c r="BC153" s="25">
        <v>290</v>
      </c>
      <c r="BD153" s="25">
        <v>270</v>
      </c>
      <c r="BE153" s="25">
        <v>273</v>
      </c>
      <c r="BF153" s="25">
        <v>275</v>
      </c>
      <c r="BG153" s="25">
        <v>457</v>
      </c>
      <c r="BH153" s="25">
        <v>367</v>
      </c>
      <c r="BI153" s="25">
        <v>394</v>
      </c>
      <c r="BJ153" s="25">
        <v>356</v>
      </c>
      <c r="BK153" s="25">
        <v>292</v>
      </c>
      <c r="BL153" s="25">
        <v>305</v>
      </c>
      <c r="BM153" s="25">
        <v>313</v>
      </c>
      <c r="BN153" s="25">
        <v>297</v>
      </c>
      <c r="BO153" s="25">
        <v>295</v>
      </c>
      <c r="BP153" s="25">
        <v>300</v>
      </c>
      <c r="BQ153" s="25">
        <v>310</v>
      </c>
      <c r="BR153" s="25">
        <v>345</v>
      </c>
      <c r="BS153" s="25">
        <v>316</v>
      </c>
      <c r="BT153" s="25">
        <v>293</v>
      </c>
      <c r="BU153" s="25">
        <v>374</v>
      </c>
      <c r="BV153" s="25">
        <v>376</v>
      </c>
      <c r="BW153" s="25">
        <v>321</v>
      </c>
      <c r="BX153" s="25">
        <v>354</v>
      </c>
      <c r="BY153" s="25">
        <v>312</v>
      </c>
      <c r="BZ153" s="25">
        <v>333</v>
      </c>
      <c r="CA153" s="25">
        <v>327</v>
      </c>
      <c r="CB153" s="25">
        <v>332</v>
      </c>
      <c r="CC153" s="25">
        <v>393</v>
      </c>
      <c r="CD153" s="25">
        <v>376</v>
      </c>
      <c r="CE153" s="25">
        <v>456</v>
      </c>
      <c r="CF153" s="25">
        <v>390</v>
      </c>
      <c r="CG153" s="25">
        <v>349</v>
      </c>
      <c r="CH153" s="25">
        <v>346</v>
      </c>
      <c r="CI153" s="25">
        <v>419</v>
      </c>
      <c r="CJ153" s="25">
        <v>595</v>
      </c>
      <c r="CK153" s="25">
        <v>441</v>
      </c>
      <c r="CL153" s="25">
        <v>524</v>
      </c>
      <c r="CM153" s="25">
        <v>427</v>
      </c>
      <c r="CN153" s="25">
        <v>388</v>
      </c>
      <c r="CO153" s="25">
        <v>404</v>
      </c>
      <c r="CP153" s="25">
        <v>368</v>
      </c>
    </row>
    <row r="154" spans="2:94" x14ac:dyDescent="0.2">
      <c r="B154" s="25" t="str">
        <f t="shared" si="5"/>
      </c>
      <c r="C154" s="25" t="s">
        <v>68</v>
      </c>
      <c r="D154" s="25" t="s">
        <v>4</v>
      </c>
      <c r="E154" s="25">
        <v>66</v>
      </c>
      <c r="F154" s="25">
        <v>90</v>
      </c>
      <c r="G154" s="25">
        <v>95</v>
      </c>
      <c r="H154" s="25">
        <v>76</v>
      </c>
      <c r="I154" s="25">
        <v>90</v>
      </c>
      <c r="J154" s="25">
        <v>96</v>
      </c>
      <c r="K154" s="25">
        <v>81</v>
      </c>
      <c r="L154" s="25">
        <v>88</v>
      </c>
      <c r="M154" s="25">
        <v>130</v>
      </c>
      <c r="N154" s="25">
        <v>74</v>
      </c>
      <c r="O154" s="25">
        <v>96</v>
      </c>
      <c r="P154" s="25">
        <v>89</v>
      </c>
      <c r="Q154" s="25">
        <v>90</v>
      </c>
      <c r="R154" s="25">
        <v>116</v>
      </c>
      <c r="S154" s="25">
        <v>100</v>
      </c>
      <c r="T154" s="25">
        <v>110</v>
      </c>
      <c r="U154" s="25">
        <v>83</v>
      </c>
      <c r="V154" s="25">
        <v>83</v>
      </c>
      <c r="W154" s="25">
        <v>95</v>
      </c>
      <c r="X154" s="25">
        <v>100</v>
      </c>
      <c r="Y154" s="25">
        <v>100</v>
      </c>
      <c r="Z154" s="25">
        <v>98</v>
      </c>
      <c r="AA154" s="25">
        <v>91</v>
      </c>
      <c r="AB154" s="25">
        <v>105</v>
      </c>
      <c r="AC154" s="25">
        <v>94</v>
      </c>
      <c r="AD154" s="25">
        <v>93</v>
      </c>
      <c r="AE154" s="25">
        <v>93</v>
      </c>
      <c r="AF154" s="25">
        <v>109</v>
      </c>
      <c r="AG154" s="25">
        <v>107</v>
      </c>
      <c r="AH154" s="25">
        <v>84</v>
      </c>
      <c r="AI154" s="25">
        <v>96</v>
      </c>
      <c r="AJ154" s="25">
        <v>93</v>
      </c>
      <c r="AK154" s="25">
        <v>92</v>
      </c>
      <c r="AL154" s="25">
        <v>108</v>
      </c>
      <c r="AM154" s="25">
        <v>105</v>
      </c>
      <c r="AN154" s="25">
        <v>88</v>
      </c>
      <c r="AO154" s="25">
        <v>77</v>
      </c>
      <c r="AP154" s="25">
        <v>88</v>
      </c>
      <c r="AQ154" s="25">
        <v>92</v>
      </c>
      <c r="AR154" s="25">
        <v>124</v>
      </c>
      <c r="AS154" s="25">
        <v>112</v>
      </c>
      <c r="AT154" s="25">
        <v>126</v>
      </c>
      <c r="AU154" s="25">
        <v>122</v>
      </c>
      <c r="AV154" s="25">
        <v>135</v>
      </c>
      <c r="AW154" s="25">
        <v>86</v>
      </c>
      <c r="AX154" s="25">
        <v>112</v>
      </c>
      <c r="AY154" s="25">
        <v>91</v>
      </c>
      <c r="AZ154" s="25">
        <v>110</v>
      </c>
      <c r="BA154" s="25">
        <v>136</v>
      </c>
      <c r="BB154" s="25">
        <v>129</v>
      </c>
      <c r="BC154" s="25">
        <v>96</v>
      </c>
      <c r="BD154" s="25">
        <v>98</v>
      </c>
      <c r="BE154" s="25">
        <v>97</v>
      </c>
      <c r="BF154" s="25">
        <v>90</v>
      </c>
      <c r="BG154" s="25">
        <v>177</v>
      </c>
      <c r="BH154" s="25">
        <v>134</v>
      </c>
      <c r="BI154" s="25">
        <v>117</v>
      </c>
      <c r="BJ154" s="25">
        <v>139</v>
      </c>
      <c r="BK154" s="25">
        <v>128</v>
      </c>
      <c r="BL154" s="25">
        <v>116</v>
      </c>
      <c r="BM154" s="25">
        <v>97</v>
      </c>
      <c r="BN154" s="25">
        <v>125</v>
      </c>
      <c r="BO154" s="25">
        <v>107</v>
      </c>
      <c r="BP154" s="25">
        <v>120</v>
      </c>
      <c r="BQ154" s="25">
        <v>103</v>
      </c>
      <c r="BR154" s="25">
        <v>123</v>
      </c>
      <c r="BS154" s="25">
        <v>122</v>
      </c>
      <c r="BT154" s="25">
        <v>100</v>
      </c>
      <c r="BU154" s="25">
        <v>109</v>
      </c>
      <c r="BV154" s="25">
        <v>134</v>
      </c>
      <c r="BW154" s="25">
        <v>95</v>
      </c>
      <c r="BX154" s="25">
        <v>105</v>
      </c>
      <c r="BY154" s="25">
        <v>110</v>
      </c>
      <c r="BZ154" s="25">
        <v>121</v>
      </c>
      <c r="CA154" s="25">
        <v>112</v>
      </c>
      <c r="CB154" s="25">
        <v>108</v>
      </c>
      <c r="CC154" s="25">
        <v>132</v>
      </c>
      <c r="CD154" s="25">
        <v>121</v>
      </c>
      <c r="CE154" s="25">
        <v>134</v>
      </c>
      <c r="CF154" s="25">
        <v>127</v>
      </c>
      <c r="CG154" s="25">
        <v>103</v>
      </c>
      <c r="CH154" s="25">
        <v>106</v>
      </c>
      <c r="CI154" s="25">
        <v>136</v>
      </c>
      <c r="CJ154" s="25">
        <v>164</v>
      </c>
      <c r="CK154" s="25">
        <v>98</v>
      </c>
      <c r="CL154" s="25">
        <v>135</v>
      </c>
      <c r="CM154" s="25">
        <v>118</v>
      </c>
      <c r="CN154" s="25">
        <v>125</v>
      </c>
      <c r="CO154" s="25">
        <v>110</v>
      </c>
      <c r="CP154" s="25">
        <v>131</v>
      </c>
    </row>
    <row r="155" spans="2:94" x14ac:dyDescent="0.2">
      <c r="B155" s="25" t="str">
        <f t="shared" si="5"/>
      </c>
      <c r="C155" s="25" t="s">
        <v>69</v>
      </c>
      <c r="D155" s="25" t="s">
        <v>3</v>
      </c>
      <c r="E155" s="25">
        <v>407</v>
      </c>
      <c r="F155" s="25">
        <v>403</v>
      </c>
      <c r="G155" s="25">
        <v>408</v>
      </c>
      <c r="H155" s="25">
        <v>387</v>
      </c>
      <c r="I155" s="25">
        <v>388</v>
      </c>
      <c r="J155" s="25">
        <v>415</v>
      </c>
      <c r="K155" s="25">
        <v>372</v>
      </c>
      <c r="L155" s="25">
        <v>475</v>
      </c>
      <c r="M155" s="25">
        <v>434</v>
      </c>
      <c r="N155" s="25">
        <v>326</v>
      </c>
      <c r="O155" s="25">
        <v>339</v>
      </c>
      <c r="P155" s="25">
        <v>382</v>
      </c>
      <c r="Q155" s="25">
        <v>397</v>
      </c>
      <c r="R155" s="25">
        <v>434</v>
      </c>
      <c r="S155" s="25">
        <v>433</v>
      </c>
      <c r="T155" s="25">
        <v>471</v>
      </c>
      <c r="U155" s="25">
        <v>373</v>
      </c>
      <c r="V155" s="25">
        <v>337</v>
      </c>
      <c r="W155" s="25">
        <v>398</v>
      </c>
      <c r="X155" s="25">
        <v>411</v>
      </c>
      <c r="Y155" s="25">
        <v>420</v>
      </c>
      <c r="Z155" s="25">
        <v>369</v>
      </c>
      <c r="AA155" s="25">
        <v>379</v>
      </c>
      <c r="AB155" s="25">
        <v>536</v>
      </c>
      <c r="AC155" s="25">
        <v>436</v>
      </c>
      <c r="AD155" s="25">
        <v>429</v>
      </c>
      <c r="AE155" s="25">
        <v>372</v>
      </c>
      <c r="AF155" s="25">
        <v>459</v>
      </c>
      <c r="AG155" s="25">
        <v>444</v>
      </c>
      <c r="AH155" s="25">
        <v>406</v>
      </c>
      <c r="AI155" s="25">
        <v>366</v>
      </c>
      <c r="AJ155" s="25">
        <v>379</v>
      </c>
      <c r="AK155" s="25">
        <v>435</v>
      </c>
      <c r="AL155" s="25">
        <v>416</v>
      </c>
      <c r="AM155" s="25">
        <v>380</v>
      </c>
      <c r="AN155" s="25">
        <v>320</v>
      </c>
      <c r="AO155" s="25">
        <v>411</v>
      </c>
      <c r="AP155" s="25">
        <v>410</v>
      </c>
      <c r="AQ155" s="25">
        <v>420</v>
      </c>
      <c r="AR155" s="25">
        <v>429</v>
      </c>
      <c r="AS155" s="25">
        <v>430</v>
      </c>
      <c r="AT155" s="25">
        <v>465</v>
      </c>
      <c r="AU155" s="25">
        <v>434</v>
      </c>
      <c r="AV155" s="25">
        <v>378</v>
      </c>
      <c r="AW155" s="25">
        <v>339</v>
      </c>
      <c r="AX155" s="25">
        <v>305</v>
      </c>
      <c r="AY155" s="25">
        <v>415</v>
      </c>
      <c r="AZ155" s="25">
        <v>437</v>
      </c>
      <c r="BA155" s="25">
        <v>449</v>
      </c>
      <c r="BB155" s="25">
        <v>509</v>
      </c>
      <c r="BC155" s="25">
        <v>380</v>
      </c>
      <c r="BD155" s="25">
        <v>375</v>
      </c>
      <c r="BE155" s="25">
        <v>400</v>
      </c>
      <c r="BF155" s="25">
        <v>385</v>
      </c>
      <c r="BG155" s="25">
        <v>483</v>
      </c>
      <c r="BH155" s="25">
        <v>496</v>
      </c>
      <c r="BI155" s="25">
        <v>360</v>
      </c>
      <c r="BJ155" s="25">
        <v>381</v>
      </c>
      <c r="BK155" s="25">
        <v>426</v>
      </c>
      <c r="BL155" s="25">
        <v>380</v>
      </c>
      <c r="BM155" s="25">
        <v>425</v>
      </c>
      <c r="BN155" s="25">
        <v>405</v>
      </c>
      <c r="BO155" s="25">
        <v>400</v>
      </c>
      <c r="BP155" s="25">
        <v>418</v>
      </c>
      <c r="BQ155" s="25">
        <v>463</v>
      </c>
      <c r="BR155" s="25">
        <v>502</v>
      </c>
      <c r="BS155" s="25">
        <v>493</v>
      </c>
      <c r="BT155" s="25">
        <v>428</v>
      </c>
      <c r="BU155" s="25">
        <v>458</v>
      </c>
      <c r="BV155" s="25">
        <v>478</v>
      </c>
      <c r="BW155" s="25">
        <v>414</v>
      </c>
      <c r="BX155" s="25">
        <v>389</v>
      </c>
      <c r="BY155" s="25">
        <v>361</v>
      </c>
      <c r="BZ155" s="25">
        <v>369</v>
      </c>
      <c r="CA155" s="25">
        <v>391</v>
      </c>
      <c r="CB155" s="25">
        <v>363</v>
      </c>
      <c r="CC155" s="25">
        <v>374</v>
      </c>
      <c r="CD155" s="25">
        <v>446</v>
      </c>
      <c r="CE155" s="25">
        <v>481</v>
      </c>
      <c r="CF155" s="25">
        <v>424</v>
      </c>
      <c r="CG155" s="25">
        <v>442</v>
      </c>
      <c r="CH155" s="25">
        <v>447</v>
      </c>
      <c r="CI155" s="25">
        <v>409</v>
      </c>
      <c r="CJ155" s="25">
        <v>564</v>
      </c>
      <c r="CK155" s="25">
        <v>521</v>
      </c>
      <c r="CL155" s="25">
        <v>558</v>
      </c>
      <c r="CM155" s="25">
        <v>489</v>
      </c>
      <c r="CN155" s="25">
        <v>428</v>
      </c>
      <c r="CO155" s="25">
        <v>421</v>
      </c>
      <c r="CP155" s="25">
        <v>427</v>
      </c>
    </row>
    <row r="156" spans="2:94" x14ac:dyDescent="0.2">
      <c r="B156" s="25" t="str">
        <f t="shared" si="5"/>
      </c>
      <c r="C156" s="25" t="s">
        <v>69</v>
      </c>
      <c r="D156" s="25" t="s">
        <v>4</v>
      </c>
      <c r="E156" s="25">
        <v>156</v>
      </c>
      <c r="F156" s="25">
        <v>165</v>
      </c>
      <c r="G156" s="25">
        <v>126</v>
      </c>
      <c r="H156" s="25">
        <v>131</v>
      </c>
      <c r="I156" s="25">
        <v>151</v>
      </c>
      <c r="J156" s="25">
        <v>147</v>
      </c>
      <c r="K156" s="25">
        <v>130</v>
      </c>
      <c r="L156" s="25">
        <v>182</v>
      </c>
      <c r="M156" s="25">
        <v>175</v>
      </c>
      <c r="N156" s="25">
        <v>121</v>
      </c>
      <c r="O156" s="25">
        <v>139</v>
      </c>
      <c r="P156" s="25">
        <v>118</v>
      </c>
      <c r="Q156" s="25">
        <v>157</v>
      </c>
      <c r="R156" s="25">
        <v>163</v>
      </c>
      <c r="S156" s="25">
        <v>159</v>
      </c>
      <c r="T156" s="25">
        <v>205</v>
      </c>
      <c r="U156" s="25">
        <v>176</v>
      </c>
      <c r="V156" s="25">
        <v>142</v>
      </c>
      <c r="W156" s="25">
        <v>166</v>
      </c>
      <c r="X156" s="25">
        <v>160</v>
      </c>
      <c r="Y156" s="25">
        <v>186</v>
      </c>
      <c r="Z156" s="25">
        <v>140</v>
      </c>
      <c r="AA156" s="25">
        <v>180</v>
      </c>
      <c r="AB156" s="25">
        <v>184</v>
      </c>
      <c r="AC156" s="25">
        <v>153</v>
      </c>
      <c r="AD156" s="25">
        <v>140</v>
      </c>
      <c r="AE156" s="25">
        <v>146</v>
      </c>
      <c r="AF156" s="25">
        <v>154</v>
      </c>
      <c r="AG156" s="25">
        <v>160</v>
      </c>
      <c r="AH156" s="25">
        <v>120</v>
      </c>
      <c r="AI156" s="25">
        <v>145</v>
      </c>
      <c r="AJ156" s="25">
        <v>138</v>
      </c>
      <c r="AK156" s="25">
        <v>132</v>
      </c>
      <c r="AL156" s="25">
        <v>145</v>
      </c>
      <c r="AM156" s="25">
        <v>131</v>
      </c>
      <c r="AN156" s="25">
        <v>119</v>
      </c>
      <c r="AO156" s="25">
        <v>141</v>
      </c>
      <c r="AP156" s="25">
        <v>113</v>
      </c>
      <c r="AQ156" s="25">
        <v>133</v>
      </c>
      <c r="AR156" s="25">
        <v>163</v>
      </c>
      <c r="AS156" s="25">
        <v>174</v>
      </c>
      <c r="AT156" s="25">
        <v>201</v>
      </c>
      <c r="AU156" s="25">
        <v>177</v>
      </c>
      <c r="AV156" s="25">
        <v>159</v>
      </c>
      <c r="AW156" s="25">
        <v>148</v>
      </c>
      <c r="AX156" s="25">
        <v>162</v>
      </c>
      <c r="AY156" s="25">
        <v>160</v>
      </c>
      <c r="AZ156" s="25">
        <v>161</v>
      </c>
      <c r="BA156" s="25">
        <v>170</v>
      </c>
      <c r="BB156" s="25">
        <v>219</v>
      </c>
      <c r="BC156" s="25">
        <v>147</v>
      </c>
      <c r="BD156" s="25">
        <v>166</v>
      </c>
      <c r="BE156" s="25">
        <v>160</v>
      </c>
      <c r="BF156" s="25">
        <v>154</v>
      </c>
      <c r="BG156" s="25">
        <v>204</v>
      </c>
      <c r="BH156" s="25">
        <v>196</v>
      </c>
      <c r="BI156" s="25">
        <v>186</v>
      </c>
      <c r="BJ156" s="25">
        <v>165</v>
      </c>
      <c r="BK156" s="25">
        <v>202</v>
      </c>
      <c r="BL156" s="25">
        <v>169</v>
      </c>
      <c r="BM156" s="25">
        <v>157</v>
      </c>
      <c r="BN156" s="25">
        <v>192</v>
      </c>
      <c r="BO156" s="25">
        <v>163</v>
      </c>
      <c r="BP156" s="25">
        <v>149</v>
      </c>
      <c r="BQ156" s="25">
        <v>158</v>
      </c>
      <c r="BR156" s="25">
        <v>199</v>
      </c>
      <c r="BS156" s="25">
        <v>207</v>
      </c>
      <c r="BT156" s="25">
        <v>167</v>
      </c>
      <c r="BU156" s="25">
        <v>177</v>
      </c>
      <c r="BV156" s="25">
        <v>167</v>
      </c>
      <c r="BW156" s="25">
        <v>158</v>
      </c>
      <c r="BX156" s="25">
        <v>138</v>
      </c>
      <c r="BY156" s="25">
        <v>176</v>
      </c>
      <c r="BZ156" s="25">
        <v>157</v>
      </c>
      <c r="CA156" s="25">
        <v>141</v>
      </c>
      <c r="CB156" s="25">
        <v>135</v>
      </c>
      <c r="CC156" s="25">
        <v>180</v>
      </c>
      <c r="CD156" s="25">
        <v>156</v>
      </c>
      <c r="CE156" s="25">
        <v>183</v>
      </c>
      <c r="CF156" s="25">
        <v>169</v>
      </c>
      <c r="CG156" s="25">
        <v>165</v>
      </c>
      <c r="CH156" s="25">
        <v>144</v>
      </c>
      <c r="CI156" s="25">
        <v>178</v>
      </c>
      <c r="CJ156" s="25">
        <v>167</v>
      </c>
      <c r="CK156" s="25">
        <v>175</v>
      </c>
      <c r="CL156" s="25">
        <v>161</v>
      </c>
      <c r="CM156" s="25">
        <v>163</v>
      </c>
      <c r="CN156" s="25">
        <v>159</v>
      </c>
      <c r="CO156" s="25">
        <v>153</v>
      </c>
      <c r="CP156" s="25">
        <v>172</v>
      </c>
    </row>
    <row r="157" spans="2:94" x14ac:dyDescent="0.2">
      <c r="B157" s="25" t="str">
        <f t="shared" si="5"/>
      </c>
      <c r="C157" s="25" t="s">
        <v>70</v>
      </c>
      <c r="D157" s="25" t="s">
        <v>3</v>
      </c>
      <c r="E157" s="25">
        <v>82</v>
      </c>
      <c r="F157" s="25">
        <v>79</v>
      </c>
      <c r="G157" s="25">
        <v>82</v>
      </c>
      <c r="H157" s="25">
        <v>84</v>
      </c>
      <c r="I157" s="25">
        <v>73</v>
      </c>
      <c r="J157" s="25">
        <v>81</v>
      </c>
      <c r="K157" s="25">
        <v>73</v>
      </c>
      <c r="L157" s="25">
        <v>88</v>
      </c>
      <c r="M157" s="25">
        <v>82</v>
      </c>
      <c r="N157" s="25">
        <v>59</v>
      </c>
      <c r="O157" s="25">
        <v>78</v>
      </c>
      <c r="P157" s="25">
        <v>69</v>
      </c>
      <c r="Q157" s="25">
        <v>55</v>
      </c>
      <c r="R157" s="25">
        <v>78</v>
      </c>
      <c r="S157" s="25">
        <v>98</v>
      </c>
      <c r="T157" s="25">
        <v>103</v>
      </c>
      <c r="U157" s="25">
        <v>73</v>
      </c>
      <c r="V157" s="25">
        <v>58</v>
      </c>
      <c r="W157" s="25">
        <v>86</v>
      </c>
      <c r="X157" s="25">
        <v>93</v>
      </c>
      <c r="Y157" s="25">
        <v>84</v>
      </c>
      <c r="Z157" s="25">
        <v>79</v>
      </c>
      <c r="AA157" s="25">
        <v>74</v>
      </c>
      <c r="AB157" s="25">
        <v>132</v>
      </c>
      <c r="AC157" s="25">
        <v>97</v>
      </c>
      <c r="AD157" s="25">
        <v>91</v>
      </c>
      <c r="AE157" s="25">
        <v>73</v>
      </c>
      <c r="AF157" s="25">
        <v>80</v>
      </c>
      <c r="AG157" s="25">
        <v>80</v>
      </c>
      <c r="AH157" s="25">
        <v>78</v>
      </c>
      <c r="AI157" s="25">
        <v>62</v>
      </c>
      <c r="AJ157" s="25">
        <v>93</v>
      </c>
      <c r="AK157" s="25">
        <v>80</v>
      </c>
      <c r="AL157" s="25">
        <v>75</v>
      </c>
      <c r="AM157" s="25">
        <v>76</v>
      </c>
      <c r="AN157" s="25">
        <v>68</v>
      </c>
      <c r="AO157" s="25">
        <v>69</v>
      </c>
      <c r="AP157" s="25">
        <v>65</v>
      </c>
      <c r="AQ157" s="25">
        <v>90</v>
      </c>
      <c r="AR157" s="25">
        <v>79</v>
      </c>
      <c r="AS157" s="25">
        <v>84</v>
      </c>
      <c r="AT157" s="25">
        <v>96</v>
      </c>
      <c r="AU157" s="25">
        <v>81</v>
      </c>
      <c r="AV157" s="25">
        <v>87</v>
      </c>
      <c r="AW157" s="25">
        <v>57</v>
      </c>
      <c r="AX157" s="25">
        <v>56</v>
      </c>
      <c r="AY157" s="25">
        <v>82</v>
      </c>
      <c r="AZ157" s="25">
        <v>71</v>
      </c>
      <c r="BA157" s="25">
        <v>87</v>
      </c>
      <c r="BB157" s="25">
        <v>100</v>
      </c>
      <c r="BC157" s="25">
        <v>65</v>
      </c>
      <c r="BD157" s="25">
        <v>62</v>
      </c>
      <c r="BE157" s="25">
        <v>58</v>
      </c>
      <c r="BF157" s="25">
        <v>53</v>
      </c>
      <c r="BG157" s="25">
        <v>81</v>
      </c>
      <c r="BH157" s="25">
        <v>110</v>
      </c>
      <c r="BI157" s="25">
        <v>71</v>
      </c>
      <c r="BJ157" s="25">
        <v>68</v>
      </c>
      <c r="BK157" s="25">
        <v>75</v>
      </c>
      <c r="BL157" s="25">
        <v>64</v>
      </c>
      <c r="BM157" s="25">
        <v>66</v>
      </c>
      <c r="BN157" s="25">
        <v>70</v>
      </c>
      <c r="BO157" s="25">
        <v>66</v>
      </c>
      <c r="BP157" s="25">
        <v>72</v>
      </c>
      <c r="BQ157" s="25">
        <v>81</v>
      </c>
      <c r="BR157" s="25">
        <v>94</v>
      </c>
      <c r="BS157" s="25">
        <v>87</v>
      </c>
      <c r="BT157" s="25">
        <v>83</v>
      </c>
      <c r="BU157" s="25">
        <v>86</v>
      </c>
      <c r="BV157" s="25">
        <v>80</v>
      </c>
      <c r="BW157" s="25">
        <v>74</v>
      </c>
      <c r="BX157" s="25">
        <v>60</v>
      </c>
      <c r="BY157" s="25">
        <v>68</v>
      </c>
      <c r="BZ157" s="25">
        <v>69</v>
      </c>
      <c r="CA157" s="25">
        <v>63</v>
      </c>
      <c r="CB157" s="25">
        <v>75</v>
      </c>
      <c r="CC157" s="25">
        <v>67</v>
      </c>
      <c r="CD157" s="25">
        <v>86</v>
      </c>
      <c r="CE157" s="25">
        <v>82</v>
      </c>
      <c r="CF157" s="25">
        <v>79</v>
      </c>
      <c r="CG157" s="25">
        <v>68</v>
      </c>
      <c r="CH157" s="25">
        <v>91</v>
      </c>
      <c r="CI157" s="25">
        <v>71</v>
      </c>
      <c r="CJ157" s="25">
        <v>95</v>
      </c>
      <c r="CK157" s="25">
        <v>96</v>
      </c>
      <c r="CL157" s="25">
        <v>117</v>
      </c>
      <c r="CM157" s="25">
        <v>80</v>
      </c>
      <c r="CN157" s="25">
        <v>89</v>
      </c>
      <c r="CO157" s="25">
        <v>70</v>
      </c>
      <c r="CP157" s="25">
        <v>90</v>
      </c>
    </row>
    <row r="158" spans="2:94" x14ac:dyDescent="0.2">
      <c r="B158" s="25" t="str">
        <f t="shared" si="5"/>
      </c>
      <c r="C158" s="25" t="s">
        <v>70</v>
      </c>
      <c r="D158" s="25" t="s">
        <v>4</v>
      </c>
      <c r="E158" s="25">
        <v>35</v>
      </c>
      <c r="F158" s="25">
        <v>36</v>
      </c>
      <c r="G158" s="25">
        <v>19</v>
      </c>
      <c r="H158" s="25">
        <v>29</v>
      </c>
      <c r="I158" s="25">
        <v>34</v>
      </c>
      <c r="J158" s="25">
        <v>22</v>
      </c>
      <c r="K158" s="25">
        <v>32</v>
      </c>
      <c r="L158" s="25">
        <v>35</v>
      </c>
      <c r="M158" s="25">
        <v>33</v>
      </c>
      <c r="N158" s="25">
        <v>16</v>
      </c>
      <c r="O158" s="25">
        <v>29</v>
      </c>
      <c r="P158" s="25">
        <v>17</v>
      </c>
      <c r="Q158" s="25">
        <v>42</v>
      </c>
      <c r="R158" s="25">
        <v>38</v>
      </c>
      <c r="S158" s="25">
        <v>45</v>
      </c>
      <c r="T158" s="25">
        <v>50</v>
      </c>
      <c r="U158" s="25">
        <v>40</v>
      </c>
      <c r="V158" s="25">
        <v>33</v>
      </c>
      <c r="W158" s="25">
        <v>32</v>
      </c>
      <c r="X158" s="25">
        <v>37</v>
      </c>
      <c r="Y158" s="25">
        <v>33</v>
      </c>
      <c r="Z158" s="25">
        <v>28</v>
      </c>
      <c r="AA158" s="25">
        <v>34</v>
      </c>
      <c r="AB158" s="25">
        <v>36</v>
      </c>
      <c r="AC158" s="25">
        <v>24</v>
      </c>
      <c r="AD158" s="25">
        <v>29</v>
      </c>
      <c r="AE158" s="25">
        <v>33</v>
      </c>
      <c r="AF158" s="25">
        <v>39</v>
      </c>
      <c r="AG158" s="25">
        <v>42</v>
      </c>
      <c r="AH158" s="25">
        <v>23</v>
      </c>
      <c r="AI158" s="25">
        <v>28</v>
      </c>
      <c r="AJ158" s="25">
        <v>24</v>
      </c>
      <c r="AK158" s="25">
        <v>28</v>
      </c>
      <c r="AL158" s="25">
        <v>36</v>
      </c>
      <c r="AM158" s="25">
        <v>36</v>
      </c>
      <c r="AN158" s="25">
        <v>26</v>
      </c>
      <c r="AO158" s="25">
        <v>30</v>
      </c>
      <c r="AP158" s="25">
        <v>24</v>
      </c>
      <c r="AQ158" s="25">
        <v>29</v>
      </c>
      <c r="AR158" s="25">
        <v>35</v>
      </c>
      <c r="AS158" s="25">
        <v>39</v>
      </c>
      <c r="AT158" s="25">
        <v>47</v>
      </c>
      <c r="AU158" s="25">
        <v>43</v>
      </c>
      <c r="AV158" s="25">
        <v>39</v>
      </c>
      <c r="AW158" s="25">
        <v>21</v>
      </c>
      <c r="AX158" s="25">
        <v>41</v>
      </c>
      <c r="AY158" s="25">
        <v>32</v>
      </c>
      <c r="AZ158" s="25">
        <v>39</v>
      </c>
      <c r="BA158" s="25">
        <v>35</v>
      </c>
      <c r="BB158" s="25">
        <v>39</v>
      </c>
      <c r="BC158" s="25">
        <v>38</v>
      </c>
      <c r="BD158" s="25">
        <v>36</v>
      </c>
      <c r="BE158" s="25">
        <v>30</v>
      </c>
      <c r="BF158" s="25">
        <v>36</v>
      </c>
      <c r="BG158" s="25">
        <v>58</v>
      </c>
      <c r="BH158" s="25">
        <v>40</v>
      </c>
      <c r="BI158" s="25">
        <v>34</v>
      </c>
      <c r="BJ158" s="25">
        <v>34</v>
      </c>
      <c r="BK158" s="25">
        <v>33</v>
      </c>
      <c r="BL158" s="25">
        <v>38</v>
      </c>
      <c r="BM158" s="25">
        <v>32</v>
      </c>
      <c r="BN158" s="25">
        <v>39</v>
      </c>
      <c r="BO158" s="25">
        <v>40</v>
      </c>
      <c r="BP158" s="25">
        <v>31</v>
      </c>
      <c r="BQ158" s="25">
        <v>43</v>
      </c>
      <c r="BR158" s="25">
        <v>45</v>
      </c>
      <c r="BS158" s="25">
        <v>43</v>
      </c>
      <c r="BT158" s="25">
        <v>37</v>
      </c>
      <c r="BU158" s="25">
        <v>40</v>
      </c>
      <c r="BV158" s="25">
        <v>34</v>
      </c>
      <c r="BW158" s="25">
        <v>34</v>
      </c>
      <c r="BX158" s="25">
        <v>24</v>
      </c>
      <c r="BY158" s="25">
        <v>33</v>
      </c>
      <c r="BZ158" s="25">
        <v>29</v>
      </c>
      <c r="CA158" s="25">
        <v>25</v>
      </c>
      <c r="CB158" s="25">
        <v>29</v>
      </c>
      <c r="CC158" s="25">
        <v>38</v>
      </c>
      <c r="CD158" s="25">
        <v>40</v>
      </c>
      <c r="CE158" s="25">
        <v>44</v>
      </c>
      <c r="CF158" s="25">
        <v>44</v>
      </c>
      <c r="CG158" s="25">
        <v>38</v>
      </c>
      <c r="CH158" s="25">
        <v>29</v>
      </c>
      <c r="CI158" s="25">
        <v>26</v>
      </c>
      <c r="CJ158" s="25">
        <v>33</v>
      </c>
      <c r="CK158" s="25">
        <v>39</v>
      </c>
      <c r="CL158" s="25">
        <v>39</v>
      </c>
      <c r="CM158" s="25">
        <v>42</v>
      </c>
      <c r="CN158" s="25">
        <v>36</v>
      </c>
      <c r="CO158" s="25">
        <v>29</v>
      </c>
      <c r="CP158" s="25">
        <v>32</v>
      </c>
    </row>
    <row r="159" spans="2:94" x14ac:dyDescent="0.2">
      <c r="B159" s="25" t="str">
        <f t="shared" si="5"/>
      </c>
      <c r="C159" s="25" t="s">
        <v>71</v>
      </c>
      <c r="D159" s="25" t="s">
        <v>3</v>
      </c>
      <c r="E159" s="25">
        <v>224</v>
      </c>
      <c r="F159" s="25">
        <v>233</v>
      </c>
      <c r="G159" s="25">
        <v>240</v>
      </c>
      <c r="H159" s="25">
        <v>215</v>
      </c>
      <c r="I159" s="25">
        <v>231</v>
      </c>
      <c r="J159" s="25">
        <v>232</v>
      </c>
      <c r="K159" s="25">
        <v>190</v>
      </c>
      <c r="L159" s="25">
        <v>259</v>
      </c>
      <c r="M159" s="25">
        <v>231</v>
      </c>
      <c r="N159" s="25">
        <v>195</v>
      </c>
      <c r="O159" s="25">
        <v>182</v>
      </c>
      <c r="P159" s="25">
        <v>193</v>
      </c>
      <c r="Q159" s="25">
        <v>221</v>
      </c>
      <c r="R159" s="25">
        <v>218</v>
      </c>
      <c r="S159" s="25">
        <v>248</v>
      </c>
      <c r="T159" s="25">
        <v>261</v>
      </c>
      <c r="U159" s="25">
        <v>202</v>
      </c>
      <c r="V159" s="25">
        <v>159</v>
      </c>
      <c r="W159" s="25">
        <v>235</v>
      </c>
      <c r="X159" s="25">
        <v>228</v>
      </c>
      <c r="Y159" s="25">
        <v>245</v>
      </c>
      <c r="Z159" s="25">
        <v>215</v>
      </c>
      <c r="AA159" s="25">
        <v>213</v>
      </c>
      <c r="AB159" s="25">
        <v>377</v>
      </c>
      <c r="AC159" s="25">
        <v>218</v>
      </c>
      <c r="AD159" s="25">
        <v>232</v>
      </c>
      <c r="AE159" s="25">
        <v>237</v>
      </c>
      <c r="AF159" s="25">
        <v>251</v>
      </c>
      <c r="AG159" s="25">
        <v>256</v>
      </c>
      <c r="AH159" s="25">
        <v>253</v>
      </c>
      <c r="AI159" s="25">
        <v>224</v>
      </c>
      <c r="AJ159" s="25">
        <v>193</v>
      </c>
      <c r="AK159" s="25">
        <v>250</v>
      </c>
      <c r="AL159" s="25">
        <v>226</v>
      </c>
      <c r="AM159" s="25">
        <v>215</v>
      </c>
      <c r="AN159" s="25">
        <v>148</v>
      </c>
      <c r="AO159" s="25">
        <v>226</v>
      </c>
      <c r="AP159" s="25">
        <v>209</v>
      </c>
      <c r="AQ159" s="25">
        <v>202</v>
      </c>
      <c r="AR159" s="25">
        <v>249</v>
      </c>
      <c r="AS159" s="25">
        <v>257</v>
      </c>
      <c r="AT159" s="25">
        <v>260</v>
      </c>
      <c r="AU159" s="25">
        <v>258</v>
      </c>
      <c r="AV159" s="25">
        <v>253</v>
      </c>
      <c r="AW159" s="25">
        <v>208</v>
      </c>
      <c r="AX159" s="25">
        <v>154</v>
      </c>
      <c r="AY159" s="25">
        <v>226</v>
      </c>
      <c r="AZ159" s="25">
        <v>238</v>
      </c>
      <c r="BA159" s="25">
        <v>261</v>
      </c>
      <c r="BB159" s="25">
        <v>276</v>
      </c>
      <c r="BC159" s="25">
        <v>194</v>
      </c>
      <c r="BD159" s="25">
        <v>208</v>
      </c>
      <c r="BE159" s="25">
        <v>216</v>
      </c>
      <c r="BF159" s="25">
        <v>222</v>
      </c>
      <c r="BG159" s="25">
        <v>268</v>
      </c>
      <c r="BH159" s="25">
        <v>262</v>
      </c>
      <c r="BI159" s="25">
        <v>244</v>
      </c>
      <c r="BJ159" s="25">
        <v>235</v>
      </c>
      <c r="BK159" s="25">
        <v>242</v>
      </c>
      <c r="BL159" s="25">
        <v>202</v>
      </c>
      <c r="BM159" s="25">
        <v>258</v>
      </c>
      <c r="BN159" s="25">
        <v>246</v>
      </c>
      <c r="BO159" s="25">
        <v>238</v>
      </c>
      <c r="BP159" s="25">
        <v>292</v>
      </c>
      <c r="BQ159" s="25">
        <v>283</v>
      </c>
      <c r="BR159" s="25">
        <v>301</v>
      </c>
      <c r="BS159" s="25">
        <v>250</v>
      </c>
      <c r="BT159" s="25">
        <v>279</v>
      </c>
      <c r="BU159" s="25">
        <v>293</v>
      </c>
      <c r="BV159" s="25">
        <v>295</v>
      </c>
      <c r="BW159" s="25">
        <v>238</v>
      </c>
      <c r="BX159" s="25">
        <v>231</v>
      </c>
      <c r="BY159" s="25">
        <v>236</v>
      </c>
      <c r="BZ159" s="25">
        <v>240</v>
      </c>
      <c r="CA159" s="25">
        <v>252</v>
      </c>
      <c r="CB159" s="25">
        <v>266</v>
      </c>
      <c r="CC159" s="25">
        <v>236</v>
      </c>
      <c r="CD159" s="25">
        <v>292</v>
      </c>
      <c r="CE159" s="25">
        <v>287</v>
      </c>
      <c r="CF159" s="25">
        <v>296</v>
      </c>
      <c r="CG159" s="25">
        <v>281</v>
      </c>
      <c r="CH159" s="25">
        <v>266</v>
      </c>
      <c r="CI159" s="25">
        <v>269</v>
      </c>
      <c r="CJ159" s="25">
        <v>359</v>
      </c>
      <c r="CK159" s="25">
        <v>334</v>
      </c>
      <c r="CL159" s="25">
        <v>353</v>
      </c>
      <c r="CM159" s="25">
        <v>327</v>
      </c>
      <c r="CN159" s="25">
        <v>286</v>
      </c>
      <c r="CO159" s="25">
        <v>298</v>
      </c>
      <c r="CP159" s="25">
        <v>282</v>
      </c>
    </row>
    <row r="160" spans="2:94" x14ac:dyDescent="0.2">
      <c r="B160" s="25" t="str">
        <f t="shared" si="5"/>
      </c>
      <c r="C160" s="25" t="s">
        <v>71</v>
      </c>
      <c r="D160" s="25" t="s">
        <v>4</v>
      </c>
      <c r="E160" s="25">
        <v>107</v>
      </c>
      <c r="F160" s="25">
        <v>125</v>
      </c>
      <c r="G160" s="25">
        <v>129</v>
      </c>
      <c r="H160" s="25">
        <v>88</v>
      </c>
      <c r="I160" s="25">
        <v>110</v>
      </c>
      <c r="J160" s="25">
        <v>114</v>
      </c>
      <c r="K160" s="25">
        <v>114</v>
      </c>
      <c r="L160" s="25">
        <v>130</v>
      </c>
      <c r="M160" s="25">
        <v>138</v>
      </c>
      <c r="N160" s="25">
        <v>102</v>
      </c>
      <c r="O160" s="25">
        <v>106</v>
      </c>
      <c r="P160" s="25">
        <v>87</v>
      </c>
      <c r="Q160" s="25">
        <v>135</v>
      </c>
      <c r="R160" s="25">
        <v>101</v>
      </c>
      <c r="S160" s="25">
        <v>131</v>
      </c>
      <c r="T160" s="25">
        <v>156</v>
      </c>
      <c r="U160" s="25">
        <v>130</v>
      </c>
      <c r="V160" s="25">
        <v>96</v>
      </c>
      <c r="W160" s="25">
        <v>109</v>
      </c>
      <c r="X160" s="25">
        <v>110</v>
      </c>
      <c r="Y160" s="25">
        <v>116</v>
      </c>
      <c r="Z160" s="25">
        <v>101</v>
      </c>
      <c r="AA160" s="25">
        <v>128</v>
      </c>
      <c r="AB160" s="25">
        <v>169</v>
      </c>
      <c r="AC160" s="25">
        <v>100</v>
      </c>
      <c r="AD160" s="25">
        <v>98</v>
      </c>
      <c r="AE160" s="25">
        <v>111</v>
      </c>
      <c r="AF160" s="25">
        <v>116</v>
      </c>
      <c r="AG160" s="25">
        <v>121</v>
      </c>
      <c r="AH160" s="25">
        <v>114</v>
      </c>
      <c r="AI160" s="25">
        <v>126</v>
      </c>
      <c r="AJ160" s="25">
        <v>111</v>
      </c>
      <c r="AK160" s="25">
        <v>108</v>
      </c>
      <c r="AL160" s="25">
        <v>121</v>
      </c>
      <c r="AM160" s="25">
        <v>104</v>
      </c>
      <c r="AN160" s="25">
        <v>96</v>
      </c>
      <c r="AO160" s="25">
        <v>119</v>
      </c>
      <c r="AP160" s="25">
        <v>105</v>
      </c>
      <c r="AQ160" s="25">
        <v>107</v>
      </c>
      <c r="AR160" s="25">
        <v>126</v>
      </c>
      <c r="AS160" s="25">
        <v>138</v>
      </c>
      <c r="AT160" s="25">
        <v>125</v>
      </c>
      <c r="AU160" s="25">
        <v>101</v>
      </c>
      <c r="AV160" s="25">
        <v>106</v>
      </c>
      <c r="AW160" s="25">
        <v>90</v>
      </c>
      <c r="AX160" s="25">
        <v>104</v>
      </c>
      <c r="AY160" s="25">
        <v>94</v>
      </c>
      <c r="AZ160" s="25">
        <v>126</v>
      </c>
      <c r="BA160" s="25">
        <v>111</v>
      </c>
      <c r="BB160" s="25">
        <v>138</v>
      </c>
      <c r="BC160" s="25">
        <v>110</v>
      </c>
      <c r="BD160" s="25">
        <v>93</v>
      </c>
      <c r="BE160" s="25">
        <v>97</v>
      </c>
      <c r="BF160" s="25">
        <v>97</v>
      </c>
      <c r="BG160" s="25">
        <v>130</v>
      </c>
      <c r="BH160" s="25">
        <v>113</v>
      </c>
      <c r="BI160" s="25">
        <v>129</v>
      </c>
      <c r="BJ160" s="25">
        <v>111</v>
      </c>
      <c r="BK160" s="25">
        <v>138</v>
      </c>
      <c r="BL160" s="25">
        <v>114</v>
      </c>
      <c r="BM160" s="25">
        <v>123</v>
      </c>
      <c r="BN160" s="25">
        <v>114</v>
      </c>
      <c r="BO160" s="25">
        <v>100</v>
      </c>
      <c r="BP160" s="25">
        <v>117</v>
      </c>
      <c r="BQ160" s="25">
        <v>140</v>
      </c>
      <c r="BR160" s="25">
        <v>150</v>
      </c>
      <c r="BS160" s="25">
        <v>130</v>
      </c>
      <c r="BT160" s="25">
        <v>125</v>
      </c>
      <c r="BU160" s="25">
        <v>135</v>
      </c>
      <c r="BV160" s="25">
        <v>147</v>
      </c>
      <c r="BW160" s="25">
        <v>121</v>
      </c>
      <c r="BX160" s="25">
        <v>100</v>
      </c>
      <c r="BY160" s="25">
        <v>131</v>
      </c>
      <c r="BZ160" s="25">
        <v>115</v>
      </c>
      <c r="CA160" s="25">
        <v>129</v>
      </c>
      <c r="CB160" s="25">
        <v>117</v>
      </c>
      <c r="CC160" s="25">
        <v>146</v>
      </c>
      <c r="CD160" s="25">
        <v>143</v>
      </c>
      <c r="CE160" s="25">
        <v>165</v>
      </c>
      <c r="CF160" s="25">
        <v>136</v>
      </c>
      <c r="CG160" s="25">
        <v>116</v>
      </c>
      <c r="CH160" s="25">
        <v>131</v>
      </c>
      <c r="CI160" s="25">
        <v>138</v>
      </c>
      <c r="CJ160" s="25">
        <v>142</v>
      </c>
      <c r="CK160" s="25">
        <v>118</v>
      </c>
      <c r="CL160" s="25">
        <v>139</v>
      </c>
      <c r="CM160" s="25">
        <v>128</v>
      </c>
      <c r="CN160" s="25">
        <v>144</v>
      </c>
      <c r="CO160" s="25">
        <v>114</v>
      </c>
      <c r="CP160" s="25">
        <v>143</v>
      </c>
    </row>
    <row r="161" spans="2:94" x14ac:dyDescent="0.2">
      <c r="B161" s="25" t="str">
        <f t="shared" si="5"/>
      </c>
      <c r="C161" s="25" t="s">
        <v>72</v>
      </c>
      <c r="D161" s="25" t="s">
        <v>3</v>
      </c>
      <c r="E161" s="25">
        <v>596</v>
      </c>
      <c r="F161" s="25">
        <v>688</v>
      </c>
      <c r="G161" s="25">
        <v>606</v>
      </c>
      <c r="H161" s="25">
        <v>471</v>
      </c>
      <c r="I161" s="25">
        <v>716</v>
      </c>
      <c r="J161" s="25">
        <v>640</v>
      </c>
      <c r="K161" s="25">
        <v>645</v>
      </c>
      <c r="L161" s="25">
        <v>642</v>
      </c>
      <c r="M161" s="25">
        <v>639</v>
      </c>
      <c r="N161" s="25">
        <v>523</v>
      </c>
      <c r="O161" s="25">
        <v>463</v>
      </c>
      <c r="P161" s="25">
        <v>553</v>
      </c>
      <c r="Q161" s="25">
        <v>613</v>
      </c>
      <c r="R161" s="25">
        <v>623</v>
      </c>
      <c r="S161" s="25">
        <v>625</v>
      </c>
      <c r="T161" s="25">
        <v>653</v>
      </c>
      <c r="U161" s="25">
        <v>533</v>
      </c>
      <c r="V161" s="25">
        <v>367</v>
      </c>
      <c r="W161" s="25">
        <v>665</v>
      </c>
      <c r="X161" s="25">
        <v>612</v>
      </c>
      <c r="Y161" s="25">
        <v>675</v>
      </c>
      <c r="Z161" s="25">
        <v>607</v>
      </c>
      <c r="AA161" s="25">
        <v>600</v>
      </c>
      <c r="AB161" s="25">
        <v>709</v>
      </c>
      <c r="AC161" s="25">
        <v>491</v>
      </c>
      <c r="AD161" s="25">
        <v>654</v>
      </c>
      <c r="AE161" s="25">
        <v>656</v>
      </c>
      <c r="AF161" s="25">
        <v>668</v>
      </c>
      <c r="AG161" s="25">
        <v>673</v>
      </c>
      <c r="AH161" s="25">
        <v>655</v>
      </c>
      <c r="AI161" s="25">
        <v>576</v>
      </c>
      <c r="AJ161" s="25">
        <v>481</v>
      </c>
      <c r="AK161" s="25">
        <v>778</v>
      </c>
      <c r="AL161" s="25">
        <v>735</v>
      </c>
      <c r="AM161" s="25">
        <v>652</v>
      </c>
      <c r="AN161" s="25">
        <v>371</v>
      </c>
      <c r="AO161" s="25">
        <v>605</v>
      </c>
      <c r="AP161" s="25">
        <v>503</v>
      </c>
      <c r="AQ161" s="25">
        <v>487</v>
      </c>
      <c r="AR161" s="25">
        <v>816</v>
      </c>
      <c r="AS161" s="25">
        <v>669</v>
      </c>
      <c r="AT161" s="25">
        <v>665</v>
      </c>
      <c r="AU161" s="25">
        <v>618</v>
      </c>
      <c r="AV161" s="25">
        <v>635</v>
      </c>
      <c r="AW161" s="25">
        <v>482</v>
      </c>
      <c r="AX161" s="25">
        <v>415</v>
      </c>
      <c r="AY161" s="25">
        <v>688</v>
      </c>
      <c r="AZ161" s="25">
        <v>605</v>
      </c>
      <c r="BA161" s="25">
        <v>660</v>
      </c>
      <c r="BB161" s="25">
        <v>594</v>
      </c>
      <c r="BC161" s="25">
        <v>668</v>
      </c>
      <c r="BD161" s="25">
        <v>527</v>
      </c>
      <c r="BE161" s="25">
        <v>463</v>
      </c>
      <c r="BF161" s="25">
        <v>662</v>
      </c>
      <c r="BG161" s="25">
        <v>758</v>
      </c>
      <c r="BH161" s="25">
        <v>602</v>
      </c>
      <c r="BI161" s="25">
        <v>642</v>
      </c>
      <c r="BJ161" s="25">
        <v>554</v>
      </c>
      <c r="BK161" s="25">
        <v>517</v>
      </c>
      <c r="BL161" s="25">
        <v>405</v>
      </c>
      <c r="BM161" s="25">
        <v>646</v>
      </c>
      <c r="BN161" s="25">
        <v>653</v>
      </c>
      <c r="BO161" s="25">
        <v>636</v>
      </c>
      <c r="BP161" s="25">
        <v>692</v>
      </c>
      <c r="BQ161" s="25">
        <v>614</v>
      </c>
      <c r="BR161" s="25">
        <v>591</v>
      </c>
      <c r="BS161" s="25">
        <v>462</v>
      </c>
      <c r="BT161" s="25">
        <v>736</v>
      </c>
      <c r="BU161" s="25">
        <v>650</v>
      </c>
      <c r="BV161" s="25">
        <v>632</v>
      </c>
      <c r="BW161" s="25">
        <v>625</v>
      </c>
      <c r="BX161" s="25">
        <v>605</v>
      </c>
      <c r="BY161" s="25">
        <v>585</v>
      </c>
      <c r="BZ161" s="25">
        <v>453</v>
      </c>
      <c r="CA161" s="25">
        <v>635</v>
      </c>
      <c r="CB161" s="25">
        <v>613</v>
      </c>
      <c r="CC161" s="25">
        <v>617</v>
      </c>
      <c r="CD161" s="25">
        <v>664</v>
      </c>
      <c r="CE161" s="25">
        <v>689</v>
      </c>
      <c r="CF161" s="25">
        <v>596</v>
      </c>
      <c r="CG161" s="25">
        <v>485</v>
      </c>
      <c r="CH161" s="25">
        <v>675</v>
      </c>
      <c r="CI161" s="25">
        <v>597</v>
      </c>
      <c r="CJ161" s="25">
        <v>760</v>
      </c>
      <c r="CK161" s="25">
        <v>645</v>
      </c>
      <c r="CL161" s="25">
        <v>605</v>
      </c>
      <c r="CM161" s="25">
        <v>571</v>
      </c>
      <c r="CN161" s="25">
        <v>481</v>
      </c>
      <c r="CO161" s="25">
        <v>700</v>
      </c>
      <c r="CP161" s="25">
        <v>682</v>
      </c>
    </row>
    <row r="162" spans="2:94" x14ac:dyDescent="0.2">
      <c r="B162" s="25" t="str">
        <f t="shared" si="5"/>
      </c>
      <c r="C162" s="25" t="s">
        <v>72</v>
      </c>
      <c r="D162" s="25" t="s">
        <v>4</v>
      </c>
      <c r="E162" s="25">
        <v>277</v>
      </c>
      <c r="F162" s="25">
        <v>319</v>
      </c>
      <c r="G162" s="25">
        <v>273</v>
      </c>
      <c r="H162" s="25">
        <v>249</v>
      </c>
      <c r="I162" s="25">
        <v>289</v>
      </c>
      <c r="J162" s="25">
        <v>274</v>
      </c>
      <c r="K162" s="25">
        <v>277</v>
      </c>
      <c r="L162" s="25">
        <v>300</v>
      </c>
      <c r="M162" s="25">
        <v>289</v>
      </c>
      <c r="N162" s="25">
        <v>235</v>
      </c>
      <c r="O162" s="25">
        <v>221</v>
      </c>
      <c r="P162" s="25">
        <v>276</v>
      </c>
      <c r="Q162" s="25">
        <v>267</v>
      </c>
      <c r="R162" s="25">
        <v>299</v>
      </c>
      <c r="S162" s="25">
        <v>280</v>
      </c>
      <c r="T162" s="25">
        <v>342</v>
      </c>
      <c r="U162" s="25">
        <v>260</v>
      </c>
      <c r="V162" s="25">
        <v>225</v>
      </c>
      <c r="W162" s="25">
        <v>291</v>
      </c>
      <c r="X162" s="25">
        <v>279</v>
      </c>
      <c r="Y162" s="25">
        <v>289</v>
      </c>
      <c r="Z162" s="25">
        <v>310</v>
      </c>
      <c r="AA162" s="25">
        <v>317</v>
      </c>
      <c r="AB162" s="25">
        <v>385</v>
      </c>
      <c r="AC162" s="25">
        <v>250</v>
      </c>
      <c r="AD162" s="25">
        <v>301</v>
      </c>
      <c r="AE162" s="25">
        <v>292</v>
      </c>
      <c r="AF162" s="25">
        <v>307</v>
      </c>
      <c r="AG162" s="25">
        <v>328</v>
      </c>
      <c r="AH162" s="25">
        <v>290</v>
      </c>
      <c r="AI162" s="25">
        <v>269</v>
      </c>
      <c r="AJ162" s="25">
        <v>253</v>
      </c>
      <c r="AK162" s="25">
        <v>342</v>
      </c>
      <c r="AL162" s="25">
        <v>316</v>
      </c>
      <c r="AM162" s="25">
        <v>303</v>
      </c>
      <c r="AN162" s="25">
        <v>219</v>
      </c>
      <c r="AO162" s="25">
        <v>276</v>
      </c>
      <c r="AP162" s="25">
        <v>245</v>
      </c>
      <c r="AQ162" s="25">
        <v>243</v>
      </c>
      <c r="AR162" s="25">
        <v>322</v>
      </c>
      <c r="AS162" s="25">
        <v>331</v>
      </c>
      <c r="AT162" s="25">
        <v>318</v>
      </c>
      <c r="AU162" s="25">
        <v>315</v>
      </c>
      <c r="AV162" s="25">
        <v>284</v>
      </c>
      <c r="AW162" s="25">
        <v>253</v>
      </c>
      <c r="AX162" s="25">
        <v>232</v>
      </c>
      <c r="AY162" s="25">
        <v>323</v>
      </c>
      <c r="AZ162" s="25">
        <v>299</v>
      </c>
      <c r="BA162" s="25">
        <v>322</v>
      </c>
      <c r="BB162" s="25">
        <v>341</v>
      </c>
      <c r="BC162" s="25">
        <v>244</v>
      </c>
      <c r="BD162" s="25">
        <v>263</v>
      </c>
      <c r="BE162" s="25">
        <v>275</v>
      </c>
      <c r="BF162" s="25">
        <v>282</v>
      </c>
      <c r="BG162" s="25">
        <v>359</v>
      </c>
      <c r="BH162" s="25">
        <v>312</v>
      </c>
      <c r="BI162" s="25">
        <v>328</v>
      </c>
      <c r="BJ162" s="25">
        <v>236</v>
      </c>
      <c r="BK162" s="25">
        <v>266</v>
      </c>
      <c r="BL162" s="25">
        <v>255</v>
      </c>
      <c r="BM162" s="25">
        <v>245</v>
      </c>
      <c r="BN162" s="25">
        <v>280</v>
      </c>
      <c r="BO162" s="25">
        <v>289</v>
      </c>
      <c r="BP162" s="25">
        <v>315</v>
      </c>
      <c r="BQ162" s="25">
        <v>289</v>
      </c>
      <c r="BR162" s="25">
        <v>306</v>
      </c>
      <c r="BS162" s="25">
        <v>238</v>
      </c>
      <c r="BT162" s="25">
        <v>293</v>
      </c>
      <c r="BU162" s="25">
        <v>301</v>
      </c>
      <c r="BV162" s="25">
        <v>311</v>
      </c>
      <c r="BW162" s="25">
        <v>255</v>
      </c>
      <c r="BX162" s="25">
        <v>279</v>
      </c>
      <c r="BY162" s="25">
        <v>282</v>
      </c>
      <c r="BZ162" s="25">
        <v>222</v>
      </c>
      <c r="CA162" s="25">
        <v>285</v>
      </c>
      <c r="CB162" s="25">
        <v>269</v>
      </c>
      <c r="CC162" s="25">
        <v>292</v>
      </c>
      <c r="CD162" s="25">
        <v>280</v>
      </c>
      <c r="CE162" s="25">
        <v>280</v>
      </c>
      <c r="CF162" s="25">
        <v>295</v>
      </c>
      <c r="CG162" s="25">
        <v>218</v>
      </c>
      <c r="CH162" s="25">
        <v>280</v>
      </c>
      <c r="CI162" s="25">
        <v>288</v>
      </c>
      <c r="CJ162" s="25">
        <v>321</v>
      </c>
      <c r="CK162" s="25">
        <v>281</v>
      </c>
      <c r="CL162" s="25">
        <v>316</v>
      </c>
      <c r="CM162" s="25">
        <v>268</v>
      </c>
      <c r="CN162" s="25">
        <v>249</v>
      </c>
      <c r="CO162" s="25">
        <v>310</v>
      </c>
      <c r="CP162" s="25">
        <v>278</v>
      </c>
    </row>
    <row r="163" spans="2:94" x14ac:dyDescent="0.2">
      <c r="B163" s="25" t="str">
        <f t="shared" si="5"/>
      </c>
      <c r="C163" s="25" t="s">
        <v>73</v>
      </c>
      <c r="D163" s="25" t="s">
        <v>3</v>
      </c>
      <c r="E163" s="25">
        <v>557</v>
      </c>
      <c r="F163" s="25">
        <v>601</v>
      </c>
      <c r="G163" s="25">
        <v>578</v>
      </c>
      <c r="H163" s="25">
        <v>517</v>
      </c>
      <c r="I163" s="25">
        <v>582</v>
      </c>
      <c r="J163" s="25">
        <v>566</v>
      </c>
      <c r="K163" s="25">
        <v>526</v>
      </c>
      <c r="L163" s="25">
        <v>533</v>
      </c>
      <c r="M163" s="25">
        <v>588</v>
      </c>
      <c r="N163" s="25">
        <v>466</v>
      </c>
      <c r="O163" s="25">
        <v>439</v>
      </c>
      <c r="P163" s="25">
        <v>474</v>
      </c>
      <c r="Q163" s="25">
        <v>589</v>
      </c>
      <c r="R163" s="25">
        <v>541</v>
      </c>
      <c r="S163" s="25">
        <v>571</v>
      </c>
      <c r="T163" s="25">
        <v>596</v>
      </c>
      <c r="U163" s="25">
        <v>493</v>
      </c>
      <c r="V163" s="25">
        <v>405</v>
      </c>
      <c r="W163" s="25">
        <v>611</v>
      </c>
      <c r="X163" s="25">
        <v>562</v>
      </c>
      <c r="Y163" s="25">
        <v>545</v>
      </c>
      <c r="Z163" s="25">
        <v>517</v>
      </c>
      <c r="AA163" s="25">
        <v>597</v>
      </c>
      <c r="AB163" s="25">
        <v>742</v>
      </c>
      <c r="AC163" s="25">
        <v>534</v>
      </c>
      <c r="AD163" s="25">
        <v>592</v>
      </c>
      <c r="AE163" s="25">
        <v>564</v>
      </c>
      <c r="AF163" s="25">
        <v>625</v>
      </c>
      <c r="AG163" s="25">
        <v>611</v>
      </c>
      <c r="AH163" s="25">
        <v>654</v>
      </c>
      <c r="AI163" s="25">
        <v>478</v>
      </c>
      <c r="AJ163" s="25">
        <v>481</v>
      </c>
      <c r="AK163" s="25">
        <v>678</v>
      </c>
      <c r="AL163" s="25">
        <v>646</v>
      </c>
      <c r="AM163" s="25">
        <v>533</v>
      </c>
      <c r="AN163" s="25">
        <v>358</v>
      </c>
      <c r="AO163" s="25">
        <v>564</v>
      </c>
      <c r="AP163" s="25">
        <v>531</v>
      </c>
      <c r="AQ163" s="25">
        <v>486</v>
      </c>
      <c r="AR163" s="25">
        <v>642</v>
      </c>
      <c r="AS163" s="25">
        <v>654</v>
      </c>
      <c r="AT163" s="25">
        <v>644</v>
      </c>
      <c r="AU163" s="25">
        <v>655</v>
      </c>
      <c r="AV163" s="25">
        <v>606</v>
      </c>
      <c r="AW163" s="25">
        <v>488</v>
      </c>
      <c r="AX163" s="25">
        <v>404</v>
      </c>
      <c r="AY163" s="25">
        <v>606</v>
      </c>
      <c r="AZ163" s="25">
        <v>568</v>
      </c>
      <c r="BA163" s="25">
        <v>641</v>
      </c>
      <c r="BB163" s="25">
        <v>692</v>
      </c>
      <c r="BC163" s="25">
        <v>532</v>
      </c>
      <c r="BD163" s="25">
        <v>581</v>
      </c>
      <c r="BE163" s="25">
        <v>514</v>
      </c>
      <c r="BF163" s="25">
        <v>589</v>
      </c>
      <c r="BG163" s="25">
        <v>754</v>
      </c>
      <c r="BH163" s="25">
        <v>670</v>
      </c>
      <c r="BI163" s="25">
        <v>636</v>
      </c>
      <c r="BJ163" s="25">
        <v>528</v>
      </c>
      <c r="BK163" s="25">
        <v>526</v>
      </c>
      <c r="BL163" s="25">
        <v>473</v>
      </c>
      <c r="BM163" s="25">
        <v>574</v>
      </c>
      <c r="BN163" s="25">
        <v>585</v>
      </c>
      <c r="BO163" s="25">
        <v>566</v>
      </c>
      <c r="BP163" s="25">
        <v>673</v>
      </c>
      <c r="BQ163" s="25">
        <v>714</v>
      </c>
      <c r="BR163" s="25">
        <v>680</v>
      </c>
      <c r="BS163" s="25">
        <v>602</v>
      </c>
      <c r="BT163" s="25">
        <v>649</v>
      </c>
      <c r="BU163" s="25">
        <v>706</v>
      </c>
      <c r="BV163" s="25">
        <v>612</v>
      </c>
      <c r="BW163" s="25">
        <v>581</v>
      </c>
      <c r="BX163" s="25">
        <v>600</v>
      </c>
      <c r="BY163" s="25">
        <v>591</v>
      </c>
      <c r="BZ163" s="25">
        <v>513</v>
      </c>
      <c r="CA163" s="25">
        <v>553</v>
      </c>
      <c r="CB163" s="25">
        <v>601</v>
      </c>
      <c r="CC163" s="25">
        <v>622</v>
      </c>
      <c r="CD163" s="25">
        <v>740</v>
      </c>
      <c r="CE163" s="25">
        <v>650</v>
      </c>
      <c r="CF163" s="25">
        <v>623</v>
      </c>
      <c r="CG163" s="25">
        <v>594</v>
      </c>
      <c r="CH163" s="25">
        <v>614</v>
      </c>
      <c r="CI163" s="25">
        <v>565</v>
      </c>
      <c r="CJ163" s="25">
        <v>764</v>
      </c>
      <c r="CK163" s="25">
        <v>664</v>
      </c>
      <c r="CL163" s="25">
        <v>718</v>
      </c>
      <c r="CM163" s="25">
        <v>623</v>
      </c>
      <c r="CN163" s="25">
        <v>516</v>
      </c>
      <c r="CO163" s="25">
        <v>606</v>
      </c>
      <c r="CP163" s="25">
        <v>592</v>
      </c>
    </row>
    <row r="164" spans="2:94" x14ac:dyDescent="0.2">
      <c r="B164" s="25" t="str">
        <f t="shared" si="5"/>
      </c>
      <c r="C164" s="25" t="s">
        <v>73</v>
      </c>
      <c r="D164" s="25" t="s">
        <v>4</v>
      </c>
      <c r="E164" s="25">
        <v>263</v>
      </c>
      <c r="F164" s="25">
        <v>260</v>
      </c>
      <c r="G164" s="25">
        <v>255</v>
      </c>
      <c r="H164" s="25">
        <v>220</v>
      </c>
      <c r="I164" s="25">
        <v>239</v>
      </c>
      <c r="J164" s="25">
        <v>265</v>
      </c>
      <c r="K164" s="25">
        <v>252</v>
      </c>
      <c r="L164" s="25">
        <v>269</v>
      </c>
      <c r="M164" s="25">
        <v>257</v>
      </c>
      <c r="N164" s="25">
        <v>203</v>
      </c>
      <c r="O164" s="25">
        <v>192</v>
      </c>
      <c r="P164" s="25">
        <v>224</v>
      </c>
      <c r="Q164" s="25">
        <v>259</v>
      </c>
      <c r="R164" s="25">
        <v>251</v>
      </c>
      <c r="S164" s="25">
        <v>264</v>
      </c>
      <c r="T164" s="25">
        <v>295</v>
      </c>
      <c r="U164" s="25">
        <v>220</v>
      </c>
      <c r="V164" s="25">
        <v>198</v>
      </c>
      <c r="W164" s="25">
        <v>241</v>
      </c>
      <c r="X164" s="25">
        <v>262</v>
      </c>
      <c r="Y164" s="25">
        <v>237</v>
      </c>
      <c r="Z164" s="25">
        <v>223</v>
      </c>
      <c r="AA164" s="25">
        <v>266</v>
      </c>
      <c r="AB164" s="25">
        <v>334</v>
      </c>
      <c r="AC164" s="25">
        <v>208</v>
      </c>
      <c r="AD164" s="25">
        <v>225</v>
      </c>
      <c r="AE164" s="25">
        <v>231</v>
      </c>
      <c r="AF164" s="25">
        <v>268</v>
      </c>
      <c r="AG164" s="25">
        <v>263</v>
      </c>
      <c r="AH164" s="25">
        <v>241</v>
      </c>
      <c r="AI164" s="25">
        <v>260</v>
      </c>
      <c r="AJ164" s="25">
        <v>214</v>
      </c>
      <c r="AK164" s="25">
        <v>248</v>
      </c>
      <c r="AL164" s="25">
        <v>268</v>
      </c>
      <c r="AM164" s="25">
        <v>229</v>
      </c>
      <c r="AN164" s="25">
        <v>198</v>
      </c>
      <c r="AO164" s="25">
        <v>233</v>
      </c>
      <c r="AP164" s="25">
        <v>232</v>
      </c>
      <c r="AQ164" s="25">
        <v>234</v>
      </c>
      <c r="AR164" s="25">
        <v>272</v>
      </c>
      <c r="AS164" s="25">
        <v>318</v>
      </c>
      <c r="AT164" s="25">
        <v>341</v>
      </c>
      <c r="AU164" s="25">
        <v>295</v>
      </c>
      <c r="AV164" s="25">
        <v>265</v>
      </c>
      <c r="AW164" s="25">
        <v>244</v>
      </c>
      <c r="AX164" s="25">
        <v>221</v>
      </c>
      <c r="AY164" s="25">
        <v>269</v>
      </c>
      <c r="AZ164" s="25">
        <v>291</v>
      </c>
      <c r="BA164" s="25">
        <v>319</v>
      </c>
      <c r="BB164" s="25">
        <v>326</v>
      </c>
      <c r="BC164" s="25">
        <v>246</v>
      </c>
      <c r="BD164" s="25">
        <v>257</v>
      </c>
      <c r="BE164" s="25">
        <v>256</v>
      </c>
      <c r="BF164" s="25">
        <v>258</v>
      </c>
      <c r="BG164" s="25">
        <v>358</v>
      </c>
      <c r="BH164" s="25">
        <v>300</v>
      </c>
      <c r="BI164" s="25">
        <v>313</v>
      </c>
      <c r="BJ164" s="25">
        <v>235</v>
      </c>
      <c r="BK164" s="25">
        <v>293</v>
      </c>
      <c r="BL164" s="25">
        <v>218</v>
      </c>
      <c r="BM164" s="25">
        <v>228</v>
      </c>
      <c r="BN164" s="25">
        <v>245</v>
      </c>
      <c r="BO164" s="25">
        <v>249</v>
      </c>
      <c r="BP164" s="25">
        <v>277</v>
      </c>
      <c r="BQ164" s="25">
        <v>289</v>
      </c>
      <c r="BR164" s="25">
        <v>317</v>
      </c>
      <c r="BS164" s="25">
        <v>271</v>
      </c>
      <c r="BT164" s="25">
        <v>289</v>
      </c>
      <c r="BU164" s="25">
        <v>270</v>
      </c>
      <c r="BV164" s="25">
        <v>269</v>
      </c>
      <c r="BW164" s="25">
        <v>246</v>
      </c>
      <c r="BX164" s="25">
        <v>252</v>
      </c>
      <c r="BY164" s="25">
        <v>279</v>
      </c>
      <c r="BZ164" s="25">
        <v>233</v>
      </c>
      <c r="CA164" s="25">
        <v>258</v>
      </c>
      <c r="CB164" s="25">
        <v>251</v>
      </c>
      <c r="CC164" s="25">
        <v>297</v>
      </c>
      <c r="CD164" s="25">
        <v>280</v>
      </c>
      <c r="CE164" s="25">
        <v>307</v>
      </c>
      <c r="CF164" s="25">
        <v>300</v>
      </c>
      <c r="CG164" s="25">
        <v>231</v>
      </c>
      <c r="CH164" s="25">
        <v>253</v>
      </c>
      <c r="CI164" s="25">
        <v>261</v>
      </c>
      <c r="CJ164" s="25">
        <v>299</v>
      </c>
      <c r="CK164" s="25">
        <v>258</v>
      </c>
      <c r="CL164" s="25">
        <v>306</v>
      </c>
      <c r="CM164" s="25">
        <v>260</v>
      </c>
      <c r="CN164" s="25">
        <v>228</v>
      </c>
      <c r="CO164" s="25">
        <v>239</v>
      </c>
      <c r="CP164" s="25">
        <v>249</v>
      </c>
    </row>
    <row r="165" spans="2:94" x14ac:dyDescent="0.2">
      <c r="B165" s="25" t="str">
        <f t="shared" si="5"/>
      </c>
      <c r="C165" s="25" t="s">
        <v>74</v>
      </c>
      <c r="D165" s="25" t="s">
        <v>3</v>
      </c>
      <c r="E165" s="25">
        <v>31</v>
      </c>
      <c r="F165" s="25">
        <v>30</v>
      </c>
      <c r="G165" s="25">
        <v>23</v>
      </c>
      <c r="H165" s="25">
        <v>20</v>
      </c>
      <c r="I165" s="25">
        <v>19</v>
      </c>
      <c r="J165" s="25">
        <v>33</v>
      </c>
      <c r="K165" s="25">
        <v>28</v>
      </c>
      <c r="L165" s="25">
        <v>27</v>
      </c>
      <c r="M165" s="25">
        <v>26</v>
      </c>
      <c r="N165" s="25">
        <v>32</v>
      </c>
      <c r="O165" s="25">
        <v>28</v>
      </c>
      <c r="P165" s="25">
        <v>32</v>
      </c>
      <c r="Q165" s="25">
        <v>33</v>
      </c>
      <c r="R165" s="25">
        <v>27</v>
      </c>
      <c r="S165" s="25">
        <v>24</v>
      </c>
      <c r="T165" s="25">
        <v>28</v>
      </c>
      <c r="U165" s="25">
        <v>26</v>
      </c>
      <c r="V165" s="25">
        <v>24</v>
      </c>
      <c r="W165" s="25">
        <v>32</v>
      </c>
      <c r="X165" s="25">
        <v>28</v>
      </c>
      <c r="Y165" s="25">
        <v>28</v>
      </c>
      <c r="Z165" s="25">
        <v>36</v>
      </c>
      <c r="AA165" s="25">
        <v>24</v>
      </c>
      <c r="AB165" s="25">
        <v>23</v>
      </c>
      <c r="AC165" s="25">
        <v>30</v>
      </c>
      <c r="AD165" s="25">
        <v>28</v>
      </c>
      <c r="AE165" s="25">
        <v>23</v>
      </c>
      <c r="AF165" s="25">
        <v>34</v>
      </c>
      <c r="AG165" s="25">
        <v>23</v>
      </c>
      <c r="AH165" s="25">
        <v>23</v>
      </c>
      <c r="AI165" s="25">
        <v>29</v>
      </c>
      <c r="AJ165" s="25">
        <v>39</v>
      </c>
      <c r="AK165" s="25">
        <v>42</v>
      </c>
      <c r="AL165" s="25">
        <v>28</v>
      </c>
      <c r="AM165" s="25">
        <v>17</v>
      </c>
      <c r="AN165" s="25">
        <v>24</v>
      </c>
      <c r="AO165" s="25">
        <v>30</v>
      </c>
      <c r="AP165" s="25">
        <v>27</v>
      </c>
      <c r="AQ165" s="25">
        <v>18</v>
      </c>
      <c r="AR165" s="25">
        <v>36</v>
      </c>
      <c r="AS165" s="25">
        <v>30</v>
      </c>
      <c r="AT165" s="25">
        <v>33</v>
      </c>
      <c r="AU165" s="25">
        <v>20</v>
      </c>
      <c r="AV165" s="25">
        <v>26</v>
      </c>
      <c r="AW165" s="25">
        <v>21</v>
      </c>
      <c r="AX165" s="25">
        <v>26</v>
      </c>
      <c r="AY165" s="25">
        <v>30</v>
      </c>
      <c r="AZ165" s="25">
        <v>31</v>
      </c>
      <c r="BA165" s="25">
        <v>31</v>
      </c>
      <c r="BB165" s="25">
        <v>29</v>
      </c>
      <c r="BC165" s="25">
        <v>31</v>
      </c>
      <c r="BD165" s="25">
        <v>30</v>
      </c>
      <c r="BE165" s="25">
        <v>30</v>
      </c>
      <c r="BF165" s="25">
        <v>20</v>
      </c>
      <c r="BG165" s="25">
        <v>29</v>
      </c>
      <c r="BH165" s="25">
        <v>30</v>
      </c>
      <c r="BI165" s="25">
        <v>33</v>
      </c>
      <c r="BJ165" s="25">
        <v>23</v>
      </c>
      <c r="BK165" s="25">
        <v>25</v>
      </c>
      <c r="BL165" s="25">
        <v>19</v>
      </c>
      <c r="BM165" s="25">
        <v>31</v>
      </c>
      <c r="BN165" s="25">
        <v>23</v>
      </c>
      <c r="BO165" s="25">
        <v>19</v>
      </c>
      <c r="BP165" s="25">
        <v>28</v>
      </c>
      <c r="BQ165" s="25">
        <v>32</v>
      </c>
      <c r="BR165" s="25">
        <v>36</v>
      </c>
      <c r="BS165" s="25">
        <v>32</v>
      </c>
      <c r="BT165" s="25">
        <v>25</v>
      </c>
      <c r="BU165" s="25">
        <v>45</v>
      </c>
      <c r="BV165" s="25">
        <v>31</v>
      </c>
      <c r="BW165" s="25">
        <v>28</v>
      </c>
      <c r="BX165" s="25">
        <v>28</v>
      </c>
      <c r="BY165" s="25">
        <v>33</v>
      </c>
      <c r="BZ165" s="25">
        <v>32</v>
      </c>
      <c r="CA165" s="25">
        <v>36</v>
      </c>
      <c r="CB165" s="25">
        <v>29</v>
      </c>
      <c r="CC165" s="25">
        <v>37</v>
      </c>
      <c r="CD165" s="25">
        <v>29</v>
      </c>
      <c r="CE165" s="25">
        <v>33</v>
      </c>
      <c r="CF165" s="25">
        <v>41</v>
      </c>
      <c r="CG165" s="25">
        <v>36</v>
      </c>
      <c r="CH165" s="25">
        <v>38</v>
      </c>
      <c r="CI165" s="25">
        <v>22</v>
      </c>
      <c r="CJ165" s="25">
        <v>42</v>
      </c>
      <c r="CK165" s="25">
        <v>31</v>
      </c>
      <c r="CL165" s="25">
        <v>33</v>
      </c>
      <c r="CM165" s="25">
        <v>38</v>
      </c>
      <c r="CN165" s="25">
        <v>33</v>
      </c>
      <c r="CO165" s="25">
        <v>36</v>
      </c>
      <c r="CP165" s="25">
        <v>40</v>
      </c>
    </row>
    <row r="166" spans="2:94" x14ac:dyDescent="0.2">
      <c r="B166" s="25" t="str">
        <f t="shared" si="5"/>
      </c>
      <c r="C166" s="25" t="s">
        <v>74</v>
      </c>
      <c r="D166" s="25" t="s">
        <v>4</v>
      </c>
      <c r="E166" s="25">
        <v>15</v>
      </c>
      <c r="F166" s="25">
        <v>9</v>
      </c>
      <c r="G166" s="25">
        <v>22</v>
      </c>
      <c r="H166" s="25">
        <v>6</v>
      </c>
      <c r="I166" s="25">
        <v>10</v>
      </c>
      <c r="J166" s="25">
        <v>12</v>
      </c>
      <c r="K166" s="25">
        <v>12</v>
      </c>
      <c r="L166" s="25">
        <v>14</v>
      </c>
      <c r="M166" s="25">
        <v>8</v>
      </c>
      <c r="N166" s="25">
        <v>9</v>
      </c>
      <c r="O166" s="25">
        <v>4</v>
      </c>
      <c r="P166" s="25">
        <v>12</v>
      </c>
      <c r="Q166" s="25">
        <v>9</v>
      </c>
      <c r="R166" s="25">
        <v>15</v>
      </c>
      <c r="S166" s="25">
        <v>14</v>
      </c>
      <c r="T166" s="25">
        <v>11</v>
      </c>
      <c r="U166" s="25">
        <v>9</v>
      </c>
      <c r="V166" s="25">
        <v>11</v>
      </c>
      <c r="W166" s="25">
        <v>13</v>
      </c>
      <c r="X166" s="25">
        <v>16</v>
      </c>
      <c r="Y166" s="25">
        <v>12</v>
      </c>
      <c r="Z166" s="25">
        <v>12</v>
      </c>
      <c r="AA166" s="25">
        <v>11</v>
      </c>
      <c r="AB166" s="25">
        <v>12</v>
      </c>
      <c r="AC166" s="25">
        <v>17</v>
      </c>
      <c r="AD166" s="25">
        <v>9</v>
      </c>
      <c r="AE166" s="25">
        <v>8</v>
      </c>
      <c r="AF166" s="25">
        <v>15</v>
      </c>
      <c r="AG166" s="25">
        <v>7</v>
      </c>
      <c r="AH166" s="25">
        <v>13</v>
      </c>
      <c r="AI166" s="25">
        <v>10</v>
      </c>
      <c r="AJ166" s="25">
        <v>14</v>
      </c>
      <c r="AK166" s="25">
        <v>15</v>
      </c>
      <c r="AL166" s="25">
        <v>6</v>
      </c>
      <c r="AM166" s="25">
        <v>8</v>
      </c>
      <c r="AN166" s="25">
        <v>10</v>
      </c>
      <c r="AO166" s="25">
        <v>7</v>
      </c>
      <c r="AP166" s="25">
        <v>14</v>
      </c>
      <c r="AQ166" s="25">
        <v>9</v>
      </c>
      <c r="AR166" s="25">
        <v>14</v>
      </c>
      <c r="AS166" s="25">
        <v>8</v>
      </c>
      <c r="AT166" s="25">
        <v>13</v>
      </c>
      <c r="AU166" s="25">
        <v>14</v>
      </c>
      <c r="AV166" s="25">
        <v>10</v>
      </c>
      <c r="AW166" s="25">
        <v>10</v>
      </c>
      <c r="AX166" s="25">
        <v>9</v>
      </c>
      <c r="AY166" s="25">
        <v>12</v>
      </c>
      <c r="AZ166" s="25">
        <v>15</v>
      </c>
      <c r="BA166" s="25">
        <v>6</v>
      </c>
      <c r="BB166" s="25">
        <v>11</v>
      </c>
      <c r="BC166" s="25">
        <v>20</v>
      </c>
      <c r="BD166" s="25">
        <v>22</v>
      </c>
      <c r="BE166" s="25">
        <v>14</v>
      </c>
      <c r="BF166" s="25">
        <v>8</v>
      </c>
      <c r="BG166" s="25">
        <v>18</v>
      </c>
      <c r="BH166" s="25">
        <v>9</v>
      </c>
      <c r="BI166" s="25">
        <v>15</v>
      </c>
      <c r="BJ166" s="25">
        <v>19</v>
      </c>
      <c r="BK166" s="25">
        <v>15</v>
      </c>
      <c r="BL166" s="25">
        <v>15</v>
      </c>
      <c r="BM166" s="25">
        <v>9</v>
      </c>
      <c r="BN166" s="25">
        <v>18</v>
      </c>
      <c r="BO166" s="25">
        <v>14</v>
      </c>
      <c r="BP166" s="25">
        <v>12</v>
      </c>
      <c r="BQ166" s="25">
        <v>12</v>
      </c>
      <c r="BR166" s="25">
        <v>21</v>
      </c>
      <c r="BS166" s="25">
        <v>21</v>
      </c>
      <c r="BT166" s="25">
        <v>12</v>
      </c>
      <c r="BU166" s="25">
        <v>16</v>
      </c>
      <c r="BV166" s="25">
        <v>12</v>
      </c>
      <c r="BW166" s="25">
        <v>17</v>
      </c>
      <c r="BX166" s="25">
        <v>15</v>
      </c>
      <c r="BY166" s="25">
        <v>16</v>
      </c>
      <c r="BZ166" s="25">
        <v>12</v>
      </c>
      <c r="CA166" s="25">
        <v>16</v>
      </c>
      <c r="CB166" s="25">
        <v>18</v>
      </c>
      <c r="CC166" s="25">
        <v>11</v>
      </c>
      <c r="CD166" s="25">
        <v>13</v>
      </c>
      <c r="CE166" s="25">
        <v>9</v>
      </c>
      <c r="CF166" s="25">
        <v>8</v>
      </c>
      <c r="CG166" s="25">
        <v>24</v>
      </c>
      <c r="CH166" s="25">
        <v>9</v>
      </c>
      <c r="CI166" s="25">
        <v>15</v>
      </c>
      <c r="CJ166" s="25">
        <v>17</v>
      </c>
      <c r="CK166" s="25">
        <v>14</v>
      </c>
      <c r="CL166" s="25">
        <v>17</v>
      </c>
      <c r="CM166" s="25">
        <v>19</v>
      </c>
      <c r="CN166" s="25">
        <v>18</v>
      </c>
      <c r="CO166" s="25">
        <v>14</v>
      </c>
      <c r="CP166" s="25">
        <v>11</v>
      </c>
    </row>
    <row r="167" spans="2:94" x14ac:dyDescent="0.2">
      <c r="B167" s="25" t="str">
        <f t="shared" si="5"/>
      </c>
      <c r="C167" s="25" t="s">
        <v>75</v>
      </c>
      <c r="D167" s="25" t="s">
        <v>3</v>
      </c>
      <c r="E167" s="25">
        <v>10</v>
      </c>
      <c r="F167" s="25">
        <v>10</v>
      </c>
      <c r="G167" s="25">
        <v>7</v>
      </c>
      <c r="H167" s="25">
        <v>14</v>
      </c>
      <c r="I167" s="25">
        <v>9</v>
      </c>
      <c r="J167" s="25">
        <v>6</v>
      </c>
      <c r="K167" s="25">
        <v>14</v>
      </c>
      <c r="L167" s="25">
        <v>13</v>
      </c>
      <c r="M167" s="25">
        <v>8</v>
      </c>
      <c r="N167" s="25">
        <v>6</v>
      </c>
      <c r="O167" s="25">
        <v>4</v>
      </c>
      <c r="P167" s="25">
        <v>10</v>
      </c>
      <c r="Q167" s="25">
        <v>5</v>
      </c>
      <c r="R167" s="25">
        <v>6</v>
      </c>
      <c r="S167" s="25">
        <v>13</v>
      </c>
      <c r="T167" s="25">
        <v>8</v>
      </c>
      <c r="U167" s="25">
        <v>5</v>
      </c>
      <c r="V167" s="25">
        <v>5</v>
      </c>
      <c r="W167" s="25">
        <v>5</v>
      </c>
      <c r="X167" s="25">
        <v>10</v>
      </c>
      <c r="Y167" s="25">
        <v>10</v>
      </c>
      <c r="Z167" s="25">
        <v>10</v>
      </c>
      <c r="AA167" s="25">
        <v>6</v>
      </c>
      <c r="AB167" s="25">
        <v>10</v>
      </c>
      <c r="AC167" s="25">
        <v>5</v>
      </c>
      <c r="AD167" s="25">
        <v>9</v>
      </c>
      <c r="AE167" s="25">
        <v>9</v>
      </c>
      <c r="AF167" s="25">
        <v>7</v>
      </c>
      <c r="AG167" s="25">
        <v>6</v>
      </c>
      <c r="AH167" s="25">
        <v>10</v>
      </c>
      <c r="AI167" s="25">
        <v>11</v>
      </c>
      <c r="AJ167" s="25">
        <v>7</v>
      </c>
      <c r="AK167" s="25">
        <v>10</v>
      </c>
      <c r="AL167" s="25">
        <v>5</v>
      </c>
      <c r="AM167" s="25">
        <v>10</v>
      </c>
      <c r="AN167" s="25">
        <v>8</v>
      </c>
      <c r="AO167" s="25">
        <v>5</v>
      </c>
      <c r="AP167" s="25">
        <v>6</v>
      </c>
      <c r="AQ167" s="25">
        <v>11</v>
      </c>
      <c r="AR167" s="25">
        <v>20</v>
      </c>
      <c r="AS167" s="25">
        <v>10</v>
      </c>
      <c r="AT167" s="25">
        <v>12</v>
      </c>
      <c r="AU167" s="25">
        <v>11</v>
      </c>
      <c r="AV167" s="25">
        <v>16</v>
      </c>
      <c r="AW167" s="25">
        <v>11</v>
      </c>
      <c r="AX167" s="25">
        <v>12</v>
      </c>
      <c r="AY167" s="25">
        <v>13</v>
      </c>
      <c r="AZ167" s="25">
        <v>16</v>
      </c>
      <c r="BA167" s="25">
        <v>8</v>
      </c>
      <c r="BB167" s="25">
        <v>16</v>
      </c>
      <c r="BC167" s="25">
        <v>10</v>
      </c>
      <c r="BD167" s="25">
        <v>3</v>
      </c>
      <c r="BE167" s="25">
        <v>6</v>
      </c>
      <c r="BF167" s="25">
        <v>5</v>
      </c>
      <c r="BG167" s="25">
        <v>15</v>
      </c>
      <c r="BH167" s="25">
        <v>11</v>
      </c>
      <c r="BI167" s="25">
        <v>11</v>
      </c>
      <c r="BJ167" s="25">
        <v>10</v>
      </c>
      <c r="BK167" s="25">
        <v>9</v>
      </c>
      <c r="BL167" s="25">
        <v>7</v>
      </c>
      <c r="BM167" s="25">
        <v>9</v>
      </c>
      <c r="BN167" s="25">
        <v>15</v>
      </c>
      <c r="BO167" s="25">
        <v>10</v>
      </c>
      <c r="BP167" s="25">
        <v>4</v>
      </c>
      <c r="BQ167" s="25">
        <v>5</v>
      </c>
      <c r="BR167" s="25">
        <v>6</v>
      </c>
      <c r="BS167" s="25">
        <v>10</v>
      </c>
      <c r="BT167" s="25">
        <v>9</v>
      </c>
      <c r="BU167" s="25">
        <v>9</v>
      </c>
      <c r="BV167" s="25">
        <v>8</v>
      </c>
      <c r="BW167" s="25">
        <v>12</v>
      </c>
      <c r="BX167" s="25">
        <v>10</v>
      </c>
      <c r="BY167" s="25">
        <v>9</v>
      </c>
      <c r="BZ167" s="25">
        <v>10</v>
      </c>
      <c r="CA167" s="25">
        <v>11</v>
      </c>
      <c r="CB167" s="25">
        <v>9</v>
      </c>
      <c r="CC167" s="25">
        <v>9</v>
      </c>
      <c r="CD167" s="25">
        <v>9</v>
      </c>
      <c r="CE167" s="25">
        <v>8</v>
      </c>
      <c r="CF167" s="25">
        <v>7</v>
      </c>
      <c r="CG167" s="25">
        <v>10</v>
      </c>
      <c r="CH167" s="25">
        <v>7</v>
      </c>
      <c r="CI167" s="25">
        <v>15</v>
      </c>
      <c r="CJ167" s="25">
        <v>10</v>
      </c>
      <c r="CK167" s="25">
        <v>13</v>
      </c>
      <c r="CL167" s="25">
        <v>11</v>
      </c>
      <c r="CM167" s="25">
        <v>11</v>
      </c>
      <c r="CN167" s="25">
        <v>6</v>
      </c>
      <c r="CO167" s="25">
        <v>14</v>
      </c>
      <c r="CP167" s="25">
        <v>15</v>
      </c>
    </row>
    <row r="168" spans="2:94" x14ac:dyDescent="0.2">
      <c r="B168" s="25" t="str">
        <f t="shared" si="5"/>
      </c>
      <c r="C168" s="25" t="s">
        <v>75</v>
      </c>
      <c r="D168" s="25" t="s">
        <v>4</v>
      </c>
      <c r="E168" s="25">
        <v>8</v>
      </c>
      <c r="F168" s="25">
        <v>2</v>
      </c>
      <c r="G168" s="25">
        <v>8</v>
      </c>
      <c r="H168" s="25">
        <v>2</v>
      </c>
      <c r="I168" s="25">
        <v>7</v>
      </c>
      <c r="J168" s="25">
        <v>7</v>
      </c>
      <c r="K168" s="25">
        <v>7</v>
      </c>
      <c r="L168" s="25">
        <v>4</v>
      </c>
      <c r="M168" s="25">
        <v>3</v>
      </c>
      <c r="N168" s="25">
        <v>2</v>
      </c>
      <c r="O168" s="25">
        <v>9</v>
      </c>
      <c r="P168" s="25">
        <v>4</v>
      </c>
      <c r="Q168" s="25">
        <v>6</v>
      </c>
      <c r="R168" s="25">
        <v>3</v>
      </c>
      <c r="S168" s="25">
        <v>4</v>
      </c>
      <c r="T168" s="25">
        <v>6</v>
      </c>
      <c r="U168" s="25">
        <v>4</v>
      </c>
      <c r="V168" s="25">
        <v>5</v>
      </c>
      <c r="W168" s="25">
        <v>1</v>
      </c>
      <c r="X168" s="25">
        <v>2</v>
      </c>
      <c r="Y168" s="25">
        <v>1</v>
      </c>
      <c r="Z168" s="25">
        <v>3</v>
      </c>
      <c r="AA168" s="25">
        <v>2</v>
      </c>
      <c r="AB168" s="25">
        <v>3</v>
      </c>
      <c r="AC168" s="25">
        <v>6</v>
      </c>
      <c r="AD168" s="25">
        <v>8</v>
      </c>
      <c r="AE168" s="25">
        <v>3</v>
      </c>
      <c r="AF168" s="25">
        <v>9</v>
      </c>
      <c r="AG168" s="25">
        <v>3</v>
      </c>
      <c r="AH168" s="25">
        <v>3</v>
      </c>
      <c r="AI168" s="25">
        <v>6</v>
      </c>
      <c r="AJ168" s="25">
        <v>4</v>
      </c>
      <c r="AK168" s="25">
        <v>8</v>
      </c>
      <c r="AL168" s="25">
        <v>9</v>
      </c>
      <c r="AM168" s="25">
        <v>7</v>
      </c>
      <c r="AN168" s="25">
        <v>6</v>
      </c>
      <c r="AO168" s="25">
        <v>3</v>
      </c>
      <c r="AP168" s="25">
        <v>3</v>
      </c>
      <c r="AQ168" s="25">
        <v>10</v>
      </c>
      <c r="AR168" s="25">
        <v>6</v>
      </c>
      <c r="AS168" s="25">
        <v>5</v>
      </c>
      <c r="AT168" s="25">
        <v>6</v>
      </c>
      <c r="AU168" s="25">
        <v>7</v>
      </c>
      <c r="AV168" s="25">
        <v>8</v>
      </c>
      <c r="AW168" s="25">
        <v>2</v>
      </c>
      <c r="AX168" s="25">
        <v>5</v>
      </c>
      <c r="AY168" s="25">
        <v>6</v>
      </c>
      <c r="AZ168" s="25">
        <v>3</v>
      </c>
      <c r="BA168" s="25">
        <v>5</v>
      </c>
      <c r="BB168" s="25">
        <v>6</v>
      </c>
      <c r="BC168" s="25">
        <v>3</v>
      </c>
      <c r="BD168" s="25">
        <v>5</v>
      </c>
      <c r="BE168" s="25">
        <v>6</v>
      </c>
      <c r="BF168" s="25">
        <v>5</v>
      </c>
      <c r="BG168" s="25">
        <v>6</v>
      </c>
      <c r="BH168" s="25">
        <v>5</v>
      </c>
      <c r="BI168" s="25">
        <v>4</v>
      </c>
      <c r="BJ168" s="25">
        <v>3</v>
      </c>
      <c r="BK168" s="25">
        <v>2</v>
      </c>
      <c r="BL168" s="25">
        <v>2</v>
      </c>
      <c r="BM168" s="25">
        <v>3</v>
      </c>
      <c r="BN168" s="25">
        <v>9</v>
      </c>
      <c r="BO168" s="25">
        <v>1</v>
      </c>
      <c r="BP168" s="25">
        <v>5</v>
      </c>
      <c r="BQ168" s="25">
        <v>5</v>
      </c>
      <c r="BR168" s="25">
        <v>4</v>
      </c>
      <c r="BS168" s="25">
        <v>4</v>
      </c>
      <c r="BT168" s="25">
        <v>10</v>
      </c>
      <c r="BU168" s="25">
        <v>3</v>
      </c>
      <c r="BV168" s="25">
        <v>1</v>
      </c>
      <c r="BW168" s="25">
        <v>9</v>
      </c>
      <c r="BX168" s="25">
        <v>7</v>
      </c>
      <c r="BY168" s="25">
        <v>4</v>
      </c>
      <c r="BZ168" s="25">
        <v>5</v>
      </c>
      <c r="CA168" s="25">
        <v>3</v>
      </c>
      <c r="CB168" s="25">
        <v>3</v>
      </c>
      <c r="CC168" s="25">
        <v>9</v>
      </c>
      <c r="CD168" s="25">
        <v>7</v>
      </c>
      <c r="CE168" s="25">
        <v>7</v>
      </c>
      <c r="CF168" s="25">
        <v>4</v>
      </c>
      <c r="CG168" s="25">
        <v>6</v>
      </c>
      <c r="CH168" s="25">
        <v>11</v>
      </c>
      <c r="CI168" s="25">
        <v>3</v>
      </c>
      <c r="CJ168" s="25">
        <v>9</v>
      </c>
      <c r="CK168" s="25">
        <v>10</v>
      </c>
      <c r="CL168" s="25">
        <v>5</v>
      </c>
      <c r="CM168" s="25">
        <v>3</v>
      </c>
      <c r="CN168" s="25">
        <v>6</v>
      </c>
      <c r="CO168" s="25">
        <v>2</v>
      </c>
      <c r="CP168" s="25">
        <v>4</v>
      </c>
    </row>
    <row r="169" spans="2:94" x14ac:dyDescent="0.2">
      <c r="B169" s="25" t="str">
        <f t="shared" si="5"/>
      </c>
      <c r="C169" s="25" t="s">
        <v>76</v>
      </c>
      <c r="D169" s="25" t="s">
        <v>3</v>
      </c>
      <c r="E169" s="25">
        <v>146</v>
      </c>
      <c r="F169" s="25">
        <v>134</v>
      </c>
      <c r="G169" s="25">
        <v>139</v>
      </c>
      <c r="H169" s="25">
        <v>149</v>
      </c>
      <c r="I169" s="25">
        <v>178</v>
      </c>
      <c r="J169" s="25">
        <v>167</v>
      </c>
      <c r="K169" s="25">
        <v>142</v>
      </c>
      <c r="L169" s="25">
        <v>113</v>
      </c>
      <c r="M169" s="25">
        <v>146</v>
      </c>
      <c r="N169" s="25">
        <v>111</v>
      </c>
      <c r="O169" s="25">
        <v>102</v>
      </c>
      <c r="P169" s="25">
        <v>105</v>
      </c>
      <c r="Q169" s="25">
        <v>147</v>
      </c>
      <c r="R169" s="25">
        <v>109</v>
      </c>
      <c r="S169" s="25">
        <v>146</v>
      </c>
      <c r="T169" s="25">
        <v>151</v>
      </c>
      <c r="U169" s="25">
        <v>100</v>
      </c>
      <c r="V169" s="25">
        <v>111</v>
      </c>
      <c r="W169" s="25">
        <v>121</v>
      </c>
      <c r="X169" s="25">
        <v>105</v>
      </c>
      <c r="Y169" s="25">
        <v>131</v>
      </c>
      <c r="Z169" s="25">
        <v>153</v>
      </c>
      <c r="AA169" s="25">
        <v>134</v>
      </c>
      <c r="AB169" s="25">
        <v>128</v>
      </c>
      <c r="AC169" s="25">
        <v>124</v>
      </c>
      <c r="AD169" s="25">
        <v>152</v>
      </c>
      <c r="AE169" s="25">
        <v>159</v>
      </c>
      <c r="AF169" s="25">
        <v>162</v>
      </c>
      <c r="AG169" s="25">
        <v>135</v>
      </c>
      <c r="AH169" s="25">
        <v>145</v>
      </c>
      <c r="AI169" s="25">
        <v>120</v>
      </c>
      <c r="AJ169" s="25">
        <v>119</v>
      </c>
      <c r="AK169" s="25">
        <v>162</v>
      </c>
      <c r="AL169" s="25">
        <v>130</v>
      </c>
      <c r="AM169" s="25">
        <v>142</v>
      </c>
      <c r="AN169" s="25">
        <v>98</v>
      </c>
      <c r="AO169" s="25">
        <v>169</v>
      </c>
      <c r="AP169" s="25">
        <v>133</v>
      </c>
      <c r="AQ169" s="25">
        <v>142</v>
      </c>
      <c r="AR169" s="25">
        <v>168</v>
      </c>
      <c r="AS169" s="25">
        <v>207</v>
      </c>
      <c r="AT169" s="25">
        <v>148</v>
      </c>
      <c r="AU169" s="25">
        <v>162</v>
      </c>
      <c r="AV169" s="25">
        <v>131</v>
      </c>
      <c r="AW169" s="25">
        <v>141</v>
      </c>
      <c r="AX169" s="25">
        <v>145</v>
      </c>
      <c r="AY169" s="25">
        <v>177</v>
      </c>
      <c r="AZ169" s="25">
        <v>129</v>
      </c>
      <c r="BA169" s="25">
        <v>145</v>
      </c>
      <c r="BB169" s="25">
        <v>150</v>
      </c>
      <c r="BC169" s="25">
        <v>128</v>
      </c>
      <c r="BD169" s="25">
        <v>141</v>
      </c>
      <c r="BE169" s="25">
        <v>132</v>
      </c>
      <c r="BF169" s="25">
        <v>143</v>
      </c>
      <c r="BG169" s="25">
        <v>228</v>
      </c>
      <c r="BH169" s="25">
        <v>167</v>
      </c>
      <c r="BI169" s="25">
        <v>128</v>
      </c>
      <c r="BJ169" s="25">
        <v>76</v>
      </c>
      <c r="BK169" s="25">
        <v>85</v>
      </c>
      <c r="BL169" s="25">
        <v>80</v>
      </c>
      <c r="BM169" s="25">
        <v>95</v>
      </c>
      <c r="BN169" s="25">
        <v>94</v>
      </c>
      <c r="BO169" s="25">
        <v>109</v>
      </c>
      <c r="BP169" s="25">
        <v>128</v>
      </c>
      <c r="BQ169" s="25">
        <v>119</v>
      </c>
      <c r="BR169" s="25">
        <v>131</v>
      </c>
      <c r="BS169" s="25">
        <v>140</v>
      </c>
      <c r="BT169" s="25">
        <v>116</v>
      </c>
      <c r="BU169" s="25">
        <v>107</v>
      </c>
      <c r="BV169" s="25">
        <v>110</v>
      </c>
      <c r="BW169" s="25">
        <v>101</v>
      </c>
      <c r="BX169" s="25">
        <v>94</v>
      </c>
      <c r="BY169" s="25">
        <v>96</v>
      </c>
      <c r="BZ169" s="25">
        <v>53</v>
      </c>
      <c r="CA169" s="25">
        <v>67</v>
      </c>
      <c r="CB169" s="25">
        <v>78</v>
      </c>
      <c r="CC169" s="25">
        <v>98</v>
      </c>
      <c r="CD169" s="25">
        <v>73</v>
      </c>
      <c r="CE169" s="25">
        <v>55</v>
      </c>
      <c r="CF169" s="25">
        <v>46</v>
      </c>
      <c r="CG169" s="25">
        <v>71</v>
      </c>
      <c r="CH169" s="25">
        <v>70</v>
      </c>
      <c r="CI169" s="25">
        <v>43</v>
      </c>
      <c r="CJ169" s="25">
        <v>50</v>
      </c>
      <c r="CK169" s="25">
        <v>38</v>
      </c>
      <c r="CL169" s="25">
        <v>31</v>
      </c>
      <c r="CM169" s="25">
        <v>21</v>
      </c>
      <c r="CN169" s="25">
        <v>30</v>
      </c>
      <c r="CO169" s="25">
        <v>37</v>
      </c>
      <c r="CP169" s="25">
        <v>27</v>
      </c>
    </row>
    <row r="170" spans="2:94" x14ac:dyDescent="0.2">
      <c r="B170" s="25" t="str">
        <f t="shared" si="5"/>
      </c>
      <c r="C170" s="25" t="s">
        <v>76</v>
      </c>
      <c r="D170" s="25" t="s">
        <v>4</v>
      </c>
      <c r="E170" s="25">
        <v>52</v>
      </c>
      <c r="F170" s="25">
        <v>38</v>
      </c>
      <c r="G170" s="25">
        <v>43</v>
      </c>
      <c r="H170" s="25">
        <v>52</v>
      </c>
      <c r="I170" s="25">
        <v>44</v>
      </c>
      <c r="J170" s="25">
        <v>54</v>
      </c>
      <c r="K170" s="25">
        <v>39</v>
      </c>
      <c r="L170" s="25">
        <v>37</v>
      </c>
      <c r="M170" s="25">
        <v>32</v>
      </c>
      <c r="N170" s="25">
        <v>48</v>
      </c>
      <c r="O170" s="25">
        <v>33</v>
      </c>
      <c r="P170" s="25">
        <v>35</v>
      </c>
      <c r="Q170" s="25">
        <v>43</v>
      </c>
      <c r="R170" s="25">
        <v>46</v>
      </c>
      <c r="S170" s="25">
        <v>56</v>
      </c>
      <c r="T170" s="25">
        <v>50</v>
      </c>
      <c r="U170" s="25">
        <v>38</v>
      </c>
      <c r="V170" s="25">
        <v>38</v>
      </c>
      <c r="W170" s="25">
        <v>43</v>
      </c>
      <c r="X170" s="25">
        <v>52</v>
      </c>
      <c r="Y170" s="25">
        <v>43</v>
      </c>
      <c r="Z170" s="25">
        <v>47</v>
      </c>
      <c r="AA170" s="25">
        <v>47</v>
      </c>
      <c r="AB170" s="25">
        <v>35</v>
      </c>
      <c r="AC170" s="25">
        <v>52</v>
      </c>
      <c r="AD170" s="25">
        <v>52</v>
      </c>
      <c r="AE170" s="25">
        <v>38</v>
      </c>
      <c r="AF170" s="25">
        <v>56</v>
      </c>
      <c r="AG170" s="25">
        <v>45</v>
      </c>
      <c r="AH170" s="25">
        <v>46</v>
      </c>
      <c r="AI170" s="25">
        <v>38</v>
      </c>
      <c r="AJ170" s="25">
        <v>32</v>
      </c>
      <c r="AK170" s="25">
        <v>53</v>
      </c>
      <c r="AL170" s="25">
        <v>48</v>
      </c>
      <c r="AM170" s="25">
        <v>48</v>
      </c>
      <c r="AN170" s="25">
        <v>39</v>
      </c>
      <c r="AO170" s="25">
        <v>57</v>
      </c>
      <c r="AP170" s="25">
        <v>34</v>
      </c>
      <c r="AQ170" s="25">
        <v>26</v>
      </c>
      <c r="AR170" s="25">
        <v>46</v>
      </c>
      <c r="AS170" s="25">
        <v>51</v>
      </c>
      <c r="AT170" s="25">
        <v>57</v>
      </c>
      <c r="AU170" s="25">
        <v>59</v>
      </c>
      <c r="AV170" s="25">
        <v>37</v>
      </c>
      <c r="AW170" s="25">
        <v>51</v>
      </c>
      <c r="AX170" s="25">
        <v>43</v>
      </c>
      <c r="AY170" s="25">
        <v>51</v>
      </c>
      <c r="AZ170" s="25">
        <v>31</v>
      </c>
      <c r="BA170" s="25">
        <v>40</v>
      </c>
      <c r="BB170" s="25">
        <v>38</v>
      </c>
      <c r="BC170" s="25">
        <v>48</v>
      </c>
      <c r="BD170" s="25">
        <v>55</v>
      </c>
      <c r="BE170" s="25">
        <v>46</v>
      </c>
      <c r="BF170" s="25">
        <v>50</v>
      </c>
      <c r="BG170" s="25">
        <v>70</v>
      </c>
      <c r="BH170" s="25">
        <v>72</v>
      </c>
      <c r="BI170" s="25">
        <v>69</v>
      </c>
      <c r="BJ170" s="25">
        <v>27</v>
      </c>
      <c r="BK170" s="25">
        <v>25</v>
      </c>
      <c r="BL170" s="25">
        <v>26</v>
      </c>
      <c r="BM170" s="25">
        <v>28</v>
      </c>
      <c r="BN170" s="25">
        <v>40</v>
      </c>
      <c r="BO170" s="25">
        <v>42</v>
      </c>
      <c r="BP170" s="25">
        <v>42</v>
      </c>
      <c r="BQ170" s="25">
        <v>36</v>
      </c>
      <c r="BR170" s="25">
        <v>58</v>
      </c>
      <c r="BS170" s="25">
        <v>50</v>
      </c>
      <c r="BT170" s="25">
        <v>50</v>
      </c>
      <c r="BU170" s="25">
        <v>45</v>
      </c>
      <c r="BV170" s="25">
        <v>53</v>
      </c>
      <c r="BW170" s="25">
        <v>33</v>
      </c>
      <c r="BX170" s="25">
        <v>47</v>
      </c>
      <c r="BY170" s="25">
        <v>51</v>
      </c>
      <c r="BZ170" s="25">
        <v>40</v>
      </c>
      <c r="CA170" s="25">
        <v>37</v>
      </c>
      <c r="CB170" s="25">
        <v>26</v>
      </c>
      <c r="CC170" s="25">
        <v>44</v>
      </c>
      <c r="CD170" s="25">
        <v>19</v>
      </c>
      <c r="CE170" s="25">
        <v>29</v>
      </c>
      <c r="CF170" s="25">
        <v>13</v>
      </c>
      <c r="CG170" s="25">
        <v>36</v>
      </c>
      <c r="CH170" s="25">
        <v>19</v>
      </c>
      <c r="CI170" s="25">
        <v>22</v>
      </c>
      <c r="CJ170" s="25">
        <v>21</v>
      </c>
      <c r="CK170" s="25">
        <v>8</v>
      </c>
      <c r="CL170" s="25">
        <v>10</v>
      </c>
      <c r="CM170" s="25">
        <v>17</v>
      </c>
      <c r="CN170" s="25">
        <v>19</v>
      </c>
      <c r="CO170" s="25">
        <v>12</v>
      </c>
      <c r="CP170" s="25">
        <v>6</v>
      </c>
    </row>
    <row r="171" spans="2:94" x14ac:dyDescent="0.2">
      <c r="B171" s="25" t="str">
        <f t="shared" si="5"/>
      </c>
    </row>
    <row r="172" spans="2:94" x14ac:dyDescent="0.2">
      <c r="B172" s="25" t="str">
        <f t="shared" si="5"/>
      </c>
    </row>
    <row r="177" spans="2:94" x14ac:dyDescent="0.2">
      <c r="C177" s="36" t="s">
        <v>0</v>
      </c>
      <c r="D177" s="36" t="s">
        <v>1</v>
      </c>
      <c r="E177" s="36">
        <v>45442</v>
      </c>
      <c r="F177" s="36">
        <v>45443</v>
      </c>
      <c r="G177" s="36">
        <v>45444</v>
      </c>
      <c r="H177" s="36">
        <v>45445</v>
      </c>
      <c r="I177" s="36">
        <v>45446</v>
      </c>
      <c r="J177" s="36">
        <v>45447</v>
      </c>
      <c r="K177" s="36">
        <v>45448</v>
      </c>
      <c r="L177" s="36">
        <v>45449</v>
      </c>
      <c r="M177" s="36">
        <v>45450</v>
      </c>
      <c r="N177" s="36">
        <v>45451</v>
      </c>
      <c r="O177" s="36">
        <v>45452</v>
      </c>
      <c r="P177" s="36">
        <v>45453</v>
      </c>
      <c r="Q177" s="36">
        <v>45454</v>
      </c>
      <c r="R177" s="36">
        <v>45455</v>
      </c>
      <c r="S177" s="36">
        <v>45456</v>
      </c>
      <c r="T177" s="36">
        <v>45457</v>
      </c>
      <c r="U177" s="36">
        <v>45458</v>
      </c>
      <c r="V177" s="36">
        <v>45459</v>
      </c>
      <c r="W177" s="36">
        <v>45460</v>
      </c>
      <c r="X177" s="36">
        <v>45461</v>
      </c>
      <c r="Y177" s="36">
        <v>45462</v>
      </c>
      <c r="Z177" s="36">
        <v>45463</v>
      </c>
      <c r="AA177" s="36">
        <v>45464</v>
      </c>
      <c r="AB177" s="36">
        <v>45465</v>
      </c>
      <c r="AC177" s="36">
        <v>45466</v>
      </c>
      <c r="AD177" s="36">
        <v>45467</v>
      </c>
      <c r="AE177" s="36">
        <v>45468</v>
      </c>
      <c r="AF177" s="36">
        <v>45469</v>
      </c>
      <c r="AG177" s="36">
        <v>45470</v>
      </c>
      <c r="AH177" s="36">
        <v>45471</v>
      </c>
      <c r="AI177" s="36">
        <v>45472</v>
      </c>
      <c r="AJ177" s="36">
        <v>45473</v>
      </c>
      <c r="AK177" s="36">
        <v>45474</v>
      </c>
      <c r="AL177" s="36">
        <v>45475</v>
      </c>
      <c r="AM177" s="36">
        <v>45476</v>
      </c>
      <c r="AN177" s="36">
        <v>45477</v>
      </c>
      <c r="AO177" s="36">
        <v>45478</v>
      </c>
      <c r="AP177" s="36">
        <v>45479</v>
      </c>
      <c r="AQ177" s="36">
        <v>45480</v>
      </c>
      <c r="AR177" s="36">
        <v>45481</v>
      </c>
      <c r="AS177" s="36">
        <v>45482</v>
      </c>
      <c r="AT177" s="36">
        <v>45483</v>
      </c>
      <c r="AU177" s="36">
        <v>45484</v>
      </c>
      <c r="AV177" s="36">
        <v>45485</v>
      </c>
      <c r="AW177" s="36">
        <v>45486</v>
      </c>
      <c r="AX177" s="36">
        <v>45487</v>
      </c>
      <c r="AY177" s="36">
        <v>45488</v>
      </c>
      <c r="AZ177" s="36">
        <v>45489</v>
      </c>
      <c r="BA177" s="36">
        <v>45490</v>
      </c>
      <c r="BB177" s="36">
        <v>45491</v>
      </c>
      <c r="BC177" s="36">
        <v>45492</v>
      </c>
      <c r="BD177" s="36">
        <v>45493</v>
      </c>
      <c r="BE177" s="36">
        <v>45494</v>
      </c>
      <c r="BF177" s="36">
        <v>45495</v>
      </c>
      <c r="BG177" s="36">
        <v>45496</v>
      </c>
      <c r="BH177" s="36">
        <v>45497</v>
      </c>
      <c r="BI177" s="36">
        <v>45498</v>
      </c>
      <c r="BJ177" s="36">
        <v>45499</v>
      </c>
      <c r="BK177" s="36">
        <v>45500</v>
      </c>
      <c r="BL177" s="36">
        <v>45501</v>
      </c>
      <c r="BM177" s="36">
        <v>45502</v>
      </c>
      <c r="BN177" s="36">
        <v>45503</v>
      </c>
      <c r="BO177" s="36">
        <v>45504</v>
      </c>
      <c r="BP177" s="36">
        <v>45505</v>
      </c>
      <c r="BQ177" s="36">
        <v>45506</v>
      </c>
      <c r="BR177" s="36">
        <v>45507</v>
      </c>
      <c r="BS177" s="36">
        <v>45508</v>
      </c>
      <c r="BT177" s="36">
        <v>45509</v>
      </c>
      <c r="BU177" s="36">
        <v>45510</v>
      </c>
      <c r="BV177" s="36">
        <v>45511</v>
      </c>
      <c r="BW177" s="36">
        <v>45512</v>
      </c>
      <c r="BX177" s="36">
        <v>45513</v>
      </c>
      <c r="BY177" s="36">
        <v>45514</v>
      </c>
      <c r="BZ177" s="36">
        <v>45515</v>
      </c>
      <c r="CA177" s="36">
        <v>45516</v>
      </c>
      <c r="CB177" s="36">
        <v>45517</v>
      </c>
      <c r="CC177" s="36">
        <v>45518</v>
      </c>
      <c r="CD177" s="36">
        <v>45519</v>
      </c>
      <c r="CE177" s="36">
        <v>45520</v>
      </c>
      <c r="CF177" s="36">
        <v>45521</v>
      </c>
      <c r="CG177" s="36">
        <v>45522</v>
      </c>
      <c r="CH177" s="36">
        <v>45523</v>
      </c>
      <c r="CI177" s="36">
        <v>45524</v>
      </c>
      <c r="CJ177" s="36">
        <v>45525</v>
      </c>
      <c r="CK177" s="36">
        <v>45526</v>
      </c>
      <c r="CL177" s="36">
        <v>45527</v>
      </c>
      <c r="CM177" s="36">
        <v>45528</v>
      </c>
      <c r="CN177" s="36">
        <v>45529</v>
      </c>
      <c r="CO177" s="36">
        <v>45530</v>
      </c>
      <c r="CP177" s="36">
        <v>45531</v>
      </c>
    </row>
    <row r="178" spans="2:94" x14ac:dyDescent="0.2">
      <c r="B178" s="25" t="str">
        <f t="shared" ref="B178:B213" si="6">C178&amp;D178</f>
      </c>
      <c r="C178" s="37" t="s">
        <v>77</v>
      </c>
      <c r="D178" s="37" t="s">
        <v>3</v>
      </c>
      <c r="E178" s="37">
        <v>5419</v>
      </c>
      <c r="F178" s="37">
        <v>5609</v>
      </c>
      <c r="G178" s="37">
        <v>5335</v>
      </c>
      <c r="H178" s="37">
        <v>5139</v>
      </c>
      <c r="I178" s="37">
        <v>4964</v>
      </c>
      <c r="J178" s="37">
        <v>5394</v>
      </c>
      <c r="K178" s="37">
        <v>5273</v>
      </c>
      <c r="L178" s="37">
        <v>5378</v>
      </c>
      <c r="M178" s="37">
        <v>5709</v>
      </c>
      <c r="N178" s="37">
        <v>4890</v>
      </c>
      <c r="O178" s="37">
        <v>5209</v>
      </c>
      <c r="P178" s="37">
        <v>5011</v>
      </c>
      <c r="Q178" s="37">
        <v>5713</v>
      </c>
      <c r="R178" s="37">
        <v>5609</v>
      </c>
      <c r="S178" s="37">
        <v>5716</v>
      </c>
      <c r="T178" s="37">
        <v>6336</v>
      </c>
      <c r="U178" s="37">
        <v>5255</v>
      </c>
      <c r="V178" s="37">
        <v>4855</v>
      </c>
      <c r="W178" s="37">
        <v>5197</v>
      </c>
      <c r="X178" s="37">
        <v>5479</v>
      </c>
      <c r="Y178" s="37">
        <v>5882</v>
      </c>
      <c r="Z178" s="37">
        <v>5574</v>
      </c>
      <c r="AA178" s="37">
        <v>5620</v>
      </c>
      <c r="AB178" s="37">
        <v>6811</v>
      </c>
      <c r="AC178" s="37">
        <v>5499</v>
      </c>
      <c r="AD178" s="37">
        <v>5632</v>
      </c>
      <c r="AE178" s="37">
        <v>5149</v>
      </c>
      <c r="AF178" s="37">
        <v>5977</v>
      </c>
      <c r="AG178" s="37">
        <v>6139</v>
      </c>
      <c r="AH178" s="37">
        <v>5506</v>
      </c>
      <c r="AI178" s="37">
        <v>5279</v>
      </c>
      <c r="AJ178" s="37">
        <v>5264</v>
      </c>
      <c r="AK178" s="37">
        <v>5297</v>
      </c>
      <c r="AL178" s="37">
        <v>5661</v>
      </c>
      <c r="AM178" s="37">
        <v>5103</v>
      </c>
      <c r="AN178" s="37">
        <v>4546</v>
      </c>
      <c r="AO178" s="37">
        <v>5208</v>
      </c>
      <c r="AP178" s="37">
        <v>5109</v>
      </c>
      <c r="AQ178" s="37">
        <v>5450</v>
      </c>
      <c r="AR178" s="37">
        <v>5516</v>
      </c>
      <c r="AS178" s="37">
        <v>6121</v>
      </c>
      <c r="AT178" s="37">
        <v>5968</v>
      </c>
      <c r="AU178" s="37">
        <v>5845</v>
      </c>
      <c r="AV178" s="37">
        <v>5486</v>
      </c>
      <c r="AW178" s="37">
        <v>4995</v>
      </c>
      <c r="AX178" s="37">
        <v>5191</v>
      </c>
      <c r="AY178" s="37">
        <v>5417</v>
      </c>
      <c r="AZ178" s="37">
        <v>5385</v>
      </c>
      <c r="BA178" s="37">
        <v>6101</v>
      </c>
      <c r="BB178" s="37">
        <v>6502</v>
      </c>
      <c r="BC178" s="37">
        <v>4909</v>
      </c>
      <c r="BD178" s="37">
        <v>5070</v>
      </c>
      <c r="BE178" s="37">
        <v>5364</v>
      </c>
      <c r="BF178" s="37">
        <v>5056</v>
      </c>
      <c r="BG178" s="37">
        <v>6683</v>
      </c>
      <c r="BH178" s="37">
        <v>6489</v>
      </c>
      <c r="BI178" s="37">
        <v>6174</v>
      </c>
      <c r="BJ178" s="37">
        <v>5481</v>
      </c>
      <c r="BK178" s="37">
        <v>5508</v>
      </c>
      <c r="BL178" s="37">
        <v>5349</v>
      </c>
      <c r="BM178" s="37">
        <v>5243</v>
      </c>
      <c r="BN178" s="37">
        <v>5512</v>
      </c>
      <c r="BO178" s="37">
        <v>5460</v>
      </c>
      <c r="BP178" s="37">
        <v>5300</v>
      </c>
      <c r="BQ178" s="37">
        <v>5439</v>
      </c>
      <c r="BR178" s="37">
        <v>5717</v>
      </c>
      <c r="BS178" s="37">
        <v>5739</v>
      </c>
      <c r="BT178" s="37">
        <v>5362</v>
      </c>
      <c r="BU178" s="37">
        <v>5878</v>
      </c>
      <c r="BV178" s="37">
        <v>5448</v>
      </c>
      <c r="BW178" s="37">
        <v>5211</v>
      </c>
      <c r="BX178" s="37">
        <v>5323</v>
      </c>
      <c r="BY178" s="37">
        <v>5294</v>
      </c>
      <c r="BZ178" s="37">
        <v>5829</v>
      </c>
      <c r="CA178" s="37">
        <v>5300</v>
      </c>
      <c r="CB178" s="37">
        <v>5251</v>
      </c>
      <c r="CC178" s="37">
        <v>5729</v>
      </c>
      <c r="CD178" s="37">
        <v>5896</v>
      </c>
      <c r="CE178" s="37">
        <v>6142</v>
      </c>
      <c r="CF178" s="37">
        <v>5875</v>
      </c>
      <c r="CG178" s="37">
        <v>5943</v>
      </c>
      <c r="CH178" s="37">
        <v>5474</v>
      </c>
      <c r="CI178" s="37">
        <v>5320</v>
      </c>
      <c r="CJ178" s="37">
        <v>6891</v>
      </c>
      <c r="CK178" s="37">
        <v>5727</v>
      </c>
      <c r="CL178" s="37">
        <v>5844</v>
      </c>
      <c r="CM178" s="37">
        <v>5462</v>
      </c>
      <c r="CN178" s="37">
        <v>5511</v>
      </c>
      <c r="CO178" s="37">
        <v>5302</v>
      </c>
      <c r="CP178" s="25">
        <v>5084</v>
      </c>
    </row>
    <row r="179" spans="2:94" x14ac:dyDescent="0.2">
      <c r="B179" s="25" t="str">
        <f t="shared" si="6"/>
      </c>
      <c r="C179" s="37" t="s">
        <v>77</v>
      </c>
      <c r="D179" s="37" t="s">
        <v>4</v>
      </c>
      <c r="E179" s="37">
        <v>1820</v>
      </c>
      <c r="F179" s="37">
        <v>1830</v>
      </c>
      <c r="G179" s="37">
        <v>1860</v>
      </c>
      <c r="H179" s="37">
        <v>1733</v>
      </c>
      <c r="I179" s="37">
        <v>1680</v>
      </c>
      <c r="J179" s="37">
        <v>1946</v>
      </c>
      <c r="K179" s="37">
        <v>1766</v>
      </c>
      <c r="L179" s="37">
        <v>1828</v>
      </c>
      <c r="M179" s="37">
        <v>1901</v>
      </c>
      <c r="N179" s="37">
        <v>1674</v>
      </c>
      <c r="O179" s="37">
        <v>1678</v>
      </c>
      <c r="P179" s="37">
        <v>1675</v>
      </c>
      <c r="Q179" s="37">
        <v>1894</v>
      </c>
      <c r="R179" s="37">
        <v>1933</v>
      </c>
      <c r="S179" s="37">
        <v>1835</v>
      </c>
      <c r="T179" s="37">
        <v>2175</v>
      </c>
      <c r="U179" s="37">
        <v>1736</v>
      </c>
      <c r="V179" s="37">
        <v>1645</v>
      </c>
      <c r="W179" s="37">
        <v>1643</v>
      </c>
      <c r="X179" s="37">
        <v>1850</v>
      </c>
      <c r="Y179" s="37">
        <v>1894</v>
      </c>
      <c r="Z179" s="37">
        <v>1881</v>
      </c>
      <c r="AA179" s="37">
        <v>1998</v>
      </c>
      <c r="AB179" s="37">
        <v>2222</v>
      </c>
      <c r="AC179" s="37">
        <v>1632</v>
      </c>
      <c r="AD179" s="37">
        <v>1767</v>
      </c>
      <c r="AE179" s="37">
        <v>1655</v>
      </c>
      <c r="AF179" s="37">
        <v>1900</v>
      </c>
      <c r="AG179" s="37">
        <v>2141</v>
      </c>
      <c r="AH179" s="37">
        <v>1806</v>
      </c>
      <c r="AI179" s="37">
        <v>1765</v>
      </c>
      <c r="AJ179" s="37">
        <v>1696</v>
      </c>
      <c r="AK179" s="37">
        <v>1798</v>
      </c>
      <c r="AL179" s="37">
        <v>1973</v>
      </c>
      <c r="AM179" s="37">
        <v>1749</v>
      </c>
      <c r="AN179" s="37">
        <v>1690</v>
      </c>
      <c r="AO179" s="37">
        <v>1682</v>
      </c>
      <c r="AP179" s="37">
        <v>1713</v>
      </c>
      <c r="AQ179" s="37">
        <v>1722</v>
      </c>
      <c r="AR179" s="37">
        <v>1745</v>
      </c>
      <c r="AS179" s="37">
        <v>2051</v>
      </c>
      <c r="AT179" s="37">
        <v>2090</v>
      </c>
      <c r="AU179" s="37">
        <v>1874</v>
      </c>
      <c r="AV179" s="37">
        <v>1819</v>
      </c>
      <c r="AW179" s="37">
        <v>1667</v>
      </c>
      <c r="AX179" s="37">
        <v>1703</v>
      </c>
      <c r="AY179" s="37">
        <v>1779</v>
      </c>
      <c r="AZ179" s="37">
        <v>1819</v>
      </c>
      <c r="BA179" s="37">
        <v>2098</v>
      </c>
      <c r="BB179" s="37">
        <v>2122</v>
      </c>
      <c r="BC179" s="37">
        <v>1696</v>
      </c>
      <c r="BD179" s="37">
        <v>1727</v>
      </c>
      <c r="BE179" s="37">
        <v>1820</v>
      </c>
      <c r="BF179" s="37">
        <v>1795</v>
      </c>
      <c r="BG179" s="37">
        <v>2165</v>
      </c>
      <c r="BH179" s="37">
        <v>1995</v>
      </c>
      <c r="BI179" s="37">
        <v>1930</v>
      </c>
      <c r="BJ179" s="37">
        <v>1786</v>
      </c>
      <c r="BK179" s="37">
        <v>1787</v>
      </c>
      <c r="BL179" s="37">
        <v>1765</v>
      </c>
      <c r="BM179" s="37">
        <v>1696</v>
      </c>
      <c r="BN179" s="37">
        <v>1776</v>
      </c>
      <c r="BO179" s="37">
        <v>1775</v>
      </c>
      <c r="BP179" s="37">
        <v>1673</v>
      </c>
      <c r="BQ179" s="37">
        <v>1733</v>
      </c>
      <c r="BR179" s="37">
        <v>1865</v>
      </c>
      <c r="BS179" s="37">
        <v>1896</v>
      </c>
      <c r="BT179" s="37">
        <v>1670</v>
      </c>
      <c r="BU179" s="37">
        <v>1862</v>
      </c>
      <c r="BV179" s="37">
        <v>1802</v>
      </c>
      <c r="BW179" s="37">
        <v>1735</v>
      </c>
      <c r="BX179" s="37">
        <v>1703</v>
      </c>
      <c r="BY179" s="37">
        <v>1813</v>
      </c>
      <c r="BZ179" s="37">
        <v>1964</v>
      </c>
      <c r="CA179" s="37">
        <v>1776</v>
      </c>
      <c r="CB179" s="37">
        <v>1732</v>
      </c>
      <c r="CC179" s="37">
        <v>1956</v>
      </c>
      <c r="CD179" s="37">
        <v>1995</v>
      </c>
      <c r="CE179" s="37">
        <v>2058</v>
      </c>
      <c r="CF179" s="37">
        <v>1990</v>
      </c>
      <c r="CG179" s="37">
        <v>1911</v>
      </c>
      <c r="CH179" s="37">
        <v>1759</v>
      </c>
      <c r="CI179" s="37">
        <v>1867</v>
      </c>
      <c r="CJ179" s="37">
        <v>2152</v>
      </c>
      <c r="CK179" s="37">
        <v>1921</v>
      </c>
      <c r="CL179" s="37">
        <v>1914</v>
      </c>
      <c r="CM179" s="37">
        <v>1949</v>
      </c>
      <c r="CN179" s="37">
        <v>1841</v>
      </c>
      <c r="CO179" s="37">
        <v>1715</v>
      </c>
      <c r="CP179" s="25">
        <v>1644</v>
      </c>
    </row>
    <row r="180" spans="2:94" x14ac:dyDescent="0.2">
      <c r="B180" s="25" t="str">
        <f t="shared" si="6"/>
      </c>
      <c r="C180" s="37" t="s">
        <v>78</v>
      </c>
      <c r="D180" s="37" t="s">
        <v>3</v>
      </c>
      <c r="E180" s="37">
        <v>4967</v>
      </c>
      <c r="F180" s="37">
        <v>5157</v>
      </c>
      <c r="G180" s="37">
        <v>4874</v>
      </c>
      <c r="H180" s="37">
        <v>4704</v>
      </c>
      <c r="I180" s="37">
        <v>4506</v>
      </c>
      <c r="J180" s="37">
        <v>4933</v>
      </c>
      <c r="K180" s="37">
        <v>4798</v>
      </c>
      <c r="L180" s="37">
        <v>4916</v>
      </c>
      <c r="M180" s="37">
        <v>5185</v>
      </c>
      <c r="N180" s="37">
        <v>4472</v>
      </c>
      <c r="O180" s="37">
        <v>4785</v>
      </c>
      <c r="P180" s="37">
        <v>4575</v>
      </c>
      <c r="Q180" s="37">
        <v>5248</v>
      </c>
      <c r="R180" s="37">
        <v>5161</v>
      </c>
      <c r="S180" s="37">
        <v>5245</v>
      </c>
      <c r="T180" s="37">
        <v>5798</v>
      </c>
      <c r="U180" s="37">
        <v>4836</v>
      </c>
      <c r="V180" s="37">
        <v>4474</v>
      </c>
      <c r="W180" s="37">
        <v>4742</v>
      </c>
      <c r="X180" s="37">
        <v>4996</v>
      </c>
      <c r="Y180" s="37">
        <v>5368</v>
      </c>
      <c r="Z180" s="37">
        <v>5083</v>
      </c>
      <c r="AA180" s="37">
        <v>5130</v>
      </c>
      <c r="AB180" s="37">
        <v>6228</v>
      </c>
      <c r="AC180" s="37">
        <v>5129</v>
      </c>
      <c r="AD180" s="37">
        <v>5153</v>
      </c>
      <c r="AE180" s="37">
        <v>4699</v>
      </c>
      <c r="AF180" s="37">
        <v>5504</v>
      </c>
      <c r="AG180" s="37">
        <v>5635</v>
      </c>
      <c r="AH180" s="37">
        <v>5059</v>
      </c>
      <c r="AI180" s="37">
        <v>4808</v>
      </c>
      <c r="AJ180" s="37">
        <v>4787</v>
      </c>
      <c r="AK180" s="37">
        <v>4820</v>
      </c>
      <c r="AL180" s="37">
        <v>5146</v>
      </c>
      <c r="AM180" s="37">
        <v>4645</v>
      </c>
      <c r="AN180" s="37">
        <v>4186</v>
      </c>
      <c r="AO180" s="37">
        <v>4805</v>
      </c>
      <c r="AP180" s="37">
        <v>4655</v>
      </c>
      <c r="AQ180" s="37">
        <v>5022</v>
      </c>
      <c r="AR180" s="37">
        <v>5002</v>
      </c>
      <c r="AS180" s="37">
        <v>5632</v>
      </c>
      <c r="AT180" s="37">
        <v>5465</v>
      </c>
      <c r="AU180" s="37">
        <v>5353</v>
      </c>
      <c r="AV180" s="37">
        <v>4996</v>
      </c>
      <c r="AW180" s="37">
        <v>4547</v>
      </c>
      <c r="AX180" s="37">
        <v>4760</v>
      </c>
      <c r="AY180" s="37">
        <v>4921</v>
      </c>
      <c r="AZ180" s="37">
        <v>4922</v>
      </c>
      <c r="BA180" s="37">
        <v>5581</v>
      </c>
      <c r="BB180" s="37">
        <v>5935</v>
      </c>
      <c r="BC180" s="37">
        <v>4472</v>
      </c>
      <c r="BD180" s="37">
        <v>4637</v>
      </c>
      <c r="BE180" s="37">
        <v>4930</v>
      </c>
      <c r="BF180" s="37">
        <v>4579</v>
      </c>
      <c r="BG180" s="37">
        <v>6095</v>
      </c>
      <c r="BH180" s="37">
        <v>5898</v>
      </c>
      <c r="BI180" s="37">
        <v>5588</v>
      </c>
      <c r="BJ180" s="37">
        <v>4982</v>
      </c>
      <c r="BK180" s="37">
        <v>5010</v>
      </c>
      <c r="BL180" s="37">
        <v>4928</v>
      </c>
      <c r="BM180" s="37">
        <v>4743</v>
      </c>
      <c r="BN180" s="37">
        <v>5026</v>
      </c>
      <c r="BO180" s="37">
        <v>4963</v>
      </c>
      <c r="BP180" s="37">
        <v>4789</v>
      </c>
      <c r="BQ180" s="37">
        <v>4933</v>
      </c>
      <c r="BR180" s="37">
        <v>5155</v>
      </c>
      <c r="BS180" s="37">
        <v>5246</v>
      </c>
      <c r="BT180" s="37">
        <v>4844</v>
      </c>
      <c r="BU180" s="37">
        <v>5371</v>
      </c>
      <c r="BV180" s="37">
        <v>4937</v>
      </c>
      <c r="BW180" s="37">
        <v>4720</v>
      </c>
      <c r="BX180" s="37">
        <v>4846</v>
      </c>
      <c r="BY180" s="37">
        <v>4789</v>
      </c>
      <c r="BZ180" s="37">
        <v>5342</v>
      </c>
      <c r="CA180" s="37">
        <v>4815</v>
      </c>
      <c r="CB180" s="37">
        <v>4784</v>
      </c>
      <c r="CC180" s="37">
        <v>5221</v>
      </c>
      <c r="CD180" s="37">
        <v>5364</v>
      </c>
      <c r="CE180" s="37">
        <v>5584</v>
      </c>
      <c r="CF180" s="37">
        <v>5369</v>
      </c>
      <c r="CG180" s="37">
        <v>5411</v>
      </c>
      <c r="CH180" s="37">
        <v>4944</v>
      </c>
      <c r="CI180" s="37">
        <v>4837</v>
      </c>
      <c r="CJ180" s="37">
        <v>6248</v>
      </c>
      <c r="CK180" s="37">
        <v>5229</v>
      </c>
      <c r="CL180" s="37">
        <v>5356</v>
      </c>
      <c r="CM180" s="37">
        <v>4980</v>
      </c>
      <c r="CN180" s="37">
        <v>5049</v>
      </c>
      <c r="CO180" s="37">
        <v>4843</v>
      </c>
      <c r="CP180" s="25">
        <v>4623</v>
      </c>
    </row>
    <row r="181" spans="2:94" x14ac:dyDescent="0.2">
      <c r="B181" s="25" t="str">
        <f t="shared" si="6"/>
      </c>
      <c r="C181" s="37" t="s">
        <v>78</v>
      </c>
      <c r="D181" s="37" t="s">
        <v>4</v>
      </c>
      <c r="E181" s="37">
        <v>1674</v>
      </c>
      <c r="F181" s="37">
        <v>1691</v>
      </c>
      <c r="G181" s="37">
        <v>1730</v>
      </c>
      <c r="H181" s="37">
        <v>1610</v>
      </c>
      <c r="I181" s="37">
        <v>1537</v>
      </c>
      <c r="J181" s="37">
        <v>1791</v>
      </c>
      <c r="K181" s="37">
        <v>1610</v>
      </c>
      <c r="L181" s="37">
        <v>1659</v>
      </c>
      <c r="M181" s="37">
        <v>1724</v>
      </c>
      <c r="N181" s="37">
        <v>1558</v>
      </c>
      <c r="O181" s="37">
        <v>1574</v>
      </c>
      <c r="P181" s="37">
        <v>1542</v>
      </c>
      <c r="Q181" s="37">
        <v>1732</v>
      </c>
      <c r="R181" s="37">
        <v>1777</v>
      </c>
      <c r="S181" s="37">
        <v>1697</v>
      </c>
      <c r="T181" s="37">
        <v>1987</v>
      </c>
      <c r="U181" s="37">
        <v>1599</v>
      </c>
      <c r="V181" s="37">
        <v>1520</v>
      </c>
      <c r="W181" s="37">
        <v>1533</v>
      </c>
      <c r="X181" s="37">
        <v>1677</v>
      </c>
      <c r="Y181" s="37">
        <v>1749</v>
      </c>
      <c r="Z181" s="37">
        <v>1758</v>
      </c>
      <c r="AA181" s="37">
        <v>1846</v>
      </c>
      <c r="AB181" s="37">
        <v>2023</v>
      </c>
      <c r="AC181" s="37">
        <v>1509</v>
      </c>
      <c r="AD181" s="37">
        <v>1634</v>
      </c>
      <c r="AE181" s="37">
        <v>1512</v>
      </c>
      <c r="AF181" s="37">
        <v>1717</v>
      </c>
      <c r="AG181" s="37">
        <v>1961</v>
      </c>
      <c r="AH181" s="37">
        <v>1663</v>
      </c>
      <c r="AI181" s="37">
        <v>1623</v>
      </c>
      <c r="AJ181" s="37">
        <v>1581</v>
      </c>
      <c r="AK181" s="37">
        <v>1651</v>
      </c>
      <c r="AL181" s="37">
        <v>1800</v>
      </c>
      <c r="AM181" s="37">
        <v>1608</v>
      </c>
      <c r="AN181" s="37">
        <v>1569</v>
      </c>
      <c r="AO181" s="37">
        <v>1520</v>
      </c>
      <c r="AP181" s="37">
        <v>1562</v>
      </c>
      <c r="AQ181" s="37">
        <v>1580</v>
      </c>
      <c r="AR181" s="37">
        <v>1580</v>
      </c>
      <c r="AS181" s="37">
        <v>1888</v>
      </c>
      <c r="AT181" s="37">
        <v>1906</v>
      </c>
      <c r="AU181" s="37">
        <v>1715</v>
      </c>
      <c r="AV181" s="37">
        <v>1679</v>
      </c>
      <c r="AW181" s="37">
        <v>1529</v>
      </c>
      <c r="AX181" s="37">
        <v>1585</v>
      </c>
      <c r="AY181" s="37">
        <v>1623</v>
      </c>
      <c r="AZ181" s="37">
        <v>1673</v>
      </c>
      <c r="BA181" s="37">
        <v>1895</v>
      </c>
      <c r="BB181" s="37">
        <v>1936</v>
      </c>
      <c r="BC181" s="37">
        <v>1537</v>
      </c>
      <c r="BD181" s="37">
        <v>1579</v>
      </c>
      <c r="BE181" s="37">
        <v>1665</v>
      </c>
      <c r="BF181" s="37">
        <v>1645</v>
      </c>
      <c r="BG181" s="37">
        <v>1975</v>
      </c>
      <c r="BH181" s="37">
        <v>1835</v>
      </c>
      <c r="BI181" s="37">
        <v>1773</v>
      </c>
      <c r="BJ181" s="37">
        <v>1647</v>
      </c>
      <c r="BK181" s="37">
        <v>1637</v>
      </c>
      <c r="BL181" s="37">
        <v>1639</v>
      </c>
      <c r="BM181" s="37">
        <v>1548</v>
      </c>
      <c r="BN181" s="37">
        <v>1615</v>
      </c>
      <c r="BO181" s="37">
        <v>1622</v>
      </c>
      <c r="BP181" s="37">
        <v>1531</v>
      </c>
      <c r="BQ181" s="37">
        <v>1584</v>
      </c>
      <c r="BR181" s="37">
        <v>1720</v>
      </c>
      <c r="BS181" s="37">
        <v>1731</v>
      </c>
      <c r="BT181" s="37">
        <v>1538</v>
      </c>
      <c r="BU181" s="37">
        <v>1728</v>
      </c>
      <c r="BV181" s="37">
        <v>1632</v>
      </c>
      <c r="BW181" s="37">
        <v>1593</v>
      </c>
      <c r="BX181" s="37">
        <v>1528</v>
      </c>
      <c r="BY181" s="37">
        <v>1646</v>
      </c>
      <c r="BZ181" s="37">
        <v>1820</v>
      </c>
      <c r="CA181" s="37">
        <v>1645</v>
      </c>
      <c r="CB181" s="37">
        <v>1571</v>
      </c>
      <c r="CC181" s="37">
        <v>1775</v>
      </c>
      <c r="CD181" s="37">
        <v>1832</v>
      </c>
      <c r="CE181" s="37">
        <v>1903</v>
      </c>
      <c r="CF181" s="37">
        <v>1821</v>
      </c>
      <c r="CG181" s="37">
        <v>1751</v>
      </c>
      <c r="CH181" s="37">
        <v>1611</v>
      </c>
      <c r="CI181" s="37">
        <v>1718</v>
      </c>
      <c r="CJ181" s="37">
        <v>1971</v>
      </c>
      <c r="CK181" s="37">
        <v>1770</v>
      </c>
      <c r="CL181" s="37">
        <v>1753</v>
      </c>
      <c r="CM181" s="37">
        <v>1783</v>
      </c>
      <c r="CN181" s="37">
        <v>1722</v>
      </c>
      <c r="CO181" s="37">
        <v>1568</v>
      </c>
      <c r="CP181" s="25">
        <v>1500</v>
      </c>
    </row>
    <row r="182" spans="2:94" x14ac:dyDescent="0.2">
      <c r="B182" s="25" t="str">
        <f t="shared" si="6"/>
      </c>
      <c r="C182" s="37" t="s">
        <v>79</v>
      </c>
      <c r="D182" s="37" t="s">
        <v>3</v>
      </c>
      <c r="E182" s="37">
        <v>1430</v>
      </c>
      <c r="F182" s="37">
        <v>1634</v>
      </c>
      <c r="G182" s="37">
        <v>1494</v>
      </c>
      <c r="H182" s="37">
        <v>1469</v>
      </c>
      <c r="I182" s="37">
        <v>1396</v>
      </c>
      <c r="J182" s="37">
        <v>1503</v>
      </c>
      <c r="K182" s="37">
        <v>1486</v>
      </c>
      <c r="L182" s="37">
        <v>1423</v>
      </c>
      <c r="M182" s="37">
        <v>1638</v>
      </c>
      <c r="N182" s="37">
        <v>1418</v>
      </c>
      <c r="O182" s="37">
        <v>1455</v>
      </c>
      <c r="P182" s="37">
        <v>1444</v>
      </c>
      <c r="Q182" s="37">
        <v>1471</v>
      </c>
      <c r="R182" s="37">
        <v>1578</v>
      </c>
      <c r="S182" s="37">
        <v>1619</v>
      </c>
      <c r="T182" s="37">
        <v>1790</v>
      </c>
      <c r="U182" s="37">
        <v>1535</v>
      </c>
      <c r="V182" s="37">
        <v>1482</v>
      </c>
      <c r="W182" s="37">
        <v>1500</v>
      </c>
      <c r="X182" s="37">
        <v>1578</v>
      </c>
      <c r="Y182" s="37">
        <v>1695</v>
      </c>
      <c r="Z182" s="37">
        <v>1600</v>
      </c>
      <c r="AA182" s="37">
        <v>1519</v>
      </c>
      <c r="AB182" s="37">
        <v>1728</v>
      </c>
      <c r="AC182" s="37">
        <v>1492</v>
      </c>
      <c r="AD182" s="37">
        <v>1603</v>
      </c>
      <c r="AE182" s="37">
        <v>1406</v>
      </c>
      <c r="AF182" s="37">
        <v>1670</v>
      </c>
      <c r="AG182" s="37">
        <v>1755</v>
      </c>
      <c r="AH182" s="37">
        <v>1610</v>
      </c>
      <c r="AI182" s="37">
        <v>1572</v>
      </c>
      <c r="AJ182" s="37">
        <v>1526</v>
      </c>
      <c r="AK182" s="37">
        <v>1526</v>
      </c>
      <c r="AL182" s="37">
        <v>1706</v>
      </c>
      <c r="AM182" s="37">
        <v>1436</v>
      </c>
      <c r="AN182" s="37">
        <v>1254</v>
      </c>
      <c r="AO182" s="37">
        <v>1452</v>
      </c>
      <c r="AP182" s="37">
        <v>1446</v>
      </c>
      <c r="AQ182" s="37">
        <v>1514</v>
      </c>
      <c r="AR182" s="37">
        <v>1715</v>
      </c>
      <c r="AS182" s="37">
        <v>1803</v>
      </c>
      <c r="AT182" s="37">
        <v>1517</v>
      </c>
      <c r="AU182" s="37">
        <v>1456</v>
      </c>
      <c r="AV182" s="37">
        <v>1430</v>
      </c>
      <c r="AW182" s="37">
        <v>1405</v>
      </c>
      <c r="AX182" s="37">
        <v>1521</v>
      </c>
      <c r="AY182" s="37">
        <v>1505</v>
      </c>
      <c r="AZ182" s="37">
        <v>1460</v>
      </c>
      <c r="BA182" s="37">
        <v>1478</v>
      </c>
      <c r="BB182" s="37">
        <v>1752</v>
      </c>
      <c r="BC182" s="37">
        <v>1411</v>
      </c>
      <c r="BD182" s="37">
        <v>1420</v>
      </c>
      <c r="BE182" s="37">
        <v>1500</v>
      </c>
      <c r="BF182" s="37">
        <v>1436</v>
      </c>
      <c r="BG182" s="37">
        <v>2030</v>
      </c>
      <c r="BH182" s="37">
        <v>1811</v>
      </c>
      <c r="BI182" s="37">
        <v>1678</v>
      </c>
      <c r="BJ182" s="37">
        <v>1552</v>
      </c>
      <c r="BK182" s="37">
        <v>1557</v>
      </c>
      <c r="BL182" s="37">
        <v>1558</v>
      </c>
      <c r="BM182" s="37">
        <v>1496</v>
      </c>
      <c r="BN182" s="37">
        <v>1692</v>
      </c>
      <c r="BO182" s="37">
        <v>1584</v>
      </c>
      <c r="BP182" s="37">
        <v>1437</v>
      </c>
      <c r="BQ182" s="37">
        <v>1451</v>
      </c>
      <c r="BR182" s="37">
        <v>1595</v>
      </c>
      <c r="BS182" s="37">
        <v>1572</v>
      </c>
      <c r="BT182" s="37">
        <v>1510</v>
      </c>
      <c r="BU182" s="37">
        <v>1634</v>
      </c>
      <c r="BV182" s="37">
        <v>1520</v>
      </c>
      <c r="BW182" s="37">
        <v>1465</v>
      </c>
      <c r="BX182" s="37">
        <v>1462</v>
      </c>
      <c r="BY182" s="37">
        <v>1458</v>
      </c>
      <c r="BZ182" s="37">
        <v>1600</v>
      </c>
      <c r="CA182" s="37">
        <v>1534</v>
      </c>
      <c r="CB182" s="37">
        <v>1474</v>
      </c>
      <c r="CC182" s="37">
        <v>1645</v>
      </c>
      <c r="CD182" s="37">
        <v>1614</v>
      </c>
      <c r="CE182" s="37">
        <v>1682</v>
      </c>
      <c r="CF182" s="37">
        <v>1690</v>
      </c>
      <c r="CG182" s="37">
        <v>1717</v>
      </c>
      <c r="CH182" s="37">
        <v>1483</v>
      </c>
      <c r="CI182" s="37">
        <v>1432</v>
      </c>
      <c r="CJ182" s="37">
        <v>1924</v>
      </c>
      <c r="CK182" s="37">
        <v>1606</v>
      </c>
      <c r="CL182" s="37">
        <v>1536</v>
      </c>
      <c r="CM182" s="37">
        <v>1477</v>
      </c>
      <c r="CN182" s="37">
        <v>1618</v>
      </c>
      <c r="CO182" s="37">
        <v>1477</v>
      </c>
      <c r="CP182" s="25">
        <v>1400</v>
      </c>
    </row>
    <row r="183" spans="2:94" x14ac:dyDescent="0.2">
      <c r="B183" s="25" t="str">
        <f t="shared" si="6"/>
      </c>
      <c r="C183" s="37" t="s">
        <v>79</v>
      </c>
      <c r="D183" s="37" t="s">
        <v>4</v>
      </c>
      <c r="E183" s="37">
        <v>416</v>
      </c>
      <c r="F183" s="37">
        <v>497</v>
      </c>
      <c r="G183" s="37">
        <v>500</v>
      </c>
      <c r="H183" s="37">
        <v>457</v>
      </c>
      <c r="I183" s="37">
        <v>426</v>
      </c>
      <c r="J183" s="37">
        <v>505</v>
      </c>
      <c r="K183" s="37">
        <v>444</v>
      </c>
      <c r="L183" s="37">
        <v>458</v>
      </c>
      <c r="M183" s="37">
        <v>486</v>
      </c>
      <c r="N183" s="37">
        <v>444</v>
      </c>
      <c r="O183" s="37">
        <v>449</v>
      </c>
      <c r="P183" s="37">
        <v>430</v>
      </c>
      <c r="Q183" s="37">
        <v>481</v>
      </c>
      <c r="R183" s="37">
        <v>483</v>
      </c>
      <c r="S183" s="37">
        <v>474</v>
      </c>
      <c r="T183" s="37">
        <v>568</v>
      </c>
      <c r="U183" s="37">
        <v>472</v>
      </c>
      <c r="V183" s="37">
        <v>455</v>
      </c>
      <c r="W183" s="37">
        <v>428</v>
      </c>
      <c r="X183" s="37">
        <v>449</v>
      </c>
      <c r="Y183" s="37">
        <v>508</v>
      </c>
      <c r="Z183" s="37">
        <v>501</v>
      </c>
      <c r="AA183" s="37">
        <v>511</v>
      </c>
      <c r="AB183" s="37">
        <v>565</v>
      </c>
      <c r="AC183" s="37">
        <v>371</v>
      </c>
      <c r="AD183" s="37">
        <v>421</v>
      </c>
      <c r="AE183" s="37">
        <v>410</v>
      </c>
      <c r="AF183" s="37">
        <v>448</v>
      </c>
      <c r="AG183" s="37">
        <v>568</v>
      </c>
      <c r="AH183" s="37">
        <v>477</v>
      </c>
      <c r="AI183" s="37">
        <v>465</v>
      </c>
      <c r="AJ183" s="37">
        <v>448</v>
      </c>
      <c r="AK183" s="37">
        <v>448</v>
      </c>
      <c r="AL183" s="37">
        <v>539</v>
      </c>
      <c r="AM183" s="37">
        <v>459</v>
      </c>
      <c r="AN183" s="37">
        <v>442</v>
      </c>
      <c r="AO183" s="37">
        <v>453</v>
      </c>
      <c r="AP183" s="37">
        <v>477</v>
      </c>
      <c r="AQ183" s="37">
        <v>470</v>
      </c>
      <c r="AR183" s="37">
        <v>496</v>
      </c>
      <c r="AS183" s="37">
        <v>536</v>
      </c>
      <c r="AT183" s="37">
        <v>505</v>
      </c>
      <c r="AU183" s="37">
        <v>415</v>
      </c>
      <c r="AV183" s="37">
        <v>450</v>
      </c>
      <c r="AW183" s="37">
        <v>419</v>
      </c>
      <c r="AX183" s="37">
        <v>451</v>
      </c>
      <c r="AY183" s="37">
        <v>454</v>
      </c>
      <c r="AZ183" s="37">
        <v>480</v>
      </c>
      <c r="BA183" s="37">
        <v>461</v>
      </c>
      <c r="BB183" s="37">
        <v>544</v>
      </c>
      <c r="BC183" s="37">
        <v>441</v>
      </c>
      <c r="BD183" s="37">
        <v>469</v>
      </c>
      <c r="BE183" s="37">
        <v>509</v>
      </c>
      <c r="BF183" s="37">
        <v>484</v>
      </c>
      <c r="BG183" s="37">
        <v>617</v>
      </c>
      <c r="BH183" s="37">
        <v>538</v>
      </c>
      <c r="BI183" s="37">
        <v>498</v>
      </c>
      <c r="BJ183" s="37">
        <v>490</v>
      </c>
      <c r="BK183" s="37">
        <v>482</v>
      </c>
      <c r="BL183" s="37">
        <v>507</v>
      </c>
      <c r="BM183" s="37">
        <v>454</v>
      </c>
      <c r="BN183" s="37">
        <v>487</v>
      </c>
      <c r="BO183" s="37">
        <v>442</v>
      </c>
      <c r="BP183" s="37">
        <v>406</v>
      </c>
      <c r="BQ183" s="37">
        <v>476</v>
      </c>
      <c r="BR183" s="37">
        <v>467</v>
      </c>
      <c r="BS183" s="37">
        <v>463</v>
      </c>
      <c r="BT183" s="37">
        <v>439</v>
      </c>
      <c r="BU183" s="37">
        <v>529</v>
      </c>
      <c r="BV183" s="37">
        <v>452</v>
      </c>
      <c r="BW183" s="37">
        <v>454</v>
      </c>
      <c r="BX183" s="37">
        <v>413</v>
      </c>
      <c r="BY183" s="37">
        <v>471</v>
      </c>
      <c r="BZ183" s="37">
        <v>553</v>
      </c>
      <c r="CA183" s="37">
        <v>534</v>
      </c>
      <c r="CB183" s="37">
        <v>444</v>
      </c>
      <c r="CC183" s="37">
        <v>517</v>
      </c>
      <c r="CD183" s="37">
        <v>501</v>
      </c>
      <c r="CE183" s="37">
        <v>571</v>
      </c>
      <c r="CF183" s="37">
        <v>525</v>
      </c>
      <c r="CG183" s="37">
        <v>510</v>
      </c>
      <c r="CH183" s="37">
        <v>508</v>
      </c>
      <c r="CI183" s="37">
        <v>502</v>
      </c>
      <c r="CJ183" s="37">
        <v>582</v>
      </c>
      <c r="CK183" s="37">
        <v>545</v>
      </c>
      <c r="CL183" s="37">
        <v>506</v>
      </c>
      <c r="CM183" s="37">
        <v>519</v>
      </c>
      <c r="CN183" s="37">
        <v>517</v>
      </c>
      <c r="CO183" s="37">
        <v>446</v>
      </c>
      <c r="CP183" s="25">
        <v>440</v>
      </c>
    </row>
    <row r="184" spans="2:94" x14ac:dyDescent="0.2">
      <c r="B184" s="25" t="str">
        <f t="shared" si="6"/>
      </c>
      <c r="C184" s="37" t="s">
        <v>80</v>
      </c>
      <c r="D184" s="37" t="s">
        <v>3</v>
      </c>
      <c r="E184" s="37">
        <v>2470</v>
      </c>
      <c r="F184" s="37">
        <v>2432</v>
      </c>
      <c r="G184" s="37">
        <v>2331</v>
      </c>
      <c r="H184" s="37">
        <v>2104</v>
      </c>
      <c r="I184" s="37">
        <v>2117</v>
      </c>
      <c r="J184" s="37">
        <v>2273</v>
      </c>
      <c r="K184" s="37">
        <v>2288</v>
      </c>
      <c r="L184" s="37">
        <v>2408</v>
      </c>
      <c r="M184" s="37">
        <v>2351</v>
      </c>
      <c r="N184" s="37">
        <v>2072</v>
      </c>
      <c r="O184" s="37">
        <v>2197</v>
      </c>
      <c r="P184" s="37">
        <v>2053</v>
      </c>
      <c r="Q184" s="37">
        <v>2554</v>
      </c>
      <c r="R184" s="37">
        <v>2495</v>
      </c>
      <c r="S184" s="37">
        <v>2521</v>
      </c>
      <c r="T184" s="37">
        <v>2719</v>
      </c>
      <c r="U184" s="37">
        <v>2203</v>
      </c>
      <c r="V184" s="37">
        <v>2056</v>
      </c>
      <c r="W184" s="37">
        <v>2210</v>
      </c>
      <c r="X184" s="37">
        <v>2350</v>
      </c>
      <c r="Y184" s="37">
        <v>2482</v>
      </c>
      <c r="Z184" s="37">
        <v>2332</v>
      </c>
      <c r="AA184" s="37">
        <v>2461</v>
      </c>
      <c r="AB184" s="37">
        <v>3321</v>
      </c>
      <c r="AC184" s="37">
        <v>2592</v>
      </c>
      <c r="AD184" s="37">
        <v>2413</v>
      </c>
      <c r="AE184" s="37">
        <v>2247</v>
      </c>
      <c r="AF184" s="37">
        <v>2683</v>
      </c>
      <c r="AG184" s="37">
        <v>2596</v>
      </c>
      <c r="AH184" s="37">
        <v>2370</v>
      </c>
      <c r="AI184" s="37">
        <v>2214</v>
      </c>
      <c r="AJ184" s="37">
        <v>2199</v>
      </c>
      <c r="AK184" s="37">
        <v>2229</v>
      </c>
      <c r="AL184" s="37">
        <v>2321</v>
      </c>
      <c r="AM184" s="37">
        <v>2183</v>
      </c>
      <c r="AN184" s="37">
        <v>1907</v>
      </c>
      <c r="AO184" s="37">
        <v>2278</v>
      </c>
      <c r="AP184" s="37">
        <v>2179</v>
      </c>
      <c r="AQ184" s="37">
        <v>2377</v>
      </c>
      <c r="AR184" s="37">
        <v>2182</v>
      </c>
      <c r="AS184" s="37">
        <v>2570</v>
      </c>
      <c r="AT184" s="37">
        <v>2821</v>
      </c>
      <c r="AU184" s="37">
        <v>2713</v>
      </c>
      <c r="AV184" s="37">
        <v>2482</v>
      </c>
      <c r="AW184" s="37">
        <v>2085</v>
      </c>
      <c r="AX184" s="37">
        <v>2178</v>
      </c>
      <c r="AY184" s="37">
        <v>2362</v>
      </c>
      <c r="AZ184" s="37">
        <v>2434</v>
      </c>
      <c r="BA184" s="37">
        <v>2924</v>
      </c>
      <c r="BB184" s="37">
        <v>2846</v>
      </c>
      <c r="BC184" s="37">
        <v>2065</v>
      </c>
      <c r="BD184" s="37">
        <v>2124</v>
      </c>
      <c r="BE184" s="37">
        <v>2312</v>
      </c>
      <c r="BF184" s="37">
        <v>2017</v>
      </c>
      <c r="BG184" s="37">
        <v>2687</v>
      </c>
      <c r="BH184" s="37">
        <v>2712</v>
      </c>
      <c r="BI184" s="37">
        <v>2711</v>
      </c>
      <c r="BJ184" s="37">
        <v>2313</v>
      </c>
      <c r="BK184" s="37">
        <v>2319</v>
      </c>
      <c r="BL184" s="37">
        <v>2254</v>
      </c>
      <c r="BM184" s="37">
        <v>2175</v>
      </c>
      <c r="BN184" s="37">
        <v>2188</v>
      </c>
      <c r="BO184" s="37">
        <v>2217</v>
      </c>
      <c r="BP184" s="37">
        <v>2198</v>
      </c>
      <c r="BQ184" s="37">
        <v>2383</v>
      </c>
      <c r="BR184" s="37">
        <v>2506</v>
      </c>
      <c r="BS184" s="37">
        <v>2518</v>
      </c>
      <c r="BT184" s="37">
        <v>2228</v>
      </c>
      <c r="BU184" s="37">
        <v>2555</v>
      </c>
      <c r="BV184" s="37">
        <v>2310</v>
      </c>
      <c r="BW184" s="37">
        <v>2214</v>
      </c>
      <c r="BX184" s="37">
        <v>2261</v>
      </c>
      <c r="BY184" s="37">
        <v>2229</v>
      </c>
      <c r="BZ184" s="37">
        <v>2521</v>
      </c>
      <c r="CA184" s="37">
        <v>2170</v>
      </c>
      <c r="CB184" s="37">
        <v>2219</v>
      </c>
      <c r="CC184" s="37">
        <v>2384</v>
      </c>
      <c r="CD184" s="37">
        <v>2583</v>
      </c>
      <c r="CE184" s="37">
        <v>2685</v>
      </c>
      <c r="CF184" s="37">
        <v>2561</v>
      </c>
      <c r="CG184" s="37">
        <v>2613</v>
      </c>
      <c r="CH184" s="37">
        <v>2429</v>
      </c>
      <c r="CI184" s="37">
        <v>2341</v>
      </c>
      <c r="CJ184" s="37">
        <v>2877</v>
      </c>
      <c r="CK184" s="37">
        <v>2425</v>
      </c>
      <c r="CL184" s="37">
        <v>2689</v>
      </c>
      <c r="CM184" s="37">
        <v>2319</v>
      </c>
      <c r="CN184" s="37">
        <v>2305</v>
      </c>
      <c r="CO184" s="37">
        <v>2269</v>
      </c>
      <c r="CP184" s="25">
        <v>2151</v>
      </c>
    </row>
    <row r="185" spans="2:94" x14ac:dyDescent="0.2">
      <c r="B185" s="25" t="str">
        <f t="shared" si="6"/>
      </c>
      <c r="C185" s="37" t="s">
        <v>80</v>
      </c>
      <c r="D185" s="37" t="s">
        <v>4</v>
      </c>
      <c r="E185" s="37">
        <v>712</v>
      </c>
      <c r="F185" s="37">
        <v>607</v>
      </c>
      <c r="G185" s="37">
        <v>610</v>
      </c>
      <c r="H185" s="37">
        <v>609</v>
      </c>
      <c r="I185" s="37">
        <v>563</v>
      </c>
      <c r="J185" s="37">
        <v>677</v>
      </c>
      <c r="K185" s="37">
        <v>618</v>
      </c>
      <c r="L185" s="37">
        <v>654</v>
      </c>
      <c r="M185" s="37">
        <v>639</v>
      </c>
      <c r="N185" s="37">
        <v>557</v>
      </c>
      <c r="O185" s="37">
        <v>543</v>
      </c>
      <c r="P185" s="37">
        <v>572</v>
      </c>
      <c r="Q185" s="37">
        <v>697</v>
      </c>
      <c r="R185" s="37">
        <v>692</v>
      </c>
      <c r="S185" s="37">
        <v>681</v>
      </c>
      <c r="T185" s="37">
        <v>769</v>
      </c>
      <c r="U185" s="37">
        <v>571</v>
      </c>
      <c r="V185" s="37">
        <v>543</v>
      </c>
      <c r="W185" s="37">
        <v>576</v>
      </c>
      <c r="X185" s="37">
        <v>660</v>
      </c>
      <c r="Y185" s="37">
        <v>703</v>
      </c>
      <c r="Z185" s="37">
        <v>624</v>
      </c>
      <c r="AA185" s="37">
        <v>740</v>
      </c>
      <c r="AB185" s="37">
        <v>847</v>
      </c>
      <c r="AC185" s="37">
        <v>641</v>
      </c>
      <c r="AD185" s="37">
        <v>636</v>
      </c>
      <c r="AE185" s="37">
        <v>610</v>
      </c>
      <c r="AF185" s="37">
        <v>702</v>
      </c>
      <c r="AG185" s="37">
        <v>741</v>
      </c>
      <c r="AH185" s="37">
        <v>629</v>
      </c>
      <c r="AI185" s="37">
        <v>616</v>
      </c>
      <c r="AJ185" s="37">
        <v>575</v>
      </c>
      <c r="AK185" s="37">
        <v>617</v>
      </c>
      <c r="AL185" s="37">
        <v>577</v>
      </c>
      <c r="AM185" s="37">
        <v>580</v>
      </c>
      <c r="AN185" s="37">
        <v>610</v>
      </c>
      <c r="AO185" s="37">
        <v>571</v>
      </c>
      <c r="AP185" s="37">
        <v>550</v>
      </c>
      <c r="AQ185" s="37">
        <v>591</v>
      </c>
      <c r="AR185" s="37">
        <v>562</v>
      </c>
      <c r="AS185" s="37">
        <v>719</v>
      </c>
      <c r="AT185" s="37">
        <v>794</v>
      </c>
      <c r="AU185" s="37">
        <v>710</v>
      </c>
      <c r="AV185" s="37">
        <v>651</v>
      </c>
      <c r="AW185" s="37">
        <v>549</v>
      </c>
      <c r="AX185" s="37">
        <v>577</v>
      </c>
      <c r="AY185" s="37">
        <v>623</v>
      </c>
      <c r="AZ185" s="37">
        <v>671</v>
      </c>
      <c r="BA185" s="37">
        <v>844</v>
      </c>
      <c r="BB185" s="37">
        <v>757</v>
      </c>
      <c r="BC185" s="37">
        <v>527</v>
      </c>
      <c r="BD185" s="37">
        <v>557</v>
      </c>
      <c r="BE185" s="37">
        <v>563</v>
      </c>
      <c r="BF185" s="37">
        <v>584</v>
      </c>
      <c r="BG185" s="37">
        <v>613</v>
      </c>
      <c r="BH185" s="37">
        <v>626</v>
      </c>
      <c r="BI185" s="37">
        <v>707</v>
      </c>
      <c r="BJ185" s="37">
        <v>567</v>
      </c>
      <c r="BK185" s="37">
        <v>601</v>
      </c>
      <c r="BL185" s="37">
        <v>583</v>
      </c>
      <c r="BM185" s="37">
        <v>521</v>
      </c>
      <c r="BN185" s="37">
        <v>547</v>
      </c>
      <c r="BO185" s="37">
        <v>622</v>
      </c>
      <c r="BP185" s="37">
        <v>584</v>
      </c>
      <c r="BQ185" s="37">
        <v>575</v>
      </c>
      <c r="BR185" s="37">
        <v>640</v>
      </c>
      <c r="BS185" s="37">
        <v>634</v>
      </c>
      <c r="BT185" s="37">
        <v>570</v>
      </c>
      <c r="BU185" s="37">
        <v>601</v>
      </c>
      <c r="BV185" s="37">
        <v>584</v>
      </c>
      <c r="BW185" s="37">
        <v>566</v>
      </c>
      <c r="BX185" s="37">
        <v>538</v>
      </c>
      <c r="BY185" s="37">
        <v>587</v>
      </c>
      <c r="BZ185" s="37">
        <v>663</v>
      </c>
      <c r="CA185" s="37">
        <v>536</v>
      </c>
      <c r="CB185" s="37">
        <v>574</v>
      </c>
      <c r="CC185" s="37">
        <v>640</v>
      </c>
      <c r="CD185" s="37">
        <v>712</v>
      </c>
      <c r="CE185" s="37">
        <v>698</v>
      </c>
      <c r="CF185" s="37">
        <v>641</v>
      </c>
      <c r="CG185" s="37">
        <v>662</v>
      </c>
      <c r="CH185" s="37">
        <v>602</v>
      </c>
      <c r="CI185" s="37">
        <v>607</v>
      </c>
      <c r="CJ185" s="37">
        <v>713</v>
      </c>
      <c r="CK185" s="37">
        <v>625</v>
      </c>
      <c r="CL185" s="37">
        <v>680</v>
      </c>
      <c r="CM185" s="37">
        <v>625</v>
      </c>
      <c r="CN185" s="37">
        <v>617</v>
      </c>
      <c r="CO185" s="37">
        <v>588</v>
      </c>
      <c r="CP185" s="25">
        <v>558</v>
      </c>
    </row>
    <row r="186" spans="2:94" x14ac:dyDescent="0.2">
      <c r="B186" s="25" t="str">
        <f t="shared" si="6"/>
      </c>
      <c r="C186" s="37" t="s">
        <v>81</v>
      </c>
      <c r="D186" s="37" t="s">
        <v>3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7">
        <v>0</v>
      </c>
      <c r="AP186" s="37">
        <v>0</v>
      </c>
      <c r="AQ186" s="37">
        <v>0</v>
      </c>
      <c r="AR186" s="37">
        <v>0</v>
      </c>
      <c r="AS186" s="37">
        <v>0</v>
      </c>
      <c r="AT186" s="37">
        <v>0</v>
      </c>
      <c r="AU186" s="37">
        <v>0</v>
      </c>
      <c r="AV186" s="37">
        <v>0</v>
      </c>
      <c r="AW186" s="37">
        <v>0</v>
      </c>
      <c r="AX186" s="37">
        <v>0</v>
      </c>
      <c r="AY186" s="37">
        <v>0</v>
      </c>
      <c r="AZ186" s="37">
        <v>0</v>
      </c>
      <c r="BA186" s="37">
        <v>0</v>
      </c>
      <c r="BB186" s="37">
        <v>0</v>
      </c>
      <c r="BC186" s="37">
        <v>0</v>
      </c>
      <c r="BD186" s="37">
        <v>0</v>
      </c>
      <c r="BE186" s="37">
        <v>0</v>
      </c>
      <c r="BF186" s="37">
        <v>0</v>
      </c>
      <c r="BG186" s="37">
        <v>0</v>
      </c>
      <c r="BH186" s="37">
        <v>0</v>
      </c>
      <c r="BI186" s="37">
        <v>0</v>
      </c>
      <c r="BJ186" s="37">
        <v>0</v>
      </c>
      <c r="BK186" s="37">
        <v>0</v>
      </c>
      <c r="BL186" s="37">
        <v>0</v>
      </c>
      <c r="BM186" s="37">
        <v>0</v>
      </c>
      <c r="BN186" s="37">
        <v>0</v>
      </c>
      <c r="BO186" s="37">
        <v>0</v>
      </c>
      <c r="BP186" s="37">
        <v>0</v>
      </c>
      <c r="BQ186" s="37">
        <v>0</v>
      </c>
      <c r="BR186" s="37">
        <v>0</v>
      </c>
      <c r="BS186" s="37">
        <v>0</v>
      </c>
      <c r="BT186" s="37">
        <v>0</v>
      </c>
      <c r="BU186" s="37">
        <v>0</v>
      </c>
      <c r="BV186" s="37">
        <v>0</v>
      </c>
      <c r="BW186" s="37">
        <v>0</v>
      </c>
      <c r="BX186" s="37">
        <v>0</v>
      </c>
      <c r="BY186" s="37">
        <v>0</v>
      </c>
      <c r="BZ186" s="37">
        <v>0</v>
      </c>
      <c r="CA186" s="37">
        <v>0</v>
      </c>
      <c r="CB186" s="3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37">
        <v>0</v>
      </c>
      <c r="CN186" s="37">
        <v>0</v>
      </c>
      <c r="CO186" s="37">
        <v>0</v>
      </c>
      <c r="CP186" s="25">
        <v>0</v>
      </c>
    </row>
    <row r="187" spans="2:94" x14ac:dyDescent="0.2">
      <c r="B187" s="25" t="str">
        <f t="shared" si="6"/>
      </c>
      <c r="C187" s="37" t="s">
        <v>81</v>
      </c>
      <c r="D187" s="37" t="s">
        <v>4</v>
      </c>
      <c r="E187" s="37">
        <v>371</v>
      </c>
      <c r="F187" s="37">
        <v>308</v>
      </c>
      <c r="G187" s="37">
        <v>164</v>
      </c>
      <c r="H187" s="37">
        <v>134</v>
      </c>
      <c r="I187" s="37">
        <v>151</v>
      </c>
      <c r="J187" s="37">
        <v>259</v>
      </c>
      <c r="K187" s="37">
        <v>219</v>
      </c>
      <c r="L187" s="37">
        <v>203</v>
      </c>
      <c r="M187" s="37">
        <v>218</v>
      </c>
      <c r="N187" s="37">
        <v>72</v>
      </c>
      <c r="O187" s="37">
        <v>106</v>
      </c>
      <c r="P187" s="37">
        <v>89</v>
      </c>
      <c r="Q187" s="37">
        <v>413</v>
      </c>
      <c r="R187" s="37">
        <v>321</v>
      </c>
      <c r="S187" s="37">
        <v>410</v>
      </c>
      <c r="T187" s="37">
        <v>249</v>
      </c>
      <c r="U187" s="37">
        <v>85</v>
      </c>
      <c r="V187" s="37">
        <v>74</v>
      </c>
      <c r="W187" s="37">
        <v>125</v>
      </c>
      <c r="X187" s="37">
        <v>202</v>
      </c>
      <c r="Y187" s="37">
        <v>237</v>
      </c>
      <c r="Z187" s="37">
        <v>251</v>
      </c>
      <c r="AA187" s="37">
        <v>366</v>
      </c>
      <c r="AB187" s="37">
        <v>143</v>
      </c>
      <c r="AC187" s="37">
        <v>112</v>
      </c>
      <c r="AD187" s="37">
        <v>91</v>
      </c>
      <c r="AE187" s="37">
        <v>128</v>
      </c>
      <c r="AF187" s="37">
        <v>553</v>
      </c>
      <c r="AG187" s="37">
        <v>373</v>
      </c>
      <c r="AH187" s="37">
        <v>381</v>
      </c>
      <c r="AI187" s="37">
        <v>123</v>
      </c>
      <c r="AJ187" s="37">
        <v>86</v>
      </c>
      <c r="AK187" s="37">
        <v>139</v>
      </c>
      <c r="AL187" s="37">
        <v>127</v>
      </c>
      <c r="AM187" s="37">
        <v>158</v>
      </c>
      <c r="AN187" s="37">
        <v>134</v>
      </c>
      <c r="AO187" s="37">
        <v>114</v>
      </c>
      <c r="AP187" s="37">
        <v>92</v>
      </c>
      <c r="AQ187" s="37">
        <v>108</v>
      </c>
      <c r="AR187" s="37">
        <v>128</v>
      </c>
      <c r="AS187" s="37">
        <v>255</v>
      </c>
      <c r="AT187" s="37">
        <v>327</v>
      </c>
      <c r="AU187" s="37">
        <v>206</v>
      </c>
      <c r="AV187" s="37">
        <v>134</v>
      </c>
      <c r="AW187" s="37">
        <v>99</v>
      </c>
      <c r="AX187" s="37">
        <v>97</v>
      </c>
      <c r="AY187" s="37">
        <v>155</v>
      </c>
      <c r="AZ187" s="37">
        <v>212</v>
      </c>
      <c r="BA187" s="37">
        <v>221</v>
      </c>
      <c r="BB187" s="37">
        <v>175</v>
      </c>
      <c r="BC187" s="37">
        <v>141</v>
      </c>
      <c r="BD187" s="37">
        <v>112</v>
      </c>
      <c r="BE187" s="37">
        <v>124</v>
      </c>
      <c r="BF187" s="37">
        <v>92</v>
      </c>
      <c r="BG187" s="37">
        <v>97</v>
      </c>
      <c r="BH187" s="37">
        <v>142</v>
      </c>
      <c r="BI187" s="37">
        <v>287</v>
      </c>
      <c r="BJ187" s="37">
        <v>98</v>
      </c>
      <c r="BK187" s="37">
        <v>103</v>
      </c>
      <c r="BL187" s="37">
        <v>84</v>
      </c>
      <c r="BM187" s="37">
        <v>75</v>
      </c>
      <c r="BN187" s="37">
        <v>94</v>
      </c>
      <c r="BO187" s="37">
        <v>210</v>
      </c>
      <c r="BP187" s="37">
        <v>536</v>
      </c>
      <c r="BQ187" s="37">
        <v>354</v>
      </c>
      <c r="BR187" s="37">
        <v>265</v>
      </c>
      <c r="BS187" s="37">
        <v>272</v>
      </c>
      <c r="BT187" s="37">
        <v>243</v>
      </c>
      <c r="BU187" s="37">
        <v>271</v>
      </c>
      <c r="BV187" s="37">
        <v>307</v>
      </c>
      <c r="BW187" s="37">
        <v>252</v>
      </c>
      <c r="BX187" s="37">
        <v>272</v>
      </c>
      <c r="BY187" s="37">
        <v>158</v>
      </c>
      <c r="BZ187" s="37">
        <v>173</v>
      </c>
      <c r="CA187" s="37">
        <v>107</v>
      </c>
      <c r="CB187" s="37">
        <v>105</v>
      </c>
      <c r="CC187" s="37">
        <v>145</v>
      </c>
      <c r="CD187" s="37">
        <v>214</v>
      </c>
      <c r="CE187" s="37">
        <v>131</v>
      </c>
      <c r="CF187" s="37">
        <v>206</v>
      </c>
      <c r="CG187" s="37">
        <v>176</v>
      </c>
      <c r="CH187" s="37">
        <v>153</v>
      </c>
      <c r="CI187" s="37">
        <v>138</v>
      </c>
      <c r="CJ187" s="37">
        <v>152</v>
      </c>
      <c r="CK187" s="37">
        <v>141</v>
      </c>
      <c r="CL187" s="37">
        <v>203</v>
      </c>
      <c r="CM187" s="37">
        <v>89</v>
      </c>
      <c r="CN187" s="37">
        <v>125</v>
      </c>
      <c r="CO187" s="37">
        <v>91</v>
      </c>
      <c r="CP187" s="25">
        <v>106</v>
      </c>
    </row>
    <row r="188" spans="2:94" x14ac:dyDescent="0.2">
      <c r="B188" s="25" t="str">
        <f t="shared" si="6"/>
      </c>
      <c r="C188" s="37" t="s">
        <v>82</v>
      </c>
      <c r="D188" s="37" t="s">
        <v>3</v>
      </c>
      <c r="E188" s="37"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  <c r="AI188" s="37">
        <v>0</v>
      </c>
      <c r="AJ188" s="37">
        <v>0</v>
      </c>
      <c r="AK188" s="37">
        <v>0</v>
      </c>
      <c r="AL188" s="37">
        <v>0</v>
      </c>
      <c r="AM188" s="37">
        <v>0</v>
      </c>
      <c r="AN188" s="37">
        <v>0</v>
      </c>
      <c r="AO188" s="37">
        <v>0</v>
      </c>
      <c r="AP188" s="37">
        <v>0</v>
      </c>
      <c r="AQ188" s="37">
        <v>0</v>
      </c>
      <c r="AR188" s="37">
        <v>0</v>
      </c>
      <c r="AS188" s="37">
        <v>0</v>
      </c>
      <c r="AT188" s="37">
        <v>0</v>
      </c>
      <c r="AU188" s="37">
        <v>0</v>
      </c>
      <c r="AV188" s="37">
        <v>0</v>
      </c>
      <c r="AW188" s="37">
        <v>0</v>
      </c>
      <c r="AX188" s="37">
        <v>0</v>
      </c>
      <c r="AY188" s="37">
        <v>0</v>
      </c>
      <c r="AZ188" s="37">
        <v>0</v>
      </c>
      <c r="BA188" s="37">
        <v>0</v>
      </c>
      <c r="BB188" s="37">
        <v>0</v>
      </c>
      <c r="BC188" s="37">
        <v>0</v>
      </c>
      <c r="BD188" s="37">
        <v>0</v>
      </c>
      <c r="BE188" s="37">
        <v>0</v>
      </c>
      <c r="BF188" s="37">
        <v>0</v>
      </c>
      <c r="BG188" s="37">
        <v>0</v>
      </c>
      <c r="BH188" s="37">
        <v>0</v>
      </c>
      <c r="BI188" s="37">
        <v>0</v>
      </c>
      <c r="BJ188" s="37">
        <v>0</v>
      </c>
      <c r="BK188" s="37">
        <v>0</v>
      </c>
      <c r="BL188" s="37">
        <v>0</v>
      </c>
      <c r="BM188" s="37">
        <v>0</v>
      </c>
      <c r="BN188" s="37">
        <v>0</v>
      </c>
      <c r="BO188" s="37">
        <v>0</v>
      </c>
      <c r="BP188" s="37">
        <v>0</v>
      </c>
      <c r="BQ188" s="37">
        <v>0</v>
      </c>
      <c r="BR188" s="37">
        <v>0</v>
      </c>
      <c r="BS188" s="37">
        <v>0</v>
      </c>
      <c r="BT188" s="37">
        <v>0</v>
      </c>
      <c r="BU188" s="37">
        <v>0</v>
      </c>
      <c r="BV188" s="37">
        <v>0</v>
      </c>
      <c r="BW188" s="37">
        <v>0</v>
      </c>
      <c r="BX188" s="37">
        <v>0</v>
      </c>
      <c r="BY188" s="37">
        <v>0</v>
      </c>
      <c r="BZ188" s="37">
        <v>0</v>
      </c>
      <c r="CA188" s="37">
        <v>0</v>
      </c>
      <c r="CB188" s="37">
        <v>0</v>
      </c>
      <c r="CC188" s="37">
        <v>0</v>
      </c>
      <c r="CD188" s="37">
        <v>0</v>
      </c>
      <c r="CE188" s="37">
        <v>0</v>
      </c>
      <c r="CF188" s="37">
        <v>0</v>
      </c>
      <c r="CG188" s="37">
        <v>0</v>
      </c>
      <c r="CH188" s="37">
        <v>0</v>
      </c>
      <c r="CI188" s="37">
        <v>0</v>
      </c>
      <c r="CJ188" s="37">
        <v>0</v>
      </c>
      <c r="CK188" s="37">
        <v>0</v>
      </c>
      <c r="CL188" s="37">
        <v>0</v>
      </c>
      <c r="CM188" s="37">
        <v>0</v>
      </c>
      <c r="CN188" s="37">
        <v>0</v>
      </c>
      <c r="CO188" s="37">
        <v>0</v>
      </c>
      <c r="CP188" s="25">
        <v>0</v>
      </c>
    </row>
    <row r="189" spans="2:94" x14ac:dyDescent="0.2">
      <c r="B189" s="25" t="str">
        <f t="shared" si="6"/>
      </c>
      <c r="C189" s="37" t="s">
        <v>82</v>
      </c>
      <c r="D189" s="37" t="s">
        <v>4</v>
      </c>
      <c r="E189" s="37">
        <v>7</v>
      </c>
      <c r="F189" s="37">
        <v>5</v>
      </c>
      <c r="G189" s="37">
        <v>7</v>
      </c>
      <c r="H189" s="37">
        <v>1</v>
      </c>
      <c r="I189" s="37">
        <v>4</v>
      </c>
      <c r="J189" s="37">
        <v>4</v>
      </c>
      <c r="K189" s="37">
        <v>1</v>
      </c>
      <c r="L189" s="37">
        <v>4</v>
      </c>
      <c r="M189" s="37">
        <v>5</v>
      </c>
      <c r="N189" s="37">
        <v>4</v>
      </c>
      <c r="O189" s="37">
        <v>5</v>
      </c>
      <c r="P189" s="37">
        <v>3</v>
      </c>
      <c r="Q189" s="37">
        <v>5</v>
      </c>
      <c r="R189" s="37">
        <v>6</v>
      </c>
      <c r="S189" s="37">
        <v>1</v>
      </c>
      <c r="T189" s="37">
        <v>3</v>
      </c>
      <c r="U189" s="37">
        <v>1</v>
      </c>
      <c r="V189" s="37">
        <v>0</v>
      </c>
      <c r="W189" s="37">
        <v>1</v>
      </c>
      <c r="X189" s="37">
        <v>4</v>
      </c>
      <c r="Y189" s="37">
        <v>3</v>
      </c>
      <c r="Z189" s="37">
        <v>1</v>
      </c>
      <c r="AA189" s="37">
        <v>5</v>
      </c>
      <c r="AB189" s="37">
        <v>49</v>
      </c>
      <c r="AC189" s="37">
        <v>40</v>
      </c>
      <c r="AD189" s="37">
        <v>12</v>
      </c>
      <c r="AE189" s="37">
        <v>8</v>
      </c>
      <c r="AF189" s="37">
        <v>7</v>
      </c>
      <c r="AG189" s="37">
        <v>3</v>
      </c>
      <c r="AH189" s="37">
        <v>5</v>
      </c>
      <c r="AI189" s="37">
        <v>9</v>
      </c>
      <c r="AJ189" s="37">
        <v>1</v>
      </c>
      <c r="AK189" s="37">
        <v>7</v>
      </c>
      <c r="AL189" s="37">
        <v>6</v>
      </c>
      <c r="AM189" s="37">
        <v>4</v>
      </c>
      <c r="AN189" s="37">
        <v>1</v>
      </c>
      <c r="AO189" s="37">
        <v>5</v>
      </c>
      <c r="AP189" s="37">
        <v>6</v>
      </c>
      <c r="AQ189" s="37">
        <v>10</v>
      </c>
      <c r="AR189" s="37">
        <v>3</v>
      </c>
      <c r="AS189" s="37">
        <v>4</v>
      </c>
      <c r="AT189" s="37">
        <v>5</v>
      </c>
      <c r="AU189" s="37">
        <v>3</v>
      </c>
      <c r="AV189" s="37">
        <v>5</v>
      </c>
      <c r="AW189" s="37">
        <v>3</v>
      </c>
      <c r="AX189" s="37">
        <v>3</v>
      </c>
      <c r="AY189" s="37">
        <v>2</v>
      </c>
      <c r="AZ189" s="37">
        <v>2</v>
      </c>
      <c r="BA189" s="37">
        <v>4</v>
      </c>
      <c r="BB189" s="37">
        <v>6</v>
      </c>
      <c r="BC189" s="37">
        <v>7</v>
      </c>
      <c r="BD189" s="37">
        <v>1</v>
      </c>
      <c r="BE189" s="37">
        <v>4</v>
      </c>
      <c r="BF189" s="37">
        <v>2</v>
      </c>
      <c r="BG189" s="37">
        <v>4</v>
      </c>
      <c r="BH189" s="37">
        <v>3</v>
      </c>
      <c r="BI189" s="37">
        <v>4</v>
      </c>
      <c r="BJ189" s="37">
        <v>2</v>
      </c>
      <c r="BK189" s="37">
        <v>6</v>
      </c>
      <c r="BL189" s="37">
        <v>3</v>
      </c>
      <c r="BM189" s="37">
        <v>4</v>
      </c>
      <c r="BN189" s="37">
        <v>3</v>
      </c>
      <c r="BO189" s="37">
        <v>10</v>
      </c>
      <c r="BP189" s="37">
        <v>9</v>
      </c>
      <c r="BQ189" s="37">
        <v>1</v>
      </c>
      <c r="BR189" s="37">
        <v>4</v>
      </c>
      <c r="BS189" s="37">
        <v>7</v>
      </c>
      <c r="BT189" s="37">
        <v>6</v>
      </c>
      <c r="BU189" s="37">
        <v>5</v>
      </c>
      <c r="BV189" s="37">
        <v>2</v>
      </c>
      <c r="BW189" s="37">
        <v>2</v>
      </c>
      <c r="BX189" s="37">
        <v>3</v>
      </c>
      <c r="BY189" s="37">
        <v>2</v>
      </c>
      <c r="BZ189" s="37">
        <v>5</v>
      </c>
      <c r="CA189" s="37">
        <v>11</v>
      </c>
      <c r="CB189" s="37">
        <v>2</v>
      </c>
      <c r="CC189" s="37">
        <v>2</v>
      </c>
      <c r="CD189" s="37">
        <v>8</v>
      </c>
      <c r="CE189" s="37">
        <v>4</v>
      </c>
      <c r="CF189" s="37">
        <v>2</v>
      </c>
      <c r="CG189" s="37">
        <v>5</v>
      </c>
      <c r="CH189" s="37">
        <v>0</v>
      </c>
      <c r="CI189" s="37">
        <v>0</v>
      </c>
      <c r="CJ189" s="37">
        <v>5</v>
      </c>
      <c r="CK189" s="37">
        <v>2</v>
      </c>
      <c r="CL189" s="37">
        <v>3</v>
      </c>
      <c r="CM189" s="37">
        <v>3</v>
      </c>
      <c r="CN189" s="37">
        <v>4</v>
      </c>
      <c r="CO189" s="37">
        <v>4</v>
      </c>
      <c r="CP189" s="25">
        <v>4</v>
      </c>
    </row>
    <row r="190" spans="2:94" x14ac:dyDescent="0.2">
      <c r="B190" s="25" t="str">
        <f t="shared" si="6"/>
      </c>
      <c r="C190" s="37" t="s">
        <v>83</v>
      </c>
      <c r="D190" s="37" t="s">
        <v>3</v>
      </c>
      <c r="E190" s="37">
        <v>0</v>
      </c>
      <c r="F190" s="37">
        <v>0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0</v>
      </c>
      <c r="S190" s="37">
        <v>0</v>
      </c>
      <c r="T190" s="37">
        <v>0</v>
      </c>
      <c r="U190" s="37">
        <v>0</v>
      </c>
      <c r="V190" s="37">
        <v>0</v>
      </c>
      <c r="W190" s="37">
        <v>0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>
        <v>0</v>
      </c>
      <c r="AE190" s="37">
        <v>0</v>
      </c>
      <c r="AF190" s="37">
        <v>0</v>
      </c>
      <c r="AG190" s="37">
        <v>0</v>
      </c>
      <c r="AH190" s="37">
        <v>0</v>
      </c>
      <c r="AI190" s="37">
        <v>0</v>
      </c>
      <c r="AJ190" s="37">
        <v>0</v>
      </c>
      <c r="AK190" s="37">
        <v>0</v>
      </c>
      <c r="AL190" s="37">
        <v>0</v>
      </c>
      <c r="AM190" s="37">
        <v>0</v>
      </c>
      <c r="AN190" s="37">
        <v>0</v>
      </c>
      <c r="AO190" s="37">
        <v>0</v>
      </c>
      <c r="AP190" s="37">
        <v>0</v>
      </c>
      <c r="AQ190" s="37">
        <v>0</v>
      </c>
      <c r="AR190" s="37">
        <v>0</v>
      </c>
      <c r="AS190" s="37">
        <v>0</v>
      </c>
      <c r="AT190" s="37">
        <v>0</v>
      </c>
      <c r="AU190" s="37">
        <v>0</v>
      </c>
      <c r="AV190" s="37">
        <v>0</v>
      </c>
      <c r="AW190" s="37">
        <v>0</v>
      </c>
      <c r="AX190" s="37">
        <v>0</v>
      </c>
      <c r="AY190" s="37">
        <v>0</v>
      </c>
      <c r="AZ190" s="37">
        <v>0</v>
      </c>
      <c r="BA190" s="37">
        <v>0</v>
      </c>
      <c r="BB190" s="37">
        <v>0</v>
      </c>
      <c r="BC190" s="37">
        <v>0</v>
      </c>
      <c r="BD190" s="37">
        <v>0</v>
      </c>
      <c r="BE190" s="37">
        <v>0</v>
      </c>
      <c r="BF190" s="37">
        <v>0</v>
      </c>
      <c r="BG190" s="37">
        <v>0</v>
      </c>
      <c r="BH190" s="37">
        <v>0</v>
      </c>
      <c r="BI190" s="37">
        <v>0</v>
      </c>
      <c r="BJ190" s="37">
        <v>0</v>
      </c>
      <c r="BK190" s="37">
        <v>0</v>
      </c>
      <c r="BL190" s="37">
        <v>0</v>
      </c>
      <c r="BM190" s="37">
        <v>0</v>
      </c>
      <c r="BN190" s="37">
        <v>0</v>
      </c>
      <c r="BO190" s="37">
        <v>0</v>
      </c>
      <c r="BP190" s="37">
        <v>0</v>
      </c>
      <c r="BQ190" s="37">
        <v>0</v>
      </c>
      <c r="BR190" s="37">
        <v>0</v>
      </c>
      <c r="BS190" s="37">
        <v>0</v>
      </c>
      <c r="BT190" s="37">
        <v>0</v>
      </c>
      <c r="BU190" s="37">
        <v>0</v>
      </c>
      <c r="BV190" s="37">
        <v>0</v>
      </c>
      <c r="BW190" s="37">
        <v>0</v>
      </c>
      <c r="BX190" s="37">
        <v>0</v>
      </c>
      <c r="BY190" s="37">
        <v>0</v>
      </c>
      <c r="BZ190" s="37">
        <v>0</v>
      </c>
      <c r="CA190" s="37">
        <v>0</v>
      </c>
      <c r="CB190" s="37">
        <v>0</v>
      </c>
      <c r="CC190" s="37">
        <v>0</v>
      </c>
      <c r="CD190" s="37">
        <v>0</v>
      </c>
      <c r="CE190" s="37">
        <v>0</v>
      </c>
      <c r="CF190" s="37">
        <v>0</v>
      </c>
      <c r="CG190" s="37">
        <v>0</v>
      </c>
      <c r="CH190" s="37">
        <v>0</v>
      </c>
      <c r="CI190" s="37">
        <v>0</v>
      </c>
      <c r="CJ190" s="37">
        <v>0</v>
      </c>
      <c r="CK190" s="37">
        <v>0</v>
      </c>
      <c r="CL190" s="37">
        <v>0</v>
      </c>
      <c r="CM190" s="37">
        <v>0</v>
      </c>
      <c r="CN190" s="37">
        <v>0</v>
      </c>
      <c r="CO190" s="37">
        <v>0</v>
      </c>
      <c r="CP190" s="25">
        <v>0</v>
      </c>
    </row>
    <row r="191" spans="2:94" x14ac:dyDescent="0.2">
      <c r="B191" s="25" t="str">
        <f t="shared" si="6"/>
      </c>
      <c r="C191" s="37" t="s">
        <v>83</v>
      </c>
      <c r="D191" s="37" t="s">
        <v>4</v>
      </c>
      <c r="E191" s="37">
        <v>24</v>
      </c>
      <c r="F191" s="37">
        <v>12</v>
      </c>
      <c r="G191" s="37">
        <v>13</v>
      </c>
      <c r="H191" s="37">
        <v>17</v>
      </c>
      <c r="I191" s="37">
        <v>9</v>
      </c>
      <c r="J191" s="37">
        <v>18</v>
      </c>
      <c r="K191" s="37">
        <v>18</v>
      </c>
      <c r="L191" s="37">
        <v>19</v>
      </c>
      <c r="M191" s="37">
        <v>25</v>
      </c>
      <c r="N191" s="37">
        <v>15</v>
      </c>
      <c r="O191" s="37">
        <v>13</v>
      </c>
      <c r="P191" s="37">
        <v>20</v>
      </c>
      <c r="Q191" s="37">
        <v>8</v>
      </c>
      <c r="R191" s="37">
        <v>24</v>
      </c>
      <c r="S191" s="37">
        <v>31</v>
      </c>
      <c r="T191" s="37">
        <v>32</v>
      </c>
      <c r="U191" s="37">
        <v>16</v>
      </c>
      <c r="V191" s="37">
        <v>17</v>
      </c>
      <c r="W191" s="37">
        <v>20</v>
      </c>
      <c r="X191" s="37">
        <v>16</v>
      </c>
      <c r="Y191" s="37">
        <v>19</v>
      </c>
      <c r="Z191" s="37">
        <v>21</v>
      </c>
      <c r="AA191" s="37">
        <v>25</v>
      </c>
      <c r="AB191" s="37">
        <v>18</v>
      </c>
      <c r="AC191" s="37">
        <v>15</v>
      </c>
      <c r="AD191" s="37">
        <v>8</v>
      </c>
      <c r="AE191" s="37">
        <v>17</v>
      </c>
      <c r="AF191" s="37">
        <v>20</v>
      </c>
      <c r="AG191" s="37">
        <v>15</v>
      </c>
      <c r="AH191" s="37">
        <v>25</v>
      </c>
      <c r="AI191" s="37">
        <v>11</v>
      </c>
      <c r="AJ191" s="37">
        <v>14</v>
      </c>
      <c r="AK191" s="37">
        <v>13</v>
      </c>
      <c r="AL191" s="37">
        <v>10</v>
      </c>
      <c r="AM191" s="37">
        <v>5</v>
      </c>
      <c r="AN191" s="37">
        <v>8</v>
      </c>
      <c r="AO191" s="37">
        <v>13</v>
      </c>
      <c r="AP191" s="37">
        <v>11</v>
      </c>
      <c r="AQ191" s="37">
        <v>13</v>
      </c>
      <c r="AR191" s="37">
        <v>16</v>
      </c>
      <c r="AS191" s="37">
        <v>18</v>
      </c>
      <c r="AT191" s="37">
        <v>31</v>
      </c>
      <c r="AU191" s="37">
        <v>18</v>
      </c>
      <c r="AV191" s="37">
        <v>19</v>
      </c>
      <c r="AW191" s="37">
        <v>11</v>
      </c>
      <c r="AX191" s="37">
        <v>15</v>
      </c>
      <c r="AY191" s="37">
        <v>11</v>
      </c>
      <c r="AZ191" s="37">
        <v>14</v>
      </c>
      <c r="BA191" s="37">
        <v>12</v>
      </c>
      <c r="BB191" s="37">
        <v>15</v>
      </c>
      <c r="BC191" s="37">
        <v>13</v>
      </c>
      <c r="BD191" s="37">
        <v>13</v>
      </c>
      <c r="BE191" s="37">
        <v>16</v>
      </c>
      <c r="BF191" s="37">
        <v>18</v>
      </c>
      <c r="BG191" s="37">
        <v>11</v>
      </c>
      <c r="BH191" s="37">
        <v>25</v>
      </c>
      <c r="BI191" s="37">
        <v>2</v>
      </c>
      <c r="BJ191" s="37">
        <v>0</v>
      </c>
      <c r="BK191" s="37">
        <v>0</v>
      </c>
      <c r="BL191" s="37">
        <v>0</v>
      </c>
      <c r="BM191" s="37">
        <v>3</v>
      </c>
      <c r="BN191" s="37">
        <v>15</v>
      </c>
      <c r="BO191" s="37">
        <v>24</v>
      </c>
      <c r="BP191" s="37">
        <v>20</v>
      </c>
      <c r="BQ191" s="37">
        <v>27</v>
      </c>
      <c r="BR191" s="37">
        <v>16</v>
      </c>
      <c r="BS191" s="37">
        <v>12</v>
      </c>
      <c r="BT191" s="37">
        <v>9</v>
      </c>
      <c r="BU191" s="37">
        <v>23</v>
      </c>
      <c r="BV191" s="37">
        <v>13</v>
      </c>
      <c r="BW191" s="37">
        <v>14</v>
      </c>
      <c r="BX191" s="37">
        <v>19</v>
      </c>
      <c r="BY191" s="37">
        <v>11</v>
      </c>
      <c r="BZ191" s="37">
        <v>12</v>
      </c>
      <c r="CA191" s="37">
        <v>13</v>
      </c>
      <c r="CB191" s="37">
        <v>20</v>
      </c>
      <c r="CC191" s="37">
        <v>18</v>
      </c>
      <c r="CD191" s="37">
        <v>15</v>
      </c>
      <c r="CE191" s="37">
        <v>26</v>
      </c>
      <c r="CF191" s="37">
        <v>10</v>
      </c>
      <c r="CG191" s="37">
        <v>11</v>
      </c>
      <c r="CH191" s="37">
        <v>14</v>
      </c>
      <c r="CI191" s="37">
        <v>12</v>
      </c>
      <c r="CJ191" s="37">
        <v>10</v>
      </c>
      <c r="CK191" s="37">
        <v>21</v>
      </c>
      <c r="CL191" s="37">
        <v>22</v>
      </c>
      <c r="CM191" s="37">
        <v>15</v>
      </c>
      <c r="CN191" s="37">
        <v>18</v>
      </c>
      <c r="CO191" s="37">
        <v>15</v>
      </c>
      <c r="CP191" s="25">
        <v>14</v>
      </c>
    </row>
    <row r="192" spans="2:94" x14ac:dyDescent="0.2">
      <c r="B192" s="25" t="str">
        <f t="shared" si="6"/>
      </c>
      <c r="C192" s="25" t="s">
        <v>84</v>
      </c>
      <c r="D192" s="25" t="s">
        <v>3</v>
      </c>
      <c r="E192" s="25">
        <v>774</v>
      </c>
      <c r="F192" s="25">
        <v>755</v>
      </c>
      <c r="G192" s="25">
        <v>761</v>
      </c>
      <c r="H192" s="25">
        <v>709</v>
      </c>
      <c r="I192" s="25">
        <v>709</v>
      </c>
      <c r="J192" s="25">
        <v>742</v>
      </c>
      <c r="K192" s="25">
        <v>735</v>
      </c>
      <c r="L192" s="25">
        <v>775</v>
      </c>
      <c r="M192" s="25">
        <v>777</v>
      </c>
      <c r="N192" s="25">
        <v>655</v>
      </c>
      <c r="O192" s="25">
        <v>664</v>
      </c>
      <c r="P192" s="25">
        <v>643</v>
      </c>
      <c r="Q192" s="25">
        <v>833</v>
      </c>
      <c r="R192" s="25">
        <v>780</v>
      </c>
      <c r="S192" s="25">
        <v>785</v>
      </c>
      <c r="T192" s="25">
        <v>850</v>
      </c>
      <c r="U192" s="25">
        <v>710</v>
      </c>
      <c r="V192" s="25">
        <v>633</v>
      </c>
      <c r="W192" s="25">
        <v>683</v>
      </c>
      <c r="X192" s="25">
        <v>697</v>
      </c>
      <c r="Y192" s="25">
        <v>788</v>
      </c>
      <c r="Z192" s="25">
        <v>753</v>
      </c>
      <c r="AA192" s="25">
        <v>787</v>
      </c>
      <c r="AB192" s="25">
        <v>1213</v>
      </c>
      <c r="AC192" s="25">
        <v>921</v>
      </c>
      <c r="AD192" s="25">
        <v>804</v>
      </c>
      <c r="AE192" s="25">
        <v>751</v>
      </c>
      <c r="AF192" s="25">
        <v>861</v>
      </c>
      <c r="AG192" s="25">
        <v>891</v>
      </c>
      <c r="AH192" s="25">
        <v>783</v>
      </c>
      <c r="AI192" s="25">
        <v>710</v>
      </c>
      <c r="AJ192" s="25">
        <v>729</v>
      </c>
      <c r="AK192" s="25">
        <v>730</v>
      </c>
      <c r="AL192" s="25">
        <v>757</v>
      </c>
      <c r="AM192" s="25">
        <v>701</v>
      </c>
      <c r="AN192" s="25">
        <v>611</v>
      </c>
      <c r="AO192" s="25">
        <v>745</v>
      </c>
      <c r="AP192" s="25">
        <v>735</v>
      </c>
      <c r="AQ192" s="25">
        <v>758</v>
      </c>
      <c r="AR192" s="25">
        <v>720</v>
      </c>
      <c r="AS192" s="25">
        <v>801</v>
      </c>
      <c r="AT192" s="25">
        <v>902</v>
      </c>
      <c r="AU192" s="25">
        <v>856</v>
      </c>
      <c r="AV192" s="25">
        <v>817</v>
      </c>
      <c r="AW192" s="25">
        <v>664</v>
      </c>
      <c r="AX192" s="25">
        <v>687</v>
      </c>
      <c r="AY192" s="25">
        <v>794</v>
      </c>
      <c r="AZ192" s="25">
        <v>797</v>
      </c>
      <c r="BA192" s="25">
        <v>955</v>
      </c>
      <c r="BB192" s="25">
        <v>914</v>
      </c>
      <c r="BC192" s="25">
        <v>693</v>
      </c>
      <c r="BD192" s="25">
        <v>704</v>
      </c>
      <c r="BE192" s="25">
        <v>744</v>
      </c>
      <c r="BF192" s="25">
        <v>661</v>
      </c>
      <c r="BG192" s="25">
        <v>882</v>
      </c>
      <c r="BH192" s="25">
        <v>876</v>
      </c>
      <c r="BI192" s="25">
        <v>868</v>
      </c>
      <c r="BJ192" s="25">
        <v>720</v>
      </c>
      <c r="BK192" s="25">
        <v>778</v>
      </c>
      <c r="BL192" s="25">
        <v>736</v>
      </c>
      <c r="BM192" s="25">
        <v>733</v>
      </c>
      <c r="BN192" s="25">
        <v>737</v>
      </c>
      <c r="BO192" s="25">
        <v>715</v>
      </c>
      <c r="BP192" s="25">
        <v>754</v>
      </c>
      <c r="BQ192" s="25">
        <v>789</v>
      </c>
      <c r="BR192" s="25">
        <v>857</v>
      </c>
      <c r="BS192" s="25">
        <v>827</v>
      </c>
      <c r="BT192" s="25">
        <v>736</v>
      </c>
      <c r="BU192" s="25">
        <v>825</v>
      </c>
      <c r="BV192" s="25">
        <v>770</v>
      </c>
      <c r="BW192" s="25">
        <v>716</v>
      </c>
      <c r="BX192" s="25">
        <v>718</v>
      </c>
      <c r="BY192" s="25">
        <v>734</v>
      </c>
      <c r="BZ192" s="25">
        <v>809</v>
      </c>
      <c r="CA192" s="25">
        <v>731</v>
      </c>
      <c r="CB192" s="25">
        <v>773</v>
      </c>
      <c r="CC192" s="25">
        <v>717</v>
      </c>
      <c r="CD192" s="25">
        <v>836</v>
      </c>
      <c r="CE192" s="25">
        <v>899</v>
      </c>
      <c r="CF192" s="25">
        <v>819</v>
      </c>
      <c r="CG192" s="25">
        <v>865</v>
      </c>
      <c r="CH192" s="25">
        <v>781</v>
      </c>
      <c r="CI192" s="25">
        <v>770</v>
      </c>
      <c r="CJ192" s="25">
        <v>912</v>
      </c>
      <c r="CK192" s="25">
        <v>780</v>
      </c>
      <c r="CL192" s="25">
        <v>911</v>
      </c>
      <c r="CM192" s="25">
        <v>706</v>
      </c>
      <c r="CN192" s="25">
        <v>712</v>
      </c>
      <c r="CO192" s="25">
        <v>761</v>
      </c>
      <c r="CP192" s="25">
        <v>697</v>
      </c>
    </row>
    <row r="193" spans="2:94" x14ac:dyDescent="0.2">
      <c r="B193" s="25" t="str">
        <f t="shared" si="6"/>
      </c>
      <c r="C193" s="25" t="s">
        <v>84</v>
      </c>
      <c r="D193" s="25" t="s">
        <v>4</v>
      </c>
      <c r="E193" s="25">
        <v>266</v>
      </c>
      <c r="F193" s="25">
        <v>209</v>
      </c>
      <c r="G193" s="25">
        <v>256</v>
      </c>
      <c r="H193" s="25">
        <v>212</v>
      </c>
      <c r="I193" s="25">
        <v>192</v>
      </c>
      <c r="J193" s="25">
        <v>240</v>
      </c>
      <c r="K193" s="25">
        <v>205</v>
      </c>
      <c r="L193" s="25">
        <v>261</v>
      </c>
      <c r="M193" s="25">
        <v>243</v>
      </c>
      <c r="N193" s="25">
        <v>203</v>
      </c>
      <c r="O193" s="25">
        <v>214</v>
      </c>
      <c r="P193" s="25">
        <v>208</v>
      </c>
      <c r="Q193" s="25">
        <v>240</v>
      </c>
      <c r="R193" s="25">
        <v>243</v>
      </c>
      <c r="S193" s="25">
        <v>254</v>
      </c>
      <c r="T193" s="25">
        <v>280</v>
      </c>
      <c r="U193" s="25">
        <v>209</v>
      </c>
      <c r="V193" s="25">
        <v>190</v>
      </c>
      <c r="W193" s="25">
        <v>210</v>
      </c>
      <c r="X193" s="25">
        <v>239</v>
      </c>
      <c r="Y193" s="25">
        <v>246</v>
      </c>
      <c r="Z193" s="25">
        <v>233</v>
      </c>
      <c r="AA193" s="25">
        <v>234</v>
      </c>
      <c r="AB193" s="25">
        <v>342</v>
      </c>
      <c r="AC193" s="25">
        <v>226</v>
      </c>
      <c r="AD193" s="25">
        <v>228</v>
      </c>
      <c r="AE193" s="25">
        <v>207</v>
      </c>
      <c r="AF193" s="25">
        <v>253</v>
      </c>
      <c r="AG193" s="25">
        <v>291</v>
      </c>
      <c r="AH193" s="25">
        <v>217</v>
      </c>
      <c r="AI193" s="25">
        <v>234</v>
      </c>
      <c r="AJ193" s="25">
        <v>203</v>
      </c>
      <c r="AK193" s="25">
        <v>241</v>
      </c>
      <c r="AL193" s="25">
        <v>219</v>
      </c>
      <c r="AM193" s="25">
        <v>204</v>
      </c>
      <c r="AN193" s="25">
        <v>211</v>
      </c>
      <c r="AO193" s="25">
        <v>229</v>
      </c>
      <c r="AP193" s="25">
        <v>209</v>
      </c>
      <c r="AQ193" s="25">
        <v>190</v>
      </c>
      <c r="AR193" s="25">
        <v>196</v>
      </c>
      <c r="AS193" s="25">
        <v>204</v>
      </c>
      <c r="AT193" s="25">
        <v>148</v>
      </c>
      <c r="AU193" s="25">
        <v>156</v>
      </c>
      <c r="AV193" s="25">
        <v>121</v>
      </c>
      <c r="AW193" s="25">
        <v>107</v>
      </c>
      <c r="AX193" s="25">
        <v>134</v>
      </c>
      <c r="AY193" s="25">
        <v>120</v>
      </c>
      <c r="AZ193" s="25">
        <v>139</v>
      </c>
      <c r="BA193" s="25">
        <v>153</v>
      </c>
      <c r="BB193" s="25">
        <v>151</v>
      </c>
      <c r="BC193" s="25">
        <v>100</v>
      </c>
      <c r="BD193" s="25">
        <v>111</v>
      </c>
      <c r="BE193" s="25">
        <v>112</v>
      </c>
      <c r="BF193" s="25">
        <v>126</v>
      </c>
      <c r="BG193" s="25">
        <v>141</v>
      </c>
      <c r="BH193" s="25">
        <v>171</v>
      </c>
      <c r="BI193" s="25">
        <v>231</v>
      </c>
      <c r="BJ193" s="25">
        <v>181</v>
      </c>
      <c r="BK193" s="25">
        <v>204</v>
      </c>
      <c r="BL193" s="25">
        <v>196</v>
      </c>
      <c r="BM193" s="25">
        <v>171</v>
      </c>
      <c r="BN193" s="25">
        <v>196</v>
      </c>
      <c r="BO193" s="25">
        <v>219</v>
      </c>
      <c r="BP193" s="25">
        <v>213</v>
      </c>
      <c r="BQ193" s="25">
        <v>211</v>
      </c>
      <c r="BR193" s="25">
        <v>241</v>
      </c>
      <c r="BS193" s="25">
        <v>247</v>
      </c>
      <c r="BT193" s="25">
        <v>209</v>
      </c>
      <c r="BU193" s="25">
        <v>220</v>
      </c>
      <c r="BV193" s="25">
        <v>224</v>
      </c>
      <c r="BW193" s="25">
        <v>195</v>
      </c>
      <c r="BX193" s="25">
        <v>202</v>
      </c>
      <c r="BY193" s="25">
        <v>221</v>
      </c>
      <c r="BZ193" s="25">
        <v>241</v>
      </c>
      <c r="CA193" s="25">
        <v>223</v>
      </c>
      <c r="CB193" s="25">
        <v>222</v>
      </c>
      <c r="CC193" s="25">
        <v>234</v>
      </c>
      <c r="CD193" s="25">
        <v>249</v>
      </c>
      <c r="CE193" s="25">
        <v>255</v>
      </c>
      <c r="CF193" s="25">
        <v>228</v>
      </c>
      <c r="CG193" s="25">
        <v>234</v>
      </c>
      <c r="CH193" s="25">
        <v>252</v>
      </c>
      <c r="CI193" s="25">
        <v>211</v>
      </c>
      <c r="CJ193" s="25">
        <v>243</v>
      </c>
      <c r="CK193" s="25">
        <v>231</v>
      </c>
      <c r="CL193" s="25">
        <v>256</v>
      </c>
      <c r="CM193" s="25">
        <v>217</v>
      </c>
      <c r="CN193" s="25">
        <v>222</v>
      </c>
      <c r="CO193" s="25">
        <v>217</v>
      </c>
      <c r="CP193" s="25">
        <v>207</v>
      </c>
    </row>
    <row r="194" spans="2:94" x14ac:dyDescent="0.2">
      <c r="B194" s="25" t="str">
        <f t="shared" si="6"/>
      </c>
      <c r="C194" s="25" t="s">
        <v>85</v>
      </c>
      <c r="D194" s="25" t="s">
        <v>3</v>
      </c>
      <c r="E194" s="25">
        <v>671</v>
      </c>
      <c r="F194" s="25">
        <v>619</v>
      </c>
      <c r="G194" s="25">
        <v>665</v>
      </c>
      <c r="H194" s="25">
        <v>698</v>
      </c>
      <c r="I194" s="25">
        <v>604</v>
      </c>
      <c r="J194" s="25">
        <v>612</v>
      </c>
      <c r="K194" s="25">
        <v>681</v>
      </c>
      <c r="L194" s="25">
        <v>611</v>
      </c>
      <c r="M194" s="25">
        <v>614</v>
      </c>
      <c r="N194" s="25">
        <v>600</v>
      </c>
      <c r="O194" s="25">
        <v>669</v>
      </c>
      <c r="P194" s="25">
        <v>584</v>
      </c>
      <c r="Q194" s="25">
        <v>619</v>
      </c>
      <c r="R194" s="25">
        <v>679</v>
      </c>
      <c r="S194" s="25">
        <v>610</v>
      </c>
      <c r="T194" s="25">
        <v>638</v>
      </c>
      <c r="U194" s="25">
        <v>699</v>
      </c>
      <c r="V194" s="25">
        <v>633</v>
      </c>
      <c r="W194" s="25">
        <v>636</v>
      </c>
      <c r="X194" s="25">
        <v>614</v>
      </c>
      <c r="Y194" s="25">
        <v>762</v>
      </c>
      <c r="Z194" s="25">
        <v>613</v>
      </c>
      <c r="AA194" s="25">
        <v>624</v>
      </c>
      <c r="AB194" s="25">
        <v>659</v>
      </c>
      <c r="AC194" s="25">
        <v>651</v>
      </c>
      <c r="AD194" s="25">
        <v>648</v>
      </c>
      <c r="AE194" s="25">
        <v>589</v>
      </c>
      <c r="AF194" s="25">
        <v>717</v>
      </c>
      <c r="AG194" s="25">
        <v>696</v>
      </c>
      <c r="AH194" s="25">
        <v>611</v>
      </c>
      <c r="AI194" s="25">
        <v>695</v>
      </c>
      <c r="AJ194" s="25">
        <v>713</v>
      </c>
      <c r="AK194" s="25">
        <v>626</v>
      </c>
      <c r="AL194" s="25">
        <v>622</v>
      </c>
      <c r="AM194" s="25">
        <v>550</v>
      </c>
      <c r="AN194" s="25">
        <v>578</v>
      </c>
      <c r="AO194" s="25">
        <v>603</v>
      </c>
      <c r="AP194" s="25">
        <v>653</v>
      </c>
      <c r="AQ194" s="25">
        <v>651</v>
      </c>
      <c r="AR194" s="25">
        <v>624</v>
      </c>
      <c r="AS194" s="25">
        <v>679</v>
      </c>
      <c r="AT194" s="25">
        <v>637</v>
      </c>
      <c r="AU194" s="25">
        <v>598</v>
      </c>
      <c r="AV194" s="25">
        <v>605</v>
      </c>
      <c r="AW194" s="25">
        <v>679</v>
      </c>
      <c r="AX194" s="25">
        <v>711</v>
      </c>
      <c r="AY194" s="25">
        <v>666</v>
      </c>
      <c r="AZ194" s="25">
        <v>661</v>
      </c>
      <c r="BA194" s="25">
        <v>649</v>
      </c>
      <c r="BB194" s="25">
        <v>670</v>
      </c>
      <c r="BC194" s="25">
        <v>598</v>
      </c>
      <c r="BD194" s="25">
        <v>675</v>
      </c>
      <c r="BE194" s="25">
        <v>756</v>
      </c>
      <c r="BF194" s="25">
        <v>563</v>
      </c>
      <c r="BG194" s="25">
        <v>696</v>
      </c>
      <c r="BH194" s="25">
        <v>694</v>
      </c>
      <c r="BI194" s="25">
        <v>649</v>
      </c>
      <c r="BJ194" s="25">
        <v>555</v>
      </c>
      <c r="BK194" s="25">
        <v>726</v>
      </c>
      <c r="BL194" s="25">
        <v>671</v>
      </c>
      <c r="BM194" s="25">
        <v>693</v>
      </c>
      <c r="BN194" s="25">
        <v>668</v>
      </c>
      <c r="BO194" s="25">
        <v>644</v>
      </c>
      <c r="BP194" s="25">
        <v>566</v>
      </c>
      <c r="BQ194" s="25">
        <v>617</v>
      </c>
      <c r="BR194" s="25">
        <v>750</v>
      </c>
      <c r="BS194" s="25">
        <v>790</v>
      </c>
      <c r="BT194" s="25">
        <v>569</v>
      </c>
      <c r="BU194" s="25">
        <v>694</v>
      </c>
      <c r="BV194" s="25">
        <v>597</v>
      </c>
      <c r="BW194" s="25">
        <v>598</v>
      </c>
      <c r="BX194" s="25">
        <v>612</v>
      </c>
      <c r="BY194" s="25">
        <v>734</v>
      </c>
      <c r="BZ194" s="25">
        <v>653</v>
      </c>
      <c r="CA194" s="25">
        <v>621</v>
      </c>
      <c r="CB194" s="25">
        <v>674</v>
      </c>
      <c r="CC194" s="25">
        <v>687</v>
      </c>
      <c r="CD194" s="25">
        <v>732</v>
      </c>
      <c r="CE194" s="25">
        <v>667</v>
      </c>
      <c r="CF194" s="25">
        <v>752</v>
      </c>
      <c r="CG194" s="25">
        <v>883</v>
      </c>
      <c r="CH194" s="25">
        <v>693</v>
      </c>
      <c r="CI194" s="25">
        <v>673</v>
      </c>
      <c r="CJ194" s="25">
        <v>750</v>
      </c>
      <c r="CK194" s="25">
        <v>660</v>
      </c>
      <c r="CL194" s="25">
        <v>687</v>
      </c>
      <c r="CM194" s="25">
        <v>697</v>
      </c>
      <c r="CN194" s="25">
        <v>670</v>
      </c>
      <c r="CO194" s="25">
        <v>599</v>
      </c>
      <c r="CP194" s="25">
        <v>565</v>
      </c>
    </row>
    <row r="195" spans="2:94" x14ac:dyDescent="0.2">
      <c r="B195" s="25" t="str">
        <f t="shared" si="6"/>
      </c>
      <c r="C195" s="25" t="s">
        <v>85</v>
      </c>
      <c r="D195" s="25" t="s">
        <v>4</v>
      </c>
      <c r="E195" s="25">
        <v>225</v>
      </c>
      <c r="F195" s="25">
        <v>233</v>
      </c>
      <c r="G195" s="25">
        <v>239</v>
      </c>
      <c r="H195" s="25">
        <v>227</v>
      </c>
      <c r="I195" s="25">
        <v>207</v>
      </c>
      <c r="J195" s="25">
        <v>236</v>
      </c>
      <c r="K195" s="25">
        <v>254</v>
      </c>
      <c r="L195" s="25">
        <v>222</v>
      </c>
      <c r="M195" s="25">
        <v>223</v>
      </c>
      <c r="N195" s="25">
        <v>238</v>
      </c>
      <c r="O195" s="25">
        <v>245</v>
      </c>
      <c r="P195" s="25">
        <v>207</v>
      </c>
      <c r="Q195" s="25">
        <v>223</v>
      </c>
      <c r="R195" s="25">
        <v>261</v>
      </c>
      <c r="S195" s="25">
        <v>232</v>
      </c>
      <c r="T195" s="25">
        <v>290</v>
      </c>
      <c r="U195" s="25">
        <v>244</v>
      </c>
      <c r="V195" s="25">
        <v>263</v>
      </c>
      <c r="W195" s="25">
        <v>214</v>
      </c>
      <c r="X195" s="25">
        <v>240</v>
      </c>
      <c r="Y195" s="25">
        <v>272</v>
      </c>
      <c r="Z195" s="25">
        <v>209</v>
      </c>
      <c r="AA195" s="25">
        <v>248</v>
      </c>
      <c r="AB195" s="25">
        <v>255</v>
      </c>
      <c r="AC195" s="25">
        <v>226</v>
      </c>
      <c r="AD195" s="25">
        <v>254</v>
      </c>
      <c r="AE195" s="25">
        <v>232</v>
      </c>
      <c r="AF195" s="25">
        <v>275</v>
      </c>
      <c r="AG195" s="25">
        <v>256</v>
      </c>
      <c r="AH195" s="25">
        <v>247</v>
      </c>
      <c r="AI195" s="25">
        <v>258</v>
      </c>
      <c r="AJ195" s="25">
        <v>293</v>
      </c>
      <c r="AK195" s="25">
        <v>247</v>
      </c>
      <c r="AL195" s="25">
        <v>262</v>
      </c>
      <c r="AM195" s="25">
        <v>220</v>
      </c>
      <c r="AN195" s="25">
        <v>231</v>
      </c>
      <c r="AO195" s="25">
        <v>262</v>
      </c>
      <c r="AP195" s="25">
        <v>243</v>
      </c>
      <c r="AQ195" s="25">
        <v>255</v>
      </c>
      <c r="AR195" s="25">
        <v>250</v>
      </c>
      <c r="AS195" s="25">
        <v>250</v>
      </c>
      <c r="AT195" s="25">
        <v>294</v>
      </c>
      <c r="AU195" s="25">
        <v>272</v>
      </c>
      <c r="AV195" s="25">
        <v>200</v>
      </c>
      <c r="AW195" s="25">
        <v>233</v>
      </c>
      <c r="AX195" s="25">
        <v>265</v>
      </c>
      <c r="AY195" s="25">
        <v>231</v>
      </c>
      <c r="AZ195" s="25">
        <v>247</v>
      </c>
      <c r="BA195" s="25">
        <v>224</v>
      </c>
      <c r="BB195" s="25">
        <v>270</v>
      </c>
      <c r="BC195" s="25">
        <v>236</v>
      </c>
      <c r="BD195" s="25">
        <v>276</v>
      </c>
      <c r="BE195" s="25">
        <v>298</v>
      </c>
      <c r="BF195" s="25">
        <v>239</v>
      </c>
      <c r="BG195" s="25">
        <v>220</v>
      </c>
      <c r="BH195" s="25">
        <v>230</v>
      </c>
      <c r="BI195" s="25">
        <v>230</v>
      </c>
      <c r="BJ195" s="25">
        <v>243</v>
      </c>
      <c r="BK195" s="25">
        <v>245</v>
      </c>
      <c r="BL195" s="25">
        <v>250</v>
      </c>
      <c r="BM195" s="25">
        <v>247</v>
      </c>
      <c r="BN195" s="25">
        <v>241</v>
      </c>
      <c r="BO195" s="25">
        <v>238</v>
      </c>
      <c r="BP195" s="25">
        <v>245</v>
      </c>
      <c r="BQ195" s="25">
        <v>252</v>
      </c>
      <c r="BR195" s="25">
        <v>285</v>
      </c>
      <c r="BS195" s="25">
        <v>255</v>
      </c>
      <c r="BT195" s="25">
        <v>230</v>
      </c>
      <c r="BU195" s="25">
        <v>289</v>
      </c>
      <c r="BV195" s="25">
        <v>230</v>
      </c>
      <c r="BW195" s="25">
        <v>240</v>
      </c>
      <c r="BX195" s="25">
        <v>247</v>
      </c>
      <c r="BY195" s="25">
        <v>305</v>
      </c>
      <c r="BZ195" s="25">
        <v>234</v>
      </c>
      <c r="CA195" s="25">
        <v>255</v>
      </c>
      <c r="CB195" s="25">
        <v>230</v>
      </c>
      <c r="CC195" s="25">
        <v>224</v>
      </c>
      <c r="CD195" s="25">
        <v>234</v>
      </c>
      <c r="CE195" s="25">
        <v>259</v>
      </c>
      <c r="CF195" s="25">
        <v>309</v>
      </c>
      <c r="CG195" s="25">
        <v>301</v>
      </c>
      <c r="CH195" s="25">
        <v>248</v>
      </c>
      <c r="CI195" s="25">
        <v>223</v>
      </c>
      <c r="CJ195" s="25">
        <v>246</v>
      </c>
      <c r="CK195" s="25">
        <v>222</v>
      </c>
      <c r="CL195" s="25">
        <v>244</v>
      </c>
      <c r="CM195" s="25">
        <v>265</v>
      </c>
      <c r="CN195" s="25">
        <v>253</v>
      </c>
      <c r="CO195" s="25">
        <v>217</v>
      </c>
      <c r="CP195" s="25">
        <v>221</v>
      </c>
    </row>
    <row r="196" spans="2:94" x14ac:dyDescent="0.2">
      <c r="B196" s="25" t="str">
        <f t="shared" si="6"/>
      </c>
      <c r="C196" s="25" t="s">
        <v>86</v>
      </c>
      <c r="D196" s="25" t="s">
        <v>3</v>
      </c>
      <c r="E196" s="25">
        <v>629</v>
      </c>
      <c r="F196" s="25">
        <v>571</v>
      </c>
      <c r="G196" s="25">
        <v>627</v>
      </c>
      <c r="H196" s="25">
        <v>654</v>
      </c>
      <c r="I196" s="25">
        <v>558</v>
      </c>
      <c r="J196" s="25">
        <v>554</v>
      </c>
      <c r="K196" s="25">
        <v>618</v>
      </c>
      <c r="L196" s="25">
        <v>566</v>
      </c>
      <c r="M196" s="25">
        <v>567</v>
      </c>
      <c r="N196" s="25">
        <v>565</v>
      </c>
      <c r="O196" s="25">
        <v>620</v>
      </c>
      <c r="P196" s="25">
        <v>540</v>
      </c>
      <c r="Q196" s="25">
        <v>577</v>
      </c>
      <c r="R196" s="25">
        <v>626</v>
      </c>
      <c r="S196" s="25">
        <v>549</v>
      </c>
      <c r="T196" s="25">
        <v>590</v>
      </c>
      <c r="U196" s="25">
        <v>656</v>
      </c>
      <c r="V196" s="25">
        <v>591</v>
      </c>
      <c r="W196" s="25">
        <v>585</v>
      </c>
      <c r="X196" s="25">
        <v>572</v>
      </c>
      <c r="Y196" s="25">
        <v>707</v>
      </c>
      <c r="Z196" s="25">
        <v>573</v>
      </c>
      <c r="AA196" s="25">
        <v>576</v>
      </c>
      <c r="AB196" s="25">
        <v>605</v>
      </c>
      <c r="AC196" s="25">
        <v>611</v>
      </c>
      <c r="AD196" s="25">
        <v>590</v>
      </c>
      <c r="AE196" s="25">
        <v>536</v>
      </c>
      <c r="AF196" s="25">
        <v>669</v>
      </c>
      <c r="AG196" s="25">
        <v>645</v>
      </c>
      <c r="AH196" s="25">
        <v>559</v>
      </c>
      <c r="AI196" s="25">
        <v>647</v>
      </c>
      <c r="AJ196" s="25">
        <v>663</v>
      </c>
      <c r="AK196" s="25">
        <v>579</v>
      </c>
      <c r="AL196" s="25">
        <v>558</v>
      </c>
      <c r="AM196" s="25">
        <v>503</v>
      </c>
      <c r="AN196" s="25">
        <v>545</v>
      </c>
      <c r="AO196" s="25">
        <v>560</v>
      </c>
      <c r="AP196" s="25">
        <v>604</v>
      </c>
      <c r="AQ196" s="25">
        <v>603</v>
      </c>
      <c r="AR196" s="25">
        <v>580</v>
      </c>
      <c r="AS196" s="25">
        <v>621</v>
      </c>
      <c r="AT196" s="25">
        <v>583</v>
      </c>
      <c r="AU196" s="25">
        <v>551</v>
      </c>
      <c r="AV196" s="25">
        <v>561</v>
      </c>
      <c r="AW196" s="25">
        <v>639</v>
      </c>
      <c r="AX196" s="25">
        <v>662</v>
      </c>
      <c r="AY196" s="25">
        <v>620</v>
      </c>
      <c r="AZ196" s="25">
        <v>615</v>
      </c>
      <c r="BA196" s="25">
        <v>585</v>
      </c>
      <c r="BB196" s="25">
        <v>606</v>
      </c>
      <c r="BC196" s="25">
        <v>544</v>
      </c>
      <c r="BD196" s="25">
        <v>627</v>
      </c>
      <c r="BE196" s="25">
        <v>699</v>
      </c>
      <c r="BF196" s="25">
        <v>518</v>
      </c>
      <c r="BG196" s="25">
        <v>629</v>
      </c>
      <c r="BH196" s="25">
        <v>632</v>
      </c>
      <c r="BI196" s="25">
        <v>595</v>
      </c>
      <c r="BJ196" s="25">
        <v>513</v>
      </c>
      <c r="BK196" s="25">
        <v>669</v>
      </c>
      <c r="BL196" s="25">
        <v>608</v>
      </c>
      <c r="BM196" s="25">
        <v>642</v>
      </c>
      <c r="BN196" s="25">
        <v>607</v>
      </c>
      <c r="BO196" s="25">
        <v>595</v>
      </c>
      <c r="BP196" s="25">
        <v>514</v>
      </c>
      <c r="BQ196" s="25">
        <v>568</v>
      </c>
      <c r="BR196" s="25">
        <v>701</v>
      </c>
      <c r="BS196" s="25">
        <v>734</v>
      </c>
      <c r="BT196" s="25">
        <v>519</v>
      </c>
      <c r="BU196" s="25">
        <v>643</v>
      </c>
      <c r="BV196" s="25">
        <v>548</v>
      </c>
      <c r="BW196" s="25">
        <v>564</v>
      </c>
      <c r="BX196" s="25">
        <v>569</v>
      </c>
      <c r="BY196" s="25">
        <v>686</v>
      </c>
      <c r="BZ196" s="25">
        <v>607</v>
      </c>
      <c r="CA196" s="25">
        <v>569</v>
      </c>
      <c r="CB196" s="25">
        <v>615</v>
      </c>
      <c r="CC196" s="25">
        <v>628</v>
      </c>
      <c r="CD196" s="25">
        <v>676</v>
      </c>
      <c r="CE196" s="25">
        <v>625</v>
      </c>
      <c r="CF196" s="25">
        <v>702</v>
      </c>
      <c r="CG196" s="25">
        <v>827</v>
      </c>
      <c r="CH196" s="25">
        <v>648</v>
      </c>
      <c r="CI196" s="25">
        <v>620</v>
      </c>
      <c r="CJ196" s="25">
        <v>679</v>
      </c>
      <c r="CK196" s="25">
        <v>614</v>
      </c>
      <c r="CL196" s="25">
        <v>609</v>
      </c>
      <c r="CM196" s="25">
        <v>650</v>
      </c>
      <c r="CN196" s="25">
        <v>622</v>
      </c>
      <c r="CO196" s="25">
        <v>556</v>
      </c>
      <c r="CP196" s="25">
        <v>518</v>
      </c>
    </row>
    <row r="197" spans="2:94" x14ac:dyDescent="0.2">
      <c r="B197" s="25" t="str">
        <f t="shared" si="6"/>
      </c>
      <c r="C197" s="25" t="s">
        <v>86</v>
      </c>
      <c r="D197" s="25" t="s">
        <v>4</v>
      </c>
      <c r="E197" s="25">
        <v>210</v>
      </c>
      <c r="F197" s="25">
        <v>210</v>
      </c>
      <c r="G197" s="25">
        <v>216</v>
      </c>
      <c r="H197" s="25">
        <v>212</v>
      </c>
      <c r="I197" s="25">
        <v>191</v>
      </c>
      <c r="J197" s="25">
        <v>221</v>
      </c>
      <c r="K197" s="25">
        <v>244</v>
      </c>
      <c r="L197" s="25">
        <v>205</v>
      </c>
      <c r="M197" s="25">
        <v>200</v>
      </c>
      <c r="N197" s="25">
        <v>215</v>
      </c>
      <c r="O197" s="25">
        <v>235</v>
      </c>
      <c r="P197" s="25">
        <v>194</v>
      </c>
      <c r="Q197" s="25">
        <v>204</v>
      </c>
      <c r="R197" s="25">
        <v>247</v>
      </c>
      <c r="S197" s="25">
        <v>217</v>
      </c>
      <c r="T197" s="25">
        <v>266</v>
      </c>
      <c r="U197" s="25">
        <v>222</v>
      </c>
      <c r="V197" s="25">
        <v>243</v>
      </c>
      <c r="W197" s="25">
        <v>189</v>
      </c>
      <c r="X197" s="25">
        <v>221</v>
      </c>
      <c r="Y197" s="25">
        <v>255</v>
      </c>
      <c r="Z197" s="25">
        <v>185</v>
      </c>
      <c r="AA197" s="25">
        <v>233</v>
      </c>
      <c r="AB197" s="25">
        <v>242</v>
      </c>
      <c r="AC197" s="25">
        <v>212</v>
      </c>
      <c r="AD197" s="25">
        <v>240</v>
      </c>
      <c r="AE197" s="25">
        <v>214</v>
      </c>
      <c r="AF197" s="25">
        <v>264</v>
      </c>
      <c r="AG197" s="25">
        <v>230</v>
      </c>
      <c r="AH197" s="25">
        <v>229</v>
      </c>
      <c r="AI197" s="25">
        <v>236</v>
      </c>
      <c r="AJ197" s="25">
        <v>264</v>
      </c>
      <c r="AK197" s="25">
        <v>236</v>
      </c>
      <c r="AL197" s="25">
        <v>248</v>
      </c>
      <c r="AM197" s="25">
        <v>203</v>
      </c>
      <c r="AN197" s="25">
        <v>218</v>
      </c>
      <c r="AO197" s="25">
        <v>244</v>
      </c>
      <c r="AP197" s="25">
        <v>226</v>
      </c>
      <c r="AQ197" s="25">
        <v>233</v>
      </c>
      <c r="AR197" s="25">
        <v>238</v>
      </c>
      <c r="AS197" s="25">
        <v>229</v>
      </c>
      <c r="AT197" s="25">
        <v>271</v>
      </c>
      <c r="AU197" s="25">
        <v>256</v>
      </c>
      <c r="AV197" s="25">
        <v>178</v>
      </c>
      <c r="AW197" s="25">
        <v>219</v>
      </c>
      <c r="AX197" s="25">
        <v>252</v>
      </c>
      <c r="AY197" s="25">
        <v>213</v>
      </c>
      <c r="AZ197" s="25">
        <v>223</v>
      </c>
      <c r="BA197" s="25">
        <v>210</v>
      </c>
      <c r="BB197" s="25">
        <v>261</v>
      </c>
      <c r="BC197" s="25">
        <v>216</v>
      </c>
      <c r="BD197" s="25">
        <v>260</v>
      </c>
      <c r="BE197" s="25">
        <v>278</v>
      </c>
      <c r="BF197" s="25">
        <v>226</v>
      </c>
      <c r="BG197" s="25">
        <v>199</v>
      </c>
      <c r="BH197" s="25">
        <v>213</v>
      </c>
      <c r="BI197" s="25">
        <v>211</v>
      </c>
      <c r="BJ197" s="25">
        <v>229</v>
      </c>
      <c r="BK197" s="25">
        <v>227</v>
      </c>
      <c r="BL197" s="25">
        <v>238</v>
      </c>
      <c r="BM197" s="25">
        <v>236</v>
      </c>
      <c r="BN197" s="25">
        <v>219</v>
      </c>
      <c r="BO197" s="25">
        <v>217</v>
      </c>
      <c r="BP197" s="25">
        <v>224</v>
      </c>
      <c r="BQ197" s="25">
        <v>233</v>
      </c>
      <c r="BR197" s="25">
        <v>274</v>
      </c>
      <c r="BS197" s="25">
        <v>241</v>
      </c>
      <c r="BT197" s="25">
        <v>218</v>
      </c>
      <c r="BU197" s="25">
        <v>271</v>
      </c>
      <c r="BV197" s="25">
        <v>215</v>
      </c>
      <c r="BW197" s="25">
        <v>220</v>
      </c>
      <c r="BX197" s="25">
        <v>218</v>
      </c>
      <c r="BY197" s="25">
        <v>285</v>
      </c>
      <c r="BZ197" s="25">
        <v>225</v>
      </c>
      <c r="CA197" s="25">
        <v>239</v>
      </c>
      <c r="CB197" s="25">
        <v>211</v>
      </c>
      <c r="CC197" s="25">
        <v>209</v>
      </c>
      <c r="CD197" s="25">
        <v>215</v>
      </c>
      <c r="CE197" s="25">
        <v>242</v>
      </c>
      <c r="CF197" s="25">
        <v>281</v>
      </c>
      <c r="CG197" s="25">
        <v>283</v>
      </c>
      <c r="CH197" s="25">
        <v>237</v>
      </c>
      <c r="CI197" s="25">
        <v>208</v>
      </c>
      <c r="CJ197" s="25">
        <v>225</v>
      </c>
      <c r="CK197" s="25">
        <v>209</v>
      </c>
      <c r="CL197" s="25">
        <v>234</v>
      </c>
      <c r="CM197" s="25">
        <v>252</v>
      </c>
      <c r="CN197" s="25">
        <v>233</v>
      </c>
      <c r="CO197" s="25">
        <v>198</v>
      </c>
      <c r="CP197" s="25">
        <v>208</v>
      </c>
    </row>
    <row r="198" spans="2:94" x14ac:dyDescent="0.2">
      <c r="B198" s="25" t="str">
        <f t="shared" si="6"/>
      </c>
      <c r="C198" s="25" t="s">
        <v>87</v>
      </c>
      <c r="D198" s="25" t="s">
        <v>3</v>
      </c>
      <c r="E198" s="25">
        <v>183</v>
      </c>
      <c r="F198" s="25">
        <v>199</v>
      </c>
      <c r="G198" s="25">
        <v>215</v>
      </c>
      <c r="H198" s="25">
        <v>205</v>
      </c>
      <c r="I198" s="25">
        <v>183</v>
      </c>
      <c r="J198" s="25">
        <v>171</v>
      </c>
      <c r="K198" s="25">
        <v>197</v>
      </c>
      <c r="L198" s="25">
        <v>164</v>
      </c>
      <c r="M198" s="25">
        <v>165</v>
      </c>
      <c r="N198" s="25">
        <v>185</v>
      </c>
      <c r="O198" s="25">
        <v>189</v>
      </c>
      <c r="P198" s="25">
        <v>175</v>
      </c>
      <c r="Q198" s="25">
        <v>176</v>
      </c>
      <c r="R198" s="25">
        <v>218</v>
      </c>
      <c r="S198" s="25">
        <v>205</v>
      </c>
      <c r="T198" s="25">
        <v>218</v>
      </c>
      <c r="U198" s="25">
        <v>192</v>
      </c>
      <c r="V198" s="25">
        <v>181</v>
      </c>
      <c r="W198" s="25">
        <v>208</v>
      </c>
      <c r="X198" s="25">
        <v>182</v>
      </c>
      <c r="Y198" s="25">
        <v>243</v>
      </c>
      <c r="Z198" s="25">
        <v>175</v>
      </c>
      <c r="AA198" s="25">
        <v>201</v>
      </c>
      <c r="AB198" s="25">
        <v>200</v>
      </c>
      <c r="AC198" s="25">
        <v>178</v>
      </c>
      <c r="AD198" s="25">
        <v>209</v>
      </c>
      <c r="AE198" s="25">
        <v>178</v>
      </c>
      <c r="AF198" s="25">
        <v>217</v>
      </c>
      <c r="AG198" s="25">
        <v>201</v>
      </c>
      <c r="AH198" s="25">
        <v>187</v>
      </c>
      <c r="AI198" s="25">
        <v>216</v>
      </c>
      <c r="AJ198" s="25">
        <v>227</v>
      </c>
      <c r="AK198" s="25">
        <v>197</v>
      </c>
      <c r="AL198" s="25">
        <v>208</v>
      </c>
      <c r="AM198" s="25">
        <v>168</v>
      </c>
      <c r="AN198" s="25">
        <v>175</v>
      </c>
      <c r="AO198" s="25">
        <v>208</v>
      </c>
      <c r="AP198" s="25">
        <v>193</v>
      </c>
      <c r="AQ198" s="25">
        <v>176</v>
      </c>
      <c r="AR198" s="25">
        <v>181</v>
      </c>
      <c r="AS198" s="25">
        <v>199</v>
      </c>
      <c r="AT198" s="25">
        <v>189</v>
      </c>
      <c r="AU198" s="25">
        <v>203</v>
      </c>
      <c r="AV198" s="25">
        <v>169</v>
      </c>
      <c r="AW198" s="25">
        <v>209</v>
      </c>
      <c r="AX198" s="25">
        <v>218</v>
      </c>
      <c r="AY198" s="25">
        <v>212</v>
      </c>
      <c r="AZ198" s="25">
        <v>183</v>
      </c>
      <c r="BA198" s="25">
        <v>195</v>
      </c>
      <c r="BB198" s="25">
        <v>186</v>
      </c>
      <c r="BC198" s="25">
        <v>162</v>
      </c>
      <c r="BD198" s="25">
        <v>206</v>
      </c>
      <c r="BE198" s="25">
        <v>204</v>
      </c>
      <c r="BF198" s="25">
        <v>159</v>
      </c>
      <c r="BG198" s="25">
        <v>188</v>
      </c>
      <c r="BH198" s="25">
        <v>185</v>
      </c>
      <c r="BI198" s="25">
        <v>187</v>
      </c>
      <c r="BJ198" s="25">
        <v>187</v>
      </c>
      <c r="BK198" s="25">
        <v>217</v>
      </c>
      <c r="BL198" s="25">
        <v>195</v>
      </c>
      <c r="BM198" s="25">
        <v>210</v>
      </c>
      <c r="BN198" s="25">
        <v>197</v>
      </c>
      <c r="BO198" s="25">
        <v>197</v>
      </c>
      <c r="BP198" s="25">
        <v>175</v>
      </c>
      <c r="BQ198" s="25">
        <v>180</v>
      </c>
      <c r="BR198" s="25">
        <v>228</v>
      </c>
      <c r="BS198" s="25">
        <v>234</v>
      </c>
      <c r="BT198" s="25">
        <v>174</v>
      </c>
      <c r="BU198" s="25">
        <v>195</v>
      </c>
      <c r="BV198" s="25">
        <v>202</v>
      </c>
      <c r="BW198" s="25">
        <v>173</v>
      </c>
      <c r="BX198" s="25">
        <v>191</v>
      </c>
      <c r="BY198" s="25">
        <v>216</v>
      </c>
      <c r="BZ198" s="25">
        <v>200</v>
      </c>
      <c r="CA198" s="25">
        <v>168</v>
      </c>
      <c r="CB198" s="25">
        <v>185</v>
      </c>
      <c r="CC198" s="25">
        <v>212</v>
      </c>
      <c r="CD198" s="25">
        <v>217</v>
      </c>
      <c r="CE198" s="25">
        <v>203</v>
      </c>
      <c r="CF198" s="25">
        <v>200</v>
      </c>
      <c r="CG198" s="25">
        <v>257</v>
      </c>
      <c r="CH198" s="25">
        <v>217</v>
      </c>
      <c r="CI198" s="25">
        <v>194</v>
      </c>
      <c r="CJ198" s="25">
        <v>154</v>
      </c>
      <c r="CK198" s="25">
        <v>105</v>
      </c>
      <c r="CL198" s="25">
        <v>107</v>
      </c>
      <c r="CM198" s="25">
        <v>130</v>
      </c>
      <c r="CN198" s="25">
        <v>123</v>
      </c>
      <c r="CO198" s="25">
        <v>157</v>
      </c>
      <c r="CP198" s="25">
        <v>187</v>
      </c>
    </row>
    <row r="199" spans="2:94" x14ac:dyDescent="0.2">
      <c r="B199" s="25" t="str">
        <f t="shared" si="6"/>
      </c>
      <c r="C199" s="25" t="s">
        <v>87</v>
      </c>
      <c r="D199" s="25" t="s">
        <v>4</v>
      </c>
      <c r="E199" s="25">
        <v>56</v>
      </c>
      <c r="F199" s="25">
        <v>69</v>
      </c>
      <c r="G199" s="25">
        <v>68</v>
      </c>
      <c r="H199" s="25">
        <v>56</v>
      </c>
      <c r="I199" s="25">
        <v>55</v>
      </c>
      <c r="J199" s="25">
        <v>65</v>
      </c>
      <c r="K199" s="25">
        <v>58</v>
      </c>
      <c r="L199" s="25">
        <v>60</v>
      </c>
      <c r="M199" s="25">
        <v>58</v>
      </c>
      <c r="N199" s="25">
        <v>65</v>
      </c>
      <c r="O199" s="25">
        <v>54</v>
      </c>
      <c r="P199" s="25">
        <v>56</v>
      </c>
      <c r="Q199" s="25">
        <v>50</v>
      </c>
      <c r="R199" s="25">
        <v>67</v>
      </c>
      <c r="S199" s="25">
        <v>61</v>
      </c>
      <c r="T199" s="25">
        <v>73</v>
      </c>
      <c r="U199" s="25">
        <v>74</v>
      </c>
      <c r="V199" s="25">
        <v>67</v>
      </c>
      <c r="W199" s="25">
        <v>50</v>
      </c>
      <c r="X199" s="25">
        <v>70</v>
      </c>
      <c r="Y199" s="25">
        <v>82</v>
      </c>
      <c r="Z199" s="25">
        <v>59</v>
      </c>
      <c r="AA199" s="25">
        <v>78</v>
      </c>
      <c r="AB199" s="25">
        <v>80</v>
      </c>
      <c r="AC199" s="25">
        <v>51</v>
      </c>
      <c r="AD199" s="25">
        <v>74</v>
      </c>
      <c r="AE199" s="25">
        <v>78</v>
      </c>
      <c r="AF199" s="25">
        <v>71</v>
      </c>
      <c r="AG199" s="25">
        <v>61</v>
      </c>
      <c r="AH199" s="25">
        <v>75</v>
      </c>
      <c r="AI199" s="25">
        <v>69</v>
      </c>
      <c r="AJ199" s="25">
        <v>78</v>
      </c>
      <c r="AK199" s="25">
        <v>68</v>
      </c>
      <c r="AL199" s="25">
        <v>83</v>
      </c>
      <c r="AM199" s="25">
        <v>67</v>
      </c>
      <c r="AN199" s="25">
        <v>66</v>
      </c>
      <c r="AO199" s="25">
        <v>87</v>
      </c>
      <c r="AP199" s="25">
        <v>62</v>
      </c>
      <c r="AQ199" s="25">
        <v>65</v>
      </c>
      <c r="AR199" s="25">
        <v>70</v>
      </c>
      <c r="AS199" s="25">
        <v>59</v>
      </c>
      <c r="AT199" s="25">
        <v>67</v>
      </c>
      <c r="AU199" s="25">
        <v>76</v>
      </c>
      <c r="AV199" s="25">
        <v>51</v>
      </c>
      <c r="AW199" s="25">
        <v>62</v>
      </c>
      <c r="AX199" s="25">
        <v>74</v>
      </c>
      <c r="AY199" s="25">
        <v>56</v>
      </c>
      <c r="AZ199" s="25">
        <v>73</v>
      </c>
      <c r="BA199" s="25">
        <v>61</v>
      </c>
      <c r="BB199" s="25">
        <v>75</v>
      </c>
      <c r="BC199" s="25">
        <v>61</v>
      </c>
      <c r="BD199" s="25">
        <v>71</v>
      </c>
      <c r="BE199" s="25">
        <v>84</v>
      </c>
      <c r="BF199" s="25">
        <v>64</v>
      </c>
      <c r="BG199" s="25">
        <v>71</v>
      </c>
      <c r="BH199" s="25">
        <v>56</v>
      </c>
      <c r="BI199" s="25">
        <v>56</v>
      </c>
      <c r="BJ199" s="25">
        <v>79</v>
      </c>
      <c r="BK199" s="25">
        <v>81</v>
      </c>
      <c r="BL199" s="25">
        <v>66</v>
      </c>
      <c r="BM199" s="25">
        <v>65</v>
      </c>
      <c r="BN199" s="25">
        <v>71</v>
      </c>
      <c r="BO199" s="25">
        <v>68</v>
      </c>
      <c r="BP199" s="25">
        <v>63</v>
      </c>
      <c r="BQ199" s="25">
        <v>71</v>
      </c>
      <c r="BR199" s="25">
        <v>87</v>
      </c>
      <c r="BS199" s="25">
        <v>63</v>
      </c>
      <c r="BT199" s="25">
        <v>61</v>
      </c>
      <c r="BU199" s="25">
        <v>81</v>
      </c>
      <c r="BV199" s="25">
        <v>66</v>
      </c>
      <c r="BW199" s="25">
        <v>62</v>
      </c>
      <c r="BX199" s="25">
        <v>60</v>
      </c>
      <c r="BY199" s="25">
        <v>75</v>
      </c>
      <c r="BZ199" s="25">
        <v>65</v>
      </c>
      <c r="CA199" s="25">
        <v>71</v>
      </c>
      <c r="CB199" s="25">
        <v>57</v>
      </c>
      <c r="CC199" s="25">
        <v>55</v>
      </c>
      <c r="CD199" s="25">
        <v>56</v>
      </c>
      <c r="CE199" s="25">
        <v>66</v>
      </c>
      <c r="CF199" s="25">
        <v>79</v>
      </c>
      <c r="CG199" s="25">
        <v>77</v>
      </c>
      <c r="CH199" s="25">
        <v>73</v>
      </c>
      <c r="CI199" s="25">
        <v>54</v>
      </c>
      <c r="CJ199" s="25">
        <v>48</v>
      </c>
      <c r="CK199" s="25">
        <v>35</v>
      </c>
      <c r="CL199" s="25">
        <v>32</v>
      </c>
      <c r="CM199" s="25">
        <v>40</v>
      </c>
      <c r="CN199" s="25">
        <v>36</v>
      </c>
      <c r="CO199" s="25">
        <v>49</v>
      </c>
      <c r="CP199" s="25">
        <v>73</v>
      </c>
    </row>
    <row r="200" spans="2:94" x14ac:dyDescent="0.2">
      <c r="B200" s="25" t="str">
        <f t="shared" si="6"/>
      </c>
      <c r="C200" s="25" t="s">
        <v>88</v>
      </c>
      <c r="D200" s="25" t="s">
        <v>3</v>
      </c>
      <c r="E200" s="25">
        <v>281</v>
      </c>
      <c r="F200" s="25">
        <v>244</v>
      </c>
      <c r="G200" s="25">
        <v>270</v>
      </c>
      <c r="H200" s="25">
        <v>256</v>
      </c>
      <c r="I200" s="25">
        <v>246</v>
      </c>
      <c r="J200" s="25">
        <v>226</v>
      </c>
      <c r="K200" s="25">
        <v>286</v>
      </c>
      <c r="L200" s="25">
        <v>241</v>
      </c>
      <c r="M200" s="25">
        <v>231</v>
      </c>
      <c r="N200" s="25">
        <v>242</v>
      </c>
      <c r="O200" s="25">
        <v>279</v>
      </c>
      <c r="P200" s="25">
        <v>224</v>
      </c>
      <c r="Q200" s="25">
        <v>222</v>
      </c>
      <c r="R200" s="25">
        <v>277</v>
      </c>
      <c r="S200" s="25">
        <v>225</v>
      </c>
      <c r="T200" s="25">
        <v>265</v>
      </c>
      <c r="U200" s="25">
        <v>291</v>
      </c>
      <c r="V200" s="25">
        <v>244</v>
      </c>
      <c r="W200" s="25">
        <v>260</v>
      </c>
      <c r="X200" s="25">
        <v>226</v>
      </c>
      <c r="Y200" s="25">
        <v>293</v>
      </c>
      <c r="Z200" s="25">
        <v>236</v>
      </c>
      <c r="AA200" s="25">
        <v>227</v>
      </c>
      <c r="AB200" s="25">
        <v>241</v>
      </c>
      <c r="AC200" s="25">
        <v>263</v>
      </c>
      <c r="AD200" s="25">
        <v>230</v>
      </c>
      <c r="AE200" s="25">
        <v>241</v>
      </c>
      <c r="AF200" s="25">
        <v>261</v>
      </c>
      <c r="AG200" s="25">
        <v>273</v>
      </c>
      <c r="AH200" s="25">
        <v>240</v>
      </c>
      <c r="AI200" s="25">
        <v>246</v>
      </c>
      <c r="AJ200" s="25">
        <v>274</v>
      </c>
      <c r="AK200" s="25">
        <v>237</v>
      </c>
      <c r="AL200" s="25">
        <v>255</v>
      </c>
      <c r="AM200" s="25">
        <v>225</v>
      </c>
      <c r="AN200" s="25">
        <v>225</v>
      </c>
      <c r="AO200" s="25">
        <v>244</v>
      </c>
      <c r="AP200" s="25">
        <v>250</v>
      </c>
      <c r="AQ200" s="25">
        <v>224</v>
      </c>
      <c r="AR200" s="25">
        <v>250</v>
      </c>
      <c r="AS200" s="25">
        <v>252</v>
      </c>
      <c r="AT200" s="25">
        <v>237</v>
      </c>
      <c r="AU200" s="25">
        <v>221</v>
      </c>
      <c r="AV200" s="25">
        <v>243</v>
      </c>
      <c r="AW200" s="25">
        <v>277</v>
      </c>
      <c r="AX200" s="25">
        <v>280</v>
      </c>
      <c r="AY200" s="25">
        <v>257</v>
      </c>
      <c r="AZ200" s="25">
        <v>272</v>
      </c>
      <c r="BA200" s="25">
        <v>259</v>
      </c>
      <c r="BB200" s="25">
        <v>261</v>
      </c>
      <c r="BC200" s="25">
        <v>209</v>
      </c>
      <c r="BD200" s="25">
        <v>247</v>
      </c>
      <c r="BE200" s="25">
        <v>274</v>
      </c>
      <c r="BF200" s="25">
        <v>209</v>
      </c>
      <c r="BG200" s="25">
        <v>236</v>
      </c>
      <c r="BH200" s="25">
        <v>242</v>
      </c>
      <c r="BI200" s="25">
        <v>244</v>
      </c>
      <c r="BJ200" s="25">
        <v>197</v>
      </c>
      <c r="BK200" s="25">
        <v>267</v>
      </c>
      <c r="BL200" s="25">
        <v>237</v>
      </c>
      <c r="BM200" s="25">
        <v>252</v>
      </c>
      <c r="BN200" s="25">
        <v>234</v>
      </c>
      <c r="BO200" s="25">
        <v>231</v>
      </c>
      <c r="BP200" s="25">
        <v>205</v>
      </c>
      <c r="BQ200" s="25">
        <v>223</v>
      </c>
      <c r="BR200" s="25">
        <v>284</v>
      </c>
      <c r="BS200" s="25">
        <v>292</v>
      </c>
      <c r="BT200" s="25">
        <v>217</v>
      </c>
      <c r="BU200" s="25">
        <v>263</v>
      </c>
      <c r="BV200" s="25">
        <v>247</v>
      </c>
      <c r="BW200" s="25">
        <v>228</v>
      </c>
      <c r="BX200" s="25">
        <v>251</v>
      </c>
      <c r="BY200" s="25">
        <v>258</v>
      </c>
      <c r="BZ200" s="25">
        <v>245</v>
      </c>
      <c r="CA200" s="25">
        <v>240</v>
      </c>
      <c r="CB200" s="25">
        <v>281</v>
      </c>
      <c r="CC200" s="25">
        <v>276</v>
      </c>
      <c r="CD200" s="25">
        <v>280</v>
      </c>
      <c r="CE200" s="25">
        <v>280</v>
      </c>
      <c r="CF200" s="25">
        <v>277</v>
      </c>
      <c r="CG200" s="25">
        <v>350</v>
      </c>
      <c r="CH200" s="25">
        <v>284</v>
      </c>
      <c r="CI200" s="25">
        <v>263</v>
      </c>
      <c r="CJ200" s="25">
        <v>360</v>
      </c>
      <c r="CK200" s="25">
        <v>354</v>
      </c>
      <c r="CL200" s="25">
        <v>338</v>
      </c>
      <c r="CM200" s="25">
        <v>358</v>
      </c>
      <c r="CN200" s="25">
        <v>362</v>
      </c>
      <c r="CO200" s="25">
        <v>257</v>
      </c>
      <c r="CP200" s="25">
        <v>203</v>
      </c>
    </row>
    <row r="201" spans="2:94" x14ac:dyDescent="0.2">
      <c r="B201" s="25" t="str">
        <f t="shared" si="6"/>
      </c>
      <c r="C201" s="25" t="s">
        <v>88</v>
      </c>
      <c r="D201" s="25" t="s">
        <v>4</v>
      </c>
      <c r="E201" s="25">
        <v>75</v>
      </c>
      <c r="F201" s="25">
        <v>54</v>
      </c>
      <c r="G201" s="25">
        <v>58</v>
      </c>
      <c r="H201" s="25">
        <v>51</v>
      </c>
      <c r="I201" s="25">
        <v>57</v>
      </c>
      <c r="J201" s="25">
        <v>69</v>
      </c>
      <c r="K201" s="25">
        <v>70</v>
      </c>
      <c r="L201" s="25">
        <v>63</v>
      </c>
      <c r="M201" s="25">
        <v>61</v>
      </c>
      <c r="N201" s="25">
        <v>65</v>
      </c>
      <c r="O201" s="25">
        <v>74</v>
      </c>
      <c r="P201" s="25">
        <v>66</v>
      </c>
      <c r="Q201" s="25">
        <v>59</v>
      </c>
      <c r="R201" s="25">
        <v>68</v>
      </c>
      <c r="S201" s="25">
        <v>56</v>
      </c>
      <c r="T201" s="25">
        <v>65</v>
      </c>
      <c r="U201" s="25">
        <v>70</v>
      </c>
      <c r="V201" s="25">
        <v>67</v>
      </c>
      <c r="W201" s="25">
        <v>61</v>
      </c>
      <c r="X201" s="25">
        <v>66</v>
      </c>
      <c r="Y201" s="25">
        <v>64</v>
      </c>
      <c r="Z201" s="25">
        <v>45</v>
      </c>
      <c r="AA201" s="25">
        <v>56</v>
      </c>
      <c r="AB201" s="25">
        <v>73</v>
      </c>
      <c r="AC201" s="25">
        <v>65</v>
      </c>
      <c r="AD201" s="25">
        <v>66</v>
      </c>
      <c r="AE201" s="25">
        <v>53</v>
      </c>
      <c r="AF201" s="25">
        <v>67</v>
      </c>
      <c r="AG201" s="25">
        <v>79</v>
      </c>
      <c r="AH201" s="25">
        <v>58</v>
      </c>
      <c r="AI201" s="25">
        <v>56</v>
      </c>
      <c r="AJ201" s="25">
        <v>75</v>
      </c>
      <c r="AK201" s="25">
        <v>62</v>
      </c>
      <c r="AL201" s="25">
        <v>76</v>
      </c>
      <c r="AM201" s="25">
        <v>59</v>
      </c>
      <c r="AN201" s="25">
        <v>55</v>
      </c>
      <c r="AO201" s="25">
        <v>69</v>
      </c>
      <c r="AP201" s="25">
        <v>70</v>
      </c>
      <c r="AQ201" s="25">
        <v>62</v>
      </c>
      <c r="AR201" s="25">
        <v>63</v>
      </c>
      <c r="AS201" s="25">
        <v>57</v>
      </c>
      <c r="AT201" s="25">
        <v>80</v>
      </c>
      <c r="AU201" s="25">
        <v>70</v>
      </c>
      <c r="AV201" s="25">
        <v>36</v>
      </c>
      <c r="AW201" s="25">
        <v>51</v>
      </c>
      <c r="AX201" s="25">
        <v>68</v>
      </c>
      <c r="AY201" s="25">
        <v>60</v>
      </c>
      <c r="AZ201" s="25">
        <v>52</v>
      </c>
      <c r="BA201" s="25">
        <v>47</v>
      </c>
      <c r="BB201" s="25">
        <v>83</v>
      </c>
      <c r="BC201" s="25">
        <v>54</v>
      </c>
      <c r="BD201" s="25">
        <v>75</v>
      </c>
      <c r="BE201" s="25">
        <v>76</v>
      </c>
      <c r="BF201" s="25">
        <v>63</v>
      </c>
      <c r="BG201" s="25">
        <v>45</v>
      </c>
      <c r="BH201" s="25">
        <v>58</v>
      </c>
      <c r="BI201" s="25">
        <v>59</v>
      </c>
      <c r="BJ201" s="25">
        <v>61</v>
      </c>
      <c r="BK201" s="25">
        <v>65</v>
      </c>
      <c r="BL201" s="25">
        <v>67</v>
      </c>
      <c r="BM201" s="25">
        <v>52</v>
      </c>
      <c r="BN201" s="25">
        <v>52</v>
      </c>
      <c r="BO201" s="25">
        <v>66</v>
      </c>
      <c r="BP201" s="25">
        <v>62</v>
      </c>
      <c r="BQ201" s="25">
        <v>62</v>
      </c>
      <c r="BR201" s="25">
        <v>67</v>
      </c>
      <c r="BS201" s="25">
        <v>71</v>
      </c>
      <c r="BT201" s="25">
        <v>60</v>
      </c>
      <c r="BU201" s="25">
        <v>61</v>
      </c>
      <c r="BV201" s="25">
        <v>54</v>
      </c>
      <c r="BW201" s="25">
        <v>55</v>
      </c>
      <c r="BX201" s="25">
        <v>58</v>
      </c>
      <c r="BY201" s="25">
        <v>87</v>
      </c>
      <c r="BZ201" s="25">
        <v>65</v>
      </c>
      <c r="CA201" s="25">
        <v>65</v>
      </c>
      <c r="CB201" s="25">
        <v>70</v>
      </c>
      <c r="CC201" s="25">
        <v>63</v>
      </c>
      <c r="CD201" s="25">
        <v>55</v>
      </c>
      <c r="CE201" s="25">
        <v>63</v>
      </c>
      <c r="CF201" s="25">
        <v>75</v>
      </c>
      <c r="CG201" s="25">
        <v>82</v>
      </c>
      <c r="CH201" s="25">
        <v>72</v>
      </c>
      <c r="CI201" s="25">
        <v>57</v>
      </c>
      <c r="CJ201" s="25">
        <v>93</v>
      </c>
      <c r="CK201" s="25">
        <v>95</v>
      </c>
      <c r="CL201" s="25">
        <v>110</v>
      </c>
      <c r="CM201" s="25">
        <v>138</v>
      </c>
      <c r="CN201" s="25">
        <v>120</v>
      </c>
      <c r="CO201" s="25">
        <v>70</v>
      </c>
      <c r="CP201" s="25">
        <v>52</v>
      </c>
    </row>
    <row r="202" spans="2:94" x14ac:dyDescent="0.2">
      <c r="B202" s="25" t="str">
        <f t="shared" si="6"/>
      </c>
      <c r="C202" s="25" t="s">
        <v>89</v>
      </c>
      <c r="D202" s="25" t="s">
        <v>3</v>
      </c>
      <c r="E202" s="25">
        <v>0</v>
      </c>
      <c r="F202" s="25">
        <v>0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  <c r="AU202" s="25">
        <v>0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  <c r="BA202" s="25">
        <v>0</v>
      </c>
      <c r="BB202" s="25">
        <v>0</v>
      </c>
      <c r="BC202" s="25">
        <v>0</v>
      </c>
      <c r="BD202" s="25">
        <v>0</v>
      </c>
      <c r="BE202" s="25">
        <v>0</v>
      </c>
      <c r="BF202" s="25">
        <v>0</v>
      </c>
      <c r="BG202" s="25">
        <v>0</v>
      </c>
      <c r="BH202" s="25">
        <v>0</v>
      </c>
      <c r="BI202" s="25">
        <v>0</v>
      </c>
      <c r="BJ202" s="25">
        <v>0</v>
      </c>
      <c r="BK202" s="25">
        <v>0</v>
      </c>
      <c r="BL202" s="25">
        <v>0</v>
      </c>
      <c r="BM202" s="25">
        <v>0</v>
      </c>
      <c r="BN202" s="25">
        <v>0</v>
      </c>
      <c r="BO202" s="25">
        <v>0</v>
      </c>
      <c r="BP202" s="25">
        <v>0</v>
      </c>
      <c r="BQ202" s="25">
        <v>0</v>
      </c>
      <c r="BR202" s="25">
        <v>0</v>
      </c>
      <c r="BS202" s="25">
        <v>0</v>
      </c>
      <c r="BT202" s="25">
        <v>0</v>
      </c>
      <c r="BU202" s="25">
        <v>0</v>
      </c>
      <c r="BV202" s="25">
        <v>0</v>
      </c>
      <c r="BW202" s="25">
        <v>0</v>
      </c>
      <c r="BX202" s="25">
        <v>0</v>
      </c>
      <c r="BY202" s="25">
        <v>0</v>
      </c>
      <c r="BZ202" s="25">
        <v>0</v>
      </c>
      <c r="CA202" s="25">
        <v>0</v>
      </c>
      <c r="CB202" s="25">
        <v>0</v>
      </c>
      <c r="CC202" s="25">
        <v>0</v>
      </c>
      <c r="CD202" s="25">
        <v>0</v>
      </c>
      <c r="CE202" s="25">
        <v>0</v>
      </c>
      <c r="CF202" s="25">
        <v>0</v>
      </c>
      <c r="CG202" s="25">
        <v>0</v>
      </c>
      <c r="CH202" s="25">
        <v>0</v>
      </c>
      <c r="CI202" s="25">
        <v>0</v>
      </c>
      <c r="CJ202" s="25">
        <v>0</v>
      </c>
      <c r="CK202" s="25">
        <v>0</v>
      </c>
      <c r="CL202" s="25">
        <v>0</v>
      </c>
      <c r="CM202" s="25">
        <v>0</v>
      </c>
      <c r="CN202" s="25">
        <v>0</v>
      </c>
      <c r="CO202" s="25">
        <v>0</v>
      </c>
      <c r="CP202" s="25">
        <v>0</v>
      </c>
    </row>
    <row r="203" spans="2:94" x14ac:dyDescent="0.2">
      <c r="B203" s="25" t="str">
        <f t="shared" si="6"/>
      </c>
      <c r="C203" s="25" t="s">
        <v>89</v>
      </c>
      <c r="D203" s="25" t="s">
        <v>4</v>
      </c>
      <c r="E203" s="25">
        <v>30</v>
      </c>
      <c r="F203" s="25">
        <v>33</v>
      </c>
      <c r="G203" s="25">
        <v>20</v>
      </c>
      <c r="H203" s="25">
        <v>24</v>
      </c>
      <c r="I203" s="25">
        <v>26</v>
      </c>
      <c r="J203" s="25">
        <v>45</v>
      </c>
      <c r="K203" s="25">
        <v>22</v>
      </c>
      <c r="L203" s="25">
        <v>21</v>
      </c>
      <c r="M203" s="25">
        <v>27</v>
      </c>
      <c r="N203" s="25">
        <v>11</v>
      </c>
      <c r="O203" s="25">
        <v>16</v>
      </c>
      <c r="P203" s="25">
        <v>14</v>
      </c>
      <c r="Q203" s="25">
        <v>45</v>
      </c>
      <c r="R203" s="25">
        <v>38</v>
      </c>
      <c r="S203" s="25">
        <v>43</v>
      </c>
      <c r="T203" s="25">
        <v>33</v>
      </c>
      <c r="U203" s="25">
        <v>13</v>
      </c>
      <c r="V203" s="25">
        <v>11</v>
      </c>
      <c r="W203" s="25">
        <v>22</v>
      </c>
      <c r="X203" s="25">
        <v>27</v>
      </c>
      <c r="Y203" s="25">
        <v>30</v>
      </c>
      <c r="Z203" s="25">
        <v>27</v>
      </c>
      <c r="AA203" s="25">
        <v>35</v>
      </c>
      <c r="AB203" s="25">
        <v>24</v>
      </c>
      <c r="AC203" s="25">
        <v>18</v>
      </c>
      <c r="AD203" s="25">
        <v>19</v>
      </c>
      <c r="AE203" s="25">
        <v>18</v>
      </c>
      <c r="AF203" s="25">
        <v>83</v>
      </c>
      <c r="AG203" s="25">
        <v>51</v>
      </c>
      <c r="AH203" s="25">
        <v>52</v>
      </c>
      <c r="AI203" s="25">
        <v>16</v>
      </c>
      <c r="AJ203" s="25">
        <v>15</v>
      </c>
      <c r="AK203" s="25">
        <v>11</v>
      </c>
      <c r="AL203" s="25">
        <v>19</v>
      </c>
      <c r="AM203" s="25">
        <v>17</v>
      </c>
      <c r="AN203" s="25">
        <v>13</v>
      </c>
      <c r="AO203" s="25">
        <v>18</v>
      </c>
      <c r="AP203" s="25">
        <v>16</v>
      </c>
      <c r="AQ203" s="25">
        <v>15</v>
      </c>
      <c r="AR203" s="25">
        <v>16</v>
      </c>
      <c r="AS203" s="25">
        <v>14</v>
      </c>
      <c r="AT203" s="25">
        <v>31</v>
      </c>
      <c r="AU203" s="25">
        <v>22</v>
      </c>
      <c r="AV203" s="25">
        <v>14</v>
      </c>
      <c r="AW203" s="25">
        <v>12</v>
      </c>
      <c r="AX203" s="25">
        <v>17</v>
      </c>
      <c r="AY203" s="25">
        <v>20</v>
      </c>
      <c r="AZ203" s="25">
        <v>17</v>
      </c>
      <c r="BA203" s="25">
        <v>20</v>
      </c>
      <c r="BB203" s="25">
        <v>16</v>
      </c>
      <c r="BC203" s="25">
        <v>26</v>
      </c>
      <c r="BD203" s="25">
        <v>25</v>
      </c>
      <c r="BE203" s="25">
        <v>23</v>
      </c>
      <c r="BF203" s="25">
        <v>16</v>
      </c>
      <c r="BG203" s="25">
        <v>20</v>
      </c>
      <c r="BH203" s="25">
        <v>19</v>
      </c>
      <c r="BI203" s="25">
        <v>31</v>
      </c>
      <c r="BJ203" s="25">
        <v>12</v>
      </c>
      <c r="BK203" s="25">
        <v>20</v>
      </c>
      <c r="BL203" s="25">
        <v>11</v>
      </c>
      <c r="BM203" s="25">
        <v>20</v>
      </c>
      <c r="BN203" s="25">
        <v>9</v>
      </c>
      <c r="BO203" s="25">
        <v>26</v>
      </c>
      <c r="BP203" s="25">
        <v>78</v>
      </c>
      <c r="BQ203" s="25">
        <v>56</v>
      </c>
      <c r="BR203" s="25">
        <v>31</v>
      </c>
      <c r="BS203" s="25">
        <v>34</v>
      </c>
      <c r="BT203" s="25">
        <v>60</v>
      </c>
      <c r="BU203" s="25">
        <v>33</v>
      </c>
      <c r="BV203" s="25">
        <v>44</v>
      </c>
      <c r="BW203" s="25">
        <v>30</v>
      </c>
      <c r="BX203" s="25">
        <v>42</v>
      </c>
      <c r="BY203" s="25">
        <v>30</v>
      </c>
      <c r="BZ203" s="25">
        <v>15</v>
      </c>
      <c r="CA203" s="25">
        <v>14</v>
      </c>
      <c r="CB203" s="25">
        <v>22</v>
      </c>
      <c r="CC203" s="25">
        <v>20</v>
      </c>
      <c r="CD203" s="25">
        <v>34</v>
      </c>
      <c r="CE203" s="25">
        <v>13</v>
      </c>
      <c r="CF203" s="25">
        <v>28</v>
      </c>
      <c r="CG203" s="25">
        <v>31</v>
      </c>
      <c r="CH203" s="25">
        <v>23</v>
      </c>
      <c r="CI203" s="25">
        <v>17</v>
      </c>
      <c r="CJ203" s="25">
        <v>14</v>
      </c>
      <c r="CK203" s="25">
        <v>18</v>
      </c>
      <c r="CL203" s="25">
        <v>25</v>
      </c>
      <c r="CM203" s="25">
        <v>11</v>
      </c>
      <c r="CN203" s="25">
        <v>22</v>
      </c>
      <c r="CO203" s="25">
        <v>10</v>
      </c>
      <c r="CP203" s="25">
        <v>19</v>
      </c>
    </row>
    <row r="204" spans="2:94" x14ac:dyDescent="0.2">
      <c r="B204" s="25" t="str">
        <f t="shared" si="6"/>
      </c>
      <c r="C204" s="25" t="s">
        <v>90</v>
      </c>
      <c r="D204" s="25" t="s">
        <v>3</v>
      </c>
      <c r="E204" s="25">
        <v>0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</v>
      </c>
      <c r="AN204" s="25">
        <v>0</v>
      </c>
      <c r="AO204" s="25">
        <v>0</v>
      </c>
      <c r="AP204" s="25">
        <v>0</v>
      </c>
      <c r="AQ204" s="25">
        <v>0</v>
      </c>
      <c r="AR204" s="25">
        <v>0</v>
      </c>
      <c r="AS204" s="25">
        <v>0</v>
      </c>
      <c r="AT204" s="25">
        <v>0</v>
      </c>
      <c r="AU204" s="25">
        <v>0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0</v>
      </c>
      <c r="BE204" s="25">
        <v>0</v>
      </c>
      <c r="BF204" s="25">
        <v>0</v>
      </c>
      <c r="BG204" s="25">
        <v>0</v>
      </c>
      <c r="BH204" s="25">
        <v>0</v>
      </c>
      <c r="BI204" s="25">
        <v>0</v>
      </c>
      <c r="BJ204" s="25">
        <v>0</v>
      </c>
      <c r="BK204" s="25">
        <v>0</v>
      </c>
      <c r="BL204" s="25">
        <v>0</v>
      </c>
      <c r="BM204" s="25">
        <v>0</v>
      </c>
      <c r="BN204" s="25">
        <v>0</v>
      </c>
      <c r="BO204" s="25">
        <v>0</v>
      </c>
      <c r="BP204" s="25">
        <v>0</v>
      </c>
      <c r="BQ204" s="25">
        <v>0</v>
      </c>
      <c r="BR204" s="25">
        <v>0</v>
      </c>
      <c r="BS204" s="25">
        <v>0</v>
      </c>
      <c r="BT204" s="25">
        <v>0</v>
      </c>
      <c r="BU204" s="25">
        <v>0</v>
      </c>
      <c r="BV204" s="25">
        <v>0</v>
      </c>
      <c r="BW204" s="25">
        <v>0</v>
      </c>
      <c r="BX204" s="25">
        <v>0</v>
      </c>
      <c r="BY204" s="25">
        <v>0</v>
      </c>
      <c r="BZ204" s="25">
        <v>0</v>
      </c>
      <c r="CA204" s="25">
        <v>0</v>
      </c>
      <c r="CB204" s="25">
        <v>0</v>
      </c>
      <c r="CC204" s="25">
        <v>0</v>
      </c>
      <c r="CD204" s="25">
        <v>0</v>
      </c>
      <c r="CE204" s="25">
        <v>0</v>
      </c>
      <c r="CF204" s="25">
        <v>0</v>
      </c>
      <c r="CG204" s="25">
        <v>0</v>
      </c>
      <c r="CH204" s="25">
        <v>0</v>
      </c>
      <c r="CI204" s="25">
        <v>0</v>
      </c>
      <c r="CJ204" s="25">
        <v>0</v>
      </c>
      <c r="CK204" s="25">
        <v>0</v>
      </c>
      <c r="CL204" s="25">
        <v>0</v>
      </c>
      <c r="CM204" s="25">
        <v>0</v>
      </c>
      <c r="CN204" s="25">
        <v>0</v>
      </c>
      <c r="CO204" s="25">
        <v>0</v>
      </c>
      <c r="CP204" s="25">
        <v>0</v>
      </c>
    </row>
    <row r="205" spans="2:94" x14ac:dyDescent="0.2">
      <c r="B205" s="25" t="str">
        <f t="shared" si="6"/>
      </c>
      <c r="C205" s="25" t="s">
        <v>90</v>
      </c>
      <c r="D205" s="25" t="s">
        <v>4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1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5">
        <v>0</v>
      </c>
      <c r="AB205" s="25">
        <v>2</v>
      </c>
      <c r="AC205" s="25">
        <v>0</v>
      </c>
      <c r="AD205" s="25">
        <v>0</v>
      </c>
      <c r="AE205" s="25">
        <v>0</v>
      </c>
      <c r="AF205" s="25">
        <v>0</v>
      </c>
      <c r="AG205" s="25">
        <v>1</v>
      </c>
      <c r="AH205" s="25">
        <v>0</v>
      </c>
      <c r="AI205" s="25">
        <v>1</v>
      </c>
      <c r="AJ205" s="25">
        <v>0</v>
      </c>
      <c r="AK205" s="25">
        <v>2</v>
      </c>
      <c r="AL205" s="25">
        <v>0</v>
      </c>
      <c r="AM205" s="25">
        <v>0</v>
      </c>
      <c r="AN205" s="25">
        <v>0</v>
      </c>
      <c r="AO205" s="25">
        <v>1</v>
      </c>
      <c r="AP205" s="25">
        <v>0</v>
      </c>
      <c r="AQ205" s="25">
        <v>2</v>
      </c>
      <c r="AR205" s="25">
        <v>0</v>
      </c>
      <c r="AS205" s="25">
        <v>0</v>
      </c>
      <c r="AT205" s="25">
        <v>2</v>
      </c>
      <c r="AU205" s="25">
        <v>0</v>
      </c>
      <c r="AV205" s="25">
        <v>1</v>
      </c>
      <c r="AW205" s="25">
        <v>0</v>
      </c>
      <c r="AX205" s="25">
        <v>0</v>
      </c>
      <c r="AY205" s="25">
        <v>2</v>
      </c>
      <c r="AZ205" s="25">
        <v>0</v>
      </c>
      <c r="BA205" s="25">
        <v>1</v>
      </c>
      <c r="BB205" s="25">
        <v>0</v>
      </c>
      <c r="BC205" s="25">
        <v>0</v>
      </c>
      <c r="BD205" s="25">
        <v>0</v>
      </c>
      <c r="BE205" s="25">
        <v>0</v>
      </c>
      <c r="BF205" s="25">
        <v>0</v>
      </c>
      <c r="BG205" s="25">
        <v>1</v>
      </c>
      <c r="BH205" s="25">
        <v>1</v>
      </c>
      <c r="BI205" s="25">
        <v>0</v>
      </c>
      <c r="BJ205" s="25">
        <v>0</v>
      </c>
      <c r="BK205" s="25">
        <v>0</v>
      </c>
      <c r="BL205" s="25">
        <v>0</v>
      </c>
      <c r="BM205" s="25">
        <v>0</v>
      </c>
      <c r="BN205" s="25">
        <v>1</v>
      </c>
      <c r="BO205" s="25">
        <v>0</v>
      </c>
      <c r="BP205" s="25">
        <v>1</v>
      </c>
      <c r="BQ205" s="25">
        <v>0</v>
      </c>
      <c r="BR205" s="25">
        <v>1</v>
      </c>
      <c r="BS205" s="25">
        <v>0</v>
      </c>
      <c r="BT205" s="25">
        <v>0</v>
      </c>
      <c r="BU205" s="25">
        <v>0</v>
      </c>
      <c r="BV205" s="25">
        <v>0</v>
      </c>
      <c r="BW205" s="25">
        <v>0</v>
      </c>
      <c r="BX205" s="25">
        <v>0</v>
      </c>
      <c r="BY205" s="25">
        <v>0</v>
      </c>
      <c r="BZ205" s="25">
        <v>0</v>
      </c>
      <c r="CA205" s="25">
        <v>0</v>
      </c>
      <c r="CB205" s="25">
        <v>2</v>
      </c>
      <c r="CC205" s="25">
        <v>1</v>
      </c>
      <c r="CD205" s="25">
        <v>1</v>
      </c>
      <c r="CE205" s="25">
        <v>0</v>
      </c>
      <c r="CF205" s="25">
        <v>0</v>
      </c>
      <c r="CG205" s="25">
        <v>0</v>
      </c>
      <c r="CH205" s="25">
        <v>0</v>
      </c>
      <c r="CI205" s="25">
        <v>1</v>
      </c>
      <c r="CJ205" s="25">
        <v>2</v>
      </c>
      <c r="CK205" s="25">
        <v>0</v>
      </c>
      <c r="CL205" s="25">
        <v>1</v>
      </c>
      <c r="CM205" s="25">
        <v>1</v>
      </c>
      <c r="CN205" s="25">
        <v>1</v>
      </c>
      <c r="CO205" s="25">
        <v>0</v>
      </c>
      <c r="CP205" s="25">
        <v>0</v>
      </c>
    </row>
    <row r="206" spans="2:94" x14ac:dyDescent="0.2">
      <c r="B206" s="25" t="str">
        <f t="shared" si="6"/>
      </c>
      <c r="C206" s="25" t="s">
        <v>91</v>
      </c>
      <c r="D206" s="25" t="s">
        <v>3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</v>
      </c>
      <c r="AN206" s="25">
        <v>0</v>
      </c>
      <c r="AO206" s="25">
        <v>0</v>
      </c>
      <c r="AP206" s="25">
        <v>0</v>
      </c>
      <c r="AQ206" s="25">
        <v>0</v>
      </c>
      <c r="AR206" s="25">
        <v>0</v>
      </c>
      <c r="AS206" s="25">
        <v>0</v>
      </c>
      <c r="AT206" s="25">
        <v>0</v>
      </c>
      <c r="AU206" s="25">
        <v>0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0</v>
      </c>
      <c r="BE206" s="25">
        <v>0</v>
      </c>
      <c r="BF206" s="25">
        <v>0</v>
      </c>
      <c r="BG206" s="25">
        <v>0</v>
      </c>
      <c r="BH206" s="25">
        <v>0</v>
      </c>
      <c r="BI206" s="25">
        <v>0</v>
      </c>
      <c r="BJ206" s="25">
        <v>0</v>
      </c>
      <c r="BK206" s="25">
        <v>0</v>
      </c>
      <c r="BL206" s="25">
        <v>0</v>
      </c>
      <c r="BM206" s="25">
        <v>0</v>
      </c>
      <c r="BN206" s="25">
        <v>0</v>
      </c>
      <c r="BO206" s="25">
        <v>0</v>
      </c>
      <c r="BP206" s="25">
        <v>0</v>
      </c>
      <c r="BQ206" s="25">
        <v>0</v>
      </c>
      <c r="BR206" s="25">
        <v>0</v>
      </c>
      <c r="BS206" s="25">
        <v>0</v>
      </c>
      <c r="BT206" s="25">
        <v>0</v>
      </c>
      <c r="BU206" s="25">
        <v>0</v>
      </c>
      <c r="BV206" s="25">
        <v>0</v>
      </c>
      <c r="BW206" s="25">
        <v>0</v>
      </c>
      <c r="BX206" s="25">
        <v>0</v>
      </c>
      <c r="BY206" s="25">
        <v>0</v>
      </c>
      <c r="BZ206" s="25">
        <v>0</v>
      </c>
      <c r="CA206" s="25">
        <v>0</v>
      </c>
      <c r="CB206" s="25">
        <v>0</v>
      </c>
      <c r="CC206" s="25">
        <v>0</v>
      </c>
      <c r="CD206" s="25">
        <v>0</v>
      </c>
      <c r="CE206" s="25">
        <v>0</v>
      </c>
      <c r="CF206" s="25">
        <v>0</v>
      </c>
      <c r="CG206" s="25">
        <v>0</v>
      </c>
      <c r="CH206" s="25">
        <v>0</v>
      </c>
      <c r="CI206" s="25">
        <v>0</v>
      </c>
      <c r="CJ206" s="25">
        <v>0</v>
      </c>
      <c r="CK206" s="25">
        <v>0</v>
      </c>
      <c r="CL206" s="25">
        <v>0</v>
      </c>
      <c r="CM206" s="25">
        <v>0</v>
      </c>
      <c r="CN206" s="25">
        <v>0</v>
      </c>
      <c r="CO206" s="25">
        <v>0</v>
      </c>
      <c r="CP206" s="25">
        <v>0</v>
      </c>
    </row>
    <row r="207" spans="2:94" x14ac:dyDescent="0.2">
      <c r="B207" s="25" t="str">
        <f t="shared" si="6"/>
      </c>
      <c r="C207" s="25" t="s">
        <v>91</v>
      </c>
      <c r="D207" s="25" t="s">
        <v>4</v>
      </c>
      <c r="E207" s="25">
        <v>1</v>
      </c>
      <c r="F207" s="25">
        <v>2</v>
      </c>
      <c r="G207" s="25">
        <v>0</v>
      </c>
      <c r="H207" s="25">
        <v>0</v>
      </c>
      <c r="I207" s="25">
        <v>0</v>
      </c>
      <c r="J207" s="25">
        <v>1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3</v>
      </c>
      <c r="Q207" s="25">
        <v>1</v>
      </c>
      <c r="R207" s="25">
        <v>1</v>
      </c>
      <c r="S207" s="25">
        <v>3</v>
      </c>
      <c r="T207" s="25">
        <v>2</v>
      </c>
      <c r="U207" s="25">
        <v>0</v>
      </c>
      <c r="V207" s="25">
        <v>3</v>
      </c>
      <c r="W207" s="25">
        <v>2</v>
      </c>
      <c r="X207" s="25">
        <v>0</v>
      </c>
      <c r="Y207" s="25">
        <v>1</v>
      </c>
      <c r="Z207" s="25">
        <v>0</v>
      </c>
      <c r="AA207" s="25">
        <v>1</v>
      </c>
      <c r="AB207" s="25">
        <v>3</v>
      </c>
      <c r="AC207" s="25">
        <v>2</v>
      </c>
      <c r="AD207" s="25">
        <v>2</v>
      </c>
      <c r="AE207" s="25">
        <v>0</v>
      </c>
      <c r="AF207" s="25">
        <v>1</v>
      </c>
      <c r="AG207" s="25">
        <v>4</v>
      </c>
      <c r="AH207" s="25">
        <v>2</v>
      </c>
      <c r="AI207" s="25">
        <v>0</v>
      </c>
      <c r="AJ207" s="25">
        <v>2</v>
      </c>
      <c r="AK207" s="25">
        <v>0</v>
      </c>
      <c r="AL207" s="25">
        <v>2</v>
      </c>
      <c r="AM207" s="25">
        <v>0</v>
      </c>
      <c r="AN207" s="25">
        <v>0</v>
      </c>
      <c r="AO207" s="25">
        <v>1</v>
      </c>
      <c r="AP207" s="25">
        <v>0</v>
      </c>
      <c r="AQ207" s="25">
        <v>2</v>
      </c>
      <c r="AR207" s="25">
        <v>0</v>
      </c>
      <c r="AS207" s="25">
        <v>0</v>
      </c>
      <c r="AT207" s="25">
        <v>0</v>
      </c>
      <c r="AU207" s="25">
        <v>1</v>
      </c>
      <c r="AV207" s="25">
        <v>2</v>
      </c>
      <c r="AW207" s="25">
        <v>1</v>
      </c>
      <c r="AX207" s="25">
        <v>2</v>
      </c>
      <c r="AY207" s="25">
        <v>1</v>
      </c>
      <c r="AZ207" s="25">
        <v>1</v>
      </c>
      <c r="BA207" s="25">
        <v>1</v>
      </c>
      <c r="BB207" s="25">
        <v>0</v>
      </c>
      <c r="BC207" s="25">
        <v>0</v>
      </c>
      <c r="BD207" s="25">
        <v>0</v>
      </c>
      <c r="BE207" s="25">
        <v>2</v>
      </c>
      <c r="BF207" s="25">
        <v>2</v>
      </c>
      <c r="BG207" s="25">
        <v>0</v>
      </c>
      <c r="BH207" s="25">
        <v>1</v>
      </c>
      <c r="BI207" s="25">
        <v>0</v>
      </c>
      <c r="BJ207" s="25">
        <v>0</v>
      </c>
      <c r="BK207" s="25">
        <v>0</v>
      </c>
      <c r="BL207" s="25">
        <v>0</v>
      </c>
      <c r="BM207" s="25">
        <v>1</v>
      </c>
      <c r="BN207" s="25">
        <v>0</v>
      </c>
      <c r="BO207" s="25">
        <v>1</v>
      </c>
      <c r="BP207" s="25">
        <v>0</v>
      </c>
      <c r="BQ207" s="25">
        <v>1</v>
      </c>
      <c r="BR207" s="25">
        <v>0</v>
      </c>
      <c r="BS207" s="25">
        <v>1</v>
      </c>
      <c r="BT207" s="25">
        <v>0</v>
      </c>
      <c r="BU207" s="25">
        <v>1</v>
      </c>
      <c r="BV207" s="25">
        <v>1</v>
      </c>
      <c r="BW207" s="25">
        <v>2</v>
      </c>
      <c r="BX207" s="25">
        <v>2</v>
      </c>
      <c r="BY207" s="25">
        <v>0</v>
      </c>
      <c r="BZ207" s="25">
        <v>3</v>
      </c>
      <c r="CA207" s="25">
        <v>2</v>
      </c>
      <c r="CB207" s="25">
        <v>2</v>
      </c>
      <c r="CC207" s="25">
        <v>0</v>
      </c>
      <c r="CD207" s="25">
        <v>0</v>
      </c>
      <c r="CE207" s="25">
        <v>2</v>
      </c>
      <c r="CF207" s="25">
        <v>1</v>
      </c>
      <c r="CG207" s="25">
        <v>0</v>
      </c>
      <c r="CH207" s="25">
        <v>1</v>
      </c>
      <c r="CI207" s="25">
        <v>1</v>
      </c>
      <c r="CJ207" s="25">
        <v>2</v>
      </c>
      <c r="CK207" s="25">
        <v>0</v>
      </c>
      <c r="CL207" s="25">
        <v>3</v>
      </c>
      <c r="CM207" s="25">
        <v>1</v>
      </c>
      <c r="CN207" s="25">
        <v>0</v>
      </c>
      <c r="CO207" s="25">
        <v>1</v>
      </c>
      <c r="CP207" s="25">
        <v>0</v>
      </c>
    </row>
    <row r="208" spans="2:94" x14ac:dyDescent="0.2">
      <c r="B208" s="25" t="str">
        <f t="shared" si="6"/>
      </c>
      <c r="C208" s="25" t="s">
        <v>92</v>
      </c>
      <c r="D208" s="25" t="s">
        <v>3</v>
      </c>
      <c r="E208" s="25">
        <v>117</v>
      </c>
      <c r="F208" s="25">
        <v>127</v>
      </c>
      <c r="G208" s="25">
        <v>123</v>
      </c>
      <c r="H208" s="25">
        <v>97</v>
      </c>
      <c r="I208" s="25">
        <v>93</v>
      </c>
      <c r="J208" s="25">
        <v>91</v>
      </c>
      <c r="K208" s="25">
        <v>111</v>
      </c>
      <c r="L208" s="25">
        <v>106</v>
      </c>
      <c r="M208" s="25">
        <v>85</v>
      </c>
      <c r="N208" s="25">
        <v>96</v>
      </c>
      <c r="O208" s="25">
        <v>127</v>
      </c>
      <c r="P208" s="25">
        <v>107</v>
      </c>
      <c r="Q208" s="25">
        <v>89</v>
      </c>
      <c r="R208" s="25">
        <v>104</v>
      </c>
      <c r="S208" s="25">
        <v>96</v>
      </c>
      <c r="T208" s="25">
        <v>115</v>
      </c>
      <c r="U208" s="25">
        <v>143</v>
      </c>
      <c r="V208" s="25">
        <v>101</v>
      </c>
      <c r="W208" s="25">
        <v>112</v>
      </c>
      <c r="X208" s="25">
        <v>79</v>
      </c>
      <c r="Y208" s="25">
        <v>128</v>
      </c>
      <c r="Z208" s="25">
        <v>98</v>
      </c>
      <c r="AA208" s="25">
        <v>106</v>
      </c>
      <c r="AB208" s="25">
        <v>104</v>
      </c>
      <c r="AC208" s="25">
        <v>118</v>
      </c>
      <c r="AD208" s="25">
        <v>103</v>
      </c>
      <c r="AE208" s="25">
        <v>107</v>
      </c>
      <c r="AF208" s="25">
        <v>115</v>
      </c>
      <c r="AG208" s="25">
        <v>122</v>
      </c>
      <c r="AH208" s="25">
        <v>110</v>
      </c>
      <c r="AI208" s="25">
        <v>114</v>
      </c>
      <c r="AJ208" s="25">
        <v>90</v>
      </c>
      <c r="AK208" s="25">
        <v>88</v>
      </c>
      <c r="AL208" s="25">
        <v>91</v>
      </c>
      <c r="AM208" s="25">
        <v>93</v>
      </c>
      <c r="AN208" s="25">
        <v>89</v>
      </c>
      <c r="AO208" s="25">
        <v>95</v>
      </c>
      <c r="AP208" s="25">
        <v>100</v>
      </c>
      <c r="AQ208" s="25">
        <v>95</v>
      </c>
      <c r="AR208" s="25">
        <v>110</v>
      </c>
      <c r="AS208" s="25">
        <v>94</v>
      </c>
      <c r="AT208" s="25">
        <v>93</v>
      </c>
      <c r="AU208" s="25">
        <v>100</v>
      </c>
      <c r="AV208" s="25">
        <v>98</v>
      </c>
      <c r="AW208" s="25">
        <v>102</v>
      </c>
      <c r="AX208" s="25">
        <v>128</v>
      </c>
      <c r="AY208" s="25">
        <v>125</v>
      </c>
      <c r="AZ208" s="25">
        <v>112</v>
      </c>
      <c r="BA208" s="25">
        <v>106</v>
      </c>
      <c r="BB208" s="25">
        <v>111</v>
      </c>
      <c r="BC208" s="25">
        <v>102</v>
      </c>
      <c r="BD208" s="25">
        <v>99</v>
      </c>
      <c r="BE208" s="25">
        <v>114</v>
      </c>
      <c r="BF208" s="25">
        <v>97</v>
      </c>
      <c r="BG208" s="25">
        <v>101</v>
      </c>
      <c r="BH208" s="25">
        <v>103</v>
      </c>
      <c r="BI208" s="25">
        <v>101</v>
      </c>
      <c r="BJ208" s="25">
        <v>84</v>
      </c>
      <c r="BK208" s="25">
        <v>110</v>
      </c>
      <c r="BL208" s="25">
        <v>92</v>
      </c>
      <c r="BM208" s="25">
        <v>110</v>
      </c>
      <c r="BN208" s="25">
        <v>95</v>
      </c>
      <c r="BO208" s="25">
        <v>100</v>
      </c>
      <c r="BP208" s="25">
        <v>75</v>
      </c>
      <c r="BQ208" s="25">
        <v>108</v>
      </c>
      <c r="BR208" s="25">
        <v>112</v>
      </c>
      <c r="BS208" s="25">
        <v>134</v>
      </c>
      <c r="BT208" s="25">
        <v>96</v>
      </c>
      <c r="BU208" s="25">
        <v>123</v>
      </c>
      <c r="BV208" s="25">
        <v>104</v>
      </c>
      <c r="BW208" s="25">
        <v>107</v>
      </c>
      <c r="BX208" s="25">
        <v>105</v>
      </c>
      <c r="BY208" s="25">
        <v>112</v>
      </c>
      <c r="BZ208" s="25">
        <v>114</v>
      </c>
      <c r="CA208" s="25">
        <v>110</v>
      </c>
      <c r="CB208" s="25">
        <v>110</v>
      </c>
      <c r="CC208" s="25">
        <v>122</v>
      </c>
      <c r="CD208" s="25">
        <v>123</v>
      </c>
      <c r="CE208" s="25">
        <v>120</v>
      </c>
      <c r="CF208" s="25">
        <v>122</v>
      </c>
      <c r="CG208" s="25">
        <v>140</v>
      </c>
      <c r="CH208" s="25">
        <v>119</v>
      </c>
      <c r="CI208" s="25">
        <v>124</v>
      </c>
      <c r="CJ208" s="25">
        <v>160</v>
      </c>
      <c r="CK208" s="25">
        <v>125</v>
      </c>
      <c r="CL208" s="25">
        <v>128</v>
      </c>
      <c r="CM208" s="25">
        <v>118</v>
      </c>
      <c r="CN208" s="25">
        <v>127</v>
      </c>
      <c r="CO208" s="25">
        <v>97</v>
      </c>
      <c r="CP208" s="25">
        <v>85</v>
      </c>
    </row>
    <row r="209" spans="2:94" x14ac:dyDescent="0.2">
      <c r="B209" s="25" t="str">
        <f t="shared" si="6"/>
      </c>
      <c r="C209" s="25" t="s">
        <v>92</v>
      </c>
      <c r="D209" s="25" t="s">
        <v>4</v>
      </c>
      <c r="E209" s="25">
        <v>37</v>
      </c>
      <c r="F209" s="25">
        <v>31</v>
      </c>
      <c r="G209" s="25">
        <v>39</v>
      </c>
      <c r="H209" s="25">
        <v>35</v>
      </c>
      <c r="I209" s="25">
        <v>29</v>
      </c>
      <c r="J209" s="25">
        <v>37</v>
      </c>
      <c r="K209" s="25">
        <v>41</v>
      </c>
      <c r="L209" s="25">
        <v>34</v>
      </c>
      <c r="M209" s="25">
        <v>28</v>
      </c>
      <c r="N209" s="25">
        <v>39</v>
      </c>
      <c r="O209" s="25">
        <v>36</v>
      </c>
      <c r="P209" s="25">
        <v>46</v>
      </c>
      <c r="Q209" s="25">
        <v>42</v>
      </c>
      <c r="R209" s="25">
        <v>40</v>
      </c>
      <c r="S209" s="25">
        <v>29</v>
      </c>
      <c r="T209" s="25">
        <v>38</v>
      </c>
      <c r="U209" s="25">
        <v>38</v>
      </c>
      <c r="V209" s="25">
        <v>36</v>
      </c>
      <c r="W209" s="25">
        <v>35</v>
      </c>
      <c r="X209" s="25">
        <v>34</v>
      </c>
      <c r="Y209" s="25">
        <v>30</v>
      </c>
      <c r="Z209" s="25">
        <v>25</v>
      </c>
      <c r="AA209" s="25">
        <v>40</v>
      </c>
      <c r="AB209" s="25">
        <v>40</v>
      </c>
      <c r="AC209" s="25">
        <v>43</v>
      </c>
      <c r="AD209" s="25">
        <v>37</v>
      </c>
      <c r="AE209" s="25">
        <v>28</v>
      </c>
      <c r="AF209" s="25">
        <v>35</v>
      </c>
      <c r="AG209" s="25">
        <v>24</v>
      </c>
      <c r="AH209" s="25">
        <v>36</v>
      </c>
      <c r="AI209" s="25">
        <v>43</v>
      </c>
      <c r="AJ209" s="25">
        <v>44</v>
      </c>
      <c r="AK209" s="25">
        <v>37</v>
      </c>
      <c r="AL209" s="25">
        <v>35</v>
      </c>
      <c r="AM209" s="25">
        <v>33</v>
      </c>
      <c r="AN209" s="25">
        <v>30</v>
      </c>
      <c r="AO209" s="25">
        <v>51</v>
      </c>
      <c r="AP209" s="25">
        <v>41</v>
      </c>
      <c r="AQ209" s="25">
        <v>32</v>
      </c>
      <c r="AR209" s="25">
        <v>38</v>
      </c>
      <c r="AS209" s="25">
        <v>22</v>
      </c>
      <c r="AT209" s="25">
        <v>37</v>
      </c>
      <c r="AU209" s="25">
        <v>31</v>
      </c>
      <c r="AV209" s="25">
        <v>13</v>
      </c>
      <c r="AW209" s="25">
        <v>30</v>
      </c>
      <c r="AX209" s="25">
        <v>26</v>
      </c>
      <c r="AY209" s="25">
        <v>25</v>
      </c>
      <c r="AZ209" s="25">
        <v>22</v>
      </c>
      <c r="BA209" s="25">
        <v>18</v>
      </c>
      <c r="BB209" s="25">
        <v>38</v>
      </c>
      <c r="BC209" s="25">
        <v>20</v>
      </c>
      <c r="BD209" s="25">
        <v>38</v>
      </c>
      <c r="BE209" s="25">
        <v>25</v>
      </c>
      <c r="BF209" s="25">
        <v>27</v>
      </c>
      <c r="BG209" s="25">
        <v>19</v>
      </c>
      <c r="BH209" s="25">
        <v>27</v>
      </c>
      <c r="BI209" s="25">
        <v>29</v>
      </c>
      <c r="BJ209" s="25">
        <v>36</v>
      </c>
      <c r="BK209" s="25">
        <v>32</v>
      </c>
      <c r="BL209" s="25">
        <v>42</v>
      </c>
      <c r="BM209" s="25">
        <v>33</v>
      </c>
      <c r="BN209" s="25">
        <v>36</v>
      </c>
      <c r="BO209" s="25">
        <v>26</v>
      </c>
      <c r="BP209" s="25">
        <v>47</v>
      </c>
      <c r="BQ209" s="25">
        <v>36</v>
      </c>
      <c r="BR209" s="25">
        <v>50</v>
      </c>
      <c r="BS209" s="25">
        <v>45</v>
      </c>
      <c r="BT209" s="25">
        <v>33</v>
      </c>
      <c r="BU209" s="25">
        <v>36</v>
      </c>
      <c r="BV209" s="25">
        <v>31</v>
      </c>
      <c r="BW209" s="25">
        <v>32</v>
      </c>
      <c r="BX209" s="25">
        <v>39</v>
      </c>
      <c r="BY209" s="25">
        <v>57</v>
      </c>
      <c r="BZ209" s="25">
        <v>39</v>
      </c>
      <c r="CA209" s="25">
        <v>39</v>
      </c>
      <c r="CB209" s="25">
        <v>35</v>
      </c>
      <c r="CC209" s="25">
        <v>36</v>
      </c>
      <c r="CD209" s="25">
        <v>36</v>
      </c>
      <c r="CE209" s="25">
        <v>39</v>
      </c>
      <c r="CF209" s="25">
        <v>35</v>
      </c>
      <c r="CG209" s="25">
        <v>55</v>
      </c>
      <c r="CH209" s="25">
        <v>45</v>
      </c>
      <c r="CI209" s="25">
        <v>33</v>
      </c>
      <c r="CJ209" s="25">
        <v>37</v>
      </c>
      <c r="CK209" s="25">
        <v>31</v>
      </c>
      <c r="CL209" s="25">
        <v>42</v>
      </c>
      <c r="CM209" s="25">
        <v>51</v>
      </c>
      <c r="CN209" s="25">
        <v>57</v>
      </c>
      <c r="CO209" s="25">
        <v>30</v>
      </c>
      <c r="CP209" s="25">
        <v>36</v>
      </c>
    </row>
    <row r="210" spans="2:94" x14ac:dyDescent="0.2">
      <c r="B210" s="25" t="str">
        <f t="shared" si="6"/>
      </c>
    </row>
    <row r="211" spans="2:94" x14ac:dyDescent="0.2">
      <c r="B211" s="25" t="str">
        <f t="shared" si="6"/>
      </c>
    </row>
    <row r="212" spans="2:94" x14ac:dyDescent="0.2">
      <c r="B212" s="25" t="str">
        <f t="shared" si="6"/>
      </c>
    </row>
    <row r="213" spans="2:94" x14ac:dyDescent="0.2">
      <c r="B213" s="25" t="str">
        <f t="shared" si="6"/>
      </c>
    </row>
    <row r="218" spans="2:94" x14ac:dyDescent="0.2">
      <c r="C218" s="36" t="s">
        <v>0</v>
      </c>
      <c r="D218" s="36" t="s">
        <v>1</v>
      </c>
      <c r="E218" s="36">
        <v>45442</v>
      </c>
      <c r="F218" s="36">
        <v>45443</v>
      </c>
      <c r="G218" s="36">
        <v>45444</v>
      </c>
      <c r="H218" s="36">
        <v>45445</v>
      </c>
      <c r="I218" s="36">
        <v>45446</v>
      </c>
      <c r="J218" s="36">
        <v>45447</v>
      </c>
      <c r="K218" s="36">
        <v>45448</v>
      </c>
      <c r="L218" s="36">
        <v>45449</v>
      </c>
      <c r="M218" s="36">
        <v>45450</v>
      </c>
      <c r="N218" s="36">
        <v>45451</v>
      </c>
      <c r="O218" s="36">
        <v>45452</v>
      </c>
      <c r="P218" s="36">
        <v>45453</v>
      </c>
      <c r="Q218" s="36">
        <v>45454</v>
      </c>
      <c r="R218" s="36">
        <v>45455</v>
      </c>
      <c r="S218" s="36">
        <v>45456</v>
      </c>
      <c r="T218" s="36">
        <v>45457</v>
      </c>
      <c r="U218" s="36">
        <v>45458</v>
      </c>
      <c r="V218" s="36">
        <v>45459</v>
      </c>
      <c r="W218" s="36">
        <v>45460</v>
      </c>
      <c r="X218" s="36">
        <v>45461</v>
      </c>
      <c r="Y218" s="36">
        <v>45462</v>
      </c>
      <c r="Z218" s="36">
        <v>45463</v>
      </c>
      <c r="AA218" s="36">
        <v>45464</v>
      </c>
      <c r="AB218" s="36">
        <v>45465</v>
      </c>
      <c r="AC218" s="36">
        <v>45466</v>
      </c>
      <c r="AD218" s="36">
        <v>45467</v>
      </c>
      <c r="AE218" s="36">
        <v>45468</v>
      </c>
      <c r="AF218" s="36">
        <v>45469</v>
      </c>
      <c r="AG218" s="36">
        <v>45470</v>
      </c>
      <c r="AH218" s="36">
        <v>45471</v>
      </c>
      <c r="AI218" s="36">
        <v>45472</v>
      </c>
      <c r="AJ218" s="36">
        <v>45473</v>
      </c>
      <c r="AK218" s="36">
        <v>45474</v>
      </c>
      <c r="AL218" s="36">
        <v>45475</v>
      </c>
      <c r="AM218" s="36">
        <v>45476</v>
      </c>
      <c r="AN218" s="36">
        <v>45477</v>
      </c>
      <c r="AO218" s="36">
        <v>45478</v>
      </c>
      <c r="AP218" s="36">
        <v>45479</v>
      </c>
      <c r="AQ218" s="36">
        <v>45480</v>
      </c>
      <c r="AR218" s="36">
        <v>45481</v>
      </c>
      <c r="AS218" s="36">
        <v>45482</v>
      </c>
      <c r="AT218" s="36">
        <v>45483</v>
      </c>
      <c r="AU218" s="36">
        <v>45484</v>
      </c>
      <c r="AV218" s="36">
        <v>45485</v>
      </c>
      <c r="AW218" s="36">
        <v>45486</v>
      </c>
      <c r="AX218" s="36">
        <v>45487</v>
      </c>
      <c r="AY218" s="36">
        <v>45488</v>
      </c>
      <c r="AZ218" s="36">
        <v>45489</v>
      </c>
      <c r="BA218" s="36">
        <v>45490</v>
      </c>
      <c r="BB218" s="36">
        <v>45491</v>
      </c>
      <c r="BC218" s="36">
        <v>45492</v>
      </c>
      <c r="BD218" s="36">
        <v>45493</v>
      </c>
      <c r="BE218" s="36">
        <v>45494</v>
      </c>
      <c r="BF218" s="36">
        <v>45495</v>
      </c>
      <c r="BG218" s="36">
        <v>45496</v>
      </c>
      <c r="BH218" s="36">
        <v>45497</v>
      </c>
      <c r="BI218" s="36">
        <v>45498</v>
      </c>
      <c r="BJ218" s="36">
        <v>45499</v>
      </c>
      <c r="BK218" s="36">
        <v>45500</v>
      </c>
      <c r="BL218" s="36">
        <v>45501</v>
      </c>
      <c r="BM218" s="36">
        <v>45502</v>
      </c>
      <c r="BN218" s="36">
        <v>45503</v>
      </c>
      <c r="BO218" s="36">
        <v>45504</v>
      </c>
      <c r="BP218" s="36">
        <v>45505</v>
      </c>
      <c r="BQ218" s="36">
        <v>45506</v>
      </c>
      <c r="BR218" s="36">
        <v>45507</v>
      </c>
      <c r="BS218" s="36">
        <v>45508</v>
      </c>
      <c r="BT218" s="36">
        <v>45509</v>
      </c>
      <c r="BU218" s="36">
        <v>45510</v>
      </c>
      <c r="BV218" s="36">
        <v>45511</v>
      </c>
      <c r="BW218" s="36">
        <v>45512</v>
      </c>
      <c r="BX218" s="36">
        <v>45513</v>
      </c>
      <c r="BY218" s="36">
        <v>45514</v>
      </c>
      <c r="BZ218" s="36">
        <v>45515</v>
      </c>
      <c r="CA218" s="36">
        <v>45516</v>
      </c>
      <c r="CB218" s="36">
        <v>45517</v>
      </c>
      <c r="CC218" s="36">
        <v>45518</v>
      </c>
      <c r="CD218" s="36">
        <v>45519</v>
      </c>
      <c r="CE218" s="36">
        <v>45520</v>
      </c>
      <c r="CF218" s="36">
        <v>45521</v>
      </c>
      <c r="CG218" s="36">
        <v>45522</v>
      </c>
      <c r="CH218" s="36">
        <v>45523</v>
      </c>
      <c r="CI218" s="36">
        <v>45524</v>
      </c>
      <c r="CJ218" s="36">
        <v>45525</v>
      </c>
      <c r="CK218" s="36">
        <v>45526</v>
      </c>
      <c r="CL218" s="36">
        <v>45527</v>
      </c>
      <c r="CM218" s="36">
        <v>45528</v>
      </c>
      <c r="CN218" s="36">
        <v>45529</v>
      </c>
      <c r="CO218" s="36">
        <v>45530</v>
      </c>
      <c r="CP218" s="36">
        <v>45531</v>
      </c>
    </row>
    <row r="219" spans="2:94" x14ac:dyDescent="0.2">
      <c r="B219" s="25" t="str">
        <f t="shared" ref="B219:B234" si="7">C219&amp;D219</f>
      </c>
      <c r="C219" s="37" t="s">
        <v>93</v>
      </c>
      <c r="D219" s="37" t="s">
        <v>3</v>
      </c>
      <c r="E219" s="37">
        <v>8082</v>
      </c>
      <c r="F219" s="37">
        <v>8777</v>
      </c>
      <c r="G219" s="37">
        <v>8290</v>
      </c>
      <c r="H219" s="37">
        <v>8617</v>
      </c>
      <c r="I219" s="37">
        <v>9638</v>
      </c>
      <c r="J219" s="37">
        <v>8622</v>
      </c>
      <c r="K219" s="37">
        <v>9035</v>
      </c>
      <c r="L219" s="37">
        <v>8840</v>
      </c>
      <c r="M219" s="37">
        <v>8882</v>
      </c>
      <c r="N219" s="37">
        <v>7204</v>
      </c>
      <c r="O219" s="37">
        <v>7413</v>
      </c>
      <c r="P219" s="37">
        <v>8485</v>
      </c>
      <c r="Q219" s="37">
        <v>8528</v>
      </c>
      <c r="R219" s="37">
        <v>8858</v>
      </c>
      <c r="S219" s="37">
        <v>8854</v>
      </c>
      <c r="T219" s="37">
        <v>9764</v>
      </c>
      <c r="U219" s="37">
        <v>8196</v>
      </c>
      <c r="V219" s="37">
        <v>6940</v>
      </c>
      <c r="W219" s="37">
        <v>8410</v>
      </c>
      <c r="X219" s="37">
        <v>8764</v>
      </c>
      <c r="Y219" s="37">
        <v>9578</v>
      </c>
      <c r="Z219" s="37">
        <v>8798</v>
      </c>
      <c r="AA219" s="37">
        <v>9068</v>
      </c>
      <c r="AB219" s="37">
        <v>8226</v>
      </c>
      <c r="AC219" s="37">
        <v>8085</v>
      </c>
      <c r="AD219" s="37">
        <v>9955</v>
      </c>
      <c r="AE219" s="37">
        <v>9609</v>
      </c>
      <c r="AF219" s="37">
        <v>9050</v>
      </c>
      <c r="AG219" s="37">
        <v>9379</v>
      </c>
      <c r="AH219" s="37">
        <v>9081</v>
      </c>
      <c r="AI219" s="37">
        <v>7914</v>
      </c>
      <c r="AJ219" s="37">
        <v>7871</v>
      </c>
      <c r="AK219" s="37">
        <v>9179</v>
      </c>
      <c r="AL219" s="37">
        <v>9611</v>
      </c>
      <c r="AM219" s="37">
        <v>8533</v>
      </c>
      <c r="AN219" s="37">
        <v>5949</v>
      </c>
      <c r="AO219" s="37">
        <v>8248</v>
      </c>
      <c r="AP219" s="37">
        <v>7370</v>
      </c>
      <c r="AQ219" s="37">
        <v>7185</v>
      </c>
      <c r="AR219" s="37">
        <v>8677</v>
      </c>
      <c r="AS219" s="37">
        <v>8682</v>
      </c>
      <c r="AT219" s="37">
        <v>8347</v>
      </c>
      <c r="AU219" s="37">
        <v>8002</v>
      </c>
      <c r="AV219" s="37">
        <v>7572</v>
      </c>
      <c r="AW219" s="37">
        <v>6931</v>
      </c>
      <c r="AX219" s="37">
        <v>6523</v>
      </c>
      <c r="AY219" s="37">
        <v>7966</v>
      </c>
      <c r="AZ219" s="37">
        <v>7772</v>
      </c>
      <c r="BA219" s="37">
        <v>8271</v>
      </c>
      <c r="BB219" s="37">
        <v>8040</v>
      </c>
      <c r="BC219" s="37">
        <v>7672</v>
      </c>
      <c r="BD219" s="37">
        <v>7480</v>
      </c>
      <c r="BE219" s="37">
        <v>7021</v>
      </c>
      <c r="BF219" s="37">
        <v>7920</v>
      </c>
      <c r="BG219" s="37">
        <v>9512</v>
      </c>
      <c r="BH219" s="37">
        <v>7881</v>
      </c>
      <c r="BI219" s="37">
        <v>8363</v>
      </c>
      <c r="BJ219" s="37">
        <v>7889</v>
      </c>
      <c r="BK219" s="37">
        <v>7214</v>
      </c>
      <c r="BL219" s="37">
        <v>6903</v>
      </c>
      <c r="BM219" s="37">
        <v>9024</v>
      </c>
      <c r="BN219" s="37">
        <v>8059</v>
      </c>
      <c r="BO219" s="37">
        <v>8832</v>
      </c>
      <c r="BP219" s="37">
        <v>8355</v>
      </c>
      <c r="BQ219" s="37">
        <v>8300</v>
      </c>
      <c r="BR219" s="37">
        <v>7695</v>
      </c>
      <c r="BS219" s="37">
        <v>7118</v>
      </c>
      <c r="BT219" s="37">
        <v>8622</v>
      </c>
      <c r="BU219" s="37">
        <v>8401</v>
      </c>
      <c r="BV219" s="37">
        <v>8219</v>
      </c>
      <c r="BW219" s="37">
        <v>8539</v>
      </c>
      <c r="BX219" s="37">
        <v>7726</v>
      </c>
      <c r="BY219" s="37">
        <v>7639</v>
      </c>
      <c r="BZ219" s="37">
        <v>7351</v>
      </c>
      <c r="CA219" s="37">
        <v>7882</v>
      </c>
      <c r="CB219" s="37">
        <v>7238</v>
      </c>
      <c r="CC219" s="37">
        <v>7688</v>
      </c>
      <c r="CD219" s="37">
        <v>8625</v>
      </c>
      <c r="CE219" s="37">
        <v>7751</v>
      </c>
      <c r="CF219" s="37">
        <v>7374</v>
      </c>
      <c r="CG219" s="37">
        <v>6900</v>
      </c>
      <c r="CH219" s="37">
        <v>7906</v>
      </c>
      <c r="CI219" s="37">
        <v>7397</v>
      </c>
      <c r="CJ219" s="37">
        <v>8179</v>
      </c>
      <c r="CK219" s="37">
        <v>7991</v>
      </c>
      <c r="CL219" s="37">
        <v>7183</v>
      </c>
      <c r="CM219" s="37">
        <v>7050</v>
      </c>
      <c r="CN219" s="37">
        <v>6868</v>
      </c>
      <c r="CO219" s="37">
        <v>7921</v>
      </c>
      <c r="CP219" s="25">
        <v>7696</v>
      </c>
    </row>
    <row r="220" spans="2:94" x14ac:dyDescent="0.2">
      <c r="B220" s="25" t="str">
        <f t="shared" si="7"/>
      </c>
      <c r="C220" s="37" t="s">
        <v>93</v>
      </c>
      <c r="D220" s="37" t="s">
        <v>4</v>
      </c>
      <c r="E220" s="37">
        <v>3106</v>
      </c>
      <c r="F220" s="37">
        <v>3503</v>
      </c>
      <c r="G220" s="37">
        <v>3035</v>
      </c>
      <c r="H220" s="37">
        <v>3170</v>
      </c>
      <c r="I220" s="37">
        <v>3475</v>
      </c>
      <c r="J220" s="37">
        <v>3367</v>
      </c>
      <c r="K220" s="37">
        <v>3493</v>
      </c>
      <c r="L220" s="37">
        <v>3372</v>
      </c>
      <c r="M220" s="37">
        <v>3496</v>
      </c>
      <c r="N220" s="37">
        <v>2758</v>
      </c>
      <c r="O220" s="37">
        <v>2808</v>
      </c>
      <c r="P220" s="37">
        <v>3234</v>
      </c>
      <c r="Q220" s="37">
        <v>3242</v>
      </c>
      <c r="R220" s="37">
        <v>3336</v>
      </c>
      <c r="S220" s="37">
        <v>3389</v>
      </c>
      <c r="T220" s="37">
        <v>3728</v>
      </c>
      <c r="U220" s="37">
        <v>3080</v>
      </c>
      <c r="V220" s="37">
        <v>2597</v>
      </c>
      <c r="W220" s="37">
        <v>3188</v>
      </c>
      <c r="X220" s="37">
        <v>3365</v>
      </c>
      <c r="Y220" s="37">
        <v>3679</v>
      </c>
      <c r="Z220" s="37">
        <v>3276</v>
      </c>
      <c r="AA220" s="37">
        <v>3388</v>
      </c>
      <c r="AB220" s="37">
        <v>3084</v>
      </c>
      <c r="AC220" s="37">
        <v>3001</v>
      </c>
      <c r="AD220" s="37">
        <v>3589</v>
      </c>
      <c r="AE220" s="37">
        <v>3483</v>
      </c>
      <c r="AF220" s="37">
        <v>3286</v>
      </c>
      <c r="AG220" s="37">
        <v>3455</v>
      </c>
      <c r="AH220" s="37">
        <v>3429</v>
      </c>
      <c r="AI220" s="37">
        <v>2962</v>
      </c>
      <c r="AJ220" s="37">
        <v>2859</v>
      </c>
      <c r="AK220" s="37">
        <v>3370</v>
      </c>
      <c r="AL220" s="37">
        <v>3530</v>
      </c>
      <c r="AM220" s="37">
        <v>3183</v>
      </c>
      <c r="AN220" s="37">
        <v>2413</v>
      </c>
      <c r="AO220" s="37">
        <v>3151</v>
      </c>
      <c r="AP220" s="37">
        <v>2740</v>
      </c>
      <c r="AQ220" s="37">
        <v>2556</v>
      </c>
      <c r="AR220" s="37">
        <v>3158</v>
      </c>
      <c r="AS220" s="37">
        <v>3200</v>
      </c>
      <c r="AT220" s="37">
        <v>3041</v>
      </c>
      <c r="AU220" s="37">
        <v>3082</v>
      </c>
      <c r="AV220" s="37">
        <v>3041</v>
      </c>
      <c r="AW220" s="37">
        <v>2554</v>
      </c>
      <c r="AX220" s="37">
        <v>2481</v>
      </c>
      <c r="AY220" s="37">
        <v>2869</v>
      </c>
      <c r="AZ220" s="37">
        <v>2868</v>
      </c>
      <c r="BA220" s="37">
        <v>3068</v>
      </c>
      <c r="BB220" s="37">
        <v>2969</v>
      </c>
      <c r="BC220" s="37">
        <v>2982</v>
      </c>
      <c r="BD220" s="37">
        <v>2870</v>
      </c>
      <c r="BE220" s="37">
        <v>2670</v>
      </c>
      <c r="BF220" s="37">
        <v>2888</v>
      </c>
      <c r="BG220" s="37">
        <v>3379</v>
      </c>
      <c r="BH220" s="37">
        <v>2813</v>
      </c>
      <c r="BI220" s="37">
        <v>2947</v>
      </c>
      <c r="BJ220" s="37">
        <v>2910</v>
      </c>
      <c r="BK220" s="37">
        <v>2809</v>
      </c>
      <c r="BL220" s="37">
        <v>2536</v>
      </c>
      <c r="BM220" s="37">
        <v>3318</v>
      </c>
      <c r="BN220" s="37">
        <v>2983</v>
      </c>
      <c r="BO220" s="37">
        <v>3279</v>
      </c>
      <c r="BP220" s="37">
        <v>3097</v>
      </c>
      <c r="BQ220" s="37">
        <v>3104</v>
      </c>
      <c r="BR220" s="37">
        <v>2775</v>
      </c>
      <c r="BS220" s="37">
        <v>2673</v>
      </c>
      <c r="BT220" s="37">
        <v>3087</v>
      </c>
      <c r="BU220" s="37">
        <v>2987</v>
      </c>
      <c r="BV220" s="37">
        <v>2944</v>
      </c>
      <c r="BW220" s="37">
        <v>3106</v>
      </c>
      <c r="BX220" s="37">
        <v>2863</v>
      </c>
      <c r="BY220" s="37">
        <v>2864</v>
      </c>
      <c r="BZ220" s="37">
        <v>2749</v>
      </c>
      <c r="CA220" s="37">
        <v>2833</v>
      </c>
      <c r="CB220" s="37">
        <v>2590</v>
      </c>
      <c r="CC220" s="37">
        <v>2651</v>
      </c>
      <c r="CD220" s="37">
        <v>2944</v>
      </c>
      <c r="CE220" s="37">
        <v>2751</v>
      </c>
      <c r="CF220" s="37">
        <v>2455</v>
      </c>
      <c r="CG220" s="37">
        <v>2586</v>
      </c>
      <c r="CH220" s="37">
        <v>2881</v>
      </c>
      <c r="CI220" s="37">
        <v>2721</v>
      </c>
      <c r="CJ220" s="37">
        <v>3017</v>
      </c>
      <c r="CK220" s="37">
        <v>2821</v>
      </c>
      <c r="CL220" s="37">
        <v>2563</v>
      </c>
      <c r="CM220" s="37">
        <v>2515</v>
      </c>
      <c r="CN220" s="37">
        <v>2515</v>
      </c>
      <c r="CO220" s="37">
        <v>2883</v>
      </c>
      <c r="CP220" s="25">
        <v>2766</v>
      </c>
    </row>
    <row r="221" spans="2:94" x14ac:dyDescent="0.2">
      <c r="B221" s="25" t="str">
        <f t="shared" si="7"/>
      </c>
      <c r="C221" s="37" t="s">
        <v>94</v>
      </c>
      <c r="D221" s="37" t="s">
        <v>3</v>
      </c>
      <c r="E221" s="37">
        <v>1080</v>
      </c>
      <c r="F221" s="37">
        <v>1137</v>
      </c>
      <c r="G221" s="37">
        <v>1157</v>
      </c>
      <c r="H221" s="37">
        <v>1113</v>
      </c>
      <c r="I221" s="37">
        <v>1209</v>
      </c>
      <c r="J221" s="37">
        <v>1001</v>
      </c>
      <c r="K221" s="37">
        <v>1193</v>
      </c>
      <c r="L221" s="37">
        <v>1080</v>
      </c>
      <c r="M221" s="37">
        <v>1155</v>
      </c>
      <c r="N221" s="37">
        <v>944</v>
      </c>
      <c r="O221" s="37">
        <v>970</v>
      </c>
      <c r="P221" s="37">
        <v>1141</v>
      </c>
      <c r="Q221" s="37">
        <v>1036</v>
      </c>
      <c r="R221" s="37">
        <v>1172</v>
      </c>
      <c r="S221" s="37">
        <v>1138</v>
      </c>
      <c r="T221" s="37">
        <v>1358</v>
      </c>
      <c r="U221" s="37">
        <v>1130</v>
      </c>
      <c r="V221" s="37">
        <v>946</v>
      </c>
      <c r="W221" s="37">
        <v>1047</v>
      </c>
      <c r="X221" s="37">
        <v>1057</v>
      </c>
      <c r="Y221" s="37">
        <v>1181</v>
      </c>
      <c r="Z221" s="37">
        <v>1045</v>
      </c>
      <c r="AA221" s="37">
        <v>1080</v>
      </c>
      <c r="AB221" s="37">
        <v>1060</v>
      </c>
      <c r="AC221" s="37">
        <v>1108</v>
      </c>
      <c r="AD221" s="37">
        <v>1152</v>
      </c>
      <c r="AE221" s="37">
        <v>1046</v>
      </c>
      <c r="AF221" s="37">
        <v>1036</v>
      </c>
      <c r="AG221" s="37">
        <v>1138</v>
      </c>
      <c r="AH221" s="37">
        <v>1169</v>
      </c>
      <c r="AI221" s="37">
        <v>1026</v>
      </c>
      <c r="AJ221" s="37">
        <v>1065</v>
      </c>
      <c r="AK221" s="37">
        <v>1175</v>
      </c>
      <c r="AL221" s="37">
        <v>1149</v>
      </c>
      <c r="AM221" s="37">
        <v>1075</v>
      </c>
      <c r="AN221" s="37">
        <v>838</v>
      </c>
      <c r="AO221" s="37">
        <v>1029</v>
      </c>
      <c r="AP221" s="37">
        <v>898</v>
      </c>
      <c r="AQ221" s="37">
        <v>929</v>
      </c>
      <c r="AR221" s="37">
        <v>1013</v>
      </c>
      <c r="AS221" s="37">
        <v>1017</v>
      </c>
      <c r="AT221" s="37">
        <v>998</v>
      </c>
      <c r="AU221" s="37">
        <v>966</v>
      </c>
      <c r="AV221" s="37">
        <v>934</v>
      </c>
      <c r="AW221" s="37">
        <v>916</v>
      </c>
      <c r="AX221" s="37">
        <v>845</v>
      </c>
      <c r="AY221" s="37">
        <v>967</v>
      </c>
      <c r="AZ221" s="37">
        <v>897</v>
      </c>
      <c r="BA221" s="37">
        <v>1016</v>
      </c>
      <c r="BB221" s="37">
        <v>1030</v>
      </c>
      <c r="BC221" s="37">
        <v>957</v>
      </c>
      <c r="BD221" s="37">
        <v>1051</v>
      </c>
      <c r="BE221" s="37">
        <v>1012</v>
      </c>
      <c r="BF221" s="37">
        <v>1040</v>
      </c>
      <c r="BG221" s="37">
        <v>1182</v>
      </c>
      <c r="BH221" s="37">
        <v>1034</v>
      </c>
      <c r="BI221" s="37">
        <v>1040</v>
      </c>
      <c r="BJ221" s="37">
        <v>1003</v>
      </c>
      <c r="BK221" s="37">
        <v>1007</v>
      </c>
      <c r="BL221" s="37">
        <v>959</v>
      </c>
      <c r="BM221" s="37">
        <v>1185</v>
      </c>
      <c r="BN221" s="37">
        <v>1104</v>
      </c>
      <c r="BO221" s="37">
        <v>1187</v>
      </c>
      <c r="BP221" s="37">
        <v>1202</v>
      </c>
      <c r="BQ221" s="37">
        <v>1157</v>
      </c>
      <c r="BR221" s="37">
        <v>1080</v>
      </c>
      <c r="BS221" s="37">
        <v>1048</v>
      </c>
      <c r="BT221" s="37">
        <v>1162</v>
      </c>
      <c r="BU221" s="37">
        <v>1093</v>
      </c>
      <c r="BV221" s="37">
        <v>1031</v>
      </c>
      <c r="BW221" s="37">
        <v>1121</v>
      </c>
      <c r="BX221" s="37">
        <v>1036</v>
      </c>
      <c r="BY221" s="37">
        <v>1083</v>
      </c>
      <c r="BZ221" s="37">
        <v>1069</v>
      </c>
      <c r="CA221" s="37">
        <v>1048</v>
      </c>
      <c r="CB221" s="37">
        <v>967</v>
      </c>
      <c r="CC221" s="37">
        <v>1085</v>
      </c>
      <c r="CD221" s="37">
        <v>1191</v>
      </c>
      <c r="CE221" s="37">
        <v>1075</v>
      </c>
      <c r="CF221" s="37">
        <v>1073</v>
      </c>
      <c r="CG221" s="37">
        <v>1015</v>
      </c>
      <c r="CH221" s="37">
        <v>1064</v>
      </c>
      <c r="CI221" s="37">
        <v>969</v>
      </c>
      <c r="CJ221" s="37">
        <v>995</v>
      </c>
      <c r="CK221" s="37">
        <v>947</v>
      </c>
      <c r="CL221" s="37">
        <v>995</v>
      </c>
      <c r="CM221" s="37">
        <v>1066</v>
      </c>
      <c r="CN221" s="37">
        <v>961</v>
      </c>
      <c r="CO221" s="37">
        <v>1042</v>
      </c>
      <c r="CP221" s="25">
        <v>1000</v>
      </c>
    </row>
    <row r="222" spans="2:94" x14ac:dyDescent="0.2">
      <c r="B222" s="25" t="str">
        <f t="shared" si="7"/>
      </c>
      <c r="C222" s="37" t="s">
        <v>94</v>
      </c>
      <c r="D222" s="37" t="s">
        <v>4</v>
      </c>
      <c r="E222" s="37">
        <v>406</v>
      </c>
      <c r="F222" s="37">
        <v>451</v>
      </c>
      <c r="G222" s="37">
        <v>380</v>
      </c>
      <c r="H222" s="37">
        <v>385</v>
      </c>
      <c r="I222" s="37">
        <v>440</v>
      </c>
      <c r="J222" s="37">
        <v>382</v>
      </c>
      <c r="K222" s="37">
        <v>423</v>
      </c>
      <c r="L222" s="37">
        <v>385</v>
      </c>
      <c r="M222" s="37">
        <v>391</v>
      </c>
      <c r="N222" s="37">
        <v>327</v>
      </c>
      <c r="O222" s="37">
        <v>367</v>
      </c>
      <c r="P222" s="37">
        <v>342</v>
      </c>
      <c r="Q222" s="37">
        <v>373</v>
      </c>
      <c r="R222" s="37">
        <v>410</v>
      </c>
      <c r="S222" s="37">
        <v>388</v>
      </c>
      <c r="T222" s="37">
        <v>497</v>
      </c>
      <c r="U222" s="37">
        <v>399</v>
      </c>
      <c r="V222" s="37">
        <v>330</v>
      </c>
      <c r="W222" s="37">
        <v>378</v>
      </c>
      <c r="X222" s="37">
        <v>409</v>
      </c>
      <c r="Y222" s="37">
        <v>445</v>
      </c>
      <c r="Z222" s="37">
        <v>423</v>
      </c>
      <c r="AA222" s="37">
        <v>421</v>
      </c>
      <c r="AB222" s="37">
        <v>398</v>
      </c>
      <c r="AC222" s="37">
        <v>425</v>
      </c>
      <c r="AD222" s="37">
        <v>474</v>
      </c>
      <c r="AE222" s="37">
        <v>387</v>
      </c>
      <c r="AF222" s="37">
        <v>353</v>
      </c>
      <c r="AG222" s="37">
        <v>379</v>
      </c>
      <c r="AH222" s="37">
        <v>432</v>
      </c>
      <c r="AI222" s="37">
        <v>375</v>
      </c>
      <c r="AJ222" s="37">
        <v>361</v>
      </c>
      <c r="AK222" s="37">
        <v>394</v>
      </c>
      <c r="AL222" s="37">
        <v>456</v>
      </c>
      <c r="AM222" s="37">
        <v>374</v>
      </c>
      <c r="AN222" s="37">
        <v>305</v>
      </c>
      <c r="AO222" s="37">
        <v>356</v>
      </c>
      <c r="AP222" s="37">
        <v>337</v>
      </c>
      <c r="AQ222" s="37">
        <v>340</v>
      </c>
      <c r="AR222" s="37">
        <v>365</v>
      </c>
      <c r="AS222" s="37">
        <v>344</v>
      </c>
      <c r="AT222" s="37">
        <v>348</v>
      </c>
      <c r="AU222" s="37">
        <v>331</v>
      </c>
      <c r="AV222" s="37">
        <v>343</v>
      </c>
      <c r="AW222" s="37">
        <v>302</v>
      </c>
      <c r="AX222" s="37">
        <v>332</v>
      </c>
      <c r="AY222" s="37">
        <v>318</v>
      </c>
      <c r="AZ222" s="37">
        <v>263</v>
      </c>
      <c r="BA222" s="37">
        <v>376</v>
      </c>
      <c r="BB222" s="37">
        <v>388</v>
      </c>
      <c r="BC222" s="37">
        <v>368</v>
      </c>
      <c r="BD222" s="37">
        <v>371</v>
      </c>
      <c r="BE222" s="37">
        <v>360</v>
      </c>
      <c r="BF222" s="37">
        <v>332</v>
      </c>
      <c r="BG222" s="37">
        <v>415</v>
      </c>
      <c r="BH222" s="37">
        <v>361</v>
      </c>
      <c r="BI222" s="37">
        <v>342</v>
      </c>
      <c r="BJ222" s="37">
        <v>347</v>
      </c>
      <c r="BK222" s="37">
        <v>343</v>
      </c>
      <c r="BL222" s="37">
        <v>327</v>
      </c>
      <c r="BM222" s="37">
        <v>397</v>
      </c>
      <c r="BN222" s="37">
        <v>363</v>
      </c>
      <c r="BO222" s="37">
        <v>395</v>
      </c>
      <c r="BP222" s="37">
        <v>367</v>
      </c>
      <c r="BQ222" s="37">
        <v>409</v>
      </c>
      <c r="BR222" s="37">
        <v>361</v>
      </c>
      <c r="BS222" s="37">
        <v>347</v>
      </c>
      <c r="BT222" s="37">
        <v>360</v>
      </c>
      <c r="BU222" s="37">
        <v>344</v>
      </c>
      <c r="BV222" s="37">
        <v>369</v>
      </c>
      <c r="BW222" s="37">
        <v>376</v>
      </c>
      <c r="BX222" s="37">
        <v>365</v>
      </c>
      <c r="BY222" s="37">
        <v>361</v>
      </c>
      <c r="BZ222" s="37">
        <v>323</v>
      </c>
      <c r="CA222" s="37">
        <v>330</v>
      </c>
      <c r="CB222" s="37">
        <v>302</v>
      </c>
      <c r="CC222" s="37">
        <v>304</v>
      </c>
      <c r="CD222" s="37">
        <v>351</v>
      </c>
      <c r="CE222" s="37">
        <v>335</v>
      </c>
      <c r="CF222" s="37">
        <v>287</v>
      </c>
      <c r="CG222" s="37">
        <v>344</v>
      </c>
      <c r="CH222" s="37">
        <v>303</v>
      </c>
      <c r="CI222" s="37">
        <v>277</v>
      </c>
      <c r="CJ222" s="37">
        <v>325</v>
      </c>
      <c r="CK222" s="37">
        <v>290</v>
      </c>
      <c r="CL222" s="37">
        <v>273</v>
      </c>
      <c r="CM222" s="37">
        <v>346</v>
      </c>
      <c r="CN222" s="37">
        <v>308</v>
      </c>
      <c r="CO222" s="37">
        <v>336</v>
      </c>
      <c r="CP222" s="25">
        <v>331</v>
      </c>
    </row>
    <row r="223" spans="2:94" x14ac:dyDescent="0.2">
      <c r="B223" s="25" t="str">
        <f t="shared" si="7"/>
      </c>
      <c r="C223" s="37" t="s">
        <v>95</v>
      </c>
      <c r="D223" s="37" t="s">
        <v>3</v>
      </c>
      <c r="E223" s="37">
        <v>3986</v>
      </c>
      <c r="F223" s="37">
        <v>4338</v>
      </c>
      <c r="G223" s="37">
        <v>4082</v>
      </c>
      <c r="H223" s="37">
        <v>4258</v>
      </c>
      <c r="I223" s="37">
        <v>4627</v>
      </c>
      <c r="J223" s="37">
        <v>4387</v>
      </c>
      <c r="K223" s="37">
        <v>4567</v>
      </c>
      <c r="L223" s="37">
        <v>4276</v>
      </c>
      <c r="M223" s="37">
        <v>4331</v>
      </c>
      <c r="N223" s="37">
        <v>3534</v>
      </c>
      <c r="O223" s="37">
        <v>3798</v>
      </c>
      <c r="P223" s="37">
        <v>4145</v>
      </c>
      <c r="Q223" s="37">
        <v>4191</v>
      </c>
      <c r="R223" s="37">
        <v>4285</v>
      </c>
      <c r="S223" s="37">
        <v>4431</v>
      </c>
      <c r="T223" s="37">
        <v>4682</v>
      </c>
      <c r="U223" s="37">
        <v>4070</v>
      </c>
      <c r="V223" s="37">
        <v>3487</v>
      </c>
      <c r="W223" s="37">
        <v>4311</v>
      </c>
      <c r="X223" s="37">
        <v>4431</v>
      </c>
      <c r="Y223" s="37">
        <v>4775</v>
      </c>
      <c r="Z223" s="37">
        <v>4361</v>
      </c>
      <c r="AA223" s="37">
        <v>4437</v>
      </c>
      <c r="AB223" s="37">
        <v>4212</v>
      </c>
      <c r="AC223" s="37">
        <v>3895</v>
      </c>
      <c r="AD223" s="37">
        <v>4985</v>
      </c>
      <c r="AE223" s="37">
        <v>4486</v>
      </c>
      <c r="AF223" s="37">
        <v>4493</v>
      </c>
      <c r="AG223" s="37">
        <v>4634</v>
      </c>
      <c r="AH223" s="37">
        <v>4496</v>
      </c>
      <c r="AI223" s="37">
        <v>4021</v>
      </c>
      <c r="AJ223" s="37">
        <v>3951</v>
      </c>
      <c r="AK223" s="37">
        <v>4683</v>
      </c>
      <c r="AL223" s="37">
        <v>4685</v>
      </c>
      <c r="AM223" s="37">
        <v>4364</v>
      </c>
      <c r="AN223" s="37">
        <v>3015</v>
      </c>
      <c r="AO223" s="37">
        <v>4139</v>
      </c>
      <c r="AP223" s="37">
        <v>3754</v>
      </c>
      <c r="AQ223" s="37">
        <v>3619</v>
      </c>
      <c r="AR223" s="37">
        <v>4191</v>
      </c>
      <c r="AS223" s="37">
        <v>4370</v>
      </c>
      <c r="AT223" s="37">
        <v>4318</v>
      </c>
      <c r="AU223" s="37">
        <v>4072</v>
      </c>
      <c r="AV223" s="37">
        <v>3943</v>
      </c>
      <c r="AW223" s="37">
        <v>3617</v>
      </c>
      <c r="AX223" s="37">
        <v>3355</v>
      </c>
      <c r="AY223" s="37">
        <v>4134</v>
      </c>
      <c r="AZ223" s="37">
        <v>3961</v>
      </c>
      <c r="BA223" s="37">
        <v>4233</v>
      </c>
      <c r="BB223" s="37">
        <v>4259</v>
      </c>
      <c r="BC223" s="37">
        <v>3801</v>
      </c>
      <c r="BD223" s="37">
        <v>3806</v>
      </c>
      <c r="BE223" s="37">
        <v>3533</v>
      </c>
      <c r="BF223" s="37">
        <v>4029</v>
      </c>
      <c r="BG223" s="37">
        <v>4600</v>
      </c>
      <c r="BH223" s="37">
        <v>4062</v>
      </c>
      <c r="BI223" s="37">
        <v>4314</v>
      </c>
      <c r="BJ223" s="37">
        <v>4009</v>
      </c>
      <c r="BK223" s="37">
        <v>3708</v>
      </c>
      <c r="BL223" s="37">
        <v>3469</v>
      </c>
      <c r="BM223" s="37">
        <v>4557</v>
      </c>
      <c r="BN223" s="37">
        <v>4137</v>
      </c>
      <c r="BO223" s="37">
        <v>4608</v>
      </c>
      <c r="BP223" s="37">
        <v>4478</v>
      </c>
      <c r="BQ223" s="37">
        <v>4294</v>
      </c>
      <c r="BR223" s="37">
        <v>4038</v>
      </c>
      <c r="BS223" s="37">
        <v>3706</v>
      </c>
      <c r="BT223" s="37">
        <v>4384</v>
      </c>
      <c r="BU223" s="37">
        <v>4347</v>
      </c>
      <c r="BV223" s="37">
        <v>4324</v>
      </c>
      <c r="BW223" s="37">
        <v>4225</v>
      </c>
      <c r="BX223" s="37">
        <v>4107</v>
      </c>
      <c r="BY223" s="37">
        <v>3885</v>
      </c>
      <c r="BZ223" s="37">
        <v>3703</v>
      </c>
      <c r="CA223" s="37">
        <v>4152</v>
      </c>
      <c r="CB223" s="37">
        <v>3459</v>
      </c>
      <c r="CC223" s="37">
        <v>3540</v>
      </c>
      <c r="CD223" s="37">
        <v>3700</v>
      </c>
      <c r="CE223" s="37">
        <v>3432</v>
      </c>
      <c r="CF223" s="37">
        <v>3399</v>
      </c>
      <c r="CG223" s="37">
        <v>3241</v>
      </c>
      <c r="CH223" s="37">
        <v>3560</v>
      </c>
      <c r="CI223" s="37">
        <v>3425</v>
      </c>
      <c r="CJ223" s="37">
        <v>3741</v>
      </c>
      <c r="CK223" s="37">
        <v>3683</v>
      </c>
      <c r="CL223" s="37">
        <v>3348</v>
      </c>
      <c r="CM223" s="37">
        <v>3224</v>
      </c>
      <c r="CN223" s="37">
        <v>3139</v>
      </c>
      <c r="CO223" s="37">
        <v>3803</v>
      </c>
      <c r="CP223" s="25">
        <v>3912</v>
      </c>
    </row>
    <row r="224" spans="2:94" x14ac:dyDescent="0.2">
      <c r="B224" s="25" t="str">
        <f t="shared" si="7"/>
      </c>
      <c r="C224" s="37" t="s">
        <v>95</v>
      </c>
      <c r="D224" s="37" t="s">
        <v>4</v>
      </c>
      <c r="E224" s="37">
        <v>1136</v>
      </c>
      <c r="F224" s="37">
        <v>1195</v>
      </c>
      <c r="G224" s="37">
        <v>1013</v>
      </c>
      <c r="H224" s="37">
        <v>1025</v>
      </c>
      <c r="I224" s="37">
        <v>1126</v>
      </c>
      <c r="J224" s="37">
        <v>1110</v>
      </c>
      <c r="K224" s="37">
        <v>1145</v>
      </c>
      <c r="L224" s="37">
        <v>1122</v>
      </c>
      <c r="M224" s="37">
        <v>1158</v>
      </c>
      <c r="N224" s="37">
        <v>939</v>
      </c>
      <c r="O224" s="37">
        <v>938</v>
      </c>
      <c r="P224" s="37">
        <v>1012</v>
      </c>
      <c r="Q224" s="37">
        <v>1063</v>
      </c>
      <c r="R224" s="37">
        <v>1013</v>
      </c>
      <c r="S224" s="37">
        <v>1127</v>
      </c>
      <c r="T224" s="37">
        <v>1276</v>
      </c>
      <c r="U224" s="37">
        <v>1035</v>
      </c>
      <c r="V224" s="37">
        <v>868</v>
      </c>
      <c r="W224" s="37">
        <v>1153</v>
      </c>
      <c r="X224" s="37">
        <v>1148</v>
      </c>
      <c r="Y224" s="37">
        <v>1210</v>
      </c>
      <c r="Z224" s="37">
        <v>1129</v>
      </c>
      <c r="AA224" s="37">
        <v>1188</v>
      </c>
      <c r="AB224" s="37">
        <v>1079</v>
      </c>
      <c r="AC224" s="37">
        <v>982</v>
      </c>
      <c r="AD224" s="37">
        <v>1289</v>
      </c>
      <c r="AE224" s="37">
        <v>1126</v>
      </c>
      <c r="AF224" s="37">
        <v>1092</v>
      </c>
      <c r="AG224" s="37">
        <v>1164</v>
      </c>
      <c r="AH224" s="37">
        <v>1132</v>
      </c>
      <c r="AI224" s="37">
        <v>1008</v>
      </c>
      <c r="AJ224" s="37">
        <v>982</v>
      </c>
      <c r="AK224" s="37">
        <v>1199</v>
      </c>
      <c r="AL224" s="37">
        <v>1228</v>
      </c>
      <c r="AM224" s="37">
        <v>1135</v>
      </c>
      <c r="AN224" s="37">
        <v>849</v>
      </c>
      <c r="AO224" s="37">
        <v>1091</v>
      </c>
      <c r="AP224" s="37">
        <v>957</v>
      </c>
      <c r="AQ224" s="37">
        <v>869</v>
      </c>
      <c r="AR224" s="37">
        <v>1041</v>
      </c>
      <c r="AS224" s="37">
        <v>1054</v>
      </c>
      <c r="AT224" s="37">
        <v>1075</v>
      </c>
      <c r="AU224" s="37">
        <v>1079</v>
      </c>
      <c r="AV224" s="37">
        <v>1022</v>
      </c>
      <c r="AW224" s="37">
        <v>909</v>
      </c>
      <c r="AX224" s="37">
        <v>893</v>
      </c>
      <c r="AY224" s="37">
        <v>1011</v>
      </c>
      <c r="AZ224" s="37">
        <v>1002</v>
      </c>
      <c r="BA224" s="37">
        <v>1097</v>
      </c>
      <c r="BB224" s="37">
        <v>1017</v>
      </c>
      <c r="BC224" s="37">
        <v>932</v>
      </c>
      <c r="BD224" s="37">
        <v>963</v>
      </c>
      <c r="BE224" s="37">
        <v>897</v>
      </c>
      <c r="BF224" s="37">
        <v>969</v>
      </c>
      <c r="BG224" s="37">
        <v>1104</v>
      </c>
      <c r="BH224" s="37">
        <v>1005</v>
      </c>
      <c r="BI224" s="37">
        <v>1061</v>
      </c>
      <c r="BJ224" s="37">
        <v>998</v>
      </c>
      <c r="BK224" s="37">
        <v>949</v>
      </c>
      <c r="BL224" s="37">
        <v>866</v>
      </c>
      <c r="BM224" s="37">
        <v>1073</v>
      </c>
      <c r="BN224" s="37">
        <v>1057</v>
      </c>
      <c r="BO224" s="37">
        <v>1157</v>
      </c>
      <c r="BP224" s="37">
        <v>1169</v>
      </c>
      <c r="BQ224" s="37">
        <v>1114</v>
      </c>
      <c r="BR224" s="37">
        <v>911</v>
      </c>
      <c r="BS224" s="37">
        <v>939</v>
      </c>
      <c r="BT224" s="37">
        <v>1004</v>
      </c>
      <c r="BU224" s="37">
        <v>979</v>
      </c>
      <c r="BV224" s="37">
        <v>1060</v>
      </c>
      <c r="BW224" s="37">
        <v>1053</v>
      </c>
      <c r="BX224" s="37">
        <v>1041</v>
      </c>
      <c r="BY224" s="37">
        <v>1012</v>
      </c>
      <c r="BZ224" s="37">
        <v>958</v>
      </c>
      <c r="CA224" s="37">
        <v>929</v>
      </c>
      <c r="CB224" s="37">
        <v>835</v>
      </c>
      <c r="CC224" s="37">
        <v>821</v>
      </c>
      <c r="CD224" s="37">
        <v>834</v>
      </c>
      <c r="CE224" s="37">
        <v>829</v>
      </c>
      <c r="CF224" s="37">
        <v>779</v>
      </c>
      <c r="CG224" s="37">
        <v>823</v>
      </c>
      <c r="CH224" s="37">
        <v>860</v>
      </c>
      <c r="CI224" s="37">
        <v>871</v>
      </c>
      <c r="CJ224" s="37">
        <v>898</v>
      </c>
      <c r="CK224" s="37">
        <v>814</v>
      </c>
      <c r="CL224" s="37">
        <v>847</v>
      </c>
      <c r="CM224" s="37">
        <v>779</v>
      </c>
      <c r="CN224" s="37">
        <v>787</v>
      </c>
      <c r="CO224" s="37">
        <v>900</v>
      </c>
      <c r="CP224" s="25">
        <v>865</v>
      </c>
    </row>
    <row r="225" spans="2:94" x14ac:dyDescent="0.2">
      <c r="B225" s="25" t="str">
        <f t="shared" si="7"/>
      </c>
      <c r="C225" s="37" t="s">
        <v>96</v>
      </c>
      <c r="D225" s="37" t="s">
        <v>3</v>
      </c>
      <c r="E225" s="37">
        <v>572</v>
      </c>
      <c r="F225" s="37">
        <v>596</v>
      </c>
      <c r="G225" s="37">
        <v>623</v>
      </c>
      <c r="H225" s="37">
        <v>570</v>
      </c>
      <c r="I225" s="37">
        <v>600</v>
      </c>
      <c r="J225" s="37">
        <v>521</v>
      </c>
      <c r="K225" s="37">
        <v>632</v>
      </c>
      <c r="L225" s="37">
        <v>535</v>
      </c>
      <c r="M225" s="37">
        <v>574</v>
      </c>
      <c r="N225" s="37">
        <v>480</v>
      </c>
      <c r="O225" s="37">
        <v>517</v>
      </c>
      <c r="P225" s="37">
        <v>596</v>
      </c>
      <c r="Q225" s="37">
        <v>524</v>
      </c>
      <c r="R225" s="37">
        <v>573</v>
      </c>
      <c r="S225" s="37">
        <v>552</v>
      </c>
      <c r="T225" s="37">
        <v>646</v>
      </c>
      <c r="U225" s="37">
        <v>552</v>
      </c>
      <c r="V225" s="37">
        <v>489</v>
      </c>
      <c r="W225" s="37">
        <v>562</v>
      </c>
      <c r="X225" s="37">
        <v>517</v>
      </c>
      <c r="Y225" s="37">
        <v>582</v>
      </c>
      <c r="Z225" s="37">
        <v>528</v>
      </c>
      <c r="AA225" s="37">
        <v>545</v>
      </c>
      <c r="AB225" s="37">
        <v>552</v>
      </c>
      <c r="AC225" s="37">
        <v>557</v>
      </c>
      <c r="AD225" s="37">
        <v>589</v>
      </c>
      <c r="AE225" s="37">
        <v>515</v>
      </c>
      <c r="AF225" s="37">
        <v>549</v>
      </c>
      <c r="AG225" s="37">
        <v>583</v>
      </c>
      <c r="AH225" s="37">
        <v>590</v>
      </c>
      <c r="AI225" s="37">
        <v>550</v>
      </c>
      <c r="AJ225" s="37">
        <v>562</v>
      </c>
      <c r="AK225" s="37">
        <v>616</v>
      </c>
      <c r="AL225" s="37">
        <v>554</v>
      </c>
      <c r="AM225" s="37">
        <v>549</v>
      </c>
      <c r="AN225" s="37">
        <v>453</v>
      </c>
      <c r="AO225" s="37">
        <v>551</v>
      </c>
      <c r="AP225" s="37">
        <v>468</v>
      </c>
      <c r="AQ225" s="37">
        <v>500</v>
      </c>
      <c r="AR225" s="37">
        <v>520</v>
      </c>
      <c r="AS225" s="37">
        <v>513</v>
      </c>
      <c r="AT225" s="37">
        <v>528</v>
      </c>
      <c r="AU225" s="37">
        <v>505</v>
      </c>
      <c r="AV225" s="37">
        <v>511</v>
      </c>
      <c r="AW225" s="37">
        <v>491</v>
      </c>
      <c r="AX225" s="37">
        <v>446</v>
      </c>
      <c r="AY225" s="37">
        <v>521</v>
      </c>
      <c r="AZ225" s="37">
        <v>492</v>
      </c>
      <c r="BA225" s="37">
        <v>550</v>
      </c>
      <c r="BB225" s="37">
        <v>556</v>
      </c>
      <c r="BC225" s="37">
        <v>478</v>
      </c>
      <c r="BD225" s="37">
        <v>563</v>
      </c>
      <c r="BE225" s="37">
        <v>526</v>
      </c>
      <c r="BF225" s="37">
        <v>517</v>
      </c>
      <c r="BG225" s="37">
        <v>567</v>
      </c>
      <c r="BH225" s="37">
        <v>530</v>
      </c>
      <c r="BI225" s="37">
        <v>518</v>
      </c>
      <c r="BJ225" s="37">
        <v>542</v>
      </c>
      <c r="BK225" s="37">
        <v>530</v>
      </c>
      <c r="BL225" s="37">
        <v>497</v>
      </c>
      <c r="BM225" s="37">
        <v>616</v>
      </c>
      <c r="BN225" s="37">
        <v>567</v>
      </c>
      <c r="BO225" s="37">
        <v>654</v>
      </c>
      <c r="BP225" s="37">
        <v>670</v>
      </c>
      <c r="BQ225" s="37">
        <v>594</v>
      </c>
      <c r="BR225" s="37">
        <v>584</v>
      </c>
      <c r="BS225" s="37">
        <v>532</v>
      </c>
      <c r="BT225" s="37">
        <v>600</v>
      </c>
      <c r="BU225" s="37">
        <v>581</v>
      </c>
      <c r="BV225" s="37">
        <v>542</v>
      </c>
      <c r="BW225" s="37">
        <v>555</v>
      </c>
      <c r="BX225" s="37">
        <v>601</v>
      </c>
      <c r="BY225" s="37">
        <v>548</v>
      </c>
      <c r="BZ225" s="37">
        <v>541</v>
      </c>
      <c r="CA225" s="37">
        <v>570</v>
      </c>
      <c r="CB225" s="37">
        <v>477</v>
      </c>
      <c r="CC225" s="37">
        <v>529</v>
      </c>
      <c r="CD225" s="37">
        <v>535</v>
      </c>
      <c r="CE225" s="37">
        <v>522</v>
      </c>
      <c r="CF225" s="37">
        <v>539</v>
      </c>
      <c r="CG225" s="37">
        <v>498</v>
      </c>
      <c r="CH225" s="37">
        <v>513</v>
      </c>
      <c r="CI225" s="37">
        <v>470</v>
      </c>
      <c r="CJ225" s="37">
        <v>461</v>
      </c>
      <c r="CK225" s="37">
        <v>426</v>
      </c>
      <c r="CL225" s="37">
        <v>491</v>
      </c>
      <c r="CM225" s="37">
        <v>527</v>
      </c>
      <c r="CN225" s="37">
        <v>442</v>
      </c>
      <c r="CO225" s="37">
        <v>534</v>
      </c>
      <c r="CP225" s="25">
        <v>539</v>
      </c>
    </row>
    <row r="226" spans="2:94" x14ac:dyDescent="0.2">
      <c r="B226" s="25" t="str">
        <f t="shared" si="7"/>
      </c>
      <c r="C226" s="37" t="s">
        <v>96</v>
      </c>
      <c r="D226" s="37" t="s">
        <v>4</v>
      </c>
      <c r="E226" s="37">
        <v>174</v>
      </c>
      <c r="F226" s="37">
        <v>165</v>
      </c>
      <c r="G226" s="37">
        <v>131</v>
      </c>
      <c r="H226" s="37">
        <v>156</v>
      </c>
      <c r="I226" s="37">
        <v>153</v>
      </c>
      <c r="J226" s="37">
        <v>122</v>
      </c>
      <c r="K226" s="37">
        <v>143</v>
      </c>
      <c r="L226" s="37">
        <v>146</v>
      </c>
      <c r="M226" s="37">
        <v>131</v>
      </c>
      <c r="N226" s="37">
        <v>121</v>
      </c>
      <c r="O226" s="37">
        <v>155</v>
      </c>
      <c r="P226" s="37">
        <v>120</v>
      </c>
      <c r="Q226" s="37">
        <v>127</v>
      </c>
      <c r="R226" s="37">
        <v>130</v>
      </c>
      <c r="S226" s="37">
        <v>153</v>
      </c>
      <c r="T226" s="37">
        <v>174</v>
      </c>
      <c r="U226" s="37">
        <v>160</v>
      </c>
      <c r="V226" s="37">
        <v>102</v>
      </c>
      <c r="W226" s="37">
        <v>145</v>
      </c>
      <c r="X226" s="37">
        <v>164</v>
      </c>
      <c r="Y226" s="37">
        <v>152</v>
      </c>
      <c r="Z226" s="37">
        <v>172</v>
      </c>
      <c r="AA226" s="37">
        <v>159</v>
      </c>
      <c r="AB226" s="37">
        <v>152</v>
      </c>
      <c r="AC226" s="37">
        <v>153</v>
      </c>
      <c r="AD226" s="37">
        <v>179</v>
      </c>
      <c r="AE226" s="37">
        <v>150</v>
      </c>
      <c r="AF226" s="37">
        <v>138</v>
      </c>
      <c r="AG226" s="37">
        <v>156</v>
      </c>
      <c r="AH226" s="37">
        <v>180</v>
      </c>
      <c r="AI226" s="37">
        <v>139</v>
      </c>
      <c r="AJ226" s="37">
        <v>139</v>
      </c>
      <c r="AK226" s="37">
        <v>142</v>
      </c>
      <c r="AL226" s="37">
        <v>180</v>
      </c>
      <c r="AM226" s="37">
        <v>148</v>
      </c>
      <c r="AN226" s="37">
        <v>118</v>
      </c>
      <c r="AO226" s="37">
        <v>129</v>
      </c>
      <c r="AP226" s="37">
        <v>150</v>
      </c>
      <c r="AQ226" s="37">
        <v>136</v>
      </c>
      <c r="AR226" s="37">
        <v>158</v>
      </c>
      <c r="AS226" s="37">
        <v>121</v>
      </c>
      <c r="AT226" s="37">
        <v>139</v>
      </c>
      <c r="AU226" s="37">
        <v>134</v>
      </c>
      <c r="AV226" s="37">
        <v>133</v>
      </c>
      <c r="AW226" s="37">
        <v>122</v>
      </c>
      <c r="AX226" s="37">
        <v>126</v>
      </c>
      <c r="AY226" s="37">
        <v>121</v>
      </c>
      <c r="AZ226" s="37">
        <v>86</v>
      </c>
      <c r="BA226" s="37">
        <v>151</v>
      </c>
      <c r="BB226" s="37">
        <v>150</v>
      </c>
      <c r="BC226" s="37">
        <v>128</v>
      </c>
      <c r="BD226" s="37">
        <v>142</v>
      </c>
      <c r="BE226" s="37">
        <v>143</v>
      </c>
      <c r="BF226" s="37">
        <v>123</v>
      </c>
      <c r="BG226" s="37">
        <v>156</v>
      </c>
      <c r="BH226" s="37">
        <v>133</v>
      </c>
      <c r="BI226" s="37">
        <v>155</v>
      </c>
      <c r="BJ226" s="37">
        <v>124</v>
      </c>
      <c r="BK226" s="37">
        <v>138</v>
      </c>
      <c r="BL226" s="37">
        <v>132</v>
      </c>
      <c r="BM226" s="37">
        <v>158</v>
      </c>
      <c r="BN226" s="37">
        <v>143</v>
      </c>
      <c r="BO226" s="37">
        <v>145</v>
      </c>
      <c r="BP226" s="37">
        <v>154</v>
      </c>
      <c r="BQ226" s="37">
        <v>180</v>
      </c>
      <c r="BR226" s="37">
        <v>143</v>
      </c>
      <c r="BS226" s="37">
        <v>122</v>
      </c>
      <c r="BT226" s="37">
        <v>123</v>
      </c>
      <c r="BU226" s="37">
        <v>142</v>
      </c>
      <c r="BV226" s="37">
        <v>169</v>
      </c>
      <c r="BW226" s="37">
        <v>118</v>
      </c>
      <c r="BX226" s="37">
        <v>129</v>
      </c>
      <c r="BY226" s="37">
        <v>147</v>
      </c>
      <c r="BZ226" s="37">
        <v>132</v>
      </c>
      <c r="CA226" s="37">
        <v>115</v>
      </c>
      <c r="CB226" s="37">
        <v>109</v>
      </c>
      <c r="CC226" s="37">
        <v>109</v>
      </c>
      <c r="CD226" s="37">
        <v>110</v>
      </c>
      <c r="CE226" s="37">
        <v>122</v>
      </c>
      <c r="CF226" s="37">
        <v>104</v>
      </c>
      <c r="CG226" s="37">
        <v>134</v>
      </c>
      <c r="CH226" s="37">
        <v>106</v>
      </c>
      <c r="CI226" s="37">
        <v>104</v>
      </c>
      <c r="CJ226" s="37">
        <v>106</v>
      </c>
      <c r="CK226" s="37">
        <v>105</v>
      </c>
      <c r="CL226" s="37">
        <v>113</v>
      </c>
      <c r="CM226" s="37">
        <v>135</v>
      </c>
      <c r="CN226" s="37">
        <v>118</v>
      </c>
      <c r="CO226" s="37">
        <v>105</v>
      </c>
      <c r="CP226" s="25">
        <v>108</v>
      </c>
    </row>
    <row r="227" spans="2:94" x14ac:dyDescent="0.2">
      <c r="B227" s="25" t="str">
        <f t="shared" si="7"/>
      </c>
      <c r="C227" s="37" t="s">
        <v>97</v>
      </c>
      <c r="D227" s="37" t="s">
        <v>3</v>
      </c>
      <c r="E227" s="37">
        <v>617</v>
      </c>
      <c r="F227" s="37">
        <v>666</v>
      </c>
      <c r="G227" s="37">
        <v>639</v>
      </c>
      <c r="H227" s="37">
        <v>687</v>
      </c>
      <c r="I227" s="37">
        <v>728</v>
      </c>
      <c r="J227" s="37">
        <v>714</v>
      </c>
      <c r="K227" s="37">
        <v>711</v>
      </c>
      <c r="L227" s="37">
        <v>661</v>
      </c>
      <c r="M227" s="37">
        <v>700</v>
      </c>
      <c r="N227" s="37">
        <v>679</v>
      </c>
      <c r="O227" s="37">
        <v>721</v>
      </c>
      <c r="P227" s="37">
        <v>720</v>
      </c>
      <c r="Q227" s="37">
        <v>823</v>
      </c>
      <c r="R227" s="37">
        <v>768</v>
      </c>
      <c r="S227" s="37">
        <v>814</v>
      </c>
      <c r="T227" s="37">
        <v>893</v>
      </c>
      <c r="U227" s="37">
        <v>777</v>
      </c>
      <c r="V227" s="37">
        <v>802</v>
      </c>
      <c r="W227" s="37">
        <v>842</v>
      </c>
      <c r="X227" s="37">
        <v>959</v>
      </c>
      <c r="Y227" s="37">
        <v>938</v>
      </c>
      <c r="Z227" s="37">
        <v>694</v>
      </c>
      <c r="AA227" s="37">
        <v>857</v>
      </c>
      <c r="AB227" s="37">
        <v>919</v>
      </c>
      <c r="AC227" s="37">
        <v>934</v>
      </c>
      <c r="AD227" s="37">
        <v>928</v>
      </c>
      <c r="AE227" s="37">
        <v>776</v>
      </c>
      <c r="AF227" s="37">
        <v>482</v>
      </c>
      <c r="AG227" s="37">
        <v>657</v>
      </c>
      <c r="AH227" s="37">
        <v>595</v>
      </c>
      <c r="AI227" s="37">
        <v>532</v>
      </c>
      <c r="AJ227" s="37">
        <v>575</v>
      </c>
      <c r="AK227" s="37">
        <v>640</v>
      </c>
      <c r="AL227" s="37">
        <v>599</v>
      </c>
      <c r="AM227" s="37">
        <v>642</v>
      </c>
      <c r="AN227" s="37">
        <v>522</v>
      </c>
      <c r="AO227" s="37">
        <v>603</v>
      </c>
      <c r="AP227" s="37">
        <v>597</v>
      </c>
      <c r="AQ227" s="37">
        <v>679</v>
      </c>
      <c r="AR227" s="37">
        <v>694</v>
      </c>
      <c r="AS227" s="37">
        <v>640</v>
      </c>
      <c r="AT227" s="37">
        <v>676</v>
      </c>
      <c r="AU227" s="37">
        <v>605</v>
      </c>
      <c r="AV227" s="37">
        <v>588</v>
      </c>
      <c r="AW227" s="37">
        <v>567</v>
      </c>
      <c r="AX227" s="37">
        <v>622</v>
      </c>
      <c r="AY227" s="37">
        <v>606</v>
      </c>
      <c r="AZ227" s="37">
        <v>452</v>
      </c>
      <c r="BA227" s="37">
        <v>827</v>
      </c>
      <c r="BB227" s="37">
        <v>745</v>
      </c>
      <c r="BC227" s="37">
        <v>674</v>
      </c>
      <c r="BD227" s="37">
        <v>701</v>
      </c>
      <c r="BE227" s="37">
        <v>690</v>
      </c>
      <c r="BF227" s="37">
        <v>739</v>
      </c>
      <c r="BG227" s="37">
        <v>742</v>
      </c>
      <c r="BH227" s="37">
        <v>788</v>
      </c>
      <c r="BI227" s="37">
        <v>766</v>
      </c>
      <c r="BJ227" s="37">
        <v>524</v>
      </c>
      <c r="BK227" s="37">
        <v>437</v>
      </c>
      <c r="BL227" s="37">
        <v>497</v>
      </c>
      <c r="BM227" s="37">
        <v>598</v>
      </c>
      <c r="BN227" s="37">
        <v>675</v>
      </c>
      <c r="BO227" s="37">
        <v>734</v>
      </c>
      <c r="BP227" s="37">
        <v>751</v>
      </c>
      <c r="BQ227" s="37">
        <v>708</v>
      </c>
      <c r="BR227" s="37">
        <v>766</v>
      </c>
      <c r="BS227" s="37">
        <v>771</v>
      </c>
      <c r="BT227" s="37">
        <v>752</v>
      </c>
      <c r="BU227" s="37">
        <v>780</v>
      </c>
      <c r="BV227" s="37">
        <v>875</v>
      </c>
      <c r="BW227" s="37">
        <v>813</v>
      </c>
      <c r="BX227" s="37">
        <v>815</v>
      </c>
      <c r="BY227" s="37">
        <v>736</v>
      </c>
      <c r="BZ227" s="37">
        <v>801</v>
      </c>
      <c r="CA227" s="37">
        <v>805</v>
      </c>
      <c r="CB227" s="37">
        <v>664</v>
      </c>
      <c r="CC227" s="37">
        <v>639</v>
      </c>
      <c r="CD227" s="37">
        <v>623</v>
      </c>
      <c r="CE227" s="37">
        <v>650</v>
      </c>
      <c r="CF227" s="37">
        <v>710</v>
      </c>
      <c r="CG227" s="37">
        <v>736</v>
      </c>
      <c r="CH227" s="37">
        <v>729</v>
      </c>
      <c r="CI227" s="37">
        <v>711</v>
      </c>
      <c r="CJ227" s="37">
        <v>684</v>
      </c>
      <c r="CK227" s="37">
        <v>728</v>
      </c>
      <c r="CL227" s="37">
        <v>706</v>
      </c>
      <c r="CM227" s="37">
        <v>640</v>
      </c>
      <c r="CN227" s="37">
        <v>707</v>
      </c>
      <c r="CO227" s="37">
        <v>490</v>
      </c>
      <c r="CP227" s="25">
        <v>477</v>
      </c>
    </row>
    <row r="228" spans="2:94" x14ac:dyDescent="0.2">
      <c r="B228" s="25" t="str">
        <f t="shared" si="7"/>
      </c>
      <c r="C228" s="37" t="s">
        <v>97</v>
      </c>
      <c r="D228" s="37" t="s">
        <v>4</v>
      </c>
      <c r="E228" s="37">
        <v>152</v>
      </c>
      <c r="F228" s="37">
        <v>181</v>
      </c>
      <c r="G228" s="37">
        <v>164</v>
      </c>
      <c r="H228" s="37">
        <v>189</v>
      </c>
      <c r="I228" s="37">
        <v>176</v>
      </c>
      <c r="J228" s="37">
        <v>179</v>
      </c>
      <c r="K228" s="37">
        <v>198</v>
      </c>
      <c r="L228" s="37">
        <v>197</v>
      </c>
      <c r="M228" s="37">
        <v>185</v>
      </c>
      <c r="N228" s="37">
        <v>180</v>
      </c>
      <c r="O228" s="37">
        <v>192</v>
      </c>
      <c r="P228" s="37">
        <v>165</v>
      </c>
      <c r="Q228" s="37">
        <v>175</v>
      </c>
      <c r="R228" s="37">
        <v>185</v>
      </c>
      <c r="S228" s="37">
        <v>217</v>
      </c>
      <c r="T228" s="37">
        <v>254</v>
      </c>
      <c r="U228" s="37">
        <v>198</v>
      </c>
      <c r="V228" s="37">
        <v>174</v>
      </c>
      <c r="W228" s="37">
        <v>219</v>
      </c>
      <c r="X228" s="37">
        <v>245</v>
      </c>
      <c r="Y228" s="37">
        <v>253</v>
      </c>
      <c r="Z228" s="37">
        <v>176</v>
      </c>
      <c r="AA228" s="37">
        <v>246</v>
      </c>
      <c r="AB228" s="37">
        <v>250</v>
      </c>
      <c r="AC228" s="37">
        <v>211</v>
      </c>
      <c r="AD228" s="37">
        <v>244</v>
      </c>
      <c r="AE228" s="37">
        <v>210</v>
      </c>
      <c r="AF228" s="37">
        <v>119</v>
      </c>
      <c r="AG228" s="37">
        <v>155</v>
      </c>
      <c r="AH228" s="37">
        <v>176</v>
      </c>
      <c r="AI228" s="37">
        <v>148</v>
      </c>
      <c r="AJ228" s="37">
        <v>151</v>
      </c>
      <c r="AK228" s="37">
        <v>178</v>
      </c>
      <c r="AL228" s="37">
        <v>195</v>
      </c>
      <c r="AM228" s="37">
        <v>170</v>
      </c>
      <c r="AN228" s="37">
        <v>157</v>
      </c>
      <c r="AO228" s="37">
        <v>170</v>
      </c>
      <c r="AP228" s="37">
        <v>176</v>
      </c>
      <c r="AQ228" s="37">
        <v>164</v>
      </c>
      <c r="AR228" s="37">
        <v>191</v>
      </c>
      <c r="AS228" s="37">
        <v>182</v>
      </c>
      <c r="AT228" s="37">
        <v>183</v>
      </c>
      <c r="AU228" s="37">
        <v>174</v>
      </c>
      <c r="AV228" s="37">
        <v>149</v>
      </c>
      <c r="AW228" s="37">
        <v>168</v>
      </c>
      <c r="AX228" s="37">
        <v>148</v>
      </c>
      <c r="AY228" s="37">
        <v>162</v>
      </c>
      <c r="AZ228" s="37">
        <v>114</v>
      </c>
      <c r="BA228" s="37">
        <v>176</v>
      </c>
      <c r="BB228" s="37">
        <v>164</v>
      </c>
      <c r="BC228" s="37">
        <v>158</v>
      </c>
      <c r="BD228" s="37">
        <v>148</v>
      </c>
      <c r="BE228" s="37">
        <v>161</v>
      </c>
      <c r="BF228" s="37">
        <v>170</v>
      </c>
      <c r="BG228" s="37">
        <v>189</v>
      </c>
      <c r="BH228" s="37">
        <v>205</v>
      </c>
      <c r="BI228" s="37">
        <v>209</v>
      </c>
      <c r="BJ228" s="37">
        <v>149</v>
      </c>
      <c r="BK228" s="37">
        <v>128</v>
      </c>
      <c r="BL228" s="37">
        <v>147</v>
      </c>
      <c r="BM228" s="37">
        <v>161</v>
      </c>
      <c r="BN228" s="37">
        <v>186</v>
      </c>
      <c r="BO228" s="37">
        <v>191</v>
      </c>
      <c r="BP228" s="37">
        <v>203</v>
      </c>
      <c r="BQ228" s="37">
        <v>195</v>
      </c>
      <c r="BR228" s="37">
        <v>187</v>
      </c>
      <c r="BS228" s="37">
        <v>178</v>
      </c>
      <c r="BT228" s="37">
        <v>196</v>
      </c>
      <c r="BU228" s="37">
        <v>183</v>
      </c>
      <c r="BV228" s="37">
        <v>198</v>
      </c>
      <c r="BW228" s="37">
        <v>225</v>
      </c>
      <c r="BX228" s="37">
        <v>204</v>
      </c>
      <c r="BY228" s="37">
        <v>190</v>
      </c>
      <c r="BZ228" s="37">
        <v>222</v>
      </c>
      <c r="CA228" s="37">
        <v>156</v>
      </c>
      <c r="CB228" s="37">
        <v>154</v>
      </c>
      <c r="CC228" s="37">
        <v>160</v>
      </c>
      <c r="CD228" s="37">
        <v>162</v>
      </c>
      <c r="CE228" s="37">
        <v>166</v>
      </c>
      <c r="CF228" s="37">
        <v>170</v>
      </c>
      <c r="CG228" s="37">
        <v>197</v>
      </c>
      <c r="CH228" s="37">
        <v>172</v>
      </c>
      <c r="CI228" s="37">
        <v>157</v>
      </c>
      <c r="CJ228" s="37">
        <v>171</v>
      </c>
      <c r="CK228" s="37">
        <v>173</v>
      </c>
      <c r="CL228" s="37">
        <v>186</v>
      </c>
      <c r="CM228" s="37">
        <v>141</v>
      </c>
      <c r="CN228" s="37">
        <v>150</v>
      </c>
      <c r="CO228" s="37">
        <v>108</v>
      </c>
      <c r="CP228" s="25">
        <v>94</v>
      </c>
    </row>
    <row r="229" spans="2:94" x14ac:dyDescent="0.2">
      <c r="B229" s="25" t="str">
        <f t="shared" si="7"/>
      </c>
      <c r="C229" s="37" t="s">
        <v>98</v>
      </c>
      <c r="D229" s="37" t="s">
        <v>3</v>
      </c>
      <c r="E229" s="37">
        <v>2523</v>
      </c>
      <c r="F229" s="37">
        <v>2558</v>
      </c>
      <c r="G229" s="37">
        <v>2351</v>
      </c>
      <c r="H229" s="37">
        <v>2467</v>
      </c>
      <c r="I229" s="37">
        <v>2673</v>
      </c>
      <c r="J229" s="37">
        <v>2616</v>
      </c>
      <c r="K229" s="37">
        <v>2820</v>
      </c>
      <c r="L229" s="37">
        <v>2634</v>
      </c>
      <c r="M229" s="37">
        <v>2575</v>
      </c>
      <c r="N229" s="37">
        <v>2190</v>
      </c>
      <c r="O229" s="37">
        <v>2341</v>
      </c>
      <c r="P229" s="37">
        <v>2416</v>
      </c>
      <c r="Q229" s="37">
        <v>2578</v>
      </c>
      <c r="R229" s="37">
        <v>2580</v>
      </c>
      <c r="S229" s="37">
        <v>2740</v>
      </c>
      <c r="T229" s="37">
        <v>2802</v>
      </c>
      <c r="U229" s="37">
        <v>2409</v>
      </c>
      <c r="V229" s="37">
        <v>1997</v>
      </c>
      <c r="W229" s="37">
        <v>2478</v>
      </c>
      <c r="X229" s="37">
        <v>2530</v>
      </c>
      <c r="Y229" s="37">
        <v>2823</v>
      </c>
      <c r="Z229" s="37">
        <v>2631</v>
      </c>
      <c r="AA229" s="37">
        <v>2565</v>
      </c>
      <c r="AB229" s="37">
        <v>2525</v>
      </c>
      <c r="AC229" s="37">
        <v>2284</v>
      </c>
      <c r="AD229" s="37">
        <v>2760</v>
      </c>
      <c r="AE229" s="37">
        <v>2613</v>
      </c>
      <c r="AF229" s="37">
        <v>2792</v>
      </c>
      <c r="AG229" s="37">
        <v>2819</v>
      </c>
      <c r="AH229" s="37">
        <v>2589</v>
      </c>
      <c r="AI229" s="37">
        <v>2378</v>
      </c>
      <c r="AJ229" s="37">
        <v>2334</v>
      </c>
      <c r="AK229" s="37">
        <v>2666</v>
      </c>
      <c r="AL229" s="37">
        <v>2752</v>
      </c>
      <c r="AM229" s="37">
        <v>2582</v>
      </c>
      <c r="AN229" s="37">
        <v>1857</v>
      </c>
      <c r="AO229" s="37">
        <v>2410</v>
      </c>
      <c r="AP229" s="37">
        <v>2251</v>
      </c>
      <c r="AQ229" s="37">
        <v>2236</v>
      </c>
      <c r="AR229" s="37">
        <v>2601</v>
      </c>
      <c r="AS229" s="37">
        <v>2656</v>
      </c>
      <c r="AT229" s="37">
        <v>2583</v>
      </c>
      <c r="AU229" s="37">
        <v>2460</v>
      </c>
      <c r="AV229" s="37">
        <v>2333</v>
      </c>
      <c r="AW229" s="37">
        <v>2154</v>
      </c>
      <c r="AX229" s="37">
        <v>2015</v>
      </c>
      <c r="AY229" s="37">
        <v>2429</v>
      </c>
      <c r="AZ229" s="37">
        <v>2350</v>
      </c>
      <c r="BA229" s="37">
        <v>2520</v>
      </c>
      <c r="BB229" s="37">
        <v>2473</v>
      </c>
      <c r="BC229" s="37">
        <v>2129</v>
      </c>
      <c r="BD229" s="37">
        <v>2122</v>
      </c>
      <c r="BE229" s="37">
        <v>2029</v>
      </c>
      <c r="BF229" s="37">
        <v>2236</v>
      </c>
      <c r="BG229" s="37">
        <v>2765</v>
      </c>
      <c r="BH229" s="37">
        <v>2372</v>
      </c>
      <c r="BI229" s="37">
        <v>2472</v>
      </c>
      <c r="BJ229" s="37">
        <v>2324</v>
      </c>
      <c r="BK229" s="37">
        <v>2175</v>
      </c>
      <c r="BL229" s="37">
        <v>2054</v>
      </c>
      <c r="BM229" s="37">
        <v>2479</v>
      </c>
      <c r="BN229" s="37">
        <v>2311</v>
      </c>
      <c r="BO229" s="37">
        <v>2526</v>
      </c>
      <c r="BP229" s="37">
        <v>2489</v>
      </c>
      <c r="BQ229" s="37">
        <v>2444</v>
      </c>
      <c r="BR229" s="37">
        <v>2408</v>
      </c>
      <c r="BS229" s="37">
        <v>2192</v>
      </c>
      <c r="BT229" s="37">
        <v>2534</v>
      </c>
      <c r="BU229" s="37">
        <v>2662</v>
      </c>
      <c r="BV229" s="37">
        <v>2656</v>
      </c>
      <c r="BW229" s="37">
        <v>2462</v>
      </c>
      <c r="BX229" s="37">
        <v>2399</v>
      </c>
      <c r="BY229" s="37">
        <v>2372</v>
      </c>
      <c r="BZ229" s="37">
        <v>2257</v>
      </c>
      <c r="CA229" s="37">
        <v>2350</v>
      </c>
      <c r="CB229" s="37">
        <v>2042</v>
      </c>
      <c r="CC229" s="37">
        <v>2178</v>
      </c>
      <c r="CD229" s="37">
        <v>2322</v>
      </c>
      <c r="CE229" s="37">
        <v>2138</v>
      </c>
      <c r="CF229" s="37">
        <v>2120</v>
      </c>
      <c r="CG229" s="37">
        <v>1973</v>
      </c>
      <c r="CH229" s="37">
        <v>2138</v>
      </c>
      <c r="CI229" s="37">
        <v>2060</v>
      </c>
      <c r="CJ229" s="37">
        <v>2342</v>
      </c>
      <c r="CK229" s="37">
        <v>2261</v>
      </c>
      <c r="CL229" s="37">
        <v>2038</v>
      </c>
      <c r="CM229" s="37">
        <v>2041</v>
      </c>
      <c r="CN229" s="37">
        <v>1970</v>
      </c>
      <c r="CO229" s="37">
        <v>2349</v>
      </c>
      <c r="CP229" s="25">
        <v>2389</v>
      </c>
    </row>
    <row r="230" spans="2:94" x14ac:dyDescent="0.2">
      <c r="B230" s="25" t="str">
        <f t="shared" si="7"/>
      </c>
      <c r="C230" s="37" t="s">
        <v>98</v>
      </c>
      <c r="D230" s="37" t="s">
        <v>4</v>
      </c>
      <c r="E230" s="37">
        <v>787</v>
      </c>
      <c r="F230" s="37">
        <v>774</v>
      </c>
      <c r="G230" s="37">
        <v>670</v>
      </c>
      <c r="H230" s="37">
        <v>701</v>
      </c>
      <c r="I230" s="37">
        <v>750</v>
      </c>
      <c r="J230" s="37">
        <v>722</v>
      </c>
      <c r="K230" s="37">
        <v>788</v>
      </c>
      <c r="L230" s="37">
        <v>770</v>
      </c>
      <c r="M230" s="37">
        <v>808</v>
      </c>
      <c r="N230" s="37">
        <v>665</v>
      </c>
      <c r="O230" s="37">
        <v>651</v>
      </c>
      <c r="P230" s="37">
        <v>694</v>
      </c>
      <c r="Q230" s="37">
        <v>752</v>
      </c>
      <c r="R230" s="37">
        <v>697</v>
      </c>
      <c r="S230" s="37">
        <v>789</v>
      </c>
      <c r="T230" s="37">
        <v>803</v>
      </c>
      <c r="U230" s="37">
        <v>683</v>
      </c>
      <c r="V230" s="37">
        <v>575</v>
      </c>
      <c r="W230" s="37">
        <v>767</v>
      </c>
      <c r="X230" s="37">
        <v>749</v>
      </c>
      <c r="Y230" s="37">
        <v>801</v>
      </c>
      <c r="Z230" s="37">
        <v>802</v>
      </c>
      <c r="AA230" s="37">
        <v>768</v>
      </c>
      <c r="AB230" s="37">
        <v>719</v>
      </c>
      <c r="AC230" s="37">
        <v>669</v>
      </c>
      <c r="AD230" s="37">
        <v>799</v>
      </c>
      <c r="AE230" s="37">
        <v>720</v>
      </c>
      <c r="AF230" s="37">
        <v>774</v>
      </c>
      <c r="AG230" s="37">
        <v>811</v>
      </c>
      <c r="AH230" s="37">
        <v>740</v>
      </c>
      <c r="AI230" s="37">
        <v>673</v>
      </c>
      <c r="AJ230" s="37">
        <v>668</v>
      </c>
      <c r="AK230" s="37">
        <v>768</v>
      </c>
      <c r="AL230" s="37">
        <v>830</v>
      </c>
      <c r="AM230" s="37">
        <v>790</v>
      </c>
      <c r="AN230" s="37">
        <v>590</v>
      </c>
      <c r="AO230" s="37">
        <v>732</v>
      </c>
      <c r="AP230" s="37">
        <v>663</v>
      </c>
      <c r="AQ230" s="37">
        <v>626</v>
      </c>
      <c r="AR230" s="37">
        <v>690</v>
      </c>
      <c r="AS230" s="37">
        <v>713</v>
      </c>
      <c r="AT230" s="37">
        <v>714</v>
      </c>
      <c r="AU230" s="37">
        <v>746</v>
      </c>
      <c r="AV230" s="37">
        <v>734</v>
      </c>
      <c r="AW230" s="37">
        <v>605</v>
      </c>
      <c r="AX230" s="37">
        <v>629</v>
      </c>
      <c r="AY230" s="37">
        <v>668</v>
      </c>
      <c r="AZ230" s="37">
        <v>696</v>
      </c>
      <c r="BA230" s="37">
        <v>754</v>
      </c>
      <c r="BB230" s="37">
        <v>683</v>
      </c>
      <c r="BC230" s="37">
        <v>616</v>
      </c>
      <c r="BD230" s="37">
        <v>648</v>
      </c>
      <c r="BE230" s="37">
        <v>613</v>
      </c>
      <c r="BF230" s="37">
        <v>634</v>
      </c>
      <c r="BG230" s="37">
        <v>757</v>
      </c>
      <c r="BH230" s="37">
        <v>675</v>
      </c>
      <c r="BI230" s="37">
        <v>684</v>
      </c>
      <c r="BJ230" s="37">
        <v>638</v>
      </c>
      <c r="BK230" s="37">
        <v>652</v>
      </c>
      <c r="BL230" s="37">
        <v>558</v>
      </c>
      <c r="BM230" s="37">
        <v>691</v>
      </c>
      <c r="BN230" s="37">
        <v>692</v>
      </c>
      <c r="BO230" s="37">
        <v>734</v>
      </c>
      <c r="BP230" s="37">
        <v>700</v>
      </c>
      <c r="BQ230" s="37">
        <v>716</v>
      </c>
      <c r="BR230" s="37">
        <v>587</v>
      </c>
      <c r="BS230" s="37">
        <v>660</v>
      </c>
      <c r="BT230" s="37">
        <v>663</v>
      </c>
      <c r="BU230" s="37">
        <v>664</v>
      </c>
      <c r="BV230" s="37">
        <v>708</v>
      </c>
      <c r="BW230" s="37">
        <v>700</v>
      </c>
      <c r="BX230" s="37">
        <v>685</v>
      </c>
      <c r="BY230" s="37">
        <v>661</v>
      </c>
      <c r="BZ230" s="37">
        <v>635</v>
      </c>
      <c r="CA230" s="37">
        <v>577</v>
      </c>
      <c r="CB230" s="37">
        <v>525</v>
      </c>
      <c r="CC230" s="37">
        <v>547</v>
      </c>
      <c r="CD230" s="37">
        <v>538</v>
      </c>
      <c r="CE230" s="37">
        <v>555</v>
      </c>
      <c r="CF230" s="37">
        <v>531</v>
      </c>
      <c r="CG230" s="37">
        <v>543</v>
      </c>
      <c r="CH230" s="37">
        <v>580</v>
      </c>
      <c r="CI230" s="37">
        <v>556</v>
      </c>
      <c r="CJ230" s="37">
        <v>574</v>
      </c>
      <c r="CK230" s="37">
        <v>506</v>
      </c>
      <c r="CL230" s="37">
        <v>547</v>
      </c>
      <c r="CM230" s="37">
        <v>528</v>
      </c>
      <c r="CN230" s="37">
        <v>553</v>
      </c>
      <c r="CO230" s="37">
        <v>616</v>
      </c>
      <c r="CP230" s="25">
        <v>619</v>
      </c>
    </row>
    <row r="231" spans="2:94" x14ac:dyDescent="0.2">
      <c r="B231" s="25" t="str">
        <f t="shared" si="7"/>
      </c>
      <c r="C231" s="37" t="s">
        <v>99</v>
      </c>
      <c r="D231" s="37" t="s">
        <v>3</v>
      </c>
      <c r="E231" s="37">
        <v>667</v>
      </c>
      <c r="F231" s="37">
        <v>974</v>
      </c>
      <c r="G231" s="37">
        <v>960</v>
      </c>
      <c r="H231" s="37">
        <v>1357</v>
      </c>
      <c r="I231" s="37">
        <v>1293</v>
      </c>
      <c r="J231" s="37">
        <v>1296</v>
      </c>
      <c r="K231" s="37">
        <v>1259</v>
      </c>
      <c r="L231" s="37">
        <v>1264</v>
      </c>
      <c r="M231" s="37">
        <v>1255</v>
      </c>
      <c r="N231" s="37">
        <v>940</v>
      </c>
      <c r="O231" s="37">
        <v>1033</v>
      </c>
      <c r="P231" s="37">
        <v>1109</v>
      </c>
      <c r="Q231" s="37">
        <v>1114</v>
      </c>
      <c r="R231" s="37">
        <v>1269</v>
      </c>
      <c r="S231" s="37">
        <v>1205</v>
      </c>
      <c r="T231" s="37">
        <v>1316</v>
      </c>
      <c r="U231" s="37">
        <v>1125</v>
      </c>
      <c r="V231" s="37">
        <v>924</v>
      </c>
      <c r="W231" s="37">
        <v>1153</v>
      </c>
      <c r="X231" s="37">
        <v>1170</v>
      </c>
      <c r="Y231" s="37">
        <v>1280</v>
      </c>
      <c r="Z231" s="37">
        <v>1224</v>
      </c>
      <c r="AA231" s="37">
        <v>1269</v>
      </c>
      <c r="AB231" s="37">
        <v>1070</v>
      </c>
      <c r="AC231" s="37">
        <v>957</v>
      </c>
      <c r="AD231" s="37">
        <v>1479</v>
      </c>
      <c r="AE231" s="37">
        <v>1261</v>
      </c>
      <c r="AF231" s="37">
        <v>1309</v>
      </c>
      <c r="AG231" s="37">
        <v>1304</v>
      </c>
      <c r="AH231" s="37">
        <v>1235</v>
      </c>
      <c r="AI231" s="37">
        <v>1151</v>
      </c>
      <c r="AJ231" s="37">
        <v>1166</v>
      </c>
      <c r="AK231" s="37">
        <v>1122</v>
      </c>
      <c r="AL231" s="37">
        <v>1417</v>
      </c>
      <c r="AM231" s="37">
        <v>1283</v>
      </c>
      <c r="AN231" s="37">
        <v>827</v>
      </c>
      <c r="AO231" s="37">
        <v>1247</v>
      </c>
      <c r="AP231" s="37">
        <v>1128</v>
      </c>
      <c r="AQ231" s="37">
        <v>1021</v>
      </c>
      <c r="AR231" s="37">
        <v>987</v>
      </c>
      <c r="AS231" s="37">
        <v>1332</v>
      </c>
      <c r="AT231" s="37">
        <v>1252</v>
      </c>
      <c r="AU231" s="37">
        <v>1202</v>
      </c>
      <c r="AV231" s="37">
        <v>1085</v>
      </c>
      <c r="AW231" s="37">
        <v>1017</v>
      </c>
      <c r="AX231" s="37">
        <v>879</v>
      </c>
      <c r="AY231" s="37">
        <v>1091</v>
      </c>
      <c r="AZ231" s="37">
        <v>1260</v>
      </c>
      <c r="BA231" s="37">
        <v>1018</v>
      </c>
      <c r="BB231" s="37">
        <v>1235</v>
      </c>
      <c r="BC231" s="37">
        <v>1068</v>
      </c>
      <c r="BD231" s="37">
        <v>1137</v>
      </c>
      <c r="BE231" s="37">
        <v>1013</v>
      </c>
      <c r="BF231" s="37">
        <v>1026</v>
      </c>
      <c r="BG231" s="37">
        <v>1214</v>
      </c>
      <c r="BH231" s="37">
        <v>968</v>
      </c>
      <c r="BI231" s="37">
        <v>1170</v>
      </c>
      <c r="BJ231" s="37">
        <v>1145</v>
      </c>
      <c r="BK231" s="37">
        <v>1077</v>
      </c>
      <c r="BL231" s="37">
        <v>951</v>
      </c>
      <c r="BM231" s="37">
        <v>1312</v>
      </c>
      <c r="BN231" s="37">
        <v>990</v>
      </c>
      <c r="BO231" s="37">
        <v>1297</v>
      </c>
      <c r="BP231" s="37">
        <v>1047</v>
      </c>
      <c r="BQ231" s="37">
        <v>1079</v>
      </c>
      <c r="BR231" s="37">
        <v>1001</v>
      </c>
      <c r="BS231" s="37">
        <v>915</v>
      </c>
      <c r="BT231" s="37">
        <v>1086</v>
      </c>
      <c r="BU231" s="37">
        <v>1241</v>
      </c>
      <c r="BV231" s="37">
        <v>1120</v>
      </c>
      <c r="BW231" s="37">
        <v>1181</v>
      </c>
      <c r="BX231" s="37">
        <v>1012</v>
      </c>
      <c r="BY231" s="37">
        <v>1015</v>
      </c>
      <c r="BZ231" s="37">
        <v>969</v>
      </c>
      <c r="CA231" s="37">
        <v>1008</v>
      </c>
      <c r="CB231" s="37">
        <v>935</v>
      </c>
      <c r="CC231" s="37">
        <v>1031</v>
      </c>
      <c r="CD231" s="37">
        <v>996</v>
      </c>
      <c r="CE231" s="37">
        <v>932</v>
      </c>
      <c r="CF231" s="37">
        <v>755</v>
      </c>
      <c r="CG231" s="37">
        <v>871</v>
      </c>
      <c r="CH231" s="37">
        <v>922</v>
      </c>
      <c r="CI231" s="37">
        <v>842</v>
      </c>
      <c r="CJ231" s="37">
        <v>1030</v>
      </c>
      <c r="CK231" s="37">
        <v>993</v>
      </c>
      <c r="CL231" s="37">
        <v>832</v>
      </c>
      <c r="CM231" s="37">
        <v>804</v>
      </c>
      <c r="CN231" s="37">
        <v>752</v>
      </c>
      <c r="CO231" s="37">
        <v>1053</v>
      </c>
      <c r="CP231" s="25">
        <v>1049</v>
      </c>
    </row>
    <row r="232" spans="2:94" x14ac:dyDescent="0.2">
      <c r="B232" s="25" t="str">
        <f t="shared" si="7"/>
      </c>
      <c r="C232" s="37" t="s">
        <v>99</v>
      </c>
      <c r="D232" s="37" t="s">
        <v>4</v>
      </c>
      <c r="E232" s="37">
        <v>176</v>
      </c>
      <c r="F232" s="37">
        <v>185</v>
      </c>
      <c r="G232" s="37">
        <v>145</v>
      </c>
      <c r="H232" s="37">
        <v>197</v>
      </c>
      <c r="I232" s="37">
        <v>182</v>
      </c>
      <c r="J232" s="37">
        <v>239</v>
      </c>
      <c r="K232" s="37">
        <v>202</v>
      </c>
      <c r="L232" s="37">
        <v>200</v>
      </c>
      <c r="M232" s="37">
        <v>250</v>
      </c>
      <c r="N232" s="37">
        <v>157</v>
      </c>
      <c r="O232" s="37">
        <v>191</v>
      </c>
      <c r="P232" s="37">
        <v>184</v>
      </c>
      <c r="Q232" s="37">
        <v>201</v>
      </c>
      <c r="R232" s="37">
        <v>173</v>
      </c>
      <c r="S232" s="37">
        <v>170</v>
      </c>
      <c r="T232" s="37">
        <v>232</v>
      </c>
      <c r="U232" s="37">
        <v>198</v>
      </c>
      <c r="V232" s="37">
        <v>180</v>
      </c>
      <c r="W232" s="37">
        <v>217</v>
      </c>
      <c r="X232" s="37">
        <v>196</v>
      </c>
      <c r="Y232" s="37">
        <v>232</v>
      </c>
      <c r="Z232" s="37">
        <v>222</v>
      </c>
      <c r="AA232" s="37">
        <v>203</v>
      </c>
      <c r="AB232" s="37">
        <v>202</v>
      </c>
      <c r="AC232" s="37">
        <v>185</v>
      </c>
      <c r="AD232" s="37">
        <v>292</v>
      </c>
      <c r="AE232" s="37">
        <v>238</v>
      </c>
      <c r="AF232" s="37">
        <v>244</v>
      </c>
      <c r="AG232" s="37">
        <v>228</v>
      </c>
      <c r="AH232" s="37">
        <v>193</v>
      </c>
      <c r="AI232" s="37">
        <v>183</v>
      </c>
      <c r="AJ232" s="37">
        <v>181</v>
      </c>
      <c r="AK232" s="37">
        <v>222</v>
      </c>
      <c r="AL232" s="37">
        <v>197</v>
      </c>
      <c r="AM232" s="37">
        <v>222</v>
      </c>
      <c r="AN232" s="37">
        <v>149</v>
      </c>
      <c r="AO232" s="37">
        <v>230</v>
      </c>
      <c r="AP232" s="37">
        <v>201</v>
      </c>
      <c r="AQ232" s="37">
        <v>173</v>
      </c>
      <c r="AR232" s="37">
        <v>199</v>
      </c>
      <c r="AS232" s="37">
        <v>184</v>
      </c>
      <c r="AT232" s="37">
        <v>192</v>
      </c>
      <c r="AU232" s="37">
        <v>207</v>
      </c>
      <c r="AV232" s="37">
        <v>164</v>
      </c>
      <c r="AW232" s="37">
        <v>178</v>
      </c>
      <c r="AX232" s="37">
        <v>152</v>
      </c>
      <c r="AY232" s="37">
        <v>172</v>
      </c>
      <c r="AZ232" s="37">
        <v>185</v>
      </c>
      <c r="BA232" s="37">
        <v>182</v>
      </c>
      <c r="BB232" s="37">
        <v>204</v>
      </c>
      <c r="BC232" s="37">
        <v>170</v>
      </c>
      <c r="BD232" s="37">
        <v>164</v>
      </c>
      <c r="BE232" s="37">
        <v>167</v>
      </c>
      <c r="BF232" s="37">
        <v>156</v>
      </c>
      <c r="BG232" s="37">
        <v>198</v>
      </c>
      <c r="BH232" s="37">
        <v>151</v>
      </c>
      <c r="BI232" s="37">
        <v>201</v>
      </c>
      <c r="BJ232" s="37">
        <v>165</v>
      </c>
      <c r="BK232" s="37">
        <v>179</v>
      </c>
      <c r="BL232" s="37">
        <v>153</v>
      </c>
      <c r="BM232" s="37">
        <v>181</v>
      </c>
      <c r="BN232" s="37">
        <v>182</v>
      </c>
      <c r="BO232" s="37">
        <v>235</v>
      </c>
      <c r="BP232" s="37">
        <v>182</v>
      </c>
      <c r="BQ232" s="37">
        <v>161</v>
      </c>
      <c r="BR232" s="37">
        <v>137</v>
      </c>
      <c r="BS232" s="37">
        <v>159</v>
      </c>
      <c r="BT232" s="37">
        <v>159</v>
      </c>
      <c r="BU232" s="37">
        <v>134</v>
      </c>
      <c r="BV232" s="37">
        <v>168</v>
      </c>
      <c r="BW232" s="37">
        <v>178</v>
      </c>
      <c r="BX232" s="37">
        <v>176</v>
      </c>
      <c r="BY232" s="37">
        <v>173</v>
      </c>
      <c r="BZ232" s="37">
        <v>168</v>
      </c>
      <c r="CA232" s="37">
        <v>176</v>
      </c>
      <c r="CB232" s="37">
        <v>133</v>
      </c>
      <c r="CC232" s="37">
        <v>170</v>
      </c>
      <c r="CD232" s="37">
        <v>183</v>
      </c>
      <c r="CE232" s="37">
        <v>134</v>
      </c>
      <c r="CF232" s="37">
        <v>129</v>
      </c>
      <c r="CG232" s="37">
        <v>135</v>
      </c>
      <c r="CH232" s="37">
        <v>141</v>
      </c>
      <c r="CI232" s="37">
        <v>168</v>
      </c>
      <c r="CJ232" s="37">
        <v>179</v>
      </c>
      <c r="CK232" s="37">
        <v>133</v>
      </c>
      <c r="CL232" s="37">
        <v>114</v>
      </c>
      <c r="CM232" s="37">
        <v>127</v>
      </c>
      <c r="CN232" s="37">
        <v>146</v>
      </c>
      <c r="CO232" s="37">
        <v>143</v>
      </c>
      <c r="CP232" s="25">
        <v>135</v>
      </c>
    </row>
    <row r="233" spans="2:94" x14ac:dyDescent="0.2">
      <c r="B233" s="25" t="str">
        <f t="shared" si="7"/>
      </c>
      <c r="C233" s="25" t="s">
        <v>100</v>
      </c>
      <c r="D233" s="25" t="s">
        <v>3</v>
      </c>
      <c r="E233" s="25">
        <v>1044</v>
      </c>
      <c r="F233" s="25">
        <v>1181</v>
      </c>
      <c r="G233" s="25">
        <v>1083</v>
      </c>
      <c r="H233" s="25">
        <v>904</v>
      </c>
      <c r="I233" s="25">
        <v>1100</v>
      </c>
      <c r="J233" s="25">
        <v>932</v>
      </c>
      <c r="K233" s="25">
        <v>920</v>
      </c>
      <c r="L233" s="25">
        <v>761</v>
      </c>
      <c r="M233" s="25">
        <v>875</v>
      </c>
      <c r="N233" s="25">
        <v>687</v>
      </c>
      <c r="O233" s="25">
        <v>663</v>
      </c>
      <c r="P233" s="25">
        <v>956</v>
      </c>
      <c r="Q233" s="25">
        <v>804</v>
      </c>
      <c r="R233" s="25">
        <v>811</v>
      </c>
      <c r="S233" s="25">
        <v>859</v>
      </c>
      <c r="T233" s="25">
        <v>880</v>
      </c>
      <c r="U233" s="25">
        <v>752</v>
      </c>
      <c r="V233" s="25">
        <v>618</v>
      </c>
      <c r="W233" s="25">
        <v>897</v>
      </c>
      <c r="X233" s="25">
        <v>880</v>
      </c>
      <c r="Y233" s="25">
        <v>910</v>
      </c>
      <c r="Z233" s="25">
        <v>888</v>
      </c>
      <c r="AA233" s="25">
        <v>886</v>
      </c>
      <c r="AB233" s="25">
        <v>787</v>
      </c>
      <c r="AC233" s="25">
        <v>709</v>
      </c>
      <c r="AD233" s="25">
        <v>1052</v>
      </c>
      <c r="AE233" s="25">
        <v>978</v>
      </c>
      <c r="AF233" s="25">
        <v>1034</v>
      </c>
      <c r="AG233" s="25">
        <v>994</v>
      </c>
      <c r="AH233" s="25">
        <v>1156</v>
      </c>
      <c r="AI233" s="25">
        <v>977</v>
      </c>
      <c r="AJ233" s="25">
        <v>889</v>
      </c>
      <c r="AK233" s="25">
        <v>1364</v>
      </c>
      <c r="AL233" s="25">
        <v>1066</v>
      </c>
      <c r="AM233" s="25">
        <v>909</v>
      </c>
      <c r="AN233" s="25">
        <v>559</v>
      </c>
      <c r="AO233" s="25">
        <v>886</v>
      </c>
      <c r="AP233" s="25">
        <v>735</v>
      </c>
      <c r="AQ233" s="25">
        <v>622</v>
      </c>
      <c r="AR233" s="25">
        <v>886</v>
      </c>
      <c r="AS233" s="25">
        <v>875</v>
      </c>
      <c r="AT233" s="25">
        <v>903</v>
      </c>
      <c r="AU233" s="25">
        <v>867</v>
      </c>
      <c r="AV233" s="25">
        <v>865</v>
      </c>
      <c r="AW233" s="25">
        <v>796</v>
      </c>
      <c r="AX233" s="25">
        <v>692</v>
      </c>
      <c r="AY233" s="25">
        <v>1023</v>
      </c>
      <c r="AZ233" s="25">
        <v>893</v>
      </c>
      <c r="BA233" s="25">
        <v>895</v>
      </c>
      <c r="BB233" s="25">
        <v>823</v>
      </c>
      <c r="BC233" s="25">
        <v>803</v>
      </c>
      <c r="BD233" s="25">
        <v>800</v>
      </c>
      <c r="BE233" s="25">
        <v>681</v>
      </c>
      <c r="BF233" s="25">
        <v>994</v>
      </c>
      <c r="BG233" s="25">
        <v>992</v>
      </c>
      <c r="BH233" s="25">
        <v>867</v>
      </c>
      <c r="BI233" s="25">
        <v>962</v>
      </c>
      <c r="BJ233" s="25">
        <v>1011</v>
      </c>
      <c r="BK233" s="25">
        <v>899</v>
      </c>
      <c r="BL233" s="25">
        <v>791</v>
      </c>
      <c r="BM233" s="25">
        <v>1223</v>
      </c>
      <c r="BN233" s="25">
        <v>1157</v>
      </c>
      <c r="BO233" s="25">
        <v>1171</v>
      </c>
      <c r="BP233" s="25">
        <v>1229</v>
      </c>
      <c r="BQ233" s="25">
        <v>1122</v>
      </c>
      <c r="BR233" s="25">
        <v>911</v>
      </c>
      <c r="BS233" s="25">
        <v>770</v>
      </c>
      <c r="BT233" s="25">
        <v>1053</v>
      </c>
      <c r="BU233" s="25">
        <v>873</v>
      </c>
      <c r="BV233" s="25">
        <v>880</v>
      </c>
      <c r="BW233" s="25">
        <v>855</v>
      </c>
      <c r="BX233" s="25">
        <v>895</v>
      </c>
      <c r="BY233" s="25">
        <v>757</v>
      </c>
      <c r="BZ233" s="25">
        <v>630</v>
      </c>
      <c r="CA233" s="25">
        <v>972</v>
      </c>
      <c r="CB233" s="25">
        <v>702</v>
      </c>
      <c r="CC233" s="25">
        <v>662</v>
      </c>
      <c r="CD233" s="25">
        <v>723</v>
      </c>
      <c r="CE233" s="25">
        <v>680</v>
      </c>
      <c r="CF233" s="25">
        <v>692</v>
      </c>
      <c r="CG233" s="25">
        <v>499</v>
      </c>
      <c r="CH233" s="25">
        <v>736</v>
      </c>
      <c r="CI233" s="25">
        <v>723</v>
      </c>
      <c r="CJ233" s="25">
        <v>674</v>
      </c>
      <c r="CK233" s="25">
        <v>688</v>
      </c>
      <c r="CL233" s="25">
        <v>640</v>
      </c>
      <c r="CM233" s="25">
        <v>561</v>
      </c>
      <c r="CN233" s="25">
        <v>549</v>
      </c>
      <c r="CO233" s="25">
        <v>866</v>
      </c>
      <c r="CP233" s="25">
        <v>932</v>
      </c>
    </row>
    <row r="234" spans="2:94" x14ac:dyDescent="0.2">
      <c r="B234" s="25" t="str">
        <f t="shared" si="7"/>
      </c>
      <c r="C234" s="25" t="s">
        <v>100</v>
      </c>
      <c r="D234" s="25" t="s">
        <v>4</v>
      </c>
      <c r="E234" s="25">
        <v>250</v>
      </c>
      <c r="F234" s="25">
        <v>282</v>
      </c>
      <c r="G234" s="25">
        <v>244</v>
      </c>
      <c r="H234" s="25">
        <v>181</v>
      </c>
      <c r="I234" s="25">
        <v>257</v>
      </c>
      <c r="J234" s="25">
        <v>193</v>
      </c>
      <c r="K234" s="25">
        <v>211</v>
      </c>
      <c r="L234" s="25">
        <v>190</v>
      </c>
      <c r="M234" s="25">
        <v>193</v>
      </c>
      <c r="N234" s="25">
        <v>144</v>
      </c>
      <c r="O234" s="25">
        <v>136</v>
      </c>
      <c r="P234" s="25">
        <v>206</v>
      </c>
      <c r="Q234" s="25">
        <v>179</v>
      </c>
      <c r="R234" s="25">
        <v>173</v>
      </c>
      <c r="S234" s="25">
        <v>194</v>
      </c>
      <c r="T234" s="25">
        <v>265</v>
      </c>
      <c r="U234" s="25">
        <v>190</v>
      </c>
      <c r="V234" s="25">
        <v>136</v>
      </c>
      <c r="W234" s="25">
        <v>205</v>
      </c>
      <c r="X234" s="25">
        <v>192</v>
      </c>
      <c r="Y234" s="25">
        <v>192</v>
      </c>
      <c r="Z234" s="25">
        <v>186</v>
      </c>
      <c r="AA234" s="25">
        <v>216</v>
      </c>
      <c r="AB234" s="25">
        <v>190</v>
      </c>
      <c r="AC234" s="25">
        <v>165</v>
      </c>
      <c r="AD234" s="25">
        <v>235</v>
      </c>
      <c r="AE234" s="25">
        <v>209</v>
      </c>
      <c r="AF234" s="25">
        <v>222</v>
      </c>
      <c r="AG234" s="25">
        <v>230</v>
      </c>
      <c r="AH234" s="25">
        <v>285</v>
      </c>
      <c r="AI234" s="25">
        <v>203</v>
      </c>
      <c r="AJ234" s="25">
        <v>203</v>
      </c>
      <c r="AK234" s="25">
        <v>322</v>
      </c>
      <c r="AL234" s="25">
        <v>286</v>
      </c>
      <c r="AM234" s="25">
        <v>218</v>
      </c>
      <c r="AN234" s="25">
        <v>162</v>
      </c>
      <c r="AO234" s="25">
        <v>204</v>
      </c>
      <c r="AP234" s="25">
        <v>158</v>
      </c>
      <c r="AQ234" s="25">
        <v>124</v>
      </c>
      <c r="AR234" s="25">
        <v>204</v>
      </c>
      <c r="AS234" s="25">
        <v>211</v>
      </c>
      <c r="AT234" s="25">
        <v>205</v>
      </c>
      <c r="AU234" s="25">
        <v>197</v>
      </c>
      <c r="AV234" s="25">
        <v>188</v>
      </c>
      <c r="AW234" s="25">
        <v>179</v>
      </c>
      <c r="AX234" s="25">
        <v>165</v>
      </c>
      <c r="AY234" s="25">
        <v>233</v>
      </c>
      <c r="AZ234" s="25">
        <v>212</v>
      </c>
      <c r="BA234" s="25">
        <v>202</v>
      </c>
      <c r="BB234" s="25">
        <v>176</v>
      </c>
      <c r="BC234" s="25">
        <v>190</v>
      </c>
      <c r="BD234" s="25">
        <v>193</v>
      </c>
      <c r="BE234" s="25">
        <v>153</v>
      </c>
      <c r="BF234" s="25">
        <v>221</v>
      </c>
      <c r="BG234" s="25">
        <v>208</v>
      </c>
      <c r="BH234" s="25">
        <v>164</v>
      </c>
      <c r="BI234" s="25">
        <v>192</v>
      </c>
      <c r="BJ234" s="25">
        <v>223</v>
      </c>
      <c r="BK234" s="25">
        <v>180</v>
      </c>
      <c r="BL234" s="25">
        <v>180</v>
      </c>
      <c r="BM234" s="25">
        <v>263</v>
      </c>
      <c r="BN234" s="25">
        <v>227</v>
      </c>
      <c r="BO234" s="25">
        <v>242</v>
      </c>
      <c r="BP234" s="25">
        <v>300</v>
      </c>
      <c r="BQ234" s="25">
        <v>276</v>
      </c>
      <c r="BR234" s="25">
        <v>197</v>
      </c>
      <c r="BS234" s="25">
        <v>176</v>
      </c>
      <c r="BT234" s="25">
        <v>186</v>
      </c>
      <c r="BU234" s="25">
        <v>176</v>
      </c>
      <c r="BV234" s="25">
        <v>219</v>
      </c>
      <c r="BW234" s="25">
        <v>181</v>
      </c>
      <c r="BX234" s="25">
        <v>192</v>
      </c>
      <c r="BY234" s="25">
        <v>183</v>
      </c>
      <c r="BZ234" s="25">
        <v>168</v>
      </c>
      <c r="CA234" s="25">
        <v>207</v>
      </c>
      <c r="CB234" s="25">
        <v>182</v>
      </c>
      <c r="CC234" s="25">
        <v>131</v>
      </c>
      <c r="CD234" s="25">
        <v>155</v>
      </c>
      <c r="CE234" s="25">
        <v>170</v>
      </c>
      <c r="CF234" s="25">
        <v>134</v>
      </c>
      <c r="CG234" s="25">
        <v>119</v>
      </c>
      <c r="CH234" s="25">
        <v>164</v>
      </c>
      <c r="CI234" s="25">
        <v>188</v>
      </c>
      <c r="CJ234" s="25">
        <v>185</v>
      </c>
      <c r="CK234" s="25">
        <v>174</v>
      </c>
      <c r="CL234" s="25">
        <v>172</v>
      </c>
      <c r="CM234" s="25">
        <v>142</v>
      </c>
      <c r="CN234" s="25">
        <v>125</v>
      </c>
      <c r="CO234" s="25">
        <v>209</v>
      </c>
      <c r="CP234" s="25">
        <v>183</v>
      </c>
    </row>
    <row r="240" spans="2:94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</row>
    <row r="241" spans="2:94" x14ac:dyDescent="0.2"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  <c r="CG241" s="37"/>
      <c r="CH241" s="37"/>
      <c r="CI241" s="37"/>
      <c r="CJ241" s="37"/>
      <c r="CK241" s="37"/>
      <c r="CL241" s="37"/>
      <c r="CM241" s="37"/>
      <c r="CN241" s="37"/>
      <c r="CO241" s="37"/>
    </row>
    <row r="242" spans="2:94" x14ac:dyDescent="0.2">
      <c r="C242" s="36" t="s">
        <v>0</v>
      </c>
      <c r="D242" s="36" t="s">
        <v>1</v>
      </c>
      <c r="E242" s="36">
        <v>45442</v>
      </c>
      <c r="F242" s="36">
        <v>45443</v>
      </c>
      <c r="G242" s="36">
        <v>45444</v>
      </c>
      <c r="H242" s="36">
        <v>45445</v>
      </c>
      <c r="I242" s="36">
        <v>45446</v>
      </c>
      <c r="J242" s="36">
        <v>45447</v>
      </c>
      <c r="K242" s="36">
        <v>45448</v>
      </c>
      <c r="L242" s="36">
        <v>45449</v>
      </c>
      <c r="M242" s="36">
        <v>45450</v>
      </c>
      <c r="N242" s="36">
        <v>45451</v>
      </c>
      <c r="O242" s="36">
        <v>45452</v>
      </c>
      <c r="P242" s="36">
        <v>45453</v>
      </c>
      <c r="Q242" s="36">
        <v>45454</v>
      </c>
      <c r="R242" s="36">
        <v>45455</v>
      </c>
      <c r="S242" s="36">
        <v>45456</v>
      </c>
      <c r="T242" s="36">
        <v>45457</v>
      </c>
      <c r="U242" s="36">
        <v>45458</v>
      </c>
      <c r="V242" s="36">
        <v>45459</v>
      </c>
      <c r="W242" s="36">
        <v>45460</v>
      </c>
      <c r="X242" s="36">
        <v>45461</v>
      </c>
      <c r="Y242" s="36">
        <v>45462</v>
      </c>
      <c r="Z242" s="36">
        <v>45463</v>
      </c>
      <c r="AA242" s="36">
        <v>45464</v>
      </c>
      <c r="AB242" s="36">
        <v>45465</v>
      </c>
      <c r="AC242" s="36">
        <v>45466</v>
      </c>
      <c r="AD242" s="36">
        <v>45467</v>
      </c>
      <c r="AE242" s="36">
        <v>45468</v>
      </c>
      <c r="AF242" s="36">
        <v>45469</v>
      </c>
      <c r="AG242" s="36">
        <v>45470</v>
      </c>
      <c r="AH242" s="36">
        <v>45471</v>
      </c>
      <c r="AI242" s="36">
        <v>45472</v>
      </c>
      <c r="AJ242" s="36">
        <v>45473</v>
      </c>
      <c r="AK242" s="36">
        <v>45474</v>
      </c>
      <c r="AL242" s="36">
        <v>45475</v>
      </c>
      <c r="AM242" s="36">
        <v>45476</v>
      </c>
      <c r="AN242" s="36">
        <v>45477</v>
      </c>
      <c r="AO242" s="36">
        <v>45478</v>
      </c>
      <c r="AP242" s="36">
        <v>45479</v>
      </c>
      <c r="AQ242" s="36">
        <v>45480</v>
      </c>
      <c r="AR242" s="36">
        <v>45481</v>
      </c>
      <c r="AS242" s="36">
        <v>45482</v>
      </c>
      <c r="AT242" s="36">
        <v>45483</v>
      </c>
      <c r="AU242" s="36">
        <v>45484</v>
      </c>
      <c r="AV242" s="36">
        <v>45485</v>
      </c>
      <c r="AW242" s="36">
        <v>45486</v>
      </c>
      <c r="AX242" s="36">
        <v>45487</v>
      </c>
      <c r="AY242" s="36">
        <v>45488</v>
      </c>
      <c r="AZ242" s="36">
        <v>45489</v>
      </c>
      <c r="BA242" s="36">
        <v>45490</v>
      </c>
      <c r="BB242" s="36">
        <v>45491</v>
      </c>
      <c r="BC242" s="36">
        <v>45492</v>
      </c>
      <c r="BD242" s="36">
        <v>45493</v>
      </c>
      <c r="BE242" s="36">
        <v>45494</v>
      </c>
      <c r="BF242" s="36">
        <v>45495</v>
      </c>
      <c r="BG242" s="36">
        <v>45496</v>
      </c>
      <c r="BH242" s="36">
        <v>45497</v>
      </c>
      <c r="BI242" s="36">
        <v>45498</v>
      </c>
      <c r="BJ242" s="36">
        <v>45499</v>
      </c>
      <c r="BK242" s="36">
        <v>45500</v>
      </c>
      <c r="BL242" s="36">
        <v>45501</v>
      </c>
      <c r="BM242" s="36">
        <v>45502</v>
      </c>
      <c r="BN242" s="36">
        <v>45503</v>
      </c>
      <c r="BO242" s="36">
        <v>45504</v>
      </c>
      <c r="BP242" s="36">
        <v>45505</v>
      </c>
      <c r="BQ242" s="36">
        <v>45506</v>
      </c>
      <c r="BR242" s="36">
        <v>45507</v>
      </c>
      <c r="BS242" s="36">
        <v>45508</v>
      </c>
      <c r="BT242" s="36">
        <v>45509</v>
      </c>
      <c r="BU242" s="36">
        <v>45510</v>
      </c>
      <c r="BV242" s="36">
        <v>45511</v>
      </c>
      <c r="BW242" s="36">
        <v>45512</v>
      </c>
      <c r="BX242" s="36">
        <v>45513</v>
      </c>
      <c r="BY242" s="36">
        <v>45514</v>
      </c>
      <c r="BZ242" s="36">
        <v>45515</v>
      </c>
      <c r="CA242" s="36">
        <v>45516</v>
      </c>
      <c r="CB242" s="36">
        <v>45517</v>
      </c>
      <c r="CC242" s="36">
        <v>45518</v>
      </c>
      <c r="CD242" s="36">
        <v>45519</v>
      </c>
      <c r="CE242" s="36">
        <v>45520</v>
      </c>
      <c r="CF242" s="36">
        <v>45521</v>
      </c>
      <c r="CG242" s="36">
        <v>45522</v>
      </c>
      <c r="CH242" s="36">
        <v>45523</v>
      </c>
      <c r="CI242" s="36">
        <v>45524</v>
      </c>
      <c r="CJ242" s="36">
        <v>45525</v>
      </c>
      <c r="CK242" s="36">
        <v>45526</v>
      </c>
      <c r="CL242" s="36">
        <v>45527</v>
      </c>
      <c r="CM242" s="36">
        <v>45528</v>
      </c>
      <c r="CN242" s="36">
        <v>45529</v>
      </c>
      <c r="CO242" s="36">
        <v>45530</v>
      </c>
      <c r="CP242" s="36">
        <v>45531</v>
      </c>
    </row>
    <row r="243" spans="2:94" x14ac:dyDescent="0.2">
      <c r="B243" s="25" t="str">
        <f t="shared" ref="B243:B280" si="8">C243&amp;D243</f>
      </c>
      <c r="C243" s="37" t="s">
        <v>101</v>
      </c>
      <c r="D243" s="37" t="s">
        <v>3</v>
      </c>
      <c r="E243" s="37">
        <v>1838</v>
      </c>
      <c r="F243" s="37">
        <v>1964</v>
      </c>
      <c r="G243" s="37">
        <v>1986</v>
      </c>
      <c r="H243" s="37">
        <v>1346</v>
      </c>
      <c r="I243" s="37">
        <v>2045</v>
      </c>
      <c r="J243" s="37">
        <v>1735</v>
      </c>
      <c r="K243" s="37">
        <v>1889</v>
      </c>
      <c r="L243" s="37">
        <v>1734</v>
      </c>
      <c r="M243" s="37">
        <v>1805</v>
      </c>
      <c r="N243" s="37">
        <v>1579</v>
      </c>
      <c r="O243" s="37">
        <v>1138</v>
      </c>
      <c r="P243" s="37">
        <v>1736</v>
      </c>
      <c r="Q243" s="37">
        <v>1922</v>
      </c>
      <c r="R243" s="37">
        <v>1718</v>
      </c>
      <c r="S243" s="37">
        <v>1626</v>
      </c>
      <c r="T243" s="37">
        <v>1756</v>
      </c>
      <c r="U243" s="37">
        <v>1686</v>
      </c>
      <c r="V243" s="37">
        <v>1067</v>
      </c>
      <c r="W243" s="37">
        <v>1764</v>
      </c>
      <c r="X243" s="37">
        <v>1738</v>
      </c>
      <c r="Y243" s="37">
        <v>1738</v>
      </c>
      <c r="Z243" s="37">
        <v>1682</v>
      </c>
      <c r="AA243" s="37">
        <v>1771</v>
      </c>
      <c r="AB243" s="37">
        <v>1670</v>
      </c>
      <c r="AC243" s="37">
        <v>1581</v>
      </c>
      <c r="AD243" s="37">
        <v>1776</v>
      </c>
      <c r="AE243" s="37">
        <v>1919</v>
      </c>
      <c r="AF243" s="37">
        <v>1826</v>
      </c>
      <c r="AG243" s="37">
        <v>1934</v>
      </c>
      <c r="AH243" s="37">
        <v>2035</v>
      </c>
      <c r="AI243" s="37">
        <v>1735</v>
      </c>
      <c r="AJ243" s="37">
        <v>1263</v>
      </c>
      <c r="AK243" s="37">
        <v>2292</v>
      </c>
      <c r="AL243" s="37">
        <v>2096</v>
      </c>
      <c r="AM243" s="37">
        <v>2024</v>
      </c>
      <c r="AN243" s="37">
        <v>1080</v>
      </c>
      <c r="AO243" s="37">
        <v>1860</v>
      </c>
      <c r="AP243" s="37">
        <v>1678</v>
      </c>
      <c r="AQ243" s="37">
        <v>1179</v>
      </c>
      <c r="AR243" s="37">
        <v>1897</v>
      </c>
      <c r="AS243" s="37">
        <v>1870</v>
      </c>
      <c r="AT243" s="37">
        <v>1819</v>
      </c>
      <c r="AU243" s="37">
        <v>1735</v>
      </c>
      <c r="AV243" s="37">
        <v>1994</v>
      </c>
      <c r="AW243" s="37">
        <v>1679</v>
      </c>
      <c r="AX243" s="37">
        <v>1202</v>
      </c>
      <c r="AY243" s="37">
        <v>1893</v>
      </c>
      <c r="AZ243" s="37">
        <v>1918</v>
      </c>
      <c r="BA243" s="37">
        <v>1865</v>
      </c>
      <c r="BB243" s="37">
        <v>1826</v>
      </c>
      <c r="BC243" s="37">
        <v>1782</v>
      </c>
      <c r="BD243" s="37">
        <v>1787</v>
      </c>
      <c r="BE243" s="37">
        <v>1194</v>
      </c>
      <c r="BF243" s="37">
        <v>1950</v>
      </c>
      <c r="BG243" s="37">
        <v>1864</v>
      </c>
      <c r="BH243" s="37">
        <v>1828</v>
      </c>
      <c r="BI243" s="37">
        <v>1847</v>
      </c>
      <c r="BJ243" s="37">
        <v>1880</v>
      </c>
      <c r="BK243" s="37">
        <v>1750</v>
      </c>
      <c r="BL243" s="37">
        <v>1194</v>
      </c>
      <c r="BM243" s="37">
        <v>1884</v>
      </c>
      <c r="BN243" s="37">
        <v>1871</v>
      </c>
      <c r="BO243" s="37">
        <v>2057</v>
      </c>
      <c r="BP243" s="37">
        <v>2445</v>
      </c>
      <c r="BQ243" s="37">
        <v>2424</v>
      </c>
      <c r="BR243" s="37">
        <v>2184</v>
      </c>
      <c r="BS243" s="37">
        <v>1427</v>
      </c>
      <c r="BT243" s="37">
        <v>2207</v>
      </c>
      <c r="BU243" s="37">
        <v>2136</v>
      </c>
      <c r="BV243" s="37">
        <v>2007</v>
      </c>
      <c r="BW243" s="37">
        <v>1920</v>
      </c>
      <c r="BX243" s="37">
        <v>2026</v>
      </c>
      <c r="BY243" s="37">
        <v>1908</v>
      </c>
      <c r="BZ243" s="37">
        <v>1287</v>
      </c>
      <c r="CA243" s="37">
        <v>1931</v>
      </c>
      <c r="CB243" s="37">
        <v>1886</v>
      </c>
      <c r="CC243" s="37">
        <v>2003</v>
      </c>
      <c r="CD243" s="37">
        <v>2116</v>
      </c>
      <c r="CE243" s="37">
        <v>2108</v>
      </c>
      <c r="CF243" s="37">
        <v>2041</v>
      </c>
      <c r="CG243" s="37">
        <v>1527</v>
      </c>
      <c r="CH243" s="37">
        <v>2103</v>
      </c>
      <c r="CI243" s="37">
        <v>1972</v>
      </c>
      <c r="CJ243" s="37">
        <v>1990</v>
      </c>
      <c r="CK243" s="37">
        <v>1814</v>
      </c>
      <c r="CL243" s="37">
        <v>1885</v>
      </c>
      <c r="CM243" s="37">
        <v>1853</v>
      </c>
      <c r="CN243" s="37">
        <v>1224</v>
      </c>
      <c r="CO243" s="37">
        <v>1823</v>
      </c>
      <c r="CP243" s="25">
        <v>1861</v>
      </c>
    </row>
    <row r="244" spans="2:94" x14ac:dyDescent="0.2">
      <c r="B244" s="25" t="str">
        <f t="shared" si="8"/>
      </c>
      <c r="C244" s="37" t="s">
        <v>101</v>
      </c>
      <c r="D244" s="37" t="s">
        <v>4</v>
      </c>
      <c r="E244" s="37">
        <v>795</v>
      </c>
      <c r="F244" s="37">
        <v>820</v>
      </c>
      <c r="G244" s="37">
        <v>752</v>
      </c>
      <c r="H244" s="37">
        <v>601</v>
      </c>
      <c r="I244" s="37">
        <v>899</v>
      </c>
      <c r="J244" s="37">
        <v>834</v>
      </c>
      <c r="K244" s="37">
        <v>836</v>
      </c>
      <c r="L244" s="37">
        <v>834</v>
      </c>
      <c r="M244" s="37">
        <v>828</v>
      </c>
      <c r="N244" s="37">
        <v>738</v>
      </c>
      <c r="O244" s="37">
        <v>518</v>
      </c>
      <c r="P244" s="37">
        <v>732</v>
      </c>
      <c r="Q244" s="37">
        <v>901</v>
      </c>
      <c r="R244" s="37">
        <v>821</v>
      </c>
      <c r="S244" s="37">
        <v>785</v>
      </c>
      <c r="T244" s="37">
        <v>754</v>
      </c>
      <c r="U244" s="37">
        <v>716</v>
      </c>
      <c r="V244" s="37">
        <v>487</v>
      </c>
      <c r="W244" s="37">
        <v>769</v>
      </c>
      <c r="X244" s="37">
        <v>777</v>
      </c>
      <c r="Y244" s="37">
        <v>761</v>
      </c>
      <c r="Z244" s="37">
        <v>705</v>
      </c>
      <c r="AA244" s="37">
        <v>830</v>
      </c>
      <c r="AB244" s="37">
        <v>778</v>
      </c>
      <c r="AC244" s="37">
        <v>792</v>
      </c>
      <c r="AD244" s="37">
        <v>801</v>
      </c>
      <c r="AE244" s="37">
        <v>846</v>
      </c>
      <c r="AF244" s="37">
        <v>858</v>
      </c>
      <c r="AG244" s="37">
        <v>883</v>
      </c>
      <c r="AH244" s="37">
        <v>929</v>
      </c>
      <c r="AI244" s="37">
        <v>803</v>
      </c>
      <c r="AJ244" s="37">
        <v>613</v>
      </c>
      <c r="AK244" s="37">
        <v>982</v>
      </c>
      <c r="AL244" s="37">
        <v>877</v>
      </c>
      <c r="AM244" s="37">
        <v>916</v>
      </c>
      <c r="AN244" s="37">
        <v>557</v>
      </c>
      <c r="AO244" s="37">
        <v>890</v>
      </c>
      <c r="AP244" s="37">
        <v>725</v>
      </c>
      <c r="AQ244" s="37">
        <v>515</v>
      </c>
      <c r="AR244" s="37">
        <v>810</v>
      </c>
      <c r="AS244" s="37">
        <v>886</v>
      </c>
      <c r="AT244" s="37">
        <v>862</v>
      </c>
      <c r="AU244" s="37">
        <v>834</v>
      </c>
      <c r="AV244" s="37">
        <v>900</v>
      </c>
      <c r="AW244" s="37">
        <v>708</v>
      </c>
      <c r="AX244" s="37">
        <v>548</v>
      </c>
      <c r="AY244" s="37">
        <v>828</v>
      </c>
      <c r="AZ244" s="37">
        <v>816</v>
      </c>
      <c r="BA244" s="37">
        <v>834</v>
      </c>
      <c r="BB244" s="37">
        <v>801</v>
      </c>
      <c r="BC244" s="37">
        <v>804</v>
      </c>
      <c r="BD244" s="37">
        <v>794</v>
      </c>
      <c r="BE244" s="37">
        <v>567</v>
      </c>
      <c r="BF244" s="37">
        <v>746</v>
      </c>
      <c r="BG244" s="37">
        <v>809</v>
      </c>
      <c r="BH244" s="37">
        <v>780</v>
      </c>
      <c r="BI244" s="37">
        <v>828</v>
      </c>
      <c r="BJ244" s="37">
        <v>756</v>
      </c>
      <c r="BK244" s="37">
        <v>783</v>
      </c>
      <c r="BL244" s="37">
        <v>532</v>
      </c>
      <c r="BM244" s="37">
        <v>799</v>
      </c>
      <c r="BN244" s="37">
        <v>732</v>
      </c>
      <c r="BO244" s="37">
        <v>860</v>
      </c>
      <c r="BP244" s="37">
        <v>1115</v>
      </c>
      <c r="BQ244" s="37">
        <v>1032</v>
      </c>
      <c r="BR244" s="37">
        <v>892</v>
      </c>
      <c r="BS244" s="37">
        <v>624</v>
      </c>
      <c r="BT244" s="37">
        <v>980</v>
      </c>
      <c r="BU244" s="37">
        <v>867</v>
      </c>
      <c r="BV244" s="37">
        <v>864</v>
      </c>
      <c r="BW244" s="37">
        <v>860</v>
      </c>
      <c r="BX244" s="37">
        <v>936</v>
      </c>
      <c r="BY244" s="37">
        <v>846</v>
      </c>
      <c r="BZ244" s="37">
        <v>579</v>
      </c>
      <c r="CA244" s="37">
        <v>821</v>
      </c>
      <c r="CB244" s="37">
        <v>825</v>
      </c>
      <c r="CC244" s="37">
        <v>855</v>
      </c>
      <c r="CD244" s="37">
        <v>867</v>
      </c>
      <c r="CE244" s="37">
        <v>937</v>
      </c>
      <c r="CF244" s="37">
        <v>863</v>
      </c>
      <c r="CG244" s="37">
        <v>556</v>
      </c>
      <c r="CH244" s="37">
        <v>837</v>
      </c>
      <c r="CI244" s="37">
        <v>780</v>
      </c>
      <c r="CJ244" s="37">
        <v>813</v>
      </c>
      <c r="CK244" s="37">
        <v>786</v>
      </c>
      <c r="CL244" s="37">
        <v>878</v>
      </c>
      <c r="CM244" s="37">
        <v>756</v>
      </c>
      <c r="CN244" s="37">
        <v>583</v>
      </c>
      <c r="CO244" s="37">
        <v>792</v>
      </c>
      <c r="CP244" s="25">
        <v>817</v>
      </c>
    </row>
    <row r="245" spans="2:94" x14ac:dyDescent="0.2">
      <c r="B245" s="25" t="str">
        <f t="shared" si="8"/>
      </c>
      <c r="C245" s="37" t="s">
        <v>102</v>
      </c>
      <c r="D245" s="37" t="s">
        <v>3</v>
      </c>
      <c r="E245" s="37">
        <v>629</v>
      </c>
      <c r="F245" s="37">
        <v>707</v>
      </c>
      <c r="G245" s="37">
        <v>750</v>
      </c>
      <c r="H245" s="37">
        <v>403</v>
      </c>
      <c r="I245" s="37">
        <v>725</v>
      </c>
      <c r="J245" s="37">
        <v>632</v>
      </c>
      <c r="K245" s="37">
        <v>687</v>
      </c>
      <c r="L245" s="37">
        <v>648</v>
      </c>
      <c r="M245" s="37">
        <v>645</v>
      </c>
      <c r="N245" s="37">
        <v>545</v>
      </c>
      <c r="O245" s="37">
        <v>323</v>
      </c>
      <c r="P245" s="37">
        <v>605</v>
      </c>
      <c r="Q245" s="37">
        <v>589</v>
      </c>
      <c r="R245" s="37">
        <v>552</v>
      </c>
      <c r="S245" s="37">
        <v>532</v>
      </c>
      <c r="T245" s="37">
        <v>623</v>
      </c>
      <c r="U245" s="37">
        <v>637</v>
      </c>
      <c r="V245" s="37">
        <v>332</v>
      </c>
      <c r="W245" s="37">
        <v>657</v>
      </c>
      <c r="X245" s="37">
        <v>622</v>
      </c>
      <c r="Y245" s="37">
        <v>610</v>
      </c>
      <c r="Z245" s="37">
        <v>574</v>
      </c>
      <c r="AA245" s="37">
        <v>618</v>
      </c>
      <c r="AB245" s="37">
        <v>550</v>
      </c>
      <c r="AC245" s="37">
        <v>260</v>
      </c>
      <c r="AD245" s="37">
        <v>603</v>
      </c>
      <c r="AE245" s="37">
        <v>622</v>
      </c>
      <c r="AF245" s="37">
        <v>628</v>
      </c>
      <c r="AG245" s="37">
        <v>620</v>
      </c>
      <c r="AH245" s="37">
        <v>761</v>
      </c>
      <c r="AI245" s="37">
        <v>676</v>
      </c>
      <c r="AJ245" s="37">
        <v>383</v>
      </c>
      <c r="AK245" s="37">
        <v>903</v>
      </c>
      <c r="AL245" s="37">
        <v>794</v>
      </c>
      <c r="AM245" s="37">
        <v>800</v>
      </c>
      <c r="AN245" s="37">
        <v>287</v>
      </c>
      <c r="AO245" s="37">
        <v>685</v>
      </c>
      <c r="AP245" s="37">
        <v>634</v>
      </c>
      <c r="AQ245" s="37">
        <v>323</v>
      </c>
      <c r="AR245" s="37">
        <v>692</v>
      </c>
      <c r="AS245" s="37">
        <v>677</v>
      </c>
      <c r="AT245" s="37">
        <v>633</v>
      </c>
      <c r="AU245" s="37">
        <v>603</v>
      </c>
      <c r="AV245" s="37">
        <v>683</v>
      </c>
      <c r="AW245" s="37">
        <v>656</v>
      </c>
      <c r="AX245" s="37">
        <v>367</v>
      </c>
      <c r="AY245" s="37">
        <v>680</v>
      </c>
      <c r="AZ245" s="37">
        <v>710</v>
      </c>
      <c r="BA245" s="37">
        <v>663</v>
      </c>
      <c r="BB245" s="37">
        <v>621</v>
      </c>
      <c r="BC245" s="37">
        <v>682</v>
      </c>
      <c r="BD245" s="37">
        <v>683</v>
      </c>
      <c r="BE245" s="37">
        <v>347</v>
      </c>
      <c r="BF245" s="37">
        <v>723</v>
      </c>
      <c r="BG245" s="37">
        <v>640</v>
      </c>
      <c r="BH245" s="37">
        <v>644</v>
      </c>
      <c r="BI245" s="37">
        <v>652</v>
      </c>
      <c r="BJ245" s="37">
        <v>687</v>
      </c>
      <c r="BK245" s="37">
        <v>671</v>
      </c>
      <c r="BL245" s="37">
        <v>332</v>
      </c>
      <c r="BM245" s="37">
        <v>736</v>
      </c>
      <c r="BN245" s="37">
        <v>731</v>
      </c>
      <c r="BO245" s="37">
        <v>799</v>
      </c>
      <c r="BP245" s="37">
        <v>935</v>
      </c>
      <c r="BQ245" s="37">
        <v>924</v>
      </c>
      <c r="BR245" s="37">
        <v>849</v>
      </c>
      <c r="BS245" s="37">
        <v>440</v>
      </c>
      <c r="BT245" s="37">
        <v>891</v>
      </c>
      <c r="BU245" s="37">
        <v>804</v>
      </c>
      <c r="BV245" s="37">
        <v>733</v>
      </c>
      <c r="BW245" s="37">
        <v>646</v>
      </c>
      <c r="BX245" s="37">
        <v>741</v>
      </c>
      <c r="BY245" s="37">
        <v>724</v>
      </c>
      <c r="BZ245" s="37">
        <v>383</v>
      </c>
      <c r="CA245" s="37">
        <v>758</v>
      </c>
      <c r="CB245" s="37">
        <v>678</v>
      </c>
      <c r="CC245" s="37">
        <v>735</v>
      </c>
      <c r="CD245" s="37">
        <v>801</v>
      </c>
      <c r="CE245" s="37">
        <v>825</v>
      </c>
      <c r="CF245" s="37">
        <v>713</v>
      </c>
      <c r="CG245" s="37">
        <v>473</v>
      </c>
      <c r="CH245" s="37">
        <v>799</v>
      </c>
      <c r="CI245" s="37">
        <v>743</v>
      </c>
      <c r="CJ245" s="37">
        <v>730</v>
      </c>
      <c r="CK245" s="37">
        <v>657</v>
      </c>
      <c r="CL245" s="37">
        <v>694</v>
      </c>
      <c r="CM245" s="37">
        <v>735</v>
      </c>
      <c r="CN245" s="37">
        <v>373</v>
      </c>
      <c r="CO245" s="37">
        <v>667</v>
      </c>
      <c r="CP245" s="25">
        <v>686</v>
      </c>
    </row>
    <row r="246" spans="2:94" x14ac:dyDescent="0.2">
      <c r="B246" s="25" t="str">
        <f t="shared" si="8"/>
      </c>
      <c r="C246" s="37" t="s">
        <v>102</v>
      </c>
      <c r="D246" s="37" t="s">
        <v>4</v>
      </c>
      <c r="E246" s="37">
        <v>194</v>
      </c>
      <c r="F246" s="37">
        <v>209</v>
      </c>
      <c r="G246" s="37">
        <v>201</v>
      </c>
      <c r="H246" s="37">
        <v>111</v>
      </c>
      <c r="I246" s="37">
        <v>216</v>
      </c>
      <c r="J246" s="37">
        <v>207</v>
      </c>
      <c r="K246" s="37">
        <v>225</v>
      </c>
      <c r="L246" s="37">
        <v>192</v>
      </c>
      <c r="M246" s="37">
        <v>217</v>
      </c>
      <c r="N246" s="37">
        <v>196</v>
      </c>
      <c r="O246" s="37">
        <v>109</v>
      </c>
      <c r="P246" s="37">
        <v>175</v>
      </c>
      <c r="Q246" s="37">
        <v>204</v>
      </c>
      <c r="R246" s="37">
        <v>210</v>
      </c>
      <c r="S246" s="37">
        <v>175</v>
      </c>
      <c r="T246" s="37">
        <v>173</v>
      </c>
      <c r="U246" s="37">
        <v>185</v>
      </c>
      <c r="V246" s="37">
        <v>99</v>
      </c>
      <c r="W246" s="37">
        <v>177</v>
      </c>
      <c r="X246" s="37">
        <v>189</v>
      </c>
      <c r="Y246" s="37">
        <v>190</v>
      </c>
      <c r="Z246" s="37">
        <v>157</v>
      </c>
      <c r="AA246" s="37">
        <v>190</v>
      </c>
      <c r="AB246" s="37">
        <v>157</v>
      </c>
      <c r="AC246" s="37">
        <v>80</v>
      </c>
      <c r="AD246" s="37">
        <v>200</v>
      </c>
      <c r="AE246" s="37">
        <v>165</v>
      </c>
      <c r="AF246" s="37">
        <v>171</v>
      </c>
      <c r="AG246" s="37">
        <v>187</v>
      </c>
      <c r="AH246" s="37">
        <v>226</v>
      </c>
      <c r="AI246" s="37">
        <v>207</v>
      </c>
      <c r="AJ246" s="37">
        <v>117</v>
      </c>
      <c r="AK246" s="37">
        <v>248</v>
      </c>
      <c r="AL246" s="37">
        <v>242</v>
      </c>
      <c r="AM246" s="37">
        <v>221</v>
      </c>
      <c r="AN246" s="37">
        <v>92</v>
      </c>
      <c r="AO246" s="37">
        <v>234</v>
      </c>
      <c r="AP246" s="37">
        <v>170</v>
      </c>
      <c r="AQ246" s="37">
        <v>88</v>
      </c>
      <c r="AR246" s="37">
        <v>211</v>
      </c>
      <c r="AS246" s="37">
        <v>200</v>
      </c>
      <c r="AT246" s="37">
        <v>212</v>
      </c>
      <c r="AU246" s="37">
        <v>203</v>
      </c>
      <c r="AV246" s="37">
        <v>209</v>
      </c>
      <c r="AW246" s="37">
        <v>189</v>
      </c>
      <c r="AX246" s="37">
        <v>100</v>
      </c>
      <c r="AY246" s="37">
        <v>195</v>
      </c>
      <c r="AZ246" s="37">
        <v>206</v>
      </c>
      <c r="BA246" s="37">
        <v>197</v>
      </c>
      <c r="BB246" s="37">
        <v>189</v>
      </c>
      <c r="BC246" s="37">
        <v>211</v>
      </c>
      <c r="BD246" s="37">
        <v>201</v>
      </c>
      <c r="BE246" s="37">
        <v>120</v>
      </c>
      <c r="BF246" s="37">
        <v>209</v>
      </c>
      <c r="BG246" s="37">
        <v>206</v>
      </c>
      <c r="BH246" s="37">
        <v>193</v>
      </c>
      <c r="BI246" s="37">
        <v>190</v>
      </c>
      <c r="BJ246" s="37">
        <v>174</v>
      </c>
      <c r="BK246" s="37">
        <v>186</v>
      </c>
      <c r="BL246" s="37">
        <v>95</v>
      </c>
      <c r="BM246" s="37">
        <v>178</v>
      </c>
      <c r="BN246" s="37">
        <v>207</v>
      </c>
      <c r="BO246" s="37">
        <v>209</v>
      </c>
      <c r="BP246" s="37">
        <v>274</v>
      </c>
      <c r="BQ246" s="37">
        <v>252</v>
      </c>
      <c r="BR246" s="37">
        <v>222</v>
      </c>
      <c r="BS246" s="37">
        <v>114</v>
      </c>
      <c r="BT246" s="37">
        <v>235</v>
      </c>
      <c r="BU246" s="37">
        <v>217</v>
      </c>
      <c r="BV246" s="37">
        <v>197</v>
      </c>
      <c r="BW246" s="37">
        <v>187</v>
      </c>
      <c r="BX246" s="37">
        <v>252</v>
      </c>
      <c r="BY246" s="37">
        <v>209</v>
      </c>
      <c r="BZ246" s="37">
        <v>110</v>
      </c>
      <c r="CA246" s="37">
        <v>210</v>
      </c>
      <c r="CB246" s="37">
        <v>198</v>
      </c>
      <c r="CC246" s="37">
        <v>214</v>
      </c>
      <c r="CD246" s="37">
        <v>225</v>
      </c>
      <c r="CE246" s="37">
        <v>245</v>
      </c>
      <c r="CF246" s="37">
        <v>210</v>
      </c>
      <c r="CG246" s="37">
        <v>129</v>
      </c>
      <c r="CH246" s="37">
        <v>211</v>
      </c>
      <c r="CI246" s="37">
        <v>217</v>
      </c>
      <c r="CJ246" s="37">
        <v>210</v>
      </c>
      <c r="CK246" s="37">
        <v>191</v>
      </c>
      <c r="CL246" s="37">
        <v>232</v>
      </c>
      <c r="CM246" s="37">
        <v>191</v>
      </c>
      <c r="CN246" s="37">
        <v>122</v>
      </c>
      <c r="CO246" s="37">
        <v>208</v>
      </c>
      <c r="CP246" s="25">
        <v>204</v>
      </c>
    </row>
    <row r="247" spans="2:94" x14ac:dyDescent="0.2">
      <c r="B247" s="25" t="str">
        <f t="shared" si="8"/>
      </c>
      <c r="C247" s="37" t="s">
        <v>103</v>
      </c>
      <c r="D247" s="37" t="s">
        <v>3</v>
      </c>
      <c r="E247" s="37">
        <v>446</v>
      </c>
      <c r="F247" s="37">
        <v>456</v>
      </c>
      <c r="G247" s="37">
        <v>461</v>
      </c>
      <c r="H247" s="37">
        <v>335</v>
      </c>
      <c r="I247" s="37">
        <v>483</v>
      </c>
      <c r="J247" s="37">
        <v>414</v>
      </c>
      <c r="K247" s="37">
        <v>435</v>
      </c>
      <c r="L247" s="37">
        <v>379</v>
      </c>
      <c r="M247" s="37">
        <v>407</v>
      </c>
      <c r="N247" s="37">
        <v>379</v>
      </c>
      <c r="O247" s="37">
        <v>292</v>
      </c>
      <c r="P247" s="37">
        <v>393</v>
      </c>
      <c r="Q247" s="37">
        <v>459</v>
      </c>
      <c r="R247" s="37">
        <v>439</v>
      </c>
      <c r="S247" s="37">
        <v>384</v>
      </c>
      <c r="T247" s="37">
        <v>384</v>
      </c>
      <c r="U247" s="37">
        <v>389</v>
      </c>
      <c r="V247" s="37">
        <v>272</v>
      </c>
      <c r="W247" s="37">
        <v>363</v>
      </c>
      <c r="X247" s="37">
        <v>397</v>
      </c>
      <c r="Y247" s="37">
        <v>390</v>
      </c>
      <c r="Z247" s="37">
        <v>383</v>
      </c>
      <c r="AA247" s="37">
        <v>387</v>
      </c>
      <c r="AB247" s="37">
        <v>420</v>
      </c>
      <c r="AC247" s="37">
        <v>433</v>
      </c>
      <c r="AD247" s="37">
        <v>413</v>
      </c>
      <c r="AE247" s="37">
        <v>365</v>
      </c>
      <c r="AF247" s="37">
        <v>428</v>
      </c>
      <c r="AG247" s="37">
        <v>459</v>
      </c>
      <c r="AH247" s="37">
        <v>460</v>
      </c>
      <c r="AI247" s="37">
        <v>355</v>
      </c>
      <c r="AJ247" s="37">
        <v>297</v>
      </c>
      <c r="AK247" s="37">
        <v>491</v>
      </c>
      <c r="AL247" s="37">
        <v>464</v>
      </c>
      <c r="AM247" s="37">
        <v>436</v>
      </c>
      <c r="AN247" s="37">
        <v>275</v>
      </c>
      <c r="AO247" s="37">
        <v>419</v>
      </c>
      <c r="AP247" s="37">
        <v>374</v>
      </c>
      <c r="AQ247" s="37">
        <v>286</v>
      </c>
      <c r="AR247" s="37">
        <v>440</v>
      </c>
      <c r="AS247" s="37">
        <v>416</v>
      </c>
      <c r="AT247" s="37">
        <v>437</v>
      </c>
      <c r="AU247" s="37">
        <v>380</v>
      </c>
      <c r="AV247" s="37">
        <v>450</v>
      </c>
      <c r="AW247" s="37">
        <v>331</v>
      </c>
      <c r="AX247" s="37">
        <v>267</v>
      </c>
      <c r="AY247" s="37">
        <v>416</v>
      </c>
      <c r="AZ247" s="37">
        <v>447</v>
      </c>
      <c r="BA247" s="37">
        <v>400</v>
      </c>
      <c r="BB247" s="37">
        <v>397</v>
      </c>
      <c r="BC247" s="37">
        <v>351</v>
      </c>
      <c r="BD247" s="37">
        <v>379</v>
      </c>
      <c r="BE247" s="37">
        <v>287</v>
      </c>
      <c r="BF247" s="37">
        <v>406</v>
      </c>
      <c r="BG247" s="37">
        <v>390</v>
      </c>
      <c r="BH247" s="37">
        <v>416</v>
      </c>
      <c r="BI247" s="37">
        <v>380</v>
      </c>
      <c r="BJ247" s="37">
        <v>392</v>
      </c>
      <c r="BK247" s="37">
        <v>372</v>
      </c>
      <c r="BL247" s="37">
        <v>258</v>
      </c>
      <c r="BM247" s="37">
        <v>411</v>
      </c>
      <c r="BN247" s="37">
        <v>381</v>
      </c>
      <c r="BO247" s="37">
        <v>418</v>
      </c>
      <c r="BP247" s="37">
        <v>555</v>
      </c>
      <c r="BQ247" s="37">
        <v>495</v>
      </c>
      <c r="BR247" s="37">
        <v>459</v>
      </c>
      <c r="BS247" s="37">
        <v>294</v>
      </c>
      <c r="BT247" s="37">
        <v>417</v>
      </c>
      <c r="BU247" s="37">
        <v>450</v>
      </c>
      <c r="BV247" s="37">
        <v>424</v>
      </c>
      <c r="BW247" s="37">
        <v>440</v>
      </c>
      <c r="BX247" s="37">
        <v>441</v>
      </c>
      <c r="BY247" s="37">
        <v>424</v>
      </c>
      <c r="BZ247" s="37">
        <v>298</v>
      </c>
      <c r="CA247" s="37">
        <v>379</v>
      </c>
      <c r="CB247" s="37">
        <v>415</v>
      </c>
      <c r="CC247" s="37">
        <v>414</v>
      </c>
      <c r="CD247" s="37">
        <v>462</v>
      </c>
      <c r="CE247" s="37">
        <v>411</v>
      </c>
      <c r="CF247" s="37">
        <v>367</v>
      </c>
      <c r="CG247" s="37">
        <v>326</v>
      </c>
      <c r="CH247" s="37">
        <v>455</v>
      </c>
      <c r="CI247" s="37">
        <v>388</v>
      </c>
      <c r="CJ247" s="37">
        <v>437</v>
      </c>
      <c r="CK247" s="37">
        <v>391</v>
      </c>
      <c r="CL247" s="37">
        <v>387</v>
      </c>
      <c r="CM247" s="37">
        <v>393</v>
      </c>
      <c r="CN247" s="37">
        <v>285</v>
      </c>
      <c r="CO247" s="37">
        <v>395</v>
      </c>
      <c r="CP247" s="25">
        <v>390</v>
      </c>
    </row>
    <row r="248" spans="2:94" x14ac:dyDescent="0.2">
      <c r="B248" s="25" t="str">
        <f t="shared" si="8"/>
      </c>
      <c r="C248" s="37" t="s">
        <v>103</v>
      </c>
      <c r="D248" s="37" t="s">
        <v>4</v>
      </c>
      <c r="E248" s="37">
        <v>267</v>
      </c>
      <c r="F248" s="37">
        <v>268</v>
      </c>
      <c r="G248" s="37">
        <v>239</v>
      </c>
      <c r="H248" s="37">
        <v>205</v>
      </c>
      <c r="I248" s="37">
        <v>288</v>
      </c>
      <c r="J248" s="37">
        <v>248</v>
      </c>
      <c r="K248" s="37">
        <v>229</v>
      </c>
      <c r="L248" s="37">
        <v>271</v>
      </c>
      <c r="M248" s="37">
        <v>249</v>
      </c>
      <c r="N248" s="37">
        <v>254</v>
      </c>
      <c r="O248" s="37">
        <v>167</v>
      </c>
      <c r="P248" s="37">
        <v>237</v>
      </c>
      <c r="Q248" s="37">
        <v>289</v>
      </c>
      <c r="R248" s="37">
        <v>242</v>
      </c>
      <c r="S248" s="37">
        <v>242</v>
      </c>
      <c r="T248" s="37">
        <v>225</v>
      </c>
      <c r="U248" s="37">
        <v>220</v>
      </c>
      <c r="V248" s="37">
        <v>177</v>
      </c>
      <c r="W248" s="37">
        <v>229</v>
      </c>
      <c r="X248" s="37">
        <v>250</v>
      </c>
      <c r="Y248" s="37">
        <v>269</v>
      </c>
      <c r="Z248" s="37">
        <v>226</v>
      </c>
      <c r="AA248" s="37">
        <v>257</v>
      </c>
      <c r="AB248" s="37">
        <v>242</v>
      </c>
      <c r="AC248" s="37">
        <v>287</v>
      </c>
      <c r="AD248" s="37">
        <v>228</v>
      </c>
      <c r="AE248" s="37">
        <v>244</v>
      </c>
      <c r="AF248" s="37">
        <v>294</v>
      </c>
      <c r="AG248" s="37">
        <v>274</v>
      </c>
      <c r="AH248" s="37">
        <v>295</v>
      </c>
      <c r="AI248" s="37">
        <v>235</v>
      </c>
      <c r="AJ248" s="37">
        <v>221</v>
      </c>
      <c r="AK248" s="37">
        <v>326</v>
      </c>
      <c r="AL248" s="37">
        <v>269</v>
      </c>
      <c r="AM248" s="37">
        <v>264</v>
      </c>
      <c r="AN248" s="37">
        <v>190</v>
      </c>
      <c r="AO248" s="37">
        <v>274</v>
      </c>
      <c r="AP248" s="37">
        <v>225</v>
      </c>
      <c r="AQ248" s="37">
        <v>177</v>
      </c>
      <c r="AR248" s="37">
        <v>228</v>
      </c>
      <c r="AS248" s="37">
        <v>267</v>
      </c>
      <c r="AT248" s="37">
        <v>259</v>
      </c>
      <c r="AU248" s="37">
        <v>268</v>
      </c>
      <c r="AV248" s="37">
        <v>303</v>
      </c>
      <c r="AW248" s="37">
        <v>196</v>
      </c>
      <c r="AX248" s="37">
        <v>165</v>
      </c>
      <c r="AY248" s="37">
        <v>252</v>
      </c>
      <c r="AZ248" s="37">
        <v>254</v>
      </c>
      <c r="BA248" s="37">
        <v>248</v>
      </c>
      <c r="BB248" s="37">
        <v>251</v>
      </c>
      <c r="BC248" s="37">
        <v>230</v>
      </c>
      <c r="BD248" s="37">
        <v>239</v>
      </c>
      <c r="BE248" s="37">
        <v>176</v>
      </c>
      <c r="BF248" s="37">
        <v>214</v>
      </c>
      <c r="BG248" s="37">
        <v>273</v>
      </c>
      <c r="BH248" s="37">
        <v>231</v>
      </c>
      <c r="BI248" s="37">
        <v>256</v>
      </c>
      <c r="BJ248" s="37">
        <v>236</v>
      </c>
      <c r="BK248" s="37">
        <v>246</v>
      </c>
      <c r="BL248" s="37">
        <v>184</v>
      </c>
      <c r="BM248" s="37">
        <v>228</v>
      </c>
      <c r="BN248" s="37">
        <v>226</v>
      </c>
      <c r="BO248" s="37">
        <v>244</v>
      </c>
      <c r="BP248" s="37">
        <v>374</v>
      </c>
      <c r="BQ248" s="37">
        <v>302</v>
      </c>
      <c r="BR248" s="37">
        <v>280</v>
      </c>
      <c r="BS248" s="37">
        <v>228</v>
      </c>
      <c r="BT248" s="37">
        <v>283</v>
      </c>
      <c r="BU248" s="37">
        <v>269</v>
      </c>
      <c r="BV248" s="37">
        <v>235</v>
      </c>
      <c r="BW248" s="37">
        <v>268</v>
      </c>
      <c r="BX248" s="37">
        <v>275</v>
      </c>
      <c r="BY248" s="37">
        <v>244</v>
      </c>
      <c r="BZ248" s="37">
        <v>184</v>
      </c>
      <c r="CA248" s="37">
        <v>234</v>
      </c>
      <c r="CB248" s="37">
        <v>254</v>
      </c>
      <c r="CC248" s="37">
        <v>267</v>
      </c>
      <c r="CD248" s="37">
        <v>280</v>
      </c>
      <c r="CE248" s="37">
        <v>281</v>
      </c>
      <c r="CF248" s="37">
        <v>245</v>
      </c>
      <c r="CG248" s="37">
        <v>165</v>
      </c>
      <c r="CH248" s="37">
        <v>240</v>
      </c>
      <c r="CI248" s="37">
        <v>229</v>
      </c>
      <c r="CJ248" s="37">
        <v>233</v>
      </c>
      <c r="CK248" s="37">
        <v>229</v>
      </c>
      <c r="CL248" s="37">
        <v>268</v>
      </c>
      <c r="CM248" s="37">
        <v>232</v>
      </c>
      <c r="CN248" s="37">
        <v>187</v>
      </c>
      <c r="CO248" s="37">
        <v>235</v>
      </c>
      <c r="CP248" s="25">
        <v>228</v>
      </c>
    </row>
    <row r="249" spans="2:94" x14ac:dyDescent="0.2">
      <c r="B249" s="25" t="str">
        <f t="shared" si="8"/>
      </c>
      <c r="C249" s="37" t="s">
        <v>104</v>
      </c>
      <c r="D249" s="37" t="s">
        <v>3</v>
      </c>
      <c r="E249" s="37">
        <v>770</v>
      </c>
      <c r="F249" s="37">
        <v>816</v>
      </c>
      <c r="G249" s="37">
        <v>791</v>
      </c>
      <c r="H249" s="37">
        <v>612</v>
      </c>
      <c r="I249" s="37">
        <v>851</v>
      </c>
      <c r="J249" s="37">
        <v>705</v>
      </c>
      <c r="K249" s="37">
        <v>782</v>
      </c>
      <c r="L249" s="37">
        <v>713</v>
      </c>
      <c r="M249" s="37">
        <v>765</v>
      </c>
      <c r="N249" s="37">
        <v>669</v>
      </c>
      <c r="O249" s="37">
        <v>525</v>
      </c>
      <c r="P249" s="37">
        <v>752</v>
      </c>
      <c r="Q249" s="37">
        <v>885</v>
      </c>
      <c r="R249" s="37">
        <v>737</v>
      </c>
      <c r="S249" s="37">
        <v>723</v>
      </c>
      <c r="T249" s="37">
        <v>759</v>
      </c>
      <c r="U249" s="37">
        <v>671</v>
      </c>
      <c r="V249" s="37">
        <v>468</v>
      </c>
      <c r="W249" s="37">
        <v>753</v>
      </c>
      <c r="X249" s="37">
        <v>725</v>
      </c>
      <c r="Y249" s="37">
        <v>756</v>
      </c>
      <c r="Z249" s="37">
        <v>731</v>
      </c>
      <c r="AA249" s="37">
        <v>780</v>
      </c>
      <c r="AB249" s="37">
        <v>712</v>
      </c>
      <c r="AC249" s="37">
        <v>893</v>
      </c>
      <c r="AD249" s="37">
        <v>770</v>
      </c>
      <c r="AE249" s="37">
        <v>944</v>
      </c>
      <c r="AF249" s="37">
        <v>785</v>
      </c>
      <c r="AG249" s="37">
        <v>871</v>
      </c>
      <c r="AH249" s="37">
        <v>832</v>
      </c>
      <c r="AI249" s="37">
        <v>712</v>
      </c>
      <c r="AJ249" s="37">
        <v>590</v>
      </c>
      <c r="AK249" s="37">
        <v>911</v>
      </c>
      <c r="AL249" s="37">
        <v>850</v>
      </c>
      <c r="AM249" s="37">
        <v>800</v>
      </c>
      <c r="AN249" s="37">
        <v>524</v>
      </c>
      <c r="AO249" s="37">
        <v>774</v>
      </c>
      <c r="AP249" s="37">
        <v>677</v>
      </c>
      <c r="AQ249" s="37">
        <v>577</v>
      </c>
      <c r="AR249" s="37">
        <v>778</v>
      </c>
      <c r="AS249" s="37">
        <v>788</v>
      </c>
      <c r="AT249" s="37">
        <v>767</v>
      </c>
      <c r="AU249" s="37">
        <v>765</v>
      </c>
      <c r="AV249" s="37">
        <v>874</v>
      </c>
      <c r="AW249" s="37">
        <v>699</v>
      </c>
      <c r="AX249" s="37">
        <v>570</v>
      </c>
      <c r="AY249" s="37">
        <v>804</v>
      </c>
      <c r="AZ249" s="37">
        <v>774</v>
      </c>
      <c r="BA249" s="37">
        <v>806</v>
      </c>
      <c r="BB249" s="37">
        <v>816</v>
      </c>
      <c r="BC249" s="37">
        <v>752</v>
      </c>
      <c r="BD249" s="37">
        <v>731</v>
      </c>
      <c r="BE249" s="37">
        <v>561</v>
      </c>
      <c r="BF249" s="37">
        <v>833</v>
      </c>
      <c r="BG249" s="37">
        <v>835</v>
      </c>
      <c r="BH249" s="37">
        <v>779</v>
      </c>
      <c r="BI249" s="37">
        <v>819</v>
      </c>
      <c r="BJ249" s="37">
        <v>806</v>
      </c>
      <c r="BK249" s="37">
        <v>713</v>
      </c>
      <c r="BL249" s="37">
        <v>608</v>
      </c>
      <c r="BM249" s="37">
        <v>749</v>
      </c>
      <c r="BN249" s="37">
        <v>766</v>
      </c>
      <c r="BO249" s="37">
        <v>848</v>
      </c>
      <c r="BP249" s="37">
        <v>963</v>
      </c>
      <c r="BQ249" s="37">
        <v>1013</v>
      </c>
      <c r="BR249" s="37">
        <v>887</v>
      </c>
      <c r="BS249" s="37">
        <v>696</v>
      </c>
      <c r="BT249" s="37">
        <v>909</v>
      </c>
      <c r="BU249" s="37">
        <v>887</v>
      </c>
      <c r="BV249" s="37">
        <v>855</v>
      </c>
      <c r="BW249" s="37">
        <v>845</v>
      </c>
      <c r="BX249" s="37">
        <v>850</v>
      </c>
      <c r="BY249" s="37">
        <v>760</v>
      </c>
      <c r="BZ249" s="37">
        <v>610</v>
      </c>
      <c r="CA249" s="37">
        <v>801</v>
      </c>
      <c r="CB249" s="37">
        <v>798</v>
      </c>
      <c r="CC249" s="37">
        <v>861</v>
      </c>
      <c r="CD249" s="37">
        <v>862</v>
      </c>
      <c r="CE249" s="37">
        <v>881</v>
      </c>
      <c r="CF249" s="37">
        <v>965</v>
      </c>
      <c r="CG249" s="37">
        <v>733</v>
      </c>
      <c r="CH249" s="37">
        <v>857</v>
      </c>
      <c r="CI249" s="37">
        <v>850</v>
      </c>
      <c r="CJ249" s="37">
        <v>827</v>
      </c>
      <c r="CK249" s="37">
        <v>771</v>
      </c>
      <c r="CL249" s="37">
        <v>814</v>
      </c>
      <c r="CM249" s="37">
        <v>732</v>
      </c>
      <c r="CN249" s="37">
        <v>569</v>
      </c>
      <c r="CO249" s="37">
        <v>766</v>
      </c>
      <c r="CP249" s="25">
        <v>793</v>
      </c>
    </row>
    <row r="250" spans="2:94" x14ac:dyDescent="0.2">
      <c r="B250" s="25" t="str">
        <f t="shared" si="8"/>
      </c>
      <c r="C250" s="37" t="s">
        <v>104</v>
      </c>
      <c r="D250" s="37" t="s">
        <v>4</v>
      </c>
      <c r="E250" s="37">
        <v>342</v>
      </c>
      <c r="F250" s="37">
        <v>346</v>
      </c>
      <c r="G250" s="37">
        <v>315</v>
      </c>
      <c r="H250" s="37">
        <v>286</v>
      </c>
      <c r="I250" s="37">
        <v>397</v>
      </c>
      <c r="J250" s="37">
        <v>383</v>
      </c>
      <c r="K250" s="37">
        <v>384</v>
      </c>
      <c r="L250" s="37">
        <v>375</v>
      </c>
      <c r="M250" s="37">
        <v>368</v>
      </c>
      <c r="N250" s="37">
        <v>292</v>
      </c>
      <c r="O250" s="37">
        <v>245</v>
      </c>
      <c r="P250" s="37">
        <v>322</v>
      </c>
      <c r="Q250" s="37">
        <v>412</v>
      </c>
      <c r="R250" s="37">
        <v>377</v>
      </c>
      <c r="S250" s="37">
        <v>374</v>
      </c>
      <c r="T250" s="37">
        <v>360</v>
      </c>
      <c r="U250" s="37">
        <v>317</v>
      </c>
      <c r="V250" s="37">
        <v>214</v>
      </c>
      <c r="W250" s="37">
        <v>365</v>
      </c>
      <c r="X250" s="37">
        <v>342</v>
      </c>
      <c r="Y250" s="37">
        <v>310</v>
      </c>
      <c r="Z250" s="37">
        <v>329</v>
      </c>
      <c r="AA250" s="37">
        <v>384</v>
      </c>
      <c r="AB250" s="37">
        <v>379</v>
      </c>
      <c r="AC250" s="37">
        <v>429</v>
      </c>
      <c r="AD250" s="37">
        <v>379</v>
      </c>
      <c r="AE250" s="37">
        <v>440</v>
      </c>
      <c r="AF250" s="37">
        <v>396</v>
      </c>
      <c r="AG250" s="37">
        <v>425</v>
      </c>
      <c r="AH250" s="37">
        <v>415</v>
      </c>
      <c r="AI250" s="37">
        <v>363</v>
      </c>
      <c r="AJ250" s="37">
        <v>277</v>
      </c>
      <c r="AK250" s="37">
        <v>411</v>
      </c>
      <c r="AL250" s="37">
        <v>370</v>
      </c>
      <c r="AM250" s="37">
        <v>433</v>
      </c>
      <c r="AN250" s="37">
        <v>277</v>
      </c>
      <c r="AO250" s="37">
        <v>386</v>
      </c>
      <c r="AP250" s="37">
        <v>332</v>
      </c>
      <c r="AQ250" s="37">
        <v>252</v>
      </c>
      <c r="AR250" s="37">
        <v>376</v>
      </c>
      <c r="AS250" s="37">
        <v>426</v>
      </c>
      <c r="AT250" s="37">
        <v>394</v>
      </c>
      <c r="AU250" s="37">
        <v>373</v>
      </c>
      <c r="AV250" s="37">
        <v>395</v>
      </c>
      <c r="AW250" s="37">
        <v>328</v>
      </c>
      <c r="AX250" s="37">
        <v>288</v>
      </c>
      <c r="AY250" s="37">
        <v>383</v>
      </c>
      <c r="AZ250" s="37">
        <v>362</v>
      </c>
      <c r="BA250" s="37">
        <v>394</v>
      </c>
      <c r="BB250" s="37">
        <v>363</v>
      </c>
      <c r="BC250" s="37">
        <v>366</v>
      </c>
      <c r="BD250" s="37">
        <v>356</v>
      </c>
      <c r="BE250" s="37">
        <v>272</v>
      </c>
      <c r="BF250" s="37">
        <v>329</v>
      </c>
      <c r="BG250" s="37">
        <v>337</v>
      </c>
      <c r="BH250" s="37">
        <v>361</v>
      </c>
      <c r="BI250" s="37">
        <v>385</v>
      </c>
      <c r="BJ250" s="37">
        <v>347</v>
      </c>
      <c r="BK250" s="37">
        <v>357</v>
      </c>
      <c r="BL250" s="37">
        <v>257</v>
      </c>
      <c r="BM250" s="37">
        <v>394</v>
      </c>
      <c r="BN250" s="37">
        <v>303</v>
      </c>
      <c r="BO250" s="37">
        <v>408</v>
      </c>
      <c r="BP250" s="37">
        <v>470</v>
      </c>
      <c r="BQ250" s="37">
        <v>479</v>
      </c>
      <c r="BR250" s="37">
        <v>394</v>
      </c>
      <c r="BS250" s="37">
        <v>284</v>
      </c>
      <c r="BT250" s="37">
        <v>467</v>
      </c>
      <c r="BU250" s="37">
        <v>384</v>
      </c>
      <c r="BV250" s="37">
        <v>434</v>
      </c>
      <c r="BW250" s="37">
        <v>410</v>
      </c>
      <c r="BX250" s="37">
        <v>411</v>
      </c>
      <c r="BY250" s="37">
        <v>398</v>
      </c>
      <c r="BZ250" s="37">
        <v>288</v>
      </c>
      <c r="CA250" s="37">
        <v>379</v>
      </c>
      <c r="CB250" s="37">
        <v>376</v>
      </c>
      <c r="CC250" s="37">
        <v>377</v>
      </c>
      <c r="CD250" s="37">
        <v>366</v>
      </c>
      <c r="CE250" s="37">
        <v>417</v>
      </c>
      <c r="CF250" s="37">
        <v>411</v>
      </c>
      <c r="CG250" s="37">
        <v>264</v>
      </c>
      <c r="CH250" s="37">
        <v>387</v>
      </c>
      <c r="CI250" s="37">
        <v>335</v>
      </c>
      <c r="CJ250" s="37">
        <v>372</v>
      </c>
      <c r="CK250" s="37">
        <v>368</v>
      </c>
      <c r="CL250" s="37">
        <v>384</v>
      </c>
      <c r="CM250" s="37">
        <v>334</v>
      </c>
      <c r="CN250" s="37">
        <v>275</v>
      </c>
      <c r="CO250" s="37">
        <v>351</v>
      </c>
      <c r="CP250" s="25">
        <v>388</v>
      </c>
    </row>
    <row r="251" spans="2:94" x14ac:dyDescent="0.2">
      <c r="B251" s="25" t="str">
        <f t="shared" si="8"/>
      </c>
      <c r="C251" s="37" t="s">
        <v>105</v>
      </c>
      <c r="D251" s="37" t="s">
        <v>3</v>
      </c>
      <c r="E251" s="37">
        <v>1487</v>
      </c>
      <c r="F251" s="37">
        <v>1579</v>
      </c>
      <c r="G251" s="37">
        <v>1638</v>
      </c>
      <c r="H251" s="37">
        <v>1069</v>
      </c>
      <c r="I251" s="37">
        <v>1677</v>
      </c>
      <c r="J251" s="37">
        <v>1416</v>
      </c>
      <c r="K251" s="37">
        <v>1548</v>
      </c>
      <c r="L251" s="37">
        <v>1421</v>
      </c>
      <c r="M251" s="37">
        <v>1448</v>
      </c>
      <c r="N251" s="37">
        <v>1295</v>
      </c>
      <c r="O251" s="37">
        <v>901</v>
      </c>
      <c r="P251" s="37">
        <v>1425</v>
      </c>
      <c r="Q251" s="37">
        <v>1533</v>
      </c>
      <c r="R251" s="37">
        <v>1414</v>
      </c>
      <c r="S251" s="37">
        <v>1302</v>
      </c>
      <c r="T251" s="37">
        <v>1435</v>
      </c>
      <c r="U251" s="37">
        <v>1405</v>
      </c>
      <c r="V251" s="37">
        <v>867</v>
      </c>
      <c r="W251" s="37">
        <v>1429</v>
      </c>
      <c r="X251" s="37">
        <v>1403</v>
      </c>
      <c r="Y251" s="37">
        <v>1399</v>
      </c>
      <c r="Z251" s="37">
        <v>1361</v>
      </c>
      <c r="AA251" s="37">
        <v>1415</v>
      </c>
      <c r="AB251" s="37">
        <v>1350</v>
      </c>
      <c r="AC251" s="37">
        <v>1174</v>
      </c>
      <c r="AD251" s="37">
        <v>1432</v>
      </c>
      <c r="AE251" s="37">
        <v>1546</v>
      </c>
      <c r="AF251" s="37">
        <v>1495</v>
      </c>
      <c r="AG251" s="37">
        <v>1580</v>
      </c>
      <c r="AH251" s="37">
        <v>1715</v>
      </c>
      <c r="AI251" s="37">
        <v>1440</v>
      </c>
      <c r="AJ251" s="37">
        <v>1003</v>
      </c>
      <c r="AK251" s="37">
        <v>1927</v>
      </c>
      <c r="AL251" s="37">
        <v>1780</v>
      </c>
      <c r="AM251" s="37">
        <v>1690</v>
      </c>
      <c r="AN251" s="37">
        <v>836</v>
      </c>
      <c r="AO251" s="37">
        <v>1527</v>
      </c>
      <c r="AP251" s="37">
        <v>1367</v>
      </c>
      <c r="AQ251" s="37">
        <v>930</v>
      </c>
      <c r="AR251" s="37">
        <v>1561</v>
      </c>
      <c r="AS251" s="37">
        <v>1511</v>
      </c>
      <c r="AT251" s="37">
        <v>1488</v>
      </c>
      <c r="AU251" s="37">
        <v>1388</v>
      </c>
      <c r="AV251" s="37">
        <v>1595</v>
      </c>
      <c r="AW251" s="37">
        <v>1393</v>
      </c>
      <c r="AX251" s="37">
        <v>956</v>
      </c>
      <c r="AY251" s="37">
        <v>1569</v>
      </c>
      <c r="AZ251" s="37">
        <v>1599</v>
      </c>
      <c r="BA251" s="37">
        <v>1536</v>
      </c>
      <c r="BB251" s="37">
        <v>1467</v>
      </c>
      <c r="BC251" s="37">
        <v>1463</v>
      </c>
      <c r="BD251" s="37">
        <v>1472</v>
      </c>
      <c r="BE251" s="37">
        <v>964</v>
      </c>
      <c r="BF251" s="37">
        <v>1601</v>
      </c>
      <c r="BG251" s="37">
        <v>1534</v>
      </c>
      <c r="BH251" s="37">
        <v>1481</v>
      </c>
      <c r="BI251" s="37">
        <v>1528</v>
      </c>
      <c r="BJ251" s="37">
        <v>1534</v>
      </c>
      <c r="BK251" s="37">
        <v>1468</v>
      </c>
      <c r="BL251" s="37">
        <v>937</v>
      </c>
      <c r="BM251" s="37">
        <v>1590</v>
      </c>
      <c r="BN251" s="37">
        <v>1572</v>
      </c>
      <c r="BO251" s="37">
        <v>1695</v>
      </c>
      <c r="BP251" s="37">
        <v>2059</v>
      </c>
      <c r="BQ251" s="37">
        <v>2029</v>
      </c>
      <c r="BR251" s="37">
        <v>1836</v>
      </c>
      <c r="BS251" s="37">
        <v>1128</v>
      </c>
      <c r="BT251" s="37">
        <v>1836</v>
      </c>
      <c r="BU251" s="37">
        <v>1773</v>
      </c>
      <c r="BV251" s="37">
        <v>1639</v>
      </c>
      <c r="BW251" s="37">
        <v>1595</v>
      </c>
      <c r="BX251" s="37">
        <v>1688</v>
      </c>
      <c r="BY251" s="37">
        <v>1585</v>
      </c>
      <c r="BZ251" s="37">
        <v>1020</v>
      </c>
      <c r="CA251" s="37">
        <v>1608</v>
      </c>
      <c r="CB251" s="37">
        <v>1549</v>
      </c>
      <c r="CC251" s="37">
        <v>1654</v>
      </c>
      <c r="CD251" s="37">
        <v>1766</v>
      </c>
      <c r="CE251" s="37">
        <v>1743</v>
      </c>
      <c r="CF251" s="37">
        <v>1709</v>
      </c>
      <c r="CG251" s="37">
        <v>1229</v>
      </c>
      <c r="CH251" s="37">
        <v>1780</v>
      </c>
      <c r="CI251" s="37">
        <v>1625</v>
      </c>
      <c r="CJ251" s="37">
        <v>1661</v>
      </c>
      <c r="CK251" s="37">
        <v>1474</v>
      </c>
      <c r="CL251" s="37">
        <v>1538</v>
      </c>
      <c r="CM251" s="37">
        <v>1541</v>
      </c>
      <c r="CN251" s="37">
        <v>977</v>
      </c>
      <c r="CO251" s="37">
        <v>1532</v>
      </c>
      <c r="CP251" s="25">
        <v>1526</v>
      </c>
    </row>
    <row r="252" spans="2:94" x14ac:dyDescent="0.2">
      <c r="B252" s="25" t="str">
        <f t="shared" si="8"/>
      </c>
      <c r="C252" s="37" t="s">
        <v>105</v>
      </c>
      <c r="D252" s="37" t="s">
        <v>4</v>
      </c>
      <c r="E252" s="37">
        <v>637</v>
      </c>
      <c r="F252" s="37">
        <v>657</v>
      </c>
      <c r="G252" s="37">
        <v>592</v>
      </c>
      <c r="H252" s="37">
        <v>463</v>
      </c>
      <c r="I252" s="37">
        <v>730</v>
      </c>
      <c r="J252" s="37">
        <v>660</v>
      </c>
      <c r="K252" s="37">
        <v>667</v>
      </c>
      <c r="L252" s="37">
        <v>663</v>
      </c>
      <c r="M252" s="37">
        <v>652</v>
      </c>
      <c r="N252" s="37">
        <v>598</v>
      </c>
      <c r="O252" s="37">
        <v>416</v>
      </c>
      <c r="P252" s="37">
        <v>578</v>
      </c>
      <c r="Q252" s="37">
        <v>698</v>
      </c>
      <c r="R252" s="37">
        <v>653</v>
      </c>
      <c r="S252" s="37">
        <v>603</v>
      </c>
      <c r="T252" s="37">
        <v>580</v>
      </c>
      <c r="U252" s="37">
        <v>570</v>
      </c>
      <c r="V252" s="37">
        <v>382</v>
      </c>
      <c r="W252" s="37">
        <v>601</v>
      </c>
      <c r="X252" s="37">
        <v>625</v>
      </c>
      <c r="Y252" s="37">
        <v>599</v>
      </c>
      <c r="Z252" s="37">
        <v>530</v>
      </c>
      <c r="AA252" s="37">
        <v>647</v>
      </c>
      <c r="AB252" s="37">
        <v>600</v>
      </c>
      <c r="AC252" s="37">
        <v>589</v>
      </c>
      <c r="AD252" s="37">
        <v>636</v>
      </c>
      <c r="AE252" s="37">
        <v>654</v>
      </c>
      <c r="AF252" s="37">
        <v>679</v>
      </c>
      <c r="AG252" s="37">
        <v>677</v>
      </c>
      <c r="AH252" s="37">
        <v>749</v>
      </c>
      <c r="AI252" s="37">
        <v>633</v>
      </c>
      <c r="AJ252" s="37">
        <v>479</v>
      </c>
      <c r="AK252" s="37">
        <v>792</v>
      </c>
      <c r="AL252" s="37">
        <v>709</v>
      </c>
      <c r="AM252" s="37">
        <v>731</v>
      </c>
      <c r="AN252" s="37">
        <v>424</v>
      </c>
      <c r="AO252" s="37">
        <v>716</v>
      </c>
      <c r="AP252" s="37">
        <v>577</v>
      </c>
      <c r="AQ252" s="37">
        <v>399</v>
      </c>
      <c r="AR252" s="37">
        <v>638</v>
      </c>
      <c r="AS252" s="37">
        <v>694</v>
      </c>
      <c r="AT252" s="37">
        <v>688</v>
      </c>
      <c r="AU252" s="37">
        <v>651</v>
      </c>
      <c r="AV252" s="37">
        <v>707</v>
      </c>
      <c r="AW252" s="37">
        <v>544</v>
      </c>
      <c r="AX252" s="37">
        <v>424</v>
      </c>
      <c r="AY252" s="37">
        <v>665</v>
      </c>
      <c r="AZ252" s="37">
        <v>643</v>
      </c>
      <c r="BA252" s="37">
        <v>654</v>
      </c>
      <c r="BB252" s="37">
        <v>630</v>
      </c>
      <c r="BC252" s="37">
        <v>650</v>
      </c>
      <c r="BD252" s="37">
        <v>638</v>
      </c>
      <c r="BE252" s="37">
        <v>445</v>
      </c>
      <c r="BF252" s="37">
        <v>596</v>
      </c>
      <c r="BG252" s="37">
        <v>659</v>
      </c>
      <c r="BH252" s="37">
        <v>607</v>
      </c>
      <c r="BI252" s="37">
        <v>644</v>
      </c>
      <c r="BJ252" s="37">
        <v>600</v>
      </c>
      <c r="BK252" s="37">
        <v>614</v>
      </c>
      <c r="BL252" s="37">
        <v>419</v>
      </c>
      <c r="BM252" s="37">
        <v>641</v>
      </c>
      <c r="BN252" s="37">
        <v>608</v>
      </c>
      <c r="BO252" s="37">
        <v>692</v>
      </c>
      <c r="BP252" s="37">
        <v>916</v>
      </c>
      <c r="BQ252" s="37">
        <v>817</v>
      </c>
      <c r="BR252" s="37">
        <v>723</v>
      </c>
      <c r="BS252" s="37">
        <v>502</v>
      </c>
      <c r="BT252" s="37">
        <v>784</v>
      </c>
      <c r="BU252" s="37">
        <v>715</v>
      </c>
      <c r="BV252" s="37">
        <v>706</v>
      </c>
      <c r="BW252" s="37">
        <v>698</v>
      </c>
      <c r="BX252" s="37">
        <v>740</v>
      </c>
      <c r="BY252" s="37">
        <v>677</v>
      </c>
      <c r="BZ252" s="37">
        <v>447</v>
      </c>
      <c r="CA252" s="37">
        <v>644</v>
      </c>
      <c r="CB252" s="37">
        <v>657</v>
      </c>
      <c r="CC252" s="37">
        <v>689</v>
      </c>
      <c r="CD252" s="37">
        <v>700</v>
      </c>
      <c r="CE252" s="37">
        <v>751</v>
      </c>
      <c r="CF252" s="37">
        <v>712</v>
      </c>
      <c r="CG252" s="37">
        <v>432</v>
      </c>
      <c r="CH252" s="37">
        <v>673</v>
      </c>
      <c r="CI252" s="37">
        <v>642</v>
      </c>
      <c r="CJ252" s="37">
        <v>648</v>
      </c>
      <c r="CK252" s="37">
        <v>623</v>
      </c>
      <c r="CL252" s="37">
        <v>703</v>
      </c>
      <c r="CM252" s="37">
        <v>601</v>
      </c>
      <c r="CN252" s="37">
        <v>458</v>
      </c>
      <c r="CO252" s="37">
        <v>630</v>
      </c>
      <c r="CP252" s="25">
        <v>632</v>
      </c>
    </row>
    <row r="253" spans="2:94" x14ac:dyDescent="0.2">
      <c r="B253" s="25" t="str">
        <f t="shared" si="8"/>
      </c>
      <c r="C253" s="37" t="s">
        <v>106</v>
      </c>
      <c r="D253" s="37" t="s">
        <v>3</v>
      </c>
      <c r="E253" s="37">
        <v>1070</v>
      </c>
      <c r="F253" s="37">
        <v>1154</v>
      </c>
      <c r="G253" s="37">
        <v>1200</v>
      </c>
      <c r="H253" s="37">
        <v>734</v>
      </c>
      <c r="I253" s="37">
        <v>1199</v>
      </c>
      <c r="J253" s="37">
        <v>1033</v>
      </c>
      <c r="K253" s="37">
        <v>1109</v>
      </c>
      <c r="L253" s="37">
        <v>1027</v>
      </c>
      <c r="M253" s="37">
        <v>1043</v>
      </c>
      <c r="N253" s="37">
        <v>913</v>
      </c>
      <c r="O253" s="37">
        <v>615</v>
      </c>
      <c r="P253" s="37">
        <v>986</v>
      </c>
      <c r="Q253" s="37">
        <v>1040</v>
      </c>
      <c r="R253" s="37">
        <v>984</v>
      </c>
      <c r="S253" s="37">
        <v>905</v>
      </c>
      <c r="T253" s="37">
        <v>1003</v>
      </c>
      <c r="U253" s="37">
        <v>1019</v>
      </c>
      <c r="V253" s="37">
        <v>605</v>
      </c>
      <c r="W253" s="37">
        <v>1017</v>
      </c>
      <c r="X253" s="37">
        <v>1019</v>
      </c>
      <c r="Y253" s="37">
        <v>986</v>
      </c>
      <c r="Z253" s="37">
        <v>953</v>
      </c>
      <c r="AA253" s="37">
        <v>995</v>
      </c>
      <c r="AB253" s="37">
        <v>961</v>
      </c>
      <c r="AC253" s="37">
        <v>690</v>
      </c>
      <c r="AD253" s="37">
        <v>1006</v>
      </c>
      <c r="AE253" s="37">
        <v>975</v>
      </c>
      <c r="AF253" s="37">
        <v>1046</v>
      </c>
      <c r="AG253" s="37">
        <v>1066</v>
      </c>
      <c r="AH253" s="37">
        <v>1212</v>
      </c>
      <c r="AI253" s="37">
        <v>1026</v>
      </c>
      <c r="AJ253" s="37">
        <v>674</v>
      </c>
      <c r="AK253" s="37">
        <v>1387</v>
      </c>
      <c r="AL253" s="37">
        <v>1251</v>
      </c>
      <c r="AM253" s="37">
        <v>1225</v>
      </c>
      <c r="AN253" s="37">
        <v>556</v>
      </c>
      <c r="AO253" s="37">
        <v>1089</v>
      </c>
      <c r="AP253" s="37">
        <v>1003</v>
      </c>
      <c r="AQ253" s="37">
        <v>605</v>
      </c>
      <c r="AR253" s="37">
        <v>1123</v>
      </c>
      <c r="AS253" s="37">
        <v>1086</v>
      </c>
      <c r="AT253" s="37">
        <v>1054</v>
      </c>
      <c r="AU253" s="37">
        <v>972</v>
      </c>
      <c r="AV253" s="37">
        <v>1123</v>
      </c>
      <c r="AW253" s="37">
        <v>984</v>
      </c>
      <c r="AX253" s="37">
        <v>634</v>
      </c>
      <c r="AY253" s="37">
        <v>1091</v>
      </c>
      <c r="AZ253" s="37">
        <v>1147</v>
      </c>
      <c r="BA253" s="37">
        <v>1065</v>
      </c>
      <c r="BB253" s="37">
        <v>1013</v>
      </c>
      <c r="BC253" s="37">
        <v>1032</v>
      </c>
      <c r="BD253" s="37">
        <v>1061</v>
      </c>
      <c r="BE253" s="37">
        <v>634</v>
      </c>
      <c r="BF253" s="37">
        <v>1122</v>
      </c>
      <c r="BG253" s="37">
        <v>1032</v>
      </c>
      <c r="BH253" s="37">
        <v>1051</v>
      </c>
      <c r="BI253" s="37">
        <v>1035</v>
      </c>
      <c r="BJ253" s="37">
        <v>1078</v>
      </c>
      <c r="BK253" s="37">
        <v>1044</v>
      </c>
      <c r="BL253" s="37">
        <v>588</v>
      </c>
      <c r="BM253" s="37">
        <v>1141</v>
      </c>
      <c r="BN253" s="37">
        <v>1109</v>
      </c>
      <c r="BO253" s="37">
        <v>1214</v>
      </c>
      <c r="BP253" s="37">
        <v>1492</v>
      </c>
      <c r="BQ253" s="37">
        <v>1419</v>
      </c>
      <c r="BR253" s="37">
        <v>1300</v>
      </c>
      <c r="BS253" s="37">
        <v>731</v>
      </c>
      <c r="BT253" s="37">
        <v>1303</v>
      </c>
      <c r="BU253" s="37">
        <v>1256</v>
      </c>
      <c r="BV253" s="37">
        <v>1157</v>
      </c>
      <c r="BW253" s="37">
        <v>1079</v>
      </c>
      <c r="BX253" s="37">
        <v>1180</v>
      </c>
      <c r="BY253" s="37">
        <v>1157</v>
      </c>
      <c r="BZ253" s="37">
        <v>677</v>
      </c>
      <c r="CA253" s="37">
        <v>1133</v>
      </c>
      <c r="CB253" s="37">
        <v>1093</v>
      </c>
      <c r="CC253" s="37">
        <v>1148</v>
      </c>
      <c r="CD253" s="37">
        <v>1260</v>
      </c>
      <c r="CE253" s="37">
        <v>1230</v>
      </c>
      <c r="CF253" s="37">
        <v>1080</v>
      </c>
      <c r="CG253" s="37">
        <v>800</v>
      </c>
      <c r="CH253" s="37">
        <v>1248</v>
      </c>
      <c r="CI253" s="37">
        <v>1125</v>
      </c>
      <c r="CJ253" s="37">
        <v>1167</v>
      </c>
      <c r="CK253" s="37">
        <v>1046</v>
      </c>
      <c r="CL253" s="37">
        <v>1073</v>
      </c>
      <c r="CM253" s="37">
        <v>1124</v>
      </c>
      <c r="CN253" s="37">
        <v>658</v>
      </c>
      <c r="CO253" s="37">
        <v>1062</v>
      </c>
      <c r="CP253" s="25">
        <v>1071</v>
      </c>
    </row>
    <row r="254" spans="2:94" x14ac:dyDescent="0.2">
      <c r="B254" s="25" t="str">
        <f t="shared" si="8"/>
      </c>
      <c r="C254" s="37" t="s">
        <v>106</v>
      </c>
      <c r="D254" s="37" t="s">
        <v>4</v>
      </c>
      <c r="E254" s="37">
        <v>454</v>
      </c>
      <c r="F254" s="37">
        <v>476</v>
      </c>
      <c r="G254" s="37">
        <v>438</v>
      </c>
      <c r="H254" s="37">
        <v>316</v>
      </c>
      <c r="I254" s="37">
        <v>506</v>
      </c>
      <c r="J254" s="37">
        <v>452</v>
      </c>
      <c r="K254" s="37">
        <v>453</v>
      </c>
      <c r="L254" s="37">
        <v>460</v>
      </c>
      <c r="M254" s="37">
        <v>462</v>
      </c>
      <c r="N254" s="37">
        <v>446</v>
      </c>
      <c r="O254" s="37">
        <v>273</v>
      </c>
      <c r="P254" s="37">
        <v>412</v>
      </c>
      <c r="Q254" s="37">
        <v>492</v>
      </c>
      <c r="R254" s="37">
        <v>447</v>
      </c>
      <c r="S254" s="37">
        <v>412</v>
      </c>
      <c r="T254" s="37">
        <v>394</v>
      </c>
      <c r="U254" s="37">
        <v>400</v>
      </c>
      <c r="V254" s="37">
        <v>273</v>
      </c>
      <c r="W254" s="37">
        <v>407</v>
      </c>
      <c r="X254" s="37">
        <v>435</v>
      </c>
      <c r="Y254" s="37">
        <v>452</v>
      </c>
      <c r="Z254" s="37">
        <v>377</v>
      </c>
      <c r="AA254" s="37">
        <v>448</v>
      </c>
      <c r="AB254" s="37">
        <v>401</v>
      </c>
      <c r="AC254" s="37">
        <v>363</v>
      </c>
      <c r="AD254" s="37">
        <v>422</v>
      </c>
      <c r="AE254" s="37">
        <v>407</v>
      </c>
      <c r="AF254" s="37">
        <v>464</v>
      </c>
      <c r="AG254" s="37">
        <v>459</v>
      </c>
      <c r="AH254" s="37">
        <v>516</v>
      </c>
      <c r="AI254" s="37">
        <v>443</v>
      </c>
      <c r="AJ254" s="37">
        <v>336</v>
      </c>
      <c r="AK254" s="37">
        <v>577</v>
      </c>
      <c r="AL254" s="37">
        <v>510</v>
      </c>
      <c r="AM254" s="37">
        <v>485</v>
      </c>
      <c r="AN254" s="37">
        <v>281</v>
      </c>
      <c r="AO254" s="37">
        <v>506</v>
      </c>
      <c r="AP254" s="37">
        <v>393</v>
      </c>
      <c r="AQ254" s="37">
        <v>263</v>
      </c>
      <c r="AR254" s="37">
        <v>436</v>
      </c>
      <c r="AS254" s="37">
        <v>462</v>
      </c>
      <c r="AT254" s="37">
        <v>468</v>
      </c>
      <c r="AU254" s="37">
        <v>462</v>
      </c>
      <c r="AV254" s="37">
        <v>505</v>
      </c>
      <c r="AW254" s="37">
        <v>380</v>
      </c>
      <c r="AX254" s="37">
        <v>260</v>
      </c>
      <c r="AY254" s="37">
        <v>445</v>
      </c>
      <c r="AZ254" s="37">
        <v>456</v>
      </c>
      <c r="BA254" s="37">
        <v>445</v>
      </c>
      <c r="BB254" s="37">
        <v>438</v>
      </c>
      <c r="BC254" s="37">
        <v>440</v>
      </c>
      <c r="BD254" s="37">
        <v>440</v>
      </c>
      <c r="BE254" s="37">
        <v>297</v>
      </c>
      <c r="BF254" s="37">
        <v>417</v>
      </c>
      <c r="BG254" s="37">
        <v>476</v>
      </c>
      <c r="BH254" s="37">
        <v>420</v>
      </c>
      <c r="BI254" s="37">
        <v>444</v>
      </c>
      <c r="BJ254" s="37">
        <v>411</v>
      </c>
      <c r="BK254" s="37">
        <v>427</v>
      </c>
      <c r="BL254" s="37">
        <v>276</v>
      </c>
      <c r="BM254" s="37">
        <v>405</v>
      </c>
      <c r="BN254" s="37">
        <v>430</v>
      </c>
      <c r="BO254" s="37">
        <v>453</v>
      </c>
      <c r="BP254" s="37">
        <v>647</v>
      </c>
      <c r="BQ254" s="37">
        <v>553</v>
      </c>
      <c r="BR254" s="37">
        <v>499</v>
      </c>
      <c r="BS254" s="37">
        <v>341</v>
      </c>
      <c r="BT254" s="37">
        <v>516</v>
      </c>
      <c r="BU254" s="37">
        <v>486</v>
      </c>
      <c r="BV254" s="37">
        <v>434</v>
      </c>
      <c r="BW254" s="37">
        <v>451</v>
      </c>
      <c r="BX254" s="37">
        <v>526</v>
      </c>
      <c r="BY254" s="37">
        <v>448</v>
      </c>
      <c r="BZ254" s="37">
        <v>291</v>
      </c>
      <c r="CA254" s="37">
        <v>443</v>
      </c>
      <c r="CB254" s="37">
        <v>451</v>
      </c>
      <c r="CC254" s="37">
        <v>480</v>
      </c>
      <c r="CD254" s="37">
        <v>501</v>
      </c>
      <c r="CE254" s="37">
        <v>520</v>
      </c>
      <c r="CF254" s="37">
        <v>454</v>
      </c>
      <c r="CG254" s="37">
        <v>293</v>
      </c>
      <c r="CH254" s="37">
        <v>453</v>
      </c>
      <c r="CI254" s="37">
        <v>446</v>
      </c>
      <c r="CJ254" s="37">
        <v>445</v>
      </c>
      <c r="CK254" s="37">
        <v>420</v>
      </c>
      <c r="CL254" s="37">
        <v>496</v>
      </c>
      <c r="CM254" s="37">
        <v>423</v>
      </c>
      <c r="CN254" s="37">
        <v>309</v>
      </c>
      <c r="CO254" s="37">
        <v>443</v>
      </c>
      <c r="CP254" s="25">
        <v>430</v>
      </c>
    </row>
    <row r="255" spans="2:94" x14ac:dyDescent="0.2">
      <c r="B255" s="25" t="str">
        <f t="shared" si="8"/>
      </c>
      <c r="C255" s="37" t="s">
        <v>107</v>
      </c>
      <c r="D255" s="37" t="s">
        <v>3</v>
      </c>
      <c r="E255" s="37">
        <v>1337</v>
      </c>
      <c r="F255" s="37">
        <v>1424</v>
      </c>
      <c r="G255" s="37">
        <v>1477</v>
      </c>
      <c r="H255" s="37">
        <v>940</v>
      </c>
      <c r="I255" s="37">
        <v>1512</v>
      </c>
      <c r="J255" s="37">
        <v>1287</v>
      </c>
      <c r="K255" s="37">
        <v>1403</v>
      </c>
      <c r="L255" s="37">
        <v>1289</v>
      </c>
      <c r="M255" s="37">
        <v>1300</v>
      </c>
      <c r="N255" s="37">
        <v>1170</v>
      </c>
      <c r="O255" s="37">
        <v>782</v>
      </c>
      <c r="P255" s="37">
        <v>1281</v>
      </c>
      <c r="Q255" s="37">
        <v>1384</v>
      </c>
      <c r="R255" s="37">
        <v>1250</v>
      </c>
      <c r="S255" s="37">
        <v>1179</v>
      </c>
      <c r="T255" s="37">
        <v>1299</v>
      </c>
      <c r="U255" s="37">
        <v>1249</v>
      </c>
      <c r="V255" s="37">
        <v>764</v>
      </c>
      <c r="W255" s="37">
        <v>1280</v>
      </c>
      <c r="X255" s="37">
        <v>1249</v>
      </c>
      <c r="Y255" s="37">
        <v>1257</v>
      </c>
      <c r="Z255" s="37">
        <v>1217</v>
      </c>
      <c r="AA255" s="37">
        <v>1267</v>
      </c>
      <c r="AB255" s="37">
        <v>1199</v>
      </c>
      <c r="AC255" s="37">
        <v>1053</v>
      </c>
      <c r="AD255" s="37">
        <v>1289</v>
      </c>
      <c r="AE255" s="37">
        <v>1391</v>
      </c>
      <c r="AF255" s="37">
        <v>1341</v>
      </c>
      <c r="AG255" s="37">
        <v>1437</v>
      </c>
      <c r="AH255" s="37">
        <v>1552</v>
      </c>
      <c r="AI255" s="37">
        <v>1279</v>
      </c>
      <c r="AJ255" s="37">
        <v>881</v>
      </c>
      <c r="AK255" s="37">
        <v>1713</v>
      </c>
      <c r="AL255" s="37">
        <v>1605</v>
      </c>
      <c r="AM255" s="37">
        <v>1506</v>
      </c>
      <c r="AN255" s="37">
        <v>726</v>
      </c>
      <c r="AO255" s="37">
        <v>1362</v>
      </c>
      <c r="AP255" s="37">
        <v>1207</v>
      </c>
      <c r="AQ255" s="37">
        <v>824</v>
      </c>
      <c r="AR255" s="37">
        <v>1407</v>
      </c>
      <c r="AS255" s="37">
        <v>1353</v>
      </c>
      <c r="AT255" s="37">
        <v>1344</v>
      </c>
      <c r="AU255" s="37">
        <v>1255</v>
      </c>
      <c r="AV255" s="37">
        <v>1412</v>
      </c>
      <c r="AW255" s="37">
        <v>1247</v>
      </c>
      <c r="AX255" s="37">
        <v>846</v>
      </c>
      <c r="AY255" s="37">
        <v>1425</v>
      </c>
      <c r="AZ255" s="37">
        <v>1445</v>
      </c>
      <c r="BA255" s="37">
        <v>1375</v>
      </c>
      <c r="BB255" s="37">
        <v>1321</v>
      </c>
      <c r="BC255" s="37">
        <v>1310</v>
      </c>
      <c r="BD255" s="37">
        <v>1313</v>
      </c>
      <c r="BE255" s="37">
        <v>853</v>
      </c>
      <c r="BF255" s="37">
        <v>1455</v>
      </c>
      <c r="BG255" s="37">
        <v>1373</v>
      </c>
      <c r="BH255" s="37">
        <v>1324</v>
      </c>
      <c r="BI255" s="37">
        <v>1353</v>
      </c>
      <c r="BJ255" s="37">
        <v>1385</v>
      </c>
      <c r="BK255" s="37">
        <v>1310</v>
      </c>
      <c r="BL255" s="37">
        <v>840</v>
      </c>
      <c r="BM255" s="37">
        <v>1399</v>
      </c>
      <c r="BN255" s="37">
        <v>1413</v>
      </c>
      <c r="BO255" s="37">
        <v>1542</v>
      </c>
      <c r="BP255" s="37">
        <v>1866</v>
      </c>
      <c r="BQ255" s="37">
        <v>1813</v>
      </c>
      <c r="BR255" s="37">
        <v>1646</v>
      </c>
      <c r="BS255" s="37">
        <v>994</v>
      </c>
      <c r="BT255" s="37">
        <v>1651</v>
      </c>
      <c r="BU255" s="37">
        <v>1570</v>
      </c>
      <c r="BV255" s="37">
        <v>1479</v>
      </c>
      <c r="BW255" s="37">
        <v>1416</v>
      </c>
      <c r="BX255" s="37">
        <v>1514</v>
      </c>
      <c r="BY255" s="37">
        <v>1464</v>
      </c>
      <c r="BZ255" s="37">
        <v>905</v>
      </c>
      <c r="CA255" s="37">
        <v>1445</v>
      </c>
      <c r="CB255" s="37">
        <v>1395</v>
      </c>
      <c r="CC255" s="37">
        <v>1479</v>
      </c>
      <c r="CD255" s="37">
        <v>1603</v>
      </c>
      <c r="CE255" s="37">
        <v>1558</v>
      </c>
      <c r="CF255" s="37">
        <v>1558</v>
      </c>
      <c r="CG255" s="37">
        <v>1084</v>
      </c>
      <c r="CH255" s="37">
        <v>1601</v>
      </c>
      <c r="CI255" s="37">
        <v>1435</v>
      </c>
      <c r="CJ255" s="37">
        <v>1480</v>
      </c>
      <c r="CK255" s="37">
        <v>1315</v>
      </c>
      <c r="CL255" s="37">
        <v>1368</v>
      </c>
      <c r="CM255" s="37">
        <v>1399</v>
      </c>
      <c r="CN255" s="37">
        <v>859</v>
      </c>
      <c r="CO255" s="37">
        <v>1376</v>
      </c>
      <c r="CP255" s="25">
        <v>1360</v>
      </c>
    </row>
    <row r="256" spans="2:94" x14ac:dyDescent="0.2">
      <c r="B256" s="25" t="str">
        <f t="shared" si="8"/>
      </c>
      <c r="C256" s="37" t="s">
        <v>107</v>
      </c>
      <c r="D256" s="37" t="s">
        <v>4</v>
      </c>
      <c r="E256" s="37">
        <v>555</v>
      </c>
      <c r="F256" s="25">
        <v>573</v>
      </c>
      <c r="G256" s="37">
        <v>530</v>
      </c>
      <c r="H256" s="25">
        <v>402</v>
      </c>
      <c r="I256" s="37">
        <v>643</v>
      </c>
      <c r="J256" s="25">
        <v>577</v>
      </c>
      <c r="K256" s="37">
        <v>584</v>
      </c>
      <c r="L256" s="25">
        <v>586</v>
      </c>
      <c r="M256" s="37">
        <v>564</v>
      </c>
      <c r="N256" s="25">
        <v>524</v>
      </c>
      <c r="O256" s="37">
        <v>371</v>
      </c>
      <c r="P256" s="25">
        <v>488</v>
      </c>
      <c r="Q256" s="37">
        <v>609</v>
      </c>
      <c r="R256" s="25">
        <v>585</v>
      </c>
      <c r="S256" s="37">
        <v>525</v>
      </c>
      <c r="T256" s="25">
        <v>491</v>
      </c>
      <c r="U256" s="37">
        <v>495</v>
      </c>
      <c r="V256" s="25">
        <v>343</v>
      </c>
      <c r="W256" s="37">
        <v>520</v>
      </c>
      <c r="X256" s="25">
        <v>552</v>
      </c>
      <c r="Y256" s="37">
        <v>522</v>
      </c>
      <c r="Z256" s="25">
        <v>468</v>
      </c>
      <c r="AA256" s="37">
        <v>569</v>
      </c>
      <c r="AB256" s="25">
        <v>509</v>
      </c>
      <c r="AC256" s="37">
        <v>497</v>
      </c>
      <c r="AD256" s="25">
        <v>553</v>
      </c>
      <c r="AE256" s="37">
        <v>571</v>
      </c>
      <c r="AF256" s="25">
        <v>583</v>
      </c>
      <c r="AG256" s="37">
        <v>593</v>
      </c>
      <c r="AH256" s="25">
        <v>641</v>
      </c>
      <c r="AI256" s="37">
        <v>551</v>
      </c>
      <c r="AJ256" s="25">
        <v>425</v>
      </c>
      <c r="AK256" s="37">
        <v>699</v>
      </c>
      <c r="AL256" s="25">
        <v>594</v>
      </c>
      <c r="AM256" s="37">
        <v>647</v>
      </c>
      <c r="AN256" s="25">
        <v>350</v>
      </c>
      <c r="AO256" s="37">
        <v>607</v>
      </c>
      <c r="AP256" s="25">
        <v>483</v>
      </c>
      <c r="AQ256" s="37">
        <v>343</v>
      </c>
      <c r="AR256" s="25">
        <v>555</v>
      </c>
      <c r="AS256" s="37">
        <v>597</v>
      </c>
      <c r="AT256" s="25">
        <v>575</v>
      </c>
      <c r="AU256" s="37">
        <v>552</v>
      </c>
      <c r="AV256" s="25">
        <v>613</v>
      </c>
      <c r="AW256" s="37">
        <v>486</v>
      </c>
      <c r="AX256" s="25">
        <v>365</v>
      </c>
      <c r="AY256" s="37">
        <v>573</v>
      </c>
      <c r="AZ256" s="25">
        <v>552</v>
      </c>
      <c r="BA256" s="37">
        <v>577</v>
      </c>
      <c r="BB256" s="25">
        <v>540</v>
      </c>
      <c r="BC256" s="37">
        <v>558</v>
      </c>
      <c r="BD256" s="25">
        <v>556</v>
      </c>
      <c r="BE256" s="37">
        <v>374</v>
      </c>
      <c r="BF256" s="25">
        <v>500</v>
      </c>
      <c r="BG256" s="37">
        <v>566</v>
      </c>
      <c r="BH256" s="25">
        <v>528</v>
      </c>
      <c r="BI256" s="37">
        <v>568</v>
      </c>
      <c r="BJ256" s="25">
        <v>512</v>
      </c>
      <c r="BK256" s="37">
        <v>538</v>
      </c>
      <c r="BL256" s="25">
        <v>362</v>
      </c>
      <c r="BM256" s="37">
        <v>571</v>
      </c>
      <c r="BN256" s="25">
        <v>531</v>
      </c>
      <c r="BO256" s="37">
        <v>609</v>
      </c>
      <c r="BP256" s="25">
        <v>773</v>
      </c>
      <c r="BQ256" s="37">
        <v>705</v>
      </c>
      <c r="BR256" s="25">
        <v>615</v>
      </c>
      <c r="BS256" s="37">
        <v>419</v>
      </c>
      <c r="BT256" s="25">
        <v>688</v>
      </c>
      <c r="BU256" s="37">
        <v>615</v>
      </c>
      <c r="BV256" s="25">
        <v>609</v>
      </c>
      <c r="BW256" s="37">
        <v>601</v>
      </c>
      <c r="BX256" s="25">
        <v>646</v>
      </c>
      <c r="BY256" s="37">
        <v>579</v>
      </c>
      <c r="BZ256" s="25">
        <v>386</v>
      </c>
      <c r="CA256" s="37">
        <v>551</v>
      </c>
      <c r="CB256" s="25">
        <v>563</v>
      </c>
      <c r="CC256" s="37">
        <v>606</v>
      </c>
      <c r="CD256" s="25">
        <v>604</v>
      </c>
      <c r="CE256" s="37">
        <v>645</v>
      </c>
      <c r="CF256" s="25">
        <v>611</v>
      </c>
      <c r="CG256" s="37">
        <v>374</v>
      </c>
      <c r="CH256" s="25">
        <v>573</v>
      </c>
      <c r="CI256" s="37">
        <v>562</v>
      </c>
      <c r="CJ256" s="25">
        <v>553</v>
      </c>
      <c r="CK256" s="37">
        <v>556</v>
      </c>
      <c r="CL256" s="25">
        <v>618</v>
      </c>
      <c r="CM256" s="37">
        <v>523</v>
      </c>
      <c r="CN256" s="25">
        <v>393</v>
      </c>
      <c r="CO256" s="37">
        <v>546</v>
      </c>
      <c r="CP256" s="25">
        <v>550</v>
      </c>
    </row>
    <row r="257" spans="2:94" x14ac:dyDescent="0.2">
      <c r="B257" s="25" t="str">
        <f t="shared" si="8"/>
      </c>
      <c r="C257" s="25" t="s">
        <v>108</v>
      </c>
      <c r="D257" s="25" t="s">
        <v>3</v>
      </c>
      <c r="E257" s="25">
        <v>1063</v>
      </c>
      <c r="F257" s="25">
        <v>1123</v>
      </c>
      <c r="G257" s="25">
        <v>1161</v>
      </c>
      <c r="H257" s="25">
        <v>713</v>
      </c>
      <c r="I257" s="25">
        <v>1210</v>
      </c>
      <c r="J257" s="25">
        <v>1006</v>
      </c>
      <c r="K257" s="25">
        <v>1096</v>
      </c>
      <c r="L257" s="25">
        <v>1020</v>
      </c>
      <c r="M257" s="25">
        <v>999</v>
      </c>
      <c r="N257" s="25">
        <v>896</v>
      </c>
      <c r="O257" s="25">
        <v>576</v>
      </c>
      <c r="P257" s="25">
        <v>962</v>
      </c>
      <c r="Q257" s="25">
        <v>1026</v>
      </c>
      <c r="R257" s="25">
        <v>955</v>
      </c>
      <c r="S257" s="25">
        <v>904</v>
      </c>
      <c r="T257" s="25">
        <v>990</v>
      </c>
      <c r="U257" s="25">
        <v>988</v>
      </c>
      <c r="V257" s="25">
        <v>574</v>
      </c>
      <c r="W257" s="25">
        <v>980</v>
      </c>
      <c r="X257" s="25">
        <v>974</v>
      </c>
      <c r="Y257" s="25">
        <v>963</v>
      </c>
      <c r="Z257" s="25">
        <v>928</v>
      </c>
      <c r="AA257" s="25">
        <v>957</v>
      </c>
      <c r="AB257" s="25">
        <v>935</v>
      </c>
      <c r="AC257" s="25">
        <v>692</v>
      </c>
      <c r="AD257" s="25">
        <v>976</v>
      </c>
      <c r="AE257" s="25">
        <v>980</v>
      </c>
      <c r="AF257" s="25">
        <v>1015</v>
      </c>
      <c r="AG257" s="25">
        <v>1056</v>
      </c>
      <c r="AH257" s="25">
        <v>1186</v>
      </c>
      <c r="AI257" s="25">
        <v>1005</v>
      </c>
      <c r="AJ257" s="25">
        <v>653</v>
      </c>
      <c r="AK257" s="25">
        <v>1344</v>
      </c>
      <c r="AL257" s="25">
        <v>1250</v>
      </c>
      <c r="AM257" s="25">
        <v>1185</v>
      </c>
      <c r="AN257" s="25">
        <v>516</v>
      </c>
      <c r="AO257" s="25">
        <v>1079</v>
      </c>
      <c r="AP257" s="25">
        <v>968</v>
      </c>
      <c r="AQ257" s="25">
        <v>591</v>
      </c>
      <c r="AR257" s="25">
        <v>1100</v>
      </c>
      <c r="AS257" s="25">
        <v>1062</v>
      </c>
      <c r="AT257" s="25">
        <v>1023</v>
      </c>
      <c r="AU257" s="25">
        <v>960</v>
      </c>
      <c r="AV257" s="25">
        <v>1100</v>
      </c>
      <c r="AW257" s="25">
        <v>954</v>
      </c>
      <c r="AX257" s="25">
        <v>611</v>
      </c>
      <c r="AY257" s="25">
        <v>1100</v>
      </c>
      <c r="AZ257" s="25">
        <v>1146</v>
      </c>
      <c r="BA257" s="25">
        <v>1052</v>
      </c>
      <c r="BB257" s="25">
        <v>1005</v>
      </c>
      <c r="BC257" s="25">
        <v>1023</v>
      </c>
      <c r="BD257" s="25">
        <v>1048</v>
      </c>
      <c r="BE257" s="25">
        <v>614</v>
      </c>
      <c r="BF257" s="25">
        <v>1130</v>
      </c>
      <c r="BG257" s="25">
        <v>1027</v>
      </c>
      <c r="BH257" s="25">
        <v>1037</v>
      </c>
      <c r="BI257" s="25">
        <v>1026</v>
      </c>
      <c r="BJ257" s="25">
        <v>1086</v>
      </c>
      <c r="BK257" s="25">
        <v>1040</v>
      </c>
      <c r="BL257" s="25">
        <v>597</v>
      </c>
      <c r="BM257" s="25">
        <v>1112</v>
      </c>
      <c r="BN257" s="25">
        <v>1120</v>
      </c>
      <c r="BO257" s="25">
        <v>1213</v>
      </c>
      <c r="BP257" s="25">
        <v>1490</v>
      </c>
      <c r="BQ257" s="25">
        <v>1404</v>
      </c>
      <c r="BR257" s="25">
        <v>1308</v>
      </c>
      <c r="BS257" s="25">
        <v>721</v>
      </c>
      <c r="BT257" s="25">
        <v>1302</v>
      </c>
      <c r="BU257" s="25">
        <v>1234</v>
      </c>
      <c r="BV257" s="25">
        <v>1160</v>
      </c>
      <c r="BW257" s="25">
        <v>1067</v>
      </c>
      <c r="BX257" s="25">
        <v>1182</v>
      </c>
      <c r="BY257" s="25">
        <v>1155</v>
      </c>
      <c r="BZ257" s="25">
        <v>660</v>
      </c>
      <c r="CA257" s="25">
        <v>1123</v>
      </c>
      <c r="CB257" s="25">
        <v>1075</v>
      </c>
      <c r="CC257" s="25">
        <v>1149</v>
      </c>
      <c r="CD257" s="25">
        <v>1246</v>
      </c>
      <c r="CE257" s="25">
        <v>1208</v>
      </c>
      <c r="CF257" s="25">
        <v>1090</v>
      </c>
      <c r="CG257" s="25">
        <v>788</v>
      </c>
      <c r="CH257" s="25">
        <v>1269</v>
      </c>
      <c r="CI257" s="25">
        <v>1102</v>
      </c>
      <c r="CJ257" s="25">
        <v>1162</v>
      </c>
      <c r="CK257" s="25">
        <v>1029</v>
      </c>
      <c r="CL257" s="25">
        <v>1053</v>
      </c>
      <c r="CM257" s="25">
        <v>1117</v>
      </c>
      <c r="CN257" s="25">
        <v>641</v>
      </c>
      <c r="CO257" s="25">
        <v>1065</v>
      </c>
      <c r="CP257" s="25">
        <v>1055</v>
      </c>
    </row>
    <row r="258" spans="2:94" x14ac:dyDescent="0.2">
      <c r="B258" s="25" t="str">
        <f t="shared" si="8"/>
      </c>
      <c r="C258" s="25" t="s">
        <v>108</v>
      </c>
      <c r="D258" s="25" t="s">
        <v>4</v>
      </c>
      <c r="E258" s="25">
        <v>426</v>
      </c>
      <c r="F258" s="25">
        <v>451</v>
      </c>
      <c r="G258" s="25">
        <v>422</v>
      </c>
      <c r="H258" s="25">
        <v>292</v>
      </c>
      <c r="I258" s="25">
        <v>492</v>
      </c>
      <c r="J258" s="25">
        <v>436</v>
      </c>
      <c r="K258" s="25">
        <v>423</v>
      </c>
      <c r="L258" s="25">
        <v>440</v>
      </c>
      <c r="M258" s="25">
        <v>423</v>
      </c>
      <c r="N258" s="25">
        <v>414</v>
      </c>
      <c r="O258" s="25">
        <v>266</v>
      </c>
      <c r="P258" s="25">
        <v>378</v>
      </c>
      <c r="Q258" s="25">
        <v>459</v>
      </c>
      <c r="R258" s="25">
        <v>438</v>
      </c>
      <c r="S258" s="25">
        <v>398</v>
      </c>
      <c r="T258" s="25">
        <v>362</v>
      </c>
      <c r="U258" s="25">
        <v>382</v>
      </c>
      <c r="V258" s="25">
        <v>261</v>
      </c>
      <c r="W258" s="25">
        <v>383</v>
      </c>
      <c r="X258" s="25">
        <v>422</v>
      </c>
      <c r="Y258" s="25">
        <v>421</v>
      </c>
      <c r="Z258" s="25">
        <v>363</v>
      </c>
      <c r="AA258" s="25">
        <v>438</v>
      </c>
      <c r="AB258" s="25">
        <v>370</v>
      </c>
      <c r="AC258" s="25">
        <v>329</v>
      </c>
      <c r="AD258" s="25">
        <v>400</v>
      </c>
      <c r="AE258" s="25">
        <v>386</v>
      </c>
      <c r="AF258" s="25">
        <v>428</v>
      </c>
      <c r="AG258" s="25">
        <v>442</v>
      </c>
      <c r="AH258" s="25">
        <v>472</v>
      </c>
      <c r="AI258" s="25">
        <v>412</v>
      </c>
      <c r="AJ258" s="25">
        <v>314</v>
      </c>
      <c r="AK258" s="25">
        <v>543</v>
      </c>
      <c r="AL258" s="25">
        <v>465</v>
      </c>
      <c r="AM258" s="25">
        <v>477</v>
      </c>
      <c r="AN258" s="25">
        <v>254</v>
      </c>
      <c r="AO258" s="25">
        <v>464</v>
      </c>
      <c r="AP258" s="25">
        <v>364</v>
      </c>
      <c r="AQ258" s="25">
        <v>247</v>
      </c>
      <c r="AR258" s="25">
        <v>409</v>
      </c>
      <c r="AS258" s="25">
        <v>430</v>
      </c>
      <c r="AT258" s="25">
        <v>427</v>
      </c>
      <c r="AU258" s="25">
        <v>418</v>
      </c>
      <c r="AV258" s="25">
        <v>468</v>
      </c>
      <c r="AW258" s="25">
        <v>370</v>
      </c>
      <c r="AX258" s="25">
        <v>264</v>
      </c>
      <c r="AY258" s="25">
        <v>435</v>
      </c>
      <c r="AZ258" s="25">
        <v>428</v>
      </c>
      <c r="BA258" s="25">
        <v>430</v>
      </c>
      <c r="BB258" s="25">
        <v>418</v>
      </c>
      <c r="BC258" s="25">
        <v>443</v>
      </c>
      <c r="BD258" s="25">
        <v>434</v>
      </c>
      <c r="BE258" s="25">
        <v>275</v>
      </c>
      <c r="BF258" s="25">
        <v>389</v>
      </c>
      <c r="BG258" s="25">
        <v>443</v>
      </c>
      <c r="BH258" s="25">
        <v>401</v>
      </c>
      <c r="BI258" s="25">
        <v>434</v>
      </c>
      <c r="BJ258" s="25">
        <v>385</v>
      </c>
      <c r="BK258" s="25">
        <v>420</v>
      </c>
      <c r="BL258" s="25">
        <v>265</v>
      </c>
      <c r="BM258" s="25">
        <v>414</v>
      </c>
      <c r="BN258" s="25">
        <v>423</v>
      </c>
      <c r="BO258" s="25">
        <v>451</v>
      </c>
      <c r="BP258" s="25">
        <v>603</v>
      </c>
      <c r="BQ258" s="25">
        <v>530</v>
      </c>
      <c r="BR258" s="25">
        <v>460</v>
      </c>
      <c r="BS258" s="25">
        <v>319</v>
      </c>
      <c r="BT258" s="25">
        <v>510</v>
      </c>
      <c r="BU258" s="25">
        <v>460</v>
      </c>
      <c r="BV258" s="25">
        <v>426</v>
      </c>
      <c r="BW258" s="25">
        <v>445</v>
      </c>
      <c r="BX258" s="25">
        <v>504</v>
      </c>
      <c r="BY258" s="25">
        <v>432</v>
      </c>
      <c r="BZ258" s="25">
        <v>277</v>
      </c>
      <c r="CA258" s="25">
        <v>418</v>
      </c>
      <c r="CB258" s="25">
        <v>421</v>
      </c>
      <c r="CC258" s="25">
        <v>466</v>
      </c>
      <c r="CD258" s="25">
        <v>477</v>
      </c>
      <c r="CE258" s="25">
        <v>493</v>
      </c>
      <c r="CF258" s="25">
        <v>436</v>
      </c>
      <c r="CG258" s="25">
        <v>282</v>
      </c>
      <c r="CH258" s="25">
        <v>446</v>
      </c>
      <c r="CI258" s="25">
        <v>441</v>
      </c>
      <c r="CJ258" s="25">
        <v>423</v>
      </c>
      <c r="CK258" s="25">
        <v>418</v>
      </c>
      <c r="CL258" s="25">
        <v>471</v>
      </c>
      <c r="CM258" s="25">
        <v>396</v>
      </c>
      <c r="CN258" s="25">
        <v>288</v>
      </c>
      <c r="CO258" s="25">
        <v>431</v>
      </c>
      <c r="CP258" s="25">
        <v>421</v>
      </c>
    </row>
    <row r="259" spans="2:94" x14ac:dyDescent="0.2">
      <c r="B259" s="25" t="str">
        <f>C259&amp;D259</f>
      </c>
      <c r="C259" s="25" t="s">
        <v>109</v>
      </c>
      <c r="D259" s="25" t="s">
        <v>3</v>
      </c>
      <c r="E259" s="25">
        <v>411</v>
      </c>
      <c r="F259" s="25">
        <v>408</v>
      </c>
      <c r="G259" s="25">
        <v>433</v>
      </c>
      <c r="H259" s="25">
        <v>331</v>
      </c>
      <c r="I259" s="25">
        <v>428</v>
      </c>
      <c r="J259" s="25">
        <v>394</v>
      </c>
      <c r="K259" s="25">
        <v>433</v>
      </c>
      <c r="L259" s="25">
        <v>348</v>
      </c>
      <c r="M259" s="25">
        <v>380</v>
      </c>
      <c r="N259" s="25">
        <v>323</v>
      </c>
      <c r="O259" s="25">
        <v>255</v>
      </c>
      <c r="P259" s="25">
        <v>399</v>
      </c>
      <c r="Q259" s="25">
        <v>459</v>
      </c>
      <c r="R259" s="25">
        <v>390</v>
      </c>
      <c r="S259" s="25">
        <v>344</v>
      </c>
      <c r="T259" s="25">
        <v>371</v>
      </c>
      <c r="U259" s="25">
        <v>374</v>
      </c>
      <c r="V259" s="25">
        <v>259</v>
      </c>
      <c r="W259" s="25">
        <v>393</v>
      </c>
      <c r="X259" s="25">
        <v>390</v>
      </c>
      <c r="Y259" s="25">
        <v>376</v>
      </c>
      <c r="Z259" s="25">
        <v>372</v>
      </c>
      <c r="AA259" s="25">
        <v>439</v>
      </c>
      <c r="AB259" s="25">
        <v>376</v>
      </c>
      <c r="AC259" s="25">
        <v>421</v>
      </c>
      <c r="AD259" s="25">
        <v>395</v>
      </c>
      <c r="AE259" s="25">
        <v>439</v>
      </c>
      <c r="AF259" s="25">
        <v>425</v>
      </c>
      <c r="AG259" s="25">
        <v>451</v>
      </c>
      <c r="AH259" s="25">
        <v>459</v>
      </c>
      <c r="AI259" s="25">
        <v>387</v>
      </c>
      <c r="AJ259" s="25">
        <v>305</v>
      </c>
      <c r="AK259" s="25">
        <v>506</v>
      </c>
      <c r="AL259" s="25">
        <v>467</v>
      </c>
      <c r="AM259" s="25">
        <v>473</v>
      </c>
      <c r="AN259" s="25">
        <v>267</v>
      </c>
      <c r="AO259" s="25">
        <v>426</v>
      </c>
      <c r="AP259" s="25">
        <v>383</v>
      </c>
      <c r="AQ259" s="25">
        <v>291</v>
      </c>
      <c r="AR259" s="25">
        <v>420</v>
      </c>
      <c r="AS259" s="25">
        <v>412</v>
      </c>
      <c r="AT259" s="25">
        <v>405</v>
      </c>
      <c r="AU259" s="25">
        <v>387</v>
      </c>
      <c r="AV259" s="25">
        <v>462</v>
      </c>
      <c r="AW259" s="25">
        <v>377</v>
      </c>
      <c r="AX259" s="25">
        <v>295</v>
      </c>
      <c r="AY259" s="25">
        <v>436</v>
      </c>
      <c r="AZ259" s="25">
        <v>458</v>
      </c>
      <c r="BA259" s="25">
        <v>422</v>
      </c>
      <c r="BB259" s="25">
        <v>403</v>
      </c>
      <c r="BC259" s="25">
        <v>388</v>
      </c>
      <c r="BD259" s="25">
        <v>412</v>
      </c>
      <c r="BE259" s="25">
        <v>292</v>
      </c>
      <c r="BF259" s="25">
        <v>404</v>
      </c>
      <c r="BG259" s="25">
        <v>444</v>
      </c>
      <c r="BH259" s="25">
        <v>410</v>
      </c>
      <c r="BI259" s="25">
        <v>437</v>
      </c>
      <c r="BJ259" s="25">
        <v>409</v>
      </c>
      <c r="BK259" s="25">
        <v>411</v>
      </c>
      <c r="BL259" s="25">
        <v>287</v>
      </c>
      <c r="BM259" s="25">
        <v>466</v>
      </c>
      <c r="BN259" s="25">
        <v>414</v>
      </c>
      <c r="BO259" s="25">
        <v>470</v>
      </c>
      <c r="BP259" s="25">
        <v>520</v>
      </c>
      <c r="BQ259" s="25">
        <v>594</v>
      </c>
      <c r="BR259" s="25">
        <v>467</v>
      </c>
      <c r="BS259" s="25">
        <v>331</v>
      </c>
      <c r="BT259" s="25">
        <v>479</v>
      </c>
      <c r="BU259" s="25">
        <v>501</v>
      </c>
      <c r="BV259" s="25">
        <v>418</v>
      </c>
      <c r="BW259" s="25">
        <v>446</v>
      </c>
      <c r="BX259" s="25">
        <v>467</v>
      </c>
      <c r="BY259" s="25">
        <v>400</v>
      </c>
      <c r="BZ259" s="25">
        <v>312</v>
      </c>
      <c r="CA259" s="25">
        <v>435</v>
      </c>
      <c r="CB259" s="25">
        <v>442</v>
      </c>
      <c r="CC259" s="25">
        <v>470</v>
      </c>
      <c r="CD259" s="25">
        <v>478</v>
      </c>
      <c r="CE259" s="25">
        <v>472</v>
      </c>
      <c r="CF259" s="25">
        <v>529</v>
      </c>
      <c r="CG259" s="25">
        <v>405</v>
      </c>
      <c r="CH259" s="25">
        <v>470</v>
      </c>
      <c r="CI259" s="25">
        <v>474</v>
      </c>
      <c r="CJ259" s="25">
        <v>477</v>
      </c>
      <c r="CK259" s="25">
        <v>428</v>
      </c>
      <c r="CL259" s="25">
        <v>439</v>
      </c>
      <c r="CM259" s="25">
        <v>421</v>
      </c>
      <c r="CN259" s="25">
        <v>292</v>
      </c>
      <c r="CO259" s="25">
        <v>417</v>
      </c>
      <c r="CP259" s="25">
        <v>434</v>
      </c>
    </row>
    <row r="260" spans="2:94" x14ac:dyDescent="0.2">
      <c r="B260" s="25" t="str">
        <f t="shared" si="8"/>
      </c>
      <c r="C260" s="25" t="s">
        <v>109</v>
      </c>
      <c r="D260" s="25" t="s">
        <v>4</v>
      </c>
      <c r="E260" s="25">
        <v>208</v>
      </c>
      <c r="F260" s="25">
        <v>194</v>
      </c>
      <c r="G260" s="25">
        <v>168</v>
      </c>
      <c r="H260" s="25">
        <v>159</v>
      </c>
      <c r="I260" s="25">
        <v>224</v>
      </c>
      <c r="J260" s="25">
        <v>186</v>
      </c>
      <c r="K260" s="25">
        <v>215</v>
      </c>
      <c r="L260" s="25">
        <v>227</v>
      </c>
      <c r="M260" s="25">
        <v>207</v>
      </c>
      <c r="N260" s="25">
        <v>189</v>
      </c>
      <c r="O260" s="25">
        <v>139</v>
      </c>
      <c r="P260" s="25">
        <v>195</v>
      </c>
      <c r="Q260" s="25">
        <v>220</v>
      </c>
      <c r="R260" s="25">
        <v>206</v>
      </c>
      <c r="S260" s="25">
        <v>200</v>
      </c>
      <c r="T260" s="25">
        <v>195</v>
      </c>
      <c r="U260" s="25">
        <v>182</v>
      </c>
      <c r="V260" s="25">
        <v>115</v>
      </c>
      <c r="W260" s="25">
        <v>200</v>
      </c>
      <c r="X260" s="25">
        <v>187</v>
      </c>
      <c r="Y260" s="25">
        <v>196</v>
      </c>
      <c r="Z260" s="25">
        <v>158</v>
      </c>
      <c r="AA260" s="25">
        <v>201</v>
      </c>
      <c r="AB260" s="25">
        <v>209</v>
      </c>
      <c r="AC260" s="25">
        <v>239</v>
      </c>
      <c r="AD260" s="25">
        <v>218</v>
      </c>
      <c r="AE260" s="25">
        <v>246</v>
      </c>
      <c r="AF260" s="25">
        <v>230</v>
      </c>
      <c r="AG260" s="25">
        <v>215</v>
      </c>
      <c r="AH260" s="25">
        <v>268</v>
      </c>
      <c r="AI260" s="25">
        <v>203</v>
      </c>
      <c r="AJ260" s="25">
        <v>157</v>
      </c>
      <c r="AK260" s="25">
        <v>240</v>
      </c>
      <c r="AL260" s="25">
        <v>246</v>
      </c>
      <c r="AM260" s="25">
        <v>224</v>
      </c>
      <c r="AN260" s="25">
        <v>150</v>
      </c>
      <c r="AO260" s="25">
        <v>226</v>
      </c>
      <c r="AP260" s="25">
        <v>224</v>
      </c>
      <c r="AQ260" s="25">
        <v>151</v>
      </c>
      <c r="AR260" s="25">
        <v>211</v>
      </c>
      <c r="AS260" s="25">
        <v>243</v>
      </c>
      <c r="AT260" s="25">
        <v>235</v>
      </c>
      <c r="AU260" s="25">
        <v>232</v>
      </c>
      <c r="AV260" s="25">
        <v>248</v>
      </c>
      <c r="AW260" s="25">
        <v>167</v>
      </c>
      <c r="AX260" s="25">
        <v>151</v>
      </c>
      <c r="AY260" s="25">
        <v>224</v>
      </c>
      <c r="AZ260" s="25">
        <v>223</v>
      </c>
      <c r="BA260" s="25">
        <v>225</v>
      </c>
      <c r="BB260" s="25">
        <v>192</v>
      </c>
      <c r="BC260" s="25">
        <v>212</v>
      </c>
      <c r="BD260" s="25">
        <v>204</v>
      </c>
      <c r="BE260" s="25">
        <v>161</v>
      </c>
      <c r="BF260" s="25">
        <v>208</v>
      </c>
      <c r="BG260" s="25">
        <v>219</v>
      </c>
      <c r="BH260" s="25">
        <v>209</v>
      </c>
      <c r="BI260" s="25">
        <v>213</v>
      </c>
      <c r="BJ260" s="25">
        <v>212</v>
      </c>
      <c r="BK260" s="25">
        <v>184</v>
      </c>
      <c r="BL260" s="25">
        <v>138</v>
      </c>
      <c r="BM260" s="25">
        <v>214</v>
      </c>
      <c r="BN260" s="25">
        <v>185</v>
      </c>
      <c r="BO260" s="25">
        <v>228</v>
      </c>
      <c r="BP260" s="25">
        <v>297</v>
      </c>
      <c r="BQ260" s="25">
        <v>272</v>
      </c>
      <c r="BR260" s="25">
        <v>251</v>
      </c>
      <c r="BS260" s="25">
        <v>186</v>
      </c>
      <c r="BT260" s="25">
        <v>259</v>
      </c>
      <c r="BU260" s="25">
        <v>256</v>
      </c>
      <c r="BV260" s="25">
        <v>264</v>
      </c>
      <c r="BW260" s="25">
        <v>241</v>
      </c>
      <c r="BX260" s="25">
        <v>238</v>
      </c>
      <c r="BY260" s="25">
        <v>233</v>
      </c>
      <c r="BZ260" s="25">
        <v>161</v>
      </c>
      <c r="CA260" s="25">
        <v>216</v>
      </c>
      <c r="CB260" s="25">
        <v>226</v>
      </c>
      <c r="CC260" s="25">
        <v>217</v>
      </c>
      <c r="CD260" s="25">
        <v>236</v>
      </c>
      <c r="CE260" s="25">
        <v>263</v>
      </c>
      <c r="CF260" s="25">
        <v>273</v>
      </c>
      <c r="CG260" s="25">
        <v>138</v>
      </c>
      <c r="CH260" s="25">
        <v>251</v>
      </c>
      <c r="CI260" s="25">
        <v>195</v>
      </c>
      <c r="CJ260" s="25">
        <v>229</v>
      </c>
      <c r="CK260" s="25">
        <v>198</v>
      </c>
      <c r="CL260" s="25">
        <v>215</v>
      </c>
      <c r="CM260" s="25">
        <v>193</v>
      </c>
      <c r="CN260" s="25">
        <v>159</v>
      </c>
      <c r="CO260" s="25">
        <v>207</v>
      </c>
      <c r="CP260" s="25">
        <v>208</v>
      </c>
    </row>
    <row r="261" spans="2:94" x14ac:dyDescent="0.2">
      <c r="B261" s="25" t="str">
        <f t="shared" si="8"/>
      </c>
      <c r="C261" s="25" t="s">
        <v>110</v>
      </c>
      <c r="D261" s="25" t="s">
        <v>3</v>
      </c>
      <c r="E261" s="25">
        <v>219</v>
      </c>
      <c r="F261" s="25">
        <v>230</v>
      </c>
      <c r="G261" s="25">
        <v>239</v>
      </c>
      <c r="H261" s="25">
        <v>174</v>
      </c>
      <c r="I261" s="25">
        <v>241</v>
      </c>
      <c r="J261" s="25">
        <v>220</v>
      </c>
      <c r="K261" s="25">
        <v>245</v>
      </c>
      <c r="L261" s="25">
        <v>189</v>
      </c>
      <c r="M261" s="25">
        <v>232</v>
      </c>
      <c r="N261" s="25">
        <v>173</v>
      </c>
      <c r="O261" s="25">
        <v>119</v>
      </c>
      <c r="P261" s="25">
        <v>193</v>
      </c>
      <c r="Q261" s="25">
        <v>230</v>
      </c>
      <c r="R261" s="25">
        <v>191</v>
      </c>
      <c r="S261" s="25">
        <v>189</v>
      </c>
      <c r="T261" s="25">
        <v>193</v>
      </c>
      <c r="U261" s="25">
        <v>198</v>
      </c>
      <c r="V261" s="25">
        <v>132</v>
      </c>
      <c r="W261" s="25">
        <v>207</v>
      </c>
      <c r="X261" s="25">
        <v>219</v>
      </c>
      <c r="Y261" s="25">
        <v>198</v>
      </c>
      <c r="Z261" s="25">
        <v>211</v>
      </c>
      <c r="AA261" s="25">
        <v>223</v>
      </c>
      <c r="AB261" s="25">
        <v>196</v>
      </c>
      <c r="AC261" s="25">
        <v>158</v>
      </c>
      <c r="AD261" s="25">
        <v>200</v>
      </c>
      <c r="AE261" s="25">
        <v>180</v>
      </c>
      <c r="AF261" s="25">
        <v>219</v>
      </c>
      <c r="AG261" s="25">
        <v>231</v>
      </c>
      <c r="AH261" s="25">
        <v>238</v>
      </c>
      <c r="AI261" s="25">
        <v>202</v>
      </c>
      <c r="AJ261" s="25">
        <v>150</v>
      </c>
      <c r="AK261" s="25">
        <v>268</v>
      </c>
      <c r="AL261" s="25">
        <v>253</v>
      </c>
      <c r="AM261" s="25">
        <v>265</v>
      </c>
      <c r="AN261" s="25">
        <v>119</v>
      </c>
      <c r="AO261" s="25">
        <v>231</v>
      </c>
      <c r="AP261" s="25">
        <v>205</v>
      </c>
      <c r="AQ261" s="25">
        <v>133</v>
      </c>
      <c r="AR261" s="25">
        <v>216</v>
      </c>
      <c r="AS261" s="25">
        <v>227</v>
      </c>
      <c r="AT261" s="25">
        <v>221</v>
      </c>
      <c r="AU261" s="25">
        <v>205</v>
      </c>
      <c r="AV261" s="25">
        <v>253</v>
      </c>
      <c r="AW261" s="25">
        <v>191</v>
      </c>
      <c r="AX261" s="25">
        <v>130</v>
      </c>
      <c r="AY261" s="25">
        <v>227</v>
      </c>
      <c r="AZ261" s="25">
        <v>274</v>
      </c>
      <c r="BA261" s="25">
        <v>245</v>
      </c>
      <c r="BB261" s="25">
        <v>216</v>
      </c>
      <c r="BC261" s="25">
        <v>222</v>
      </c>
      <c r="BD261" s="25">
        <v>234</v>
      </c>
      <c r="BE261" s="25">
        <v>138</v>
      </c>
      <c r="BF261" s="25">
        <v>222</v>
      </c>
      <c r="BG261" s="25">
        <v>238</v>
      </c>
      <c r="BH261" s="25">
        <v>223</v>
      </c>
      <c r="BI261" s="25">
        <v>240</v>
      </c>
      <c r="BJ261" s="25">
        <v>217</v>
      </c>
      <c r="BK261" s="25">
        <v>238</v>
      </c>
      <c r="BL261" s="25">
        <v>128</v>
      </c>
      <c r="BM261" s="25">
        <v>259</v>
      </c>
      <c r="BN261" s="25">
        <v>234</v>
      </c>
      <c r="BO261" s="25">
        <v>265</v>
      </c>
      <c r="BP261" s="25">
        <v>313</v>
      </c>
      <c r="BQ261" s="25">
        <v>334</v>
      </c>
      <c r="BR261" s="25">
        <v>258</v>
      </c>
      <c r="BS261" s="25">
        <v>156</v>
      </c>
      <c r="BT261" s="25">
        <v>255</v>
      </c>
      <c r="BU261" s="25">
        <v>270</v>
      </c>
      <c r="BV261" s="25">
        <v>233</v>
      </c>
      <c r="BW261" s="25">
        <v>237</v>
      </c>
      <c r="BX261" s="25">
        <v>260</v>
      </c>
      <c r="BY261" s="25">
        <v>225</v>
      </c>
      <c r="BZ261" s="25">
        <v>151</v>
      </c>
      <c r="CA261" s="25">
        <v>240</v>
      </c>
      <c r="CB261" s="25">
        <v>265</v>
      </c>
      <c r="CC261" s="25">
        <v>241</v>
      </c>
      <c r="CD261" s="25">
        <v>286</v>
      </c>
      <c r="CE261" s="25">
        <v>272</v>
      </c>
      <c r="CF261" s="25">
        <v>231</v>
      </c>
      <c r="CG261" s="25">
        <v>214</v>
      </c>
      <c r="CH261" s="25">
        <v>260</v>
      </c>
      <c r="CI261" s="25">
        <v>263</v>
      </c>
      <c r="CJ261" s="25">
        <v>267</v>
      </c>
      <c r="CK261" s="25">
        <v>236</v>
      </c>
      <c r="CL261" s="25">
        <v>248</v>
      </c>
      <c r="CM261" s="25">
        <v>239</v>
      </c>
      <c r="CN261" s="25">
        <v>154</v>
      </c>
      <c r="CO261" s="25">
        <v>229</v>
      </c>
      <c r="CP261" s="25">
        <v>227</v>
      </c>
    </row>
    <row r="262" spans="2:94" x14ac:dyDescent="0.2">
      <c r="B262" s="25" t="str">
        <f t="shared" si="8"/>
      </c>
      <c r="C262" s="25" t="s">
        <v>110</v>
      </c>
      <c r="D262" s="25" t="s">
        <v>4</v>
      </c>
      <c r="E262" s="25">
        <v>129</v>
      </c>
      <c r="F262" s="25">
        <v>122</v>
      </c>
      <c r="G262" s="25">
        <v>92</v>
      </c>
      <c r="H262" s="25">
        <v>88</v>
      </c>
      <c r="I262" s="25">
        <v>130</v>
      </c>
      <c r="J262" s="25">
        <v>103</v>
      </c>
      <c r="K262" s="25">
        <v>123</v>
      </c>
      <c r="L262" s="25">
        <v>118</v>
      </c>
      <c r="M262" s="25">
        <v>121</v>
      </c>
      <c r="N262" s="25">
        <v>112</v>
      </c>
      <c r="O262" s="25">
        <v>68</v>
      </c>
      <c r="P262" s="25">
        <v>116</v>
      </c>
      <c r="Q262" s="25">
        <v>120</v>
      </c>
      <c r="R262" s="25">
        <v>103</v>
      </c>
      <c r="S262" s="25">
        <v>112</v>
      </c>
      <c r="T262" s="25">
        <v>109</v>
      </c>
      <c r="U262" s="25">
        <v>104</v>
      </c>
      <c r="V262" s="25">
        <v>69</v>
      </c>
      <c r="W262" s="25">
        <v>97</v>
      </c>
      <c r="X262" s="25">
        <v>111</v>
      </c>
      <c r="Y262" s="25">
        <v>125</v>
      </c>
      <c r="Z262" s="25">
        <v>88</v>
      </c>
      <c r="AA262" s="25">
        <v>103</v>
      </c>
      <c r="AB262" s="25">
        <v>114</v>
      </c>
      <c r="AC262" s="25">
        <v>113</v>
      </c>
      <c r="AD262" s="25">
        <v>119</v>
      </c>
      <c r="AE262" s="25">
        <v>110</v>
      </c>
      <c r="AF262" s="25">
        <v>128</v>
      </c>
      <c r="AG262" s="25">
        <v>118</v>
      </c>
      <c r="AH262" s="25">
        <v>147</v>
      </c>
      <c r="AI262" s="25">
        <v>118</v>
      </c>
      <c r="AJ262" s="25">
        <v>86</v>
      </c>
      <c r="AK262" s="25">
        <v>133</v>
      </c>
      <c r="AL262" s="25">
        <v>142</v>
      </c>
      <c r="AM262" s="25">
        <v>128</v>
      </c>
      <c r="AN262" s="25">
        <v>76</v>
      </c>
      <c r="AO262" s="25">
        <v>130</v>
      </c>
      <c r="AP262" s="25">
        <v>124</v>
      </c>
      <c r="AQ262" s="25">
        <v>71</v>
      </c>
      <c r="AR262" s="25">
        <v>124</v>
      </c>
      <c r="AS262" s="25">
        <v>134</v>
      </c>
      <c r="AT262" s="25">
        <v>140</v>
      </c>
      <c r="AU262" s="25">
        <v>131</v>
      </c>
      <c r="AV262" s="25">
        <v>145</v>
      </c>
      <c r="AW262" s="25">
        <v>99</v>
      </c>
      <c r="AX262" s="25">
        <v>70</v>
      </c>
      <c r="AY262" s="25">
        <v>116</v>
      </c>
      <c r="AZ262" s="25">
        <v>129</v>
      </c>
      <c r="BA262" s="25">
        <v>124</v>
      </c>
      <c r="BB262" s="25">
        <v>115</v>
      </c>
      <c r="BC262" s="25">
        <v>127</v>
      </c>
      <c r="BD262" s="25">
        <v>115</v>
      </c>
      <c r="BE262" s="25">
        <v>91</v>
      </c>
      <c r="BF262" s="25">
        <v>131</v>
      </c>
      <c r="BG262" s="25">
        <v>137</v>
      </c>
      <c r="BH262" s="25">
        <v>118</v>
      </c>
      <c r="BI262" s="25">
        <v>128</v>
      </c>
      <c r="BJ262" s="25">
        <v>119</v>
      </c>
      <c r="BK262" s="25">
        <v>114</v>
      </c>
      <c r="BL262" s="25">
        <v>77</v>
      </c>
      <c r="BM262" s="25">
        <v>112</v>
      </c>
      <c r="BN262" s="25">
        <v>104</v>
      </c>
      <c r="BO262" s="25">
        <v>117</v>
      </c>
      <c r="BP262" s="25">
        <v>185</v>
      </c>
      <c r="BQ262" s="25">
        <v>154</v>
      </c>
      <c r="BR262" s="25">
        <v>148</v>
      </c>
      <c r="BS262" s="25">
        <v>111</v>
      </c>
      <c r="BT262" s="25">
        <v>137</v>
      </c>
      <c r="BU262" s="25">
        <v>143</v>
      </c>
      <c r="BV262" s="25">
        <v>129</v>
      </c>
      <c r="BW262" s="25">
        <v>124</v>
      </c>
      <c r="BX262" s="25">
        <v>147</v>
      </c>
      <c r="BY262" s="25">
        <v>129</v>
      </c>
      <c r="BZ262" s="25">
        <v>80</v>
      </c>
      <c r="CA262" s="25">
        <v>127</v>
      </c>
      <c r="CB262" s="25">
        <v>134</v>
      </c>
      <c r="CC262" s="25">
        <v>131</v>
      </c>
      <c r="CD262" s="25">
        <v>152</v>
      </c>
      <c r="CE262" s="25">
        <v>154</v>
      </c>
      <c r="CF262" s="25">
        <v>142</v>
      </c>
      <c r="CG262" s="25">
        <v>72</v>
      </c>
      <c r="CH262" s="25">
        <v>143</v>
      </c>
      <c r="CI262" s="25">
        <v>121</v>
      </c>
      <c r="CJ262" s="25">
        <v>139</v>
      </c>
      <c r="CK262" s="25">
        <v>117</v>
      </c>
      <c r="CL262" s="25">
        <v>129</v>
      </c>
      <c r="CM262" s="25">
        <v>117</v>
      </c>
      <c r="CN262" s="25">
        <v>81</v>
      </c>
      <c r="CO262" s="25">
        <v>130</v>
      </c>
      <c r="CP262" s="25">
        <v>127</v>
      </c>
    </row>
    <row r="263" spans="2:94" x14ac:dyDescent="0.2">
      <c r="B263" s="25" t="str">
        <f t="shared" si="8"/>
      </c>
      <c r="C263" s="25" t="s">
        <v>111</v>
      </c>
      <c r="D263" s="25" t="s">
        <v>3</v>
      </c>
      <c r="E263" s="25">
        <v>441</v>
      </c>
      <c r="F263" s="25">
        <v>398</v>
      </c>
      <c r="G263" s="25">
        <v>434</v>
      </c>
      <c r="H263" s="25">
        <v>313</v>
      </c>
      <c r="I263" s="25">
        <v>438</v>
      </c>
      <c r="J263" s="25">
        <v>408</v>
      </c>
      <c r="K263" s="25">
        <v>413</v>
      </c>
      <c r="L263" s="25">
        <v>391</v>
      </c>
      <c r="M263" s="25">
        <v>390</v>
      </c>
      <c r="N263" s="25">
        <v>331</v>
      </c>
      <c r="O263" s="25">
        <v>244</v>
      </c>
      <c r="P263" s="25">
        <v>415</v>
      </c>
      <c r="Q263" s="25">
        <v>374</v>
      </c>
      <c r="R263" s="25">
        <v>385</v>
      </c>
      <c r="S263" s="25">
        <v>334</v>
      </c>
      <c r="T263" s="25">
        <v>427</v>
      </c>
      <c r="U263" s="25">
        <v>357</v>
      </c>
      <c r="V263" s="25">
        <v>251</v>
      </c>
      <c r="W263" s="25">
        <v>405</v>
      </c>
      <c r="X263" s="25">
        <v>390</v>
      </c>
      <c r="Y263" s="25">
        <v>387</v>
      </c>
      <c r="Z263" s="25">
        <v>392</v>
      </c>
      <c r="AA263" s="25">
        <v>410</v>
      </c>
      <c r="AB263" s="25">
        <v>364</v>
      </c>
      <c r="AC263" s="25">
        <v>338</v>
      </c>
      <c r="AD263" s="25">
        <v>407</v>
      </c>
      <c r="AE263" s="25">
        <v>421</v>
      </c>
      <c r="AF263" s="25">
        <v>440</v>
      </c>
      <c r="AG263" s="25">
        <v>479</v>
      </c>
      <c r="AH263" s="25">
        <v>520</v>
      </c>
      <c r="AI263" s="25">
        <v>397</v>
      </c>
      <c r="AJ263" s="25">
        <v>293</v>
      </c>
      <c r="AK263" s="25">
        <v>589</v>
      </c>
      <c r="AL263" s="25">
        <v>516</v>
      </c>
      <c r="AM263" s="25">
        <v>494</v>
      </c>
      <c r="AN263" s="25">
        <v>218</v>
      </c>
      <c r="AO263" s="25">
        <v>441</v>
      </c>
      <c r="AP263" s="25">
        <v>396</v>
      </c>
      <c r="AQ263" s="25">
        <v>294</v>
      </c>
      <c r="AR263" s="25">
        <v>418</v>
      </c>
      <c r="AS263" s="25">
        <v>402</v>
      </c>
      <c r="AT263" s="25">
        <v>453</v>
      </c>
      <c r="AU263" s="25">
        <v>431</v>
      </c>
      <c r="AV263" s="25">
        <v>460</v>
      </c>
      <c r="AW263" s="25">
        <v>423</v>
      </c>
      <c r="AX263" s="25">
        <v>282</v>
      </c>
      <c r="AY263" s="25">
        <v>453</v>
      </c>
      <c r="AZ263" s="25">
        <v>462</v>
      </c>
      <c r="BA263" s="25">
        <v>421</v>
      </c>
      <c r="BB263" s="25">
        <v>438</v>
      </c>
      <c r="BC263" s="25">
        <v>405</v>
      </c>
      <c r="BD263" s="25">
        <v>423</v>
      </c>
      <c r="BE263" s="25">
        <v>282</v>
      </c>
      <c r="BF263" s="25">
        <v>434</v>
      </c>
      <c r="BG263" s="25">
        <v>431</v>
      </c>
      <c r="BH263" s="25">
        <v>402</v>
      </c>
      <c r="BI263" s="25">
        <v>408</v>
      </c>
      <c r="BJ263" s="25">
        <v>437</v>
      </c>
      <c r="BK263" s="25">
        <v>445</v>
      </c>
      <c r="BL263" s="25">
        <v>269</v>
      </c>
      <c r="BM263" s="25">
        <v>443</v>
      </c>
      <c r="BN263" s="25">
        <v>405</v>
      </c>
      <c r="BO263" s="25">
        <v>498</v>
      </c>
      <c r="BP263" s="25">
        <v>535</v>
      </c>
      <c r="BQ263" s="25">
        <v>555</v>
      </c>
      <c r="BR263" s="25">
        <v>530</v>
      </c>
      <c r="BS263" s="25">
        <v>359</v>
      </c>
      <c r="BT263" s="25">
        <v>526</v>
      </c>
      <c r="BU263" s="25">
        <v>515</v>
      </c>
      <c r="BV263" s="25">
        <v>467</v>
      </c>
      <c r="BW263" s="25">
        <v>427</v>
      </c>
      <c r="BX263" s="25">
        <v>522</v>
      </c>
      <c r="BY263" s="25">
        <v>459</v>
      </c>
      <c r="BZ263" s="25">
        <v>298</v>
      </c>
      <c r="CA263" s="25">
        <v>478</v>
      </c>
      <c r="CB263" s="25">
        <v>441</v>
      </c>
      <c r="CC263" s="25">
        <v>478</v>
      </c>
      <c r="CD263" s="25">
        <v>498</v>
      </c>
      <c r="CE263" s="25">
        <v>507</v>
      </c>
      <c r="CF263" s="25">
        <v>452</v>
      </c>
      <c r="CG263" s="25">
        <v>373</v>
      </c>
      <c r="CH263" s="25">
        <v>493</v>
      </c>
      <c r="CI263" s="25">
        <v>463</v>
      </c>
      <c r="CJ263" s="25">
        <v>480</v>
      </c>
      <c r="CK263" s="25">
        <v>408</v>
      </c>
      <c r="CL263" s="25">
        <v>441</v>
      </c>
      <c r="CM263" s="25">
        <v>440</v>
      </c>
      <c r="CN263" s="25">
        <v>269</v>
      </c>
      <c r="CO263" s="25">
        <v>425</v>
      </c>
      <c r="CP263" s="25">
        <v>447</v>
      </c>
    </row>
    <row r="264" spans="2:94" x14ac:dyDescent="0.2">
      <c r="B264" s="25" t="str">
        <f t="shared" si="8"/>
      </c>
      <c r="C264" s="25" t="s">
        <v>111</v>
      </c>
      <c r="D264" s="25" t="s">
        <v>4</v>
      </c>
      <c r="E264" s="25">
        <v>313</v>
      </c>
      <c r="F264" s="25">
        <v>339</v>
      </c>
      <c r="G264" s="25">
        <v>286</v>
      </c>
      <c r="H264" s="25">
        <v>243</v>
      </c>
      <c r="I264" s="25">
        <v>323</v>
      </c>
      <c r="J264" s="25">
        <v>314</v>
      </c>
      <c r="K264" s="25">
        <v>338</v>
      </c>
      <c r="L264" s="25">
        <v>345</v>
      </c>
      <c r="M264" s="25">
        <v>276</v>
      </c>
      <c r="N264" s="25">
        <v>261</v>
      </c>
      <c r="O264" s="25">
        <v>212</v>
      </c>
      <c r="P264" s="25">
        <v>287</v>
      </c>
      <c r="Q264" s="25">
        <v>308</v>
      </c>
      <c r="R264" s="25">
        <v>315</v>
      </c>
      <c r="S264" s="25">
        <v>300</v>
      </c>
      <c r="T264" s="25">
        <v>300</v>
      </c>
      <c r="U264" s="25">
        <v>265</v>
      </c>
      <c r="V264" s="25">
        <v>184</v>
      </c>
      <c r="W264" s="25">
        <v>295</v>
      </c>
      <c r="X264" s="25">
        <v>276</v>
      </c>
      <c r="Y264" s="25">
        <v>303</v>
      </c>
      <c r="Z264" s="25">
        <v>297</v>
      </c>
      <c r="AA264" s="25">
        <v>308</v>
      </c>
      <c r="AB264" s="25">
        <v>295</v>
      </c>
      <c r="AC264" s="25">
        <v>275</v>
      </c>
      <c r="AD264" s="25">
        <v>337</v>
      </c>
      <c r="AE264" s="25">
        <v>333</v>
      </c>
      <c r="AF264" s="25">
        <v>371</v>
      </c>
      <c r="AG264" s="25">
        <v>323</v>
      </c>
      <c r="AH264" s="25">
        <v>393</v>
      </c>
      <c r="AI264" s="25">
        <v>338</v>
      </c>
      <c r="AJ264" s="25">
        <v>264</v>
      </c>
      <c r="AK264" s="25">
        <v>433</v>
      </c>
      <c r="AL264" s="25">
        <v>359</v>
      </c>
      <c r="AM264" s="25">
        <v>368</v>
      </c>
      <c r="AN264" s="25">
        <v>227</v>
      </c>
      <c r="AO264" s="25">
        <v>371</v>
      </c>
      <c r="AP264" s="25">
        <v>294</v>
      </c>
      <c r="AQ264" s="25">
        <v>217</v>
      </c>
      <c r="AR264" s="25">
        <v>321</v>
      </c>
      <c r="AS264" s="25">
        <v>319</v>
      </c>
      <c r="AT264" s="25">
        <v>367</v>
      </c>
      <c r="AU264" s="25">
        <v>332</v>
      </c>
      <c r="AV264" s="25">
        <v>342</v>
      </c>
      <c r="AW264" s="25">
        <v>294</v>
      </c>
      <c r="AX264" s="25">
        <v>219</v>
      </c>
      <c r="AY264" s="25">
        <v>330</v>
      </c>
      <c r="AZ264" s="25">
        <v>337</v>
      </c>
      <c r="BA264" s="25">
        <v>316</v>
      </c>
      <c r="BB264" s="25">
        <v>323</v>
      </c>
      <c r="BC264" s="25">
        <v>324</v>
      </c>
      <c r="BD264" s="25">
        <v>341</v>
      </c>
      <c r="BE264" s="25">
        <v>228</v>
      </c>
      <c r="BF264" s="25">
        <v>298</v>
      </c>
      <c r="BG264" s="25">
        <v>346</v>
      </c>
      <c r="BH264" s="25">
        <v>277</v>
      </c>
      <c r="BI264" s="25">
        <v>282</v>
      </c>
      <c r="BJ264" s="25">
        <v>289</v>
      </c>
      <c r="BK264" s="25">
        <v>312</v>
      </c>
      <c r="BL264" s="25">
        <v>214</v>
      </c>
      <c r="BM264" s="25">
        <v>319</v>
      </c>
      <c r="BN264" s="25">
        <v>306</v>
      </c>
      <c r="BO264" s="25">
        <v>332</v>
      </c>
      <c r="BP264" s="25">
        <v>456</v>
      </c>
      <c r="BQ264" s="25">
        <v>397</v>
      </c>
      <c r="BR264" s="25">
        <v>384</v>
      </c>
      <c r="BS264" s="25">
        <v>244</v>
      </c>
      <c r="BT264" s="25">
        <v>377</v>
      </c>
      <c r="BU264" s="25">
        <v>362</v>
      </c>
      <c r="BV264" s="25">
        <v>356</v>
      </c>
      <c r="BW264" s="25">
        <v>320</v>
      </c>
      <c r="BX264" s="25">
        <v>372</v>
      </c>
      <c r="BY264" s="25">
        <v>364</v>
      </c>
      <c r="BZ264" s="25">
        <v>238</v>
      </c>
      <c r="CA264" s="25">
        <v>322</v>
      </c>
      <c r="CB264" s="25">
        <v>325</v>
      </c>
      <c r="CC264" s="25">
        <v>350</v>
      </c>
      <c r="CD264" s="25">
        <v>336</v>
      </c>
      <c r="CE264" s="25">
        <v>377</v>
      </c>
      <c r="CF264" s="25">
        <v>277</v>
      </c>
      <c r="CG264" s="25">
        <v>208</v>
      </c>
      <c r="CH264" s="25">
        <v>318</v>
      </c>
      <c r="CI264" s="25">
        <v>290</v>
      </c>
      <c r="CJ264" s="25">
        <v>346</v>
      </c>
      <c r="CK264" s="25">
        <v>316</v>
      </c>
      <c r="CL264" s="25">
        <v>353</v>
      </c>
      <c r="CM264" s="25">
        <v>286</v>
      </c>
      <c r="CN264" s="25">
        <v>216</v>
      </c>
      <c r="CO264" s="25">
        <v>296</v>
      </c>
      <c r="CP264" s="25">
        <v>342</v>
      </c>
    </row>
    <row r="265" spans="2:94" x14ac:dyDescent="0.2">
      <c r="B265" s="25" t="str">
        <f t="shared" si="8"/>
      </c>
      <c r="C265" s="25" t="s">
        <v>112</v>
      </c>
      <c r="D265" s="25" t="s">
        <v>3</v>
      </c>
      <c r="E265" s="25">
        <v>206</v>
      </c>
      <c r="F265" s="25">
        <v>229</v>
      </c>
      <c r="G265" s="25">
        <v>269</v>
      </c>
      <c r="H265" s="25">
        <v>163</v>
      </c>
      <c r="I265" s="25">
        <v>244</v>
      </c>
      <c r="J265" s="25">
        <v>207</v>
      </c>
      <c r="K265" s="25">
        <v>210</v>
      </c>
      <c r="L265" s="25">
        <v>204</v>
      </c>
      <c r="M265" s="25">
        <v>230</v>
      </c>
      <c r="N265" s="25">
        <v>211</v>
      </c>
      <c r="O265" s="25">
        <v>126</v>
      </c>
      <c r="P265" s="25">
        <v>198</v>
      </c>
      <c r="Q265" s="25">
        <v>233</v>
      </c>
      <c r="R265" s="25">
        <v>215</v>
      </c>
      <c r="S265" s="25">
        <v>207</v>
      </c>
      <c r="T265" s="25">
        <v>224</v>
      </c>
      <c r="U265" s="25">
        <v>243</v>
      </c>
      <c r="V265" s="25">
        <v>124</v>
      </c>
      <c r="W265" s="25">
        <v>225</v>
      </c>
      <c r="X265" s="25">
        <v>194</v>
      </c>
      <c r="Y265" s="25">
        <v>196</v>
      </c>
      <c r="Z265" s="25">
        <v>223</v>
      </c>
      <c r="AA265" s="25">
        <v>204</v>
      </c>
      <c r="AB265" s="25">
        <v>213</v>
      </c>
      <c r="AC265" s="25">
        <v>204</v>
      </c>
      <c r="AD265" s="25">
        <v>217</v>
      </c>
      <c r="AE265" s="25">
        <v>223</v>
      </c>
      <c r="AF265" s="25">
        <v>213</v>
      </c>
      <c r="AG265" s="25">
        <v>251</v>
      </c>
      <c r="AH265" s="25">
        <v>266</v>
      </c>
      <c r="AI265" s="25">
        <v>256</v>
      </c>
      <c r="AJ265" s="25">
        <v>170</v>
      </c>
      <c r="AK265" s="25">
        <v>289</v>
      </c>
      <c r="AL265" s="25">
        <v>276</v>
      </c>
      <c r="AM265" s="25">
        <v>260</v>
      </c>
      <c r="AN265" s="25">
        <v>133</v>
      </c>
      <c r="AO265" s="25">
        <v>243</v>
      </c>
      <c r="AP265" s="25">
        <v>226</v>
      </c>
      <c r="AQ265" s="25">
        <v>163</v>
      </c>
      <c r="AR265" s="25">
        <v>231</v>
      </c>
      <c r="AS265" s="25">
        <v>225</v>
      </c>
      <c r="AT265" s="25">
        <v>223</v>
      </c>
      <c r="AU265" s="25">
        <v>223</v>
      </c>
      <c r="AV265" s="25">
        <v>255</v>
      </c>
      <c r="AW265" s="25">
        <v>209</v>
      </c>
      <c r="AX265" s="25">
        <v>147</v>
      </c>
      <c r="AY265" s="25">
        <v>232</v>
      </c>
      <c r="AZ265" s="25">
        <v>264</v>
      </c>
      <c r="BA265" s="25">
        <v>300</v>
      </c>
      <c r="BB265" s="25">
        <v>237</v>
      </c>
      <c r="BC265" s="25">
        <v>233</v>
      </c>
      <c r="BD265" s="25">
        <v>229</v>
      </c>
      <c r="BE265" s="25">
        <v>137</v>
      </c>
      <c r="BF265" s="25">
        <v>268</v>
      </c>
      <c r="BG265" s="25">
        <v>250</v>
      </c>
      <c r="BH265" s="25">
        <v>197</v>
      </c>
      <c r="BI265" s="25">
        <v>213</v>
      </c>
      <c r="BJ265" s="25">
        <v>233</v>
      </c>
      <c r="BK265" s="25">
        <v>218</v>
      </c>
      <c r="BL265" s="25">
        <v>178</v>
      </c>
      <c r="BM265" s="25">
        <v>236</v>
      </c>
      <c r="BN265" s="25">
        <v>247</v>
      </c>
      <c r="BO265" s="25">
        <v>242</v>
      </c>
      <c r="BP265" s="25">
        <v>331</v>
      </c>
      <c r="BQ265" s="25">
        <v>335</v>
      </c>
      <c r="BR265" s="25">
        <v>329</v>
      </c>
      <c r="BS265" s="25">
        <v>193</v>
      </c>
      <c r="BT265" s="25">
        <v>274</v>
      </c>
      <c r="BU265" s="25">
        <v>266</v>
      </c>
      <c r="BV265" s="25">
        <v>243</v>
      </c>
      <c r="BW265" s="25">
        <v>222</v>
      </c>
      <c r="BX265" s="25">
        <v>256</v>
      </c>
      <c r="BY265" s="25">
        <v>265</v>
      </c>
      <c r="BZ265" s="25">
        <v>163</v>
      </c>
      <c r="CA265" s="25">
        <v>265</v>
      </c>
      <c r="CB265" s="25">
        <v>253</v>
      </c>
      <c r="CC265" s="25">
        <v>249</v>
      </c>
      <c r="CD265" s="25">
        <v>285</v>
      </c>
      <c r="CE265" s="25">
        <v>309</v>
      </c>
      <c r="CF265" s="25">
        <v>280</v>
      </c>
      <c r="CG265" s="25">
        <v>202</v>
      </c>
      <c r="CH265" s="25">
        <v>255</v>
      </c>
      <c r="CI265" s="25">
        <v>229</v>
      </c>
      <c r="CJ265" s="25">
        <v>248</v>
      </c>
      <c r="CK265" s="25">
        <v>235</v>
      </c>
      <c r="CL265" s="25">
        <v>246</v>
      </c>
      <c r="CM265" s="25">
        <v>233</v>
      </c>
      <c r="CN265" s="25">
        <v>146</v>
      </c>
      <c r="CO265" s="25">
        <v>228</v>
      </c>
      <c r="CP265" s="25">
        <v>236</v>
      </c>
    </row>
    <row r="266" spans="2:94" x14ac:dyDescent="0.2">
      <c r="B266" s="25" t="str">
        <f t="shared" si="8"/>
      </c>
      <c r="C266" s="25" t="s">
        <v>112</v>
      </c>
      <c r="D266" s="25" t="s">
        <v>4</v>
      </c>
      <c r="E266" s="25">
        <v>115</v>
      </c>
      <c r="F266" s="25">
        <v>105</v>
      </c>
      <c r="G266" s="25">
        <v>108</v>
      </c>
      <c r="H266" s="25">
        <v>87</v>
      </c>
      <c r="I266" s="25">
        <v>113</v>
      </c>
      <c r="J266" s="25">
        <v>104</v>
      </c>
      <c r="K266" s="25">
        <v>131</v>
      </c>
      <c r="L266" s="25">
        <v>116</v>
      </c>
      <c r="M266" s="25">
        <v>105</v>
      </c>
      <c r="N266" s="25">
        <v>119</v>
      </c>
      <c r="O266" s="25">
        <v>69</v>
      </c>
      <c r="P266" s="25">
        <v>100</v>
      </c>
      <c r="Q266" s="25">
        <v>151</v>
      </c>
      <c r="R266" s="25">
        <v>113</v>
      </c>
      <c r="S266" s="25">
        <v>104</v>
      </c>
      <c r="T266" s="25">
        <v>127</v>
      </c>
      <c r="U266" s="25">
        <v>102</v>
      </c>
      <c r="V266" s="25">
        <v>64</v>
      </c>
      <c r="W266" s="25">
        <v>125</v>
      </c>
      <c r="X266" s="25">
        <v>133</v>
      </c>
      <c r="Y266" s="25">
        <v>105</v>
      </c>
      <c r="Z266" s="25">
        <v>90</v>
      </c>
      <c r="AA266" s="25">
        <v>94</v>
      </c>
      <c r="AB266" s="25">
        <v>116</v>
      </c>
      <c r="AC266" s="25">
        <v>116</v>
      </c>
      <c r="AD266" s="25">
        <v>107</v>
      </c>
      <c r="AE266" s="25">
        <v>120</v>
      </c>
      <c r="AF266" s="25">
        <v>127</v>
      </c>
      <c r="AG266" s="25">
        <v>135</v>
      </c>
      <c r="AH266" s="25">
        <v>136</v>
      </c>
      <c r="AI266" s="25">
        <v>101</v>
      </c>
      <c r="AJ266" s="25">
        <v>89</v>
      </c>
      <c r="AK266" s="25">
        <v>125</v>
      </c>
      <c r="AL266" s="25">
        <v>133</v>
      </c>
      <c r="AM266" s="25">
        <v>138</v>
      </c>
      <c r="AN266" s="25">
        <v>85</v>
      </c>
      <c r="AO266" s="25">
        <v>129</v>
      </c>
      <c r="AP266" s="25">
        <v>100</v>
      </c>
      <c r="AQ266" s="25">
        <v>83</v>
      </c>
      <c r="AR266" s="25">
        <v>114</v>
      </c>
      <c r="AS266" s="25">
        <v>46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AY266" s="25">
        <v>0</v>
      </c>
      <c r="AZ266" s="25">
        <v>0</v>
      </c>
      <c r="BA266" s="25">
        <v>0</v>
      </c>
      <c r="BB266" s="25">
        <v>0</v>
      </c>
      <c r="BC266" s="25">
        <v>0</v>
      </c>
      <c r="BD266" s="25">
        <v>0</v>
      </c>
      <c r="BE266" s="25">
        <v>0</v>
      </c>
      <c r="BF266" s="25">
        <v>0</v>
      </c>
      <c r="BG266" s="25">
        <v>0</v>
      </c>
      <c r="BH266" s="25">
        <v>0</v>
      </c>
      <c r="BI266" s="25">
        <v>0</v>
      </c>
      <c r="BJ266" s="25">
        <v>0</v>
      </c>
      <c r="BK266" s="25">
        <v>0</v>
      </c>
      <c r="BL266" s="25">
        <v>1</v>
      </c>
      <c r="BM266" s="25">
        <v>0</v>
      </c>
      <c r="BN266" s="25">
        <v>0</v>
      </c>
      <c r="BO266" s="25">
        <v>0</v>
      </c>
      <c r="BP266" s="25">
        <v>0</v>
      </c>
      <c r="BQ266" s="25">
        <v>0</v>
      </c>
      <c r="BR266" s="25">
        <v>0</v>
      </c>
      <c r="BS266" s="25">
        <v>0</v>
      </c>
      <c r="BT266" s="25">
        <v>0</v>
      </c>
      <c r="BU266" s="25">
        <v>0</v>
      </c>
      <c r="BV266" s="25">
        <v>0</v>
      </c>
      <c r="BW266" s="25">
        <v>0</v>
      </c>
      <c r="BX266" s="25">
        <v>0</v>
      </c>
      <c r="BY266" s="25">
        <v>0</v>
      </c>
      <c r="BZ266" s="25">
        <v>0</v>
      </c>
      <c r="CA266" s="25">
        <v>0</v>
      </c>
      <c r="CB266" s="25">
        <v>0</v>
      </c>
      <c r="CC266" s="25">
        <v>0</v>
      </c>
      <c r="CD266" s="25">
        <v>0</v>
      </c>
      <c r="CE266" s="25">
        <v>0</v>
      </c>
      <c r="CF266" s="25">
        <v>0</v>
      </c>
      <c r="CG266" s="25">
        <v>0</v>
      </c>
      <c r="CH266" s="25">
        <v>0</v>
      </c>
      <c r="CI266" s="25">
        <v>0</v>
      </c>
      <c r="CJ266" s="25">
        <v>1</v>
      </c>
      <c r="CK266" s="25">
        <v>0</v>
      </c>
      <c r="CL266" s="25">
        <v>0</v>
      </c>
      <c r="CM266" s="25">
        <v>0</v>
      </c>
      <c r="CN266" s="25">
        <v>0</v>
      </c>
      <c r="CO266" s="25">
        <v>0</v>
      </c>
      <c r="CP266" s="25">
        <v>0</v>
      </c>
    </row>
    <row r="267" spans="2:94" x14ac:dyDescent="0.2">
      <c r="B267" s="25" t="str">
        <f t="shared" si="8"/>
      </c>
      <c r="C267" s="25" t="s">
        <v>113</v>
      </c>
      <c r="D267" s="25" t="s">
        <v>3</v>
      </c>
      <c r="E267" s="25">
        <v>14197</v>
      </c>
      <c r="F267" s="25">
        <v>13803</v>
      </c>
      <c r="G267" s="25">
        <v>13184</v>
      </c>
      <c r="H267" s="25">
        <v>13190</v>
      </c>
      <c r="I267" s="25">
        <v>14559</v>
      </c>
      <c r="J267" s="25">
        <v>14753</v>
      </c>
      <c r="K267" s="25">
        <v>14894</v>
      </c>
      <c r="L267" s="25">
        <v>14779</v>
      </c>
      <c r="M267" s="25">
        <v>14584</v>
      </c>
      <c r="N267" s="25">
        <v>12970</v>
      </c>
      <c r="O267" s="25">
        <v>13492</v>
      </c>
      <c r="P267" s="25">
        <v>14669</v>
      </c>
      <c r="Q267" s="25">
        <v>15243</v>
      </c>
      <c r="R267" s="25">
        <v>15521</v>
      </c>
      <c r="S267" s="25">
        <v>16088</v>
      </c>
      <c r="T267" s="25">
        <v>15411</v>
      </c>
      <c r="U267" s="25">
        <v>13425</v>
      </c>
      <c r="V267" s="25">
        <v>12849</v>
      </c>
      <c r="W267" s="25">
        <v>15145</v>
      </c>
      <c r="X267" s="25">
        <v>15236</v>
      </c>
      <c r="Y267" s="25">
        <v>16275</v>
      </c>
      <c r="Z267" s="25">
        <v>15402</v>
      </c>
      <c r="AA267" s="25">
        <v>15472</v>
      </c>
      <c r="AB267" s="25">
        <v>14697</v>
      </c>
      <c r="AC267" s="25">
        <v>13923</v>
      </c>
      <c r="AD267" s="25">
        <v>16342</v>
      </c>
      <c r="AE267" s="25">
        <v>14744</v>
      </c>
      <c r="AF267" s="25">
        <v>16405</v>
      </c>
      <c r="AG267" s="25">
        <v>17418</v>
      </c>
      <c r="AH267" s="25">
        <v>14428</v>
      </c>
      <c r="AI267" s="25">
        <v>12858</v>
      </c>
      <c r="AJ267" s="25">
        <v>13466</v>
      </c>
      <c r="AK267" s="25">
        <v>14997</v>
      </c>
      <c r="AL267" s="25">
        <v>15283</v>
      </c>
      <c r="AM267" s="25">
        <v>14563</v>
      </c>
      <c r="AN267" s="25">
        <v>12029</v>
      </c>
      <c r="AO267" s="25">
        <v>13671</v>
      </c>
      <c r="AP267" s="25">
        <v>13233</v>
      </c>
      <c r="AQ267" s="25">
        <v>13599</v>
      </c>
      <c r="AR267" s="25">
        <v>15640</v>
      </c>
      <c r="AS267" s="25">
        <v>15763</v>
      </c>
      <c r="AT267" s="25">
        <v>15348</v>
      </c>
      <c r="AU267" s="25">
        <v>14704</v>
      </c>
      <c r="AV267" s="25">
        <v>13909</v>
      </c>
      <c r="AW267" s="25">
        <v>12447</v>
      </c>
      <c r="AX267" s="25">
        <v>12742</v>
      </c>
      <c r="AY267" s="25">
        <v>14139</v>
      </c>
      <c r="AZ267" s="25">
        <v>13713</v>
      </c>
      <c r="BA267" s="25">
        <v>15278</v>
      </c>
      <c r="BB267" s="25">
        <v>15142</v>
      </c>
      <c r="BC267" s="25">
        <v>13279</v>
      </c>
      <c r="BD267" s="25">
        <v>13301</v>
      </c>
      <c r="BE267" s="25">
        <v>13189</v>
      </c>
      <c r="BF267" s="25">
        <v>14307</v>
      </c>
      <c r="BG267" s="25">
        <v>16239</v>
      </c>
      <c r="BH267" s="25">
        <v>15816</v>
      </c>
      <c r="BI267" s="25">
        <v>15782</v>
      </c>
      <c r="BJ267" s="25">
        <v>15091</v>
      </c>
      <c r="BK267" s="25">
        <v>12845</v>
      </c>
      <c r="BL267" s="25">
        <v>12651</v>
      </c>
      <c r="BM267" s="25">
        <v>14009</v>
      </c>
      <c r="BN267" s="25">
        <v>14112</v>
      </c>
      <c r="BO267" s="25">
        <v>14505</v>
      </c>
      <c r="BP267" s="25">
        <v>15425</v>
      </c>
      <c r="BQ267" s="25">
        <v>14785</v>
      </c>
      <c r="BR267" s="25">
        <v>14322</v>
      </c>
      <c r="BS267" s="25">
        <v>14527</v>
      </c>
      <c r="BT267" s="25">
        <v>15811</v>
      </c>
      <c r="BU267" s="25">
        <v>16278</v>
      </c>
      <c r="BV267" s="25">
        <v>16082</v>
      </c>
      <c r="BW267" s="25">
        <v>15237</v>
      </c>
      <c r="BX267" s="25">
        <v>15392</v>
      </c>
      <c r="BY267" s="25">
        <v>14036</v>
      </c>
      <c r="BZ267" s="25">
        <v>14643</v>
      </c>
      <c r="CA267" s="25">
        <v>15430</v>
      </c>
      <c r="CB267" s="25">
        <v>14931</v>
      </c>
      <c r="CC267" s="25">
        <v>15513</v>
      </c>
      <c r="CD267" s="25">
        <v>16418</v>
      </c>
      <c r="CE267" s="25">
        <v>15548</v>
      </c>
      <c r="CF267" s="25">
        <v>14659</v>
      </c>
      <c r="CG267" s="25">
        <v>15103</v>
      </c>
      <c r="CH267" s="25">
        <v>15534</v>
      </c>
      <c r="CI267" s="25">
        <v>15642</v>
      </c>
      <c r="CJ267" s="25">
        <v>16693</v>
      </c>
      <c r="CK267" s="25">
        <v>16124</v>
      </c>
      <c r="CL267" s="25">
        <v>15519</v>
      </c>
      <c r="CM267" s="25">
        <v>14853</v>
      </c>
      <c r="CN267" s="25">
        <v>15314</v>
      </c>
      <c r="CO267" s="25">
        <v>16752</v>
      </c>
      <c r="CP267" s="25">
        <v>14095</v>
      </c>
    </row>
    <row r="268" spans="2:94" x14ac:dyDescent="0.2">
      <c r="B268" s="25" t="str">
        <f t="shared" si="8"/>
      </c>
      <c r="C268" s="25" t="s">
        <v>113</v>
      </c>
      <c r="D268" s="25" t="s">
        <v>4</v>
      </c>
      <c r="E268" s="25">
        <v>5101</v>
      </c>
      <c r="F268" s="25">
        <v>4928</v>
      </c>
      <c r="G268" s="25">
        <v>4756</v>
      </c>
      <c r="H268" s="25">
        <v>4830</v>
      </c>
      <c r="I268" s="25">
        <v>5127</v>
      </c>
      <c r="J268" s="25">
        <v>5206</v>
      </c>
      <c r="K268" s="25">
        <v>5193</v>
      </c>
      <c r="L268" s="25">
        <v>5137</v>
      </c>
      <c r="M268" s="25">
        <v>5318</v>
      </c>
      <c r="N268" s="25">
        <v>4669</v>
      </c>
      <c r="O268" s="25">
        <v>4792</v>
      </c>
      <c r="P268" s="25">
        <v>5006</v>
      </c>
      <c r="Q268" s="25">
        <v>5279</v>
      </c>
      <c r="R268" s="25">
        <v>5554</v>
      </c>
      <c r="S268" s="25">
        <v>5765</v>
      </c>
      <c r="T268" s="25">
        <v>5545</v>
      </c>
      <c r="U268" s="25">
        <v>4855</v>
      </c>
      <c r="V268" s="25">
        <v>4619</v>
      </c>
      <c r="W268" s="25">
        <v>5137</v>
      </c>
      <c r="X268" s="25">
        <v>5278</v>
      </c>
      <c r="Y268" s="25">
        <v>5523</v>
      </c>
      <c r="Z268" s="25">
        <v>5363</v>
      </c>
      <c r="AA268" s="25">
        <v>5484</v>
      </c>
      <c r="AB268" s="25">
        <v>5363</v>
      </c>
      <c r="AC268" s="25">
        <v>4869</v>
      </c>
      <c r="AD268" s="25">
        <v>5647</v>
      </c>
      <c r="AE268" s="25">
        <v>5270</v>
      </c>
      <c r="AF268" s="25">
        <v>5822</v>
      </c>
      <c r="AG268" s="25">
        <v>5854</v>
      </c>
      <c r="AH268" s="25">
        <v>5274</v>
      </c>
      <c r="AI268" s="25">
        <v>4813</v>
      </c>
      <c r="AJ268" s="25">
        <v>5011</v>
      </c>
      <c r="AK268" s="25">
        <v>5353</v>
      </c>
      <c r="AL268" s="25">
        <v>5567</v>
      </c>
      <c r="AM268" s="25">
        <v>5153</v>
      </c>
      <c r="AN268" s="25">
        <v>4528</v>
      </c>
      <c r="AO268" s="25">
        <v>4875</v>
      </c>
      <c r="AP268" s="25">
        <v>4830</v>
      </c>
      <c r="AQ268" s="25">
        <v>4950</v>
      </c>
      <c r="AR268" s="25">
        <v>5323</v>
      </c>
      <c r="AS268" s="25">
        <v>5391</v>
      </c>
      <c r="AT268" s="25">
        <v>5379</v>
      </c>
      <c r="AU268" s="25">
        <v>5355</v>
      </c>
      <c r="AV268" s="25">
        <v>5075</v>
      </c>
      <c r="AW268" s="25">
        <v>4580</v>
      </c>
      <c r="AX268" s="25">
        <v>4650</v>
      </c>
      <c r="AY268" s="25">
        <v>4894</v>
      </c>
      <c r="AZ268" s="25">
        <v>4967</v>
      </c>
      <c r="BA268" s="25">
        <v>5451</v>
      </c>
      <c r="BB268" s="25">
        <v>5298</v>
      </c>
      <c r="BC268" s="25">
        <v>4449</v>
      </c>
      <c r="BD268" s="25">
        <v>4905</v>
      </c>
      <c r="BE268" s="25">
        <v>4796</v>
      </c>
      <c r="BF268" s="25">
        <v>5016</v>
      </c>
      <c r="BG268" s="25">
        <v>5491</v>
      </c>
      <c r="BH268" s="25">
        <v>5408</v>
      </c>
      <c r="BI268" s="25">
        <v>5419</v>
      </c>
      <c r="BJ268" s="25">
        <v>5066</v>
      </c>
      <c r="BK268" s="25">
        <v>4594</v>
      </c>
      <c r="BL268" s="25">
        <v>4523</v>
      </c>
      <c r="BM268" s="25">
        <v>4894</v>
      </c>
      <c r="BN268" s="25">
        <v>4952</v>
      </c>
      <c r="BO268" s="25">
        <v>4995</v>
      </c>
      <c r="BP268" s="25">
        <v>5464</v>
      </c>
      <c r="BQ268" s="25">
        <v>5315</v>
      </c>
      <c r="BR268" s="25">
        <v>5037</v>
      </c>
      <c r="BS268" s="25">
        <v>5038</v>
      </c>
      <c r="BT268" s="25">
        <v>5332</v>
      </c>
      <c r="BU268" s="25">
        <v>5570</v>
      </c>
      <c r="BV268" s="25">
        <v>5437</v>
      </c>
      <c r="BW268" s="25">
        <v>5260</v>
      </c>
      <c r="BX268" s="25">
        <v>5279</v>
      </c>
      <c r="BY268" s="25">
        <v>5075</v>
      </c>
      <c r="BZ268" s="25">
        <v>4950</v>
      </c>
      <c r="CA268" s="25">
        <v>5203</v>
      </c>
      <c r="CB268" s="25">
        <v>5051</v>
      </c>
      <c r="CC268" s="25">
        <v>5335</v>
      </c>
      <c r="CD268" s="25">
        <v>5669</v>
      </c>
      <c r="CE268" s="25">
        <v>5414</v>
      </c>
      <c r="CF268" s="25">
        <v>5108</v>
      </c>
      <c r="CG268" s="25">
        <v>5269</v>
      </c>
      <c r="CH268" s="25">
        <v>5318</v>
      </c>
      <c r="CI268" s="25">
        <v>5338</v>
      </c>
      <c r="CJ268" s="25">
        <v>5708</v>
      </c>
      <c r="CK268" s="25">
        <v>5419</v>
      </c>
      <c r="CL268" s="25">
        <v>5334</v>
      </c>
      <c r="CM268" s="25">
        <v>5165</v>
      </c>
      <c r="CN268" s="25">
        <v>5286</v>
      </c>
      <c r="CO268" s="25">
        <v>5717</v>
      </c>
      <c r="CP268" s="25">
        <v>4772</v>
      </c>
    </row>
    <row r="269" spans="2:94" x14ac:dyDescent="0.2">
      <c r="B269" s="25" t="str">
        <f t="shared" si="8"/>
      </c>
      <c r="C269" s="25" t="s">
        <v>114</v>
      </c>
      <c r="D269" s="25" t="s">
        <v>3</v>
      </c>
      <c r="E269" s="25">
        <v>57</v>
      </c>
      <c r="F269" s="25">
        <v>67</v>
      </c>
      <c r="G269" s="25">
        <v>61</v>
      </c>
      <c r="H269" s="25">
        <v>59</v>
      </c>
      <c r="I269" s="25">
        <v>71</v>
      </c>
      <c r="J269" s="25">
        <v>71</v>
      </c>
      <c r="K269" s="25">
        <v>73</v>
      </c>
      <c r="L269" s="25">
        <v>67</v>
      </c>
      <c r="M269" s="25">
        <v>66</v>
      </c>
      <c r="N269" s="25">
        <v>88</v>
      </c>
      <c r="O269" s="25">
        <v>67</v>
      </c>
      <c r="P269" s="25">
        <v>70</v>
      </c>
      <c r="Q269" s="25">
        <v>79</v>
      </c>
      <c r="R269" s="25">
        <v>75</v>
      </c>
      <c r="S269" s="25">
        <v>78</v>
      </c>
      <c r="T269" s="25">
        <v>109</v>
      </c>
      <c r="U269" s="25">
        <v>80</v>
      </c>
      <c r="V269" s="25">
        <v>80</v>
      </c>
      <c r="W269" s="25">
        <v>81</v>
      </c>
      <c r="X269" s="25">
        <v>113</v>
      </c>
      <c r="Y269" s="25">
        <v>92</v>
      </c>
      <c r="Z269" s="25">
        <v>73</v>
      </c>
      <c r="AA269" s="25">
        <v>95</v>
      </c>
      <c r="AB269" s="25">
        <v>119</v>
      </c>
      <c r="AC269" s="25">
        <v>109</v>
      </c>
      <c r="AD269" s="25">
        <v>98</v>
      </c>
      <c r="AE269" s="25">
        <v>85</v>
      </c>
      <c r="AF269" s="25">
        <v>49</v>
      </c>
      <c r="AG269" s="25">
        <v>50</v>
      </c>
      <c r="AH269" s="25">
        <v>44</v>
      </c>
      <c r="AI269" s="25">
        <v>55</v>
      </c>
      <c r="AJ269" s="25">
        <v>48</v>
      </c>
      <c r="AK269" s="25">
        <v>62</v>
      </c>
      <c r="AL269" s="25">
        <v>54</v>
      </c>
      <c r="AM269" s="25">
        <v>57</v>
      </c>
      <c r="AN269" s="25">
        <v>59</v>
      </c>
      <c r="AO269" s="25">
        <v>57</v>
      </c>
      <c r="AP269" s="25">
        <v>54</v>
      </c>
      <c r="AQ269" s="25">
        <v>61</v>
      </c>
      <c r="AR269" s="25">
        <v>76</v>
      </c>
      <c r="AS269" s="25">
        <v>63</v>
      </c>
      <c r="AT269" s="25">
        <v>75</v>
      </c>
      <c r="AU269" s="25">
        <v>63</v>
      </c>
      <c r="AV269" s="25">
        <v>59</v>
      </c>
      <c r="AW269" s="25">
        <v>64</v>
      </c>
      <c r="AX269" s="25">
        <v>70</v>
      </c>
      <c r="AY269" s="25">
        <v>76</v>
      </c>
      <c r="AZ269" s="25">
        <v>47</v>
      </c>
      <c r="BA269" s="25">
        <v>66</v>
      </c>
      <c r="BB269" s="25">
        <v>76</v>
      </c>
      <c r="BC269" s="25">
        <v>67</v>
      </c>
      <c r="BD269" s="25">
        <v>60</v>
      </c>
      <c r="BE269" s="25">
        <v>70</v>
      </c>
      <c r="BF269" s="25">
        <v>71</v>
      </c>
      <c r="BG269" s="25">
        <v>83</v>
      </c>
      <c r="BH269" s="25">
        <v>82</v>
      </c>
      <c r="BI269" s="25">
        <v>77</v>
      </c>
      <c r="BJ269" s="25">
        <v>55</v>
      </c>
      <c r="BK269" s="25">
        <v>38</v>
      </c>
      <c r="BL269" s="25">
        <v>32</v>
      </c>
      <c r="BM269" s="25">
        <v>51</v>
      </c>
      <c r="BN269" s="25">
        <v>79</v>
      </c>
      <c r="BO269" s="25">
        <v>69</v>
      </c>
      <c r="BP269" s="25">
        <v>70</v>
      </c>
      <c r="BQ269" s="25">
        <v>69</v>
      </c>
      <c r="BR269" s="25">
        <v>77</v>
      </c>
      <c r="BS269" s="25">
        <v>84</v>
      </c>
      <c r="BT269" s="25">
        <v>75</v>
      </c>
      <c r="BU269" s="25">
        <v>85</v>
      </c>
      <c r="BV269" s="25">
        <v>94</v>
      </c>
      <c r="BW269" s="25">
        <v>83</v>
      </c>
      <c r="BX269" s="25">
        <v>93</v>
      </c>
      <c r="BY269" s="25">
        <v>69</v>
      </c>
      <c r="BZ269" s="25">
        <v>90</v>
      </c>
      <c r="CA269" s="25">
        <v>71</v>
      </c>
      <c r="CB269" s="25">
        <v>91</v>
      </c>
      <c r="CC269" s="25">
        <v>68</v>
      </c>
      <c r="CD269" s="25">
        <v>86</v>
      </c>
      <c r="CE269" s="25">
        <v>70</v>
      </c>
      <c r="CF269" s="25">
        <v>94</v>
      </c>
      <c r="CG269" s="25">
        <v>84</v>
      </c>
      <c r="CH269" s="25">
        <v>88</v>
      </c>
      <c r="CI269" s="25">
        <v>71</v>
      </c>
      <c r="CJ269" s="25">
        <v>76</v>
      </c>
      <c r="CK269" s="25">
        <v>98</v>
      </c>
      <c r="CL269" s="25">
        <v>91</v>
      </c>
      <c r="CM269" s="25">
        <v>76</v>
      </c>
      <c r="CN269" s="25">
        <v>97</v>
      </c>
      <c r="CO269" s="25">
        <v>59</v>
      </c>
      <c r="CP269" s="25">
        <v>50</v>
      </c>
    </row>
    <row r="270" spans="2:94" x14ac:dyDescent="0.2">
      <c r="B270" s="25" t="str">
        <f t="shared" si="8"/>
      </c>
      <c r="C270" s="25" t="s">
        <v>114</v>
      </c>
      <c r="D270" s="25" t="s">
        <v>4</v>
      </c>
      <c r="E270" s="25">
        <v>145</v>
      </c>
      <c r="F270" s="25">
        <v>170</v>
      </c>
      <c r="G270" s="25">
        <v>162</v>
      </c>
      <c r="H270" s="25">
        <v>182</v>
      </c>
      <c r="I270" s="25">
        <v>166</v>
      </c>
      <c r="J270" s="25">
        <v>183</v>
      </c>
      <c r="K270" s="25">
        <v>204</v>
      </c>
      <c r="L270" s="25">
        <v>194</v>
      </c>
      <c r="M270" s="25">
        <v>182</v>
      </c>
      <c r="N270" s="25">
        <v>184</v>
      </c>
      <c r="O270" s="25">
        <v>204</v>
      </c>
      <c r="P270" s="25">
        <v>183</v>
      </c>
      <c r="Q270" s="25">
        <v>182</v>
      </c>
      <c r="R270" s="25">
        <v>195</v>
      </c>
      <c r="S270" s="25">
        <v>234</v>
      </c>
      <c r="T270" s="25">
        <v>260</v>
      </c>
      <c r="U270" s="25">
        <v>191</v>
      </c>
      <c r="V270" s="25">
        <v>206</v>
      </c>
      <c r="W270" s="25">
        <v>214</v>
      </c>
      <c r="X270" s="25">
        <v>258</v>
      </c>
      <c r="Y270" s="25">
        <v>271</v>
      </c>
      <c r="Z270" s="25">
        <v>182</v>
      </c>
      <c r="AA270" s="25">
        <v>245</v>
      </c>
      <c r="AB270" s="25">
        <v>273</v>
      </c>
      <c r="AC270" s="25">
        <v>228</v>
      </c>
      <c r="AD270" s="25">
        <v>258</v>
      </c>
      <c r="AE270" s="25">
        <v>216</v>
      </c>
      <c r="AF270" s="25">
        <v>117</v>
      </c>
      <c r="AG270" s="25">
        <v>152</v>
      </c>
      <c r="AH270" s="25">
        <v>161</v>
      </c>
      <c r="AI270" s="25">
        <v>157</v>
      </c>
      <c r="AJ270" s="25">
        <v>130</v>
      </c>
      <c r="AK270" s="25">
        <v>164</v>
      </c>
      <c r="AL270" s="25">
        <v>197</v>
      </c>
      <c r="AM270" s="25">
        <v>184</v>
      </c>
      <c r="AN270" s="25">
        <v>157</v>
      </c>
      <c r="AO270" s="25">
        <v>186</v>
      </c>
      <c r="AP270" s="25">
        <v>176</v>
      </c>
      <c r="AQ270" s="25">
        <v>170</v>
      </c>
      <c r="AR270" s="25">
        <v>196</v>
      </c>
      <c r="AS270" s="25">
        <v>168</v>
      </c>
      <c r="AT270" s="25">
        <v>192</v>
      </c>
      <c r="AU270" s="25">
        <v>178</v>
      </c>
      <c r="AV270" s="25">
        <v>142</v>
      </c>
      <c r="AW270" s="25">
        <v>162</v>
      </c>
      <c r="AX270" s="25">
        <v>146</v>
      </c>
      <c r="AY270" s="25">
        <v>163</v>
      </c>
      <c r="AZ270" s="25">
        <v>123</v>
      </c>
      <c r="BA270" s="25">
        <v>179</v>
      </c>
      <c r="BB270" s="25">
        <v>174</v>
      </c>
      <c r="BC270" s="25">
        <v>149</v>
      </c>
      <c r="BD270" s="25">
        <v>154</v>
      </c>
      <c r="BE270" s="25">
        <v>172</v>
      </c>
      <c r="BF270" s="25">
        <v>169</v>
      </c>
      <c r="BG270" s="25">
        <v>203</v>
      </c>
      <c r="BH270" s="25">
        <v>221</v>
      </c>
      <c r="BI270" s="25">
        <v>236</v>
      </c>
      <c r="BJ270" s="25">
        <v>145</v>
      </c>
      <c r="BK270" s="25">
        <v>115</v>
      </c>
      <c r="BL270" s="25">
        <v>134</v>
      </c>
      <c r="BM270" s="25">
        <v>154</v>
      </c>
      <c r="BN270" s="25">
        <v>188</v>
      </c>
      <c r="BO270" s="25">
        <v>205</v>
      </c>
      <c r="BP270" s="25">
        <v>212</v>
      </c>
      <c r="BQ270" s="25">
        <v>195</v>
      </c>
      <c r="BR270" s="25">
        <v>187</v>
      </c>
      <c r="BS270" s="25">
        <v>177</v>
      </c>
      <c r="BT270" s="25">
        <v>190</v>
      </c>
      <c r="BU270" s="25">
        <v>180</v>
      </c>
      <c r="BV270" s="25">
        <v>216</v>
      </c>
      <c r="BW270" s="25">
        <v>215</v>
      </c>
      <c r="BX270" s="25">
        <v>195</v>
      </c>
      <c r="BY270" s="25">
        <v>189</v>
      </c>
      <c r="BZ270" s="25">
        <v>208</v>
      </c>
      <c r="CA270" s="25">
        <v>165</v>
      </c>
      <c r="CB270" s="25">
        <v>180</v>
      </c>
      <c r="CC270" s="25">
        <v>184</v>
      </c>
      <c r="CD270" s="25">
        <v>205</v>
      </c>
      <c r="CE270" s="25">
        <v>195</v>
      </c>
      <c r="CF270" s="25">
        <v>203</v>
      </c>
      <c r="CG270" s="25">
        <v>235</v>
      </c>
      <c r="CH270" s="25">
        <v>227</v>
      </c>
      <c r="CI270" s="25">
        <v>200</v>
      </c>
      <c r="CJ270" s="25">
        <v>215</v>
      </c>
      <c r="CK270" s="25">
        <v>207</v>
      </c>
      <c r="CL270" s="25">
        <v>215</v>
      </c>
      <c r="CM270" s="25">
        <v>186</v>
      </c>
      <c r="CN270" s="25">
        <v>182</v>
      </c>
      <c r="CO270" s="25">
        <v>117</v>
      </c>
      <c r="CP270" s="25">
        <v>78</v>
      </c>
    </row>
    <row r="271" spans="2:94" x14ac:dyDescent="0.2">
      <c r="B271" s="25" t="str">
        <f t="shared" si="8"/>
      </c>
      <c r="C271" s="25" t="s">
        <v>115</v>
      </c>
      <c r="D271" s="25" t="s">
        <v>3</v>
      </c>
      <c r="E271" s="25">
        <v>892</v>
      </c>
      <c r="F271" s="25">
        <v>938</v>
      </c>
      <c r="G271" s="25">
        <v>872</v>
      </c>
      <c r="H271" s="25">
        <v>875</v>
      </c>
      <c r="I271" s="25">
        <v>943</v>
      </c>
      <c r="J271" s="25">
        <v>1008</v>
      </c>
      <c r="K271" s="25">
        <v>995</v>
      </c>
      <c r="L271" s="25">
        <v>983</v>
      </c>
      <c r="M271" s="25">
        <v>989</v>
      </c>
      <c r="N271" s="25">
        <v>817</v>
      </c>
      <c r="O271" s="25">
        <v>931</v>
      </c>
      <c r="P271" s="25">
        <v>926</v>
      </c>
      <c r="Q271" s="25">
        <v>964</v>
      </c>
      <c r="R271" s="25">
        <v>1002</v>
      </c>
      <c r="S271" s="25">
        <v>948</v>
      </c>
      <c r="T271" s="25">
        <v>1080</v>
      </c>
      <c r="U271" s="25">
        <v>887</v>
      </c>
      <c r="V271" s="25">
        <v>799</v>
      </c>
      <c r="W271" s="25">
        <v>969</v>
      </c>
      <c r="X271" s="25">
        <v>1078</v>
      </c>
      <c r="Y271" s="25">
        <v>1030</v>
      </c>
      <c r="Z271" s="25">
        <v>985</v>
      </c>
      <c r="AA271" s="25">
        <v>981</v>
      </c>
      <c r="AB271" s="25">
        <v>1037</v>
      </c>
      <c r="AC271" s="25">
        <v>920</v>
      </c>
      <c r="AD271" s="25">
        <v>1058</v>
      </c>
      <c r="AE271" s="25">
        <v>977</v>
      </c>
      <c r="AF271" s="25">
        <v>1021</v>
      </c>
      <c r="AG271" s="25">
        <v>1212</v>
      </c>
      <c r="AH271" s="25">
        <v>911</v>
      </c>
      <c r="AI271" s="25">
        <v>815</v>
      </c>
      <c r="AJ271" s="25">
        <v>814</v>
      </c>
      <c r="AK271" s="25">
        <v>950</v>
      </c>
      <c r="AL271" s="25">
        <v>958</v>
      </c>
      <c r="AM271" s="25">
        <v>852</v>
      </c>
      <c r="AN271" s="25">
        <v>776</v>
      </c>
      <c r="AO271" s="25">
        <v>873</v>
      </c>
      <c r="AP271" s="25">
        <v>852</v>
      </c>
      <c r="AQ271" s="25">
        <v>951</v>
      </c>
      <c r="AR271" s="25">
        <v>1041</v>
      </c>
      <c r="AS271" s="25">
        <v>1023</v>
      </c>
      <c r="AT271" s="25">
        <v>970</v>
      </c>
      <c r="AU271" s="25">
        <v>936</v>
      </c>
      <c r="AV271" s="25">
        <v>841</v>
      </c>
      <c r="AW271" s="25">
        <v>789</v>
      </c>
      <c r="AX271" s="25">
        <v>767</v>
      </c>
      <c r="AY271" s="25">
        <v>882</v>
      </c>
      <c r="AZ271" s="25">
        <v>848</v>
      </c>
      <c r="BA271" s="25">
        <v>925</v>
      </c>
      <c r="BB271" s="25">
        <v>953</v>
      </c>
      <c r="BC271" s="25">
        <v>853</v>
      </c>
      <c r="BD271" s="25">
        <v>836</v>
      </c>
      <c r="BE271" s="25">
        <v>760</v>
      </c>
      <c r="BF271" s="25">
        <v>896</v>
      </c>
      <c r="BG271" s="25">
        <v>1138</v>
      </c>
      <c r="BH271" s="25">
        <v>1124</v>
      </c>
      <c r="BI271" s="25">
        <v>1044</v>
      </c>
      <c r="BJ271" s="25">
        <v>916</v>
      </c>
      <c r="BK271" s="25">
        <v>822</v>
      </c>
      <c r="BL271" s="25">
        <v>793</v>
      </c>
      <c r="BM271" s="25">
        <v>912</v>
      </c>
      <c r="BN271" s="25">
        <v>890</v>
      </c>
      <c r="BO271" s="25">
        <v>978</v>
      </c>
      <c r="BP271" s="25">
        <v>1034</v>
      </c>
      <c r="BQ271" s="25">
        <v>1026</v>
      </c>
      <c r="BR271" s="25">
        <v>952</v>
      </c>
      <c r="BS271" s="25">
        <v>981</v>
      </c>
      <c r="BT271" s="25">
        <v>1030</v>
      </c>
      <c r="BU271" s="25">
        <v>1120</v>
      </c>
      <c r="BV271" s="25">
        <v>1100</v>
      </c>
      <c r="BW271" s="25">
        <v>1033</v>
      </c>
      <c r="BX271" s="25">
        <v>1020</v>
      </c>
      <c r="BY271" s="25">
        <v>921</v>
      </c>
      <c r="BZ271" s="25">
        <v>996</v>
      </c>
      <c r="CA271" s="25">
        <v>1068</v>
      </c>
      <c r="CB271" s="25">
        <v>1019</v>
      </c>
      <c r="CC271" s="25">
        <v>1000</v>
      </c>
      <c r="CD271" s="25">
        <v>1059</v>
      </c>
      <c r="CE271" s="25">
        <v>972</v>
      </c>
      <c r="CF271" s="25">
        <v>946</v>
      </c>
      <c r="CG271" s="25">
        <v>988</v>
      </c>
      <c r="CH271" s="25">
        <v>1053</v>
      </c>
      <c r="CI271" s="25">
        <v>1034</v>
      </c>
      <c r="CJ271" s="25">
        <v>1058</v>
      </c>
      <c r="CK271" s="25">
        <v>1065</v>
      </c>
      <c r="CL271" s="25">
        <v>968</v>
      </c>
      <c r="CM271" s="25">
        <v>941</v>
      </c>
      <c r="CN271" s="25">
        <v>1025</v>
      </c>
      <c r="CO271" s="25">
        <v>1123</v>
      </c>
      <c r="CP271" s="25">
        <v>987</v>
      </c>
    </row>
    <row r="272" spans="2:94" x14ac:dyDescent="0.2">
      <c r="B272" s="25" t="str">
        <f t="shared" si="8"/>
      </c>
      <c r="C272" s="25" t="s">
        <v>115</v>
      </c>
      <c r="D272" s="25" t="s">
        <v>4</v>
      </c>
      <c r="E272" s="25">
        <v>225</v>
      </c>
      <c r="F272" s="25">
        <v>195</v>
      </c>
      <c r="G272" s="25">
        <v>211</v>
      </c>
      <c r="H272" s="25">
        <v>197</v>
      </c>
      <c r="I272" s="25">
        <v>228</v>
      </c>
      <c r="J272" s="25">
        <v>207</v>
      </c>
      <c r="K272" s="25">
        <v>222</v>
      </c>
      <c r="L272" s="25">
        <v>245</v>
      </c>
      <c r="M272" s="25">
        <v>247</v>
      </c>
      <c r="N272" s="25">
        <v>202</v>
      </c>
      <c r="O272" s="25">
        <v>213</v>
      </c>
      <c r="P272" s="25">
        <v>212</v>
      </c>
      <c r="Q272" s="25">
        <v>233</v>
      </c>
      <c r="R272" s="25">
        <v>274</v>
      </c>
      <c r="S272" s="25">
        <v>235</v>
      </c>
      <c r="T272" s="25">
        <v>236</v>
      </c>
      <c r="U272" s="25">
        <v>208</v>
      </c>
      <c r="V272" s="25">
        <v>237</v>
      </c>
      <c r="W272" s="25">
        <v>232</v>
      </c>
      <c r="X272" s="25">
        <v>239</v>
      </c>
      <c r="Y272" s="25">
        <v>230</v>
      </c>
      <c r="Z272" s="25">
        <v>258</v>
      </c>
      <c r="AA272" s="25">
        <v>208</v>
      </c>
      <c r="AB272" s="25">
        <v>242</v>
      </c>
      <c r="AC272" s="25">
        <v>223</v>
      </c>
      <c r="AD272" s="25">
        <v>261</v>
      </c>
      <c r="AE272" s="25">
        <v>264</v>
      </c>
      <c r="AF272" s="25">
        <v>221</v>
      </c>
      <c r="AG272" s="25">
        <v>257</v>
      </c>
      <c r="AH272" s="25">
        <v>234</v>
      </c>
      <c r="AI272" s="25">
        <v>204</v>
      </c>
      <c r="AJ272" s="25">
        <v>227</v>
      </c>
      <c r="AK272" s="25">
        <v>248</v>
      </c>
      <c r="AL272" s="25">
        <v>249</v>
      </c>
      <c r="AM272" s="25">
        <v>242</v>
      </c>
      <c r="AN272" s="25">
        <v>193</v>
      </c>
      <c r="AO272" s="25">
        <v>212</v>
      </c>
      <c r="AP272" s="25">
        <v>190</v>
      </c>
      <c r="AQ272" s="25">
        <v>213</v>
      </c>
      <c r="AR272" s="25">
        <v>227</v>
      </c>
      <c r="AS272" s="25">
        <v>234</v>
      </c>
      <c r="AT272" s="25">
        <v>221</v>
      </c>
      <c r="AU272" s="25">
        <v>235</v>
      </c>
      <c r="AV272" s="25">
        <v>196</v>
      </c>
      <c r="AW272" s="25">
        <v>182</v>
      </c>
      <c r="AX272" s="25">
        <v>193</v>
      </c>
      <c r="AY272" s="25">
        <v>206</v>
      </c>
      <c r="AZ272" s="25">
        <v>228</v>
      </c>
      <c r="BA272" s="25">
        <v>236</v>
      </c>
      <c r="BB272" s="25">
        <v>247</v>
      </c>
      <c r="BC272" s="25">
        <v>223</v>
      </c>
      <c r="BD272" s="25">
        <v>210</v>
      </c>
      <c r="BE272" s="25">
        <v>201</v>
      </c>
      <c r="BF272" s="25">
        <v>199</v>
      </c>
      <c r="BG272" s="25">
        <v>262</v>
      </c>
      <c r="BH272" s="25">
        <v>224</v>
      </c>
      <c r="BI272" s="25">
        <v>248</v>
      </c>
      <c r="BJ272" s="25">
        <v>239</v>
      </c>
      <c r="BK272" s="25">
        <v>190</v>
      </c>
      <c r="BL272" s="25">
        <v>208</v>
      </c>
      <c r="BM272" s="25">
        <v>213</v>
      </c>
      <c r="BN272" s="25">
        <v>201</v>
      </c>
      <c r="BO272" s="25">
        <v>202</v>
      </c>
      <c r="BP272" s="25">
        <v>231</v>
      </c>
      <c r="BQ272" s="25">
        <v>230</v>
      </c>
      <c r="BR272" s="25">
        <v>194</v>
      </c>
      <c r="BS272" s="25">
        <v>220</v>
      </c>
      <c r="BT272" s="25">
        <v>242</v>
      </c>
      <c r="BU272" s="25">
        <v>231</v>
      </c>
      <c r="BV272" s="25">
        <v>260</v>
      </c>
      <c r="BW272" s="25">
        <v>227</v>
      </c>
      <c r="BX272" s="25">
        <v>232</v>
      </c>
      <c r="BY272" s="25">
        <v>215</v>
      </c>
      <c r="BZ272" s="25">
        <v>246</v>
      </c>
      <c r="CA272" s="25">
        <v>225</v>
      </c>
      <c r="CB272" s="25">
        <v>231</v>
      </c>
      <c r="CC272" s="25">
        <v>186</v>
      </c>
      <c r="CD272" s="25">
        <v>229</v>
      </c>
      <c r="CE272" s="25">
        <v>219</v>
      </c>
      <c r="CF272" s="25">
        <v>230</v>
      </c>
      <c r="CG272" s="25">
        <v>217</v>
      </c>
      <c r="CH272" s="25">
        <v>233</v>
      </c>
      <c r="CI272" s="25">
        <v>214</v>
      </c>
      <c r="CJ272" s="25">
        <v>240</v>
      </c>
      <c r="CK272" s="25">
        <v>217</v>
      </c>
      <c r="CL272" s="25">
        <v>226</v>
      </c>
      <c r="CM272" s="25">
        <v>205</v>
      </c>
      <c r="CN272" s="25">
        <v>235</v>
      </c>
      <c r="CO272" s="25">
        <v>242</v>
      </c>
      <c r="CP272" s="25">
        <v>198</v>
      </c>
    </row>
    <row r="273" spans="2:94" x14ac:dyDescent="0.2">
      <c r="B273" s="25" t="str">
        <f t="shared" si="8"/>
      </c>
      <c r="C273" s="25" t="s">
        <v>116</v>
      </c>
      <c r="D273" s="25" t="s">
        <v>3</v>
      </c>
      <c r="E273" s="25">
        <v>6094</v>
      </c>
      <c r="F273" s="25">
        <v>5980</v>
      </c>
      <c r="G273" s="25">
        <v>5716</v>
      </c>
      <c r="H273" s="25">
        <v>5848</v>
      </c>
      <c r="I273" s="25">
        <v>6311</v>
      </c>
      <c r="J273" s="25">
        <v>6238</v>
      </c>
      <c r="K273" s="25">
        <v>6336</v>
      </c>
      <c r="L273" s="25">
        <v>6284</v>
      </c>
      <c r="M273" s="25">
        <v>6296</v>
      </c>
      <c r="N273" s="25">
        <v>5620</v>
      </c>
      <c r="O273" s="25">
        <v>5897</v>
      </c>
      <c r="P273" s="25">
        <v>6284</v>
      </c>
      <c r="Q273" s="25">
        <v>6547</v>
      </c>
      <c r="R273" s="25">
        <v>6764</v>
      </c>
      <c r="S273" s="25">
        <v>6845</v>
      </c>
      <c r="T273" s="25">
        <v>6625</v>
      </c>
      <c r="U273" s="25">
        <v>5730</v>
      </c>
      <c r="V273" s="25">
        <v>5604</v>
      </c>
      <c r="W273" s="25">
        <v>6508</v>
      </c>
      <c r="X273" s="25">
        <v>6616</v>
      </c>
      <c r="Y273" s="25">
        <v>6917</v>
      </c>
      <c r="Z273" s="25">
        <v>6705</v>
      </c>
      <c r="AA273" s="25">
        <v>6519</v>
      </c>
      <c r="AB273" s="25">
        <v>6414</v>
      </c>
      <c r="AC273" s="25">
        <v>6060</v>
      </c>
      <c r="AD273" s="25">
        <v>7014</v>
      </c>
      <c r="AE273" s="25">
        <v>6323</v>
      </c>
      <c r="AF273" s="25">
        <v>7001</v>
      </c>
      <c r="AG273" s="25">
        <v>7207</v>
      </c>
      <c r="AH273" s="25">
        <v>5984</v>
      </c>
      <c r="AI273" s="25">
        <v>5279</v>
      </c>
      <c r="AJ273" s="25">
        <v>5632</v>
      </c>
      <c r="AK273" s="25">
        <v>6268</v>
      </c>
      <c r="AL273" s="25">
        <v>6322</v>
      </c>
      <c r="AM273" s="25">
        <v>6115</v>
      </c>
      <c r="AN273" s="25">
        <v>5105</v>
      </c>
      <c r="AO273" s="25">
        <v>5616</v>
      </c>
      <c r="AP273" s="25">
        <v>5572</v>
      </c>
      <c r="AQ273" s="25">
        <v>5827</v>
      </c>
      <c r="AR273" s="25">
        <v>6717</v>
      </c>
      <c r="AS273" s="25">
        <v>6621</v>
      </c>
      <c r="AT273" s="25">
        <v>6531</v>
      </c>
      <c r="AU273" s="25">
        <v>6052</v>
      </c>
      <c r="AV273" s="25">
        <v>5851</v>
      </c>
      <c r="AW273" s="25">
        <v>5178</v>
      </c>
      <c r="AX273" s="25">
        <v>5393</v>
      </c>
      <c r="AY273" s="25">
        <v>5846</v>
      </c>
      <c r="AZ273" s="25">
        <v>5640</v>
      </c>
      <c r="BA273" s="25">
        <v>6481</v>
      </c>
      <c r="BB273" s="25">
        <v>6359</v>
      </c>
      <c r="BC273" s="25">
        <v>5589</v>
      </c>
      <c r="BD273" s="25">
        <v>5614</v>
      </c>
      <c r="BE273" s="25">
        <v>5546</v>
      </c>
      <c r="BF273" s="25">
        <v>6003</v>
      </c>
      <c r="BG273" s="25">
        <v>6848</v>
      </c>
      <c r="BH273" s="25">
        <v>6604</v>
      </c>
      <c r="BI273" s="25">
        <v>6612</v>
      </c>
      <c r="BJ273" s="25">
        <v>6316</v>
      </c>
      <c r="BK273" s="25">
        <v>5408</v>
      </c>
      <c r="BL273" s="25">
        <v>5477</v>
      </c>
      <c r="BM273" s="25">
        <v>5747</v>
      </c>
      <c r="BN273" s="25">
        <v>5861</v>
      </c>
      <c r="BO273" s="25">
        <v>6166</v>
      </c>
      <c r="BP273" s="25">
        <v>6575</v>
      </c>
      <c r="BQ273" s="25">
        <v>6231</v>
      </c>
      <c r="BR273" s="25">
        <v>6062</v>
      </c>
      <c r="BS273" s="25">
        <v>6259</v>
      </c>
      <c r="BT273" s="25">
        <v>6773</v>
      </c>
      <c r="BU273" s="25">
        <v>7038</v>
      </c>
      <c r="BV273" s="25">
        <v>6756</v>
      </c>
      <c r="BW273" s="25">
        <v>6593</v>
      </c>
      <c r="BX273" s="25">
        <v>6601</v>
      </c>
      <c r="BY273" s="25">
        <v>5962</v>
      </c>
      <c r="BZ273" s="25">
        <v>6498</v>
      </c>
      <c r="CA273" s="25">
        <v>6704</v>
      </c>
      <c r="CB273" s="25">
        <v>6288</v>
      </c>
      <c r="CC273" s="25">
        <v>6522</v>
      </c>
      <c r="CD273" s="25">
        <v>6927</v>
      </c>
      <c r="CE273" s="25">
        <v>6514</v>
      </c>
      <c r="CF273" s="25">
        <v>6181</v>
      </c>
      <c r="CG273" s="25">
        <v>6592</v>
      </c>
      <c r="CH273" s="25">
        <v>6635</v>
      </c>
      <c r="CI273" s="25">
        <v>6588</v>
      </c>
      <c r="CJ273" s="25">
        <v>7176</v>
      </c>
      <c r="CK273" s="25">
        <v>6766</v>
      </c>
      <c r="CL273" s="25">
        <v>6542</v>
      </c>
      <c r="CM273" s="25">
        <v>6171</v>
      </c>
      <c r="CN273" s="25">
        <v>6644</v>
      </c>
      <c r="CO273" s="25">
        <v>7337</v>
      </c>
      <c r="CP273" s="25">
        <v>5747</v>
      </c>
    </row>
    <row r="274" spans="2:94" x14ac:dyDescent="0.2">
      <c r="B274" s="25" t="str">
        <f t="shared" si="8"/>
      </c>
      <c r="C274" s="25" t="s">
        <v>116</v>
      </c>
      <c r="D274" s="25" t="s">
        <v>4</v>
      </c>
      <c r="E274" s="25">
        <v>2686</v>
      </c>
      <c r="F274" s="25">
        <v>2623</v>
      </c>
      <c r="G274" s="25">
        <v>2519</v>
      </c>
      <c r="H274" s="25">
        <v>2620</v>
      </c>
      <c r="I274" s="25">
        <v>2642</v>
      </c>
      <c r="J274" s="25">
        <v>2699</v>
      </c>
      <c r="K274" s="25">
        <v>2755</v>
      </c>
      <c r="L274" s="25">
        <v>2737</v>
      </c>
      <c r="M274" s="25">
        <v>2793</v>
      </c>
      <c r="N274" s="25">
        <v>2418</v>
      </c>
      <c r="O274" s="25">
        <v>2556</v>
      </c>
      <c r="P274" s="25">
        <v>2675</v>
      </c>
      <c r="Q274" s="25">
        <v>2793</v>
      </c>
      <c r="R274" s="25">
        <v>3007</v>
      </c>
      <c r="S274" s="25">
        <v>2942</v>
      </c>
      <c r="T274" s="25">
        <v>2931</v>
      </c>
      <c r="U274" s="25">
        <v>2588</v>
      </c>
      <c r="V274" s="25">
        <v>2488</v>
      </c>
      <c r="W274" s="25">
        <v>2672</v>
      </c>
      <c r="X274" s="25">
        <v>2762</v>
      </c>
      <c r="Y274" s="25">
        <v>2882</v>
      </c>
      <c r="Z274" s="25">
        <v>2802</v>
      </c>
      <c r="AA274" s="25">
        <v>2820</v>
      </c>
      <c r="AB274" s="25">
        <v>2855</v>
      </c>
      <c r="AC274" s="25">
        <v>2534</v>
      </c>
      <c r="AD274" s="25">
        <v>2908</v>
      </c>
      <c r="AE274" s="25">
        <v>2745</v>
      </c>
      <c r="AF274" s="25">
        <v>3043</v>
      </c>
      <c r="AG274" s="25">
        <v>2930</v>
      </c>
      <c r="AH274" s="25">
        <v>2796</v>
      </c>
      <c r="AI274" s="25">
        <v>2545</v>
      </c>
      <c r="AJ274" s="25">
        <v>2579</v>
      </c>
      <c r="AK274" s="25">
        <v>2733</v>
      </c>
      <c r="AL274" s="25">
        <v>2790</v>
      </c>
      <c r="AM274" s="25">
        <v>2609</v>
      </c>
      <c r="AN274" s="25">
        <v>2271</v>
      </c>
      <c r="AO274" s="25">
        <v>2478</v>
      </c>
      <c r="AP274" s="25">
        <v>2425</v>
      </c>
      <c r="AQ274" s="25">
        <v>2591</v>
      </c>
      <c r="AR274" s="25">
        <v>2756</v>
      </c>
      <c r="AS274" s="25">
        <v>2847</v>
      </c>
      <c r="AT274" s="25">
        <v>2752</v>
      </c>
      <c r="AU274" s="25">
        <v>2762</v>
      </c>
      <c r="AV274" s="25">
        <v>2605</v>
      </c>
      <c r="AW274" s="25">
        <v>2322</v>
      </c>
      <c r="AX274" s="25">
        <v>2391</v>
      </c>
      <c r="AY274" s="25">
        <v>2527</v>
      </c>
      <c r="AZ274" s="25">
        <v>2545</v>
      </c>
      <c r="BA274" s="25">
        <v>2824</v>
      </c>
      <c r="BB274" s="25">
        <v>2779</v>
      </c>
      <c r="BC274" s="25">
        <v>2302</v>
      </c>
      <c r="BD274" s="25">
        <v>2522</v>
      </c>
      <c r="BE274" s="25">
        <v>2482</v>
      </c>
      <c r="BF274" s="25">
        <v>2623</v>
      </c>
      <c r="BG274" s="25">
        <v>2864</v>
      </c>
      <c r="BH274" s="25">
        <v>2716</v>
      </c>
      <c r="BI274" s="25">
        <v>2765</v>
      </c>
      <c r="BJ274" s="25">
        <v>2614</v>
      </c>
      <c r="BK274" s="25">
        <v>2386</v>
      </c>
      <c r="BL274" s="25">
        <v>2341</v>
      </c>
      <c r="BM274" s="25">
        <v>2497</v>
      </c>
      <c r="BN274" s="25">
        <v>2536</v>
      </c>
      <c r="BO274" s="25">
        <v>2497</v>
      </c>
      <c r="BP274" s="25">
        <v>2892</v>
      </c>
      <c r="BQ274" s="25">
        <v>2699</v>
      </c>
      <c r="BR274" s="25">
        <v>2632</v>
      </c>
      <c r="BS274" s="25">
        <v>2633</v>
      </c>
      <c r="BT274" s="25">
        <v>2762</v>
      </c>
      <c r="BU274" s="25">
        <v>2830</v>
      </c>
      <c r="BV274" s="25">
        <v>2841</v>
      </c>
      <c r="BW274" s="25">
        <v>2665</v>
      </c>
      <c r="BX274" s="25">
        <v>2703</v>
      </c>
      <c r="BY274" s="25">
        <v>2683</v>
      </c>
      <c r="BZ274" s="25">
        <v>2611</v>
      </c>
      <c r="CA274" s="25">
        <v>2697</v>
      </c>
      <c r="CB274" s="25">
        <v>2581</v>
      </c>
      <c r="CC274" s="25">
        <v>2690</v>
      </c>
      <c r="CD274" s="25">
        <v>2985</v>
      </c>
      <c r="CE274" s="25">
        <v>2697</v>
      </c>
      <c r="CF274" s="25">
        <v>2600</v>
      </c>
      <c r="CG274" s="25">
        <v>2694</v>
      </c>
      <c r="CH274" s="25">
        <v>2774</v>
      </c>
      <c r="CI274" s="25">
        <v>2730</v>
      </c>
      <c r="CJ274" s="25">
        <v>2995</v>
      </c>
      <c r="CK274" s="25">
        <v>2751</v>
      </c>
      <c r="CL274" s="25">
        <v>2753</v>
      </c>
      <c r="CM274" s="25">
        <v>2649</v>
      </c>
      <c r="CN274" s="25">
        <v>2712</v>
      </c>
      <c r="CO274" s="25">
        <v>2886</v>
      </c>
      <c r="CP274" s="25">
        <v>2432</v>
      </c>
    </row>
    <row r="275" spans="2:94" x14ac:dyDescent="0.2">
      <c r="B275" s="25" t="str">
        <f t="shared" si="8"/>
      </c>
      <c r="C275" s="25" t="s">
        <v>117</v>
      </c>
      <c r="D275" s="25" t="s">
        <v>3</v>
      </c>
      <c r="E275" s="25">
        <v>5927</v>
      </c>
      <c r="F275" s="25">
        <v>7047</v>
      </c>
      <c r="G275" s="25">
        <v>5993</v>
      </c>
      <c r="H275" s="25">
        <v>5691</v>
      </c>
      <c r="I275" s="25">
        <v>6838</v>
      </c>
      <c r="J275" s="25">
        <v>7143</v>
      </c>
      <c r="K275" s="25">
        <v>7361</v>
      </c>
      <c r="L275" s="25">
        <v>7379</v>
      </c>
      <c r="M275" s="25">
        <v>7621</v>
      </c>
      <c r="N275" s="25">
        <v>5936</v>
      </c>
      <c r="O275" s="25">
        <v>5731</v>
      </c>
      <c r="P275" s="25">
        <v>6926</v>
      </c>
      <c r="Q275" s="25">
        <v>7751</v>
      </c>
      <c r="R275" s="25">
        <v>8066</v>
      </c>
      <c r="S275" s="25">
        <v>9248</v>
      </c>
      <c r="T275" s="25">
        <v>9236</v>
      </c>
      <c r="U275" s="25">
        <v>6715</v>
      </c>
      <c r="V275" s="25">
        <v>6154</v>
      </c>
      <c r="W275" s="25">
        <v>8218</v>
      </c>
      <c r="X275" s="25">
        <v>9181</v>
      </c>
      <c r="Y275" s="25">
        <v>9482</v>
      </c>
      <c r="Z275" s="25">
        <v>8202</v>
      </c>
      <c r="AA275" s="25">
        <v>9622</v>
      </c>
      <c r="AB275" s="25">
        <v>8419</v>
      </c>
      <c r="AC275" s="25">
        <v>8469</v>
      </c>
      <c r="AD275" s="25">
        <v>9555</v>
      </c>
      <c r="AE275" s="25">
        <v>9106</v>
      </c>
      <c r="AF275" s="25">
        <v>5774</v>
      </c>
      <c r="AG275" s="25">
        <v>5334</v>
      </c>
      <c r="AH275" s="25">
        <v>5804</v>
      </c>
      <c r="AI275" s="25">
        <v>4951</v>
      </c>
      <c r="AJ275" s="25">
        <v>5452</v>
      </c>
      <c r="AK275" s="25">
        <v>6963</v>
      </c>
      <c r="AL275" s="25">
        <v>7095</v>
      </c>
      <c r="AM275" s="25">
        <v>6986</v>
      </c>
      <c r="AN275" s="25">
        <v>5442</v>
      </c>
      <c r="AO275" s="25">
        <v>6494</v>
      </c>
      <c r="AP275" s="25">
        <v>5703</v>
      </c>
      <c r="AQ275" s="25">
        <v>5673</v>
      </c>
      <c r="AR275" s="25">
        <v>6915</v>
      </c>
      <c r="AS275" s="25">
        <v>6930</v>
      </c>
      <c r="AT275" s="25">
        <v>7230</v>
      </c>
      <c r="AU275" s="25">
        <v>7301</v>
      </c>
      <c r="AV275" s="25">
        <v>7154</v>
      </c>
      <c r="AW275" s="25">
        <v>5469</v>
      </c>
      <c r="AX275" s="25">
        <v>5460</v>
      </c>
      <c r="AY275" s="25">
        <v>6679</v>
      </c>
      <c r="AZ275" s="25">
        <v>6005</v>
      </c>
      <c r="BA275" s="25">
        <v>7691</v>
      </c>
      <c r="BB275" s="25">
        <v>7678</v>
      </c>
      <c r="BC275" s="25">
        <v>7089</v>
      </c>
      <c r="BD275" s="25">
        <v>6370</v>
      </c>
      <c r="BE275" s="25">
        <v>6289</v>
      </c>
      <c r="BF275" s="25">
        <v>7356</v>
      </c>
      <c r="BG275" s="25">
        <v>8226</v>
      </c>
      <c r="BH275" s="25">
        <v>8791</v>
      </c>
      <c r="BI275" s="25">
        <v>9491</v>
      </c>
      <c r="BJ275" s="25">
        <v>5288</v>
      </c>
      <c r="BK275" s="25">
        <v>3713</v>
      </c>
      <c r="BL275" s="25">
        <v>4224</v>
      </c>
      <c r="BM275" s="25">
        <v>5610</v>
      </c>
      <c r="BN275" s="25">
        <v>6970</v>
      </c>
      <c r="BO275" s="25">
        <v>8521</v>
      </c>
      <c r="BP275" s="25">
        <v>9379</v>
      </c>
      <c r="BQ275" s="25">
        <v>8868</v>
      </c>
      <c r="BR275" s="25">
        <v>7279</v>
      </c>
      <c r="BS275" s="25">
        <v>7307</v>
      </c>
      <c r="BT275" s="25">
        <v>8063</v>
      </c>
      <c r="BU275" s="25">
        <v>8226</v>
      </c>
      <c r="BV275" s="25">
        <v>8863</v>
      </c>
      <c r="BW275" s="25">
        <v>8433</v>
      </c>
      <c r="BX275" s="25">
        <v>8749</v>
      </c>
      <c r="BY275" s="25">
        <v>6952</v>
      </c>
      <c r="BZ275" s="25">
        <v>7272</v>
      </c>
      <c r="CA275" s="25">
        <v>8130</v>
      </c>
      <c r="CB275" s="25">
        <v>8155</v>
      </c>
      <c r="CC275" s="25">
        <v>8947</v>
      </c>
      <c r="CD275" s="25">
        <v>9314</v>
      </c>
      <c r="CE275" s="25">
        <v>8899</v>
      </c>
      <c r="CF275" s="25">
        <v>7666</v>
      </c>
      <c r="CG275" s="25">
        <v>7664</v>
      </c>
      <c r="CH275" s="25">
        <v>8514</v>
      </c>
      <c r="CI275" s="25">
        <v>8674</v>
      </c>
      <c r="CJ275" s="25">
        <v>9357</v>
      </c>
      <c r="CK275" s="25">
        <v>9898</v>
      </c>
      <c r="CL275" s="25">
        <v>9793</v>
      </c>
      <c r="CM275" s="25">
        <v>8052</v>
      </c>
      <c r="CN275" s="25">
        <v>8541</v>
      </c>
      <c r="CO275" s="25">
        <v>5161</v>
      </c>
      <c r="CP275" s="25">
        <v>4082</v>
      </c>
    </row>
    <row r="276" spans="2:94" x14ac:dyDescent="0.2">
      <c r="B276" s="25" t="str">
        <f t="shared" si="8"/>
      </c>
      <c r="C276" s="25" t="s">
        <v>117</v>
      </c>
      <c r="D276" s="25" t="s">
        <v>4</v>
      </c>
      <c r="E276" s="25">
        <v>1899</v>
      </c>
      <c r="F276" s="25">
        <v>2309</v>
      </c>
      <c r="G276" s="25">
        <v>1990</v>
      </c>
      <c r="H276" s="25">
        <v>1800</v>
      </c>
      <c r="I276" s="25">
        <v>2144</v>
      </c>
      <c r="J276" s="25">
        <v>2223</v>
      </c>
      <c r="K276" s="25">
        <v>2336</v>
      </c>
      <c r="L276" s="25">
        <v>2314</v>
      </c>
      <c r="M276" s="25">
        <v>2420</v>
      </c>
      <c r="N276" s="25">
        <v>1845</v>
      </c>
      <c r="O276" s="25">
        <v>1839</v>
      </c>
      <c r="P276" s="25">
        <v>2076</v>
      </c>
      <c r="Q276" s="25">
        <v>2298</v>
      </c>
      <c r="R276" s="25">
        <v>2454</v>
      </c>
      <c r="S276" s="25">
        <v>2784</v>
      </c>
      <c r="T276" s="25">
        <v>2781</v>
      </c>
      <c r="U276" s="25">
        <v>2012</v>
      </c>
      <c r="V276" s="25">
        <v>1918</v>
      </c>
      <c r="W276" s="25">
        <v>2241</v>
      </c>
      <c r="X276" s="25">
        <v>2626</v>
      </c>
      <c r="Y276" s="25">
        <v>2743</v>
      </c>
      <c r="Z276" s="25">
        <v>2514</v>
      </c>
      <c r="AA276" s="25">
        <v>2996</v>
      </c>
      <c r="AB276" s="25">
        <v>2597</v>
      </c>
      <c r="AC276" s="25">
        <v>2395</v>
      </c>
      <c r="AD276" s="25">
        <v>2881</v>
      </c>
      <c r="AE276" s="25">
        <v>2702</v>
      </c>
      <c r="AF276" s="25">
        <v>1730</v>
      </c>
      <c r="AG276" s="25">
        <v>1576</v>
      </c>
      <c r="AH276" s="25">
        <v>1809</v>
      </c>
      <c r="AI276" s="25">
        <v>1582</v>
      </c>
      <c r="AJ276" s="25">
        <v>1817</v>
      </c>
      <c r="AK276" s="25">
        <v>2226</v>
      </c>
      <c r="AL276" s="25">
        <v>2164</v>
      </c>
      <c r="AM276" s="25">
        <v>2198</v>
      </c>
      <c r="AN276" s="25">
        <v>1782</v>
      </c>
      <c r="AO276" s="25">
        <v>2081</v>
      </c>
      <c r="AP276" s="25">
        <v>1745</v>
      </c>
      <c r="AQ276" s="25">
        <v>1856</v>
      </c>
      <c r="AR276" s="25">
        <v>2151</v>
      </c>
      <c r="AS276" s="25">
        <v>2080</v>
      </c>
      <c r="AT276" s="25">
        <v>2143</v>
      </c>
      <c r="AU276" s="25">
        <v>2311</v>
      </c>
      <c r="AV276" s="25">
        <v>2230</v>
      </c>
      <c r="AW276" s="25">
        <v>1721</v>
      </c>
      <c r="AX276" s="25">
        <v>1646</v>
      </c>
      <c r="AY276" s="25">
        <v>1966</v>
      </c>
      <c r="AZ276" s="25">
        <v>1745</v>
      </c>
      <c r="BA276" s="25">
        <v>2193</v>
      </c>
      <c r="BB276" s="25">
        <v>2178</v>
      </c>
      <c r="BC276" s="25">
        <v>2081</v>
      </c>
      <c r="BD276" s="25">
        <v>1758</v>
      </c>
      <c r="BE276" s="25">
        <v>1802</v>
      </c>
      <c r="BF276" s="25">
        <v>2040</v>
      </c>
      <c r="BG276" s="25">
        <v>2288</v>
      </c>
      <c r="BH276" s="25">
        <v>2588</v>
      </c>
      <c r="BI276" s="25">
        <v>2802</v>
      </c>
      <c r="BJ276" s="25">
        <v>1520</v>
      </c>
      <c r="BK276" s="25">
        <v>1037</v>
      </c>
      <c r="BL276" s="25">
        <v>1252</v>
      </c>
      <c r="BM276" s="25">
        <v>1606</v>
      </c>
      <c r="BN276" s="25">
        <v>2092</v>
      </c>
      <c r="BO276" s="25">
        <v>2534</v>
      </c>
      <c r="BP276" s="25">
        <v>2939</v>
      </c>
      <c r="BQ276" s="25">
        <v>2805</v>
      </c>
      <c r="BR276" s="25">
        <v>2187</v>
      </c>
      <c r="BS276" s="25">
        <v>2118</v>
      </c>
      <c r="BT276" s="25">
        <v>2275</v>
      </c>
      <c r="BU276" s="25">
        <v>2434</v>
      </c>
      <c r="BV276" s="25">
        <v>2581</v>
      </c>
      <c r="BW276" s="25">
        <v>2541</v>
      </c>
      <c r="BX276" s="25">
        <v>2563</v>
      </c>
      <c r="BY276" s="25">
        <v>2122</v>
      </c>
      <c r="BZ276" s="25">
        <v>2123</v>
      </c>
      <c r="CA276" s="25">
        <v>2258</v>
      </c>
      <c r="CB276" s="25">
        <v>2233</v>
      </c>
      <c r="CC276" s="25">
        <v>2623</v>
      </c>
      <c r="CD276" s="25">
        <v>2701</v>
      </c>
      <c r="CE276" s="25">
        <v>2708</v>
      </c>
      <c r="CF276" s="25">
        <v>2229</v>
      </c>
      <c r="CG276" s="25">
        <v>2217</v>
      </c>
      <c r="CH276" s="25">
        <v>2435</v>
      </c>
      <c r="CI276" s="25">
        <v>2410</v>
      </c>
      <c r="CJ276" s="25">
        <v>2657</v>
      </c>
      <c r="CK276" s="25">
        <v>2793</v>
      </c>
      <c r="CL276" s="25">
        <v>2808</v>
      </c>
      <c r="CM276" s="25">
        <v>2408</v>
      </c>
      <c r="CN276" s="25">
        <v>2428</v>
      </c>
      <c r="CO276" s="25">
        <v>1401</v>
      </c>
      <c r="CP276" s="25">
        <v>1061</v>
      </c>
    </row>
    <row r="277" spans="2:94" x14ac:dyDescent="0.2">
      <c r="B277" s="25" t="str">
        <f t="shared" si="8"/>
      </c>
      <c r="C277" s="25" t="s">
        <v>118</v>
      </c>
      <c r="D277" s="25" t="s">
        <v>3</v>
      </c>
      <c r="E277" s="25">
        <v>1968</v>
      </c>
      <c r="F277" s="25">
        <v>2362</v>
      </c>
      <c r="G277" s="25">
        <v>1929</v>
      </c>
      <c r="H277" s="25">
        <v>1898</v>
      </c>
      <c r="I277" s="25">
        <v>2184</v>
      </c>
      <c r="J277" s="25">
        <v>2379</v>
      </c>
      <c r="K277" s="25">
        <v>2370</v>
      </c>
      <c r="L277" s="25">
        <v>2346</v>
      </c>
      <c r="M277" s="25">
        <v>2435</v>
      </c>
      <c r="N277" s="25">
        <v>1895</v>
      </c>
      <c r="O277" s="25">
        <v>1796</v>
      </c>
      <c r="P277" s="25">
        <v>2167</v>
      </c>
      <c r="Q277" s="25">
        <v>2526</v>
      </c>
      <c r="R277" s="25">
        <v>2710</v>
      </c>
      <c r="S277" s="25">
        <v>3062</v>
      </c>
      <c r="T277" s="25">
        <v>3063</v>
      </c>
      <c r="U277" s="25">
        <v>2142</v>
      </c>
      <c r="V277" s="25">
        <v>1899</v>
      </c>
      <c r="W277" s="25">
        <v>2692</v>
      </c>
      <c r="X277" s="25">
        <v>3214</v>
      </c>
      <c r="Y277" s="25">
        <v>3332</v>
      </c>
      <c r="Z277" s="25">
        <v>2855</v>
      </c>
      <c r="AA277" s="25">
        <v>3357</v>
      </c>
      <c r="AB277" s="25">
        <v>2959</v>
      </c>
      <c r="AC277" s="25">
        <v>3010</v>
      </c>
      <c r="AD277" s="25">
        <v>3344</v>
      </c>
      <c r="AE277" s="25">
        <v>3244</v>
      </c>
      <c r="AF277" s="25">
        <v>1971</v>
      </c>
      <c r="AG277" s="25">
        <v>1797</v>
      </c>
      <c r="AH277" s="25">
        <v>1932</v>
      </c>
      <c r="AI277" s="25">
        <v>1655</v>
      </c>
      <c r="AJ277" s="25">
        <v>1820</v>
      </c>
      <c r="AK277" s="25">
        <v>2459</v>
      </c>
      <c r="AL277" s="25">
        <v>2422</v>
      </c>
      <c r="AM277" s="25">
        <v>2421</v>
      </c>
      <c r="AN277" s="25">
        <v>1814</v>
      </c>
      <c r="AO277" s="25">
        <v>2204</v>
      </c>
      <c r="AP277" s="25">
        <v>1837</v>
      </c>
      <c r="AQ277" s="25">
        <v>1863</v>
      </c>
      <c r="AR277" s="25">
        <v>2230</v>
      </c>
      <c r="AS277" s="25">
        <v>2355</v>
      </c>
      <c r="AT277" s="25">
        <v>2468</v>
      </c>
      <c r="AU277" s="25">
        <v>2384</v>
      </c>
      <c r="AV277" s="25">
        <v>2482</v>
      </c>
      <c r="AW277" s="25">
        <v>1836</v>
      </c>
      <c r="AX277" s="25">
        <v>1771</v>
      </c>
      <c r="AY277" s="25">
        <v>2141</v>
      </c>
      <c r="AZ277" s="25">
        <v>2055</v>
      </c>
      <c r="BA277" s="25">
        <v>2570</v>
      </c>
      <c r="BB277" s="25">
        <v>2600</v>
      </c>
      <c r="BC277" s="25">
        <v>2402</v>
      </c>
      <c r="BD277" s="25">
        <v>2053</v>
      </c>
      <c r="BE277" s="25">
        <v>2055</v>
      </c>
      <c r="BF277" s="25">
        <v>2476</v>
      </c>
      <c r="BG277" s="25">
        <v>2811</v>
      </c>
      <c r="BH277" s="25">
        <v>3077</v>
      </c>
      <c r="BI277" s="25">
        <v>3422</v>
      </c>
      <c r="BJ277" s="25">
        <v>1815</v>
      </c>
      <c r="BK277" s="25">
        <v>1202</v>
      </c>
      <c r="BL277" s="25">
        <v>1385</v>
      </c>
      <c r="BM277" s="25">
        <v>1800</v>
      </c>
      <c r="BN277" s="25">
        <v>2347</v>
      </c>
      <c r="BO277" s="25">
        <v>3028</v>
      </c>
      <c r="BP277" s="25">
        <v>3403</v>
      </c>
      <c r="BQ277" s="25">
        <v>3114</v>
      </c>
      <c r="BR277" s="25">
        <v>2500</v>
      </c>
      <c r="BS277" s="25">
        <v>2494</v>
      </c>
      <c r="BT277" s="25">
        <v>2707</v>
      </c>
      <c r="BU277" s="25">
        <v>2707</v>
      </c>
      <c r="BV277" s="25">
        <v>2957</v>
      </c>
      <c r="BW277" s="25">
        <v>2827</v>
      </c>
      <c r="BX277" s="25">
        <v>3063</v>
      </c>
      <c r="BY277" s="25">
        <v>2378</v>
      </c>
      <c r="BZ277" s="25">
        <v>2345</v>
      </c>
      <c r="CA277" s="25">
        <v>2598</v>
      </c>
      <c r="CB277" s="25">
        <v>2722</v>
      </c>
      <c r="CC277" s="25">
        <v>3034</v>
      </c>
      <c r="CD277" s="25">
        <v>3216</v>
      </c>
      <c r="CE277" s="25">
        <v>2979</v>
      </c>
      <c r="CF277" s="25">
        <v>2497</v>
      </c>
      <c r="CG277" s="25">
        <v>2409</v>
      </c>
      <c r="CH277" s="25">
        <v>2813</v>
      </c>
      <c r="CI277" s="25">
        <v>2866</v>
      </c>
      <c r="CJ277" s="25">
        <v>3201</v>
      </c>
      <c r="CK277" s="25">
        <v>3446</v>
      </c>
      <c r="CL277" s="25">
        <v>3502</v>
      </c>
      <c r="CM277" s="25">
        <v>2744</v>
      </c>
      <c r="CN277" s="25">
        <v>2987</v>
      </c>
      <c r="CO277" s="25">
        <v>1742</v>
      </c>
      <c r="CP277" s="25">
        <v>1361</v>
      </c>
    </row>
    <row r="278" spans="2:94" x14ac:dyDescent="0.2">
      <c r="B278" s="25" t="str">
        <f t="shared" si="8"/>
      </c>
      <c r="C278" s="25" t="s">
        <v>118</v>
      </c>
      <c r="D278" s="25" t="s">
        <v>4</v>
      </c>
      <c r="E278" s="25">
        <v>618</v>
      </c>
      <c r="F278" s="25">
        <v>802</v>
      </c>
      <c r="G278" s="25">
        <v>644</v>
      </c>
      <c r="H278" s="25">
        <v>526</v>
      </c>
      <c r="I278" s="25">
        <v>705</v>
      </c>
      <c r="J278" s="25">
        <v>714</v>
      </c>
      <c r="K278" s="25">
        <v>756</v>
      </c>
      <c r="L278" s="25">
        <v>775</v>
      </c>
      <c r="M278" s="25">
        <v>769</v>
      </c>
      <c r="N278" s="25">
        <v>563</v>
      </c>
      <c r="O278" s="25">
        <v>594</v>
      </c>
      <c r="P278" s="25">
        <v>650</v>
      </c>
      <c r="Q278" s="25">
        <v>706</v>
      </c>
      <c r="R278" s="25">
        <v>770</v>
      </c>
      <c r="S278" s="25">
        <v>949</v>
      </c>
      <c r="T278" s="25">
        <v>915</v>
      </c>
      <c r="U278" s="25">
        <v>629</v>
      </c>
      <c r="V278" s="25">
        <v>567</v>
      </c>
      <c r="W278" s="25">
        <v>723</v>
      </c>
      <c r="X278" s="25">
        <v>885</v>
      </c>
      <c r="Y278" s="25">
        <v>895</v>
      </c>
      <c r="Z278" s="25">
        <v>747</v>
      </c>
      <c r="AA278" s="25">
        <v>971</v>
      </c>
      <c r="AB278" s="25">
        <v>909</v>
      </c>
      <c r="AC278" s="25">
        <v>869</v>
      </c>
      <c r="AD278" s="25">
        <v>1005</v>
      </c>
      <c r="AE278" s="25">
        <v>1001</v>
      </c>
      <c r="AF278" s="25">
        <v>610</v>
      </c>
      <c r="AG278" s="25">
        <v>581</v>
      </c>
      <c r="AH278" s="25">
        <v>656</v>
      </c>
      <c r="AI278" s="25">
        <v>513</v>
      </c>
      <c r="AJ278" s="25">
        <v>602</v>
      </c>
      <c r="AK278" s="25">
        <v>740</v>
      </c>
      <c r="AL278" s="25">
        <v>747</v>
      </c>
      <c r="AM278" s="25">
        <v>736</v>
      </c>
      <c r="AN278" s="25">
        <v>584</v>
      </c>
      <c r="AO278" s="25">
        <v>715</v>
      </c>
      <c r="AP278" s="25">
        <v>555</v>
      </c>
      <c r="AQ278" s="25">
        <v>551</v>
      </c>
      <c r="AR278" s="25">
        <v>706</v>
      </c>
      <c r="AS278" s="25">
        <v>611</v>
      </c>
      <c r="AT278" s="25">
        <v>724</v>
      </c>
      <c r="AU278" s="25">
        <v>718</v>
      </c>
      <c r="AV278" s="25">
        <v>719</v>
      </c>
      <c r="AW278" s="25">
        <v>537</v>
      </c>
      <c r="AX278" s="25">
        <v>538</v>
      </c>
      <c r="AY278" s="25">
        <v>629</v>
      </c>
      <c r="AZ278" s="25">
        <v>610</v>
      </c>
      <c r="BA278" s="25">
        <v>735</v>
      </c>
      <c r="BB278" s="25">
        <v>740</v>
      </c>
      <c r="BC278" s="25">
        <v>678</v>
      </c>
      <c r="BD278" s="25">
        <v>559</v>
      </c>
      <c r="BE278" s="25">
        <v>588</v>
      </c>
      <c r="BF278" s="25">
        <v>634</v>
      </c>
      <c r="BG278" s="25">
        <v>775</v>
      </c>
      <c r="BH278" s="25">
        <v>895</v>
      </c>
      <c r="BI278" s="25">
        <v>983</v>
      </c>
      <c r="BJ278" s="25">
        <v>504</v>
      </c>
      <c r="BK278" s="25">
        <v>334</v>
      </c>
      <c r="BL278" s="25">
        <v>388</v>
      </c>
      <c r="BM278" s="25">
        <v>520</v>
      </c>
      <c r="BN278" s="25">
        <v>786</v>
      </c>
      <c r="BO278" s="25">
        <v>881</v>
      </c>
      <c r="BP278" s="25">
        <v>1063</v>
      </c>
      <c r="BQ278" s="25">
        <v>1011</v>
      </c>
      <c r="BR278" s="25">
        <v>686</v>
      </c>
      <c r="BS278" s="25">
        <v>627</v>
      </c>
      <c r="BT278" s="25">
        <v>753</v>
      </c>
      <c r="BU278" s="25">
        <v>806</v>
      </c>
      <c r="BV278" s="25">
        <v>871</v>
      </c>
      <c r="BW278" s="25">
        <v>823</v>
      </c>
      <c r="BX278" s="25">
        <v>839</v>
      </c>
      <c r="BY278" s="25">
        <v>653</v>
      </c>
      <c r="BZ278" s="25">
        <v>680</v>
      </c>
      <c r="CA278" s="25">
        <v>695</v>
      </c>
      <c r="CB278" s="25">
        <v>748</v>
      </c>
      <c r="CC278" s="25">
        <v>909</v>
      </c>
      <c r="CD278" s="25">
        <v>899</v>
      </c>
      <c r="CE278" s="25">
        <v>910</v>
      </c>
      <c r="CF278" s="25">
        <v>732</v>
      </c>
      <c r="CG278" s="25">
        <v>744</v>
      </c>
      <c r="CH278" s="25">
        <v>764</v>
      </c>
      <c r="CI278" s="25">
        <v>761</v>
      </c>
      <c r="CJ278" s="25">
        <v>802</v>
      </c>
      <c r="CK278" s="25">
        <v>923</v>
      </c>
      <c r="CL278" s="25">
        <v>926</v>
      </c>
      <c r="CM278" s="25">
        <v>783</v>
      </c>
      <c r="CN278" s="25">
        <v>800</v>
      </c>
      <c r="CO278" s="25">
        <v>493</v>
      </c>
      <c r="CP278" s="25">
        <v>376</v>
      </c>
    </row>
    <row r="279" spans="2:94" x14ac:dyDescent="0.2">
      <c r="B279" s="25" t="str">
        <f t="shared" si="8"/>
      </c>
      <c r="C279" s="25" t="s">
        <v>119</v>
      </c>
      <c r="D279" s="25" t="s">
        <v>3</v>
      </c>
      <c r="E279" s="25">
        <v>480</v>
      </c>
      <c r="F279" s="25">
        <v>461</v>
      </c>
      <c r="G279" s="25">
        <v>447</v>
      </c>
      <c r="H279" s="25">
        <v>414</v>
      </c>
      <c r="I279" s="25">
        <v>494</v>
      </c>
      <c r="J279" s="25">
        <v>487</v>
      </c>
      <c r="K279" s="25">
        <v>453</v>
      </c>
      <c r="L279" s="25">
        <v>469</v>
      </c>
      <c r="M279" s="25">
        <v>478</v>
      </c>
      <c r="N279" s="25">
        <v>353</v>
      </c>
      <c r="O279" s="25">
        <v>399</v>
      </c>
      <c r="P279" s="25">
        <v>421</v>
      </c>
      <c r="Q279" s="25">
        <v>522</v>
      </c>
      <c r="R279" s="25">
        <v>470</v>
      </c>
      <c r="S279" s="25">
        <v>521</v>
      </c>
      <c r="T279" s="25">
        <v>487</v>
      </c>
      <c r="U279" s="25">
        <v>409</v>
      </c>
      <c r="V279" s="25">
        <v>364</v>
      </c>
      <c r="W279" s="25">
        <v>464</v>
      </c>
      <c r="X279" s="25">
        <v>438</v>
      </c>
      <c r="Y279" s="25">
        <v>531</v>
      </c>
      <c r="Z279" s="25">
        <v>472</v>
      </c>
      <c r="AA279" s="25">
        <v>494</v>
      </c>
      <c r="AB279" s="25">
        <v>652</v>
      </c>
      <c r="AC279" s="25">
        <v>437</v>
      </c>
      <c r="AD279" s="25">
        <v>576</v>
      </c>
      <c r="AE279" s="25">
        <v>513</v>
      </c>
      <c r="AF279" s="25">
        <v>527</v>
      </c>
      <c r="AG279" s="25">
        <v>546</v>
      </c>
      <c r="AH279" s="25">
        <v>493</v>
      </c>
      <c r="AI279" s="25">
        <v>412</v>
      </c>
      <c r="AJ279" s="25">
        <v>374</v>
      </c>
      <c r="AK279" s="25">
        <v>501</v>
      </c>
      <c r="AL279" s="25">
        <v>488</v>
      </c>
      <c r="AM279" s="25">
        <v>487</v>
      </c>
      <c r="AN279" s="25">
        <v>325</v>
      </c>
      <c r="AO279" s="25">
        <v>469</v>
      </c>
      <c r="AP279" s="25">
        <v>439</v>
      </c>
      <c r="AQ279" s="25">
        <v>409</v>
      </c>
      <c r="AR279" s="25">
        <v>546</v>
      </c>
      <c r="AS279" s="25">
        <v>533</v>
      </c>
      <c r="AT279" s="25">
        <v>499</v>
      </c>
      <c r="AU279" s="25">
        <v>478</v>
      </c>
      <c r="AV279" s="25">
        <v>446</v>
      </c>
      <c r="AW279" s="25">
        <v>379</v>
      </c>
      <c r="AX279" s="25">
        <v>363</v>
      </c>
      <c r="AY279" s="25">
        <v>476</v>
      </c>
      <c r="AZ279" s="25">
        <v>473</v>
      </c>
      <c r="BA279" s="25">
        <v>516</v>
      </c>
      <c r="BB279" s="25">
        <v>493</v>
      </c>
      <c r="BC279" s="25">
        <v>412</v>
      </c>
      <c r="BD279" s="25">
        <v>423</v>
      </c>
      <c r="BE279" s="25">
        <v>374</v>
      </c>
      <c r="BF279" s="25">
        <v>463</v>
      </c>
      <c r="BG279" s="25">
        <v>567</v>
      </c>
      <c r="BH279" s="25">
        <v>497</v>
      </c>
      <c r="BI279" s="25">
        <v>511</v>
      </c>
      <c r="BJ279" s="25">
        <v>440</v>
      </c>
      <c r="BK279" s="25">
        <v>450</v>
      </c>
      <c r="BL279" s="25">
        <v>373</v>
      </c>
      <c r="BM279" s="25">
        <v>466</v>
      </c>
      <c r="BN279" s="25">
        <v>467</v>
      </c>
      <c r="BO279" s="25">
        <v>441</v>
      </c>
      <c r="BP279" s="25">
        <v>511</v>
      </c>
      <c r="BQ279" s="25">
        <v>487</v>
      </c>
      <c r="BR279" s="25">
        <v>492</v>
      </c>
      <c r="BS279" s="25">
        <v>465</v>
      </c>
      <c r="BT279" s="25">
        <v>489</v>
      </c>
      <c r="BU279" s="25">
        <v>513</v>
      </c>
      <c r="BV279" s="25">
        <v>532</v>
      </c>
      <c r="BW279" s="25">
        <v>434</v>
      </c>
      <c r="BX279" s="25">
        <v>480</v>
      </c>
      <c r="BY279" s="25">
        <v>436</v>
      </c>
      <c r="BZ279" s="25">
        <v>375</v>
      </c>
      <c r="CA279" s="25">
        <v>461</v>
      </c>
      <c r="CB279" s="25">
        <v>467</v>
      </c>
      <c r="CC279" s="25">
        <v>431</v>
      </c>
      <c r="CD279" s="25">
        <v>480</v>
      </c>
      <c r="CE279" s="25">
        <v>503</v>
      </c>
      <c r="CF279" s="25">
        <v>460</v>
      </c>
      <c r="CG279" s="25">
        <v>446</v>
      </c>
      <c r="CH279" s="25">
        <v>429</v>
      </c>
      <c r="CI279" s="25">
        <v>459</v>
      </c>
      <c r="CJ279" s="25">
        <v>506</v>
      </c>
      <c r="CK279" s="25">
        <v>505</v>
      </c>
      <c r="CL279" s="25">
        <v>442</v>
      </c>
      <c r="CM279" s="25">
        <v>450</v>
      </c>
      <c r="CN279" s="25">
        <v>394</v>
      </c>
      <c r="CO279" s="25">
        <v>456</v>
      </c>
      <c r="CP279" s="25">
        <v>437</v>
      </c>
    </row>
    <row r="280" spans="2:94" x14ac:dyDescent="0.2">
      <c r="B280" s="25" t="str">
        <f t="shared" si="8"/>
      </c>
      <c r="C280" s="25" t="s">
        <v>119</v>
      </c>
      <c r="D280" s="25" t="s">
        <v>4</v>
      </c>
      <c r="E280" s="25">
        <v>126</v>
      </c>
      <c r="F280" s="25">
        <v>114</v>
      </c>
      <c r="G280" s="25">
        <v>123</v>
      </c>
      <c r="H280" s="25">
        <v>112</v>
      </c>
      <c r="I280" s="25">
        <v>131</v>
      </c>
      <c r="J280" s="25">
        <v>115</v>
      </c>
      <c r="K280" s="25">
        <v>118</v>
      </c>
      <c r="L280" s="25">
        <v>138</v>
      </c>
      <c r="M280" s="25">
        <v>126</v>
      </c>
      <c r="N280" s="25">
        <v>113</v>
      </c>
      <c r="O280" s="25">
        <v>99</v>
      </c>
      <c r="P280" s="25">
        <v>112</v>
      </c>
      <c r="Q280" s="25">
        <v>110</v>
      </c>
      <c r="R280" s="25">
        <v>110</v>
      </c>
      <c r="S280" s="25">
        <v>134</v>
      </c>
      <c r="T280" s="25">
        <v>145</v>
      </c>
      <c r="U280" s="25">
        <v>117</v>
      </c>
      <c r="V280" s="25">
        <v>95</v>
      </c>
      <c r="W280" s="25">
        <v>111</v>
      </c>
      <c r="X280" s="25">
        <v>120</v>
      </c>
      <c r="Y280" s="25">
        <v>119</v>
      </c>
      <c r="Z280" s="25">
        <v>150</v>
      </c>
      <c r="AA280" s="25">
        <v>133</v>
      </c>
      <c r="AB280" s="25">
        <v>181</v>
      </c>
      <c r="AC280" s="25">
        <v>102</v>
      </c>
      <c r="AD280" s="25">
        <v>154</v>
      </c>
      <c r="AE280" s="25">
        <v>123</v>
      </c>
      <c r="AF280" s="25">
        <v>140</v>
      </c>
      <c r="AG280" s="25">
        <v>148</v>
      </c>
      <c r="AH280" s="25">
        <v>131</v>
      </c>
      <c r="AI280" s="25">
        <v>127</v>
      </c>
      <c r="AJ280" s="25">
        <v>116</v>
      </c>
      <c r="AK280" s="25">
        <v>153</v>
      </c>
      <c r="AL280" s="25">
        <v>131</v>
      </c>
      <c r="AM280" s="25">
        <v>108</v>
      </c>
      <c r="AN280" s="25">
        <v>98</v>
      </c>
      <c r="AO280" s="25">
        <v>120</v>
      </c>
      <c r="AP280" s="25">
        <v>91</v>
      </c>
      <c r="AQ280" s="25">
        <v>96</v>
      </c>
      <c r="AR280" s="25">
        <v>115</v>
      </c>
      <c r="AS280" s="25">
        <v>130</v>
      </c>
      <c r="AT280" s="25">
        <v>122</v>
      </c>
      <c r="AU280" s="25">
        <v>123</v>
      </c>
      <c r="AV280" s="25">
        <v>95</v>
      </c>
      <c r="AW280" s="25">
        <v>95</v>
      </c>
      <c r="AX280" s="25">
        <v>104</v>
      </c>
      <c r="AY280" s="25">
        <v>103</v>
      </c>
      <c r="AZ280" s="25">
        <v>122</v>
      </c>
      <c r="BA280" s="25">
        <v>123</v>
      </c>
      <c r="BB280" s="25">
        <v>111</v>
      </c>
      <c r="BC280" s="25">
        <v>102</v>
      </c>
      <c r="BD280" s="25">
        <v>98</v>
      </c>
      <c r="BE280" s="25">
        <v>97</v>
      </c>
      <c r="BF280" s="25">
        <v>122</v>
      </c>
      <c r="BG280" s="25">
        <v>140</v>
      </c>
      <c r="BH280" s="25">
        <v>109</v>
      </c>
      <c r="BI280" s="25">
        <v>134</v>
      </c>
      <c r="BJ280" s="25">
        <v>120</v>
      </c>
      <c r="BK280" s="25">
        <v>114</v>
      </c>
      <c r="BL280" s="25">
        <v>94</v>
      </c>
      <c r="BM280" s="25">
        <v>104</v>
      </c>
      <c r="BN280" s="25">
        <v>119</v>
      </c>
      <c r="BO280" s="25">
        <v>130</v>
      </c>
      <c r="BP280" s="25">
        <v>119</v>
      </c>
      <c r="BQ280" s="25">
        <v>119</v>
      </c>
      <c r="BR280" s="25">
        <v>155</v>
      </c>
      <c r="BS280" s="25">
        <v>110</v>
      </c>
      <c r="BT280" s="25">
        <v>135</v>
      </c>
      <c r="BU280" s="25">
        <v>149</v>
      </c>
      <c r="BV280" s="25">
        <v>133</v>
      </c>
      <c r="BW280" s="25">
        <v>96</v>
      </c>
      <c r="BX280" s="25">
        <v>126</v>
      </c>
      <c r="BY280" s="25">
        <v>113</v>
      </c>
      <c r="BZ280" s="25">
        <v>110</v>
      </c>
      <c r="CA280" s="25">
        <v>112</v>
      </c>
      <c r="CB280" s="25">
        <v>129</v>
      </c>
      <c r="CC280" s="25">
        <v>130</v>
      </c>
      <c r="CD280" s="25">
        <v>145</v>
      </c>
      <c r="CE280" s="25">
        <v>117</v>
      </c>
      <c r="CF280" s="25">
        <v>132</v>
      </c>
      <c r="CG280" s="25">
        <v>109</v>
      </c>
      <c r="CH280" s="25">
        <v>121</v>
      </c>
      <c r="CI280" s="25">
        <v>122</v>
      </c>
      <c r="CJ280" s="25">
        <v>148</v>
      </c>
      <c r="CK280" s="25">
        <v>119</v>
      </c>
      <c r="CL280" s="25">
        <v>134</v>
      </c>
      <c r="CM280" s="25">
        <v>122</v>
      </c>
      <c r="CN280" s="25">
        <v>121</v>
      </c>
      <c r="CO280" s="25">
        <v>126</v>
      </c>
      <c r="CP280" s="25">
        <v>129</v>
      </c>
    </row>
    <row r="286" spans="2:94" x14ac:dyDescent="0.2">
      <c r="C286" s="36" t="s">
        <v>0</v>
      </c>
      <c r="D286" s="36" t="s">
        <v>1</v>
      </c>
      <c r="E286" s="36">
        <v>45442</v>
      </c>
      <c r="F286" s="36">
        <v>45443</v>
      </c>
      <c r="G286" s="36">
        <v>45444</v>
      </c>
      <c r="H286" s="36">
        <v>45445</v>
      </c>
      <c r="I286" s="36">
        <v>45446</v>
      </c>
      <c r="J286" s="36">
        <v>45447</v>
      </c>
      <c r="K286" s="36">
        <v>45448</v>
      </c>
      <c r="L286" s="36">
        <v>45449</v>
      </c>
      <c r="M286" s="36">
        <v>45450</v>
      </c>
      <c r="N286" s="36">
        <v>45451</v>
      </c>
      <c r="O286" s="36">
        <v>45452</v>
      </c>
      <c r="P286" s="36">
        <v>45453</v>
      </c>
      <c r="Q286" s="36">
        <v>45454</v>
      </c>
      <c r="R286" s="36">
        <v>45455</v>
      </c>
      <c r="S286" s="36">
        <v>45456</v>
      </c>
      <c r="T286" s="36">
        <v>45457</v>
      </c>
      <c r="U286" s="36">
        <v>45458</v>
      </c>
      <c r="V286" s="36">
        <v>45459</v>
      </c>
      <c r="W286" s="36">
        <v>45460</v>
      </c>
      <c r="X286" s="36">
        <v>45461</v>
      </c>
      <c r="Y286" s="36">
        <v>45462</v>
      </c>
      <c r="Z286" s="36">
        <v>45463</v>
      </c>
      <c r="AA286" s="36">
        <v>45464</v>
      </c>
      <c r="AB286" s="36">
        <v>45465</v>
      </c>
      <c r="AC286" s="36">
        <v>45466</v>
      </c>
      <c r="AD286" s="36">
        <v>45467</v>
      </c>
      <c r="AE286" s="36">
        <v>45468</v>
      </c>
      <c r="AF286" s="36">
        <v>45469</v>
      </c>
      <c r="AG286" s="36">
        <v>45470</v>
      </c>
      <c r="AH286" s="36">
        <v>45471</v>
      </c>
      <c r="AI286" s="36">
        <v>45472</v>
      </c>
      <c r="AJ286" s="36">
        <v>45473</v>
      </c>
      <c r="AK286" s="36">
        <v>45474</v>
      </c>
      <c r="AL286" s="36">
        <v>45475</v>
      </c>
      <c r="AM286" s="36">
        <v>45476</v>
      </c>
      <c r="AN286" s="36">
        <v>45477</v>
      </c>
      <c r="AO286" s="36">
        <v>45478</v>
      </c>
      <c r="AP286" s="36">
        <v>45479</v>
      </c>
      <c r="AQ286" s="36">
        <v>45480</v>
      </c>
      <c r="AR286" s="36">
        <v>45481</v>
      </c>
      <c r="AS286" s="36">
        <v>45482</v>
      </c>
      <c r="AT286" s="36">
        <v>45483</v>
      </c>
      <c r="AU286" s="36">
        <v>45484</v>
      </c>
      <c r="AV286" s="36">
        <v>45485</v>
      </c>
      <c r="AW286" s="36">
        <v>45486</v>
      </c>
      <c r="AX286" s="36">
        <v>45487</v>
      </c>
      <c r="AY286" s="36">
        <v>45488</v>
      </c>
      <c r="AZ286" s="36">
        <v>45489</v>
      </c>
      <c r="BA286" s="36">
        <v>45490</v>
      </c>
      <c r="BB286" s="36">
        <v>45491</v>
      </c>
      <c r="BC286" s="36">
        <v>45492</v>
      </c>
      <c r="BD286" s="36">
        <v>45493</v>
      </c>
      <c r="BE286" s="36">
        <v>45494</v>
      </c>
      <c r="BF286" s="36">
        <v>45495</v>
      </c>
      <c r="BG286" s="36">
        <v>45496</v>
      </c>
      <c r="BH286" s="36">
        <v>45497</v>
      </c>
      <c r="BI286" s="36">
        <v>45498</v>
      </c>
      <c r="BJ286" s="36">
        <v>45499</v>
      </c>
      <c r="BK286" s="36">
        <v>45500</v>
      </c>
      <c r="BL286" s="36">
        <v>45501</v>
      </c>
      <c r="BM286" s="36">
        <v>45502</v>
      </c>
      <c r="BN286" s="36">
        <v>45503</v>
      </c>
      <c r="BO286" s="36">
        <v>45504</v>
      </c>
      <c r="BP286" s="36">
        <v>45505</v>
      </c>
      <c r="BQ286" s="36">
        <v>45506</v>
      </c>
      <c r="BR286" s="36">
        <v>45507</v>
      </c>
      <c r="BS286" s="36">
        <v>45508</v>
      </c>
      <c r="BT286" s="36">
        <v>45509</v>
      </c>
      <c r="BU286" s="36">
        <v>45510</v>
      </c>
      <c r="BV286" s="36">
        <v>45511</v>
      </c>
      <c r="BW286" s="36">
        <v>45512</v>
      </c>
      <c r="BX286" s="36">
        <v>45513</v>
      </c>
      <c r="BY286" s="36">
        <v>45514</v>
      </c>
      <c r="BZ286" s="36">
        <v>45515</v>
      </c>
      <c r="CA286" s="36">
        <v>45516</v>
      </c>
      <c r="CB286" s="36">
        <v>45517</v>
      </c>
      <c r="CC286" s="36">
        <v>45518</v>
      </c>
      <c r="CD286" s="36">
        <v>45519</v>
      </c>
      <c r="CE286" s="36">
        <v>45520</v>
      </c>
      <c r="CF286" s="36">
        <v>45521</v>
      </c>
      <c r="CG286" s="36">
        <v>45522</v>
      </c>
      <c r="CH286" s="36">
        <v>45523</v>
      </c>
      <c r="CI286" s="36">
        <v>45524</v>
      </c>
      <c r="CJ286" s="36">
        <v>45525</v>
      </c>
      <c r="CK286" s="36">
        <v>45526</v>
      </c>
      <c r="CL286" s="36">
        <v>45527</v>
      </c>
      <c r="CM286" s="36">
        <v>45528</v>
      </c>
      <c r="CN286" s="36">
        <v>45529</v>
      </c>
      <c r="CO286" s="36">
        <v>45530</v>
      </c>
      <c r="CP286" s="36">
        <v>45531</v>
      </c>
    </row>
    <row r="287" spans="2:94" x14ac:dyDescent="0.2">
      <c r="B287" s="25" t="str">
        <f t="shared" ref="B287:B334" si="9">C287&amp;D287</f>
      </c>
      <c r="C287" s="37" t="s">
        <v>120</v>
      </c>
      <c r="D287" s="37" t="s">
        <v>3</v>
      </c>
      <c r="E287" s="37">
        <v>12734</v>
      </c>
      <c r="F287" s="37">
        <v>13062</v>
      </c>
      <c r="G287" s="37">
        <v>10898</v>
      </c>
      <c r="H287" s="37">
        <v>9413</v>
      </c>
      <c r="I287" s="37">
        <v>12603</v>
      </c>
      <c r="J287" s="37">
        <v>12158</v>
      </c>
      <c r="K287" s="37">
        <v>12391</v>
      </c>
      <c r="L287" s="37">
        <v>12009</v>
      </c>
      <c r="M287" s="37">
        <v>12028</v>
      </c>
      <c r="N287" s="37">
        <v>9221</v>
      </c>
      <c r="O287" s="37">
        <v>8606</v>
      </c>
      <c r="P287" s="37">
        <v>11398</v>
      </c>
      <c r="Q287" s="37">
        <v>12598</v>
      </c>
      <c r="R287" s="37">
        <v>12240</v>
      </c>
      <c r="S287" s="37">
        <v>13555</v>
      </c>
      <c r="T287" s="37">
        <v>13012</v>
      </c>
      <c r="U287" s="37">
        <v>9504</v>
      </c>
      <c r="V287" s="37">
        <v>7709</v>
      </c>
      <c r="W287" s="37">
        <v>12157</v>
      </c>
      <c r="X287" s="37">
        <v>12152</v>
      </c>
      <c r="Y287" s="37">
        <v>12735</v>
      </c>
      <c r="Z287" s="37">
        <v>11910</v>
      </c>
      <c r="AA287" s="37">
        <v>12557</v>
      </c>
      <c r="AB287" s="153">
        <v>11658</v>
      </c>
      <c r="AC287" s="153">
        <v>9731</v>
      </c>
      <c r="AD287" s="153">
        <v>12843</v>
      </c>
      <c r="AE287" s="153">
        <v>11964</v>
      </c>
      <c r="AF287" s="153">
        <v>13601</v>
      </c>
      <c r="AG287" s="153">
        <v>13978</v>
      </c>
      <c r="AH287" s="153">
        <v>13530</v>
      </c>
      <c r="AI287" s="153">
        <v>10178</v>
      </c>
      <c r="AJ287" s="153">
        <v>9219</v>
      </c>
      <c r="AK287" s="153">
        <v>14155</v>
      </c>
      <c r="AL287" s="153">
        <v>12968</v>
      </c>
      <c r="AM287" s="153">
        <v>12447</v>
      </c>
      <c r="AN287" s="153">
        <v>7473</v>
      </c>
      <c r="AO287" s="153">
        <v>11747</v>
      </c>
      <c r="AP287" s="153">
        <v>9570</v>
      </c>
      <c r="AQ287" s="153">
        <v>8983</v>
      </c>
      <c r="AR287" s="153">
        <v>15975</v>
      </c>
      <c r="AS287" s="153">
        <v>13489</v>
      </c>
      <c r="AT287" s="153">
        <v>12851</v>
      </c>
      <c r="AU287" s="153">
        <v>12439</v>
      </c>
      <c r="AV287" s="153">
        <v>12093</v>
      </c>
      <c r="AW287" s="153">
        <v>9236</v>
      </c>
      <c r="AX287" s="153">
        <v>8500</v>
      </c>
      <c r="AY287" s="153">
        <v>12380</v>
      </c>
      <c r="AZ287" s="153">
        <v>11871</v>
      </c>
      <c r="BA287" s="153">
        <v>12421</v>
      </c>
      <c r="BB287" s="153">
        <v>12485</v>
      </c>
      <c r="BC287" s="153">
        <v>13340</v>
      </c>
      <c r="BD287" s="153">
        <v>9733</v>
      </c>
      <c r="BE287" s="153">
        <v>8836</v>
      </c>
      <c r="BF287" s="153">
        <v>11706</v>
      </c>
      <c r="BG287" s="153">
        <v>13126</v>
      </c>
      <c r="BH287" s="153">
        <v>11962</v>
      </c>
      <c r="BI287" s="153">
        <v>12348</v>
      </c>
      <c r="BJ287" s="153">
        <v>11572</v>
      </c>
      <c r="BK287" s="153">
        <v>9689</v>
      </c>
      <c r="BL287" s="153">
        <v>8481</v>
      </c>
      <c r="BM287" s="153">
        <v>11831</v>
      </c>
      <c r="BN287" s="153">
        <v>11856</v>
      </c>
      <c r="BO287" s="153">
        <v>12591</v>
      </c>
      <c r="BP287" s="153">
        <v>14348</v>
      </c>
      <c r="BQ287" s="153">
        <v>13409</v>
      </c>
      <c r="BR287" s="153">
        <v>11452</v>
      </c>
      <c r="BS287" s="153">
        <v>9559</v>
      </c>
      <c r="BT287" s="153">
        <v>13508</v>
      </c>
      <c r="BU287" s="153">
        <v>13004</v>
      </c>
      <c r="BV287" s="153">
        <v>12818</v>
      </c>
      <c r="BW287" s="153">
        <v>11743</v>
      </c>
      <c r="BX287" s="153">
        <v>12069</v>
      </c>
      <c r="BY287" s="153">
        <v>10119</v>
      </c>
      <c r="BZ287" s="153">
        <v>9032</v>
      </c>
      <c r="CA287" s="153">
        <v>11992</v>
      </c>
      <c r="CB287" s="153">
        <v>11193</v>
      </c>
      <c r="CC287" s="153">
        <v>12200</v>
      </c>
      <c r="CD287" s="153">
        <v>13015</v>
      </c>
      <c r="CE287" s="153">
        <v>12301</v>
      </c>
      <c r="CF287" s="153">
        <v>10459</v>
      </c>
      <c r="CG287" s="153">
        <v>9496</v>
      </c>
      <c r="CH287" s="153">
        <v>12079</v>
      </c>
      <c r="CI287" s="153">
        <v>11500</v>
      </c>
      <c r="CJ287" s="153">
        <v>12727</v>
      </c>
      <c r="CK287" s="153">
        <v>11811</v>
      </c>
      <c r="CL287" s="153">
        <v>11843</v>
      </c>
      <c r="CM287" s="153">
        <v>9873</v>
      </c>
      <c r="CN287" s="153">
        <v>8595</v>
      </c>
      <c r="CO287" s="153">
        <v>11545</v>
      </c>
      <c r="CP287" s="154">
        <v>11215</v>
      </c>
    </row>
    <row r="288" spans="2:94" x14ac:dyDescent="0.2">
      <c r="B288" s="25" t="str">
        <f t="shared" si="9"/>
      </c>
      <c r="C288" s="37" t="s">
        <v>120</v>
      </c>
      <c r="D288" s="37" t="s">
        <v>4</v>
      </c>
      <c r="E288" s="37">
        <v>3694</v>
      </c>
      <c r="F288" s="37">
        <v>3912</v>
      </c>
      <c r="G288" s="37">
        <v>3407</v>
      </c>
      <c r="H288" s="37">
        <v>2772</v>
      </c>
      <c r="I288" s="37">
        <v>3753</v>
      </c>
      <c r="J288" s="37">
        <v>3578</v>
      </c>
      <c r="K288" s="37">
        <v>3596</v>
      </c>
      <c r="L288" s="37">
        <v>3618</v>
      </c>
      <c r="M288" s="37">
        <v>3652</v>
      </c>
      <c r="N288" s="37">
        <v>2796</v>
      </c>
      <c r="O288" s="37">
        <v>2620</v>
      </c>
      <c r="P288" s="37">
        <v>3250</v>
      </c>
      <c r="Q288" s="37">
        <v>3641</v>
      </c>
      <c r="R288" s="37">
        <v>3540</v>
      </c>
      <c r="S288" s="37">
        <v>4071</v>
      </c>
      <c r="T288" s="37">
        <v>3882</v>
      </c>
      <c r="U288" s="37">
        <v>2841</v>
      </c>
      <c r="V288" s="37">
        <v>2329</v>
      </c>
      <c r="W288" s="37">
        <v>3327</v>
      </c>
      <c r="X288" s="37">
        <v>3439</v>
      </c>
      <c r="Y288" s="37">
        <v>3688</v>
      </c>
      <c r="Z288" s="37">
        <v>3360</v>
      </c>
      <c r="AA288" s="37">
        <v>3759</v>
      </c>
      <c r="AB288" s="153">
        <v>3395</v>
      </c>
      <c r="AC288" s="153">
        <v>2710</v>
      </c>
      <c r="AD288" s="153">
        <v>3733</v>
      </c>
      <c r="AE288" s="153">
        <v>3478</v>
      </c>
      <c r="AF288" s="153">
        <v>3966</v>
      </c>
      <c r="AG288" s="153">
        <v>3927</v>
      </c>
      <c r="AH288" s="153">
        <v>4001</v>
      </c>
      <c r="AI288" s="153">
        <v>3101</v>
      </c>
      <c r="AJ288" s="153">
        <v>2733</v>
      </c>
      <c r="AK288" s="153">
        <v>4078</v>
      </c>
      <c r="AL288" s="153">
        <v>3847</v>
      </c>
      <c r="AM288" s="153">
        <v>3627</v>
      </c>
      <c r="AN288" s="153">
        <v>2406</v>
      </c>
      <c r="AO288" s="153">
        <v>3456</v>
      </c>
      <c r="AP288" s="153">
        <v>2970</v>
      </c>
      <c r="AQ288" s="153">
        <v>2555</v>
      </c>
      <c r="AR288" s="153">
        <v>3608</v>
      </c>
      <c r="AS288" s="153">
        <v>3666</v>
      </c>
      <c r="AT288" s="153">
        <v>3802</v>
      </c>
      <c r="AU288" s="153">
        <v>3612</v>
      </c>
      <c r="AV288" s="153">
        <v>3477</v>
      </c>
      <c r="AW288" s="153">
        <v>2780</v>
      </c>
      <c r="AX288" s="153">
        <v>2475</v>
      </c>
      <c r="AY288" s="153">
        <v>3564</v>
      </c>
      <c r="AZ288" s="153">
        <v>3564</v>
      </c>
      <c r="BA288" s="153">
        <v>3587</v>
      </c>
      <c r="BB288" s="153">
        <v>3596</v>
      </c>
      <c r="BC288" s="153">
        <v>3157</v>
      </c>
      <c r="BD288" s="153">
        <v>2954</v>
      </c>
      <c r="BE288" s="153">
        <v>2839</v>
      </c>
      <c r="BF288" s="153">
        <v>3423</v>
      </c>
      <c r="BG288" s="153">
        <v>3611</v>
      </c>
      <c r="BH288" s="153">
        <v>3415</v>
      </c>
      <c r="BI288" s="153">
        <v>3526</v>
      </c>
      <c r="BJ288" s="153">
        <v>3319</v>
      </c>
      <c r="BK288" s="153">
        <v>2967</v>
      </c>
      <c r="BL288" s="153">
        <v>2592</v>
      </c>
      <c r="BM288" s="153">
        <v>3320</v>
      </c>
      <c r="BN288" s="153">
        <v>3240</v>
      </c>
      <c r="BO288" s="153">
        <v>3589</v>
      </c>
      <c r="BP288" s="153">
        <v>4283</v>
      </c>
      <c r="BQ288" s="153">
        <v>4094</v>
      </c>
      <c r="BR288" s="153">
        <v>3422</v>
      </c>
      <c r="BS288" s="153">
        <v>2930</v>
      </c>
      <c r="BT288" s="153">
        <v>4025</v>
      </c>
      <c r="BU288" s="153">
        <v>3897</v>
      </c>
      <c r="BV288" s="153">
        <v>3759</v>
      </c>
      <c r="BW288" s="153">
        <v>3511</v>
      </c>
      <c r="BX288" s="153">
        <v>3704</v>
      </c>
      <c r="BY288" s="153">
        <v>3277</v>
      </c>
      <c r="BZ288" s="153">
        <v>2828</v>
      </c>
      <c r="CA288" s="153">
        <v>3474</v>
      </c>
      <c r="CB288" s="153">
        <v>3397</v>
      </c>
      <c r="CC288" s="153">
        <v>3663</v>
      </c>
      <c r="CD288" s="153">
        <v>3886</v>
      </c>
      <c r="CE288" s="153">
        <v>3716</v>
      </c>
      <c r="CF288" s="153">
        <v>3211</v>
      </c>
      <c r="CG288" s="153">
        <v>2865</v>
      </c>
      <c r="CH288" s="153">
        <v>3533</v>
      </c>
      <c r="CI288" s="153">
        <v>3460</v>
      </c>
      <c r="CJ288" s="153">
        <v>3675</v>
      </c>
      <c r="CK288" s="153">
        <v>3600</v>
      </c>
      <c r="CL288" s="153">
        <v>3618</v>
      </c>
      <c r="CM288" s="153">
        <v>3135</v>
      </c>
      <c r="CN288" s="153">
        <v>2790</v>
      </c>
      <c r="CO288" s="153">
        <v>3397</v>
      </c>
      <c r="CP288" s="154">
        <v>3330</v>
      </c>
    </row>
    <row r="289" spans="2:94" x14ac:dyDescent="0.2">
      <c r="B289" s="25" t="str">
        <f t="shared" si="9"/>
      </c>
      <c r="C289" s="37" t="s">
        <v>121</v>
      </c>
      <c r="D289" s="37" t="s">
        <v>3</v>
      </c>
      <c r="E289" s="37">
        <v>3806</v>
      </c>
      <c r="F289" s="37">
        <v>3892</v>
      </c>
      <c r="G289" s="37">
        <v>3420</v>
      </c>
      <c r="H289" s="37">
        <v>2991</v>
      </c>
      <c r="I289" s="37">
        <v>3656</v>
      </c>
      <c r="J289" s="37">
        <v>3670</v>
      </c>
      <c r="K289" s="37">
        <v>3606</v>
      </c>
      <c r="L289" s="37">
        <v>3563</v>
      </c>
      <c r="M289" s="37">
        <v>3623</v>
      </c>
      <c r="N289" s="37">
        <v>2891</v>
      </c>
      <c r="O289" s="37">
        <v>2753</v>
      </c>
      <c r="P289" s="37">
        <v>3244</v>
      </c>
      <c r="Q289" s="37">
        <v>3841</v>
      </c>
      <c r="R289" s="37">
        <v>3688</v>
      </c>
      <c r="S289" s="37">
        <v>4265</v>
      </c>
      <c r="T289" s="37">
        <v>3892</v>
      </c>
      <c r="U289" s="37">
        <v>3024</v>
      </c>
      <c r="V289" s="37">
        <v>2494</v>
      </c>
      <c r="W289" s="37">
        <v>3593</v>
      </c>
      <c r="X289" s="37">
        <v>3649</v>
      </c>
      <c r="Y289" s="37">
        <v>3772</v>
      </c>
      <c r="Z289" s="37">
        <v>3454</v>
      </c>
      <c r="AA289" s="37">
        <v>3774</v>
      </c>
      <c r="AB289" s="153">
        <v>3947</v>
      </c>
      <c r="AC289" s="153">
        <v>3095</v>
      </c>
      <c r="AD289" s="153">
        <v>3795</v>
      </c>
      <c r="AE289" s="153">
        <v>3540</v>
      </c>
      <c r="AF289" s="153">
        <v>4205</v>
      </c>
      <c r="AG289" s="153">
        <v>4310</v>
      </c>
      <c r="AH289" s="153">
        <v>4059</v>
      </c>
      <c r="AI289" s="153">
        <v>3193</v>
      </c>
      <c r="AJ289" s="153">
        <v>2896</v>
      </c>
      <c r="AK289" s="153">
        <v>4116</v>
      </c>
      <c r="AL289" s="153">
        <v>3888</v>
      </c>
      <c r="AM289" s="153">
        <v>3612</v>
      </c>
      <c r="AN289" s="153">
        <v>2371</v>
      </c>
      <c r="AO289" s="153">
        <v>3435</v>
      </c>
      <c r="AP289" s="153">
        <v>3056</v>
      </c>
      <c r="AQ289" s="153">
        <v>2889</v>
      </c>
      <c r="AR289" s="153">
        <v>3938</v>
      </c>
      <c r="AS289" s="153">
        <v>4051</v>
      </c>
      <c r="AT289" s="153">
        <v>3906</v>
      </c>
      <c r="AU289" s="153">
        <v>3785</v>
      </c>
      <c r="AV289" s="153">
        <v>3623</v>
      </c>
      <c r="AW289" s="153">
        <v>2952</v>
      </c>
      <c r="AX289" s="153">
        <v>2647</v>
      </c>
      <c r="AY289" s="153">
        <v>3669</v>
      </c>
      <c r="AZ289" s="153">
        <v>3538</v>
      </c>
      <c r="BA289" s="153">
        <v>3878</v>
      </c>
      <c r="BB289" s="153">
        <v>3950</v>
      </c>
      <c r="BC289" s="153">
        <v>3315</v>
      </c>
      <c r="BD289" s="153">
        <v>3093</v>
      </c>
      <c r="BE289" s="153">
        <v>2869</v>
      </c>
      <c r="BF289" s="153">
        <v>3394</v>
      </c>
      <c r="BG289" s="153">
        <v>4197</v>
      </c>
      <c r="BH289" s="153">
        <v>3808</v>
      </c>
      <c r="BI289" s="153">
        <v>3787</v>
      </c>
      <c r="BJ289" s="153">
        <v>3375</v>
      </c>
      <c r="BK289" s="153">
        <v>3142</v>
      </c>
      <c r="BL289" s="153">
        <v>2735</v>
      </c>
      <c r="BM289" s="153">
        <v>3457</v>
      </c>
      <c r="BN289" s="153">
        <v>3516</v>
      </c>
      <c r="BO289" s="153">
        <v>3668</v>
      </c>
      <c r="BP289" s="153">
        <v>4408</v>
      </c>
      <c r="BQ289" s="153">
        <v>4095</v>
      </c>
      <c r="BR289" s="153">
        <v>3948</v>
      </c>
      <c r="BS289" s="153">
        <v>3214</v>
      </c>
      <c r="BT289" s="153">
        <v>4159</v>
      </c>
      <c r="BU289" s="153">
        <v>4095</v>
      </c>
      <c r="BV289" s="153">
        <v>3930</v>
      </c>
      <c r="BW289" s="153">
        <v>3530</v>
      </c>
      <c r="BX289" s="153">
        <v>3630</v>
      </c>
      <c r="BY289" s="153">
        <v>3348</v>
      </c>
      <c r="BZ289" s="153">
        <v>3034</v>
      </c>
      <c r="CA289" s="153">
        <v>3478</v>
      </c>
      <c r="CB289" s="153">
        <v>3398</v>
      </c>
      <c r="CC289" s="153">
        <v>3622</v>
      </c>
      <c r="CD289" s="153">
        <v>4018</v>
      </c>
      <c r="CE289" s="153">
        <v>3873</v>
      </c>
      <c r="CF289" s="153">
        <v>3521</v>
      </c>
      <c r="CG289" s="153">
        <v>3224</v>
      </c>
      <c r="CH289" s="153">
        <v>3658</v>
      </c>
      <c r="CI289" s="153">
        <v>3487</v>
      </c>
      <c r="CJ289" s="153">
        <v>3916</v>
      </c>
      <c r="CK289" s="153">
        <v>3463</v>
      </c>
      <c r="CL289" s="153">
        <v>3653</v>
      </c>
      <c r="CM289" s="153">
        <v>3185</v>
      </c>
      <c r="CN289" s="153">
        <v>2740</v>
      </c>
      <c r="CO289" s="153">
        <v>3424</v>
      </c>
      <c r="CP289" s="154">
        <v>3317</v>
      </c>
    </row>
    <row r="290" spans="2:94" x14ac:dyDescent="0.2">
      <c r="B290" s="25" t="str">
        <f t="shared" si="9"/>
      </c>
      <c r="C290" s="37" t="s">
        <v>121</v>
      </c>
      <c r="D290" s="37" t="s">
        <v>4</v>
      </c>
      <c r="E290" s="37">
        <v>973</v>
      </c>
      <c r="F290" s="37">
        <v>1039</v>
      </c>
      <c r="G290" s="37">
        <v>910</v>
      </c>
      <c r="H290" s="37">
        <v>779</v>
      </c>
      <c r="I290" s="37">
        <v>873</v>
      </c>
      <c r="J290" s="37">
        <v>973</v>
      </c>
      <c r="K290" s="37">
        <v>922</v>
      </c>
      <c r="L290" s="37">
        <v>968</v>
      </c>
      <c r="M290" s="37">
        <v>940</v>
      </c>
      <c r="N290" s="37">
        <v>770</v>
      </c>
      <c r="O290" s="37">
        <v>750</v>
      </c>
      <c r="P290" s="37">
        <v>823</v>
      </c>
      <c r="Q290" s="37">
        <v>985</v>
      </c>
      <c r="R290" s="37">
        <v>997</v>
      </c>
      <c r="S290" s="37">
        <v>1119</v>
      </c>
      <c r="T290" s="37">
        <v>1050</v>
      </c>
      <c r="U290" s="37">
        <v>806</v>
      </c>
      <c r="V290" s="37">
        <v>633</v>
      </c>
      <c r="W290" s="37">
        <v>891</v>
      </c>
      <c r="X290" s="37">
        <v>876</v>
      </c>
      <c r="Y290" s="37">
        <v>933</v>
      </c>
      <c r="Z290" s="37">
        <v>883</v>
      </c>
      <c r="AA290" s="37">
        <v>1006</v>
      </c>
      <c r="AB290" s="153">
        <v>995</v>
      </c>
      <c r="AC290" s="153">
        <v>745</v>
      </c>
      <c r="AD290" s="153">
        <v>932</v>
      </c>
      <c r="AE290" s="153">
        <v>888</v>
      </c>
      <c r="AF290" s="153">
        <v>1086</v>
      </c>
      <c r="AG290" s="153">
        <v>1050</v>
      </c>
      <c r="AH290" s="153">
        <v>1064</v>
      </c>
      <c r="AI290" s="153">
        <v>820</v>
      </c>
      <c r="AJ290" s="153">
        <v>773</v>
      </c>
      <c r="AK290" s="153">
        <v>962</v>
      </c>
      <c r="AL290" s="153">
        <v>946</v>
      </c>
      <c r="AM290" s="153">
        <v>900</v>
      </c>
      <c r="AN290" s="153">
        <v>642</v>
      </c>
      <c r="AO290" s="153">
        <v>859</v>
      </c>
      <c r="AP290" s="153">
        <v>840</v>
      </c>
      <c r="AQ290" s="153">
        <v>710</v>
      </c>
      <c r="AR290" s="153">
        <v>921</v>
      </c>
      <c r="AS290" s="153">
        <v>1013</v>
      </c>
      <c r="AT290" s="153">
        <v>1076</v>
      </c>
      <c r="AU290" s="153">
        <v>928</v>
      </c>
      <c r="AV290" s="153">
        <v>889</v>
      </c>
      <c r="AW290" s="153">
        <v>797</v>
      </c>
      <c r="AX290" s="153">
        <v>683</v>
      </c>
      <c r="AY290" s="153">
        <v>910</v>
      </c>
      <c r="AZ290" s="153">
        <v>967</v>
      </c>
      <c r="BA290" s="153">
        <v>957</v>
      </c>
      <c r="BB290" s="153">
        <v>941</v>
      </c>
      <c r="BC290" s="153">
        <v>793</v>
      </c>
      <c r="BD290" s="153">
        <v>804</v>
      </c>
      <c r="BE290" s="153">
        <v>779</v>
      </c>
      <c r="BF290" s="153">
        <v>883</v>
      </c>
      <c r="BG290" s="153">
        <v>949</v>
      </c>
      <c r="BH290" s="153">
        <v>912</v>
      </c>
      <c r="BI290" s="153">
        <v>979</v>
      </c>
      <c r="BJ290" s="153">
        <v>790</v>
      </c>
      <c r="BK290" s="153">
        <v>834</v>
      </c>
      <c r="BL290" s="153">
        <v>709</v>
      </c>
      <c r="BM290" s="153">
        <v>822</v>
      </c>
      <c r="BN290" s="153">
        <v>879</v>
      </c>
      <c r="BO290" s="153">
        <v>928</v>
      </c>
      <c r="BP290" s="153">
        <v>1166</v>
      </c>
      <c r="BQ290" s="153">
        <v>1067</v>
      </c>
      <c r="BR290" s="153">
        <v>1036</v>
      </c>
      <c r="BS290" s="153">
        <v>913</v>
      </c>
      <c r="BT290" s="153">
        <v>1059</v>
      </c>
      <c r="BU290" s="153">
        <v>1036</v>
      </c>
      <c r="BV290" s="153">
        <v>993</v>
      </c>
      <c r="BW290" s="153">
        <v>900</v>
      </c>
      <c r="BX290" s="153">
        <v>952</v>
      </c>
      <c r="BY290" s="153">
        <v>922</v>
      </c>
      <c r="BZ290" s="153">
        <v>802</v>
      </c>
      <c r="CA290" s="153">
        <v>920</v>
      </c>
      <c r="CB290" s="153">
        <v>907</v>
      </c>
      <c r="CC290" s="153">
        <v>1028</v>
      </c>
      <c r="CD290" s="153">
        <v>1061</v>
      </c>
      <c r="CE290" s="153">
        <v>979</v>
      </c>
      <c r="CF290" s="153">
        <v>1023</v>
      </c>
      <c r="CG290" s="153">
        <v>902</v>
      </c>
      <c r="CH290" s="153">
        <v>906</v>
      </c>
      <c r="CI290" s="153">
        <v>963</v>
      </c>
      <c r="CJ290" s="153">
        <v>1045</v>
      </c>
      <c r="CK290" s="153">
        <v>942</v>
      </c>
      <c r="CL290" s="153">
        <v>1010</v>
      </c>
      <c r="CM290" s="153">
        <v>931</v>
      </c>
      <c r="CN290" s="153">
        <v>779</v>
      </c>
      <c r="CO290" s="153">
        <v>809</v>
      </c>
      <c r="CP290" s="154">
        <v>848</v>
      </c>
    </row>
    <row r="291" spans="2:94" x14ac:dyDescent="0.2">
      <c r="B291" s="25" t="str">
        <f t="shared" si="9"/>
      </c>
      <c r="C291" s="37" t="s">
        <v>122</v>
      </c>
      <c r="D291" s="37" t="s">
        <v>3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153">
        <v>0</v>
      </c>
      <c r="AC291" s="153">
        <v>0</v>
      </c>
      <c r="AD291" s="153">
        <v>0</v>
      </c>
      <c r="AE291" s="153">
        <v>0</v>
      </c>
      <c r="AF291" s="153">
        <v>0</v>
      </c>
      <c r="AG291" s="153">
        <v>0</v>
      </c>
      <c r="AH291" s="153">
        <v>0</v>
      </c>
      <c r="AI291" s="153">
        <v>0</v>
      </c>
      <c r="AJ291" s="153">
        <v>0</v>
      </c>
      <c r="AK291" s="153">
        <v>0</v>
      </c>
      <c r="AL291" s="153">
        <v>0</v>
      </c>
      <c r="AM291" s="153">
        <v>0</v>
      </c>
      <c r="AN291" s="153">
        <v>0</v>
      </c>
      <c r="AO291" s="153">
        <v>0</v>
      </c>
      <c r="AP291" s="153">
        <v>0</v>
      </c>
      <c r="AQ291" s="153">
        <v>0</v>
      </c>
      <c r="AR291" s="153">
        <v>0</v>
      </c>
      <c r="AS291" s="153">
        <v>0</v>
      </c>
      <c r="AT291" s="153">
        <v>0</v>
      </c>
      <c r="AU291" s="153">
        <v>0</v>
      </c>
      <c r="AV291" s="153">
        <v>0</v>
      </c>
      <c r="AW291" s="153">
        <v>0</v>
      </c>
      <c r="AX291" s="153">
        <v>0</v>
      </c>
      <c r="AY291" s="153">
        <v>0</v>
      </c>
      <c r="AZ291" s="153">
        <v>0</v>
      </c>
      <c r="BA291" s="153">
        <v>0</v>
      </c>
      <c r="BB291" s="153">
        <v>0</v>
      </c>
      <c r="BC291" s="153">
        <v>0</v>
      </c>
      <c r="BD291" s="153">
        <v>0</v>
      </c>
      <c r="BE291" s="153">
        <v>0</v>
      </c>
      <c r="BF291" s="153">
        <v>0</v>
      </c>
      <c r="BG291" s="153">
        <v>0</v>
      </c>
      <c r="BH291" s="153">
        <v>0</v>
      </c>
      <c r="BI291" s="153">
        <v>0</v>
      </c>
      <c r="BJ291" s="153">
        <v>0</v>
      </c>
      <c r="BK291" s="153">
        <v>0</v>
      </c>
      <c r="BL291" s="153">
        <v>0</v>
      </c>
      <c r="BM291" s="153">
        <v>0</v>
      </c>
      <c r="BN291" s="153">
        <v>0</v>
      </c>
      <c r="BO291" s="153">
        <v>0</v>
      </c>
      <c r="BP291" s="153">
        <v>0</v>
      </c>
      <c r="BQ291" s="153">
        <v>0</v>
      </c>
      <c r="BR291" s="153">
        <v>0</v>
      </c>
      <c r="BS291" s="153">
        <v>0</v>
      </c>
      <c r="BT291" s="153">
        <v>0</v>
      </c>
      <c r="BU291" s="153">
        <v>0</v>
      </c>
      <c r="BV291" s="153">
        <v>0</v>
      </c>
      <c r="BW291" s="153">
        <v>0</v>
      </c>
      <c r="BX291" s="153">
        <v>0</v>
      </c>
      <c r="BY291" s="153">
        <v>0</v>
      </c>
      <c r="BZ291" s="153">
        <v>0</v>
      </c>
      <c r="CA291" s="153">
        <v>0</v>
      </c>
      <c r="CB291" s="153">
        <v>0</v>
      </c>
      <c r="CC291" s="153">
        <v>0</v>
      </c>
      <c r="CD291" s="153">
        <v>0</v>
      </c>
      <c r="CE291" s="153">
        <v>0</v>
      </c>
      <c r="CF291" s="153">
        <v>0</v>
      </c>
      <c r="CG291" s="153">
        <v>0</v>
      </c>
      <c r="CH291" s="153">
        <v>0</v>
      </c>
      <c r="CI291" s="153">
        <v>0</v>
      </c>
      <c r="CJ291" s="153">
        <v>0</v>
      </c>
      <c r="CK291" s="153">
        <v>0</v>
      </c>
      <c r="CL291" s="153">
        <v>0</v>
      </c>
      <c r="CM291" s="153">
        <v>0</v>
      </c>
      <c r="CN291" s="153">
        <v>0</v>
      </c>
      <c r="CO291" s="153">
        <v>0</v>
      </c>
      <c r="CP291" s="154">
        <v>0</v>
      </c>
    </row>
    <row r="292" spans="2:94" x14ac:dyDescent="0.2">
      <c r="B292" s="25" t="str">
        <f t="shared" si="9"/>
      </c>
      <c r="C292" s="37" t="s">
        <v>122</v>
      </c>
      <c r="D292" s="37" t="s">
        <v>4</v>
      </c>
      <c r="E292" s="37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153">
        <v>0</v>
      </c>
      <c r="AC292" s="153">
        <v>0</v>
      </c>
      <c r="AD292" s="153">
        <v>0</v>
      </c>
      <c r="AE292" s="153">
        <v>0</v>
      </c>
      <c r="AF292" s="153">
        <v>0</v>
      </c>
      <c r="AG292" s="153">
        <v>0</v>
      </c>
      <c r="AH292" s="153">
        <v>0</v>
      </c>
      <c r="AI292" s="153">
        <v>0</v>
      </c>
      <c r="AJ292" s="153">
        <v>0</v>
      </c>
      <c r="AK292" s="153">
        <v>0</v>
      </c>
      <c r="AL292" s="153">
        <v>0</v>
      </c>
      <c r="AM292" s="153">
        <v>0</v>
      </c>
      <c r="AN292" s="153">
        <v>0</v>
      </c>
      <c r="AO292" s="153">
        <v>0</v>
      </c>
      <c r="AP292" s="153">
        <v>0</v>
      </c>
      <c r="AQ292" s="153">
        <v>0</v>
      </c>
      <c r="AR292" s="153">
        <v>0</v>
      </c>
      <c r="AS292" s="153">
        <v>0</v>
      </c>
      <c r="AT292" s="153">
        <v>0</v>
      </c>
      <c r="AU292" s="153">
        <v>0</v>
      </c>
      <c r="AV292" s="153">
        <v>0</v>
      </c>
      <c r="AW292" s="153">
        <v>0</v>
      </c>
      <c r="AX292" s="153">
        <v>0</v>
      </c>
      <c r="AY292" s="153">
        <v>0</v>
      </c>
      <c r="AZ292" s="153">
        <v>0</v>
      </c>
      <c r="BA292" s="153">
        <v>0</v>
      </c>
      <c r="BB292" s="153">
        <v>0</v>
      </c>
      <c r="BC292" s="153">
        <v>0</v>
      </c>
      <c r="BD292" s="153">
        <v>0</v>
      </c>
      <c r="BE292" s="153">
        <v>0</v>
      </c>
      <c r="BF292" s="153">
        <v>0</v>
      </c>
      <c r="BG292" s="153">
        <v>0</v>
      </c>
      <c r="BH292" s="153">
        <v>0</v>
      </c>
      <c r="BI292" s="153">
        <v>0</v>
      </c>
      <c r="BJ292" s="153">
        <v>0</v>
      </c>
      <c r="BK292" s="153">
        <v>0</v>
      </c>
      <c r="BL292" s="153">
        <v>0</v>
      </c>
      <c r="BM292" s="153">
        <v>0</v>
      </c>
      <c r="BN292" s="153">
        <v>0</v>
      </c>
      <c r="BO292" s="153">
        <v>0</v>
      </c>
      <c r="BP292" s="153">
        <v>0</v>
      </c>
      <c r="BQ292" s="153">
        <v>0</v>
      </c>
      <c r="BR292" s="153">
        <v>0</v>
      </c>
      <c r="BS292" s="153">
        <v>0</v>
      </c>
      <c r="BT292" s="153">
        <v>0</v>
      </c>
      <c r="BU292" s="153">
        <v>0</v>
      </c>
      <c r="BV292" s="153">
        <v>0</v>
      </c>
      <c r="BW292" s="153">
        <v>0</v>
      </c>
      <c r="BX292" s="153">
        <v>0</v>
      </c>
      <c r="BY292" s="153">
        <v>0</v>
      </c>
      <c r="BZ292" s="153">
        <v>0</v>
      </c>
      <c r="CA292" s="153">
        <v>0</v>
      </c>
      <c r="CB292" s="153">
        <v>0</v>
      </c>
      <c r="CC292" s="153">
        <v>0</v>
      </c>
      <c r="CD292" s="153">
        <v>0</v>
      </c>
      <c r="CE292" s="153">
        <v>0</v>
      </c>
      <c r="CF292" s="153">
        <v>0</v>
      </c>
      <c r="CG292" s="153">
        <v>0</v>
      </c>
      <c r="CH292" s="153">
        <v>0</v>
      </c>
      <c r="CI292" s="153">
        <v>0</v>
      </c>
      <c r="CJ292" s="153">
        <v>0</v>
      </c>
      <c r="CK292" s="153">
        <v>0</v>
      </c>
      <c r="CL292" s="153">
        <v>0</v>
      </c>
      <c r="CM292" s="153">
        <v>0</v>
      </c>
      <c r="CN292" s="153">
        <v>0</v>
      </c>
      <c r="CO292" s="153">
        <v>0</v>
      </c>
      <c r="CP292" s="154">
        <v>0</v>
      </c>
    </row>
    <row r="293" spans="2:94" x14ac:dyDescent="0.2">
      <c r="B293" s="25" t="str">
        <f t="shared" si="9"/>
      </c>
      <c r="C293" s="37" t="s">
        <v>123</v>
      </c>
      <c r="D293" s="37" t="s">
        <v>3</v>
      </c>
      <c r="E293" s="37">
        <v>2389</v>
      </c>
      <c r="F293" s="37">
        <v>2435</v>
      </c>
      <c r="G293" s="37">
        <v>1860</v>
      </c>
      <c r="H293" s="37">
        <v>1535</v>
      </c>
      <c r="I293" s="37">
        <v>2572</v>
      </c>
      <c r="J293" s="37">
        <v>2260</v>
      </c>
      <c r="K293" s="37">
        <v>2483</v>
      </c>
      <c r="L293" s="37">
        <v>2341</v>
      </c>
      <c r="M293" s="37">
        <v>2275</v>
      </c>
      <c r="N293" s="37">
        <v>1647</v>
      </c>
      <c r="O293" s="37">
        <v>1440</v>
      </c>
      <c r="P293" s="37">
        <v>2298</v>
      </c>
      <c r="Q293" s="37">
        <v>2335</v>
      </c>
      <c r="R293" s="37">
        <v>2270</v>
      </c>
      <c r="S293" s="37">
        <v>2263</v>
      </c>
      <c r="T293" s="37">
        <v>2237</v>
      </c>
      <c r="U293" s="37">
        <v>1652</v>
      </c>
      <c r="V293" s="37">
        <v>1265</v>
      </c>
      <c r="W293" s="37">
        <v>2436</v>
      </c>
      <c r="X293" s="37">
        <v>2261</v>
      </c>
      <c r="Y293" s="37">
        <v>2475</v>
      </c>
      <c r="Z293" s="37">
        <v>2235</v>
      </c>
      <c r="AA293" s="37">
        <v>2290</v>
      </c>
      <c r="AB293" s="153">
        <v>2299</v>
      </c>
      <c r="AC293" s="153">
        <v>1882</v>
      </c>
      <c r="AD293" s="153">
        <v>2672</v>
      </c>
      <c r="AE293" s="153">
        <v>2450</v>
      </c>
      <c r="AF293" s="153">
        <v>2425</v>
      </c>
      <c r="AG293" s="153">
        <v>2528</v>
      </c>
      <c r="AH293" s="153">
        <v>2385</v>
      </c>
      <c r="AI293" s="153">
        <v>1773</v>
      </c>
      <c r="AJ293" s="153">
        <v>1661</v>
      </c>
      <c r="AK293" s="153">
        <v>2921</v>
      </c>
      <c r="AL293" s="153">
        <v>2431</v>
      </c>
      <c r="AM293" s="153">
        <v>2558</v>
      </c>
      <c r="AN293" s="153">
        <v>1247</v>
      </c>
      <c r="AO293" s="153">
        <v>2307</v>
      </c>
      <c r="AP293" s="153">
        <v>1799</v>
      </c>
      <c r="AQ293" s="153">
        <v>1653</v>
      </c>
      <c r="AR293" s="153">
        <v>5224</v>
      </c>
      <c r="AS293" s="153">
        <v>2824</v>
      </c>
      <c r="AT293" s="153">
        <v>2440</v>
      </c>
      <c r="AU293" s="153">
        <v>2388</v>
      </c>
      <c r="AV293" s="153">
        <v>2475</v>
      </c>
      <c r="AW293" s="153">
        <v>1562</v>
      </c>
      <c r="AX293" s="153">
        <v>1513</v>
      </c>
      <c r="AY293" s="153">
        <v>2378</v>
      </c>
      <c r="AZ293" s="153">
        <v>2349</v>
      </c>
      <c r="BA293" s="153">
        <v>2348</v>
      </c>
      <c r="BB293" s="153">
        <v>2297</v>
      </c>
      <c r="BC293" s="153">
        <v>4156</v>
      </c>
      <c r="BD293" s="153">
        <v>1708</v>
      </c>
      <c r="BE293" s="153">
        <v>1435</v>
      </c>
      <c r="BF293" s="153">
        <v>2334</v>
      </c>
      <c r="BG293" s="153">
        <v>2495</v>
      </c>
      <c r="BH293" s="153">
        <v>2209</v>
      </c>
      <c r="BI293" s="153">
        <v>2290</v>
      </c>
      <c r="BJ293" s="153">
        <v>2271</v>
      </c>
      <c r="BK293" s="153">
        <v>1670</v>
      </c>
      <c r="BL293" s="153">
        <v>1474</v>
      </c>
      <c r="BM293" s="153">
        <v>2386</v>
      </c>
      <c r="BN293" s="153">
        <v>2336</v>
      </c>
      <c r="BO293" s="153">
        <v>2478</v>
      </c>
      <c r="BP293" s="153">
        <v>2611</v>
      </c>
      <c r="BQ293" s="153">
        <v>2405</v>
      </c>
      <c r="BR293" s="153">
        <v>1850</v>
      </c>
      <c r="BS293" s="153">
        <v>1542</v>
      </c>
      <c r="BT293" s="153">
        <v>2613</v>
      </c>
      <c r="BU293" s="153">
        <v>2348</v>
      </c>
      <c r="BV293" s="153">
        <v>2331</v>
      </c>
      <c r="BW293" s="153">
        <v>2238</v>
      </c>
      <c r="BX293" s="153">
        <v>2218</v>
      </c>
      <c r="BY293" s="153">
        <v>1754</v>
      </c>
      <c r="BZ293" s="153">
        <v>1524</v>
      </c>
      <c r="CA293" s="153">
        <v>2309</v>
      </c>
      <c r="CB293" s="153">
        <v>2209</v>
      </c>
      <c r="CC293" s="153">
        <v>2309</v>
      </c>
      <c r="CD293" s="153">
        <v>2397</v>
      </c>
      <c r="CE293" s="153">
        <v>2247</v>
      </c>
      <c r="CF293" s="153">
        <v>1729</v>
      </c>
      <c r="CG293" s="153">
        <v>1481</v>
      </c>
      <c r="CH293" s="153">
        <v>2342</v>
      </c>
      <c r="CI293" s="153">
        <v>2147</v>
      </c>
      <c r="CJ293" s="153">
        <v>2386</v>
      </c>
      <c r="CK293" s="153">
        <v>2297</v>
      </c>
      <c r="CL293" s="153">
        <v>2202</v>
      </c>
      <c r="CM293" s="153">
        <v>1720</v>
      </c>
      <c r="CN293" s="153">
        <v>1471</v>
      </c>
      <c r="CO293" s="153">
        <v>2291</v>
      </c>
      <c r="CP293" s="154">
        <v>2211</v>
      </c>
    </row>
    <row r="294" spans="2:94" x14ac:dyDescent="0.2">
      <c r="B294" s="25" t="str">
        <f t="shared" si="9"/>
      </c>
      <c r="C294" s="37" t="s">
        <v>123</v>
      </c>
      <c r="D294" s="37" t="s">
        <v>4</v>
      </c>
      <c r="E294" s="37">
        <v>570</v>
      </c>
      <c r="F294" s="37">
        <v>563</v>
      </c>
      <c r="G294" s="37">
        <v>497</v>
      </c>
      <c r="H294" s="37">
        <v>387</v>
      </c>
      <c r="I294" s="37">
        <v>596</v>
      </c>
      <c r="J294" s="37">
        <v>558</v>
      </c>
      <c r="K294" s="37">
        <v>560</v>
      </c>
      <c r="L294" s="37">
        <v>535</v>
      </c>
      <c r="M294" s="37">
        <v>533</v>
      </c>
      <c r="N294" s="37">
        <v>388</v>
      </c>
      <c r="O294" s="37">
        <v>326</v>
      </c>
      <c r="P294" s="37">
        <v>503</v>
      </c>
      <c r="Q294" s="37">
        <v>537</v>
      </c>
      <c r="R294" s="37">
        <v>507</v>
      </c>
      <c r="S294" s="37">
        <v>521</v>
      </c>
      <c r="T294" s="37">
        <v>526</v>
      </c>
      <c r="U294" s="37">
        <v>400</v>
      </c>
      <c r="V294" s="37">
        <v>313</v>
      </c>
      <c r="W294" s="37">
        <v>538</v>
      </c>
      <c r="X294" s="37">
        <v>502</v>
      </c>
      <c r="Y294" s="37">
        <v>590</v>
      </c>
      <c r="Z294" s="37">
        <v>538</v>
      </c>
      <c r="AA294" s="37">
        <v>541</v>
      </c>
      <c r="AB294" s="153">
        <v>568</v>
      </c>
      <c r="AC294" s="153">
        <v>458</v>
      </c>
      <c r="AD294" s="153">
        <v>636</v>
      </c>
      <c r="AE294" s="153">
        <v>578</v>
      </c>
      <c r="AF294" s="153">
        <v>523</v>
      </c>
      <c r="AG294" s="153">
        <v>571</v>
      </c>
      <c r="AH294" s="153">
        <v>611</v>
      </c>
      <c r="AI294" s="153">
        <v>485</v>
      </c>
      <c r="AJ294" s="153">
        <v>376</v>
      </c>
      <c r="AK294" s="153">
        <v>665</v>
      </c>
      <c r="AL294" s="153">
        <v>606</v>
      </c>
      <c r="AM294" s="153">
        <v>600</v>
      </c>
      <c r="AN294" s="153">
        <v>333</v>
      </c>
      <c r="AO294" s="153">
        <v>571</v>
      </c>
      <c r="AP294" s="153">
        <v>420</v>
      </c>
      <c r="AQ294" s="153">
        <v>352</v>
      </c>
      <c r="AR294" s="153">
        <v>638</v>
      </c>
      <c r="AS294" s="153">
        <v>542</v>
      </c>
      <c r="AT294" s="153">
        <v>553</v>
      </c>
      <c r="AU294" s="153">
        <v>530</v>
      </c>
      <c r="AV294" s="153">
        <v>505</v>
      </c>
      <c r="AW294" s="153">
        <v>346</v>
      </c>
      <c r="AX294" s="153">
        <v>330</v>
      </c>
      <c r="AY294" s="153">
        <v>504</v>
      </c>
      <c r="AZ294" s="153">
        <v>533</v>
      </c>
      <c r="BA294" s="153">
        <v>556</v>
      </c>
      <c r="BB294" s="153">
        <v>505</v>
      </c>
      <c r="BC294" s="153">
        <v>443</v>
      </c>
      <c r="BD294" s="153">
        <v>420</v>
      </c>
      <c r="BE294" s="153">
        <v>375</v>
      </c>
      <c r="BF294" s="153">
        <v>564</v>
      </c>
      <c r="BG294" s="153">
        <v>566</v>
      </c>
      <c r="BH294" s="153">
        <v>472</v>
      </c>
      <c r="BI294" s="153">
        <v>474</v>
      </c>
      <c r="BJ294" s="153">
        <v>502</v>
      </c>
      <c r="BK294" s="153">
        <v>416</v>
      </c>
      <c r="BL294" s="153">
        <v>368</v>
      </c>
      <c r="BM294" s="153">
        <v>505</v>
      </c>
      <c r="BN294" s="153">
        <v>523</v>
      </c>
      <c r="BO294" s="153">
        <v>563</v>
      </c>
      <c r="BP294" s="153">
        <v>613</v>
      </c>
      <c r="BQ294" s="153">
        <v>589</v>
      </c>
      <c r="BR294" s="153">
        <v>431</v>
      </c>
      <c r="BS294" s="153">
        <v>359</v>
      </c>
      <c r="BT294" s="153">
        <v>636</v>
      </c>
      <c r="BU294" s="153">
        <v>549</v>
      </c>
      <c r="BV294" s="153">
        <v>527</v>
      </c>
      <c r="BW294" s="153">
        <v>483</v>
      </c>
      <c r="BX294" s="153">
        <v>521</v>
      </c>
      <c r="BY294" s="153">
        <v>465</v>
      </c>
      <c r="BZ294" s="153">
        <v>366</v>
      </c>
      <c r="CA294" s="153">
        <v>566</v>
      </c>
      <c r="CB294" s="153">
        <v>496</v>
      </c>
      <c r="CC294" s="153">
        <v>580</v>
      </c>
      <c r="CD294" s="153">
        <v>542</v>
      </c>
      <c r="CE294" s="153">
        <v>528</v>
      </c>
      <c r="CF294" s="153">
        <v>423</v>
      </c>
      <c r="CG294" s="153">
        <v>341</v>
      </c>
      <c r="CH294" s="153">
        <v>536</v>
      </c>
      <c r="CI294" s="153">
        <v>503</v>
      </c>
      <c r="CJ294" s="153">
        <v>537</v>
      </c>
      <c r="CK294" s="153">
        <v>544</v>
      </c>
      <c r="CL294" s="153">
        <v>554</v>
      </c>
      <c r="CM294" s="153">
        <v>423</v>
      </c>
      <c r="CN294" s="153">
        <v>379</v>
      </c>
      <c r="CO294" s="153">
        <v>529</v>
      </c>
      <c r="CP294" s="154">
        <v>506</v>
      </c>
    </row>
    <row r="295" spans="2:94" x14ac:dyDescent="0.2">
      <c r="B295" s="25" t="str">
        <f t="shared" si="9"/>
      </c>
      <c r="C295" s="37" t="s">
        <v>124</v>
      </c>
      <c r="D295" s="37" t="s">
        <v>3</v>
      </c>
      <c r="E295" s="37">
        <v>2213</v>
      </c>
      <c r="F295" s="37">
        <v>2332</v>
      </c>
      <c r="G295" s="37">
        <v>1929</v>
      </c>
      <c r="H295" s="37">
        <v>1583</v>
      </c>
      <c r="I295" s="37">
        <v>2435</v>
      </c>
      <c r="J295" s="37">
        <v>2139</v>
      </c>
      <c r="K295" s="37">
        <v>2230</v>
      </c>
      <c r="L295" s="37">
        <v>2054</v>
      </c>
      <c r="M295" s="37">
        <v>2023</v>
      </c>
      <c r="N295" s="37">
        <v>1559</v>
      </c>
      <c r="O295" s="37">
        <v>1469</v>
      </c>
      <c r="P295" s="37">
        <v>2165</v>
      </c>
      <c r="Q295" s="37">
        <v>2032</v>
      </c>
      <c r="R295" s="37">
        <v>1997</v>
      </c>
      <c r="S295" s="37">
        <v>2113</v>
      </c>
      <c r="T295" s="37">
        <v>2003</v>
      </c>
      <c r="U295" s="37">
        <v>1619</v>
      </c>
      <c r="V295" s="37">
        <v>1300</v>
      </c>
      <c r="W295" s="37">
        <v>2216</v>
      </c>
      <c r="X295" s="37">
        <v>2018</v>
      </c>
      <c r="Y295" s="37">
        <v>2166</v>
      </c>
      <c r="Z295" s="37">
        <v>2027</v>
      </c>
      <c r="AA295" s="37">
        <v>2082</v>
      </c>
      <c r="AB295" s="155">
        <v>1925</v>
      </c>
      <c r="AC295" s="155">
        <v>1554</v>
      </c>
      <c r="AD295" s="155">
        <v>2406</v>
      </c>
      <c r="AE295" s="155">
        <v>2195</v>
      </c>
      <c r="AF295" s="155">
        <v>2216</v>
      </c>
      <c r="AG295" s="155">
        <v>2290</v>
      </c>
      <c r="AH295" s="155">
        <v>2319</v>
      </c>
      <c r="AI295" s="155">
        <v>1824</v>
      </c>
      <c r="AJ295" s="155">
        <v>1687</v>
      </c>
      <c r="AK295" s="155">
        <v>2784</v>
      </c>
      <c r="AL295" s="155">
        <v>2363</v>
      </c>
      <c r="AM295" s="155">
        <v>2194</v>
      </c>
      <c r="AN295" s="155">
        <v>1157</v>
      </c>
      <c r="AO295" s="155">
        <v>2064</v>
      </c>
      <c r="AP295" s="155">
        <v>1612</v>
      </c>
      <c r="AQ295" s="155">
        <v>1508</v>
      </c>
      <c r="AR295" s="155">
        <v>2623</v>
      </c>
      <c r="AS295" s="155">
        <v>2275</v>
      </c>
      <c r="AT295" s="155">
        <v>2151</v>
      </c>
      <c r="AU295" s="155">
        <v>2137</v>
      </c>
      <c r="AV295" s="155">
        <v>1990</v>
      </c>
      <c r="AW295" s="155">
        <v>1664</v>
      </c>
      <c r="AX295" s="155">
        <v>1425</v>
      </c>
      <c r="AY295" s="155">
        <v>2249</v>
      </c>
      <c r="AZ295" s="155">
        <v>2138</v>
      </c>
      <c r="BA295" s="155">
        <v>2156</v>
      </c>
      <c r="BB295" s="155">
        <v>2044</v>
      </c>
      <c r="BC295" s="155">
        <v>2044</v>
      </c>
      <c r="BD295" s="155">
        <v>1641</v>
      </c>
      <c r="BE295" s="155">
        <v>1367</v>
      </c>
      <c r="BF295" s="155">
        <v>2158</v>
      </c>
      <c r="BG295" s="155">
        <v>2292</v>
      </c>
      <c r="BH295" s="155">
        <v>2090</v>
      </c>
      <c r="BI295" s="155">
        <v>2023</v>
      </c>
      <c r="BJ295" s="155">
        <v>1982</v>
      </c>
      <c r="BK295" s="155">
        <v>1576</v>
      </c>
      <c r="BL295" s="155">
        <v>1411</v>
      </c>
      <c r="BM295" s="155">
        <v>2279</v>
      </c>
      <c r="BN295" s="155">
        <v>2261</v>
      </c>
      <c r="BO295" s="155">
        <v>2231</v>
      </c>
      <c r="BP295" s="155">
        <v>2381</v>
      </c>
      <c r="BQ295" s="155">
        <v>2173</v>
      </c>
      <c r="BR295" s="155">
        <v>1878</v>
      </c>
      <c r="BS295" s="155">
        <v>1526</v>
      </c>
      <c r="BT295" s="155">
        <v>2400</v>
      </c>
      <c r="BU295" s="155">
        <v>2154</v>
      </c>
      <c r="BV295" s="155">
        <v>2059</v>
      </c>
      <c r="BW295" s="155">
        <v>2007</v>
      </c>
      <c r="BX295" s="155">
        <v>1953</v>
      </c>
      <c r="BY295" s="155">
        <v>1691</v>
      </c>
      <c r="BZ295" s="155">
        <v>1408</v>
      </c>
      <c r="CA295" s="155">
        <v>2202</v>
      </c>
      <c r="CB295" s="155">
        <v>1965</v>
      </c>
      <c r="CC295" s="155">
        <v>2048</v>
      </c>
      <c r="CD295" s="155">
        <v>2103</v>
      </c>
      <c r="CE295" s="155">
        <v>2046</v>
      </c>
      <c r="CF295" s="155">
        <v>1788</v>
      </c>
      <c r="CG295" s="155">
        <v>1507</v>
      </c>
      <c r="CH295" s="155">
        <v>2213</v>
      </c>
      <c r="CI295" s="155">
        <v>1961</v>
      </c>
      <c r="CJ295" s="155">
        <v>2077</v>
      </c>
      <c r="CK295" s="155">
        <v>1958</v>
      </c>
      <c r="CL295" s="155">
        <v>1934</v>
      </c>
      <c r="CM295" s="155">
        <v>1666</v>
      </c>
      <c r="CN295" s="155">
        <v>1420</v>
      </c>
      <c r="CO295" s="155">
        <v>2189</v>
      </c>
      <c r="CP295" s="156">
        <v>2049</v>
      </c>
    </row>
    <row r="296" spans="2:94" x14ac:dyDescent="0.2">
      <c r="B296" s="25" t="str">
        <f t="shared" si="9"/>
      </c>
      <c r="C296" s="37" t="s">
        <v>124</v>
      </c>
      <c r="D296" s="37" t="s">
        <v>4</v>
      </c>
      <c r="E296" s="37">
        <v>466</v>
      </c>
      <c r="F296" s="37">
        <v>538</v>
      </c>
      <c r="G296" s="37">
        <v>437</v>
      </c>
      <c r="H296" s="37">
        <v>386</v>
      </c>
      <c r="I296" s="37">
        <v>576</v>
      </c>
      <c r="J296" s="37">
        <v>517</v>
      </c>
      <c r="K296" s="37">
        <v>486</v>
      </c>
      <c r="L296" s="37">
        <v>490</v>
      </c>
      <c r="M296" s="37">
        <v>508</v>
      </c>
      <c r="N296" s="37">
        <v>372</v>
      </c>
      <c r="O296" s="37">
        <v>317</v>
      </c>
      <c r="P296" s="37">
        <v>482</v>
      </c>
      <c r="Q296" s="37">
        <v>468</v>
      </c>
      <c r="R296" s="37">
        <v>490</v>
      </c>
      <c r="S296" s="37">
        <v>488</v>
      </c>
      <c r="T296" s="37">
        <v>502</v>
      </c>
      <c r="U296" s="37">
        <v>386</v>
      </c>
      <c r="V296" s="37">
        <v>299</v>
      </c>
      <c r="W296" s="37">
        <v>514</v>
      </c>
      <c r="X296" s="37">
        <v>460</v>
      </c>
      <c r="Y296" s="37">
        <v>490</v>
      </c>
      <c r="Z296" s="37">
        <v>466</v>
      </c>
      <c r="AA296" s="37">
        <v>489</v>
      </c>
      <c r="AB296" s="155">
        <v>423</v>
      </c>
      <c r="AC296" s="155">
        <v>356</v>
      </c>
      <c r="AD296" s="155">
        <v>552</v>
      </c>
      <c r="AE296" s="155">
        <v>478</v>
      </c>
      <c r="AF296" s="155">
        <v>479</v>
      </c>
      <c r="AG296" s="155">
        <v>500</v>
      </c>
      <c r="AH296" s="155">
        <v>536</v>
      </c>
      <c r="AI296" s="155">
        <v>461</v>
      </c>
      <c r="AJ296" s="155">
        <v>361</v>
      </c>
      <c r="AK296" s="155">
        <v>630</v>
      </c>
      <c r="AL296" s="155">
        <v>566</v>
      </c>
      <c r="AM296" s="155">
        <v>559</v>
      </c>
      <c r="AN296" s="155">
        <v>330</v>
      </c>
      <c r="AO296" s="155">
        <v>481</v>
      </c>
      <c r="AP296" s="155">
        <v>426</v>
      </c>
      <c r="AQ296" s="155">
        <v>353</v>
      </c>
      <c r="AR296" s="155">
        <v>525</v>
      </c>
      <c r="AS296" s="155">
        <v>477</v>
      </c>
      <c r="AT296" s="155">
        <v>504</v>
      </c>
      <c r="AU296" s="155">
        <v>429</v>
      </c>
      <c r="AV296" s="155">
        <v>438</v>
      </c>
      <c r="AW296" s="155">
        <v>376</v>
      </c>
      <c r="AX296" s="155">
        <v>314</v>
      </c>
      <c r="AY296" s="155">
        <v>463</v>
      </c>
      <c r="AZ296" s="155">
        <v>491</v>
      </c>
      <c r="BA296" s="155">
        <v>469</v>
      </c>
      <c r="BB296" s="155">
        <v>424</v>
      </c>
      <c r="BC296" s="155">
        <v>433</v>
      </c>
      <c r="BD296" s="155">
        <v>392</v>
      </c>
      <c r="BE296" s="155">
        <v>371</v>
      </c>
      <c r="BF296" s="155">
        <v>526</v>
      </c>
      <c r="BG296" s="155">
        <v>503</v>
      </c>
      <c r="BH296" s="155">
        <v>448</v>
      </c>
      <c r="BI296" s="155">
        <v>438</v>
      </c>
      <c r="BJ296" s="155">
        <v>414</v>
      </c>
      <c r="BK296" s="155">
        <v>407</v>
      </c>
      <c r="BL296" s="155">
        <v>366</v>
      </c>
      <c r="BM296" s="155">
        <v>473</v>
      </c>
      <c r="BN296" s="155">
        <v>483</v>
      </c>
      <c r="BO296" s="155">
        <v>488</v>
      </c>
      <c r="BP296" s="155">
        <v>523</v>
      </c>
      <c r="BQ296" s="155">
        <v>519</v>
      </c>
      <c r="BR296" s="155">
        <v>452</v>
      </c>
      <c r="BS296" s="155">
        <v>353</v>
      </c>
      <c r="BT296" s="155">
        <v>524</v>
      </c>
      <c r="BU296" s="155">
        <v>471</v>
      </c>
      <c r="BV296" s="155">
        <v>490</v>
      </c>
      <c r="BW296" s="155">
        <v>454</v>
      </c>
      <c r="BX296" s="155">
        <v>472</v>
      </c>
      <c r="BY296" s="155">
        <v>426</v>
      </c>
      <c r="BZ296" s="155">
        <v>323</v>
      </c>
      <c r="CA296" s="155">
        <v>486</v>
      </c>
      <c r="CB296" s="155">
        <v>468</v>
      </c>
      <c r="CC296" s="155">
        <v>499</v>
      </c>
      <c r="CD296" s="155">
        <v>484</v>
      </c>
      <c r="CE296" s="155">
        <v>469</v>
      </c>
      <c r="CF296" s="155">
        <v>419</v>
      </c>
      <c r="CG296" s="155">
        <v>366</v>
      </c>
      <c r="CH296" s="155">
        <v>479</v>
      </c>
      <c r="CI296" s="155">
        <v>482</v>
      </c>
      <c r="CJ296" s="155">
        <v>495</v>
      </c>
      <c r="CK296" s="155">
        <v>454</v>
      </c>
      <c r="CL296" s="155">
        <v>458</v>
      </c>
      <c r="CM296" s="155">
        <v>450</v>
      </c>
      <c r="CN296" s="155">
        <v>335</v>
      </c>
      <c r="CO296" s="155">
        <v>525</v>
      </c>
      <c r="CP296" s="156">
        <v>448</v>
      </c>
    </row>
    <row r="297" spans="2:94" x14ac:dyDescent="0.2">
      <c r="B297" s="25" t="str">
        <f t="shared" si="9"/>
      </c>
      <c r="C297" s="37" t="s">
        <v>125</v>
      </c>
      <c r="D297" s="37" t="s">
        <v>3</v>
      </c>
      <c r="E297" s="37">
        <v>258</v>
      </c>
      <c r="F297" s="37">
        <v>286</v>
      </c>
      <c r="G297" s="37">
        <v>233</v>
      </c>
      <c r="H297" s="37">
        <v>242</v>
      </c>
      <c r="I297" s="37">
        <v>277</v>
      </c>
      <c r="J297" s="37">
        <v>229</v>
      </c>
      <c r="K297" s="37">
        <v>288</v>
      </c>
      <c r="L297" s="37">
        <v>253</v>
      </c>
      <c r="M297" s="37">
        <v>254</v>
      </c>
      <c r="N297" s="37">
        <v>230</v>
      </c>
      <c r="O297" s="37">
        <v>226</v>
      </c>
      <c r="P297" s="37">
        <v>251</v>
      </c>
      <c r="Q297" s="37">
        <v>224</v>
      </c>
      <c r="R297" s="37">
        <v>247</v>
      </c>
      <c r="S297" s="37">
        <v>257</v>
      </c>
      <c r="T297" s="37">
        <v>251</v>
      </c>
      <c r="U297" s="37">
        <v>251</v>
      </c>
      <c r="V297" s="37">
        <v>224</v>
      </c>
      <c r="W297" s="37">
        <v>254</v>
      </c>
      <c r="X297" s="37">
        <v>251</v>
      </c>
      <c r="Y297" s="37">
        <v>270</v>
      </c>
      <c r="Z297" s="37">
        <v>242</v>
      </c>
      <c r="AA297" s="37">
        <v>248</v>
      </c>
      <c r="AB297" s="155">
        <v>214</v>
      </c>
      <c r="AC297" s="155">
        <v>196</v>
      </c>
      <c r="AD297" s="155">
        <v>272</v>
      </c>
      <c r="AE297" s="155">
        <v>230</v>
      </c>
      <c r="AF297" s="155">
        <v>300</v>
      </c>
      <c r="AG297" s="155">
        <v>285</v>
      </c>
      <c r="AH297" s="155">
        <v>255</v>
      </c>
      <c r="AI297" s="155">
        <v>231</v>
      </c>
      <c r="AJ297" s="155">
        <v>268</v>
      </c>
      <c r="AK297" s="155">
        <v>302</v>
      </c>
      <c r="AL297" s="155">
        <v>254</v>
      </c>
      <c r="AM297" s="155">
        <v>272</v>
      </c>
      <c r="AN297" s="155">
        <v>159</v>
      </c>
      <c r="AO297" s="155">
        <v>251</v>
      </c>
      <c r="AP297" s="155">
        <v>227</v>
      </c>
      <c r="AQ297" s="155">
        <v>227</v>
      </c>
      <c r="AR297" s="155">
        <v>324</v>
      </c>
      <c r="AS297" s="155">
        <v>267</v>
      </c>
      <c r="AT297" s="155">
        <v>268</v>
      </c>
      <c r="AU297" s="155">
        <v>226</v>
      </c>
      <c r="AV297" s="155">
        <v>218</v>
      </c>
      <c r="AW297" s="155">
        <v>215</v>
      </c>
      <c r="AX297" s="155">
        <v>230</v>
      </c>
      <c r="AY297" s="155">
        <v>239</v>
      </c>
      <c r="AZ297" s="155">
        <v>229</v>
      </c>
      <c r="BA297" s="155">
        <v>236</v>
      </c>
      <c r="BB297" s="155">
        <v>223</v>
      </c>
      <c r="BC297" s="155">
        <v>240</v>
      </c>
      <c r="BD297" s="155">
        <v>223</v>
      </c>
      <c r="BE297" s="155">
        <v>238</v>
      </c>
      <c r="BF297" s="155">
        <v>220</v>
      </c>
      <c r="BG297" s="155">
        <v>258</v>
      </c>
      <c r="BH297" s="155">
        <v>246</v>
      </c>
      <c r="BI297" s="155">
        <v>239</v>
      </c>
      <c r="BJ297" s="155">
        <v>229</v>
      </c>
      <c r="BK297" s="155">
        <v>239</v>
      </c>
      <c r="BL297" s="155">
        <v>215</v>
      </c>
      <c r="BM297" s="155">
        <v>244</v>
      </c>
      <c r="BN297" s="155">
        <v>261</v>
      </c>
      <c r="BO297" s="155">
        <v>240</v>
      </c>
      <c r="BP297" s="155">
        <v>264</v>
      </c>
      <c r="BQ297" s="155">
        <v>271</v>
      </c>
      <c r="BR297" s="155">
        <v>285</v>
      </c>
      <c r="BS297" s="155">
        <v>210</v>
      </c>
      <c r="BT297" s="155">
        <v>276</v>
      </c>
      <c r="BU297" s="155">
        <v>262</v>
      </c>
      <c r="BV297" s="155">
        <v>206</v>
      </c>
      <c r="BW297" s="155">
        <v>249</v>
      </c>
      <c r="BX297" s="155">
        <v>267</v>
      </c>
      <c r="BY297" s="155">
        <v>275</v>
      </c>
      <c r="BZ297" s="155">
        <v>242</v>
      </c>
      <c r="CA297" s="155">
        <v>284</v>
      </c>
      <c r="CB297" s="155">
        <v>254</v>
      </c>
      <c r="CC297" s="155">
        <v>273</v>
      </c>
      <c r="CD297" s="155">
        <v>293</v>
      </c>
      <c r="CE297" s="155">
        <v>240</v>
      </c>
      <c r="CF297" s="155">
        <v>298</v>
      </c>
      <c r="CG297" s="155">
        <v>254</v>
      </c>
      <c r="CH297" s="155">
        <v>273</v>
      </c>
      <c r="CI297" s="155">
        <v>244</v>
      </c>
      <c r="CJ297" s="155">
        <v>241</v>
      </c>
      <c r="CK297" s="155">
        <v>229</v>
      </c>
      <c r="CL297" s="155">
        <v>249</v>
      </c>
      <c r="CM297" s="155">
        <v>281</v>
      </c>
      <c r="CN297" s="155">
        <v>215</v>
      </c>
      <c r="CO297" s="155">
        <v>283</v>
      </c>
      <c r="CP297" s="156">
        <v>244</v>
      </c>
    </row>
    <row r="298" spans="2:94" x14ac:dyDescent="0.2">
      <c r="B298" s="25" t="str">
        <f t="shared" si="9"/>
      </c>
      <c r="C298" s="37" t="s">
        <v>125</v>
      </c>
      <c r="D298" s="37" t="s">
        <v>4</v>
      </c>
      <c r="E298" s="37">
        <v>73</v>
      </c>
      <c r="F298" s="37">
        <v>80</v>
      </c>
      <c r="G298" s="37">
        <v>78</v>
      </c>
      <c r="H298" s="37">
        <v>74</v>
      </c>
      <c r="I298" s="37">
        <v>87</v>
      </c>
      <c r="J298" s="37">
        <v>73</v>
      </c>
      <c r="K298" s="37">
        <v>70</v>
      </c>
      <c r="L298" s="37">
        <v>83</v>
      </c>
      <c r="M298" s="37">
        <v>70</v>
      </c>
      <c r="N298" s="37">
        <v>70</v>
      </c>
      <c r="O298" s="37">
        <v>50</v>
      </c>
      <c r="P298" s="37">
        <v>66</v>
      </c>
      <c r="Q298" s="37">
        <v>86</v>
      </c>
      <c r="R298" s="37">
        <v>86</v>
      </c>
      <c r="S298" s="37">
        <v>64</v>
      </c>
      <c r="T298" s="37">
        <v>89</v>
      </c>
      <c r="U298" s="37">
        <v>71</v>
      </c>
      <c r="V298" s="37">
        <v>59</v>
      </c>
      <c r="W298" s="37">
        <v>71</v>
      </c>
      <c r="X298" s="37">
        <v>76</v>
      </c>
      <c r="Y298" s="37">
        <v>97</v>
      </c>
      <c r="Z298" s="37">
        <v>72</v>
      </c>
      <c r="AA298" s="37">
        <v>77</v>
      </c>
      <c r="AB298" s="155">
        <v>75</v>
      </c>
      <c r="AC298" s="155">
        <v>59</v>
      </c>
      <c r="AD298" s="155">
        <v>66</v>
      </c>
      <c r="AE298" s="155">
        <v>72</v>
      </c>
      <c r="AF298" s="155">
        <v>96</v>
      </c>
      <c r="AG298" s="155">
        <v>86</v>
      </c>
      <c r="AH298" s="155">
        <v>75</v>
      </c>
      <c r="AI298" s="155">
        <v>87</v>
      </c>
      <c r="AJ298" s="155">
        <v>74</v>
      </c>
      <c r="AK298" s="155">
        <v>100</v>
      </c>
      <c r="AL298" s="155">
        <v>67</v>
      </c>
      <c r="AM298" s="155">
        <v>88</v>
      </c>
      <c r="AN298" s="155">
        <v>49</v>
      </c>
      <c r="AO298" s="155">
        <v>71</v>
      </c>
      <c r="AP298" s="155">
        <v>65</v>
      </c>
      <c r="AQ298" s="155">
        <v>76</v>
      </c>
      <c r="AR298" s="155">
        <v>79</v>
      </c>
      <c r="AS298" s="155">
        <v>77</v>
      </c>
      <c r="AT298" s="155">
        <v>78</v>
      </c>
      <c r="AU298" s="155">
        <v>80</v>
      </c>
      <c r="AV298" s="155">
        <v>76</v>
      </c>
      <c r="AW298" s="155">
        <v>72</v>
      </c>
      <c r="AX298" s="155">
        <v>57</v>
      </c>
      <c r="AY298" s="155">
        <v>71</v>
      </c>
      <c r="AZ298" s="155">
        <v>70</v>
      </c>
      <c r="BA298" s="155">
        <v>71</v>
      </c>
      <c r="BB298" s="155">
        <v>81</v>
      </c>
      <c r="BC298" s="155">
        <v>94</v>
      </c>
      <c r="BD298" s="155">
        <v>65</v>
      </c>
      <c r="BE298" s="155">
        <v>70</v>
      </c>
      <c r="BF298" s="155">
        <v>65</v>
      </c>
      <c r="BG298" s="155">
        <v>85</v>
      </c>
      <c r="BH298" s="155">
        <v>74</v>
      </c>
      <c r="BI298" s="155">
        <v>73</v>
      </c>
      <c r="BJ298" s="155">
        <v>78</v>
      </c>
      <c r="BK298" s="155">
        <v>70</v>
      </c>
      <c r="BL298" s="155">
        <v>74</v>
      </c>
      <c r="BM298" s="155">
        <v>68</v>
      </c>
      <c r="BN298" s="155">
        <v>76</v>
      </c>
      <c r="BO298" s="155">
        <v>88</v>
      </c>
      <c r="BP298" s="155">
        <v>88</v>
      </c>
      <c r="BQ298" s="155">
        <v>74</v>
      </c>
      <c r="BR298" s="155">
        <v>80</v>
      </c>
      <c r="BS298" s="155">
        <v>85</v>
      </c>
      <c r="BT298" s="155">
        <v>89</v>
      </c>
      <c r="BU298" s="155">
        <v>102</v>
      </c>
      <c r="BV298" s="155">
        <v>81</v>
      </c>
      <c r="BW298" s="155">
        <v>89</v>
      </c>
      <c r="BX298" s="155">
        <v>84</v>
      </c>
      <c r="BY298" s="155">
        <v>96</v>
      </c>
      <c r="BZ298" s="155">
        <v>72</v>
      </c>
      <c r="CA298" s="155">
        <v>69</v>
      </c>
      <c r="CB298" s="155">
        <v>92</v>
      </c>
      <c r="CC298" s="155">
        <v>94</v>
      </c>
      <c r="CD298" s="155">
        <v>75</v>
      </c>
      <c r="CE298" s="155">
        <v>94</v>
      </c>
      <c r="CF298" s="155">
        <v>99</v>
      </c>
      <c r="CG298" s="155">
        <v>82</v>
      </c>
      <c r="CH298" s="155">
        <v>92</v>
      </c>
      <c r="CI298" s="155">
        <v>87</v>
      </c>
      <c r="CJ298" s="155">
        <v>77</v>
      </c>
      <c r="CK298" s="155">
        <v>66</v>
      </c>
      <c r="CL298" s="155">
        <v>81</v>
      </c>
      <c r="CM298" s="155">
        <v>97</v>
      </c>
      <c r="CN298" s="155">
        <v>103</v>
      </c>
      <c r="CO298" s="155">
        <v>88</v>
      </c>
      <c r="CP298" s="156">
        <v>73</v>
      </c>
    </row>
    <row r="299" spans="2:94" x14ac:dyDescent="0.2">
      <c r="B299" s="25" t="str">
        <f t="shared" si="9"/>
      </c>
      <c r="C299" s="37" t="s">
        <v>126</v>
      </c>
      <c r="D299" s="37" t="s">
        <v>3</v>
      </c>
      <c r="E299" s="37">
        <v>41</v>
      </c>
      <c r="F299" s="37">
        <v>45</v>
      </c>
      <c r="G299" s="37">
        <v>37</v>
      </c>
      <c r="H299" s="37">
        <v>48</v>
      </c>
      <c r="I299" s="37">
        <v>40</v>
      </c>
      <c r="J299" s="37">
        <v>49</v>
      </c>
      <c r="K299" s="37">
        <v>62</v>
      </c>
      <c r="L299" s="37">
        <v>53</v>
      </c>
      <c r="M299" s="37">
        <v>47</v>
      </c>
      <c r="N299" s="37">
        <v>28</v>
      </c>
      <c r="O299" s="37">
        <v>34</v>
      </c>
      <c r="P299" s="37">
        <v>49</v>
      </c>
      <c r="Q299" s="37">
        <v>43</v>
      </c>
      <c r="R299" s="37">
        <v>47</v>
      </c>
      <c r="S299" s="37">
        <v>50</v>
      </c>
      <c r="T299" s="37">
        <v>49</v>
      </c>
      <c r="U299" s="37">
        <v>41</v>
      </c>
      <c r="V299" s="37">
        <v>32</v>
      </c>
      <c r="W299" s="37">
        <v>48</v>
      </c>
      <c r="X299" s="37">
        <v>38</v>
      </c>
      <c r="Y299" s="37">
        <v>44</v>
      </c>
      <c r="Z299" s="37">
        <v>52</v>
      </c>
      <c r="AA299" s="37">
        <v>54</v>
      </c>
      <c r="AB299" s="155">
        <v>45</v>
      </c>
      <c r="AC299" s="155">
        <v>33</v>
      </c>
      <c r="AD299" s="155">
        <v>47</v>
      </c>
      <c r="AE299" s="155">
        <v>46</v>
      </c>
      <c r="AF299" s="155">
        <v>49</v>
      </c>
      <c r="AG299" s="155">
        <v>43</v>
      </c>
      <c r="AH299" s="155">
        <v>47</v>
      </c>
      <c r="AI299" s="155">
        <v>47</v>
      </c>
      <c r="AJ299" s="155">
        <v>37</v>
      </c>
      <c r="AK299" s="155">
        <v>48</v>
      </c>
      <c r="AL299" s="155">
        <v>40</v>
      </c>
      <c r="AM299" s="155">
        <v>56</v>
      </c>
      <c r="AN299" s="155">
        <v>32</v>
      </c>
      <c r="AO299" s="155">
        <v>45</v>
      </c>
      <c r="AP299" s="155">
        <v>32</v>
      </c>
      <c r="AQ299" s="155">
        <v>43</v>
      </c>
      <c r="AR299" s="155">
        <v>60</v>
      </c>
      <c r="AS299" s="155">
        <v>43</v>
      </c>
      <c r="AT299" s="155">
        <v>61</v>
      </c>
      <c r="AU299" s="155">
        <v>45</v>
      </c>
      <c r="AV299" s="155">
        <v>40</v>
      </c>
      <c r="AW299" s="155">
        <v>42</v>
      </c>
      <c r="AX299" s="155">
        <v>40</v>
      </c>
      <c r="AY299" s="155">
        <v>60</v>
      </c>
      <c r="AZ299" s="155">
        <v>51</v>
      </c>
      <c r="BA299" s="155">
        <v>48</v>
      </c>
      <c r="BB299" s="155">
        <v>38</v>
      </c>
      <c r="BC299" s="155">
        <v>34</v>
      </c>
      <c r="BD299" s="155">
        <v>34</v>
      </c>
      <c r="BE299" s="155">
        <v>36</v>
      </c>
      <c r="BF299" s="155">
        <v>38</v>
      </c>
      <c r="BG299" s="155">
        <v>45</v>
      </c>
      <c r="BH299" s="155">
        <v>45</v>
      </c>
      <c r="BI299" s="155">
        <v>38</v>
      </c>
      <c r="BJ299" s="155">
        <v>41</v>
      </c>
      <c r="BK299" s="155">
        <v>30</v>
      </c>
      <c r="BL299" s="155">
        <v>26</v>
      </c>
      <c r="BM299" s="155">
        <v>43</v>
      </c>
      <c r="BN299" s="155">
        <v>49</v>
      </c>
      <c r="BO299" s="155">
        <v>35</v>
      </c>
      <c r="BP299" s="155">
        <v>33</v>
      </c>
      <c r="BQ299" s="155">
        <v>49</v>
      </c>
      <c r="BR299" s="155">
        <v>47</v>
      </c>
      <c r="BS299" s="155">
        <v>31</v>
      </c>
      <c r="BT299" s="155">
        <v>44</v>
      </c>
      <c r="BU299" s="155">
        <v>46</v>
      </c>
      <c r="BV299" s="155">
        <v>54</v>
      </c>
      <c r="BW299" s="155">
        <v>42</v>
      </c>
      <c r="BX299" s="155">
        <v>32</v>
      </c>
      <c r="BY299" s="155">
        <v>33</v>
      </c>
      <c r="BZ299" s="155">
        <v>36</v>
      </c>
      <c r="CA299" s="155">
        <v>47</v>
      </c>
      <c r="CB299" s="155">
        <v>45</v>
      </c>
      <c r="CC299" s="155">
        <v>56</v>
      </c>
      <c r="CD299" s="155">
        <v>46</v>
      </c>
      <c r="CE299" s="155">
        <v>33</v>
      </c>
      <c r="CF299" s="155">
        <v>35</v>
      </c>
      <c r="CG299" s="155">
        <v>34</v>
      </c>
      <c r="CH299" s="155">
        <v>44</v>
      </c>
      <c r="CI299" s="155">
        <v>48</v>
      </c>
      <c r="CJ299" s="155">
        <v>44</v>
      </c>
      <c r="CK299" s="155">
        <v>45</v>
      </c>
      <c r="CL299" s="155">
        <v>44</v>
      </c>
      <c r="CM299" s="155">
        <v>28</v>
      </c>
      <c r="CN299" s="155">
        <v>22</v>
      </c>
      <c r="CO299" s="155">
        <v>44</v>
      </c>
      <c r="CP299" s="156">
        <v>40</v>
      </c>
    </row>
    <row r="300" spans="2:94" x14ac:dyDescent="0.2">
      <c r="B300" s="25" t="str">
        <f t="shared" si="9"/>
      </c>
      <c r="C300" s="37" t="s">
        <v>126</v>
      </c>
      <c r="D300" s="37" t="s">
        <v>4</v>
      </c>
      <c r="E300" s="37">
        <v>8</v>
      </c>
      <c r="F300" s="37">
        <v>9</v>
      </c>
      <c r="G300" s="37">
        <v>13</v>
      </c>
      <c r="H300" s="37">
        <v>8</v>
      </c>
      <c r="I300" s="37">
        <v>13</v>
      </c>
      <c r="J300" s="37">
        <v>4</v>
      </c>
      <c r="K300" s="37">
        <v>20</v>
      </c>
      <c r="L300" s="37">
        <v>8</v>
      </c>
      <c r="M300" s="37">
        <v>9</v>
      </c>
      <c r="N300" s="37">
        <v>12</v>
      </c>
      <c r="O300" s="37">
        <v>10</v>
      </c>
      <c r="P300" s="37">
        <v>9</v>
      </c>
      <c r="Q300" s="37">
        <v>9</v>
      </c>
      <c r="R300" s="37">
        <v>6</v>
      </c>
      <c r="S300" s="37">
        <v>7</v>
      </c>
      <c r="T300" s="37">
        <v>10</v>
      </c>
      <c r="U300" s="37">
        <v>7</v>
      </c>
      <c r="V300" s="37">
        <v>6</v>
      </c>
      <c r="W300" s="37">
        <v>12</v>
      </c>
      <c r="X300" s="37">
        <v>9</v>
      </c>
      <c r="Y300" s="37">
        <v>16</v>
      </c>
      <c r="Z300" s="37">
        <v>8</v>
      </c>
      <c r="AA300" s="37">
        <v>12</v>
      </c>
      <c r="AB300" s="155">
        <v>14</v>
      </c>
      <c r="AC300" s="155">
        <v>7</v>
      </c>
      <c r="AD300" s="155">
        <v>18</v>
      </c>
      <c r="AE300" s="155">
        <v>16</v>
      </c>
      <c r="AF300" s="155">
        <v>10</v>
      </c>
      <c r="AG300" s="155">
        <v>15</v>
      </c>
      <c r="AH300" s="155">
        <v>12</v>
      </c>
      <c r="AI300" s="155">
        <v>7</v>
      </c>
      <c r="AJ300" s="155">
        <v>7</v>
      </c>
      <c r="AK300" s="155">
        <v>14</v>
      </c>
      <c r="AL300" s="155">
        <v>16</v>
      </c>
      <c r="AM300" s="155">
        <v>13</v>
      </c>
      <c r="AN300" s="155">
        <v>6</v>
      </c>
      <c r="AO300" s="155">
        <v>16</v>
      </c>
      <c r="AP300" s="155">
        <v>15</v>
      </c>
      <c r="AQ300" s="155">
        <v>16</v>
      </c>
      <c r="AR300" s="155">
        <v>8</v>
      </c>
      <c r="AS300" s="155">
        <v>7</v>
      </c>
      <c r="AT300" s="155">
        <v>9</v>
      </c>
      <c r="AU300" s="155">
        <v>15</v>
      </c>
      <c r="AV300" s="155">
        <v>15</v>
      </c>
      <c r="AW300" s="155">
        <v>8</v>
      </c>
      <c r="AX300" s="155">
        <v>8</v>
      </c>
      <c r="AY300" s="155">
        <v>10</v>
      </c>
      <c r="AZ300" s="155">
        <v>12</v>
      </c>
      <c r="BA300" s="155">
        <v>14</v>
      </c>
      <c r="BB300" s="155">
        <v>9</v>
      </c>
      <c r="BC300" s="155">
        <v>10</v>
      </c>
      <c r="BD300" s="155">
        <v>12</v>
      </c>
      <c r="BE300" s="155">
        <v>13</v>
      </c>
      <c r="BF300" s="155">
        <v>14</v>
      </c>
      <c r="BG300" s="155">
        <v>18</v>
      </c>
      <c r="BH300" s="155">
        <v>7</v>
      </c>
      <c r="BI300" s="155">
        <v>7</v>
      </c>
      <c r="BJ300" s="155">
        <v>11</v>
      </c>
      <c r="BK300" s="155">
        <v>4</v>
      </c>
      <c r="BL300" s="155">
        <v>11</v>
      </c>
      <c r="BM300" s="155">
        <v>11</v>
      </c>
      <c r="BN300" s="155">
        <v>11</v>
      </c>
      <c r="BO300" s="155">
        <v>10</v>
      </c>
      <c r="BP300" s="155">
        <v>8</v>
      </c>
      <c r="BQ300" s="155">
        <v>13</v>
      </c>
      <c r="BR300" s="155">
        <v>18</v>
      </c>
      <c r="BS300" s="155">
        <v>13</v>
      </c>
      <c r="BT300" s="155">
        <v>11</v>
      </c>
      <c r="BU300" s="155">
        <v>13</v>
      </c>
      <c r="BV300" s="155">
        <v>5</v>
      </c>
      <c r="BW300" s="155">
        <v>11</v>
      </c>
      <c r="BX300" s="155">
        <v>9</v>
      </c>
      <c r="BY300" s="155">
        <v>15</v>
      </c>
      <c r="BZ300" s="155">
        <v>11</v>
      </c>
      <c r="CA300" s="155">
        <v>14</v>
      </c>
      <c r="CB300" s="155">
        <v>12</v>
      </c>
      <c r="CC300" s="155">
        <v>14</v>
      </c>
      <c r="CD300" s="155">
        <v>16</v>
      </c>
      <c r="CE300" s="155">
        <v>16</v>
      </c>
      <c r="CF300" s="155">
        <v>13</v>
      </c>
      <c r="CG300" s="155">
        <v>9</v>
      </c>
      <c r="CH300" s="155">
        <v>15</v>
      </c>
      <c r="CI300" s="155">
        <v>9</v>
      </c>
      <c r="CJ300" s="155">
        <v>10</v>
      </c>
      <c r="CK300" s="155">
        <v>10</v>
      </c>
      <c r="CL300" s="155">
        <v>18</v>
      </c>
      <c r="CM300" s="155">
        <v>9</v>
      </c>
      <c r="CN300" s="155">
        <v>7</v>
      </c>
      <c r="CO300" s="155">
        <v>17</v>
      </c>
      <c r="CP300" s="156">
        <v>12</v>
      </c>
    </row>
    <row r="301" spans="2:94" x14ac:dyDescent="0.2">
      <c r="B301" s="25" t="str">
        <f t="shared" si="9"/>
      </c>
      <c r="C301" s="25" t="s">
        <v>127</v>
      </c>
      <c r="D301" s="25" t="s">
        <v>3</v>
      </c>
      <c r="E301" s="25">
        <v>86</v>
      </c>
      <c r="F301" s="25">
        <v>83</v>
      </c>
      <c r="G301" s="25">
        <v>61</v>
      </c>
      <c r="H301" s="25">
        <v>47</v>
      </c>
      <c r="I301" s="25">
        <v>73</v>
      </c>
      <c r="J301" s="25">
        <v>64</v>
      </c>
      <c r="K301" s="25">
        <v>73</v>
      </c>
      <c r="L301" s="25">
        <v>48</v>
      </c>
      <c r="M301" s="25">
        <v>48</v>
      </c>
      <c r="N301" s="25">
        <v>46</v>
      </c>
      <c r="O301" s="25">
        <v>42</v>
      </c>
      <c r="P301" s="25">
        <v>65</v>
      </c>
      <c r="Q301" s="25">
        <v>53</v>
      </c>
      <c r="R301" s="25">
        <v>58</v>
      </c>
      <c r="S301" s="25">
        <v>55</v>
      </c>
      <c r="T301" s="25">
        <v>67</v>
      </c>
      <c r="U301" s="25">
        <v>53</v>
      </c>
      <c r="V301" s="25">
        <v>37</v>
      </c>
      <c r="W301" s="25">
        <v>49</v>
      </c>
      <c r="X301" s="25">
        <v>63</v>
      </c>
      <c r="Y301" s="25">
        <v>63</v>
      </c>
      <c r="Z301" s="25">
        <v>60</v>
      </c>
      <c r="AA301" s="25">
        <v>68</v>
      </c>
      <c r="AB301" s="154">
        <v>55</v>
      </c>
      <c r="AC301" s="154">
        <v>51</v>
      </c>
      <c r="AD301" s="154">
        <v>63</v>
      </c>
      <c r="AE301" s="154">
        <v>67</v>
      </c>
      <c r="AF301" s="154">
        <v>72</v>
      </c>
      <c r="AG301" s="154">
        <v>60</v>
      </c>
      <c r="AH301" s="154">
        <v>68</v>
      </c>
      <c r="AI301" s="154">
        <v>48</v>
      </c>
      <c r="AJ301" s="154">
        <v>53</v>
      </c>
      <c r="AK301" s="154">
        <v>54</v>
      </c>
      <c r="AL301" s="154">
        <v>65</v>
      </c>
      <c r="AM301" s="154">
        <v>63</v>
      </c>
      <c r="AN301" s="154">
        <v>41</v>
      </c>
      <c r="AO301" s="154">
        <v>67</v>
      </c>
      <c r="AP301" s="154">
        <v>46</v>
      </c>
      <c r="AQ301" s="154">
        <v>23</v>
      </c>
      <c r="AR301" s="154">
        <v>56</v>
      </c>
      <c r="AS301" s="154">
        <v>61</v>
      </c>
      <c r="AT301" s="154">
        <v>76</v>
      </c>
      <c r="AU301" s="154">
        <v>59</v>
      </c>
      <c r="AV301" s="154">
        <v>60</v>
      </c>
      <c r="AW301" s="154">
        <v>65</v>
      </c>
      <c r="AX301" s="154">
        <v>38</v>
      </c>
      <c r="AY301" s="154">
        <v>58</v>
      </c>
      <c r="AZ301" s="154">
        <v>55</v>
      </c>
      <c r="BA301" s="154">
        <v>68</v>
      </c>
      <c r="BB301" s="154">
        <v>64</v>
      </c>
      <c r="BC301" s="154">
        <v>69</v>
      </c>
      <c r="BD301" s="154">
        <v>72</v>
      </c>
      <c r="BE301" s="154">
        <v>46</v>
      </c>
      <c r="BF301" s="154">
        <v>75</v>
      </c>
      <c r="BG301" s="154">
        <v>64</v>
      </c>
      <c r="BH301" s="154">
        <v>78</v>
      </c>
      <c r="BI301" s="154">
        <v>60</v>
      </c>
      <c r="BJ301" s="154">
        <v>65</v>
      </c>
      <c r="BK301" s="154">
        <v>59</v>
      </c>
      <c r="BL301" s="154">
        <v>49</v>
      </c>
      <c r="BM301" s="154">
        <v>74</v>
      </c>
      <c r="BN301" s="154">
        <v>75</v>
      </c>
      <c r="BO301" s="154">
        <v>72</v>
      </c>
      <c r="BP301" s="154">
        <v>76</v>
      </c>
      <c r="BQ301" s="154">
        <v>60</v>
      </c>
      <c r="BR301" s="154">
        <v>72</v>
      </c>
      <c r="BS301" s="154">
        <v>34</v>
      </c>
      <c r="BT301" s="154">
        <v>57</v>
      </c>
      <c r="BU301" s="154">
        <v>63</v>
      </c>
      <c r="BV301" s="154">
        <v>63</v>
      </c>
      <c r="BW301" s="154">
        <v>63</v>
      </c>
      <c r="BX301" s="154">
        <v>57</v>
      </c>
      <c r="BY301" s="154">
        <v>70</v>
      </c>
      <c r="BZ301" s="154">
        <v>41</v>
      </c>
      <c r="CA301" s="154">
        <v>62</v>
      </c>
      <c r="CB301" s="154">
        <v>69</v>
      </c>
      <c r="CC301" s="154">
        <v>95</v>
      </c>
      <c r="CD301" s="154">
        <v>62</v>
      </c>
      <c r="CE301" s="154">
        <v>73</v>
      </c>
      <c r="CF301" s="154">
        <v>64</v>
      </c>
      <c r="CG301" s="154">
        <v>50</v>
      </c>
      <c r="CH301" s="154">
        <v>71</v>
      </c>
      <c r="CI301" s="154">
        <v>73</v>
      </c>
      <c r="CJ301" s="154">
        <v>75</v>
      </c>
      <c r="CK301" s="154">
        <v>70</v>
      </c>
      <c r="CL301" s="154">
        <v>46</v>
      </c>
      <c r="CM301" s="154">
        <v>58</v>
      </c>
      <c r="CN301" s="154">
        <v>47</v>
      </c>
      <c r="CO301" s="154">
        <v>59</v>
      </c>
      <c r="CP301" s="154">
        <v>70</v>
      </c>
    </row>
    <row r="302" spans="2:94" x14ac:dyDescent="0.2">
      <c r="B302" s="25" t="str">
        <f t="shared" si="9"/>
      </c>
      <c r="C302" s="25" t="s">
        <v>127</v>
      </c>
      <c r="D302" s="25" t="s">
        <v>4</v>
      </c>
      <c r="E302" s="25">
        <v>36</v>
      </c>
      <c r="F302" s="25">
        <v>32</v>
      </c>
      <c r="G302" s="25">
        <v>36</v>
      </c>
      <c r="H302" s="25">
        <v>18</v>
      </c>
      <c r="I302" s="25">
        <v>25</v>
      </c>
      <c r="J302" s="25">
        <v>32</v>
      </c>
      <c r="K302" s="25">
        <v>25</v>
      </c>
      <c r="L302" s="25">
        <v>23</v>
      </c>
      <c r="M302" s="25">
        <v>25</v>
      </c>
      <c r="N302" s="25">
        <v>19</v>
      </c>
      <c r="O302" s="25">
        <v>19</v>
      </c>
      <c r="P302" s="25">
        <v>30</v>
      </c>
      <c r="Q302" s="25">
        <v>20</v>
      </c>
      <c r="R302" s="25">
        <v>29</v>
      </c>
      <c r="S302" s="25">
        <v>26</v>
      </c>
      <c r="T302" s="25">
        <v>16</v>
      </c>
      <c r="U302" s="25">
        <v>24</v>
      </c>
      <c r="V302" s="25">
        <v>14</v>
      </c>
      <c r="W302" s="25">
        <v>21</v>
      </c>
      <c r="X302" s="25">
        <v>17</v>
      </c>
      <c r="Y302" s="25">
        <v>29</v>
      </c>
      <c r="Z302" s="25">
        <v>13</v>
      </c>
      <c r="AA302" s="25">
        <v>17</v>
      </c>
      <c r="AB302" s="154">
        <v>29</v>
      </c>
      <c r="AC302" s="154">
        <v>16</v>
      </c>
      <c r="AD302" s="154">
        <v>20</v>
      </c>
      <c r="AE302" s="154">
        <v>31</v>
      </c>
      <c r="AF302" s="154">
        <v>16</v>
      </c>
      <c r="AG302" s="154">
        <v>19</v>
      </c>
      <c r="AH302" s="154">
        <v>33</v>
      </c>
      <c r="AI302" s="154">
        <v>28</v>
      </c>
      <c r="AJ302" s="154">
        <v>19</v>
      </c>
      <c r="AK302" s="154">
        <v>26</v>
      </c>
      <c r="AL302" s="154">
        <v>36</v>
      </c>
      <c r="AM302" s="154">
        <v>32</v>
      </c>
      <c r="AN302" s="154">
        <v>18</v>
      </c>
      <c r="AO302" s="154">
        <v>33</v>
      </c>
      <c r="AP302" s="154">
        <v>29</v>
      </c>
      <c r="AQ302" s="154">
        <v>19</v>
      </c>
      <c r="AR302" s="154">
        <v>27</v>
      </c>
      <c r="AS302" s="154">
        <v>13</v>
      </c>
      <c r="AT302" s="154">
        <v>30</v>
      </c>
      <c r="AU302" s="154">
        <v>27</v>
      </c>
      <c r="AV302" s="154">
        <v>31</v>
      </c>
      <c r="AW302" s="154">
        <v>16</v>
      </c>
      <c r="AX302" s="154">
        <v>22</v>
      </c>
      <c r="AY302" s="154">
        <v>22</v>
      </c>
      <c r="AZ302" s="154">
        <v>30</v>
      </c>
      <c r="BA302" s="154">
        <v>21</v>
      </c>
      <c r="BB302" s="154">
        <v>16</v>
      </c>
      <c r="BC302" s="154">
        <v>24</v>
      </c>
      <c r="BD302" s="154">
        <v>28</v>
      </c>
      <c r="BE302" s="154">
        <v>20</v>
      </c>
      <c r="BF302" s="154">
        <v>35</v>
      </c>
      <c r="BG302" s="154">
        <v>24</v>
      </c>
      <c r="BH302" s="154">
        <v>31</v>
      </c>
      <c r="BI302" s="154">
        <v>37</v>
      </c>
      <c r="BJ302" s="154">
        <v>27</v>
      </c>
      <c r="BK302" s="154">
        <v>21</v>
      </c>
      <c r="BL302" s="154">
        <v>20</v>
      </c>
      <c r="BM302" s="154">
        <v>31</v>
      </c>
      <c r="BN302" s="154">
        <v>22</v>
      </c>
      <c r="BO302" s="154">
        <v>38</v>
      </c>
      <c r="BP302" s="154">
        <v>38</v>
      </c>
      <c r="BQ302" s="154">
        <v>21</v>
      </c>
      <c r="BR302" s="154">
        <v>26</v>
      </c>
      <c r="BS302" s="154">
        <v>20</v>
      </c>
      <c r="BT302" s="154">
        <v>36</v>
      </c>
      <c r="BU302" s="154">
        <v>27</v>
      </c>
      <c r="BV302" s="154">
        <v>30</v>
      </c>
      <c r="BW302" s="154">
        <v>29</v>
      </c>
      <c r="BX302" s="154">
        <v>34</v>
      </c>
      <c r="BY302" s="154">
        <v>22</v>
      </c>
      <c r="BZ302" s="154">
        <v>29</v>
      </c>
      <c r="CA302" s="154">
        <v>39</v>
      </c>
      <c r="CB302" s="154">
        <v>35</v>
      </c>
      <c r="CC302" s="154">
        <v>25</v>
      </c>
      <c r="CD302" s="154">
        <v>31</v>
      </c>
      <c r="CE302" s="154">
        <v>39</v>
      </c>
      <c r="CF302" s="154">
        <v>23</v>
      </c>
      <c r="CG302" s="154">
        <v>21</v>
      </c>
      <c r="CH302" s="154">
        <v>22</v>
      </c>
      <c r="CI302" s="154">
        <v>21</v>
      </c>
      <c r="CJ302" s="154">
        <v>36</v>
      </c>
      <c r="CK302" s="154">
        <v>29</v>
      </c>
      <c r="CL302" s="154">
        <v>27</v>
      </c>
      <c r="CM302" s="154">
        <v>28</v>
      </c>
      <c r="CN302" s="154">
        <v>28</v>
      </c>
      <c r="CO302" s="154">
        <v>33</v>
      </c>
      <c r="CP302" s="154">
        <v>27</v>
      </c>
    </row>
    <row r="303" spans="2:94" x14ac:dyDescent="0.2">
      <c r="B303" s="25" t="str">
        <f t="shared" si="9"/>
      </c>
      <c r="C303" s="25" t="s">
        <v>128</v>
      </c>
      <c r="D303" s="25" t="s">
        <v>3</v>
      </c>
      <c r="E303" s="25">
        <v>2736</v>
      </c>
      <c r="F303" s="25">
        <v>2950</v>
      </c>
      <c r="G303" s="25">
        <v>2619</v>
      </c>
      <c r="H303" s="25">
        <v>2286</v>
      </c>
      <c r="I303" s="25">
        <v>2876</v>
      </c>
      <c r="J303" s="25">
        <v>2678</v>
      </c>
      <c r="K303" s="25">
        <v>2666</v>
      </c>
      <c r="L303" s="25">
        <v>2542</v>
      </c>
      <c r="M303" s="25">
        <v>2543</v>
      </c>
      <c r="N303" s="25">
        <v>2202</v>
      </c>
      <c r="O303" s="25">
        <v>2068</v>
      </c>
      <c r="P303" s="25">
        <v>2544</v>
      </c>
      <c r="Q303" s="25">
        <v>2673</v>
      </c>
      <c r="R303" s="25">
        <v>2506</v>
      </c>
      <c r="S303" s="25">
        <v>2820</v>
      </c>
      <c r="T303" s="25">
        <v>2681</v>
      </c>
      <c r="U303" s="25">
        <v>2198</v>
      </c>
      <c r="V303" s="25">
        <v>1884</v>
      </c>
      <c r="W303" s="25">
        <v>2720</v>
      </c>
      <c r="X303" s="25">
        <v>2625</v>
      </c>
      <c r="Y303" s="25">
        <v>2767</v>
      </c>
      <c r="Z303" s="25">
        <v>2539</v>
      </c>
      <c r="AA303" s="25">
        <v>2717</v>
      </c>
      <c r="AB303" s="25">
        <v>2809</v>
      </c>
      <c r="AC303" s="25">
        <v>2353</v>
      </c>
      <c r="AD303" s="25">
        <v>2808</v>
      </c>
      <c r="AE303" s="25">
        <v>2575</v>
      </c>
      <c r="AF303" s="25">
        <v>2992</v>
      </c>
      <c r="AG303" s="25">
        <v>3040</v>
      </c>
      <c r="AH303" s="25">
        <v>2955</v>
      </c>
      <c r="AI303" s="25">
        <v>2411</v>
      </c>
      <c r="AJ303" s="25">
        <v>2208</v>
      </c>
      <c r="AK303" s="25">
        <v>3247</v>
      </c>
      <c r="AL303" s="25">
        <v>2807</v>
      </c>
      <c r="AM303" s="25">
        <v>2626</v>
      </c>
      <c r="AN303" s="25">
        <v>1693</v>
      </c>
      <c r="AO303" s="25">
        <v>2582</v>
      </c>
      <c r="AP303" s="25">
        <v>2219</v>
      </c>
      <c r="AQ303" s="25">
        <v>2162</v>
      </c>
      <c r="AR303" s="25">
        <v>4228</v>
      </c>
      <c r="AS303" s="25">
        <v>3034</v>
      </c>
      <c r="AT303" s="25">
        <v>2770</v>
      </c>
      <c r="AU303" s="25">
        <v>2650</v>
      </c>
      <c r="AV303" s="25">
        <v>2667</v>
      </c>
      <c r="AW303" s="25">
        <v>2155</v>
      </c>
      <c r="AX303" s="25">
        <v>1939</v>
      </c>
      <c r="AY303" s="25">
        <v>2740</v>
      </c>
      <c r="AZ303" s="25">
        <v>2658</v>
      </c>
      <c r="BA303" s="25">
        <v>2733</v>
      </c>
      <c r="BB303" s="25">
        <v>2744</v>
      </c>
      <c r="BC303" s="25">
        <v>3483</v>
      </c>
      <c r="BD303" s="25">
        <v>2316</v>
      </c>
      <c r="BE303" s="25">
        <v>2026</v>
      </c>
      <c r="BF303" s="25">
        <v>2655</v>
      </c>
      <c r="BG303" s="25">
        <v>2914</v>
      </c>
      <c r="BH303" s="25">
        <v>2764</v>
      </c>
      <c r="BI303" s="25">
        <v>2729</v>
      </c>
      <c r="BJ303" s="25">
        <v>2639</v>
      </c>
      <c r="BK303" s="25">
        <v>2322</v>
      </c>
      <c r="BL303" s="25">
        <v>2091</v>
      </c>
      <c r="BM303" s="25">
        <v>2675</v>
      </c>
      <c r="BN303" s="25">
        <v>2823</v>
      </c>
      <c r="BO303" s="25">
        <v>2847</v>
      </c>
      <c r="BP303" s="25">
        <v>3194</v>
      </c>
      <c r="BQ303" s="25">
        <v>3006</v>
      </c>
      <c r="BR303" s="25">
        <v>2875</v>
      </c>
      <c r="BS303" s="25">
        <v>2377</v>
      </c>
      <c r="BT303" s="25">
        <v>3053</v>
      </c>
      <c r="BU303" s="25">
        <v>2977</v>
      </c>
      <c r="BV303" s="25">
        <v>2798</v>
      </c>
      <c r="BW303" s="25">
        <v>2672</v>
      </c>
      <c r="BX303" s="25">
        <v>2631</v>
      </c>
      <c r="BY303" s="25">
        <v>2443</v>
      </c>
      <c r="BZ303" s="25">
        <v>2188</v>
      </c>
      <c r="CA303" s="25">
        <v>2642</v>
      </c>
      <c r="CB303" s="25">
        <v>2622</v>
      </c>
      <c r="CC303" s="25">
        <v>2669</v>
      </c>
      <c r="CD303" s="25">
        <v>2831</v>
      </c>
      <c r="CE303" s="25">
        <v>2702</v>
      </c>
      <c r="CF303" s="25">
        <v>2537</v>
      </c>
      <c r="CG303" s="25">
        <v>2199</v>
      </c>
      <c r="CH303" s="25">
        <v>2662</v>
      </c>
      <c r="CI303" s="25">
        <v>2631</v>
      </c>
      <c r="CJ303" s="25">
        <v>2745</v>
      </c>
      <c r="CK303" s="25">
        <v>2516</v>
      </c>
      <c r="CL303" s="25">
        <v>2477</v>
      </c>
      <c r="CM303" s="25">
        <v>2445</v>
      </c>
      <c r="CN303" s="25">
        <v>2055</v>
      </c>
      <c r="CO303" s="25">
        <v>2665</v>
      </c>
      <c r="CP303" s="25">
        <v>2510</v>
      </c>
    </row>
    <row r="304" spans="2:94" x14ac:dyDescent="0.2">
      <c r="B304" s="25" t="str">
        <f t="shared" si="9"/>
      </c>
      <c r="C304" s="25" t="s">
        <v>128</v>
      </c>
      <c r="D304" s="25" t="s">
        <v>4</v>
      </c>
      <c r="E304" s="25">
        <v>885</v>
      </c>
      <c r="F304" s="25">
        <v>959</v>
      </c>
      <c r="G304" s="25">
        <v>927</v>
      </c>
      <c r="H304" s="25">
        <v>778</v>
      </c>
      <c r="I304" s="25">
        <v>923</v>
      </c>
      <c r="J304" s="25">
        <v>953</v>
      </c>
      <c r="K304" s="25">
        <v>906</v>
      </c>
      <c r="L304" s="25">
        <v>902</v>
      </c>
      <c r="M304" s="25">
        <v>901</v>
      </c>
      <c r="N304" s="25">
        <v>733</v>
      </c>
      <c r="O304" s="25">
        <v>674</v>
      </c>
      <c r="P304" s="25">
        <v>819</v>
      </c>
      <c r="Q304" s="25">
        <v>862</v>
      </c>
      <c r="R304" s="25">
        <v>854</v>
      </c>
      <c r="S304" s="25">
        <v>951</v>
      </c>
      <c r="T304" s="25">
        <v>886</v>
      </c>
      <c r="U304" s="25">
        <v>776</v>
      </c>
      <c r="V304" s="25">
        <v>664</v>
      </c>
      <c r="W304" s="25">
        <v>897</v>
      </c>
      <c r="X304" s="25">
        <v>846</v>
      </c>
      <c r="Y304" s="25">
        <v>909</v>
      </c>
      <c r="Z304" s="25">
        <v>835</v>
      </c>
      <c r="AA304" s="25">
        <v>873</v>
      </c>
      <c r="AB304" s="25">
        <v>913</v>
      </c>
      <c r="AC304" s="25">
        <v>699</v>
      </c>
      <c r="AD304" s="25">
        <v>904</v>
      </c>
      <c r="AE304" s="25">
        <v>914</v>
      </c>
      <c r="AF304" s="25">
        <v>959</v>
      </c>
      <c r="AG304" s="25">
        <v>965</v>
      </c>
      <c r="AH304" s="25">
        <v>1007</v>
      </c>
      <c r="AI304" s="25">
        <v>823</v>
      </c>
      <c r="AJ304" s="25">
        <v>782</v>
      </c>
      <c r="AK304" s="25">
        <v>1030</v>
      </c>
      <c r="AL304" s="25">
        <v>965</v>
      </c>
      <c r="AM304" s="25">
        <v>893</v>
      </c>
      <c r="AN304" s="25">
        <v>621</v>
      </c>
      <c r="AO304" s="25">
        <v>869</v>
      </c>
      <c r="AP304" s="25">
        <v>799</v>
      </c>
      <c r="AQ304" s="25">
        <v>695</v>
      </c>
      <c r="AR304" s="25">
        <v>902</v>
      </c>
      <c r="AS304" s="25">
        <v>863</v>
      </c>
      <c r="AT304" s="25">
        <v>938</v>
      </c>
      <c r="AU304" s="25">
        <v>869</v>
      </c>
      <c r="AV304" s="25">
        <v>854</v>
      </c>
      <c r="AW304" s="25">
        <v>782</v>
      </c>
      <c r="AX304" s="25">
        <v>623</v>
      </c>
      <c r="AY304" s="25">
        <v>838</v>
      </c>
      <c r="AZ304" s="25">
        <v>934</v>
      </c>
      <c r="BA304" s="25">
        <v>862</v>
      </c>
      <c r="BB304" s="25">
        <v>838</v>
      </c>
      <c r="BC304" s="25">
        <v>819</v>
      </c>
      <c r="BD304" s="25">
        <v>726</v>
      </c>
      <c r="BE304" s="25">
        <v>748</v>
      </c>
      <c r="BF304" s="25">
        <v>892</v>
      </c>
      <c r="BG304" s="25">
        <v>930</v>
      </c>
      <c r="BH304" s="25">
        <v>863</v>
      </c>
      <c r="BI304" s="25">
        <v>886</v>
      </c>
      <c r="BJ304" s="25">
        <v>840</v>
      </c>
      <c r="BK304" s="25">
        <v>795</v>
      </c>
      <c r="BL304" s="25">
        <v>682</v>
      </c>
      <c r="BM304" s="25">
        <v>827</v>
      </c>
      <c r="BN304" s="25">
        <v>851</v>
      </c>
      <c r="BO304" s="25">
        <v>909</v>
      </c>
      <c r="BP304" s="25">
        <v>1008</v>
      </c>
      <c r="BQ304" s="25">
        <v>1041</v>
      </c>
      <c r="BR304" s="25">
        <v>901</v>
      </c>
      <c r="BS304" s="25">
        <v>793</v>
      </c>
      <c r="BT304" s="25">
        <v>980</v>
      </c>
      <c r="BU304" s="25">
        <v>896</v>
      </c>
      <c r="BV304" s="25">
        <v>956</v>
      </c>
      <c r="BW304" s="25">
        <v>819</v>
      </c>
      <c r="BX304" s="25">
        <v>916</v>
      </c>
      <c r="BY304" s="25">
        <v>873</v>
      </c>
      <c r="BZ304" s="25">
        <v>740</v>
      </c>
      <c r="CA304" s="25">
        <v>877</v>
      </c>
      <c r="CB304" s="25">
        <v>870</v>
      </c>
      <c r="CC304" s="25">
        <v>903</v>
      </c>
      <c r="CD304" s="25">
        <v>921</v>
      </c>
      <c r="CE304" s="25">
        <v>884</v>
      </c>
      <c r="CF304" s="25">
        <v>843</v>
      </c>
      <c r="CG304" s="25">
        <v>732</v>
      </c>
      <c r="CH304" s="25">
        <v>849</v>
      </c>
      <c r="CI304" s="25">
        <v>864</v>
      </c>
      <c r="CJ304" s="25">
        <v>892</v>
      </c>
      <c r="CK304" s="25">
        <v>890</v>
      </c>
      <c r="CL304" s="25">
        <v>921</v>
      </c>
      <c r="CM304" s="25">
        <v>851</v>
      </c>
      <c r="CN304" s="25">
        <v>740</v>
      </c>
      <c r="CO304" s="25">
        <v>863</v>
      </c>
      <c r="CP304" s="25">
        <v>829</v>
      </c>
    </row>
    <row r="305" spans="2:94" x14ac:dyDescent="0.2">
      <c r="B305" s="25" t="str">
        <f t="shared" si="9"/>
      </c>
      <c r="C305" s="25" t="s">
        <v>129</v>
      </c>
      <c r="D305" s="25" t="s">
        <v>3</v>
      </c>
      <c r="E305" s="25">
        <v>1136</v>
      </c>
      <c r="F305" s="25">
        <v>1192</v>
      </c>
      <c r="G305" s="25">
        <v>1039</v>
      </c>
      <c r="H305" s="25">
        <v>911</v>
      </c>
      <c r="I305" s="25">
        <v>1229</v>
      </c>
      <c r="J305" s="25">
        <v>1022</v>
      </c>
      <c r="K305" s="25">
        <v>1128</v>
      </c>
      <c r="L305" s="25">
        <v>1063</v>
      </c>
      <c r="M305" s="25">
        <v>1044</v>
      </c>
      <c r="N305" s="25">
        <v>952</v>
      </c>
      <c r="O305" s="25">
        <v>838</v>
      </c>
      <c r="P305" s="25">
        <v>1065</v>
      </c>
      <c r="Q305" s="25">
        <v>1099</v>
      </c>
      <c r="R305" s="25">
        <v>1046</v>
      </c>
      <c r="S305" s="25">
        <v>1148</v>
      </c>
      <c r="T305" s="25">
        <v>1111</v>
      </c>
      <c r="U305" s="25">
        <v>912</v>
      </c>
      <c r="V305" s="25">
        <v>753</v>
      </c>
      <c r="W305" s="25">
        <v>1195</v>
      </c>
      <c r="X305" s="25">
        <v>1052</v>
      </c>
      <c r="Y305" s="25">
        <v>1108</v>
      </c>
      <c r="Z305" s="25">
        <v>1065</v>
      </c>
      <c r="AA305" s="25">
        <v>1081</v>
      </c>
      <c r="AB305" s="25">
        <v>981</v>
      </c>
      <c r="AC305" s="25">
        <v>849</v>
      </c>
      <c r="AD305" s="25">
        <v>1179</v>
      </c>
      <c r="AE305" s="25">
        <v>1113</v>
      </c>
      <c r="AF305" s="25">
        <v>1197</v>
      </c>
      <c r="AG305" s="25">
        <v>1259</v>
      </c>
      <c r="AH305" s="25">
        <v>1278</v>
      </c>
      <c r="AI305" s="25">
        <v>1006</v>
      </c>
      <c r="AJ305" s="25">
        <v>915</v>
      </c>
      <c r="AK305" s="25">
        <v>1368</v>
      </c>
      <c r="AL305" s="25">
        <v>1203</v>
      </c>
      <c r="AM305" s="25">
        <v>1178</v>
      </c>
      <c r="AN305" s="25">
        <v>680</v>
      </c>
      <c r="AO305" s="25">
        <v>1142</v>
      </c>
      <c r="AP305" s="25">
        <v>889</v>
      </c>
      <c r="AQ305" s="25">
        <v>867</v>
      </c>
      <c r="AR305" s="25">
        <v>1392</v>
      </c>
      <c r="AS305" s="25">
        <v>1241</v>
      </c>
      <c r="AT305" s="25">
        <v>1210</v>
      </c>
      <c r="AU305" s="25">
        <v>1121</v>
      </c>
      <c r="AV305" s="25">
        <v>1055</v>
      </c>
      <c r="AW305" s="25">
        <v>872</v>
      </c>
      <c r="AX305" s="25">
        <v>767</v>
      </c>
      <c r="AY305" s="25">
        <v>1185</v>
      </c>
      <c r="AZ305" s="25">
        <v>1107</v>
      </c>
      <c r="BA305" s="25">
        <v>1145</v>
      </c>
      <c r="BB305" s="25">
        <v>1086</v>
      </c>
      <c r="BC305" s="25">
        <v>1084</v>
      </c>
      <c r="BD305" s="25">
        <v>974</v>
      </c>
      <c r="BE305" s="25">
        <v>748</v>
      </c>
      <c r="BF305" s="25">
        <v>1179</v>
      </c>
      <c r="BG305" s="25">
        <v>1171</v>
      </c>
      <c r="BH305" s="25">
        <v>1128</v>
      </c>
      <c r="BI305" s="25">
        <v>1208</v>
      </c>
      <c r="BJ305" s="25">
        <v>1115</v>
      </c>
      <c r="BK305" s="25">
        <v>926</v>
      </c>
      <c r="BL305" s="25">
        <v>803</v>
      </c>
      <c r="BM305" s="25">
        <v>1160</v>
      </c>
      <c r="BN305" s="25">
        <v>1155</v>
      </c>
      <c r="BO305" s="25">
        <v>1315</v>
      </c>
      <c r="BP305" s="25">
        <v>1363</v>
      </c>
      <c r="BQ305" s="25">
        <v>1247</v>
      </c>
      <c r="BR305" s="25">
        <v>1157</v>
      </c>
      <c r="BS305" s="25">
        <v>890</v>
      </c>
      <c r="BT305" s="25">
        <v>1351</v>
      </c>
      <c r="BU305" s="25">
        <v>1126</v>
      </c>
      <c r="BV305" s="25">
        <v>1141</v>
      </c>
      <c r="BW305" s="25">
        <v>1083</v>
      </c>
      <c r="BX305" s="25">
        <v>1156</v>
      </c>
      <c r="BY305" s="25">
        <v>1023</v>
      </c>
      <c r="BZ305" s="25">
        <v>849</v>
      </c>
      <c r="CA305" s="25">
        <v>1133</v>
      </c>
      <c r="CB305" s="25">
        <v>1045</v>
      </c>
      <c r="CC305" s="25">
        <v>1145</v>
      </c>
      <c r="CD305" s="25">
        <v>1199</v>
      </c>
      <c r="CE305" s="25">
        <v>1141</v>
      </c>
      <c r="CF305" s="25">
        <v>1088</v>
      </c>
      <c r="CG305" s="25">
        <v>898</v>
      </c>
      <c r="CH305" s="25">
        <v>1103</v>
      </c>
      <c r="CI305" s="25">
        <v>1153</v>
      </c>
      <c r="CJ305" s="25">
        <v>1205</v>
      </c>
      <c r="CK305" s="25">
        <v>1016</v>
      </c>
      <c r="CL305" s="25">
        <v>1053</v>
      </c>
      <c r="CM305" s="25">
        <v>1039</v>
      </c>
      <c r="CN305" s="25">
        <v>868</v>
      </c>
      <c r="CO305" s="25">
        <v>1114</v>
      </c>
      <c r="CP305" s="25">
        <v>1036</v>
      </c>
    </row>
    <row r="306" spans="2:94" x14ac:dyDescent="0.2">
      <c r="B306" s="25" t="str">
        <f t="shared" si="9"/>
      </c>
      <c r="C306" s="25" t="s">
        <v>129</v>
      </c>
      <c r="D306" s="25" t="s">
        <v>4</v>
      </c>
      <c r="E306" s="25">
        <v>719</v>
      </c>
      <c r="F306" s="25">
        <v>760</v>
      </c>
      <c r="G306" s="25">
        <v>698</v>
      </c>
      <c r="H306" s="25">
        <v>583</v>
      </c>
      <c r="I306" s="25">
        <v>717</v>
      </c>
      <c r="J306" s="25">
        <v>745</v>
      </c>
      <c r="K306" s="25">
        <v>686</v>
      </c>
      <c r="L306" s="25">
        <v>699</v>
      </c>
      <c r="M306" s="25">
        <v>715</v>
      </c>
      <c r="N306" s="25">
        <v>607</v>
      </c>
      <c r="O306" s="25">
        <v>518</v>
      </c>
      <c r="P306" s="25">
        <v>634</v>
      </c>
      <c r="Q306" s="25">
        <v>651</v>
      </c>
      <c r="R306" s="25">
        <v>642</v>
      </c>
      <c r="S306" s="25">
        <v>726</v>
      </c>
      <c r="T306" s="25">
        <v>716</v>
      </c>
      <c r="U306" s="25">
        <v>579</v>
      </c>
      <c r="V306" s="25">
        <v>525</v>
      </c>
      <c r="W306" s="25">
        <v>668</v>
      </c>
      <c r="X306" s="25">
        <v>645</v>
      </c>
      <c r="Y306" s="25">
        <v>686</v>
      </c>
      <c r="Z306" s="25">
        <v>625</v>
      </c>
      <c r="AA306" s="25">
        <v>611</v>
      </c>
      <c r="AB306" s="25">
        <v>663</v>
      </c>
      <c r="AC306" s="25">
        <v>483</v>
      </c>
      <c r="AD306" s="25">
        <v>662</v>
      </c>
      <c r="AE306" s="25">
        <v>706</v>
      </c>
      <c r="AF306" s="25">
        <v>757</v>
      </c>
      <c r="AG306" s="25">
        <v>714</v>
      </c>
      <c r="AH306" s="25">
        <v>772</v>
      </c>
      <c r="AI306" s="25">
        <v>633</v>
      </c>
      <c r="AJ306" s="25">
        <v>588</v>
      </c>
      <c r="AK306" s="25">
        <v>797</v>
      </c>
      <c r="AL306" s="25">
        <v>700</v>
      </c>
      <c r="AM306" s="25">
        <v>678</v>
      </c>
      <c r="AN306" s="25">
        <v>494</v>
      </c>
      <c r="AO306" s="25">
        <v>659</v>
      </c>
      <c r="AP306" s="25">
        <v>584</v>
      </c>
      <c r="AQ306" s="25">
        <v>502</v>
      </c>
      <c r="AR306" s="25">
        <v>664</v>
      </c>
      <c r="AS306" s="25">
        <v>653</v>
      </c>
      <c r="AT306" s="25">
        <v>662</v>
      </c>
      <c r="AU306" s="25">
        <v>635</v>
      </c>
      <c r="AV306" s="25">
        <v>633</v>
      </c>
      <c r="AW306" s="25">
        <v>603</v>
      </c>
      <c r="AX306" s="25">
        <v>449</v>
      </c>
      <c r="AY306" s="25">
        <v>638</v>
      </c>
      <c r="AZ306" s="25">
        <v>640</v>
      </c>
      <c r="BA306" s="25">
        <v>676</v>
      </c>
      <c r="BB306" s="25">
        <v>607</v>
      </c>
      <c r="BC306" s="25">
        <v>585</v>
      </c>
      <c r="BD306" s="25">
        <v>588</v>
      </c>
      <c r="BE306" s="25">
        <v>564</v>
      </c>
      <c r="BF306" s="25">
        <v>646</v>
      </c>
      <c r="BG306" s="25">
        <v>669</v>
      </c>
      <c r="BH306" s="25">
        <v>627</v>
      </c>
      <c r="BI306" s="25">
        <v>648</v>
      </c>
      <c r="BJ306" s="25">
        <v>618</v>
      </c>
      <c r="BK306" s="25">
        <v>615</v>
      </c>
      <c r="BL306" s="25">
        <v>478</v>
      </c>
      <c r="BM306" s="25">
        <v>632</v>
      </c>
      <c r="BN306" s="25">
        <v>603</v>
      </c>
      <c r="BO306" s="25">
        <v>682</v>
      </c>
      <c r="BP306" s="25">
        <v>752</v>
      </c>
      <c r="BQ306" s="25">
        <v>780</v>
      </c>
      <c r="BR306" s="25">
        <v>646</v>
      </c>
      <c r="BS306" s="25">
        <v>569</v>
      </c>
      <c r="BT306" s="25">
        <v>756</v>
      </c>
      <c r="BU306" s="25">
        <v>648</v>
      </c>
      <c r="BV306" s="25">
        <v>642</v>
      </c>
      <c r="BW306" s="25">
        <v>595</v>
      </c>
      <c r="BX306" s="25">
        <v>690</v>
      </c>
      <c r="BY306" s="25">
        <v>666</v>
      </c>
      <c r="BZ306" s="25">
        <v>543</v>
      </c>
      <c r="CA306" s="25">
        <v>632</v>
      </c>
      <c r="CB306" s="25">
        <v>591</v>
      </c>
      <c r="CC306" s="25">
        <v>646</v>
      </c>
      <c r="CD306" s="25">
        <v>709</v>
      </c>
      <c r="CE306" s="25">
        <v>662</v>
      </c>
      <c r="CF306" s="25">
        <v>612</v>
      </c>
      <c r="CG306" s="25">
        <v>557</v>
      </c>
      <c r="CH306" s="25">
        <v>638</v>
      </c>
      <c r="CI306" s="25">
        <v>625</v>
      </c>
      <c r="CJ306" s="25">
        <v>671</v>
      </c>
      <c r="CK306" s="25">
        <v>654</v>
      </c>
      <c r="CL306" s="25">
        <v>627</v>
      </c>
      <c r="CM306" s="25">
        <v>635</v>
      </c>
      <c r="CN306" s="25">
        <v>548</v>
      </c>
      <c r="CO306" s="25">
        <v>646</v>
      </c>
      <c r="CP306" s="25">
        <v>594</v>
      </c>
    </row>
    <row r="307" spans="2:94" x14ac:dyDescent="0.2">
      <c r="B307" s="25" t="str">
        <f t="shared" si="9"/>
      </c>
      <c r="C307" s="25" t="s">
        <v>130</v>
      </c>
      <c r="D307" s="25" t="s">
        <v>3</v>
      </c>
      <c r="E307" s="25">
        <v>1764</v>
      </c>
      <c r="F307" s="25">
        <v>1897</v>
      </c>
      <c r="G307" s="25">
        <v>1698</v>
      </c>
      <c r="H307" s="25">
        <v>1475</v>
      </c>
      <c r="I307" s="25">
        <v>1849</v>
      </c>
      <c r="J307" s="25">
        <v>1705</v>
      </c>
      <c r="K307" s="25">
        <v>1700</v>
      </c>
      <c r="L307" s="25">
        <v>1663</v>
      </c>
      <c r="M307" s="25">
        <v>1623</v>
      </c>
      <c r="N307" s="25">
        <v>1390</v>
      </c>
      <c r="O307" s="25">
        <v>1325</v>
      </c>
      <c r="P307" s="25">
        <v>1635</v>
      </c>
      <c r="Q307" s="25">
        <v>1693</v>
      </c>
      <c r="R307" s="25">
        <v>1597</v>
      </c>
      <c r="S307" s="25">
        <v>1828</v>
      </c>
      <c r="T307" s="25">
        <v>1667</v>
      </c>
      <c r="U307" s="25">
        <v>1393</v>
      </c>
      <c r="V307" s="25">
        <v>1213</v>
      </c>
      <c r="W307" s="25">
        <v>1783</v>
      </c>
      <c r="X307" s="25">
        <v>1694</v>
      </c>
      <c r="Y307" s="25">
        <v>1750</v>
      </c>
      <c r="Z307" s="25">
        <v>1603</v>
      </c>
      <c r="AA307" s="25">
        <v>1780</v>
      </c>
      <c r="AB307" s="25">
        <v>1847</v>
      </c>
      <c r="AC307" s="25">
        <v>1543</v>
      </c>
      <c r="AD307" s="25">
        <v>1799</v>
      </c>
      <c r="AE307" s="25">
        <v>1679</v>
      </c>
      <c r="AF307" s="25">
        <v>1895</v>
      </c>
      <c r="AG307" s="25">
        <v>1934</v>
      </c>
      <c r="AH307" s="25">
        <v>1949</v>
      </c>
      <c r="AI307" s="25">
        <v>1584</v>
      </c>
      <c r="AJ307" s="25">
        <v>1427</v>
      </c>
      <c r="AK307" s="25">
        <v>2101</v>
      </c>
      <c r="AL307" s="25">
        <v>1779</v>
      </c>
      <c r="AM307" s="25">
        <v>1669</v>
      </c>
      <c r="AN307" s="25">
        <v>1091</v>
      </c>
      <c r="AO307" s="25">
        <v>1675</v>
      </c>
      <c r="AP307" s="25">
        <v>1466</v>
      </c>
      <c r="AQ307" s="25">
        <v>1400</v>
      </c>
      <c r="AR307" s="25">
        <v>2385</v>
      </c>
      <c r="AS307" s="25">
        <v>1939</v>
      </c>
      <c r="AT307" s="25">
        <v>1807</v>
      </c>
      <c r="AU307" s="25">
        <v>1727</v>
      </c>
      <c r="AV307" s="25">
        <v>1758</v>
      </c>
      <c r="AW307" s="25">
        <v>1438</v>
      </c>
      <c r="AX307" s="25">
        <v>1223</v>
      </c>
      <c r="AY307" s="25">
        <v>1828</v>
      </c>
      <c r="AZ307" s="25">
        <v>1731</v>
      </c>
      <c r="BA307" s="25">
        <v>1783</v>
      </c>
      <c r="BB307" s="25">
        <v>1783</v>
      </c>
      <c r="BC307" s="25">
        <v>1831</v>
      </c>
      <c r="BD307" s="25">
        <v>1500</v>
      </c>
      <c r="BE307" s="25">
        <v>1246</v>
      </c>
      <c r="BF307" s="25">
        <v>1770</v>
      </c>
      <c r="BG307" s="25">
        <v>1922</v>
      </c>
      <c r="BH307" s="25">
        <v>1743</v>
      </c>
      <c r="BI307" s="25">
        <v>1772</v>
      </c>
      <c r="BJ307" s="25">
        <v>1663</v>
      </c>
      <c r="BK307" s="25">
        <v>1530</v>
      </c>
      <c r="BL307" s="25">
        <v>1380</v>
      </c>
      <c r="BM307" s="25">
        <v>1777</v>
      </c>
      <c r="BN307" s="25">
        <v>1837</v>
      </c>
      <c r="BO307" s="25">
        <v>1898</v>
      </c>
      <c r="BP307" s="25">
        <v>2090</v>
      </c>
      <c r="BQ307" s="25">
        <v>1953</v>
      </c>
      <c r="BR307" s="25">
        <v>1903</v>
      </c>
      <c r="BS307" s="25">
        <v>1570</v>
      </c>
      <c r="BT307" s="25">
        <v>1990</v>
      </c>
      <c r="BU307" s="25">
        <v>1918</v>
      </c>
      <c r="BV307" s="25">
        <v>1832</v>
      </c>
      <c r="BW307" s="25">
        <v>1690</v>
      </c>
      <c r="BX307" s="25">
        <v>1670</v>
      </c>
      <c r="BY307" s="25">
        <v>1617</v>
      </c>
      <c r="BZ307" s="25">
        <v>1411</v>
      </c>
      <c r="CA307" s="25">
        <v>1737</v>
      </c>
      <c r="CB307" s="25">
        <v>1694</v>
      </c>
      <c r="CC307" s="25">
        <v>1670</v>
      </c>
      <c r="CD307" s="25">
        <v>1852</v>
      </c>
      <c r="CE307" s="25">
        <v>1727</v>
      </c>
      <c r="CF307" s="25">
        <v>1617</v>
      </c>
      <c r="CG307" s="25">
        <v>1389</v>
      </c>
      <c r="CH307" s="25">
        <v>1682</v>
      </c>
      <c r="CI307" s="25">
        <v>1715</v>
      </c>
      <c r="CJ307" s="25">
        <v>1756</v>
      </c>
      <c r="CK307" s="25">
        <v>1592</v>
      </c>
      <c r="CL307" s="25">
        <v>1549</v>
      </c>
      <c r="CM307" s="25">
        <v>1561</v>
      </c>
      <c r="CN307" s="25">
        <v>1321</v>
      </c>
      <c r="CO307" s="25">
        <v>1737</v>
      </c>
      <c r="CP307" s="25">
        <v>1593</v>
      </c>
    </row>
    <row r="308" spans="2:94" x14ac:dyDescent="0.2">
      <c r="B308" s="25" t="str">
        <f t="shared" si="9"/>
      </c>
      <c r="C308" s="25" t="s">
        <v>130</v>
      </c>
      <c r="D308" s="25" t="s">
        <v>4</v>
      </c>
      <c r="E308" s="25">
        <v>585</v>
      </c>
      <c r="F308" s="25">
        <v>648</v>
      </c>
      <c r="G308" s="25">
        <v>628</v>
      </c>
      <c r="H308" s="25">
        <v>510</v>
      </c>
      <c r="I308" s="25">
        <v>569</v>
      </c>
      <c r="J308" s="25">
        <v>633</v>
      </c>
      <c r="K308" s="25">
        <v>604</v>
      </c>
      <c r="L308" s="25">
        <v>598</v>
      </c>
      <c r="M308" s="25">
        <v>603</v>
      </c>
      <c r="N308" s="25">
        <v>491</v>
      </c>
      <c r="O308" s="25">
        <v>421</v>
      </c>
      <c r="P308" s="25">
        <v>532</v>
      </c>
      <c r="Q308" s="25">
        <v>556</v>
      </c>
      <c r="R308" s="25">
        <v>580</v>
      </c>
      <c r="S308" s="25">
        <v>650</v>
      </c>
      <c r="T308" s="25">
        <v>580</v>
      </c>
      <c r="U308" s="25">
        <v>523</v>
      </c>
      <c r="V308" s="25">
        <v>441</v>
      </c>
      <c r="W308" s="25">
        <v>626</v>
      </c>
      <c r="X308" s="25">
        <v>578</v>
      </c>
      <c r="Y308" s="25">
        <v>611</v>
      </c>
      <c r="Z308" s="25">
        <v>563</v>
      </c>
      <c r="AA308" s="25">
        <v>589</v>
      </c>
      <c r="AB308" s="25">
        <v>625</v>
      </c>
      <c r="AC308" s="25">
        <v>460</v>
      </c>
      <c r="AD308" s="25">
        <v>596</v>
      </c>
      <c r="AE308" s="25">
        <v>607</v>
      </c>
      <c r="AF308" s="25">
        <v>679</v>
      </c>
      <c r="AG308" s="25">
        <v>638</v>
      </c>
      <c r="AH308" s="25">
        <v>685</v>
      </c>
      <c r="AI308" s="25">
        <v>518</v>
      </c>
      <c r="AJ308" s="25">
        <v>532</v>
      </c>
      <c r="AK308" s="25">
        <v>708</v>
      </c>
      <c r="AL308" s="25">
        <v>632</v>
      </c>
      <c r="AM308" s="25">
        <v>585</v>
      </c>
      <c r="AN308" s="25">
        <v>414</v>
      </c>
      <c r="AO308" s="25">
        <v>567</v>
      </c>
      <c r="AP308" s="25">
        <v>544</v>
      </c>
      <c r="AQ308" s="25">
        <v>457</v>
      </c>
      <c r="AR308" s="25">
        <v>619</v>
      </c>
      <c r="AS308" s="25">
        <v>591</v>
      </c>
      <c r="AT308" s="25">
        <v>616</v>
      </c>
      <c r="AU308" s="25">
        <v>574</v>
      </c>
      <c r="AV308" s="25">
        <v>572</v>
      </c>
      <c r="AW308" s="25">
        <v>533</v>
      </c>
      <c r="AX308" s="25">
        <v>415</v>
      </c>
      <c r="AY308" s="25">
        <v>574</v>
      </c>
      <c r="AZ308" s="25">
        <v>653</v>
      </c>
      <c r="BA308" s="25">
        <v>562</v>
      </c>
      <c r="BB308" s="25">
        <v>556</v>
      </c>
      <c r="BC308" s="25">
        <v>547</v>
      </c>
      <c r="BD308" s="25">
        <v>480</v>
      </c>
      <c r="BE308" s="25">
        <v>490</v>
      </c>
      <c r="BF308" s="25">
        <v>590</v>
      </c>
      <c r="BG308" s="25">
        <v>642</v>
      </c>
      <c r="BH308" s="25">
        <v>581</v>
      </c>
      <c r="BI308" s="25">
        <v>608</v>
      </c>
      <c r="BJ308" s="25">
        <v>547</v>
      </c>
      <c r="BK308" s="25">
        <v>533</v>
      </c>
      <c r="BL308" s="25">
        <v>466</v>
      </c>
      <c r="BM308" s="25">
        <v>546</v>
      </c>
      <c r="BN308" s="25">
        <v>556</v>
      </c>
      <c r="BO308" s="25">
        <v>607</v>
      </c>
      <c r="BP308" s="25">
        <v>667</v>
      </c>
      <c r="BQ308" s="25">
        <v>726</v>
      </c>
      <c r="BR308" s="25">
        <v>625</v>
      </c>
      <c r="BS308" s="25">
        <v>510</v>
      </c>
      <c r="BT308" s="25">
        <v>668</v>
      </c>
      <c r="BU308" s="25">
        <v>610</v>
      </c>
      <c r="BV308" s="25">
        <v>615</v>
      </c>
      <c r="BW308" s="25">
        <v>541</v>
      </c>
      <c r="BX308" s="25">
        <v>623</v>
      </c>
      <c r="BY308" s="25">
        <v>585</v>
      </c>
      <c r="BZ308" s="25">
        <v>478</v>
      </c>
      <c r="CA308" s="25">
        <v>589</v>
      </c>
      <c r="CB308" s="25">
        <v>603</v>
      </c>
      <c r="CC308" s="25">
        <v>613</v>
      </c>
      <c r="CD308" s="25">
        <v>611</v>
      </c>
      <c r="CE308" s="25">
        <v>610</v>
      </c>
      <c r="CF308" s="25">
        <v>581</v>
      </c>
      <c r="CG308" s="25">
        <v>487</v>
      </c>
      <c r="CH308" s="25">
        <v>554</v>
      </c>
      <c r="CI308" s="25">
        <v>585</v>
      </c>
      <c r="CJ308" s="25">
        <v>619</v>
      </c>
      <c r="CK308" s="25">
        <v>597</v>
      </c>
      <c r="CL308" s="25">
        <v>622</v>
      </c>
      <c r="CM308" s="25">
        <v>587</v>
      </c>
      <c r="CN308" s="25">
        <v>503</v>
      </c>
      <c r="CO308" s="25">
        <v>584</v>
      </c>
      <c r="CP308" s="25">
        <v>541</v>
      </c>
    </row>
    <row r="309" spans="2:94" x14ac:dyDescent="0.2">
      <c r="B309" s="25" t="str">
        <f t="shared" si="9"/>
      </c>
      <c r="C309" s="25" t="s">
        <v>131</v>
      </c>
      <c r="D309" s="25" t="s">
        <v>3</v>
      </c>
      <c r="E309" s="25">
        <v>113</v>
      </c>
      <c r="F309" s="25">
        <v>105</v>
      </c>
      <c r="G309" s="25">
        <v>106</v>
      </c>
      <c r="H309" s="25">
        <v>75</v>
      </c>
      <c r="I309" s="25">
        <v>130</v>
      </c>
      <c r="J309" s="25">
        <v>113</v>
      </c>
      <c r="K309" s="25">
        <v>116</v>
      </c>
      <c r="L309" s="25">
        <v>119</v>
      </c>
      <c r="M309" s="25">
        <v>105</v>
      </c>
      <c r="N309" s="25">
        <v>77</v>
      </c>
      <c r="O309" s="25">
        <v>58</v>
      </c>
      <c r="P309" s="25">
        <v>104</v>
      </c>
      <c r="Q309" s="25">
        <v>122</v>
      </c>
      <c r="R309" s="25">
        <v>111</v>
      </c>
      <c r="S309" s="25">
        <v>140</v>
      </c>
      <c r="T309" s="25">
        <v>127</v>
      </c>
      <c r="U309" s="25">
        <v>99</v>
      </c>
      <c r="V309" s="25">
        <v>56</v>
      </c>
      <c r="W309" s="25">
        <v>151</v>
      </c>
      <c r="X309" s="25">
        <v>103</v>
      </c>
      <c r="Y309" s="25">
        <v>137</v>
      </c>
      <c r="Z309" s="25">
        <v>113</v>
      </c>
      <c r="AA309" s="25">
        <v>107</v>
      </c>
      <c r="AB309" s="25">
        <v>109</v>
      </c>
      <c r="AC309" s="25">
        <v>83</v>
      </c>
      <c r="AD309" s="25">
        <v>139</v>
      </c>
      <c r="AE309" s="25">
        <v>124</v>
      </c>
      <c r="AF309" s="25">
        <v>140</v>
      </c>
      <c r="AG309" s="25">
        <v>136</v>
      </c>
      <c r="AH309" s="25">
        <v>127</v>
      </c>
      <c r="AI309" s="25">
        <v>92</v>
      </c>
      <c r="AJ309" s="25">
        <v>70</v>
      </c>
      <c r="AK309" s="25">
        <v>133</v>
      </c>
      <c r="AL309" s="25">
        <v>126</v>
      </c>
      <c r="AM309" s="25">
        <v>122</v>
      </c>
      <c r="AN309" s="25">
        <v>63</v>
      </c>
      <c r="AO309" s="25">
        <v>119</v>
      </c>
      <c r="AP309" s="25">
        <v>81</v>
      </c>
      <c r="AQ309" s="25">
        <v>69</v>
      </c>
      <c r="AR309" s="25">
        <v>138</v>
      </c>
      <c r="AS309" s="25">
        <v>123</v>
      </c>
      <c r="AT309" s="25">
        <v>121</v>
      </c>
      <c r="AU309" s="25">
        <v>146</v>
      </c>
      <c r="AV309" s="25">
        <v>122</v>
      </c>
      <c r="AW309" s="25">
        <v>82</v>
      </c>
      <c r="AX309" s="25">
        <v>68</v>
      </c>
      <c r="AY309" s="25">
        <v>125</v>
      </c>
      <c r="AZ309" s="25">
        <v>114</v>
      </c>
      <c r="BA309" s="25">
        <v>111</v>
      </c>
      <c r="BB309" s="25">
        <v>136</v>
      </c>
      <c r="BC309" s="25">
        <v>123</v>
      </c>
      <c r="BD309" s="25">
        <v>102</v>
      </c>
      <c r="BE309" s="25">
        <v>57</v>
      </c>
      <c r="BF309" s="25">
        <v>130</v>
      </c>
      <c r="BG309" s="25">
        <v>138</v>
      </c>
      <c r="BH309" s="25">
        <v>101</v>
      </c>
      <c r="BI309" s="25">
        <v>140</v>
      </c>
      <c r="BJ309" s="25">
        <v>101</v>
      </c>
      <c r="BK309" s="25">
        <v>88</v>
      </c>
      <c r="BL309" s="25">
        <v>62</v>
      </c>
      <c r="BM309" s="25">
        <v>141</v>
      </c>
      <c r="BN309" s="25">
        <v>117</v>
      </c>
      <c r="BO309" s="25">
        <v>135</v>
      </c>
      <c r="BP309" s="25">
        <v>136</v>
      </c>
      <c r="BQ309" s="25">
        <v>136</v>
      </c>
      <c r="BR309" s="25">
        <v>103</v>
      </c>
      <c r="BS309" s="25">
        <v>88</v>
      </c>
      <c r="BT309" s="25">
        <v>133</v>
      </c>
      <c r="BU309" s="25">
        <v>137</v>
      </c>
      <c r="BV309" s="25">
        <v>121</v>
      </c>
      <c r="BW309" s="25">
        <v>107</v>
      </c>
      <c r="BX309" s="25">
        <v>99</v>
      </c>
      <c r="BY309" s="25">
        <v>91</v>
      </c>
      <c r="BZ309" s="25">
        <v>66</v>
      </c>
      <c r="CA309" s="25">
        <v>125</v>
      </c>
      <c r="CB309" s="25">
        <v>104</v>
      </c>
      <c r="CC309" s="25">
        <v>112</v>
      </c>
      <c r="CD309" s="25">
        <v>122</v>
      </c>
      <c r="CE309" s="25">
        <v>100</v>
      </c>
      <c r="CF309" s="25">
        <v>88</v>
      </c>
      <c r="CG309" s="25">
        <v>63</v>
      </c>
      <c r="CH309" s="25">
        <v>132</v>
      </c>
      <c r="CI309" s="25">
        <v>118</v>
      </c>
      <c r="CJ309" s="25">
        <v>121</v>
      </c>
      <c r="CK309" s="25">
        <v>102</v>
      </c>
      <c r="CL309" s="25">
        <v>105</v>
      </c>
      <c r="CM309" s="25">
        <v>97</v>
      </c>
      <c r="CN309" s="25">
        <v>66</v>
      </c>
      <c r="CO309" s="25">
        <v>116</v>
      </c>
      <c r="CP309" s="25">
        <v>95</v>
      </c>
    </row>
    <row r="310" spans="2:94" x14ac:dyDescent="0.2">
      <c r="B310" s="25" t="str">
        <f t="shared" si="9"/>
      </c>
      <c r="C310" s="25" t="s">
        <v>131</v>
      </c>
      <c r="D310" s="25" t="s">
        <v>4</v>
      </c>
      <c r="E310" s="25">
        <v>0</v>
      </c>
      <c r="F310" s="25">
        <v>0</v>
      </c>
      <c r="G310" s="25">
        <v>0</v>
      </c>
      <c r="H310" s="25">
        <v>0</v>
      </c>
      <c r="I310" s="25">
        <v>0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  <c r="T310" s="25">
        <v>0</v>
      </c>
      <c r="U310" s="25">
        <v>0</v>
      </c>
      <c r="V310" s="25">
        <v>0</v>
      </c>
      <c r="W310" s="25">
        <v>0</v>
      </c>
      <c r="X310" s="25">
        <v>0</v>
      </c>
      <c r="Y310" s="25">
        <v>0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0</v>
      </c>
      <c r="AK310" s="25">
        <v>0</v>
      </c>
      <c r="AL310" s="25">
        <v>0</v>
      </c>
      <c r="AM310" s="25">
        <v>0</v>
      </c>
      <c r="AN310" s="25">
        <v>0</v>
      </c>
      <c r="AO310" s="25">
        <v>0</v>
      </c>
      <c r="AP310" s="25">
        <v>0</v>
      </c>
      <c r="AQ310" s="25">
        <v>0</v>
      </c>
      <c r="AR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AY310" s="25">
        <v>0</v>
      </c>
      <c r="AZ310" s="25">
        <v>0</v>
      </c>
      <c r="BA310" s="25">
        <v>0</v>
      </c>
      <c r="BB310" s="25">
        <v>0</v>
      </c>
      <c r="BC310" s="25">
        <v>0</v>
      </c>
      <c r="BD310" s="25">
        <v>0</v>
      </c>
      <c r="BE310" s="25">
        <v>0</v>
      </c>
      <c r="BF310" s="25">
        <v>0</v>
      </c>
      <c r="BG310" s="25">
        <v>0</v>
      </c>
      <c r="BH310" s="25">
        <v>0</v>
      </c>
      <c r="BI310" s="25">
        <v>0</v>
      </c>
      <c r="BJ310" s="25">
        <v>0</v>
      </c>
      <c r="BK310" s="25">
        <v>0</v>
      </c>
      <c r="BL310" s="25">
        <v>0</v>
      </c>
      <c r="BM310" s="25">
        <v>0</v>
      </c>
      <c r="BN310" s="25">
        <v>0</v>
      </c>
      <c r="BO310" s="25">
        <v>0</v>
      </c>
      <c r="BP310" s="25">
        <v>0</v>
      </c>
      <c r="BQ310" s="25">
        <v>0</v>
      </c>
      <c r="BR310" s="25">
        <v>0</v>
      </c>
      <c r="BS310" s="25">
        <v>0</v>
      </c>
      <c r="BT310" s="25">
        <v>0</v>
      </c>
      <c r="BU310" s="25">
        <v>0</v>
      </c>
      <c r="BV310" s="25">
        <v>0</v>
      </c>
      <c r="BW310" s="25">
        <v>0</v>
      </c>
      <c r="BX310" s="25">
        <v>0</v>
      </c>
      <c r="BY310" s="25">
        <v>0</v>
      </c>
      <c r="BZ310" s="25">
        <v>0</v>
      </c>
      <c r="CA310" s="25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25">
        <v>0</v>
      </c>
      <c r="CM310" s="25">
        <v>0</v>
      </c>
      <c r="CN310" s="25">
        <v>0</v>
      </c>
      <c r="CO310" s="25">
        <v>0</v>
      </c>
      <c r="CP310" s="25">
        <v>0</v>
      </c>
    </row>
    <row r="311" spans="2:94" x14ac:dyDescent="0.2">
      <c r="B311" s="25" t="str">
        <f t="shared" si="9"/>
      </c>
      <c r="C311" s="25" t="s">
        <v>132</v>
      </c>
      <c r="D311" s="25" t="s">
        <v>3</v>
      </c>
      <c r="E311" s="25">
        <v>3492</v>
      </c>
      <c r="F311" s="25">
        <v>3506</v>
      </c>
      <c r="G311" s="25">
        <v>2938</v>
      </c>
      <c r="H311" s="25">
        <v>2496</v>
      </c>
      <c r="I311" s="25">
        <v>3581</v>
      </c>
      <c r="J311" s="25">
        <v>3348</v>
      </c>
      <c r="K311" s="25">
        <v>3467</v>
      </c>
      <c r="L311" s="25">
        <v>3355</v>
      </c>
      <c r="M311" s="25">
        <v>3193</v>
      </c>
      <c r="N311" s="25">
        <v>2489</v>
      </c>
      <c r="O311" s="25">
        <v>2244</v>
      </c>
      <c r="P311" s="25">
        <v>3187</v>
      </c>
      <c r="Q311" s="25">
        <v>3507</v>
      </c>
      <c r="R311" s="25">
        <v>3258</v>
      </c>
      <c r="S311" s="25">
        <v>3922</v>
      </c>
      <c r="T311" s="25">
        <v>3501</v>
      </c>
      <c r="U311" s="25">
        <v>2551</v>
      </c>
      <c r="V311" s="25">
        <v>2033</v>
      </c>
      <c r="W311" s="25">
        <v>3525</v>
      </c>
      <c r="X311" s="25">
        <v>3329</v>
      </c>
      <c r="Y311" s="25">
        <v>3492</v>
      </c>
      <c r="Z311" s="25">
        <v>3167</v>
      </c>
      <c r="AA311" s="25">
        <v>3361</v>
      </c>
      <c r="AB311" s="25">
        <v>3496</v>
      </c>
      <c r="AC311" s="25">
        <v>2919</v>
      </c>
      <c r="AD311" s="25">
        <v>3735</v>
      </c>
      <c r="AE311" s="25">
        <v>3469</v>
      </c>
      <c r="AF311" s="25">
        <v>3746</v>
      </c>
      <c r="AG311" s="25">
        <v>3857</v>
      </c>
      <c r="AH311" s="25">
        <v>3789</v>
      </c>
      <c r="AI311" s="25">
        <v>2765</v>
      </c>
      <c r="AJ311" s="25">
        <v>2517</v>
      </c>
      <c r="AK311" s="25">
        <v>4165</v>
      </c>
      <c r="AL311" s="25">
        <v>3731</v>
      </c>
      <c r="AM311" s="25">
        <v>3515</v>
      </c>
      <c r="AN311" s="25">
        <v>1920</v>
      </c>
      <c r="AO311" s="25">
        <v>3497</v>
      </c>
      <c r="AP311" s="25">
        <v>2622</v>
      </c>
      <c r="AQ311" s="25">
        <v>2532</v>
      </c>
      <c r="AR311" s="25">
        <v>4206</v>
      </c>
      <c r="AS311" s="25">
        <v>3899</v>
      </c>
      <c r="AT311" s="25">
        <v>3684</v>
      </c>
      <c r="AU311" s="25">
        <v>3638</v>
      </c>
      <c r="AV311" s="25">
        <v>3489</v>
      </c>
      <c r="AW311" s="25">
        <v>2541</v>
      </c>
      <c r="AX311" s="25">
        <v>2322</v>
      </c>
      <c r="AY311" s="25">
        <v>3782</v>
      </c>
      <c r="AZ311" s="25">
        <v>3449</v>
      </c>
      <c r="BA311" s="25">
        <v>3634</v>
      </c>
      <c r="BB311" s="25">
        <v>3532</v>
      </c>
      <c r="BC311" s="25">
        <v>3064</v>
      </c>
      <c r="BD311" s="25">
        <v>2654</v>
      </c>
      <c r="BE311" s="25">
        <v>2272</v>
      </c>
      <c r="BF311" s="25">
        <v>3434</v>
      </c>
      <c r="BG311" s="25">
        <v>3763</v>
      </c>
      <c r="BH311" s="25">
        <v>3293</v>
      </c>
      <c r="BI311" s="25">
        <v>3455</v>
      </c>
      <c r="BJ311" s="25">
        <v>3171</v>
      </c>
      <c r="BK311" s="25">
        <v>2698</v>
      </c>
      <c r="BL311" s="25">
        <v>2225</v>
      </c>
      <c r="BM311" s="25">
        <v>3455</v>
      </c>
      <c r="BN311" s="25">
        <v>3450</v>
      </c>
      <c r="BO311" s="25">
        <v>3601</v>
      </c>
      <c r="BP311" s="25">
        <v>4034</v>
      </c>
      <c r="BQ311" s="25">
        <v>3778</v>
      </c>
      <c r="BR311" s="25">
        <v>3266</v>
      </c>
      <c r="BS311" s="25">
        <v>2606</v>
      </c>
      <c r="BT311" s="25">
        <v>3969</v>
      </c>
      <c r="BU311" s="25">
        <v>3742</v>
      </c>
      <c r="BV311" s="25">
        <v>3643</v>
      </c>
      <c r="BW311" s="25">
        <v>3266</v>
      </c>
      <c r="BX311" s="25">
        <v>3369</v>
      </c>
      <c r="BY311" s="25">
        <v>2780</v>
      </c>
      <c r="BZ311" s="25">
        <v>2413</v>
      </c>
      <c r="CA311" s="25">
        <v>3473</v>
      </c>
      <c r="CB311" s="25">
        <v>3201</v>
      </c>
      <c r="CC311" s="25">
        <v>3357</v>
      </c>
      <c r="CD311" s="25">
        <v>3610</v>
      </c>
      <c r="CE311" s="25">
        <v>3325</v>
      </c>
      <c r="CF311" s="25">
        <v>2872</v>
      </c>
      <c r="CG311" s="25">
        <v>2534</v>
      </c>
      <c r="CH311" s="25">
        <v>3472</v>
      </c>
      <c r="CI311" s="25">
        <v>3218</v>
      </c>
      <c r="CJ311" s="25">
        <v>3541</v>
      </c>
      <c r="CK311" s="25">
        <v>3213</v>
      </c>
      <c r="CL311" s="25">
        <v>3223</v>
      </c>
      <c r="CM311" s="25">
        <v>2606</v>
      </c>
      <c r="CN311" s="25">
        <v>2272</v>
      </c>
      <c r="CO311" s="25">
        <v>3318</v>
      </c>
      <c r="CP311" s="25">
        <v>3212</v>
      </c>
    </row>
    <row r="312" spans="2:94" x14ac:dyDescent="0.2">
      <c r="B312" s="25" t="str">
        <f t="shared" si="9"/>
      </c>
      <c r="C312" s="25" t="s">
        <v>132</v>
      </c>
      <c r="D312" s="25" t="s">
        <v>4</v>
      </c>
      <c r="E312" s="25">
        <v>1143</v>
      </c>
      <c r="F312" s="25">
        <v>1228</v>
      </c>
      <c r="G312" s="25">
        <v>1037</v>
      </c>
      <c r="H312" s="25">
        <v>828</v>
      </c>
      <c r="I312" s="25">
        <v>1157</v>
      </c>
      <c r="J312" s="25">
        <v>1149</v>
      </c>
      <c r="K312" s="25">
        <v>1174</v>
      </c>
      <c r="L312" s="25">
        <v>1135</v>
      </c>
      <c r="M312" s="25">
        <v>1137</v>
      </c>
      <c r="N312" s="25">
        <v>852</v>
      </c>
      <c r="O312" s="25">
        <v>794</v>
      </c>
      <c r="P312" s="25">
        <v>1030</v>
      </c>
      <c r="Q312" s="25">
        <v>1173</v>
      </c>
      <c r="R312" s="25">
        <v>1093</v>
      </c>
      <c r="S312" s="25">
        <v>1313</v>
      </c>
      <c r="T312" s="25">
        <v>1221</v>
      </c>
      <c r="U312" s="25">
        <v>872</v>
      </c>
      <c r="V312" s="25">
        <v>711</v>
      </c>
      <c r="W312" s="25">
        <v>1070</v>
      </c>
      <c r="X312" s="25">
        <v>1112</v>
      </c>
      <c r="Y312" s="25">
        <v>1173</v>
      </c>
      <c r="Z312" s="25">
        <v>1071</v>
      </c>
      <c r="AA312" s="25">
        <v>1212</v>
      </c>
      <c r="AB312" s="25">
        <v>1179</v>
      </c>
      <c r="AC312" s="25">
        <v>936</v>
      </c>
      <c r="AD312" s="25">
        <v>1285</v>
      </c>
      <c r="AE312" s="25">
        <v>1194</v>
      </c>
      <c r="AF312" s="25">
        <v>1288</v>
      </c>
      <c r="AG312" s="25">
        <v>1269</v>
      </c>
      <c r="AH312" s="25">
        <v>1336</v>
      </c>
      <c r="AI312" s="25">
        <v>1025</v>
      </c>
      <c r="AJ312" s="25">
        <v>882</v>
      </c>
      <c r="AK312" s="25">
        <v>1409</v>
      </c>
      <c r="AL312" s="25">
        <v>1267</v>
      </c>
      <c r="AM312" s="25">
        <v>1128</v>
      </c>
      <c r="AN312" s="25">
        <v>720</v>
      </c>
      <c r="AO312" s="25">
        <v>1205</v>
      </c>
      <c r="AP312" s="25">
        <v>938</v>
      </c>
      <c r="AQ312" s="25">
        <v>797</v>
      </c>
      <c r="AR312" s="25">
        <v>1185</v>
      </c>
      <c r="AS312" s="25">
        <v>1196</v>
      </c>
      <c r="AT312" s="25">
        <v>1240</v>
      </c>
      <c r="AU312" s="25">
        <v>1165</v>
      </c>
      <c r="AV312" s="25">
        <v>1076</v>
      </c>
      <c r="AW312" s="25">
        <v>872</v>
      </c>
      <c r="AX312" s="25">
        <v>780</v>
      </c>
      <c r="AY312" s="25">
        <v>1183</v>
      </c>
      <c r="AZ312" s="25">
        <v>1170</v>
      </c>
      <c r="BA312" s="25">
        <v>1122</v>
      </c>
      <c r="BB312" s="25">
        <v>1210</v>
      </c>
      <c r="BC312" s="25">
        <v>1007</v>
      </c>
      <c r="BD312" s="25">
        <v>906</v>
      </c>
      <c r="BE312" s="25">
        <v>838</v>
      </c>
      <c r="BF312" s="25">
        <v>1099</v>
      </c>
      <c r="BG312" s="25">
        <v>1123</v>
      </c>
      <c r="BH312" s="25">
        <v>1086</v>
      </c>
      <c r="BI312" s="25">
        <v>1157</v>
      </c>
      <c r="BJ312" s="25">
        <v>1099</v>
      </c>
      <c r="BK312" s="25">
        <v>922</v>
      </c>
      <c r="BL312" s="25">
        <v>803</v>
      </c>
      <c r="BM312" s="25">
        <v>1088</v>
      </c>
      <c r="BN312" s="25">
        <v>1044</v>
      </c>
      <c r="BO312" s="25">
        <v>1126</v>
      </c>
      <c r="BP312" s="25">
        <v>1361</v>
      </c>
      <c r="BQ312" s="25">
        <v>1319</v>
      </c>
      <c r="BR312" s="25">
        <v>1086</v>
      </c>
      <c r="BS312" s="25">
        <v>919</v>
      </c>
      <c r="BT312" s="25">
        <v>1407</v>
      </c>
      <c r="BU312" s="25">
        <v>1319</v>
      </c>
      <c r="BV312" s="25">
        <v>1227</v>
      </c>
      <c r="BW312" s="25">
        <v>1119</v>
      </c>
      <c r="BX312" s="25">
        <v>1142</v>
      </c>
      <c r="BY312" s="25">
        <v>1032</v>
      </c>
      <c r="BZ312" s="25">
        <v>863</v>
      </c>
      <c r="CA312" s="25">
        <v>1117</v>
      </c>
      <c r="CB312" s="25">
        <v>1169</v>
      </c>
      <c r="CC312" s="25">
        <v>1211</v>
      </c>
      <c r="CD312" s="25">
        <v>1288</v>
      </c>
      <c r="CE312" s="25">
        <v>1247</v>
      </c>
      <c r="CF312" s="25">
        <v>1088</v>
      </c>
      <c r="CG312" s="25">
        <v>892</v>
      </c>
      <c r="CH312" s="25">
        <v>1212</v>
      </c>
      <c r="CI312" s="25">
        <v>1178</v>
      </c>
      <c r="CJ312" s="25">
        <v>1228</v>
      </c>
      <c r="CK312" s="25">
        <v>1147</v>
      </c>
      <c r="CL312" s="25">
        <v>1153</v>
      </c>
      <c r="CM312" s="25">
        <v>1001</v>
      </c>
      <c r="CN312" s="25">
        <v>885</v>
      </c>
      <c r="CO312" s="25">
        <v>1145</v>
      </c>
      <c r="CP312" s="25">
        <v>1066</v>
      </c>
    </row>
    <row r="313" spans="2:94" x14ac:dyDescent="0.2">
      <c r="B313" s="25" t="str">
        <f t="shared" si="9"/>
      </c>
      <c r="C313" s="25" t="s">
        <v>133</v>
      </c>
      <c r="D313" s="25" t="s">
        <v>3</v>
      </c>
      <c r="E313" s="25">
        <v>1252</v>
      </c>
      <c r="F313" s="25">
        <v>1295</v>
      </c>
      <c r="G313" s="25">
        <v>1254</v>
      </c>
      <c r="H313" s="25">
        <v>860</v>
      </c>
      <c r="I313" s="25">
        <v>1274</v>
      </c>
      <c r="J313" s="25">
        <v>1248</v>
      </c>
      <c r="K313" s="25">
        <v>1294</v>
      </c>
      <c r="L313" s="25">
        <v>1155</v>
      </c>
      <c r="M313" s="25">
        <v>1297</v>
      </c>
      <c r="N313" s="25">
        <v>1035</v>
      </c>
      <c r="O313" s="25">
        <v>782</v>
      </c>
      <c r="P313" s="25">
        <v>1158</v>
      </c>
      <c r="Q313" s="25">
        <v>1202</v>
      </c>
      <c r="R313" s="25">
        <v>1163</v>
      </c>
      <c r="S313" s="25">
        <v>1200</v>
      </c>
      <c r="T313" s="25">
        <v>1210</v>
      </c>
      <c r="U313" s="25">
        <v>1024</v>
      </c>
      <c r="V313" s="25">
        <v>752</v>
      </c>
      <c r="W313" s="25">
        <v>1291</v>
      </c>
      <c r="X313" s="25">
        <v>1185</v>
      </c>
      <c r="Y313" s="25">
        <v>1249</v>
      </c>
      <c r="Z313" s="25">
        <v>1220</v>
      </c>
      <c r="AA313" s="25">
        <v>1151</v>
      </c>
      <c r="AB313" s="25">
        <v>1087</v>
      </c>
      <c r="AC313" s="25">
        <v>824</v>
      </c>
      <c r="AD313" s="25">
        <v>1231</v>
      </c>
      <c r="AE313" s="25">
        <v>1173</v>
      </c>
      <c r="AF313" s="25">
        <v>1270</v>
      </c>
      <c r="AG313" s="25">
        <v>1299</v>
      </c>
      <c r="AH313" s="25">
        <v>1400</v>
      </c>
      <c r="AI313" s="25">
        <v>1147</v>
      </c>
      <c r="AJ313" s="25">
        <v>848</v>
      </c>
      <c r="AK313" s="25">
        <v>1490</v>
      </c>
      <c r="AL313" s="25">
        <v>1398</v>
      </c>
      <c r="AM313" s="25">
        <v>1335</v>
      </c>
      <c r="AN313" s="25">
        <v>738</v>
      </c>
      <c r="AO313" s="25">
        <v>1264</v>
      </c>
      <c r="AP313" s="25">
        <v>1083</v>
      </c>
      <c r="AQ313" s="25">
        <v>806</v>
      </c>
      <c r="AR313" s="25">
        <v>1310</v>
      </c>
      <c r="AS313" s="25">
        <v>1313</v>
      </c>
      <c r="AT313" s="25">
        <v>1220</v>
      </c>
      <c r="AU313" s="25">
        <v>1162</v>
      </c>
      <c r="AV313" s="25">
        <v>1190</v>
      </c>
      <c r="AW313" s="25">
        <v>1153</v>
      </c>
      <c r="AX313" s="25">
        <v>819</v>
      </c>
      <c r="AY313" s="25">
        <v>1256</v>
      </c>
      <c r="AZ313" s="25">
        <v>1280</v>
      </c>
      <c r="BA313" s="25">
        <v>1336</v>
      </c>
      <c r="BB313" s="25">
        <v>1256</v>
      </c>
      <c r="BC313" s="25">
        <v>1229</v>
      </c>
      <c r="BD313" s="25">
        <v>1179</v>
      </c>
      <c r="BE313" s="25">
        <v>816</v>
      </c>
      <c r="BF313" s="25">
        <v>1266</v>
      </c>
      <c r="BG313" s="25">
        <v>1266</v>
      </c>
      <c r="BH313" s="25">
        <v>1207</v>
      </c>
      <c r="BI313" s="25">
        <v>1269</v>
      </c>
      <c r="BJ313" s="25">
        <v>1245</v>
      </c>
      <c r="BK313" s="25">
        <v>1187</v>
      </c>
      <c r="BL313" s="25">
        <v>748</v>
      </c>
      <c r="BM313" s="25">
        <v>1275</v>
      </c>
      <c r="BN313" s="25">
        <v>1279</v>
      </c>
      <c r="BO313" s="25">
        <v>1430</v>
      </c>
      <c r="BP313" s="25">
        <v>1610</v>
      </c>
      <c r="BQ313" s="25">
        <v>1527</v>
      </c>
      <c r="BR313" s="25">
        <v>1424</v>
      </c>
      <c r="BS313" s="25">
        <v>921</v>
      </c>
      <c r="BT313" s="25">
        <v>1463</v>
      </c>
      <c r="BU313" s="25">
        <v>1429</v>
      </c>
      <c r="BV313" s="25">
        <v>1401</v>
      </c>
      <c r="BW313" s="25">
        <v>1230</v>
      </c>
      <c r="BX313" s="25">
        <v>1350</v>
      </c>
      <c r="BY313" s="25">
        <v>1226</v>
      </c>
      <c r="BZ313" s="25">
        <v>876</v>
      </c>
      <c r="CA313" s="25">
        <v>1292</v>
      </c>
      <c r="CB313" s="25">
        <v>1265</v>
      </c>
      <c r="CC313" s="25">
        <v>1350</v>
      </c>
      <c r="CD313" s="25">
        <v>1374</v>
      </c>
      <c r="CE313" s="25">
        <v>1420</v>
      </c>
      <c r="CF313" s="25">
        <v>1267</v>
      </c>
      <c r="CG313" s="25">
        <v>945</v>
      </c>
      <c r="CH313" s="25">
        <v>1394</v>
      </c>
      <c r="CI313" s="25">
        <v>1388</v>
      </c>
      <c r="CJ313" s="25">
        <v>1357</v>
      </c>
      <c r="CK313" s="25">
        <v>1277</v>
      </c>
      <c r="CL313" s="25">
        <v>1235</v>
      </c>
      <c r="CM313" s="25">
        <v>1200</v>
      </c>
      <c r="CN313" s="25">
        <v>802</v>
      </c>
      <c r="CO313" s="25">
        <v>1281</v>
      </c>
      <c r="CP313" s="25">
        <v>1190</v>
      </c>
    </row>
    <row r="314" spans="2:94" x14ac:dyDescent="0.2">
      <c r="B314" s="25" t="str">
        <f t="shared" si="9"/>
      </c>
      <c r="C314" s="25" t="s">
        <v>133</v>
      </c>
      <c r="D314" s="25" t="s">
        <v>4</v>
      </c>
      <c r="E314" s="25">
        <v>329</v>
      </c>
      <c r="F314" s="25">
        <v>337</v>
      </c>
      <c r="G314" s="25">
        <v>346</v>
      </c>
      <c r="H314" s="25">
        <v>242</v>
      </c>
      <c r="I314" s="25">
        <v>352</v>
      </c>
      <c r="J314" s="25">
        <v>362</v>
      </c>
      <c r="K314" s="25">
        <v>372</v>
      </c>
      <c r="L314" s="25">
        <v>350</v>
      </c>
      <c r="M314" s="25">
        <v>404</v>
      </c>
      <c r="N314" s="25">
        <v>320</v>
      </c>
      <c r="O314" s="25">
        <v>220</v>
      </c>
      <c r="P314" s="25">
        <v>302</v>
      </c>
      <c r="Q314" s="25">
        <v>345</v>
      </c>
      <c r="R314" s="25">
        <v>392</v>
      </c>
      <c r="S314" s="25">
        <v>332</v>
      </c>
      <c r="T314" s="25">
        <v>357</v>
      </c>
      <c r="U314" s="25">
        <v>300</v>
      </c>
      <c r="V314" s="25">
        <v>208</v>
      </c>
      <c r="W314" s="25">
        <v>332</v>
      </c>
      <c r="X314" s="25">
        <v>328</v>
      </c>
      <c r="Y314" s="25">
        <v>350</v>
      </c>
      <c r="Z314" s="25">
        <v>302</v>
      </c>
      <c r="AA314" s="25">
        <v>366</v>
      </c>
      <c r="AB314" s="25">
        <v>305</v>
      </c>
      <c r="AC314" s="25">
        <v>229</v>
      </c>
      <c r="AD314" s="25">
        <v>340</v>
      </c>
      <c r="AE314" s="25">
        <v>291</v>
      </c>
      <c r="AF314" s="25">
        <v>362</v>
      </c>
      <c r="AG314" s="25">
        <v>374</v>
      </c>
      <c r="AH314" s="25">
        <v>371</v>
      </c>
      <c r="AI314" s="25">
        <v>305</v>
      </c>
      <c r="AJ314" s="25">
        <v>246</v>
      </c>
      <c r="AK314" s="25">
        <v>369</v>
      </c>
      <c r="AL314" s="25">
        <v>383</v>
      </c>
      <c r="AM314" s="25">
        <v>392</v>
      </c>
      <c r="AN314" s="25">
        <v>214</v>
      </c>
      <c r="AO314" s="25">
        <v>376</v>
      </c>
      <c r="AP314" s="25">
        <v>298</v>
      </c>
      <c r="AQ314" s="25">
        <v>207</v>
      </c>
      <c r="AR314" s="25">
        <v>347</v>
      </c>
      <c r="AS314" s="25">
        <v>323</v>
      </c>
      <c r="AT314" s="25">
        <v>354</v>
      </c>
      <c r="AU314" s="25">
        <v>330</v>
      </c>
      <c r="AV314" s="25">
        <v>373</v>
      </c>
      <c r="AW314" s="25">
        <v>284</v>
      </c>
      <c r="AX314" s="25">
        <v>219</v>
      </c>
      <c r="AY314" s="25">
        <v>336</v>
      </c>
      <c r="AZ314" s="25">
        <v>359</v>
      </c>
      <c r="BA314" s="25">
        <v>334</v>
      </c>
      <c r="BB314" s="25">
        <v>328</v>
      </c>
      <c r="BC314" s="25">
        <v>313</v>
      </c>
      <c r="BD314" s="25">
        <v>352</v>
      </c>
      <c r="BE314" s="25">
        <v>253</v>
      </c>
      <c r="BF314" s="25">
        <v>334</v>
      </c>
      <c r="BG314" s="25">
        <v>353</v>
      </c>
      <c r="BH314" s="25">
        <v>371</v>
      </c>
      <c r="BI314" s="25">
        <v>371</v>
      </c>
      <c r="BJ314" s="25">
        <v>324</v>
      </c>
      <c r="BK314" s="25">
        <v>329</v>
      </c>
      <c r="BL314" s="25">
        <v>230</v>
      </c>
      <c r="BM314" s="25">
        <v>325</v>
      </c>
      <c r="BN314" s="25">
        <v>344</v>
      </c>
      <c r="BO314" s="25">
        <v>370</v>
      </c>
      <c r="BP314" s="25">
        <v>486</v>
      </c>
      <c r="BQ314" s="25">
        <v>441</v>
      </c>
      <c r="BR314" s="25">
        <v>396</v>
      </c>
      <c r="BS314" s="25">
        <v>279</v>
      </c>
      <c r="BT314" s="25">
        <v>396</v>
      </c>
      <c r="BU314" s="25">
        <v>408</v>
      </c>
      <c r="BV314" s="25">
        <v>354</v>
      </c>
      <c r="BW314" s="25">
        <v>347</v>
      </c>
      <c r="BX314" s="25">
        <v>410</v>
      </c>
      <c r="BY314" s="25">
        <v>306</v>
      </c>
      <c r="BZ314" s="25">
        <v>241</v>
      </c>
      <c r="CA314" s="25">
        <v>346</v>
      </c>
      <c r="CB314" s="25">
        <v>305</v>
      </c>
      <c r="CC314" s="25">
        <v>351</v>
      </c>
      <c r="CD314" s="25">
        <v>377</v>
      </c>
      <c r="CE314" s="25">
        <v>394</v>
      </c>
      <c r="CF314" s="25">
        <v>347</v>
      </c>
      <c r="CG314" s="25">
        <v>255</v>
      </c>
      <c r="CH314" s="25">
        <v>330</v>
      </c>
      <c r="CI314" s="25">
        <v>364</v>
      </c>
      <c r="CJ314" s="25">
        <v>345</v>
      </c>
      <c r="CK314" s="25">
        <v>387</v>
      </c>
      <c r="CL314" s="25">
        <v>363</v>
      </c>
      <c r="CM314" s="25">
        <v>362</v>
      </c>
      <c r="CN314" s="25">
        <v>268</v>
      </c>
      <c r="CO314" s="25">
        <v>362</v>
      </c>
      <c r="CP314" s="25">
        <v>341</v>
      </c>
    </row>
    <row r="315" spans="2:94" x14ac:dyDescent="0.2">
      <c r="B315" s="25" t="str">
        <f t="shared" si="9"/>
      </c>
      <c r="C315" s="25" t="s">
        <v>134</v>
      </c>
      <c r="D315" s="25" t="s">
        <v>3</v>
      </c>
      <c r="E315" s="25">
        <v>781</v>
      </c>
      <c r="F315" s="25">
        <v>804</v>
      </c>
      <c r="G315" s="25">
        <v>775</v>
      </c>
      <c r="H315" s="25">
        <v>544</v>
      </c>
      <c r="I315" s="25">
        <v>803</v>
      </c>
      <c r="J315" s="25">
        <v>752</v>
      </c>
      <c r="K315" s="25">
        <v>791</v>
      </c>
      <c r="L315" s="25">
        <v>719</v>
      </c>
      <c r="M315" s="25">
        <v>779</v>
      </c>
      <c r="N315" s="25">
        <v>632</v>
      </c>
      <c r="O315" s="25">
        <v>493</v>
      </c>
      <c r="P315" s="25">
        <v>729</v>
      </c>
      <c r="Q315" s="25">
        <v>687</v>
      </c>
      <c r="R315" s="25">
        <v>716</v>
      </c>
      <c r="S315" s="25">
        <v>738</v>
      </c>
      <c r="T315" s="25">
        <v>768</v>
      </c>
      <c r="U315" s="25">
        <v>668</v>
      </c>
      <c r="V315" s="25">
        <v>452</v>
      </c>
      <c r="W315" s="25">
        <v>783</v>
      </c>
      <c r="X315" s="25">
        <v>748</v>
      </c>
      <c r="Y315" s="25">
        <v>773</v>
      </c>
      <c r="Z315" s="25">
        <v>721</v>
      </c>
      <c r="AA315" s="25">
        <v>699</v>
      </c>
      <c r="AB315" s="25">
        <v>667</v>
      </c>
      <c r="AC315" s="25">
        <v>471</v>
      </c>
      <c r="AD315" s="25">
        <v>738</v>
      </c>
      <c r="AE315" s="25">
        <v>719</v>
      </c>
      <c r="AF315" s="25">
        <v>755</v>
      </c>
      <c r="AG315" s="25">
        <v>821</v>
      </c>
      <c r="AH315" s="25">
        <v>851</v>
      </c>
      <c r="AI315" s="25">
        <v>711</v>
      </c>
      <c r="AJ315" s="25">
        <v>473</v>
      </c>
      <c r="AK315" s="25">
        <v>952</v>
      </c>
      <c r="AL315" s="25">
        <v>863</v>
      </c>
      <c r="AM315" s="25">
        <v>799</v>
      </c>
      <c r="AN315" s="25">
        <v>429</v>
      </c>
      <c r="AO315" s="25">
        <v>789</v>
      </c>
      <c r="AP315" s="25">
        <v>679</v>
      </c>
      <c r="AQ315" s="25">
        <v>468</v>
      </c>
      <c r="AR315" s="25">
        <v>794</v>
      </c>
      <c r="AS315" s="25">
        <v>789</v>
      </c>
      <c r="AT315" s="25">
        <v>749</v>
      </c>
      <c r="AU315" s="25">
        <v>692</v>
      </c>
      <c r="AV315" s="25">
        <v>743</v>
      </c>
      <c r="AW315" s="25">
        <v>736</v>
      </c>
      <c r="AX315" s="25">
        <v>467</v>
      </c>
      <c r="AY315" s="25">
        <v>793</v>
      </c>
      <c r="AZ315" s="25">
        <v>778</v>
      </c>
      <c r="BA315" s="25">
        <v>815</v>
      </c>
      <c r="BB315" s="25">
        <v>777</v>
      </c>
      <c r="BC315" s="25">
        <v>752</v>
      </c>
      <c r="BD315" s="25">
        <v>746</v>
      </c>
      <c r="BE315" s="25">
        <v>501</v>
      </c>
      <c r="BF315" s="25">
        <v>766</v>
      </c>
      <c r="BG315" s="25">
        <v>786</v>
      </c>
      <c r="BH315" s="25">
        <v>712</v>
      </c>
      <c r="BI315" s="25">
        <v>768</v>
      </c>
      <c r="BJ315" s="25">
        <v>783</v>
      </c>
      <c r="BK315" s="25">
        <v>721</v>
      </c>
      <c r="BL315" s="25">
        <v>450</v>
      </c>
      <c r="BM315" s="25">
        <v>800</v>
      </c>
      <c r="BN315" s="25">
        <v>809</v>
      </c>
      <c r="BO315" s="25">
        <v>856</v>
      </c>
      <c r="BP315" s="25">
        <v>979</v>
      </c>
      <c r="BQ315" s="25">
        <v>934</v>
      </c>
      <c r="BR315" s="25">
        <v>891</v>
      </c>
      <c r="BS315" s="25">
        <v>518</v>
      </c>
      <c r="BT315" s="25">
        <v>890</v>
      </c>
      <c r="BU315" s="25">
        <v>900</v>
      </c>
      <c r="BV315" s="25">
        <v>831</v>
      </c>
      <c r="BW315" s="25">
        <v>725</v>
      </c>
      <c r="BX315" s="25">
        <v>812</v>
      </c>
      <c r="BY315" s="25">
        <v>755</v>
      </c>
      <c r="BZ315" s="25">
        <v>515</v>
      </c>
      <c r="CA315" s="25">
        <v>800</v>
      </c>
      <c r="CB315" s="25">
        <v>749</v>
      </c>
      <c r="CC315" s="25">
        <v>806</v>
      </c>
      <c r="CD315" s="25">
        <v>802</v>
      </c>
      <c r="CE315" s="25">
        <v>870</v>
      </c>
      <c r="CF315" s="25">
        <v>767</v>
      </c>
      <c r="CG315" s="25">
        <v>531</v>
      </c>
      <c r="CH315" s="25">
        <v>853</v>
      </c>
      <c r="CI315" s="25">
        <v>868</v>
      </c>
      <c r="CJ315" s="25">
        <v>846</v>
      </c>
      <c r="CK315" s="25">
        <v>806</v>
      </c>
      <c r="CL315" s="25">
        <v>733</v>
      </c>
      <c r="CM315" s="25">
        <v>731</v>
      </c>
      <c r="CN315" s="25">
        <v>476</v>
      </c>
      <c r="CO315" s="25">
        <v>788</v>
      </c>
      <c r="CP315" s="25">
        <v>706</v>
      </c>
    </row>
    <row r="316" spans="2:94" x14ac:dyDescent="0.2">
      <c r="B316" s="25" t="str">
        <f t="shared" si="9"/>
      </c>
      <c r="C316" s="25" t="s">
        <v>134</v>
      </c>
      <c r="D316" s="25" t="s">
        <v>4</v>
      </c>
      <c r="E316" s="25">
        <v>244</v>
      </c>
      <c r="F316" s="25">
        <v>239</v>
      </c>
      <c r="G316" s="25">
        <v>234</v>
      </c>
      <c r="H316" s="25">
        <v>147</v>
      </c>
      <c r="I316" s="25">
        <v>240</v>
      </c>
      <c r="J316" s="25">
        <v>269</v>
      </c>
      <c r="K316" s="25">
        <v>230</v>
      </c>
      <c r="L316" s="25">
        <v>224</v>
      </c>
      <c r="M316" s="25">
        <v>271</v>
      </c>
      <c r="N316" s="25">
        <v>218</v>
      </c>
      <c r="O316" s="25">
        <v>139</v>
      </c>
      <c r="P316" s="25">
        <v>213</v>
      </c>
      <c r="Q316" s="25">
        <v>225</v>
      </c>
      <c r="R316" s="25">
        <v>251</v>
      </c>
      <c r="S316" s="25">
        <v>220</v>
      </c>
      <c r="T316" s="25">
        <v>251</v>
      </c>
      <c r="U316" s="25">
        <v>210</v>
      </c>
      <c r="V316" s="25">
        <v>135</v>
      </c>
      <c r="W316" s="25">
        <v>218</v>
      </c>
      <c r="X316" s="25">
        <v>218</v>
      </c>
      <c r="Y316" s="25">
        <v>220</v>
      </c>
      <c r="Z316" s="25">
        <v>216</v>
      </c>
      <c r="AA316" s="25">
        <v>233</v>
      </c>
      <c r="AB316" s="25">
        <v>202</v>
      </c>
      <c r="AC316" s="25">
        <v>145</v>
      </c>
      <c r="AD316" s="25">
        <v>224</v>
      </c>
      <c r="AE316" s="25">
        <v>191</v>
      </c>
      <c r="AF316" s="25">
        <v>245</v>
      </c>
      <c r="AG316" s="25">
        <v>265</v>
      </c>
      <c r="AH316" s="25">
        <v>289</v>
      </c>
      <c r="AI316" s="25">
        <v>201</v>
      </c>
      <c r="AJ316" s="25">
        <v>148</v>
      </c>
      <c r="AK316" s="25">
        <v>218</v>
      </c>
      <c r="AL316" s="25">
        <v>246</v>
      </c>
      <c r="AM316" s="25">
        <v>254</v>
      </c>
      <c r="AN316" s="25">
        <v>138</v>
      </c>
      <c r="AO316" s="25">
        <v>260</v>
      </c>
      <c r="AP316" s="25">
        <v>192</v>
      </c>
      <c r="AQ316" s="25">
        <v>122</v>
      </c>
      <c r="AR316" s="25">
        <v>226</v>
      </c>
      <c r="AS316" s="25">
        <v>210</v>
      </c>
      <c r="AT316" s="25">
        <v>241</v>
      </c>
      <c r="AU316" s="25">
        <v>222</v>
      </c>
      <c r="AV316" s="25">
        <v>244</v>
      </c>
      <c r="AW316" s="25">
        <v>193</v>
      </c>
      <c r="AX316" s="25">
        <v>134</v>
      </c>
      <c r="AY316" s="25">
        <v>231</v>
      </c>
      <c r="AZ316" s="25">
        <v>246</v>
      </c>
      <c r="BA316" s="25">
        <v>207</v>
      </c>
      <c r="BB316" s="25">
        <v>207</v>
      </c>
      <c r="BC316" s="25">
        <v>210</v>
      </c>
      <c r="BD316" s="25">
        <v>223</v>
      </c>
      <c r="BE316" s="25">
        <v>156</v>
      </c>
      <c r="BF316" s="25">
        <v>203</v>
      </c>
      <c r="BG316" s="25">
        <v>225</v>
      </c>
      <c r="BH316" s="25">
        <v>234</v>
      </c>
      <c r="BI316" s="25">
        <v>226</v>
      </c>
      <c r="BJ316" s="25">
        <v>222</v>
      </c>
      <c r="BK316" s="25">
        <v>219</v>
      </c>
      <c r="BL316" s="25">
        <v>150</v>
      </c>
      <c r="BM316" s="25">
        <v>219</v>
      </c>
      <c r="BN316" s="25">
        <v>216</v>
      </c>
      <c r="BO316" s="25">
        <v>228</v>
      </c>
      <c r="BP316" s="25">
        <v>312</v>
      </c>
      <c r="BQ316" s="25">
        <v>278</v>
      </c>
      <c r="BR316" s="25">
        <v>261</v>
      </c>
      <c r="BS316" s="25">
        <v>185</v>
      </c>
      <c r="BT316" s="25">
        <v>240</v>
      </c>
      <c r="BU316" s="25">
        <v>275</v>
      </c>
      <c r="BV316" s="25">
        <v>234</v>
      </c>
      <c r="BW316" s="25">
        <v>222</v>
      </c>
      <c r="BX316" s="25">
        <v>279</v>
      </c>
      <c r="BY316" s="25">
        <v>212</v>
      </c>
      <c r="BZ316" s="25">
        <v>149</v>
      </c>
      <c r="CA316" s="25">
        <v>224</v>
      </c>
      <c r="CB316" s="25">
        <v>206</v>
      </c>
      <c r="CC316" s="25">
        <v>224</v>
      </c>
      <c r="CD316" s="25">
        <v>229</v>
      </c>
      <c r="CE316" s="25">
        <v>272</v>
      </c>
      <c r="CF316" s="25">
        <v>231</v>
      </c>
      <c r="CG316" s="25">
        <v>161</v>
      </c>
      <c r="CH316" s="25">
        <v>208</v>
      </c>
      <c r="CI316" s="25">
        <v>243</v>
      </c>
      <c r="CJ316" s="25">
        <v>216</v>
      </c>
      <c r="CK316" s="25">
        <v>236</v>
      </c>
      <c r="CL316" s="25">
        <v>243</v>
      </c>
      <c r="CM316" s="25">
        <v>237</v>
      </c>
      <c r="CN316" s="25">
        <v>179</v>
      </c>
      <c r="CO316" s="25">
        <v>237</v>
      </c>
      <c r="CP316" s="25">
        <v>230</v>
      </c>
    </row>
    <row r="317" spans="2:94" x14ac:dyDescent="0.2">
      <c r="B317" s="25" t="str">
        <f t="shared" si="9"/>
      </c>
      <c r="C317" s="25" t="s">
        <v>135</v>
      </c>
      <c r="D317" s="25" t="s">
        <v>3</v>
      </c>
      <c r="E317" s="25">
        <v>762</v>
      </c>
      <c r="F317" s="25">
        <v>777</v>
      </c>
      <c r="G317" s="25">
        <v>748</v>
      </c>
      <c r="H317" s="25">
        <v>522</v>
      </c>
      <c r="I317" s="25">
        <v>764</v>
      </c>
      <c r="J317" s="25">
        <v>723</v>
      </c>
      <c r="K317" s="25">
        <v>771</v>
      </c>
      <c r="L317" s="25">
        <v>686</v>
      </c>
      <c r="M317" s="25">
        <v>760</v>
      </c>
      <c r="N317" s="25">
        <v>602</v>
      </c>
      <c r="O317" s="25">
        <v>472</v>
      </c>
      <c r="P317" s="25">
        <v>701</v>
      </c>
      <c r="Q317" s="25">
        <v>647</v>
      </c>
      <c r="R317" s="25">
        <v>691</v>
      </c>
      <c r="S317" s="25">
        <v>703</v>
      </c>
      <c r="T317" s="25">
        <v>746</v>
      </c>
      <c r="U317" s="25">
        <v>630</v>
      </c>
      <c r="V317" s="25">
        <v>432</v>
      </c>
      <c r="W317" s="25">
        <v>762</v>
      </c>
      <c r="X317" s="25">
        <v>717</v>
      </c>
      <c r="Y317" s="25">
        <v>746</v>
      </c>
      <c r="Z317" s="25">
        <v>681</v>
      </c>
      <c r="AA317" s="25">
        <v>648</v>
      </c>
      <c r="AB317" s="25">
        <v>628</v>
      </c>
      <c r="AC317" s="25">
        <v>446</v>
      </c>
      <c r="AD317" s="25">
        <v>695</v>
      </c>
      <c r="AE317" s="25">
        <v>673</v>
      </c>
      <c r="AF317" s="25">
        <v>715</v>
      </c>
      <c r="AG317" s="25">
        <v>777</v>
      </c>
      <c r="AH317" s="25">
        <v>808</v>
      </c>
      <c r="AI317" s="25">
        <v>673</v>
      </c>
      <c r="AJ317" s="25">
        <v>455</v>
      </c>
      <c r="AK317" s="25">
        <v>899</v>
      </c>
      <c r="AL317" s="25">
        <v>833</v>
      </c>
      <c r="AM317" s="25">
        <v>743</v>
      </c>
      <c r="AN317" s="25">
        <v>392</v>
      </c>
      <c r="AO317" s="25">
        <v>730</v>
      </c>
      <c r="AP317" s="25">
        <v>641</v>
      </c>
      <c r="AQ317" s="25">
        <v>443</v>
      </c>
      <c r="AR317" s="25">
        <v>744</v>
      </c>
      <c r="AS317" s="25">
        <v>717</v>
      </c>
      <c r="AT317" s="25">
        <v>702</v>
      </c>
      <c r="AU317" s="25">
        <v>638</v>
      </c>
      <c r="AV317" s="25">
        <v>701</v>
      </c>
      <c r="AW317" s="25">
        <v>700</v>
      </c>
      <c r="AX317" s="25">
        <v>438</v>
      </c>
      <c r="AY317" s="25">
        <v>745</v>
      </c>
      <c r="AZ317" s="25">
        <v>743</v>
      </c>
      <c r="BA317" s="25">
        <v>767</v>
      </c>
      <c r="BB317" s="25">
        <v>729</v>
      </c>
      <c r="BC317" s="25">
        <v>706</v>
      </c>
      <c r="BD317" s="25">
        <v>714</v>
      </c>
      <c r="BE317" s="25">
        <v>450</v>
      </c>
      <c r="BF317" s="25">
        <v>725</v>
      </c>
      <c r="BG317" s="25">
        <v>719</v>
      </c>
      <c r="BH317" s="25">
        <v>683</v>
      </c>
      <c r="BI317" s="25">
        <v>718</v>
      </c>
      <c r="BJ317" s="25">
        <v>740</v>
      </c>
      <c r="BK317" s="25">
        <v>671</v>
      </c>
      <c r="BL317" s="25">
        <v>419</v>
      </c>
      <c r="BM317" s="25">
        <v>742</v>
      </c>
      <c r="BN317" s="25">
        <v>706</v>
      </c>
      <c r="BO317" s="25">
        <v>783</v>
      </c>
      <c r="BP317" s="25">
        <v>911</v>
      </c>
      <c r="BQ317" s="25">
        <v>873</v>
      </c>
      <c r="BR317" s="25">
        <v>840</v>
      </c>
      <c r="BS317" s="25">
        <v>488</v>
      </c>
      <c r="BT317" s="25">
        <v>829</v>
      </c>
      <c r="BU317" s="25">
        <v>836</v>
      </c>
      <c r="BV317" s="25">
        <v>774</v>
      </c>
      <c r="BW317" s="25">
        <v>690</v>
      </c>
      <c r="BX317" s="25">
        <v>767</v>
      </c>
      <c r="BY317" s="25">
        <v>722</v>
      </c>
      <c r="BZ317" s="25">
        <v>485</v>
      </c>
      <c r="CA317" s="25">
        <v>752</v>
      </c>
      <c r="CB317" s="25">
        <v>704</v>
      </c>
      <c r="CC317" s="25">
        <v>767</v>
      </c>
      <c r="CD317" s="25">
        <v>748</v>
      </c>
      <c r="CE317" s="25">
        <v>812</v>
      </c>
      <c r="CF317" s="25">
        <v>719</v>
      </c>
      <c r="CG317" s="25">
        <v>509</v>
      </c>
      <c r="CH317" s="25">
        <v>795</v>
      </c>
      <c r="CI317" s="25">
        <v>795</v>
      </c>
      <c r="CJ317" s="25">
        <v>761</v>
      </c>
      <c r="CK317" s="25">
        <v>738</v>
      </c>
      <c r="CL317" s="25">
        <v>690</v>
      </c>
      <c r="CM317" s="25">
        <v>696</v>
      </c>
      <c r="CN317" s="25">
        <v>437</v>
      </c>
      <c r="CO317" s="25">
        <v>742</v>
      </c>
      <c r="CP317" s="25">
        <v>656</v>
      </c>
    </row>
    <row r="318" spans="2:94" x14ac:dyDescent="0.2">
      <c r="B318" s="25" t="str">
        <f t="shared" si="9"/>
      </c>
      <c r="C318" s="25" t="s">
        <v>135</v>
      </c>
      <c r="D318" s="25" t="s">
        <v>4</v>
      </c>
      <c r="E318" s="25">
        <v>205</v>
      </c>
      <c r="F318" s="25">
        <v>194</v>
      </c>
      <c r="G318" s="25">
        <v>191</v>
      </c>
      <c r="H318" s="25">
        <v>130</v>
      </c>
      <c r="I318" s="25">
        <v>202</v>
      </c>
      <c r="J318" s="25">
        <v>224</v>
      </c>
      <c r="K318" s="25">
        <v>189</v>
      </c>
      <c r="L318" s="25">
        <v>177</v>
      </c>
      <c r="M318" s="25">
        <v>234</v>
      </c>
      <c r="N318" s="25">
        <v>195</v>
      </c>
      <c r="O318" s="25">
        <v>127</v>
      </c>
      <c r="P318" s="25">
        <v>179</v>
      </c>
      <c r="Q318" s="25">
        <v>193</v>
      </c>
      <c r="R318" s="25">
        <v>224</v>
      </c>
      <c r="S318" s="25">
        <v>187</v>
      </c>
      <c r="T318" s="25">
        <v>202</v>
      </c>
      <c r="U318" s="25">
        <v>175</v>
      </c>
      <c r="V318" s="25">
        <v>111</v>
      </c>
      <c r="W318" s="25">
        <v>189</v>
      </c>
      <c r="X318" s="25">
        <v>179</v>
      </c>
      <c r="Y318" s="25">
        <v>202</v>
      </c>
      <c r="Z318" s="25">
        <v>175</v>
      </c>
      <c r="AA318" s="25">
        <v>207</v>
      </c>
      <c r="AB318" s="25">
        <v>168</v>
      </c>
      <c r="AC318" s="25">
        <v>124</v>
      </c>
      <c r="AD318" s="25">
        <v>181</v>
      </c>
      <c r="AE318" s="25">
        <v>156</v>
      </c>
      <c r="AF318" s="25">
        <v>212</v>
      </c>
      <c r="AG318" s="25">
        <v>230</v>
      </c>
      <c r="AH318" s="25">
        <v>227</v>
      </c>
      <c r="AI318" s="25">
        <v>178</v>
      </c>
      <c r="AJ318" s="25">
        <v>128</v>
      </c>
      <c r="AK318" s="25">
        <v>182</v>
      </c>
      <c r="AL318" s="25">
        <v>215</v>
      </c>
      <c r="AM318" s="25">
        <v>233</v>
      </c>
      <c r="AN318" s="25">
        <v>120</v>
      </c>
      <c r="AO318" s="25">
        <v>223</v>
      </c>
      <c r="AP318" s="25">
        <v>175</v>
      </c>
      <c r="AQ318" s="25">
        <v>103</v>
      </c>
      <c r="AR318" s="25">
        <v>194</v>
      </c>
      <c r="AS318" s="25">
        <v>186</v>
      </c>
      <c r="AT318" s="25">
        <v>221</v>
      </c>
      <c r="AU318" s="25">
        <v>196</v>
      </c>
      <c r="AV318" s="25">
        <v>218</v>
      </c>
      <c r="AW318" s="25">
        <v>180</v>
      </c>
      <c r="AX318" s="25">
        <v>115</v>
      </c>
      <c r="AY318" s="25">
        <v>192</v>
      </c>
      <c r="AZ318" s="25">
        <v>216</v>
      </c>
      <c r="BA318" s="25">
        <v>181</v>
      </c>
      <c r="BB318" s="25">
        <v>186</v>
      </c>
      <c r="BC318" s="25">
        <v>181</v>
      </c>
      <c r="BD318" s="25">
        <v>193</v>
      </c>
      <c r="BE318" s="25">
        <v>129</v>
      </c>
      <c r="BF318" s="25">
        <v>179</v>
      </c>
      <c r="BG318" s="25">
        <v>200</v>
      </c>
      <c r="BH318" s="25">
        <v>212</v>
      </c>
      <c r="BI318" s="25">
        <v>202</v>
      </c>
      <c r="BJ318" s="25">
        <v>176</v>
      </c>
      <c r="BK318" s="25">
        <v>184</v>
      </c>
      <c r="BL318" s="25">
        <v>126</v>
      </c>
      <c r="BM318" s="25">
        <v>191</v>
      </c>
      <c r="BN318" s="25">
        <v>186</v>
      </c>
      <c r="BO318" s="25">
        <v>186</v>
      </c>
      <c r="BP318" s="25">
        <v>282</v>
      </c>
      <c r="BQ318" s="25">
        <v>248</v>
      </c>
      <c r="BR318" s="25">
        <v>236</v>
      </c>
      <c r="BS318" s="25">
        <v>162</v>
      </c>
      <c r="BT318" s="25">
        <v>224</v>
      </c>
      <c r="BU318" s="25">
        <v>230</v>
      </c>
      <c r="BV318" s="25">
        <v>214</v>
      </c>
      <c r="BW318" s="25">
        <v>197</v>
      </c>
      <c r="BX318" s="25">
        <v>246</v>
      </c>
      <c r="BY318" s="25">
        <v>189</v>
      </c>
      <c r="BZ318" s="25">
        <v>132</v>
      </c>
      <c r="CA318" s="25">
        <v>201</v>
      </c>
      <c r="CB318" s="25">
        <v>171</v>
      </c>
      <c r="CC318" s="25">
        <v>176</v>
      </c>
      <c r="CD318" s="25">
        <v>200</v>
      </c>
      <c r="CE318" s="25">
        <v>232</v>
      </c>
      <c r="CF318" s="25">
        <v>192</v>
      </c>
      <c r="CG318" s="25">
        <v>140</v>
      </c>
      <c r="CH318" s="25">
        <v>183</v>
      </c>
      <c r="CI318" s="25">
        <v>222</v>
      </c>
      <c r="CJ318" s="25">
        <v>188</v>
      </c>
      <c r="CK318" s="25">
        <v>208</v>
      </c>
      <c r="CL318" s="25">
        <v>213</v>
      </c>
      <c r="CM318" s="25">
        <v>209</v>
      </c>
      <c r="CN318" s="25">
        <v>154</v>
      </c>
      <c r="CO318" s="25">
        <v>208</v>
      </c>
      <c r="CP318" s="25">
        <v>206</v>
      </c>
    </row>
    <row r="319" spans="2:94" x14ac:dyDescent="0.2">
      <c r="B319" s="25" t="str">
        <f t="shared" si="9"/>
      </c>
      <c r="C319" s="25" t="s">
        <v>136</v>
      </c>
      <c r="D319" s="25" t="s">
        <v>3</v>
      </c>
      <c r="E319" s="25">
        <v>695</v>
      </c>
      <c r="F319" s="25">
        <v>721</v>
      </c>
      <c r="G319" s="25">
        <v>709</v>
      </c>
      <c r="H319" s="25">
        <v>478</v>
      </c>
      <c r="I319" s="25">
        <v>712</v>
      </c>
      <c r="J319" s="25">
        <v>663</v>
      </c>
      <c r="K319" s="25">
        <v>715</v>
      </c>
      <c r="L319" s="25">
        <v>628</v>
      </c>
      <c r="M319" s="25">
        <v>690</v>
      </c>
      <c r="N319" s="25">
        <v>573</v>
      </c>
      <c r="O319" s="25">
        <v>433</v>
      </c>
      <c r="P319" s="25">
        <v>647</v>
      </c>
      <c r="Q319" s="25">
        <v>609</v>
      </c>
      <c r="R319" s="25">
        <v>628</v>
      </c>
      <c r="S319" s="25">
        <v>648</v>
      </c>
      <c r="T319" s="25">
        <v>684</v>
      </c>
      <c r="U319" s="25">
        <v>585</v>
      </c>
      <c r="V319" s="25">
        <v>390</v>
      </c>
      <c r="W319" s="25">
        <v>699</v>
      </c>
      <c r="X319" s="25">
        <v>659</v>
      </c>
      <c r="Y319" s="25">
        <v>677</v>
      </c>
      <c r="Z319" s="25">
        <v>634</v>
      </c>
      <c r="AA319" s="25">
        <v>618</v>
      </c>
      <c r="AB319" s="25">
        <v>600</v>
      </c>
      <c r="AC319" s="25">
        <v>408</v>
      </c>
      <c r="AD319" s="25">
        <v>660</v>
      </c>
      <c r="AE319" s="25">
        <v>648</v>
      </c>
      <c r="AF319" s="25">
        <v>681</v>
      </c>
      <c r="AG319" s="25">
        <v>730</v>
      </c>
      <c r="AH319" s="25">
        <v>773</v>
      </c>
      <c r="AI319" s="25">
        <v>641</v>
      </c>
      <c r="AJ319" s="25">
        <v>427</v>
      </c>
      <c r="AK319" s="25">
        <v>865</v>
      </c>
      <c r="AL319" s="25">
        <v>799</v>
      </c>
      <c r="AM319" s="25">
        <v>732</v>
      </c>
      <c r="AN319" s="25">
        <v>388</v>
      </c>
      <c r="AO319" s="25">
        <v>699</v>
      </c>
      <c r="AP319" s="25">
        <v>609</v>
      </c>
      <c r="AQ319" s="25">
        <v>428</v>
      </c>
      <c r="AR319" s="25">
        <v>712</v>
      </c>
      <c r="AS319" s="25">
        <v>695</v>
      </c>
      <c r="AT319" s="25">
        <v>665</v>
      </c>
      <c r="AU319" s="25">
        <v>623</v>
      </c>
      <c r="AV319" s="25">
        <v>672</v>
      </c>
      <c r="AW319" s="25">
        <v>681</v>
      </c>
      <c r="AX319" s="25">
        <v>415</v>
      </c>
      <c r="AY319" s="25">
        <v>724</v>
      </c>
      <c r="AZ319" s="25">
        <v>698</v>
      </c>
      <c r="BA319" s="25">
        <v>739</v>
      </c>
      <c r="BB319" s="25">
        <v>707</v>
      </c>
      <c r="BC319" s="25">
        <v>677</v>
      </c>
      <c r="BD319" s="25">
        <v>688</v>
      </c>
      <c r="BE319" s="25">
        <v>438</v>
      </c>
      <c r="BF319" s="25">
        <v>703</v>
      </c>
      <c r="BG319" s="25">
        <v>717</v>
      </c>
      <c r="BH319" s="25">
        <v>638</v>
      </c>
      <c r="BI319" s="25">
        <v>698</v>
      </c>
      <c r="BJ319" s="25">
        <v>712</v>
      </c>
      <c r="BK319" s="25">
        <v>649</v>
      </c>
      <c r="BL319" s="25">
        <v>400</v>
      </c>
      <c r="BM319" s="25">
        <v>722</v>
      </c>
      <c r="BN319" s="25">
        <v>728</v>
      </c>
      <c r="BO319" s="25">
        <v>765</v>
      </c>
      <c r="BP319" s="25">
        <v>892</v>
      </c>
      <c r="BQ319" s="25">
        <v>847</v>
      </c>
      <c r="BR319" s="25">
        <v>810</v>
      </c>
      <c r="BS319" s="25">
        <v>476</v>
      </c>
      <c r="BT319" s="25">
        <v>822</v>
      </c>
      <c r="BU319" s="25">
        <v>815</v>
      </c>
      <c r="BV319" s="25">
        <v>749</v>
      </c>
      <c r="BW319" s="25">
        <v>668</v>
      </c>
      <c r="BX319" s="25">
        <v>733</v>
      </c>
      <c r="BY319" s="25">
        <v>694</v>
      </c>
      <c r="BZ319" s="25">
        <v>482</v>
      </c>
      <c r="CA319" s="25">
        <v>734</v>
      </c>
      <c r="CB319" s="25">
        <v>677</v>
      </c>
      <c r="CC319" s="25">
        <v>734</v>
      </c>
      <c r="CD319" s="25">
        <v>715</v>
      </c>
      <c r="CE319" s="25">
        <v>774</v>
      </c>
      <c r="CF319" s="25">
        <v>702</v>
      </c>
      <c r="CG319" s="25">
        <v>484</v>
      </c>
      <c r="CH319" s="25">
        <v>761</v>
      </c>
      <c r="CI319" s="25">
        <v>788</v>
      </c>
      <c r="CJ319" s="25">
        <v>746</v>
      </c>
      <c r="CK319" s="25">
        <v>710</v>
      </c>
      <c r="CL319" s="25">
        <v>662</v>
      </c>
      <c r="CM319" s="25">
        <v>678</v>
      </c>
      <c r="CN319" s="25">
        <v>417</v>
      </c>
      <c r="CO319" s="25">
        <v>714</v>
      </c>
      <c r="CP319" s="25">
        <v>628</v>
      </c>
    </row>
    <row r="320" spans="2:94" x14ac:dyDescent="0.2">
      <c r="B320" s="25" t="str">
        <f t="shared" si="9"/>
      </c>
      <c r="C320" s="25" t="s">
        <v>136</v>
      </c>
      <c r="D320" s="25" t="s">
        <v>4</v>
      </c>
      <c r="E320" s="25">
        <v>212</v>
      </c>
      <c r="F320" s="25">
        <v>200</v>
      </c>
      <c r="G320" s="25">
        <v>196</v>
      </c>
      <c r="H320" s="25">
        <v>120</v>
      </c>
      <c r="I320" s="25">
        <v>194</v>
      </c>
      <c r="J320" s="25">
        <v>222</v>
      </c>
      <c r="K320" s="25">
        <v>191</v>
      </c>
      <c r="L320" s="25">
        <v>181</v>
      </c>
      <c r="M320" s="25">
        <v>218</v>
      </c>
      <c r="N320" s="25">
        <v>180</v>
      </c>
      <c r="O320" s="25">
        <v>115</v>
      </c>
      <c r="P320" s="25">
        <v>186</v>
      </c>
      <c r="Q320" s="25">
        <v>192</v>
      </c>
      <c r="R320" s="25">
        <v>203</v>
      </c>
      <c r="S320" s="25">
        <v>192</v>
      </c>
      <c r="T320" s="25">
        <v>209</v>
      </c>
      <c r="U320" s="25">
        <v>178</v>
      </c>
      <c r="V320" s="25">
        <v>105</v>
      </c>
      <c r="W320" s="25">
        <v>189</v>
      </c>
      <c r="X320" s="25">
        <v>185</v>
      </c>
      <c r="Y320" s="25">
        <v>185</v>
      </c>
      <c r="Z320" s="25">
        <v>179</v>
      </c>
      <c r="AA320" s="25">
        <v>198</v>
      </c>
      <c r="AB320" s="25">
        <v>161</v>
      </c>
      <c r="AC320" s="25">
        <v>128</v>
      </c>
      <c r="AD320" s="25">
        <v>183</v>
      </c>
      <c r="AE320" s="25">
        <v>155</v>
      </c>
      <c r="AF320" s="25">
        <v>203</v>
      </c>
      <c r="AG320" s="25">
        <v>220</v>
      </c>
      <c r="AH320" s="25">
        <v>242</v>
      </c>
      <c r="AI320" s="25">
        <v>170</v>
      </c>
      <c r="AJ320" s="25">
        <v>122</v>
      </c>
      <c r="AK320" s="25">
        <v>176</v>
      </c>
      <c r="AL320" s="25">
        <v>212</v>
      </c>
      <c r="AM320" s="25">
        <v>224</v>
      </c>
      <c r="AN320" s="25">
        <v>115</v>
      </c>
      <c r="AO320" s="25">
        <v>222</v>
      </c>
      <c r="AP320" s="25">
        <v>168</v>
      </c>
      <c r="AQ320" s="25">
        <v>101</v>
      </c>
      <c r="AR320" s="25">
        <v>186</v>
      </c>
      <c r="AS320" s="25">
        <v>172</v>
      </c>
      <c r="AT320" s="25">
        <v>207</v>
      </c>
      <c r="AU320" s="25">
        <v>184</v>
      </c>
      <c r="AV320" s="25">
        <v>209</v>
      </c>
      <c r="AW320" s="25">
        <v>168</v>
      </c>
      <c r="AX320" s="25">
        <v>112</v>
      </c>
      <c r="AY320" s="25">
        <v>190</v>
      </c>
      <c r="AZ320" s="25">
        <v>213</v>
      </c>
      <c r="BA320" s="25">
        <v>175</v>
      </c>
      <c r="BB320" s="25">
        <v>180</v>
      </c>
      <c r="BC320" s="25">
        <v>168</v>
      </c>
      <c r="BD320" s="25">
        <v>186</v>
      </c>
      <c r="BE320" s="25">
        <v>128</v>
      </c>
      <c r="BF320" s="25">
        <v>167</v>
      </c>
      <c r="BG320" s="25">
        <v>181</v>
      </c>
      <c r="BH320" s="25">
        <v>197</v>
      </c>
      <c r="BI320" s="25">
        <v>192</v>
      </c>
      <c r="BJ320" s="25">
        <v>186</v>
      </c>
      <c r="BK320" s="25">
        <v>186</v>
      </c>
      <c r="BL320" s="25">
        <v>128</v>
      </c>
      <c r="BM320" s="25">
        <v>180</v>
      </c>
      <c r="BN320" s="25">
        <v>175</v>
      </c>
      <c r="BO320" s="25">
        <v>195</v>
      </c>
      <c r="BP320" s="25">
        <v>273</v>
      </c>
      <c r="BQ320" s="25">
        <v>230</v>
      </c>
      <c r="BR320" s="25">
        <v>218</v>
      </c>
      <c r="BS320" s="25">
        <v>143</v>
      </c>
      <c r="BT320" s="25">
        <v>208</v>
      </c>
      <c r="BU320" s="25">
        <v>223</v>
      </c>
      <c r="BV320" s="25">
        <v>195</v>
      </c>
      <c r="BW320" s="25">
        <v>196</v>
      </c>
      <c r="BX320" s="25">
        <v>235</v>
      </c>
      <c r="BY320" s="25">
        <v>173</v>
      </c>
      <c r="BZ320" s="25">
        <v>121</v>
      </c>
      <c r="CA320" s="25">
        <v>199</v>
      </c>
      <c r="CB320" s="25">
        <v>176</v>
      </c>
      <c r="CC320" s="25">
        <v>191</v>
      </c>
      <c r="CD320" s="25">
        <v>183</v>
      </c>
      <c r="CE320" s="25">
        <v>230</v>
      </c>
      <c r="CF320" s="25">
        <v>191</v>
      </c>
      <c r="CG320" s="25">
        <v>132</v>
      </c>
      <c r="CH320" s="25">
        <v>156</v>
      </c>
      <c r="CI320" s="25">
        <v>199</v>
      </c>
      <c r="CJ320" s="25">
        <v>175</v>
      </c>
      <c r="CK320" s="25">
        <v>187</v>
      </c>
      <c r="CL320" s="25">
        <v>208</v>
      </c>
      <c r="CM320" s="25">
        <v>197</v>
      </c>
      <c r="CN320" s="25">
        <v>156</v>
      </c>
      <c r="CO320" s="25">
        <v>191</v>
      </c>
      <c r="CP320" s="25">
        <v>187</v>
      </c>
    </row>
    <row r="321" spans="2:94" x14ac:dyDescent="0.2">
      <c r="B321" s="25" t="str">
        <f t="shared" si="9"/>
      </c>
      <c r="C321" s="25" t="s">
        <v>137</v>
      </c>
      <c r="D321" s="25" t="s">
        <v>3</v>
      </c>
      <c r="E321" s="25">
        <v>650</v>
      </c>
      <c r="F321" s="25">
        <v>665</v>
      </c>
      <c r="G321" s="25">
        <v>661</v>
      </c>
      <c r="H321" s="25">
        <v>451</v>
      </c>
      <c r="I321" s="25">
        <v>669</v>
      </c>
      <c r="J321" s="25">
        <v>618</v>
      </c>
      <c r="K321" s="25">
        <v>662</v>
      </c>
      <c r="L321" s="25">
        <v>589</v>
      </c>
      <c r="M321" s="25">
        <v>645</v>
      </c>
      <c r="N321" s="25">
        <v>535</v>
      </c>
      <c r="O321" s="25">
        <v>399</v>
      </c>
      <c r="P321" s="25">
        <v>607</v>
      </c>
      <c r="Q321" s="25">
        <v>555</v>
      </c>
      <c r="R321" s="25">
        <v>584</v>
      </c>
      <c r="S321" s="25">
        <v>603</v>
      </c>
      <c r="T321" s="25">
        <v>646</v>
      </c>
      <c r="U321" s="25">
        <v>556</v>
      </c>
      <c r="V321" s="25">
        <v>362</v>
      </c>
      <c r="W321" s="25">
        <v>673</v>
      </c>
      <c r="X321" s="25">
        <v>615</v>
      </c>
      <c r="Y321" s="25">
        <v>635</v>
      </c>
      <c r="Z321" s="25">
        <v>587</v>
      </c>
      <c r="AA321" s="25">
        <v>572</v>
      </c>
      <c r="AB321" s="25">
        <v>562</v>
      </c>
      <c r="AC321" s="25">
        <v>373</v>
      </c>
      <c r="AD321" s="25">
        <v>613</v>
      </c>
      <c r="AE321" s="25">
        <v>614</v>
      </c>
      <c r="AF321" s="25">
        <v>632</v>
      </c>
      <c r="AG321" s="25">
        <v>691</v>
      </c>
      <c r="AH321" s="25">
        <v>730</v>
      </c>
      <c r="AI321" s="25">
        <v>609</v>
      </c>
      <c r="AJ321" s="25">
        <v>398</v>
      </c>
      <c r="AK321" s="25">
        <v>813</v>
      </c>
      <c r="AL321" s="25">
        <v>755</v>
      </c>
      <c r="AM321" s="25">
        <v>676</v>
      </c>
      <c r="AN321" s="25">
        <v>354</v>
      </c>
      <c r="AO321" s="25">
        <v>659</v>
      </c>
      <c r="AP321" s="25">
        <v>576</v>
      </c>
      <c r="AQ321" s="25">
        <v>399</v>
      </c>
      <c r="AR321" s="25">
        <v>659</v>
      </c>
      <c r="AS321" s="25">
        <v>643</v>
      </c>
      <c r="AT321" s="25">
        <v>627</v>
      </c>
      <c r="AU321" s="25">
        <v>573</v>
      </c>
      <c r="AV321" s="25">
        <v>622</v>
      </c>
      <c r="AW321" s="25">
        <v>653</v>
      </c>
      <c r="AX321" s="25">
        <v>387</v>
      </c>
      <c r="AY321" s="25">
        <v>675</v>
      </c>
      <c r="AZ321" s="25">
        <v>660</v>
      </c>
      <c r="BA321" s="25">
        <v>693</v>
      </c>
      <c r="BB321" s="25">
        <v>655</v>
      </c>
      <c r="BC321" s="25">
        <v>622</v>
      </c>
      <c r="BD321" s="25">
        <v>659</v>
      </c>
      <c r="BE321" s="25">
        <v>405</v>
      </c>
      <c r="BF321" s="25">
        <v>665</v>
      </c>
      <c r="BG321" s="25">
        <v>660</v>
      </c>
      <c r="BH321" s="25">
        <v>605</v>
      </c>
      <c r="BI321" s="25">
        <v>646</v>
      </c>
      <c r="BJ321" s="25">
        <v>670</v>
      </c>
      <c r="BK321" s="25">
        <v>612</v>
      </c>
      <c r="BL321" s="25">
        <v>381</v>
      </c>
      <c r="BM321" s="25">
        <v>670</v>
      </c>
      <c r="BN321" s="25">
        <v>642</v>
      </c>
      <c r="BO321" s="25">
        <v>697</v>
      </c>
      <c r="BP321" s="25">
        <v>834</v>
      </c>
      <c r="BQ321" s="25">
        <v>801</v>
      </c>
      <c r="BR321" s="25">
        <v>776</v>
      </c>
      <c r="BS321" s="25">
        <v>438</v>
      </c>
      <c r="BT321" s="25">
        <v>762</v>
      </c>
      <c r="BU321" s="25">
        <v>759</v>
      </c>
      <c r="BV321" s="25">
        <v>698</v>
      </c>
      <c r="BW321" s="25">
        <v>635</v>
      </c>
      <c r="BX321" s="25">
        <v>692</v>
      </c>
      <c r="BY321" s="25">
        <v>657</v>
      </c>
      <c r="BZ321" s="25">
        <v>441</v>
      </c>
      <c r="CA321" s="25">
        <v>688</v>
      </c>
      <c r="CB321" s="25">
        <v>642</v>
      </c>
      <c r="CC321" s="25">
        <v>691</v>
      </c>
      <c r="CD321" s="25">
        <v>673</v>
      </c>
      <c r="CE321" s="25">
        <v>724</v>
      </c>
      <c r="CF321" s="25">
        <v>674</v>
      </c>
      <c r="CG321" s="25">
        <v>460</v>
      </c>
      <c r="CH321" s="25">
        <v>699</v>
      </c>
      <c r="CI321" s="25">
        <v>727</v>
      </c>
      <c r="CJ321" s="25">
        <v>679</v>
      </c>
      <c r="CK321" s="25">
        <v>644</v>
      </c>
      <c r="CL321" s="25">
        <v>617</v>
      </c>
      <c r="CM321" s="25">
        <v>639</v>
      </c>
      <c r="CN321" s="25">
        <v>385</v>
      </c>
      <c r="CO321" s="25">
        <v>668</v>
      </c>
      <c r="CP321" s="25">
        <v>575</v>
      </c>
    </row>
    <row r="322" spans="2:94" x14ac:dyDescent="0.2">
      <c r="B322" s="25" t="str">
        <f t="shared" si="9"/>
      </c>
      <c r="C322" s="25" t="s">
        <v>137</v>
      </c>
      <c r="D322" s="25" t="s">
        <v>4</v>
      </c>
      <c r="E322" s="25">
        <v>169</v>
      </c>
      <c r="F322" s="25">
        <v>162</v>
      </c>
      <c r="G322" s="25">
        <v>158</v>
      </c>
      <c r="H322" s="25">
        <v>95</v>
      </c>
      <c r="I322" s="25">
        <v>159</v>
      </c>
      <c r="J322" s="25">
        <v>187</v>
      </c>
      <c r="K322" s="25">
        <v>149</v>
      </c>
      <c r="L322" s="25">
        <v>142</v>
      </c>
      <c r="M322" s="25">
        <v>184</v>
      </c>
      <c r="N322" s="25">
        <v>157</v>
      </c>
      <c r="O322" s="25">
        <v>100</v>
      </c>
      <c r="P322" s="25">
        <v>151</v>
      </c>
      <c r="Q322" s="25">
        <v>157</v>
      </c>
      <c r="R322" s="25">
        <v>177</v>
      </c>
      <c r="S322" s="25">
        <v>158</v>
      </c>
      <c r="T322" s="25">
        <v>167</v>
      </c>
      <c r="U322" s="25">
        <v>141</v>
      </c>
      <c r="V322" s="25">
        <v>87</v>
      </c>
      <c r="W322" s="25">
        <v>157</v>
      </c>
      <c r="X322" s="25">
        <v>150</v>
      </c>
      <c r="Y322" s="25">
        <v>163</v>
      </c>
      <c r="Z322" s="25">
        <v>144</v>
      </c>
      <c r="AA322" s="25">
        <v>168</v>
      </c>
      <c r="AB322" s="25">
        <v>133</v>
      </c>
      <c r="AC322" s="25">
        <v>105</v>
      </c>
      <c r="AD322" s="25">
        <v>151</v>
      </c>
      <c r="AE322" s="25">
        <v>124</v>
      </c>
      <c r="AF322" s="25">
        <v>174</v>
      </c>
      <c r="AG322" s="25">
        <v>182</v>
      </c>
      <c r="AH322" s="25">
        <v>196</v>
      </c>
      <c r="AI322" s="25">
        <v>144</v>
      </c>
      <c r="AJ322" s="25">
        <v>99</v>
      </c>
      <c r="AK322" s="25">
        <v>145</v>
      </c>
      <c r="AL322" s="25">
        <v>173</v>
      </c>
      <c r="AM322" s="25">
        <v>189</v>
      </c>
      <c r="AN322" s="25">
        <v>99</v>
      </c>
      <c r="AO322" s="25">
        <v>180</v>
      </c>
      <c r="AP322" s="25">
        <v>142</v>
      </c>
      <c r="AQ322" s="25">
        <v>82</v>
      </c>
      <c r="AR322" s="25">
        <v>156</v>
      </c>
      <c r="AS322" s="25">
        <v>147</v>
      </c>
      <c r="AT322" s="25">
        <v>181</v>
      </c>
      <c r="AU322" s="25">
        <v>155</v>
      </c>
      <c r="AV322" s="25">
        <v>182</v>
      </c>
      <c r="AW322" s="25">
        <v>155</v>
      </c>
      <c r="AX322" s="25">
        <v>94</v>
      </c>
      <c r="AY322" s="25">
        <v>160</v>
      </c>
      <c r="AZ322" s="25">
        <v>182</v>
      </c>
      <c r="BA322" s="25">
        <v>142</v>
      </c>
      <c r="BB322" s="25">
        <v>155</v>
      </c>
      <c r="BC322" s="25">
        <v>146</v>
      </c>
      <c r="BD322" s="25">
        <v>163</v>
      </c>
      <c r="BE322" s="25">
        <v>112</v>
      </c>
      <c r="BF322" s="25">
        <v>141</v>
      </c>
      <c r="BG322" s="25">
        <v>153</v>
      </c>
      <c r="BH322" s="25">
        <v>170</v>
      </c>
      <c r="BI322" s="25">
        <v>161</v>
      </c>
      <c r="BJ322" s="25">
        <v>149</v>
      </c>
      <c r="BK322" s="25">
        <v>155</v>
      </c>
      <c r="BL322" s="25">
        <v>104</v>
      </c>
      <c r="BM322" s="25">
        <v>156</v>
      </c>
      <c r="BN322" s="25">
        <v>140</v>
      </c>
      <c r="BO322" s="25">
        <v>156</v>
      </c>
      <c r="BP322" s="25">
        <v>236</v>
      </c>
      <c r="BQ322" s="25">
        <v>197</v>
      </c>
      <c r="BR322" s="25">
        <v>178</v>
      </c>
      <c r="BS322" s="25">
        <v>121</v>
      </c>
      <c r="BT322" s="25">
        <v>175</v>
      </c>
      <c r="BU322" s="25">
        <v>191</v>
      </c>
      <c r="BV322" s="25">
        <v>160</v>
      </c>
      <c r="BW322" s="25">
        <v>158</v>
      </c>
      <c r="BX322" s="25">
        <v>202</v>
      </c>
      <c r="BY322" s="25">
        <v>149</v>
      </c>
      <c r="BZ322" s="25">
        <v>92</v>
      </c>
      <c r="CA322" s="25">
        <v>165</v>
      </c>
      <c r="CB322" s="25">
        <v>145</v>
      </c>
      <c r="CC322" s="25">
        <v>152</v>
      </c>
      <c r="CD322" s="25">
        <v>155</v>
      </c>
      <c r="CE322" s="25">
        <v>188</v>
      </c>
      <c r="CF322" s="25">
        <v>157</v>
      </c>
      <c r="CG322" s="25">
        <v>115</v>
      </c>
      <c r="CH322" s="25">
        <v>136</v>
      </c>
      <c r="CI322" s="25">
        <v>174</v>
      </c>
      <c r="CJ322" s="25">
        <v>145</v>
      </c>
      <c r="CK322" s="25">
        <v>161</v>
      </c>
      <c r="CL322" s="25">
        <v>181</v>
      </c>
      <c r="CM322" s="25">
        <v>171</v>
      </c>
      <c r="CN322" s="25">
        <v>127</v>
      </c>
      <c r="CO322" s="25">
        <v>160</v>
      </c>
      <c r="CP322" s="25">
        <v>167</v>
      </c>
    </row>
    <row r="323" spans="2:94" x14ac:dyDescent="0.2">
      <c r="B323" s="25" t="str">
        <f t="shared" si="9"/>
      </c>
      <c r="C323" s="25" t="s">
        <v>138</v>
      </c>
      <c r="D323" s="25" t="s">
        <v>3</v>
      </c>
      <c r="E323" s="25">
        <v>51</v>
      </c>
      <c r="F323" s="25">
        <v>69</v>
      </c>
      <c r="G323" s="25">
        <v>68</v>
      </c>
      <c r="H323" s="25">
        <v>60</v>
      </c>
      <c r="I323" s="25">
        <v>80</v>
      </c>
      <c r="J323" s="25">
        <v>74</v>
      </c>
      <c r="K323" s="25">
        <v>72</v>
      </c>
      <c r="L323" s="25">
        <v>65</v>
      </c>
      <c r="M323" s="25">
        <v>64</v>
      </c>
      <c r="N323" s="25">
        <v>64</v>
      </c>
      <c r="O323" s="25">
        <v>60</v>
      </c>
      <c r="P323" s="25">
        <v>70</v>
      </c>
      <c r="Q323" s="25">
        <v>78</v>
      </c>
      <c r="R323" s="25">
        <v>82</v>
      </c>
      <c r="S323" s="25">
        <v>72</v>
      </c>
      <c r="T323" s="25">
        <v>68</v>
      </c>
      <c r="U323" s="25">
        <v>65</v>
      </c>
      <c r="V323" s="25">
        <v>44</v>
      </c>
      <c r="W323" s="25">
        <v>75</v>
      </c>
      <c r="X323" s="25">
        <v>69</v>
      </c>
      <c r="Y323" s="25">
        <v>73</v>
      </c>
      <c r="Z323" s="25">
        <v>91</v>
      </c>
      <c r="AA323" s="25">
        <v>77</v>
      </c>
      <c r="AB323" s="25">
        <v>65</v>
      </c>
      <c r="AC323" s="25">
        <v>66</v>
      </c>
      <c r="AD323" s="25">
        <v>82</v>
      </c>
      <c r="AE323" s="25">
        <v>74</v>
      </c>
      <c r="AF323" s="25">
        <v>83</v>
      </c>
      <c r="AG323" s="25">
        <v>96</v>
      </c>
      <c r="AH323" s="25">
        <v>98</v>
      </c>
      <c r="AI323" s="25">
        <v>84</v>
      </c>
      <c r="AJ323" s="25">
        <v>46</v>
      </c>
      <c r="AK323" s="25">
        <v>104</v>
      </c>
      <c r="AL323" s="25">
        <v>94</v>
      </c>
      <c r="AM323" s="25">
        <v>97</v>
      </c>
      <c r="AN323" s="25">
        <v>58</v>
      </c>
      <c r="AO323" s="25">
        <v>86</v>
      </c>
      <c r="AP323" s="25">
        <v>80</v>
      </c>
      <c r="AQ323" s="25">
        <v>61</v>
      </c>
      <c r="AR323" s="25">
        <v>95</v>
      </c>
      <c r="AS323" s="25">
        <v>89</v>
      </c>
      <c r="AT323" s="25">
        <v>93</v>
      </c>
      <c r="AU323" s="25">
        <v>81</v>
      </c>
      <c r="AV323" s="25">
        <v>101</v>
      </c>
      <c r="AW323" s="25">
        <v>100</v>
      </c>
      <c r="AX323" s="25">
        <v>54</v>
      </c>
      <c r="AY323" s="25">
        <v>72</v>
      </c>
      <c r="AZ323" s="25">
        <v>96</v>
      </c>
      <c r="BA323" s="25">
        <v>89</v>
      </c>
      <c r="BB323" s="25">
        <v>90</v>
      </c>
      <c r="BC323" s="25">
        <v>105</v>
      </c>
      <c r="BD323" s="25">
        <v>80</v>
      </c>
      <c r="BE323" s="25">
        <v>62</v>
      </c>
      <c r="BF323" s="25">
        <v>78</v>
      </c>
      <c r="BG323" s="25">
        <v>96</v>
      </c>
      <c r="BH323" s="25">
        <v>98</v>
      </c>
      <c r="BI323" s="25">
        <v>87</v>
      </c>
      <c r="BJ323" s="25">
        <v>84</v>
      </c>
      <c r="BK323" s="25">
        <v>87</v>
      </c>
      <c r="BL323" s="25">
        <v>53</v>
      </c>
      <c r="BM323" s="25">
        <v>97</v>
      </c>
      <c r="BN323" s="25">
        <v>94</v>
      </c>
      <c r="BO323" s="25">
        <v>106</v>
      </c>
      <c r="BP323" s="25">
        <v>105</v>
      </c>
      <c r="BQ323" s="25">
        <v>104</v>
      </c>
      <c r="BR323" s="25">
        <v>79</v>
      </c>
      <c r="BS323" s="25">
        <v>48</v>
      </c>
      <c r="BT323" s="25">
        <v>91</v>
      </c>
      <c r="BU323" s="25">
        <v>102</v>
      </c>
      <c r="BV323" s="25">
        <v>86</v>
      </c>
      <c r="BW323" s="25">
        <v>82</v>
      </c>
      <c r="BX323" s="25">
        <v>96</v>
      </c>
      <c r="BY323" s="25">
        <v>81</v>
      </c>
      <c r="BZ323" s="25">
        <v>53</v>
      </c>
      <c r="CA323" s="25">
        <v>100</v>
      </c>
      <c r="CB323" s="25">
        <v>84</v>
      </c>
      <c r="CC323" s="25">
        <v>82</v>
      </c>
      <c r="CD323" s="25">
        <v>97</v>
      </c>
      <c r="CE323" s="25">
        <v>99</v>
      </c>
      <c r="CF323" s="25">
        <v>87</v>
      </c>
      <c r="CG323" s="25">
        <v>57</v>
      </c>
      <c r="CH323" s="25">
        <v>120</v>
      </c>
      <c r="CI323" s="25">
        <v>99</v>
      </c>
      <c r="CJ323" s="25">
        <v>89</v>
      </c>
      <c r="CK323" s="25">
        <v>91</v>
      </c>
      <c r="CL323" s="25">
        <v>79</v>
      </c>
      <c r="CM323" s="25">
        <v>52</v>
      </c>
      <c r="CN323" s="25">
        <v>52</v>
      </c>
      <c r="CO323" s="25">
        <v>71</v>
      </c>
      <c r="CP323" s="25">
        <v>70</v>
      </c>
    </row>
    <row r="324" spans="2:94" x14ac:dyDescent="0.2">
      <c r="B324" s="25" t="str">
        <f t="shared" si="9"/>
      </c>
      <c r="C324" s="25" t="s">
        <v>138</v>
      </c>
      <c r="D324" s="25" t="s">
        <v>4</v>
      </c>
      <c r="E324" s="25">
        <v>26</v>
      </c>
      <c r="F324" s="25">
        <v>33</v>
      </c>
      <c r="G324" s="25">
        <v>25</v>
      </c>
      <c r="H324" s="25">
        <v>22</v>
      </c>
      <c r="I324" s="25">
        <v>31</v>
      </c>
      <c r="J324" s="25">
        <v>35</v>
      </c>
      <c r="K324" s="25">
        <v>29</v>
      </c>
      <c r="L324" s="25">
        <v>26</v>
      </c>
      <c r="M324" s="25">
        <v>25</v>
      </c>
      <c r="N324" s="25">
        <v>21</v>
      </c>
      <c r="O324" s="25">
        <v>19</v>
      </c>
      <c r="P324" s="25">
        <v>28</v>
      </c>
      <c r="Q324" s="25">
        <v>31</v>
      </c>
      <c r="R324" s="25">
        <v>32</v>
      </c>
      <c r="S324" s="25">
        <v>23</v>
      </c>
      <c r="T324" s="25">
        <v>43</v>
      </c>
      <c r="U324" s="25">
        <v>22</v>
      </c>
      <c r="V324" s="25">
        <v>13</v>
      </c>
      <c r="W324" s="25">
        <v>23</v>
      </c>
      <c r="X324" s="25">
        <v>26</v>
      </c>
      <c r="Y324" s="25">
        <v>26</v>
      </c>
      <c r="Z324" s="25">
        <v>26</v>
      </c>
      <c r="AA324" s="25">
        <v>34</v>
      </c>
      <c r="AB324" s="25">
        <v>25</v>
      </c>
      <c r="AC324" s="25">
        <v>22</v>
      </c>
      <c r="AD324" s="25">
        <v>33</v>
      </c>
      <c r="AE324" s="25">
        <v>27</v>
      </c>
      <c r="AF324" s="25">
        <v>31</v>
      </c>
      <c r="AG324" s="25">
        <v>39</v>
      </c>
      <c r="AH324" s="25">
        <v>35</v>
      </c>
      <c r="AI324" s="25">
        <v>21</v>
      </c>
      <c r="AJ324" s="25">
        <v>20</v>
      </c>
      <c r="AK324" s="25">
        <v>25</v>
      </c>
      <c r="AL324" s="25">
        <v>28</v>
      </c>
      <c r="AM324" s="25">
        <v>22</v>
      </c>
      <c r="AN324" s="25">
        <v>13</v>
      </c>
      <c r="AO324" s="25">
        <v>30</v>
      </c>
      <c r="AP324" s="25">
        <v>18</v>
      </c>
      <c r="AQ324" s="25">
        <v>8</v>
      </c>
      <c r="AR324" s="25">
        <v>22</v>
      </c>
      <c r="AS324" s="25">
        <v>22</v>
      </c>
      <c r="AT324" s="25">
        <v>33</v>
      </c>
      <c r="AU324" s="25">
        <v>24</v>
      </c>
      <c r="AV324" s="25">
        <v>20</v>
      </c>
      <c r="AW324" s="25">
        <v>20</v>
      </c>
      <c r="AX324" s="25">
        <v>10</v>
      </c>
      <c r="AY324" s="25">
        <v>25</v>
      </c>
      <c r="AZ324" s="25">
        <v>23</v>
      </c>
      <c r="BA324" s="25">
        <v>20</v>
      </c>
      <c r="BB324" s="25">
        <v>18</v>
      </c>
      <c r="BC324" s="25">
        <v>21</v>
      </c>
      <c r="BD324" s="25">
        <v>17</v>
      </c>
      <c r="BE324" s="25">
        <v>11</v>
      </c>
      <c r="BF324" s="25">
        <v>19</v>
      </c>
      <c r="BG324" s="25">
        <v>20</v>
      </c>
      <c r="BH324" s="25">
        <v>26</v>
      </c>
      <c r="BI324" s="25">
        <v>18</v>
      </c>
      <c r="BJ324" s="25">
        <v>24</v>
      </c>
      <c r="BK324" s="25">
        <v>28</v>
      </c>
      <c r="BL324" s="25">
        <v>13</v>
      </c>
      <c r="BM324" s="25">
        <v>17</v>
      </c>
      <c r="BN324" s="25">
        <v>17</v>
      </c>
      <c r="BO324" s="25">
        <v>26</v>
      </c>
      <c r="BP324" s="25">
        <v>32</v>
      </c>
      <c r="BQ324" s="25">
        <v>22</v>
      </c>
      <c r="BR324" s="25">
        <v>28</v>
      </c>
      <c r="BS324" s="25">
        <v>19</v>
      </c>
      <c r="BT324" s="25">
        <v>22</v>
      </c>
      <c r="BU324" s="25">
        <v>32</v>
      </c>
      <c r="BV324" s="25">
        <v>27</v>
      </c>
      <c r="BW324" s="25">
        <v>27</v>
      </c>
      <c r="BX324" s="25">
        <v>43</v>
      </c>
      <c r="BY324" s="25">
        <v>23</v>
      </c>
      <c r="BZ324" s="25">
        <v>21</v>
      </c>
      <c r="CA324" s="25">
        <v>27</v>
      </c>
      <c r="CB324" s="25">
        <v>23</v>
      </c>
      <c r="CC324" s="25">
        <v>33</v>
      </c>
      <c r="CD324" s="25">
        <v>30</v>
      </c>
      <c r="CE324" s="25">
        <v>34</v>
      </c>
      <c r="CF324" s="25">
        <v>25</v>
      </c>
      <c r="CG324" s="25">
        <v>20</v>
      </c>
      <c r="CH324" s="25">
        <v>19</v>
      </c>
      <c r="CI324" s="25">
        <v>30</v>
      </c>
      <c r="CJ324" s="25">
        <v>30</v>
      </c>
      <c r="CK324" s="25">
        <v>19</v>
      </c>
      <c r="CL324" s="25">
        <v>21</v>
      </c>
      <c r="CM324" s="25">
        <v>19</v>
      </c>
      <c r="CN324" s="25">
        <v>16</v>
      </c>
      <c r="CO324" s="25">
        <v>23</v>
      </c>
      <c r="CP324" s="25">
        <v>26</v>
      </c>
    </row>
    <row r="325" spans="2:94" x14ac:dyDescent="0.2">
      <c r="B325" s="25" t="str">
        <f t="shared" si="9"/>
      </c>
      <c r="C325" s="25" t="s">
        <v>139</v>
      </c>
      <c r="D325" s="25" t="s">
        <v>3</v>
      </c>
      <c r="E325" s="25">
        <v>28</v>
      </c>
      <c r="F325" s="25">
        <v>44</v>
      </c>
      <c r="G325" s="25">
        <v>47</v>
      </c>
      <c r="H325" s="25">
        <v>37</v>
      </c>
      <c r="I325" s="25">
        <v>51</v>
      </c>
      <c r="J325" s="25">
        <v>48</v>
      </c>
      <c r="K325" s="25">
        <v>50</v>
      </c>
      <c r="L325" s="25">
        <v>39</v>
      </c>
      <c r="M325" s="25">
        <v>33</v>
      </c>
      <c r="N325" s="25">
        <v>45</v>
      </c>
      <c r="O325" s="25">
        <v>36</v>
      </c>
      <c r="P325" s="25">
        <v>43</v>
      </c>
      <c r="Q325" s="25">
        <v>49</v>
      </c>
      <c r="R325" s="25">
        <v>57</v>
      </c>
      <c r="S325" s="25">
        <v>52</v>
      </c>
      <c r="T325" s="25">
        <v>48</v>
      </c>
      <c r="U325" s="25">
        <v>38</v>
      </c>
      <c r="V325" s="25">
        <v>22</v>
      </c>
      <c r="W325" s="25">
        <v>52</v>
      </c>
      <c r="X325" s="25">
        <v>45</v>
      </c>
      <c r="Y325" s="25">
        <v>46</v>
      </c>
      <c r="Z325" s="25">
        <v>53</v>
      </c>
      <c r="AA325" s="25">
        <v>47</v>
      </c>
      <c r="AB325" s="25">
        <v>39</v>
      </c>
      <c r="AC325" s="25">
        <v>46</v>
      </c>
      <c r="AD325" s="25">
        <v>48</v>
      </c>
      <c r="AE325" s="25">
        <v>50</v>
      </c>
      <c r="AF325" s="25">
        <v>55</v>
      </c>
      <c r="AG325" s="25">
        <v>58</v>
      </c>
      <c r="AH325" s="25">
        <v>56</v>
      </c>
      <c r="AI325" s="25">
        <v>52</v>
      </c>
      <c r="AJ325" s="25">
        <v>29</v>
      </c>
      <c r="AK325" s="25">
        <v>68</v>
      </c>
      <c r="AL325" s="25">
        <v>56</v>
      </c>
      <c r="AM325" s="25">
        <v>70</v>
      </c>
      <c r="AN325" s="25">
        <v>34</v>
      </c>
      <c r="AO325" s="25">
        <v>54</v>
      </c>
      <c r="AP325" s="25">
        <v>47</v>
      </c>
      <c r="AQ325" s="25">
        <v>41</v>
      </c>
      <c r="AR325" s="25">
        <v>58</v>
      </c>
      <c r="AS325" s="25">
        <v>52</v>
      </c>
      <c r="AT325" s="25">
        <v>63</v>
      </c>
      <c r="AU325" s="25">
        <v>47</v>
      </c>
      <c r="AV325" s="25">
        <v>55</v>
      </c>
      <c r="AW325" s="25">
        <v>60</v>
      </c>
      <c r="AX325" s="25">
        <v>29</v>
      </c>
      <c r="AY325" s="25">
        <v>36</v>
      </c>
      <c r="AZ325" s="25">
        <v>63</v>
      </c>
      <c r="BA325" s="25">
        <v>48</v>
      </c>
      <c r="BB325" s="25">
        <v>59</v>
      </c>
      <c r="BC325" s="25">
        <v>60</v>
      </c>
      <c r="BD325" s="25">
        <v>50</v>
      </c>
      <c r="BE325" s="25">
        <v>38</v>
      </c>
      <c r="BF325" s="25">
        <v>50</v>
      </c>
      <c r="BG325" s="25">
        <v>57</v>
      </c>
      <c r="BH325" s="25">
        <v>63</v>
      </c>
      <c r="BI325" s="25">
        <v>46</v>
      </c>
      <c r="BJ325" s="25">
        <v>56</v>
      </c>
      <c r="BK325" s="25">
        <v>55</v>
      </c>
      <c r="BL325" s="25">
        <v>28</v>
      </c>
      <c r="BM325" s="25">
        <v>62</v>
      </c>
      <c r="BN325" s="25">
        <v>54</v>
      </c>
      <c r="BO325" s="25">
        <v>68</v>
      </c>
      <c r="BP325" s="25">
        <v>70</v>
      </c>
      <c r="BQ325" s="25">
        <v>61</v>
      </c>
      <c r="BR325" s="25">
        <v>55</v>
      </c>
      <c r="BS325" s="25">
        <v>27</v>
      </c>
      <c r="BT325" s="25">
        <v>56</v>
      </c>
      <c r="BU325" s="25">
        <v>63</v>
      </c>
      <c r="BV325" s="25">
        <v>58</v>
      </c>
      <c r="BW325" s="25">
        <v>50</v>
      </c>
      <c r="BX325" s="25">
        <v>64</v>
      </c>
      <c r="BY325" s="25">
        <v>55</v>
      </c>
      <c r="BZ325" s="25">
        <v>31</v>
      </c>
      <c r="CA325" s="25">
        <v>63</v>
      </c>
      <c r="CB325" s="25">
        <v>48</v>
      </c>
      <c r="CC325" s="25">
        <v>50</v>
      </c>
      <c r="CD325" s="25">
        <v>58</v>
      </c>
      <c r="CE325" s="25">
        <v>70</v>
      </c>
      <c r="CF325" s="25">
        <v>57</v>
      </c>
      <c r="CG325" s="25">
        <v>39</v>
      </c>
      <c r="CH325" s="25">
        <v>73</v>
      </c>
      <c r="CI325" s="25">
        <v>38</v>
      </c>
      <c r="CJ325" s="25">
        <v>24</v>
      </c>
      <c r="CK325" s="25">
        <v>23</v>
      </c>
      <c r="CL325" s="25">
        <v>10</v>
      </c>
      <c r="CM325" s="25">
        <v>9</v>
      </c>
      <c r="CN325" s="25">
        <v>7</v>
      </c>
      <c r="CO325" s="25">
        <v>18</v>
      </c>
      <c r="CP325" s="25">
        <v>14</v>
      </c>
    </row>
    <row r="326" spans="2:94" x14ac:dyDescent="0.2">
      <c r="B326" s="25" t="str">
        <f t="shared" si="9"/>
      </c>
      <c r="C326" s="25" t="s">
        <v>139</v>
      </c>
      <c r="D326" s="25" t="s">
        <v>4</v>
      </c>
      <c r="E326" s="25">
        <v>17</v>
      </c>
      <c r="F326" s="25">
        <v>22</v>
      </c>
      <c r="G326" s="25">
        <v>15</v>
      </c>
      <c r="H326" s="25">
        <v>15</v>
      </c>
      <c r="I326" s="25">
        <v>20</v>
      </c>
      <c r="J326" s="25">
        <v>26</v>
      </c>
      <c r="K326" s="25">
        <v>14</v>
      </c>
      <c r="L326" s="25">
        <v>18</v>
      </c>
      <c r="M326" s="25">
        <v>16</v>
      </c>
      <c r="N326" s="25">
        <v>13</v>
      </c>
      <c r="O326" s="25">
        <v>10</v>
      </c>
      <c r="P326" s="25">
        <v>21</v>
      </c>
      <c r="Q326" s="25">
        <v>19</v>
      </c>
      <c r="R326" s="25">
        <v>20</v>
      </c>
      <c r="S326" s="25">
        <v>12</v>
      </c>
      <c r="T326" s="25">
        <v>28</v>
      </c>
      <c r="U326" s="25">
        <v>18</v>
      </c>
      <c r="V326" s="25">
        <v>8</v>
      </c>
      <c r="W326" s="25">
        <v>13</v>
      </c>
      <c r="X326" s="25">
        <v>20</v>
      </c>
      <c r="Y326" s="25">
        <v>13</v>
      </c>
      <c r="Z326" s="25">
        <v>19</v>
      </c>
      <c r="AA326" s="25">
        <v>25</v>
      </c>
      <c r="AB326" s="25">
        <v>15</v>
      </c>
      <c r="AC326" s="25">
        <v>14</v>
      </c>
      <c r="AD326" s="25">
        <v>20</v>
      </c>
      <c r="AE326" s="25">
        <v>11</v>
      </c>
      <c r="AF326" s="25">
        <v>16</v>
      </c>
      <c r="AG326" s="25">
        <v>25</v>
      </c>
      <c r="AH326" s="25">
        <v>20</v>
      </c>
      <c r="AI326" s="25">
        <v>14</v>
      </c>
      <c r="AJ326" s="25">
        <v>16</v>
      </c>
      <c r="AK326" s="25">
        <v>15</v>
      </c>
      <c r="AL326" s="25">
        <v>18</v>
      </c>
      <c r="AM326" s="25">
        <v>16</v>
      </c>
      <c r="AN326" s="25">
        <v>7</v>
      </c>
      <c r="AO326" s="25">
        <v>17</v>
      </c>
      <c r="AP326" s="25">
        <v>12</v>
      </c>
      <c r="AQ326" s="25">
        <v>6</v>
      </c>
      <c r="AR326" s="25">
        <v>12</v>
      </c>
      <c r="AS326" s="25">
        <v>13</v>
      </c>
      <c r="AT326" s="25">
        <v>23</v>
      </c>
      <c r="AU326" s="25">
        <v>16</v>
      </c>
      <c r="AV326" s="25">
        <v>14</v>
      </c>
      <c r="AW326" s="25">
        <v>11</v>
      </c>
      <c r="AX326" s="25">
        <v>6</v>
      </c>
      <c r="AY326" s="25">
        <v>15</v>
      </c>
      <c r="AZ326" s="25">
        <v>17</v>
      </c>
      <c r="BA326" s="25">
        <v>11</v>
      </c>
      <c r="BB326" s="25">
        <v>10</v>
      </c>
      <c r="BC326" s="25">
        <v>12</v>
      </c>
      <c r="BD326" s="25">
        <v>9</v>
      </c>
      <c r="BE326" s="25">
        <v>8</v>
      </c>
      <c r="BF326" s="25">
        <v>14</v>
      </c>
      <c r="BG326" s="25">
        <v>11</v>
      </c>
      <c r="BH326" s="25">
        <v>13</v>
      </c>
      <c r="BI326" s="25">
        <v>12</v>
      </c>
      <c r="BJ326" s="25">
        <v>15</v>
      </c>
      <c r="BK326" s="25">
        <v>18</v>
      </c>
      <c r="BL326" s="25">
        <v>6</v>
      </c>
      <c r="BM326" s="25">
        <v>12</v>
      </c>
      <c r="BN326" s="25">
        <v>12</v>
      </c>
      <c r="BO326" s="25">
        <v>11</v>
      </c>
      <c r="BP326" s="25">
        <v>21</v>
      </c>
      <c r="BQ326" s="25">
        <v>14</v>
      </c>
      <c r="BR326" s="25">
        <v>18</v>
      </c>
      <c r="BS326" s="25">
        <v>15</v>
      </c>
      <c r="BT326" s="25">
        <v>18</v>
      </c>
      <c r="BU326" s="25">
        <v>17</v>
      </c>
      <c r="BV326" s="25">
        <v>21</v>
      </c>
      <c r="BW326" s="25">
        <v>16</v>
      </c>
      <c r="BX326" s="25">
        <v>30</v>
      </c>
      <c r="BY326" s="25">
        <v>10</v>
      </c>
      <c r="BZ326" s="25">
        <v>13</v>
      </c>
      <c r="CA326" s="25">
        <v>19</v>
      </c>
      <c r="CB326" s="25">
        <v>11</v>
      </c>
      <c r="CC326" s="25">
        <v>15</v>
      </c>
      <c r="CD326" s="25">
        <v>16</v>
      </c>
      <c r="CE326" s="25">
        <v>18</v>
      </c>
      <c r="CF326" s="25">
        <v>16</v>
      </c>
      <c r="CG326" s="25">
        <v>13</v>
      </c>
      <c r="CH326" s="25">
        <v>9</v>
      </c>
      <c r="CI326" s="25">
        <v>23</v>
      </c>
      <c r="CJ326" s="25">
        <v>18</v>
      </c>
      <c r="CK326" s="25">
        <v>14</v>
      </c>
      <c r="CL326" s="25">
        <v>16</v>
      </c>
      <c r="CM326" s="25">
        <v>12</v>
      </c>
      <c r="CN326" s="25">
        <v>10</v>
      </c>
      <c r="CO326" s="25">
        <v>14</v>
      </c>
      <c r="CP326" s="25">
        <v>17</v>
      </c>
    </row>
    <row r="327" spans="2:94" x14ac:dyDescent="0.2">
      <c r="B327" s="25" t="str">
        <f t="shared" si="9"/>
      </c>
      <c r="C327" s="25" t="s">
        <v>140</v>
      </c>
      <c r="D327" s="25" t="s">
        <v>3</v>
      </c>
      <c r="E327" s="25">
        <v>170</v>
      </c>
      <c r="F327" s="25">
        <v>172</v>
      </c>
      <c r="G327" s="25">
        <v>155</v>
      </c>
      <c r="H327" s="25">
        <v>136</v>
      </c>
      <c r="I327" s="25">
        <v>208</v>
      </c>
      <c r="J327" s="25">
        <v>174</v>
      </c>
      <c r="K327" s="25">
        <v>187</v>
      </c>
      <c r="L327" s="25">
        <v>178</v>
      </c>
      <c r="M327" s="25">
        <v>181</v>
      </c>
      <c r="N327" s="25">
        <v>136</v>
      </c>
      <c r="O327" s="25">
        <v>112</v>
      </c>
      <c r="P327" s="25">
        <v>162</v>
      </c>
      <c r="Q327" s="25">
        <v>157</v>
      </c>
      <c r="R327" s="25">
        <v>190</v>
      </c>
      <c r="S327" s="25">
        <v>188</v>
      </c>
      <c r="T327" s="25">
        <v>174</v>
      </c>
      <c r="U327" s="25">
        <v>174</v>
      </c>
      <c r="V327" s="25">
        <v>115</v>
      </c>
      <c r="W327" s="25">
        <v>204</v>
      </c>
      <c r="X327" s="25">
        <v>189</v>
      </c>
      <c r="Y327" s="25">
        <v>184</v>
      </c>
      <c r="Z327" s="25">
        <v>179</v>
      </c>
      <c r="AA327" s="25">
        <v>174</v>
      </c>
      <c r="AB327" s="25">
        <v>153</v>
      </c>
      <c r="AC327" s="25">
        <v>114</v>
      </c>
      <c r="AD327" s="25">
        <v>179</v>
      </c>
      <c r="AE327" s="25">
        <v>171</v>
      </c>
      <c r="AF327" s="25">
        <v>181</v>
      </c>
      <c r="AG327" s="25">
        <v>204</v>
      </c>
      <c r="AH327" s="25">
        <v>203</v>
      </c>
      <c r="AI327" s="25">
        <v>196</v>
      </c>
      <c r="AJ327" s="25">
        <v>102</v>
      </c>
      <c r="AK327" s="25">
        <v>233</v>
      </c>
      <c r="AL327" s="25">
        <v>186</v>
      </c>
      <c r="AM327" s="25">
        <v>198</v>
      </c>
      <c r="AN327" s="25">
        <v>101</v>
      </c>
      <c r="AO327" s="25">
        <v>196</v>
      </c>
      <c r="AP327" s="25">
        <v>162</v>
      </c>
      <c r="AQ327" s="25">
        <v>104</v>
      </c>
      <c r="AR327" s="25">
        <v>203</v>
      </c>
      <c r="AS327" s="25">
        <v>193</v>
      </c>
      <c r="AT327" s="25">
        <v>189</v>
      </c>
      <c r="AU327" s="25">
        <v>164</v>
      </c>
      <c r="AV327" s="25">
        <v>185</v>
      </c>
      <c r="AW327" s="25">
        <v>162</v>
      </c>
      <c r="AX327" s="25">
        <v>113</v>
      </c>
      <c r="AY327" s="25">
        <v>178</v>
      </c>
      <c r="AZ327" s="25">
        <v>173</v>
      </c>
      <c r="BA327" s="25">
        <v>196</v>
      </c>
      <c r="BB327" s="25">
        <v>192</v>
      </c>
      <c r="BC327" s="25">
        <v>191</v>
      </c>
      <c r="BD327" s="25">
        <v>176</v>
      </c>
      <c r="BE327" s="25">
        <v>131</v>
      </c>
      <c r="BF327" s="25">
        <v>177</v>
      </c>
      <c r="BG327" s="25">
        <v>194</v>
      </c>
      <c r="BH327" s="25">
        <v>174</v>
      </c>
      <c r="BI327" s="25">
        <v>181</v>
      </c>
      <c r="BJ327" s="25">
        <v>171</v>
      </c>
      <c r="BK327" s="25">
        <v>177</v>
      </c>
      <c r="BL327" s="25">
        <v>107</v>
      </c>
      <c r="BM327" s="25">
        <v>204</v>
      </c>
      <c r="BN327" s="25">
        <v>197</v>
      </c>
      <c r="BO327" s="25">
        <v>210</v>
      </c>
      <c r="BP327" s="25">
        <v>206</v>
      </c>
      <c r="BQ327" s="25">
        <v>224</v>
      </c>
      <c r="BR327" s="25">
        <v>172</v>
      </c>
      <c r="BS327" s="25">
        <v>134</v>
      </c>
      <c r="BT327" s="25">
        <v>187</v>
      </c>
      <c r="BU327" s="25">
        <v>225</v>
      </c>
      <c r="BV327" s="25">
        <v>186</v>
      </c>
      <c r="BW327" s="25">
        <v>158</v>
      </c>
      <c r="BX327" s="25">
        <v>189</v>
      </c>
      <c r="BY327" s="25">
        <v>161</v>
      </c>
      <c r="BZ327" s="25">
        <v>110</v>
      </c>
      <c r="CA327" s="25">
        <v>209</v>
      </c>
      <c r="CB327" s="25">
        <v>164</v>
      </c>
      <c r="CC327" s="25">
        <v>179</v>
      </c>
      <c r="CD327" s="25">
        <v>203</v>
      </c>
      <c r="CE327" s="25">
        <v>204</v>
      </c>
      <c r="CF327" s="25">
        <v>171</v>
      </c>
      <c r="CG327" s="25">
        <v>130</v>
      </c>
      <c r="CH327" s="25">
        <v>220</v>
      </c>
      <c r="CI327" s="25">
        <v>210</v>
      </c>
      <c r="CJ327" s="25">
        <v>237</v>
      </c>
      <c r="CK327" s="25">
        <v>221</v>
      </c>
      <c r="CL327" s="25">
        <v>198</v>
      </c>
      <c r="CM327" s="25">
        <v>165</v>
      </c>
      <c r="CN327" s="25">
        <v>121</v>
      </c>
      <c r="CO327" s="25">
        <v>188</v>
      </c>
      <c r="CP327" s="25">
        <v>167</v>
      </c>
    </row>
    <row r="328" spans="2:94" x14ac:dyDescent="0.2">
      <c r="B328" s="25" t="str">
        <f t="shared" si="9"/>
      </c>
      <c r="C328" s="25" t="s">
        <v>140</v>
      </c>
      <c r="D328" s="25" t="s">
        <v>4</v>
      </c>
      <c r="E328" s="25">
        <v>77</v>
      </c>
      <c r="F328" s="25">
        <v>81</v>
      </c>
      <c r="G328" s="25">
        <v>78</v>
      </c>
      <c r="H328" s="25">
        <v>44</v>
      </c>
      <c r="I328" s="25">
        <v>83</v>
      </c>
      <c r="J328" s="25">
        <v>80</v>
      </c>
      <c r="K328" s="25">
        <v>85</v>
      </c>
      <c r="L328" s="25">
        <v>71</v>
      </c>
      <c r="M328" s="25">
        <v>83</v>
      </c>
      <c r="N328" s="25">
        <v>62</v>
      </c>
      <c r="O328" s="25">
        <v>41</v>
      </c>
      <c r="P328" s="25">
        <v>44</v>
      </c>
      <c r="Q328" s="25">
        <v>58</v>
      </c>
      <c r="R328" s="25">
        <v>78</v>
      </c>
      <c r="S328" s="25">
        <v>65</v>
      </c>
      <c r="T328" s="25">
        <v>75</v>
      </c>
      <c r="U328" s="25">
        <v>68</v>
      </c>
      <c r="V328" s="25">
        <v>46</v>
      </c>
      <c r="W328" s="25">
        <v>57</v>
      </c>
      <c r="X328" s="25">
        <v>61</v>
      </c>
      <c r="Y328" s="25">
        <v>55</v>
      </c>
      <c r="Z328" s="25">
        <v>71</v>
      </c>
      <c r="AA328" s="25">
        <v>75</v>
      </c>
      <c r="AB328" s="25">
        <v>73</v>
      </c>
      <c r="AC328" s="25">
        <v>36</v>
      </c>
      <c r="AD328" s="25">
        <v>77</v>
      </c>
      <c r="AE328" s="25">
        <v>58</v>
      </c>
      <c r="AF328" s="25">
        <v>78</v>
      </c>
      <c r="AG328" s="25">
        <v>84</v>
      </c>
      <c r="AH328" s="25">
        <v>82</v>
      </c>
      <c r="AI328" s="25">
        <v>60</v>
      </c>
      <c r="AJ328" s="25">
        <v>48</v>
      </c>
      <c r="AK328" s="25">
        <v>72</v>
      </c>
      <c r="AL328" s="25">
        <v>77</v>
      </c>
      <c r="AM328" s="25">
        <v>76</v>
      </c>
      <c r="AN328" s="25">
        <v>50</v>
      </c>
      <c r="AO328" s="25">
        <v>84</v>
      </c>
      <c r="AP328" s="25">
        <v>48</v>
      </c>
      <c r="AQ328" s="25">
        <v>41</v>
      </c>
      <c r="AR328" s="25">
        <v>70</v>
      </c>
      <c r="AS328" s="25">
        <v>62</v>
      </c>
      <c r="AT328" s="25">
        <v>61</v>
      </c>
      <c r="AU328" s="25">
        <v>72</v>
      </c>
      <c r="AV328" s="25">
        <v>70</v>
      </c>
      <c r="AW328" s="25">
        <v>49</v>
      </c>
      <c r="AX328" s="25">
        <v>44</v>
      </c>
      <c r="AY328" s="25">
        <v>74</v>
      </c>
      <c r="AZ328" s="25">
        <v>76</v>
      </c>
      <c r="BA328" s="25">
        <v>70</v>
      </c>
      <c r="BB328" s="25">
        <v>60</v>
      </c>
      <c r="BC328" s="25">
        <v>72</v>
      </c>
      <c r="BD328" s="25">
        <v>58</v>
      </c>
      <c r="BE328" s="25">
        <v>53</v>
      </c>
      <c r="BF328" s="25">
        <v>60</v>
      </c>
      <c r="BG328" s="25">
        <v>83</v>
      </c>
      <c r="BH328" s="25">
        <v>71</v>
      </c>
      <c r="BI328" s="25">
        <v>72</v>
      </c>
      <c r="BJ328" s="25">
        <v>73</v>
      </c>
      <c r="BK328" s="25">
        <v>72</v>
      </c>
      <c r="BL328" s="25">
        <v>44</v>
      </c>
      <c r="BM328" s="25">
        <v>72</v>
      </c>
      <c r="BN328" s="25">
        <v>81</v>
      </c>
      <c r="BO328" s="25">
        <v>73</v>
      </c>
      <c r="BP328" s="25">
        <v>102</v>
      </c>
      <c r="BQ328" s="25">
        <v>94</v>
      </c>
      <c r="BR328" s="25">
        <v>95</v>
      </c>
      <c r="BS328" s="25">
        <v>73</v>
      </c>
      <c r="BT328" s="25">
        <v>65</v>
      </c>
      <c r="BU328" s="25">
        <v>95</v>
      </c>
      <c r="BV328" s="25">
        <v>64</v>
      </c>
      <c r="BW328" s="25">
        <v>67</v>
      </c>
      <c r="BX328" s="25">
        <v>99</v>
      </c>
      <c r="BY328" s="25">
        <v>69</v>
      </c>
      <c r="BZ328" s="25">
        <v>49</v>
      </c>
      <c r="CA328" s="25">
        <v>70</v>
      </c>
      <c r="CB328" s="25">
        <v>53</v>
      </c>
      <c r="CC328" s="25">
        <v>72</v>
      </c>
      <c r="CD328" s="25">
        <v>70</v>
      </c>
      <c r="CE328" s="25">
        <v>86</v>
      </c>
      <c r="CF328" s="25">
        <v>72</v>
      </c>
      <c r="CG328" s="25">
        <v>56</v>
      </c>
      <c r="CH328" s="25">
        <v>66</v>
      </c>
      <c r="CI328" s="25">
        <v>85</v>
      </c>
      <c r="CJ328" s="25">
        <v>74</v>
      </c>
      <c r="CK328" s="25">
        <v>90</v>
      </c>
      <c r="CL328" s="25">
        <v>90</v>
      </c>
      <c r="CM328" s="25">
        <v>82</v>
      </c>
      <c r="CN328" s="25">
        <v>52</v>
      </c>
      <c r="CO328" s="25">
        <v>82</v>
      </c>
      <c r="CP328" s="25">
        <v>77</v>
      </c>
    </row>
    <row r="329" spans="2:94" x14ac:dyDescent="0.2">
      <c r="B329" s="25" t="str">
        <f t="shared" si="9"/>
      </c>
      <c r="C329" s="25" t="s">
        <v>141</v>
      </c>
      <c r="D329" s="25" t="s">
        <v>3</v>
      </c>
      <c r="E329" s="25">
        <v>107</v>
      </c>
      <c r="F329" s="25">
        <v>120</v>
      </c>
      <c r="G329" s="25">
        <v>100</v>
      </c>
      <c r="H329" s="25">
        <v>78</v>
      </c>
      <c r="I329" s="25">
        <v>123</v>
      </c>
      <c r="J329" s="25">
        <v>102</v>
      </c>
      <c r="K329" s="25">
        <v>118</v>
      </c>
      <c r="L329" s="25">
        <v>106</v>
      </c>
      <c r="M329" s="25">
        <v>110</v>
      </c>
      <c r="N329" s="25">
        <v>84</v>
      </c>
      <c r="O329" s="25">
        <v>58</v>
      </c>
      <c r="P329" s="25">
        <v>102</v>
      </c>
      <c r="Q329" s="25">
        <v>99</v>
      </c>
      <c r="R329" s="25">
        <v>124</v>
      </c>
      <c r="S329" s="25">
        <v>106</v>
      </c>
      <c r="T329" s="25">
        <v>106</v>
      </c>
      <c r="U329" s="25">
        <v>101</v>
      </c>
      <c r="V329" s="25">
        <v>72</v>
      </c>
      <c r="W329" s="25">
        <v>118</v>
      </c>
      <c r="X329" s="25">
        <v>112</v>
      </c>
      <c r="Y329" s="25">
        <v>119</v>
      </c>
      <c r="Z329" s="25">
        <v>50</v>
      </c>
      <c r="AA329" s="25">
        <v>24</v>
      </c>
      <c r="AB329" s="25">
        <v>12</v>
      </c>
      <c r="AC329" s="25">
        <v>18</v>
      </c>
      <c r="AD329" s="25">
        <v>21</v>
      </c>
      <c r="AE329" s="25">
        <v>12</v>
      </c>
      <c r="AF329" s="25">
        <v>14</v>
      </c>
      <c r="AG329" s="25">
        <v>16</v>
      </c>
      <c r="AH329" s="25">
        <v>23</v>
      </c>
      <c r="AI329" s="25">
        <v>12</v>
      </c>
      <c r="AJ329" s="25">
        <v>6</v>
      </c>
      <c r="AK329" s="25">
        <v>20</v>
      </c>
      <c r="AL329" s="25">
        <v>19</v>
      </c>
      <c r="AM329" s="25">
        <v>11</v>
      </c>
      <c r="AN329" s="25">
        <v>6</v>
      </c>
      <c r="AO329" s="25">
        <v>15</v>
      </c>
      <c r="AP329" s="25">
        <v>11</v>
      </c>
      <c r="AQ329" s="25">
        <v>6</v>
      </c>
      <c r="AR329" s="25">
        <v>14</v>
      </c>
      <c r="AS329" s="25">
        <v>13</v>
      </c>
      <c r="AT329" s="25">
        <v>17</v>
      </c>
      <c r="AU329" s="25">
        <v>11</v>
      </c>
      <c r="AV329" s="25">
        <v>14</v>
      </c>
      <c r="AW329" s="25">
        <v>7</v>
      </c>
      <c r="AX329" s="25">
        <v>12</v>
      </c>
      <c r="AY329" s="25">
        <v>15</v>
      </c>
      <c r="AZ329" s="25">
        <v>12</v>
      </c>
      <c r="BA329" s="25">
        <v>12</v>
      </c>
      <c r="BB329" s="25">
        <v>14</v>
      </c>
      <c r="BC329" s="25">
        <v>15</v>
      </c>
      <c r="BD329" s="25">
        <v>12</v>
      </c>
      <c r="BE329" s="25">
        <v>8</v>
      </c>
      <c r="BF329" s="25">
        <v>9</v>
      </c>
      <c r="BG329" s="25">
        <v>11</v>
      </c>
      <c r="BH329" s="25">
        <v>9</v>
      </c>
      <c r="BI329" s="25">
        <v>14</v>
      </c>
      <c r="BJ329" s="25">
        <v>8</v>
      </c>
      <c r="BK329" s="25">
        <v>11</v>
      </c>
      <c r="BL329" s="25">
        <v>3</v>
      </c>
      <c r="BM329" s="25">
        <v>10</v>
      </c>
      <c r="BN329" s="25">
        <v>13</v>
      </c>
      <c r="BO329" s="25">
        <v>15</v>
      </c>
      <c r="BP329" s="25">
        <v>14</v>
      </c>
      <c r="BQ329" s="25">
        <v>16</v>
      </c>
      <c r="BR329" s="25">
        <v>8</v>
      </c>
      <c r="BS329" s="25">
        <v>8</v>
      </c>
      <c r="BT329" s="25">
        <v>9</v>
      </c>
      <c r="BU329" s="25">
        <v>17</v>
      </c>
      <c r="BV329" s="25">
        <v>8</v>
      </c>
      <c r="BW329" s="25">
        <v>9</v>
      </c>
      <c r="BX329" s="25">
        <v>8</v>
      </c>
      <c r="BY329" s="25">
        <v>10</v>
      </c>
      <c r="BZ329" s="25">
        <v>1</v>
      </c>
      <c r="CA329" s="25">
        <v>10</v>
      </c>
      <c r="CB329" s="25">
        <v>10</v>
      </c>
      <c r="CC329" s="25">
        <v>12</v>
      </c>
      <c r="CD329" s="25">
        <v>15</v>
      </c>
      <c r="CE329" s="25">
        <v>19</v>
      </c>
      <c r="CF329" s="25">
        <v>12</v>
      </c>
      <c r="CG329" s="25">
        <v>8</v>
      </c>
      <c r="CH329" s="25">
        <v>12</v>
      </c>
      <c r="CI329" s="25">
        <v>58</v>
      </c>
      <c r="CJ329" s="25">
        <v>111</v>
      </c>
      <c r="CK329" s="25">
        <v>102</v>
      </c>
      <c r="CL329" s="25">
        <v>92</v>
      </c>
      <c r="CM329" s="25">
        <v>82</v>
      </c>
      <c r="CN329" s="25">
        <v>60</v>
      </c>
      <c r="CO329" s="25">
        <v>101</v>
      </c>
      <c r="CP329" s="25">
        <v>79</v>
      </c>
    </row>
    <row r="330" spans="2:94" x14ac:dyDescent="0.2">
      <c r="B330" s="25" t="str">
        <f t="shared" si="9"/>
      </c>
      <c r="C330" s="25" t="s">
        <v>141</v>
      </c>
      <c r="D330" s="25" t="s">
        <v>4</v>
      </c>
      <c r="E330" s="25">
        <v>46</v>
      </c>
      <c r="F330" s="25">
        <v>43</v>
      </c>
      <c r="G330" s="25">
        <v>40</v>
      </c>
      <c r="H330" s="25">
        <v>23</v>
      </c>
      <c r="I330" s="25">
        <v>52</v>
      </c>
      <c r="J330" s="25">
        <v>43</v>
      </c>
      <c r="K330" s="25">
        <v>47</v>
      </c>
      <c r="L330" s="25">
        <v>38</v>
      </c>
      <c r="M330" s="25">
        <v>48</v>
      </c>
      <c r="N330" s="25">
        <v>35</v>
      </c>
      <c r="O330" s="25">
        <v>22</v>
      </c>
      <c r="P330" s="25">
        <v>19</v>
      </c>
      <c r="Q330" s="25">
        <v>32</v>
      </c>
      <c r="R330" s="25">
        <v>44</v>
      </c>
      <c r="S330" s="25">
        <v>34</v>
      </c>
      <c r="T330" s="25">
        <v>39</v>
      </c>
      <c r="U330" s="25">
        <v>30</v>
      </c>
      <c r="V330" s="25">
        <v>23</v>
      </c>
      <c r="W330" s="25">
        <v>28</v>
      </c>
      <c r="X330" s="25">
        <v>39</v>
      </c>
      <c r="Y330" s="25">
        <v>29</v>
      </c>
      <c r="Z330" s="25">
        <v>34</v>
      </c>
      <c r="AA330" s="25">
        <v>44</v>
      </c>
      <c r="AB330" s="25">
        <v>35</v>
      </c>
      <c r="AC330" s="25">
        <v>17</v>
      </c>
      <c r="AD330" s="25">
        <v>43</v>
      </c>
      <c r="AE330" s="25">
        <v>33</v>
      </c>
      <c r="AF330" s="25">
        <v>33</v>
      </c>
      <c r="AG330" s="25">
        <v>45</v>
      </c>
      <c r="AH330" s="25">
        <v>38</v>
      </c>
      <c r="AI330" s="25">
        <v>35</v>
      </c>
      <c r="AJ330" s="25">
        <v>24</v>
      </c>
      <c r="AK330" s="25">
        <v>39</v>
      </c>
      <c r="AL330" s="25">
        <v>47</v>
      </c>
      <c r="AM330" s="25">
        <v>48</v>
      </c>
      <c r="AN330" s="25">
        <v>25</v>
      </c>
      <c r="AO330" s="25">
        <v>46</v>
      </c>
      <c r="AP330" s="25">
        <v>28</v>
      </c>
      <c r="AQ330" s="25">
        <v>25</v>
      </c>
      <c r="AR330" s="25">
        <v>37</v>
      </c>
      <c r="AS330" s="25">
        <v>36</v>
      </c>
      <c r="AT330" s="25">
        <v>35</v>
      </c>
      <c r="AU330" s="25">
        <v>42</v>
      </c>
      <c r="AV330" s="25">
        <v>38</v>
      </c>
      <c r="AW330" s="25">
        <v>27</v>
      </c>
      <c r="AX330" s="25">
        <v>27</v>
      </c>
      <c r="AY330" s="25">
        <v>36</v>
      </c>
      <c r="AZ330" s="25">
        <v>46</v>
      </c>
      <c r="BA330" s="25">
        <v>46</v>
      </c>
      <c r="BB330" s="25">
        <v>30</v>
      </c>
      <c r="BC330" s="25">
        <v>40</v>
      </c>
      <c r="BD330" s="25">
        <v>35</v>
      </c>
      <c r="BE330" s="25">
        <v>26</v>
      </c>
      <c r="BF330" s="25">
        <v>40</v>
      </c>
      <c r="BG330" s="25">
        <v>55</v>
      </c>
      <c r="BH330" s="25">
        <v>37</v>
      </c>
      <c r="BI330" s="25">
        <v>43</v>
      </c>
      <c r="BJ330" s="25">
        <v>36</v>
      </c>
      <c r="BK330" s="25">
        <v>41</v>
      </c>
      <c r="BL330" s="25">
        <v>24</v>
      </c>
      <c r="BM330" s="25">
        <v>41</v>
      </c>
      <c r="BN330" s="25">
        <v>45</v>
      </c>
      <c r="BO330" s="25">
        <v>36</v>
      </c>
      <c r="BP330" s="25">
        <v>62</v>
      </c>
      <c r="BQ330" s="25">
        <v>58</v>
      </c>
      <c r="BR330" s="25">
        <v>57</v>
      </c>
      <c r="BS330" s="25">
        <v>37</v>
      </c>
      <c r="BT330" s="25">
        <v>39</v>
      </c>
      <c r="BU330" s="25">
        <v>56</v>
      </c>
      <c r="BV330" s="25">
        <v>38</v>
      </c>
      <c r="BW330" s="25">
        <v>43</v>
      </c>
      <c r="BX330" s="25">
        <v>62</v>
      </c>
      <c r="BY330" s="25">
        <v>41</v>
      </c>
      <c r="BZ330" s="25">
        <v>25</v>
      </c>
      <c r="CA330" s="25">
        <v>53</v>
      </c>
      <c r="CB330" s="25">
        <v>29</v>
      </c>
      <c r="CC330" s="25">
        <v>44</v>
      </c>
      <c r="CD330" s="25">
        <v>42</v>
      </c>
      <c r="CE330" s="25">
        <v>53</v>
      </c>
      <c r="CF330" s="25">
        <v>44</v>
      </c>
      <c r="CG330" s="25">
        <v>35</v>
      </c>
      <c r="CH330" s="25">
        <v>39</v>
      </c>
      <c r="CI330" s="25">
        <v>47</v>
      </c>
      <c r="CJ330" s="25">
        <v>39</v>
      </c>
      <c r="CK330" s="25">
        <v>52</v>
      </c>
      <c r="CL330" s="25">
        <v>50</v>
      </c>
      <c r="CM330" s="25">
        <v>48</v>
      </c>
      <c r="CN330" s="25">
        <v>31</v>
      </c>
      <c r="CO330" s="25">
        <v>49</v>
      </c>
      <c r="CP330" s="25">
        <v>48</v>
      </c>
    </row>
    <row r="331" spans="2:94" x14ac:dyDescent="0.2">
      <c r="B331" s="25" t="str">
        <f t="shared" si="9"/>
      </c>
      <c r="C331" s="25" t="s">
        <v>142</v>
      </c>
      <c r="D331" s="25" t="s">
        <v>3</v>
      </c>
      <c r="E331" s="25">
        <v>116</v>
      </c>
      <c r="F331" s="25">
        <v>129</v>
      </c>
      <c r="G331" s="25">
        <v>107</v>
      </c>
      <c r="H331" s="25">
        <v>104</v>
      </c>
      <c r="I331" s="25">
        <v>141</v>
      </c>
      <c r="J331" s="25">
        <v>126</v>
      </c>
      <c r="K331" s="25">
        <v>137</v>
      </c>
      <c r="L331" s="25">
        <v>135</v>
      </c>
      <c r="M331" s="25">
        <v>137</v>
      </c>
      <c r="N331" s="25">
        <v>94</v>
      </c>
      <c r="O331" s="25">
        <v>101</v>
      </c>
      <c r="P331" s="25">
        <v>132</v>
      </c>
      <c r="Q331" s="25">
        <v>114</v>
      </c>
      <c r="R331" s="25">
        <v>128</v>
      </c>
      <c r="S331" s="25">
        <v>151</v>
      </c>
      <c r="T331" s="25">
        <v>129</v>
      </c>
      <c r="U331" s="25">
        <v>105</v>
      </c>
      <c r="V331" s="25">
        <v>80</v>
      </c>
      <c r="W331" s="25">
        <v>132</v>
      </c>
      <c r="X331" s="25">
        <v>136</v>
      </c>
      <c r="Y331" s="25">
        <v>140</v>
      </c>
      <c r="Z331" s="25">
        <v>133</v>
      </c>
      <c r="AA331" s="25">
        <v>138</v>
      </c>
      <c r="AB331" s="25">
        <v>138</v>
      </c>
      <c r="AC331" s="25">
        <v>119</v>
      </c>
      <c r="AD331" s="25">
        <v>126</v>
      </c>
      <c r="AE331" s="25">
        <v>142</v>
      </c>
      <c r="AF331" s="25">
        <v>124</v>
      </c>
      <c r="AG331" s="25">
        <v>162</v>
      </c>
      <c r="AH331" s="25">
        <v>144</v>
      </c>
      <c r="AI331" s="25">
        <v>123</v>
      </c>
      <c r="AJ331" s="25">
        <v>99</v>
      </c>
      <c r="AK331" s="25">
        <v>154</v>
      </c>
      <c r="AL331" s="25">
        <v>137</v>
      </c>
      <c r="AM331" s="25">
        <v>135</v>
      </c>
      <c r="AN331" s="25">
        <v>86</v>
      </c>
      <c r="AO331" s="25">
        <v>148</v>
      </c>
      <c r="AP331" s="25">
        <v>119</v>
      </c>
      <c r="AQ331" s="25">
        <v>99</v>
      </c>
      <c r="AR331" s="25">
        <v>149</v>
      </c>
      <c r="AS331" s="25">
        <v>166</v>
      </c>
      <c r="AT331" s="25">
        <v>132</v>
      </c>
      <c r="AU331" s="25">
        <v>137</v>
      </c>
      <c r="AV331" s="25">
        <v>138</v>
      </c>
      <c r="AW331" s="25">
        <v>108</v>
      </c>
      <c r="AX331" s="25">
        <v>114</v>
      </c>
      <c r="AY331" s="25">
        <v>138</v>
      </c>
      <c r="AZ331" s="25">
        <v>135</v>
      </c>
      <c r="BA331" s="25">
        <v>148</v>
      </c>
      <c r="BB331" s="25">
        <v>149</v>
      </c>
      <c r="BC331" s="25">
        <v>162</v>
      </c>
      <c r="BD331" s="25">
        <v>116</v>
      </c>
      <c r="BE331" s="25">
        <v>104</v>
      </c>
      <c r="BF331" s="25">
        <v>146</v>
      </c>
      <c r="BG331" s="25">
        <v>150</v>
      </c>
      <c r="BH331" s="25">
        <v>143</v>
      </c>
      <c r="BI331" s="25">
        <v>143</v>
      </c>
      <c r="BJ331" s="25">
        <v>117</v>
      </c>
      <c r="BK331" s="25">
        <v>115</v>
      </c>
      <c r="BL331" s="25">
        <v>84</v>
      </c>
      <c r="BM331" s="25">
        <v>149</v>
      </c>
      <c r="BN331" s="25">
        <v>163</v>
      </c>
      <c r="BO331" s="25">
        <v>143</v>
      </c>
      <c r="BP331" s="25">
        <v>132</v>
      </c>
      <c r="BQ331" s="25">
        <v>153</v>
      </c>
      <c r="BR331" s="25">
        <v>142</v>
      </c>
      <c r="BS331" s="25">
        <v>94</v>
      </c>
      <c r="BT331" s="25">
        <v>132</v>
      </c>
      <c r="BU331" s="25">
        <v>152</v>
      </c>
      <c r="BV331" s="25">
        <v>154</v>
      </c>
      <c r="BW331" s="25">
        <v>128</v>
      </c>
      <c r="BX331" s="25">
        <v>152</v>
      </c>
      <c r="BY331" s="25">
        <v>113</v>
      </c>
      <c r="BZ331" s="25">
        <v>109</v>
      </c>
      <c r="CA331" s="25">
        <v>132</v>
      </c>
      <c r="CB331" s="25">
        <v>131</v>
      </c>
      <c r="CC331" s="25">
        <v>151</v>
      </c>
      <c r="CD331" s="25">
        <v>173</v>
      </c>
      <c r="CE331" s="25">
        <v>150</v>
      </c>
      <c r="CF331" s="25">
        <v>112</v>
      </c>
      <c r="CG331" s="25">
        <v>109</v>
      </c>
      <c r="CH331" s="25">
        <v>158</v>
      </c>
      <c r="CI331" s="25">
        <v>143</v>
      </c>
      <c r="CJ331" s="25">
        <v>143</v>
      </c>
      <c r="CK331" s="25">
        <v>151</v>
      </c>
      <c r="CL331" s="25">
        <v>135</v>
      </c>
      <c r="CM331" s="25">
        <v>121</v>
      </c>
      <c r="CN331" s="25">
        <v>96</v>
      </c>
      <c r="CO331" s="25">
        <v>126</v>
      </c>
      <c r="CP331" s="25">
        <v>124</v>
      </c>
    </row>
    <row r="332" spans="2:94" x14ac:dyDescent="0.2">
      <c r="B332" s="25" t="str">
        <f t="shared" si="9"/>
      </c>
      <c r="C332" s="25" t="s">
        <v>142</v>
      </c>
      <c r="D332" s="25" t="s">
        <v>4</v>
      </c>
      <c r="E332" s="25">
        <v>54</v>
      </c>
      <c r="F332" s="25">
        <v>73</v>
      </c>
      <c r="G332" s="25">
        <v>68</v>
      </c>
      <c r="H332" s="25">
        <v>58</v>
      </c>
      <c r="I332" s="25">
        <v>70</v>
      </c>
      <c r="J332" s="25">
        <v>60</v>
      </c>
      <c r="K332" s="25">
        <v>77</v>
      </c>
      <c r="L332" s="25">
        <v>81</v>
      </c>
      <c r="M332" s="25">
        <v>72</v>
      </c>
      <c r="N332" s="25">
        <v>61</v>
      </c>
      <c r="O332" s="25">
        <v>46</v>
      </c>
      <c r="P332" s="25">
        <v>59</v>
      </c>
      <c r="Q332" s="25">
        <v>71</v>
      </c>
      <c r="R332" s="25">
        <v>73</v>
      </c>
      <c r="S332" s="25">
        <v>71</v>
      </c>
      <c r="T332" s="25">
        <v>66</v>
      </c>
      <c r="U332" s="25">
        <v>59</v>
      </c>
      <c r="V332" s="25">
        <v>50</v>
      </c>
      <c r="W332" s="25">
        <v>70</v>
      </c>
      <c r="X332" s="25">
        <v>53</v>
      </c>
      <c r="Y332" s="25">
        <v>86</v>
      </c>
      <c r="Z332" s="25">
        <v>69</v>
      </c>
      <c r="AA332" s="25">
        <v>73</v>
      </c>
      <c r="AB332" s="25">
        <v>56</v>
      </c>
      <c r="AC332" s="25">
        <v>52</v>
      </c>
      <c r="AD332" s="25">
        <v>69</v>
      </c>
      <c r="AE332" s="25">
        <v>52</v>
      </c>
      <c r="AF332" s="25">
        <v>80</v>
      </c>
      <c r="AG332" s="25">
        <v>71</v>
      </c>
      <c r="AH332" s="25">
        <v>51</v>
      </c>
      <c r="AI332" s="25">
        <v>46</v>
      </c>
      <c r="AJ332" s="25">
        <v>58</v>
      </c>
      <c r="AK332" s="25">
        <v>63</v>
      </c>
      <c r="AL332" s="25">
        <v>73</v>
      </c>
      <c r="AM332" s="25">
        <v>69</v>
      </c>
      <c r="AN332" s="25">
        <v>45</v>
      </c>
      <c r="AO332" s="25">
        <v>75</v>
      </c>
      <c r="AP332" s="25">
        <v>67</v>
      </c>
      <c r="AQ332" s="25">
        <v>51</v>
      </c>
      <c r="AR332" s="25">
        <v>60</v>
      </c>
      <c r="AS332" s="25">
        <v>61</v>
      </c>
      <c r="AT332" s="25">
        <v>70</v>
      </c>
      <c r="AU332" s="25">
        <v>76</v>
      </c>
      <c r="AV332" s="25">
        <v>83</v>
      </c>
      <c r="AW332" s="25">
        <v>44</v>
      </c>
      <c r="AX332" s="25">
        <v>44</v>
      </c>
      <c r="AY332" s="25">
        <v>53</v>
      </c>
      <c r="AZ332" s="25">
        <v>67</v>
      </c>
      <c r="BA332" s="25">
        <v>66</v>
      </c>
      <c r="BB332" s="25">
        <v>64</v>
      </c>
      <c r="BC332" s="25">
        <v>61</v>
      </c>
      <c r="BD332" s="25">
        <v>68</v>
      </c>
      <c r="BE332" s="25">
        <v>54</v>
      </c>
      <c r="BF332" s="25">
        <v>59</v>
      </c>
      <c r="BG332" s="25">
        <v>69</v>
      </c>
      <c r="BH332" s="25">
        <v>81</v>
      </c>
      <c r="BI332" s="25">
        <v>84</v>
      </c>
      <c r="BJ332" s="25">
        <v>59</v>
      </c>
      <c r="BK332" s="25">
        <v>56</v>
      </c>
      <c r="BL332" s="25">
        <v>57</v>
      </c>
      <c r="BM332" s="25">
        <v>63</v>
      </c>
      <c r="BN332" s="25">
        <v>69</v>
      </c>
      <c r="BO332" s="25">
        <v>64</v>
      </c>
      <c r="BP332" s="25">
        <v>101</v>
      </c>
      <c r="BQ332" s="25">
        <v>99</v>
      </c>
      <c r="BR332" s="25">
        <v>86</v>
      </c>
      <c r="BS332" s="25">
        <v>71</v>
      </c>
      <c r="BT332" s="25">
        <v>71</v>
      </c>
      <c r="BU332" s="25">
        <v>93</v>
      </c>
      <c r="BV332" s="25">
        <v>76</v>
      </c>
      <c r="BW332" s="25">
        <v>77</v>
      </c>
      <c r="BX332" s="25">
        <v>94</v>
      </c>
      <c r="BY332" s="25">
        <v>65</v>
      </c>
      <c r="BZ332" s="25">
        <v>73</v>
      </c>
      <c r="CA332" s="25">
        <v>58</v>
      </c>
      <c r="CB332" s="25">
        <v>51</v>
      </c>
      <c r="CC332" s="25">
        <v>62</v>
      </c>
      <c r="CD332" s="25">
        <v>76</v>
      </c>
      <c r="CE332" s="25">
        <v>76</v>
      </c>
      <c r="CF332" s="25">
        <v>57</v>
      </c>
      <c r="CG332" s="25">
        <v>41</v>
      </c>
      <c r="CH332" s="25">
        <v>80</v>
      </c>
      <c r="CI332" s="25">
        <v>77</v>
      </c>
      <c r="CJ332" s="25">
        <v>78</v>
      </c>
      <c r="CK332" s="25">
        <v>80</v>
      </c>
      <c r="CL332" s="25">
        <v>70</v>
      </c>
      <c r="CM332" s="25">
        <v>61</v>
      </c>
      <c r="CN332" s="25">
        <v>48</v>
      </c>
      <c r="CO332" s="25">
        <v>87</v>
      </c>
      <c r="CP332" s="25">
        <v>55</v>
      </c>
    </row>
    <row r="333" spans="2:94" x14ac:dyDescent="0.2">
      <c r="B333" s="25" t="str">
        <f t="shared" si="9"/>
      </c>
      <c r="C333" s="25" t="s">
        <v>143</v>
      </c>
      <c r="D333" s="25" t="s">
        <v>3</v>
      </c>
      <c r="E333" s="25">
        <v>135</v>
      </c>
      <c r="F333" s="25">
        <v>123</v>
      </c>
      <c r="G333" s="25">
        <v>124</v>
      </c>
      <c r="H333" s="25">
        <v>79</v>
      </c>
      <c r="I333" s="25">
        <v>132</v>
      </c>
      <c r="J333" s="25">
        <v>137</v>
      </c>
      <c r="K333" s="25">
        <v>139</v>
      </c>
      <c r="L333" s="25">
        <v>118</v>
      </c>
      <c r="M333" s="25">
        <v>131</v>
      </c>
      <c r="N333" s="25">
        <v>109</v>
      </c>
      <c r="O333" s="25">
        <v>60</v>
      </c>
      <c r="P333" s="25">
        <v>127</v>
      </c>
      <c r="Q333" s="25">
        <v>105</v>
      </c>
      <c r="R333" s="25">
        <v>116</v>
      </c>
      <c r="S333" s="25">
        <v>106</v>
      </c>
      <c r="T333" s="25">
        <v>126</v>
      </c>
      <c r="U333" s="25">
        <v>126</v>
      </c>
      <c r="V333" s="25">
        <v>74</v>
      </c>
      <c r="W333" s="25">
        <v>128</v>
      </c>
      <c r="X333" s="25">
        <v>122</v>
      </c>
      <c r="Y333" s="25">
        <v>137</v>
      </c>
      <c r="Z333" s="25">
        <v>125</v>
      </c>
      <c r="AA333" s="25">
        <v>117</v>
      </c>
      <c r="AB333" s="25">
        <v>112</v>
      </c>
      <c r="AC333" s="25">
        <v>50</v>
      </c>
      <c r="AD333" s="25">
        <v>124</v>
      </c>
      <c r="AE333" s="25">
        <v>134</v>
      </c>
      <c r="AF333" s="25">
        <v>126</v>
      </c>
      <c r="AG333" s="25">
        <v>136</v>
      </c>
      <c r="AH333" s="25">
        <v>171</v>
      </c>
      <c r="AI333" s="25">
        <v>138</v>
      </c>
      <c r="AJ333" s="25">
        <v>87</v>
      </c>
      <c r="AK333" s="25">
        <v>187</v>
      </c>
      <c r="AL333" s="25">
        <v>167</v>
      </c>
      <c r="AM333" s="25">
        <v>168</v>
      </c>
      <c r="AN333" s="25">
        <v>44</v>
      </c>
      <c r="AO333" s="25">
        <v>150</v>
      </c>
      <c r="AP333" s="25">
        <v>129</v>
      </c>
      <c r="AQ333" s="25">
        <v>69</v>
      </c>
      <c r="AR333" s="25">
        <v>124</v>
      </c>
      <c r="AS333" s="25">
        <v>127</v>
      </c>
      <c r="AT333" s="25">
        <v>154</v>
      </c>
      <c r="AU333" s="25">
        <v>131</v>
      </c>
      <c r="AV333" s="25">
        <v>156</v>
      </c>
      <c r="AW333" s="25">
        <v>157</v>
      </c>
      <c r="AX333" s="25">
        <v>83</v>
      </c>
      <c r="AY333" s="25">
        <v>137</v>
      </c>
      <c r="AZ333" s="25">
        <v>147</v>
      </c>
      <c r="BA333" s="25">
        <v>128</v>
      </c>
      <c r="BB333" s="25">
        <v>130</v>
      </c>
      <c r="BC333" s="25">
        <v>129</v>
      </c>
      <c r="BD333" s="25">
        <v>157</v>
      </c>
      <c r="BE333" s="25">
        <v>75</v>
      </c>
      <c r="BF333" s="25">
        <v>131</v>
      </c>
      <c r="BG333" s="25">
        <v>138</v>
      </c>
      <c r="BH333" s="25">
        <v>127</v>
      </c>
      <c r="BI333" s="25">
        <v>120</v>
      </c>
      <c r="BJ333" s="25">
        <v>149</v>
      </c>
      <c r="BK333" s="25">
        <v>144</v>
      </c>
      <c r="BL333" s="25">
        <v>64</v>
      </c>
      <c r="BM333" s="25">
        <v>137</v>
      </c>
      <c r="BN333" s="25">
        <v>132</v>
      </c>
      <c r="BO333" s="25">
        <v>174</v>
      </c>
      <c r="BP333" s="25">
        <v>193</v>
      </c>
      <c r="BQ333" s="25">
        <v>186</v>
      </c>
      <c r="BR333" s="25">
        <v>195</v>
      </c>
      <c r="BS333" s="25">
        <v>96</v>
      </c>
      <c r="BT333" s="25">
        <v>167</v>
      </c>
      <c r="BU333" s="25">
        <v>169</v>
      </c>
      <c r="BV333" s="25">
        <v>159</v>
      </c>
      <c r="BW333" s="25">
        <v>141</v>
      </c>
      <c r="BX333" s="25">
        <v>165</v>
      </c>
      <c r="BY333" s="25">
        <v>148</v>
      </c>
      <c r="BZ333" s="25">
        <v>91</v>
      </c>
      <c r="CA333" s="25">
        <v>159</v>
      </c>
      <c r="CB333" s="25">
        <v>126</v>
      </c>
      <c r="CC333" s="25">
        <v>164</v>
      </c>
      <c r="CD333" s="25">
        <v>174</v>
      </c>
      <c r="CE333" s="25">
        <v>166</v>
      </c>
      <c r="CF333" s="25">
        <v>165</v>
      </c>
      <c r="CG333" s="25">
        <v>108</v>
      </c>
      <c r="CH333" s="25">
        <v>162</v>
      </c>
      <c r="CI333" s="25">
        <v>150</v>
      </c>
      <c r="CJ333" s="25">
        <v>165</v>
      </c>
      <c r="CK333" s="25">
        <v>134</v>
      </c>
      <c r="CL333" s="25">
        <v>136</v>
      </c>
      <c r="CM333" s="25">
        <v>137</v>
      </c>
      <c r="CN333" s="25">
        <v>77</v>
      </c>
      <c r="CO333" s="25">
        <v>134</v>
      </c>
      <c r="CP333" s="25">
        <v>140</v>
      </c>
    </row>
    <row r="334" spans="2:94" x14ac:dyDescent="0.2">
      <c r="B334" s="25" t="str">
        <f t="shared" si="9"/>
      </c>
      <c r="C334" s="25" t="s">
        <v>143</v>
      </c>
      <c r="D334" s="25" t="s">
        <v>4</v>
      </c>
      <c r="E334" s="25">
        <v>88</v>
      </c>
      <c r="F334" s="25">
        <v>121</v>
      </c>
      <c r="G334" s="25">
        <v>103</v>
      </c>
      <c r="H334" s="25">
        <v>60</v>
      </c>
      <c r="I334" s="25">
        <v>88</v>
      </c>
      <c r="J334" s="25">
        <v>109</v>
      </c>
      <c r="K334" s="25">
        <v>114</v>
      </c>
      <c r="L334" s="25">
        <v>98</v>
      </c>
      <c r="M334" s="25">
        <v>104</v>
      </c>
      <c r="N334" s="25">
        <v>93</v>
      </c>
      <c r="O334" s="25">
        <v>64</v>
      </c>
      <c r="P334" s="25">
        <v>81</v>
      </c>
      <c r="Q334" s="25">
        <v>76</v>
      </c>
      <c r="R334" s="25">
        <v>115</v>
      </c>
      <c r="S334" s="25">
        <v>90</v>
      </c>
      <c r="T334" s="25">
        <v>95</v>
      </c>
      <c r="U334" s="25">
        <v>86</v>
      </c>
      <c r="V334" s="25">
        <v>55</v>
      </c>
      <c r="W334" s="25">
        <v>78</v>
      </c>
      <c r="X334" s="25">
        <v>80</v>
      </c>
      <c r="Y334" s="25">
        <v>98</v>
      </c>
      <c r="Z334" s="25">
        <v>92</v>
      </c>
      <c r="AA334" s="25">
        <v>94</v>
      </c>
      <c r="AB334" s="25">
        <v>88</v>
      </c>
      <c r="AC334" s="25">
        <v>55</v>
      </c>
      <c r="AD334" s="25">
        <v>98</v>
      </c>
      <c r="AE334" s="25">
        <v>88</v>
      </c>
      <c r="AF334" s="25">
        <v>106</v>
      </c>
      <c r="AG334" s="25">
        <v>97</v>
      </c>
      <c r="AH334" s="25">
        <v>128</v>
      </c>
      <c r="AI334" s="25">
        <v>84</v>
      </c>
      <c r="AJ334" s="25">
        <v>77</v>
      </c>
      <c r="AK334" s="25">
        <v>110</v>
      </c>
      <c r="AL334" s="25">
        <v>120</v>
      </c>
      <c r="AM334" s="25">
        <v>133</v>
      </c>
      <c r="AN334" s="25">
        <v>56</v>
      </c>
      <c r="AO334" s="25">
        <v>122</v>
      </c>
      <c r="AP334" s="25">
        <v>85</v>
      </c>
      <c r="AQ334" s="25">
        <v>61</v>
      </c>
      <c r="AR334" s="25">
        <v>86</v>
      </c>
      <c r="AS334" s="25">
        <v>77</v>
      </c>
      <c r="AT334" s="25">
        <v>98</v>
      </c>
      <c r="AU334" s="25">
        <v>104</v>
      </c>
      <c r="AV334" s="25">
        <v>97</v>
      </c>
      <c r="AW334" s="25">
        <v>92</v>
      </c>
      <c r="AX334" s="25">
        <v>56</v>
      </c>
      <c r="AY334" s="25">
        <v>109</v>
      </c>
      <c r="AZ334" s="25">
        <v>96</v>
      </c>
      <c r="BA334" s="25">
        <v>85</v>
      </c>
      <c r="BB334" s="25">
        <v>84</v>
      </c>
      <c r="BC334" s="25">
        <v>99</v>
      </c>
      <c r="BD334" s="25">
        <v>116</v>
      </c>
      <c r="BE334" s="25">
        <v>70</v>
      </c>
      <c r="BF334" s="25">
        <v>93</v>
      </c>
      <c r="BG334" s="25">
        <v>116</v>
      </c>
      <c r="BH334" s="25">
        <v>109</v>
      </c>
      <c r="BI334" s="25">
        <v>98</v>
      </c>
      <c r="BJ334" s="25">
        <v>84</v>
      </c>
      <c r="BK334" s="25">
        <v>100</v>
      </c>
      <c r="BL334" s="25">
        <v>59</v>
      </c>
      <c r="BM334" s="25">
        <v>98</v>
      </c>
      <c r="BN334" s="25">
        <v>94</v>
      </c>
      <c r="BO334" s="25">
        <v>112</v>
      </c>
      <c r="BP334" s="25">
        <v>122</v>
      </c>
      <c r="BQ334" s="25">
        <v>134</v>
      </c>
      <c r="BR334" s="25">
        <v>129</v>
      </c>
      <c r="BS334" s="25">
        <v>78</v>
      </c>
      <c r="BT334" s="25">
        <v>107</v>
      </c>
      <c r="BU334" s="25">
        <v>132</v>
      </c>
      <c r="BV334" s="25">
        <v>118</v>
      </c>
      <c r="BW334" s="25">
        <v>84</v>
      </c>
      <c r="BX334" s="25">
        <v>116</v>
      </c>
      <c r="BY334" s="25">
        <v>102</v>
      </c>
      <c r="BZ334" s="25">
        <v>69</v>
      </c>
      <c r="CA334" s="25">
        <v>101</v>
      </c>
      <c r="CB334" s="25">
        <v>94</v>
      </c>
      <c r="CC334" s="25">
        <v>103</v>
      </c>
      <c r="CD334" s="25">
        <v>100</v>
      </c>
      <c r="CE334" s="25">
        <v>114</v>
      </c>
      <c r="CF334" s="25">
        <v>94</v>
      </c>
      <c r="CG334" s="25">
        <v>62</v>
      </c>
      <c r="CH334" s="25">
        <v>83</v>
      </c>
      <c r="CI334" s="25">
        <v>114</v>
      </c>
      <c r="CJ334" s="25">
        <v>111</v>
      </c>
      <c r="CK334" s="25">
        <v>104</v>
      </c>
      <c r="CL334" s="25">
        <v>94</v>
      </c>
      <c r="CM334" s="25">
        <v>100</v>
      </c>
      <c r="CN334" s="25">
        <v>77</v>
      </c>
      <c r="CO334" s="25">
        <v>102</v>
      </c>
      <c r="CP334" s="25">
        <v>100</v>
      </c>
    </row>
    <row r="339" spans="2:94" x14ac:dyDescent="0.2">
      <c r="C339" s="36" t="s">
        <v>0</v>
      </c>
      <c r="D339" s="36" t="s">
        <v>1</v>
      </c>
      <c r="E339" s="36">
        <v>45442</v>
      </c>
      <c r="F339" s="36">
        <v>45443</v>
      </c>
      <c r="G339" s="36">
        <v>45444</v>
      </c>
      <c r="H339" s="36">
        <v>45445</v>
      </c>
      <c r="I339" s="36">
        <v>45446</v>
      </c>
      <c r="J339" s="36">
        <v>45447</v>
      </c>
      <c r="K339" s="36">
        <v>45448</v>
      </c>
      <c r="L339" s="36">
        <v>45449</v>
      </c>
      <c r="M339" s="36">
        <v>45450</v>
      </c>
      <c r="N339" s="36">
        <v>45451</v>
      </c>
      <c r="O339" s="36">
        <v>45452</v>
      </c>
      <c r="P339" s="36">
        <v>45453</v>
      </c>
      <c r="Q339" s="36">
        <v>45454</v>
      </c>
      <c r="R339" s="36">
        <v>45455</v>
      </c>
      <c r="S339" s="36">
        <v>45456</v>
      </c>
      <c r="T339" s="36">
        <v>45457</v>
      </c>
      <c r="U339" s="36">
        <v>45458</v>
      </c>
      <c r="V339" s="36">
        <v>45459</v>
      </c>
      <c r="W339" s="36">
        <v>45460</v>
      </c>
      <c r="X339" s="36">
        <v>45461</v>
      </c>
      <c r="Y339" s="36">
        <v>45462</v>
      </c>
      <c r="Z339" s="36">
        <v>45463</v>
      </c>
      <c r="AA339" s="36">
        <v>45464</v>
      </c>
      <c r="AB339" s="36">
        <v>45465</v>
      </c>
      <c r="AC339" s="36">
        <v>45466</v>
      </c>
      <c r="AD339" s="36">
        <v>45467</v>
      </c>
      <c r="AE339" s="36">
        <v>45468</v>
      </c>
      <c r="AF339" s="36">
        <v>45469</v>
      </c>
      <c r="AG339" s="36">
        <v>45470</v>
      </c>
      <c r="AH339" s="36">
        <v>45471</v>
      </c>
      <c r="AI339" s="36">
        <v>45472</v>
      </c>
      <c r="AJ339" s="36">
        <v>45473</v>
      </c>
      <c r="AK339" s="36">
        <v>45474</v>
      </c>
      <c r="AL339" s="36">
        <v>45475</v>
      </c>
      <c r="AM339" s="36">
        <v>45476</v>
      </c>
      <c r="AN339" s="36">
        <v>45477</v>
      </c>
      <c r="AO339" s="36">
        <v>45478</v>
      </c>
      <c r="AP339" s="36">
        <v>45479</v>
      </c>
      <c r="AQ339" s="36">
        <v>45480</v>
      </c>
      <c r="AR339" s="36">
        <v>45481</v>
      </c>
      <c r="AS339" s="36">
        <v>45482</v>
      </c>
      <c r="AT339" s="36">
        <v>45483</v>
      </c>
      <c r="AU339" s="36">
        <v>45484</v>
      </c>
      <c r="AV339" s="36">
        <v>45485</v>
      </c>
      <c r="AW339" s="36">
        <v>45486</v>
      </c>
      <c r="AX339" s="36">
        <v>45487</v>
      </c>
      <c r="AY339" s="36">
        <v>45488</v>
      </c>
      <c r="AZ339" s="36">
        <v>45489</v>
      </c>
      <c r="BA339" s="36">
        <v>45490</v>
      </c>
      <c r="BB339" s="36">
        <v>45491</v>
      </c>
      <c r="BC339" s="36">
        <v>45492</v>
      </c>
      <c r="BD339" s="36">
        <v>45493</v>
      </c>
      <c r="BE339" s="36">
        <v>45494</v>
      </c>
      <c r="BF339" s="36">
        <v>45495</v>
      </c>
      <c r="BG339" s="36">
        <v>45496</v>
      </c>
      <c r="BH339" s="36">
        <v>45497</v>
      </c>
      <c r="BI339" s="36">
        <v>45498</v>
      </c>
      <c r="BJ339" s="36">
        <v>45499</v>
      </c>
      <c r="BK339" s="36">
        <v>45500</v>
      </c>
      <c r="BL339" s="36">
        <v>45501</v>
      </c>
      <c r="BM339" s="36">
        <v>45502</v>
      </c>
      <c r="BN339" s="36">
        <v>45503</v>
      </c>
      <c r="BO339" s="36">
        <v>45504</v>
      </c>
      <c r="BP339" s="36">
        <v>45505</v>
      </c>
      <c r="BQ339" s="36">
        <v>45506</v>
      </c>
      <c r="BR339" s="36">
        <v>45507</v>
      </c>
      <c r="BS339" s="36">
        <v>45508</v>
      </c>
      <c r="BT339" s="36">
        <v>45509</v>
      </c>
      <c r="BU339" s="36">
        <v>45510</v>
      </c>
      <c r="BV339" s="36">
        <v>45511</v>
      </c>
      <c r="BW339" s="36">
        <v>45512</v>
      </c>
      <c r="BX339" s="36">
        <v>45513</v>
      </c>
      <c r="BY339" s="36">
        <v>45514</v>
      </c>
      <c r="BZ339" s="36">
        <v>45515</v>
      </c>
      <c r="CA339" s="36">
        <v>45516</v>
      </c>
      <c r="CB339" s="36">
        <v>45517</v>
      </c>
      <c r="CC339" s="36">
        <v>45518</v>
      </c>
      <c r="CD339" s="36">
        <v>45519</v>
      </c>
      <c r="CE339" s="36">
        <v>45520</v>
      </c>
      <c r="CF339" s="36">
        <v>45521</v>
      </c>
      <c r="CG339" s="36">
        <v>45522</v>
      </c>
      <c r="CH339" s="36">
        <v>45523</v>
      </c>
      <c r="CI339" s="36">
        <v>45524</v>
      </c>
      <c r="CJ339" s="36">
        <v>45525</v>
      </c>
      <c r="CK339" s="36">
        <v>45526</v>
      </c>
      <c r="CL339" s="36">
        <v>45527</v>
      </c>
      <c r="CM339" s="36">
        <v>45528</v>
      </c>
      <c r="CN339" s="36">
        <v>45529</v>
      </c>
      <c r="CO339" s="36">
        <v>45530</v>
      </c>
      <c r="CP339" s="36">
        <v>45531</v>
      </c>
    </row>
    <row r="340" spans="2:94" x14ac:dyDescent="0.2">
      <c r="B340" s="25" t="str">
        <f t="shared" ref="B340:B399" si="10">C340&amp;D340</f>
      </c>
      <c r="C340" s="37" t="s">
        <v>144</v>
      </c>
      <c r="D340" s="37" t="s">
        <v>3</v>
      </c>
      <c r="E340" s="37">
        <v>3531</v>
      </c>
      <c r="F340" s="37">
        <v>3677</v>
      </c>
      <c r="G340" s="37">
        <v>3123</v>
      </c>
      <c r="H340" s="37">
        <v>2621</v>
      </c>
      <c r="I340" s="37">
        <v>3294</v>
      </c>
      <c r="J340" s="37">
        <v>3124</v>
      </c>
      <c r="K340" s="37">
        <v>3329</v>
      </c>
      <c r="L340" s="37">
        <v>3264</v>
      </c>
      <c r="M340" s="37">
        <v>3326</v>
      </c>
      <c r="N340" s="37">
        <v>2545</v>
      </c>
      <c r="O340" s="37">
        <v>2304</v>
      </c>
      <c r="P340" s="37">
        <v>3092</v>
      </c>
      <c r="Q340" s="37">
        <v>3227</v>
      </c>
      <c r="R340" s="37">
        <v>3466</v>
      </c>
      <c r="S340" s="37">
        <v>3503</v>
      </c>
      <c r="T340" s="37">
        <v>3517</v>
      </c>
      <c r="U340" s="37">
        <v>2611</v>
      </c>
      <c r="V340" s="37">
        <v>2219</v>
      </c>
      <c r="W340" s="37">
        <v>3144</v>
      </c>
      <c r="X340" s="37">
        <v>3204</v>
      </c>
      <c r="Y340" s="37">
        <v>3327</v>
      </c>
      <c r="Z340" s="37">
        <v>3401</v>
      </c>
      <c r="AA340" s="37">
        <v>3645</v>
      </c>
      <c r="AB340" s="153">
        <v>2960</v>
      </c>
      <c r="AC340" s="153">
        <v>2306</v>
      </c>
      <c r="AD340" s="153">
        <v>3220</v>
      </c>
      <c r="AE340" s="153">
        <v>3134</v>
      </c>
      <c r="AF340" s="153">
        <v>3560</v>
      </c>
      <c r="AG340" s="153">
        <v>3651</v>
      </c>
      <c r="AH340" s="153">
        <v>3658</v>
      </c>
      <c r="AI340" s="153">
        <v>2802</v>
      </c>
      <c r="AJ340" s="153">
        <v>2580</v>
      </c>
      <c r="AK340" s="153">
        <v>3657</v>
      </c>
      <c r="AL340" s="153">
        <v>3362</v>
      </c>
      <c r="AM340" s="153">
        <v>3642</v>
      </c>
      <c r="AN340" s="153">
        <v>2481</v>
      </c>
      <c r="AO340" s="153">
        <v>3413</v>
      </c>
      <c r="AP340" s="153">
        <v>2789</v>
      </c>
      <c r="AQ340" s="153">
        <v>2597</v>
      </c>
      <c r="AR340" s="153">
        <v>3478</v>
      </c>
      <c r="AS340" s="153">
        <v>3498</v>
      </c>
      <c r="AT340" s="153">
        <v>3650</v>
      </c>
      <c r="AU340" s="153">
        <v>3711</v>
      </c>
      <c r="AV340" s="153">
        <v>3574</v>
      </c>
      <c r="AW340" s="153">
        <v>2871</v>
      </c>
      <c r="AX340" s="153">
        <v>2677</v>
      </c>
      <c r="AY340" s="153">
        <v>3398</v>
      </c>
      <c r="AZ340" s="153">
        <v>3461</v>
      </c>
      <c r="BA340" s="153">
        <v>3868</v>
      </c>
      <c r="BB340" s="153">
        <v>3877</v>
      </c>
      <c r="BC340" s="153">
        <v>3395</v>
      </c>
      <c r="BD340" s="153">
        <v>2947</v>
      </c>
      <c r="BE340" s="153">
        <v>2734</v>
      </c>
      <c r="BF340" s="153">
        <v>3342</v>
      </c>
      <c r="BG340" s="153">
        <v>3826</v>
      </c>
      <c r="BH340" s="153">
        <v>3537</v>
      </c>
      <c r="BI340" s="153">
        <v>3778</v>
      </c>
      <c r="BJ340" s="153">
        <v>3547</v>
      </c>
      <c r="BK340" s="153">
        <v>2876</v>
      </c>
      <c r="BL340" s="153">
        <v>2509</v>
      </c>
      <c r="BM340" s="153">
        <v>3307</v>
      </c>
      <c r="BN340" s="153">
        <v>3341</v>
      </c>
      <c r="BO340" s="153">
        <v>3682</v>
      </c>
      <c r="BP340" s="153">
        <v>4126</v>
      </c>
      <c r="BQ340" s="153">
        <v>3851</v>
      </c>
      <c r="BR340" s="153">
        <v>3098</v>
      </c>
      <c r="BS340" s="153">
        <v>2654</v>
      </c>
      <c r="BT340" s="153">
        <v>3749</v>
      </c>
      <c r="BU340" s="153">
        <v>3739</v>
      </c>
      <c r="BV340" s="153">
        <v>3826</v>
      </c>
      <c r="BW340" s="153">
        <v>3644</v>
      </c>
      <c r="BX340" s="153">
        <v>3771</v>
      </c>
      <c r="BY340" s="153">
        <v>3036</v>
      </c>
      <c r="BZ340" s="153">
        <v>2693</v>
      </c>
      <c r="CA340" s="153">
        <v>3471</v>
      </c>
      <c r="CB340" s="153">
        <v>3423</v>
      </c>
      <c r="CC340" s="153">
        <v>3781</v>
      </c>
      <c r="CD340" s="153">
        <v>4091</v>
      </c>
      <c r="CE340" s="153">
        <v>3837</v>
      </c>
      <c r="CF340" s="153">
        <v>3265</v>
      </c>
      <c r="CG340" s="153">
        <v>2900</v>
      </c>
      <c r="CH340" s="153">
        <v>3508</v>
      </c>
      <c r="CI340" s="153">
        <v>3591</v>
      </c>
      <c r="CJ340" s="153">
        <v>4004</v>
      </c>
      <c r="CK340" s="153">
        <v>3759</v>
      </c>
      <c r="CL340" s="153">
        <v>3875</v>
      </c>
      <c r="CM340" s="153">
        <v>2989</v>
      </c>
      <c r="CN340" s="153">
        <v>2815</v>
      </c>
      <c r="CO340" s="153">
        <v>3541</v>
      </c>
      <c r="CP340" s="154">
        <v>3492</v>
      </c>
    </row>
    <row r="341" spans="2:94" x14ac:dyDescent="0.2">
      <c r="B341" s="25" t="str">
        <f>C341&amp;D341</f>
      </c>
      <c r="C341" s="37" t="s">
        <v>144</v>
      </c>
      <c r="D341" s="37" t="s">
        <v>4</v>
      </c>
      <c r="E341" s="37">
        <v>1239</v>
      </c>
      <c r="F341" s="37">
        <v>1412</v>
      </c>
      <c r="G341" s="37">
        <v>1221</v>
      </c>
      <c r="H341" s="37">
        <v>934</v>
      </c>
      <c r="I341" s="37">
        <v>1313</v>
      </c>
      <c r="J341" s="37">
        <v>1213</v>
      </c>
      <c r="K341" s="37">
        <v>1342</v>
      </c>
      <c r="L341" s="37">
        <v>1187</v>
      </c>
      <c r="M341" s="37">
        <v>1240</v>
      </c>
      <c r="N341" s="37">
        <v>981</v>
      </c>
      <c r="O341" s="37">
        <v>842</v>
      </c>
      <c r="P341" s="37">
        <v>1159</v>
      </c>
      <c r="Q341" s="37">
        <v>1174</v>
      </c>
      <c r="R341" s="37">
        <v>1309</v>
      </c>
      <c r="S341" s="37">
        <v>1378</v>
      </c>
      <c r="T341" s="37">
        <v>1329</v>
      </c>
      <c r="U341" s="37">
        <v>1014</v>
      </c>
      <c r="V341" s="37">
        <v>813</v>
      </c>
      <c r="W341" s="37">
        <v>1139</v>
      </c>
      <c r="X341" s="37">
        <v>1188</v>
      </c>
      <c r="Y341" s="37">
        <v>1295</v>
      </c>
      <c r="Z341" s="37">
        <v>1285</v>
      </c>
      <c r="AA341" s="37">
        <v>1349</v>
      </c>
      <c r="AB341" s="153">
        <v>1054</v>
      </c>
      <c r="AC341" s="153">
        <v>813</v>
      </c>
      <c r="AD341" s="153">
        <v>1180</v>
      </c>
      <c r="AE341" s="153">
        <v>1156</v>
      </c>
      <c r="AF341" s="153">
        <v>1404</v>
      </c>
      <c r="AG341" s="153">
        <v>1376</v>
      </c>
      <c r="AH341" s="153">
        <v>1475</v>
      </c>
      <c r="AI341" s="153">
        <v>1075</v>
      </c>
      <c r="AJ341" s="153">
        <v>980</v>
      </c>
      <c r="AK341" s="153">
        <v>1423</v>
      </c>
      <c r="AL341" s="153">
        <v>1353</v>
      </c>
      <c r="AM341" s="153">
        <v>1454</v>
      </c>
      <c r="AN341" s="153">
        <v>977</v>
      </c>
      <c r="AO341" s="153">
        <v>1346</v>
      </c>
      <c r="AP341" s="153">
        <v>1072</v>
      </c>
      <c r="AQ341" s="153">
        <v>989</v>
      </c>
      <c r="AR341" s="153">
        <v>1303</v>
      </c>
      <c r="AS341" s="153">
        <v>1293</v>
      </c>
      <c r="AT341" s="153">
        <v>1407</v>
      </c>
      <c r="AU341" s="153">
        <v>1375</v>
      </c>
      <c r="AV341" s="153">
        <v>1333</v>
      </c>
      <c r="AW341" s="153">
        <v>1097</v>
      </c>
      <c r="AX341" s="153">
        <v>992</v>
      </c>
      <c r="AY341" s="153">
        <v>1302</v>
      </c>
      <c r="AZ341" s="153">
        <v>1326</v>
      </c>
      <c r="BA341" s="153">
        <v>1517</v>
      </c>
      <c r="BB341" s="153">
        <v>1450</v>
      </c>
      <c r="BC341" s="153">
        <v>1286</v>
      </c>
      <c r="BD341" s="153">
        <v>1140</v>
      </c>
      <c r="BE341" s="153">
        <v>971</v>
      </c>
      <c r="BF341" s="153">
        <v>1330</v>
      </c>
      <c r="BG341" s="153">
        <v>1440</v>
      </c>
      <c r="BH341" s="153">
        <v>1404</v>
      </c>
      <c r="BI341" s="153">
        <v>1567</v>
      </c>
      <c r="BJ341" s="153">
        <v>1459</v>
      </c>
      <c r="BK341" s="153">
        <v>1192</v>
      </c>
      <c r="BL341" s="153">
        <v>1024</v>
      </c>
      <c r="BM341" s="153">
        <v>1304</v>
      </c>
      <c r="BN341" s="153">
        <v>1360</v>
      </c>
      <c r="BO341" s="153">
        <v>1474</v>
      </c>
      <c r="BP341" s="153">
        <v>1814</v>
      </c>
      <c r="BQ341" s="153">
        <v>1660</v>
      </c>
      <c r="BR341" s="153">
        <v>1316</v>
      </c>
      <c r="BS341" s="153">
        <v>1093</v>
      </c>
      <c r="BT341" s="153">
        <v>1519</v>
      </c>
      <c r="BU341" s="153">
        <v>1552</v>
      </c>
      <c r="BV341" s="153">
        <v>1545</v>
      </c>
      <c r="BW341" s="153">
        <v>1470</v>
      </c>
      <c r="BX341" s="153">
        <v>1441</v>
      </c>
      <c r="BY341" s="153">
        <v>1208</v>
      </c>
      <c r="BZ341" s="153">
        <v>1074</v>
      </c>
      <c r="CA341" s="153">
        <v>1301</v>
      </c>
      <c r="CB341" s="153">
        <v>1311</v>
      </c>
      <c r="CC341" s="153">
        <v>1473</v>
      </c>
      <c r="CD341" s="153">
        <v>1629</v>
      </c>
      <c r="CE341" s="153">
        <v>1517</v>
      </c>
      <c r="CF341" s="153">
        <v>1282</v>
      </c>
      <c r="CG341" s="153">
        <v>1138</v>
      </c>
      <c r="CH341" s="153">
        <v>1429</v>
      </c>
      <c r="CI341" s="153">
        <v>1411</v>
      </c>
      <c r="CJ341" s="153">
        <v>1602</v>
      </c>
      <c r="CK341" s="153">
        <v>1546</v>
      </c>
      <c r="CL341" s="153">
        <v>1608</v>
      </c>
      <c r="CM341" s="153">
        <v>1306</v>
      </c>
      <c r="CN341" s="153">
        <v>1139</v>
      </c>
      <c r="CO341" s="153">
        <v>1534</v>
      </c>
      <c r="CP341" s="154">
        <v>1499</v>
      </c>
    </row>
    <row r="342" spans="2:94" x14ac:dyDescent="0.2">
      <c r="B342" s="25" t="str">
        <f t="shared" si="10"/>
      </c>
      <c r="C342" s="37" t="s">
        <v>145</v>
      </c>
      <c r="D342" s="37" t="s">
        <v>3</v>
      </c>
      <c r="E342" s="37">
        <v>560</v>
      </c>
      <c r="F342" s="37">
        <v>578</v>
      </c>
      <c r="G342" s="37">
        <v>506</v>
      </c>
      <c r="H342" s="37">
        <v>428</v>
      </c>
      <c r="I342" s="37">
        <v>484</v>
      </c>
      <c r="J342" s="37">
        <v>476</v>
      </c>
      <c r="K342" s="37">
        <v>478</v>
      </c>
      <c r="L342" s="37">
        <v>467</v>
      </c>
      <c r="M342" s="37">
        <v>450</v>
      </c>
      <c r="N342" s="37">
        <v>412</v>
      </c>
      <c r="O342" s="37">
        <v>362</v>
      </c>
      <c r="P342" s="37">
        <v>486</v>
      </c>
      <c r="Q342" s="37">
        <v>441</v>
      </c>
      <c r="R342" s="37">
        <v>500</v>
      </c>
      <c r="S342" s="37">
        <v>461</v>
      </c>
      <c r="T342" s="37">
        <v>455</v>
      </c>
      <c r="U342" s="37">
        <v>431</v>
      </c>
      <c r="V342" s="37">
        <v>369</v>
      </c>
      <c r="W342" s="37">
        <v>497</v>
      </c>
      <c r="X342" s="37">
        <v>486</v>
      </c>
      <c r="Y342" s="37">
        <v>497</v>
      </c>
      <c r="Z342" s="37">
        <v>516</v>
      </c>
      <c r="AA342" s="37">
        <v>550</v>
      </c>
      <c r="AB342" s="153">
        <v>462</v>
      </c>
      <c r="AC342" s="153">
        <v>352</v>
      </c>
      <c r="AD342" s="153">
        <v>495</v>
      </c>
      <c r="AE342" s="153">
        <v>500</v>
      </c>
      <c r="AF342" s="153">
        <v>538</v>
      </c>
      <c r="AG342" s="153">
        <v>533</v>
      </c>
      <c r="AH342" s="153">
        <v>492</v>
      </c>
      <c r="AI342" s="153">
        <v>420</v>
      </c>
      <c r="AJ342" s="153">
        <v>424</v>
      </c>
      <c r="AK342" s="153">
        <v>474</v>
      </c>
      <c r="AL342" s="153">
        <v>521</v>
      </c>
      <c r="AM342" s="153">
        <v>555</v>
      </c>
      <c r="AN342" s="153">
        <v>397</v>
      </c>
      <c r="AO342" s="153">
        <v>519</v>
      </c>
      <c r="AP342" s="153">
        <v>469</v>
      </c>
      <c r="AQ342" s="153">
        <v>401</v>
      </c>
      <c r="AR342" s="153">
        <v>519</v>
      </c>
      <c r="AS342" s="153">
        <v>535</v>
      </c>
      <c r="AT342" s="153">
        <v>566</v>
      </c>
      <c r="AU342" s="153">
        <v>534</v>
      </c>
      <c r="AV342" s="153">
        <v>489</v>
      </c>
      <c r="AW342" s="153">
        <v>470</v>
      </c>
      <c r="AX342" s="153">
        <v>438</v>
      </c>
      <c r="AY342" s="153">
        <v>501</v>
      </c>
      <c r="AZ342" s="153">
        <v>549</v>
      </c>
      <c r="BA342" s="153">
        <v>571</v>
      </c>
      <c r="BB342" s="153">
        <v>568</v>
      </c>
      <c r="BC342" s="153">
        <v>510</v>
      </c>
      <c r="BD342" s="153">
        <v>543</v>
      </c>
      <c r="BE342" s="153">
        <v>440</v>
      </c>
      <c r="BF342" s="153">
        <v>588</v>
      </c>
      <c r="BG342" s="153">
        <v>616</v>
      </c>
      <c r="BH342" s="153">
        <v>569</v>
      </c>
      <c r="BI342" s="153">
        <v>602</v>
      </c>
      <c r="BJ342" s="153">
        <v>566</v>
      </c>
      <c r="BK342" s="153">
        <v>484</v>
      </c>
      <c r="BL342" s="153">
        <v>421</v>
      </c>
      <c r="BM342" s="153">
        <v>540</v>
      </c>
      <c r="BN342" s="153">
        <v>531</v>
      </c>
      <c r="BO342" s="153">
        <v>565</v>
      </c>
      <c r="BP342" s="153">
        <v>622</v>
      </c>
      <c r="BQ342" s="153">
        <v>538</v>
      </c>
      <c r="BR342" s="153">
        <v>477</v>
      </c>
      <c r="BS342" s="153">
        <v>412</v>
      </c>
      <c r="BT342" s="153">
        <v>559</v>
      </c>
      <c r="BU342" s="153">
        <v>564</v>
      </c>
      <c r="BV342" s="153">
        <v>577</v>
      </c>
      <c r="BW342" s="153">
        <v>564</v>
      </c>
      <c r="BX342" s="153">
        <v>535</v>
      </c>
      <c r="BY342" s="153">
        <v>490</v>
      </c>
      <c r="BZ342" s="153">
        <v>435</v>
      </c>
      <c r="CA342" s="153">
        <v>563</v>
      </c>
      <c r="CB342" s="153">
        <v>551</v>
      </c>
      <c r="CC342" s="153">
        <v>574</v>
      </c>
      <c r="CD342" s="153">
        <v>614</v>
      </c>
      <c r="CE342" s="153">
        <v>632</v>
      </c>
      <c r="CF342" s="153">
        <v>538</v>
      </c>
      <c r="CG342" s="153">
        <v>495</v>
      </c>
      <c r="CH342" s="153">
        <v>591</v>
      </c>
      <c r="CI342" s="153">
        <v>589</v>
      </c>
      <c r="CJ342" s="153">
        <v>619</v>
      </c>
      <c r="CK342" s="153">
        <v>614</v>
      </c>
      <c r="CL342" s="153">
        <v>586</v>
      </c>
      <c r="CM342" s="153">
        <v>536</v>
      </c>
      <c r="CN342" s="153">
        <v>493</v>
      </c>
      <c r="CO342" s="153">
        <v>573</v>
      </c>
      <c r="CP342" s="154">
        <v>546</v>
      </c>
    </row>
    <row r="343" spans="2:94" x14ac:dyDescent="0.2">
      <c r="B343" s="25" t="str">
        <f t="shared" si="10"/>
      </c>
      <c r="C343" s="37" t="s">
        <v>145</v>
      </c>
      <c r="D343" s="37" t="s">
        <v>4</v>
      </c>
      <c r="E343" s="37">
        <v>169</v>
      </c>
      <c r="F343" s="37">
        <v>210</v>
      </c>
      <c r="G343" s="37">
        <v>181</v>
      </c>
      <c r="H343" s="37">
        <v>117</v>
      </c>
      <c r="I343" s="37">
        <v>169</v>
      </c>
      <c r="J343" s="37">
        <v>166</v>
      </c>
      <c r="K343" s="37">
        <v>163</v>
      </c>
      <c r="L343" s="37">
        <v>136</v>
      </c>
      <c r="M343" s="37">
        <v>175</v>
      </c>
      <c r="N343" s="37">
        <v>137</v>
      </c>
      <c r="O343" s="37">
        <v>114</v>
      </c>
      <c r="P343" s="37">
        <v>151</v>
      </c>
      <c r="Q343" s="37">
        <v>159</v>
      </c>
      <c r="R343" s="37">
        <v>148</v>
      </c>
      <c r="S343" s="37">
        <v>180</v>
      </c>
      <c r="T343" s="37">
        <v>181</v>
      </c>
      <c r="U343" s="37">
        <v>150</v>
      </c>
      <c r="V343" s="37">
        <v>116</v>
      </c>
      <c r="W343" s="37">
        <v>172</v>
      </c>
      <c r="X343" s="37">
        <v>180</v>
      </c>
      <c r="Y343" s="37">
        <v>190</v>
      </c>
      <c r="Z343" s="37">
        <v>189</v>
      </c>
      <c r="AA343" s="37">
        <v>190</v>
      </c>
      <c r="AB343" s="153">
        <v>166</v>
      </c>
      <c r="AC343" s="153">
        <v>114</v>
      </c>
      <c r="AD343" s="153">
        <v>163</v>
      </c>
      <c r="AE343" s="153">
        <v>157</v>
      </c>
      <c r="AF343" s="153">
        <v>179</v>
      </c>
      <c r="AG343" s="153">
        <v>169</v>
      </c>
      <c r="AH343" s="153">
        <v>194</v>
      </c>
      <c r="AI343" s="153">
        <v>152</v>
      </c>
      <c r="AJ343" s="153">
        <v>139</v>
      </c>
      <c r="AK343" s="153">
        <v>200</v>
      </c>
      <c r="AL343" s="153">
        <v>194</v>
      </c>
      <c r="AM343" s="153">
        <v>215</v>
      </c>
      <c r="AN343" s="153">
        <v>165</v>
      </c>
      <c r="AO343" s="153">
        <v>207</v>
      </c>
      <c r="AP343" s="153">
        <v>178</v>
      </c>
      <c r="AQ343" s="153">
        <v>147</v>
      </c>
      <c r="AR343" s="153">
        <v>208</v>
      </c>
      <c r="AS343" s="153">
        <v>191</v>
      </c>
      <c r="AT343" s="153">
        <v>196</v>
      </c>
      <c r="AU343" s="153">
        <v>209</v>
      </c>
      <c r="AV343" s="153">
        <v>188</v>
      </c>
      <c r="AW343" s="153">
        <v>159</v>
      </c>
      <c r="AX343" s="153">
        <v>159</v>
      </c>
      <c r="AY343" s="153">
        <v>184</v>
      </c>
      <c r="AZ343" s="153">
        <v>209</v>
      </c>
      <c r="BA343" s="153">
        <v>239</v>
      </c>
      <c r="BB343" s="153">
        <v>224</v>
      </c>
      <c r="BC343" s="153">
        <v>209</v>
      </c>
      <c r="BD343" s="153">
        <v>218</v>
      </c>
      <c r="BE343" s="153">
        <v>186</v>
      </c>
      <c r="BF343" s="153">
        <v>238</v>
      </c>
      <c r="BG343" s="153">
        <v>242</v>
      </c>
      <c r="BH343" s="153">
        <v>211</v>
      </c>
      <c r="BI343" s="153">
        <v>227</v>
      </c>
      <c r="BJ343" s="153">
        <v>208</v>
      </c>
      <c r="BK343" s="153">
        <v>197</v>
      </c>
      <c r="BL343" s="153">
        <v>165</v>
      </c>
      <c r="BM343" s="153">
        <v>196</v>
      </c>
      <c r="BN343" s="153">
        <v>196</v>
      </c>
      <c r="BO343" s="153">
        <v>248</v>
      </c>
      <c r="BP343" s="153">
        <v>245</v>
      </c>
      <c r="BQ343" s="153">
        <v>228</v>
      </c>
      <c r="BR343" s="153">
        <v>196</v>
      </c>
      <c r="BS343" s="153">
        <v>166</v>
      </c>
      <c r="BT343" s="153">
        <v>213</v>
      </c>
      <c r="BU343" s="153">
        <v>243</v>
      </c>
      <c r="BV343" s="153">
        <v>205</v>
      </c>
      <c r="BW343" s="153">
        <v>214</v>
      </c>
      <c r="BX343" s="153">
        <v>214</v>
      </c>
      <c r="BY343" s="153">
        <v>178</v>
      </c>
      <c r="BZ343" s="153">
        <v>183</v>
      </c>
      <c r="CA343" s="153">
        <v>193</v>
      </c>
      <c r="CB343" s="153">
        <v>219</v>
      </c>
      <c r="CC343" s="153">
        <v>230</v>
      </c>
      <c r="CD343" s="153">
        <v>215</v>
      </c>
      <c r="CE343" s="153">
        <v>211</v>
      </c>
      <c r="CF343" s="153">
        <v>179</v>
      </c>
      <c r="CG343" s="153">
        <v>178</v>
      </c>
      <c r="CH343" s="153">
        <v>215</v>
      </c>
      <c r="CI343" s="153">
        <v>218</v>
      </c>
      <c r="CJ343" s="153">
        <v>248</v>
      </c>
      <c r="CK343" s="153">
        <v>240</v>
      </c>
      <c r="CL343" s="153">
        <v>237</v>
      </c>
      <c r="CM343" s="153">
        <v>213</v>
      </c>
      <c r="CN343" s="153">
        <v>220</v>
      </c>
      <c r="CO343" s="153">
        <v>243</v>
      </c>
      <c r="CP343" s="154">
        <v>228</v>
      </c>
    </row>
    <row r="344" spans="2:94" x14ac:dyDescent="0.2">
      <c r="B344" s="25" t="str">
        <f t="shared" si="10"/>
      </c>
      <c r="C344" s="37" t="s">
        <v>1044</v>
      </c>
      <c r="D344" s="37" t="s">
        <v>3</v>
      </c>
      <c r="E344" s="37"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153">
        <v>0</v>
      </c>
      <c r="AC344" s="153">
        <v>0</v>
      </c>
      <c r="AD344" s="153">
        <v>0</v>
      </c>
      <c r="AE344" s="153">
        <v>0</v>
      </c>
      <c r="AF344" s="153">
        <v>0</v>
      </c>
      <c r="AG344" s="153">
        <v>0</v>
      </c>
      <c r="AH344" s="153">
        <v>0</v>
      </c>
      <c r="AI344" s="153">
        <v>0</v>
      </c>
      <c r="AJ344" s="153">
        <v>0</v>
      </c>
      <c r="AK344" s="153">
        <v>0</v>
      </c>
      <c r="AL344" s="153">
        <v>0</v>
      </c>
      <c r="AM344" s="153">
        <v>0</v>
      </c>
      <c r="AN344" s="153">
        <v>0</v>
      </c>
      <c r="AO344" s="153">
        <v>0</v>
      </c>
      <c r="AP344" s="153">
        <v>0</v>
      </c>
      <c r="AQ344" s="153">
        <v>0</v>
      </c>
      <c r="AR344" s="153">
        <v>5</v>
      </c>
      <c r="AS344" s="153">
        <v>10</v>
      </c>
      <c r="AT344" s="153">
        <v>18</v>
      </c>
      <c r="AU344" s="153">
        <v>18</v>
      </c>
      <c r="AV344" s="153">
        <v>17</v>
      </c>
      <c r="AW344" s="153">
        <v>18</v>
      </c>
      <c r="AX344" s="153">
        <v>18</v>
      </c>
      <c r="AY344" s="153">
        <v>18</v>
      </c>
      <c r="AZ344" s="153">
        <v>28</v>
      </c>
      <c r="BA344" s="153">
        <v>30</v>
      </c>
      <c r="BB344" s="153">
        <v>28</v>
      </c>
      <c r="BC344" s="153">
        <v>27</v>
      </c>
      <c r="BD344" s="153">
        <v>21</v>
      </c>
      <c r="BE344" s="153">
        <v>19</v>
      </c>
      <c r="BF344" s="153">
        <v>21</v>
      </c>
      <c r="BG344" s="153">
        <v>26</v>
      </c>
      <c r="BH344" s="153">
        <v>23</v>
      </c>
      <c r="BI344" s="153">
        <v>31</v>
      </c>
      <c r="BJ344" s="153">
        <v>35</v>
      </c>
      <c r="BK344" s="153">
        <v>35</v>
      </c>
      <c r="BL344" s="153">
        <v>25</v>
      </c>
      <c r="BM344" s="153">
        <v>40</v>
      </c>
      <c r="BN344" s="153">
        <v>29</v>
      </c>
      <c r="BO344" s="153">
        <v>37</v>
      </c>
      <c r="BP344" s="153">
        <v>26</v>
      </c>
      <c r="BQ344" s="153">
        <v>35</v>
      </c>
      <c r="BR344" s="153">
        <v>33</v>
      </c>
      <c r="BS344" s="153">
        <v>23</v>
      </c>
      <c r="BT344" s="153">
        <v>31</v>
      </c>
      <c r="BU344" s="153">
        <v>20</v>
      </c>
      <c r="BV344" s="153">
        <v>28</v>
      </c>
      <c r="BW344" s="153">
        <v>35</v>
      </c>
      <c r="BX344" s="153">
        <v>26</v>
      </c>
      <c r="BY344" s="153">
        <v>32</v>
      </c>
      <c r="BZ344" s="153">
        <v>23</v>
      </c>
      <c r="CA344" s="153">
        <v>30</v>
      </c>
      <c r="CB344" s="153">
        <v>30</v>
      </c>
      <c r="CC344" s="153">
        <v>31</v>
      </c>
      <c r="CD344" s="153">
        <v>30</v>
      </c>
      <c r="CE344" s="153">
        <v>31</v>
      </c>
      <c r="CF344" s="153">
        <v>31</v>
      </c>
      <c r="CG344" s="153">
        <v>21</v>
      </c>
      <c r="CH344" s="153">
        <v>52</v>
      </c>
      <c r="CI344" s="153">
        <v>46</v>
      </c>
      <c r="CJ344" s="153">
        <v>42</v>
      </c>
      <c r="CK344" s="153">
        <v>48</v>
      </c>
      <c r="CL344" s="153">
        <v>47</v>
      </c>
      <c r="CM344" s="153">
        <v>44</v>
      </c>
      <c r="CN344" s="153">
        <v>30</v>
      </c>
      <c r="CO344" s="153">
        <v>27</v>
      </c>
      <c r="CP344" s="154">
        <v>34</v>
      </c>
    </row>
    <row r="345" spans="2:94" x14ac:dyDescent="0.2">
      <c r="B345" s="25" t="str">
        <f t="shared" si="10"/>
      </c>
      <c r="C345" s="37" t="s">
        <v>1044</v>
      </c>
      <c r="D345" s="37" t="s">
        <v>4</v>
      </c>
      <c r="E345" s="37">
        <v>0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153">
        <v>0</v>
      </c>
      <c r="AC345" s="153">
        <v>0</v>
      </c>
      <c r="AD345" s="153">
        <v>0</v>
      </c>
      <c r="AE345" s="153">
        <v>0</v>
      </c>
      <c r="AF345" s="153">
        <v>0</v>
      </c>
      <c r="AG345" s="153">
        <v>0</v>
      </c>
      <c r="AH345" s="153">
        <v>0</v>
      </c>
      <c r="AI345" s="153">
        <v>0</v>
      </c>
      <c r="AJ345" s="153">
        <v>0</v>
      </c>
      <c r="AK345" s="153">
        <v>0</v>
      </c>
      <c r="AL345" s="153">
        <v>0</v>
      </c>
      <c r="AM345" s="153">
        <v>0</v>
      </c>
      <c r="AN345" s="153">
        <v>0</v>
      </c>
      <c r="AO345" s="153">
        <v>0</v>
      </c>
      <c r="AP345" s="153">
        <v>0</v>
      </c>
      <c r="AQ345" s="153">
        <v>0</v>
      </c>
      <c r="AR345" s="153">
        <v>2</v>
      </c>
      <c r="AS345" s="153">
        <v>7</v>
      </c>
      <c r="AT345" s="153">
        <v>8</v>
      </c>
      <c r="AU345" s="153">
        <v>5</v>
      </c>
      <c r="AV345" s="153">
        <v>9</v>
      </c>
      <c r="AW345" s="153">
        <v>7</v>
      </c>
      <c r="AX345" s="153">
        <v>11</v>
      </c>
      <c r="AY345" s="153">
        <v>7</v>
      </c>
      <c r="AZ345" s="153">
        <v>10</v>
      </c>
      <c r="BA345" s="153">
        <v>9</v>
      </c>
      <c r="BB345" s="153">
        <v>11</v>
      </c>
      <c r="BC345" s="153">
        <v>10</v>
      </c>
      <c r="BD345" s="153">
        <v>5</v>
      </c>
      <c r="BE345" s="153">
        <v>12</v>
      </c>
      <c r="BF345" s="153">
        <v>15</v>
      </c>
      <c r="BG345" s="153">
        <v>18</v>
      </c>
      <c r="BH345" s="153">
        <v>12</v>
      </c>
      <c r="BI345" s="153">
        <v>10</v>
      </c>
      <c r="BJ345" s="153">
        <v>9</v>
      </c>
      <c r="BK345" s="153">
        <v>16</v>
      </c>
      <c r="BL345" s="153">
        <v>14</v>
      </c>
      <c r="BM345" s="153">
        <v>14</v>
      </c>
      <c r="BN345" s="153">
        <v>14</v>
      </c>
      <c r="BO345" s="153">
        <v>19</v>
      </c>
      <c r="BP345" s="153">
        <v>22</v>
      </c>
      <c r="BQ345" s="153">
        <v>21</v>
      </c>
      <c r="BR345" s="153">
        <v>13</v>
      </c>
      <c r="BS345" s="153">
        <v>16</v>
      </c>
      <c r="BT345" s="153">
        <v>17</v>
      </c>
      <c r="BU345" s="153">
        <v>21</v>
      </c>
      <c r="BV345" s="153">
        <v>21</v>
      </c>
      <c r="BW345" s="153">
        <v>22</v>
      </c>
      <c r="BX345" s="153">
        <v>18</v>
      </c>
      <c r="BY345" s="153">
        <v>21</v>
      </c>
      <c r="BZ345" s="153">
        <v>15</v>
      </c>
      <c r="CA345" s="153">
        <v>17</v>
      </c>
      <c r="CB345" s="153">
        <v>23</v>
      </c>
      <c r="CC345" s="153">
        <v>24</v>
      </c>
      <c r="CD345" s="153">
        <v>22</v>
      </c>
      <c r="CE345" s="153">
        <v>15</v>
      </c>
      <c r="CF345" s="153">
        <v>12</v>
      </c>
      <c r="CG345" s="153">
        <v>14</v>
      </c>
      <c r="CH345" s="153">
        <v>16</v>
      </c>
      <c r="CI345" s="153">
        <v>17</v>
      </c>
      <c r="CJ345" s="153">
        <v>29</v>
      </c>
      <c r="CK345" s="153">
        <v>8</v>
      </c>
      <c r="CL345" s="153">
        <v>21</v>
      </c>
      <c r="CM345" s="153">
        <v>28</v>
      </c>
      <c r="CN345" s="153">
        <v>11</v>
      </c>
      <c r="CO345" s="153">
        <v>24</v>
      </c>
      <c r="CP345" s="154">
        <v>35</v>
      </c>
    </row>
    <row r="346" spans="2:94" x14ac:dyDescent="0.2">
      <c r="B346" s="25" t="str">
        <f t="shared" si="10"/>
      </c>
      <c r="C346" s="37" t="s">
        <v>1045</v>
      </c>
      <c r="D346" s="37" t="s">
        <v>3</v>
      </c>
      <c r="E346" s="37">
        <v>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153">
        <v>0</v>
      </c>
      <c r="AC346" s="153">
        <v>0</v>
      </c>
      <c r="AD346" s="153">
        <v>0</v>
      </c>
      <c r="AE346" s="153">
        <v>0</v>
      </c>
      <c r="AF346" s="153">
        <v>0</v>
      </c>
      <c r="AG346" s="153">
        <v>0</v>
      </c>
      <c r="AH346" s="153">
        <v>0</v>
      </c>
      <c r="AI346" s="153">
        <v>0</v>
      </c>
      <c r="AJ346" s="153">
        <v>0</v>
      </c>
      <c r="AK346" s="153">
        <v>0</v>
      </c>
      <c r="AL346" s="153">
        <v>0</v>
      </c>
      <c r="AM346" s="153">
        <v>0</v>
      </c>
      <c r="AN346" s="153">
        <v>0</v>
      </c>
      <c r="AO346" s="153">
        <v>0</v>
      </c>
      <c r="AP346" s="153">
        <v>0</v>
      </c>
      <c r="AQ346" s="153">
        <v>0</v>
      </c>
      <c r="AR346" s="153">
        <v>406</v>
      </c>
      <c r="AS346" s="153">
        <v>513</v>
      </c>
      <c r="AT346" s="153">
        <v>522</v>
      </c>
      <c r="AU346" s="153">
        <v>486</v>
      </c>
      <c r="AV346" s="153">
        <v>444</v>
      </c>
      <c r="AW346" s="153">
        <v>431</v>
      </c>
      <c r="AX346" s="153">
        <v>397</v>
      </c>
      <c r="AY346" s="153">
        <v>454</v>
      </c>
      <c r="AZ346" s="153">
        <v>502</v>
      </c>
      <c r="BA346" s="153">
        <v>506</v>
      </c>
      <c r="BB346" s="153">
        <v>510</v>
      </c>
      <c r="BC346" s="153">
        <v>468</v>
      </c>
      <c r="BD346" s="153">
        <v>501</v>
      </c>
      <c r="BE346" s="153">
        <v>401</v>
      </c>
      <c r="BF346" s="153">
        <v>537</v>
      </c>
      <c r="BG346" s="153">
        <v>561</v>
      </c>
      <c r="BH346" s="153">
        <v>525</v>
      </c>
      <c r="BI346" s="153">
        <v>549</v>
      </c>
      <c r="BJ346" s="153">
        <v>513</v>
      </c>
      <c r="BK346" s="153">
        <v>429</v>
      </c>
      <c r="BL346" s="153">
        <v>387</v>
      </c>
      <c r="BM346" s="153">
        <v>485</v>
      </c>
      <c r="BN346" s="153">
        <v>489</v>
      </c>
      <c r="BO346" s="153">
        <v>502</v>
      </c>
      <c r="BP346" s="153">
        <v>579</v>
      </c>
      <c r="BQ346" s="153">
        <v>493</v>
      </c>
      <c r="BR346" s="153">
        <v>436</v>
      </c>
      <c r="BS346" s="153">
        <v>375</v>
      </c>
      <c r="BT346" s="153">
        <v>504</v>
      </c>
      <c r="BU346" s="153">
        <v>529</v>
      </c>
      <c r="BV346" s="153">
        <v>535</v>
      </c>
      <c r="BW346" s="153">
        <v>505</v>
      </c>
      <c r="BX346" s="153">
        <v>500</v>
      </c>
      <c r="BY346" s="153">
        <v>442</v>
      </c>
      <c r="BZ346" s="153">
        <v>404</v>
      </c>
      <c r="CA346" s="153">
        <v>518</v>
      </c>
      <c r="CB346" s="153">
        <v>496</v>
      </c>
      <c r="CC346" s="153">
        <v>522</v>
      </c>
      <c r="CD346" s="153">
        <v>566</v>
      </c>
      <c r="CE346" s="153">
        <v>581</v>
      </c>
      <c r="CF346" s="153">
        <v>493</v>
      </c>
      <c r="CG346" s="153">
        <v>458</v>
      </c>
      <c r="CH346" s="153">
        <v>523</v>
      </c>
      <c r="CI346" s="153">
        <v>531</v>
      </c>
      <c r="CJ346" s="153">
        <v>567</v>
      </c>
      <c r="CK346" s="153">
        <v>554</v>
      </c>
      <c r="CL346" s="153">
        <v>517</v>
      </c>
      <c r="CM346" s="153">
        <v>478</v>
      </c>
      <c r="CN346" s="153">
        <v>452</v>
      </c>
      <c r="CO346" s="153">
        <v>524</v>
      </c>
      <c r="CP346" s="154">
        <v>493</v>
      </c>
    </row>
    <row r="347" spans="2:94" x14ac:dyDescent="0.2">
      <c r="B347" s="25" t="str">
        <f t="shared" si="10"/>
      </c>
      <c r="C347" s="37" t="s">
        <v>1045</v>
      </c>
      <c r="D347" s="37" t="s">
        <v>4</v>
      </c>
      <c r="E347" s="37"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37">
        <v>0</v>
      </c>
      <c r="U347" s="37">
        <v>0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153">
        <v>0</v>
      </c>
      <c r="AC347" s="153">
        <v>0</v>
      </c>
      <c r="AD347" s="153">
        <v>0</v>
      </c>
      <c r="AE347" s="153">
        <v>0</v>
      </c>
      <c r="AF347" s="153">
        <v>0</v>
      </c>
      <c r="AG347" s="153">
        <v>0</v>
      </c>
      <c r="AH347" s="153">
        <v>0</v>
      </c>
      <c r="AI347" s="153">
        <v>0</v>
      </c>
      <c r="AJ347" s="153">
        <v>0</v>
      </c>
      <c r="AK347" s="153">
        <v>0</v>
      </c>
      <c r="AL347" s="153">
        <v>0</v>
      </c>
      <c r="AM347" s="153">
        <v>1</v>
      </c>
      <c r="AN347" s="153">
        <v>0</v>
      </c>
      <c r="AO347" s="153">
        <v>0</v>
      </c>
      <c r="AP347" s="153">
        <v>0</v>
      </c>
      <c r="AQ347" s="153">
        <v>0</v>
      </c>
      <c r="AR347" s="153">
        <v>134</v>
      </c>
      <c r="AS347" s="153">
        <v>156</v>
      </c>
      <c r="AT347" s="153">
        <v>160</v>
      </c>
      <c r="AU347" s="153">
        <v>170</v>
      </c>
      <c r="AV347" s="153">
        <v>143</v>
      </c>
      <c r="AW347" s="153">
        <v>136</v>
      </c>
      <c r="AX347" s="153">
        <v>133</v>
      </c>
      <c r="AY347" s="153">
        <v>144</v>
      </c>
      <c r="AZ347" s="153">
        <v>174</v>
      </c>
      <c r="BA347" s="153">
        <v>206</v>
      </c>
      <c r="BB347" s="153">
        <v>180</v>
      </c>
      <c r="BC347" s="153">
        <v>178</v>
      </c>
      <c r="BD347" s="153">
        <v>174</v>
      </c>
      <c r="BE347" s="153">
        <v>139</v>
      </c>
      <c r="BF347" s="153">
        <v>196</v>
      </c>
      <c r="BG347" s="153">
        <v>197</v>
      </c>
      <c r="BH347" s="153">
        <v>163</v>
      </c>
      <c r="BI347" s="153">
        <v>189</v>
      </c>
      <c r="BJ347" s="153">
        <v>171</v>
      </c>
      <c r="BK347" s="153">
        <v>156</v>
      </c>
      <c r="BL347" s="153">
        <v>130</v>
      </c>
      <c r="BM347" s="153">
        <v>170</v>
      </c>
      <c r="BN347" s="153">
        <v>154</v>
      </c>
      <c r="BO347" s="153">
        <v>195</v>
      </c>
      <c r="BP347" s="153">
        <v>196</v>
      </c>
      <c r="BQ347" s="153">
        <v>164</v>
      </c>
      <c r="BR347" s="153">
        <v>143</v>
      </c>
      <c r="BS347" s="153">
        <v>117</v>
      </c>
      <c r="BT347" s="153">
        <v>157</v>
      </c>
      <c r="BU347" s="153">
        <v>190</v>
      </c>
      <c r="BV347" s="153">
        <v>151</v>
      </c>
      <c r="BW347" s="153">
        <v>160</v>
      </c>
      <c r="BX347" s="153">
        <v>175</v>
      </c>
      <c r="BY347" s="153">
        <v>127</v>
      </c>
      <c r="BZ347" s="153">
        <v>146</v>
      </c>
      <c r="CA347" s="153">
        <v>154</v>
      </c>
      <c r="CB347" s="153">
        <v>175</v>
      </c>
      <c r="CC347" s="153">
        <v>193</v>
      </c>
      <c r="CD347" s="153">
        <v>173</v>
      </c>
      <c r="CE347" s="153">
        <v>167</v>
      </c>
      <c r="CF347" s="153">
        <v>138</v>
      </c>
      <c r="CG347" s="153">
        <v>137</v>
      </c>
      <c r="CH347" s="153">
        <v>174</v>
      </c>
      <c r="CI347" s="153">
        <v>179</v>
      </c>
      <c r="CJ347" s="153">
        <v>191</v>
      </c>
      <c r="CK347" s="153">
        <v>191</v>
      </c>
      <c r="CL347" s="153">
        <v>182</v>
      </c>
      <c r="CM347" s="153">
        <v>146</v>
      </c>
      <c r="CN347" s="153">
        <v>168</v>
      </c>
      <c r="CO347" s="153">
        <v>189</v>
      </c>
      <c r="CP347" s="154">
        <v>165</v>
      </c>
    </row>
    <row r="348" spans="2:94" x14ac:dyDescent="0.2">
      <c r="B348" s="25" t="str">
        <f t="shared" si="10"/>
      </c>
      <c r="C348" s="37" t="s">
        <v>146</v>
      </c>
      <c r="D348" s="37" t="s">
        <v>3</v>
      </c>
      <c r="E348" s="37">
        <v>0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0</v>
      </c>
      <c r="R348" s="37">
        <v>0</v>
      </c>
      <c r="S348" s="37">
        <v>0</v>
      </c>
      <c r="T348" s="37">
        <v>0</v>
      </c>
      <c r="U348" s="37">
        <v>0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155">
        <v>0</v>
      </c>
      <c r="AC348" s="155">
        <v>0</v>
      </c>
      <c r="AD348" s="155">
        <v>0</v>
      </c>
      <c r="AE348" s="155">
        <v>0</v>
      </c>
      <c r="AF348" s="155">
        <v>0</v>
      </c>
      <c r="AG348" s="155">
        <v>0</v>
      </c>
      <c r="AH348" s="155">
        <v>0</v>
      </c>
      <c r="AI348" s="155">
        <v>0</v>
      </c>
      <c r="AJ348" s="155">
        <v>0</v>
      </c>
      <c r="AK348" s="155">
        <v>0</v>
      </c>
      <c r="AL348" s="155">
        <v>0</v>
      </c>
      <c r="AM348" s="155">
        <v>0</v>
      </c>
      <c r="AN348" s="155">
        <v>0</v>
      </c>
      <c r="AO348" s="155">
        <v>0</v>
      </c>
      <c r="AP348" s="155">
        <v>0</v>
      </c>
      <c r="AQ348" s="155">
        <v>0</v>
      </c>
      <c r="AR348" s="155">
        <v>38</v>
      </c>
      <c r="AS348" s="155">
        <v>49</v>
      </c>
      <c r="AT348" s="155">
        <v>47</v>
      </c>
      <c r="AU348" s="155">
        <v>28</v>
      </c>
      <c r="AV348" s="155">
        <v>29</v>
      </c>
      <c r="AW348" s="155">
        <v>35</v>
      </c>
      <c r="AX348" s="155">
        <v>25</v>
      </c>
      <c r="AY348" s="155">
        <v>48</v>
      </c>
      <c r="AZ348" s="155">
        <v>27</v>
      </c>
      <c r="BA348" s="155">
        <v>33</v>
      </c>
      <c r="BB348" s="155">
        <v>47</v>
      </c>
      <c r="BC348" s="155">
        <v>35</v>
      </c>
      <c r="BD348" s="155">
        <v>41</v>
      </c>
      <c r="BE348" s="155">
        <v>21</v>
      </c>
      <c r="BF348" s="155">
        <v>34</v>
      </c>
      <c r="BG348" s="155">
        <v>30</v>
      </c>
      <c r="BH348" s="155">
        <v>37</v>
      </c>
      <c r="BI348" s="155">
        <v>34</v>
      </c>
      <c r="BJ348" s="155">
        <v>38</v>
      </c>
      <c r="BK348" s="155">
        <v>38</v>
      </c>
      <c r="BL348" s="155">
        <v>32</v>
      </c>
      <c r="BM348" s="155">
        <v>32</v>
      </c>
      <c r="BN348" s="155">
        <v>41</v>
      </c>
      <c r="BO348" s="155">
        <v>33</v>
      </c>
      <c r="BP348" s="155">
        <v>44</v>
      </c>
      <c r="BQ348" s="155">
        <v>34</v>
      </c>
      <c r="BR348" s="155">
        <v>34</v>
      </c>
      <c r="BS348" s="155">
        <v>22</v>
      </c>
      <c r="BT348" s="155">
        <v>27</v>
      </c>
      <c r="BU348" s="155">
        <v>33</v>
      </c>
      <c r="BV348" s="155">
        <v>32</v>
      </c>
      <c r="BW348" s="155">
        <v>32</v>
      </c>
      <c r="BX348" s="155">
        <v>34</v>
      </c>
      <c r="BY348" s="155">
        <v>41</v>
      </c>
      <c r="BZ348" s="155">
        <v>21</v>
      </c>
      <c r="CA348" s="155">
        <v>44</v>
      </c>
      <c r="CB348" s="155">
        <v>36</v>
      </c>
      <c r="CC348" s="155">
        <v>34</v>
      </c>
      <c r="CD348" s="155">
        <v>47</v>
      </c>
      <c r="CE348" s="155">
        <v>42</v>
      </c>
      <c r="CF348" s="155">
        <v>31</v>
      </c>
      <c r="CG348" s="155">
        <v>32</v>
      </c>
      <c r="CH348" s="155">
        <v>39</v>
      </c>
      <c r="CI348" s="155">
        <v>42</v>
      </c>
      <c r="CJ348" s="155">
        <v>46</v>
      </c>
      <c r="CK348" s="155">
        <v>26</v>
      </c>
      <c r="CL348" s="155">
        <v>29</v>
      </c>
      <c r="CM348" s="155">
        <v>28</v>
      </c>
      <c r="CN348" s="155">
        <v>29</v>
      </c>
      <c r="CO348" s="155">
        <v>36</v>
      </c>
      <c r="CP348" s="156">
        <v>26</v>
      </c>
    </row>
    <row r="349" spans="2:94" x14ac:dyDescent="0.2">
      <c r="B349" s="25" t="str">
        <f t="shared" si="10"/>
      </c>
      <c r="C349" s="37" t="s">
        <v>146</v>
      </c>
      <c r="D349" s="37" t="s">
        <v>4</v>
      </c>
      <c r="E349" s="37">
        <v>0</v>
      </c>
      <c r="F349" s="37">
        <v>0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155">
        <v>0</v>
      </c>
      <c r="AC349" s="155">
        <v>0</v>
      </c>
      <c r="AD349" s="155">
        <v>0</v>
      </c>
      <c r="AE349" s="155">
        <v>0</v>
      </c>
      <c r="AF349" s="155">
        <v>0</v>
      </c>
      <c r="AG349" s="155">
        <v>0</v>
      </c>
      <c r="AH349" s="155">
        <v>0</v>
      </c>
      <c r="AI349" s="155">
        <v>0</v>
      </c>
      <c r="AJ349" s="155">
        <v>0</v>
      </c>
      <c r="AK349" s="155">
        <v>0</v>
      </c>
      <c r="AL349" s="155">
        <v>0</v>
      </c>
      <c r="AM349" s="155">
        <v>0</v>
      </c>
      <c r="AN349" s="155">
        <v>0</v>
      </c>
      <c r="AO349" s="155">
        <v>0</v>
      </c>
      <c r="AP349" s="155">
        <v>0</v>
      </c>
      <c r="AQ349" s="155">
        <v>0</v>
      </c>
      <c r="AR349" s="155">
        <v>15</v>
      </c>
      <c r="AS349" s="155">
        <v>21</v>
      </c>
      <c r="AT349" s="155">
        <v>19</v>
      </c>
      <c r="AU349" s="155">
        <v>9</v>
      </c>
      <c r="AV349" s="155">
        <v>14</v>
      </c>
      <c r="AW349" s="155">
        <v>6</v>
      </c>
      <c r="AX349" s="155">
        <v>15</v>
      </c>
      <c r="AY349" s="155">
        <v>20</v>
      </c>
      <c r="AZ349" s="155">
        <v>15</v>
      </c>
      <c r="BA349" s="155">
        <v>22</v>
      </c>
      <c r="BB349" s="155">
        <v>15</v>
      </c>
      <c r="BC349" s="155">
        <v>12</v>
      </c>
      <c r="BD349" s="155">
        <v>14</v>
      </c>
      <c r="BE349" s="155">
        <v>12</v>
      </c>
      <c r="BF349" s="155">
        <v>28</v>
      </c>
      <c r="BG349" s="155">
        <v>24</v>
      </c>
      <c r="BH349" s="155">
        <v>15</v>
      </c>
      <c r="BI349" s="155">
        <v>21</v>
      </c>
      <c r="BJ349" s="155">
        <v>13</v>
      </c>
      <c r="BK349" s="155">
        <v>15</v>
      </c>
      <c r="BL349" s="155">
        <v>9</v>
      </c>
      <c r="BM349" s="155">
        <v>15</v>
      </c>
      <c r="BN349" s="155">
        <v>19</v>
      </c>
      <c r="BO349" s="155">
        <v>17</v>
      </c>
      <c r="BP349" s="155">
        <v>17</v>
      </c>
      <c r="BQ349" s="155">
        <v>16</v>
      </c>
      <c r="BR349" s="155">
        <v>12</v>
      </c>
      <c r="BS349" s="155">
        <v>7</v>
      </c>
      <c r="BT349" s="155">
        <v>10</v>
      </c>
      <c r="BU349" s="155">
        <v>12</v>
      </c>
      <c r="BV349" s="155">
        <v>20</v>
      </c>
      <c r="BW349" s="155">
        <v>10</v>
      </c>
      <c r="BX349" s="155">
        <v>15</v>
      </c>
      <c r="BY349" s="155">
        <v>14</v>
      </c>
      <c r="BZ349" s="155">
        <v>15</v>
      </c>
      <c r="CA349" s="155">
        <v>21</v>
      </c>
      <c r="CB349" s="155">
        <v>18</v>
      </c>
      <c r="CC349" s="155">
        <v>21</v>
      </c>
      <c r="CD349" s="155">
        <v>21</v>
      </c>
      <c r="CE349" s="155">
        <v>15</v>
      </c>
      <c r="CF349" s="155">
        <v>11</v>
      </c>
      <c r="CG349" s="155">
        <v>15</v>
      </c>
      <c r="CH349" s="155">
        <v>17</v>
      </c>
      <c r="CI349" s="155">
        <v>18</v>
      </c>
      <c r="CJ349" s="155">
        <v>24</v>
      </c>
      <c r="CK349" s="155">
        <v>16</v>
      </c>
      <c r="CL349" s="155">
        <v>12</v>
      </c>
      <c r="CM349" s="155">
        <v>15</v>
      </c>
      <c r="CN349" s="155">
        <v>19</v>
      </c>
      <c r="CO349" s="155">
        <v>18</v>
      </c>
      <c r="CP349" s="156">
        <v>17</v>
      </c>
    </row>
    <row r="350" spans="2:94" x14ac:dyDescent="0.2">
      <c r="B350" s="25" t="str">
        <f t="shared" si="10"/>
      </c>
      <c r="C350" s="37" t="s">
        <v>147</v>
      </c>
      <c r="D350" s="37" t="s">
        <v>3</v>
      </c>
      <c r="E350" s="37">
        <v>15</v>
      </c>
      <c r="F350" s="37">
        <v>17</v>
      </c>
      <c r="G350" s="37">
        <v>10</v>
      </c>
      <c r="H350" s="37">
        <v>13</v>
      </c>
      <c r="I350" s="37">
        <v>13</v>
      </c>
      <c r="J350" s="37">
        <v>20</v>
      </c>
      <c r="K350" s="37">
        <v>13</v>
      </c>
      <c r="L350" s="37">
        <v>13</v>
      </c>
      <c r="M350" s="37">
        <v>11</v>
      </c>
      <c r="N350" s="37">
        <v>8</v>
      </c>
      <c r="O350" s="37">
        <v>16</v>
      </c>
      <c r="P350" s="37">
        <v>13</v>
      </c>
      <c r="Q350" s="37">
        <v>9</v>
      </c>
      <c r="R350" s="37">
        <v>16</v>
      </c>
      <c r="S350" s="37">
        <v>9</v>
      </c>
      <c r="T350" s="37">
        <v>11</v>
      </c>
      <c r="U350" s="37">
        <v>16</v>
      </c>
      <c r="V350" s="37">
        <v>14</v>
      </c>
      <c r="W350" s="37">
        <v>12</v>
      </c>
      <c r="X350" s="37">
        <v>18</v>
      </c>
      <c r="Y350" s="37">
        <v>11</v>
      </c>
      <c r="Z350" s="37">
        <v>14</v>
      </c>
      <c r="AA350" s="37">
        <v>16</v>
      </c>
      <c r="AB350" s="155">
        <v>12</v>
      </c>
      <c r="AC350" s="155">
        <v>7</v>
      </c>
      <c r="AD350" s="155">
        <v>10</v>
      </c>
      <c r="AE350" s="155">
        <v>9</v>
      </c>
      <c r="AF350" s="155">
        <v>19</v>
      </c>
      <c r="AG350" s="155">
        <v>14</v>
      </c>
      <c r="AH350" s="155">
        <v>16</v>
      </c>
      <c r="AI350" s="155">
        <v>14</v>
      </c>
      <c r="AJ350" s="155">
        <v>14</v>
      </c>
      <c r="AK350" s="155">
        <v>9</v>
      </c>
      <c r="AL350" s="155">
        <v>19</v>
      </c>
      <c r="AM350" s="155">
        <v>13</v>
      </c>
      <c r="AN350" s="155">
        <v>10</v>
      </c>
      <c r="AO350" s="155">
        <v>15</v>
      </c>
      <c r="AP350" s="155">
        <v>13</v>
      </c>
      <c r="AQ350" s="155">
        <v>3</v>
      </c>
      <c r="AR350" s="155">
        <v>13</v>
      </c>
      <c r="AS350" s="155">
        <v>11</v>
      </c>
      <c r="AT350" s="155">
        <v>23</v>
      </c>
      <c r="AU350" s="155">
        <v>14</v>
      </c>
      <c r="AV350" s="155">
        <v>11</v>
      </c>
      <c r="AW350" s="155">
        <v>10</v>
      </c>
      <c r="AX350" s="155">
        <v>7</v>
      </c>
      <c r="AY350" s="155">
        <v>9</v>
      </c>
      <c r="AZ350" s="155">
        <v>15</v>
      </c>
      <c r="BA350" s="155">
        <v>16</v>
      </c>
      <c r="BB350" s="155">
        <v>19</v>
      </c>
      <c r="BC350" s="155">
        <v>18</v>
      </c>
      <c r="BD350" s="155">
        <v>29</v>
      </c>
      <c r="BE350" s="155">
        <v>22</v>
      </c>
      <c r="BF350" s="155">
        <v>18</v>
      </c>
      <c r="BG350" s="155">
        <v>27</v>
      </c>
      <c r="BH350" s="155">
        <v>19</v>
      </c>
      <c r="BI350" s="155">
        <v>17</v>
      </c>
      <c r="BJ350" s="155">
        <v>16</v>
      </c>
      <c r="BK350" s="155">
        <v>10</v>
      </c>
      <c r="BL350" s="155">
        <v>11</v>
      </c>
      <c r="BM350" s="155">
        <v>14</v>
      </c>
      <c r="BN350" s="155">
        <v>11</v>
      </c>
      <c r="BO350" s="155">
        <v>15</v>
      </c>
      <c r="BP350" s="155">
        <v>18</v>
      </c>
      <c r="BQ350" s="155">
        <v>8</v>
      </c>
      <c r="BR350" s="155">
        <v>10</v>
      </c>
      <c r="BS350" s="155">
        <v>8</v>
      </c>
      <c r="BT350" s="155">
        <v>26</v>
      </c>
      <c r="BU350" s="155">
        <v>11</v>
      </c>
      <c r="BV350" s="155">
        <v>8</v>
      </c>
      <c r="BW350" s="155">
        <v>18</v>
      </c>
      <c r="BX350" s="155">
        <v>17</v>
      </c>
      <c r="BY350" s="155">
        <v>10</v>
      </c>
      <c r="BZ350" s="155">
        <v>17</v>
      </c>
      <c r="CA350" s="155">
        <v>14</v>
      </c>
      <c r="CB350" s="155">
        <v>10</v>
      </c>
      <c r="CC350" s="155">
        <v>21</v>
      </c>
      <c r="CD350" s="155">
        <v>13</v>
      </c>
      <c r="CE350" s="155">
        <v>15</v>
      </c>
      <c r="CF350" s="155">
        <v>18</v>
      </c>
      <c r="CG350" s="155">
        <v>16</v>
      </c>
      <c r="CH350" s="155">
        <v>20</v>
      </c>
      <c r="CI350" s="155">
        <v>15</v>
      </c>
      <c r="CJ350" s="155">
        <v>11</v>
      </c>
      <c r="CK350" s="155">
        <v>18</v>
      </c>
      <c r="CL350" s="155">
        <v>15</v>
      </c>
      <c r="CM350" s="155">
        <v>13</v>
      </c>
      <c r="CN350" s="155">
        <v>8</v>
      </c>
      <c r="CO350" s="155">
        <v>20</v>
      </c>
      <c r="CP350" s="156">
        <v>8</v>
      </c>
    </row>
    <row r="351" spans="2:94" x14ac:dyDescent="0.2">
      <c r="B351" s="25" t="str">
        <f t="shared" si="10"/>
      </c>
      <c r="C351" s="37" t="s">
        <v>147</v>
      </c>
      <c r="D351" s="37" t="s">
        <v>4</v>
      </c>
      <c r="E351" s="37">
        <v>4</v>
      </c>
      <c r="F351" s="37">
        <v>7</v>
      </c>
      <c r="G351" s="37">
        <v>5</v>
      </c>
      <c r="H351" s="37">
        <v>4</v>
      </c>
      <c r="I351" s="37">
        <v>2</v>
      </c>
      <c r="J351" s="37">
        <v>4</v>
      </c>
      <c r="K351" s="37">
        <v>4</v>
      </c>
      <c r="L351" s="37">
        <v>5</v>
      </c>
      <c r="M351" s="37">
        <v>6</v>
      </c>
      <c r="N351" s="37">
        <v>3</v>
      </c>
      <c r="O351" s="37">
        <v>0</v>
      </c>
      <c r="P351" s="37">
        <v>0</v>
      </c>
      <c r="Q351" s="37">
        <v>2</v>
      </c>
      <c r="R351" s="37">
        <v>8</v>
      </c>
      <c r="S351" s="37">
        <v>8</v>
      </c>
      <c r="T351" s="37">
        <v>3</v>
      </c>
      <c r="U351" s="37">
        <v>7</v>
      </c>
      <c r="V351" s="37">
        <v>0</v>
      </c>
      <c r="W351" s="37">
        <v>1</v>
      </c>
      <c r="X351" s="37">
        <v>2</v>
      </c>
      <c r="Y351" s="37">
        <v>5</v>
      </c>
      <c r="Z351" s="37">
        <v>4</v>
      </c>
      <c r="AA351" s="37">
        <v>7</v>
      </c>
      <c r="AB351" s="155">
        <v>5</v>
      </c>
      <c r="AC351" s="155">
        <v>1</v>
      </c>
      <c r="AD351" s="155">
        <v>5</v>
      </c>
      <c r="AE351" s="155">
        <v>2</v>
      </c>
      <c r="AF351" s="155">
        <v>8</v>
      </c>
      <c r="AG351" s="155">
        <v>6</v>
      </c>
      <c r="AH351" s="155">
        <v>4</v>
      </c>
      <c r="AI351" s="155">
        <v>4</v>
      </c>
      <c r="AJ351" s="155">
        <v>0</v>
      </c>
      <c r="AK351" s="155">
        <v>4</v>
      </c>
      <c r="AL351" s="155">
        <v>5</v>
      </c>
      <c r="AM351" s="155">
        <v>9</v>
      </c>
      <c r="AN351" s="155">
        <v>4</v>
      </c>
      <c r="AO351" s="155">
        <v>8</v>
      </c>
      <c r="AP351" s="155">
        <v>3</v>
      </c>
      <c r="AQ351" s="155">
        <v>2</v>
      </c>
      <c r="AR351" s="155">
        <v>5</v>
      </c>
      <c r="AS351" s="155">
        <v>8</v>
      </c>
      <c r="AT351" s="155">
        <v>10</v>
      </c>
      <c r="AU351" s="155">
        <v>6</v>
      </c>
      <c r="AV351" s="155">
        <v>3</v>
      </c>
      <c r="AW351" s="155">
        <v>12</v>
      </c>
      <c r="AX351" s="155">
        <v>7</v>
      </c>
      <c r="AY351" s="155">
        <v>4</v>
      </c>
      <c r="AZ351" s="155">
        <v>7</v>
      </c>
      <c r="BA351" s="155">
        <v>14</v>
      </c>
      <c r="BB351" s="155">
        <v>9</v>
      </c>
      <c r="BC351" s="155">
        <v>6</v>
      </c>
      <c r="BD351" s="155">
        <v>15</v>
      </c>
      <c r="BE351" s="155">
        <v>7</v>
      </c>
      <c r="BF351" s="155">
        <v>17</v>
      </c>
      <c r="BG351" s="155">
        <v>5</v>
      </c>
      <c r="BH351" s="155">
        <v>7</v>
      </c>
      <c r="BI351" s="155">
        <v>12</v>
      </c>
      <c r="BJ351" s="155">
        <v>7</v>
      </c>
      <c r="BK351" s="155">
        <v>4</v>
      </c>
      <c r="BL351" s="155">
        <v>1</v>
      </c>
      <c r="BM351" s="155">
        <v>7</v>
      </c>
      <c r="BN351" s="155">
        <v>12</v>
      </c>
      <c r="BO351" s="155">
        <v>8</v>
      </c>
      <c r="BP351" s="155">
        <v>5</v>
      </c>
      <c r="BQ351" s="155">
        <v>6</v>
      </c>
      <c r="BR351" s="155">
        <v>5</v>
      </c>
      <c r="BS351" s="155">
        <v>9</v>
      </c>
      <c r="BT351" s="155">
        <v>6</v>
      </c>
      <c r="BU351" s="155">
        <v>5</v>
      </c>
      <c r="BV351" s="155">
        <v>2</v>
      </c>
      <c r="BW351" s="155">
        <v>4</v>
      </c>
      <c r="BX351" s="155">
        <v>3</v>
      </c>
      <c r="BY351" s="155">
        <v>7</v>
      </c>
      <c r="BZ351" s="155">
        <v>3</v>
      </c>
      <c r="CA351" s="155">
        <v>6</v>
      </c>
      <c r="CB351" s="155">
        <v>4</v>
      </c>
      <c r="CC351" s="155">
        <v>12</v>
      </c>
      <c r="CD351" s="155">
        <v>2</v>
      </c>
      <c r="CE351" s="155">
        <v>6</v>
      </c>
      <c r="CF351" s="155">
        <v>8</v>
      </c>
      <c r="CG351" s="155">
        <v>6</v>
      </c>
      <c r="CH351" s="155">
        <v>5</v>
      </c>
      <c r="CI351" s="155">
        <v>4</v>
      </c>
      <c r="CJ351" s="155">
        <v>6</v>
      </c>
      <c r="CK351" s="155">
        <v>4</v>
      </c>
      <c r="CL351" s="155">
        <v>13</v>
      </c>
      <c r="CM351" s="155">
        <v>9</v>
      </c>
      <c r="CN351" s="155">
        <v>5</v>
      </c>
      <c r="CO351" s="155">
        <v>5</v>
      </c>
      <c r="CP351" s="156">
        <v>2</v>
      </c>
    </row>
    <row r="352" spans="2:94" x14ac:dyDescent="0.2">
      <c r="B352" s="25" t="str">
        <f t="shared" si="10"/>
      </c>
      <c r="C352" s="37" t="s">
        <v>148</v>
      </c>
      <c r="D352" s="37" t="s">
        <v>3</v>
      </c>
      <c r="E352" s="37">
        <v>4</v>
      </c>
      <c r="F352" s="37">
        <v>3</v>
      </c>
      <c r="G352" s="37">
        <v>1</v>
      </c>
      <c r="H352" s="37">
        <v>4</v>
      </c>
      <c r="I352" s="37">
        <v>6</v>
      </c>
      <c r="J352" s="37">
        <v>3</v>
      </c>
      <c r="K352" s="37">
        <v>5</v>
      </c>
      <c r="L352" s="37">
        <v>3</v>
      </c>
      <c r="M352" s="37">
        <v>2</v>
      </c>
      <c r="N352" s="37">
        <v>4</v>
      </c>
      <c r="O352" s="37">
        <v>2</v>
      </c>
      <c r="P352" s="37">
        <v>4</v>
      </c>
      <c r="Q352" s="37">
        <v>2</v>
      </c>
      <c r="R352" s="37">
        <v>2</v>
      </c>
      <c r="S352" s="37">
        <v>2</v>
      </c>
      <c r="T352" s="37">
        <v>1</v>
      </c>
      <c r="U352" s="37">
        <v>2</v>
      </c>
      <c r="V352" s="37">
        <v>4</v>
      </c>
      <c r="W352" s="37">
        <v>4</v>
      </c>
      <c r="X352" s="37">
        <v>6</v>
      </c>
      <c r="Y352" s="37">
        <v>3</v>
      </c>
      <c r="Z352" s="37">
        <v>2</v>
      </c>
      <c r="AA352" s="37">
        <v>7</v>
      </c>
      <c r="AB352" s="155">
        <v>2</v>
      </c>
      <c r="AC352" s="155">
        <v>1</v>
      </c>
      <c r="AD352" s="155">
        <v>3</v>
      </c>
      <c r="AE352" s="155">
        <v>2</v>
      </c>
      <c r="AF352" s="155">
        <v>2</v>
      </c>
      <c r="AG352" s="155">
        <v>1</v>
      </c>
      <c r="AH352" s="155">
        <v>4</v>
      </c>
      <c r="AI352" s="155">
        <v>3</v>
      </c>
      <c r="AJ352" s="155">
        <v>2</v>
      </c>
      <c r="AK352" s="155">
        <v>3</v>
      </c>
      <c r="AL352" s="155">
        <v>2</v>
      </c>
      <c r="AM352" s="155">
        <v>2</v>
      </c>
      <c r="AN352" s="155">
        <v>0</v>
      </c>
      <c r="AO352" s="155">
        <v>3</v>
      </c>
      <c r="AP352" s="155">
        <v>5</v>
      </c>
      <c r="AQ352" s="155">
        <v>3</v>
      </c>
      <c r="AR352" s="155">
        <v>1</v>
      </c>
      <c r="AS352" s="155">
        <v>6</v>
      </c>
      <c r="AT352" s="155">
        <v>3</v>
      </c>
      <c r="AU352" s="155">
        <v>4</v>
      </c>
      <c r="AV352" s="155">
        <v>9</v>
      </c>
      <c r="AW352" s="155">
        <v>3</v>
      </c>
      <c r="AX352" s="155">
        <v>1</v>
      </c>
      <c r="AY352" s="155">
        <v>2</v>
      </c>
      <c r="AZ352" s="155">
        <v>2</v>
      </c>
      <c r="BA352" s="155">
        <v>6</v>
      </c>
      <c r="BB352" s="155">
        <v>3</v>
      </c>
      <c r="BC352" s="155">
        <v>1</v>
      </c>
      <c r="BD352" s="155">
        <v>1</v>
      </c>
      <c r="BE352" s="155">
        <v>5</v>
      </c>
      <c r="BF352" s="155">
        <v>6</v>
      </c>
      <c r="BG352" s="155">
        <v>5</v>
      </c>
      <c r="BH352" s="155">
        <v>2</v>
      </c>
      <c r="BI352" s="155">
        <v>5</v>
      </c>
      <c r="BJ352" s="155">
        <v>5</v>
      </c>
      <c r="BK352" s="155">
        <v>4</v>
      </c>
      <c r="BL352" s="155">
        <v>1</v>
      </c>
      <c r="BM352" s="155">
        <v>2</v>
      </c>
      <c r="BN352" s="155">
        <v>3</v>
      </c>
      <c r="BO352" s="155">
        <v>1</v>
      </c>
      <c r="BP352" s="155">
        <v>4</v>
      </c>
      <c r="BQ352" s="155">
        <v>4</v>
      </c>
      <c r="BR352" s="155">
        <v>4</v>
      </c>
      <c r="BS352" s="155">
        <v>4</v>
      </c>
      <c r="BT352" s="155">
        <v>6</v>
      </c>
      <c r="BU352" s="155">
        <v>4</v>
      </c>
      <c r="BV352" s="155">
        <v>1</v>
      </c>
      <c r="BW352" s="155">
        <v>1</v>
      </c>
      <c r="BX352" s="155">
        <v>2</v>
      </c>
      <c r="BY352" s="155">
        <v>3</v>
      </c>
      <c r="BZ352" s="155">
        <v>3</v>
      </c>
      <c r="CA352" s="155">
        <v>2</v>
      </c>
      <c r="CB352" s="155">
        <v>2</v>
      </c>
      <c r="CC352" s="155">
        <v>2</v>
      </c>
      <c r="CD352" s="155">
        <v>1</v>
      </c>
      <c r="CE352" s="155">
        <v>6</v>
      </c>
      <c r="CF352" s="155">
        <v>4</v>
      </c>
      <c r="CG352" s="155">
        <v>1</v>
      </c>
      <c r="CH352" s="155">
        <v>2</v>
      </c>
      <c r="CI352" s="155">
        <v>3</v>
      </c>
      <c r="CJ352" s="155">
        <v>6</v>
      </c>
      <c r="CK352" s="155">
        <v>8</v>
      </c>
      <c r="CL352" s="155">
        <v>4</v>
      </c>
      <c r="CM352" s="155">
        <v>1</v>
      </c>
      <c r="CN352" s="155">
        <v>3</v>
      </c>
      <c r="CO352" s="155">
        <v>3</v>
      </c>
      <c r="CP352" s="156">
        <v>3</v>
      </c>
    </row>
    <row r="353" spans="2:94" x14ac:dyDescent="0.2">
      <c r="B353" s="25" t="str">
        <f t="shared" si="10"/>
      </c>
      <c r="C353" s="37" t="s">
        <v>148</v>
      </c>
      <c r="D353" s="37" t="s">
        <v>4</v>
      </c>
      <c r="E353" s="37">
        <v>1</v>
      </c>
      <c r="F353" s="37">
        <v>1</v>
      </c>
      <c r="G353" s="37">
        <v>1</v>
      </c>
      <c r="H353" s="37">
        <v>1</v>
      </c>
      <c r="I353" s="37">
        <v>2</v>
      </c>
      <c r="J353" s="37">
        <v>1</v>
      </c>
      <c r="K353" s="37">
        <v>0</v>
      </c>
      <c r="L353" s="37">
        <v>0</v>
      </c>
      <c r="M353" s="37">
        <v>0</v>
      </c>
      <c r="N353" s="37">
        <v>1</v>
      </c>
      <c r="O353" s="37">
        <v>2</v>
      </c>
      <c r="P353" s="37">
        <v>1</v>
      </c>
      <c r="Q353" s="37">
        <v>0</v>
      </c>
      <c r="R353" s="37">
        <v>1</v>
      </c>
      <c r="S353" s="37">
        <v>0</v>
      </c>
      <c r="T353" s="37">
        <v>1</v>
      </c>
      <c r="U353" s="37">
        <v>1</v>
      </c>
      <c r="V353" s="37">
        <v>1</v>
      </c>
      <c r="W353" s="37">
        <v>1</v>
      </c>
      <c r="X353" s="37">
        <v>1</v>
      </c>
      <c r="Y353" s="37">
        <v>3</v>
      </c>
      <c r="Z353" s="37">
        <v>1</v>
      </c>
      <c r="AA353" s="37">
        <v>1</v>
      </c>
      <c r="AB353" s="155">
        <v>0</v>
      </c>
      <c r="AC353" s="155">
        <v>1</v>
      </c>
      <c r="AD353" s="155">
        <v>0</v>
      </c>
      <c r="AE353" s="155">
        <v>0</v>
      </c>
      <c r="AF353" s="155">
        <v>1</v>
      </c>
      <c r="AG353" s="155">
        <v>1</v>
      </c>
      <c r="AH353" s="155">
        <v>3</v>
      </c>
      <c r="AI353" s="155">
        <v>1</v>
      </c>
      <c r="AJ353" s="155">
        <v>0</v>
      </c>
      <c r="AK353" s="155">
        <v>2</v>
      </c>
      <c r="AL353" s="155">
        <v>2</v>
      </c>
      <c r="AM353" s="155">
        <v>1</v>
      </c>
      <c r="AN353" s="155">
        <v>0</v>
      </c>
      <c r="AO353" s="155">
        <v>0</v>
      </c>
      <c r="AP353" s="155">
        <v>3</v>
      </c>
      <c r="AQ353" s="155">
        <v>1</v>
      </c>
      <c r="AR353" s="155">
        <v>1</v>
      </c>
      <c r="AS353" s="155">
        <v>1</v>
      </c>
      <c r="AT353" s="155">
        <v>1</v>
      </c>
      <c r="AU353" s="155">
        <v>1</v>
      </c>
      <c r="AV353" s="155">
        <v>0</v>
      </c>
      <c r="AW353" s="155">
        <v>0</v>
      </c>
      <c r="AX353" s="155">
        <v>1</v>
      </c>
      <c r="AY353" s="155">
        <v>0</v>
      </c>
      <c r="AZ353" s="155">
        <v>2</v>
      </c>
      <c r="BA353" s="155">
        <v>2</v>
      </c>
      <c r="BB353" s="155">
        <v>1</v>
      </c>
      <c r="BC353" s="155">
        <v>0</v>
      </c>
      <c r="BD353" s="155">
        <v>0</v>
      </c>
      <c r="BE353" s="155">
        <v>2</v>
      </c>
      <c r="BF353" s="155">
        <v>2</v>
      </c>
      <c r="BG353" s="155">
        <v>4</v>
      </c>
      <c r="BH353" s="155">
        <v>2</v>
      </c>
      <c r="BI353" s="155">
        <v>0</v>
      </c>
      <c r="BJ353" s="155">
        <v>0</v>
      </c>
      <c r="BK353" s="155">
        <v>2</v>
      </c>
      <c r="BL353" s="155">
        <v>3</v>
      </c>
      <c r="BM353" s="155">
        <v>4</v>
      </c>
      <c r="BN353" s="155">
        <v>0</v>
      </c>
      <c r="BO353" s="155">
        <v>4</v>
      </c>
      <c r="BP353" s="155">
        <v>3</v>
      </c>
      <c r="BQ353" s="155">
        <v>1</v>
      </c>
      <c r="BR353" s="155">
        <v>0</v>
      </c>
      <c r="BS353" s="155">
        <v>2</v>
      </c>
      <c r="BT353" s="155">
        <v>1</v>
      </c>
      <c r="BU353" s="155">
        <v>2</v>
      </c>
      <c r="BV353" s="155">
        <v>1</v>
      </c>
      <c r="BW353" s="155">
        <v>0</v>
      </c>
      <c r="BX353" s="155">
        <v>1</v>
      </c>
      <c r="BY353" s="155">
        <v>0</v>
      </c>
      <c r="BZ353" s="155">
        <v>1</v>
      </c>
      <c r="CA353" s="155">
        <v>2</v>
      </c>
      <c r="CB353" s="155">
        <v>2</v>
      </c>
      <c r="CC353" s="155">
        <v>1</v>
      </c>
      <c r="CD353" s="155">
        <v>1</v>
      </c>
      <c r="CE353" s="155">
        <v>4</v>
      </c>
      <c r="CF353" s="155">
        <v>1</v>
      </c>
      <c r="CG353" s="155">
        <v>0</v>
      </c>
      <c r="CH353" s="155">
        <v>0</v>
      </c>
      <c r="CI353" s="155">
        <v>0</v>
      </c>
      <c r="CJ353" s="155">
        <v>1</v>
      </c>
      <c r="CK353" s="155">
        <v>2</v>
      </c>
      <c r="CL353" s="155">
        <v>0</v>
      </c>
      <c r="CM353" s="155">
        <v>0</v>
      </c>
      <c r="CN353" s="155">
        <v>1</v>
      </c>
      <c r="CO353" s="155">
        <v>1</v>
      </c>
      <c r="CP353" s="156">
        <v>0</v>
      </c>
    </row>
    <row r="354" spans="2:94" x14ac:dyDescent="0.2">
      <c r="B354" s="25" t="str">
        <f t="shared" si="10"/>
      </c>
      <c r="C354" s="25" t="s">
        <v>149</v>
      </c>
      <c r="D354" s="25" t="s">
        <v>3</v>
      </c>
      <c r="E354" s="25">
        <v>99</v>
      </c>
      <c r="F354" s="25">
        <v>99</v>
      </c>
      <c r="G354" s="25">
        <v>68</v>
      </c>
      <c r="H354" s="25">
        <v>67</v>
      </c>
      <c r="I354" s="25">
        <v>84</v>
      </c>
      <c r="J354" s="25">
        <v>78</v>
      </c>
      <c r="K354" s="25">
        <v>76</v>
      </c>
      <c r="L354" s="25">
        <v>62</v>
      </c>
      <c r="M354" s="25">
        <v>68</v>
      </c>
      <c r="N354" s="25">
        <v>52</v>
      </c>
      <c r="O354" s="25">
        <v>74</v>
      </c>
      <c r="P354" s="25">
        <v>69</v>
      </c>
      <c r="Q354" s="25">
        <v>59</v>
      </c>
      <c r="R354" s="25">
        <v>74</v>
      </c>
      <c r="S354" s="25">
        <v>67</v>
      </c>
      <c r="T354" s="25">
        <v>78</v>
      </c>
      <c r="U354" s="25">
        <v>62</v>
      </c>
      <c r="V354" s="25">
        <v>51</v>
      </c>
      <c r="W354" s="25">
        <v>75</v>
      </c>
      <c r="X354" s="25">
        <v>78</v>
      </c>
      <c r="Y354" s="25">
        <v>70</v>
      </c>
      <c r="Z354" s="25">
        <v>87</v>
      </c>
      <c r="AA354" s="25">
        <v>99</v>
      </c>
      <c r="AB354" s="154">
        <v>68</v>
      </c>
      <c r="AC354" s="154">
        <v>49</v>
      </c>
      <c r="AD354" s="154">
        <v>75</v>
      </c>
      <c r="AE354" s="154">
        <v>80</v>
      </c>
      <c r="AF354" s="154">
        <v>77</v>
      </c>
      <c r="AG354" s="154">
        <v>86</v>
      </c>
      <c r="AH354" s="154">
        <v>94</v>
      </c>
      <c r="AI354" s="154">
        <v>44</v>
      </c>
      <c r="AJ354" s="154">
        <v>67</v>
      </c>
      <c r="AK354" s="154">
        <v>83</v>
      </c>
      <c r="AL354" s="154">
        <v>71</v>
      </c>
      <c r="AM354" s="154">
        <v>84</v>
      </c>
      <c r="AN354" s="154">
        <v>47</v>
      </c>
      <c r="AO354" s="154">
        <v>83</v>
      </c>
      <c r="AP354" s="154">
        <v>65</v>
      </c>
      <c r="AQ354" s="154">
        <v>61</v>
      </c>
      <c r="AR354" s="154">
        <v>76</v>
      </c>
      <c r="AS354" s="154">
        <v>89</v>
      </c>
      <c r="AT354" s="154">
        <v>81</v>
      </c>
      <c r="AU354" s="154">
        <v>71</v>
      </c>
      <c r="AV354" s="154">
        <v>83</v>
      </c>
      <c r="AW354" s="154">
        <v>64</v>
      </c>
      <c r="AX354" s="154">
        <v>56</v>
      </c>
      <c r="AY354" s="154">
        <v>69</v>
      </c>
      <c r="AZ354" s="154">
        <v>72</v>
      </c>
      <c r="BA354" s="154">
        <v>91</v>
      </c>
      <c r="BB354" s="154">
        <v>82</v>
      </c>
      <c r="BC354" s="154">
        <v>57</v>
      </c>
      <c r="BD354" s="154">
        <v>76</v>
      </c>
      <c r="BE354" s="154">
        <v>63</v>
      </c>
      <c r="BF354" s="154">
        <v>84</v>
      </c>
      <c r="BG354" s="154">
        <v>82</v>
      </c>
      <c r="BH354" s="154">
        <v>72</v>
      </c>
      <c r="BI354" s="154">
        <v>80</v>
      </c>
      <c r="BJ354" s="154">
        <v>71</v>
      </c>
      <c r="BK354" s="154">
        <v>75</v>
      </c>
      <c r="BL354" s="154">
        <v>63</v>
      </c>
      <c r="BM354" s="154">
        <v>83</v>
      </c>
      <c r="BN354" s="154">
        <v>77</v>
      </c>
      <c r="BO354" s="154">
        <v>80</v>
      </c>
      <c r="BP354" s="154">
        <v>79</v>
      </c>
      <c r="BQ354" s="154">
        <v>87</v>
      </c>
      <c r="BR354" s="154">
        <v>73</v>
      </c>
      <c r="BS354" s="154">
        <v>51</v>
      </c>
      <c r="BT354" s="154">
        <v>83</v>
      </c>
      <c r="BU354" s="154">
        <v>91</v>
      </c>
      <c r="BV354" s="154">
        <v>85</v>
      </c>
      <c r="BW354" s="154">
        <v>83</v>
      </c>
      <c r="BX354" s="154">
        <v>62</v>
      </c>
      <c r="BY354" s="154">
        <v>69</v>
      </c>
      <c r="BZ354" s="154">
        <v>65</v>
      </c>
      <c r="CA354" s="154">
        <v>71</v>
      </c>
      <c r="CB354" s="154">
        <v>83</v>
      </c>
      <c r="CC354" s="154">
        <v>91</v>
      </c>
      <c r="CD354" s="154">
        <v>83</v>
      </c>
      <c r="CE354" s="154">
        <v>79</v>
      </c>
      <c r="CF354" s="154">
        <v>66</v>
      </c>
      <c r="CG354" s="154">
        <v>68</v>
      </c>
      <c r="CH354" s="154">
        <v>84</v>
      </c>
      <c r="CI354" s="154">
        <v>99</v>
      </c>
      <c r="CJ354" s="154">
        <v>76</v>
      </c>
      <c r="CK354" s="154">
        <v>69</v>
      </c>
      <c r="CL354" s="154">
        <v>84</v>
      </c>
      <c r="CM354" s="154">
        <v>68</v>
      </c>
      <c r="CN354" s="154">
        <v>74</v>
      </c>
      <c r="CO354" s="154">
        <v>86</v>
      </c>
      <c r="CP354" s="154">
        <v>59</v>
      </c>
    </row>
    <row r="355" spans="2:94" x14ac:dyDescent="0.2">
      <c r="B355" s="25" t="str">
        <f t="shared" si="10"/>
      </c>
      <c r="C355" s="25" t="s">
        <v>149</v>
      </c>
      <c r="D355" s="25" t="s">
        <v>4</v>
      </c>
      <c r="E355" s="25">
        <v>25</v>
      </c>
      <c r="F355" s="25">
        <v>28</v>
      </c>
      <c r="G355" s="25">
        <v>23</v>
      </c>
      <c r="H355" s="25">
        <v>11</v>
      </c>
      <c r="I355" s="25">
        <v>18</v>
      </c>
      <c r="J355" s="25">
        <v>24</v>
      </c>
      <c r="K355" s="25">
        <v>25</v>
      </c>
      <c r="L355" s="25">
        <v>17</v>
      </c>
      <c r="M355" s="25">
        <v>19</v>
      </c>
      <c r="N355" s="25">
        <v>23</v>
      </c>
      <c r="O355" s="25">
        <v>20</v>
      </c>
      <c r="P355" s="25">
        <v>19</v>
      </c>
      <c r="Q355" s="25">
        <v>26</v>
      </c>
      <c r="R355" s="25">
        <v>26</v>
      </c>
      <c r="S355" s="25">
        <v>25</v>
      </c>
      <c r="T355" s="25">
        <v>24</v>
      </c>
      <c r="U355" s="25">
        <v>20</v>
      </c>
      <c r="V355" s="25">
        <v>16</v>
      </c>
      <c r="W355" s="25">
        <v>21</v>
      </c>
      <c r="X355" s="25">
        <v>18</v>
      </c>
      <c r="Y355" s="25">
        <v>27</v>
      </c>
      <c r="Z355" s="25">
        <v>22</v>
      </c>
      <c r="AA355" s="25">
        <v>18</v>
      </c>
      <c r="AB355" s="154">
        <v>18</v>
      </c>
      <c r="AC355" s="154">
        <v>14</v>
      </c>
      <c r="AD355" s="154">
        <v>23</v>
      </c>
      <c r="AE355" s="154">
        <v>20</v>
      </c>
      <c r="AF355" s="154">
        <v>24</v>
      </c>
      <c r="AG355" s="154">
        <v>16</v>
      </c>
      <c r="AH355" s="154">
        <v>25</v>
      </c>
      <c r="AI355" s="154">
        <v>18</v>
      </c>
      <c r="AJ355" s="154">
        <v>12</v>
      </c>
      <c r="AK355" s="154">
        <v>21</v>
      </c>
      <c r="AL355" s="154">
        <v>31</v>
      </c>
      <c r="AM355" s="154">
        <v>30</v>
      </c>
      <c r="AN355" s="154">
        <v>16</v>
      </c>
      <c r="AO355" s="154">
        <v>30</v>
      </c>
      <c r="AP355" s="154">
        <v>26</v>
      </c>
      <c r="AQ355" s="154">
        <v>15</v>
      </c>
      <c r="AR355" s="154">
        <v>29</v>
      </c>
      <c r="AS355" s="154">
        <v>35</v>
      </c>
      <c r="AT355" s="154">
        <v>19</v>
      </c>
      <c r="AU355" s="154">
        <v>21</v>
      </c>
      <c r="AV355" s="154">
        <v>30</v>
      </c>
      <c r="AW355" s="154">
        <v>20</v>
      </c>
      <c r="AX355" s="154">
        <v>22</v>
      </c>
      <c r="AY355" s="154">
        <v>15</v>
      </c>
      <c r="AZ355" s="154">
        <v>25</v>
      </c>
      <c r="BA355" s="154">
        <v>46</v>
      </c>
      <c r="BB355" s="154">
        <v>33</v>
      </c>
      <c r="BC355" s="154">
        <v>29</v>
      </c>
      <c r="BD355" s="154">
        <v>18</v>
      </c>
      <c r="BE355" s="154">
        <v>29</v>
      </c>
      <c r="BF355" s="154">
        <v>40</v>
      </c>
      <c r="BG355" s="154">
        <v>28</v>
      </c>
      <c r="BH355" s="154">
        <v>30</v>
      </c>
      <c r="BI355" s="154">
        <v>26</v>
      </c>
      <c r="BJ355" s="154">
        <v>31</v>
      </c>
      <c r="BK355" s="154">
        <v>22</v>
      </c>
      <c r="BL355" s="154">
        <v>19</v>
      </c>
      <c r="BM355" s="154">
        <v>30</v>
      </c>
      <c r="BN355" s="154">
        <v>19</v>
      </c>
      <c r="BO355" s="154">
        <v>40</v>
      </c>
      <c r="BP355" s="154">
        <v>35</v>
      </c>
      <c r="BQ355" s="154">
        <v>24</v>
      </c>
      <c r="BR355" s="154">
        <v>20</v>
      </c>
      <c r="BS355" s="154">
        <v>15</v>
      </c>
      <c r="BT355" s="154">
        <v>32</v>
      </c>
      <c r="BU355" s="154">
        <v>32</v>
      </c>
      <c r="BV355" s="154">
        <v>25</v>
      </c>
      <c r="BW355" s="154">
        <v>18</v>
      </c>
      <c r="BX355" s="154">
        <v>21</v>
      </c>
      <c r="BY355" s="154">
        <v>23</v>
      </c>
      <c r="BZ355" s="154">
        <v>29</v>
      </c>
      <c r="CA355" s="154">
        <v>24</v>
      </c>
      <c r="CB355" s="154">
        <v>37</v>
      </c>
      <c r="CC355" s="154">
        <v>34</v>
      </c>
      <c r="CD355" s="154">
        <v>21</v>
      </c>
      <c r="CE355" s="154">
        <v>17</v>
      </c>
      <c r="CF355" s="154">
        <v>21</v>
      </c>
      <c r="CG355" s="154">
        <v>18</v>
      </c>
      <c r="CH355" s="154">
        <v>22</v>
      </c>
      <c r="CI355" s="154">
        <v>28</v>
      </c>
      <c r="CJ355" s="154">
        <v>25</v>
      </c>
      <c r="CK355" s="154">
        <v>22</v>
      </c>
      <c r="CL355" s="154">
        <v>28</v>
      </c>
      <c r="CM355" s="154">
        <v>26</v>
      </c>
      <c r="CN355" s="154">
        <v>22</v>
      </c>
      <c r="CO355" s="154">
        <v>27</v>
      </c>
      <c r="CP355" s="154">
        <v>25</v>
      </c>
    </row>
    <row r="356" spans="2:94" x14ac:dyDescent="0.2">
      <c r="B356" s="25" t="str">
        <f t="shared" si="10"/>
      </c>
      <c r="C356" s="25" t="s">
        <v>150</v>
      </c>
      <c r="D356" s="25" t="s">
        <v>3</v>
      </c>
      <c r="E356" s="25">
        <v>12</v>
      </c>
      <c r="F356" s="25">
        <v>19</v>
      </c>
      <c r="G356" s="25">
        <v>11</v>
      </c>
      <c r="H356" s="25">
        <v>14</v>
      </c>
      <c r="I356" s="25">
        <v>12</v>
      </c>
      <c r="J356" s="25">
        <v>15</v>
      </c>
      <c r="K356" s="25">
        <v>15</v>
      </c>
      <c r="L356" s="25">
        <v>9</v>
      </c>
      <c r="M356" s="25">
        <v>6</v>
      </c>
      <c r="N356" s="25">
        <v>13</v>
      </c>
      <c r="O356" s="25">
        <v>9</v>
      </c>
      <c r="P356" s="25">
        <v>12</v>
      </c>
      <c r="Q356" s="25">
        <v>7</v>
      </c>
      <c r="R356" s="25">
        <v>10</v>
      </c>
      <c r="S356" s="25">
        <v>12</v>
      </c>
      <c r="T356" s="25">
        <v>11</v>
      </c>
      <c r="U356" s="25">
        <v>6</v>
      </c>
      <c r="V356" s="25">
        <v>11</v>
      </c>
      <c r="W356" s="25">
        <v>15</v>
      </c>
      <c r="X356" s="25">
        <v>16</v>
      </c>
      <c r="Y356" s="25">
        <v>13</v>
      </c>
      <c r="Z356" s="25">
        <v>13</v>
      </c>
      <c r="AA356" s="25">
        <v>15</v>
      </c>
      <c r="AB356" s="25">
        <v>4</v>
      </c>
      <c r="AC356" s="25">
        <v>4</v>
      </c>
      <c r="AD356" s="25">
        <v>8</v>
      </c>
      <c r="AE356" s="25">
        <v>14</v>
      </c>
      <c r="AF356" s="25">
        <v>11</v>
      </c>
      <c r="AG356" s="25">
        <v>4</v>
      </c>
      <c r="AH356" s="25">
        <v>12</v>
      </c>
      <c r="AI356" s="25">
        <v>5</v>
      </c>
      <c r="AJ356" s="25">
        <v>7</v>
      </c>
      <c r="AK356" s="25">
        <v>18</v>
      </c>
      <c r="AL356" s="25">
        <v>10</v>
      </c>
      <c r="AM356" s="25">
        <v>12</v>
      </c>
      <c r="AN356" s="25">
        <v>10</v>
      </c>
      <c r="AO356" s="25">
        <v>19</v>
      </c>
      <c r="AP356" s="25">
        <v>14</v>
      </c>
      <c r="AQ356" s="25">
        <v>10</v>
      </c>
      <c r="AR356" s="25">
        <v>8</v>
      </c>
      <c r="AS356" s="25">
        <v>16</v>
      </c>
      <c r="AT356" s="25">
        <v>10</v>
      </c>
      <c r="AU356" s="25">
        <v>13</v>
      </c>
      <c r="AV356" s="25">
        <v>18</v>
      </c>
      <c r="AW356" s="25">
        <v>15</v>
      </c>
      <c r="AX356" s="25">
        <v>9</v>
      </c>
      <c r="AY356" s="25">
        <v>12</v>
      </c>
      <c r="AZ356" s="25">
        <v>11</v>
      </c>
      <c r="BA356" s="25">
        <v>15</v>
      </c>
      <c r="BB356" s="25">
        <v>9</v>
      </c>
      <c r="BC356" s="25">
        <v>7</v>
      </c>
      <c r="BD356" s="25">
        <v>9</v>
      </c>
      <c r="BE356" s="25">
        <v>15</v>
      </c>
      <c r="BF356" s="25">
        <v>13</v>
      </c>
      <c r="BG356" s="25">
        <v>14</v>
      </c>
      <c r="BH356" s="25">
        <v>11</v>
      </c>
      <c r="BI356" s="25">
        <v>16</v>
      </c>
      <c r="BJ356" s="25">
        <v>12</v>
      </c>
      <c r="BK356" s="25">
        <v>13</v>
      </c>
      <c r="BL356" s="25">
        <v>9</v>
      </c>
      <c r="BM356" s="25">
        <v>9</v>
      </c>
      <c r="BN356" s="25">
        <v>13</v>
      </c>
      <c r="BO356" s="25">
        <v>8</v>
      </c>
      <c r="BP356" s="25">
        <v>11</v>
      </c>
      <c r="BQ356" s="25">
        <v>11</v>
      </c>
      <c r="BR356" s="25">
        <v>8</v>
      </c>
      <c r="BS356" s="25">
        <v>14</v>
      </c>
      <c r="BT356" s="25">
        <v>20</v>
      </c>
      <c r="BU356" s="25">
        <v>16</v>
      </c>
      <c r="BV356" s="25">
        <v>15</v>
      </c>
      <c r="BW356" s="25">
        <v>10</v>
      </c>
      <c r="BX356" s="25">
        <v>12</v>
      </c>
      <c r="BY356" s="25">
        <v>14</v>
      </c>
      <c r="BZ356" s="25">
        <v>11</v>
      </c>
      <c r="CA356" s="25">
        <v>16</v>
      </c>
      <c r="CB356" s="25">
        <v>8</v>
      </c>
      <c r="CC356" s="25">
        <v>5</v>
      </c>
      <c r="CD356" s="25">
        <v>19</v>
      </c>
      <c r="CE356" s="25">
        <v>20</v>
      </c>
      <c r="CF356" s="25">
        <v>9</v>
      </c>
      <c r="CG356" s="25">
        <v>8</v>
      </c>
      <c r="CH356" s="25">
        <v>10</v>
      </c>
      <c r="CI356" s="25">
        <v>15</v>
      </c>
      <c r="CJ356" s="25">
        <v>16</v>
      </c>
      <c r="CK356" s="25">
        <v>14</v>
      </c>
      <c r="CL356" s="25">
        <v>8</v>
      </c>
      <c r="CM356" s="25">
        <v>10</v>
      </c>
      <c r="CN356" s="25">
        <v>13</v>
      </c>
      <c r="CO356" s="25">
        <v>13</v>
      </c>
      <c r="CP356" s="25">
        <v>11</v>
      </c>
    </row>
    <row r="357" spans="2:94" x14ac:dyDescent="0.2">
      <c r="B357" s="25" t="str">
        <f t="shared" si="10"/>
      </c>
      <c r="C357" s="25" t="s">
        <v>150</v>
      </c>
      <c r="D357" s="25" t="s">
        <v>4</v>
      </c>
      <c r="E357" s="25">
        <v>4</v>
      </c>
      <c r="F357" s="25">
        <v>3</v>
      </c>
      <c r="G357" s="25">
        <v>2</v>
      </c>
      <c r="H357" s="25">
        <v>4</v>
      </c>
      <c r="I357" s="25">
        <v>5</v>
      </c>
      <c r="J357" s="25">
        <v>6</v>
      </c>
      <c r="K357" s="25">
        <v>5</v>
      </c>
      <c r="L357" s="25">
        <v>1</v>
      </c>
      <c r="M357" s="25">
        <v>2</v>
      </c>
      <c r="N357" s="25">
        <v>1</v>
      </c>
      <c r="O357" s="25">
        <v>7</v>
      </c>
      <c r="P357" s="25">
        <v>3</v>
      </c>
      <c r="Q357" s="25">
        <v>2</v>
      </c>
      <c r="R357" s="25">
        <v>6</v>
      </c>
      <c r="S357" s="25">
        <v>6</v>
      </c>
      <c r="T357" s="25">
        <v>2</v>
      </c>
      <c r="U357" s="25">
        <v>5</v>
      </c>
      <c r="V357" s="25">
        <v>2</v>
      </c>
      <c r="W357" s="25">
        <v>4</v>
      </c>
      <c r="X357" s="25">
        <v>2</v>
      </c>
      <c r="Y357" s="25">
        <v>6</v>
      </c>
      <c r="Z357" s="25">
        <v>5</v>
      </c>
      <c r="AA357" s="25">
        <v>2</v>
      </c>
      <c r="AB357" s="25">
        <v>1</v>
      </c>
      <c r="AC357" s="25">
        <v>3</v>
      </c>
      <c r="AD357" s="25">
        <v>2</v>
      </c>
      <c r="AE357" s="25">
        <v>4</v>
      </c>
      <c r="AF357" s="25">
        <v>3</v>
      </c>
      <c r="AG357" s="25">
        <v>3</v>
      </c>
      <c r="AH357" s="25">
        <v>8</v>
      </c>
      <c r="AI357" s="25">
        <v>1</v>
      </c>
      <c r="AJ357" s="25">
        <v>0</v>
      </c>
      <c r="AK357" s="25">
        <v>4</v>
      </c>
      <c r="AL357" s="25">
        <v>4</v>
      </c>
      <c r="AM357" s="25">
        <v>6</v>
      </c>
      <c r="AN357" s="25">
        <v>1</v>
      </c>
      <c r="AO357" s="25">
        <v>3</v>
      </c>
      <c r="AP357" s="25">
        <v>6</v>
      </c>
      <c r="AQ357" s="25">
        <v>2</v>
      </c>
      <c r="AR357" s="25">
        <v>4</v>
      </c>
      <c r="AS357" s="25">
        <v>4</v>
      </c>
      <c r="AT357" s="25">
        <v>4</v>
      </c>
      <c r="AU357" s="25">
        <v>1</v>
      </c>
      <c r="AV357" s="25">
        <v>3</v>
      </c>
      <c r="AW357" s="25">
        <v>6</v>
      </c>
      <c r="AX357" s="25">
        <v>3</v>
      </c>
      <c r="AY357" s="25">
        <v>3</v>
      </c>
      <c r="AZ357" s="25">
        <v>6</v>
      </c>
      <c r="BA357" s="25">
        <v>5</v>
      </c>
      <c r="BB357" s="25">
        <v>4</v>
      </c>
      <c r="BC357" s="25">
        <v>4</v>
      </c>
      <c r="BD357" s="25">
        <v>4</v>
      </c>
      <c r="BE357" s="25">
        <v>6</v>
      </c>
      <c r="BF357" s="25">
        <v>2</v>
      </c>
      <c r="BG357" s="25">
        <v>6</v>
      </c>
      <c r="BH357" s="25">
        <v>5</v>
      </c>
      <c r="BI357" s="25">
        <v>5</v>
      </c>
      <c r="BJ357" s="25">
        <v>3</v>
      </c>
      <c r="BK357" s="25">
        <v>3</v>
      </c>
      <c r="BL357" s="25">
        <v>6</v>
      </c>
      <c r="BM357" s="25">
        <v>7</v>
      </c>
      <c r="BN357" s="25">
        <v>3</v>
      </c>
      <c r="BO357" s="25">
        <v>9</v>
      </c>
      <c r="BP357" s="25">
        <v>8</v>
      </c>
      <c r="BQ357" s="25">
        <v>2</v>
      </c>
      <c r="BR357" s="25">
        <v>1</v>
      </c>
      <c r="BS357" s="25">
        <v>3</v>
      </c>
      <c r="BT357" s="25">
        <v>4</v>
      </c>
      <c r="BU357" s="25">
        <v>3</v>
      </c>
      <c r="BV357" s="25">
        <v>6</v>
      </c>
      <c r="BW357" s="25">
        <v>2</v>
      </c>
      <c r="BX357" s="25">
        <v>2</v>
      </c>
      <c r="BY357" s="25">
        <v>3</v>
      </c>
      <c r="BZ357" s="25">
        <v>2</v>
      </c>
      <c r="CA357" s="25">
        <v>3</v>
      </c>
      <c r="CB357" s="25">
        <v>8</v>
      </c>
      <c r="CC357" s="25">
        <v>4</v>
      </c>
      <c r="CD357" s="25">
        <v>6</v>
      </c>
      <c r="CE357" s="25">
        <v>6</v>
      </c>
      <c r="CF357" s="25">
        <v>3</v>
      </c>
      <c r="CG357" s="25">
        <v>1</v>
      </c>
      <c r="CH357" s="25">
        <v>2</v>
      </c>
      <c r="CI357" s="25">
        <v>1</v>
      </c>
      <c r="CJ357" s="25">
        <v>4</v>
      </c>
      <c r="CK357" s="25">
        <v>4</v>
      </c>
      <c r="CL357" s="25">
        <v>3</v>
      </c>
      <c r="CM357" s="25">
        <v>3</v>
      </c>
      <c r="CN357" s="25">
        <v>1</v>
      </c>
      <c r="CO357" s="25">
        <v>5</v>
      </c>
      <c r="CP357" s="25">
        <v>4</v>
      </c>
    </row>
    <row r="358" spans="2:94" x14ac:dyDescent="0.2">
      <c r="B358" s="25" t="str">
        <f t="shared" si="10"/>
      </c>
      <c r="C358" s="25" t="s">
        <v>151</v>
      </c>
      <c r="D358" s="25" t="s">
        <v>3</v>
      </c>
      <c r="E358" s="25">
        <v>7</v>
      </c>
      <c r="F358" s="25">
        <v>12</v>
      </c>
      <c r="G358" s="25">
        <v>7</v>
      </c>
      <c r="H358" s="25">
        <v>7</v>
      </c>
      <c r="I358" s="25">
        <v>11</v>
      </c>
      <c r="J358" s="25">
        <v>8</v>
      </c>
      <c r="K358" s="25">
        <v>6</v>
      </c>
      <c r="L358" s="25">
        <v>8</v>
      </c>
      <c r="M358" s="25">
        <v>6</v>
      </c>
      <c r="N358" s="25">
        <v>3</v>
      </c>
      <c r="O358" s="25">
        <v>8</v>
      </c>
      <c r="P358" s="25">
        <v>8</v>
      </c>
      <c r="Q358" s="25">
        <v>1</v>
      </c>
      <c r="R358" s="25">
        <v>6</v>
      </c>
      <c r="S358" s="25">
        <v>6</v>
      </c>
      <c r="T358" s="25">
        <v>6</v>
      </c>
      <c r="U358" s="25">
        <v>7</v>
      </c>
      <c r="V358" s="25">
        <v>1</v>
      </c>
      <c r="W358" s="25">
        <v>10</v>
      </c>
      <c r="X358" s="25">
        <v>7</v>
      </c>
      <c r="Y358" s="25">
        <v>5</v>
      </c>
      <c r="Z358" s="25">
        <v>11</v>
      </c>
      <c r="AA358" s="25">
        <v>5</v>
      </c>
      <c r="AB358" s="25">
        <v>1</v>
      </c>
      <c r="AC358" s="25">
        <v>7</v>
      </c>
      <c r="AD358" s="25">
        <v>7</v>
      </c>
      <c r="AE358" s="25">
        <v>5</v>
      </c>
      <c r="AF358" s="25">
        <v>10</v>
      </c>
      <c r="AG358" s="25">
        <v>7</v>
      </c>
      <c r="AH358" s="25">
        <v>8</v>
      </c>
      <c r="AI358" s="25">
        <v>2</v>
      </c>
      <c r="AJ358" s="25">
        <v>2</v>
      </c>
      <c r="AK358" s="25">
        <v>6</v>
      </c>
      <c r="AL358" s="25">
        <v>1</v>
      </c>
      <c r="AM358" s="25">
        <v>7</v>
      </c>
      <c r="AN358" s="25">
        <v>0</v>
      </c>
      <c r="AO358" s="25">
        <v>8</v>
      </c>
      <c r="AP358" s="25">
        <v>8</v>
      </c>
      <c r="AQ358" s="25">
        <v>4</v>
      </c>
      <c r="AR358" s="25">
        <v>2</v>
      </c>
      <c r="AS358" s="25">
        <v>6</v>
      </c>
      <c r="AT358" s="25">
        <v>11</v>
      </c>
      <c r="AU358" s="25">
        <v>6</v>
      </c>
      <c r="AV358" s="25">
        <v>6</v>
      </c>
      <c r="AW358" s="25">
        <v>4</v>
      </c>
      <c r="AX358" s="25">
        <v>5</v>
      </c>
      <c r="AY358" s="25">
        <v>5</v>
      </c>
      <c r="AZ358" s="25">
        <v>9</v>
      </c>
      <c r="BA358" s="25">
        <v>7</v>
      </c>
      <c r="BB358" s="25">
        <v>4</v>
      </c>
      <c r="BC358" s="25">
        <v>2</v>
      </c>
      <c r="BD358" s="25">
        <v>10</v>
      </c>
      <c r="BE358" s="25">
        <v>3</v>
      </c>
      <c r="BF358" s="25">
        <v>6</v>
      </c>
      <c r="BG358" s="25">
        <v>4</v>
      </c>
      <c r="BH358" s="25">
        <v>6</v>
      </c>
      <c r="BI358" s="25">
        <v>7</v>
      </c>
      <c r="BJ358" s="25">
        <v>3</v>
      </c>
      <c r="BK358" s="25">
        <v>9</v>
      </c>
      <c r="BL358" s="25">
        <v>7</v>
      </c>
      <c r="BM358" s="25">
        <v>5</v>
      </c>
      <c r="BN358" s="25">
        <v>6</v>
      </c>
      <c r="BO358" s="25">
        <v>5</v>
      </c>
      <c r="BP358" s="25">
        <v>6</v>
      </c>
      <c r="BQ358" s="25">
        <v>8</v>
      </c>
      <c r="BR358" s="25">
        <v>5</v>
      </c>
      <c r="BS358" s="25">
        <v>6</v>
      </c>
      <c r="BT358" s="25">
        <v>7</v>
      </c>
      <c r="BU358" s="25">
        <v>6</v>
      </c>
      <c r="BV358" s="25">
        <v>6</v>
      </c>
      <c r="BW358" s="25">
        <v>10</v>
      </c>
      <c r="BX358" s="25">
        <v>5</v>
      </c>
      <c r="BY358" s="25">
        <v>2</v>
      </c>
      <c r="BZ358" s="25">
        <v>0</v>
      </c>
      <c r="CA358" s="25">
        <v>3</v>
      </c>
      <c r="CB358" s="25">
        <v>9</v>
      </c>
      <c r="CC358" s="25">
        <v>9</v>
      </c>
      <c r="CD358" s="25">
        <v>7</v>
      </c>
      <c r="CE358" s="25">
        <v>8</v>
      </c>
      <c r="CF358" s="25">
        <v>5</v>
      </c>
      <c r="CG358" s="25">
        <v>6</v>
      </c>
      <c r="CH358" s="25">
        <v>5</v>
      </c>
      <c r="CI358" s="25">
        <v>4</v>
      </c>
      <c r="CJ358" s="25">
        <v>7</v>
      </c>
      <c r="CK358" s="25">
        <v>8</v>
      </c>
      <c r="CL358" s="25">
        <v>7</v>
      </c>
      <c r="CM358" s="25">
        <v>7</v>
      </c>
      <c r="CN358" s="25">
        <v>5</v>
      </c>
      <c r="CO358" s="25">
        <v>9</v>
      </c>
      <c r="CP358" s="25">
        <v>6</v>
      </c>
    </row>
    <row r="359" spans="2:94" x14ac:dyDescent="0.2">
      <c r="B359" s="25" t="str">
        <f t="shared" si="10"/>
      </c>
      <c r="C359" s="25" t="s">
        <v>151</v>
      </c>
      <c r="D359" s="25" t="s">
        <v>4</v>
      </c>
      <c r="E359" s="25">
        <v>5</v>
      </c>
      <c r="F359" s="25">
        <v>1</v>
      </c>
      <c r="G359" s="25">
        <v>5</v>
      </c>
      <c r="H359" s="25">
        <v>0</v>
      </c>
      <c r="I359" s="25">
        <v>0</v>
      </c>
      <c r="J359" s="25">
        <v>2</v>
      </c>
      <c r="K359" s="25">
        <v>2</v>
      </c>
      <c r="L359" s="25">
        <v>3</v>
      </c>
      <c r="M359" s="25">
        <v>0</v>
      </c>
      <c r="N359" s="25">
        <v>1</v>
      </c>
      <c r="O359" s="25">
        <v>0</v>
      </c>
      <c r="P359" s="25">
        <v>3</v>
      </c>
      <c r="Q359" s="25">
        <v>1</v>
      </c>
      <c r="R359" s="25">
        <v>3</v>
      </c>
      <c r="S359" s="25">
        <v>4</v>
      </c>
      <c r="T359" s="25">
        <v>6</v>
      </c>
      <c r="U359" s="25">
        <v>4</v>
      </c>
      <c r="V359" s="25">
        <v>1</v>
      </c>
      <c r="W359" s="25">
        <v>1</v>
      </c>
      <c r="X359" s="25">
        <v>1</v>
      </c>
      <c r="Y359" s="25">
        <v>4</v>
      </c>
      <c r="Z359" s="25">
        <v>2</v>
      </c>
      <c r="AA359" s="25">
        <v>1</v>
      </c>
      <c r="AB359" s="25">
        <v>1</v>
      </c>
      <c r="AC359" s="25">
        <v>3</v>
      </c>
      <c r="AD359" s="25">
        <v>4</v>
      </c>
      <c r="AE359" s="25">
        <v>4</v>
      </c>
      <c r="AF359" s="25">
        <v>2</v>
      </c>
      <c r="AG359" s="25">
        <v>1</v>
      </c>
      <c r="AH359" s="25">
        <v>3</v>
      </c>
      <c r="AI359" s="25">
        <v>4</v>
      </c>
      <c r="AJ359" s="25">
        <v>1</v>
      </c>
      <c r="AK359" s="25">
        <v>2</v>
      </c>
      <c r="AL359" s="25">
        <v>4</v>
      </c>
      <c r="AM359" s="25">
        <v>3</v>
      </c>
      <c r="AN359" s="25">
        <v>3</v>
      </c>
      <c r="AO359" s="25">
        <v>5</v>
      </c>
      <c r="AP359" s="25">
        <v>3</v>
      </c>
      <c r="AQ359" s="25">
        <v>1</v>
      </c>
      <c r="AR359" s="25">
        <v>3</v>
      </c>
      <c r="AS359" s="25">
        <v>2</v>
      </c>
      <c r="AT359" s="25">
        <v>1</v>
      </c>
      <c r="AU359" s="25">
        <v>2</v>
      </c>
      <c r="AV359" s="25">
        <v>3</v>
      </c>
      <c r="AW359" s="25">
        <v>3</v>
      </c>
      <c r="AX359" s="25">
        <v>2</v>
      </c>
      <c r="AY359" s="25">
        <v>2</v>
      </c>
      <c r="AZ359" s="25">
        <v>1</v>
      </c>
      <c r="BA359" s="25">
        <v>3</v>
      </c>
      <c r="BB359" s="25">
        <v>6</v>
      </c>
      <c r="BC359" s="25">
        <v>8</v>
      </c>
      <c r="BD359" s="25">
        <v>3</v>
      </c>
      <c r="BE359" s="25">
        <v>3</v>
      </c>
      <c r="BF359" s="25">
        <v>6</v>
      </c>
      <c r="BG359" s="25">
        <v>3</v>
      </c>
      <c r="BH359" s="25">
        <v>3</v>
      </c>
      <c r="BI359" s="25">
        <v>3</v>
      </c>
      <c r="BJ359" s="25">
        <v>5</v>
      </c>
      <c r="BK359" s="25">
        <v>3</v>
      </c>
      <c r="BL359" s="25">
        <v>1</v>
      </c>
      <c r="BM359" s="25">
        <v>1</v>
      </c>
      <c r="BN359" s="25">
        <v>3</v>
      </c>
      <c r="BO359" s="25">
        <v>1</v>
      </c>
      <c r="BP359" s="25">
        <v>3</v>
      </c>
      <c r="BQ359" s="25">
        <v>2</v>
      </c>
      <c r="BR359" s="25">
        <v>4</v>
      </c>
      <c r="BS359" s="25">
        <v>2</v>
      </c>
      <c r="BT359" s="25">
        <v>6</v>
      </c>
      <c r="BU359" s="25">
        <v>4</v>
      </c>
      <c r="BV359" s="25">
        <v>5</v>
      </c>
      <c r="BW359" s="25">
        <v>2</v>
      </c>
      <c r="BX359" s="25">
        <v>4</v>
      </c>
      <c r="BY359" s="25">
        <v>4</v>
      </c>
      <c r="BZ359" s="25">
        <v>1</v>
      </c>
      <c r="CA359" s="25">
        <v>5</v>
      </c>
      <c r="CB359" s="25">
        <v>4</v>
      </c>
      <c r="CC359" s="25">
        <v>6</v>
      </c>
      <c r="CD359" s="25">
        <v>2</v>
      </c>
      <c r="CE359" s="25">
        <v>0</v>
      </c>
      <c r="CF359" s="25">
        <v>0</v>
      </c>
      <c r="CG359" s="25">
        <v>0</v>
      </c>
      <c r="CH359" s="25">
        <v>2</v>
      </c>
      <c r="CI359" s="25">
        <v>4</v>
      </c>
      <c r="CJ359" s="25">
        <v>3</v>
      </c>
      <c r="CK359" s="25">
        <v>1</v>
      </c>
      <c r="CL359" s="25">
        <v>4</v>
      </c>
      <c r="CM359" s="25">
        <v>3</v>
      </c>
      <c r="CN359" s="25">
        <v>2</v>
      </c>
      <c r="CO359" s="25">
        <v>4</v>
      </c>
      <c r="CP359" s="25">
        <v>2</v>
      </c>
    </row>
    <row r="360" spans="2:94" x14ac:dyDescent="0.2">
      <c r="B360" s="25" t="str">
        <f t="shared" si="10"/>
      </c>
      <c r="C360" s="25" t="s">
        <v>152</v>
      </c>
      <c r="D360" s="25" t="s">
        <v>3</v>
      </c>
      <c r="E360" s="25">
        <v>3</v>
      </c>
      <c r="F360" s="25">
        <v>4</v>
      </c>
      <c r="G360" s="25">
        <v>3</v>
      </c>
      <c r="H360" s="25">
        <v>1</v>
      </c>
      <c r="I360" s="25">
        <v>2</v>
      </c>
      <c r="J360" s="25">
        <v>4</v>
      </c>
      <c r="K360" s="25">
        <v>0</v>
      </c>
      <c r="L360" s="25">
        <v>1</v>
      </c>
      <c r="M360" s="25">
        <v>2</v>
      </c>
      <c r="N360" s="25">
        <v>2</v>
      </c>
      <c r="O360" s="25">
        <v>3</v>
      </c>
      <c r="P360" s="25">
        <v>1</v>
      </c>
      <c r="Q360" s="25">
        <v>1</v>
      </c>
      <c r="R360" s="25">
        <v>1</v>
      </c>
      <c r="S360" s="25">
        <v>1</v>
      </c>
      <c r="T360" s="25">
        <v>0</v>
      </c>
      <c r="U360" s="25">
        <v>3</v>
      </c>
      <c r="V360" s="25">
        <v>0</v>
      </c>
      <c r="W360" s="25">
        <v>3</v>
      </c>
      <c r="X360" s="25">
        <v>1</v>
      </c>
      <c r="Y360" s="25">
        <v>1</v>
      </c>
      <c r="Z360" s="25">
        <v>5</v>
      </c>
      <c r="AA360" s="25">
        <v>0</v>
      </c>
      <c r="AB360" s="25">
        <v>1</v>
      </c>
      <c r="AC360" s="25">
        <v>2</v>
      </c>
      <c r="AD360" s="25">
        <v>6</v>
      </c>
      <c r="AE360" s="25">
        <v>2</v>
      </c>
      <c r="AF360" s="25">
        <v>4</v>
      </c>
      <c r="AG360" s="25">
        <v>1</v>
      </c>
      <c r="AH360" s="25">
        <v>2</v>
      </c>
      <c r="AI360" s="25">
        <v>2</v>
      </c>
      <c r="AJ360" s="25">
        <v>0</v>
      </c>
      <c r="AK360" s="25">
        <v>3</v>
      </c>
      <c r="AL360" s="25">
        <v>0</v>
      </c>
      <c r="AM360" s="25">
        <v>4</v>
      </c>
      <c r="AN360" s="25">
        <v>0</v>
      </c>
      <c r="AO360" s="25">
        <v>2</v>
      </c>
      <c r="AP360" s="25">
        <v>3</v>
      </c>
      <c r="AQ360" s="25">
        <v>1</v>
      </c>
      <c r="AR360" s="25">
        <v>1</v>
      </c>
      <c r="AS360" s="25">
        <v>2</v>
      </c>
      <c r="AT360" s="25">
        <v>5</v>
      </c>
      <c r="AU360" s="25">
        <v>1</v>
      </c>
      <c r="AV360" s="25">
        <v>1</v>
      </c>
      <c r="AW360" s="25">
        <v>0</v>
      </c>
      <c r="AX360" s="25">
        <v>1</v>
      </c>
      <c r="AY360" s="25">
        <v>4</v>
      </c>
      <c r="AZ360" s="25">
        <v>5</v>
      </c>
      <c r="BA360" s="25">
        <v>3</v>
      </c>
      <c r="BB360" s="25">
        <v>1</v>
      </c>
      <c r="BC360" s="25">
        <v>0</v>
      </c>
      <c r="BD360" s="25">
        <v>2</v>
      </c>
      <c r="BE360" s="25">
        <v>1</v>
      </c>
      <c r="BF360" s="25">
        <v>1</v>
      </c>
      <c r="BG360" s="25">
        <v>2</v>
      </c>
      <c r="BH360" s="25">
        <v>0</v>
      </c>
      <c r="BI360" s="25">
        <v>3</v>
      </c>
      <c r="BJ360" s="25">
        <v>1</v>
      </c>
      <c r="BK360" s="25">
        <v>0</v>
      </c>
      <c r="BL360" s="25">
        <v>1</v>
      </c>
      <c r="BM360" s="25">
        <v>1</v>
      </c>
      <c r="BN360" s="25">
        <v>3</v>
      </c>
      <c r="BO360" s="25">
        <v>2</v>
      </c>
      <c r="BP360" s="25">
        <v>1</v>
      </c>
      <c r="BQ360" s="25">
        <v>2</v>
      </c>
      <c r="BR360" s="25">
        <v>2</v>
      </c>
      <c r="BS360" s="25">
        <v>0</v>
      </c>
      <c r="BT360" s="25">
        <v>2</v>
      </c>
      <c r="BU360" s="25">
        <v>3</v>
      </c>
      <c r="BV360" s="25">
        <v>1</v>
      </c>
      <c r="BW360" s="25">
        <v>3</v>
      </c>
      <c r="BX360" s="25">
        <v>0</v>
      </c>
      <c r="BY360" s="25">
        <v>1</v>
      </c>
      <c r="BZ360" s="25">
        <v>0</v>
      </c>
      <c r="CA360" s="25">
        <v>1</v>
      </c>
      <c r="CB360" s="25">
        <v>0</v>
      </c>
      <c r="CC360" s="25">
        <v>1</v>
      </c>
      <c r="CD360" s="25">
        <v>2</v>
      </c>
      <c r="CE360" s="25">
        <v>4</v>
      </c>
      <c r="CF360" s="25">
        <v>1</v>
      </c>
      <c r="CG360" s="25">
        <v>1</v>
      </c>
      <c r="CH360" s="25">
        <v>3</v>
      </c>
      <c r="CI360" s="25">
        <v>1</v>
      </c>
      <c r="CJ360" s="25">
        <v>1</v>
      </c>
      <c r="CK360" s="25">
        <v>3</v>
      </c>
      <c r="CL360" s="25">
        <v>1</v>
      </c>
      <c r="CM360" s="25">
        <v>2</v>
      </c>
      <c r="CN360" s="25">
        <v>4</v>
      </c>
      <c r="CO360" s="25">
        <v>3</v>
      </c>
      <c r="CP360" s="25">
        <v>3</v>
      </c>
    </row>
    <row r="361" spans="2:94" x14ac:dyDescent="0.2">
      <c r="B361" s="25" t="str">
        <f t="shared" si="10"/>
      </c>
      <c r="C361" s="25" t="s">
        <v>152</v>
      </c>
      <c r="D361" s="25" t="s">
        <v>4</v>
      </c>
      <c r="E361" s="25">
        <v>3</v>
      </c>
      <c r="F361" s="25">
        <v>1</v>
      </c>
      <c r="G361" s="25">
        <v>2</v>
      </c>
      <c r="H361" s="25">
        <v>0</v>
      </c>
      <c r="I361" s="25">
        <v>0</v>
      </c>
      <c r="J361" s="25">
        <v>2</v>
      </c>
      <c r="K361" s="25">
        <v>2</v>
      </c>
      <c r="L361" s="25">
        <v>1</v>
      </c>
      <c r="M361" s="25">
        <v>0</v>
      </c>
      <c r="N361" s="25">
        <v>0</v>
      </c>
      <c r="O361" s="25">
        <v>0</v>
      </c>
      <c r="P361" s="25">
        <v>2</v>
      </c>
      <c r="Q361" s="25">
        <v>0</v>
      </c>
      <c r="R361" s="25">
        <v>1</v>
      </c>
      <c r="S361" s="25">
        <v>0</v>
      </c>
      <c r="T361" s="25">
        <v>1</v>
      </c>
      <c r="U361" s="25">
        <v>0</v>
      </c>
      <c r="V361" s="25">
        <v>1</v>
      </c>
      <c r="W361" s="25">
        <v>1</v>
      </c>
      <c r="X361" s="25">
        <v>0</v>
      </c>
      <c r="Y361" s="25">
        <v>1</v>
      </c>
      <c r="Z361" s="25">
        <v>0</v>
      </c>
      <c r="AA361" s="25">
        <v>0</v>
      </c>
      <c r="AB361" s="25">
        <v>1</v>
      </c>
      <c r="AC361" s="25">
        <v>1</v>
      </c>
      <c r="AD361" s="25">
        <v>1</v>
      </c>
      <c r="AE361" s="25">
        <v>2</v>
      </c>
      <c r="AF361" s="25">
        <v>1</v>
      </c>
      <c r="AG361" s="25">
        <v>1</v>
      </c>
      <c r="AH361" s="25">
        <v>1</v>
      </c>
      <c r="AI361" s="25">
        <v>1</v>
      </c>
      <c r="AJ361" s="25">
        <v>1</v>
      </c>
      <c r="AK361" s="25">
        <v>0</v>
      </c>
      <c r="AL361" s="25">
        <v>1</v>
      </c>
      <c r="AM361" s="25">
        <v>1</v>
      </c>
      <c r="AN361" s="25">
        <v>1</v>
      </c>
      <c r="AO361" s="25">
        <v>2</v>
      </c>
      <c r="AP361" s="25">
        <v>0</v>
      </c>
      <c r="AQ361" s="25">
        <v>0</v>
      </c>
      <c r="AR361" s="25">
        <v>1</v>
      </c>
      <c r="AS361" s="25">
        <v>0</v>
      </c>
      <c r="AT361" s="25">
        <v>0</v>
      </c>
      <c r="AU361" s="25">
        <v>0</v>
      </c>
      <c r="AV361" s="25">
        <v>1</v>
      </c>
      <c r="AW361" s="25">
        <v>2</v>
      </c>
      <c r="AX361" s="25">
        <v>0</v>
      </c>
      <c r="AY361" s="25">
        <v>0</v>
      </c>
      <c r="AZ361" s="25">
        <v>0</v>
      </c>
      <c r="BA361" s="25">
        <v>2</v>
      </c>
      <c r="BB361" s="25">
        <v>1</v>
      </c>
      <c r="BC361" s="25">
        <v>2</v>
      </c>
      <c r="BD361" s="25">
        <v>1</v>
      </c>
      <c r="BE361" s="25">
        <v>0</v>
      </c>
      <c r="BF361" s="25">
        <v>3</v>
      </c>
      <c r="BG361" s="25">
        <v>0</v>
      </c>
      <c r="BH361" s="25">
        <v>0</v>
      </c>
      <c r="BI361" s="25">
        <v>1</v>
      </c>
      <c r="BJ361" s="25">
        <v>2</v>
      </c>
      <c r="BK361" s="25">
        <v>0</v>
      </c>
      <c r="BL361" s="25">
        <v>1</v>
      </c>
      <c r="BM361" s="25">
        <v>0</v>
      </c>
      <c r="BN361" s="25">
        <v>0</v>
      </c>
      <c r="BO361" s="25">
        <v>1</v>
      </c>
      <c r="BP361" s="25">
        <v>2</v>
      </c>
      <c r="BQ361" s="25">
        <v>0</v>
      </c>
      <c r="BR361" s="25">
        <v>2</v>
      </c>
      <c r="BS361" s="25">
        <v>0</v>
      </c>
      <c r="BT361" s="25">
        <v>2</v>
      </c>
      <c r="BU361" s="25">
        <v>0</v>
      </c>
      <c r="BV361" s="25">
        <v>1</v>
      </c>
      <c r="BW361" s="25">
        <v>1</v>
      </c>
      <c r="BX361" s="25">
        <v>0</v>
      </c>
      <c r="BY361" s="25">
        <v>2</v>
      </c>
      <c r="BZ361" s="25">
        <v>0</v>
      </c>
      <c r="CA361" s="25">
        <v>3</v>
      </c>
      <c r="CB361" s="25">
        <v>2</v>
      </c>
      <c r="CC361" s="25">
        <v>5</v>
      </c>
      <c r="CD361" s="25">
        <v>1</v>
      </c>
      <c r="CE361" s="25">
        <v>0</v>
      </c>
      <c r="CF361" s="25">
        <v>0</v>
      </c>
      <c r="CG361" s="25">
        <v>0</v>
      </c>
      <c r="CH361" s="25">
        <v>1</v>
      </c>
      <c r="CI361" s="25">
        <v>0</v>
      </c>
      <c r="CJ361" s="25">
        <v>2</v>
      </c>
      <c r="CK361" s="25">
        <v>0</v>
      </c>
      <c r="CL361" s="25">
        <v>2</v>
      </c>
      <c r="CM361" s="25">
        <v>1</v>
      </c>
      <c r="CN361" s="25">
        <v>0</v>
      </c>
      <c r="CO361" s="25">
        <v>2</v>
      </c>
      <c r="CP361" s="25">
        <v>0</v>
      </c>
    </row>
    <row r="362" spans="2:94" x14ac:dyDescent="0.2">
      <c r="B362" s="25" t="str">
        <f t="shared" si="10"/>
      </c>
      <c r="C362" s="25" t="s">
        <v>153</v>
      </c>
      <c r="D362" s="25" t="s">
        <v>3</v>
      </c>
      <c r="E362" s="25">
        <v>5</v>
      </c>
      <c r="F362" s="25">
        <v>9</v>
      </c>
      <c r="G362" s="25">
        <v>4</v>
      </c>
      <c r="H362" s="25">
        <v>6</v>
      </c>
      <c r="I362" s="25">
        <v>9</v>
      </c>
      <c r="J362" s="25">
        <v>4</v>
      </c>
      <c r="K362" s="25">
        <v>6</v>
      </c>
      <c r="L362" s="25">
        <v>7</v>
      </c>
      <c r="M362" s="25">
        <v>5</v>
      </c>
      <c r="N362" s="25">
        <v>2</v>
      </c>
      <c r="O362" s="25">
        <v>5</v>
      </c>
      <c r="P362" s="25">
        <v>7</v>
      </c>
      <c r="Q362" s="25">
        <v>0</v>
      </c>
      <c r="R362" s="25">
        <v>5</v>
      </c>
      <c r="S362" s="25">
        <v>5</v>
      </c>
      <c r="T362" s="25">
        <v>6</v>
      </c>
      <c r="U362" s="25">
        <v>4</v>
      </c>
      <c r="V362" s="25">
        <v>1</v>
      </c>
      <c r="W362" s="25">
        <v>7</v>
      </c>
      <c r="X362" s="25">
        <v>7</v>
      </c>
      <c r="Y362" s="25">
        <v>4</v>
      </c>
      <c r="Z362" s="25">
        <v>6</v>
      </c>
      <c r="AA362" s="25">
        <v>5</v>
      </c>
      <c r="AB362" s="25">
        <v>0</v>
      </c>
      <c r="AC362" s="25">
        <v>5</v>
      </c>
      <c r="AD362" s="25">
        <v>1</v>
      </c>
      <c r="AE362" s="25">
        <v>3</v>
      </c>
      <c r="AF362" s="25">
        <v>6</v>
      </c>
      <c r="AG362" s="25">
        <v>6</v>
      </c>
      <c r="AH362" s="25">
        <v>6</v>
      </c>
      <c r="AI362" s="25">
        <v>0</v>
      </c>
      <c r="AJ362" s="25">
        <v>2</v>
      </c>
      <c r="AK362" s="25">
        <v>3</v>
      </c>
      <c r="AL362" s="25">
        <v>1</v>
      </c>
      <c r="AM362" s="25">
        <v>3</v>
      </c>
      <c r="AN362" s="25">
        <v>0</v>
      </c>
      <c r="AO362" s="25">
        <v>6</v>
      </c>
      <c r="AP362" s="25">
        <v>4</v>
      </c>
      <c r="AQ362" s="25">
        <v>3</v>
      </c>
      <c r="AR362" s="25">
        <v>1</v>
      </c>
      <c r="AS362" s="25">
        <v>4</v>
      </c>
      <c r="AT362" s="25">
        <v>7</v>
      </c>
      <c r="AU362" s="25">
        <v>5</v>
      </c>
      <c r="AV362" s="25">
        <v>4</v>
      </c>
      <c r="AW362" s="25">
        <v>4</v>
      </c>
      <c r="AX362" s="25">
        <v>4</v>
      </c>
      <c r="AY362" s="25">
        <v>1</v>
      </c>
      <c r="AZ362" s="25">
        <v>4</v>
      </c>
      <c r="BA362" s="25">
        <v>4</v>
      </c>
      <c r="BB362" s="25">
        <v>4</v>
      </c>
      <c r="BC362" s="25">
        <v>2</v>
      </c>
      <c r="BD362" s="25">
        <v>8</v>
      </c>
      <c r="BE362" s="25">
        <v>2</v>
      </c>
      <c r="BF362" s="25">
        <v>5</v>
      </c>
      <c r="BG362" s="25">
        <v>2</v>
      </c>
      <c r="BH362" s="25">
        <v>6</v>
      </c>
      <c r="BI362" s="25">
        <v>4</v>
      </c>
      <c r="BJ362" s="25">
        <v>2</v>
      </c>
      <c r="BK362" s="25">
        <v>9</v>
      </c>
      <c r="BL362" s="25">
        <v>6</v>
      </c>
      <c r="BM362" s="25">
        <v>3</v>
      </c>
      <c r="BN362" s="25">
        <v>3</v>
      </c>
      <c r="BO362" s="25">
        <v>3</v>
      </c>
      <c r="BP362" s="25">
        <v>5</v>
      </c>
      <c r="BQ362" s="25">
        <v>6</v>
      </c>
      <c r="BR362" s="25">
        <v>4</v>
      </c>
      <c r="BS362" s="25">
        <v>6</v>
      </c>
      <c r="BT362" s="25">
        <v>5</v>
      </c>
      <c r="BU362" s="25">
        <v>3</v>
      </c>
      <c r="BV362" s="25">
        <v>5</v>
      </c>
      <c r="BW362" s="25">
        <v>7</v>
      </c>
      <c r="BX362" s="25">
        <v>5</v>
      </c>
      <c r="BY362" s="25">
        <v>1</v>
      </c>
      <c r="BZ362" s="25">
        <v>0</v>
      </c>
      <c r="CA362" s="25">
        <v>3</v>
      </c>
      <c r="CB362" s="25">
        <v>9</v>
      </c>
      <c r="CC362" s="25">
        <v>8</v>
      </c>
      <c r="CD362" s="25">
        <v>6</v>
      </c>
      <c r="CE362" s="25">
        <v>6</v>
      </c>
      <c r="CF362" s="25">
        <v>4</v>
      </c>
      <c r="CG362" s="25">
        <v>5</v>
      </c>
      <c r="CH362" s="25">
        <v>3</v>
      </c>
      <c r="CI362" s="25">
        <v>4</v>
      </c>
      <c r="CJ362" s="25">
        <v>6</v>
      </c>
      <c r="CK362" s="25">
        <v>5</v>
      </c>
      <c r="CL362" s="25">
        <v>6</v>
      </c>
      <c r="CM362" s="25">
        <v>5</v>
      </c>
      <c r="CN362" s="25">
        <v>2</v>
      </c>
      <c r="CO362" s="25">
        <v>7</v>
      </c>
      <c r="CP362" s="25">
        <v>3</v>
      </c>
    </row>
    <row r="363" spans="2:94" x14ac:dyDescent="0.2">
      <c r="B363" s="25" t="str">
        <f t="shared" si="10"/>
      </c>
      <c r="C363" s="25" t="s">
        <v>153</v>
      </c>
      <c r="D363" s="25" t="s">
        <v>4</v>
      </c>
      <c r="E363" s="25">
        <v>2</v>
      </c>
      <c r="F363" s="25">
        <v>0</v>
      </c>
      <c r="G363" s="25">
        <v>3</v>
      </c>
      <c r="H363" s="25">
        <v>0</v>
      </c>
      <c r="I363" s="25">
        <v>0</v>
      </c>
      <c r="J363" s="25">
        <v>0</v>
      </c>
      <c r="K363" s="25">
        <v>0</v>
      </c>
      <c r="L363" s="25">
        <v>2</v>
      </c>
      <c r="M363" s="25">
        <v>0</v>
      </c>
      <c r="N363" s="25">
        <v>1</v>
      </c>
      <c r="O363" s="25">
        <v>0</v>
      </c>
      <c r="P363" s="25">
        <v>1</v>
      </c>
      <c r="Q363" s="25">
        <v>1</v>
      </c>
      <c r="R363" s="25">
        <v>2</v>
      </c>
      <c r="S363" s="25">
        <v>4</v>
      </c>
      <c r="T363" s="25">
        <v>5</v>
      </c>
      <c r="U363" s="25">
        <v>4</v>
      </c>
      <c r="V363" s="25">
        <v>0</v>
      </c>
      <c r="W363" s="25">
        <v>0</v>
      </c>
      <c r="X363" s="25">
        <v>1</v>
      </c>
      <c r="Y363" s="25">
        <v>3</v>
      </c>
      <c r="Z363" s="25">
        <v>2</v>
      </c>
      <c r="AA363" s="25">
        <v>1</v>
      </c>
      <c r="AB363" s="25">
        <v>0</v>
      </c>
      <c r="AC363" s="25">
        <v>2</v>
      </c>
      <c r="AD363" s="25">
        <v>3</v>
      </c>
      <c r="AE363" s="25">
        <v>2</v>
      </c>
      <c r="AF363" s="25">
        <v>2</v>
      </c>
      <c r="AG363" s="25">
        <v>0</v>
      </c>
      <c r="AH363" s="25">
        <v>3</v>
      </c>
      <c r="AI363" s="25">
        <v>2</v>
      </c>
      <c r="AJ363" s="25">
        <v>0</v>
      </c>
      <c r="AK363" s="25">
        <v>2</v>
      </c>
      <c r="AL363" s="25">
        <v>3</v>
      </c>
      <c r="AM363" s="25">
        <v>2</v>
      </c>
      <c r="AN363" s="25">
        <v>2</v>
      </c>
      <c r="AO363" s="25">
        <v>3</v>
      </c>
      <c r="AP363" s="25">
        <v>3</v>
      </c>
      <c r="AQ363" s="25">
        <v>1</v>
      </c>
      <c r="AR363" s="25">
        <v>2</v>
      </c>
      <c r="AS363" s="25">
        <v>2</v>
      </c>
      <c r="AT363" s="25">
        <v>1</v>
      </c>
      <c r="AU363" s="25">
        <v>2</v>
      </c>
      <c r="AV363" s="25">
        <v>2</v>
      </c>
      <c r="AW363" s="25">
        <v>1</v>
      </c>
      <c r="AX363" s="25">
        <v>2</v>
      </c>
      <c r="AY363" s="25">
        <v>2</v>
      </c>
      <c r="AZ363" s="25">
        <v>1</v>
      </c>
      <c r="BA363" s="25">
        <v>2</v>
      </c>
      <c r="BB363" s="25">
        <v>5</v>
      </c>
      <c r="BC363" s="25">
        <v>5</v>
      </c>
      <c r="BD363" s="25">
        <v>2</v>
      </c>
      <c r="BE363" s="25">
        <v>3</v>
      </c>
      <c r="BF363" s="25">
        <v>2</v>
      </c>
      <c r="BG363" s="25">
        <v>3</v>
      </c>
      <c r="BH363" s="25">
        <v>3</v>
      </c>
      <c r="BI363" s="25">
        <v>2</v>
      </c>
      <c r="BJ363" s="25">
        <v>3</v>
      </c>
      <c r="BK363" s="25">
        <v>3</v>
      </c>
      <c r="BL363" s="25">
        <v>0</v>
      </c>
      <c r="BM363" s="25">
        <v>1</v>
      </c>
      <c r="BN363" s="25">
        <v>3</v>
      </c>
      <c r="BO363" s="25">
        <v>0</v>
      </c>
      <c r="BP363" s="25">
        <v>1</v>
      </c>
      <c r="BQ363" s="25">
        <v>2</v>
      </c>
      <c r="BR363" s="25">
        <v>2</v>
      </c>
      <c r="BS363" s="25">
        <v>2</v>
      </c>
      <c r="BT363" s="25">
        <v>4</v>
      </c>
      <c r="BU363" s="25">
        <v>4</v>
      </c>
      <c r="BV363" s="25">
        <v>4</v>
      </c>
      <c r="BW363" s="25">
        <v>1</v>
      </c>
      <c r="BX363" s="25">
        <v>4</v>
      </c>
      <c r="BY363" s="25">
        <v>2</v>
      </c>
      <c r="BZ363" s="25">
        <v>1</v>
      </c>
      <c r="CA363" s="25">
        <v>3</v>
      </c>
      <c r="CB363" s="25">
        <v>2</v>
      </c>
      <c r="CC363" s="25">
        <v>1</v>
      </c>
      <c r="CD363" s="25">
        <v>1</v>
      </c>
      <c r="CE363" s="25">
        <v>0</v>
      </c>
      <c r="CF363" s="25">
        <v>0</v>
      </c>
      <c r="CG363" s="25">
        <v>0</v>
      </c>
      <c r="CH363" s="25">
        <v>1</v>
      </c>
      <c r="CI363" s="25">
        <v>4</v>
      </c>
      <c r="CJ363" s="25">
        <v>1</v>
      </c>
      <c r="CK363" s="25">
        <v>1</v>
      </c>
      <c r="CL363" s="25">
        <v>2</v>
      </c>
      <c r="CM363" s="25">
        <v>2</v>
      </c>
      <c r="CN363" s="25">
        <v>2</v>
      </c>
      <c r="CO363" s="25">
        <v>2</v>
      </c>
      <c r="CP363" s="25">
        <v>2</v>
      </c>
    </row>
    <row r="364" spans="2:94" x14ac:dyDescent="0.2">
      <c r="B364" s="25" t="str">
        <f t="shared" si="10"/>
      </c>
      <c r="C364" s="25" t="s">
        <v>154</v>
      </c>
      <c r="D364" s="25" t="s">
        <v>3</v>
      </c>
      <c r="E364" s="25">
        <v>19</v>
      </c>
      <c r="F364" s="25">
        <v>20</v>
      </c>
      <c r="G364" s="25">
        <v>10</v>
      </c>
      <c r="H364" s="25">
        <v>19</v>
      </c>
      <c r="I364" s="25">
        <v>11</v>
      </c>
      <c r="J364" s="25">
        <v>22</v>
      </c>
      <c r="K364" s="25">
        <v>19</v>
      </c>
      <c r="L364" s="25">
        <v>18</v>
      </c>
      <c r="M364" s="25">
        <v>18</v>
      </c>
      <c r="N364" s="25">
        <v>18</v>
      </c>
      <c r="O364" s="25">
        <v>10</v>
      </c>
      <c r="P364" s="25">
        <v>12</v>
      </c>
      <c r="Q364" s="25">
        <v>14</v>
      </c>
      <c r="R364" s="25">
        <v>11</v>
      </c>
      <c r="S364" s="25">
        <v>22</v>
      </c>
      <c r="T364" s="25">
        <v>15</v>
      </c>
      <c r="U364" s="25">
        <v>13</v>
      </c>
      <c r="V364" s="25">
        <v>12</v>
      </c>
      <c r="W364" s="25">
        <v>18</v>
      </c>
      <c r="X364" s="25">
        <v>21</v>
      </c>
      <c r="Y364" s="25">
        <v>14</v>
      </c>
      <c r="Z364" s="25">
        <v>12</v>
      </c>
      <c r="AA364" s="25">
        <v>22</v>
      </c>
      <c r="AB364" s="25">
        <v>19</v>
      </c>
      <c r="AC364" s="25">
        <v>13</v>
      </c>
      <c r="AD364" s="25">
        <v>13</v>
      </c>
      <c r="AE364" s="25">
        <v>17</v>
      </c>
      <c r="AF364" s="25">
        <v>23</v>
      </c>
      <c r="AG364" s="25">
        <v>12</v>
      </c>
      <c r="AH364" s="25">
        <v>13</v>
      </c>
      <c r="AI364" s="25">
        <v>14</v>
      </c>
      <c r="AJ364" s="25">
        <v>19</v>
      </c>
      <c r="AK364" s="25">
        <v>13</v>
      </c>
      <c r="AL364" s="25">
        <v>15</v>
      </c>
      <c r="AM364" s="25">
        <v>20</v>
      </c>
      <c r="AN364" s="25">
        <v>15</v>
      </c>
      <c r="AO364" s="25">
        <v>18</v>
      </c>
      <c r="AP364" s="25">
        <v>15</v>
      </c>
      <c r="AQ364" s="25">
        <v>17</v>
      </c>
      <c r="AR364" s="25">
        <v>14</v>
      </c>
      <c r="AS364" s="25">
        <v>11</v>
      </c>
      <c r="AT364" s="25">
        <v>17</v>
      </c>
      <c r="AU364" s="25">
        <v>13</v>
      </c>
      <c r="AV364" s="25">
        <v>13</v>
      </c>
      <c r="AW364" s="25">
        <v>15</v>
      </c>
      <c r="AX364" s="25">
        <v>8</v>
      </c>
      <c r="AY364" s="25">
        <v>19</v>
      </c>
      <c r="AZ364" s="25">
        <v>19</v>
      </c>
      <c r="BA364" s="25">
        <v>15</v>
      </c>
      <c r="BB364" s="25">
        <v>16</v>
      </c>
      <c r="BC364" s="25">
        <v>13</v>
      </c>
      <c r="BD364" s="25">
        <v>13</v>
      </c>
      <c r="BE364" s="25">
        <v>14</v>
      </c>
      <c r="BF364" s="25">
        <v>14</v>
      </c>
      <c r="BG364" s="25">
        <v>18</v>
      </c>
      <c r="BH364" s="25">
        <v>13</v>
      </c>
      <c r="BI364" s="25">
        <v>18</v>
      </c>
      <c r="BJ364" s="25">
        <v>18</v>
      </c>
      <c r="BK364" s="25">
        <v>14</v>
      </c>
      <c r="BL364" s="25">
        <v>15</v>
      </c>
      <c r="BM364" s="25">
        <v>14</v>
      </c>
      <c r="BN364" s="25">
        <v>18</v>
      </c>
      <c r="BO364" s="25">
        <v>17</v>
      </c>
      <c r="BP364" s="25">
        <v>16</v>
      </c>
      <c r="BQ364" s="25">
        <v>12</v>
      </c>
      <c r="BR364" s="25">
        <v>11</v>
      </c>
      <c r="BS364" s="25">
        <v>12</v>
      </c>
      <c r="BT364" s="25">
        <v>14</v>
      </c>
      <c r="BU364" s="25">
        <v>15</v>
      </c>
      <c r="BV364" s="25">
        <v>16</v>
      </c>
      <c r="BW364" s="25">
        <v>13</v>
      </c>
      <c r="BX364" s="25">
        <v>8</v>
      </c>
      <c r="BY364" s="25">
        <v>19</v>
      </c>
      <c r="BZ364" s="25">
        <v>11</v>
      </c>
      <c r="CA364" s="25">
        <v>11</v>
      </c>
      <c r="CB364" s="25">
        <v>13</v>
      </c>
      <c r="CC364" s="25">
        <v>14</v>
      </c>
      <c r="CD364" s="25">
        <v>14</v>
      </c>
      <c r="CE364" s="25">
        <v>17</v>
      </c>
      <c r="CF364" s="25">
        <v>13</v>
      </c>
      <c r="CG364" s="25">
        <v>11</v>
      </c>
      <c r="CH364" s="25">
        <v>20</v>
      </c>
      <c r="CI364" s="25">
        <v>22</v>
      </c>
      <c r="CJ364" s="25">
        <v>10</v>
      </c>
      <c r="CK364" s="25">
        <v>17</v>
      </c>
      <c r="CL364" s="25">
        <v>12</v>
      </c>
      <c r="CM364" s="25">
        <v>25</v>
      </c>
      <c r="CN364" s="25">
        <v>15</v>
      </c>
      <c r="CO364" s="25">
        <v>9</v>
      </c>
      <c r="CP364" s="25">
        <v>13</v>
      </c>
    </row>
    <row r="365" spans="2:94" x14ac:dyDescent="0.2">
      <c r="B365" s="25" t="str">
        <f t="shared" si="10"/>
      </c>
      <c r="C365" s="25" t="s">
        <v>154</v>
      </c>
      <c r="D365" s="25" t="s">
        <v>4</v>
      </c>
      <c r="E365" s="25">
        <v>3</v>
      </c>
      <c r="F365" s="25">
        <v>5</v>
      </c>
      <c r="G365" s="25">
        <v>5</v>
      </c>
      <c r="H365" s="25">
        <v>4</v>
      </c>
      <c r="I365" s="25">
        <v>7</v>
      </c>
      <c r="J365" s="25">
        <v>9</v>
      </c>
      <c r="K365" s="25">
        <v>12</v>
      </c>
      <c r="L365" s="25">
        <v>4</v>
      </c>
      <c r="M365" s="25">
        <v>3</v>
      </c>
      <c r="N365" s="25">
        <v>10</v>
      </c>
      <c r="O365" s="25">
        <v>4</v>
      </c>
      <c r="P365" s="25">
        <v>4</v>
      </c>
      <c r="Q365" s="25">
        <v>4</v>
      </c>
      <c r="R365" s="25">
        <v>2</v>
      </c>
      <c r="S365" s="25">
        <v>11</v>
      </c>
      <c r="T365" s="25">
        <v>6</v>
      </c>
      <c r="U365" s="25">
        <v>6</v>
      </c>
      <c r="V365" s="25">
        <v>8</v>
      </c>
      <c r="W365" s="25">
        <v>4</v>
      </c>
      <c r="X365" s="25">
        <v>9</v>
      </c>
      <c r="Y365" s="25">
        <v>5</v>
      </c>
      <c r="Z365" s="25">
        <v>9</v>
      </c>
      <c r="AA365" s="25">
        <v>9</v>
      </c>
      <c r="AB365" s="25">
        <v>9</v>
      </c>
      <c r="AC365" s="25">
        <v>4</v>
      </c>
      <c r="AD365" s="25">
        <v>7</v>
      </c>
      <c r="AE365" s="25">
        <v>3</v>
      </c>
      <c r="AF365" s="25">
        <v>5</v>
      </c>
      <c r="AG365" s="25">
        <v>5</v>
      </c>
      <c r="AH365" s="25">
        <v>7</v>
      </c>
      <c r="AI365" s="25">
        <v>8</v>
      </c>
      <c r="AJ365" s="25">
        <v>3</v>
      </c>
      <c r="AK365" s="25">
        <v>8</v>
      </c>
      <c r="AL365" s="25">
        <v>7</v>
      </c>
      <c r="AM365" s="25">
        <v>10</v>
      </c>
      <c r="AN365" s="25">
        <v>9</v>
      </c>
      <c r="AO365" s="25">
        <v>6</v>
      </c>
      <c r="AP365" s="25">
        <v>4</v>
      </c>
      <c r="AQ365" s="25">
        <v>5</v>
      </c>
      <c r="AR365" s="25">
        <v>5</v>
      </c>
      <c r="AS365" s="25">
        <v>9</v>
      </c>
      <c r="AT365" s="25">
        <v>12</v>
      </c>
      <c r="AU365" s="25">
        <v>10</v>
      </c>
      <c r="AV365" s="25">
        <v>4</v>
      </c>
      <c r="AW365" s="25">
        <v>4</v>
      </c>
      <c r="AX365" s="25">
        <v>2</v>
      </c>
      <c r="AY365" s="25">
        <v>3</v>
      </c>
      <c r="AZ365" s="25">
        <v>14</v>
      </c>
      <c r="BA365" s="25">
        <v>9</v>
      </c>
      <c r="BB365" s="25">
        <v>3</v>
      </c>
      <c r="BC365" s="25">
        <v>8</v>
      </c>
      <c r="BD365" s="25">
        <v>8</v>
      </c>
      <c r="BE365" s="25">
        <v>4</v>
      </c>
      <c r="BF365" s="25">
        <v>13</v>
      </c>
      <c r="BG365" s="25">
        <v>6</v>
      </c>
      <c r="BH365" s="25">
        <v>6</v>
      </c>
      <c r="BI365" s="25">
        <v>12</v>
      </c>
      <c r="BJ365" s="25">
        <v>6</v>
      </c>
      <c r="BK365" s="25">
        <v>10</v>
      </c>
      <c r="BL365" s="25">
        <v>3</v>
      </c>
      <c r="BM365" s="25">
        <v>12</v>
      </c>
      <c r="BN365" s="25">
        <v>9</v>
      </c>
      <c r="BO365" s="25">
        <v>8</v>
      </c>
      <c r="BP365" s="25">
        <v>5</v>
      </c>
      <c r="BQ365" s="25">
        <v>7</v>
      </c>
      <c r="BR365" s="25">
        <v>7</v>
      </c>
      <c r="BS365" s="25">
        <v>5</v>
      </c>
      <c r="BT365" s="25">
        <v>6</v>
      </c>
      <c r="BU365" s="25">
        <v>9</v>
      </c>
      <c r="BV365" s="25">
        <v>5</v>
      </c>
      <c r="BW365" s="25">
        <v>4</v>
      </c>
      <c r="BX365" s="25">
        <v>5</v>
      </c>
      <c r="BY365" s="25">
        <v>4</v>
      </c>
      <c r="BZ365" s="25">
        <v>6</v>
      </c>
      <c r="CA365" s="25">
        <v>1</v>
      </c>
      <c r="CB365" s="25">
        <v>9</v>
      </c>
      <c r="CC365" s="25">
        <v>10</v>
      </c>
      <c r="CD365" s="25">
        <v>6</v>
      </c>
      <c r="CE365" s="25">
        <v>8</v>
      </c>
      <c r="CF365" s="25">
        <v>4</v>
      </c>
      <c r="CG365" s="25">
        <v>6</v>
      </c>
      <c r="CH365" s="25">
        <v>4</v>
      </c>
      <c r="CI365" s="25">
        <v>3</v>
      </c>
      <c r="CJ365" s="25">
        <v>7</v>
      </c>
      <c r="CK365" s="25">
        <v>5</v>
      </c>
      <c r="CL365" s="25">
        <v>10</v>
      </c>
      <c r="CM365" s="25">
        <v>6</v>
      </c>
      <c r="CN365" s="25">
        <v>5</v>
      </c>
      <c r="CO365" s="25">
        <v>6</v>
      </c>
      <c r="CP365" s="25">
        <v>7</v>
      </c>
    </row>
    <row r="366" spans="2:94" x14ac:dyDescent="0.2">
      <c r="B366" s="25" t="str">
        <f t="shared" si="10"/>
      </c>
      <c r="C366" s="25" t="s">
        <v>155</v>
      </c>
      <c r="D366" s="25" t="s">
        <v>3</v>
      </c>
      <c r="E366" s="25">
        <v>7</v>
      </c>
      <c r="F366" s="25">
        <v>10</v>
      </c>
      <c r="G366" s="25">
        <v>8</v>
      </c>
      <c r="H366" s="25">
        <v>2</v>
      </c>
      <c r="I366" s="25">
        <v>9</v>
      </c>
      <c r="J366" s="25">
        <v>11</v>
      </c>
      <c r="K366" s="25">
        <v>7</v>
      </c>
      <c r="L366" s="25">
        <v>8</v>
      </c>
      <c r="M366" s="25">
        <v>9</v>
      </c>
      <c r="N366" s="25">
        <v>11</v>
      </c>
      <c r="O366" s="25">
        <v>5</v>
      </c>
      <c r="P366" s="25">
        <v>7</v>
      </c>
      <c r="Q366" s="25">
        <v>10</v>
      </c>
      <c r="R366" s="25">
        <v>9</v>
      </c>
      <c r="S366" s="25">
        <v>7</v>
      </c>
      <c r="T366" s="25">
        <v>11</v>
      </c>
      <c r="U366" s="25">
        <v>11</v>
      </c>
      <c r="V366" s="25">
        <v>6</v>
      </c>
      <c r="W366" s="25">
        <v>8</v>
      </c>
      <c r="X366" s="25">
        <v>10</v>
      </c>
      <c r="Y366" s="25">
        <v>5</v>
      </c>
      <c r="Z366" s="25">
        <v>6</v>
      </c>
      <c r="AA366" s="25">
        <v>13</v>
      </c>
      <c r="AB366" s="25">
        <v>9</v>
      </c>
      <c r="AC366" s="25">
        <v>5</v>
      </c>
      <c r="AD366" s="25">
        <v>12</v>
      </c>
      <c r="AE366" s="25">
        <v>15</v>
      </c>
      <c r="AF366" s="25">
        <v>10</v>
      </c>
      <c r="AG366" s="25">
        <v>9</v>
      </c>
      <c r="AH366" s="25">
        <v>10</v>
      </c>
      <c r="AI366" s="25">
        <v>10</v>
      </c>
      <c r="AJ366" s="25">
        <v>3</v>
      </c>
      <c r="AK366" s="25">
        <v>8</v>
      </c>
      <c r="AL366" s="25">
        <v>12</v>
      </c>
      <c r="AM366" s="25">
        <v>15</v>
      </c>
      <c r="AN366" s="25">
        <v>9</v>
      </c>
      <c r="AO366" s="25">
        <v>10</v>
      </c>
      <c r="AP366" s="25">
        <v>6</v>
      </c>
      <c r="AQ366" s="25">
        <v>4</v>
      </c>
      <c r="AR366" s="25">
        <v>16</v>
      </c>
      <c r="AS366" s="25">
        <v>7</v>
      </c>
      <c r="AT366" s="25">
        <v>10</v>
      </c>
      <c r="AU366" s="25">
        <v>5</v>
      </c>
      <c r="AV366" s="25">
        <v>7</v>
      </c>
      <c r="AW366" s="25">
        <v>10</v>
      </c>
      <c r="AX366" s="25">
        <v>3</v>
      </c>
      <c r="AY366" s="25">
        <v>7</v>
      </c>
      <c r="AZ366" s="25">
        <v>12</v>
      </c>
      <c r="BA366" s="25">
        <v>6</v>
      </c>
      <c r="BB366" s="25">
        <v>15</v>
      </c>
      <c r="BC366" s="25">
        <v>10</v>
      </c>
      <c r="BD366" s="25">
        <v>12</v>
      </c>
      <c r="BE366" s="25">
        <v>4</v>
      </c>
      <c r="BF366" s="25">
        <v>10</v>
      </c>
      <c r="BG366" s="25">
        <v>12</v>
      </c>
      <c r="BH366" s="25">
        <v>15</v>
      </c>
      <c r="BI366" s="25">
        <v>14</v>
      </c>
      <c r="BJ366" s="25">
        <v>13</v>
      </c>
      <c r="BK366" s="25">
        <v>8</v>
      </c>
      <c r="BL366" s="25">
        <v>9</v>
      </c>
      <c r="BM366" s="25">
        <v>8</v>
      </c>
      <c r="BN366" s="25">
        <v>12</v>
      </c>
      <c r="BO366" s="25">
        <v>14</v>
      </c>
      <c r="BP366" s="25">
        <v>15</v>
      </c>
      <c r="BQ366" s="25">
        <v>10</v>
      </c>
      <c r="BR366" s="25">
        <v>12</v>
      </c>
      <c r="BS366" s="25">
        <v>3</v>
      </c>
      <c r="BT366" s="25">
        <v>19</v>
      </c>
      <c r="BU366" s="25">
        <v>18</v>
      </c>
      <c r="BV366" s="25">
        <v>17</v>
      </c>
      <c r="BW366" s="25">
        <v>20</v>
      </c>
      <c r="BX366" s="25">
        <v>11</v>
      </c>
      <c r="BY366" s="25">
        <v>7</v>
      </c>
      <c r="BZ366" s="25">
        <v>7</v>
      </c>
      <c r="CA366" s="25">
        <v>13</v>
      </c>
      <c r="CB366" s="25">
        <v>16</v>
      </c>
      <c r="CC366" s="25">
        <v>13</v>
      </c>
      <c r="CD366" s="25">
        <v>13</v>
      </c>
      <c r="CE366" s="25">
        <v>6</v>
      </c>
      <c r="CF366" s="25">
        <v>9</v>
      </c>
      <c r="CG366" s="25">
        <v>13</v>
      </c>
      <c r="CH366" s="25">
        <v>11</v>
      </c>
      <c r="CI366" s="25">
        <v>15</v>
      </c>
      <c r="CJ366" s="25">
        <v>22</v>
      </c>
      <c r="CK366" s="25">
        <v>7</v>
      </c>
      <c r="CL366" s="25">
        <v>4</v>
      </c>
      <c r="CM366" s="25">
        <v>12</v>
      </c>
      <c r="CN366" s="25">
        <v>16</v>
      </c>
      <c r="CO366" s="25">
        <v>13</v>
      </c>
      <c r="CP366" s="25">
        <v>10</v>
      </c>
    </row>
    <row r="367" spans="2:94" x14ac:dyDescent="0.2">
      <c r="B367" s="25" t="str">
        <f t="shared" si="10"/>
      </c>
      <c r="C367" s="25" t="s">
        <v>155</v>
      </c>
      <c r="D367" s="25" t="s">
        <v>4</v>
      </c>
      <c r="E367" s="25">
        <v>0</v>
      </c>
      <c r="F367" s="25">
        <v>0</v>
      </c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25">
        <v>0</v>
      </c>
      <c r="AB367" s="25">
        <v>0</v>
      </c>
      <c r="AC367" s="25">
        <v>1</v>
      </c>
      <c r="AD367" s="25">
        <v>1</v>
      </c>
      <c r="AE367" s="25">
        <v>0</v>
      </c>
      <c r="AF367" s="25">
        <v>0</v>
      </c>
      <c r="AG367" s="25">
        <v>0</v>
      </c>
      <c r="AH367" s="25">
        <v>0</v>
      </c>
      <c r="AI367" s="25">
        <v>0</v>
      </c>
      <c r="AJ367" s="25">
        <v>0</v>
      </c>
      <c r="AK367" s="25">
        <v>1</v>
      </c>
      <c r="AL367" s="25">
        <v>0</v>
      </c>
      <c r="AM367" s="25">
        <v>0</v>
      </c>
      <c r="AN367" s="25">
        <v>0</v>
      </c>
      <c r="AO367" s="25">
        <v>0</v>
      </c>
      <c r="AP367" s="25">
        <v>0</v>
      </c>
      <c r="AQ367" s="25">
        <v>0</v>
      </c>
      <c r="AR367" s="25">
        <v>0</v>
      </c>
      <c r="AS367" s="25">
        <v>0</v>
      </c>
      <c r="AT367" s="25">
        <v>0</v>
      </c>
      <c r="AU367" s="25">
        <v>0</v>
      </c>
      <c r="AV367" s="25">
        <v>0</v>
      </c>
      <c r="AW367" s="25">
        <v>0</v>
      </c>
      <c r="AX367" s="25">
        <v>1</v>
      </c>
      <c r="AY367" s="25">
        <v>0</v>
      </c>
      <c r="AZ367" s="25">
        <v>0</v>
      </c>
      <c r="BA367" s="25">
        <v>0</v>
      </c>
      <c r="BB367" s="25">
        <v>0</v>
      </c>
      <c r="BC367" s="25">
        <v>0</v>
      </c>
      <c r="BD367" s="25">
        <v>0</v>
      </c>
      <c r="BE367" s="25">
        <v>0</v>
      </c>
      <c r="BF367" s="25">
        <v>0</v>
      </c>
      <c r="BG367" s="25">
        <v>0</v>
      </c>
      <c r="BH367" s="25">
        <v>0</v>
      </c>
      <c r="BI367" s="25">
        <v>0</v>
      </c>
      <c r="BJ367" s="25">
        <v>0</v>
      </c>
      <c r="BK367" s="25">
        <v>0</v>
      </c>
      <c r="BL367" s="25">
        <v>1</v>
      </c>
      <c r="BM367" s="25">
        <v>0</v>
      </c>
      <c r="BN367" s="25">
        <v>0</v>
      </c>
      <c r="BO367" s="25">
        <v>0</v>
      </c>
      <c r="BP367" s="25">
        <v>0</v>
      </c>
      <c r="BQ367" s="25">
        <v>0</v>
      </c>
      <c r="BR367" s="25">
        <v>0</v>
      </c>
      <c r="BS367" s="25">
        <v>0</v>
      </c>
      <c r="BT367" s="25">
        <v>0</v>
      </c>
      <c r="BU367" s="25">
        <v>0</v>
      </c>
      <c r="BV367" s="25">
        <v>1</v>
      </c>
      <c r="BW367" s="25">
        <v>0</v>
      </c>
      <c r="BX367" s="25">
        <v>0</v>
      </c>
      <c r="BY367" s="25">
        <v>0</v>
      </c>
      <c r="BZ367" s="25">
        <v>0</v>
      </c>
      <c r="CA367" s="25">
        <v>0</v>
      </c>
      <c r="CB367" s="25">
        <v>0</v>
      </c>
      <c r="CC367" s="25">
        <v>0</v>
      </c>
      <c r="CD367" s="25">
        <v>0</v>
      </c>
      <c r="CE367" s="25">
        <v>0</v>
      </c>
      <c r="CF367" s="25">
        <v>0</v>
      </c>
      <c r="CG367" s="25">
        <v>0</v>
      </c>
      <c r="CH367" s="25">
        <v>0</v>
      </c>
      <c r="CI367" s="25">
        <v>0</v>
      </c>
      <c r="CJ367" s="25">
        <v>0</v>
      </c>
      <c r="CK367" s="25">
        <v>0</v>
      </c>
      <c r="CL367" s="25">
        <v>0</v>
      </c>
      <c r="CM367" s="25">
        <v>0</v>
      </c>
      <c r="CN367" s="25">
        <v>0</v>
      </c>
      <c r="CO367" s="25">
        <v>0</v>
      </c>
      <c r="CP367" s="25">
        <v>0</v>
      </c>
    </row>
    <row r="368" spans="2:94" x14ac:dyDescent="0.2">
      <c r="B368" s="25" t="str">
        <f t="shared" si="10"/>
      </c>
      <c r="C368" s="25" t="s">
        <v>156</v>
      </c>
      <c r="D368" s="25" t="s">
        <v>3</v>
      </c>
      <c r="E368" s="25">
        <v>5</v>
      </c>
      <c r="F368" s="25">
        <v>1</v>
      </c>
      <c r="G368" s="25">
        <v>6</v>
      </c>
      <c r="H368" s="25">
        <v>6</v>
      </c>
      <c r="I368" s="25">
        <v>4</v>
      </c>
      <c r="J368" s="25">
        <v>6</v>
      </c>
      <c r="K368" s="25">
        <v>9</v>
      </c>
      <c r="L368" s="25">
        <v>6</v>
      </c>
      <c r="M368" s="25">
        <v>2</v>
      </c>
      <c r="N368" s="25">
        <v>4</v>
      </c>
      <c r="O368" s="25">
        <v>4</v>
      </c>
      <c r="P368" s="25">
        <v>6</v>
      </c>
      <c r="Q368" s="25">
        <v>5</v>
      </c>
      <c r="R368" s="25">
        <v>5</v>
      </c>
      <c r="S368" s="25">
        <v>5</v>
      </c>
      <c r="T368" s="25">
        <v>7</v>
      </c>
      <c r="U368" s="25">
        <v>4</v>
      </c>
      <c r="V368" s="25">
        <v>5</v>
      </c>
      <c r="W368" s="25">
        <v>3</v>
      </c>
      <c r="X368" s="25">
        <v>9</v>
      </c>
      <c r="Y368" s="25">
        <v>5</v>
      </c>
      <c r="Z368" s="25">
        <v>6</v>
      </c>
      <c r="AA368" s="25">
        <v>3</v>
      </c>
      <c r="AB368" s="25">
        <v>3</v>
      </c>
      <c r="AC368" s="25">
        <v>1</v>
      </c>
      <c r="AD368" s="25">
        <v>0</v>
      </c>
      <c r="AE368" s="25">
        <v>7</v>
      </c>
      <c r="AF368" s="25">
        <v>7</v>
      </c>
      <c r="AG368" s="25">
        <v>6</v>
      </c>
      <c r="AH368" s="25">
        <v>4</v>
      </c>
      <c r="AI368" s="25">
        <v>2</v>
      </c>
      <c r="AJ368" s="25">
        <v>9</v>
      </c>
      <c r="AK368" s="25">
        <v>8</v>
      </c>
      <c r="AL368" s="25">
        <v>4</v>
      </c>
      <c r="AM368" s="25">
        <v>10</v>
      </c>
      <c r="AN368" s="25">
        <v>5</v>
      </c>
      <c r="AO368" s="25">
        <v>6</v>
      </c>
      <c r="AP368" s="25">
        <v>4</v>
      </c>
      <c r="AQ368" s="25">
        <v>5</v>
      </c>
      <c r="AR368" s="25">
        <v>8</v>
      </c>
      <c r="AS368" s="25">
        <v>4</v>
      </c>
      <c r="AT368" s="25">
        <v>3</v>
      </c>
      <c r="AU368" s="25">
        <v>5</v>
      </c>
      <c r="AV368" s="25">
        <v>3</v>
      </c>
      <c r="AW368" s="25">
        <v>12</v>
      </c>
      <c r="AX368" s="25">
        <v>4</v>
      </c>
      <c r="AY368" s="25">
        <v>5</v>
      </c>
      <c r="AZ368" s="25">
        <v>10</v>
      </c>
      <c r="BA368" s="25">
        <v>7</v>
      </c>
      <c r="BB368" s="25">
        <v>6</v>
      </c>
      <c r="BC368" s="25">
        <v>6</v>
      </c>
      <c r="BD368" s="25">
        <v>2</v>
      </c>
      <c r="BE368" s="25">
        <v>5</v>
      </c>
      <c r="BF368" s="25">
        <v>3</v>
      </c>
      <c r="BG368" s="25">
        <v>7</v>
      </c>
      <c r="BH368" s="25">
        <v>3</v>
      </c>
      <c r="BI368" s="25">
        <v>7</v>
      </c>
      <c r="BJ368" s="25">
        <v>4</v>
      </c>
      <c r="BK368" s="25">
        <v>3</v>
      </c>
      <c r="BL368" s="25">
        <v>4</v>
      </c>
      <c r="BM368" s="25">
        <v>5</v>
      </c>
      <c r="BN368" s="25">
        <v>5</v>
      </c>
      <c r="BO368" s="25">
        <v>4</v>
      </c>
      <c r="BP368" s="25">
        <v>4</v>
      </c>
      <c r="BQ368" s="25">
        <v>4</v>
      </c>
      <c r="BR368" s="25">
        <v>5</v>
      </c>
      <c r="BS368" s="25">
        <v>2</v>
      </c>
      <c r="BT368" s="25">
        <v>4</v>
      </c>
      <c r="BU368" s="25">
        <v>11</v>
      </c>
      <c r="BV368" s="25">
        <v>7</v>
      </c>
      <c r="BW368" s="25">
        <v>5</v>
      </c>
      <c r="BX368" s="25">
        <v>2</v>
      </c>
      <c r="BY368" s="25">
        <v>6</v>
      </c>
      <c r="BZ368" s="25">
        <v>1</v>
      </c>
      <c r="CA368" s="25">
        <v>8</v>
      </c>
      <c r="CB368" s="25">
        <v>6</v>
      </c>
      <c r="CC368" s="25">
        <v>3</v>
      </c>
      <c r="CD368" s="25">
        <v>4</v>
      </c>
      <c r="CE368" s="25">
        <v>5</v>
      </c>
      <c r="CF368" s="25">
        <v>5</v>
      </c>
      <c r="CG368" s="25">
        <v>5</v>
      </c>
      <c r="CH368" s="25">
        <v>1</v>
      </c>
      <c r="CI368" s="25">
        <v>6</v>
      </c>
      <c r="CJ368" s="25">
        <v>7</v>
      </c>
      <c r="CK368" s="25">
        <v>7</v>
      </c>
      <c r="CL368" s="25">
        <v>7</v>
      </c>
      <c r="CM368" s="25">
        <v>7</v>
      </c>
      <c r="CN368" s="25">
        <v>6</v>
      </c>
      <c r="CO368" s="25">
        <v>6</v>
      </c>
      <c r="CP368" s="25">
        <v>3</v>
      </c>
    </row>
    <row r="369" spans="2:94" x14ac:dyDescent="0.2">
      <c r="B369" s="25" t="str">
        <f t="shared" si="10"/>
      </c>
      <c r="C369" s="25" t="s">
        <v>156</v>
      </c>
      <c r="D369" s="25" t="s">
        <v>4</v>
      </c>
      <c r="E369" s="25">
        <v>0</v>
      </c>
      <c r="F369" s="25">
        <v>0</v>
      </c>
      <c r="G369" s="25">
        <v>0</v>
      </c>
      <c r="H369" s="25">
        <v>1</v>
      </c>
      <c r="I369" s="25">
        <v>0</v>
      </c>
      <c r="J369" s="25">
        <v>1</v>
      </c>
      <c r="K369" s="25">
        <v>0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1</v>
      </c>
      <c r="AN369" s="25">
        <v>0</v>
      </c>
      <c r="AO369" s="25">
        <v>0</v>
      </c>
      <c r="AP369" s="25">
        <v>1</v>
      </c>
      <c r="AQ369" s="25">
        <v>0</v>
      </c>
      <c r="AR369" s="25">
        <v>0</v>
      </c>
      <c r="AS369" s="25">
        <v>0</v>
      </c>
      <c r="AT369" s="25">
        <v>0</v>
      </c>
      <c r="AU369" s="25">
        <v>0</v>
      </c>
      <c r="AV369" s="25">
        <v>1</v>
      </c>
      <c r="AW369" s="25">
        <v>0</v>
      </c>
      <c r="AX369" s="25">
        <v>0</v>
      </c>
      <c r="AY369" s="25">
        <v>0</v>
      </c>
      <c r="AZ369" s="25">
        <v>1</v>
      </c>
      <c r="BA369" s="25">
        <v>0</v>
      </c>
      <c r="BB369" s="25">
        <v>0</v>
      </c>
      <c r="BC369" s="25">
        <v>0</v>
      </c>
      <c r="BD369" s="25">
        <v>0</v>
      </c>
      <c r="BE369" s="25">
        <v>0</v>
      </c>
      <c r="BF369" s="25">
        <v>0</v>
      </c>
      <c r="BG369" s="25">
        <v>0</v>
      </c>
      <c r="BH369" s="25">
        <v>0</v>
      </c>
      <c r="BI369" s="25">
        <v>0</v>
      </c>
      <c r="BJ369" s="25">
        <v>0</v>
      </c>
      <c r="BK369" s="25">
        <v>0</v>
      </c>
      <c r="BL369" s="25">
        <v>0</v>
      </c>
      <c r="BM369" s="25">
        <v>0</v>
      </c>
      <c r="BN369" s="25">
        <v>1</v>
      </c>
      <c r="BO369" s="25">
        <v>0</v>
      </c>
      <c r="BP369" s="25">
        <v>0</v>
      </c>
      <c r="BQ369" s="25">
        <v>0</v>
      </c>
      <c r="BR369" s="25">
        <v>0</v>
      </c>
      <c r="BS369" s="25">
        <v>0</v>
      </c>
      <c r="BT369" s="25">
        <v>0</v>
      </c>
      <c r="BU369" s="25">
        <v>0</v>
      </c>
      <c r="BV369" s="25">
        <v>0</v>
      </c>
      <c r="BW369" s="25">
        <v>0</v>
      </c>
      <c r="BX369" s="25">
        <v>0</v>
      </c>
      <c r="BY369" s="25">
        <v>0</v>
      </c>
      <c r="BZ369" s="25">
        <v>0</v>
      </c>
      <c r="CA369" s="25">
        <v>0</v>
      </c>
      <c r="CB369" s="25">
        <v>0</v>
      </c>
      <c r="CC369" s="25">
        <v>0</v>
      </c>
      <c r="CD369" s="25">
        <v>0</v>
      </c>
      <c r="CE369" s="25">
        <v>0</v>
      </c>
      <c r="CF369" s="25">
        <v>0</v>
      </c>
      <c r="CG369" s="25">
        <v>0</v>
      </c>
      <c r="CH369" s="25">
        <v>0</v>
      </c>
      <c r="CI369" s="25">
        <v>0</v>
      </c>
      <c r="CJ369" s="25">
        <v>0</v>
      </c>
      <c r="CK369" s="25">
        <v>0</v>
      </c>
      <c r="CL369" s="25">
        <v>1</v>
      </c>
      <c r="CM369" s="25">
        <v>0</v>
      </c>
      <c r="CN369" s="25">
        <v>0</v>
      </c>
      <c r="CO369" s="25">
        <v>0</v>
      </c>
      <c r="CP369" s="25">
        <v>0</v>
      </c>
    </row>
    <row r="370" spans="2:94" x14ac:dyDescent="0.2">
      <c r="B370" s="25" t="str">
        <f t="shared" si="10"/>
      </c>
      <c r="C370" s="25" t="s">
        <v>157</v>
      </c>
      <c r="D370" s="25" t="s">
        <v>3</v>
      </c>
      <c r="E370" s="25">
        <v>1526</v>
      </c>
      <c r="F370" s="25">
        <v>1520</v>
      </c>
      <c r="G370" s="25">
        <v>1355</v>
      </c>
      <c r="H370" s="25">
        <v>1198</v>
      </c>
      <c r="I370" s="25">
        <v>1446</v>
      </c>
      <c r="J370" s="25">
        <v>1318</v>
      </c>
      <c r="K370" s="25">
        <v>1454</v>
      </c>
      <c r="L370" s="25">
        <v>1436</v>
      </c>
      <c r="M370" s="25">
        <v>1456</v>
      </c>
      <c r="N370" s="25">
        <v>1173</v>
      </c>
      <c r="O370" s="25">
        <v>1091</v>
      </c>
      <c r="P370" s="25">
        <v>1401</v>
      </c>
      <c r="Q370" s="25">
        <v>1483</v>
      </c>
      <c r="R370" s="25">
        <v>1573</v>
      </c>
      <c r="S370" s="25">
        <v>1472</v>
      </c>
      <c r="T370" s="25">
        <v>1499</v>
      </c>
      <c r="U370" s="25">
        <v>1125</v>
      </c>
      <c r="V370" s="25">
        <v>1003</v>
      </c>
      <c r="W370" s="25">
        <v>1371</v>
      </c>
      <c r="X370" s="25">
        <v>1414</v>
      </c>
      <c r="Y370" s="25">
        <v>1517</v>
      </c>
      <c r="Z370" s="25">
        <v>1466</v>
      </c>
      <c r="AA370" s="25">
        <v>1641</v>
      </c>
      <c r="AB370" s="25">
        <v>1287</v>
      </c>
      <c r="AC370" s="25">
        <v>1026</v>
      </c>
      <c r="AD370" s="25">
        <v>1405</v>
      </c>
      <c r="AE370" s="25">
        <v>1327</v>
      </c>
      <c r="AF370" s="25">
        <v>1558</v>
      </c>
      <c r="AG370" s="25">
        <v>1581</v>
      </c>
      <c r="AH370" s="25">
        <v>1603</v>
      </c>
      <c r="AI370" s="25">
        <v>1316</v>
      </c>
      <c r="AJ370" s="25">
        <v>1144</v>
      </c>
      <c r="AK370" s="25">
        <v>1533</v>
      </c>
      <c r="AL370" s="25">
        <v>1414</v>
      </c>
      <c r="AM370" s="25">
        <v>1588</v>
      </c>
      <c r="AN370" s="25">
        <v>1069</v>
      </c>
      <c r="AO370" s="25">
        <v>1441</v>
      </c>
      <c r="AP370" s="25">
        <v>1292</v>
      </c>
      <c r="AQ370" s="25">
        <v>1201</v>
      </c>
      <c r="AR370" s="25">
        <v>1483</v>
      </c>
      <c r="AS370" s="25">
        <v>1563</v>
      </c>
      <c r="AT370" s="25">
        <v>1547</v>
      </c>
      <c r="AU370" s="25">
        <v>1575</v>
      </c>
      <c r="AV370" s="25">
        <v>1477</v>
      </c>
      <c r="AW370" s="25">
        <v>1233</v>
      </c>
      <c r="AX370" s="25">
        <v>1181</v>
      </c>
      <c r="AY370" s="25">
        <v>1485</v>
      </c>
      <c r="AZ370" s="25">
        <v>1453</v>
      </c>
      <c r="BA370" s="25">
        <v>1701</v>
      </c>
      <c r="BB370" s="25">
        <v>1632</v>
      </c>
      <c r="BC370" s="25">
        <v>1417</v>
      </c>
      <c r="BD370" s="25">
        <v>1255</v>
      </c>
      <c r="BE370" s="25">
        <v>1178</v>
      </c>
      <c r="BF370" s="25">
        <v>1406</v>
      </c>
      <c r="BG370" s="25">
        <v>1654</v>
      </c>
      <c r="BH370" s="25">
        <v>1478</v>
      </c>
      <c r="BI370" s="25">
        <v>1616</v>
      </c>
      <c r="BJ370" s="25">
        <v>1518</v>
      </c>
      <c r="BK370" s="25">
        <v>1231</v>
      </c>
      <c r="BL370" s="25">
        <v>1105</v>
      </c>
      <c r="BM370" s="25">
        <v>1386</v>
      </c>
      <c r="BN370" s="25">
        <v>1339</v>
      </c>
      <c r="BO370" s="25">
        <v>1460</v>
      </c>
      <c r="BP370" s="25">
        <v>1649</v>
      </c>
      <c r="BQ370" s="25">
        <v>1558</v>
      </c>
      <c r="BR370" s="25">
        <v>1267</v>
      </c>
      <c r="BS370" s="25">
        <v>1189</v>
      </c>
      <c r="BT370" s="25">
        <v>1576</v>
      </c>
      <c r="BU370" s="25">
        <v>1641</v>
      </c>
      <c r="BV370" s="25">
        <v>1617</v>
      </c>
      <c r="BW370" s="25">
        <v>1432</v>
      </c>
      <c r="BX370" s="25">
        <v>1545</v>
      </c>
      <c r="BY370" s="25">
        <v>1202</v>
      </c>
      <c r="BZ370" s="25">
        <v>1132</v>
      </c>
      <c r="CA370" s="25">
        <v>1428</v>
      </c>
      <c r="CB370" s="25">
        <v>1440</v>
      </c>
      <c r="CC370" s="25">
        <v>1528</v>
      </c>
      <c r="CD370" s="25">
        <v>1674</v>
      </c>
      <c r="CE370" s="25">
        <v>1587</v>
      </c>
      <c r="CF370" s="25">
        <v>1358</v>
      </c>
      <c r="CG370" s="25">
        <v>1250</v>
      </c>
      <c r="CH370" s="25">
        <v>1399</v>
      </c>
      <c r="CI370" s="25">
        <v>1491</v>
      </c>
      <c r="CJ370" s="25">
        <v>1682</v>
      </c>
      <c r="CK370" s="25">
        <v>1494</v>
      </c>
      <c r="CL370" s="25">
        <v>1571</v>
      </c>
      <c r="CM370" s="25">
        <v>1248</v>
      </c>
      <c r="CN370" s="25">
        <v>1159</v>
      </c>
      <c r="CO370" s="25">
        <v>1416</v>
      </c>
      <c r="CP370" s="25">
        <v>1374</v>
      </c>
    </row>
    <row r="371" spans="2:94" x14ac:dyDescent="0.2">
      <c r="B371" s="25" t="str">
        <f t="shared" si="10"/>
      </c>
      <c r="C371" s="25" t="s">
        <v>157</v>
      </c>
      <c r="D371" s="25" t="s">
        <v>4</v>
      </c>
      <c r="E371" s="25">
        <v>671</v>
      </c>
      <c r="F371" s="25">
        <v>746</v>
      </c>
      <c r="G371" s="25">
        <v>582</v>
      </c>
      <c r="H371" s="25">
        <v>519</v>
      </c>
      <c r="I371" s="25">
        <v>702</v>
      </c>
      <c r="J371" s="25">
        <v>646</v>
      </c>
      <c r="K371" s="25">
        <v>664</v>
      </c>
      <c r="L371" s="25">
        <v>613</v>
      </c>
      <c r="M371" s="25">
        <v>708</v>
      </c>
      <c r="N371" s="25">
        <v>558</v>
      </c>
      <c r="O371" s="25">
        <v>471</v>
      </c>
      <c r="P371" s="25">
        <v>645</v>
      </c>
      <c r="Q371" s="25">
        <v>633</v>
      </c>
      <c r="R371" s="25">
        <v>688</v>
      </c>
      <c r="S371" s="25">
        <v>727</v>
      </c>
      <c r="T371" s="25">
        <v>716</v>
      </c>
      <c r="U371" s="25">
        <v>512</v>
      </c>
      <c r="V371" s="25">
        <v>425</v>
      </c>
      <c r="W371" s="25">
        <v>555</v>
      </c>
      <c r="X371" s="25">
        <v>627</v>
      </c>
      <c r="Y371" s="25">
        <v>695</v>
      </c>
      <c r="Z371" s="25">
        <v>691</v>
      </c>
      <c r="AA371" s="25">
        <v>759</v>
      </c>
      <c r="AB371" s="25">
        <v>544</v>
      </c>
      <c r="AC371" s="25">
        <v>456</v>
      </c>
      <c r="AD371" s="25">
        <v>655</v>
      </c>
      <c r="AE371" s="25">
        <v>614</v>
      </c>
      <c r="AF371" s="25">
        <v>774</v>
      </c>
      <c r="AG371" s="25">
        <v>727</v>
      </c>
      <c r="AH371" s="25">
        <v>790</v>
      </c>
      <c r="AI371" s="25">
        <v>564</v>
      </c>
      <c r="AJ371" s="25">
        <v>522</v>
      </c>
      <c r="AK371" s="25">
        <v>729</v>
      </c>
      <c r="AL371" s="25">
        <v>663</v>
      </c>
      <c r="AM371" s="25">
        <v>742</v>
      </c>
      <c r="AN371" s="25">
        <v>527</v>
      </c>
      <c r="AO371" s="25">
        <v>692</v>
      </c>
      <c r="AP371" s="25">
        <v>601</v>
      </c>
      <c r="AQ371" s="25">
        <v>509</v>
      </c>
      <c r="AR371" s="25">
        <v>680</v>
      </c>
      <c r="AS371" s="25">
        <v>671</v>
      </c>
      <c r="AT371" s="25">
        <v>723</v>
      </c>
      <c r="AU371" s="25">
        <v>655</v>
      </c>
      <c r="AV371" s="25">
        <v>689</v>
      </c>
      <c r="AW371" s="25">
        <v>532</v>
      </c>
      <c r="AX371" s="25">
        <v>520</v>
      </c>
      <c r="AY371" s="25">
        <v>624</v>
      </c>
      <c r="AZ371" s="25">
        <v>662</v>
      </c>
      <c r="BA371" s="25">
        <v>743</v>
      </c>
      <c r="BB371" s="25">
        <v>769</v>
      </c>
      <c r="BC371" s="25">
        <v>628</v>
      </c>
      <c r="BD371" s="25">
        <v>591</v>
      </c>
      <c r="BE371" s="25">
        <v>477</v>
      </c>
      <c r="BF371" s="25">
        <v>615</v>
      </c>
      <c r="BG371" s="25">
        <v>714</v>
      </c>
      <c r="BH371" s="25">
        <v>666</v>
      </c>
      <c r="BI371" s="25">
        <v>791</v>
      </c>
      <c r="BJ371" s="25">
        <v>675</v>
      </c>
      <c r="BK371" s="25">
        <v>593</v>
      </c>
      <c r="BL371" s="25">
        <v>535</v>
      </c>
      <c r="BM371" s="25">
        <v>632</v>
      </c>
      <c r="BN371" s="25">
        <v>702</v>
      </c>
      <c r="BO371" s="25">
        <v>691</v>
      </c>
      <c r="BP371" s="25">
        <v>870</v>
      </c>
      <c r="BQ371" s="25">
        <v>783</v>
      </c>
      <c r="BR371" s="25">
        <v>575</v>
      </c>
      <c r="BS371" s="25">
        <v>518</v>
      </c>
      <c r="BT371" s="25">
        <v>752</v>
      </c>
      <c r="BU371" s="25">
        <v>723</v>
      </c>
      <c r="BV371" s="25">
        <v>726</v>
      </c>
      <c r="BW371" s="25">
        <v>711</v>
      </c>
      <c r="BX371" s="25">
        <v>698</v>
      </c>
      <c r="BY371" s="25">
        <v>592</v>
      </c>
      <c r="BZ371" s="25">
        <v>547</v>
      </c>
      <c r="CA371" s="25">
        <v>643</v>
      </c>
      <c r="CB371" s="25">
        <v>583</v>
      </c>
      <c r="CC371" s="25">
        <v>729</v>
      </c>
      <c r="CD371" s="25">
        <v>770</v>
      </c>
      <c r="CE371" s="25">
        <v>686</v>
      </c>
      <c r="CF371" s="25">
        <v>614</v>
      </c>
      <c r="CG371" s="25">
        <v>533</v>
      </c>
      <c r="CH371" s="25">
        <v>657</v>
      </c>
      <c r="CI371" s="25">
        <v>659</v>
      </c>
      <c r="CJ371" s="25">
        <v>741</v>
      </c>
      <c r="CK371" s="25">
        <v>735</v>
      </c>
      <c r="CL371" s="25">
        <v>716</v>
      </c>
      <c r="CM371" s="25">
        <v>635</v>
      </c>
      <c r="CN371" s="25">
        <v>610</v>
      </c>
      <c r="CO371" s="25">
        <v>697</v>
      </c>
      <c r="CP371" s="25">
        <v>689</v>
      </c>
    </row>
    <row r="372" spans="2:94" x14ac:dyDescent="0.2">
      <c r="B372" s="25" t="str">
        <f t="shared" si="10"/>
      </c>
      <c r="C372" s="25" t="s">
        <v>158</v>
      </c>
      <c r="D372" s="25" t="s">
        <v>3</v>
      </c>
      <c r="E372" s="25">
        <v>1862</v>
      </c>
      <c r="F372" s="25">
        <v>1996</v>
      </c>
      <c r="G372" s="25">
        <v>1655</v>
      </c>
      <c r="H372" s="25">
        <v>1341</v>
      </c>
      <c r="I372" s="25">
        <v>1695</v>
      </c>
      <c r="J372" s="25">
        <v>1639</v>
      </c>
      <c r="K372" s="25">
        <v>1717</v>
      </c>
      <c r="L372" s="25">
        <v>1658</v>
      </c>
      <c r="M372" s="25">
        <v>1737</v>
      </c>
      <c r="N372" s="25">
        <v>1267</v>
      </c>
      <c r="O372" s="25">
        <v>1126</v>
      </c>
      <c r="P372" s="25">
        <v>1556</v>
      </c>
      <c r="Q372" s="25">
        <v>1578</v>
      </c>
      <c r="R372" s="25">
        <v>1779</v>
      </c>
      <c r="S372" s="25">
        <v>1865</v>
      </c>
      <c r="T372" s="25">
        <v>1823</v>
      </c>
      <c r="U372" s="25">
        <v>1343</v>
      </c>
      <c r="V372" s="25">
        <v>1125</v>
      </c>
      <c r="W372" s="25">
        <v>1625</v>
      </c>
      <c r="X372" s="25">
        <v>1647</v>
      </c>
      <c r="Y372" s="25">
        <v>1691</v>
      </c>
      <c r="Z372" s="25">
        <v>1731</v>
      </c>
      <c r="AA372" s="25">
        <v>1855</v>
      </c>
      <c r="AB372" s="25">
        <v>1556</v>
      </c>
      <c r="AC372" s="25">
        <v>1187</v>
      </c>
      <c r="AD372" s="25">
        <v>1685</v>
      </c>
      <c r="AE372" s="25">
        <v>1638</v>
      </c>
      <c r="AF372" s="25">
        <v>1857</v>
      </c>
      <c r="AG372" s="25">
        <v>1815</v>
      </c>
      <c r="AH372" s="25">
        <v>1881</v>
      </c>
      <c r="AI372" s="25">
        <v>1376</v>
      </c>
      <c r="AJ372" s="25">
        <v>1342</v>
      </c>
      <c r="AK372" s="25">
        <v>1959</v>
      </c>
      <c r="AL372" s="25">
        <v>1785</v>
      </c>
      <c r="AM372" s="25">
        <v>1873</v>
      </c>
      <c r="AN372" s="25">
        <v>1304</v>
      </c>
      <c r="AO372" s="25">
        <v>1795</v>
      </c>
      <c r="AP372" s="25">
        <v>1364</v>
      </c>
      <c r="AQ372" s="25">
        <v>1283</v>
      </c>
      <c r="AR372" s="25">
        <v>1825</v>
      </c>
      <c r="AS372" s="25">
        <v>1736</v>
      </c>
      <c r="AT372" s="25">
        <v>1927</v>
      </c>
      <c r="AU372" s="25">
        <v>1971</v>
      </c>
      <c r="AV372" s="25">
        <v>1902</v>
      </c>
      <c r="AW372" s="25">
        <v>1489</v>
      </c>
      <c r="AX372" s="25">
        <v>1397</v>
      </c>
      <c r="AY372" s="25">
        <v>1713</v>
      </c>
      <c r="AZ372" s="25">
        <v>1857</v>
      </c>
      <c r="BA372" s="25">
        <v>1986</v>
      </c>
      <c r="BB372" s="25">
        <v>2044</v>
      </c>
      <c r="BC372" s="25">
        <v>1791</v>
      </c>
      <c r="BD372" s="25">
        <v>1541</v>
      </c>
      <c r="BE372" s="25">
        <v>1452</v>
      </c>
      <c r="BF372" s="25">
        <v>1782</v>
      </c>
      <c r="BG372" s="25">
        <v>2007</v>
      </c>
      <c r="BH372" s="25">
        <v>1853</v>
      </c>
      <c r="BI372" s="25">
        <v>1961</v>
      </c>
      <c r="BJ372" s="25">
        <v>1859</v>
      </c>
      <c r="BK372" s="25">
        <v>1511</v>
      </c>
      <c r="BL372" s="25">
        <v>1299</v>
      </c>
      <c r="BM372" s="25">
        <v>1778</v>
      </c>
      <c r="BN372" s="25">
        <v>1860</v>
      </c>
      <c r="BO372" s="25">
        <v>2062</v>
      </c>
      <c r="BP372" s="25">
        <v>2311</v>
      </c>
      <c r="BQ372" s="25">
        <v>2167</v>
      </c>
      <c r="BR372" s="25">
        <v>1722</v>
      </c>
      <c r="BS372" s="25">
        <v>1381</v>
      </c>
      <c r="BT372" s="25">
        <v>2042</v>
      </c>
      <c r="BU372" s="25">
        <v>1951</v>
      </c>
      <c r="BV372" s="25">
        <v>2039</v>
      </c>
      <c r="BW372" s="25">
        <v>2053</v>
      </c>
      <c r="BX372" s="25">
        <v>2092</v>
      </c>
      <c r="BY372" s="25">
        <v>1687</v>
      </c>
      <c r="BZ372" s="25">
        <v>1464</v>
      </c>
      <c r="CA372" s="25">
        <v>1859</v>
      </c>
      <c r="CB372" s="25">
        <v>1831</v>
      </c>
      <c r="CC372" s="25">
        <v>2114</v>
      </c>
      <c r="CD372" s="25">
        <v>2226</v>
      </c>
      <c r="CE372" s="25">
        <v>2099</v>
      </c>
      <c r="CF372" s="25">
        <v>1775</v>
      </c>
      <c r="CG372" s="25">
        <v>1549</v>
      </c>
      <c r="CH372" s="25">
        <v>1962</v>
      </c>
      <c r="CI372" s="25">
        <v>1956</v>
      </c>
      <c r="CJ372" s="25">
        <v>2170</v>
      </c>
      <c r="CK372" s="25">
        <v>2032</v>
      </c>
      <c r="CL372" s="25">
        <v>2102</v>
      </c>
      <c r="CM372" s="25">
        <v>1635</v>
      </c>
      <c r="CN372" s="25">
        <v>1555</v>
      </c>
      <c r="CO372" s="25">
        <v>1923</v>
      </c>
      <c r="CP372" s="25">
        <v>1958</v>
      </c>
    </row>
    <row r="373" spans="2:94" x14ac:dyDescent="0.2">
      <c r="B373" s="25" t="str">
        <f t="shared" si="10"/>
      </c>
      <c r="C373" s="25" t="s">
        <v>158</v>
      </c>
      <c r="D373" s="25" t="s">
        <v>4</v>
      </c>
      <c r="E373" s="25">
        <v>710</v>
      </c>
      <c r="F373" s="25">
        <v>820</v>
      </c>
      <c r="G373" s="25">
        <v>756</v>
      </c>
      <c r="H373" s="25">
        <v>530</v>
      </c>
      <c r="I373" s="25">
        <v>724</v>
      </c>
      <c r="J373" s="25">
        <v>672</v>
      </c>
      <c r="K373" s="25">
        <v>795</v>
      </c>
      <c r="L373" s="25">
        <v>725</v>
      </c>
      <c r="M373" s="25">
        <v>657</v>
      </c>
      <c r="N373" s="25">
        <v>524</v>
      </c>
      <c r="O373" s="25">
        <v>489</v>
      </c>
      <c r="P373" s="25">
        <v>667</v>
      </c>
      <c r="Q373" s="25">
        <v>624</v>
      </c>
      <c r="R373" s="25">
        <v>741</v>
      </c>
      <c r="S373" s="25">
        <v>768</v>
      </c>
      <c r="T373" s="25">
        <v>745</v>
      </c>
      <c r="U373" s="25">
        <v>583</v>
      </c>
      <c r="V373" s="25">
        <v>483</v>
      </c>
      <c r="W373" s="25">
        <v>689</v>
      </c>
      <c r="X373" s="25">
        <v>674</v>
      </c>
      <c r="Y373" s="25">
        <v>743</v>
      </c>
      <c r="Z373" s="25">
        <v>745</v>
      </c>
      <c r="AA373" s="25">
        <v>763</v>
      </c>
      <c r="AB373" s="25">
        <v>614</v>
      </c>
      <c r="AC373" s="25">
        <v>416</v>
      </c>
      <c r="AD373" s="25">
        <v>664</v>
      </c>
      <c r="AE373" s="25">
        <v>654</v>
      </c>
      <c r="AF373" s="25">
        <v>743</v>
      </c>
      <c r="AG373" s="25">
        <v>780</v>
      </c>
      <c r="AH373" s="25">
        <v>826</v>
      </c>
      <c r="AI373" s="25">
        <v>613</v>
      </c>
      <c r="AJ373" s="25">
        <v>577</v>
      </c>
      <c r="AK373" s="25">
        <v>858</v>
      </c>
      <c r="AL373" s="25">
        <v>828</v>
      </c>
      <c r="AM373" s="25">
        <v>883</v>
      </c>
      <c r="AN373" s="25">
        <v>579</v>
      </c>
      <c r="AO373" s="25">
        <v>853</v>
      </c>
      <c r="AP373" s="25">
        <v>607</v>
      </c>
      <c r="AQ373" s="25">
        <v>602</v>
      </c>
      <c r="AR373" s="25">
        <v>777</v>
      </c>
      <c r="AS373" s="25">
        <v>743</v>
      </c>
      <c r="AT373" s="25">
        <v>809</v>
      </c>
      <c r="AU373" s="25">
        <v>794</v>
      </c>
      <c r="AV373" s="25">
        <v>742</v>
      </c>
      <c r="AW373" s="25">
        <v>639</v>
      </c>
      <c r="AX373" s="25">
        <v>571</v>
      </c>
      <c r="AY373" s="25">
        <v>749</v>
      </c>
      <c r="AZ373" s="25">
        <v>775</v>
      </c>
      <c r="BA373" s="25">
        <v>905</v>
      </c>
      <c r="BB373" s="25">
        <v>849</v>
      </c>
      <c r="BC373" s="25">
        <v>818</v>
      </c>
      <c r="BD373" s="25">
        <v>689</v>
      </c>
      <c r="BE373" s="25">
        <v>631</v>
      </c>
      <c r="BF373" s="25">
        <v>812</v>
      </c>
      <c r="BG373" s="25">
        <v>837</v>
      </c>
      <c r="BH373" s="25">
        <v>803</v>
      </c>
      <c r="BI373" s="25">
        <v>851</v>
      </c>
      <c r="BJ373" s="25">
        <v>864</v>
      </c>
      <c r="BK373" s="25">
        <v>687</v>
      </c>
      <c r="BL373" s="25">
        <v>621</v>
      </c>
      <c r="BM373" s="25">
        <v>777</v>
      </c>
      <c r="BN373" s="25">
        <v>780</v>
      </c>
      <c r="BO373" s="25">
        <v>917</v>
      </c>
      <c r="BP373" s="25">
        <v>1063</v>
      </c>
      <c r="BQ373" s="25">
        <v>994</v>
      </c>
      <c r="BR373" s="25">
        <v>825</v>
      </c>
      <c r="BS373" s="25">
        <v>680</v>
      </c>
      <c r="BT373" s="25">
        <v>915</v>
      </c>
      <c r="BU373" s="25">
        <v>932</v>
      </c>
      <c r="BV373" s="25">
        <v>952</v>
      </c>
      <c r="BW373" s="25">
        <v>886</v>
      </c>
      <c r="BX373" s="25">
        <v>865</v>
      </c>
      <c r="BY373" s="25">
        <v>707</v>
      </c>
      <c r="BZ373" s="25">
        <v>644</v>
      </c>
      <c r="CA373" s="25">
        <v>762</v>
      </c>
      <c r="CB373" s="25">
        <v>793</v>
      </c>
      <c r="CC373" s="25">
        <v>847</v>
      </c>
      <c r="CD373" s="25">
        <v>998</v>
      </c>
      <c r="CE373" s="25">
        <v>956</v>
      </c>
      <c r="CF373" s="25">
        <v>728</v>
      </c>
      <c r="CG373" s="25">
        <v>664</v>
      </c>
      <c r="CH373" s="25">
        <v>839</v>
      </c>
      <c r="CI373" s="25">
        <v>812</v>
      </c>
      <c r="CJ373" s="25">
        <v>939</v>
      </c>
      <c r="CK373" s="25">
        <v>879</v>
      </c>
      <c r="CL373" s="25">
        <v>972</v>
      </c>
      <c r="CM373" s="25">
        <v>746</v>
      </c>
      <c r="CN373" s="25">
        <v>629</v>
      </c>
      <c r="CO373" s="25">
        <v>905</v>
      </c>
      <c r="CP373" s="25">
        <v>881</v>
      </c>
    </row>
    <row r="374" spans="2:94" x14ac:dyDescent="0.2">
      <c r="B374" s="25" t="str">
        <f t="shared" si="10"/>
      </c>
      <c r="C374" s="25" t="s">
        <v>159</v>
      </c>
      <c r="D374" s="25" t="s">
        <v>3</v>
      </c>
      <c r="E374" s="25">
        <v>617</v>
      </c>
      <c r="F374" s="25">
        <v>680</v>
      </c>
      <c r="G374" s="25">
        <v>527</v>
      </c>
      <c r="H374" s="25">
        <v>445</v>
      </c>
      <c r="I374" s="25">
        <v>610</v>
      </c>
      <c r="J374" s="25">
        <v>519</v>
      </c>
      <c r="K374" s="25">
        <v>624</v>
      </c>
      <c r="L374" s="25">
        <v>576</v>
      </c>
      <c r="M374" s="25">
        <v>556</v>
      </c>
      <c r="N374" s="25">
        <v>443</v>
      </c>
      <c r="O374" s="25">
        <v>385</v>
      </c>
      <c r="P374" s="25">
        <v>556</v>
      </c>
      <c r="Q374" s="25">
        <v>502</v>
      </c>
      <c r="R374" s="25">
        <v>631</v>
      </c>
      <c r="S374" s="25">
        <v>581</v>
      </c>
      <c r="T374" s="25">
        <v>575</v>
      </c>
      <c r="U374" s="25">
        <v>406</v>
      </c>
      <c r="V374" s="25">
        <v>327</v>
      </c>
      <c r="W374" s="25">
        <v>546</v>
      </c>
      <c r="X374" s="25">
        <v>531</v>
      </c>
      <c r="Y374" s="25">
        <v>511</v>
      </c>
      <c r="Z374" s="25">
        <v>611</v>
      </c>
      <c r="AA374" s="25">
        <v>598</v>
      </c>
      <c r="AB374" s="25">
        <v>495</v>
      </c>
      <c r="AC374" s="25">
        <v>365</v>
      </c>
      <c r="AD374" s="25">
        <v>524</v>
      </c>
      <c r="AE374" s="25">
        <v>508</v>
      </c>
      <c r="AF374" s="25">
        <v>513</v>
      </c>
      <c r="AG374" s="25">
        <v>582</v>
      </c>
      <c r="AH374" s="25">
        <v>648</v>
      </c>
      <c r="AI374" s="25">
        <v>435</v>
      </c>
      <c r="AJ374" s="25">
        <v>414</v>
      </c>
      <c r="AK374" s="25">
        <v>683</v>
      </c>
      <c r="AL374" s="25">
        <v>586</v>
      </c>
      <c r="AM374" s="25">
        <v>711</v>
      </c>
      <c r="AN374" s="25">
        <v>428</v>
      </c>
      <c r="AO374" s="25">
        <v>565</v>
      </c>
      <c r="AP374" s="25">
        <v>454</v>
      </c>
      <c r="AQ374" s="25">
        <v>399</v>
      </c>
      <c r="AR374" s="25">
        <v>533</v>
      </c>
      <c r="AS374" s="25">
        <v>536</v>
      </c>
      <c r="AT374" s="25">
        <v>640</v>
      </c>
      <c r="AU374" s="25">
        <v>691</v>
      </c>
      <c r="AV374" s="25">
        <v>609</v>
      </c>
      <c r="AW374" s="25">
        <v>445</v>
      </c>
      <c r="AX374" s="25">
        <v>463</v>
      </c>
      <c r="AY374" s="25">
        <v>544</v>
      </c>
      <c r="AZ374" s="25">
        <v>585</v>
      </c>
      <c r="BA374" s="25">
        <v>646</v>
      </c>
      <c r="BB374" s="25">
        <v>651</v>
      </c>
      <c r="BC374" s="25">
        <v>520</v>
      </c>
      <c r="BD374" s="25">
        <v>536</v>
      </c>
      <c r="BE374" s="25">
        <v>469</v>
      </c>
      <c r="BF374" s="25">
        <v>556</v>
      </c>
      <c r="BG374" s="25">
        <v>649</v>
      </c>
      <c r="BH374" s="25">
        <v>562</v>
      </c>
      <c r="BI374" s="25">
        <v>617</v>
      </c>
      <c r="BJ374" s="25">
        <v>610</v>
      </c>
      <c r="BK374" s="25">
        <v>504</v>
      </c>
      <c r="BL374" s="25">
        <v>416</v>
      </c>
      <c r="BM374" s="25">
        <v>559</v>
      </c>
      <c r="BN374" s="25">
        <v>609</v>
      </c>
      <c r="BO374" s="25">
        <v>666</v>
      </c>
      <c r="BP374" s="25">
        <v>718</v>
      </c>
      <c r="BQ374" s="25">
        <v>653</v>
      </c>
      <c r="BR374" s="25">
        <v>515</v>
      </c>
      <c r="BS374" s="25">
        <v>400</v>
      </c>
      <c r="BT374" s="25">
        <v>632</v>
      </c>
      <c r="BU374" s="25">
        <v>540</v>
      </c>
      <c r="BV374" s="25">
        <v>683</v>
      </c>
      <c r="BW374" s="25">
        <v>613</v>
      </c>
      <c r="BX374" s="25">
        <v>673</v>
      </c>
      <c r="BY374" s="25">
        <v>504</v>
      </c>
      <c r="BZ374" s="25">
        <v>446</v>
      </c>
      <c r="CA374" s="25">
        <v>550</v>
      </c>
      <c r="CB374" s="25">
        <v>589</v>
      </c>
      <c r="CC374" s="25">
        <v>671</v>
      </c>
      <c r="CD374" s="25">
        <v>756</v>
      </c>
      <c r="CE374" s="25">
        <v>672</v>
      </c>
      <c r="CF374" s="25">
        <v>500</v>
      </c>
      <c r="CG374" s="25">
        <v>465</v>
      </c>
      <c r="CH374" s="25">
        <v>596</v>
      </c>
      <c r="CI374" s="25">
        <v>606</v>
      </c>
      <c r="CJ374" s="25">
        <v>686</v>
      </c>
      <c r="CK374" s="25">
        <v>649</v>
      </c>
      <c r="CL374" s="25">
        <v>702</v>
      </c>
      <c r="CM374" s="25">
        <v>473</v>
      </c>
      <c r="CN374" s="25">
        <v>491</v>
      </c>
      <c r="CO374" s="25">
        <v>590</v>
      </c>
      <c r="CP374" s="25">
        <v>621</v>
      </c>
    </row>
    <row r="375" spans="2:94" x14ac:dyDescent="0.2">
      <c r="B375" s="25" t="str">
        <f t="shared" si="10"/>
      </c>
      <c r="C375" s="25" t="s">
        <v>159</v>
      </c>
      <c r="D375" s="25" t="s">
        <v>4</v>
      </c>
      <c r="E375" s="25">
        <v>223</v>
      </c>
      <c r="F375" s="25">
        <v>253</v>
      </c>
      <c r="G375" s="25">
        <v>217</v>
      </c>
      <c r="H375" s="25">
        <v>133</v>
      </c>
      <c r="I375" s="25">
        <v>244</v>
      </c>
      <c r="J375" s="25">
        <v>189</v>
      </c>
      <c r="K375" s="25">
        <v>220</v>
      </c>
      <c r="L375" s="25">
        <v>237</v>
      </c>
      <c r="M375" s="25">
        <v>209</v>
      </c>
      <c r="N375" s="25">
        <v>174</v>
      </c>
      <c r="O375" s="25">
        <v>115</v>
      </c>
      <c r="P375" s="25">
        <v>220</v>
      </c>
      <c r="Q375" s="25">
        <v>166</v>
      </c>
      <c r="R375" s="25">
        <v>201</v>
      </c>
      <c r="S375" s="25">
        <v>198</v>
      </c>
      <c r="T375" s="25">
        <v>204</v>
      </c>
      <c r="U375" s="25">
        <v>167</v>
      </c>
      <c r="V375" s="25">
        <v>137</v>
      </c>
      <c r="W375" s="25">
        <v>211</v>
      </c>
      <c r="X375" s="25">
        <v>194</v>
      </c>
      <c r="Y375" s="25">
        <v>209</v>
      </c>
      <c r="Z375" s="25">
        <v>195</v>
      </c>
      <c r="AA375" s="25">
        <v>222</v>
      </c>
      <c r="AB375" s="25">
        <v>156</v>
      </c>
      <c r="AC375" s="25">
        <v>142</v>
      </c>
      <c r="AD375" s="25">
        <v>177</v>
      </c>
      <c r="AE375" s="25">
        <v>173</v>
      </c>
      <c r="AF375" s="25">
        <v>169</v>
      </c>
      <c r="AG375" s="25">
        <v>208</v>
      </c>
      <c r="AH375" s="25">
        <v>301</v>
      </c>
      <c r="AI375" s="25">
        <v>178</v>
      </c>
      <c r="AJ375" s="25">
        <v>168</v>
      </c>
      <c r="AK375" s="25">
        <v>277</v>
      </c>
      <c r="AL375" s="25">
        <v>209</v>
      </c>
      <c r="AM375" s="25">
        <v>298</v>
      </c>
      <c r="AN375" s="25">
        <v>165</v>
      </c>
      <c r="AO375" s="25">
        <v>239</v>
      </c>
      <c r="AP375" s="25">
        <v>169</v>
      </c>
      <c r="AQ375" s="25">
        <v>151</v>
      </c>
      <c r="AR375" s="25">
        <v>244</v>
      </c>
      <c r="AS375" s="25">
        <v>213</v>
      </c>
      <c r="AT375" s="25">
        <v>225</v>
      </c>
      <c r="AU375" s="25">
        <v>242</v>
      </c>
      <c r="AV375" s="25">
        <v>237</v>
      </c>
      <c r="AW375" s="25">
        <v>171</v>
      </c>
      <c r="AX375" s="25">
        <v>150</v>
      </c>
      <c r="AY375" s="25">
        <v>197</v>
      </c>
      <c r="AZ375" s="25">
        <v>201</v>
      </c>
      <c r="BA375" s="25">
        <v>237</v>
      </c>
      <c r="BB375" s="25">
        <v>237</v>
      </c>
      <c r="BC375" s="25">
        <v>208</v>
      </c>
      <c r="BD375" s="25">
        <v>190</v>
      </c>
      <c r="BE375" s="25">
        <v>163</v>
      </c>
      <c r="BF375" s="25">
        <v>243</v>
      </c>
      <c r="BG375" s="25">
        <v>245</v>
      </c>
      <c r="BH375" s="25">
        <v>231</v>
      </c>
      <c r="BI375" s="25">
        <v>229</v>
      </c>
      <c r="BJ375" s="25">
        <v>256</v>
      </c>
      <c r="BK375" s="25">
        <v>208</v>
      </c>
      <c r="BL375" s="25">
        <v>179</v>
      </c>
      <c r="BM375" s="25">
        <v>209</v>
      </c>
      <c r="BN375" s="25">
        <v>209</v>
      </c>
      <c r="BO375" s="25">
        <v>303</v>
      </c>
      <c r="BP375" s="25">
        <v>356</v>
      </c>
      <c r="BQ375" s="25">
        <v>357</v>
      </c>
      <c r="BR375" s="25">
        <v>243</v>
      </c>
      <c r="BS375" s="25">
        <v>140</v>
      </c>
      <c r="BT375" s="25">
        <v>246</v>
      </c>
      <c r="BU375" s="25">
        <v>229</v>
      </c>
      <c r="BV375" s="25">
        <v>283</v>
      </c>
      <c r="BW375" s="25">
        <v>260</v>
      </c>
      <c r="BX375" s="25">
        <v>274</v>
      </c>
      <c r="BY375" s="25">
        <v>198</v>
      </c>
      <c r="BZ375" s="25">
        <v>188</v>
      </c>
      <c r="CA375" s="25">
        <v>224</v>
      </c>
      <c r="CB375" s="25">
        <v>218</v>
      </c>
      <c r="CC375" s="25">
        <v>234</v>
      </c>
      <c r="CD375" s="25">
        <v>273</v>
      </c>
      <c r="CE375" s="25">
        <v>242</v>
      </c>
      <c r="CF375" s="25">
        <v>188</v>
      </c>
      <c r="CG375" s="25">
        <v>185</v>
      </c>
      <c r="CH375" s="25">
        <v>229</v>
      </c>
      <c r="CI375" s="25">
        <v>242</v>
      </c>
      <c r="CJ375" s="25">
        <v>297</v>
      </c>
      <c r="CK375" s="25">
        <v>266</v>
      </c>
      <c r="CL375" s="25">
        <v>287</v>
      </c>
      <c r="CM375" s="25">
        <v>201</v>
      </c>
      <c r="CN375" s="25">
        <v>163</v>
      </c>
      <c r="CO375" s="25">
        <v>266</v>
      </c>
      <c r="CP375" s="25">
        <v>265</v>
      </c>
    </row>
    <row r="376" spans="2:94" x14ac:dyDescent="0.2">
      <c r="B376" s="25" t="str">
        <f t="shared" si="10"/>
      </c>
      <c r="C376" s="25" t="s">
        <v>160</v>
      </c>
      <c r="D376" s="25" t="s">
        <v>3</v>
      </c>
      <c r="E376" s="25">
        <v>235</v>
      </c>
      <c r="F376" s="25">
        <v>270</v>
      </c>
      <c r="G376" s="25">
        <v>189</v>
      </c>
      <c r="H376" s="25">
        <v>161</v>
      </c>
      <c r="I376" s="25">
        <v>206</v>
      </c>
      <c r="J376" s="25">
        <v>174</v>
      </c>
      <c r="K376" s="25">
        <v>244</v>
      </c>
      <c r="L376" s="25">
        <v>211</v>
      </c>
      <c r="M376" s="25">
        <v>218</v>
      </c>
      <c r="N376" s="25">
        <v>162</v>
      </c>
      <c r="O376" s="25">
        <v>127</v>
      </c>
      <c r="P376" s="25">
        <v>173</v>
      </c>
      <c r="Q376" s="25">
        <v>158</v>
      </c>
      <c r="R376" s="25">
        <v>234</v>
      </c>
      <c r="S376" s="25">
        <v>235</v>
      </c>
      <c r="T376" s="25">
        <v>242</v>
      </c>
      <c r="U376" s="25">
        <v>145</v>
      </c>
      <c r="V376" s="25">
        <v>107</v>
      </c>
      <c r="W376" s="25">
        <v>167</v>
      </c>
      <c r="X376" s="25">
        <v>177</v>
      </c>
      <c r="Y376" s="25">
        <v>178</v>
      </c>
      <c r="Z376" s="25">
        <v>214</v>
      </c>
      <c r="AA376" s="25">
        <v>213</v>
      </c>
      <c r="AB376" s="25">
        <v>145</v>
      </c>
      <c r="AC376" s="25">
        <v>144</v>
      </c>
      <c r="AD376" s="25">
        <v>155</v>
      </c>
      <c r="AE376" s="25">
        <v>197</v>
      </c>
      <c r="AF376" s="25">
        <v>178</v>
      </c>
      <c r="AG376" s="25">
        <v>208</v>
      </c>
      <c r="AH376" s="25">
        <v>280</v>
      </c>
      <c r="AI376" s="25">
        <v>145</v>
      </c>
      <c r="AJ376" s="25">
        <v>151</v>
      </c>
      <c r="AK376" s="25">
        <v>242</v>
      </c>
      <c r="AL376" s="25">
        <v>200</v>
      </c>
      <c r="AM376" s="25">
        <v>281</v>
      </c>
      <c r="AN376" s="25">
        <v>159</v>
      </c>
      <c r="AO376" s="25">
        <v>206</v>
      </c>
      <c r="AP376" s="25">
        <v>163</v>
      </c>
      <c r="AQ376" s="25">
        <v>118</v>
      </c>
      <c r="AR376" s="25">
        <v>178</v>
      </c>
      <c r="AS376" s="25">
        <v>177</v>
      </c>
      <c r="AT376" s="25">
        <v>205</v>
      </c>
      <c r="AU376" s="25">
        <v>290</v>
      </c>
      <c r="AV376" s="25">
        <v>258</v>
      </c>
      <c r="AW376" s="25">
        <v>166</v>
      </c>
      <c r="AX376" s="25">
        <v>170</v>
      </c>
      <c r="AY376" s="25">
        <v>168</v>
      </c>
      <c r="AZ376" s="25">
        <v>198</v>
      </c>
      <c r="BA376" s="25">
        <v>219</v>
      </c>
      <c r="BB376" s="25">
        <v>228</v>
      </c>
      <c r="BC376" s="25">
        <v>193</v>
      </c>
      <c r="BD376" s="25">
        <v>200</v>
      </c>
      <c r="BE376" s="25">
        <v>152</v>
      </c>
      <c r="BF376" s="25">
        <v>167</v>
      </c>
      <c r="BG376" s="25">
        <v>193</v>
      </c>
      <c r="BH376" s="25">
        <v>196</v>
      </c>
      <c r="BI376" s="25">
        <v>224</v>
      </c>
      <c r="BJ376" s="25">
        <v>236</v>
      </c>
      <c r="BK376" s="25">
        <v>155</v>
      </c>
      <c r="BL376" s="25">
        <v>144</v>
      </c>
      <c r="BM376" s="25">
        <v>162</v>
      </c>
      <c r="BN376" s="25">
        <v>203</v>
      </c>
      <c r="BO376" s="25">
        <v>242</v>
      </c>
      <c r="BP376" s="25">
        <v>268</v>
      </c>
      <c r="BQ376" s="25">
        <v>291</v>
      </c>
      <c r="BR376" s="25">
        <v>174</v>
      </c>
      <c r="BS376" s="25">
        <v>131</v>
      </c>
      <c r="BT376" s="25">
        <v>211</v>
      </c>
      <c r="BU376" s="25">
        <v>178</v>
      </c>
      <c r="BV376" s="25">
        <v>248</v>
      </c>
      <c r="BW376" s="25">
        <v>236</v>
      </c>
      <c r="BX376" s="25">
        <v>273</v>
      </c>
      <c r="BY376" s="25">
        <v>171</v>
      </c>
      <c r="BZ376" s="25">
        <v>141</v>
      </c>
      <c r="CA376" s="25">
        <v>201</v>
      </c>
      <c r="CB376" s="25">
        <v>189</v>
      </c>
      <c r="CC376" s="25">
        <v>245</v>
      </c>
      <c r="CD376" s="25">
        <v>280</v>
      </c>
      <c r="CE376" s="25">
        <v>271</v>
      </c>
      <c r="CF376" s="25">
        <v>161</v>
      </c>
      <c r="CG376" s="25">
        <v>181</v>
      </c>
      <c r="CH376" s="25">
        <v>193</v>
      </c>
      <c r="CI376" s="25">
        <v>186</v>
      </c>
      <c r="CJ376" s="25">
        <v>232</v>
      </c>
      <c r="CK376" s="25">
        <v>257</v>
      </c>
      <c r="CL376" s="25">
        <v>286</v>
      </c>
      <c r="CM376" s="25">
        <v>151</v>
      </c>
      <c r="CN376" s="25">
        <v>155</v>
      </c>
      <c r="CO376" s="25">
        <v>176</v>
      </c>
      <c r="CP376" s="25">
        <v>205</v>
      </c>
    </row>
    <row r="377" spans="2:94" x14ac:dyDescent="0.2">
      <c r="B377" s="25" t="str">
        <f t="shared" si="10"/>
      </c>
      <c r="C377" s="25" t="s">
        <v>160</v>
      </c>
      <c r="D377" s="25" t="s">
        <v>4</v>
      </c>
      <c r="E377" s="25">
        <v>76</v>
      </c>
      <c r="F377" s="25">
        <v>109</v>
      </c>
      <c r="G377" s="25">
        <v>84</v>
      </c>
      <c r="H377" s="25">
        <v>48</v>
      </c>
      <c r="I377" s="25">
        <v>93</v>
      </c>
      <c r="J377" s="25">
        <v>74</v>
      </c>
      <c r="K377" s="25">
        <v>73</v>
      </c>
      <c r="L377" s="25">
        <v>91</v>
      </c>
      <c r="M377" s="25">
        <v>81</v>
      </c>
      <c r="N377" s="25">
        <v>51</v>
      </c>
      <c r="O377" s="25">
        <v>34</v>
      </c>
      <c r="P377" s="25">
        <v>56</v>
      </c>
      <c r="Q377" s="25">
        <v>62</v>
      </c>
      <c r="R377" s="25">
        <v>76</v>
      </c>
      <c r="S377" s="25">
        <v>79</v>
      </c>
      <c r="T377" s="25">
        <v>87</v>
      </c>
      <c r="U377" s="25">
        <v>62</v>
      </c>
      <c r="V377" s="25">
        <v>38</v>
      </c>
      <c r="W377" s="25">
        <v>65</v>
      </c>
      <c r="X377" s="25">
        <v>58</v>
      </c>
      <c r="Y377" s="25">
        <v>67</v>
      </c>
      <c r="Z377" s="25">
        <v>62</v>
      </c>
      <c r="AA377" s="25">
        <v>90</v>
      </c>
      <c r="AB377" s="25">
        <v>45</v>
      </c>
      <c r="AC377" s="25">
        <v>36</v>
      </c>
      <c r="AD377" s="25">
        <v>43</v>
      </c>
      <c r="AE377" s="25">
        <v>50</v>
      </c>
      <c r="AF377" s="25">
        <v>46</v>
      </c>
      <c r="AG377" s="25">
        <v>68</v>
      </c>
      <c r="AH377" s="25">
        <v>117</v>
      </c>
      <c r="AI377" s="25">
        <v>82</v>
      </c>
      <c r="AJ377" s="25">
        <v>52</v>
      </c>
      <c r="AK377" s="25">
        <v>96</v>
      </c>
      <c r="AL377" s="25">
        <v>69</v>
      </c>
      <c r="AM377" s="25">
        <v>150</v>
      </c>
      <c r="AN377" s="25">
        <v>57</v>
      </c>
      <c r="AO377" s="25">
        <v>96</v>
      </c>
      <c r="AP377" s="25">
        <v>55</v>
      </c>
      <c r="AQ377" s="25">
        <v>43</v>
      </c>
      <c r="AR377" s="25">
        <v>60</v>
      </c>
      <c r="AS377" s="25">
        <v>62</v>
      </c>
      <c r="AT377" s="25">
        <v>95</v>
      </c>
      <c r="AU377" s="25">
        <v>92</v>
      </c>
      <c r="AV377" s="25">
        <v>100</v>
      </c>
      <c r="AW377" s="25">
        <v>53</v>
      </c>
      <c r="AX377" s="25">
        <v>39</v>
      </c>
      <c r="AY377" s="25">
        <v>59</v>
      </c>
      <c r="AZ377" s="25">
        <v>64</v>
      </c>
      <c r="BA377" s="25">
        <v>75</v>
      </c>
      <c r="BB377" s="25">
        <v>95</v>
      </c>
      <c r="BC377" s="25">
        <v>82</v>
      </c>
      <c r="BD377" s="25">
        <v>58</v>
      </c>
      <c r="BE377" s="25">
        <v>65</v>
      </c>
      <c r="BF377" s="25">
        <v>53</v>
      </c>
      <c r="BG377" s="25">
        <v>72</v>
      </c>
      <c r="BH377" s="25">
        <v>81</v>
      </c>
      <c r="BI377" s="25">
        <v>85</v>
      </c>
      <c r="BJ377" s="25">
        <v>121</v>
      </c>
      <c r="BK377" s="25">
        <v>57</v>
      </c>
      <c r="BL377" s="25">
        <v>48</v>
      </c>
      <c r="BM377" s="25">
        <v>56</v>
      </c>
      <c r="BN377" s="25">
        <v>66</v>
      </c>
      <c r="BO377" s="25">
        <v>116</v>
      </c>
      <c r="BP377" s="25">
        <v>149</v>
      </c>
      <c r="BQ377" s="25">
        <v>155</v>
      </c>
      <c r="BR377" s="25">
        <v>108</v>
      </c>
      <c r="BS377" s="25">
        <v>54</v>
      </c>
      <c r="BT377" s="25">
        <v>85</v>
      </c>
      <c r="BU377" s="25">
        <v>73</v>
      </c>
      <c r="BV377" s="25">
        <v>96</v>
      </c>
      <c r="BW377" s="25">
        <v>102</v>
      </c>
      <c r="BX377" s="25">
        <v>114</v>
      </c>
      <c r="BY377" s="25">
        <v>67</v>
      </c>
      <c r="BZ377" s="25">
        <v>61</v>
      </c>
      <c r="CA377" s="25">
        <v>69</v>
      </c>
      <c r="CB377" s="25">
        <v>77</v>
      </c>
      <c r="CC377" s="25">
        <v>81</v>
      </c>
      <c r="CD377" s="25">
        <v>112</v>
      </c>
      <c r="CE377" s="25">
        <v>82</v>
      </c>
      <c r="CF377" s="25">
        <v>69</v>
      </c>
      <c r="CG377" s="25">
        <v>66</v>
      </c>
      <c r="CH377" s="25">
        <v>51</v>
      </c>
      <c r="CI377" s="25">
        <v>57</v>
      </c>
      <c r="CJ377" s="25">
        <v>91</v>
      </c>
      <c r="CK377" s="25">
        <v>101</v>
      </c>
      <c r="CL377" s="25">
        <v>118</v>
      </c>
      <c r="CM377" s="25">
        <v>65</v>
      </c>
      <c r="CN377" s="25">
        <v>53</v>
      </c>
      <c r="CO377" s="25">
        <v>93</v>
      </c>
      <c r="CP377" s="25">
        <v>81</v>
      </c>
    </row>
    <row r="378" spans="2:94" x14ac:dyDescent="0.2">
      <c r="B378" s="25" t="str">
        <f t="shared" si="10"/>
      </c>
      <c r="C378" s="25" t="s">
        <v>161</v>
      </c>
      <c r="D378" s="25" t="s">
        <v>3</v>
      </c>
      <c r="E378" s="25">
        <v>107</v>
      </c>
      <c r="F378" s="25">
        <v>113</v>
      </c>
      <c r="G378" s="25">
        <v>94</v>
      </c>
      <c r="H378" s="25">
        <v>86</v>
      </c>
      <c r="I378" s="25">
        <v>113</v>
      </c>
      <c r="J378" s="25">
        <v>103</v>
      </c>
      <c r="K378" s="25">
        <v>102</v>
      </c>
      <c r="L378" s="25">
        <v>84</v>
      </c>
      <c r="M378" s="25">
        <v>98</v>
      </c>
      <c r="N378" s="25">
        <v>84</v>
      </c>
      <c r="O378" s="25">
        <v>76</v>
      </c>
      <c r="P378" s="25">
        <v>113</v>
      </c>
      <c r="Q378" s="25">
        <v>86</v>
      </c>
      <c r="R378" s="25">
        <v>110</v>
      </c>
      <c r="S378" s="25">
        <v>107</v>
      </c>
      <c r="T378" s="25">
        <v>113</v>
      </c>
      <c r="U378" s="25">
        <v>64</v>
      </c>
      <c r="V378" s="25">
        <v>47</v>
      </c>
      <c r="W378" s="25">
        <v>102</v>
      </c>
      <c r="X378" s="25">
        <v>97</v>
      </c>
      <c r="Y378" s="25">
        <v>89</v>
      </c>
      <c r="Z378" s="25">
        <v>114</v>
      </c>
      <c r="AA378" s="25">
        <v>92</v>
      </c>
      <c r="AB378" s="25">
        <v>93</v>
      </c>
      <c r="AC378" s="25">
        <v>61</v>
      </c>
      <c r="AD378" s="25">
        <v>112</v>
      </c>
      <c r="AE378" s="25">
        <v>88</v>
      </c>
      <c r="AF378" s="25">
        <v>89</v>
      </c>
      <c r="AG378" s="25">
        <v>80</v>
      </c>
      <c r="AH378" s="25">
        <v>122</v>
      </c>
      <c r="AI378" s="25">
        <v>92</v>
      </c>
      <c r="AJ378" s="25">
        <v>73</v>
      </c>
      <c r="AK378" s="25">
        <v>126</v>
      </c>
      <c r="AL378" s="25">
        <v>115</v>
      </c>
      <c r="AM378" s="25">
        <v>136</v>
      </c>
      <c r="AN378" s="25">
        <v>87</v>
      </c>
      <c r="AO378" s="25">
        <v>107</v>
      </c>
      <c r="AP378" s="25">
        <v>88</v>
      </c>
      <c r="AQ378" s="25">
        <v>73</v>
      </c>
      <c r="AR378" s="25">
        <v>99</v>
      </c>
      <c r="AS378" s="25">
        <v>99</v>
      </c>
      <c r="AT378" s="25">
        <v>135</v>
      </c>
      <c r="AU378" s="25">
        <v>121</v>
      </c>
      <c r="AV378" s="25">
        <v>90</v>
      </c>
      <c r="AW378" s="25">
        <v>98</v>
      </c>
      <c r="AX378" s="25">
        <v>99</v>
      </c>
      <c r="AY378" s="25">
        <v>105</v>
      </c>
      <c r="AZ378" s="25">
        <v>111</v>
      </c>
      <c r="BA378" s="25">
        <v>113</v>
      </c>
      <c r="BB378" s="25">
        <v>114</v>
      </c>
      <c r="BC378" s="25">
        <v>100</v>
      </c>
      <c r="BD378" s="25">
        <v>104</v>
      </c>
      <c r="BE378" s="25">
        <v>97</v>
      </c>
      <c r="BF378" s="25">
        <v>111</v>
      </c>
      <c r="BG378" s="25">
        <v>138</v>
      </c>
      <c r="BH378" s="25">
        <v>126</v>
      </c>
      <c r="BI378" s="25">
        <v>110</v>
      </c>
      <c r="BJ378" s="25">
        <v>102</v>
      </c>
      <c r="BK378" s="25">
        <v>92</v>
      </c>
      <c r="BL378" s="25">
        <v>94</v>
      </c>
      <c r="BM378" s="25">
        <v>84</v>
      </c>
      <c r="BN378" s="25">
        <v>107</v>
      </c>
      <c r="BO378" s="25">
        <v>121</v>
      </c>
      <c r="BP378" s="25">
        <v>125</v>
      </c>
      <c r="BQ378" s="25">
        <v>114</v>
      </c>
      <c r="BR378" s="25">
        <v>86</v>
      </c>
      <c r="BS378" s="25">
        <v>74</v>
      </c>
      <c r="BT378" s="25">
        <v>116</v>
      </c>
      <c r="BU378" s="25">
        <v>105</v>
      </c>
      <c r="BV378" s="25">
        <v>133</v>
      </c>
      <c r="BW378" s="25">
        <v>96</v>
      </c>
      <c r="BX378" s="25">
        <v>104</v>
      </c>
      <c r="BY378" s="25">
        <v>103</v>
      </c>
      <c r="BZ378" s="25">
        <v>83</v>
      </c>
      <c r="CA378" s="25">
        <v>108</v>
      </c>
      <c r="CB378" s="25">
        <v>107</v>
      </c>
      <c r="CC378" s="25">
        <v>134</v>
      </c>
      <c r="CD378" s="25">
        <v>133</v>
      </c>
      <c r="CE378" s="25">
        <v>112</v>
      </c>
      <c r="CF378" s="25">
        <v>98</v>
      </c>
      <c r="CG378" s="25">
        <v>82</v>
      </c>
      <c r="CH378" s="25">
        <v>120</v>
      </c>
      <c r="CI378" s="25">
        <v>115</v>
      </c>
      <c r="CJ378" s="25">
        <v>124</v>
      </c>
      <c r="CK378" s="25">
        <v>132</v>
      </c>
      <c r="CL378" s="25">
        <v>130</v>
      </c>
      <c r="CM378" s="25">
        <v>98</v>
      </c>
      <c r="CN378" s="25">
        <v>88</v>
      </c>
      <c r="CO378" s="25">
        <v>114</v>
      </c>
      <c r="CP378" s="25">
        <v>117</v>
      </c>
    </row>
    <row r="379" spans="2:94" x14ac:dyDescent="0.2">
      <c r="B379" s="25" t="str">
        <f t="shared" si="10"/>
      </c>
      <c r="C379" s="25" t="s">
        <v>161</v>
      </c>
      <c r="D379" s="25" t="s">
        <v>4</v>
      </c>
      <c r="E379" s="25">
        <v>46</v>
      </c>
      <c r="F379" s="25">
        <v>63</v>
      </c>
      <c r="G379" s="25">
        <v>66</v>
      </c>
      <c r="H379" s="25">
        <v>36</v>
      </c>
      <c r="I379" s="25">
        <v>61</v>
      </c>
      <c r="J379" s="25">
        <v>50</v>
      </c>
      <c r="K379" s="25">
        <v>54</v>
      </c>
      <c r="L379" s="25">
        <v>63</v>
      </c>
      <c r="M379" s="25">
        <v>56</v>
      </c>
      <c r="N379" s="25">
        <v>64</v>
      </c>
      <c r="O379" s="25">
        <v>36</v>
      </c>
      <c r="P379" s="25">
        <v>50</v>
      </c>
      <c r="Q379" s="25">
        <v>32</v>
      </c>
      <c r="R379" s="25">
        <v>56</v>
      </c>
      <c r="S379" s="25">
        <v>37</v>
      </c>
      <c r="T379" s="25">
        <v>33</v>
      </c>
      <c r="U379" s="25">
        <v>40</v>
      </c>
      <c r="V379" s="25">
        <v>38</v>
      </c>
      <c r="W379" s="25">
        <v>46</v>
      </c>
      <c r="X379" s="25">
        <v>49</v>
      </c>
      <c r="Y379" s="25">
        <v>51</v>
      </c>
      <c r="Z379" s="25">
        <v>49</v>
      </c>
      <c r="AA379" s="25">
        <v>60</v>
      </c>
      <c r="AB379" s="25">
        <v>31</v>
      </c>
      <c r="AC379" s="25">
        <v>35</v>
      </c>
      <c r="AD379" s="25">
        <v>49</v>
      </c>
      <c r="AE379" s="25">
        <v>39</v>
      </c>
      <c r="AF379" s="25">
        <v>34</v>
      </c>
      <c r="AG379" s="25">
        <v>46</v>
      </c>
      <c r="AH379" s="25">
        <v>70</v>
      </c>
      <c r="AI379" s="25">
        <v>42</v>
      </c>
      <c r="AJ379" s="25">
        <v>42</v>
      </c>
      <c r="AK379" s="25">
        <v>81</v>
      </c>
      <c r="AL379" s="25">
        <v>45</v>
      </c>
      <c r="AM379" s="25">
        <v>77</v>
      </c>
      <c r="AN379" s="25">
        <v>40</v>
      </c>
      <c r="AO379" s="25">
        <v>56</v>
      </c>
      <c r="AP379" s="25">
        <v>47</v>
      </c>
      <c r="AQ379" s="25">
        <v>37</v>
      </c>
      <c r="AR379" s="25">
        <v>65</v>
      </c>
      <c r="AS379" s="25">
        <v>52</v>
      </c>
      <c r="AT379" s="25">
        <v>53</v>
      </c>
      <c r="AU379" s="25">
        <v>47</v>
      </c>
      <c r="AV379" s="25">
        <v>50</v>
      </c>
      <c r="AW379" s="25">
        <v>30</v>
      </c>
      <c r="AX379" s="25">
        <v>36</v>
      </c>
      <c r="AY379" s="25">
        <v>51</v>
      </c>
      <c r="AZ379" s="25">
        <v>52</v>
      </c>
      <c r="BA379" s="25">
        <v>67</v>
      </c>
      <c r="BB379" s="25">
        <v>55</v>
      </c>
      <c r="BC379" s="25">
        <v>42</v>
      </c>
      <c r="BD379" s="25">
        <v>52</v>
      </c>
      <c r="BE379" s="25">
        <v>48</v>
      </c>
      <c r="BF379" s="25">
        <v>63</v>
      </c>
      <c r="BG379" s="25">
        <v>54</v>
      </c>
      <c r="BH379" s="25">
        <v>58</v>
      </c>
      <c r="BI379" s="25">
        <v>52</v>
      </c>
      <c r="BJ379" s="25">
        <v>50</v>
      </c>
      <c r="BK379" s="25">
        <v>53</v>
      </c>
      <c r="BL379" s="25">
        <v>55</v>
      </c>
      <c r="BM379" s="25">
        <v>43</v>
      </c>
      <c r="BN379" s="25">
        <v>56</v>
      </c>
      <c r="BO379" s="25">
        <v>85</v>
      </c>
      <c r="BP379" s="25">
        <v>92</v>
      </c>
      <c r="BQ379" s="25">
        <v>81</v>
      </c>
      <c r="BR379" s="25">
        <v>69</v>
      </c>
      <c r="BS379" s="25">
        <v>28</v>
      </c>
      <c r="BT379" s="25">
        <v>57</v>
      </c>
      <c r="BU379" s="25">
        <v>64</v>
      </c>
      <c r="BV379" s="25">
        <v>77</v>
      </c>
      <c r="BW379" s="25">
        <v>52</v>
      </c>
      <c r="BX379" s="25">
        <v>73</v>
      </c>
      <c r="BY379" s="25">
        <v>52</v>
      </c>
      <c r="BZ379" s="25">
        <v>54</v>
      </c>
      <c r="CA379" s="25">
        <v>54</v>
      </c>
      <c r="CB379" s="25">
        <v>57</v>
      </c>
      <c r="CC379" s="25">
        <v>58</v>
      </c>
      <c r="CD379" s="25">
        <v>62</v>
      </c>
      <c r="CE379" s="25">
        <v>64</v>
      </c>
      <c r="CF379" s="25">
        <v>43</v>
      </c>
      <c r="CG379" s="25">
        <v>47</v>
      </c>
      <c r="CH379" s="25">
        <v>58</v>
      </c>
      <c r="CI379" s="25">
        <v>60</v>
      </c>
      <c r="CJ379" s="25">
        <v>80</v>
      </c>
      <c r="CK379" s="25">
        <v>53</v>
      </c>
      <c r="CL379" s="25">
        <v>57</v>
      </c>
      <c r="CM379" s="25">
        <v>54</v>
      </c>
      <c r="CN379" s="25">
        <v>35</v>
      </c>
      <c r="CO379" s="25">
        <v>64</v>
      </c>
      <c r="CP379" s="25">
        <v>70</v>
      </c>
    </row>
    <row r="380" spans="2:94" x14ac:dyDescent="0.2">
      <c r="B380" s="25" t="str">
        <f t="shared" si="10"/>
      </c>
      <c r="C380" s="25" t="s">
        <v>162</v>
      </c>
      <c r="D380" s="25" t="s">
        <v>3</v>
      </c>
      <c r="E380" s="25">
        <v>145</v>
      </c>
      <c r="F380" s="25">
        <v>170</v>
      </c>
      <c r="G380" s="25">
        <v>149</v>
      </c>
      <c r="H380" s="25">
        <v>128</v>
      </c>
      <c r="I380" s="25">
        <v>200</v>
      </c>
      <c r="J380" s="25">
        <v>156</v>
      </c>
      <c r="K380" s="25">
        <v>174</v>
      </c>
      <c r="L380" s="25">
        <v>157</v>
      </c>
      <c r="M380" s="25">
        <v>143</v>
      </c>
      <c r="N380" s="25">
        <v>121</v>
      </c>
      <c r="O380" s="25">
        <v>119</v>
      </c>
      <c r="P380" s="25">
        <v>150</v>
      </c>
      <c r="Q380" s="25">
        <v>149</v>
      </c>
      <c r="R380" s="25">
        <v>166</v>
      </c>
      <c r="S380" s="25">
        <v>157</v>
      </c>
      <c r="T380" s="25">
        <v>147</v>
      </c>
      <c r="U380" s="25">
        <v>120</v>
      </c>
      <c r="V380" s="25">
        <v>103</v>
      </c>
      <c r="W380" s="25">
        <v>157</v>
      </c>
      <c r="X380" s="25">
        <v>153</v>
      </c>
      <c r="Y380" s="25">
        <v>157</v>
      </c>
      <c r="Z380" s="25">
        <v>166</v>
      </c>
      <c r="AA380" s="25">
        <v>166</v>
      </c>
      <c r="AB380" s="25">
        <v>141</v>
      </c>
      <c r="AC380" s="25">
        <v>105</v>
      </c>
      <c r="AD380" s="25">
        <v>151</v>
      </c>
      <c r="AE380" s="25">
        <v>155</v>
      </c>
      <c r="AF380" s="25">
        <v>141</v>
      </c>
      <c r="AG380" s="25">
        <v>160</v>
      </c>
      <c r="AH380" s="25">
        <v>155</v>
      </c>
      <c r="AI380" s="25">
        <v>120</v>
      </c>
      <c r="AJ380" s="25">
        <v>121</v>
      </c>
      <c r="AK380" s="25">
        <v>193</v>
      </c>
      <c r="AL380" s="25">
        <v>177</v>
      </c>
      <c r="AM380" s="25">
        <v>199</v>
      </c>
      <c r="AN380" s="25">
        <v>113</v>
      </c>
      <c r="AO380" s="25">
        <v>157</v>
      </c>
      <c r="AP380" s="25">
        <v>131</v>
      </c>
      <c r="AQ380" s="25">
        <v>111</v>
      </c>
      <c r="AR380" s="25">
        <v>188</v>
      </c>
      <c r="AS380" s="25">
        <v>157</v>
      </c>
      <c r="AT380" s="25">
        <v>200</v>
      </c>
      <c r="AU380" s="25">
        <v>191</v>
      </c>
      <c r="AV380" s="25">
        <v>155</v>
      </c>
      <c r="AW380" s="25">
        <v>115</v>
      </c>
      <c r="AX380" s="25">
        <v>119</v>
      </c>
      <c r="AY380" s="25">
        <v>158</v>
      </c>
      <c r="AZ380" s="25">
        <v>174</v>
      </c>
      <c r="BA380" s="25">
        <v>186</v>
      </c>
      <c r="BB380" s="25">
        <v>175</v>
      </c>
      <c r="BC380" s="25">
        <v>154</v>
      </c>
      <c r="BD380" s="25">
        <v>151</v>
      </c>
      <c r="BE380" s="25">
        <v>140</v>
      </c>
      <c r="BF380" s="25">
        <v>171</v>
      </c>
      <c r="BG380" s="25">
        <v>206</v>
      </c>
      <c r="BH380" s="25">
        <v>172</v>
      </c>
      <c r="BI380" s="25">
        <v>160</v>
      </c>
      <c r="BJ380" s="25">
        <v>146</v>
      </c>
      <c r="BK380" s="25">
        <v>159</v>
      </c>
      <c r="BL380" s="25">
        <v>113</v>
      </c>
      <c r="BM380" s="25">
        <v>180</v>
      </c>
      <c r="BN380" s="25">
        <v>164</v>
      </c>
      <c r="BO380" s="25">
        <v>196</v>
      </c>
      <c r="BP380" s="25">
        <v>185</v>
      </c>
      <c r="BQ380" s="25">
        <v>172</v>
      </c>
      <c r="BR380" s="25">
        <v>152</v>
      </c>
      <c r="BS380" s="25">
        <v>111</v>
      </c>
      <c r="BT380" s="25">
        <v>198</v>
      </c>
      <c r="BU380" s="25">
        <v>164</v>
      </c>
      <c r="BV380" s="25">
        <v>193</v>
      </c>
      <c r="BW380" s="25">
        <v>171</v>
      </c>
      <c r="BX380" s="25">
        <v>183</v>
      </c>
      <c r="BY380" s="25">
        <v>144</v>
      </c>
      <c r="BZ380" s="25">
        <v>128</v>
      </c>
      <c r="CA380" s="25">
        <v>155</v>
      </c>
      <c r="CB380" s="25">
        <v>169</v>
      </c>
      <c r="CC380" s="25">
        <v>164</v>
      </c>
      <c r="CD380" s="25">
        <v>182</v>
      </c>
      <c r="CE380" s="25">
        <v>196</v>
      </c>
      <c r="CF380" s="25">
        <v>147</v>
      </c>
      <c r="CG380" s="25">
        <v>133</v>
      </c>
      <c r="CH380" s="25">
        <v>189</v>
      </c>
      <c r="CI380" s="25">
        <v>186</v>
      </c>
      <c r="CJ380" s="25">
        <v>201</v>
      </c>
      <c r="CK380" s="25">
        <v>182</v>
      </c>
      <c r="CL380" s="25">
        <v>190</v>
      </c>
      <c r="CM380" s="25">
        <v>156</v>
      </c>
      <c r="CN380" s="25">
        <v>138</v>
      </c>
      <c r="CO380" s="25">
        <v>170</v>
      </c>
      <c r="CP380" s="25">
        <v>204</v>
      </c>
    </row>
    <row r="381" spans="2:94" x14ac:dyDescent="0.2">
      <c r="B381" s="25" t="str">
        <f t="shared" si="10"/>
      </c>
      <c r="C381" s="25" t="s">
        <v>162</v>
      </c>
      <c r="D381" s="25" t="s">
        <v>4</v>
      </c>
      <c r="E381" s="25">
        <v>87</v>
      </c>
      <c r="F381" s="25">
        <v>78</v>
      </c>
      <c r="G381" s="25">
        <v>76</v>
      </c>
      <c r="H381" s="25">
        <v>51</v>
      </c>
      <c r="I381" s="25">
        <v>89</v>
      </c>
      <c r="J381" s="25">
        <v>63</v>
      </c>
      <c r="K381" s="25">
        <v>81</v>
      </c>
      <c r="L381" s="25">
        <v>81</v>
      </c>
      <c r="M381" s="25">
        <v>66</v>
      </c>
      <c r="N381" s="25">
        <v>78</v>
      </c>
      <c r="O381" s="25">
        <v>49</v>
      </c>
      <c r="P381" s="25">
        <v>72</v>
      </c>
      <c r="Q381" s="25">
        <v>51</v>
      </c>
      <c r="R381" s="25">
        <v>68</v>
      </c>
      <c r="S381" s="25">
        <v>65</v>
      </c>
      <c r="T381" s="25">
        <v>66</v>
      </c>
      <c r="U381" s="25">
        <v>62</v>
      </c>
      <c r="V381" s="25">
        <v>47</v>
      </c>
      <c r="W381" s="25">
        <v>73</v>
      </c>
      <c r="X381" s="25">
        <v>62</v>
      </c>
      <c r="Y381" s="25">
        <v>74</v>
      </c>
      <c r="Z381" s="25">
        <v>70</v>
      </c>
      <c r="AA381" s="25">
        <v>79</v>
      </c>
      <c r="AB381" s="25">
        <v>56</v>
      </c>
      <c r="AC381" s="25">
        <v>49</v>
      </c>
      <c r="AD381" s="25">
        <v>58</v>
      </c>
      <c r="AE381" s="25">
        <v>58</v>
      </c>
      <c r="AF381" s="25">
        <v>51</v>
      </c>
      <c r="AG381" s="25">
        <v>62</v>
      </c>
      <c r="AH381" s="25">
        <v>92</v>
      </c>
      <c r="AI381" s="25">
        <v>50</v>
      </c>
      <c r="AJ381" s="25">
        <v>67</v>
      </c>
      <c r="AK381" s="25">
        <v>89</v>
      </c>
      <c r="AL381" s="25">
        <v>79</v>
      </c>
      <c r="AM381" s="25">
        <v>100</v>
      </c>
      <c r="AN381" s="25">
        <v>57</v>
      </c>
      <c r="AO381" s="25">
        <v>66</v>
      </c>
      <c r="AP381" s="25">
        <v>70</v>
      </c>
      <c r="AQ381" s="25">
        <v>50</v>
      </c>
      <c r="AR381" s="25">
        <v>106</v>
      </c>
      <c r="AS381" s="25">
        <v>87</v>
      </c>
      <c r="AT381" s="25">
        <v>86</v>
      </c>
      <c r="AU381" s="25">
        <v>78</v>
      </c>
      <c r="AV381" s="25">
        <v>82</v>
      </c>
      <c r="AW381" s="25">
        <v>53</v>
      </c>
      <c r="AX381" s="25">
        <v>63</v>
      </c>
      <c r="AY381" s="25">
        <v>79</v>
      </c>
      <c r="AZ381" s="25">
        <v>66</v>
      </c>
      <c r="BA381" s="25">
        <v>88</v>
      </c>
      <c r="BB381" s="25">
        <v>81</v>
      </c>
      <c r="BC381" s="25">
        <v>71</v>
      </c>
      <c r="BD381" s="25">
        <v>74</v>
      </c>
      <c r="BE381" s="25">
        <v>57</v>
      </c>
      <c r="BF381" s="25">
        <v>92</v>
      </c>
      <c r="BG381" s="25">
        <v>88</v>
      </c>
      <c r="BH381" s="25">
        <v>91</v>
      </c>
      <c r="BI381" s="25">
        <v>76</v>
      </c>
      <c r="BJ381" s="25">
        <v>79</v>
      </c>
      <c r="BK381" s="25">
        <v>80</v>
      </c>
      <c r="BL381" s="25">
        <v>69</v>
      </c>
      <c r="BM381" s="25">
        <v>59</v>
      </c>
      <c r="BN381" s="25">
        <v>67</v>
      </c>
      <c r="BO381" s="25">
        <v>100</v>
      </c>
      <c r="BP381" s="25">
        <v>105</v>
      </c>
      <c r="BQ381" s="25">
        <v>108</v>
      </c>
      <c r="BR381" s="25">
        <v>77</v>
      </c>
      <c r="BS381" s="25">
        <v>40</v>
      </c>
      <c r="BT381" s="25">
        <v>77</v>
      </c>
      <c r="BU381" s="25">
        <v>105</v>
      </c>
      <c r="BV381" s="25">
        <v>104</v>
      </c>
      <c r="BW381" s="25">
        <v>96</v>
      </c>
      <c r="BX381" s="25">
        <v>90</v>
      </c>
      <c r="BY381" s="25">
        <v>75</v>
      </c>
      <c r="BZ381" s="25">
        <v>66</v>
      </c>
      <c r="CA381" s="25">
        <v>91</v>
      </c>
      <c r="CB381" s="25">
        <v>77</v>
      </c>
      <c r="CC381" s="25">
        <v>70</v>
      </c>
      <c r="CD381" s="25">
        <v>92</v>
      </c>
      <c r="CE381" s="25">
        <v>83</v>
      </c>
      <c r="CF381" s="25">
        <v>57</v>
      </c>
      <c r="CG381" s="25">
        <v>63</v>
      </c>
      <c r="CH381" s="25">
        <v>82</v>
      </c>
      <c r="CI381" s="25">
        <v>88</v>
      </c>
      <c r="CJ381" s="25">
        <v>111</v>
      </c>
      <c r="CK381" s="25">
        <v>81</v>
      </c>
      <c r="CL381" s="25">
        <v>95</v>
      </c>
      <c r="CM381" s="25">
        <v>69</v>
      </c>
      <c r="CN381" s="25">
        <v>62</v>
      </c>
      <c r="CO381" s="25">
        <v>96</v>
      </c>
      <c r="CP381" s="25">
        <v>89</v>
      </c>
    </row>
    <row r="382" spans="2:94" x14ac:dyDescent="0.2">
      <c r="B382" s="25" t="str">
        <f t="shared" si="10"/>
      </c>
      <c r="C382" s="25" t="s">
        <v>163</v>
      </c>
      <c r="D382" s="25" t="s">
        <v>3</v>
      </c>
      <c r="E382" s="25">
        <v>103</v>
      </c>
      <c r="F382" s="25">
        <v>118</v>
      </c>
      <c r="G382" s="25">
        <v>81</v>
      </c>
      <c r="H382" s="25">
        <v>68</v>
      </c>
      <c r="I382" s="25">
        <v>80</v>
      </c>
      <c r="J382" s="25">
        <v>69</v>
      </c>
      <c r="K382" s="25">
        <v>89</v>
      </c>
      <c r="L382" s="25">
        <v>84</v>
      </c>
      <c r="M382" s="25">
        <v>88</v>
      </c>
      <c r="N382" s="25">
        <v>70</v>
      </c>
      <c r="O382" s="25">
        <v>62</v>
      </c>
      <c r="P382" s="25">
        <v>96</v>
      </c>
      <c r="Q382" s="25">
        <v>60</v>
      </c>
      <c r="R382" s="25">
        <v>97</v>
      </c>
      <c r="S382" s="25">
        <v>93</v>
      </c>
      <c r="T382" s="25">
        <v>102</v>
      </c>
      <c r="U382" s="25">
        <v>66</v>
      </c>
      <c r="V382" s="25">
        <v>60</v>
      </c>
      <c r="W382" s="25">
        <v>79</v>
      </c>
      <c r="X382" s="25">
        <v>89</v>
      </c>
      <c r="Y382" s="25">
        <v>75</v>
      </c>
      <c r="Z382" s="25">
        <v>84</v>
      </c>
      <c r="AA382" s="25">
        <v>90</v>
      </c>
      <c r="AB382" s="25">
        <v>84</v>
      </c>
      <c r="AC382" s="25">
        <v>61</v>
      </c>
      <c r="AD382" s="25">
        <v>86</v>
      </c>
      <c r="AE382" s="25">
        <v>81</v>
      </c>
      <c r="AF382" s="25">
        <v>83</v>
      </c>
      <c r="AG382" s="25">
        <v>80</v>
      </c>
      <c r="AH382" s="25">
        <v>116</v>
      </c>
      <c r="AI382" s="25">
        <v>70</v>
      </c>
      <c r="AJ382" s="25">
        <v>71</v>
      </c>
      <c r="AK382" s="25">
        <v>114</v>
      </c>
      <c r="AL382" s="25">
        <v>81</v>
      </c>
      <c r="AM382" s="25">
        <v>92</v>
      </c>
      <c r="AN382" s="25">
        <v>78</v>
      </c>
      <c r="AO382" s="25">
        <v>99</v>
      </c>
      <c r="AP382" s="25">
        <v>84</v>
      </c>
      <c r="AQ382" s="25">
        <v>63</v>
      </c>
      <c r="AR382" s="25">
        <v>90</v>
      </c>
      <c r="AS382" s="25">
        <v>92</v>
      </c>
      <c r="AT382" s="25">
        <v>95</v>
      </c>
      <c r="AU382" s="25">
        <v>120</v>
      </c>
      <c r="AV382" s="25">
        <v>106</v>
      </c>
      <c r="AW382" s="25">
        <v>79</v>
      </c>
      <c r="AX382" s="25">
        <v>78</v>
      </c>
      <c r="AY382" s="25">
        <v>76</v>
      </c>
      <c r="AZ382" s="25">
        <v>85</v>
      </c>
      <c r="BA382" s="25">
        <v>109</v>
      </c>
      <c r="BB382" s="25">
        <v>98</v>
      </c>
      <c r="BC382" s="25">
        <v>80</v>
      </c>
      <c r="BD382" s="25">
        <v>72</v>
      </c>
      <c r="BE382" s="25">
        <v>64</v>
      </c>
      <c r="BF382" s="25">
        <v>90</v>
      </c>
      <c r="BG382" s="25">
        <v>111</v>
      </c>
      <c r="BH382" s="25">
        <v>84</v>
      </c>
      <c r="BI382" s="25">
        <v>98</v>
      </c>
      <c r="BJ382" s="25">
        <v>95</v>
      </c>
      <c r="BK382" s="25">
        <v>82</v>
      </c>
      <c r="BL382" s="25">
        <v>71</v>
      </c>
      <c r="BM382" s="25">
        <v>86</v>
      </c>
      <c r="BN382" s="25">
        <v>78</v>
      </c>
      <c r="BO382" s="25">
        <v>97</v>
      </c>
      <c r="BP382" s="25">
        <v>113</v>
      </c>
      <c r="BQ382" s="25">
        <v>119</v>
      </c>
      <c r="BR382" s="25">
        <v>79</v>
      </c>
      <c r="BS382" s="25">
        <v>66</v>
      </c>
      <c r="BT382" s="25">
        <v>108</v>
      </c>
      <c r="BU382" s="25">
        <v>85</v>
      </c>
      <c r="BV382" s="25">
        <v>106</v>
      </c>
      <c r="BW382" s="25">
        <v>86</v>
      </c>
      <c r="BX382" s="25">
        <v>103</v>
      </c>
      <c r="BY382" s="25">
        <v>85</v>
      </c>
      <c r="BZ382" s="25">
        <v>74</v>
      </c>
      <c r="CA382" s="25">
        <v>90</v>
      </c>
      <c r="CB382" s="25">
        <v>88</v>
      </c>
      <c r="CC382" s="25">
        <v>98</v>
      </c>
      <c r="CD382" s="25">
        <v>101</v>
      </c>
      <c r="CE382" s="25">
        <v>130</v>
      </c>
      <c r="CF382" s="25">
        <v>78</v>
      </c>
      <c r="CG382" s="25">
        <v>74</v>
      </c>
      <c r="CH382" s="25">
        <v>103</v>
      </c>
      <c r="CI382" s="25">
        <v>79</v>
      </c>
      <c r="CJ382" s="25">
        <v>113</v>
      </c>
      <c r="CK382" s="25">
        <v>105</v>
      </c>
      <c r="CL382" s="25">
        <v>115</v>
      </c>
      <c r="CM382" s="25">
        <v>64</v>
      </c>
      <c r="CN382" s="25">
        <v>72</v>
      </c>
      <c r="CO382" s="25">
        <v>95</v>
      </c>
      <c r="CP382" s="25">
        <v>89</v>
      </c>
    </row>
    <row r="383" spans="2:94" x14ac:dyDescent="0.2">
      <c r="B383" s="25" t="str">
        <f t="shared" si="10"/>
      </c>
      <c r="C383" s="25" t="s">
        <v>163</v>
      </c>
      <c r="D383" s="25" t="s">
        <v>4</v>
      </c>
      <c r="E383" s="25">
        <v>34</v>
      </c>
      <c r="F383" s="25">
        <v>36</v>
      </c>
      <c r="G383" s="25">
        <v>25</v>
      </c>
      <c r="H383" s="25">
        <v>18</v>
      </c>
      <c r="I383" s="25">
        <v>38</v>
      </c>
      <c r="J383" s="25">
        <v>31</v>
      </c>
      <c r="K383" s="25">
        <v>33</v>
      </c>
      <c r="L383" s="25">
        <v>33</v>
      </c>
      <c r="M383" s="25">
        <v>24</v>
      </c>
      <c r="N383" s="25">
        <v>21</v>
      </c>
      <c r="O383" s="25">
        <v>17</v>
      </c>
      <c r="P383" s="25">
        <v>33</v>
      </c>
      <c r="Q383" s="25">
        <v>25</v>
      </c>
      <c r="R383" s="25">
        <v>43</v>
      </c>
      <c r="S383" s="25">
        <v>35</v>
      </c>
      <c r="T383" s="25">
        <v>33</v>
      </c>
      <c r="U383" s="25">
        <v>24</v>
      </c>
      <c r="V383" s="25">
        <v>28</v>
      </c>
      <c r="W383" s="25">
        <v>30</v>
      </c>
      <c r="X383" s="25">
        <v>37</v>
      </c>
      <c r="Y383" s="25">
        <v>23</v>
      </c>
      <c r="Z383" s="25">
        <v>37</v>
      </c>
      <c r="AA383" s="25">
        <v>29</v>
      </c>
      <c r="AB383" s="25">
        <v>23</v>
      </c>
      <c r="AC383" s="25">
        <v>16</v>
      </c>
      <c r="AD383" s="25">
        <v>27</v>
      </c>
      <c r="AE383" s="25">
        <v>16</v>
      </c>
      <c r="AF383" s="25">
        <v>32</v>
      </c>
      <c r="AG383" s="25">
        <v>35</v>
      </c>
      <c r="AH383" s="25">
        <v>40</v>
      </c>
      <c r="AI383" s="25">
        <v>29</v>
      </c>
      <c r="AJ383" s="25">
        <v>18</v>
      </c>
      <c r="AK383" s="25">
        <v>39</v>
      </c>
      <c r="AL383" s="25">
        <v>31</v>
      </c>
      <c r="AM383" s="25">
        <v>54</v>
      </c>
      <c r="AN383" s="25">
        <v>21</v>
      </c>
      <c r="AO383" s="25">
        <v>36</v>
      </c>
      <c r="AP383" s="25">
        <v>26</v>
      </c>
      <c r="AQ383" s="25">
        <v>17</v>
      </c>
      <c r="AR383" s="25">
        <v>37</v>
      </c>
      <c r="AS383" s="25">
        <v>21</v>
      </c>
      <c r="AT383" s="25">
        <v>24</v>
      </c>
      <c r="AU383" s="25">
        <v>33</v>
      </c>
      <c r="AV383" s="25">
        <v>33</v>
      </c>
      <c r="AW383" s="25">
        <v>23</v>
      </c>
      <c r="AX383" s="25">
        <v>17</v>
      </c>
      <c r="AY383" s="25">
        <v>30</v>
      </c>
      <c r="AZ383" s="25">
        <v>33</v>
      </c>
      <c r="BA383" s="25">
        <v>39</v>
      </c>
      <c r="BB383" s="25">
        <v>35</v>
      </c>
      <c r="BC383" s="25">
        <v>27</v>
      </c>
      <c r="BD383" s="25">
        <v>28</v>
      </c>
      <c r="BE383" s="25">
        <v>21</v>
      </c>
      <c r="BF383" s="25">
        <v>41</v>
      </c>
      <c r="BG383" s="25">
        <v>34</v>
      </c>
      <c r="BH383" s="25">
        <v>34</v>
      </c>
      <c r="BI383" s="25">
        <v>37</v>
      </c>
      <c r="BJ383" s="25">
        <v>48</v>
      </c>
      <c r="BK383" s="25">
        <v>32</v>
      </c>
      <c r="BL383" s="25">
        <v>30</v>
      </c>
      <c r="BM383" s="25">
        <v>20</v>
      </c>
      <c r="BN383" s="25">
        <v>31</v>
      </c>
      <c r="BO383" s="25">
        <v>55</v>
      </c>
      <c r="BP383" s="25">
        <v>56</v>
      </c>
      <c r="BQ383" s="25">
        <v>66</v>
      </c>
      <c r="BR383" s="25">
        <v>43</v>
      </c>
      <c r="BS383" s="25">
        <v>23</v>
      </c>
      <c r="BT383" s="25">
        <v>39</v>
      </c>
      <c r="BU383" s="25">
        <v>31</v>
      </c>
      <c r="BV383" s="25">
        <v>40</v>
      </c>
      <c r="BW383" s="25">
        <v>42</v>
      </c>
      <c r="BX383" s="25">
        <v>53</v>
      </c>
      <c r="BY383" s="25">
        <v>31</v>
      </c>
      <c r="BZ383" s="25">
        <v>29</v>
      </c>
      <c r="CA383" s="25">
        <v>23</v>
      </c>
      <c r="CB383" s="25">
        <v>22</v>
      </c>
      <c r="CC383" s="25">
        <v>34</v>
      </c>
      <c r="CD383" s="25">
        <v>28</v>
      </c>
      <c r="CE383" s="25">
        <v>36</v>
      </c>
      <c r="CF383" s="25">
        <v>23</v>
      </c>
      <c r="CG383" s="25">
        <v>27</v>
      </c>
      <c r="CH383" s="25">
        <v>30</v>
      </c>
      <c r="CI383" s="25">
        <v>25</v>
      </c>
      <c r="CJ383" s="25">
        <v>42</v>
      </c>
      <c r="CK383" s="25">
        <v>45</v>
      </c>
      <c r="CL383" s="25">
        <v>44</v>
      </c>
      <c r="CM383" s="25">
        <v>29</v>
      </c>
      <c r="CN383" s="25">
        <v>22</v>
      </c>
      <c r="CO383" s="25">
        <v>38</v>
      </c>
      <c r="CP383" s="25">
        <v>33</v>
      </c>
    </row>
    <row r="384" spans="2:94" x14ac:dyDescent="0.2">
      <c r="B384" s="25" t="str">
        <f t="shared" si="10"/>
      </c>
      <c r="C384" s="25" t="s">
        <v>164</v>
      </c>
      <c r="D384" s="25" t="s">
        <v>3</v>
      </c>
      <c r="E384" s="25">
        <v>1</v>
      </c>
      <c r="F384" s="25">
        <v>2</v>
      </c>
      <c r="G384" s="25">
        <v>2</v>
      </c>
      <c r="H384" s="25">
        <v>2</v>
      </c>
      <c r="I384" s="25">
        <v>2</v>
      </c>
      <c r="J384" s="25">
        <v>3</v>
      </c>
      <c r="K384" s="25">
        <v>3</v>
      </c>
      <c r="L384" s="25">
        <v>2</v>
      </c>
      <c r="M384" s="25">
        <v>2</v>
      </c>
      <c r="N384" s="25">
        <v>1</v>
      </c>
      <c r="O384" s="25">
        <v>1</v>
      </c>
      <c r="P384" s="25">
        <v>2</v>
      </c>
      <c r="Q384" s="25">
        <v>4</v>
      </c>
      <c r="R384" s="25">
        <v>2</v>
      </c>
      <c r="S384" s="25">
        <v>5</v>
      </c>
      <c r="T384" s="25">
        <v>0</v>
      </c>
      <c r="U384" s="25">
        <v>1</v>
      </c>
      <c r="V384" s="25">
        <v>0</v>
      </c>
      <c r="W384" s="25">
        <v>4</v>
      </c>
      <c r="X384" s="25">
        <v>3</v>
      </c>
      <c r="Y384" s="25">
        <v>5</v>
      </c>
      <c r="Z384" s="25">
        <v>2</v>
      </c>
      <c r="AA384" s="25">
        <v>3</v>
      </c>
      <c r="AB384" s="25">
        <v>6</v>
      </c>
      <c r="AC384" s="25">
        <v>3</v>
      </c>
      <c r="AD384" s="25">
        <v>2</v>
      </c>
      <c r="AE384" s="25">
        <v>0</v>
      </c>
      <c r="AF384" s="25">
        <v>2</v>
      </c>
      <c r="AG384" s="25">
        <v>1</v>
      </c>
      <c r="AH384" s="25">
        <v>3</v>
      </c>
      <c r="AI384" s="25">
        <v>0</v>
      </c>
      <c r="AJ384" s="25">
        <v>3</v>
      </c>
      <c r="AK384" s="25">
        <v>3</v>
      </c>
      <c r="AL384" s="25">
        <v>0</v>
      </c>
      <c r="AM384" s="25">
        <v>4</v>
      </c>
      <c r="AN384" s="25">
        <v>1</v>
      </c>
      <c r="AO384" s="25">
        <v>1</v>
      </c>
      <c r="AP384" s="25">
        <v>2</v>
      </c>
      <c r="AQ384" s="25">
        <v>1</v>
      </c>
      <c r="AR384" s="25">
        <v>4</v>
      </c>
      <c r="AS384" s="25">
        <v>0</v>
      </c>
      <c r="AT384" s="25">
        <v>2</v>
      </c>
      <c r="AU384" s="25">
        <v>1</v>
      </c>
      <c r="AV384" s="25">
        <v>1</v>
      </c>
      <c r="AW384" s="25">
        <v>1</v>
      </c>
      <c r="AX384" s="25">
        <v>2</v>
      </c>
      <c r="AY384" s="25">
        <v>3</v>
      </c>
      <c r="AZ384" s="25">
        <v>2</v>
      </c>
      <c r="BA384" s="25">
        <v>3</v>
      </c>
      <c r="BB384" s="25">
        <v>2</v>
      </c>
      <c r="BC384" s="25">
        <v>2</v>
      </c>
      <c r="BD384" s="25">
        <v>4</v>
      </c>
      <c r="BE384" s="25">
        <v>1</v>
      </c>
      <c r="BF384" s="25">
        <v>0</v>
      </c>
      <c r="BG384" s="25">
        <v>5</v>
      </c>
      <c r="BH384" s="25">
        <v>2</v>
      </c>
      <c r="BI384" s="25">
        <v>1</v>
      </c>
      <c r="BJ384" s="25">
        <v>3</v>
      </c>
      <c r="BK384" s="25">
        <v>1</v>
      </c>
      <c r="BL384" s="25">
        <v>2</v>
      </c>
      <c r="BM384" s="25">
        <v>2</v>
      </c>
      <c r="BN384" s="25">
        <v>4</v>
      </c>
      <c r="BO384" s="25">
        <v>1</v>
      </c>
      <c r="BP384" s="25">
        <v>2</v>
      </c>
      <c r="BQ384" s="25">
        <v>1</v>
      </c>
      <c r="BR384" s="25">
        <v>0</v>
      </c>
      <c r="BS384" s="25">
        <v>1</v>
      </c>
      <c r="BT384" s="25">
        <v>1</v>
      </c>
      <c r="BU384" s="25">
        <v>3</v>
      </c>
      <c r="BV384" s="25">
        <v>4</v>
      </c>
      <c r="BW384" s="25">
        <v>4</v>
      </c>
      <c r="BX384" s="25">
        <v>1</v>
      </c>
      <c r="BY384" s="25">
        <v>4</v>
      </c>
      <c r="BZ384" s="25">
        <v>0</v>
      </c>
      <c r="CA384" s="25">
        <v>2</v>
      </c>
      <c r="CB384" s="25">
        <v>0</v>
      </c>
      <c r="CC384" s="25">
        <v>4</v>
      </c>
      <c r="CD384" s="25">
        <v>3</v>
      </c>
      <c r="CE384" s="25">
        <v>4</v>
      </c>
      <c r="CF384" s="25">
        <v>3</v>
      </c>
      <c r="CG384" s="25">
        <v>0</v>
      </c>
      <c r="CH384" s="25">
        <v>4</v>
      </c>
      <c r="CI384" s="25">
        <v>3</v>
      </c>
      <c r="CJ384" s="25">
        <v>5</v>
      </c>
      <c r="CK384" s="25">
        <v>1</v>
      </c>
      <c r="CL384" s="25">
        <v>2</v>
      </c>
      <c r="CM384" s="25">
        <v>1</v>
      </c>
      <c r="CN384" s="25">
        <v>1</v>
      </c>
      <c r="CO384" s="25">
        <v>8</v>
      </c>
      <c r="CP384" s="25">
        <v>1</v>
      </c>
    </row>
    <row r="385" spans="2:94" x14ac:dyDescent="0.2">
      <c r="B385" s="25" t="str">
        <f t="shared" si="10"/>
      </c>
      <c r="C385" s="25" t="s">
        <v>164</v>
      </c>
      <c r="D385" s="25" t="s">
        <v>4</v>
      </c>
      <c r="E385" s="25">
        <v>5</v>
      </c>
      <c r="F385" s="25">
        <v>4</v>
      </c>
      <c r="G385" s="25">
        <v>4</v>
      </c>
      <c r="H385" s="25">
        <v>0</v>
      </c>
      <c r="I385" s="25">
        <v>2</v>
      </c>
      <c r="J385" s="25">
        <v>1</v>
      </c>
      <c r="K385" s="25">
        <v>4</v>
      </c>
      <c r="L385" s="25">
        <v>4</v>
      </c>
      <c r="M385" s="25">
        <v>2</v>
      </c>
      <c r="N385" s="25">
        <v>5</v>
      </c>
      <c r="O385" s="25">
        <v>0</v>
      </c>
      <c r="P385" s="25">
        <v>5</v>
      </c>
      <c r="Q385" s="25">
        <v>1</v>
      </c>
      <c r="R385" s="25">
        <v>2</v>
      </c>
      <c r="S385" s="25">
        <v>5</v>
      </c>
      <c r="T385" s="25">
        <v>3</v>
      </c>
      <c r="U385" s="25">
        <v>3</v>
      </c>
      <c r="V385" s="25">
        <v>1</v>
      </c>
      <c r="W385" s="25">
        <v>3</v>
      </c>
      <c r="X385" s="25">
        <v>3</v>
      </c>
      <c r="Y385" s="25">
        <v>1</v>
      </c>
      <c r="Z385" s="25">
        <v>2</v>
      </c>
      <c r="AA385" s="25">
        <v>0</v>
      </c>
      <c r="AB385" s="25">
        <v>0</v>
      </c>
      <c r="AC385" s="25">
        <v>3</v>
      </c>
      <c r="AD385" s="25">
        <v>3</v>
      </c>
      <c r="AE385" s="25">
        <v>1</v>
      </c>
      <c r="AF385" s="25">
        <v>4</v>
      </c>
      <c r="AG385" s="25">
        <v>2</v>
      </c>
      <c r="AH385" s="25">
        <v>6</v>
      </c>
      <c r="AI385" s="25">
        <v>0</v>
      </c>
      <c r="AJ385" s="25">
        <v>0</v>
      </c>
      <c r="AK385" s="25">
        <v>4</v>
      </c>
      <c r="AL385" s="25">
        <v>4</v>
      </c>
      <c r="AM385" s="25">
        <v>5</v>
      </c>
      <c r="AN385" s="25">
        <v>2</v>
      </c>
      <c r="AO385" s="25">
        <v>1</v>
      </c>
      <c r="AP385" s="25">
        <v>1</v>
      </c>
      <c r="AQ385" s="25">
        <v>2</v>
      </c>
      <c r="AR385" s="25">
        <v>5</v>
      </c>
      <c r="AS385" s="25">
        <v>1</v>
      </c>
      <c r="AT385" s="25">
        <v>6</v>
      </c>
      <c r="AU385" s="25">
        <v>2</v>
      </c>
      <c r="AV385" s="25">
        <v>1</v>
      </c>
      <c r="AW385" s="25">
        <v>1</v>
      </c>
      <c r="AX385" s="25">
        <v>4</v>
      </c>
      <c r="AY385" s="25">
        <v>6</v>
      </c>
      <c r="AZ385" s="25">
        <v>2</v>
      </c>
      <c r="BA385" s="25">
        <v>2</v>
      </c>
      <c r="BB385" s="25">
        <v>5</v>
      </c>
      <c r="BC385" s="25">
        <v>0</v>
      </c>
      <c r="BD385" s="25">
        <v>2</v>
      </c>
      <c r="BE385" s="25">
        <v>1</v>
      </c>
      <c r="BF385" s="25">
        <v>6</v>
      </c>
      <c r="BG385" s="25">
        <v>2</v>
      </c>
      <c r="BH385" s="25">
        <v>1</v>
      </c>
      <c r="BI385" s="25">
        <v>1</v>
      </c>
      <c r="BJ385" s="25">
        <v>3</v>
      </c>
      <c r="BK385" s="25">
        <v>3</v>
      </c>
      <c r="BL385" s="25">
        <v>2</v>
      </c>
      <c r="BM385" s="25">
        <v>3</v>
      </c>
      <c r="BN385" s="25">
        <v>2</v>
      </c>
      <c r="BO385" s="25">
        <v>2</v>
      </c>
      <c r="BP385" s="25">
        <v>4</v>
      </c>
      <c r="BQ385" s="25">
        <v>3</v>
      </c>
      <c r="BR385" s="25">
        <v>2</v>
      </c>
      <c r="BS385" s="25">
        <v>1</v>
      </c>
      <c r="BT385" s="25">
        <v>0</v>
      </c>
      <c r="BU385" s="25">
        <v>4</v>
      </c>
      <c r="BV385" s="25">
        <v>7</v>
      </c>
      <c r="BW385" s="25">
        <v>1</v>
      </c>
      <c r="BX385" s="25">
        <v>2</v>
      </c>
      <c r="BY385" s="25">
        <v>0</v>
      </c>
      <c r="BZ385" s="25">
        <v>3</v>
      </c>
      <c r="CA385" s="25">
        <v>0</v>
      </c>
      <c r="CB385" s="25">
        <v>4</v>
      </c>
      <c r="CC385" s="25">
        <v>2</v>
      </c>
      <c r="CD385" s="25">
        <v>3</v>
      </c>
      <c r="CE385" s="25">
        <v>2</v>
      </c>
      <c r="CF385" s="25">
        <v>5</v>
      </c>
      <c r="CG385" s="25">
        <v>2</v>
      </c>
      <c r="CH385" s="25">
        <v>4</v>
      </c>
      <c r="CI385" s="25">
        <v>3</v>
      </c>
      <c r="CJ385" s="25">
        <v>4</v>
      </c>
      <c r="CK385" s="25">
        <v>6</v>
      </c>
      <c r="CL385" s="25">
        <v>3</v>
      </c>
      <c r="CM385" s="25">
        <v>4</v>
      </c>
      <c r="CN385" s="25">
        <v>1</v>
      </c>
      <c r="CO385" s="25">
        <v>4</v>
      </c>
      <c r="CP385" s="25">
        <v>2</v>
      </c>
    </row>
    <row r="386" spans="2:94" x14ac:dyDescent="0.2">
      <c r="B386" s="25" t="str">
        <f t="shared" si="10"/>
      </c>
      <c r="C386" s="25" t="s">
        <v>165</v>
      </c>
      <c r="D386" s="25" t="s">
        <v>3</v>
      </c>
      <c r="E386" s="25">
        <v>183</v>
      </c>
      <c r="F386" s="25">
        <v>160</v>
      </c>
      <c r="G386" s="25">
        <v>154</v>
      </c>
      <c r="H386" s="25">
        <v>105</v>
      </c>
      <c r="I386" s="25">
        <v>141</v>
      </c>
      <c r="J386" s="25">
        <v>128</v>
      </c>
      <c r="K386" s="25">
        <v>136</v>
      </c>
      <c r="L386" s="25">
        <v>102</v>
      </c>
      <c r="M386" s="25">
        <v>115</v>
      </c>
      <c r="N386" s="25">
        <v>94</v>
      </c>
      <c r="O386" s="25">
        <v>90</v>
      </c>
      <c r="P386" s="25">
        <v>128</v>
      </c>
      <c r="Q386" s="25">
        <v>99</v>
      </c>
      <c r="R386" s="25">
        <v>105</v>
      </c>
      <c r="S386" s="25">
        <v>117</v>
      </c>
      <c r="T386" s="25">
        <v>132</v>
      </c>
      <c r="U386" s="25">
        <v>99</v>
      </c>
      <c r="V386" s="25">
        <v>74</v>
      </c>
      <c r="W386" s="25">
        <v>122</v>
      </c>
      <c r="X386" s="25">
        <v>119</v>
      </c>
      <c r="Y386" s="25">
        <v>114</v>
      </c>
      <c r="Z386" s="25">
        <v>123</v>
      </c>
      <c r="AA386" s="25">
        <v>120</v>
      </c>
      <c r="AB386" s="25">
        <v>127</v>
      </c>
      <c r="AC386" s="25">
        <v>91</v>
      </c>
      <c r="AD386" s="25">
        <v>116</v>
      </c>
      <c r="AE386" s="25">
        <v>121</v>
      </c>
      <c r="AF386" s="25">
        <v>138</v>
      </c>
      <c r="AG386" s="25">
        <v>136</v>
      </c>
      <c r="AH386" s="25">
        <v>121</v>
      </c>
      <c r="AI386" s="25">
        <v>97</v>
      </c>
      <c r="AJ386" s="25">
        <v>103</v>
      </c>
      <c r="AK386" s="25">
        <v>133</v>
      </c>
      <c r="AL386" s="25">
        <v>118</v>
      </c>
      <c r="AM386" s="25">
        <v>128</v>
      </c>
      <c r="AN386" s="25">
        <v>77</v>
      </c>
      <c r="AO386" s="25">
        <v>122</v>
      </c>
      <c r="AP386" s="25">
        <v>91</v>
      </c>
      <c r="AQ386" s="25">
        <v>65</v>
      </c>
      <c r="AR386" s="25">
        <v>122</v>
      </c>
      <c r="AS386" s="25">
        <v>121</v>
      </c>
      <c r="AT386" s="25">
        <v>133</v>
      </c>
      <c r="AU386" s="25">
        <v>114</v>
      </c>
      <c r="AV386" s="25">
        <v>116</v>
      </c>
      <c r="AW386" s="25">
        <v>113</v>
      </c>
      <c r="AX386" s="25">
        <v>80</v>
      </c>
      <c r="AY386" s="25">
        <v>140</v>
      </c>
      <c r="AZ386" s="25">
        <v>110</v>
      </c>
      <c r="BA386" s="25">
        <v>134</v>
      </c>
      <c r="BB386" s="25">
        <v>131</v>
      </c>
      <c r="BC386" s="25">
        <v>133</v>
      </c>
      <c r="BD386" s="25">
        <v>138</v>
      </c>
      <c r="BE386" s="25">
        <v>102</v>
      </c>
      <c r="BF386" s="25">
        <v>153</v>
      </c>
      <c r="BG386" s="25">
        <v>144</v>
      </c>
      <c r="BH386" s="25">
        <v>152</v>
      </c>
      <c r="BI386" s="25">
        <v>129</v>
      </c>
      <c r="BJ386" s="25">
        <v>118</v>
      </c>
      <c r="BK386" s="25">
        <v>100</v>
      </c>
      <c r="BL386" s="25">
        <v>93</v>
      </c>
      <c r="BM386" s="25">
        <v>147</v>
      </c>
      <c r="BN386" s="25">
        <v>137</v>
      </c>
      <c r="BO386" s="25">
        <v>131</v>
      </c>
      <c r="BP386" s="25">
        <v>147</v>
      </c>
      <c r="BQ386" s="25">
        <v>120</v>
      </c>
      <c r="BR386" s="25">
        <v>121</v>
      </c>
      <c r="BS386" s="25">
        <v>65</v>
      </c>
      <c r="BT386" s="25">
        <v>121</v>
      </c>
      <c r="BU386" s="25">
        <v>149</v>
      </c>
      <c r="BV386" s="25">
        <v>121</v>
      </c>
      <c r="BW386" s="25">
        <v>128</v>
      </c>
      <c r="BX386" s="25">
        <v>112</v>
      </c>
      <c r="BY386" s="25">
        <v>119</v>
      </c>
      <c r="BZ386" s="25">
        <v>85</v>
      </c>
      <c r="CA386" s="25">
        <v>150</v>
      </c>
      <c r="CB386" s="25">
        <v>152</v>
      </c>
      <c r="CC386" s="25">
        <v>150</v>
      </c>
      <c r="CD386" s="25">
        <v>157</v>
      </c>
      <c r="CE386" s="25">
        <v>141</v>
      </c>
      <c r="CF386" s="25">
        <v>115</v>
      </c>
      <c r="CG386" s="25">
        <v>99</v>
      </c>
      <c r="CH386" s="25">
        <v>139</v>
      </c>
      <c r="CI386" s="25">
        <v>145</v>
      </c>
      <c r="CJ386" s="25">
        <v>140</v>
      </c>
      <c r="CK386" s="25">
        <v>140</v>
      </c>
      <c r="CL386" s="25">
        <v>108</v>
      </c>
      <c r="CM386" s="25">
        <v>115</v>
      </c>
      <c r="CN386" s="25">
        <v>97</v>
      </c>
      <c r="CO386" s="25">
        <v>112</v>
      </c>
      <c r="CP386" s="25">
        <v>142</v>
      </c>
    </row>
    <row r="387" spans="2:94" x14ac:dyDescent="0.2">
      <c r="B387" s="25" t="str">
        <f t="shared" si="10"/>
      </c>
      <c r="C387" s="25" t="s">
        <v>165</v>
      </c>
      <c r="D387" s="25" t="s">
        <v>4</v>
      </c>
      <c r="E387" s="25">
        <v>72</v>
      </c>
      <c r="F387" s="25">
        <v>70</v>
      </c>
      <c r="G387" s="25">
        <v>75</v>
      </c>
      <c r="H387" s="25">
        <v>35</v>
      </c>
      <c r="I387" s="25">
        <v>49</v>
      </c>
      <c r="J387" s="25">
        <v>62</v>
      </c>
      <c r="K387" s="25">
        <v>48</v>
      </c>
      <c r="L387" s="25">
        <v>45</v>
      </c>
      <c r="M387" s="25">
        <v>58</v>
      </c>
      <c r="N387" s="25">
        <v>46</v>
      </c>
      <c r="O387" s="25">
        <v>41</v>
      </c>
      <c r="P387" s="25">
        <v>54</v>
      </c>
      <c r="Q387" s="25">
        <v>46</v>
      </c>
      <c r="R387" s="25">
        <v>58</v>
      </c>
      <c r="S387" s="25">
        <v>62</v>
      </c>
      <c r="T387" s="25">
        <v>51</v>
      </c>
      <c r="U387" s="25">
        <v>41</v>
      </c>
      <c r="V387" s="25">
        <v>37</v>
      </c>
      <c r="W387" s="25">
        <v>57</v>
      </c>
      <c r="X387" s="25">
        <v>52</v>
      </c>
      <c r="Y387" s="25">
        <v>58</v>
      </c>
      <c r="Z387" s="25">
        <v>39</v>
      </c>
      <c r="AA387" s="25">
        <v>48</v>
      </c>
      <c r="AB387" s="25">
        <v>48</v>
      </c>
      <c r="AC387" s="25">
        <v>34</v>
      </c>
      <c r="AD387" s="25">
        <v>49</v>
      </c>
      <c r="AE387" s="25">
        <v>55</v>
      </c>
      <c r="AF387" s="25">
        <v>39</v>
      </c>
      <c r="AG387" s="25">
        <v>38</v>
      </c>
      <c r="AH387" s="25">
        <v>63</v>
      </c>
      <c r="AI387" s="25">
        <v>52</v>
      </c>
      <c r="AJ387" s="25">
        <v>39</v>
      </c>
      <c r="AK387" s="25">
        <v>59</v>
      </c>
      <c r="AL387" s="25">
        <v>73</v>
      </c>
      <c r="AM387" s="25">
        <v>59</v>
      </c>
      <c r="AN387" s="25">
        <v>29</v>
      </c>
      <c r="AO387" s="25">
        <v>68</v>
      </c>
      <c r="AP387" s="25">
        <v>48</v>
      </c>
      <c r="AQ387" s="25">
        <v>38</v>
      </c>
      <c r="AR387" s="25">
        <v>56</v>
      </c>
      <c r="AS387" s="25">
        <v>47</v>
      </c>
      <c r="AT387" s="25">
        <v>64</v>
      </c>
      <c r="AU387" s="25">
        <v>63</v>
      </c>
      <c r="AV387" s="25">
        <v>50</v>
      </c>
      <c r="AW387" s="25">
        <v>40</v>
      </c>
      <c r="AX387" s="25">
        <v>42</v>
      </c>
      <c r="AY387" s="25">
        <v>52</v>
      </c>
      <c r="AZ387" s="25">
        <v>51</v>
      </c>
      <c r="BA387" s="25">
        <v>66</v>
      </c>
      <c r="BB387" s="25">
        <v>43</v>
      </c>
      <c r="BC387" s="25">
        <v>49</v>
      </c>
      <c r="BD387" s="25">
        <v>55</v>
      </c>
      <c r="BE387" s="25">
        <v>50</v>
      </c>
      <c r="BF387" s="25">
        <v>77</v>
      </c>
      <c r="BG387" s="25">
        <v>70</v>
      </c>
      <c r="BH387" s="25">
        <v>53</v>
      </c>
      <c r="BI387" s="25">
        <v>67</v>
      </c>
      <c r="BJ387" s="25">
        <v>60</v>
      </c>
      <c r="BK387" s="25">
        <v>51</v>
      </c>
      <c r="BL387" s="25">
        <v>36</v>
      </c>
      <c r="BM387" s="25">
        <v>51</v>
      </c>
      <c r="BN387" s="25">
        <v>44</v>
      </c>
      <c r="BO387" s="25">
        <v>74</v>
      </c>
      <c r="BP387" s="25">
        <v>69</v>
      </c>
      <c r="BQ387" s="25">
        <v>54</v>
      </c>
      <c r="BR387" s="25">
        <v>59</v>
      </c>
      <c r="BS387" s="25">
        <v>39</v>
      </c>
      <c r="BT387" s="25">
        <v>60</v>
      </c>
      <c r="BU387" s="25">
        <v>70</v>
      </c>
      <c r="BV387" s="25">
        <v>62</v>
      </c>
      <c r="BW387" s="25">
        <v>50</v>
      </c>
      <c r="BX387" s="25">
        <v>70</v>
      </c>
      <c r="BY387" s="25">
        <v>49</v>
      </c>
      <c r="BZ387" s="25">
        <v>44</v>
      </c>
      <c r="CA387" s="25">
        <v>70</v>
      </c>
      <c r="CB387" s="25">
        <v>71</v>
      </c>
      <c r="CC387" s="25">
        <v>63</v>
      </c>
      <c r="CD387" s="25">
        <v>54</v>
      </c>
      <c r="CE387" s="25">
        <v>67</v>
      </c>
      <c r="CF387" s="25">
        <v>50</v>
      </c>
      <c r="CG387" s="25">
        <v>43</v>
      </c>
      <c r="CH387" s="25">
        <v>54</v>
      </c>
      <c r="CI387" s="25">
        <v>53</v>
      </c>
      <c r="CJ387" s="25">
        <v>79</v>
      </c>
      <c r="CK387" s="25">
        <v>65</v>
      </c>
      <c r="CL387" s="25">
        <v>62</v>
      </c>
      <c r="CM387" s="25">
        <v>52</v>
      </c>
      <c r="CN387" s="25">
        <v>47</v>
      </c>
      <c r="CO387" s="25">
        <v>67</v>
      </c>
      <c r="CP387" s="25">
        <v>61</v>
      </c>
    </row>
    <row r="388" spans="2:94" x14ac:dyDescent="0.2">
      <c r="B388" s="25" t="str">
        <f t="shared" si="10"/>
      </c>
      <c r="C388" s="25" t="s">
        <v>166</v>
      </c>
      <c r="D388" s="25" t="s">
        <v>3</v>
      </c>
      <c r="E388" s="25">
        <v>25619</v>
      </c>
      <c r="F388" s="25">
        <v>23314</v>
      </c>
      <c r="G388" s="25">
        <v>14926</v>
      </c>
      <c r="H388" s="25">
        <v>16049</v>
      </c>
      <c r="I388" s="25">
        <v>18362</v>
      </c>
      <c r="J388" s="25">
        <v>21854</v>
      </c>
      <c r="K388" s="25">
        <v>23323</v>
      </c>
      <c r="L388" s="25">
        <v>20578</v>
      </c>
      <c r="M388" s="25">
        <v>23184</v>
      </c>
      <c r="N388" s="25">
        <v>11502</v>
      </c>
      <c r="O388" s="25">
        <v>11528</v>
      </c>
      <c r="P388" s="25">
        <v>13670</v>
      </c>
      <c r="Q388" s="25">
        <v>30729</v>
      </c>
      <c r="R388" s="25">
        <v>29346</v>
      </c>
      <c r="S388" s="25">
        <v>34868</v>
      </c>
      <c r="T388" s="25">
        <v>28973</v>
      </c>
      <c r="U388" s="25">
        <v>13331</v>
      </c>
      <c r="V388" s="25">
        <v>10883</v>
      </c>
      <c r="W388" s="25">
        <v>16825</v>
      </c>
      <c r="X388" s="25">
        <v>21232</v>
      </c>
      <c r="Y388" s="25">
        <v>26016</v>
      </c>
      <c r="Z388" s="25">
        <v>22510</v>
      </c>
      <c r="AA388" s="25">
        <v>27519</v>
      </c>
      <c r="AB388" s="25">
        <v>16823</v>
      </c>
      <c r="AC388" s="25">
        <v>17538</v>
      </c>
      <c r="AD388" s="25">
        <v>18085</v>
      </c>
      <c r="AE388" s="25">
        <v>17492</v>
      </c>
      <c r="AF388" s="25">
        <v>36985</v>
      </c>
      <c r="AG388" s="25">
        <v>29857</v>
      </c>
      <c r="AH388" s="25">
        <v>29129</v>
      </c>
      <c r="AI388" s="25">
        <v>13361</v>
      </c>
      <c r="AJ388" s="25">
        <v>11989</v>
      </c>
      <c r="AK388" s="25">
        <v>16798</v>
      </c>
      <c r="AL388" s="25">
        <v>17535</v>
      </c>
      <c r="AM388" s="25">
        <v>17874</v>
      </c>
      <c r="AN388" s="25">
        <v>11437</v>
      </c>
      <c r="AO388" s="25">
        <v>16105</v>
      </c>
      <c r="AP388" s="25">
        <v>13057</v>
      </c>
      <c r="AQ388" s="25">
        <v>13179</v>
      </c>
      <c r="AR388" s="25">
        <v>18362</v>
      </c>
      <c r="AS388" s="25">
        <v>24465</v>
      </c>
      <c r="AT388" s="25">
        <v>25458</v>
      </c>
      <c r="AU388" s="25">
        <v>21431</v>
      </c>
      <c r="AV388" s="25">
        <v>17728</v>
      </c>
      <c r="AW388" s="25">
        <v>12641</v>
      </c>
      <c r="AX388" s="25">
        <v>12227</v>
      </c>
      <c r="AY388" s="25">
        <v>18584</v>
      </c>
      <c r="AZ388" s="25">
        <v>19966</v>
      </c>
      <c r="BA388" s="25">
        <v>20664</v>
      </c>
      <c r="BB388" s="25">
        <v>20989</v>
      </c>
      <c r="BC388" s="25">
        <v>17895</v>
      </c>
      <c r="BD388" s="25">
        <v>13303</v>
      </c>
      <c r="BE388" s="25">
        <v>13663</v>
      </c>
      <c r="BF388" s="25">
        <v>14046</v>
      </c>
      <c r="BG388" s="25">
        <v>17008</v>
      </c>
      <c r="BH388" s="25">
        <v>17949</v>
      </c>
      <c r="BI388" s="25">
        <v>23692</v>
      </c>
      <c r="BJ388" s="25">
        <v>16892</v>
      </c>
      <c r="BK388" s="25">
        <v>14598</v>
      </c>
      <c r="BL388" s="25">
        <v>11750</v>
      </c>
      <c r="BM388" s="25">
        <v>14393</v>
      </c>
      <c r="BN388" s="25">
        <v>14848</v>
      </c>
      <c r="BO388" s="25">
        <v>21503</v>
      </c>
      <c r="BP388" s="25">
        <v>33856</v>
      </c>
      <c r="BQ388" s="25">
        <v>29233</v>
      </c>
      <c r="BR388" s="25">
        <v>20757</v>
      </c>
      <c r="BS388" s="25">
        <v>17106</v>
      </c>
      <c r="BT388" s="25">
        <v>23630</v>
      </c>
      <c r="BU388" s="25">
        <v>28231</v>
      </c>
      <c r="BV388" s="25">
        <v>26711</v>
      </c>
      <c r="BW388" s="25">
        <v>22145</v>
      </c>
      <c r="BX388" s="25">
        <v>23465</v>
      </c>
      <c r="BY388" s="25">
        <v>14321</v>
      </c>
      <c r="BZ388" s="25">
        <v>14336</v>
      </c>
      <c r="CA388" s="25">
        <v>15472</v>
      </c>
      <c r="CB388" s="25">
        <v>14807</v>
      </c>
      <c r="CC388" s="25">
        <v>19966</v>
      </c>
      <c r="CD388" s="25">
        <v>23772</v>
      </c>
      <c r="CE388" s="25">
        <v>17829</v>
      </c>
      <c r="CF388" s="25">
        <v>14863</v>
      </c>
      <c r="CG388" s="25">
        <v>14506</v>
      </c>
      <c r="CH388" s="25">
        <v>17397</v>
      </c>
      <c r="CI388" s="25">
        <v>16791</v>
      </c>
      <c r="CJ388" s="25">
        <v>19694</v>
      </c>
      <c r="CK388" s="25">
        <v>20403</v>
      </c>
      <c r="CL388" s="25">
        <v>20967</v>
      </c>
      <c r="CM388" s="25">
        <v>12697</v>
      </c>
      <c r="CN388" s="25">
        <v>11668</v>
      </c>
      <c r="CO388" s="25">
        <v>14351</v>
      </c>
      <c r="CP388" s="25">
        <v>14582</v>
      </c>
    </row>
    <row r="389" spans="2:94" x14ac:dyDescent="0.2">
      <c r="B389" s="25" t="str">
        <f t="shared" si="10"/>
      </c>
      <c r="C389" s="25" t="s">
        <v>166</v>
      </c>
      <c r="D389" s="25" t="s">
        <v>4</v>
      </c>
      <c r="E389" s="25">
        <v>7733</v>
      </c>
      <c r="F389" s="25">
        <v>7462</v>
      </c>
      <c r="G389" s="25">
        <v>4271</v>
      </c>
      <c r="H389" s="25">
        <v>4326</v>
      </c>
      <c r="I389" s="25">
        <v>5176</v>
      </c>
      <c r="J389" s="25">
        <v>6879</v>
      </c>
      <c r="K389" s="25">
        <v>7213</v>
      </c>
      <c r="L389" s="25">
        <v>6051</v>
      </c>
      <c r="M389" s="25">
        <v>7242</v>
      </c>
      <c r="N389" s="25">
        <v>3394</v>
      </c>
      <c r="O389" s="25">
        <v>3344</v>
      </c>
      <c r="P389" s="25">
        <v>3937</v>
      </c>
      <c r="Q389" s="25">
        <v>9647</v>
      </c>
      <c r="R389" s="25">
        <v>8480</v>
      </c>
      <c r="S389" s="25">
        <v>9861</v>
      </c>
      <c r="T389" s="25">
        <v>7749</v>
      </c>
      <c r="U389" s="25">
        <v>3543</v>
      </c>
      <c r="V389" s="25">
        <v>2954</v>
      </c>
      <c r="W389" s="25">
        <v>4503</v>
      </c>
      <c r="X389" s="25">
        <v>6004</v>
      </c>
      <c r="Y389" s="25">
        <v>7096</v>
      </c>
      <c r="Z389" s="25">
        <v>6544</v>
      </c>
      <c r="AA389" s="25">
        <v>8414</v>
      </c>
      <c r="AB389" s="25">
        <v>4932</v>
      </c>
      <c r="AC389" s="25">
        <v>4409</v>
      </c>
      <c r="AD389" s="25">
        <v>5060</v>
      </c>
      <c r="AE389" s="25">
        <v>4797</v>
      </c>
      <c r="AF389" s="25">
        <v>11567</v>
      </c>
      <c r="AG389" s="25">
        <v>8898</v>
      </c>
      <c r="AH389" s="25">
        <v>8432</v>
      </c>
      <c r="AI389" s="25">
        <v>3848</v>
      </c>
      <c r="AJ389" s="25">
        <v>3235</v>
      </c>
      <c r="AK389" s="25">
        <v>4503</v>
      </c>
      <c r="AL389" s="25">
        <v>5015</v>
      </c>
      <c r="AM389" s="25">
        <v>5063</v>
      </c>
      <c r="AN389" s="25">
        <v>3299</v>
      </c>
      <c r="AO389" s="25">
        <v>4360</v>
      </c>
      <c r="AP389" s="25">
        <v>3619</v>
      </c>
      <c r="AQ389" s="25">
        <v>3853</v>
      </c>
      <c r="AR389" s="25">
        <v>4936</v>
      </c>
      <c r="AS389" s="25">
        <v>6567</v>
      </c>
      <c r="AT389" s="25">
        <v>7596</v>
      </c>
      <c r="AU389" s="25">
        <v>6208</v>
      </c>
      <c r="AV389" s="25">
        <v>4967</v>
      </c>
      <c r="AW389" s="25">
        <v>3407</v>
      </c>
      <c r="AX389" s="25">
        <v>3638</v>
      </c>
      <c r="AY389" s="25">
        <v>5300</v>
      </c>
      <c r="AZ389" s="25">
        <v>6194</v>
      </c>
      <c r="BA389" s="25">
        <v>6174</v>
      </c>
      <c r="BB389" s="25">
        <v>5783</v>
      </c>
      <c r="BC389" s="25">
        <v>5018</v>
      </c>
      <c r="BD389" s="25">
        <v>3727</v>
      </c>
      <c r="BE389" s="25">
        <v>3886</v>
      </c>
      <c r="BF389" s="25">
        <v>3694</v>
      </c>
      <c r="BG389" s="25">
        <v>4734</v>
      </c>
      <c r="BH389" s="25">
        <v>5456</v>
      </c>
      <c r="BI389" s="25">
        <v>7456</v>
      </c>
      <c r="BJ389" s="25">
        <v>4612</v>
      </c>
      <c r="BK389" s="25">
        <v>3670</v>
      </c>
      <c r="BL389" s="25">
        <v>3067</v>
      </c>
      <c r="BM389" s="25">
        <v>3870</v>
      </c>
      <c r="BN389" s="25">
        <v>3996</v>
      </c>
      <c r="BO389" s="25">
        <v>6190</v>
      </c>
      <c r="BP389" s="25">
        <v>10798</v>
      </c>
      <c r="BQ389" s="25">
        <v>8937</v>
      </c>
      <c r="BR389" s="25">
        <v>6198</v>
      </c>
      <c r="BS389" s="25">
        <v>5232</v>
      </c>
      <c r="BT389" s="25">
        <v>6910</v>
      </c>
      <c r="BU389" s="25">
        <v>7985</v>
      </c>
      <c r="BV389" s="25">
        <v>7902</v>
      </c>
      <c r="BW389" s="25">
        <v>6632</v>
      </c>
      <c r="BX389" s="25">
        <v>6515</v>
      </c>
      <c r="BY389" s="25">
        <v>4036</v>
      </c>
      <c r="BZ389" s="25">
        <v>4317</v>
      </c>
      <c r="CA389" s="25">
        <v>4214</v>
      </c>
      <c r="CB389" s="25">
        <v>4241</v>
      </c>
      <c r="CC389" s="25">
        <v>5722</v>
      </c>
      <c r="CD389" s="25">
        <v>7089</v>
      </c>
      <c r="CE389" s="25">
        <v>5340</v>
      </c>
      <c r="CF389" s="25">
        <v>4892</v>
      </c>
      <c r="CG389" s="25">
        <v>4233</v>
      </c>
      <c r="CH389" s="25">
        <v>5136</v>
      </c>
      <c r="CI389" s="25">
        <v>4830</v>
      </c>
      <c r="CJ389" s="25">
        <v>5610</v>
      </c>
      <c r="CK389" s="25">
        <v>5759</v>
      </c>
      <c r="CL389" s="25">
        <v>6276</v>
      </c>
      <c r="CM389" s="25">
        <v>3410</v>
      </c>
      <c r="CN389" s="25">
        <v>3557</v>
      </c>
      <c r="CO389" s="25">
        <v>4069</v>
      </c>
      <c r="CP389" s="25">
        <v>4023</v>
      </c>
    </row>
    <row r="390" spans="2:94" x14ac:dyDescent="0.2">
      <c r="B390" s="25" t="str">
        <f t="shared" si="10"/>
      </c>
      <c r="C390" s="25" t="s">
        <v>167</v>
      </c>
      <c r="D390" s="25" t="s">
        <v>3</v>
      </c>
      <c r="E390" s="25">
        <v>22067</v>
      </c>
      <c r="F390" s="25">
        <v>17936</v>
      </c>
      <c r="G390" s="25">
        <v>9133</v>
      </c>
      <c r="H390" s="25">
        <v>9985</v>
      </c>
      <c r="I390" s="25">
        <v>11605</v>
      </c>
      <c r="J390" s="25">
        <v>15321</v>
      </c>
      <c r="K390" s="25">
        <v>16308</v>
      </c>
      <c r="L390" s="25">
        <v>13620</v>
      </c>
      <c r="M390" s="25">
        <v>15945</v>
      </c>
      <c r="N390" s="25">
        <v>6016</v>
      </c>
      <c r="O390" s="25">
        <v>6658</v>
      </c>
      <c r="P390" s="25">
        <v>7198</v>
      </c>
      <c r="Q390" s="25">
        <v>24471</v>
      </c>
      <c r="R390" s="25">
        <v>22557</v>
      </c>
      <c r="S390" s="25">
        <v>28240</v>
      </c>
      <c r="T390" s="25">
        <v>21782</v>
      </c>
      <c r="U390" s="25">
        <v>7139</v>
      </c>
      <c r="V390" s="25">
        <v>5505</v>
      </c>
      <c r="W390" s="25">
        <v>10182</v>
      </c>
      <c r="X390" s="25">
        <v>14514</v>
      </c>
      <c r="Y390" s="25">
        <v>18846</v>
      </c>
      <c r="Z390" s="25">
        <v>15861</v>
      </c>
      <c r="AA390" s="25">
        <v>20083</v>
      </c>
      <c r="AB390" s="25">
        <v>8970</v>
      </c>
      <c r="AC390" s="25">
        <v>8168</v>
      </c>
      <c r="AD390" s="25">
        <v>9580</v>
      </c>
      <c r="AE390" s="25">
        <v>10594</v>
      </c>
      <c r="AF390" s="25">
        <v>30012</v>
      </c>
      <c r="AG390" s="25">
        <v>22410</v>
      </c>
      <c r="AH390" s="25">
        <v>21723</v>
      </c>
      <c r="AI390" s="25">
        <v>7114</v>
      </c>
      <c r="AJ390" s="25">
        <v>5995</v>
      </c>
      <c r="AK390" s="25">
        <v>9438</v>
      </c>
      <c r="AL390" s="25">
        <v>10121</v>
      </c>
      <c r="AM390" s="25">
        <v>10655</v>
      </c>
      <c r="AN390" s="25">
        <v>7337</v>
      </c>
      <c r="AO390" s="25">
        <v>9474</v>
      </c>
      <c r="AP390" s="25">
        <v>6617</v>
      </c>
      <c r="AQ390" s="25">
        <v>6612</v>
      </c>
      <c r="AR390" s="25">
        <v>10002</v>
      </c>
      <c r="AS390" s="25">
        <v>17345</v>
      </c>
      <c r="AT390" s="25">
        <v>18097</v>
      </c>
      <c r="AU390" s="25">
        <v>13963</v>
      </c>
      <c r="AV390" s="25">
        <v>10054</v>
      </c>
      <c r="AW390" s="25">
        <v>6705</v>
      </c>
      <c r="AX390" s="25">
        <v>6481</v>
      </c>
      <c r="AY390" s="25">
        <v>11417</v>
      </c>
      <c r="AZ390" s="25">
        <v>13011</v>
      </c>
      <c r="BA390" s="25">
        <v>14140</v>
      </c>
      <c r="BB390" s="25">
        <v>13459</v>
      </c>
      <c r="BC390" s="25">
        <v>10469</v>
      </c>
      <c r="BD390" s="25">
        <v>6892</v>
      </c>
      <c r="BE390" s="25">
        <v>7672</v>
      </c>
      <c r="BF390" s="25">
        <v>7489</v>
      </c>
      <c r="BG390" s="25">
        <v>10069</v>
      </c>
      <c r="BH390" s="25">
        <v>11181</v>
      </c>
      <c r="BI390" s="25">
        <v>16756</v>
      </c>
      <c r="BJ390" s="25">
        <v>9361</v>
      </c>
      <c r="BK390" s="25">
        <v>8331</v>
      </c>
      <c r="BL390" s="25">
        <v>5942</v>
      </c>
      <c r="BM390" s="25">
        <v>7046</v>
      </c>
      <c r="BN390" s="25">
        <v>7847</v>
      </c>
      <c r="BO390" s="25">
        <v>13349</v>
      </c>
      <c r="BP390" s="25">
        <v>26263</v>
      </c>
      <c r="BQ390" s="25">
        <v>21622</v>
      </c>
      <c r="BR390" s="25">
        <v>14556</v>
      </c>
      <c r="BS390" s="25">
        <v>11439</v>
      </c>
      <c r="BT390" s="25">
        <v>16722</v>
      </c>
      <c r="BU390" s="25">
        <v>20877</v>
      </c>
      <c r="BV390" s="25">
        <v>19758</v>
      </c>
      <c r="BW390" s="25">
        <v>14597</v>
      </c>
      <c r="BX390" s="25">
        <v>16570</v>
      </c>
      <c r="BY390" s="25">
        <v>8458</v>
      </c>
      <c r="BZ390" s="25">
        <v>8460</v>
      </c>
      <c r="CA390" s="25">
        <v>8833</v>
      </c>
      <c r="CB390" s="25">
        <v>8031</v>
      </c>
      <c r="CC390" s="25">
        <v>12633</v>
      </c>
      <c r="CD390" s="25">
        <v>15852</v>
      </c>
      <c r="CE390" s="25">
        <v>10147</v>
      </c>
      <c r="CF390" s="25">
        <v>9463</v>
      </c>
      <c r="CG390" s="25">
        <v>8342</v>
      </c>
      <c r="CH390" s="25">
        <v>10308</v>
      </c>
      <c r="CI390" s="25">
        <v>10154</v>
      </c>
      <c r="CJ390" s="25">
        <v>11995</v>
      </c>
      <c r="CK390" s="25">
        <v>12682</v>
      </c>
      <c r="CL390" s="25">
        <v>13698</v>
      </c>
      <c r="CM390" s="25">
        <v>7071</v>
      </c>
      <c r="CN390" s="25">
        <v>5908</v>
      </c>
      <c r="CO390" s="25">
        <v>7410</v>
      </c>
      <c r="CP390" s="25">
        <v>8100</v>
      </c>
    </row>
    <row r="391" spans="2:94" x14ac:dyDescent="0.2">
      <c r="B391" s="25" t="str">
        <f t="shared" si="10"/>
      </c>
      <c r="C391" s="25" t="s">
        <v>167</v>
      </c>
      <c r="D391" s="25" t="s">
        <v>4</v>
      </c>
      <c r="E391" s="25">
        <v>6823</v>
      </c>
      <c r="F391" s="25">
        <v>5974</v>
      </c>
      <c r="G391" s="25">
        <v>2757</v>
      </c>
      <c r="H391" s="25">
        <v>2841</v>
      </c>
      <c r="I391" s="25">
        <v>3549</v>
      </c>
      <c r="J391" s="25">
        <v>5079</v>
      </c>
      <c r="K391" s="25">
        <v>5433</v>
      </c>
      <c r="L391" s="25">
        <v>4283</v>
      </c>
      <c r="M391" s="25">
        <v>5392</v>
      </c>
      <c r="N391" s="25">
        <v>1939</v>
      </c>
      <c r="O391" s="25">
        <v>2147</v>
      </c>
      <c r="P391" s="25">
        <v>2361</v>
      </c>
      <c r="Q391" s="25">
        <v>8071</v>
      </c>
      <c r="R391" s="25">
        <v>6772</v>
      </c>
      <c r="S391" s="25">
        <v>8105</v>
      </c>
      <c r="T391" s="25">
        <v>5805</v>
      </c>
      <c r="U391" s="25">
        <v>1992</v>
      </c>
      <c r="V391" s="25">
        <v>1551</v>
      </c>
      <c r="W391" s="25">
        <v>2909</v>
      </c>
      <c r="X391" s="25">
        <v>4319</v>
      </c>
      <c r="Y391" s="25">
        <v>5251</v>
      </c>
      <c r="Z391" s="25">
        <v>4816</v>
      </c>
      <c r="AA391" s="25">
        <v>6519</v>
      </c>
      <c r="AB391" s="25">
        <v>2977</v>
      </c>
      <c r="AC391" s="25">
        <v>2332</v>
      </c>
      <c r="AD391" s="25">
        <v>2954</v>
      </c>
      <c r="AE391" s="25">
        <v>3084</v>
      </c>
      <c r="AF391" s="25">
        <v>9876</v>
      </c>
      <c r="AG391" s="25">
        <v>7093</v>
      </c>
      <c r="AH391" s="25">
        <v>6677</v>
      </c>
      <c r="AI391" s="25">
        <v>2216</v>
      </c>
      <c r="AJ391" s="25">
        <v>1805</v>
      </c>
      <c r="AK391" s="25">
        <v>2727</v>
      </c>
      <c r="AL391" s="25">
        <v>3191</v>
      </c>
      <c r="AM391" s="25">
        <v>3203</v>
      </c>
      <c r="AN391" s="25">
        <v>2200</v>
      </c>
      <c r="AO391" s="25">
        <v>2719</v>
      </c>
      <c r="AP391" s="25">
        <v>1993</v>
      </c>
      <c r="AQ391" s="25">
        <v>2179</v>
      </c>
      <c r="AR391" s="25">
        <v>2929</v>
      </c>
      <c r="AS391" s="25">
        <v>4834</v>
      </c>
      <c r="AT391" s="25">
        <v>5651</v>
      </c>
      <c r="AU391" s="25">
        <v>4309</v>
      </c>
      <c r="AV391" s="25">
        <v>3052</v>
      </c>
      <c r="AW391" s="25">
        <v>1969</v>
      </c>
      <c r="AX391" s="25">
        <v>2198</v>
      </c>
      <c r="AY391" s="25">
        <v>3599</v>
      </c>
      <c r="AZ391" s="25">
        <v>4427</v>
      </c>
      <c r="BA391" s="25">
        <v>4556</v>
      </c>
      <c r="BB391" s="25">
        <v>3872</v>
      </c>
      <c r="BC391" s="25">
        <v>3157</v>
      </c>
      <c r="BD391" s="25">
        <v>2091</v>
      </c>
      <c r="BE391" s="25">
        <v>2324</v>
      </c>
      <c r="BF391" s="25">
        <v>2095</v>
      </c>
      <c r="BG391" s="25">
        <v>2968</v>
      </c>
      <c r="BH391" s="25">
        <v>3683</v>
      </c>
      <c r="BI391" s="25">
        <v>5780</v>
      </c>
      <c r="BJ391" s="25">
        <v>2677</v>
      </c>
      <c r="BK391" s="25">
        <v>2113</v>
      </c>
      <c r="BL391" s="25">
        <v>1644</v>
      </c>
      <c r="BM391" s="25">
        <v>2125</v>
      </c>
      <c r="BN391" s="25">
        <v>2335</v>
      </c>
      <c r="BO391" s="25">
        <v>4324</v>
      </c>
      <c r="BP391" s="25">
        <v>8884</v>
      </c>
      <c r="BQ391" s="25">
        <v>6978</v>
      </c>
      <c r="BR391" s="25">
        <v>4559</v>
      </c>
      <c r="BS391" s="25">
        <v>3725</v>
      </c>
      <c r="BT391" s="25">
        <v>5222</v>
      </c>
      <c r="BU391" s="25">
        <v>6282</v>
      </c>
      <c r="BV391" s="25">
        <v>6009</v>
      </c>
      <c r="BW391" s="25">
        <v>4720</v>
      </c>
      <c r="BX391" s="25">
        <v>4702</v>
      </c>
      <c r="BY391" s="25">
        <v>2520</v>
      </c>
      <c r="BZ391" s="25">
        <v>2729</v>
      </c>
      <c r="CA391" s="25">
        <v>2631</v>
      </c>
      <c r="CB391" s="25">
        <v>2572</v>
      </c>
      <c r="CC391" s="25">
        <v>3884</v>
      </c>
      <c r="CD391" s="25">
        <v>5029</v>
      </c>
      <c r="CE391" s="25">
        <v>3252</v>
      </c>
      <c r="CF391" s="25">
        <v>3500</v>
      </c>
      <c r="CG391" s="25">
        <v>2737</v>
      </c>
      <c r="CH391" s="25">
        <v>3283</v>
      </c>
      <c r="CI391" s="25">
        <v>3091</v>
      </c>
      <c r="CJ391" s="25">
        <v>3601</v>
      </c>
      <c r="CK391" s="25">
        <v>3837</v>
      </c>
      <c r="CL391" s="25">
        <v>4324</v>
      </c>
      <c r="CM391" s="25">
        <v>1873</v>
      </c>
      <c r="CN391" s="25">
        <v>2011</v>
      </c>
      <c r="CO391" s="25">
        <v>2315</v>
      </c>
      <c r="CP391" s="25">
        <v>2492</v>
      </c>
    </row>
    <row r="392" spans="2:94" x14ac:dyDescent="0.2">
      <c r="B392" s="25" t="str">
        <f t="shared" si="10"/>
      </c>
      <c r="C392" s="25" t="s">
        <v>168</v>
      </c>
      <c r="D392" s="25" t="s">
        <v>3</v>
      </c>
      <c r="E392" s="25">
        <v>2277</v>
      </c>
      <c r="F392" s="25">
        <v>3831</v>
      </c>
      <c r="G392" s="25">
        <v>4212</v>
      </c>
      <c r="H392" s="25">
        <v>4711</v>
      </c>
      <c r="I392" s="25">
        <v>5334</v>
      </c>
      <c r="J392" s="25">
        <v>5155</v>
      </c>
      <c r="K392" s="25">
        <v>5581</v>
      </c>
      <c r="L392" s="25">
        <v>5529</v>
      </c>
      <c r="M392" s="25">
        <v>6019</v>
      </c>
      <c r="N392" s="25">
        <v>3889</v>
      </c>
      <c r="O392" s="25">
        <v>3617</v>
      </c>
      <c r="P392" s="25">
        <v>4791</v>
      </c>
      <c r="Q392" s="25">
        <v>5434</v>
      </c>
      <c r="R392" s="25">
        <v>5867</v>
      </c>
      <c r="S392" s="25">
        <v>6159</v>
      </c>
      <c r="T392" s="25">
        <v>6193</v>
      </c>
      <c r="U392" s="25">
        <v>4472</v>
      </c>
      <c r="V392" s="25">
        <v>3852</v>
      </c>
      <c r="W392" s="25">
        <v>5079</v>
      </c>
      <c r="X392" s="25">
        <v>5159</v>
      </c>
      <c r="Y392" s="25">
        <v>5672</v>
      </c>
      <c r="Z392" s="25">
        <v>5346</v>
      </c>
      <c r="AA392" s="25">
        <v>6029</v>
      </c>
      <c r="AB392" s="25">
        <v>4086</v>
      </c>
      <c r="AC392" s="25">
        <v>3668</v>
      </c>
      <c r="AD392" s="25">
        <v>5518</v>
      </c>
      <c r="AE392" s="25">
        <v>4904</v>
      </c>
      <c r="AF392" s="25">
        <v>5902</v>
      </c>
      <c r="AG392" s="25">
        <v>6045</v>
      </c>
      <c r="AH392" s="25">
        <v>6151</v>
      </c>
      <c r="AI392" s="25">
        <v>4453</v>
      </c>
      <c r="AJ392" s="25">
        <v>4360</v>
      </c>
      <c r="AK392" s="25">
        <v>5588</v>
      </c>
      <c r="AL392" s="25">
        <v>5877</v>
      </c>
      <c r="AM392" s="25">
        <v>5618</v>
      </c>
      <c r="AN392" s="25">
        <v>3788</v>
      </c>
      <c r="AO392" s="25">
        <v>5786</v>
      </c>
      <c r="AP392" s="25">
        <v>4671</v>
      </c>
      <c r="AQ392" s="25">
        <v>4326</v>
      </c>
      <c r="AR392" s="25">
        <v>6091</v>
      </c>
      <c r="AS392" s="25">
        <v>6016</v>
      </c>
      <c r="AT392" s="25">
        <v>6066</v>
      </c>
      <c r="AU392" s="25">
        <v>6096</v>
      </c>
      <c r="AV392" s="25">
        <v>5923</v>
      </c>
      <c r="AW392" s="25">
        <v>4498</v>
      </c>
      <c r="AX392" s="25">
        <v>4165</v>
      </c>
      <c r="AY392" s="25">
        <v>5571</v>
      </c>
      <c r="AZ392" s="25">
        <v>5678</v>
      </c>
      <c r="BA392" s="25">
        <v>5091</v>
      </c>
      <c r="BB392" s="25">
        <v>6122</v>
      </c>
      <c r="BC392" s="25">
        <v>5634</v>
      </c>
      <c r="BD392" s="25">
        <v>4784</v>
      </c>
      <c r="BE392" s="25">
        <v>4429</v>
      </c>
      <c r="BF392" s="25">
        <v>5195</v>
      </c>
      <c r="BG392" s="25">
        <v>5538</v>
      </c>
      <c r="BH392" s="25">
        <v>5219</v>
      </c>
      <c r="BI392" s="25">
        <v>5763</v>
      </c>
      <c r="BJ392" s="25">
        <v>5849</v>
      </c>
      <c r="BK392" s="25">
        <v>4761</v>
      </c>
      <c r="BL392" s="25">
        <v>4223</v>
      </c>
      <c r="BM392" s="25">
        <v>5637</v>
      </c>
      <c r="BN392" s="25">
        <v>5152</v>
      </c>
      <c r="BO392" s="25">
        <v>6334</v>
      </c>
      <c r="BP392" s="25">
        <v>6381</v>
      </c>
      <c r="BQ392" s="25">
        <v>6116</v>
      </c>
      <c r="BR392" s="25">
        <v>5074</v>
      </c>
      <c r="BS392" s="25">
        <v>4500</v>
      </c>
      <c r="BT392" s="25">
        <v>6013</v>
      </c>
      <c r="BU392" s="25">
        <v>6405</v>
      </c>
      <c r="BV392" s="25">
        <v>6080</v>
      </c>
      <c r="BW392" s="25">
        <v>6115</v>
      </c>
      <c r="BX392" s="25">
        <v>5558</v>
      </c>
      <c r="BY392" s="25">
        <v>4358</v>
      </c>
      <c r="BZ392" s="25">
        <v>4356</v>
      </c>
      <c r="CA392" s="25">
        <v>5235</v>
      </c>
      <c r="CB392" s="25">
        <v>4990</v>
      </c>
      <c r="CC392" s="25">
        <v>5851</v>
      </c>
      <c r="CD392" s="25">
        <v>6164</v>
      </c>
      <c r="CE392" s="25">
        <v>6059</v>
      </c>
      <c r="CF392" s="25">
        <v>3950</v>
      </c>
      <c r="CG392" s="25">
        <v>4645</v>
      </c>
      <c r="CH392" s="25">
        <v>5454</v>
      </c>
      <c r="CI392" s="25">
        <v>5086</v>
      </c>
      <c r="CJ392" s="25">
        <v>6158</v>
      </c>
      <c r="CK392" s="25">
        <v>5993</v>
      </c>
      <c r="CL392" s="25">
        <v>5504</v>
      </c>
      <c r="CM392" s="25">
        <v>3893</v>
      </c>
      <c r="CN392" s="25">
        <v>4025</v>
      </c>
      <c r="CO392" s="25">
        <v>5143</v>
      </c>
      <c r="CP392" s="25">
        <v>4910</v>
      </c>
    </row>
    <row r="393" spans="2:94" x14ac:dyDescent="0.2">
      <c r="B393" s="25" t="str">
        <f t="shared" si="10"/>
      </c>
      <c r="C393" s="25" t="s">
        <v>168</v>
      </c>
      <c r="D393" s="25" t="s">
        <v>4</v>
      </c>
      <c r="E393" s="25">
        <v>649</v>
      </c>
      <c r="F393" s="25">
        <v>1139</v>
      </c>
      <c r="G393" s="25">
        <v>1234</v>
      </c>
      <c r="H393" s="25">
        <v>1224</v>
      </c>
      <c r="I393" s="25">
        <v>1333</v>
      </c>
      <c r="J393" s="25">
        <v>1521</v>
      </c>
      <c r="K393" s="25">
        <v>1491</v>
      </c>
      <c r="L393" s="25">
        <v>1509</v>
      </c>
      <c r="M393" s="25">
        <v>1680</v>
      </c>
      <c r="N393" s="25">
        <v>1083</v>
      </c>
      <c r="O393" s="25">
        <v>951</v>
      </c>
      <c r="P393" s="25">
        <v>1299</v>
      </c>
      <c r="Q393" s="25">
        <v>1414</v>
      </c>
      <c r="R393" s="25">
        <v>1576</v>
      </c>
      <c r="S393" s="25">
        <v>1672</v>
      </c>
      <c r="T393" s="25">
        <v>1760</v>
      </c>
      <c r="U393" s="25">
        <v>1241</v>
      </c>
      <c r="V393" s="25">
        <v>1085</v>
      </c>
      <c r="W393" s="25">
        <v>1271</v>
      </c>
      <c r="X393" s="25">
        <v>1368</v>
      </c>
      <c r="Y393" s="25">
        <v>1552</v>
      </c>
      <c r="Z393" s="25">
        <v>1490</v>
      </c>
      <c r="AA393" s="25">
        <v>1623</v>
      </c>
      <c r="AB393" s="25">
        <v>1162</v>
      </c>
      <c r="AC393" s="25">
        <v>924</v>
      </c>
      <c r="AD393" s="25">
        <v>1484</v>
      </c>
      <c r="AE393" s="25">
        <v>1314</v>
      </c>
      <c r="AF393" s="25">
        <v>1589</v>
      </c>
      <c r="AG393" s="25">
        <v>1530</v>
      </c>
      <c r="AH393" s="25">
        <v>1588</v>
      </c>
      <c r="AI393" s="25">
        <v>1261</v>
      </c>
      <c r="AJ393" s="25">
        <v>1095</v>
      </c>
      <c r="AK393" s="25">
        <v>1336</v>
      </c>
      <c r="AL393" s="25">
        <v>1561</v>
      </c>
      <c r="AM393" s="25">
        <v>1512</v>
      </c>
      <c r="AN393" s="25">
        <v>1037</v>
      </c>
      <c r="AO393" s="25">
        <v>1458</v>
      </c>
      <c r="AP393" s="25">
        <v>1209</v>
      </c>
      <c r="AQ393" s="25">
        <v>1192</v>
      </c>
      <c r="AR393" s="25">
        <v>1535</v>
      </c>
      <c r="AS393" s="25">
        <v>1508</v>
      </c>
      <c r="AT393" s="25">
        <v>1663</v>
      </c>
      <c r="AU393" s="25">
        <v>1631</v>
      </c>
      <c r="AV393" s="25">
        <v>1584</v>
      </c>
      <c r="AW393" s="25">
        <v>1169</v>
      </c>
      <c r="AX393" s="25">
        <v>1131</v>
      </c>
      <c r="AY393" s="25">
        <v>1422</v>
      </c>
      <c r="AZ393" s="25">
        <v>1468</v>
      </c>
      <c r="BA393" s="25">
        <v>1365</v>
      </c>
      <c r="BB393" s="25">
        <v>1581</v>
      </c>
      <c r="BC393" s="25">
        <v>1524</v>
      </c>
      <c r="BD393" s="25">
        <v>1247</v>
      </c>
      <c r="BE393" s="25">
        <v>1222</v>
      </c>
      <c r="BF393" s="25">
        <v>1285</v>
      </c>
      <c r="BG393" s="25">
        <v>1381</v>
      </c>
      <c r="BH393" s="25">
        <v>1431</v>
      </c>
      <c r="BI393" s="25">
        <v>1467</v>
      </c>
      <c r="BJ393" s="25">
        <v>1479</v>
      </c>
      <c r="BK393" s="25">
        <v>1210</v>
      </c>
      <c r="BL393" s="25">
        <v>1119</v>
      </c>
      <c r="BM393" s="25">
        <v>1366</v>
      </c>
      <c r="BN393" s="25">
        <v>1239</v>
      </c>
      <c r="BO393" s="25">
        <v>1489</v>
      </c>
      <c r="BP393" s="25">
        <v>1734</v>
      </c>
      <c r="BQ393" s="25">
        <v>1640</v>
      </c>
      <c r="BR393" s="25">
        <v>1419</v>
      </c>
      <c r="BS393" s="25">
        <v>1277</v>
      </c>
      <c r="BT393" s="25">
        <v>1493</v>
      </c>
      <c r="BU393" s="25">
        <v>1544</v>
      </c>
      <c r="BV393" s="25">
        <v>1735</v>
      </c>
      <c r="BW393" s="25">
        <v>1639</v>
      </c>
      <c r="BX393" s="25">
        <v>1582</v>
      </c>
      <c r="BY393" s="25">
        <v>1191</v>
      </c>
      <c r="BZ393" s="25">
        <v>1266</v>
      </c>
      <c r="CA393" s="25">
        <v>1267</v>
      </c>
      <c r="CB393" s="25">
        <v>1321</v>
      </c>
      <c r="CC393" s="25">
        <v>1576</v>
      </c>
      <c r="CD393" s="25">
        <v>1769</v>
      </c>
      <c r="CE393" s="25">
        <v>1690</v>
      </c>
      <c r="CF393" s="25">
        <v>1116</v>
      </c>
      <c r="CG393" s="25">
        <v>1242</v>
      </c>
      <c r="CH393" s="25">
        <v>1457</v>
      </c>
      <c r="CI393" s="25">
        <v>1410</v>
      </c>
      <c r="CJ393" s="25">
        <v>1669</v>
      </c>
      <c r="CK393" s="25">
        <v>1568</v>
      </c>
      <c r="CL393" s="25">
        <v>1539</v>
      </c>
      <c r="CM393" s="25">
        <v>1088</v>
      </c>
      <c r="CN393" s="25">
        <v>1145</v>
      </c>
      <c r="CO393" s="25">
        <v>1352</v>
      </c>
      <c r="CP393" s="25">
        <v>1232</v>
      </c>
    </row>
    <row r="394" spans="2:94" x14ac:dyDescent="0.2">
      <c r="B394" s="25" t="str">
        <f t="shared" si="10"/>
      </c>
      <c r="C394" s="25" t="s">
        <v>169</v>
      </c>
      <c r="D394" s="25" t="s">
        <v>3</v>
      </c>
      <c r="E394" s="25">
        <v>1804</v>
      </c>
      <c r="F394" s="25">
        <v>1923</v>
      </c>
      <c r="G394" s="25">
        <v>1985</v>
      </c>
      <c r="H394" s="25">
        <v>1805</v>
      </c>
      <c r="I394" s="25">
        <v>1977</v>
      </c>
      <c r="J394" s="25">
        <v>2052</v>
      </c>
      <c r="K394" s="25">
        <v>2140</v>
      </c>
      <c r="L394" s="25">
        <v>2044</v>
      </c>
      <c r="M394" s="25">
        <v>1944</v>
      </c>
      <c r="N394" s="25">
        <v>1882</v>
      </c>
      <c r="O394" s="25">
        <v>1480</v>
      </c>
      <c r="P394" s="25">
        <v>1928</v>
      </c>
      <c r="Q394" s="25">
        <v>1968</v>
      </c>
      <c r="R394" s="25">
        <v>1972</v>
      </c>
      <c r="S394" s="25">
        <v>1710</v>
      </c>
      <c r="T394" s="25">
        <v>1997</v>
      </c>
      <c r="U394" s="25">
        <v>2142</v>
      </c>
      <c r="V394" s="25">
        <v>1775</v>
      </c>
      <c r="W394" s="25">
        <v>1932</v>
      </c>
      <c r="X394" s="25">
        <v>2058</v>
      </c>
      <c r="Y394" s="25">
        <v>2264</v>
      </c>
      <c r="Z394" s="25">
        <v>1949</v>
      </c>
      <c r="AA394" s="25">
        <v>2356</v>
      </c>
      <c r="AB394" s="25">
        <v>4203</v>
      </c>
      <c r="AC394" s="25">
        <v>6218</v>
      </c>
      <c r="AD394" s="25">
        <v>3322</v>
      </c>
      <c r="AE394" s="25">
        <v>2359</v>
      </c>
      <c r="AF394" s="25">
        <v>2398</v>
      </c>
      <c r="AG394" s="25">
        <v>2379</v>
      </c>
      <c r="AH394" s="25">
        <v>2289</v>
      </c>
      <c r="AI394" s="25">
        <v>2168</v>
      </c>
      <c r="AJ394" s="25">
        <v>1889</v>
      </c>
      <c r="AK394" s="25">
        <v>2115</v>
      </c>
      <c r="AL394" s="25">
        <v>1942</v>
      </c>
      <c r="AM394" s="25">
        <v>2044</v>
      </c>
      <c r="AN394" s="25">
        <v>622</v>
      </c>
      <c r="AO394" s="25">
        <v>1214</v>
      </c>
      <c r="AP394" s="25">
        <v>2135</v>
      </c>
      <c r="AQ394" s="25">
        <v>2594</v>
      </c>
      <c r="AR394" s="25">
        <v>2674</v>
      </c>
      <c r="AS394" s="25">
        <v>1936</v>
      </c>
      <c r="AT394" s="25">
        <v>2005</v>
      </c>
      <c r="AU394" s="25">
        <v>2019</v>
      </c>
      <c r="AV394" s="25">
        <v>2227</v>
      </c>
      <c r="AW394" s="25">
        <v>1761</v>
      </c>
      <c r="AX394" s="25">
        <v>1872</v>
      </c>
      <c r="AY394" s="25">
        <v>2014</v>
      </c>
      <c r="AZ394" s="25">
        <v>1904</v>
      </c>
      <c r="BA394" s="25">
        <v>2058</v>
      </c>
      <c r="BB394" s="25">
        <v>2047</v>
      </c>
      <c r="BC394" s="25">
        <v>2345</v>
      </c>
      <c r="BD394" s="25">
        <v>1994</v>
      </c>
      <c r="BE394" s="25">
        <v>1930</v>
      </c>
      <c r="BF394" s="25">
        <v>1704</v>
      </c>
      <c r="BG394" s="25">
        <v>1794</v>
      </c>
      <c r="BH394" s="25">
        <v>2070</v>
      </c>
      <c r="BI394" s="25">
        <v>1913</v>
      </c>
      <c r="BJ394" s="25">
        <v>2227</v>
      </c>
      <c r="BK394" s="25">
        <v>1943</v>
      </c>
      <c r="BL394" s="25">
        <v>1896</v>
      </c>
      <c r="BM394" s="25">
        <v>1988</v>
      </c>
      <c r="BN394" s="25">
        <v>2167</v>
      </c>
      <c r="BO394" s="25">
        <v>2433</v>
      </c>
      <c r="BP394" s="25">
        <v>2380</v>
      </c>
      <c r="BQ394" s="25">
        <v>2525</v>
      </c>
      <c r="BR394" s="25">
        <v>1836</v>
      </c>
      <c r="BS394" s="25">
        <v>1711</v>
      </c>
      <c r="BT394" s="25">
        <v>1683</v>
      </c>
      <c r="BU394" s="25">
        <v>1941</v>
      </c>
      <c r="BV394" s="25">
        <v>1736</v>
      </c>
      <c r="BW394" s="25">
        <v>2182</v>
      </c>
      <c r="BX394" s="25">
        <v>2114</v>
      </c>
      <c r="BY394" s="25">
        <v>1960</v>
      </c>
      <c r="BZ394" s="25">
        <v>1894</v>
      </c>
      <c r="CA394" s="25">
        <v>1675</v>
      </c>
      <c r="CB394" s="25">
        <v>1993</v>
      </c>
      <c r="CC394" s="25">
        <v>1939</v>
      </c>
      <c r="CD394" s="25">
        <v>2433</v>
      </c>
      <c r="CE394" s="25">
        <v>2160</v>
      </c>
      <c r="CF394" s="25">
        <v>1935</v>
      </c>
      <c r="CG394" s="25">
        <v>1991</v>
      </c>
      <c r="CH394" s="25">
        <v>2085</v>
      </c>
      <c r="CI394" s="25">
        <v>1934</v>
      </c>
      <c r="CJ394" s="25">
        <v>2045</v>
      </c>
      <c r="CK394" s="25">
        <v>2261</v>
      </c>
      <c r="CL394" s="25">
        <v>2399</v>
      </c>
      <c r="CM394" s="25">
        <v>2091</v>
      </c>
      <c r="CN394" s="25">
        <v>1958</v>
      </c>
      <c r="CO394" s="25">
        <v>2061</v>
      </c>
      <c r="CP394" s="25">
        <v>1829</v>
      </c>
    </row>
    <row r="395" spans="2:94" x14ac:dyDescent="0.2">
      <c r="B395" s="25" t="str">
        <f t="shared" si="10"/>
      </c>
      <c r="C395" s="25" t="s">
        <v>169</v>
      </c>
      <c r="D395" s="25" t="s">
        <v>4</v>
      </c>
      <c r="E395" s="25">
        <v>433</v>
      </c>
      <c r="F395" s="25">
        <v>453</v>
      </c>
      <c r="G395" s="25">
        <v>370</v>
      </c>
      <c r="H395" s="25">
        <v>377</v>
      </c>
      <c r="I395" s="25">
        <v>381</v>
      </c>
      <c r="J395" s="25">
        <v>452</v>
      </c>
      <c r="K395" s="25">
        <v>487</v>
      </c>
      <c r="L395" s="25">
        <v>412</v>
      </c>
      <c r="M395" s="25">
        <v>378</v>
      </c>
      <c r="N395" s="25">
        <v>430</v>
      </c>
      <c r="O395" s="25">
        <v>313</v>
      </c>
      <c r="P395" s="25">
        <v>364</v>
      </c>
      <c r="Q395" s="25">
        <v>441</v>
      </c>
      <c r="R395" s="25">
        <v>415</v>
      </c>
      <c r="S395" s="25">
        <v>403</v>
      </c>
      <c r="T395" s="25">
        <v>438</v>
      </c>
      <c r="U395" s="25">
        <v>411</v>
      </c>
      <c r="V395" s="25">
        <v>366</v>
      </c>
      <c r="W395" s="25">
        <v>391</v>
      </c>
      <c r="X395" s="25">
        <v>426</v>
      </c>
      <c r="Y395" s="25">
        <v>473</v>
      </c>
      <c r="Z395" s="25">
        <v>418</v>
      </c>
      <c r="AA395" s="25">
        <v>494</v>
      </c>
      <c r="AB395" s="25">
        <v>886</v>
      </c>
      <c r="AC395" s="25">
        <v>1235</v>
      </c>
      <c r="AD395" s="25">
        <v>727</v>
      </c>
      <c r="AE395" s="25">
        <v>484</v>
      </c>
      <c r="AF395" s="25">
        <v>502</v>
      </c>
      <c r="AG395" s="25">
        <v>522</v>
      </c>
      <c r="AH395" s="25">
        <v>468</v>
      </c>
      <c r="AI395" s="25">
        <v>499</v>
      </c>
      <c r="AJ395" s="25">
        <v>416</v>
      </c>
      <c r="AK395" s="25">
        <v>489</v>
      </c>
      <c r="AL395" s="25">
        <v>380</v>
      </c>
      <c r="AM395" s="25">
        <v>454</v>
      </c>
      <c r="AN395" s="25">
        <v>125</v>
      </c>
      <c r="AO395" s="25">
        <v>261</v>
      </c>
      <c r="AP395" s="25">
        <v>488</v>
      </c>
      <c r="AQ395" s="25">
        <v>550</v>
      </c>
      <c r="AR395" s="25">
        <v>563</v>
      </c>
      <c r="AS395" s="25">
        <v>396</v>
      </c>
      <c r="AT395" s="25">
        <v>471</v>
      </c>
      <c r="AU395" s="25">
        <v>414</v>
      </c>
      <c r="AV395" s="25">
        <v>466</v>
      </c>
      <c r="AW395" s="25">
        <v>358</v>
      </c>
      <c r="AX395" s="25">
        <v>404</v>
      </c>
      <c r="AY395" s="25">
        <v>409</v>
      </c>
      <c r="AZ395" s="25">
        <v>455</v>
      </c>
      <c r="BA395" s="25">
        <v>432</v>
      </c>
      <c r="BB395" s="25">
        <v>470</v>
      </c>
      <c r="BC395" s="25">
        <v>490</v>
      </c>
      <c r="BD395" s="25">
        <v>458</v>
      </c>
      <c r="BE395" s="25">
        <v>396</v>
      </c>
      <c r="BF395" s="25">
        <v>337</v>
      </c>
      <c r="BG395" s="25">
        <v>442</v>
      </c>
      <c r="BH395" s="25">
        <v>449</v>
      </c>
      <c r="BI395" s="25">
        <v>427</v>
      </c>
      <c r="BJ395" s="25">
        <v>564</v>
      </c>
      <c r="BK395" s="25">
        <v>455</v>
      </c>
      <c r="BL395" s="25">
        <v>397</v>
      </c>
      <c r="BM395" s="25">
        <v>460</v>
      </c>
      <c r="BN395" s="25">
        <v>485</v>
      </c>
      <c r="BO395" s="25">
        <v>542</v>
      </c>
      <c r="BP395" s="25">
        <v>594</v>
      </c>
      <c r="BQ395" s="25">
        <v>558</v>
      </c>
      <c r="BR395" s="25">
        <v>406</v>
      </c>
      <c r="BS395" s="25">
        <v>384</v>
      </c>
      <c r="BT395" s="25">
        <v>380</v>
      </c>
      <c r="BU395" s="25">
        <v>386</v>
      </c>
      <c r="BV395" s="25">
        <v>399</v>
      </c>
      <c r="BW395" s="25">
        <v>490</v>
      </c>
      <c r="BX395" s="25">
        <v>461</v>
      </c>
      <c r="BY395" s="25">
        <v>422</v>
      </c>
      <c r="BZ395" s="25">
        <v>433</v>
      </c>
      <c r="CA395" s="25">
        <v>339</v>
      </c>
      <c r="CB395" s="25">
        <v>411</v>
      </c>
      <c r="CC395" s="25">
        <v>401</v>
      </c>
      <c r="CD395" s="25">
        <v>491</v>
      </c>
      <c r="CE395" s="25">
        <v>542</v>
      </c>
      <c r="CF395" s="25">
        <v>450</v>
      </c>
      <c r="CG395" s="25">
        <v>396</v>
      </c>
      <c r="CH395" s="25">
        <v>500</v>
      </c>
      <c r="CI395" s="25">
        <v>459</v>
      </c>
      <c r="CJ395" s="25">
        <v>499</v>
      </c>
      <c r="CK395" s="25">
        <v>522</v>
      </c>
      <c r="CL395" s="25">
        <v>585</v>
      </c>
      <c r="CM395" s="25">
        <v>528</v>
      </c>
      <c r="CN395" s="25">
        <v>477</v>
      </c>
      <c r="CO395" s="25">
        <v>463</v>
      </c>
      <c r="CP395" s="25">
        <v>387</v>
      </c>
    </row>
    <row r="396" spans="2:94" x14ac:dyDescent="0.2">
      <c r="B396" s="25" t="str">
        <f t="shared" si="10"/>
      </c>
      <c r="C396" s="25" t="s">
        <v>170</v>
      </c>
      <c r="D396" s="25" t="s">
        <v>3</v>
      </c>
      <c r="E396" s="25">
        <v>152</v>
      </c>
      <c r="F396" s="25">
        <v>81</v>
      </c>
      <c r="G396" s="25">
        <v>35</v>
      </c>
      <c r="H396" s="25">
        <v>37</v>
      </c>
      <c r="I396" s="25">
        <v>201</v>
      </c>
      <c r="J396" s="25">
        <v>257</v>
      </c>
      <c r="K396" s="25">
        <v>258</v>
      </c>
      <c r="L396" s="25">
        <v>194</v>
      </c>
      <c r="M396" s="25">
        <v>71</v>
      </c>
      <c r="N396" s="25">
        <v>18</v>
      </c>
      <c r="O396" s="25">
        <v>41</v>
      </c>
      <c r="P396" s="25">
        <v>212</v>
      </c>
      <c r="Q396" s="25">
        <v>249</v>
      </c>
      <c r="R396" s="25">
        <v>213</v>
      </c>
      <c r="S396" s="25">
        <v>173</v>
      </c>
      <c r="T396" s="25">
        <v>82</v>
      </c>
      <c r="U396" s="25">
        <v>19</v>
      </c>
      <c r="V396" s="25">
        <v>52</v>
      </c>
      <c r="W396" s="25">
        <v>171</v>
      </c>
      <c r="X396" s="25">
        <v>340</v>
      </c>
      <c r="Y396" s="25">
        <v>353</v>
      </c>
      <c r="Z396" s="25">
        <v>289</v>
      </c>
      <c r="AA396" s="25">
        <v>194</v>
      </c>
      <c r="AB396" s="25">
        <v>25</v>
      </c>
      <c r="AC396" s="25">
        <v>87</v>
      </c>
      <c r="AD396" s="25">
        <v>325</v>
      </c>
      <c r="AE396" s="25">
        <v>328</v>
      </c>
      <c r="AF396" s="25">
        <v>416</v>
      </c>
      <c r="AG396" s="25">
        <v>217</v>
      </c>
      <c r="AH396" s="25">
        <v>127</v>
      </c>
      <c r="AI396" s="25">
        <v>34</v>
      </c>
      <c r="AJ396" s="25">
        <v>70</v>
      </c>
      <c r="AK396" s="25">
        <v>304</v>
      </c>
      <c r="AL396" s="25">
        <v>228</v>
      </c>
      <c r="AM396" s="25">
        <v>99</v>
      </c>
      <c r="AN396" s="25">
        <v>12</v>
      </c>
      <c r="AO396" s="25">
        <v>23</v>
      </c>
      <c r="AP396" s="25">
        <v>40</v>
      </c>
      <c r="AQ396" s="25">
        <v>107</v>
      </c>
      <c r="AR396" s="25">
        <v>447</v>
      </c>
      <c r="AS396" s="25">
        <v>519</v>
      </c>
      <c r="AT396" s="25">
        <v>424</v>
      </c>
      <c r="AU396" s="25">
        <v>344</v>
      </c>
      <c r="AV396" s="25">
        <v>166</v>
      </c>
      <c r="AW396" s="25">
        <v>55</v>
      </c>
      <c r="AX396" s="25">
        <v>90</v>
      </c>
      <c r="AY396" s="25">
        <v>342</v>
      </c>
      <c r="AZ396" s="25">
        <v>370</v>
      </c>
      <c r="BA396" s="25">
        <v>254</v>
      </c>
      <c r="BB396" s="25">
        <v>178</v>
      </c>
      <c r="BC396" s="25">
        <v>55</v>
      </c>
      <c r="BD396" s="25">
        <v>29</v>
      </c>
      <c r="BE396" s="25">
        <v>66</v>
      </c>
      <c r="BF396" s="25">
        <v>155</v>
      </c>
      <c r="BG396" s="25">
        <v>261</v>
      </c>
      <c r="BH396" s="25">
        <v>194</v>
      </c>
      <c r="BI396" s="25">
        <v>207</v>
      </c>
      <c r="BJ396" s="25">
        <v>59</v>
      </c>
      <c r="BK396" s="25">
        <v>28</v>
      </c>
      <c r="BL396" s="25">
        <v>26</v>
      </c>
      <c r="BM396" s="25">
        <v>121</v>
      </c>
      <c r="BN396" s="25">
        <v>142</v>
      </c>
      <c r="BO396" s="25">
        <v>181</v>
      </c>
      <c r="BP396" s="25">
        <v>162</v>
      </c>
      <c r="BQ396" s="25">
        <v>128</v>
      </c>
      <c r="BR396" s="25">
        <v>27</v>
      </c>
      <c r="BS396" s="25">
        <v>60</v>
      </c>
      <c r="BT396" s="25">
        <v>312</v>
      </c>
      <c r="BU396" s="25">
        <v>247</v>
      </c>
      <c r="BV396" s="25">
        <v>306</v>
      </c>
      <c r="BW396" s="25">
        <v>397</v>
      </c>
      <c r="BX396" s="25">
        <v>116</v>
      </c>
      <c r="BY396" s="25">
        <v>61</v>
      </c>
      <c r="BZ396" s="25">
        <v>151</v>
      </c>
      <c r="CA396" s="25">
        <v>508</v>
      </c>
      <c r="CB396" s="25">
        <v>533</v>
      </c>
      <c r="CC396" s="25">
        <v>323</v>
      </c>
      <c r="CD396" s="25">
        <v>217</v>
      </c>
      <c r="CE396" s="25">
        <v>80</v>
      </c>
      <c r="CF396" s="25">
        <v>34</v>
      </c>
      <c r="CG396" s="25">
        <v>41</v>
      </c>
      <c r="CH396" s="25">
        <v>238</v>
      </c>
      <c r="CI396" s="25">
        <v>254</v>
      </c>
      <c r="CJ396" s="25">
        <v>247</v>
      </c>
      <c r="CK396" s="25">
        <v>230</v>
      </c>
      <c r="CL396" s="25">
        <v>157</v>
      </c>
      <c r="CM396" s="25">
        <v>29</v>
      </c>
      <c r="CN396" s="25">
        <v>55</v>
      </c>
      <c r="CO396" s="25">
        <v>226</v>
      </c>
      <c r="CP396" s="25">
        <v>167</v>
      </c>
    </row>
    <row r="397" spans="2:94" x14ac:dyDescent="0.2">
      <c r="B397" s="25" t="str">
        <f t="shared" si="10"/>
      </c>
      <c r="C397" s="25" t="s">
        <v>170</v>
      </c>
      <c r="D397" s="25" t="s">
        <v>4</v>
      </c>
      <c r="E397" s="25">
        <v>22</v>
      </c>
      <c r="F397" s="25">
        <v>33</v>
      </c>
      <c r="G397" s="25">
        <v>10</v>
      </c>
      <c r="H397" s="25">
        <v>14</v>
      </c>
      <c r="I397" s="25">
        <v>89</v>
      </c>
      <c r="J397" s="25">
        <v>113</v>
      </c>
      <c r="K397" s="25">
        <v>94</v>
      </c>
      <c r="L397" s="25">
        <v>55</v>
      </c>
      <c r="M397" s="25">
        <v>17</v>
      </c>
      <c r="N397" s="25">
        <v>3</v>
      </c>
      <c r="O397" s="25">
        <v>13</v>
      </c>
      <c r="P397" s="25">
        <v>42</v>
      </c>
      <c r="Q397" s="25">
        <v>100</v>
      </c>
      <c r="R397" s="25">
        <v>64</v>
      </c>
      <c r="S397" s="25">
        <v>63</v>
      </c>
      <c r="T397" s="25">
        <v>34</v>
      </c>
      <c r="U397" s="25">
        <v>9</v>
      </c>
      <c r="V397" s="25">
        <v>13</v>
      </c>
      <c r="W397" s="25">
        <v>37</v>
      </c>
      <c r="X397" s="25">
        <v>96</v>
      </c>
      <c r="Y397" s="25">
        <v>113</v>
      </c>
      <c r="Z397" s="25">
        <v>111</v>
      </c>
      <c r="AA397" s="25">
        <v>64</v>
      </c>
      <c r="AB397" s="25">
        <v>6</v>
      </c>
      <c r="AC397" s="25">
        <v>28</v>
      </c>
      <c r="AD397" s="25">
        <v>75</v>
      </c>
      <c r="AE397" s="25">
        <v>113</v>
      </c>
      <c r="AF397" s="25">
        <v>123</v>
      </c>
      <c r="AG397" s="25">
        <v>71</v>
      </c>
      <c r="AH397" s="25">
        <v>33</v>
      </c>
      <c r="AI397" s="25">
        <v>6</v>
      </c>
      <c r="AJ397" s="25">
        <v>11</v>
      </c>
      <c r="AK397" s="25">
        <v>70</v>
      </c>
      <c r="AL397" s="25">
        <v>43</v>
      </c>
      <c r="AM397" s="25">
        <v>33</v>
      </c>
      <c r="AN397" s="25">
        <v>0</v>
      </c>
      <c r="AO397" s="25">
        <v>0</v>
      </c>
      <c r="AP397" s="25">
        <v>25</v>
      </c>
      <c r="AQ397" s="25">
        <v>46</v>
      </c>
      <c r="AR397" s="25">
        <v>130</v>
      </c>
      <c r="AS397" s="25">
        <v>170</v>
      </c>
      <c r="AT397" s="25">
        <v>115</v>
      </c>
      <c r="AU397" s="25">
        <v>99</v>
      </c>
      <c r="AV397" s="25">
        <v>15</v>
      </c>
      <c r="AW397" s="25">
        <v>12</v>
      </c>
      <c r="AX397" s="25">
        <v>26</v>
      </c>
      <c r="AY397" s="25">
        <v>113</v>
      </c>
      <c r="AZ397" s="25">
        <v>79</v>
      </c>
      <c r="BA397" s="25">
        <v>52</v>
      </c>
      <c r="BB397" s="25">
        <v>54</v>
      </c>
      <c r="BC397" s="25">
        <v>11</v>
      </c>
      <c r="BD397" s="25">
        <v>4</v>
      </c>
      <c r="BE397" s="25">
        <v>28</v>
      </c>
      <c r="BF397" s="25">
        <v>52</v>
      </c>
      <c r="BG397" s="25">
        <v>103</v>
      </c>
      <c r="BH397" s="25">
        <v>92</v>
      </c>
      <c r="BI397" s="25">
        <v>53</v>
      </c>
      <c r="BJ397" s="25">
        <v>12</v>
      </c>
      <c r="BK397" s="25">
        <v>5</v>
      </c>
      <c r="BL397" s="25">
        <v>11</v>
      </c>
      <c r="BM397" s="25">
        <v>33</v>
      </c>
      <c r="BN397" s="25">
        <v>32</v>
      </c>
      <c r="BO397" s="25">
        <v>59</v>
      </c>
      <c r="BP397" s="25">
        <v>42</v>
      </c>
      <c r="BQ397" s="25">
        <v>40</v>
      </c>
      <c r="BR397" s="25">
        <v>20</v>
      </c>
      <c r="BS397" s="25">
        <v>31</v>
      </c>
      <c r="BT397" s="25">
        <v>80</v>
      </c>
      <c r="BU397" s="25">
        <v>84</v>
      </c>
      <c r="BV397" s="25">
        <v>131</v>
      </c>
      <c r="BW397" s="25">
        <v>147</v>
      </c>
      <c r="BX397" s="25">
        <v>33</v>
      </c>
      <c r="BY397" s="25">
        <v>34</v>
      </c>
      <c r="BZ397" s="25">
        <v>58</v>
      </c>
      <c r="CA397" s="25">
        <v>195</v>
      </c>
      <c r="CB397" s="25">
        <v>133</v>
      </c>
      <c r="CC397" s="25">
        <v>113</v>
      </c>
      <c r="CD397" s="25">
        <v>75</v>
      </c>
      <c r="CE397" s="25">
        <v>35</v>
      </c>
      <c r="CF397" s="25">
        <v>10</v>
      </c>
      <c r="CG397" s="25">
        <v>10</v>
      </c>
      <c r="CH397" s="25">
        <v>58</v>
      </c>
      <c r="CI397" s="25">
        <v>59</v>
      </c>
      <c r="CJ397" s="25">
        <v>57</v>
      </c>
      <c r="CK397" s="25">
        <v>60</v>
      </c>
      <c r="CL397" s="25">
        <v>43</v>
      </c>
      <c r="CM397" s="25">
        <v>4</v>
      </c>
      <c r="CN397" s="25">
        <v>11</v>
      </c>
      <c r="CO397" s="25">
        <v>61</v>
      </c>
      <c r="CP397" s="25">
        <v>41</v>
      </c>
    </row>
    <row r="398" spans="2:94" x14ac:dyDescent="0.2">
      <c r="B398" s="25" t="str">
        <f t="shared" si="10"/>
      </c>
      <c r="C398" s="25" t="s">
        <v>171</v>
      </c>
      <c r="D398" s="25" t="s">
        <v>3</v>
      </c>
      <c r="E398" s="25">
        <v>0</v>
      </c>
      <c r="F398" s="25">
        <v>0</v>
      </c>
      <c r="G398" s="25">
        <v>0</v>
      </c>
      <c r="H398" s="25">
        <v>0</v>
      </c>
      <c r="I398" s="25">
        <v>1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0</v>
      </c>
      <c r="AJ398" s="25">
        <v>1</v>
      </c>
      <c r="AK398" s="25">
        <v>0</v>
      </c>
      <c r="AL398" s="25">
        <v>0</v>
      </c>
      <c r="AM398" s="25">
        <v>0</v>
      </c>
      <c r="AN398" s="25">
        <v>1</v>
      </c>
      <c r="AO398" s="25">
        <v>1</v>
      </c>
      <c r="AP398" s="25">
        <v>0</v>
      </c>
      <c r="AQ398" s="25">
        <v>0</v>
      </c>
      <c r="AR398" s="25">
        <v>0</v>
      </c>
      <c r="AS398" s="25">
        <v>0</v>
      </c>
      <c r="AT398" s="25">
        <v>0</v>
      </c>
      <c r="AU398" s="25">
        <v>0</v>
      </c>
      <c r="AV398" s="25">
        <v>0</v>
      </c>
      <c r="AW398" s="25">
        <v>0</v>
      </c>
      <c r="AX398" s="25">
        <v>0</v>
      </c>
      <c r="AY398" s="25">
        <v>0</v>
      </c>
      <c r="AZ398" s="25">
        <v>0</v>
      </c>
      <c r="BA398" s="25">
        <v>0</v>
      </c>
      <c r="BB398" s="25">
        <v>0</v>
      </c>
      <c r="BC398" s="25">
        <v>0</v>
      </c>
      <c r="BD398" s="25">
        <v>0</v>
      </c>
      <c r="BE398" s="25">
        <v>0</v>
      </c>
      <c r="BF398" s="25">
        <v>0</v>
      </c>
      <c r="BG398" s="25">
        <v>0</v>
      </c>
      <c r="BH398" s="25">
        <v>0</v>
      </c>
      <c r="BI398" s="25">
        <v>1</v>
      </c>
      <c r="BJ398" s="25">
        <v>0</v>
      </c>
      <c r="BK398" s="25">
        <v>0</v>
      </c>
      <c r="BL398" s="25">
        <v>0</v>
      </c>
      <c r="BM398" s="25">
        <v>0</v>
      </c>
      <c r="BN398" s="25">
        <v>0</v>
      </c>
      <c r="BO398" s="25">
        <v>0</v>
      </c>
      <c r="BP398" s="25">
        <v>0</v>
      </c>
      <c r="BQ398" s="25">
        <v>1</v>
      </c>
      <c r="BR398" s="25">
        <v>1</v>
      </c>
      <c r="BS398" s="25">
        <v>0</v>
      </c>
      <c r="BT398" s="25">
        <v>0</v>
      </c>
      <c r="BU398" s="25">
        <v>0</v>
      </c>
      <c r="BV398" s="25">
        <v>0</v>
      </c>
      <c r="BW398" s="25">
        <v>1</v>
      </c>
      <c r="BX398" s="25">
        <v>0</v>
      </c>
      <c r="BY398" s="25">
        <v>0</v>
      </c>
      <c r="BZ398" s="25">
        <v>0</v>
      </c>
      <c r="CA398" s="25">
        <v>0</v>
      </c>
      <c r="CB398" s="25">
        <v>0</v>
      </c>
      <c r="CC398" s="25">
        <v>0</v>
      </c>
      <c r="CD398" s="25">
        <v>0</v>
      </c>
      <c r="CE398" s="25">
        <v>0</v>
      </c>
      <c r="CF398" s="25">
        <v>0</v>
      </c>
      <c r="CG398" s="25">
        <v>0</v>
      </c>
      <c r="CH398" s="25">
        <v>0</v>
      </c>
      <c r="CI398" s="25">
        <v>0</v>
      </c>
      <c r="CJ398" s="25">
        <v>0</v>
      </c>
      <c r="CK398" s="25">
        <v>0</v>
      </c>
      <c r="CL398" s="25">
        <v>0</v>
      </c>
      <c r="CM398" s="25">
        <v>0</v>
      </c>
      <c r="CN398" s="25">
        <v>0</v>
      </c>
      <c r="CO398" s="25">
        <v>0</v>
      </c>
      <c r="CP398" s="25">
        <v>2</v>
      </c>
    </row>
    <row r="399" spans="2:94" x14ac:dyDescent="0.2">
      <c r="B399" s="25" t="str">
        <f t="shared" si="10"/>
      </c>
      <c r="C399" s="25" t="s">
        <v>171</v>
      </c>
      <c r="D399" s="25" t="s">
        <v>4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1</v>
      </c>
      <c r="Y399" s="25">
        <v>1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1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0</v>
      </c>
      <c r="AN399" s="25">
        <v>0</v>
      </c>
      <c r="AO399" s="25">
        <v>0</v>
      </c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V399" s="25">
        <v>0</v>
      </c>
      <c r="AW399" s="25">
        <v>0</v>
      </c>
      <c r="AX399" s="25">
        <v>0</v>
      </c>
      <c r="AY399" s="25">
        <v>0</v>
      </c>
      <c r="AZ399" s="25">
        <v>0</v>
      </c>
      <c r="BA399" s="25">
        <v>0</v>
      </c>
      <c r="BB399" s="25">
        <v>0</v>
      </c>
      <c r="BC399" s="25">
        <v>0</v>
      </c>
      <c r="BD399" s="25">
        <v>0</v>
      </c>
      <c r="BE399" s="25">
        <v>0</v>
      </c>
      <c r="BF399" s="25">
        <v>0</v>
      </c>
      <c r="BG399" s="25">
        <v>0</v>
      </c>
      <c r="BH399" s="25">
        <v>0</v>
      </c>
      <c r="BI399" s="25">
        <v>0</v>
      </c>
      <c r="BJ399" s="25">
        <v>0</v>
      </c>
      <c r="BK399" s="25">
        <v>0</v>
      </c>
      <c r="BL399" s="25">
        <v>0</v>
      </c>
      <c r="BM399" s="25">
        <v>0</v>
      </c>
      <c r="BN399" s="25">
        <v>0</v>
      </c>
      <c r="BO399" s="25">
        <v>0</v>
      </c>
      <c r="BP399" s="25">
        <v>0</v>
      </c>
      <c r="BQ399" s="25">
        <v>0</v>
      </c>
      <c r="BR399" s="25">
        <v>0</v>
      </c>
      <c r="BS399" s="25">
        <v>0</v>
      </c>
      <c r="BT399" s="25">
        <v>3</v>
      </c>
      <c r="BU399" s="25">
        <v>1</v>
      </c>
      <c r="BV399" s="25">
        <v>0</v>
      </c>
      <c r="BW399" s="25">
        <v>0</v>
      </c>
      <c r="BX399" s="25">
        <v>0</v>
      </c>
      <c r="BY399" s="25">
        <v>0</v>
      </c>
      <c r="BZ399" s="25">
        <v>0</v>
      </c>
      <c r="CA399" s="25">
        <v>0</v>
      </c>
      <c r="CB399" s="25">
        <v>0</v>
      </c>
      <c r="CC399" s="25">
        <v>0</v>
      </c>
      <c r="CD399" s="25">
        <v>0</v>
      </c>
      <c r="CE399" s="25">
        <v>0</v>
      </c>
      <c r="CF399" s="25">
        <v>0</v>
      </c>
      <c r="CG399" s="25">
        <v>0</v>
      </c>
      <c r="CH399" s="25">
        <v>0</v>
      </c>
      <c r="CI399" s="25">
        <v>0</v>
      </c>
      <c r="CJ399" s="25">
        <v>0</v>
      </c>
      <c r="CK399" s="25">
        <v>0</v>
      </c>
      <c r="CL399" s="25">
        <v>0</v>
      </c>
      <c r="CM399" s="25">
        <v>0</v>
      </c>
      <c r="CN399" s="25">
        <v>0</v>
      </c>
      <c r="CO399" s="25">
        <v>0</v>
      </c>
      <c r="CP399" s="25">
        <v>0</v>
      </c>
    </row>
    <row r="407" spans="2:94" x14ac:dyDescent="0.2">
      <c r="C407" s="36" t="s">
        <v>0</v>
      </c>
      <c r="D407" s="36" t="s">
        <v>1</v>
      </c>
      <c r="E407" s="36">
        <v>45442</v>
      </c>
      <c r="F407" s="36">
        <v>45443</v>
      </c>
      <c r="G407" s="36">
        <v>45444</v>
      </c>
      <c r="H407" s="36">
        <v>45445</v>
      </c>
      <c r="I407" s="36">
        <v>45446</v>
      </c>
      <c r="J407" s="36">
        <v>45447</v>
      </c>
      <c r="K407" s="36">
        <v>45448</v>
      </c>
      <c r="L407" s="36">
        <v>45449</v>
      </c>
      <c r="M407" s="36">
        <v>45450</v>
      </c>
      <c r="N407" s="36">
        <v>45451</v>
      </c>
      <c r="O407" s="36">
        <v>45452</v>
      </c>
      <c r="P407" s="36">
        <v>45453</v>
      </c>
      <c r="Q407" s="36">
        <v>45454</v>
      </c>
      <c r="R407" s="36">
        <v>45455</v>
      </c>
      <c r="S407" s="36">
        <v>45456</v>
      </c>
      <c r="T407" s="36">
        <v>45457</v>
      </c>
      <c r="U407" s="36">
        <v>45458</v>
      </c>
      <c r="V407" s="36">
        <v>45459</v>
      </c>
      <c r="W407" s="36">
        <v>45460</v>
      </c>
      <c r="X407" s="36">
        <v>45461</v>
      </c>
      <c r="Y407" s="36">
        <v>45462</v>
      </c>
      <c r="Z407" s="36">
        <v>45463</v>
      </c>
      <c r="AA407" s="36">
        <v>45464</v>
      </c>
      <c r="AB407" s="36">
        <v>45465</v>
      </c>
      <c r="AC407" s="36">
        <v>45466</v>
      </c>
      <c r="AD407" s="36">
        <v>45467</v>
      </c>
      <c r="AE407" s="36">
        <v>45468</v>
      </c>
      <c r="AF407" s="36">
        <v>45469</v>
      </c>
      <c r="AG407" s="36">
        <v>45470</v>
      </c>
      <c r="AH407" s="36">
        <v>45471</v>
      </c>
      <c r="AI407" s="36">
        <v>45472</v>
      </c>
      <c r="AJ407" s="36">
        <v>45473</v>
      </c>
      <c r="AK407" s="36">
        <v>45474</v>
      </c>
      <c r="AL407" s="36">
        <v>45475</v>
      </c>
      <c r="AM407" s="36">
        <v>45476</v>
      </c>
      <c r="AN407" s="36">
        <v>45477</v>
      </c>
      <c r="AO407" s="36">
        <v>45478</v>
      </c>
      <c r="AP407" s="36">
        <v>45479</v>
      </c>
      <c r="AQ407" s="36">
        <v>45480</v>
      </c>
      <c r="AR407" s="36">
        <v>45481</v>
      </c>
      <c r="AS407" s="36">
        <v>45482</v>
      </c>
      <c r="AT407" s="36">
        <v>45483</v>
      </c>
      <c r="AU407" s="36">
        <v>45484</v>
      </c>
      <c r="AV407" s="36">
        <v>45485</v>
      </c>
      <c r="AW407" s="36">
        <v>45486</v>
      </c>
      <c r="AX407" s="36">
        <v>45487</v>
      </c>
      <c r="AY407" s="36">
        <v>45488</v>
      </c>
      <c r="AZ407" s="36">
        <v>45489</v>
      </c>
      <c r="BA407" s="36">
        <v>45490</v>
      </c>
      <c r="BB407" s="36">
        <v>45491</v>
      </c>
      <c r="BC407" s="36">
        <v>45492</v>
      </c>
      <c r="BD407" s="36">
        <v>45493</v>
      </c>
      <c r="BE407" s="36">
        <v>45494</v>
      </c>
      <c r="BF407" s="36">
        <v>45495</v>
      </c>
      <c r="BG407" s="36">
        <v>45496</v>
      </c>
      <c r="BH407" s="36">
        <v>45497</v>
      </c>
      <c r="BI407" s="36">
        <v>45498</v>
      </c>
      <c r="BJ407" s="36">
        <v>45499</v>
      </c>
      <c r="BK407" s="36">
        <v>45500</v>
      </c>
      <c r="BL407" s="36">
        <v>45501</v>
      </c>
      <c r="BM407" s="36">
        <v>45502</v>
      </c>
      <c r="BN407" s="36">
        <v>45503</v>
      </c>
      <c r="BO407" s="36">
        <v>45504</v>
      </c>
      <c r="BP407" s="36">
        <v>45505</v>
      </c>
      <c r="BQ407" s="36">
        <v>45506</v>
      </c>
      <c r="BR407" s="36">
        <v>45507</v>
      </c>
      <c r="BS407" s="36">
        <v>45508</v>
      </c>
      <c r="BT407" s="36">
        <v>45509</v>
      </c>
      <c r="BU407" s="36">
        <v>45510</v>
      </c>
      <c r="BV407" s="36">
        <v>45511</v>
      </c>
      <c r="BW407" s="36">
        <v>45512</v>
      </c>
      <c r="BX407" s="36">
        <v>45513</v>
      </c>
      <c r="BY407" s="36">
        <v>45514</v>
      </c>
      <c r="BZ407" s="36">
        <v>45515</v>
      </c>
      <c r="CA407" s="36">
        <v>45516</v>
      </c>
      <c r="CB407" s="36">
        <v>45517</v>
      </c>
      <c r="CC407" s="36">
        <v>45518</v>
      </c>
      <c r="CD407" s="36">
        <v>45519</v>
      </c>
      <c r="CE407" s="36">
        <v>45520</v>
      </c>
      <c r="CF407" s="36">
        <v>45521</v>
      </c>
      <c r="CG407" s="36">
        <v>45522</v>
      </c>
      <c r="CH407" s="36">
        <v>45523</v>
      </c>
      <c r="CI407" s="36">
        <v>45524</v>
      </c>
      <c r="CJ407" s="36">
        <v>45525</v>
      </c>
      <c r="CK407" s="36">
        <v>45526</v>
      </c>
      <c r="CL407" s="36">
        <v>45527</v>
      </c>
      <c r="CM407" s="36">
        <v>45528</v>
      </c>
      <c r="CN407" s="36">
        <v>45529</v>
      </c>
      <c r="CO407" s="36">
        <v>45530</v>
      </c>
      <c r="CP407" s="36">
        <v>45531</v>
      </c>
    </row>
    <row r="408" spans="2:94" x14ac:dyDescent="0.2">
      <c r="B408" s="25" t="str">
        <f t="shared" ref="B408:B431" si="11">C408&amp;D408</f>
      </c>
      <c r="C408" s="37" t="s">
        <v>172</v>
      </c>
      <c r="D408" s="37" t="s">
        <v>3</v>
      </c>
      <c r="E408" s="37">
        <v>118436</v>
      </c>
      <c r="F408" s="37">
        <v>122202</v>
      </c>
      <c r="G408" s="37">
        <v>96151</v>
      </c>
      <c r="H408" s="37">
        <v>86455</v>
      </c>
      <c r="I408" s="37">
        <v>105131</v>
      </c>
      <c r="J408" s="37">
        <v>104735</v>
      </c>
      <c r="K408" s="37">
        <v>112128</v>
      </c>
      <c r="L408" s="37">
        <v>110431</v>
      </c>
      <c r="M408" s="37">
        <v>117206</v>
      </c>
      <c r="N408" s="37">
        <v>80941</v>
      </c>
      <c r="O408" s="37">
        <v>77728</v>
      </c>
      <c r="P408" s="37">
        <v>94606</v>
      </c>
      <c r="Q408" s="37">
        <v>108684</v>
      </c>
      <c r="R408" s="37">
        <v>113338</v>
      </c>
      <c r="S408" s="37">
        <v>123358</v>
      </c>
      <c r="T408" s="37">
        <v>125832</v>
      </c>
      <c r="U408" s="37">
        <v>83720</v>
      </c>
      <c r="V408" s="37">
        <v>72862</v>
      </c>
      <c r="W408" s="37">
        <v>99185</v>
      </c>
      <c r="X408" s="37">
        <v>105645</v>
      </c>
      <c r="Y408" s="37">
        <v>113240</v>
      </c>
      <c r="Z408" s="37">
        <v>110006</v>
      </c>
      <c r="AA408" s="37">
        <v>120654</v>
      </c>
      <c r="AB408" s="153">
        <v>91427</v>
      </c>
      <c r="AC408" s="153">
        <v>79807</v>
      </c>
      <c r="AD408" s="153">
        <v>102197</v>
      </c>
      <c r="AE408" s="153">
        <v>98003</v>
      </c>
      <c r="AF408" s="153">
        <v>120421</v>
      </c>
      <c r="AG408" s="153">
        <v>124732</v>
      </c>
      <c r="AH408" s="153">
        <v>123286</v>
      </c>
      <c r="AI408" s="153">
        <v>86856</v>
      </c>
      <c r="AJ408" s="153">
        <v>83600</v>
      </c>
      <c r="AK408" s="153">
        <v>114210</v>
      </c>
      <c r="AL408" s="153">
        <v>109567</v>
      </c>
      <c r="AM408" s="153">
        <v>111034</v>
      </c>
      <c r="AN408" s="153">
        <v>77455</v>
      </c>
      <c r="AO408" s="153">
        <v>106761</v>
      </c>
      <c r="AP408" s="153">
        <v>85081</v>
      </c>
      <c r="AQ408" s="153">
        <v>82255</v>
      </c>
      <c r="AR408" s="153">
        <v>106485</v>
      </c>
      <c r="AS408" s="153">
        <v>108842</v>
      </c>
      <c r="AT408" s="153">
        <v>113700</v>
      </c>
      <c r="AU408" s="153">
        <v>112810</v>
      </c>
      <c r="AV408" s="153">
        <v>113083</v>
      </c>
      <c r="AW408" s="153">
        <v>82628</v>
      </c>
      <c r="AX408" s="153">
        <v>80967</v>
      </c>
      <c r="AY408" s="153">
        <v>100509</v>
      </c>
      <c r="AZ408" s="153">
        <v>101589</v>
      </c>
      <c r="BA408" s="153">
        <v>109004</v>
      </c>
      <c r="BB408" s="153">
        <v>114509</v>
      </c>
      <c r="BC408" s="153">
        <v>104057</v>
      </c>
      <c r="BD408" s="153">
        <v>86328</v>
      </c>
      <c r="BE408" s="153">
        <v>80738</v>
      </c>
      <c r="BF408" s="153">
        <v>95871</v>
      </c>
      <c r="BG408" s="153">
        <v>108739</v>
      </c>
      <c r="BH408" s="153">
        <v>105462</v>
      </c>
      <c r="BI408" s="153">
        <v>112865</v>
      </c>
      <c r="BJ408" s="153">
        <v>106302</v>
      </c>
      <c r="BK408" s="153">
        <v>83425</v>
      </c>
      <c r="BL408" s="153">
        <v>75842</v>
      </c>
      <c r="BM408" s="153">
        <v>94540</v>
      </c>
      <c r="BN408" s="153">
        <v>100382</v>
      </c>
      <c r="BO408" s="153">
        <v>114706</v>
      </c>
      <c r="BP408" s="153">
        <v>132072</v>
      </c>
      <c r="BQ408" s="153">
        <v>123913</v>
      </c>
      <c r="BR408" s="153">
        <v>95234</v>
      </c>
      <c r="BS408" s="153">
        <v>85322</v>
      </c>
      <c r="BT408" s="153">
        <v>108923</v>
      </c>
      <c r="BU408" s="153">
        <v>110845</v>
      </c>
      <c r="BV408" s="153">
        <v>113347</v>
      </c>
      <c r="BW408" s="153">
        <v>108738</v>
      </c>
      <c r="BX408" s="153">
        <v>117260</v>
      </c>
      <c r="BY408" s="153">
        <v>86729</v>
      </c>
      <c r="BZ408" s="153">
        <v>82211</v>
      </c>
      <c r="CA408" s="153">
        <v>98046</v>
      </c>
      <c r="CB408" s="153">
        <v>96171</v>
      </c>
      <c r="CC408" s="153">
        <v>111873</v>
      </c>
      <c r="CD408" s="153">
        <v>122588</v>
      </c>
      <c r="CE408" s="153">
        <v>114957</v>
      </c>
      <c r="CF408" s="153">
        <v>90573</v>
      </c>
      <c r="CG408" s="153">
        <v>85383</v>
      </c>
      <c r="CH408" s="153">
        <v>99995</v>
      </c>
      <c r="CI408" s="153">
        <v>100518</v>
      </c>
      <c r="CJ408" s="153">
        <v>115272</v>
      </c>
      <c r="CK408" s="153">
        <v>111644</v>
      </c>
      <c r="CL408" s="153">
        <v>112592</v>
      </c>
      <c r="CM408" s="153">
        <v>85469</v>
      </c>
      <c r="CN408" s="153">
        <v>80587</v>
      </c>
      <c r="CO408" s="153">
        <v>96792</v>
      </c>
      <c r="CP408" s="154">
        <v>95073</v>
      </c>
    </row>
    <row r="409" spans="2:94" x14ac:dyDescent="0.2">
      <c r="B409" s="25" t="str">
        <f>C409&amp;D409</f>
      </c>
      <c r="C409" s="37" t="s">
        <v>172</v>
      </c>
      <c r="D409" s="37" t="s">
        <v>4</v>
      </c>
      <c r="E409" s="37">
        <v>37116</v>
      </c>
      <c r="F409" s="37">
        <v>39974</v>
      </c>
      <c r="G409" s="37">
        <v>31616</v>
      </c>
      <c r="H409" s="37">
        <v>27503</v>
      </c>
      <c r="I409" s="37">
        <v>33863</v>
      </c>
      <c r="J409" s="37">
        <v>34291</v>
      </c>
      <c r="K409" s="37">
        <v>36268</v>
      </c>
      <c r="L409" s="37">
        <v>36135</v>
      </c>
      <c r="M409" s="37">
        <v>38585</v>
      </c>
      <c r="N409" s="37">
        <v>26552</v>
      </c>
      <c r="O409" s="37">
        <v>25144</v>
      </c>
      <c r="P409" s="37">
        <v>29672</v>
      </c>
      <c r="Q409" s="37">
        <v>35173</v>
      </c>
      <c r="R409" s="37">
        <v>36072</v>
      </c>
      <c r="S409" s="37">
        <v>39226</v>
      </c>
      <c r="T409" s="37">
        <v>40478</v>
      </c>
      <c r="U409" s="37">
        <v>27233</v>
      </c>
      <c r="V409" s="37">
        <v>23257</v>
      </c>
      <c r="W409" s="37">
        <v>30442</v>
      </c>
      <c r="X409" s="37">
        <v>33144</v>
      </c>
      <c r="Y409" s="37">
        <v>35541</v>
      </c>
      <c r="Z409" s="37">
        <v>35245</v>
      </c>
      <c r="AA409" s="37">
        <v>39078</v>
      </c>
      <c r="AB409" s="153">
        <v>29614</v>
      </c>
      <c r="AC409" s="153">
        <v>24507</v>
      </c>
      <c r="AD409" s="153">
        <v>31690</v>
      </c>
      <c r="AE409" s="153">
        <v>30367</v>
      </c>
      <c r="AF409" s="153">
        <v>38420</v>
      </c>
      <c r="AG409" s="153">
        <v>38903</v>
      </c>
      <c r="AH409" s="153">
        <v>39462</v>
      </c>
      <c r="AI409" s="153">
        <v>28463</v>
      </c>
      <c r="AJ409" s="153">
        <v>26283</v>
      </c>
      <c r="AK409" s="153">
        <v>36195</v>
      </c>
      <c r="AL409" s="153">
        <v>35404</v>
      </c>
      <c r="AM409" s="153">
        <v>36951</v>
      </c>
      <c r="AN409" s="153">
        <v>26512</v>
      </c>
      <c r="AO409" s="153">
        <v>34308</v>
      </c>
      <c r="AP409" s="153">
        <v>27607</v>
      </c>
      <c r="AQ409" s="153">
        <v>26232</v>
      </c>
      <c r="AR409" s="153">
        <v>32189</v>
      </c>
      <c r="AS409" s="153">
        <v>33349</v>
      </c>
      <c r="AT409" s="153">
        <v>36535</v>
      </c>
      <c r="AU409" s="153">
        <v>36300</v>
      </c>
      <c r="AV409" s="153">
        <v>35858</v>
      </c>
      <c r="AW409" s="153">
        <v>26336</v>
      </c>
      <c r="AX409" s="153">
        <v>25670</v>
      </c>
      <c r="AY409" s="153">
        <v>30635</v>
      </c>
      <c r="AZ409" s="153">
        <v>32658</v>
      </c>
      <c r="BA409" s="153">
        <v>35606</v>
      </c>
      <c r="BB409" s="153">
        <v>35934</v>
      </c>
      <c r="BC409" s="153">
        <v>33214</v>
      </c>
      <c r="BD409" s="153">
        <v>27927</v>
      </c>
      <c r="BE409" s="153">
        <v>25911</v>
      </c>
      <c r="BF409" s="153">
        <v>29201</v>
      </c>
      <c r="BG409" s="153">
        <v>33230</v>
      </c>
      <c r="BH409" s="153">
        <v>33240</v>
      </c>
      <c r="BI409" s="153">
        <v>35781</v>
      </c>
      <c r="BJ409" s="153">
        <v>33676</v>
      </c>
      <c r="BK409" s="153">
        <v>26737</v>
      </c>
      <c r="BL409" s="153">
        <v>24098</v>
      </c>
      <c r="BM409" s="153">
        <v>29013</v>
      </c>
      <c r="BN409" s="153">
        <v>31111</v>
      </c>
      <c r="BO409" s="153">
        <v>35838</v>
      </c>
      <c r="BP409" s="153">
        <v>43906</v>
      </c>
      <c r="BQ409" s="153">
        <v>41580</v>
      </c>
      <c r="BR409" s="153">
        <v>31310</v>
      </c>
      <c r="BS409" s="153">
        <v>27729</v>
      </c>
      <c r="BT409" s="153">
        <v>33766</v>
      </c>
      <c r="BU409" s="153">
        <v>35097</v>
      </c>
      <c r="BV409" s="153">
        <v>36219</v>
      </c>
      <c r="BW409" s="153">
        <v>35239</v>
      </c>
      <c r="BX409" s="153">
        <v>37535</v>
      </c>
      <c r="BY409" s="153">
        <v>28397</v>
      </c>
      <c r="BZ409" s="153">
        <v>26453</v>
      </c>
      <c r="CA409" s="153">
        <v>29953</v>
      </c>
      <c r="CB409" s="153">
        <v>30177</v>
      </c>
      <c r="CC409" s="153">
        <v>35604</v>
      </c>
      <c r="CD409" s="153">
        <v>39055</v>
      </c>
      <c r="CE409" s="153">
        <v>37360</v>
      </c>
      <c r="CF409" s="153">
        <v>29579</v>
      </c>
      <c r="CG409" s="153">
        <v>26795</v>
      </c>
      <c r="CH409" s="153">
        <v>31026</v>
      </c>
      <c r="CI409" s="153">
        <v>31327</v>
      </c>
      <c r="CJ409" s="153">
        <v>35818</v>
      </c>
      <c r="CK409" s="153">
        <v>35445</v>
      </c>
      <c r="CL409" s="153">
        <v>36503</v>
      </c>
      <c r="CM409" s="153">
        <v>27838</v>
      </c>
      <c r="CN409" s="153">
        <v>25847</v>
      </c>
      <c r="CO409" s="153">
        <v>30440</v>
      </c>
      <c r="CP409" s="154">
        <v>29528</v>
      </c>
    </row>
    <row r="410" spans="2:94" x14ac:dyDescent="0.2">
      <c r="B410" s="25" t="str">
        <f t="shared" si="11"/>
      </c>
      <c r="C410" s="37" t="s">
        <v>173</v>
      </c>
      <c r="D410" s="37" t="s">
        <v>3</v>
      </c>
      <c r="E410" s="37">
        <v>81250</v>
      </c>
      <c r="F410" s="37">
        <v>86081</v>
      </c>
      <c r="G410" s="37">
        <v>65347</v>
      </c>
      <c r="H410" s="37">
        <v>58452</v>
      </c>
      <c r="I410" s="37">
        <v>71378</v>
      </c>
      <c r="J410" s="37">
        <v>71543</v>
      </c>
      <c r="K410" s="37">
        <v>77714</v>
      </c>
      <c r="L410" s="37">
        <v>77356</v>
      </c>
      <c r="M410" s="37">
        <v>83460</v>
      </c>
      <c r="N410" s="37">
        <v>55137</v>
      </c>
      <c r="O410" s="37">
        <v>45759</v>
      </c>
      <c r="P410" s="37">
        <v>64068</v>
      </c>
      <c r="Q410" s="37">
        <v>72527</v>
      </c>
      <c r="R410" s="37">
        <v>75058</v>
      </c>
      <c r="S410" s="37">
        <v>82714</v>
      </c>
      <c r="T410" s="37">
        <v>79582</v>
      </c>
      <c r="U410" s="37">
        <v>55405</v>
      </c>
      <c r="V410" s="37">
        <v>48130</v>
      </c>
      <c r="W410" s="37">
        <v>65528</v>
      </c>
      <c r="X410" s="37">
        <v>68528</v>
      </c>
      <c r="Y410" s="37">
        <v>75087</v>
      </c>
      <c r="Z410" s="37">
        <v>74008</v>
      </c>
      <c r="AA410" s="37">
        <v>82966</v>
      </c>
      <c r="AB410" s="153">
        <v>61425</v>
      </c>
      <c r="AC410" s="153">
        <v>53286</v>
      </c>
      <c r="AD410" s="153">
        <v>68114</v>
      </c>
      <c r="AE410" s="153">
        <v>65495</v>
      </c>
      <c r="AF410" s="153">
        <v>80030</v>
      </c>
      <c r="AG410" s="153">
        <v>85097</v>
      </c>
      <c r="AH410" s="153">
        <v>85186</v>
      </c>
      <c r="AI410" s="153">
        <v>58051</v>
      </c>
      <c r="AJ410" s="153">
        <v>55759</v>
      </c>
      <c r="AK410" s="153">
        <v>77327</v>
      </c>
      <c r="AL410" s="153">
        <v>73994</v>
      </c>
      <c r="AM410" s="153">
        <v>76211</v>
      </c>
      <c r="AN410" s="153">
        <v>52525</v>
      </c>
      <c r="AO410" s="153">
        <v>73722</v>
      </c>
      <c r="AP410" s="153">
        <v>57001</v>
      </c>
      <c r="AQ410" s="153">
        <v>54844</v>
      </c>
      <c r="AR410" s="153">
        <v>70293</v>
      </c>
      <c r="AS410" s="153">
        <v>71512</v>
      </c>
      <c r="AT410" s="153">
        <v>76036</v>
      </c>
      <c r="AU410" s="153">
        <v>77338</v>
      </c>
      <c r="AV410" s="153">
        <v>78949</v>
      </c>
      <c r="AW410" s="153">
        <v>55303</v>
      </c>
      <c r="AX410" s="153">
        <v>53832</v>
      </c>
      <c r="AY410" s="153">
        <v>66927</v>
      </c>
      <c r="AZ410" s="153">
        <v>67875</v>
      </c>
      <c r="BA410" s="153">
        <v>61169</v>
      </c>
      <c r="BB410" s="153">
        <v>77902</v>
      </c>
      <c r="BC410" s="153">
        <v>71342</v>
      </c>
      <c r="BD410" s="153">
        <v>57436</v>
      </c>
      <c r="BE410" s="153">
        <v>53393</v>
      </c>
      <c r="BF410" s="153">
        <v>63836</v>
      </c>
      <c r="BG410" s="153">
        <v>69796</v>
      </c>
      <c r="BH410" s="153">
        <v>70704</v>
      </c>
      <c r="BI410" s="153">
        <v>75764</v>
      </c>
      <c r="BJ410" s="153">
        <v>76379</v>
      </c>
      <c r="BK410" s="153">
        <v>58248</v>
      </c>
      <c r="BL410" s="153">
        <v>52875</v>
      </c>
      <c r="BM410" s="153">
        <v>64254</v>
      </c>
      <c r="BN410" s="153">
        <v>68186</v>
      </c>
      <c r="BO410" s="153">
        <v>79534</v>
      </c>
      <c r="BP410" s="153">
        <v>90907</v>
      </c>
      <c r="BQ410" s="153">
        <v>85653</v>
      </c>
      <c r="BR410" s="153">
        <v>63470</v>
      </c>
      <c r="BS410" s="153">
        <v>56236</v>
      </c>
      <c r="BT410" s="153">
        <v>72179</v>
      </c>
      <c r="BU410" s="153">
        <v>72061</v>
      </c>
      <c r="BV410" s="153">
        <v>75697</v>
      </c>
      <c r="BW410" s="153">
        <v>74288</v>
      </c>
      <c r="BX410" s="153">
        <v>81471</v>
      </c>
      <c r="BY410" s="153">
        <v>57625</v>
      </c>
      <c r="BZ410" s="153">
        <v>54577</v>
      </c>
      <c r="CA410" s="153">
        <v>65487</v>
      </c>
      <c r="CB410" s="153">
        <v>64743</v>
      </c>
      <c r="CC410" s="153">
        <v>76585</v>
      </c>
      <c r="CD410" s="153">
        <v>83770</v>
      </c>
      <c r="CE410" s="153">
        <v>77315</v>
      </c>
      <c r="CF410" s="153">
        <v>53958</v>
      </c>
      <c r="CG410" s="153">
        <v>54311</v>
      </c>
      <c r="CH410" s="153">
        <v>63783</v>
      </c>
      <c r="CI410" s="153">
        <v>76262</v>
      </c>
      <c r="CJ410" s="153">
        <v>89340</v>
      </c>
      <c r="CK410" s="153">
        <v>73161</v>
      </c>
      <c r="CL410" s="153">
        <v>75060</v>
      </c>
      <c r="CM410" s="153">
        <v>55024</v>
      </c>
      <c r="CN410" s="153">
        <v>51570</v>
      </c>
      <c r="CO410" s="153">
        <v>61779</v>
      </c>
      <c r="CP410" s="154">
        <v>61398</v>
      </c>
    </row>
    <row r="411" spans="2:94" x14ac:dyDescent="0.2">
      <c r="B411" s="25" t="str">
        <f t="shared" si="11"/>
      </c>
      <c r="C411" s="37" t="s">
        <v>173</v>
      </c>
      <c r="D411" s="37" t="s">
        <v>4</v>
      </c>
      <c r="E411" s="37">
        <v>15160</v>
      </c>
      <c r="F411" s="37">
        <v>16923</v>
      </c>
      <c r="G411" s="37">
        <v>12975</v>
      </c>
      <c r="H411" s="37">
        <v>11100</v>
      </c>
      <c r="I411" s="37">
        <v>13794</v>
      </c>
      <c r="J411" s="37">
        <v>13951</v>
      </c>
      <c r="K411" s="37">
        <v>14991</v>
      </c>
      <c r="L411" s="37">
        <v>15240</v>
      </c>
      <c r="M411" s="37">
        <v>16552</v>
      </c>
      <c r="N411" s="37">
        <v>10770</v>
      </c>
      <c r="O411" s="37">
        <v>8777</v>
      </c>
      <c r="P411" s="37">
        <v>11828</v>
      </c>
      <c r="Q411" s="37">
        <v>13501</v>
      </c>
      <c r="R411" s="37">
        <v>13651</v>
      </c>
      <c r="S411" s="37">
        <v>14994</v>
      </c>
      <c r="T411" s="37">
        <v>14870</v>
      </c>
      <c r="U411" s="37">
        <v>10369</v>
      </c>
      <c r="V411" s="37">
        <v>8738</v>
      </c>
      <c r="W411" s="37">
        <v>11505</v>
      </c>
      <c r="X411" s="37">
        <v>12301</v>
      </c>
      <c r="Y411" s="37">
        <v>13441</v>
      </c>
      <c r="Z411" s="37">
        <v>13757</v>
      </c>
      <c r="AA411" s="37">
        <v>15487</v>
      </c>
      <c r="AB411" s="153">
        <v>11315</v>
      </c>
      <c r="AC411" s="153">
        <v>9303</v>
      </c>
      <c r="AD411" s="153">
        <v>12037</v>
      </c>
      <c r="AE411" s="153">
        <v>11360</v>
      </c>
      <c r="AF411" s="153">
        <v>14297</v>
      </c>
      <c r="AG411" s="153">
        <v>14870</v>
      </c>
      <c r="AH411" s="153">
        <v>15306</v>
      </c>
      <c r="AI411" s="153">
        <v>10652</v>
      </c>
      <c r="AJ411" s="153">
        <v>9860</v>
      </c>
      <c r="AK411" s="153">
        <v>14040</v>
      </c>
      <c r="AL411" s="153">
        <v>13430</v>
      </c>
      <c r="AM411" s="153">
        <v>14486</v>
      </c>
      <c r="AN411" s="153">
        <v>10128</v>
      </c>
      <c r="AO411" s="153">
        <v>13383</v>
      </c>
      <c r="AP411" s="153">
        <v>10327</v>
      </c>
      <c r="AQ411" s="153">
        <v>9670</v>
      </c>
      <c r="AR411" s="153">
        <v>12110</v>
      </c>
      <c r="AS411" s="153">
        <v>12550</v>
      </c>
      <c r="AT411" s="153">
        <v>14152</v>
      </c>
      <c r="AU411" s="153">
        <v>14018</v>
      </c>
      <c r="AV411" s="153">
        <v>14240</v>
      </c>
      <c r="AW411" s="153">
        <v>9753</v>
      </c>
      <c r="AX411" s="153">
        <v>9472</v>
      </c>
      <c r="AY411" s="153">
        <v>11362</v>
      </c>
      <c r="AZ411" s="153">
        <v>12220</v>
      </c>
      <c r="BA411" s="153">
        <v>13159</v>
      </c>
      <c r="BB411" s="153">
        <v>13955</v>
      </c>
      <c r="BC411" s="153">
        <v>13281</v>
      </c>
      <c r="BD411" s="153">
        <v>10475</v>
      </c>
      <c r="BE411" s="153">
        <v>9664</v>
      </c>
      <c r="BF411" s="153">
        <v>10968</v>
      </c>
      <c r="BG411" s="153">
        <v>12099</v>
      </c>
      <c r="BH411" s="153">
        <v>12437</v>
      </c>
      <c r="BI411" s="153">
        <v>16583</v>
      </c>
      <c r="BJ411" s="153">
        <v>16709</v>
      </c>
      <c r="BK411" s="153">
        <v>12991</v>
      </c>
      <c r="BL411" s="153">
        <v>11648</v>
      </c>
      <c r="BM411" s="153">
        <v>11845</v>
      </c>
      <c r="BN411" s="153">
        <v>12236</v>
      </c>
      <c r="BO411" s="153">
        <v>14218</v>
      </c>
      <c r="BP411" s="153">
        <v>17485</v>
      </c>
      <c r="BQ411" s="153">
        <v>16695</v>
      </c>
      <c r="BR411" s="153">
        <v>11900</v>
      </c>
      <c r="BS411" s="153">
        <v>10268</v>
      </c>
      <c r="BT411" s="153">
        <v>12339</v>
      </c>
      <c r="BU411" s="153">
        <v>12607</v>
      </c>
      <c r="BV411" s="153">
        <v>13233</v>
      </c>
      <c r="BW411" s="153">
        <v>13204</v>
      </c>
      <c r="BX411" s="153">
        <v>14940</v>
      </c>
      <c r="BY411" s="153">
        <v>10506</v>
      </c>
      <c r="BZ411" s="153">
        <v>9703</v>
      </c>
      <c r="CA411" s="153">
        <v>11253</v>
      </c>
      <c r="CB411" s="153">
        <v>11197</v>
      </c>
      <c r="CC411" s="153">
        <v>13786</v>
      </c>
      <c r="CD411" s="153">
        <v>14948</v>
      </c>
      <c r="CE411" s="153">
        <v>13652</v>
      </c>
      <c r="CF411" s="153">
        <v>9330</v>
      </c>
      <c r="CG411" s="153">
        <v>8827</v>
      </c>
      <c r="CH411" s="153">
        <v>10334</v>
      </c>
      <c r="CI411" s="153">
        <v>16207</v>
      </c>
      <c r="CJ411" s="153">
        <v>20159</v>
      </c>
      <c r="CK411" s="153">
        <v>12115</v>
      </c>
      <c r="CL411" s="153">
        <v>12725</v>
      </c>
      <c r="CM411" s="153">
        <v>9215</v>
      </c>
      <c r="CN411" s="153">
        <v>8638</v>
      </c>
      <c r="CO411" s="153">
        <v>10194</v>
      </c>
      <c r="CP411" s="154">
        <v>10044</v>
      </c>
    </row>
    <row r="412" spans="2:94" x14ac:dyDescent="0.2">
      <c r="B412" s="25" t="str">
        <f t="shared" si="11"/>
      </c>
      <c r="C412" s="37" t="s">
        <v>174</v>
      </c>
      <c r="D412" s="37" t="s">
        <v>3</v>
      </c>
      <c r="E412" s="37">
        <v>4361</v>
      </c>
      <c r="F412" s="37">
        <v>4422</v>
      </c>
      <c r="G412" s="37">
        <v>3809</v>
      </c>
      <c r="H412" s="37">
        <v>3407</v>
      </c>
      <c r="I412" s="37">
        <v>4108</v>
      </c>
      <c r="J412" s="37">
        <v>3994</v>
      </c>
      <c r="K412" s="37">
        <v>4222</v>
      </c>
      <c r="L412" s="37">
        <v>3974</v>
      </c>
      <c r="M412" s="37">
        <v>4243</v>
      </c>
      <c r="N412" s="37">
        <v>3119</v>
      </c>
      <c r="O412" s="37">
        <v>2662</v>
      </c>
      <c r="P412" s="37">
        <v>3481</v>
      </c>
      <c r="Q412" s="37">
        <v>4065</v>
      </c>
      <c r="R412" s="37">
        <v>3829</v>
      </c>
      <c r="S412" s="37">
        <v>4232</v>
      </c>
      <c r="T412" s="37">
        <v>3831</v>
      </c>
      <c r="U412" s="37">
        <v>2953</v>
      </c>
      <c r="V412" s="37">
        <v>2524</v>
      </c>
      <c r="W412" s="37">
        <v>3596</v>
      </c>
      <c r="X412" s="37">
        <v>3805</v>
      </c>
      <c r="Y412" s="37">
        <v>3999</v>
      </c>
      <c r="Z412" s="37">
        <v>3748</v>
      </c>
      <c r="AA412" s="37">
        <v>3930</v>
      </c>
      <c r="AB412" s="153">
        <v>3936</v>
      </c>
      <c r="AC412" s="153">
        <v>3112</v>
      </c>
      <c r="AD412" s="153">
        <v>3717</v>
      </c>
      <c r="AE412" s="153">
        <v>3557</v>
      </c>
      <c r="AF412" s="153">
        <v>4223</v>
      </c>
      <c r="AG412" s="153">
        <v>4270</v>
      </c>
      <c r="AH412" s="153">
        <v>4117</v>
      </c>
      <c r="AI412" s="153">
        <v>3227</v>
      </c>
      <c r="AJ412" s="153">
        <v>2860</v>
      </c>
      <c r="AK412" s="153">
        <v>4113</v>
      </c>
      <c r="AL412" s="153">
        <v>3921</v>
      </c>
      <c r="AM412" s="153">
        <v>3830</v>
      </c>
      <c r="AN412" s="153">
        <v>2492</v>
      </c>
      <c r="AO412" s="153">
        <v>3604</v>
      </c>
      <c r="AP412" s="153">
        <v>2964</v>
      </c>
      <c r="AQ412" s="153">
        <v>2793</v>
      </c>
      <c r="AR412" s="153">
        <v>6465</v>
      </c>
      <c r="AS412" s="153">
        <v>4149</v>
      </c>
      <c r="AT412" s="153">
        <v>3860</v>
      </c>
      <c r="AU412" s="153">
        <v>3498</v>
      </c>
      <c r="AV412" s="153">
        <v>3582</v>
      </c>
      <c r="AW412" s="153">
        <v>2815</v>
      </c>
      <c r="AX412" s="153">
        <v>2435</v>
      </c>
      <c r="AY412" s="153">
        <v>3374</v>
      </c>
      <c r="AZ412" s="153">
        <v>3404</v>
      </c>
      <c r="BA412" s="153">
        <v>3406</v>
      </c>
      <c r="BB412" s="153">
        <v>3573</v>
      </c>
      <c r="BC412" s="153">
        <v>5523</v>
      </c>
      <c r="BD412" s="153">
        <v>3062</v>
      </c>
      <c r="BE412" s="153">
        <v>2777</v>
      </c>
      <c r="BF412" s="153">
        <v>3295</v>
      </c>
      <c r="BG412" s="153">
        <v>3861</v>
      </c>
      <c r="BH412" s="153">
        <v>3394</v>
      </c>
      <c r="BI412" s="153">
        <v>3978</v>
      </c>
      <c r="BJ412" s="153">
        <v>3915</v>
      </c>
      <c r="BK412" s="153">
        <v>3356</v>
      </c>
      <c r="BL412" s="153">
        <v>2893</v>
      </c>
      <c r="BM412" s="153">
        <v>3438</v>
      </c>
      <c r="BN412" s="153">
        <v>3414</v>
      </c>
      <c r="BO412" s="153">
        <v>3954</v>
      </c>
      <c r="BP412" s="153">
        <v>4636</v>
      </c>
      <c r="BQ412" s="153">
        <v>4185</v>
      </c>
      <c r="BR412" s="153">
        <v>3489</v>
      </c>
      <c r="BS412" s="153">
        <v>2857</v>
      </c>
      <c r="BT412" s="153">
        <v>3766</v>
      </c>
      <c r="BU412" s="153">
        <v>3920</v>
      </c>
      <c r="BV412" s="153">
        <v>3750</v>
      </c>
      <c r="BW412" s="153">
        <v>3443</v>
      </c>
      <c r="BX412" s="153">
        <v>3610</v>
      </c>
      <c r="BY412" s="153">
        <v>3003</v>
      </c>
      <c r="BZ412" s="153">
        <v>2685</v>
      </c>
      <c r="CA412" s="153">
        <v>3345</v>
      </c>
      <c r="CB412" s="153">
        <v>3214</v>
      </c>
      <c r="CC412" s="153">
        <v>3544</v>
      </c>
      <c r="CD412" s="153">
        <v>3738</v>
      </c>
      <c r="CE412" s="153">
        <v>3458</v>
      </c>
      <c r="CF412" s="153">
        <v>2778</v>
      </c>
      <c r="CG412" s="153">
        <v>2632</v>
      </c>
      <c r="CH412" s="153">
        <v>3271</v>
      </c>
      <c r="CI412" s="153">
        <v>3981</v>
      </c>
      <c r="CJ412" s="153">
        <v>4661</v>
      </c>
      <c r="CK412" s="153">
        <v>3304</v>
      </c>
      <c r="CL412" s="153">
        <v>3281</v>
      </c>
      <c r="CM412" s="153">
        <v>2726</v>
      </c>
      <c r="CN412" s="153">
        <v>2490</v>
      </c>
      <c r="CO412" s="153">
        <v>3018</v>
      </c>
      <c r="CP412" s="154">
        <v>3035</v>
      </c>
    </row>
    <row r="413" spans="2:94" x14ac:dyDescent="0.2">
      <c r="B413" s="25" t="str">
        <f t="shared" si="11"/>
      </c>
      <c r="C413" s="37" t="s">
        <v>174</v>
      </c>
      <c r="D413" s="37" t="s">
        <v>4</v>
      </c>
      <c r="E413" s="37">
        <v>2018</v>
      </c>
      <c r="F413" s="37">
        <v>2222</v>
      </c>
      <c r="G413" s="37">
        <v>1869</v>
      </c>
      <c r="H413" s="37">
        <v>1633</v>
      </c>
      <c r="I413" s="37">
        <v>2077</v>
      </c>
      <c r="J413" s="37">
        <v>2005</v>
      </c>
      <c r="K413" s="37">
        <v>2040</v>
      </c>
      <c r="L413" s="37">
        <v>2012</v>
      </c>
      <c r="M413" s="37">
        <v>2054</v>
      </c>
      <c r="N413" s="37">
        <v>1484</v>
      </c>
      <c r="O413" s="37">
        <v>1183</v>
      </c>
      <c r="P413" s="37">
        <v>1693</v>
      </c>
      <c r="Q413" s="37">
        <v>1867</v>
      </c>
      <c r="R413" s="37">
        <v>1799</v>
      </c>
      <c r="S413" s="37">
        <v>2003</v>
      </c>
      <c r="T413" s="37">
        <v>1872</v>
      </c>
      <c r="U413" s="37">
        <v>1414</v>
      </c>
      <c r="V413" s="37">
        <v>1175</v>
      </c>
      <c r="W413" s="37">
        <v>1598</v>
      </c>
      <c r="X413" s="37">
        <v>1645</v>
      </c>
      <c r="Y413" s="37">
        <v>1859</v>
      </c>
      <c r="Z413" s="37">
        <v>1762</v>
      </c>
      <c r="AA413" s="37">
        <v>1885</v>
      </c>
      <c r="AB413" s="153">
        <v>1705</v>
      </c>
      <c r="AC413" s="153">
        <v>1366</v>
      </c>
      <c r="AD413" s="153">
        <v>1721</v>
      </c>
      <c r="AE413" s="153">
        <v>1695</v>
      </c>
      <c r="AF413" s="153">
        <v>1958</v>
      </c>
      <c r="AG413" s="153">
        <v>1946</v>
      </c>
      <c r="AH413" s="153">
        <v>1947</v>
      </c>
      <c r="AI413" s="153">
        <v>1439</v>
      </c>
      <c r="AJ413" s="153">
        <v>1320</v>
      </c>
      <c r="AK413" s="153">
        <v>1955</v>
      </c>
      <c r="AL413" s="153">
        <v>1829</v>
      </c>
      <c r="AM413" s="153">
        <v>1905</v>
      </c>
      <c r="AN413" s="153">
        <v>1234</v>
      </c>
      <c r="AO413" s="153">
        <v>1665</v>
      </c>
      <c r="AP413" s="153">
        <v>1395</v>
      </c>
      <c r="AQ413" s="153">
        <v>1236</v>
      </c>
      <c r="AR413" s="153">
        <v>1631</v>
      </c>
      <c r="AS413" s="153">
        <v>1681</v>
      </c>
      <c r="AT413" s="153">
        <v>1786</v>
      </c>
      <c r="AU413" s="153">
        <v>1736</v>
      </c>
      <c r="AV413" s="153">
        <v>1796</v>
      </c>
      <c r="AW413" s="153">
        <v>1319</v>
      </c>
      <c r="AX413" s="153">
        <v>1233</v>
      </c>
      <c r="AY413" s="153">
        <v>1524</v>
      </c>
      <c r="AZ413" s="153">
        <v>1617</v>
      </c>
      <c r="BA413" s="153">
        <v>1537</v>
      </c>
      <c r="BB413" s="153">
        <v>1742</v>
      </c>
      <c r="BC413" s="153">
        <v>1601</v>
      </c>
      <c r="BD413" s="153">
        <v>1373</v>
      </c>
      <c r="BE413" s="153">
        <v>1285</v>
      </c>
      <c r="BF413" s="153">
        <v>1438</v>
      </c>
      <c r="BG413" s="153">
        <v>1599</v>
      </c>
      <c r="BH413" s="153">
        <v>1679</v>
      </c>
      <c r="BI413" s="153">
        <v>2242</v>
      </c>
      <c r="BJ413" s="153">
        <v>2183</v>
      </c>
      <c r="BK413" s="153">
        <v>1848</v>
      </c>
      <c r="BL413" s="153">
        <v>1607</v>
      </c>
      <c r="BM413" s="153">
        <v>1536</v>
      </c>
      <c r="BN413" s="153">
        <v>1521</v>
      </c>
      <c r="BO413" s="153">
        <v>1844</v>
      </c>
      <c r="BP413" s="153">
        <v>2327</v>
      </c>
      <c r="BQ413" s="153">
        <v>1993</v>
      </c>
      <c r="BR413" s="153">
        <v>1530</v>
      </c>
      <c r="BS413" s="153">
        <v>1315</v>
      </c>
      <c r="BT413" s="153">
        <v>1656</v>
      </c>
      <c r="BU413" s="153">
        <v>1631</v>
      </c>
      <c r="BV413" s="153">
        <v>1593</v>
      </c>
      <c r="BW413" s="153">
        <v>1599</v>
      </c>
      <c r="BX413" s="153">
        <v>1745</v>
      </c>
      <c r="BY413" s="153">
        <v>1401</v>
      </c>
      <c r="BZ413" s="153">
        <v>1226</v>
      </c>
      <c r="CA413" s="153">
        <v>1429</v>
      </c>
      <c r="CB413" s="153">
        <v>1395</v>
      </c>
      <c r="CC413" s="153">
        <v>1663</v>
      </c>
      <c r="CD413" s="153">
        <v>1698</v>
      </c>
      <c r="CE413" s="153">
        <v>1655</v>
      </c>
      <c r="CF413" s="153">
        <v>1264</v>
      </c>
      <c r="CG413" s="153">
        <v>1167</v>
      </c>
      <c r="CH413" s="153">
        <v>1334</v>
      </c>
      <c r="CI413" s="153">
        <v>2447</v>
      </c>
      <c r="CJ413" s="153">
        <v>2961</v>
      </c>
      <c r="CK413" s="153">
        <v>1530</v>
      </c>
      <c r="CL413" s="153">
        <v>1540</v>
      </c>
      <c r="CM413" s="153">
        <v>1302</v>
      </c>
      <c r="CN413" s="153">
        <v>1121</v>
      </c>
      <c r="CO413" s="153">
        <v>1384</v>
      </c>
      <c r="CP413" s="154">
        <v>1422</v>
      </c>
    </row>
    <row r="414" spans="2:94" x14ac:dyDescent="0.2">
      <c r="B414" s="25" t="str">
        <f t="shared" si="11"/>
      </c>
      <c r="C414" s="37" t="s">
        <v>175</v>
      </c>
      <c r="D414" s="37" t="s">
        <v>3</v>
      </c>
      <c r="E414" s="37">
        <v>614</v>
      </c>
      <c r="F414" s="37">
        <v>654</v>
      </c>
      <c r="G414" s="37">
        <v>545</v>
      </c>
      <c r="H414" s="37">
        <v>494</v>
      </c>
      <c r="I414" s="37">
        <v>579</v>
      </c>
      <c r="J414" s="37">
        <v>581</v>
      </c>
      <c r="K414" s="37">
        <v>633</v>
      </c>
      <c r="L414" s="37">
        <v>574</v>
      </c>
      <c r="M414" s="37">
        <v>608</v>
      </c>
      <c r="N414" s="37">
        <v>461</v>
      </c>
      <c r="O414" s="37">
        <v>344</v>
      </c>
      <c r="P414" s="37">
        <v>456</v>
      </c>
      <c r="Q414" s="37">
        <v>529</v>
      </c>
      <c r="R414" s="37">
        <v>534</v>
      </c>
      <c r="S414" s="37">
        <v>547</v>
      </c>
      <c r="T414" s="37">
        <v>506</v>
      </c>
      <c r="U414" s="37">
        <v>370</v>
      </c>
      <c r="V414" s="37">
        <v>376</v>
      </c>
      <c r="W414" s="37">
        <v>487</v>
      </c>
      <c r="X414" s="37">
        <v>527</v>
      </c>
      <c r="Y414" s="37">
        <v>531</v>
      </c>
      <c r="Z414" s="37">
        <v>503</v>
      </c>
      <c r="AA414" s="37">
        <v>518</v>
      </c>
      <c r="AB414" s="153">
        <v>724</v>
      </c>
      <c r="AC414" s="153">
        <v>585</v>
      </c>
      <c r="AD414" s="153">
        <v>556</v>
      </c>
      <c r="AE414" s="153">
        <v>526</v>
      </c>
      <c r="AF414" s="153">
        <v>555</v>
      </c>
      <c r="AG414" s="153">
        <v>585</v>
      </c>
      <c r="AH414" s="153">
        <v>508</v>
      </c>
      <c r="AI414" s="153">
        <v>394</v>
      </c>
      <c r="AJ414" s="153">
        <v>340</v>
      </c>
      <c r="AK414" s="153">
        <v>505</v>
      </c>
      <c r="AL414" s="153">
        <v>504</v>
      </c>
      <c r="AM414" s="153">
        <v>485</v>
      </c>
      <c r="AN414" s="153">
        <v>307</v>
      </c>
      <c r="AO414" s="153">
        <v>381</v>
      </c>
      <c r="AP414" s="153">
        <v>338</v>
      </c>
      <c r="AQ414" s="153">
        <v>317</v>
      </c>
      <c r="AR414" s="153">
        <v>837</v>
      </c>
      <c r="AS414" s="153">
        <v>444</v>
      </c>
      <c r="AT414" s="153">
        <v>479</v>
      </c>
      <c r="AU414" s="153">
        <v>417</v>
      </c>
      <c r="AV414" s="153">
        <v>396</v>
      </c>
      <c r="AW414" s="153">
        <v>308</v>
      </c>
      <c r="AX414" s="153">
        <v>284</v>
      </c>
      <c r="AY414" s="153">
        <v>358</v>
      </c>
      <c r="AZ414" s="153">
        <v>394</v>
      </c>
      <c r="BA414" s="153">
        <v>339</v>
      </c>
      <c r="BB414" s="153">
        <v>445</v>
      </c>
      <c r="BC414" s="153">
        <v>819</v>
      </c>
      <c r="BD414" s="153">
        <v>393</v>
      </c>
      <c r="BE414" s="153">
        <v>364</v>
      </c>
      <c r="BF414" s="153">
        <v>371</v>
      </c>
      <c r="BG414" s="153">
        <v>461</v>
      </c>
      <c r="BH414" s="153">
        <v>372</v>
      </c>
      <c r="BI414" s="153">
        <v>420</v>
      </c>
      <c r="BJ414" s="153">
        <v>415</v>
      </c>
      <c r="BK414" s="153">
        <v>329</v>
      </c>
      <c r="BL414" s="153">
        <v>308</v>
      </c>
      <c r="BM414" s="153">
        <v>346</v>
      </c>
      <c r="BN414" s="153">
        <v>381</v>
      </c>
      <c r="BO414" s="153">
        <v>400</v>
      </c>
      <c r="BP414" s="153">
        <v>518</v>
      </c>
      <c r="BQ414" s="153">
        <v>423</v>
      </c>
      <c r="BR414" s="153">
        <v>393</v>
      </c>
      <c r="BS414" s="153">
        <v>308</v>
      </c>
      <c r="BT414" s="153">
        <v>387</v>
      </c>
      <c r="BU414" s="153">
        <v>408</v>
      </c>
      <c r="BV414" s="153">
        <v>392</v>
      </c>
      <c r="BW414" s="153">
        <v>335</v>
      </c>
      <c r="BX414" s="153">
        <v>382</v>
      </c>
      <c r="BY414" s="153">
        <v>314</v>
      </c>
      <c r="BZ414" s="153">
        <v>268</v>
      </c>
      <c r="CA414" s="153">
        <v>331</v>
      </c>
      <c r="CB414" s="153">
        <v>339</v>
      </c>
      <c r="CC414" s="153">
        <v>371</v>
      </c>
      <c r="CD414" s="153">
        <v>363</v>
      </c>
      <c r="CE414" s="153">
        <v>273</v>
      </c>
      <c r="CF414" s="153">
        <v>215</v>
      </c>
      <c r="CG414" s="153">
        <v>164</v>
      </c>
      <c r="CH414" s="153">
        <v>268</v>
      </c>
      <c r="CI414" s="153">
        <v>314</v>
      </c>
      <c r="CJ414" s="153">
        <v>360</v>
      </c>
      <c r="CK414" s="153">
        <v>262</v>
      </c>
      <c r="CL414" s="153">
        <v>241</v>
      </c>
      <c r="CM414" s="153">
        <v>235</v>
      </c>
      <c r="CN414" s="153">
        <v>186</v>
      </c>
      <c r="CO414" s="153">
        <v>243</v>
      </c>
      <c r="CP414" s="154">
        <v>226</v>
      </c>
    </row>
    <row r="415" spans="2:94" x14ac:dyDescent="0.2">
      <c r="B415" s="25" t="str">
        <f t="shared" si="11"/>
      </c>
      <c r="C415" s="37" t="s">
        <v>175</v>
      </c>
      <c r="D415" s="37" t="s">
        <v>4</v>
      </c>
      <c r="E415" s="37">
        <v>251</v>
      </c>
      <c r="F415" s="37">
        <v>306</v>
      </c>
      <c r="G415" s="37">
        <v>224</v>
      </c>
      <c r="H415" s="37">
        <v>203</v>
      </c>
      <c r="I415" s="37">
        <v>259</v>
      </c>
      <c r="J415" s="37">
        <v>239</v>
      </c>
      <c r="K415" s="37">
        <v>247</v>
      </c>
      <c r="L415" s="37">
        <v>228</v>
      </c>
      <c r="M415" s="37">
        <v>216</v>
      </c>
      <c r="N415" s="37">
        <v>175</v>
      </c>
      <c r="O415" s="37">
        <v>141</v>
      </c>
      <c r="P415" s="37">
        <v>189</v>
      </c>
      <c r="Q415" s="37">
        <v>192</v>
      </c>
      <c r="R415" s="37">
        <v>201</v>
      </c>
      <c r="S415" s="37">
        <v>216</v>
      </c>
      <c r="T415" s="37">
        <v>213</v>
      </c>
      <c r="U415" s="37">
        <v>135</v>
      </c>
      <c r="V415" s="37">
        <v>124</v>
      </c>
      <c r="W415" s="37">
        <v>164</v>
      </c>
      <c r="X415" s="37">
        <v>194</v>
      </c>
      <c r="Y415" s="37">
        <v>187</v>
      </c>
      <c r="Z415" s="37">
        <v>218</v>
      </c>
      <c r="AA415" s="37">
        <v>199</v>
      </c>
      <c r="AB415" s="153">
        <v>257</v>
      </c>
      <c r="AC415" s="153">
        <v>176</v>
      </c>
      <c r="AD415" s="153">
        <v>213</v>
      </c>
      <c r="AE415" s="153">
        <v>175</v>
      </c>
      <c r="AF415" s="153">
        <v>210</v>
      </c>
      <c r="AG415" s="153">
        <v>224</v>
      </c>
      <c r="AH415" s="153">
        <v>217</v>
      </c>
      <c r="AI415" s="153">
        <v>153</v>
      </c>
      <c r="AJ415" s="153">
        <v>127</v>
      </c>
      <c r="AK415" s="153">
        <v>194</v>
      </c>
      <c r="AL415" s="153">
        <v>203</v>
      </c>
      <c r="AM415" s="153">
        <v>229</v>
      </c>
      <c r="AN415" s="153">
        <v>117</v>
      </c>
      <c r="AO415" s="153">
        <v>164</v>
      </c>
      <c r="AP415" s="153">
        <v>119</v>
      </c>
      <c r="AQ415" s="153">
        <v>125</v>
      </c>
      <c r="AR415" s="153">
        <v>152</v>
      </c>
      <c r="AS415" s="153">
        <v>156</v>
      </c>
      <c r="AT415" s="153">
        <v>200</v>
      </c>
      <c r="AU415" s="153">
        <v>164</v>
      </c>
      <c r="AV415" s="153">
        <v>174</v>
      </c>
      <c r="AW415" s="153">
        <v>131</v>
      </c>
      <c r="AX415" s="153">
        <v>130</v>
      </c>
      <c r="AY415" s="153">
        <v>148</v>
      </c>
      <c r="AZ415" s="153">
        <v>168</v>
      </c>
      <c r="BA415" s="153">
        <v>141</v>
      </c>
      <c r="BB415" s="153">
        <v>168</v>
      </c>
      <c r="BC415" s="153">
        <v>144</v>
      </c>
      <c r="BD415" s="153">
        <v>144</v>
      </c>
      <c r="BE415" s="153">
        <v>127</v>
      </c>
      <c r="BF415" s="153">
        <v>152</v>
      </c>
      <c r="BG415" s="153">
        <v>150</v>
      </c>
      <c r="BH415" s="153">
        <v>153</v>
      </c>
      <c r="BI415" s="153">
        <v>194</v>
      </c>
      <c r="BJ415" s="153">
        <v>205</v>
      </c>
      <c r="BK415" s="153">
        <v>179</v>
      </c>
      <c r="BL415" s="153">
        <v>143</v>
      </c>
      <c r="BM415" s="153">
        <v>126</v>
      </c>
      <c r="BN415" s="153">
        <v>151</v>
      </c>
      <c r="BO415" s="153">
        <v>162</v>
      </c>
      <c r="BP415" s="153">
        <v>216</v>
      </c>
      <c r="BQ415" s="153">
        <v>185</v>
      </c>
      <c r="BR415" s="153">
        <v>169</v>
      </c>
      <c r="BS415" s="153">
        <v>122</v>
      </c>
      <c r="BT415" s="153">
        <v>127</v>
      </c>
      <c r="BU415" s="153">
        <v>152</v>
      </c>
      <c r="BV415" s="153">
        <v>127</v>
      </c>
      <c r="BW415" s="153">
        <v>130</v>
      </c>
      <c r="BX415" s="153">
        <v>134</v>
      </c>
      <c r="BY415" s="153">
        <v>135</v>
      </c>
      <c r="BZ415" s="153">
        <v>90</v>
      </c>
      <c r="CA415" s="153">
        <v>121</v>
      </c>
      <c r="CB415" s="153">
        <v>112</v>
      </c>
      <c r="CC415" s="153">
        <v>130</v>
      </c>
      <c r="CD415" s="153">
        <v>147</v>
      </c>
      <c r="CE415" s="153">
        <v>94</v>
      </c>
      <c r="CF415" s="153">
        <v>68</v>
      </c>
      <c r="CG415" s="153">
        <v>60</v>
      </c>
      <c r="CH415" s="153">
        <v>77</v>
      </c>
      <c r="CI415" s="153">
        <v>180</v>
      </c>
      <c r="CJ415" s="153">
        <v>232</v>
      </c>
      <c r="CK415" s="153">
        <v>90</v>
      </c>
      <c r="CL415" s="153">
        <v>75</v>
      </c>
      <c r="CM415" s="153">
        <v>77</v>
      </c>
      <c r="CN415" s="153">
        <v>60</v>
      </c>
      <c r="CO415" s="153">
        <v>78</v>
      </c>
      <c r="CP415" s="154">
        <v>73</v>
      </c>
    </row>
    <row r="416" spans="2:94" x14ac:dyDescent="0.2">
      <c r="B416" s="25" t="str">
        <f t="shared" si="11"/>
      </c>
      <c r="C416" s="37" t="s">
        <v>176</v>
      </c>
      <c r="D416" s="37" t="s">
        <v>3</v>
      </c>
      <c r="E416" s="37">
        <v>940</v>
      </c>
      <c r="F416" s="37">
        <v>915</v>
      </c>
      <c r="G416" s="37">
        <v>761</v>
      </c>
      <c r="H416" s="37">
        <v>747</v>
      </c>
      <c r="I416" s="37">
        <v>823</v>
      </c>
      <c r="J416" s="37">
        <v>796</v>
      </c>
      <c r="K416" s="37">
        <v>864</v>
      </c>
      <c r="L416" s="37">
        <v>855</v>
      </c>
      <c r="M416" s="37">
        <v>911</v>
      </c>
      <c r="N416" s="37">
        <v>647</v>
      </c>
      <c r="O416" s="37">
        <v>568</v>
      </c>
      <c r="P416" s="37">
        <v>729</v>
      </c>
      <c r="Q416" s="37">
        <v>839</v>
      </c>
      <c r="R416" s="37">
        <v>780</v>
      </c>
      <c r="S416" s="37">
        <v>923</v>
      </c>
      <c r="T416" s="37">
        <v>801</v>
      </c>
      <c r="U416" s="37">
        <v>625</v>
      </c>
      <c r="V416" s="37">
        <v>569</v>
      </c>
      <c r="W416" s="37">
        <v>763</v>
      </c>
      <c r="X416" s="37">
        <v>844</v>
      </c>
      <c r="Y416" s="37">
        <v>872</v>
      </c>
      <c r="Z416" s="37">
        <v>786</v>
      </c>
      <c r="AA416" s="37">
        <v>822</v>
      </c>
      <c r="AB416" s="155">
        <v>848</v>
      </c>
      <c r="AC416" s="155">
        <v>724</v>
      </c>
      <c r="AD416" s="155">
        <v>804</v>
      </c>
      <c r="AE416" s="155">
        <v>754</v>
      </c>
      <c r="AF416" s="155">
        <v>882</v>
      </c>
      <c r="AG416" s="155">
        <v>977</v>
      </c>
      <c r="AH416" s="155">
        <v>924</v>
      </c>
      <c r="AI416" s="155">
        <v>707</v>
      </c>
      <c r="AJ416" s="155">
        <v>633</v>
      </c>
      <c r="AK416" s="155">
        <v>869</v>
      </c>
      <c r="AL416" s="155">
        <v>864</v>
      </c>
      <c r="AM416" s="155">
        <v>844</v>
      </c>
      <c r="AN416" s="155">
        <v>588</v>
      </c>
      <c r="AO416" s="155">
        <v>801</v>
      </c>
      <c r="AP416" s="155">
        <v>637</v>
      </c>
      <c r="AQ416" s="155">
        <v>637</v>
      </c>
      <c r="AR416" s="155">
        <v>1632</v>
      </c>
      <c r="AS416" s="155">
        <v>941</v>
      </c>
      <c r="AT416" s="155">
        <v>830</v>
      </c>
      <c r="AU416" s="155">
        <v>787</v>
      </c>
      <c r="AV416" s="155">
        <v>801</v>
      </c>
      <c r="AW416" s="155">
        <v>602</v>
      </c>
      <c r="AX416" s="155">
        <v>622</v>
      </c>
      <c r="AY416" s="155">
        <v>746</v>
      </c>
      <c r="AZ416" s="155">
        <v>755</v>
      </c>
      <c r="BA416" s="155">
        <v>658</v>
      </c>
      <c r="BB416" s="155">
        <v>815</v>
      </c>
      <c r="BC416" s="155">
        <v>1301</v>
      </c>
      <c r="BD416" s="155">
        <v>700</v>
      </c>
      <c r="BE416" s="155">
        <v>625</v>
      </c>
      <c r="BF416" s="155">
        <v>731</v>
      </c>
      <c r="BG416" s="155">
        <v>855</v>
      </c>
      <c r="BH416" s="155">
        <v>784</v>
      </c>
      <c r="BI416" s="155">
        <v>943</v>
      </c>
      <c r="BJ416" s="155">
        <v>967</v>
      </c>
      <c r="BK416" s="155">
        <v>812</v>
      </c>
      <c r="BL416" s="155">
        <v>659</v>
      </c>
      <c r="BM416" s="155">
        <v>698</v>
      </c>
      <c r="BN416" s="155">
        <v>748</v>
      </c>
      <c r="BO416" s="155">
        <v>897</v>
      </c>
      <c r="BP416" s="155">
        <v>1020</v>
      </c>
      <c r="BQ416" s="155">
        <v>892</v>
      </c>
      <c r="BR416" s="155">
        <v>786</v>
      </c>
      <c r="BS416" s="155">
        <v>624</v>
      </c>
      <c r="BT416" s="155">
        <v>847</v>
      </c>
      <c r="BU416" s="155">
        <v>859</v>
      </c>
      <c r="BV416" s="155">
        <v>829</v>
      </c>
      <c r="BW416" s="155">
        <v>806</v>
      </c>
      <c r="BX416" s="155">
        <v>782</v>
      </c>
      <c r="BY416" s="155">
        <v>661</v>
      </c>
      <c r="BZ416" s="155">
        <v>586</v>
      </c>
      <c r="CA416" s="155">
        <v>717</v>
      </c>
      <c r="CB416" s="155">
        <v>709</v>
      </c>
      <c r="CC416" s="155">
        <v>741</v>
      </c>
      <c r="CD416" s="155">
        <v>834</v>
      </c>
      <c r="CE416" s="155">
        <v>768</v>
      </c>
      <c r="CF416" s="155">
        <v>606</v>
      </c>
      <c r="CG416" s="155">
        <v>618</v>
      </c>
      <c r="CH416" s="155">
        <v>716</v>
      </c>
      <c r="CI416" s="155">
        <v>1040</v>
      </c>
      <c r="CJ416" s="155">
        <v>1283</v>
      </c>
      <c r="CK416" s="155">
        <v>689</v>
      </c>
      <c r="CL416" s="155">
        <v>711</v>
      </c>
      <c r="CM416" s="155">
        <v>583</v>
      </c>
      <c r="CN416" s="155">
        <v>518</v>
      </c>
      <c r="CO416" s="155">
        <v>684</v>
      </c>
      <c r="CP416" s="156">
        <v>675</v>
      </c>
    </row>
    <row r="417" spans="2:94" x14ac:dyDescent="0.2">
      <c r="B417" s="25" t="str">
        <f t="shared" si="11"/>
      </c>
      <c r="C417" s="37" t="s">
        <v>176</v>
      </c>
      <c r="D417" s="37" t="s">
        <v>4</v>
      </c>
      <c r="E417" s="37">
        <v>548</v>
      </c>
      <c r="F417" s="37">
        <v>574</v>
      </c>
      <c r="G417" s="37">
        <v>492</v>
      </c>
      <c r="H417" s="37">
        <v>433</v>
      </c>
      <c r="I417" s="37">
        <v>565</v>
      </c>
      <c r="J417" s="37">
        <v>521</v>
      </c>
      <c r="K417" s="37">
        <v>515</v>
      </c>
      <c r="L417" s="37">
        <v>538</v>
      </c>
      <c r="M417" s="37">
        <v>550</v>
      </c>
      <c r="N417" s="37">
        <v>377</v>
      </c>
      <c r="O417" s="37">
        <v>285</v>
      </c>
      <c r="P417" s="37">
        <v>453</v>
      </c>
      <c r="Q417" s="37">
        <v>499</v>
      </c>
      <c r="R417" s="37">
        <v>487</v>
      </c>
      <c r="S417" s="37">
        <v>551</v>
      </c>
      <c r="T417" s="37">
        <v>517</v>
      </c>
      <c r="U417" s="37">
        <v>377</v>
      </c>
      <c r="V417" s="37">
        <v>303</v>
      </c>
      <c r="W417" s="37">
        <v>410</v>
      </c>
      <c r="X417" s="37">
        <v>426</v>
      </c>
      <c r="Y417" s="37">
        <v>489</v>
      </c>
      <c r="Z417" s="37">
        <v>453</v>
      </c>
      <c r="AA417" s="37">
        <v>502</v>
      </c>
      <c r="AB417" s="155">
        <v>457</v>
      </c>
      <c r="AC417" s="155">
        <v>360</v>
      </c>
      <c r="AD417" s="155">
        <v>461</v>
      </c>
      <c r="AE417" s="155">
        <v>444</v>
      </c>
      <c r="AF417" s="155">
        <v>505</v>
      </c>
      <c r="AG417" s="155">
        <v>485</v>
      </c>
      <c r="AH417" s="155">
        <v>518</v>
      </c>
      <c r="AI417" s="155">
        <v>376</v>
      </c>
      <c r="AJ417" s="155">
        <v>351</v>
      </c>
      <c r="AK417" s="155">
        <v>537</v>
      </c>
      <c r="AL417" s="155">
        <v>510</v>
      </c>
      <c r="AM417" s="155">
        <v>467</v>
      </c>
      <c r="AN417" s="155">
        <v>328</v>
      </c>
      <c r="AO417" s="155">
        <v>455</v>
      </c>
      <c r="AP417" s="155">
        <v>388</v>
      </c>
      <c r="AQ417" s="155">
        <v>335</v>
      </c>
      <c r="AR417" s="155">
        <v>462</v>
      </c>
      <c r="AS417" s="155">
        <v>472</v>
      </c>
      <c r="AT417" s="155">
        <v>505</v>
      </c>
      <c r="AU417" s="155">
        <v>468</v>
      </c>
      <c r="AV417" s="155">
        <v>532</v>
      </c>
      <c r="AW417" s="155">
        <v>383</v>
      </c>
      <c r="AX417" s="155">
        <v>354</v>
      </c>
      <c r="AY417" s="155">
        <v>412</v>
      </c>
      <c r="AZ417" s="155">
        <v>464</v>
      </c>
      <c r="BA417" s="155">
        <v>359</v>
      </c>
      <c r="BB417" s="155">
        <v>520</v>
      </c>
      <c r="BC417" s="155">
        <v>483</v>
      </c>
      <c r="BD417" s="155">
        <v>390</v>
      </c>
      <c r="BE417" s="155">
        <v>364</v>
      </c>
      <c r="BF417" s="155">
        <v>417</v>
      </c>
      <c r="BG417" s="155">
        <v>471</v>
      </c>
      <c r="BH417" s="155">
        <v>445</v>
      </c>
      <c r="BI417" s="155">
        <v>676</v>
      </c>
      <c r="BJ417" s="155">
        <v>706</v>
      </c>
      <c r="BK417" s="155">
        <v>532</v>
      </c>
      <c r="BL417" s="155">
        <v>487</v>
      </c>
      <c r="BM417" s="155">
        <v>441</v>
      </c>
      <c r="BN417" s="155">
        <v>439</v>
      </c>
      <c r="BO417" s="155">
        <v>520</v>
      </c>
      <c r="BP417" s="155">
        <v>632</v>
      </c>
      <c r="BQ417" s="155">
        <v>583</v>
      </c>
      <c r="BR417" s="155">
        <v>426</v>
      </c>
      <c r="BS417" s="155">
        <v>395</v>
      </c>
      <c r="BT417" s="155">
        <v>483</v>
      </c>
      <c r="BU417" s="155">
        <v>448</v>
      </c>
      <c r="BV417" s="155">
        <v>402</v>
      </c>
      <c r="BW417" s="155">
        <v>449</v>
      </c>
      <c r="BX417" s="155">
        <v>502</v>
      </c>
      <c r="BY417" s="155">
        <v>381</v>
      </c>
      <c r="BZ417" s="155">
        <v>382</v>
      </c>
      <c r="CA417" s="155">
        <v>405</v>
      </c>
      <c r="CB417" s="155">
        <v>397</v>
      </c>
      <c r="CC417" s="155">
        <v>476</v>
      </c>
      <c r="CD417" s="155">
        <v>470</v>
      </c>
      <c r="CE417" s="155">
        <v>491</v>
      </c>
      <c r="CF417" s="155">
        <v>380</v>
      </c>
      <c r="CG417" s="155">
        <v>344</v>
      </c>
      <c r="CH417" s="155">
        <v>395</v>
      </c>
      <c r="CI417" s="155">
        <v>914</v>
      </c>
      <c r="CJ417" s="155">
        <v>1150</v>
      </c>
      <c r="CK417" s="155">
        <v>441</v>
      </c>
      <c r="CL417" s="155">
        <v>436</v>
      </c>
      <c r="CM417" s="155">
        <v>342</v>
      </c>
      <c r="CN417" s="155">
        <v>315</v>
      </c>
      <c r="CO417" s="155">
        <v>399</v>
      </c>
      <c r="CP417" s="156">
        <v>382</v>
      </c>
    </row>
    <row r="418" spans="2:94" x14ac:dyDescent="0.2">
      <c r="B418" s="25" t="str">
        <f t="shared" si="11"/>
      </c>
      <c r="C418" s="37" t="s">
        <v>177</v>
      </c>
      <c r="D418" s="37" t="s">
        <v>3</v>
      </c>
      <c r="E418" s="37">
        <v>310</v>
      </c>
      <c r="F418" s="37">
        <v>318</v>
      </c>
      <c r="G418" s="37">
        <v>281</v>
      </c>
      <c r="H418" s="37">
        <v>241</v>
      </c>
      <c r="I418" s="37">
        <v>300</v>
      </c>
      <c r="J418" s="37">
        <v>324</v>
      </c>
      <c r="K418" s="37">
        <v>331</v>
      </c>
      <c r="L418" s="37">
        <v>304</v>
      </c>
      <c r="M418" s="37">
        <v>312</v>
      </c>
      <c r="N418" s="37">
        <v>261</v>
      </c>
      <c r="O418" s="37">
        <v>185</v>
      </c>
      <c r="P418" s="37">
        <v>232</v>
      </c>
      <c r="Q418" s="37">
        <v>259</v>
      </c>
      <c r="R418" s="37">
        <v>263</v>
      </c>
      <c r="S418" s="37">
        <v>289</v>
      </c>
      <c r="T418" s="37">
        <v>248</v>
      </c>
      <c r="U418" s="37">
        <v>185</v>
      </c>
      <c r="V418" s="37">
        <v>211</v>
      </c>
      <c r="W418" s="37">
        <v>278</v>
      </c>
      <c r="X418" s="37">
        <v>278</v>
      </c>
      <c r="Y418" s="37">
        <v>271</v>
      </c>
      <c r="Z418" s="37">
        <v>254</v>
      </c>
      <c r="AA418" s="37">
        <v>272</v>
      </c>
      <c r="AB418" s="155">
        <v>244</v>
      </c>
      <c r="AC418" s="155">
        <v>207</v>
      </c>
      <c r="AD418" s="155">
        <v>258</v>
      </c>
      <c r="AE418" s="155">
        <v>270</v>
      </c>
      <c r="AF418" s="155">
        <v>272</v>
      </c>
      <c r="AG418" s="155">
        <v>287</v>
      </c>
      <c r="AH418" s="155">
        <v>258</v>
      </c>
      <c r="AI418" s="155">
        <v>228</v>
      </c>
      <c r="AJ418" s="155">
        <v>181</v>
      </c>
      <c r="AK418" s="155">
        <v>311</v>
      </c>
      <c r="AL418" s="155">
        <v>286</v>
      </c>
      <c r="AM418" s="155">
        <v>256</v>
      </c>
      <c r="AN418" s="155">
        <v>161</v>
      </c>
      <c r="AO418" s="155">
        <v>212</v>
      </c>
      <c r="AP418" s="155">
        <v>191</v>
      </c>
      <c r="AQ418" s="155">
        <v>177</v>
      </c>
      <c r="AR418" s="155">
        <v>473</v>
      </c>
      <c r="AS418" s="155">
        <v>226</v>
      </c>
      <c r="AT418" s="155">
        <v>240</v>
      </c>
      <c r="AU418" s="155">
        <v>226</v>
      </c>
      <c r="AV418" s="155">
        <v>195</v>
      </c>
      <c r="AW418" s="155">
        <v>159</v>
      </c>
      <c r="AX418" s="155">
        <v>141</v>
      </c>
      <c r="AY418" s="155">
        <v>195</v>
      </c>
      <c r="AZ418" s="155">
        <v>210</v>
      </c>
      <c r="BA418" s="155">
        <v>180</v>
      </c>
      <c r="BB418" s="155">
        <v>232</v>
      </c>
      <c r="BC418" s="155">
        <v>467</v>
      </c>
      <c r="BD418" s="155">
        <v>218</v>
      </c>
      <c r="BE418" s="155">
        <v>209</v>
      </c>
      <c r="BF418" s="155">
        <v>190</v>
      </c>
      <c r="BG418" s="155">
        <v>249</v>
      </c>
      <c r="BH418" s="155">
        <v>191</v>
      </c>
      <c r="BI418" s="155">
        <v>230</v>
      </c>
      <c r="BJ418" s="155">
        <v>244</v>
      </c>
      <c r="BK418" s="155">
        <v>194</v>
      </c>
      <c r="BL418" s="155">
        <v>177</v>
      </c>
      <c r="BM418" s="155">
        <v>205</v>
      </c>
      <c r="BN418" s="155">
        <v>224</v>
      </c>
      <c r="BO418" s="155">
        <v>210</v>
      </c>
      <c r="BP418" s="155">
        <v>285</v>
      </c>
      <c r="BQ418" s="155">
        <v>237</v>
      </c>
      <c r="BR418" s="155">
        <v>216</v>
      </c>
      <c r="BS418" s="155">
        <v>164</v>
      </c>
      <c r="BT418" s="155">
        <v>207</v>
      </c>
      <c r="BU418" s="155">
        <v>230</v>
      </c>
      <c r="BV418" s="155">
        <v>218</v>
      </c>
      <c r="BW418" s="155">
        <v>191</v>
      </c>
      <c r="BX418" s="155">
        <v>230</v>
      </c>
      <c r="BY418" s="155">
        <v>176</v>
      </c>
      <c r="BZ418" s="155">
        <v>157</v>
      </c>
      <c r="CA418" s="155">
        <v>187</v>
      </c>
      <c r="CB418" s="155">
        <v>191</v>
      </c>
      <c r="CC418" s="155">
        <v>212</v>
      </c>
      <c r="CD418" s="155">
        <v>203</v>
      </c>
      <c r="CE418" s="155">
        <v>188</v>
      </c>
      <c r="CF418" s="155">
        <v>134</v>
      </c>
      <c r="CG418" s="155">
        <v>107</v>
      </c>
      <c r="CH418" s="155">
        <v>169</v>
      </c>
      <c r="CI418" s="155">
        <v>192</v>
      </c>
      <c r="CJ418" s="155">
        <v>216</v>
      </c>
      <c r="CK418" s="155">
        <v>170</v>
      </c>
      <c r="CL418" s="155">
        <v>162</v>
      </c>
      <c r="CM418" s="155">
        <v>146</v>
      </c>
      <c r="CN418" s="155">
        <v>123</v>
      </c>
      <c r="CO418" s="155">
        <v>166</v>
      </c>
      <c r="CP418" s="156">
        <v>143</v>
      </c>
    </row>
    <row r="419" spans="2:94" x14ac:dyDescent="0.2">
      <c r="B419" s="25" t="str">
        <f t="shared" si="11"/>
      </c>
      <c r="C419" s="37" t="s">
        <v>177</v>
      </c>
      <c r="D419" s="37" t="s">
        <v>4</v>
      </c>
      <c r="E419" s="37">
        <v>147</v>
      </c>
      <c r="F419" s="37">
        <v>173</v>
      </c>
      <c r="G419" s="37">
        <v>159</v>
      </c>
      <c r="H419" s="37">
        <v>145</v>
      </c>
      <c r="I419" s="37">
        <v>167</v>
      </c>
      <c r="J419" s="37">
        <v>180</v>
      </c>
      <c r="K419" s="37">
        <v>162</v>
      </c>
      <c r="L419" s="37">
        <v>186</v>
      </c>
      <c r="M419" s="37">
        <v>173</v>
      </c>
      <c r="N419" s="37">
        <v>108</v>
      </c>
      <c r="O419" s="37">
        <v>88</v>
      </c>
      <c r="P419" s="37">
        <v>100</v>
      </c>
      <c r="Q419" s="37">
        <v>138</v>
      </c>
      <c r="R419" s="37">
        <v>122</v>
      </c>
      <c r="S419" s="37">
        <v>159</v>
      </c>
      <c r="T419" s="37">
        <v>111</v>
      </c>
      <c r="U419" s="37">
        <v>91</v>
      </c>
      <c r="V419" s="37">
        <v>95</v>
      </c>
      <c r="W419" s="37">
        <v>106</v>
      </c>
      <c r="X419" s="37">
        <v>112</v>
      </c>
      <c r="Y419" s="37">
        <v>153</v>
      </c>
      <c r="Z419" s="37">
        <v>122</v>
      </c>
      <c r="AA419" s="37">
        <v>137</v>
      </c>
      <c r="AB419" s="155">
        <v>119</v>
      </c>
      <c r="AC419" s="155">
        <v>91</v>
      </c>
      <c r="AD419" s="155">
        <v>109</v>
      </c>
      <c r="AE419" s="155">
        <v>118</v>
      </c>
      <c r="AF419" s="155">
        <v>148</v>
      </c>
      <c r="AG419" s="155">
        <v>130</v>
      </c>
      <c r="AH419" s="155">
        <v>119</v>
      </c>
      <c r="AI419" s="155">
        <v>101</v>
      </c>
      <c r="AJ419" s="155">
        <v>83</v>
      </c>
      <c r="AK419" s="155">
        <v>145</v>
      </c>
      <c r="AL419" s="155">
        <v>113</v>
      </c>
      <c r="AM419" s="155">
        <v>135</v>
      </c>
      <c r="AN419" s="155">
        <v>88</v>
      </c>
      <c r="AO419" s="155">
        <v>113</v>
      </c>
      <c r="AP419" s="155">
        <v>106</v>
      </c>
      <c r="AQ419" s="155">
        <v>66</v>
      </c>
      <c r="AR419" s="155">
        <v>104</v>
      </c>
      <c r="AS419" s="155">
        <v>94</v>
      </c>
      <c r="AT419" s="155">
        <v>106</v>
      </c>
      <c r="AU419" s="155">
        <v>104</v>
      </c>
      <c r="AV419" s="155">
        <v>102</v>
      </c>
      <c r="AW419" s="155">
        <v>82</v>
      </c>
      <c r="AX419" s="155">
        <v>59</v>
      </c>
      <c r="AY419" s="155">
        <v>79</v>
      </c>
      <c r="AZ419" s="155">
        <v>93</v>
      </c>
      <c r="BA419" s="155">
        <v>66</v>
      </c>
      <c r="BB419" s="155">
        <v>91</v>
      </c>
      <c r="BC419" s="155">
        <v>88</v>
      </c>
      <c r="BD419" s="155">
        <v>70</v>
      </c>
      <c r="BE419" s="155">
        <v>79</v>
      </c>
      <c r="BF419" s="155">
        <v>88</v>
      </c>
      <c r="BG419" s="155">
        <v>98</v>
      </c>
      <c r="BH419" s="155">
        <v>92</v>
      </c>
      <c r="BI419" s="155">
        <v>127</v>
      </c>
      <c r="BJ419" s="155">
        <v>132</v>
      </c>
      <c r="BK419" s="155">
        <v>122</v>
      </c>
      <c r="BL419" s="155">
        <v>97</v>
      </c>
      <c r="BM419" s="155">
        <v>92</v>
      </c>
      <c r="BN419" s="155">
        <v>73</v>
      </c>
      <c r="BO419" s="155">
        <v>111</v>
      </c>
      <c r="BP419" s="155">
        <v>143</v>
      </c>
      <c r="BQ419" s="155">
        <v>122</v>
      </c>
      <c r="BR419" s="155">
        <v>87</v>
      </c>
      <c r="BS419" s="155">
        <v>72</v>
      </c>
      <c r="BT419" s="155">
        <v>95</v>
      </c>
      <c r="BU419" s="155">
        <v>93</v>
      </c>
      <c r="BV419" s="155">
        <v>99</v>
      </c>
      <c r="BW419" s="155">
        <v>88</v>
      </c>
      <c r="BX419" s="155">
        <v>93</v>
      </c>
      <c r="BY419" s="155">
        <v>67</v>
      </c>
      <c r="BZ419" s="155">
        <v>73</v>
      </c>
      <c r="CA419" s="155">
        <v>90</v>
      </c>
      <c r="CB419" s="155">
        <v>79</v>
      </c>
      <c r="CC419" s="155">
        <v>99</v>
      </c>
      <c r="CD419" s="155">
        <v>75</v>
      </c>
      <c r="CE419" s="155">
        <v>45</v>
      </c>
      <c r="CF419" s="155">
        <v>51</v>
      </c>
      <c r="CG419" s="155">
        <v>38</v>
      </c>
      <c r="CH419" s="155">
        <v>45</v>
      </c>
      <c r="CI419" s="155">
        <v>67</v>
      </c>
      <c r="CJ419" s="155">
        <v>71</v>
      </c>
      <c r="CK419" s="155">
        <v>55</v>
      </c>
      <c r="CL419" s="155">
        <v>39</v>
      </c>
      <c r="CM419" s="155">
        <v>44</v>
      </c>
      <c r="CN419" s="155">
        <v>41</v>
      </c>
      <c r="CO419" s="155">
        <v>68</v>
      </c>
      <c r="CP419" s="156">
        <v>54</v>
      </c>
    </row>
    <row r="420" spans="2:94" x14ac:dyDescent="0.2">
      <c r="B420" s="25" t="str">
        <f t="shared" si="11"/>
      </c>
      <c r="C420" s="37" t="s">
        <v>178</v>
      </c>
      <c r="D420" s="37" t="s">
        <v>3</v>
      </c>
      <c r="E420" s="37">
        <v>2306</v>
      </c>
      <c r="F420" s="37">
        <v>2315</v>
      </c>
      <c r="G420" s="37">
        <v>2044</v>
      </c>
      <c r="H420" s="37">
        <v>1766</v>
      </c>
      <c r="I420" s="37">
        <v>2134</v>
      </c>
      <c r="J420" s="37">
        <v>2104</v>
      </c>
      <c r="K420" s="37">
        <v>2221</v>
      </c>
      <c r="L420" s="37">
        <v>2092</v>
      </c>
      <c r="M420" s="37">
        <v>2255</v>
      </c>
      <c r="N420" s="37">
        <v>1690</v>
      </c>
      <c r="O420" s="37">
        <v>1329</v>
      </c>
      <c r="P420" s="37">
        <v>1843</v>
      </c>
      <c r="Q420" s="37">
        <v>2186</v>
      </c>
      <c r="R420" s="37">
        <v>1993</v>
      </c>
      <c r="S420" s="37">
        <v>2209</v>
      </c>
      <c r="T420" s="37">
        <v>1980</v>
      </c>
      <c r="U420" s="37">
        <v>1563</v>
      </c>
      <c r="V420" s="37">
        <v>1279</v>
      </c>
      <c r="W420" s="37">
        <v>1842</v>
      </c>
      <c r="X420" s="37">
        <v>1929</v>
      </c>
      <c r="Y420" s="37">
        <v>2076</v>
      </c>
      <c r="Z420" s="37">
        <v>1997</v>
      </c>
      <c r="AA420" s="37">
        <v>2088</v>
      </c>
      <c r="AB420" s="155">
        <v>1985</v>
      </c>
      <c r="AC420" s="155">
        <v>1496</v>
      </c>
      <c r="AD420" s="155">
        <v>1903</v>
      </c>
      <c r="AE420" s="155">
        <v>1781</v>
      </c>
      <c r="AF420" s="155">
        <v>2252</v>
      </c>
      <c r="AG420" s="155">
        <v>2204</v>
      </c>
      <c r="AH420" s="155">
        <v>2131</v>
      </c>
      <c r="AI420" s="155">
        <v>1745</v>
      </c>
      <c r="AJ420" s="155">
        <v>1520</v>
      </c>
      <c r="AK420" s="155">
        <v>2195</v>
      </c>
      <c r="AL420" s="155">
        <v>2042</v>
      </c>
      <c r="AM420" s="155">
        <v>2003</v>
      </c>
      <c r="AN420" s="155">
        <v>1281</v>
      </c>
      <c r="AO420" s="155">
        <v>1914</v>
      </c>
      <c r="AP420" s="155">
        <v>1593</v>
      </c>
      <c r="AQ420" s="155">
        <v>1454</v>
      </c>
      <c r="AR420" s="155">
        <v>3112</v>
      </c>
      <c r="AS420" s="155">
        <v>2219</v>
      </c>
      <c r="AT420" s="155">
        <v>2022</v>
      </c>
      <c r="AU420" s="155">
        <v>1861</v>
      </c>
      <c r="AV420" s="155">
        <v>1896</v>
      </c>
      <c r="AW420" s="155">
        <v>1531</v>
      </c>
      <c r="AX420" s="155">
        <v>1247</v>
      </c>
      <c r="AY420" s="155">
        <v>1783</v>
      </c>
      <c r="AZ420" s="155">
        <v>1801</v>
      </c>
      <c r="BA420" s="155">
        <v>1826</v>
      </c>
      <c r="BB420" s="155">
        <v>1836</v>
      </c>
      <c r="BC420" s="155">
        <v>2692</v>
      </c>
      <c r="BD420" s="155">
        <v>1542</v>
      </c>
      <c r="BE420" s="155">
        <v>1433</v>
      </c>
      <c r="BF420" s="155">
        <v>1713</v>
      </c>
      <c r="BG420" s="155">
        <v>2007</v>
      </c>
      <c r="BH420" s="155">
        <v>1782</v>
      </c>
      <c r="BI420" s="155">
        <v>2264</v>
      </c>
      <c r="BJ420" s="155">
        <v>2236</v>
      </c>
      <c r="BK420" s="155">
        <v>1981</v>
      </c>
      <c r="BL420" s="155">
        <v>1722</v>
      </c>
      <c r="BM420" s="155">
        <v>1939</v>
      </c>
      <c r="BN420" s="155">
        <v>1785</v>
      </c>
      <c r="BO420" s="155">
        <v>2124</v>
      </c>
      <c r="BP420" s="155">
        <v>2549</v>
      </c>
      <c r="BQ420" s="155">
        <v>2323</v>
      </c>
      <c r="BR420" s="155">
        <v>1842</v>
      </c>
      <c r="BS420" s="155">
        <v>1509</v>
      </c>
      <c r="BT420" s="155">
        <v>1959</v>
      </c>
      <c r="BU420" s="155">
        <v>2110</v>
      </c>
      <c r="BV420" s="155">
        <v>2040</v>
      </c>
      <c r="BW420" s="155">
        <v>1803</v>
      </c>
      <c r="BX420" s="155">
        <v>1969</v>
      </c>
      <c r="BY420" s="155">
        <v>1626</v>
      </c>
      <c r="BZ420" s="155">
        <v>1472</v>
      </c>
      <c r="CA420" s="155">
        <v>1839</v>
      </c>
      <c r="CB420" s="155">
        <v>1698</v>
      </c>
      <c r="CC420" s="155">
        <v>1922</v>
      </c>
      <c r="CD420" s="155">
        <v>2002</v>
      </c>
      <c r="CE420" s="155">
        <v>1875</v>
      </c>
      <c r="CF420" s="155">
        <v>1468</v>
      </c>
      <c r="CG420" s="155">
        <v>1460</v>
      </c>
      <c r="CH420" s="155">
        <v>1776</v>
      </c>
      <c r="CI420" s="155">
        <v>2267</v>
      </c>
      <c r="CJ420" s="155">
        <v>2637</v>
      </c>
      <c r="CK420" s="155">
        <v>1828</v>
      </c>
      <c r="CL420" s="155">
        <v>1814</v>
      </c>
      <c r="CM420" s="155">
        <v>1474</v>
      </c>
      <c r="CN420" s="155">
        <v>1403</v>
      </c>
      <c r="CO420" s="155">
        <v>1595</v>
      </c>
      <c r="CP420" s="156">
        <v>1617</v>
      </c>
    </row>
    <row r="421" spans="2:94" x14ac:dyDescent="0.2">
      <c r="B421" s="25" t="str">
        <f t="shared" si="11"/>
      </c>
      <c r="C421" s="37" t="s">
        <v>178</v>
      </c>
      <c r="D421" s="37" t="s">
        <v>4</v>
      </c>
      <c r="E421" s="37">
        <v>853</v>
      </c>
      <c r="F421" s="37">
        <v>970</v>
      </c>
      <c r="G421" s="37">
        <v>825</v>
      </c>
      <c r="H421" s="37">
        <v>693</v>
      </c>
      <c r="I421" s="37">
        <v>874</v>
      </c>
      <c r="J421" s="37">
        <v>874</v>
      </c>
      <c r="K421" s="37">
        <v>903</v>
      </c>
      <c r="L421" s="37">
        <v>887</v>
      </c>
      <c r="M421" s="37">
        <v>943</v>
      </c>
      <c r="N421" s="37">
        <v>662</v>
      </c>
      <c r="O421" s="37">
        <v>515</v>
      </c>
      <c r="P421" s="37">
        <v>736</v>
      </c>
      <c r="Q421" s="37">
        <v>807</v>
      </c>
      <c r="R421" s="37">
        <v>790</v>
      </c>
      <c r="S421" s="37">
        <v>799</v>
      </c>
      <c r="T421" s="37">
        <v>781</v>
      </c>
      <c r="U421" s="37">
        <v>612</v>
      </c>
      <c r="V421" s="37">
        <v>513</v>
      </c>
      <c r="W421" s="37">
        <v>692</v>
      </c>
      <c r="X421" s="37">
        <v>720</v>
      </c>
      <c r="Y421" s="37">
        <v>841</v>
      </c>
      <c r="Z421" s="37">
        <v>764</v>
      </c>
      <c r="AA421" s="37">
        <v>798</v>
      </c>
      <c r="AB421" s="155">
        <v>728</v>
      </c>
      <c r="AC421" s="155">
        <v>549</v>
      </c>
      <c r="AD421" s="155">
        <v>734</v>
      </c>
      <c r="AE421" s="155">
        <v>714</v>
      </c>
      <c r="AF421" s="155">
        <v>845</v>
      </c>
      <c r="AG421" s="155">
        <v>847</v>
      </c>
      <c r="AH421" s="155">
        <v>867</v>
      </c>
      <c r="AI421" s="155">
        <v>619</v>
      </c>
      <c r="AJ421" s="155">
        <v>576</v>
      </c>
      <c r="AK421" s="155">
        <v>834</v>
      </c>
      <c r="AL421" s="155">
        <v>787</v>
      </c>
      <c r="AM421" s="155">
        <v>841</v>
      </c>
      <c r="AN421" s="155">
        <v>553</v>
      </c>
      <c r="AO421" s="155">
        <v>723</v>
      </c>
      <c r="AP421" s="155">
        <v>598</v>
      </c>
      <c r="AQ421" s="155">
        <v>555</v>
      </c>
      <c r="AR421" s="155">
        <v>687</v>
      </c>
      <c r="AS421" s="155">
        <v>754</v>
      </c>
      <c r="AT421" s="155">
        <v>790</v>
      </c>
      <c r="AU421" s="155">
        <v>792</v>
      </c>
      <c r="AV421" s="155">
        <v>756</v>
      </c>
      <c r="AW421" s="155">
        <v>569</v>
      </c>
      <c r="AX421" s="155">
        <v>557</v>
      </c>
      <c r="AY421" s="155">
        <v>672</v>
      </c>
      <c r="AZ421" s="155">
        <v>684</v>
      </c>
      <c r="BA421" s="155">
        <v>793</v>
      </c>
      <c r="BB421" s="155">
        <v>763</v>
      </c>
      <c r="BC421" s="155">
        <v>706</v>
      </c>
      <c r="BD421" s="155">
        <v>605</v>
      </c>
      <c r="BE421" s="155">
        <v>544</v>
      </c>
      <c r="BF421" s="155">
        <v>620</v>
      </c>
      <c r="BG421" s="155">
        <v>693</v>
      </c>
      <c r="BH421" s="155">
        <v>781</v>
      </c>
      <c r="BI421" s="155">
        <v>1106</v>
      </c>
      <c r="BJ421" s="155">
        <v>1033</v>
      </c>
      <c r="BK421" s="155">
        <v>878</v>
      </c>
      <c r="BL421" s="155">
        <v>768</v>
      </c>
      <c r="BM421" s="155">
        <v>714</v>
      </c>
      <c r="BN421" s="155">
        <v>678</v>
      </c>
      <c r="BO421" s="155">
        <v>824</v>
      </c>
      <c r="BP421" s="155">
        <v>1046</v>
      </c>
      <c r="BQ421" s="155">
        <v>876</v>
      </c>
      <c r="BR421" s="155">
        <v>655</v>
      </c>
      <c r="BS421" s="155">
        <v>576</v>
      </c>
      <c r="BT421" s="155">
        <v>706</v>
      </c>
      <c r="BU421" s="155">
        <v>731</v>
      </c>
      <c r="BV421" s="155">
        <v>735</v>
      </c>
      <c r="BW421" s="155">
        <v>726</v>
      </c>
      <c r="BX421" s="155">
        <v>778</v>
      </c>
      <c r="BY421" s="155">
        <v>610</v>
      </c>
      <c r="BZ421" s="155">
        <v>529</v>
      </c>
      <c r="CA421" s="155">
        <v>612</v>
      </c>
      <c r="CB421" s="155">
        <v>597</v>
      </c>
      <c r="CC421" s="155">
        <v>760</v>
      </c>
      <c r="CD421" s="155">
        <v>776</v>
      </c>
      <c r="CE421" s="155">
        <v>788</v>
      </c>
      <c r="CF421" s="155">
        <v>533</v>
      </c>
      <c r="CG421" s="155">
        <v>531</v>
      </c>
      <c r="CH421" s="155">
        <v>608</v>
      </c>
      <c r="CI421" s="155">
        <v>1194</v>
      </c>
      <c r="CJ421" s="155">
        <v>1440</v>
      </c>
      <c r="CK421" s="155">
        <v>668</v>
      </c>
      <c r="CL421" s="155">
        <v>733</v>
      </c>
      <c r="CM421" s="155">
        <v>584</v>
      </c>
      <c r="CN421" s="155">
        <v>514</v>
      </c>
      <c r="CO421" s="155">
        <v>611</v>
      </c>
      <c r="CP421" s="156">
        <v>669</v>
      </c>
    </row>
    <row r="422" spans="2:94" x14ac:dyDescent="0.2">
      <c r="B422" s="25" t="str">
        <f t="shared" si="11"/>
      </c>
      <c r="C422" s="25" t="s">
        <v>179</v>
      </c>
      <c r="D422" s="25" t="s">
        <v>3</v>
      </c>
      <c r="E422" s="25">
        <v>38382</v>
      </c>
      <c r="F422" s="25">
        <v>37321</v>
      </c>
      <c r="G422" s="25">
        <v>32003</v>
      </c>
      <c r="H422" s="25">
        <v>28997</v>
      </c>
      <c r="I422" s="25">
        <v>34947</v>
      </c>
      <c r="J422" s="25">
        <v>34397</v>
      </c>
      <c r="K422" s="25">
        <v>35691</v>
      </c>
      <c r="L422" s="25">
        <v>34279</v>
      </c>
      <c r="M422" s="25">
        <v>35065</v>
      </c>
      <c r="N422" s="25">
        <v>26797</v>
      </c>
      <c r="O422" s="25">
        <v>32712</v>
      </c>
      <c r="P422" s="25">
        <v>31566</v>
      </c>
      <c r="Q422" s="25">
        <v>37421</v>
      </c>
      <c r="R422" s="25">
        <v>39501</v>
      </c>
      <c r="S422" s="25">
        <v>41917</v>
      </c>
      <c r="T422" s="25">
        <v>47664</v>
      </c>
      <c r="U422" s="25">
        <v>29400</v>
      </c>
      <c r="V422" s="25">
        <v>25565</v>
      </c>
      <c r="W422" s="25">
        <v>34744</v>
      </c>
      <c r="X422" s="25">
        <v>38417</v>
      </c>
      <c r="Y422" s="25">
        <v>39379</v>
      </c>
      <c r="Z422" s="25">
        <v>37135</v>
      </c>
      <c r="AA422" s="25">
        <v>38958</v>
      </c>
      <c r="AB422" s="154">
        <v>31427</v>
      </c>
      <c r="AC422" s="154">
        <v>27533</v>
      </c>
      <c r="AD422" s="154">
        <v>35254</v>
      </c>
      <c r="AE422" s="154">
        <v>33552</v>
      </c>
      <c r="AF422" s="154">
        <v>41640</v>
      </c>
      <c r="AG422" s="154">
        <v>40922</v>
      </c>
      <c r="AH422" s="154">
        <v>39274</v>
      </c>
      <c r="AI422" s="154">
        <v>29822</v>
      </c>
      <c r="AJ422" s="154">
        <v>28705</v>
      </c>
      <c r="AK422" s="154">
        <v>38048</v>
      </c>
      <c r="AL422" s="154">
        <v>36670</v>
      </c>
      <c r="AM422" s="154">
        <v>35999</v>
      </c>
      <c r="AN422" s="154">
        <v>25510</v>
      </c>
      <c r="AO422" s="154">
        <v>33960</v>
      </c>
      <c r="AP422" s="154">
        <v>29118</v>
      </c>
      <c r="AQ422" s="154">
        <v>28431</v>
      </c>
      <c r="AR422" s="154">
        <v>38595</v>
      </c>
      <c r="AS422" s="154">
        <v>38795</v>
      </c>
      <c r="AT422" s="154">
        <v>38888</v>
      </c>
      <c r="AU422" s="154">
        <v>36606</v>
      </c>
      <c r="AV422" s="154">
        <v>35314</v>
      </c>
      <c r="AW422" s="154">
        <v>28275</v>
      </c>
      <c r="AX422" s="154">
        <v>27960</v>
      </c>
      <c r="AY422" s="154">
        <v>34645</v>
      </c>
      <c r="AZ422" s="154">
        <v>34901</v>
      </c>
      <c r="BA422" s="154">
        <v>50577</v>
      </c>
      <c r="BB422" s="154">
        <v>37767</v>
      </c>
      <c r="BC422" s="154">
        <v>35052</v>
      </c>
      <c r="BD422" s="154">
        <v>29915</v>
      </c>
      <c r="BE422" s="154">
        <v>28209</v>
      </c>
      <c r="BF422" s="154">
        <v>33011</v>
      </c>
      <c r="BG422" s="154">
        <v>40449</v>
      </c>
      <c r="BH422" s="154">
        <v>35842</v>
      </c>
      <c r="BI422" s="154">
        <v>40863</v>
      </c>
      <c r="BJ422" s="154">
        <v>33197</v>
      </c>
      <c r="BK422" s="154">
        <v>27960</v>
      </c>
      <c r="BL422" s="154">
        <v>25410</v>
      </c>
      <c r="BM422" s="154">
        <v>31678</v>
      </c>
      <c r="BN422" s="154">
        <v>33285</v>
      </c>
      <c r="BO422" s="154">
        <v>36413</v>
      </c>
      <c r="BP422" s="154">
        <v>42609</v>
      </c>
      <c r="BQ422" s="154">
        <v>39635</v>
      </c>
      <c r="BR422" s="154">
        <v>32903</v>
      </c>
      <c r="BS422" s="154">
        <v>29995</v>
      </c>
      <c r="BT422" s="154">
        <v>37835</v>
      </c>
      <c r="BU422" s="154">
        <v>40011</v>
      </c>
      <c r="BV422" s="154">
        <v>38751</v>
      </c>
      <c r="BW422" s="154">
        <v>35515</v>
      </c>
      <c r="BX422" s="154">
        <v>36915</v>
      </c>
      <c r="BY422" s="154">
        <v>30090</v>
      </c>
      <c r="BZ422" s="154">
        <v>28509</v>
      </c>
      <c r="CA422" s="154">
        <v>33551</v>
      </c>
      <c r="CB422" s="154">
        <v>32453</v>
      </c>
      <c r="CC422" s="154">
        <v>36368</v>
      </c>
      <c r="CD422" s="154">
        <v>40061</v>
      </c>
      <c r="CE422" s="154">
        <v>38827</v>
      </c>
      <c r="CF422" s="154">
        <v>37830</v>
      </c>
      <c r="CG422" s="154">
        <v>31984</v>
      </c>
      <c r="CH422" s="154">
        <v>37267</v>
      </c>
      <c r="CI422" s="154">
        <v>25457</v>
      </c>
      <c r="CJ422" s="154">
        <v>27338</v>
      </c>
      <c r="CK422" s="154">
        <v>39591</v>
      </c>
      <c r="CL422" s="154">
        <v>38650</v>
      </c>
      <c r="CM422" s="154">
        <v>31441</v>
      </c>
      <c r="CN422" s="154">
        <v>29899</v>
      </c>
      <c r="CO422" s="154">
        <v>36004</v>
      </c>
      <c r="CP422" s="154">
        <v>34564</v>
      </c>
    </row>
    <row r="423" spans="2:94" x14ac:dyDescent="0.2">
      <c r="B423" s="25" t="str">
        <f t="shared" si="11"/>
      </c>
      <c r="C423" s="25" t="s">
        <v>179</v>
      </c>
      <c r="D423" s="25" t="s">
        <v>4</v>
      </c>
      <c r="E423" s="25">
        <v>23621</v>
      </c>
      <c r="F423" s="25">
        <v>24932</v>
      </c>
      <c r="G423" s="25">
        <v>20231</v>
      </c>
      <c r="H423" s="25">
        <v>17794</v>
      </c>
      <c r="I423" s="25">
        <v>21795</v>
      </c>
      <c r="J423" s="25">
        <v>22043</v>
      </c>
      <c r="K423" s="25">
        <v>23036</v>
      </c>
      <c r="L423" s="25">
        <v>22633</v>
      </c>
      <c r="M423" s="25">
        <v>23799</v>
      </c>
      <c r="N423" s="25">
        <v>17045</v>
      </c>
      <c r="O423" s="25">
        <v>17355</v>
      </c>
      <c r="P423" s="25">
        <v>19256</v>
      </c>
      <c r="Q423" s="25">
        <v>23213</v>
      </c>
      <c r="R423" s="25">
        <v>23943</v>
      </c>
      <c r="S423" s="25">
        <v>25870</v>
      </c>
      <c r="T423" s="25">
        <v>27374</v>
      </c>
      <c r="U423" s="25">
        <v>18044</v>
      </c>
      <c r="V423" s="25">
        <v>15529</v>
      </c>
      <c r="W423" s="25">
        <v>20272</v>
      </c>
      <c r="X423" s="25">
        <v>22281</v>
      </c>
      <c r="Y423" s="25">
        <v>23701</v>
      </c>
      <c r="Z423" s="25">
        <v>22990</v>
      </c>
      <c r="AA423" s="25">
        <v>25167</v>
      </c>
      <c r="AB423" s="154">
        <v>19805</v>
      </c>
      <c r="AC423" s="154">
        <v>16323</v>
      </c>
      <c r="AD423" s="154">
        <v>21091</v>
      </c>
      <c r="AE423" s="154">
        <v>20389</v>
      </c>
      <c r="AF423" s="154">
        <v>25730</v>
      </c>
      <c r="AG423" s="154">
        <v>25627</v>
      </c>
      <c r="AH423" s="154">
        <v>25817</v>
      </c>
      <c r="AI423" s="154">
        <v>19004</v>
      </c>
      <c r="AJ423" s="154">
        <v>17508</v>
      </c>
      <c r="AK423" s="154">
        <v>23813</v>
      </c>
      <c r="AL423" s="154">
        <v>23497</v>
      </c>
      <c r="AM423" s="154">
        <v>24057</v>
      </c>
      <c r="AN423" s="154">
        <v>17397</v>
      </c>
      <c r="AO423" s="154">
        <v>22298</v>
      </c>
      <c r="AP423" s="154">
        <v>18453</v>
      </c>
      <c r="AQ423" s="154">
        <v>17651</v>
      </c>
      <c r="AR423" s="154">
        <v>21451</v>
      </c>
      <c r="AS423" s="154">
        <v>22346</v>
      </c>
      <c r="AT423" s="154">
        <v>23956</v>
      </c>
      <c r="AU423" s="154">
        <v>23816</v>
      </c>
      <c r="AV423" s="154">
        <v>23135</v>
      </c>
      <c r="AW423" s="154">
        <v>17730</v>
      </c>
      <c r="AX423" s="154">
        <v>17263</v>
      </c>
      <c r="AY423" s="154">
        <v>20538</v>
      </c>
      <c r="AZ423" s="154">
        <v>21889</v>
      </c>
      <c r="BA423" s="154">
        <v>27312</v>
      </c>
      <c r="BB423" s="154">
        <v>23474</v>
      </c>
      <c r="BC423" s="154">
        <v>21366</v>
      </c>
      <c r="BD423" s="154">
        <v>18614</v>
      </c>
      <c r="BE423" s="154">
        <v>17323</v>
      </c>
      <c r="BF423" s="154">
        <v>19447</v>
      </c>
      <c r="BG423" s="154">
        <v>22862</v>
      </c>
      <c r="BH423" s="154">
        <v>22226</v>
      </c>
      <c r="BI423" s="154">
        <v>24085</v>
      </c>
      <c r="BJ423" s="154">
        <v>21708</v>
      </c>
      <c r="BK423" s="154">
        <v>17743</v>
      </c>
      <c r="BL423" s="154">
        <v>15956</v>
      </c>
      <c r="BM423" s="154">
        <v>19079</v>
      </c>
      <c r="BN423" s="154">
        <v>20216</v>
      </c>
      <c r="BO423" s="154">
        <v>23152</v>
      </c>
      <c r="BP423" s="154">
        <v>28361</v>
      </c>
      <c r="BQ423" s="154">
        <v>26618</v>
      </c>
      <c r="BR423" s="154">
        <v>20706</v>
      </c>
      <c r="BS423" s="154">
        <v>18651</v>
      </c>
      <c r="BT423" s="154">
        <v>22800</v>
      </c>
      <c r="BU423" s="154">
        <v>23898</v>
      </c>
      <c r="BV423" s="154">
        <v>24318</v>
      </c>
      <c r="BW423" s="154">
        <v>23380</v>
      </c>
      <c r="BX423" s="154">
        <v>24085</v>
      </c>
      <c r="BY423" s="154">
        <v>19066</v>
      </c>
      <c r="BZ423" s="154">
        <v>17775</v>
      </c>
      <c r="CA423" s="154">
        <v>19887</v>
      </c>
      <c r="CB423" s="154">
        <v>20132</v>
      </c>
      <c r="CC423" s="154">
        <v>23328</v>
      </c>
      <c r="CD423" s="154">
        <v>25605</v>
      </c>
      <c r="CE423" s="154">
        <v>25137</v>
      </c>
      <c r="CF423" s="154">
        <v>21423</v>
      </c>
      <c r="CG423" s="154">
        <v>18951</v>
      </c>
      <c r="CH423" s="154">
        <v>21839</v>
      </c>
      <c r="CI423" s="154">
        <v>17474</v>
      </c>
      <c r="CJ423" s="154">
        <v>18598</v>
      </c>
      <c r="CK423" s="154">
        <v>24650</v>
      </c>
      <c r="CL423" s="154">
        <v>25090</v>
      </c>
      <c r="CM423" s="154">
        <v>19692</v>
      </c>
      <c r="CN423" s="154">
        <v>18163</v>
      </c>
      <c r="CO423" s="154">
        <v>21445</v>
      </c>
      <c r="CP423" s="154">
        <v>20674</v>
      </c>
    </row>
    <row r="424" spans="2:94" x14ac:dyDescent="0.2">
      <c r="B424" s="25" t="str">
        <f t="shared" si="11"/>
      </c>
      <c r="C424" s="25" t="s">
        <v>180</v>
      </c>
      <c r="D424" s="25" t="s">
        <v>3</v>
      </c>
      <c r="E424" s="25">
        <v>148</v>
      </c>
      <c r="F424" s="25">
        <v>160</v>
      </c>
      <c r="G424" s="25">
        <v>151</v>
      </c>
      <c r="H424" s="25">
        <v>124</v>
      </c>
      <c r="I424" s="25">
        <v>154</v>
      </c>
      <c r="J424" s="25">
        <v>156</v>
      </c>
      <c r="K424" s="25">
        <v>169</v>
      </c>
      <c r="L424" s="25">
        <v>153</v>
      </c>
      <c r="M424" s="25">
        <v>170</v>
      </c>
      <c r="N424" s="25">
        <v>106</v>
      </c>
      <c r="O424" s="25">
        <v>99</v>
      </c>
      <c r="P424" s="25">
        <v>113</v>
      </c>
      <c r="Q424" s="25">
        <v>145</v>
      </c>
      <c r="R424" s="25">
        <v>140</v>
      </c>
      <c r="S424" s="25">
        <v>138</v>
      </c>
      <c r="T424" s="25">
        <v>143</v>
      </c>
      <c r="U424" s="25">
        <v>94</v>
      </c>
      <c r="V424" s="25">
        <v>86</v>
      </c>
      <c r="W424" s="25">
        <v>138</v>
      </c>
      <c r="X424" s="25">
        <v>139</v>
      </c>
      <c r="Y424" s="25">
        <v>152</v>
      </c>
      <c r="Z424" s="25">
        <v>128</v>
      </c>
      <c r="AA424" s="25">
        <v>147</v>
      </c>
      <c r="AB424" s="25">
        <v>313</v>
      </c>
      <c r="AC424" s="25">
        <v>212</v>
      </c>
      <c r="AD424" s="25">
        <v>155</v>
      </c>
      <c r="AE424" s="25">
        <v>149</v>
      </c>
      <c r="AF424" s="25">
        <v>152</v>
      </c>
      <c r="AG424" s="25">
        <v>150</v>
      </c>
      <c r="AH424" s="25">
        <v>144</v>
      </c>
      <c r="AI424" s="25">
        <v>123</v>
      </c>
      <c r="AJ424" s="25">
        <v>86</v>
      </c>
      <c r="AK424" s="25">
        <v>146</v>
      </c>
      <c r="AL424" s="25">
        <v>150</v>
      </c>
      <c r="AM424" s="25">
        <v>136</v>
      </c>
      <c r="AN424" s="25">
        <v>91</v>
      </c>
      <c r="AO424" s="25">
        <v>110</v>
      </c>
      <c r="AP424" s="25">
        <v>90</v>
      </c>
      <c r="AQ424" s="25">
        <v>94</v>
      </c>
      <c r="AR424" s="25">
        <v>334</v>
      </c>
      <c r="AS424" s="25">
        <v>135</v>
      </c>
      <c r="AT424" s="25">
        <v>154</v>
      </c>
      <c r="AU424" s="25">
        <v>120</v>
      </c>
      <c r="AV424" s="25">
        <v>115</v>
      </c>
      <c r="AW424" s="25">
        <v>88</v>
      </c>
      <c r="AX424" s="25">
        <v>85</v>
      </c>
      <c r="AY424" s="25">
        <v>100</v>
      </c>
      <c r="AZ424" s="25">
        <v>120</v>
      </c>
      <c r="BA424" s="25">
        <v>114</v>
      </c>
      <c r="BB424" s="25">
        <v>113</v>
      </c>
      <c r="BC424" s="25">
        <v>401</v>
      </c>
      <c r="BD424" s="25">
        <v>104</v>
      </c>
      <c r="BE424" s="25">
        <v>99</v>
      </c>
      <c r="BF424" s="25">
        <v>96</v>
      </c>
      <c r="BG424" s="25">
        <v>143</v>
      </c>
      <c r="BH424" s="25">
        <v>97</v>
      </c>
      <c r="BI424" s="25">
        <v>150</v>
      </c>
      <c r="BJ424" s="25">
        <v>153</v>
      </c>
      <c r="BK424" s="25">
        <v>126</v>
      </c>
      <c r="BL424" s="25">
        <v>109</v>
      </c>
      <c r="BM424" s="25">
        <v>106</v>
      </c>
      <c r="BN424" s="25">
        <v>108</v>
      </c>
      <c r="BO424" s="25">
        <v>98</v>
      </c>
      <c r="BP424" s="25">
        <v>165</v>
      </c>
      <c r="BQ424" s="25">
        <v>127</v>
      </c>
      <c r="BR424" s="25">
        <v>122</v>
      </c>
      <c r="BS424" s="25">
        <v>83</v>
      </c>
      <c r="BT424" s="25">
        <v>114</v>
      </c>
      <c r="BU424" s="25">
        <v>129</v>
      </c>
      <c r="BV424" s="25">
        <v>113</v>
      </c>
      <c r="BW424" s="25">
        <v>101</v>
      </c>
      <c r="BX424" s="25">
        <v>122</v>
      </c>
      <c r="BY424" s="25">
        <v>82</v>
      </c>
      <c r="BZ424" s="25">
        <v>64</v>
      </c>
      <c r="CA424" s="25">
        <v>93</v>
      </c>
      <c r="CB424" s="25">
        <v>101</v>
      </c>
      <c r="CC424" s="25">
        <v>91</v>
      </c>
      <c r="CD424" s="25">
        <v>93</v>
      </c>
      <c r="CE424" s="25">
        <v>80</v>
      </c>
      <c r="CF424" s="25">
        <v>79</v>
      </c>
      <c r="CG424" s="25">
        <v>52</v>
      </c>
      <c r="CH424" s="25">
        <v>74</v>
      </c>
      <c r="CI424" s="25">
        <v>84</v>
      </c>
      <c r="CJ424" s="25">
        <v>99</v>
      </c>
      <c r="CK424" s="25">
        <v>85</v>
      </c>
      <c r="CL424" s="25">
        <v>71</v>
      </c>
      <c r="CM424" s="25">
        <v>73</v>
      </c>
      <c r="CN424" s="25">
        <v>56</v>
      </c>
      <c r="CO424" s="25">
        <v>80</v>
      </c>
      <c r="CP424" s="25">
        <v>76</v>
      </c>
    </row>
    <row r="425" spans="2:94" x14ac:dyDescent="0.2">
      <c r="B425" s="25" t="str">
        <f t="shared" si="11"/>
      </c>
      <c r="C425" s="25" t="s">
        <v>180</v>
      </c>
      <c r="D425" s="25" t="s">
        <v>4</v>
      </c>
      <c r="E425" s="25">
        <v>249</v>
      </c>
      <c r="F425" s="25">
        <v>287</v>
      </c>
      <c r="G425" s="25">
        <v>208</v>
      </c>
      <c r="H425" s="25">
        <v>203</v>
      </c>
      <c r="I425" s="25">
        <v>242</v>
      </c>
      <c r="J425" s="25">
        <v>222</v>
      </c>
      <c r="K425" s="25">
        <v>225</v>
      </c>
      <c r="L425" s="25">
        <v>218</v>
      </c>
      <c r="M425" s="25">
        <v>196</v>
      </c>
      <c r="N425" s="25">
        <v>172</v>
      </c>
      <c r="O425" s="25">
        <v>131</v>
      </c>
      <c r="P425" s="25">
        <v>180</v>
      </c>
      <c r="Q425" s="25">
        <v>179</v>
      </c>
      <c r="R425" s="25">
        <v>201</v>
      </c>
      <c r="S425" s="25">
        <v>202</v>
      </c>
      <c r="T425" s="25">
        <v>207</v>
      </c>
      <c r="U425" s="25">
        <v>136</v>
      </c>
      <c r="V425" s="25">
        <v>112</v>
      </c>
      <c r="W425" s="25">
        <v>159</v>
      </c>
      <c r="X425" s="25">
        <v>191</v>
      </c>
      <c r="Y425" s="25">
        <v>182</v>
      </c>
      <c r="Z425" s="25">
        <v>209</v>
      </c>
      <c r="AA425" s="25">
        <v>193</v>
      </c>
      <c r="AB425" s="25">
        <v>261</v>
      </c>
      <c r="AC425" s="25">
        <v>184</v>
      </c>
      <c r="AD425" s="25">
        <v>197</v>
      </c>
      <c r="AE425" s="25">
        <v>173</v>
      </c>
      <c r="AF425" s="25">
        <v>205</v>
      </c>
      <c r="AG425" s="25">
        <v>214</v>
      </c>
      <c r="AH425" s="25">
        <v>209</v>
      </c>
      <c r="AI425" s="25">
        <v>157</v>
      </c>
      <c r="AJ425" s="25">
        <v>131</v>
      </c>
      <c r="AK425" s="25">
        <v>190</v>
      </c>
      <c r="AL425" s="25">
        <v>193</v>
      </c>
      <c r="AM425" s="25">
        <v>218</v>
      </c>
      <c r="AN425" s="25">
        <v>112</v>
      </c>
      <c r="AO425" s="25">
        <v>157</v>
      </c>
      <c r="AP425" s="25">
        <v>111</v>
      </c>
      <c r="AQ425" s="25">
        <v>117</v>
      </c>
      <c r="AR425" s="25">
        <v>144</v>
      </c>
      <c r="AS425" s="25">
        <v>153</v>
      </c>
      <c r="AT425" s="25">
        <v>195</v>
      </c>
      <c r="AU425" s="25">
        <v>159</v>
      </c>
      <c r="AV425" s="25">
        <v>166</v>
      </c>
      <c r="AW425" s="25">
        <v>132</v>
      </c>
      <c r="AX425" s="25">
        <v>130</v>
      </c>
      <c r="AY425" s="25">
        <v>141</v>
      </c>
      <c r="AZ425" s="25">
        <v>171</v>
      </c>
      <c r="BA425" s="25">
        <v>129</v>
      </c>
      <c r="BB425" s="25">
        <v>153</v>
      </c>
      <c r="BC425" s="25">
        <v>144</v>
      </c>
      <c r="BD425" s="25">
        <v>136</v>
      </c>
      <c r="BE425" s="25">
        <v>126</v>
      </c>
      <c r="BF425" s="25">
        <v>145</v>
      </c>
      <c r="BG425" s="25">
        <v>145</v>
      </c>
      <c r="BH425" s="25">
        <v>148</v>
      </c>
      <c r="BI425" s="25">
        <v>187</v>
      </c>
      <c r="BJ425" s="25">
        <v>206</v>
      </c>
      <c r="BK425" s="25">
        <v>174</v>
      </c>
      <c r="BL425" s="25">
        <v>139</v>
      </c>
      <c r="BM425" s="25">
        <v>122</v>
      </c>
      <c r="BN425" s="25">
        <v>145</v>
      </c>
      <c r="BO425" s="25">
        <v>163</v>
      </c>
      <c r="BP425" s="25">
        <v>210</v>
      </c>
      <c r="BQ425" s="25">
        <v>181</v>
      </c>
      <c r="BR425" s="25">
        <v>162</v>
      </c>
      <c r="BS425" s="25">
        <v>116</v>
      </c>
      <c r="BT425" s="25">
        <v>121</v>
      </c>
      <c r="BU425" s="25">
        <v>150</v>
      </c>
      <c r="BV425" s="25">
        <v>121</v>
      </c>
      <c r="BW425" s="25">
        <v>134</v>
      </c>
      <c r="BX425" s="25">
        <v>129</v>
      </c>
      <c r="BY425" s="25">
        <v>132</v>
      </c>
      <c r="BZ425" s="25">
        <v>87</v>
      </c>
      <c r="CA425" s="25">
        <v>120</v>
      </c>
      <c r="CB425" s="25">
        <v>108</v>
      </c>
      <c r="CC425" s="25">
        <v>137</v>
      </c>
      <c r="CD425" s="25">
        <v>147</v>
      </c>
      <c r="CE425" s="25">
        <v>98</v>
      </c>
      <c r="CF425" s="25">
        <v>69</v>
      </c>
      <c r="CG425" s="25">
        <v>62</v>
      </c>
      <c r="CH425" s="25">
        <v>77</v>
      </c>
      <c r="CI425" s="25">
        <v>172</v>
      </c>
      <c r="CJ425" s="25">
        <v>219</v>
      </c>
      <c r="CK425" s="25">
        <v>94</v>
      </c>
      <c r="CL425" s="25">
        <v>78</v>
      </c>
      <c r="CM425" s="25">
        <v>78</v>
      </c>
      <c r="CN425" s="25">
        <v>62</v>
      </c>
      <c r="CO425" s="25">
        <v>75</v>
      </c>
      <c r="CP425" s="25">
        <v>68</v>
      </c>
    </row>
    <row r="426" spans="2:94" x14ac:dyDescent="0.2">
      <c r="B426" s="25" t="str">
        <f t="shared" si="11"/>
      </c>
      <c r="C426" s="25" t="s">
        <v>181</v>
      </c>
      <c r="D426" s="25" t="s">
        <v>3</v>
      </c>
      <c r="E426" s="25">
        <v>231</v>
      </c>
      <c r="F426" s="25">
        <v>231</v>
      </c>
      <c r="G426" s="25">
        <v>189</v>
      </c>
      <c r="H426" s="25">
        <v>181</v>
      </c>
      <c r="I426" s="25">
        <v>223</v>
      </c>
      <c r="J426" s="25">
        <v>180</v>
      </c>
      <c r="K426" s="25">
        <v>223</v>
      </c>
      <c r="L426" s="25">
        <v>208</v>
      </c>
      <c r="M426" s="25">
        <v>214</v>
      </c>
      <c r="N426" s="25">
        <v>152</v>
      </c>
      <c r="O426" s="25">
        <v>141</v>
      </c>
      <c r="P426" s="25">
        <v>196</v>
      </c>
      <c r="Q426" s="25">
        <v>238</v>
      </c>
      <c r="R426" s="25">
        <v>197</v>
      </c>
      <c r="S426" s="25">
        <v>259</v>
      </c>
      <c r="T426" s="25">
        <v>191</v>
      </c>
      <c r="U426" s="25">
        <v>161</v>
      </c>
      <c r="V426" s="25">
        <v>138</v>
      </c>
      <c r="W426" s="25">
        <v>184</v>
      </c>
      <c r="X426" s="25">
        <v>199</v>
      </c>
      <c r="Y426" s="25">
        <v>234</v>
      </c>
      <c r="Z426" s="25">
        <v>189</v>
      </c>
      <c r="AA426" s="25">
        <v>207</v>
      </c>
      <c r="AB426" s="25">
        <v>274</v>
      </c>
      <c r="AC426" s="25">
        <v>197</v>
      </c>
      <c r="AD426" s="25">
        <v>200</v>
      </c>
      <c r="AE426" s="25">
        <v>215</v>
      </c>
      <c r="AF426" s="25">
        <v>238</v>
      </c>
      <c r="AG426" s="25">
        <v>227</v>
      </c>
      <c r="AH426" s="25">
        <v>244</v>
      </c>
      <c r="AI426" s="25">
        <v>169</v>
      </c>
      <c r="AJ426" s="25">
        <v>154</v>
      </c>
      <c r="AK426" s="25">
        <v>219</v>
      </c>
      <c r="AL426" s="25">
        <v>207</v>
      </c>
      <c r="AM426" s="25">
        <v>251</v>
      </c>
      <c r="AN426" s="25">
        <v>140</v>
      </c>
      <c r="AO426" s="25">
        <v>194</v>
      </c>
      <c r="AP426" s="25">
        <v>173</v>
      </c>
      <c r="AQ426" s="25">
        <v>152</v>
      </c>
      <c r="AR426" s="25">
        <v>700</v>
      </c>
      <c r="AS426" s="25">
        <v>280</v>
      </c>
      <c r="AT426" s="25">
        <v>215</v>
      </c>
      <c r="AU426" s="25">
        <v>194</v>
      </c>
      <c r="AV426" s="25">
        <v>203</v>
      </c>
      <c r="AW426" s="25">
        <v>171</v>
      </c>
      <c r="AX426" s="25">
        <v>157</v>
      </c>
      <c r="AY426" s="25">
        <v>197</v>
      </c>
      <c r="AZ426" s="25">
        <v>204</v>
      </c>
      <c r="BA426" s="25">
        <v>190</v>
      </c>
      <c r="BB426" s="25">
        <v>216</v>
      </c>
      <c r="BC426" s="25">
        <v>567</v>
      </c>
      <c r="BD426" s="25">
        <v>186</v>
      </c>
      <c r="BE426" s="25">
        <v>154</v>
      </c>
      <c r="BF426" s="25">
        <v>182</v>
      </c>
      <c r="BG426" s="25">
        <v>217</v>
      </c>
      <c r="BH426" s="25">
        <v>218</v>
      </c>
      <c r="BI426" s="25">
        <v>336</v>
      </c>
      <c r="BJ426" s="25">
        <v>365</v>
      </c>
      <c r="BK426" s="25">
        <v>291</v>
      </c>
      <c r="BL426" s="25">
        <v>230</v>
      </c>
      <c r="BM426" s="25">
        <v>188</v>
      </c>
      <c r="BN426" s="25">
        <v>181</v>
      </c>
      <c r="BO426" s="25">
        <v>196</v>
      </c>
      <c r="BP426" s="25">
        <v>270</v>
      </c>
      <c r="BQ426" s="25">
        <v>206</v>
      </c>
      <c r="BR426" s="25">
        <v>225</v>
      </c>
      <c r="BS426" s="25">
        <v>146</v>
      </c>
      <c r="BT426" s="25">
        <v>197</v>
      </c>
      <c r="BU426" s="25">
        <v>217</v>
      </c>
      <c r="BV426" s="25">
        <v>193</v>
      </c>
      <c r="BW426" s="25">
        <v>195</v>
      </c>
      <c r="BX426" s="25">
        <v>199</v>
      </c>
      <c r="BY426" s="25">
        <v>173</v>
      </c>
      <c r="BZ426" s="25">
        <v>148</v>
      </c>
      <c r="CA426" s="25">
        <v>184</v>
      </c>
      <c r="CB426" s="25">
        <v>177</v>
      </c>
      <c r="CC426" s="25">
        <v>188</v>
      </c>
      <c r="CD426" s="25">
        <v>212</v>
      </c>
      <c r="CE426" s="25">
        <v>217</v>
      </c>
      <c r="CF426" s="25">
        <v>163</v>
      </c>
      <c r="CG426" s="25">
        <v>176</v>
      </c>
      <c r="CH426" s="25">
        <v>185</v>
      </c>
      <c r="CI426" s="25">
        <v>249</v>
      </c>
      <c r="CJ426" s="25">
        <v>296</v>
      </c>
      <c r="CK426" s="25">
        <v>182</v>
      </c>
      <c r="CL426" s="25">
        <v>195</v>
      </c>
      <c r="CM426" s="25">
        <v>159</v>
      </c>
      <c r="CN426" s="25">
        <v>130</v>
      </c>
      <c r="CO426" s="25">
        <v>174</v>
      </c>
      <c r="CP426" s="25">
        <v>176</v>
      </c>
    </row>
    <row r="427" spans="2:94" x14ac:dyDescent="0.2">
      <c r="B427" s="25" t="str">
        <f t="shared" si="11"/>
      </c>
      <c r="C427" s="25" t="s">
        <v>181</v>
      </c>
      <c r="D427" s="25" t="s">
        <v>4</v>
      </c>
      <c r="E427" s="25">
        <v>549</v>
      </c>
      <c r="F427" s="25">
        <v>590</v>
      </c>
      <c r="G427" s="25">
        <v>479</v>
      </c>
      <c r="H427" s="25">
        <v>432</v>
      </c>
      <c r="I427" s="25">
        <v>557</v>
      </c>
      <c r="J427" s="25">
        <v>511</v>
      </c>
      <c r="K427" s="25">
        <v>507</v>
      </c>
      <c r="L427" s="25">
        <v>530</v>
      </c>
      <c r="M427" s="25">
        <v>549</v>
      </c>
      <c r="N427" s="25">
        <v>375</v>
      </c>
      <c r="O427" s="25">
        <v>290</v>
      </c>
      <c r="P427" s="25">
        <v>453</v>
      </c>
      <c r="Q427" s="25">
        <v>496</v>
      </c>
      <c r="R427" s="25">
        <v>502</v>
      </c>
      <c r="S427" s="25">
        <v>556</v>
      </c>
      <c r="T427" s="25">
        <v>509</v>
      </c>
      <c r="U427" s="25">
        <v>389</v>
      </c>
      <c r="V427" s="25">
        <v>300</v>
      </c>
      <c r="W427" s="25">
        <v>415</v>
      </c>
      <c r="X427" s="25">
        <v>422</v>
      </c>
      <c r="Y427" s="25">
        <v>496</v>
      </c>
      <c r="Z427" s="25">
        <v>469</v>
      </c>
      <c r="AA427" s="25">
        <v>506</v>
      </c>
      <c r="AB427" s="25">
        <v>448</v>
      </c>
      <c r="AC427" s="25">
        <v>359</v>
      </c>
      <c r="AD427" s="25">
        <v>471</v>
      </c>
      <c r="AE427" s="25">
        <v>455</v>
      </c>
      <c r="AF427" s="25">
        <v>522</v>
      </c>
      <c r="AG427" s="25">
        <v>485</v>
      </c>
      <c r="AH427" s="25">
        <v>529</v>
      </c>
      <c r="AI427" s="25">
        <v>382</v>
      </c>
      <c r="AJ427" s="25">
        <v>356</v>
      </c>
      <c r="AK427" s="25">
        <v>547</v>
      </c>
      <c r="AL427" s="25">
        <v>502</v>
      </c>
      <c r="AM427" s="25">
        <v>461</v>
      </c>
      <c r="AN427" s="25">
        <v>336</v>
      </c>
      <c r="AO427" s="25">
        <v>461</v>
      </c>
      <c r="AP427" s="25">
        <v>387</v>
      </c>
      <c r="AQ427" s="25">
        <v>352</v>
      </c>
      <c r="AR427" s="25">
        <v>467</v>
      </c>
      <c r="AS427" s="25">
        <v>489</v>
      </c>
      <c r="AT427" s="25">
        <v>510</v>
      </c>
      <c r="AU427" s="25">
        <v>483</v>
      </c>
      <c r="AV427" s="25">
        <v>527</v>
      </c>
      <c r="AW427" s="25">
        <v>399</v>
      </c>
      <c r="AX427" s="25">
        <v>353</v>
      </c>
      <c r="AY427" s="25">
        <v>421</v>
      </c>
      <c r="AZ427" s="25">
        <v>466</v>
      </c>
      <c r="BA427" s="25">
        <v>366</v>
      </c>
      <c r="BB427" s="25">
        <v>528</v>
      </c>
      <c r="BC427" s="25">
        <v>483</v>
      </c>
      <c r="BD427" s="25">
        <v>391</v>
      </c>
      <c r="BE427" s="25">
        <v>368</v>
      </c>
      <c r="BF427" s="25">
        <v>419</v>
      </c>
      <c r="BG427" s="25">
        <v>470</v>
      </c>
      <c r="BH427" s="25">
        <v>447</v>
      </c>
      <c r="BI427" s="25">
        <v>664</v>
      </c>
      <c r="BJ427" s="25">
        <v>717</v>
      </c>
      <c r="BK427" s="25">
        <v>536</v>
      </c>
      <c r="BL427" s="25">
        <v>485</v>
      </c>
      <c r="BM427" s="25">
        <v>441</v>
      </c>
      <c r="BN427" s="25">
        <v>453</v>
      </c>
      <c r="BO427" s="25">
        <v>520</v>
      </c>
      <c r="BP427" s="25">
        <v>635</v>
      </c>
      <c r="BQ427" s="25">
        <v>583</v>
      </c>
      <c r="BR427" s="25">
        <v>439</v>
      </c>
      <c r="BS427" s="25">
        <v>394</v>
      </c>
      <c r="BT427" s="25">
        <v>509</v>
      </c>
      <c r="BU427" s="25">
        <v>464</v>
      </c>
      <c r="BV427" s="25">
        <v>424</v>
      </c>
      <c r="BW427" s="25">
        <v>459</v>
      </c>
      <c r="BX427" s="25">
        <v>512</v>
      </c>
      <c r="BY427" s="25">
        <v>399</v>
      </c>
      <c r="BZ427" s="25">
        <v>381</v>
      </c>
      <c r="CA427" s="25">
        <v>413</v>
      </c>
      <c r="CB427" s="25">
        <v>411</v>
      </c>
      <c r="CC427" s="25">
        <v>492</v>
      </c>
      <c r="CD427" s="25">
        <v>465</v>
      </c>
      <c r="CE427" s="25">
        <v>492</v>
      </c>
      <c r="CF427" s="25">
        <v>387</v>
      </c>
      <c r="CG427" s="25">
        <v>351</v>
      </c>
      <c r="CH427" s="25">
        <v>413</v>
      </c>
      <c r="CI427" s="25">
        <v>878</v>
      </c>
      <c r="CJ427" s="25">
        <v>1105</v>
      </c>
      <c r="CK427" s="25">
        <v>449</v>
      </c>
      <c r="CL427" s="25">
        <v>439</v>
      </c>
      <c r="CM427" s="25">
        <v>354</v>
      </c>
      <c r="CN427" s="25">
        <v>329</v>
      </c>
      <c r="CO427" s="25">
        <v>409</v>
      </c>
      <c r="CP427" s="25">
        <v>391</v>
      </c>
    </row>
    <row r="428" spans="2:94" x14ac:dyDescent="0.2">
      <c r="B428" s="25" t="str">
        <f t="shared" si="11"/>
      </c>
      <c r="C428" s="25" t="s">
        <v>182</v>
      </c>
      <c r="D428" s="25" t="s">
        <v>3</v>
      </c>
      <c r="E428" s="25">
        <v>80</v>
      </c>
      <c r="F428" s="25">
        <v>83</v>
      </c>
      <c r="G428" s="25">
        <v>75</v>
      </c>
      <c r="H428" s="25">
        <v>64</v>
      </c>
      <c r="I428" s="25">
        <v>87</v>
      </c>
      <c r="J428" s="25">
        <v>93</v>
      </c>
      <c r="K428" s="25">
        <v>102</v>
      </c>
      <c r="L428" s="25">
        <v>91</v>
      </c>
      <c r="M428" s="25">
        <v>95</v>
      </c>
      <c r="N428" s="25">
        <v>69</v>
      </c>
      <c r="O428" s="25">
        <v>56</v>
      </c>
      <c r="P428" s="25">
        <v>55</v>
      </c>
      <c r="Q428" s="25">
        <v>79</v>
      </c>
      <c r="R428" s="25">
        <v>70</v>
      </c>
      <c r="S428" s="25">
        <v>74</v>
      </c>
      <c r="T428" s="25">
        <v>83</v>
      </c>
      <c r="U428" s="25">
        <v>48</v>
      </c>
      <c r="V428" s="25">
        <v>50</v>
      </c>
      <c r="W428" s="25">
        <v>86</v>
      </c>
      <c r="X428" s="25">
        <v>80</v>
      </c>
      <c r="Y428" s="25">
        <v>80</v>
      </c>
      <c r="Z428" s="25">
        <v>73</v>
      </c>
      <c r="AA428" s="25">
        <v>78</v>
      </c>
      <c r="AB428" s="25">
        <v>79</v>
      </c>
      <c r="AC428" s="25">
        <v>65</v>
      </c>
      <c r="AD428" s="25">
        <v>74</v>
      </c>
      <c r="AE428" s="25">
        <v>79</v>
      </c>
      <c r="AF428" s="25">
        <v>78</v>
      </c>
      <c r="AG428" s="25">
        <v>84</v>
      </c>
      <c r="AH428" s="25">
        <v>66</v>
      </c>
      <c r="AI428" s="25">
        <v>74</v>
      </c>
      <c r="AJ428" s="25">
        <v>52</v>
      </c>
      <c r="AK428" s="25">
        <v>88</v>
      </c>
      <c r="AL428" s="25">
        <v>91</v>
      </c>
      <c r="AM428" s="25">
        <v>72</v>
      </c>
      <c r="AN428" s="25">
        <v>49</v>
      </c>
      <c r="AO428" s="25">
        <v>59</v>
      </c>
      <c r="AP428" s="25">
        <v>44</v>
      </c>
      <c r="AQ428" s="25">
        <v>56</v>
      </c>
      <c r="AR428" s="25">
        <v>180</v>
      </c>
      <c r="AS428" s="25">
        <v>75</v>
      </c>
      <c r="AT428" s="25">
        <v>86</v>
      </c>
      <c r="AU428" s="25">
        <v>71</v>
      </c>
      <c r="AV428" s="25">
        <v>65</v>
      </c>
      <c r="AW428" s="25">
        <v>35</v>
      </c>
      <c r="AX428" s="25">
        <v>44</v>
      </c>
      <c r="AY428" s="25">
        <v>60</v>
      </c>
      <c r="AZ428" s="25">
        <v>65</v>
      </c>
      <c r="BA428" s="25">
        <v>64</v>
      </c>
      <c r="BB428" s="25">
        <v>58</v>
      </c>
      <c r="BC428" s="25">
        <v>234</v>
      </c>
      <c r="BD428" s="25">
        <v>57</v>
      </c>
      <c r="BE428" s="25">
        <v>54</v>
      </c>
      <c r="BF428" s="25">
        <v>52</v>
      </c>
      <c r="BG428" s="25">
        <v>79</v>
      </c>
      <c r="BH428" s="25">
        <v>57</v>
      </c>
      <c r="BI428" s="25">
        <v>80</v>
      </c>
      <c r="BJ428" s="25">
        <v>88</v>
      </c>
      <c r="BK428" s="25">
        <v>74</v>
      </c>
      <c r="BL428" s="25">
        <v>64</v>
      </c>
      <c r="BM428" s="25">
        <v>63</v>
      </c>
      <c r="BN428" s="25">
        <v>69</v>
      </c>
      <c r="BO428" s="25">
        <v>57</v>
      </c>
      <c r="BP428" s="25">
        <v>98</v>
      </c>
      <c r="BQ428" s="25">
        <v>87</v>
      </c>
      <c r="BR428" s="25">
        <v>69</v>
      </c>
      <c r="BS428" s="25">
        <v>47</v>
      </c>
      <c r="BT428" s="25">
        <v>60</v>
      </c>
      <c r="BU428" s="25">
        <v>78</v>
      </c>
      <c r="BV428" s="25">
        <v>60</v>
      </c>
      <c r="BW428" s="25">
        <v>54</v>
      </c>
      <c r="BX428" s="25">
        <v>80</v>
      </c>
      <c r="BY428" s="25">
        <v>48</v>
      </c>
      <c r="BZ428" s="25">
        <v>37</v>
      </c>
      <c r="CA428" s="25">
        <v>53</v>
      </c>
      <c r="CB428" s="25">
        <v>54</v>
      </c>
      <c r="CC428" s="25">
        <v>48</v>
      </c>
      <c r="CD428" s="25">
        <v>55</v>
      </c>
      <c r="CE428" s="25">
        <v>59</v>
      </c>
      <c r="CF428" s="25">
        <v>54</v>
      </c>
      <c r="CG428" s="25">
        <v>35</v>
      </c>
      <c r="CH428" s="25">
        <v>54</v>
      </c>
      <c r="CI428" s="25">
        <v>57</v>
      </c>
      <c r="CJ428" s="25">
        <v>60</v>
      </c>
      <c r="CK428" s="25">
        <v>57</v>
      </c>
      <c r="CL428" s="25">
        <v>48</v>
      </c>
      <c r="CM428" s="25">
        <v>47</v>
      </c>
      <c r="CN428" s="25">
        <v>33</v>
      </c>
      <c r="CO428" s="25">
        <v>55</v>
      </c>
      <c r="CP428" s="25">
        <v>49</v>
      </c>
    </row>
    <row r="429" spans="2:94" x14ac:dyDescent="0.2">
      <c r="B429" s="25" t="str">
        <f t="shared" si="11"/>
      </c>
      <c r="C429" s="25" t="s">
        <v>182</v>
      </c>
      <c r="D429" s="25" t="s">
        <v>4</v>
      </c>
      <c r="E429" s="25">
        <v>126</v>
      </c>
      <c r="F429" s="25">
        <v>137</v>
      </c>
      <c r="G429" s="25">
        <v>129</v>
      </c>
      <c r="H429" s="25">
        <v>119</v>
      </c>
      <c r="I429" s="25">
        <v>134</v>
      </c>
      <c r="J429" s="25">
        <v>128</v>
      </c>
      <c r="K429" s="25">
        <v>133</v>
      </c>
      <c r="L429" s="25">
        <v>128</v>
      </c>
      <c r="M429" s="25">
        <v>124</v>
      </c>
      <c r="N429" s="25">
        <v>80</v>
      </c>
      <c r="O429" s="25">
        <v>64</v>
      </c>
      <c r="P429" s="25">
        <v>74</v>
      </c>
      <c r="Q429" s="25">
        <v>98</v>
      </c>
      <c r="R429" s="25">
        <v>91</v>
      </c>
      <c r="S429" s="25">
        <v>123</v>
      </c>
      <c r="T429" s="25">
        <v>84</v>
      </c>
      <c r="U429" s="25">
        <v>75</v>
      </c>
      <c r="V429" s="25">
        <v>77</v>
      </c>
      <c r="W429" s="25">
        <v>86</v>
      </c>
      <c r="X429" s="25">
        <v>82</v>
      </c>
      <c r="Y429" s="25">
        <v>107</v>
      </c>
      <c r="Z429" s="25">
        <v>93</v>
      </c>
      <c r="AA429" s="25">
        <v>108</v>
      </c>
      <c r="AB429" s="25">
        <v>95</v>
      </c>
      <c r="AC429" s="25">
        <v>74</v>
      </c>
      <c r="AD429" s="25">
        <v>89</v>
      </c>
      <c r="AE429" s="25">
        <v>92</v>
      </c>
      <c r="AF429" s="25">
        <v>114</v>
      </c>
      <c r="AG429" s="25">
        <v>106</v>
      </c>
      <c r="AH429" s="25">
        <v>76</v>
      </c>
      <c r="AI429" s="25">
        <v>79</v>
      </c>
      <c r="AJ429" s="25">
        <v>66</v>
      </c>
      <c r="AK429" s="25">
        <v>115</v>
      </c>
      <c r="AL429" s="25">
        <v>91</v>
      </c>
      <c r="AM429" s="25">
        <v>110</v>
      </c>
      <c r="AN429" s="25">
        <v>74</v>
      </c>
      <c r="AO429" s="25">
        <v>83</v>
      </c>
      <c r="AP429" s="25">
        <v>91</v>
      </c>
      <c r="AQ429" s="25">
        <v>55</v>
      </c>
      <c r="AR429" s="25">
        <v>86</v>
      </c>
      <c r="AS429" s="25">
        <v>78</v>
      </c>
      <c r="AT429" s="25">
        <v>82</v>
      </c>
      <c r="AU429" s="25">
        <v>92</v>
      </c>
      <c r="AV429" s="25">
        <v>75</v>
      </c>
      <c r="AW429" s="25">
        <v>65</v>
      </c>
      <c r="AX429" s="25">
        <v>51</v>
      </c>
      <c r="AY429" s="25">
        <v>66</v>
      </c>
      <c r="AZ429" s="25">
        <v>78</v>
      </c>
      <c r="BA429" s="25">
        <v>59</v>
      </c>
      <c r="BB429" s="25">
        <v>74</v>
      </c>
      <c r="BC429" s="25">
        <v>67</v>
      </c>
      <c r="BD429" s="25">
        <v>65</v>
      </c>
      <c r="BE429" s="25">
        <v>66</v>
      </c>
      <c r="BF429" s="25">
        <v>76</v>
      </c>
      <c r="BG429" s="25">
        <v>79</v>
      </c>
      <c r="BH429" s="25">
        <v>66</v>
      </c>
      <c r="BI429" s="25">
        <v>112</v>
      </c>
      <c r="BJ429" s="25">
        <v>111</v>
      </c>
      <c r="BK429" s="25">
        <v>114</v>
      </c>
      <c r="BL429" s="25">
        <v>85</v>
      </c>
      <c r="BM429" s="25">
        <v>71</v>
      </c>
      <c r="BN429" s="25">
        <v>70</v>
      </c>
      <c r="BO429" s="25">
        <v>85</v>
      </c>
      <c r="BP429" s="25">
        <v>118</v>
      </c>
      <c r="BQ429" s="25">
        <v>103</v>
      </c>
      <c r="BR429" s="25">
        <v>70</v>
      </c>
      <c r="BS429" s="25">
        <v>57</v>
      </c>
      <c r="BT429" s="25">
        <v>83</v>
      </c>
      <c r="BU429" s="25">
        <v>70</v>
      </c>
      <c r="BV429" s="25">
        <v>80</v>
      </c>
      <c r="BW429" s="25">
        <v>70</v>
      </c>
      <c r="BX429" s="25">
        <v>75</v>
      </c>
      <c r="BY429" s="25">
        <v>61</v>
      </c>
      <c r="BZ429" s="25">
        <v>53</v>
      </c>
      <c r="CA429" s="25">
        <v>70</v>
      </c>
      <c r="CB429" s="25">
        <v>70</v>
      </c>
      <c r="CC429" s="25">
        <v>76</v>
      </c>
      <c r="CD429" s="25">
        <v>56</v>
      </c>
      <c r="CE429" s="25">
        <v>38</v>
      </c>
      <c r="CF429" s="25">
        <v>48</v>
      </c>
      <c r="CG429" s="25">
        <v>36</v>
      </c>
      <c r="CH429" s="25">
        <v>40</v>
      </c>
      <c r="CI429" s="25">
        <v>55</v>
      </c>
      <c r="CJ429" s="25">
        <v>63</v>
      </c>
      <c r="CK429" s="25">
        <v>52</v>
      </c>
      <c r="CL429" s="25">
        <v>34</v>
      </c>
      <c r="CM429" s="25">
        <v>40</v>
      </c>
      <c r="CN429" s="25">
        <v>39</v>
      </c>
      <c r="CO429" s="25">
        <v>57</v>
      </c>
      <c r="CP429" s="25">
        <v>57</v>
      </c>
    </row>
    <row r="430" spans="2:94" x14ac:dyDescent="0.2">
      <c r="B430" s="25" t="str">
        <f t="shared" si="11"/>
      </c>
      <c r="C430" s="25" t="s">
        <v>183</v>
      </c>
      <c r="D430" s="25" t="s">
        <v>3</v>
      </c>
      <c r="E430" s="25">
        <v>1012</v>
      </c>
      <c r="F430" s="25">
        <v>986</v>
      </c>
      <c r="G430" s="25">
        <v>889</v>
      </c>
      <c r="H430" s="25">
        <v>738</v>
      </c>
      <c r="I430" s="25">
        <v>1003</v>
      </c>
      <c r="J430" s="25">
        <v>981</v>
      </c>
      <c r="K430" s="25">
        <v>994</v>
      </c>
      <c r="L430" s="25">
        <v>905</v>
      </c>
      <c r="M430" s="25">
        <v>942</v>
      </c>
      <c r="N430" s="25">
        <v>722</v>
      </c>
      <c r="O430" s="25">
        <v>656</v>
      </c>
      <c r="P430" s="25">
        <v>773</v>
      </c>
      <c r="Q430" s="25">
        <v>991</v>
      </c>
      <c r="R430" s="25">
        <v>956</v>
      </c>
      <c r="S430" s="25">
        <v>1012</v>
      </c>
      <c r="T430" s="25">
        <v>934</v>
      </c>
      <c r="U430" s="25">
        <v>738</v>
      </c>
      <c r="V430" s="25">
        <v>544</v>
      </c>
      <c r="W430" s="25">
        <v>889</v>
      </c>
      <c r="X430" s="25">
        <v>901</v>
      </c>
      <c r="Y430" s="25">
        <v>929</v>
      </c>
      <c r="Z430" s="25">
        <v>902</v>
      </c>
      <c r="AA430" s="25">
        <v>935</v>
      </c>
      <c r="AB430" s="25">
        <v>940</v>
      </c>
      <c r="AC430" s="25">
        <v>676</v>
      </c>
      <c r="AD430" s="25">
        <v>907</v>
      </c>
      <c r="AE430" s="25">
        <v>864</v>
      </c>
      <c r="AF430" s="25">
        <v>1005</v>
      </c>
      <c r="AG430" s="25">
        <v>993</v>
      </c>
      <c r="AH430" s="25">
        <v>956</v>
      </c>
      <c r="AI430" s="25">
        <v>752</v>
      </c>
      <c r="AJ430" s="25">
        <v>637</v>
      </c>
      <c r="AK430" s="25">
        <v>994</v>
      </c>
      <c r="AL430" s="25">
        <v>942</v>
      </c>
      <c r="AM430" s="25">
        <v>875</v>
      </c>
      <c r="AN430" s="25">
        <v>583</v>
      </c>
      <c r="AO430" s="25">
        <v>869</v>
      </c>
      <c r="AP430" s="25">
        <v>756</v>
      </c>
      <c r="AQ430" s="25">
        <v>662</v>
      </c>
      <c r="AR430" s="25">
        <v>1912</v>
      </c>
      <c r="AS430" s="25">
        <v>1084</v>
      </c>
      <c r="AT430" s="25">
        <v>945</v>
      </c>
      <c r="AU430" s="25">
        <v>837</v>
      </c>
      <c r="AV430" s="25">
        <v>901</v>
      </c>
      <c r="AW430" s="25">
        <v>707</v>
      </c>
      <c r="AX430" s="25">
        <v>531</v>
      </c>
      <c r="AY430" s="25">
        <v>836</v>
      </c>
      <c r="AZ430" s="25">
        <v>858</v>
      </c>
      <c r="BA430" s="25">
        <v>1178</v>
      </c>
      <c r="BB430" s="25">
        <v>876</v>
      </c>
      <c r="BC430" s="25">
        <v>1714</v>
      </c>
      <c r="BD430" s="25">
        <v>767</v>
      </c>
      <c r="BE430" s="25">
        <v>633</v>
      </c>
      <c r="BF430" s="25">
        <v>864</v>
      </c>
      <c r="BG430" s="25">
        <v>1001</v>
      </c>
      <c r="BH430" s="25">
        <v>854</v>
      </c>
      <c r="BI430" s="25">
        <v>1059</v>
      </c>
      <c r="BJ430" s="25">
        <v>966</v>
      </c>
      <c r="BK430" s="25">
        <v>902</v>
      </c>
      <c r="BL430" s="25">
        <v>734</v>
      </c>
      <c r="BM430" s="25">
        <v>876</v>
      </c>
      <c r="BN430" s="25">
        <v>858</v>
      </c>
      <c r="BO430" s="25">
        <v>988</v>
      </c>
      <c r="BP430" s="25">
        <v>1119</v>
      </c>
      <c r="BQ430" s="25">
        <v>998</v>
      </c>
      <c r="BR430" s="25">
        <v>892</v>
      </c>
      <c r="BS430" s="25">
        <v>716</v>
      </c>
      <c r="BT430" s="25">
        <v>969</v>
      </c>
      <c r="BU430" s="25">
        <v>999</v>
      </c>
      <c r="BV430" s="25">
        <v>935</v>
      </c>
      <c r="BW430" s="25">
        <v>838</v>
      </c>
      <c r="BX430" s="25">
        <v>888</v>
      </c>
      <c r="BY430" s="25">
        <v>738</v>
      </c>
      <c r="BZ430" s="25">
        <v>655</v>
      </c>
      <c r="CA430" s="25">
        <v>833</v>
      </c>
      <c r="CB430" s="25">
        <v>856</v>
      </c>
      <c r="CC430" s="25">
        <v>917</v>
      </c>
      <c r="CD430" s="25">
        <v>973</v>
      </c>
      <c r="CE430" s="25">
        <v>932</v>
      </c>
      <c r="CF430" s="25">
        <v>842</v>
      </c>
      <c r="CG430" s="25">
        <v>665</v>
      </c>
      <c r="CH430" s="25">
        <v>869</v>
      </c>
      <c r="CI430" s="25">
        <v>826</v>
      </c>
      <c r="CJ430" s="25">
        <v>947</v>
      </c>
      <c r="CK430" s="25">
        <v>891</v>
      </c>
      <c r="CL430" s="25">
        <v>882</v>
      </c>
      <c r="CM430" s="25">
        <v>775</v>
      </c>
      <c r="CN430" s="25">
        <v>660</v>
      </c>
      <c r="CO430" s="25">
        <v>807</v>
      </c>
      <c r="CP430" s="25">
        <v>845</v>
      </c>
    </row>
    <row r="431" spans="2:94" x14ac:dyDescent="0.2">
      <c r="B431" s="25" t="str">
        <f t="shared" si="11"/>
      </c>
      <c r="C431" s="25" t="s">
        <v>183</v>
      </c>
      <c r="D431" s="25" t="s">
        <v>4</v>
      </c>
      <c r="E431" s="25">
        <v>1042</v>
      </c>
      <c r="F431" s="25">
        <v>1133</v>
      </c>
      <c r="G431" s="25">
        <v>981</v>
      </c>
      <c r="H431" s="25">
        <v>832</v>
      </c>
      <c r="I431" s="25">
        <v>1078</v>
      </c>
      <c r="J431" s="25">
        <v>1048</v>
      </c>
      <c r="K431" s="25">
        <v>1088</v>
      </c>
      <c r="L431" s="25">
        <v>1042</v>
      </c>
      <c r="M431" s="25">
        <v>1090</v>
      </c>
      <c r="N431" s="25">
        <v>786</v>
      </c>
      <c r="O431" s="25">
        <v>665</v>
      </c>
      <c r="P431" s="25">
        <v>916</v>
      </c>
      <c r="Q431" s="25">
        <v>981</v>
      </c>
      <c r="R431" s="25">
        <v>947</v>
      </c>
      <c r="S431" s="25">
        <v>996</v>
      </c>
      <c r="T431" s="25">
        <v>982</v>
      </c>
      <c r="U431" s="25">
        <v>759</v>
      </c>
      <c r="V431" s="25">
        <v>627</v>
      </c>
      <c r="W431" s="25">
        <v>867</v>
      </c>
      <c r="X431" s="25">
        <v>882</v>
      </c>
      <c r="Y431" s="25">
        <v>980</v>
      </c>
      <c r="Z431" s="25">
        <v>902</v>
      </c>
      <c r="AA431" s="25">
        <v>981</v>
      </c>
      <c r="AB431" s="25">
        <v>872</v>
      </c>
      <c r="AC431" s="25">
        <v>705</v>
      </c>
      <c r="AD431" s="25">
        <v>914</v>
      </c>
      <c r="AE431" s="25">
        <v>912</v>
      </c>
      <c r="AF431" s="25">
        <v>1029</v>
      </c>
      <c r="AG431" s="25">
        <v>1070</v>
      </c>
      <c r="AH431" s="25">
        <v>1052</v>
      </c>
      <c r="AI431" s="25">
        <v>775</v>
      </c>
      <c r="AJ431" s="25">
        <v>710</v>
      </c>
      <c r="AK431" s="25">
        <v>1038</v>
      </c>
      <c r="AL431" s="25">
        <v>976</v>
      </c>
      <c r="AM431" s="25">
        <v>1044</v>
      </c>
      <c r="AN431" s="25">
        <v>677</v>
      </c>
      <c r="AO431" s="25">
        <v>884</v>
      </c>
      <c r="AP431" s="25">
        <v>733</v>
      </c>
      <c r="AQ431" s="25">
        <v>665</v>
      </c>
      <c r="AR431" s="25">
        <v>874</v>
      </c>
      <c r="AS431" s="25">
        <v>892</v>
      </c>
      <c r="AT431" s="25">
        <v>953</v>
      </c>
      <c r="AU431" s="25">
        <v>930</v>
      </c>
      <c r="AV431" s="25">
        <v>942</v>
      </c>
      <c r="AW431" s="25">
        <v>706</v>
      </c>
      <c r="AX431" s="25">
        <v>657</v>
      </c>
      <c r="AY431" s="25">
        <v>841</v>
      </c>
      <c r="AZ431" s="25">
        <v>864</v>
      </c>
      <c r="BA431" s="25">
        <v>927</v>
      </c>
      <c r="BB431" s="25">
        <v>924</v>
      </c>
      <c r="BC431" s="25">
        <v>841</v>
      </c>
      <c r="BD431" s="25">
        <v>733</v>
      </c>
      <c r="BE431" s="25">
        <v>694</v>
      </c>
      <c r="BF431" s="25">
        <v>759</v>
      </c>
      <c r="BG431" s="25">
        <v>860</v>
      </c>
      <c r="BH431" s="25">
        <v>915</v>
      </c>
      <c r="BI431" s="25">
        <v>1201</v>
      </c>
      <c r="BJ431" s="25">
        <v>1111</v>
      </c>
      <c r="BK431" s="25">
        <v>974</v>
      </c>
      <c r="BL431" s="25">
        <v>854</v>
      </c>
      <c r="BM431" s="25">
        <v>832</v>
      </c>
      <c r="BN431" s="25">
        <v>805</v>
      </c>
      <c r="BO431" s="25">
        <v>997</v>
      </c>
      <c r="BP431" s="25">
        <v>1278</v>
      </c>
      <c r="BQ431" s="25">
        <v>1062</v>
      </c>
      <c r="BR431" s="25">
        <v>820</v>
      </c>
      <c r="BS431" s="25">
        <v>704</v>
      </c>
      <c r="BT431" s="25">
        <v>905</v>
      </c>
      <c r="BU431" s="25">
        <v>890</v>
      </c>
      <c r="BV431" s="25">
        <v>884</v>
      </c>
      <c r="BW431" s="25">
        <v>878</v>
      </c>
      <c r="BX431" s="25">
        <v>957</v>
      </c>
      <c r="BY431" s="25">
        <v>790</v>
      </c>
      <c r="BZ431" s="25">
        <v>655</v>
      </c>
      <c r="CA431" s="25">
        <v>791</v>
      </c>
      <c r="CB431" s="25">
        <v>758</v>
      </c>
      <c r="CC431" s="25">
        <v>910</v>
      </c>
      <c r="CD431" s="25">
        <v>952</v>
      </c>
      <c r="CE431" s="25">
        <v>949</v>
      </c>
      <c r="CF431" s="25">
        <v>708</v>
      </c>
      <c r="CG431" s="25">
        <v>675</v>
      </c>
      <c r="CH431" s="25">
        <v>758</v>
      </c>
      <c r="CI431" s="25">
        <v>1248</v>
      </c>
      <c r="CJ431" s="25">
        <v>1472</v>
      </c>
      <c r="CK431" s="25">
        <v>873</v>
      </c>
      <c r="CL431" s="25">
        <v>934</v>
      </c>
      <c r="CM431" s="25">
        <v>777</v>
      </c>
      <c r="CN431" s="25">
        <v>669</v>
      </c>
      <c r="CO431" s="25">
        <v>778</v>
      </c>
      <c r="CP431" s="25">
        <v>852</v>
      </c>
    </row>
    <row r="437" spans="2:95" x14ac:dyDescent="0.2"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155"/>
      <c r="AD437" s="155"/>
      <c r="AE437" s="155"/>
      <c r="AF437" s="155"/>
      <c r="AG437" s="155"/>
      <c r="AH437" s="155"/>
      <c r="AI437" s="155"/>
      <c r="AJ437" s="155"/>
      <c r="AK437" s="155"/>
      <c r="AL437" s="155"/>
      <c r="AM437" s="155"/>
      <c r="AN437" s="155"/>
      <c r="AO437" s="155"/>
      <c r="AP437" s="155"/>
      <c r="AQ437" s="155"/>
      <c r="AR437" s="155"/>
      <c r="AS437" s="155"/>
      <c r="AT437" s="155"/>
      <c r="AU437" s="155"/>
      <c r="AV437" s="155"/>
      <c r="AW437" s="155"/>
      <c r="AX437" s="155"/>
      <c r="AY437" s="155"/>
      <c r="AZ437" s="155"/>
      <c r="BA437" s="155"/>
      <c r="BB437" s="155"/>
      <c r="BC437" s="155"/>
      <c r="BD437" s="155"/>
      <c r="BE437" s="155"/>
      <c r="BF437" s="155"/>
      <c r="BG437" s="155"/>
      <c r="BH437" s="155"/>
      <c r="BI437" s="155"/>
      <c r="BJ437" s="155"/>
      <c r="BK437" s="155"/>
      <c r="BL437" s="155"/>
      <c r="BM437" s="155"/>
      <c r="BN437" s="155"/>
      <c r="BO437" s="155"/>
      <c r="BP437" s="155"/>
      <c r="BQ437" s="155"/>
      <c r="BR437" s="155"/>
      <c r="BS437" s="155"/>
      <c r="BT437" s="155"/>
      <c r="BU437" s="155"/>
      <c r="BV437" s="155"/>
      <c r="BW437" s="155"/>
      <c r="BX437" s="155"/>
      <c r="BY437" s="155"/>
      <c r="BZ437" s="155"/>
      <c r="CA437" s="155"/>
      <c r="CB437" s="155"/>
      <c r="CC437" s="155"/>
      <c r="CD437" s="155"/>
      <c r="CE437" s="155"/>
      <c r="CF437" s="155"/>
      <c r="CG437" s="155"/>
      <c r="CH437" s="155"/>
      <c r="CI437" s="155"/>
      <c r="CJ437" s="155"/>
      <c r="CK437" s="155"/>
      <c r="CL437" s="155"/>
      <c r="CM437" s="155"/>
      <c r="CN437" s="155"/>
      <c r="CO437" s="155"/>
      <c r="CP437" s="155"/>
      <c r="CQ437" s="156"/>
    </row>
    <row r="438" spans="2:95" x14ac:dyDescent="0.2">
      <c r="C438" s="36" t="s">
        <v>184</v>
      </c>
      <c r="D438" s="36" t="s">
        <v>0</v>
      </c>
      <c r="E438" s="36">
        <v>45442</v>
      </c>
      <c r="F438" s="36">
        <v>45443</v>
      </c>
      <c r="G438" s="36">
        <v>45444</v>
      </c>
      <c r="H438" s="36">
        <v>45445</v>
      </c>
      <c r="I438" s="36">
        <v>45446</v>
      </c>
      <c r="J438" s="36">
        <v>45447</v>
      </c>
      <c r="K438" s="36">
        <v>45448</v>
      </c>
      <c r="L438" s="36">
        <v>45449</v>
      </c>
      <c r="M438" s="36">
        <v>45450</v>
      </c>
      <c r="N438" s="36">
        <v>45451</v>
      </c>
      <c r="O438" s="36">
        <v>45452</v>
      </c>
      <c r="P438" s="36">
        <v>45453</v>
      </c>
      <c r="Q438" s="36">
        <v>45454</v>
      </c>
      <c r="R438" s="36">
        <v>45455</v>
      </c>
      <c r="S438" s="36">
        <v>45456</v>
      </c>
      <c r="T438" s="36">
        <v>45457</v>
      </c>
      <c r="U438" s="36">
        <v>45458</v>
      </c>
      <c r="V438" s="36">
        <v>45459</v>
      </c>
      <c r="W438" s="36">
        <v>45460</v>
      </c>
      <c r="X438" s="36">
        <v>45461</v>
      </c>
      <c r="Y438" s="36">
        <v>45462</v>
      </c>
      <c r="Z438" s="36">
        <v>45463</v>
      </c>
      <c r="AA438" s="36">
        <v>45464</v>
      </c>
      <c r="AB438" s="36">
        <v>45465</v>
      </c>
      <c r="AC438" s="36">
        <v>45466</v>
      </c>
      <c r="AD438" s="36">
        <v>45467</v>
      </c>
      <c r="AE438" s="36">
        <v>45468</v>
      </c>
      <c r="AF438" s="36">
        <v>45469</v>
      </c>
      <c r="AG438" s="36">
        <v>45470</v>
      </c>
      <c r="AH438" s="36">
        <v>45471</v>
      </c>
      <c r="AI438" s="36">
        <v>45472</v>
      </c>
      <c r="AJ438" s="36">
        <v>45473</v>
      </c>
      <c r="AK438" s="36">
        <v>45474</v>
      </c>
      <c r="AL438" s="36">
        <v>45475</v>
      </c>
      <c r="AM438" s="36">
        <v>45476</v>
      </c>
      <c r="AN438" s="36">
        <v>45477</v>
      </c>
      <c r="AO438" s="36">
        <v>45478</v>
      </c>
      <c r="AP438" s="36">
        <v>45479</v>
      </c>
      <c r="AQ438" s="36">
        <v>45480</v>
      </c>
      <c r="AR438" s="36">
        <v>45481</v>
      </c>
      <c r="AS438" s="36">
        <v>45482</v>
      </c>
      <c r="AT438" s="36">
        <v>45483</v>
      </c>
      <c r="AU438" s="36">
        <v>45484</v>
      </c>
      <c r="AV438" s="36">
        <v>45485</v>
      </c>
      <c r="AW438" s="36">
        <v>45486</v>
      </c>
      <c r="AX438" s="36">
        <v>45487</v>
      </c>
      <c r="AY438" s="36">
        <v>45488</v>
      </c>
      <c r="AZ438" s="36">
        <v>45489</v>
      </c>
      <c r="BA438" s="36">
        <v>45490</v>
      </c>
      <c r="BB438" s="36">
        <v>45491</v>
      </c>
      <c r="BC438" s="36">
        <v>45492</v>
      </c>
      <c r="BD438" s="36">
        <v>45493</v>
      </c>
      <c r="BE438" s="36">
        <v>45494</v>
      </c>
      <c r="BF438" s="36">
        <v>45495</v>
      </c>
      <c r="BG438" s="36">
        <v>45496</v>
      </c>
      <c r="BH438" s="36">
        <v>45497</v>
      </c>
      <c r="BI438" s="36">
        <v>45498</v>
      </c>
      <c r="BJ438" s="36">
        <v>45499</v>
      </c>
      <c r="BK438" s="36">
        <v>45500</v>
      </c>
      <c r="BL438" s="36">
        <v>45501</v>
      </c>
      <c r="BM438" s="36">
        <v>45502</v>
      </c>
      <c r="BN438" s="36">
        <v>45503</v>
      </c>
      <c r="BO438" s="36">
        <v>45504</v>
      </c>
      <c r="BP438" s="36">
        <v>45505</v>
      </c>
      <c r="BQ438" s="36">
        <v>45506</v>
      </c>
      <c r="BR438" s="36">
        <v>45507</v>
      </c>
      <c r="BS438" s="36">
        <v>45508</v>
      </c>
      <c r="BT438" s="36">
        <v>45509</v>
      </c>
      <c r="BU438" s="36">
        <v>45510</v>
      </c>
      <c r="BV438" s="36">
        <v>45511</v>
      </c>
      <c r="BW438" s="36">
        <v>45512</v>
      </c>
      <c r="BX438" s="36">
        <v>45513</v>
      </c>
      <c r="BY438" s="36">
        <v>45514</v>
      </c>
      <c r="BZ438" s="36">
        <v>45515</v>
      </c>
      <c r="CA438" s="36">
        <v>45516</v>
      </c>
      <c r="CB438" s="36">
        <v>45517</v>
      </c>
      <c r="CC438" s="36">
        <v>45518</v>
      </c>
      <c r="CD438" s="36">
        <v>45519</v>
      </c>
      <c r="CE438" s="36">
        <v>45520</v>
      </c>
      <c r="CF438" s="36">
        <v>45521</v>
      </c>
      <c r="CG438" s="36">
        <v>45522</v>
      </c>
      <c r="CH438" s="36">
        <v>45523</v>
      </c>
      <c r="CI438" s="36">
        <v>45524</v>
      </c>
      <c r="CJ438" s="36">
        <v>45525</v>
      </c>
      <c r="CK438" s="36">
        <v>45526</v>
      </c>
      <c r="CL438" s="36">
        <v>45527</v>
      </c>
      <c r="CM438" s="36">
        <v>45528</v>
      </c>
      <c r="CN438" s="36">
        <v>45529</v>
      </c>
      <c r="CO438" s="36">
        <v>45530</v>
      </c>
      <c r="CP438" s="36">
        <v>45531</v>
      </c>
      <c r="CQ438" s="156"/>
    </row>
    <row r="439" spans="2:95" x14ac:dyDescent="0.2">
      <c r="B439" s="25" t="str">
        <f t="shared" ref="B439:B458" si="12">C439&amp;D439</f>
      </c>
      <c r="C439" s="37" t="s">
        <v>185</v>
      </c>
      <c r="D439" s="37" t="s">
        <v>3</v>
      </c>
      <c r="E439" s="37">
        <v>104458</v>
      </c>
      <c r="F439" s="37">
        <v>107271</v>
      </c>
      <c r="G439" s="37">
        <v>83672</v>
      </c>
      <c r="H439" s="37">
        <v>75610</v>
      </c>
      <c r="I439" s="37">
        <v>91859</v>
      </c>
      <c r="J439" s="37">
        <v>91461</v>
      </c>
      <c r="K439" s="37">
        <v>97973</v>
      </c>
      <c r="L439" s="37">
        <v>97239</v>
      </c>
      <c r="M439" s="37">
        <v>104725</v>
      </c>
      <c r="N439" s="37">
        <v>71744</v>
      </c>
      <c r="O439" s="37">
        <v>68693</v>
      </c>
      <c r="P439" s="37">
        <v>83761</v>
      </c>
      <c r="Q439" s="37">
        <v>105473</v>
      </c>
      <c r="R439" s="37">
        <v>98505</v>
      </c>
      <c r="S439" s="37">
        <v>108581</v>
      </c>
      <c r="T439" s="37">
        <v>109803</v>
      </c>
      <c r="U439" s="37">
        <v>73715</v>
      </c>
      <c r="V439" s="37">
        <v>65015</v>
      </c>
      <c r="W439" s="37">
        <v>87875</v>
      </c>
      <c r="X439" s="37">
        <v>95315</v>
      </c>
      <c r="Y439" s="37">
        <v>98832</v>
      </c>
      <c r="Z439" s="37">
        <v>97159</v>
      </c>
      <c r="AA439" s="37">
        <v>108950</v>
      </c>
      <c r="AB439" s="153">
        <v>82653</v>
      </c>
      <c r="AC439" s="153">
        <v>83738</v>
      </c>
      <c r="AD439" s="153">
        <v>90700</v>
      </c>
      <c r="AE439" s="153">
        <v>99272</v>
      </c>
      <c r="AF439" s="153">
        <v>104722</v>
      </c>
      <c r="AG439" s="153">
        <v>109418</v>
      </c>
      <c r="AH439" s="153">
        <v>108774</v>
      </c>
      <c r="AI439" s="153">
        <v>77055</v>
      </c>
      <c r="AJ439" s="153">
        <v>75124</v>
      </c>
      <c r="AK439" s="153">
        <v>101491</v>
      </c>
      <c r="AL439" s="153">
        <v>97453</v>
      </c>
      <c r="AM439" s="153">
        <v>98839</v>
      </c>
      <c r="AN439" s="153">
        <v>69027</v>
      </c>
      <c r="AO439" s="153">
        <v>95348</v>
      </c>
      <c r="AP439" s="153">
        <v>75835</v>
      </c>
      <c r="AQ439" s="153">
        <v>73614</v>
      </c>
      <c r="AR439" s="153">
        <v>95001</v>
      </c>
      <c r="AS439" s="153">
        <v>102338</v>
      </c>
      <c r="AT439" s="153">
        <v>102042</v>
      </c>
      <c r="AU439" s="153">
        <v>100780</v>
      </c>
      <c r="AV439" s="153">
        <v>112495</v>
      </c>
      <c r="AW439" s="153">
        <v>73876</v>
      </c>
      <c r="AX439" s="153">
        <v>73208</v>
      </c>
      <c r="AY439" s="153">
        <v>91036</v>
      </c>
      <c r="AZ439" s="153">
        <v>91097</v>
      </c>
      <c r="BA439" s="153">
        <v>99094</v>
      </c>
      <c r="BB439" s="153">
        <v>101912</v>
      </c>
      <c r="BC439" s="153">
        <v>93682</v>
      </c>
      <c r="BD439" s="153">
        <v>76684</v>
      </c>
      <c r="BE439" s="153">
        <v>72575</v>
      </c>
      <c r="BF439" s="153">
        <v>86073</v>
      </c>
      <c r="BG439" s="153">
        <v>98117</v>
      </c>
      <c r="BH439" s="153">
        <v>95653</v>
      </c>
      <c r="BI439" s="153">
        <v>103991</v>
      </c>
      <c r="BJ439" s="153">
        <v>95498</v>
      </c>
      <c r="BK439" s="153">
        <v>74200</v>
      </c>
      <c r="BL439" s="153">
        <v>68437</v>
      </c>
      <c r="BM439" s="153">
        <v>84978</v>
      </c>
      <c r="BN439" s="153">
        <v>90870</v>
      </c>
      <c r="BO439" s="153">
        <v>103316</v>
      </c>
      <c r="BP439" s="153">
        <v>115937</v>
      </c>
      <c r="BQ439" s="153">
        <v>108905</v>
      </c>
      <c r="BR439" s="153">
        <v>83263</v>
      </c>
      <c r="BS439" s="153">
        <v>75340</v>
      </c>
      <c r="BT439" s="153">
        <v>96290</v>
      </c>
      <c r="BU439" s="153">
        <v>97475</v>
      </c>
      <c r="BV439" s="153">
        <v>99149</v>
      </c>
      <c r="BW439" s="153">
        <v>99275</v>
      </c>
      <c r="BX439" s="153">
        <v>104171</v>
      </c>
      <c r="BY439" s="153">
        <v>76623</v>
      </c>
      <c r="BZ439" s="153">
        <v>73484</v>
      </c>
      <c r="CA439" s="153">
        <v>87797</v>
      </c>
      <c r="CB439" s="153">
        <v>90827</v>
      </c>
      <c r="CC439" s="153">
        <v>100205</v>
      </c>
      <c r="CD439" s="153">
        <v>111088</v>
      </c>
      <c r="CE439" s="153">
        <v>102448</v>
      </c>
      <c r="CF439" s="153">
        <v>80308</v>
      </c>
      <c r="CG439" s="153">
        <v>77868</v>
      </c>
      <c r="CH439" s="153">
        <v>89158</v>
      </c>
      <c r="CI439" s="153">
        <v>89935</v>
      </c>
      <c r="CJ439" s="153">
        <v>104704</v>
      </c>
      <c r="CK439" s="153">
        <v>100529</v>
      </c>
      <c r="CL439" s="153">
        <v>102219</v>
      </c>
      <c r="CM439" s="153">
        <v>76063</v>
      </c>
      <c r="CN439" s="153">
        <v>72979</v>
      </c>
      <c r="CO439" s="153">
        <v>86840</v>
      </c>
      <c r="CP439" s="154">
        <v>85690</v>
      </c>
      <c r="CQ439" s="156"/>
    </row>
    <row r="440" spans="2:95" x14ac:dyDescent="0.2">
      <c r="B440" s="25" t="str">
        <f t="shared" si="12"/>
      </c>
      <c r="C440" s="37" t="s">
        <v>186</v>
      </c>
      <c r="D440" s="37" t="s">
        <v>3</v>
      </c>
      <c r="E440" s="37">
        <v>2415</v>
      </c>
      <c r="F440" s="37">
        <v>2356</v>
      </c>
      <c r="G440" s="37">
        <v>2102</v>
      </c>
      <c r="H440" s="37">
        <v>1878</v>
      </c>
      <c r="I440" s="37">
        <v>2260</v>
      </c>
      <c r="J440" s="37">
        <v>2261</v>
      </c>
      <c r="K440" s="37">
        <v>2320</v>
      </c>
      <c r="L440" s="37">
        <v>2254</v>
      </c>
      <c r="M440" s="37">
        <v>2590</v>
      </c>
      <c r="N440" s="37">
        <v>1885</v>
      </c>
      <c r="O440" s="37">
        <v>1761</v>
      </c>
      <c r="P440" s="37">
        <v>2069</v>
      </c>
      <c r="Q440" s="37">
        <v>3053</v>
      </c>
      <c r="R440" s="37">
        <v>2861</v>
      </c>
      <c r="S440" s="37">
        <v>3191</v>
      </c>
      <c r="T440" s="37">
        <v>2911</v>
      </c>
      <c r="U440" s="37">
        <v>2119</v>
      </c>
      <c r="V440" s="37">
        <v>1707</v>
      </c>
      <c r="W440" s="37">
        <v>2268</v>
      </c>
      <c r="X440" s="37">
        <v>2558</v>
      </c>
      <c r="Y440" s="37">
        <v>2552</v>
      </c>
      <c r="Z440" s="37">
        <v>2392</v>
      </c>
      <c r="AA440" s="37">
        <v>2679</v>
      </c>
      <c r="AB440" s="153">
        <v>2510</v>
      </c>
      <c r="AC440" s="153">
        <v>2805</v>
      </c>
      <c r="AD440" s="153">
        <v>2443</v>
      </c>
      <c r="AE440" s="153">
        <v>3127</v>
      </c>
      <c r="AF440" s="153">
        <v>3229</v>
      </c>
      <c r="AG440" s="153">
        <v>2997</v>
      </c>
      <c r="AH440" s="153">
        <v>3050</v>
      </c>
      <c r="AI440" s="153">
        <v>2281</v>
      </c>
      <c r="AJ440" s="153">
        <v>2075</v>
      </c>
      <c r="AK440" s="153">
        <v>2460</v>
      </c>
      <c r="AL440" s="153">
        <v>2495</v>
      </c>
      <c r="AM440" s="153">
        <v>2470</v>
      </c>
      <c r="AN440" s="153">
        <v>1777</v>
      </c>
      <c r="AO440" s="153">
        <v>2234</v>
      </c>
      <c r="AP440" s="153">
        <v>2035</v>
      </c>
      <c r="AQ440" s="153">
        <v>1945</v>
      </c>
      <c r="AR440" s="153">
        <v>3597</v>
      </c>
      <c r="AS440" s="153">
        <v>3366</v>
      </c>
      <c r="AT440" s="153">
        <v>3158</v>
      </c>
      <c r="AU440" s="153">
        <v>2947</v>
      </c>
      <c r="AV440" s="153">
        <v>3590</v>
      </c>
      <c r="AW440" s="153">
        <v>2134</v>
      </c>
      <c r="AX440" s="153">
        <v>1964</v>
      </c>
      <c r="AY440" s="153">
        <v>2444</v>
      </c>
      <c r="AZ440" s="153">
        <v>2321</v>
      </c>
      <c r="BA440" s="153">
        <v>2672</v>
      </c>
      <c r="BB440" s="153">
        <v>2755</v>
      </c>
      <c r="BC440" s="153">
        <v>2240</v>
      </c>
      <c r="BD440" s="153">
        <v>2039</v>
      </c>
      <c r="BE440" s="153">
        <v>1953</v>
      </c>
      <c r="BF440" s="153">
        <v>2186</v>
      </c>
      <c r="BG440" s="153">
        <v>2787</v>
      </c>
      <c r="BH440" s="153">
        <v>2457</v>
      </c>
      <c r="BI440" s="153">
        <v>2783</v>
      </c>
      <c r="BJ440" s="153">
        <v>2431</v>
      </c>
      <c r="BK440" s="153">
        <v>2234</v>
      </c>
      <c r="BL440" s="153">
        <v>1982</v>
      </c>
      <c r="BM440" s="153">
        <v>2189</v>
      </c>
      <c r="BN440" s="153">
        <v>2203</v>
      </c>
      <c r="BO440" s="153">
        <v>2539</v>
      </c>
      <c r="BP440" s="153">
        <v>2947</v>
      </c>
      <c r="BQ440" s="153">
        <v>2728</v>
      </c>
      <c r="BR440" s="153">
        <v>2483</v>
      </c>
      <c r="BS440" s="153">
        <v>2248</v>
      </c>
      <c r="BT440" s="153">
        <v>2623</v>
      </c>
      <c r="BU440" s="153">
        <v>2770</v>
      </c>
      <c r="BV440" s="153">
        <v>2698</v>
      </c>
      <c r="BW440" s="153">
        <v>2467</v>
      </c>
      <c r="BX440" s="153">
        <v>2512</v>
      </c>
      <c r="BY440" s="153">
        <v>2208</v>
      </c>
      <c r="BZ440" s="153">
        <v>2075</v>
      </c>
      <c r="CA440" s="153">
        <v>4411</v>
      </c>
      <c r="CB440" s="153">
        <v>2589</v>
      </c>
      <c r="CC440" s="153">
        <v>2575</v>
      </c>
      <c r="CD440" s="153">
        <v>3041</v>
      </c>
      <c r="CE440" s="153">
        <v>2725</v>
      </c>
      <c r="CF440" s="153">
        <v>2426</v>
      </c>
      <c r="CG440" s="153">
        <v>4003</v>
      </c>
      <c r="CH440" s="153">
        <v>2891</v>
      </c>
      <c r="CI440" s="153">
        <v>2500</v>
      </c>
      <c r="CJ440" s="153">
        <v>2824</v>
      </c>
      <c r="CK440" s="153">
        <v>2546</v>
      </c>
      <c r="CL440" s="153">
        <v>2861</v>
      </c>
      <c r="CM440" s="153">
        <v>2287</v>
      </c>
      <c r="CN440" s="153">
        <v>2066</v>
      </c>
      <c r="CO440" s="153">
        <v>2281</v>
      </c>
      <c r="CP440" s="154">
        <v>2291</v>
      </c>
      <c r="CQ440" s="156"/>
    </row>
    <row r="441" spans="2:95" x14ac:dyDescent="0.2">
      <c r="B441" s="25" t="str">
        <f t="shared" si="12"/>
      </c>
      <c r="C441" s="37" t="s">
        <v>188</v>
      </c>
      <c r="D441" s="37" t="s">
        <v>3</v>
      </c>
      <c r="E441" s="37">
        <v>976</v>
      </c>
      <c r="F441" s="37">
        <v>1002</v>
      </c>
      <c r="G441" s="37">
        <v>753</v>
      </c>
      <c r="H441" s="37">
        <v>630</v>
      </c>
      <c r="I441" s="37">
        <v>793</v>
      </c>
      <c r="J441" s="37">
        <v>853</v>
      </c>
      <c r="K441" s="37">
        <v>916</v>
      </c>
      <c r="L441" s="37">
        <v>921</v>
      </c>
      <c r="M441" s="37">
        <v>1007</v>
      </c>
      <c r="N441" s="37">
        <v>654</v>
      </c>
      <c r="O441" s="37">
        <v>576</v>
      </c>
      <c r="P441" s="37">
        <v>734</v>
      </c>
      <c r="Q441" s="37">
        <v>746</v>
      </c>
      <c r="R441" s="37">
        <v>848</v>
      </c>
      <c r="S441" s="37">
        <v>1075</v>
      </c>
      <c r="T441" s="37">
        <v>1147</v>
      </c>
      <c r="U441" s="37">
        <v>688</v>
      </c>
      <c r="V441" s="37">
        <v>596</v>
      </c>
      <c r="W441" s="37">
        <v>786</v>
      </c>
      <c r="X441" s="37">
        <v>896</v>
      </c>
      <c r="Y441" s="37">
        <v>898</v>
      </c>
      <c r="Z441" s="37">
        <v>945</v>
      </c>
      <c r="AA441" s="37">
        <v>1116</v>
      </c>
      <c r="AB441" s="153">
        <v>1019</v>
      </c>
      <c r="AC441" s="153">
        <v>789</v>
      </c>
      <c r="AD441" s="153">
        <v>841</v>
      </c>
      <c r="AE441" s="153">
        <v>771</v>
      </c>
      <c r="AF441" s="153">
        <v>889</v>
      </c>
      <c r="AG441" s="153">
        <v>1072</v>
      </c>
      <c r="AH441" s="153">
        <v>1101</v>
      </c>
      <c r="AI441" s="153">
        <v>715</v>
      </c>
      <c r="AJ441" s="153">
        <v>695</v>
      </c>
      <c r="AK441" s="153">
        <v>876</v>
      </c>
      <c r="AL441" s="153">
        <v>870</v>
      </c>
      <c r="AM441" s="153">
        <v>884</v>
      </c>
      <c r="AN441" s="153">
        <v>588</v>
      </c>
      <c r="AO441" s="153">
        <v>989</v>
      </c>
      <c r="AP441" s="153">
        <v>815</v>
      </c>
      <c r="AQ441" s="153">
        <v>773</v>
      </c>
      <c r="AR441" s="153">
        <v>737</v>
      </c>
      <c r="AS441" s="153">
        <v>787</v>
      </c>
      <c r="AT441" s="153">
        <v>962</v>
      </c>
      <c r="AU441" s="153">
        <v>1044</v>
      </c>
      <c r="AV441" s="153">
        <v>1090</v>
      </c>
      <c r="AW441" s="153">
        <v>768</v>
      </c>
      <c r="AX441" s="153">
        <v>683</v>
      </c>
      <c r="AY441" s="153">
        <v>845</v>
      </c>
      <c r="AZ441" s="153">
        <v>807</v>
      </c>
      <c r="BA441" s="153">
        <v>954</v>
      </c>
      <c r="BB441" s="153">
        <v>1058</v>
      </c>
      <c r="BC441" s="153">
        <v>967</v>
      </c>
      <c r="BD441" s="153">
        <v>812</v>
      </c>
      <c r="BE441" s="153">
        <v>706</v>
      </c>
      <c r="BF441" s="153">
        <v>792</v>
      </c>
      <c r="BG441" s="153">
        <v>823</v>
      </c>
      <c r="BH441" s="153">
        <v>844</v>
      </c>
      <c r="BI441" s="153">
        <v>928</v>
      </c>
      <c r="BJ441" s="153">
        <v>1003</v>
      </c>
      <c r="BK441" s="153">
        <v>720</v>
      </c>
      <c r="BL441" s="153">
        <v>648</v>
      </c>
      <c r="BM441" s="153">
        <v>729</v>
      </c>
      <c r="BN441" s="153">
        <v>755</v>
      </c>
      <c r="BO441" s="153">
        <v>1002</v>
      </c>
      <c r="BP441" s="153">
        <v>921</v>
      </c>
      <c r="BQ441" s="153">
        <v>1136</v>
      </c>
      <c r="BR441" s="153">
        <v>746</v>
      </c>
      <c r="BS441" s="153">
        <v>616</v>
      </c>
      <c r="BT441" s="153">
        <v>813</v>
      </c>
      <c r="BU441" s="153">
        <v>777</v>
      </c>
      <c r="BV441" s="153">
        <v>856</v>
      </c>
      <c r="BW441" s="153">
        <v>996</v>
      </c>
      <c r="BX441" s="153">
        <v>1065</v>
      </c>
      <c r="BY441" s="153">
        <v>776</v>
      </c>
      <c r="BZ441" s="153">
        <v>702</v>
      </c>
      <c r="CA441" s="153">
        <v>795</v>
      </c>
      <c r="CB441" s="153">
        <v>766</v>
      </c>
      <c r="CC441" s="153">
        <v>1053</v>
      </c>
      <c r="CD441" s="153">
        <v>1167</v>
      </c>
      <c r="CE441" s="153">
        <v>1149</v>
      </c>
      <c r="CF441" s="153">
        <v>772</v>
      </c>
      <c r="CG441" s="153">
        <v>709</v>
      </c>
      <c r="CH441" s="153">
        <v>808</v>
      </c>
      <c r="CI441" s="153">
        <v>880</v>
      </c>
      <c r="CJ441" s="153">
        <v>944</v>
      </c>
      <c r="CK441" s="153">
        <v>1115</v>
      </c>
      <c r="CL441" s="153">
        <v>1117</v>
      </c>
      <c r="CM441" s="153">
        <v>739</v>
      </c>
      <c r="CN441" s="153">
        <v>651</v>
      </c>
      <c r="CO441" s="153">
        <v>813</v>
      </c>
      <c r="CP441" s="154">
        <v>819</v>
      </c>
      <c r="CQ441" s="154"/>
    </row>
    <row r="442" spans="2:95" x14ac:dyDescent="0.2">
      <c r="B442" s="25" t="str">
        <f t="shared" si="12"/>
      </c>
      <c r="C442" s="37" t="s">
        <v>189</v>
      </c>
      <c r="D442" s="37" t="s">
        <v>3</v>
      </c>
      <c r="E442" s="37">
        <v>615</v>
      </c>
      <c r="F442" s="37">
        <v>649</v>
      </c>
      <c r="G442" s="37">
        <v>654</v>
      </c>
      <c r="H442" s="37">
        <v>477</v>
      </c>
      <c r="I442" s="37">
        <v>640</v>
      </c>
      <c r="J442" s="37">
        <v>665</v>
      </c>
      <c r="K442" s="37">
        <v>631</v>
      </c>
      <c r="L442" s="37">
        <v>609</v>
      </c>
      <c r="M442" s="37">
        <v>554</v>
      </c>
      <c r="N442" s="37">
        <v>593</v>
      </c>
      <c r="O442" s="37">
        <v>340</v>
      </c>
      <c r="P442" s="37">
        <v>573</v>
      </c>
      <c r="Q442" s="37">
        <v>625</v>
      </c>
      <c r="R442" s="37">
        <v>612</v>
      </c>
      <c r="S442" s="37">
        <v>613</v>
      </c>
      <c r="T442" s="37">
        <v>611</v>
      </c>
      <c r="U442" s="37">
        <v>579</v>
      </c>
      <c r="V442" s="37">
        <v>368</v>
      </c>
      <c r="W442" s="37">
        <v>601</v>
      </c>
      <c r="X442" s="37">
        <v>609</v>
      </c>
      <c r="Y442" s="37">
        <v>665</v>
      </c>
      <c r="Z442" s="37">
        <v>613</v>
      </c>
      <c r="AA442" s="37">
        <v>607</v>
      </c>
      <c r="AB442" s="153">
        <v>601</v>
      </c>
      <c r="AC442" s="153">
        <v>340</v>
      </c>
      <c r="AD442" s="153">
        <v>653</v>
      </c>
      <c r="AE442" s="153">
        <v>657</v>
      </c>
      <c r="AF442" s="153">
        <v>592</v>
      </c>
      <c r="AG442" s="153">
        <v>606</v>
      </c>
      <c r="AH442" s="153">
        <v>616</v>
      </c>
      <c r="AI442" s="153">
        <v>621</v>
      </c>
      <c r="AJ442" s="153">
        <v>391</v>
      </c>
      <c r="AK442" s="153">
        <v>702</v>
      </c>
      <c r="AL442" s="153">
        <v>732</v>
      </c>
      <c r="AM442" s="153">
        <v>673</v>
      </c>
      <c r="AN442" s="153">
        <v>347</v>
      </c>
      <c r="AO442" s="153">
        <v>625</v>
      </c>
      <c r="AP442" s="153">
        <v>647</v>
      </c>
      <c r="AQ442" s="153">
        <v>450</v>
      </c>
      <c r="AR442" s="153">
        <v>654</v>
      </c>
      <c r="AS442" s="153">
        <v>797</v>
      </c>
      <c r="AT442" s="153">
        <v>709</v>
      </c>
      <c r="AU442" s="153">
        <v>593</v>
      </c>
      <c r="AV442" s="153">
        <v>602</v>
      </c>
      <c r="AW442" s="153">
        <v>582</v>
      </c>
      <c r="AX442" s="153">
        <v>395</v>
      </c>
      <c r="AY442" s="153">
        <v>680</v>
      </c>
      <c r="AZ442" s="153">
        <v>629</v>
      </c>
      <c r="BA442" s="153">
        <v>639</v>
      </c>
      <c r="BB442" s="153">
        <v>640</v>
      </c>
      <c r="BC442" s="153">
        <v>599</v>
      </c>
      <c r="BD442" s="153">
        <v>607</v>
      </c>
      <c r="BE442" s="153">
        <v>394</v>
      </c>
      <c r="BF442" s="153">
        <v>620</v>
      </c>
      <c r="BG442" s="153">
        <v>701</v>
      </c>
      <c r="BH442" s="153">
        <v>714</v>
      </c>
      <c r="BI442" s="153">
        <v>645</v>
      </c>
      <c r="BJ442" s="153">
        <v>639</v>
      </c>
      <c r="BK442" s="153">
        <v>634</v>
      </c>
      <c r="BL442" s="153">
        <v>438</v>
      </c>
      <c r="BM442" s="153">
        <v>636</v>
      </c>
      <c r="BN442" s="153">
        <v>647</v>
      </c>
      <c r="BO442" s="153">
        <v>693</v>
      </c>
      <c r="BP442" s="153">
        <v>801</v>
      </c>
      <c r="BQ442" s="153">
        <v>726</v>
      </c>
      <c r="BR442" s="153">
        <v>765</v>
      </c>
      <c r="BS442" s="153">
        <v>472</v>
      </c>
      <c r="BT442" s="153">
        <v>733</v>
      </c>
      <c r="BU442" s="153">
        <v>784</v>
      </c>
      <c r="BV442" s="153">
        <v>728</v>
      </c>
      <c r="BW442" s="153">
        <v>670</v>
      </c>
      <c r="BX442" s="153">
        <v>718</v>
      </c>
      <c r="BY442" s="153">
        <v>648</v>
      </c>
      <c r="BZ442" s="153">
        <v>483</v>
      </c>
      <c r="CA442" s="153">
        <v>674</v>
      </c>
      <c r="CB442" s="153">
        <v>690</v>
      </c>
      <c r="CC442" s="153">
        <v>687</v>
      </c>
      <c r="CD442" s="153">
        <v>762</v>
      </c>
      <c r="CE442" s="153">
        <v>717</v>
      </c>
      <c r="CF442" s="153">
        <v>724</v>
      </c>
      <c r="CG442" s="153">
        <v>508</v>
      </c>
      <c r="CH442" s="153">
        <v>674</v>
      </c>
      <c r="CI442" s="153">
        <v>731</v>
      </c>
      <c r="CJ442" s="153">
        <v>737</v>
      </c>
      <c r="CK442" s="153">
        <v>633</v>
      </c>
      <c r="CL442" s="153">
        <v>696</v>
      </c>
      <c r="CM442" s="153">
        <v>682</v>
      </c>
      <c r="CN442" s="153">
        <v>496</v>
      </c>
      <c r="CO442" s="153">
        <v>643</v>
      </c>
      <c r="CP442" s="154">
        <v>622</v>
      </c>
      <c r="CQ442" s="154"/>
    </row>
    <row r="443" spans="2:95" x14ac:dyDescent="0.2">
      <c r="B443" s="25" t="str">
        <f t="shared" si="12"/>
      </c>
      <c r="C443" s="37" t="s">
        <v>187</v>
      </c>
      <c r="D443" s="37" t="s">
        <v>3</v>
      </c>
      <c r="E443" s="37">
        <v>2392</v>
      </c>
      <c r="F443" s="37">
        <v>1144</v>
      </c>
      <c r="G443" s="37">
        <v>472</v>
      </c>
      <c r="H443" s="37">
        <v>1168</v>
      </c>
      <c r="I443" s="37">
        <v>737</v>
      </c>
      <c r="J443" s="37">
        <v>612</v>
      </c>
      <c r="K443" s="37">
        <v>616</v>
      </c>
      <c r="L443" s="37">
        <v>1034</v>
      </c>
      <c r="M443" s="37">
        <v>3235</v>
      </c>
      <c r="N443" s="37">
        <v>1028</v>
      </c>
      <c r="O443" s="37">
        <v>429</v>
      </c>
      <c r="P443" s="37">
        <v>599</v>
      </c>
      <c r="Q443" s="37">
        <v>20590</v>
      </c>
      <c r="R443" s="37">
        <v>960</v>
      </c>
      <c r="S443" s="37">
        <v>4764</v>
      </c>
      <c r="T443" s="37">
        <v>776</v>
      </c>
      <c r="U443" s="37">
        <v>356</v>
      </c>
      <c r="V443" s="37">
        <v>287</v>
      </c>
      <c r="W443" s="37">
        <v>1049</v>
      </c>
      <c r="X443" s="37">
        <v>8766</v>
      </c>
      <c r="Y443" s="37">
        <v>1967</v>
      </c>
      <c r="Z443" s="37">
        <v>550</v>
      </c>
      <c r="AA443" s="37">
        <v>4520</v>
      </c>
      <c r="AB443" s="153">
        <v>5758</v>
      </c>
      <c r="AC443" s="153">
        <v>17032</v>
      </c>
      <c r="AD443" s="153">
        <v>711</v>
      </c>
      <c r="AE443" s="153">
        <v>14966</v>
      </c>
      <c r="AF443" s="153">
        <v>1275</v>
      </c>
      <c r="AG443" s="153">
        <v>1237</v>
      </c>
      <c r="AH443" s="153">
        <v>699</v>
      </c>
      <c r="AI443" s="153">
        <v>405</v>
      </c>
      <c r="AJ443" s="153">
        <v>821</v>
      </c>
      <c r="AK443" s="153">
        <v>766</v>
      </c>
      <c r="AL443" s="153">
        <v>869</v>
      </c>
      <c r="AM443" s="153">
        <v>796</v>
      </c>
      <c r="AN443" s="153">
        <v>405</v>
      </c>
      <c r="AO443" s="153">
        <v>579</v>
      </c>
      <c r="AP443" s="153">
        <v>400</v>
      </c>
      <c r="AQ443" s="153">
        <v>380</v>
      </c>
      <c r="AR443" s="153">
        <v>25155</v>
      </c>
      <c r="AS443" s="153">
        <v>15795</v>
      </c>
      <c r="AT443" s="153">
        <v>2507</v>
      </c>
      <c r="AU443" s="153">
        <v>947</v>
      </c>
      <c r="AV443" s="153">
        <v>18865</v>
      </c>
      <c r="AW443" s="153">
        <v>402</v>
      </c>
      <c r="AX443" s="153">
        <v>313</v>
      </c>
      <c r="AY443" s="153">
        <v>2693</v>
      </c>
      <c r="AZ443" s="153">
        <v>1873</v>
      </c>
      <c r="BA443" s="153">
        <v>5739</v>
      </c>
      <c r="BB443" s="153">
        <v>848</v>
      </c>
      <c r="BC443" s="153">
        <v>10050</v>
      </c>
      <c r="BD443" s="153">
        <v>399</v>
      </c>
      <c r="BE443" s="153">
        <v>788</v>
      </c>
      <c r="BF443" s="153">
        <v>692</v>
      </c>
      <c r="BG443" s="153">
        <v>1603</v>
      </c>
      <c r="BH443" s="153">
        <v>1003</v>
      </c>
      <c r="BI443" s="153">
        <v>6455</v>
      </c>
      <c r="BJ443" s="153">
        <v>1965</v>
      </c>
      <c r="BK443" s="153">
        <v>725</v>
      </c>
      <c r="BL443" s="153">
        <v>1027</v>
      </c>
      <c r="BM443" s="153">
        <v>689</v>
      </c>
      <c r="BN443" s="153">
        <v>1133</v>
      </c>
      <c r="BO443" s="153">
        <v>856</v>
      </c>
      <c r="BP443" s="153">
        <v>4501</v>
      </c>
      <c r="BQ443" s="153">
        <v>595</v>
      </c>
      <c r="BR443" s="153">
        <v>486</v>
      </c>
      <c r="BS443" s="153">
        <v>531</v>
      </c>
      <c r="BT443" s="153">
        <v>670</v>
      </c>
      <c r="BU443" s="153">
        <v>2924</v>
      </c>
      <c r="BV443" s="153">
        <v>705</v>
      </c>
      <c r="BW443" s="153">
        <v>8467</v>
      </c>
      <c r="BX443" s="153">
        <v>672</v>
      </c>
      <c r="BY443" s="153">
        <v>455</v>
      </c>
      <c r="BZ443" s="153">
        <v>766</v>
      </c>
      <c r="CA443" s="153">
        <v>598</v>
      </c>
      <c r="CB443" s="153">
        <v>9698</v>
      </c>
      <c r="CC443" s="153">
        <v>880</v>
      </c>
      <c r="CD443" s="153">
        <v>5552</v>
      </c>
      <c r="CE443" s="153">
        <v>1003</v>
      </c>
      <c r="CF443" s="153">
        <v>922</v>
      </c>
      <c r="CG443" s="153">
        <v>773</v>
      </c>
      <c r="CH443" s="153">
        <v>773</v>
      </c>
      <c r="CI443" s="153">
        <v>977</v>
      </c>
      <c r="CJ443" s="153">
        <v>1020</v>
      </c>
      <c r="CK443" s="153">
        <v>1586</v>
      </c>
      <c r="CL443" s="153">
        <v>4699</v>
      </c>
      <c r="CM443" s="153">
        <v>645</v>
      </c>
      <c r="CN443" s="153">
        <v>748</v>
      </c>
      <c r="CO443" s="153">
        <v>542</v>
      </c>
      <c r="CP443" s="154">
        <v>582</v>
      </c>
    </row>
    <row r="444" spans="2:95" x14ac:dyDescent="0.2">
      <c r="B444" s="25" t="str">
        <f t="shared" si="12"/>
      </c>
      <c r="C444" s="37" t="s">
        <v>190</v>
      </c>
      <c r="D444" s="37" t="s">
        <v>3</v>
      </c>
      <c r="E444" s="37">
        <v>278</v>
      </c>
      <c r="F444" s="37">
        <v>260</v>
      </c>
      <c r="G444" s="37">
        <v>274</v>
      </c>
      <c r="H444" s="37">
        <v>213</v>
      </c>
      <c r="I444" s="37">
        <v>264</v>
      </c>
      <c r="J444" s="37">
        <v>280</v>
      </c>
      <c r="K444" s="37">
        <v>248</v>
      </c>
      <c r="L444" s="37">
        <v>245</v>
      </c>
      <c r="M444" s="37">
        <v>248</v>
      </c>
      <c r="N444" s="37">
        <v>216</v>
      </c>
      <c r="O444" s="37">
        <v>149</v>
      </c>
      <c r="P444" s="37">
        <v>277</v>
      </c>
      <c r="Q444" s="37">
        <v>284</v>
      </c>
      <c r="R444" s="37">
        <v>240</v>
      </c>
      <c r="S444" s="37">
        <v>220</v>
      </c>
      <c r="T444" s="37">
        <v>258</v>
      </c>
      <c r="U444" s="37">
        <v>207</v>
      </c>
      <c r="V444" s="37">
        <v>174</v>
      </c>
      <c r="W444" s="37">
        <v>248</v>
      </c>
      <c r="X444" s="37">
        <v>218</v>
      </c>
      <c r="Y444" s="37">
        <v>239</v>
      </c>
      <c r="Z444" s="37">
        <v>226</v>
      </c>
      <c r="AA444" s="37">
        <v>257</v>
      </c>
      <c r="AB444" s="153">
        <v>226</v>
      </c>
      <c r="AC444" s="153">
        <v>303</v>
      </c>
      <c r="AD444" s="153">
        <v>255</v>
      </c>
      <c r="AE444" s="153">
        <v>237</v>
      </c>
      <c r="AF444" s="153">
        <v>283</v>
      </c>
      <c r="AG444" s="153">
        <v>290</v>
      </c>
      <c r="AH444" s="153">
        <v>311</v>
      </c>
      <c r="AI444" s="153">
        <v>243</v>
      </c>
      <c r="AJ444" s="153">
        <v>185</v>
      </c>
      <c r="AK444" s="153">
        <v>333</v>
      </c>
      <c r="AL444" s="153">
        <v>298</v>
      </c>
      <c r="AM444" s="153">
        <v>296</v>
      </c>
      <c r="AN444" s="153">
        <v>160</v>
      </c>
      <c r="AO444" s="153">
        <v>270</v>
      </c>
      <c r="AP444" s="153">
        <v>224</v>
      </c>
      <c r="AQ444" s="153">
        <v>207</v>
      </c>
      <c r="AR444" s="153">
        <v>263</v>
      </c>
      <c r="AS444" s="153">
        <v>244</v>
      </c>
      <c r="AT444" s="153">
        <v>280</v>
      </c>
      <c r="AU444" s="153">
        <v>258</v>
      </c>
      <c r="AV444" s="153">
        <v>285</v>
      </c>
      <c r="AW444" s="153">
        <v>235</v>
      </c>
      <c r="AX444" s="153">
        <v>186</v>
      </c>
      <c r="AY444" s="153">
        <v>276</v>
      </c>
      <c r="AZ444" s="153">
        <v>281</v>
      </c>
      <c r="BA444" s="153">
        <v>276</v>
      </c>
      <c r="BB444" s="153">
        <v>269</v>
      </c>
      <c r="BC444" s="153">
        <v>236</v>
      </c>
      <c r="BD444" s="153">
        <v>261</v>
      </c>
      <c r="BE444" s="153">
        <v>185</v>
      </c>
      <c r="BF444" s="153">
        <v>263</v>
      </c>
      <c r="BG444" s="153">
        <v>276</v>
      </c>
      <c r="BH444" s="153">
        <v>255</v>
      </c>
      <c r="BI444" s="153">
        <v>272</v>
      </c>
      <c r="BJ444" s="153">
        <v>264</v>
      </c>
      <c r="BK444" s="153">
        <v>265</v>
      </c>
      <c r="BL444" s="153">
        <v>193</v>
      </c>
      <c r="BM444" s="153">
        <v>274</v>
      </c>
      <c r="BN444" s="153">
        <v>261</v>
      </c>
      <c r="BO444" s="153">
        <v>285</v>
      </c>
      <c r="BP444" s="153">
        <v>320</v>
      </c>
      <c r="BQ444" s="153">
        <v>352</v>
      </c>
      <c r="BR444" s="153">
        <v>299</v>
      </c>
      <c r="BS444" s="153">
        <v>240</v>
      </c>
      <c r="BT444" s="153">
        <v>313</v>
      </c>
      <c r="BU444" s="153">
        <v>313</v>
      </c>
      <c r="BV444" s="153">
        <v>253</v>
      </c>
      <c r="BW444" s="153">
        <v>288</v>
      </c>
      <c r="BX444" s="153">
        <v>312</v>
      </c>
      <c r="BY444" s="153">
        <v>276</v>
      </c>
      <c r="BZ444" s="153">
        <v>199</v>
      </c>
      <c r="CA444" s="153">
        <v>281</v>
      </c>
      <c r="CB444" s="153">
        <v>288</v>
      </c>
      <c r="CC444" s="153">
        <v>311</v>
      </c>
      <c r="CD444" s="153">
        <v>306</v>
      </c>
      <c r="CE444" s="153">
        <v>320</v>
      </c>
      <c r="CF444" s="153">
        <v>268</v>
      </c>
      <c r="CG444" s="153">
        <v>271</v>
      </c>
      <c r="CH444" s="153">
        <v>312</v>
      </c>
      <c r="CI444" s="153">
        <v>298</v>
      </c>
      <c r="CJ444" s="153">
        <v>310</v>
      </c>
      <c r="CK444" s="153">
        <v>253</v>
      </c>
      <c r="CL444" s="153">
        <v>290</v>
      </c>
      <c r="CM444" s="153">
        <v>261</v>
      </c>
      <c r="CN444" s="153">
        <v>197</v>
      </c>
      <c r="CO444" s="153">
        <v>273</v>
      </c>
      <c r="CP444" s="154">
        <v>270</v>
      </c>
    </row>
    <row r="445" spans="2:95" x14ac:dyDescent="0.2">
      <c r="B445" s="25" t="str">
        <f t="shared" si="12"/>
      </c>
      <c r="C445" s="37" t="s">
        <v>191</v>
      </c>
      <c r="D445" s="37" t="s">
        <v>3</v>
      </c>
      <c r="E445" s="37">
        <v>198</v>
      </c>
      <c r="F445" s="37">
        <v>179</v>
      </c>
      <c r="G445" s="37">
        <v>209</v>
      </c>
      <c r="H445" s="37">
        <v>118</v>
      </c>
      <c r="I445" s="37">
        <v>212</v>
      </c>
      <c r="J445" s="37">
        <v>194</v>
      </c>
      <c r="K445" s="37">
        <v>204</v>
      </c>
      <c r="L445" s="37">
        <v>187</v>
      </c>
      <c r="M445" s="37">
        <v>203</v>
      </c>
      <c r="N445" s="37">
        <v>167</v>
      </c>
      <c r="O445" s="37">
        <v>87</v>
      </c>
      <c r="P445" s="37">
        <v>180</v>
      </c>
      <c r="Q445" s="37">
        <v>189</v>
      </c>
      <c r="R445" s="37">
        <v>167</v>
      </c>
      <c r="S445" s="37">
        <v>151</v>
      </c>
      <c r="T445" s="37">
        <v>188</v>
      </c>
      <c r="U445" s="37">
        <v>188</v>
      </c>
      <c r="V445" s="37">
        <v>109</v>
      </c>
      <c r="W445" s="37">
        <v>199</v>
      </c>
      <c r="X445" s="37">
        <v>199</v>
      </c>
      <c r="Y445" s="37">
        <v>174</v>
      </c>
      <c r="Z445" s="37">
        <v>182</v>
      </c>
      <c r="AA445" s="37">
        <v>193</v>
      </c>
      <c r="AB445" s="153">
        <v>140</v>
      </c>
      <c r="AC445" s="153">
        <v>74</v>
      </c>
      <c r="AD445" s="153">
        <v>176</v>
      </c>
      <c r="AE445" s="153">
        <v>185</v>
      </c>
      <c r="AF445" s="153">
        <v>201</v>
      </c>
      <c r="AG445" s="153">
        <v>213</v>
      </c>
      <c r="AH445" s="153">
        <v>253</v>
      </c>
      <c r="AI445" s="153">
        <v>198</v>
      </c>
      <c r="AJ445" s="153">
        <v>132</v>
      </c>
      <c r="AK445" s="153">
        <v>284</v>
      </c>
      <c r="AL445" s="153">
        <v>238</v>
      </c>
      <c r="AM445" s="153">
        <v>243</v>
      </c>
      <c r="AN445" s="153">
        <v>90</v>
      </c>
      <c r="AO445" s="153">
        <v>211</v>
      </c>
      <c r="AP445" s="153">
        <v>190</v>
      </c>
      <c r="AQ445" s="153">
        <v>110</v>
      </c>
      <c r="AR445" s="153">
        <v>194</v>
      </c>
      <c r="AS445" s="153">
        <v>216</v>
      </c>
      <c r="AT445" s="153">
        <v>179</v>
      </c>
      <c r="AU445" s="153">
        <v>206</v>
      </c>
      <c r="AV445" s="153">
        <v>214</v>
      </c>
      <c r="AW445" s="153">
        <v>196</v>
      </c>
      <c r="AX445" s="153">
        <v>91</v>
      </c>
      <c r="AY445" s="153">
        <v>221</v>
      </c>
      <c r="AZ445" s="153">
        <v>216</v>
      </c>
      <c r="BA445" s="153">
        <v>203</v>
      </c>
      <c r="BB445" s="153">
        <v>182</v>
      </c>
      <c r="BC445" s="153">
        <v>212</v>
      </c>
      <c r="BD445" s="153">
        <v>209</v>
      </c>
      <c r="BE445" s="153">
        <v>119</v>
      </c>
      <c r="BF445" s="153">
        <v>232</v>
      </c>
      <c r="BG445" s="153">
        <v>193</v>
      </c>
      <c r="BH445" s="153">
        <v>208</v>
      </c>
      <c r="BI445" s="153">
        <v>243</v>
      </c>
      <c r="BJ445" s="153">
        <v>223</v>
      </c>
      <c r="BK445" s="153">
        <v>212</v>
      </c>
      <c r="BL445" s="153">
        <v>96</v>
      </c>
      <c r="BM445" s="153">
        <v>236</v>
      </c>
      <c r="BN445" s="153">
        <v>233</v>
      </c>
      <c r="BO445" s="153">
        <v>270</v>
      </c>
      <c r="BP445" s="153">
        <v>284</v>
      </c>
      <c r="BQ445" s="153">
        <v>291</v>
      </c>
      <c r="BR445" s="153">
        <v>272</v>
      </c>
      <c r="BS445" s="153">
        <v>153</v>
      </c>
      <c r="BT445" s="153">
        <v>246</v>
      </c>
      <c r="BU445" s="153">
        <v>266</v>
      </c>
      <c r="BV445" s="153">
        <v>215</v>
      </c>
      <c r="BW445" s="153">
        <v>213</v>
      </c>
      <c r="BX445" s="153">
        <v>210</v>
      </c>
      <c r="BY445" s="153">
        <v>203</v>
      </c>
      <c r="BZ445" s="153">
        <v>113</v>
      </c>
      <c r="CA445" s="153">
        <v>214</v>
      </c>
      <c r="CB445" s="153">
        <v>233</v>
      </c>
      <c r="CC445" s="153">
        <v>196</v>
      </c>
      <c r="CD445" s="153">
        <v>235</v>
      </c>
      <c r="CE445" s="153">
        <v>256</v>
      </c>
      <c r="CF445" s="153">
        <v>220</v>
      </c>
      <c r="CG445" s="153">
        <v>146</v>
      </c>
      <c r="CH445" s="153">
        <v>244</v>
      </c>
      <c r="CI445" s="153">
        <v>225</v>
      </c>
      <c r="CJ445" s="153">
        <v>238</v>
      </c>
      <c r="CK445" s="153">
        <v>199</v>
      </c>
      <c r="CL445" s="153">
        <v>222</v>
      </c>
      <c r="CM445" s="153">
        <v>234</v>
      </c>
      <c r="CN445" s="153">
        <v>100</v>
      </c>
      <c r="CO445" s="153">
        <v>219</v>
      </c>
      <c r="CP445" s="154">
        <v>215</v>
      </c>
    </row>
    <row r="446" spans="2:95" x14ac:dyDescent="0.2">
      <c r="B446" s="25" t="str">
        <f t="shared" si="12"/>
      </c>
      <c r="C446" s="37" t="s">
        <v>192</v>
      </c>
      <c r="D446" s="37" t="s">
        <v>3</v>
      </c>
      <c r="E446" s="37">
        <v>82</v>
      </c>
      <c r="F446" s="37">
        <v>76</v>
      </c>
      <c r="G446" s="37">
        <v>77</v>
      </c>
      <c r="H446" s="37">
        <v>46</v>
      </c>
      <c r="I446" s="37">
        <v>96</v>
      </c>
      <c r="J446" s="37">
        <v>72</v>
      </c>
      <c r="K446" s="37">
        <v>72</v>
      </c>
      <c r="L446" s="37">
        <v>71</v>
      </c>
      <c r="M446" s="37">
        <v>81</v>
      </c>
      <c r="N446" s="37">
        <v>69</v>
      </c>
      <c r="O446" s="37">
        <v>39</v>
      </c>
      <c r="P446" s="37">
        <v>64</v>
      </c>
      <c r="Q446" s="37">
        <v>54</v>
      </c>
      <c r="R446" s="37">
        <v>63</v>
      </c>
      <c r="S446" s="37">
        <v>65</v>
      </c>
      <c r="T446" s="37">
        <v>72</v>
      </c>
      <c r="U446" s="37">
        <v>80</v>
      </c>
      <c r="V446" s="37">
        <v>33</v>
      </c>
      <c r="W446" s="37">
        <v>72</v>
      </c>
      <c r="X446" s="37">
        <v>71</v>
      </c>
      <c r="Y446" s="37">
        <v>74</v>
      </c>
      <c r="Z446" s="37">
        <v>56</v>
      </c>
      <c r="AA446" s="37">
        <v>65</v>
      </c>
      <c r="AB446" s="153">
        <v>76</v>
      </c>
      <c r="AC446" s="153">
        <v>45</v>
      </c>
      <c r="AD446" s="153">
        <v>79</v>
      </c>
      <c r="AE446" s="153">
        <v>72</v>
      </c>
      <c r="AF446" s="153">
        <v>68</v>
      </c>
      <c r="AG446" s="153">
        <v>80</v>
      </c>
      <c r="AH446" s="153">
        <v>91</v>
      </c>
      <c r="AI446" s="153">
        <v>62</v>
      </c>
      <c r="AJ446" s="153">
        <v>36</v>
      </c>
      <c r="AK446" s="153">
        <v>95</v>
      </c>
      <c r="AL446" s="153">
        <v>86</v>
      </c>
      <c r="AM446" s="153">
        <v>77</v>
      </c>
      <c r="AN446" s="153">
        <v>32</v>
      </c>
      <c r="AO446" s="153">
        <v>71</v>
      </c>
      <c r="AP446" s="153">
        <v>65</v>
      </c>
      <c r="AQ446" s="153">
        <v>41</v>
      </c>
      <c r="AR446" s="153">
        <v>72</v>
      </c>
      <c r="AS446" s="153">
        <v>68</v>
      </c>
      <c r="AT446" s="153">
        <v>78</v>
      </c>
      <c r="AU446" s="153">
        <v>70</v>
      </c>
      <c r="AV446" s="153">
        <v>75</v>
      </c>
      <c r="AW446" s="153">
        <v>73</v>
      </c>
      <c r="AX446" s="153">
        <v>28</v>
      </c>
      <c r="AY446" s="153">
        <v>84</v>
      </c>
      <c r="AZ446" s="153">
        <v>84</v>
      </c>
      <c r="BA446" s="153">
        <v>57</v>
      </c>
      <c r="BB446" s="153">
        <v>68</v>
      </c>
      <c r="BC446" s="153">
        <v>83</v>
      </c>
      <c r="BD446" s="153">
        <v>82</v>
      </c>
      <c r="BE446" s="153">
        <v>43</v>
      </c>
      <c r="BF446" s="153">
        <v>93</v>
      </c>
      <c r="BG446" s="153">
        <v>72</v>
      </c>
      <c r="BH446" s="153">
        <v>46</v>
      </c>
      <c r="BI446" s="153">
        <v>57</v>
      </c>
      <c r="BJ446" s="153">
        <v>73</v>
      </c>
      <c r="BK446" s="153">
        <v>84</v>
      </c>
      <c r="BL446" s="153">
        <v>41</v>
      </c>
      <c r="BM446" s="153">
        <v>78</v>
      </c>
      <c r="BN446" s="153">
        <v>79</v>
      </c>
      <c r="BO446" s="153">
        <v>105</v>
      </c>
      <c r="BP446" s="153">
        <v>110</v>
      </c>
      <c r="BQ446" s="153">
        <v>111</v>
      </c>
      <c r="BR446" s="153">
        <v>92</v>
      </c>
      <c r="BS446" s="153">
        <v>55</v>
      </c>
      <c r="BT446" s="153">
        <v>108</v>
      </c>
      <c r="BU446" s="153">
        <v>91</v>
      </c>
      <c r="BV446" s="153">
        <v>97</v>
      </c>
      <c r="BW446" s="153">
        <v>70</v>
      </c>
      <c r="BX446" s="153">
        <v>73</v>
      </c>
      <c r="BY446" s="153">
        <v>75</v>
      </c>
      <c r="BZ446" s="153">
        <v>37</v>
      </c>
      <c r="CA446" s="153">
        <v>94</v>
      </c>
      <c r="CB446" s="153">
        <v>72</v>
      </c>
      <c r="CC446" s="153">
        <v>81</v>
      </c>
      <c r="CD446" s="153">
        <v>93</v>
      </c>
      <c r="CE446" s="153">
        <v>92</v>
      </c>
      <c r="CF446" s="153">
        <v>80</v>
      </c>
      <c r="CG446" s="153">
        <v>64</v>
      </c>
      <c r="CH446" s="153">
        <v>95</v>
      </c>
      <c r="CI446" s="153">
        <v>95</v>
      </c>
      <c r="CJ446" s="153">
        <v>84</v>
      </c>
      <c r="CK446" s="153">
        <v>68</v>
      </c>
      <c r="CL446" s="153">
        <v>85</v>
      </c>
      <c r="CM446" s="153">
        <v>97</v>
      </c>
      <c r="CN446" s="153">
        <v>46</v>
      </c>
      <c r="CO446" s="153">
        <v>81</v>
      </c>
      <c r="CP446" s="154">
        <v>77</v>
      </c>
    </row>
    <row r="447" spans="2:95" x14ac:dyDescent="0.2">
      <c r="B447" s="25" t="str">
        <f t="shared" si="12"/>
      </c>
      <c r="C447" s="37" t="s">
        <v>193</v>
      </c>
      <c r="D447" s="37" t="s">
        <v>3</v>
      </c>
      <c r="E447" s="37">
        <v>70</v>
      </c>
      <c r="F447" s="37">
        <v>61</v>
      </c>
      <c r="G447" s="37">
        <v>52</v>
      </c>
      <c r="H447" s="37">
        <v>35</v>
      </c>
      <c r="I447" s="37">
        <v>67</v>
      </c>
      <c r="J447" s="37">
        <v>44</v>
      </c>
      <c r="K447" s="37">
        <v>72</v>
      </c>
      <c r="L447" s="37">
        <v>52</v>
      </c>
      <c r="M447" s="37">
        <v>62</v>
      </c>
      <c r="N447" s="37">
        <v>56</v>
      </c>
      <c r="O447" s="37">
        <v>39</v>
      </c>
      <c r="P447" s="37">
        <v>57</v>
      </c>
      <c r="Q447" s="37">
        <v>48</v>
      </c>
      <c r="R447" s="37">
        <v>59</v>
      </c>
      <c r="S447" s="37">
        <v>47</v>
      </c>
      <c r="T447" s="37">
        <v>49</v>
      </c>
      <c r="U447" s="37">
        <v>44</v>
      </c>
      <c r="V447" s="37">
        <v>37</v>
      </c>
      <c r="W447" s="37">
        <v>42</v>
      </c>
      <c r="X447" s="37">
        <v>73</v>
      </c>
      <c r="Y447" s="37">
        <v>50</v>
      </c>
      <c r="Z447" s="37">
        <v>72</v>
      </c>
      <c r="AA447" s="37">
        <v>60</v>
      </c>
      <c r="AB447" s="155">
        <v>54</v>
      </c>
      <c r="AC447" s="155">
        <v>47</v>
      </c>
      <c r="AD447" s="155">
        <v>50</v>
      </c>
      <c r="AE447" s="155">
        <v>47</v>
      </c>
      <c r="AF447" s="155">
        <v>62</v>
      </c>
      <c r="AG447" s="155">
        <v>62</v>
      </c>
      <c r="AH447" s="155">
        <v>58</v>
      </c>
      <c r="AI447" s="155">
        <v>53</v>
      </c>
      <c r="AJ447" s="155">
        <v>37</v>
      </c>
      <c r="AK447" s="155">
        <v>77</v>
      </c>
      <c r="AL447" s="155">
        <v>68</v>
      </c>
      <c r="AM447" s="155">
        <v>61</v>
      </c>
      <c r="AN447" s="155">
        <v>22</v>
      </c>
      <c r="AO447" s="155">
        <v>65</v>
      </c>
      <c r="AP447" s="155">
        <v>45</v>
      </c>
      <c r="AQ447" s="155">
        <v>39</v>
      </c>
      <c r="AR447" s="155">
        <v>72</v>
      </c>
      <c r="AS447" s="155">
        <v>50</v>
      </c>
      <c r="AT447" s="155">
        <v>55</v>
      </c>
      <c r="AU447" s="155">
        <v>62</v>
      </c>
      <c r="AV447" s="155">
        <v>61</v>
      </c>
      <c r="AW447" s="155">
        <v>43</v>
      </c>
      <c r="AX447" s="155">
        <v>30</v>
      </c>
      <c r="AY447" s="155">
        <v>69</v>
      </c>
      <c r="AZ447" s="155">
        <v>53</v>
      </c>
      <c r="BA447" s="155">
        <v>72</v>
      </c>
      <c r="BB447" s="155">
        <v>67</v>
      </c>
      <c r="BC447" s="155">
        <v>52</v>
      </c>
      <c r="BD447" s="155">
        <v>48</v>
      </c>
      <c r="BE447" s="155">
        <v>34</v>
      </c>
      <c r="BF447" s="155">
        <v>55</v>
      </c>
      <c r="BG447" s="155">
        <v>51</v>
      </c>
      <c r="BH447" s="155">
        <v>59</v>
      </c>
      <c r="BI447" s="155">
        <v>64</v>
      </c>
      <c r="BJ447" s="155">
        <v>58</v>
      </c>
      <c r="BK447" s="155">
        <v>51</v>
      </c>
      <c r="BL447" s="155">
        <v>39</v>
      </c>
      <c r="BM447" s="155">
        <v>56</v>
      </c>
      <c r="BN447" s="155">
        <v>48</v>
      </c>
      <c r="BO447" s="155">
        <v>86</v>
      </c>
      <c r="BP447" s="155">
        <v>69</v>
      </c>
      <c r="BQ447" s="155">
        <v>67</v>
      </c>
      <c r="BR447" s="155">
        <v>63</v>
      </c>
      <c r="BS447" s="155">
        <v>31</v>
      </c>
      <c r="BT447" s="155">
        <v>50</v>
      </c>
      <c r="BU447" s="155">
        <v>54</v>
      </c>
      <c r="BV447" s="155">
        <v>63</v>
      </c>
      <c r="BW447" s="155">
        <v>48</v>
      </c>
      <c r="BX447" s="155">
        <v>67</v>
      </c>
      <c r="BY447" s="155">
        <v>53</v>
      </c>
      <c r="BZ447" s="155">
        <v>31</v>
      </c>
      <c r="CA447" s="155">
        <v>43</v>
      </c>
      <c r="CB447" s="155">
        <v>73</v>
      </c>
      <c r="CC447" s="155">
        <v>70</v>
      </c>
      <c r="CD447" s="155">
        <v>71</v>
      </c>
      <c r="CE447" s="155">
        <v>70</v>
      </c>
      <c r="CF447" s="155">
        <v>54</v>
      </c>
      <c r="CG447" s="155">
        <v>42</v>
      </c>
      <c r="CH447" s="155">
        <v>58</v>
      </c>
      <c r="CI447" s="155">
        <v>41</v>
      </c>
      <c r="CJ447" s="155">
        <v>65</v>
      </c>
      <c r="CK447" s="155">
        <v>52</v>
      </c>
      <c r="CL447" s="155">
        <v>51</v>
      </c>
      <c r="CM447" s="155">
        <v>47</v>
      </c>
      <c r="CN447" s="155">
        <v>38</v>
      </c>
      <c r="CO447" s="155">
        <v>49</v>
      </c>
      <c r="CP447" s="156">
        <v>60</v>
      </c>
    </row>
    <row r="448" spans="2:95" x14ac:dyDescent="0.2">
      <c r="B448" s="25" t="str">
        <f t="shared" si="12"/>
      </c>
      <c r="C448" s="37" t="s">
        <v>195</v>
      </c>
      <c r="D448" s="37" t="s">
        <v>3</v>
      </c>
      <c r="E448" s="37">
        <v>41</v>
      </c>
      <c r="F448" s="37">
        <v>50</v>
      </c>
      <c r="G448" s="37">
        <v>46</v>
      </c>
      <c r="H448" s="37">
        <v>34</v>
      </c>
      <c r="I448" s="37">
        <v>58</v>
      </c>
      <c r="J448" s="37">
        <v>43</v>
      </c>
      <c r="K448" s="37">
        <v>38</v>
      </c>
      <c r="L448" s="37">
        <v>52</v>
      </c>
      <c r="M448" s="37">
        <v>44</v>
      </c>
      <c r="N448" s="37">
        <v>45</v>
      </c>
      <c r="O448" s="37">
        <v>31</v>
      </c>
      <c r="P448" s="37">
        <v>32</v>
      </c>
      <c r="Q448" s="37">
        <v>33</v>
      </c>
      <c r="R448" s="37">
        <v>41</v>
      </c>
      <c r="S448" s="37">
        <v>39</v>
      </c>
      <c r="T448" s="37">
        <v>42</v>
      </c>
      <c r="U448" s="37">
        <v>41</v>
      </c>
      <c r="V448" s="37">
        <v>33</v>
      </c>
      <c r="W448" s="37">
        <v>27</v>
      </c>
      <c r="X448" s="37">
        <v>32</v>
      </c>
      <c r="Y448" s="37">
        <v>39</v>
      </c>
      <c r="Z448" s="37">
        <v>41</v>
      </c>
      <c r="AA448" s="37">
        <v>51</v>
      </c>
      <c r="AB448" s="155">
        <v>50</v>
      </c>
      <c r="AC448" s="155">
        <v>38</v>
      </c>
      <c r="AD448" s="155">
        <v>46</v>
      </c>
      <c r="AE448" s="155">
        <v>47</v>
      </c>
      <c r="AF448" s="155">
        <v>39</v>
      </c>
      <c r="AG448" s="155">
        <v>36</v>
      </c>
      <c r="AH448" s="155">
        <v>55</v>
      </c>
      <c r="AI448" s="155">
        <v>38</v>
      </c>
      <c r="AJ448" s="155">
        <v>41</v>
      </c>
      <c r="AK448" s="155">
        <v>58</v>
      </c>
      <c r="AL448" s="155">
        <v>43</v>
      </c>
      <c r="AM448" s="155">
        <v>60</v>
      </c>
      <c r="AN448" s="155">
        <v>30</v>
      </c>
      <c r="AO448" s="155">
        <v>37</v>
      </c>
      <c r="AP448" s="155">
        <v>38</v>
      </c>
      <c r="AQ448" s="155">
        <v>40</v>
      </c>
      <c r="AR448" s="155">
        <v>38</v>
      </c>
      <c r="AS448" s="155">
        <v>47</v>
      </c>
      <c r="AT448" s="155">
        <v>47</v>
      </c>
      <c r="AU448" s="155">
        <v>55</v>
      </c>
      <c r="AV448" s="155">
        <v>63</v>
      </c>
      <c r="AW448" s="155">
        <v>29</v>
      </c>
      <c r="AX448" s="155">
        <v>28</v>
      </c>
      <c r="AY448" s="155">
        <v>34</v>
      </c>
      <c r="AZ448" s="155">
        <v>35</v>
      </c>
      <c r="BA448" s="155">
        <v>47</v>
      </c>
      <c r="BB448" s="155">
        <v>46</v>
      </c>
      <c r="BC448" s="155">
        <v>52</v>
      </c>
      <c r="BD448" s="155">
        <v>35</v>
      </c>
      <c r="BE448" s="155">
        <v>40</v>
      </c>
      <c r="BF448" s="155">
        <v>26</v>
      </c>
      <c r="BG448" s="155">
        <v>37</v>
      </c>
      <c r="BH448" s="155">
        <v>31</v>
      </c>
      <c r="BI448" s="155">
        <v>44</v>
      </c>
      <c r="BJ448" s="155">
        <v>53</v>
      </c>
      <c r="BK448" s="155">
        <v>28</v>
      </c>
      <c r="BL448" s="155">
        <v>34</v>
      </c>
      <c r="BM448" s="155">
        <v>44</v>
      </c>
      <c r="BN448" s="155">
        <v>32</v>
      </c>
      <c r="BO448" s="155">
        <v>33</v>
      </c>
      <c r="BP448" s="155">
        <v>39</v>
      </c>
      <c r="BQ448" s="155">
        <v>49</v>
      </c>
      <c r="BR448" s="155">
        <v>42</v>
      </c>
      <c r="BS448" s="155">
        <v>31</v>
      </c>
      <c r="BT448" s="155">
        <v>46</v>
      </c>
      <c r="BU448" s="155">
        <v>35</v>
      </c>
      <c r="BV448" s="155">
        <v>32</v>
      </c>
      <c r="BW448" s="155">
        <v>45</v>
      </c>
      <c r="BX448" s="155">
        <v>50</v>
      </c>
      <c r="BY448" s="155">
        <v>42</v>
      </c>
      <c r="BZ448" s="155">
        <v>40</v>
      </c>
      <c r="CA448" s="155">
        <v>43</v>
      </c>
      <c r="CB448" s="155">
        <v>37</v>
      </c>
      <c r="CC448" s="155">
        <v>39</v>
      </c>
      <c r="CD448" s="155">
        <v>54</v>
      </c>
      <c r="CE448" s="155">
        <v>52</v>
      </c>
      <c r="CF448" s="155">
        <v>41</v>
      </c>
      <c r="CG448" s="155">
        <v>27</v>
      </c>
      <c r="CH448" s="155">
        <v>46</v>
      </c>
      <c r="CI448" s="155">
        <v>34</v>
      </c>
      <c r="CJ448" s="155">
        <v>36</v>
      </c>
      <c r="CK448" s="155">
        <v>47</v>
      </c>
      <c r="CL448" s="155">
        <v>50</v>
      </c>
      <c r="CM448" s="155">
        <v>22</v>
      </c>
      <c r="CN448" s="155">
        <v>32</v>
      </c>
      <c r="CO448" s="155">
        <v>39</v>
      </c>
      <c r="CP448" s="156">
        <v>39</v>
      </c>
    </row>
    <row r="449" spans="2:94" x14ac:dyDescent="0.2">
      <c r="B449" s="25" t="str">
        <f t="shared" si="12"/>
      </c>
      <c r="C449" s="37" t="s">
        <v>194</v>
      </c>
      <c r="D449" s="37" t="s">
        <v>3</v>
      </c>
      <c r="E449" s="37">
        <v>45</v>
      </c>
      <c r="F449" s="37">
        <v>49</v>
      </c>
      <c r="G449" s="37">
        <v>42</v>
      </c>
      <c r="H449" s="37">
        <v>30</v>
      </c>
      <c r="I449" s="37">
        <v>52</v>
      </c>
      <c r="J449" s="37">
        <v>48</v>
      </c>
      <c r="K449" s="37">
        <v>45</v>
      </c>
      <c r="L449" s="37">
        <v>51</v>
      </c>
      <c r="M449" s="37">
        <v>48</v>
      </c>
      <c r="N449" s="37">
        <v>41</v>
      </c>
      <c r="O449" s="37">
        <v>36</v>
      </c>
      <c r="P449" s="37">
        <v>33</v>
      </c>
      <c r="Q449" s="37">
        <v>52</v>
      </c>
      <c r="R449" s="37">
        <v>24</v>
      </c>
      <c r="S449" s="37">
        <v>50</v>
      </c>
      <c r="T449" s="37">
        <v>68</v>
      </c>
      <c r="U449" s="37">
        <v>45</v>
      </c>
      <c r="V449" s="37">
        <v>29</v>
      </c>
      <c r="W449" s="37">
        <v>43</v>
      </c>
      <c r="X449" s="37">
        <v>49</v>
      </c>
      <c r="Y449" s="37">
        <v>33</v>
      </c>
      <c r="Z449" s="37">
        <v>42</v>
      </c>
      <c r="AA449" s="37">
        <v>49</v>
      </c>
      <c r="AB449" s="155">
        <v>37</v>
      </c>
      <c r="AC449" s="155">
        <v>24</v>
      </c>
      <c r="AD449" s="155">
        <v>24</v>
      </c>
      <c r="AE449" s="155">
        <v>45</v>
      </c>
      <c r="AF449" s="155">
        <v>37</v>
      </c>
      <c r="AG449" s="155">
        <v>59</v>
      </c>
      <c r="AH449" s="155">
        <v>53</v>
      </c>
      <c r="AI449" s="155">
        <v>36</v>
      </c>
      <c r="AJ449" s="155">
        <v>25</v>
      </c>
      <c r="AK449" s="155">
        <v>43</v>
      </c>
      <c r="AL449" s="155">
        <v>55</v>
      </c>
      <c r="AM449" s="155">
        <v>51</v>
      </c>
      <c r="AN449" s="155">
        <v>30</v>
      </c>
      <c r="AO449" s="155">
        <v>39</v>
      </c>
      <c r="AP449" s="155">
        <v>49</v>
      </c>
      <c r="AQ449" s="155">
        <v>39</v>
      </c>
      <c r="AR449" s="155">
        <v>53</v>
      </c>
      <c r="AS449" s="155">
        <v>44</v>
      </c>
      <c r="AT449" s="155">
        <v>47</v>
      </c>
      <c r="AU449" s="155">
        <v>44</v>
      </c>
      <c r="AV449" s="155">
        <v>62</v>
      </c>
      <c r="AW449" s="155">
        <v>44</v>
      </c>
      <c r="AX449" s="155">
        <v>33</v>
      </c>
      <c r="AY449" s="155">
        <v>40</v>
      </c>
      <c r="AZ449" s="155">
        <v>37</v>
      </c>
      <c r="BA449" s="155">
        <v>49</v>
      </c>
      <c r="BB449" s="155">
        <v>54</v>
      </c>
      <c r="BC449" s="155">
        <v>39</v>
      </c>
      <c r="BD449" s="155">
        <v>36</v>
      </c>
      <c r="BE449" s="155">
        <v>26</v>
      </c>
      <c r="BF449" s="155">
        <v>47</v>
      </c>
      <c r="BG449" s="155">
        <v>47</v>
      </c>
      <c r="BH449" s="155">
        <v>39</v>
      </c>
      <c r="BI449" s="155">
        <v>49</v>
      </c>
      <c r="BJ449" s="155">
        <v>58</v>
      </c>
      <c r="BK449" s="155">
        <v>28</v>
      </c>
      <c r="BL449" s="155">
        <v>47</v>
      </c>
      <c r="BM449" s="155">
        <v>38</v>
      </c>
      <c r="BN449" s="155">
        <v>46</v>
      </c>
      <c r="BO449" s="155">
        <v>63</v>
      </c>
      <c r="BP449" s="155">
        <v>49</v>
      </c>
      <c r="BQ449" s="155">
        <v>69</v>
      </c>
      <c r="BR449" s="155">
        <v>61</v>
      </c>
      <c r="BS449" s="155">
        <v>37</v>
      </c>
      <c r="BT449" s="155">
        <v>41</v>
      </c>
      <c r="BU449" s="155">
        <v>43</v>
      </c>
      <c r="BV449" s="155">
        <v>55</v>
      </c>
      <c r="BW449" s="155">
        <v>45</v>
      </c>
      <c r="BX449" s="155">
        <v>61</v>
      </c>
      <c r="BY449" s="155">
        <v>53</v>
      </c>
      <c r="BZ449" s="155">
        <v>31</v>
      </c>
      <c r="CA449" s="155">
        <v>46</v>
      </c>
      <c r="CB449" s="155">
        <v>51</v>
      </c>
      <c r="CC449" s="155">
        <v>49</v>
      </c>
      <c r="CD449" s="155">
        <v>55</v>
      </c>
      <c r="CE449" s="155">
        <v>60</v>
      </c>
      <c r="CF449" s="155">
        <v>32</v>
      </c>
      <c r="CG449" s="155">
        <v>39</v>
      </c>
      <c r="CH449" s="155">
        <v>56</v>
      </c>
      <c r="CI449" s="155">
        <v>34</v>
      </c>
      <c r="CJ449" s="155">
        <v>57</v>
      </c>
      <c r="CK449" s="155">
        <v>43</v>
      </c>
      <c r="CL449" s="155">
        <v>48</v>
      </c>
      <c r="CM449" s="155">
        <v>34</v>
      </c>
      <c r="CN449" s="155">
        <v>40</v>
      </c>
      <c r="CO449" s="155">
        <v>36</v>
      </c>
      <c r="CP449" s="156">
        <v>39</v>
      </c>
    </row>
    <row r="450" spans="2:94" x14ac:dyDescent="0.2">
      <c r="B450" s="25" t="str">
        <f t="shared" si="12"/>
      </c>
      <c r="C450" s="37" t="s">
        <v>197</v>
      </c>
      <c r="D450" s="37" t="s">
        <v>3</v>
      </c>
      <c r="E450" s="37">
        <v>20</v>
      </c>
      <c r="F450" s="37">
        <v>31</v>
      </c>
      <c r="G450" s="37">
        <v>30</v>
      </c>
      <c r="H450" s="37">
        <v>25</v>
      </c>
      <c r="I450" s="37">
        <v>38</v>
      </c>
      <c r="J450" s="37">
        <v>30</v>
      </c>
      <c r="K450" s="37">
        <v>29</v>
      </c>
      <c r="L450" s="37">
        <v>50</v>
      </c>
      <c r="M450" s="37">
        <v>41</v>
      </c>
      <c r="N450" s="37">
        <v>31</v>
      </c>
      <c r="O450" s="37">
        <v>23</v>
      </c>
      <c r="P450" s="37">
        <v>30</v>
      </c>
      <c r="Q450" s="37">
        <v>163</v>
      </c>
      <c r="R450" s="37">
        <v>29</v>
      </c>
      <c r="S450" s="37">
        <v>30</v>
      </c>
      <c r="T450" s="37">
        <v>52</v>
      </c>
      <c r="U450" s="37">
        <v>31</v>
      </c>
      <c r="V450" s="37">
        <v>25</v>
      </c>
      <c r="W450" s="37">
        <v>19</v>
      </c>
      <c r="X450" s="37">
        <v>43</v>
      </c>
      <c r="Y450" s="37">
        <v>28</v>
      </c>
      <c r="Z450" s="37">
        <v>31</v>
      </c>
      <c r="AA450" s="37">
        <v>45</v>
      </c>
      <c r="AB450" s="155">
        <v>22</v>
      </c>
      <c r="AC450" s="155">
        <v>547</v>
      </c>
      <c r="AD450" s="155">
        <v>32</v>
      </c>
      <c r="AE450" s="155">
        <v>26</v>
      </c>
      <c r="AF450" s="155">
        <v>33</v>
      </c>
      <c r="AG450" s="155">
        <v>28</v>
      </c>
      <c r="AH450" s="155">
        <v>45</v>
      </c>
      <c r="AI450" s="155">
        <v>27</v>
      </c>
      <c r="AJ450" s="155">
        <v>31</v>
      </c>
      <c r="AK450" s="155">
        <v>46</v>
      </c>
      <c r="AL450" s="155">
        <v>47</v>
      </c>
      <c r="AM450" s="155">
        <v>44</v>
      </c>
      <c r="AN450" s="155">
        <v>32</v>
      </c>
      <c r="AO450" s="155">
        <v>44</v>
      </c>
      <c r="AP450" s="155">
        <v>35</v>
      </c>
      <c r="AQ450" s="155">
        <v>33</v>
      </c>
      <c r="AR450" s="155">
        <v>46</v>
      </c>
      <c r="AS450" s="155">
        <v>42</v>
      </c>
      <c r="AT450" s="155">
        <v>29</v>
      </c>
      <c r="AU450" s="155">
        <v>59</v>
      </c>
      <c r="AV450" s="155">
        <v>281</v>
      </c>
      <c r="AW450" s="155">
        <v>46</v>
      </c>
      <c r="AX450" s="155">
        <v>26</v>
      </c>
      <c r="AY450" s="155">
        <v>42</v>
      </c>
      <c r="AZ450" s="155">
        <v>33</v>
      </c>
      <c r="BA450" s="155">
        <v>38</v>
      </c>
      <c r="BB450" s="155">
        <v>51</v>
      </c>
      <c r="BC450" s="155">
        <v>49</v>
      </c>
      <c r="BD450" s="155">
        <v>43</v>
      </c>
      <c r="BE450" s="155">
        <v>24</v>
      </c>
      <c r="BF450" s="155">
        <v>48</v>
      </c>
      <c r="BG450" s="155">
        <v>25</v>
      </c>
      <c r="BH450" s="155">
        <v>39</v>
      </c>
      <c r="BI450" s="155">
        <v>32</v>
      </c>
      <c r="BJ450" s="155">
        <v>43</v>
      </c>
      <c r="BK450" s="155">
        <v>24</v>
      </c>
      <c r="BL450" s="155">
        <v>22</v>
      </c>
      <c r="BM450" s="155">
        <v>32</v>
      </c>
      <c r="BN450" s="155">
        <v>34</v>
      </c>
      <c r="BO450" s="155">
        <v>53</v>
      </c>
      <c r="BP450" s="155">
        <v>79</v>
      </c>
      <c r="BQ450" s="155">
        <v>75</v>
      </c>
      <c r="BR450" s="155">
        <v>52</v>
      </c>
      <c r="BS450" s="155">
        <v>20</v>
      </c>
      <c r="BT450" s="155">
        <v>44</v>
      </c>
      <c r="BU450" s="155">
        <v>33</v>
      </c>
      <c r="BV450" s="155">
        <v>45</v>
      </c>
      <c r="BW450" s="155">
        <v>48</v>
      </c>
      <c r="BX450" s="155">
        <v>43</v>
      </c>
      <c r="BY450" s="155">
        <v>40</v>
      </c>
      <c r="BZ450" s="155">
        <v>26</v>
      </c>
      <c r="CA450" s="155">
        <v>45</v>
      </c>
      <c r="CB450" s="155">
        <v>195</v>
      </c>
      <c r="CC450" s="155">
        <v>43</v>
      </c>
      <c r="CD450" s="155">
        <v>42</v>
      </c>
      <c r="CE450" s="155">
        <v>51</v>
      </c>
      <c r="CF450" s="155">
        <v>36</v>
      </c>
      <c r="CG450" s="155">
        <v>29</v>
      </c>
      <c r="CH450" s="155">
        <v>36</v>
      </c>
      <c r="CI450" s="155">
        <v>43</v>
      </c>
      <c r="CJ450" s="155">
        <v>33</v>
      </c>
      <c r="CK450" s="155">
        <v>30</v>
      </c>
      <c r="CL450" s="155">
        <v>46</v>
      </c>
      <c r="CM450" s="155">
        <v>43</v>
      </c>
      <c r="CN450" s="155">
        <v>46</v>
      </c>
      <c r="CO450" s="155">
        <v>40</v>
      </c>
      <c r="CP450" s="156">
        <v>36</v>
      </c>
    </row>
    <row r="451" spans="2:94" x14ac:dyDescent="0.2">
      <c r="B451" s="25" t="str">
        <f t="shared" si="12"/>
      </c>
      <c r="C451" s="37" t="s">
        <v>196</v>
      </c>
      <c r="D451" s="37" t="s">
        <v>3</v>
      </c>
      <c r="E451" s="37">
        <v>38</v>
      </c>
      <c r="F451" s="37">
        <v>27</v>
      </c>
      <c r="G451" s="37">
        <v>34</v>
      </c>
      <c r="H451" s="37">
        <v>21</v>
      </c>
      <c r="I451" s="37">
        <v>93</v>
      </c>
      <c r="J451" s="37">
        <v>25</v>
      </c>
      <c r="K451" s="37">
        <v>39</v>
      </c>
      <c r="L451" s="37">
        <v>30</v>
      </c>
      <c r="M451" s="37">
        <v>25</v>
      </c>
      <c r="N451" s="37">
        <v>32</v>
      </c>
      <c r="O451" s="37">
        <v>9</v>
      </c>
      <c r="P451" s="37">
        <v>37</v>
      </c>
      <c r="Q451" s="37">
        <v>55</v>
      </c>
      <c r="R451" s="37">
        <v>33</v>
      </c>
      <c r="S451" s="37">
        <v>21</v>
      </c>
      <c r="T451" s="37">
        <v>29</v>
      </c>
      <c r="U451" s="37">
        <v>28</v>
      </c>
      <c r="V451" s="37">
        <v>10</v>
      </c>
      <c r="W451" s="37">
        <v>28</v>
      </c>
      <c r="X451" s="37">
        <v>25</v>
      </c>
      <c r="Y451" s="37">
        <v>35</v>
      </c>
      <c r="Z451" s="37">
        <v>36</v>
      </c>
      <c r="AA451" s="37">
        <v>29</v>
      </c>
      <c r="AB451" s="155">
        <v>35</v>
      </c>
      <c r="AC451" s="155">
        <v>36</v>
      </c>
      <c r="AD451" s="155">
        <v>41</v>
      </c>
      <c r="AE451" s="155">
        <v>38</v>
      </c>
      <c r="AF451" s="155">
        <v>33</v>
      </c>
      <c r="AG451" s="155">
        <v>64</v>
      </c>
      <c r="AH451" s="155">
        <v>27</v>
      </c>
      <c r="AI451" s="155">
        <v>30</v>
      </c>
      <c r="AJ451" s="155">
        <v>19</v>
      </c>
      <c r="AK451" s="155">
        <v>46</v>
      </c>
      <c r="AL451" s="155">
        <v>52</v>
      </c>
      <c r="AM451" s="155">
        <v>41</v>
      </c>
      <c r="AN451" s="155">
        <v>9</v>
      </c>
      <c r="AO451" s="155">
        <v>45</v>
      </c>
      <c r="AP451" s="155">
        <v>43</v>
      </c>
      <c r="AQ451" s="155">
        <v>13</v>
      </c>
      <c r="AR451" s="155">
        <v>41</v>
      </c>
      <c r="AS451" s="155">
        <v>37</v>
      </c>
      <c r="AT451" s="155">
        <v>29</v>
      </c>
      <c r="AU451" s="155">
        <v>34</v>
      </c>
      <c r="AV451" s="155">
        <v>68</v>
      </c>
      <c r="AW451" s="155">
        <v>45</v>
      </c>
      <c r="AX451" s="155">
        <v>12</v>
      </c>
      <c r="AY451" s="155">
        <v>46</v>
      </c>
      <c r="AZ451" s="155">
        <v>45</v>
      </c>
      <c r="BA451" s="155">
        <v>34</v>
      </c>
      <c r="BB451" s="155">
        <v>30</v>
      </c>
      <c r="BC451" s="155">
        <v>36</v>
      </c>
      <c r="BD451" s="155">
        <v>22</v>
      </c>
      <c r="BE451" s="155">
        <v>15</v>
      </c>
      <c r="BF451" s="155">
        <v>55</v>
      </c>
      <c r="BG451" s="155">
        <v>36</v>
      </c>
      <c r="BH451" s="155">
        <v>38</v>
      </c>
      <c r="BI451" s="155">
        <v>47</v>
      </c>
      <c r="BJ451" s="155">
        <v>30</v>
      </c>
      <c r="BK451" s="155">
        <v>41</v>
      </c>
      <c r="BL451" s="155">
        <v>20</v>
      </c>
      <c r="BM451" s="155">
        <v>34</v>
      </c>
      <c r="BN451" s="155">
        <v>37</v>
      </c>
      <c r="BO451" s="155">
        <v>46</v>
      </c>
      <c r="BP451" s="155">
        <v>81</v>
      </c>
      <c r="BQ451" s="155">
        <v>53</v>
      </c>
      <c r="BR451" s="155">
        <v>44</v>
      </c>
      <c r="BS451" s="155">
        <v>17</v>
      </c>
      <c r="BT451" s="155">
        <v>56</v>
      </c>
      <c r="BU451" s="155">
        <v>44</v>
      </c>
      <c r="BV451" s="155">
        <v>44</v>
      </c>
      <c r="BW451" s="155">
        <v>57</v>
      </c>
      <c r="BX451" s="155">
        <v>44</v>
      </c>
      <c r="BY451" s="155">
        <v>42</v>
      </c>
      <c r="BZ451" s="155">
        <v>8</v>
      </c>
      <c r="CA451" s="155">
        <v>45</v>
      </c>
      <c r="CB451" s="155">
        <v>68</v>
      </c>
      <c r="CC451" s="155">
        <v>35</v>
      </c>
      <c r="CD451" s="155">
        <v>51</v>
      </c>
      <c r="CE451" s="155">
        <v>51</v>
      </c>
      <c r="CF451" s="155">
        <v>35</v>
      </c>
      <c r="CG451" s="155">
        <v>20</v>
      </c>
      <c r="CH451" s="155">
        <v>73</v>
      </c>
      <c r="CI451" s="155">
        <v>44</v>
      </c>
      <c r="CJ451" s="155">
        <v>36</v>
      </c>
      <c r="CK451" s="155">
        <v>28</v>
      </c>
      <c r="CL451" s="155">
        <v>21</v>
      </c>
      <c r="CM451" s="155">
        <v>39</v>
      </c>
      <c r="CN451" s="155">
        <v>16</v>
      </c>
      <c r="CO451" s="155">
        <v>68</v>
      </c>
      <c r="CP451" s="156">
        <v>35</v>
      </c>
    </row>
    <row r="452" spans="2:94" x14ac:dyDescent="0.2">
      <c r="B452" s="25" t="str">
        <f t="shared" si="12"/>
      </c>
      <c r="C452" s="37" t="s">
        <v>198</v>
      </c>
      <c r="D452" s="37" t="s">
        <v>3</v>
      </c>
      <c r="E452" s="37">
        <v>25</v>
      </c>
      <c r="F452" s="37">
        <v>47</v>
      </c>
      <c r="G452" s="37">
        <v>26</v>
      </c>
      <c r="H452" s="37">
        <v>20</v>
      </c>
      <c r="I452" s="37">
        <v>28</v>
      </c>
      <c r="J452" s="37">
        <v>27</v>
      </c>
      <c r="K452" s="37">
        <v>19</v>
      </c>
      <c r="L452" s="37">
        <v>24</v>
      </c>
      <c r="M452" s="37">
        <v>32</v>
      </c>
      <c r="N452" s="37">
        <v>21</v>
      </c>
      <c r="O452" s="37">
        <v>17</v>
      </c>
      <c r="P452" s="37">
        <v>26</v>
      </c>
      <c r="Q452" s="37">
        <v>18</v>
      </c>
      <c r="R452" s="37">
        <v>15</v>
      </c>
      <c r="S452" s="37">
        <v>24</v>
      </c>
      <c r="T452" s="37">
        <v>40</v>
      </c>
      <c r="U452" s="37">
        <v>17</v>
      </c>
      <c r="V452" s="37">
        <v>17</v>
      </c>
      <c r="W452" s="37">
        <v>28</v>
      </c>
      <c r="X452" s="37">
        <v>28</v>
      </c>
      <c r="Y452" s="37">
        <v>20</v>
      </c>
      <c r="Z452" s="37">
        <v>21</v>
      </c>
      <c r="AA452" s="37">
        <v>38</v>
      </c>
      <c r="AB452" s="155">
        <v>39</v>
      </c>
      <c r="AC452" s="155">
        <v>30</v>
      </c>
      <c r="AD452" s="155">
        <v>15</v>
      </c>
      <c r="AE452" s="155">
        <v>18</v>
      </c>
      <c r="AF452" s="155">
        <v>27</v>
      </c>
      <c r="AG452" s="155">
        <v>35</v>
      </c>
      <c r="AH452" s="155">
        <v>41</v>
      </c>
      <c r="AI452" s="155">
        <v>23</v>
      </c>
      <c r="AJ452" s="155">
        <v>28</v>
      </c>
      <c r="AK452" s="155">
        <v>31</v>
      </c>
      <c r="AL452" s="155">
        <v>37</v>
      </c>
      <c r="AM452" s="155">
        <v>32</v>
      </c>
      <c r="AN452" s="155">
        <v>20</v>
      </c>
      <c r="AO452" s="155">
        <v>25</v>
      </c>
      <c r="AP452" s="155">
        <v>29</v>
      </c>
      <c r="AQ452" s="155">
        <v>19</v>
      </c>
      <c r="AR452" s="155">
        <v>19</v>
      </c>
      <c r="AS452" s="155">
        <v>23</v>
      </c>
      <c r="AT452" s="155">
        <v>27</v>
      </c>
      <c r="AU452" s="155">
        <v>31</v>
      </c>
      <c r="AV452" s="155">
        <v>30</v>
      </c>
      <c r="AW452" s="155">
        <v>19</v>
      </c>
      <c r="AX452" s="155">
        <v>22</v>
      </c>
      <c r="AY452" s="155">
        <v>34</v>
      </c>
      <c r="AZ452" s="155">
        <v>21</v>
      </c>
      <c r="BA452" s="155">
        <v>27</v>
      </c>
      <c r="BB452" s="155">
        <v>35</v>
      </c>
      <c r="BC452" s="155">
        <v>34</v>
      </c>
      <c r="BD452" s="155">
        <v>21</v>
      </c>
      <c r="BE452" s="155">
        <v>29</v>
      </c>
      <c r="BF452" s="155">
        <v>27</v>
      </c>
      <c r="BG452" s="155">
        <v>24</v>
      </c>
      <c r="BH452" s="155">
        <v>29</v>
      </c>
      <c r="BI452" s="155">
        <v>26</v>
      </c>
      <c r="BJ452" s="155">
        <v>34</v>
      </c>
      <c r="BK452" s="155">
        <v>26</v>
      </c>
      <c r="BL452" s="155">
        <v>27</v>
      </c>
      <c r="BM452" s="155">
        <v>29</v>
      </c>
      <c r="BN452" s="155">
        <v>29</v>
      </c>
      <c r="BO452" s="155">
        <v>30</v>
      </c>
      <c r="BP452" s="155">
        <v>36</v>
      </c>
      <c r="BQ452" s="155">
        <v>45</v>
      </c>
      <c r="BR452" s="155">
        <v>21</v>
      </c>
      <c r="BS452" s="155">
        <v>15</v>
      </c>
      <c r="BT452" s="155">
        <v>21</v>
      </c>
      <c r="BU452" s="155">
        <v>25</v>
      </c>
      <c r="BV452" s="155">
        <v>35</v>
      </c>
      <c r="BW452" s="155">
        <v>24</v>
      </c>
      <c r="BX452" s="155">
        <v>35</v>
      </c>
      <c r="BY452" s="155">
        <v>28</v>
      </c>
      <c r="BZ452" s="155">
        <v>20</v>
      </c>
      <c r="CA452" s="155">
        <v>19</v>
      </c>
      <c r="CB452" s="155">
        <v>23</v>
      </c>
      <c r="CC452" s="155">
        <v>27</v>
      </c>
      <c r="CD452" s="155">
        <v>33</v>
      </c>
      <c r="CE452" s="155">
        <v>21</v>
      </c>
      <c r="CF452" s="155">
        <v>23</v>
      </c>
      <c r="CG452" s="155">
        <v>30</v>
      </c>
      <c r="CH452" s="155">
        <v>31</v>
      </c>
      <c r="CI452" s="155">
        <v>37</v>
      </c>
      <c r="CJ452" s="155">
        <v>33</v>
      </c>
      <c r="CK452" s="155">
        <v>38</v>
      </c>
      <c r="CL452" s="155">
        <v>33</v>
      </c>
      <c r="CM452" s="155">
        <v>29</v>
      </c>
      <c r="CN452" s="155">
        <v>34</v>
      </c>
      <c r="CO452" s="155">
        <v>23</v>
      </c>
      <c r="CP452" s="156">
        <v>34</v>
      </c>
    </row>
    <row r="453" spans="2:94" x14ac:dyDescent="0.2">
      <c r="B453" s="25" t="str">
        <f t="shared" si="12"/>
      </c>
      <c r="C453" s="25" t="s">
        <v>199</v>
      </c>
      <c r="D453" s="25" t="s">
        <v>3</v>
      </c>
      <c r="E453" s="25">
        <v>16</v>
      </c>
      <c r="F453" s="25">
        <v>21</v>
      </c>
      <c r="G453" s="25">
        <v>25</v>
      </c>
      <c r="H453" s="25">
        <v>12</v>
      </c>
      <c r="I453" s="25">
        <v>27</v>
      </c>
      <c r="J453" s="25">
        <v>27</v>
      </c>
      <c r="K453" s="25">
        <v>23</v>
      </c>
      <c r="L453" s="25">
        <v>20</v>
      </c>
      <c r="M453" s="25">
        <v>27</v>
      </c>
      <c r="N453" s="25">
        <v>21</v>
      </c>
      <c r="O453" s="25">
        <v>19</v>
      </c>
      <c r="P453" s="25">
        <v>22</v>
      </c>
      <c r="Q453" s="25">
        <v>21</v>
      </c>
      <c r="R453" s="25">
        <v>21</v>
      </c>
      <c r="S453" s="25">
        <v>24</v>
      </c>
      <c r="T453" s="25">
        <v>28</v>
      </c>
      <c r="U453" s="25">
        <v>18</v>
      </c>
      <c r="V453" s="25">
        <v>15</v>
      </c>
      <c r="W453" s="25">
        <v>10</v>
      </c>
      <c r="X453" s="25">
        <v>24</v>
      </c>
      <c r="Y453" s="25">
        <v>19</v>
      </c>
      <c r="Z453" s="25">
        <v>23</v>
      </c>
      <c r="AA453" s="25">
        <v>24</v>
      </c>
      <c r="AB453" s="154">
        <v>41</v>
      </c>
      <c r="AC453" s="154">
        <v>30</v>
      </c>
      <c r="AD453" s="154">
        <v>27</v>
      </c>
      <c r="AE453" s="154">
        <v>19</v>
      </c>
      <c r="AF453" s="154">
        <v>38</v>
      </c>
      <c r="AG453" s="154">
        <v>26</v>
      </c>
      <c r="AH453" s="154">
        <v>28</v>
      </c>
      <c r="AI453" s="154">
        <v>29</v>
      </c>
      <c r="AJ453" s="154">
        <v>26</v>
      </c>
      <c r="AK453" s="154">
        <v>32</v>
      </c>
      <c r="AL453" s="154">
        <v>26</v>
      </c>
      <c r="AM453" s="154">
        <v>38</v>
      </c>
      <c r="AN453" s="154">
        <v>10</v>
      </c>
      <c r="AO453" s="154">
        <v>20</v>
      </c>
      <c r="AP453" s="154">
        <v>21</v>
      </c>
      <c r="AQ453" s="154">
        <v>22</v>
      </c>
      <c r="AR453" s="154">
        <v>23</v>
      </c>
      <c r="AS453" s="154">
        <v>33</v>
      </c>
      <c r="AT453" s="154">
        <v>25</v>
      </c>
      <c r="AU453" s="154">
        <v>24</v>
      </c>
      <c r="AV453" s="154">
        <v>19</v>
      </c>
      <c r="AW453" s="154">
        <v>16</v>
      </c>
      <c r="AX453" s="154">
        <v>25</v>
      </c>
      <c r="AY453" s="154">
        <v>33</v>
      </c>
      <c r="AZ453" s="154">
        <v>22</v>
      </c>
      <c r="BA453" s="154">
        <v>26</v>
      </c>
      <c r="BB453" s="154">
        <v>38</v>
      </c>
      <c r="BC453" s="154">
        <v>32</v>
      </c>
      <c r="BD453" s="154">
        <v>24</v>
      </c>
      <c r="BE453" s="154">
        <v>24</v>
      </c>
      <c r="BF453" s="154">
        <v>29</v>
      </c>
      <c r="BG453" s="154">
        <v>19</v>
      </c>
      <c r="BH453" s="154">
        <v>23</v>
      </c>
      <c r="BI453" s="154">
        <v>34</v>
      </c>
      <c r="BJ453" s="154">
        <v>36</v>
      </c>
      <c r="BK453" s="154">
        <v>22</v>
      </c>
      <c r="BL453" s="154">
        <v>18</v>
      </c>
      <c r="BM453" s="154">
        <v>23</v>
      </c>
      <c r="BN453" s="154">
        <v>29</v>
      </c>
      <c r="BO453" s="154">
        <v>38</v>
      </c>
      <c r="BP453" s="154">
        <v>33</v>
      </c>
      <c r="BQ453" s="154">
        <v>26</v>
      </c>
      <c r="BR453" s="154">
        <v>17</v>
      </c>
      <c r="BS453" s="154">
        <v>13</v>
      </c>
      <c r="BT453" s="154">
        <v>33</v>
      </c>
      <c r="BU453" s="154">
        <v>22</v>
      </c>
      <c r="BV453" s="154">
        <v>26</v>
      </c>
      <c r="BW453" s="154">
        <v>28</v>
      </c>
      <c r="BX453" s="154">
        <v>40</v>
      </c>
      <c r="BY453" s="154">
        <v>25</v>
      </c>
      <c r="BZ453" s="154">
        <v>26</v>
      </c>
      <c r="CA453" s="154">
        <v>26</v>
      </c>
      <c r="CB453" s="154">
        <v>28</v>
      </c>
      <c r="CC453" s="154">
        <v>30</v>
      </c>
      <c r="CD453" s="154">
        <v>30</v>
      </c>
      <c r="CE453" s="154">
        <v>28</v>
      </c>
      <c r="CF453" s="154">
        <v>22</v>
      </c>
      <c r="CG453" s="154">
        <v>31</v>
      </c>
      <c r="CH453" s="154">
        <v>32</v>
      </c>
      <c r="CI453" s="154">
        <v>36</v>
      </c>
      <c r="CJ453" s="154">
        <v>29</v>
      </c>
      <c r="CK453" s="154">
        <v>36</v>
      </c>
      <c r="CL453" s="154">
        <v>36</v>
      </c>
      <c r="CM453" s="154">
        <v>20</v>
      </c>
      <c r="CN453" s="154">
        <v>19</v>
      </c>
      <c r="CO453" s="154">
        <v>29</v>
      </c>
      <c r="CP453" s="154">
        <v>26</v>
      </c>
    </row>
    <row r="454" spans="2:94" x14ac:dyDescent="0.2">
      <c r="B454" s="25" t="str">
        <f t="shared" si="12"/>
      </c>
      <c r="C454" s="25" t="s">
        <v>202</v>
      </c>
      <c r="D454" s="25" t="s">
        <v>3</v>
      </c>
      <c r="E454" s="25">
        <v>3</v>
      </c>
      <c r="F454" s="25">
        <v>6</v>
      </c>
      <c r="G454" s="25">
        <v>5</v>
      </c>
      <c r="H454" s="25">
        <v>4</v>
      </c>
      <c r="I454" s="25">
        <v>5</v>
      </c>
      <c r="J454" s="25">
        <v>2</v>
      </c>
      <c r="K454" s="25">
        <v>2</v>
      </c>
      <c r="L454" s="25">
        <v>3</v>
      </c>
      <c r="M454" s="25">
        <v>7</v>
      </c>
      <c r="N454" s="25">
        <v>7</v>
      </c>
      <c r="O454" s="25">
        <v>4</v>
      </c>
      <c r="P454" s="25">
        <v>5</v>
      </c>
      <c r="Q454" s="25">
        <v>8</v>
      </c>
      <c r="R454" s="25">
        <v>6</v>
      </c>
      <c r="S454" s="25">
        <v>4</v>
      </c>
      <c r="T454" s="25">
        <v>9</v>
      </c>
      <c r="U454" s="25">
        <v>3</v>
      </c>
      <c r="V454" s="25">
        <v>3</v>
      </c>
      <c r="W454" s="25">
        <v>5</v>
      </c>
      <c r="X454" s="25">
        <v>13</v>
      </c>
      <c r="Y454" s="25">
        <v>3</v>
      </c>
      <c r="Z454" s="25">
        <v>4</v>
      </c>
      <c r="AA454" s="25">
        <v>5</v>
      </c>
      <c r="AB454" s="154">
        <v>8</v>
      </c>
      <c r="AC454" s="154">
        <v>4</v>
      </c>
      <c r="AD454" s="154">
        <v>7</v>
      </c>
      <c r="AE454" s="154">
        <v>7</v>
      </c>
      <c r="AF454" s="154">
        <v>7</v>
      </c>
      <c r="AG454" s="154">
        <v>8</v>
      </c>
      <c r="AH454" s="154">
        <v>10</v>
      </c>
      <c r="AI454" s="154">
        <v>13</v>
      </c>
      <c r="AJ454" s="154">
        <v>4</v>
      </c>
      <c r="AK454" s="154">
        <v>17</v>
      </c>
      <c r="AL454" s="154">
        <v>7</v>
      </c>
      <c r="AM454" s="154">
        <v>3</v>
      </c>
      <c r="AN454" s="154">
        <v>3</v>
      </c>
      <c r="AO454" s="154">
        <v>3</v>
      </c>
      <c r="AP454" s="154">
        <v>8</v>
      </c>
      <c r="AQ454" s="154">
        <v>5</v>
      </c>
      <c r="AR454" s="154">
        <v>9</v>
      </c>
      <c r="AS454" s="154">
        <v>14</v>
      </c>
      <c r="AT454" s="154">
        <v>7</v>
      </c>
      <c r="AU454" s="154">
        <v>6</v>
      </c>
      <c r="AV454" s="154">
        <v>7</v>
      </c>
      <c r="AW454" s="154">
        <v>6</v>
      </c>
      <c r="AX454" s="154">
        <v>3</v>
      </c>
      <c r="AY454" s="154">
        <v>9</v>
      </c>
      <c r="AZ454" s="154">
        <v>10</v>
      </c>
      <c r="BA454" s="154">
        <v>9</v>
      </c>
      <c r="BB454" s="154">
        <v>10</v>
      </c>
      <c r="BC454" s="154">
        <v>2</v>
      </c>
      <c r="BD454" s="154">
        <v>8</v>
      </c>
      <c r="BE454" s="154">
        <v>5</v>
      </c>
      <c r="BF454" s="154">
        <v>9</v>
      </c>
      <c r="BG454" s="154">
        <v>7</v>
      </c>
      <c r="BH454" s="154">
        <v>4</v>
      </c>
      <c r="BI454" s="154">
        <v>7</v>
      </c>
      <c r="BJ454" s="154">
        <v>6</v>
      </c>
      <c r="BK454" s="154">
        <v>8</v>
      </c>
      <c r="BL454" s="154">
        <v>4</v>
      </c>
      <c r="BM454" s="154">
        <v>9</v>
      </c>
      <c r="BN454" s="154">
        <v>8</v>
      </c>
      <c r="BO454" s="154">
        <v>13</v>
      </c>
      <c r="BP454" s="154">
        <v>8</v>
      </c>
      <c r="BQ454" s="154">
        <v>5</v>
      </c>
      <c r="BR454" s="154">
        <v>5</v>
      </c>
      <c r="BS454" s="154">
        <v>5</v>
      </c>
      <c r="BT454" s="154">
        <v>6</v>
      </c>
      <c r="BU454" s="154">
        <v>2</v>
      </c>
      <c r="BV454" s="154">
        <v>11</v>
      </c>
      <c r="BW454" s="154">
        <v>8</v>
      </c>
      <c r="BX454" s="154">
        <v>8</v>
      </c>
      <c r="BY454" s="154">
        <v>4</v>
      </c>
      <c r="BZ454" s="154">
        <v>4</v>
      </c>
      <c r="CA454" s="154">
        <v>9</v>
      </c>
      <c r="CB454" s="154">
        <v>3</v>
      </c>
      <c r="CC454" s="154">
        <v>4</v>
      </c>
      <c r="CD454" s="154">
        <v>6</v>
      </c>
      <c r="CE454" s="154">
        <v>6</v>
      </c>
      <c r="CF454" s="154">
        <v>10</v>
      </c>
      <c r="CG454" s="154">
        <v>2</v>
      </c>
      <c r="CH454" s="154">
        <v>3</v>
      </c>
      <c r="CI454" s="154">
        <v>11</v>
      </c>
      <c r="CJ454" s="154">
        <v>10</v>
      </c>
      <c r="CK454" s="154">
        <v>7</v>
      </c>
      <c r="CL454" s="154">
        <v>9</v>
      </c>
      <c r="CM454" s="154">
        <v>7</v>
      </c>
      <c r="CN454" s="154">
        <v>6</v>
      </c>
      <c r="CO454" s="154">
        <v>4</v>
      </c>
      <c r="CP454" s="154">
        <v>6</v>
      </c>
    </row>
    <row r="455" spans="2:94" x14ac:dyDescent="0.2">
      <c r="B455" s="25" t="str">
        <f t="shared" si="12"/>
      </c>
      <c r="C455" s="25" t="s">
        <v>203</v>
      </c>
      <c r="D455" s="25" t="s">
        <v>3</v>
      </c>
      <c r="E455" s="25">
        <v>3</v>
      </c>
      <c r="F455" s="25">
        <v>4</v>
      </c>
      <c r="G455" s="25">
        <v>0</v>
      </c>
      <c r="H455" s="25">
        <v>1</v>
      </c>
      <c r="I455" s="25">
        <v>9</v>
      </c>
      <c r="J455" s="25">
        <v>5</v>
      </c>
      <c r="K455" s="25">
        <v>1</v>
      </c>
      <c r="L455" s="25">
        <v>1</v>
      </c>
      <c r="M455" s="25">
        <v>5</v>
      </c>
      <c r="N455" s="25">
        <v>3</v>
      </c>
      <c r="O455" s="25">
        <v>2</v>
      </c>
      <c r="P455" s="25">
        <v>4</v>
      </c>
      <c r="Q455" s="25">
        <v>2</v>
      </c>
      <c r="R455" s="25">
        <v>6</v>
      </c>
      <c r="S455" s="25">
        <v>5</v>
      </c>
      <c r="T455" s="25">
        <v>3</v>
      </c>
      <c r="U455" s="25">
        <v>4</v>
      </c>
      <c r="V455" s="25">
        <v>1</v>
      </c>
      <c r="W455" s="25">
        <v>1</v>
      </c>
      <c r="X455" s="25">
        <v>3</v>
      </c>
      <c r="Y455" s="25">
        <v>5</v>
      </c>
      <c r="Z455" s="25">
        <v>6</v>
      </c>
      <c r="AA455" s="25">
        <v>4</v>
      </c>
      <c r="AB455" s="25">
        <v>4</v>
      </c>
      <c r="AC455" s="25">
        <v>5</v>
      </c>
      <c r="AD455" s="25">
        <v>9</v>
      </c>
      <c r="AE455" s="25">
        <v>4</v>
      </c>
      <c r="AF455" s="25">
        <v>6</v>
      </c>
      <c r="AG455" s="25">
        <v>7</v>
      </c>
      <c r="AH455" s="25">
        <v>5</v>
      </c>
      <c r="AI455" s="25">
        <v>4</v>
      </c>
      <c r="AJ455" s="25">
        <v>9</v>
      </c>
      <c r="AK455" s="25">
        <v>6</v>
      </c>
      <c r="AL455" s="25">
        <v>5</v>
      </c>
      <c r="AM455" s="25">
        <v>3</v>
      </c>
      <c r="AN455" s="25">
        <v>3</v>
      </c>
      <c r="AO455" s="25">
        <v>5</v>
      </c>
      <c r="AP455" s="25">
        <v>2</v>
      </c>
      <c r="AQ455" s="25">
        <v>4</v>
      </c>
      <c r="AR455" s="25">
        <v>5</v>
      </c>
      <c r="AS455" s="25">
        <v>3</v>
      </c>
      <c r="AT455" s="25">
        <v>2</v>
      </c>
      <c r="AU455" s="25">
        <v>5</v>
      </c>
      <c r="AV455" s="25">
        <v>2</v>
      </c>
      <c r="AW455" s="25">
        <v>4</v>
      </c>
      <c r="AX455" s="25">
        <v>1</v>
      </c>
      <c r="AY455" s="25">
        <v>5</v>
      </c>
      <c r="AZ455" s="25">
        <v>4</v>
      </c>
      <c r="BA455" s="25">
        <v>6</v>
      </c>
      <c r="BB455" s="25">
        <v>3</v>
      </c>
      <c r="BC455" s="25">
        <v>4</v>
      </c>
      <c r="BD455" s="25">
        <v>2</v>
      </c>
      <c r="BE455" s="25">
        <v>6</v>
      </c>
      <c r="BF455" s="25">
        <v>5</v>
      </c>
      <c r="BG455" s="25">
        <v>5</v>
      </c>
      <c r="BH455" s="25">
        <v>6</v>
      </c>
      <c r="BI455" s="25">
        <v>7</v>
      </c>
      <c r="BJ455" s="25">
        <v>3</v>
      </c>
      <c r="BK455" s="25">
        <v>2</v>
      </c>
      <c r="BL455" s="25">
        <v>1</v>
      </c>
      <c r="BM455" s="25">
        <v>2</v>
      </c>
      <c r="BN455" s="25">
        <v>3</v>
      </c>
      <c r="BO455" s="25">
        <v>5</v>
      </c>
      <c r="BP455" s="25">
        <v>4</v>
      </c>
      <c r="BQ455" s="25">
        <v>6</v>
      </c>
      <c r="BR455" s="25">
        <v>6</v>
      </c>
      <c r="BS455" s="25">
        <v>4</v>
      </c>
      <c r="BT455" s="25">
        <v>1</v>
      </c>
      <c r="BU455" s="25">
        <v>6</v>
      </c>
      <c r="BV455" s="25">
        <v>1</v>
      </c>
      <c r="BW455" s="25">
        <v>7</v>
      </c>
      <c r="BX455" s="25">
        <v>3</v>
      </c>
      <c r="BY455" s="25">
        <v>1</v>
      </c>
      <c r="BZ455" s="25">
        <v>5</v>
      </c>
      <c r="CA455" s="25">
        <v>3</v>
      </c>
      <c r="CB455" s="25">
        <v>3</v>
      </c>
      <c r="CC455" s="25">
        <v>4</v>
      </c>
      <c r="CD455" s="25">
        <v>3</v>
      </c>
      <c r="CE455" s="25">
        <v>4</v>
      </c>
      <c r="CF455" s="25">
        <v>2</v>
      </c>
      <c r="CG455" s="25">
        <v>5</v>
      </c>
      <c r="CH455" s="25">
        <v>4</v>
      </c>
      <c r="CI455" s="25">
        <v>6</v>
      </c>
      <c r="CJ455" s="25">
        <v>4</v>
      </c>
      <c r="CK455" s="25">
        <v>8</v>
      </c>
      <c r="CL455" s="25">
        <v>4</v>
      </c>
      <c r="CM455" s="25">
        <v>3</v>
      </c>
      <c r="CN455" s="25">
        <v>3</v>
      </c>
      <c r="CO455" s="25">
        <v>4</v>
      </c>
      <c r="CP455" s="25">
        <v>5</v>
      </c>
    </row>
    <row r="456" spans="2:94" x14ac:dyDescent="0.2">
      <c r="B456" s="25" t="str">
        <f t="shared" si="12"/>
      </c>
      <c r="C456" s="25" t="s">
        <v>200</v>
      </c>
      <c r="D456" s="25" t="s">
        <v>3</v>
      </c>
      <c r="E456" s="25">
        <v>1</v>
      </c>
      <c r="F456" s="25">
        <v>7</v>
      </c>
      <c r="G456" s="25">
        <v>4</v>
      </c>
      <c r="H456" s="25">
        <v>4</v>
      </c>
      <c r="I456" s="25">
        <v>3</v>
      </c>
      <c r="J456" s="25">
        <v>4</v>
      </c>
      <c r="K456" s="25">
        <v>6</v>
      </c>
      <c r="L456" s="25">
        <v>6</v>
      </c>
      <c r="M456" s="25">
        <v>3</v>
      </c>
      <c r="N456" s="25">
        <v>1</v>
      </c>
      <c r="O456" s="25">
        <v>1</v>
      </c>
      <c r="P456" s="25">
        <v>5</v>
      </c>
      <c r="Q456" s="25">
        <v>17</v>
      </c>
      <c r="R456" s="25">
        <v>5</v>
      </c>
      <c r="S456" s="25">
        <v>6</v>
      </c>
      <c r="T456" s="25">
        <v>4</v>
      </c>
      <c r="U456" s="25">
        <v>4</v>
      </c>
      <c r="V456" s="25">
        <v>0</v>
      </c>
      <c r="W456" s="25">
        <v>4</v>
      </c>
      <c r="X456" s="25">
        <v>16</v>
      </c>
      <c r="Y456" s="25">
        <v>5</v>
      </c>
      <c r="Z456" s="25">
        <v>5</v>
      </c>
      <c r="AA456" s="25">
        <v>9</v>
      </c>
      <c r="AB456" s="25">
        <v>0</v>
      </c>
      <c r="AC456" s="25">
        <v>3</v>
      </c>
      <c r="AD456" s="25">
        <v>6</v>
      </c>
      <c r="AE456" s="25">
        <v>11</v>
      </c>
      <c r="AF456" s="25">
        <v>3</v>
      </c>
      <c r="AG456" s="25">
        <v>9</v>
      </c>
      <c r="AH456" s="25">
        <v>3</v>
      </c>
      <c r="AI456" s="25">
        <v>1</v>
      </c>
      <c r="AJ456" s="25">
        <v>2</v>
      </c>
      <c r="AK456" s="25">
        <v>7</v>
      </c>
      <c r="AL456" s="25">
        <v>7</v>
      </c>
      <c r="AM456" s="25">
        <v>5</v>
      </c>
      <c r="AN456" s="25">
        <v>1</v>
      </c>
      <c r="AO456" s="25">
        <v>3</v>
      </c>
      <c r="AP456" s="25">
        <v>5</v>
      </c>
      <c r="AQ456" s="25">
        <v>1</v>
      </c>
      <c r="AR456" s="25">
        <v>6</v>
      </c>
      <c r="AS456" s="25">
        <v>35</v>
      </c>
      <c r="AT456" s="25">
        <v>6</v>
      </c>
      <c r="AU456" s="25">
        <v>11</v>
      </c>
      <c r="AV456" s="25">
        <v>1</v>
      </c>
      <c r="AW456" s="25">
        <v>4</v>
      </c>
      <c r="AX456" s="25">
        <v>3</v>
      </c>
      <c r="AY456" s="25">
        <v>5</v>
      </c>
      <c r="AZ456" s="25">
        <v>7</v>
      </c>
      <c r="BA456" s="25">
        <v>7</v>
      </c>
      <c r="BB456" s="25">
        <v>4</v>
      </c>
      <c r="BC456" s="25">
        <v>5</v>
      </c>
      <c r="BD456" s="25">
        <v>5</v>
      </c>
      <c r="BE456" s="25">
        <v>4</v>
      </c>
      <c r="BF456" s="25">
        <v>5</v>
      </c>
      <c r="BG456" s="25">
        <v>9</v>
      </c>
      <c r="BH456" s="25">
        <v>10</v>
      </c>
      <c r="BI456" s="25">
        <v>12</v>
      </c>
      <c r="BJ456" s="25">
        <v>5</v>
      </c>
      <c r="BK456" s="25">
        <v>3</v>
      </c>
      <c r="BL456" s="25">
        <v>0</v>
      </c>
      <c r="BM456" s="25">
        <v>4</v>
      </c>
      <c r="BN456" s="25">
        <v>8</v>
      </c>
      <c r="BO456" s="25">
        <v>5</v>
      </c>
      <c r="BP456" s="25">
        <v>5</v>
      </c>
      <c r="BQ456" s="25">
        <v>5</v>
      </c>
      <c r="BR456" s="25">
        <v>3</v>
      </c>
      <c r="BS456" s="25">
        <v>7</v>
      </c>
      <c r="BT456" s="25">
        <v>3</v>
      </c>
      <c r="BU456" s="25">
        <v>13</v>
      </c>
      <c r="BV456" s="25">
        <v>7</v>
      </c>
      <c r="BW456" s="25">
        <v>2</v>
      </c>
      <c r="BX456" s="25">
        <v>5</v>
      </c>
      <c r="BY456" s="25">
        <v>4</v>
      </c>
      <c r="BZ456" s="25">
        <v>1</v>
      </c>
      <c r="CA456" s="25">
        <v>7</v>
      </c>
      <c r="CB456" s="25">
        <v>5</v>
      </c>
      <c r="CC456" s="25">
        <v>7</v>
      </c>
      <c r="CD456" s="25">
        <v>13</v>
      </c>
      <c r="CE456" s="25">
        <v>10</v>
      </c>
      <c r="CF456" s="25">
        <v>9</v>
      </c>
      <c r="CG456" s="25">
        <v>8</v>
      </c>
      <c r="CH456" s="25">
        <v>2</v>
      </c>
      <c r="CI456" s="25">
        <v>5</v>
      </c>
      <c r="CJ456" s="25">
        <v>11</v>
      </c>
      <c r="CK456" s="25">
        <v>3</v>
      </c>
      <c r="CL456" s="25">
        <v>18</v>
      </c>
      <c r="CM456" s="25">
        <v>3</v>
      </c>
      <c r="CN456" s="25">
        <v>1</v>
      </c>
      <c r="CO456" s="25">
        <v>4</v>
      </c>
      <c r="CP456" s="25">
        <v>2</v>
      </c>
    </row>
    <row r="457" spans="2:94" x14ac:dyDescent="0.2">
      <c r="B457" s="25" t="str">
        <f t="shared" si="12"/>
      </c>
      <c r="C457" s="25" t="s">
        <v>204</v>
      </c>
      <c r="D457" s="25" t="s">
        <v>3</v>
      </c>
      <c r="E457" s="25">
        <v>2</v>
      </c>
      <c r="F457" s="25">
        <v>2</v>
      </c>
      <c r="G457" s="25">
        <v>3</v>
      </c>
      <c r="H457" s="25">
        <v>0</v>
      </c>
      <c r="I457" s="25">
        <v>3</v>
      </c>
      <c r="J457" s="25">
        <v>1</v>
      </c>
      <c r="K457" s="25">
        <v>1</v>
      </c>
      <c r="L457" s="25">
        <v>0</v>
      </c>
      <c r="M457" s="25">
        <v>0</v>
      </c>
      <c r="N457" s="25">
        <v>0</v>
      </c>
      <c r="O457" s="25">
        <v>0</v>
      </c>
      <c r="P457" s="25">
        <v>3</v>
      </c>
      <c r="Q457" s="25">
        <v>1</v>
      </c>
      <c r="R457" s="25">
        <v>2</v>
      </c>
      <c r="S457" s="25">
        <v>1</v>
      </c>
      <c r="T457" s="25">
        <v>0</v>
      </c>
      <c r="U457" s="25">
        <v>2</v>
      </c>
      <c r="V457" s="25">
        <v>0</v>
      </c>
      <c r="W457" s="25">
        <v>0</v>
      </c>
      <c r="X457" s="25">
        <v>1</v>
      </c>
      <c r="Y457" s="25">
        <v>1</v>
      </c>
      <c r="Z457" s="25">
        <v>0</v>
      </c>
      <c r="AA457" s="25">
        <v>4</v>
      </c>
      <c r="AB457" s="25">
        <v>3</v>
      </c>
      <c r="AC457" s="25">
        <v>3</v>
      </c>
      <c r="AD457" s="25">
        <v>3</v>
      </c>
      <c r="AE457" s="25">
        <v>3</v>
      </c>
      <c r="AF457" s="25">
        <v>1</v>
      </c>
      <c r="AG457" s="25">
        <v>3</v>
      </c>
      <c r="AH457" s="25">
        <v>0</v>
      </c>
      <c r="AI457" s="25">
        <v>2</v>
      </c>
      <c r="AJ457" s="25">
        <v>0</v>
      </c>
      <c r="AK457" s="25">
        <v>3</v>
      </c>
      <c r="AL457" s="25">
        <v>0</v>
      </c>
      <c r="AM457" s="25">
        <v>2</v>
      </c>
      <c r="AN457" s="25">
        <v>0</v>
      </c>
      <c r="AO457" s="25">
        <v>0</v>
      </c>
      <c r="AP457" s="25">
        <v>2</v>
      </c>
      <c r="AQ457" s="25">
        <v>3</v>
      </c>
      <c r="AR457" s="25">
        <v>1</v>
      </c>
      <c r="AS457" s="25">
        <v>1</v>
      </c>
      <c r="AT457" s="25">
        <v>0</v>
      </c>
      <c r="AU457" s="25">
        <v>0</v>
      </c>
      <c r="AV457" s="25">
        <v>2</v>
      </c>
      <c r="AW457" s="25">
        <v>1</v>
      </c>
      <c r="AX457" s="25">
        <v>2</v>
      </c>
      <c r="AY457" s="25">
        <v>1</v>
      </c>
      <c r="AZ457" s="25">
        <v>3</v>
      </c>
      <c r="BA457" s="25">
        <v>0</v>
      </c>
      <c r="BB457" s="25">
        <v>1</v>
      </c>
      <c r="BC457" s="25">
        <v>2</v>
      </c>
      <c r="BD457" s="25">
        <v>0</v>
      </c>
      <c r="BE457" s="25">
        <v>1</v>
      </c>
      <c r="BF457" s="25">
        <v>2</v>
      </c>
      <c r="BG457" s="25">
        <v>3</v>
      </c>
      <c r="BH457" s="25">
        <v>0</v>
      </c>
      <c r="BI457" s="25">
        <v>0</v>
      </c>
      <c r="BJ457" s="25">
        <v>1</v>
      </c>
      <c r="BK457" s="25">
        <v>0</v>
      </c>
      <c r="BL457" s="25">
        <v>3</v>
      </c>
      <c r="BM457" s="25">
        <v>1</v>
      </c>
      <c r="BN457" s="25">
        <v>4</v>
      </c>
      <c r="BO457" s="25">
        <v>2</v>
      </c>
      <c r="BP457" s="25">
        <v>1</v>
      </c>
      <c r="BQ457" s="25">
        <v>1</v>
      </c>
      <c r="BR457" s="25">
        <v>4</v>
      </c>
      <c r="BS457" s="25">
        <v>0</v>
      </c>
      <c r="BT457" s="25">
        <v>1</v>
      </c>
      <c r="BU457" s="25">
        <v>1</v>
      </c>
      <c r="BV457" s="25">
        <v>1</v>
      </c>
      <c r="BW457" s="25">
        <v>3</v>
      </c>
      <c r="BX457" s="25">
        <v>1</v>
      </c>
      <c r="BY457" s="25">
        <v>4</v>
      </c>
      <c r="BZ457" s="25">
        <v>2</v>
      </c>
      <c r="CA457" s="25">
        <v>1</v>
      </c>
      <c r="CB457" s="25">
        <v>1</v>
      </c>
      <c r="CC457" s="25">
        <v>2</v>
      </c>
      <c r="CD457" s="25">
        <v>0</v>
      </c>
      <c r="CE457" s="25">
        <v>0</v>
      </c>
      <c r="CF457" s="25">
        <v>2</v>
      </c>
      <c r="CG457" s="25">
        <v>0</v>
      </c>
      <c r="CH457" s="25">
        <v>3</v>
      </c>
      <c r="CI457" s="25">
        <v>2</v>
      </c>
      <c r="CJ457" s="25">
        <v>2</v>
      </c>
      <c r="CK457" s="25">
        <v>0</v>
      </c>
      <c r="CL457" s="25">
        <v>3</v>
      </c>
      <c r="CM457" s="25">
        <v>1</v>
      </c>
      <c r="CN457" s="25">
        <v>0</v>
      </c>
      <c r="CO457" s="25">
        <v>2</v>
      </c>
      <c r="CP457" s="25">
        <v>1</v>
      </c>
    </row>
    <row r="458" spans="2:94" x14ac:dyDescent="0.2">
      <c r="B458" s="25" t="str">
        <f t="shared" si="12"/>
      </c>
      <c r="C458" s="25" t="s">
        <v>213</v>
      </c>
      <c r="D458" s="25" t="s">
        <v>3</v>
      </c>
      <c r="E458" s="25">
        <v>1</v>
      </c>
      <c r="F458" s="25">
        <v>2</v>
      </c>
      <c r="G458" s="25">
        <v>1</v>
      </c>
      <c r="H458" s="25">
        <v>4</v>
      </c>
      <c r="I458" s="25">
        <v>2</v>
      </c>
      <c r="J458" s="25">
        <v>1</v>
      </c>
      <c r="K458" s="25">
        <v>0</v>
      </c>
      <c r="L458" s="25">
        <v>2</v>
      </c>
      <c r="M458" s="25">
        <v>1</v>
      </c>
      <c r="N458" s="25">
        <v>2</v>
      </c>
      <c r="O458" s="25">
        <v>1</v>
      </c>
      <c r="P458" s="25">
        <v>2</v>
      </c>
      <c r="Q458" s="25">
        <v>1</v>
      </c>
      <c r="R458" s="25">
        <v>3</v>
      </c>
      <c r="S458" s="25">
        <v>2</v>
      </c>
      <c r="T458" s="25">
        <v>5</v>
      </c>
      <c r="U458" s="25">
        <v>1</v>
      </c>
      <c r="V458" s="25">
        <v>0</v>
      </c>
      <c r="W458" s="25">
        <v>1</v>
      </c>
      <c r="X458" s="25">
        <v>0</v>
      </c>
      <c r="Y458" s="25">
        <v>2</v>
      </c>
      <c r="Z458" s="25">
        <v>1</v>
      </c>
      <c r="AA458" s="25">
        <v>1</v>
      </c>
      <c r="AB458" s="25">
        <v>9</v>
      </c>
      <c r="AC458" s="25">
        <v>5</v>
      </c>
      <c r="AD458" s="25">
        <v>2</v>
      </c>
      <c r="AE458" s="25">
        <v>1</v>
      </c>
      <c r="AF458" s="25">
        <v>3</v>
      </c>
      <c r="AG458" s="25">
        <v>2</v>
      </c>
      <c r="AH458" s="25">
        <v>4</v>
      </c>
      <c r="AI458" s="25">
        <v>3</v>
      </c>
      <c r="AJ458" s="25">
        <v>1</v>
      </c>
      <c r="AK458" s="25">
        <v>2</v>
      </c>
      <c r="AL458" s="25">
        <v>1</v>
      </c>
      <c r="AM458" s="25">
        <v>2</v>
      </c>
      <c r="AN458" s="25">
        <v>3</v>
      </c>
      <c r="AO458" s="25">
        <v>4</v>
      </c>
      <c r="AP458" s="25">
        <v>4</v>
      </c>
      <c r="AQ458" s="25">
        <v>2</v>
      </c>
      <c r="AR458" s="25">
        <v>2</v>
      </c>
      <c r="AS458" s="25">
        <v>2</v>
      </c>
      <c r="AT458" s="25">
        <v>1</v>
      </c>
      <c r="AU458" s="25">
        <v>1</v>
      </c>
      <c r="AV458" s="25">
        <v>1</v>
      </c>
      <c r="AW458" s="25">
        <v>1</v>
      </c>
      <c r="AX458" s="25">
        <v>2</v>
      </c>
      <c r="AY458" s="25">
        <v>0</v>
      </c>
      <c r="AZ458" s="25">
        <v>4</v>
      </c>
      <c r="BA458" s="25">
        <v>2</v>
      </c>
      <c r="BB458" s="25">
        <v>0</v>
      </c>
      <c r="BC458" s="25">
        <v>0</v>
      </c>
      <c r="BD458" s="25">
        <v>0</v>
      </c>
      <c r="BE458" s="25">
        <v>1</v>
      </c>
      <c r="BF458" s="25">
        <v>1</v>
      </c>
      <c r="BG458" s="25">
        <v>3</v>
      </c>
      <c r="BH458" s="25">
        <v>2</v>
      </c>
      <c r="BI458" s="25">
        <v>2</v>
      </c>
      <c r="BJ458" s="25">
        <v>3</v>
      </c>
      <c r="BK458" s="25">
        <v>0</v>
      </c>
      <c r="BL458" s="25">
        <v>3</v>
      </c>
      <c r="BM458" s="25">
        <v>5</v>
      </c>
      <c r="BN458" s="25">
        <v>3</v>
      </c>
      <c r="BO458" s="25">
        <v>2</v>
      </c>
      <c r="BP458" s="25">
        <v>1</v>
      </c>
      <c r="BQ458" s="25">
        <v>0</v>
      </c>
      <c r="BR458" s="25">
        <v>2</v>
      </c>
      <c r="BS458" s="25">
        <v>4</v>
      </c>
      <c r="BT458" s="25">
        <v>3</v>
      </c>
      <c r="BU458" s="25">
        <v>0</v>
      </c>
      <c r="BV458" s="25">
        <v>3</v>
      </c>
      <c r="BW458" s="25">
        <v>3</v>
      </c>
      <c r="BX458" s="25">
        <v>3</v>
      </c>
      <c r="BY458" s="25">
        <v>1</v>
      </c>
      <c r="BZ458" s="25">
        <v>5</v>
      </c>
      <c r="CA458" s="25">
        <v>3</v>
      </c>
      <c r="CB458" s="25">
        <v>3</v>
      </c>
      <c r="CC458" s="25">
        <v>2</v>
      </c>
      <c r="CD458" s="25">
        <v>3</v>
      </c>
      <c r="CE458" s="25">
        <v>7</v>
      </c>
      <c r="CF458" s="25">
        <v>1</v>
      </c>
      <c r="CG458" s="25">
        <v>0</v>
      </c>
      <c r="CH458" s="25">
        <v>1</v>
      </c>
      <c r="CI458" s="25">
        <v>3</v>
      </c>
      <c r="CJ458" s="25">
        <v>1</v>
      </c>
      <c r="CK458" s="25">
        <v>3</v>
      </c>
      <c r="CL458" s="25">
        <v>1</v>
      </c>
      <c r="CM458" s="25">
        <v>3</v>
      </c>
      <c r="CN458" s="25">
        <v>0</v>
      </c>
      <c r="CO458" s="25">
        <v>2</v>
      </c>
      <c r="CP458" s="25">
        <v>1</v>
      </c>
    </row>
    <row r="462" spans="2:94" x14ac:dyDescent="0.2">
      <c r="C462" s="36" t="s">
        <v>184</v>
      </c>
      <c r="D462" s="36" t="s">
        <v>0</v>
      </c>
      <c r="E462" s="36">
        <v>45531</v>
      </c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</row>
    <row r="463" spans="2:94" x14ac:dyDescent="0.2">
      <c r="C463" s="37" t="s">
        <v>185</v>
      </c>
      <c r="D463" s="37" t="s">
        <v>3</v>
      </c>
      <c r="E463" s="37">
        <v>85690</v>
      </c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153"/>
      <c r="AC463" s="153"/>
      <c r="AD463" s="153"/>
      <c r="AE463" s="153"/>
      <c r="AF463" s="153"/>
      <c r="AG463" s="153"/>
      <c r="AH463" s="153"/>
      <c r="AI463" s="153"/>
      <c r="AJ463" s="153"/>
      <c r="AK463" s="153"/>
      <c r="AL463" s="153"/>
      <c r="AM463" s="153"/>
      <c r="AN463" s="153"/>
      <c r="AO463" s="153"/>
      <c r="AP463" s="153"/>
      <c r="AQ463" s="153"/>
      <c r="AR463" s="153"/>
      <c r="AS463" s="153"/>
      <c r="AT463" s="153"/>
      <c r="AU463" s="153"/>
      <c r="AV463" s="153"/>
      <c r="AW463" s="153"/>
      <c r="AX463" s="153"/>
      <c r="AY463" s="153"/>
      <c r="AZ463" s="153"/>
      <c r="BA463" s="153"/>
      <c r="BB463" s="153"/>
      <c r="BC463" s="153"/>
      <c r="BD463" s="153"/>
      <c r="BE463" s="153"/>
      <c r="BF463" s="153"/>
      <c r="BG463" s="153"/>
      <c r="BH463" s="153"/>
      <c r="BI463" s="153"/>
      <c r="BJ463" s="153"/>
      <c r="BK463" s="153"/>
      <c r="BL463" s="153"/>
      <c r="BM463" s="153"/>
      <c r="BN463" s="153"/>
      <c r="BO463" s="153"/>
      <c r="BP463" s="153"/>
      <c r="BQ463" s="153"/>
      <c r="BR463" s="153"/>
      <c r="BS463" s="153"/>
      <c r="BT463" s="153"/>
      <c r="BU463" s="153"/>
      <c r="BV463" s="153"/>
      <c r="BW463" s="153"/>
      <c r="BX463" s="153"/>
      <c r="BY463" s="153"/>
      <c r="BZ463" s="153"/>
      <c r="CA463" s="153"/>
      <c r="CB463" s="153"/>
      <c r="CC463" s="153"/>
      <c r="CD463" s="153"/>
      <c r="CE463" s="153"/>
      <c r="CF463" s="153"/>
      <c r="CG463" s="153"/>
      <c r="CH463" s="153"/>
      <c r="CI463" s="153"/>
      <c r="CJ463" s="153"/>
      <c r="CK463" s="153"/>
      <c r="CL463" s="153"/>
      <c r="CM463" s="153"/>
      <c r="CN463" s="153"/>
      <c r="CO463" s="153"/>
      <c r="CP463" s="154"/>
    </row>
    <row r="464" spans="2:94" x14ac:dyDescent="0.2">
      <c r="C464" s="37" t="s">
        <v>186</v>
      </c>
      <c r="D464" s="37" t="s">
        <v>3</v>
      </c>
      <c r="E464" s="37">
        <v>2291</v>
      </c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153"/>
      <c r="AC464" s="153"/>
      <c r="AD464" s="153"/>
      <c r="AE464" s="153"/>
      <c r="AF464" s="153"/>
      <c r="AG464" s="153"/>
      <c r="AH464" s="153"/>
      <c r="AI464" s="153"/>
      <c r="AJ464" s="153"/>
      <c r="AK464" s="153"/>
      <c r="AL464" s="153"/>
      <c r="AM464" s="153"/>
      <c r="AN464" s="153"/>
      <c r="AO464" s="153"/>
      <c r="AP464" s="153"/>
      <c r="AQ464" s="153"/>
      <c r="AR464" s="153"/>
      <c r="AS464" s="153"/>
      <c r="AT464" s="153"/>
      <c r="AU464" s="153"/>
      <c r="AV464" s="153"/>
      <c r="AW464" s="153"/>
      <c r="AX464" s="153"/>
      <c r="AY464" s="153"/>
      <c r="AZ464" s="153"/>
      <c r="BA464" s="153"/>
      <c r="BB464" s="153"/>
      <c r="BC464" s="153"/>
      <c r="BD464" s="153"/>
      <c r="BE464" s="153"/>
      <c r="BF464" s="153"/>
      <c r="BG464" s="153"/>
      <c r="BH464" s="153"/>
      <c r="BI464" s="153"/>
      <c r="BJ464" s="153"/>
      <c r="BK464" s="153"/>
      <c r="BL464" s="153"/>
      <c r="BM464" s="153"/>
      <c r="BN464" s="153"/>
      <c r="BO464" s="153"/>
      <c r="BP464" s="153"/>
      <c r="BQ464" s="153"/>
      <c r="BR464" s="153"/>
      <c r="BS464" s="153"/>
      <c r="BT464" s="153"/>
      <c r="BU464" s="153"/>
      <c r="BV464" s="153"/>
      <c r="BW464" s="153"/>
      <c r="BX464" s="153"/>
      <c r="BY464" s="153"/>
      <c r="BZ464" s="153"/>
      <c r="CA464" s="153"/>
      <c r="CB464" s="153"/>
      <c r="CC464" s="153"/>
      <c r="CD464" s="153"/>
      <c r="CE464" s="153"/>
      <c r="CF464" s="153"/>
      <c r="CG464" s="153"/>
      <c r="CH464" s="153"/>
      <c r="CI464" s="153"/>
      <c r="CJ464" s="153"/>
      <c r="CK464" s="153"/>
      <c r="CL464" s="153"/>
      <c r="CM464" s="153"/>
      <c r="CN464" s="153"/>
      <c r="CO464" s="153"/>
      <c r="CP464" s="154"/>
    </row>
    <row r="465" spans="3:94" x14ac:dyDescent="0.2">
      <c r="C465" s="37" t="s">
        <v>188</v>
      </c>
      <c r="D465" s="37" t="s">
        <v>3</v>
      </c>
      <c r="E465" s="37">
        <v>819</v>
      </c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153"/>
      <c r="AC465" s="153"/>
      <c r="AD465" s="153"/>
      <c r="AE465" s="153"/>
      <c r="AF465" s="153"/>
      <c r="AG465" s="153"/>
      <c r="AH465" s="153"/>
      <c r="AI465" s="153"/>
      <c r="AJ465" s="153"/>
      <c r="AK465" s="153"/>
      <c r="AL465" s="153"/>
      <c r="AM465" s="153"/>
      <c r="AN465" s="153"/>
      <c r="AO465" s="153"/>
      <c r="AP465" s="153"/>
      <c r="AQ465" s="153"/>
      <c r="AR465" s="153"/>
      <c r="AS465" s="153"/>
      <c r="AT465" s="153"/>
      <c r="AU465" s="153"/>
      <c r="AV465" s="153"/>
      <c r="AW465" s="153"/>
      <c r="AX465" s="153"/>
      <c r="AY465" s="153"/>
      <c r="AZ465" s="153"/>
      <c r="BA465" s="153"/>
      <c r="BB465" s="153"/>
      <c r="BC465" s="153"/>
      <c r="BD465" s="153"/>
      <c r="BE465" s="153"/>
      <c r="BF465" s="153"/>
      <c r="BG465" s="153"/>
      <c r="BH465" s="153"/>
      <c r="BI465" s="153"/>
      <c r="BJ465" s="153"/>
      <c r="BK465" s="153"/>
      <c r="BL465" s="153"/>
      <c r="BM465" s="153"/>
      <c r="BN465" s="153"/>
      <c r="BO465" s="153"/>
      <c r="BP465" s="153"/>
      <c r="BQ465" s="153"/>
      <c r="BR465" s="153"/>
      <c r="BS465" s="153"/>
      <c r="BT465" s="153"/>
      <c r="BU465" s="153"/>
      <c r="BV465" s="153"/>
      <c r="BW465" s="153"/>
      <c r="BX465" s="153"/>
      <c r="BY465" s="153"/>
      <c r="BZ465" s="153"/>
      <c r="CA465" s="153"/>
      <c r="CB465" s="153"/>
      <c r="CC465" s="153"/>
      <c r="CD465" s="153"/>
      <c r="CE465" s="153"/>
      <c r="CF465" s="153"/>
      <c r="CG465" s="153"/>
      <c r="CH465" s="153"/>
      <c r="CI465" s="153"/>
      <c r="CJ465" s="153"/>
      <c r="CK465" s="153"/>
      <c r="CL465" s="153"/>
      <c r="CM465" s="153"/>
      <c r="CN465" s="153"/>
      <c r="CO465" s="153"/>
      <c r="CP465" s="154"/>
    </row>
    <row r="466" spans="3:94" x14ac:dyDescent="0.2">
      <c r="C466" s="37" t="s">
        <v>189</v>
      </c>
      <c r="D466" s="37" t="s">
        <v>3</v>
      </c>
      <c r="E466" s="37">
        <v>622</v>
      </c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153"/>
      <c r="AC466" s="153"/>
      <c r="AD466" s="153"/>
      <c r="AE466" s="153"/>
      <c r="AF466" s="153"/>
      <c r="AG466" s="153"/>
      <c r="AH466" s="153"/>
      <c r="AI466" s="153"/>
      <c r="AJ466" s="153"/>
      <c r="AK466" s="153"/>
      <c r="AL466" s="153"/>
      <c r="AM466" s="153"/>
      <c r="AN466" s="153"/>
      <c r="AO466" s="153"/>
      <c r="AP466" s="153"/>
      <c r="AQ466" s="153"/>
      <c r="AR466" s="153"/>
      <c r="AS466" s="153"/>
      <c r="AT466" s="153"/>
      <c r="AU466" s="153"/>
      <c r="AV466" s="153"/>
      <c r="AW466" s="153"/>
      <c r="AX466" s="153"/>
      <c r="AY466" s="153"/>
      <c r="AZ466" s="153"/>
      <c r="BA466" s="153"/>
      <c r="BB466" s="153"/>
      <c r="BC466" s="153"/>
      <c r="BD466" s="153"/>
      <c r="BE466" s="153"/>
      <c r="BF466" s="153"/>
      <c r="BG466" s="153"/>
      <c r="BH466" s="153"/>
      <c r="BI466" s="153"/>
      <c r="BJ466" s="153"/>
      <c r="BK466" s="153"/>
      <c r="BL466" s="153"/>
      <c r="BM466" s="153"/>
      <c r="BN466" s="153"/>
      <c r="BO466" s="153"/>
      <c r="BP466" s="153"/>
      <c r="BQ466" s="153"/>
      <c r="BR466" s="153"/>
      <c r="BS466" s="153"/>
      <c r="BT466" s="153"/>
      <c r="BU466" s="153"/>
      <c r="BV466" s="153"/>
      <c r="BW466" s="153"/>
      <c r="BX466" s="153"/>
      <c r="BY466" s="153"/>
      <c r="BZ466" s="153"/>
      <c r="CA466" s="153"/>
      <c r="CB466" s="153"/>
      <c r="CC466" s="153"/>
      <c r="CD466" s="153"/>
      <c r="CE466" s="153"/>
      <c r="CF466" s="153"/>
      <c r="CG466" s="153"/>
      <c r="CH466" s="153"/>
      <c r="CI466" s="153"/>
      <c r="CJ466" s="153"/>
      <c r="CK466" s="153"/>
      <c r="CL466" s="153"/>
      <c r="CM466" s="153"/>
      <c r="CN466" s="153"/>
      <c r="CO466" s="153"/>
      <c r="CP466" s="154"/>
    </row>
    <row r="467" spans="3:94" x14ac:dyDescent="0.2">
      <c r="C467" s="37" t="s">
        <v>187</v>
      </c>
      <c r="D467" s="37" t="s">
        <v>3</v>
      </c>
      <c r="E467" s="37">
        <v>582</v>
      </c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153"/>
      <c r="AC467" s="153"/>
      <c r="AD467" s="153"/>
      <c r="AE467" s="153"/>
      <c r="AF467" s="153"/>
      <c r="AG467" s="153"/>
      <c r="AH467" s="153"/>
      <c r="AI467" s="153"/>
      <c r="AJ467" s="153"/>
      <c r="AK467" s="153"/>
      <c r="AL467" s="153"/>
      <c r="AM467" s="153"/>
      <c r="AN467" s="153"/>
      <c r="AO467" s="153"/>
      <c r="AP467" s="153"/>
      <c r="AQ467" s="153"/>
      <c r="AR467" s="153"/>
      <c r="AS467" s="153"/>
      <c r="AT467" s="153"/>
      <c r="AU467" s="153"/>
      <c r="AV467" s="153"/>
      <c r="AW467" s="153"/>
      <c r="AX467" s="153"/>
      <c r="AY467" s="153"/>
      <c r="AZ467" s="153"/>
      <c r="BA467" s="153"/>
      <c r="BB467" s="153"/>
      <c r="BC467" s="153"/>
      <c r="BD467" s="153"/>
      <c r="BE467" s="153"/>
      <c r="BF467" s="153"/>
      <c r="BG467" s="153"/>
      <c r="BH467" s="153"/>
      <c r="BI467" s="153"/>
      <c r="BJ467" s="153"/>
      <c r="BK467" s="153"/>
      <c r="BL467" s="153"/>
      <c r="BM467" s="153"/>
      <c r="BN467" s="153"/>
      <c r="BO467" s="153"/>
      <c r="BP467" s="153"/>
      <c r="BQ467" s="153"/>
      <c r="BR467" s="153"/>
      <c r="BS467" s="153"/>
      <c r="BT467" s="153"/>
      <c r="BU467" s="153"/>
      <c r="BV467" s="153"/>
      <c r="BW467" s="153"/>
      <c r="BX467" s="153"/>
      <c r="BY467" s="153"/>
      <c r="BZ467" s="153"/>
      <c r="CA467" s="153"/>
      <c r="CB467" s="153"/>
      <c r="CC467" s="153"/>
      <c r="CD467" s="153"/>
      <c r="CE467" s="153"/>
      <c r="CF467" s="153"/>
      <c r="CG467" s="153"/>
      <c r="CH467" s="153"/>
      <c r="CI467" s="153"/>
      <c r="CJ467" s="153"/>
      <c r="CK467" s="153"/>
      <c r="CL467" s="153"/>
      <c r="CM467" s="153"/>
      <c r="CN467" s="153"/>
      <c r="CO467" s="153"/>
      <c r="CP467" s="154"/>
    </row>
    <row r="468" spans="3:94" x14ac:dyDescent="0.2">
      <c r="C468" s="37" t="s">
        <v>190</v>
      </c>
      <c r="D468" s="37" t="s">
        <v>3</v>
      </c>
      <c r="E468" s="37">
        <v>270</v>
      </c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153"/>
      <c r="AC468" s="153"/>
      <c r="AD468" s="153"/>
      <c r="AE468" s="153"/>
      <c r="AF468" s="153"/>
      <c r="AG468" s="153"/>
      <c r="AH468" s="153"/>
      <c r="AI468" s="153"/>
      <c r="AJ468" s="153"/>
      <c r="AK468" s="153"/>
      <c r="AL468" s="153"/>
      <c r="AM468" s="153"/>
      <c r="AN468" s="153"/>
      <c r="AO468" s="153"/>
      <c r="AP468" s="153"/>
      <c r="AQ468" s="153"/>
      <c r="AR468" s="153"/>
      <c r="AS468" s="153"/>
      <c r="AT468" s="153"/>
      <c r="AU468" s="153"/>
      <c r="AV468" s="153"/>
      <c r="AW468" s="153"/>
      <c r="AX468" s="153"/>
      <c r="AY468" s="153"/>
      <c r="AZ468" s="153"/>
      <c r="BA468" s="153"/>
      <c r="BB468" s="153"/>
      <c r="BC468" s="153"/>
      <c r="BD468" s="153"/>
      <c r="BE468" s="153"/>
      <c r="BF468" s="153"/>
      <c r="BG468" s="153"/>
      <c r="BH468" s="153"/>
      <c r="BI468" s="153"/>
      <c r="BJ468" s="153"/>
      <c r="BK468" s="153"/>
      <c r="BL468" s="153"/>
      <c r="BM468" s="153"/>
      <c r="BN468" s="153"/>
      <c r="BO468" s="153"/>
      <c r="BP468" s="153"/>
      <c r="BQ468" s="153"/>
      <c r="BR468" s="153"/>
      <c r="BS468" s="153"/>
      <c r="BT468" s="153"/>
      <c r="BU468" s="153"/>
      <c r="BV468" s="153"/>
      <c r="BW468" s="153"/>
      <c r="BX468" s="153"/>
      <c r="BY468" s="153"/>
      <c r="BZ468" s="153"/>
      <c r="CA468" s="153"/>
      <c r="CB468" s="153"/>
      <c r="CC468" s="153"/>
      <c r="CD468" s="153"/>
      <c r="CE468" s="153"/>
      <c r="CF468" s="153"/>
      <c r="CG468" s="153"/>
      <c r="CH468" s="153"/>
      <c r="CI468" s="153"/>
      <c r="CJ468" s="153"/>
      <c r="CK468" s="153"/>
      <c r="CL468" s="153"/>
      <c r="CM468" s="153"/>
      <c r="CN468" s="153"/>
      <c r="CO468" s="153"/>
      <c r="CP468" s="154"/>
    </row>
    <row r="469" spans="3:94" x14ac:dyDescent="0.2">
      <c r="C469" s="37" t="s">
        <v>191</v>
      </c>
      <c r="D469" s="37" t="s">
        <v>3</v>
      </c>
      <c r="E469" s="37">
        <v>215</v>
      </c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153"/>
      <c r="AC469" s="153"/>
      <c r="AD469" s="153"/>
      <c r="AE469" s="153"/>
      <c r="AF469" s="153"/>
      <c r="AG469" s="153"/>
      <c r="AH469" s="153"/>
      <c r="AI469" s="153"/>
      <c r="AJ469" s="153"/>
      <c r="AK469" s="153"/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/>
      <c r="BU469" s="153"/>
      <c r="BV469" s="153"/>
      <c r="BW469" s="153"/>
      <c r="BX469" s="153"/>
      <c r="BY469" s="153"/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4"/>
    </row>
    <row r="470" spans="3:94" x14ac:dyDescent="0.2">
      <c r="C470" s="37" t="s">
        <v>192</v>
      </c>
      <c r="D470" s="37" t="s">
        <v>3</v>
      </c>
      <c r="E470" s="37">
        <v>77</v>
      </c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153"/>
      <c r="AC470" s="153"/>
      <c r="AD470" s="153"/>
      <c r="AE470" s="153"/>
      <c r="AF470" s="153"/>
      <c r="AG470" s="153"/>
      <c r="AH470" s="153"/>
      <c r="AI470" s="153"/>
      <c r="AJ470" s="153"/>
      <c r="AK470" s="153"/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/>
      <c r="BU470" s="153"/>
      <c r="BV470" s="153"/>
      <c r="BW470" s="153"/>
      <c r="BX470" s="153"/>
      <c r="BY470" s="153"/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4"/>
    </row>
    <row r="471" spans="3:94" x14ac:dyDescent="0.2">
      <c r="C471" s="37" t="s">
        <v>193</v>
      </c>
      <c r="D471" s="37" t="s">
        <v>3</v>
      </c>
      <c r="E471" s="37">
        <v>60</v>
      </c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155"/>
      <c r="AC471" s="155"/>
      <c r="AD471" s="155"/>
      <c r="AE471" s="155"/>
      <c r="AF471" s="155"/>
      <c r="AG471" s="155"/>
      <c r="AH471" s="155"/>
      <c r="AI471" s="155"/>
      <c r="AJ471" s="155"/>
      <c r="AK471" s="155"/>
      <c r="AL471" s="155"/>
      <c r="AM471" s="155"/>
      <c r="AN471" s="155"/>
      <c r="AO471" s="155"/>
      <c r="AP471" s="155"/>
      <c r="AQ471" s="155"/>
      <c r="AR471" s="155"/>
      <c r="AS471" s="155"/>
      <c r="AT471" s="155"/>
      <c r="AU471" s="155"/>
      <c r="AV471" s="155"/>
      <c r="AW471" s="155"/>
      <c r="AX471" s="155"/>
      <c r="AY471" s="155"/>
      <c r="AZ471" s="155"/>
      <c r="BA471" s="155"/>
      <c r="BB471" s="155"/>
      <c r="BC471" s="155"/>
      <c r="BD471" s="155"/>
      <c r="BE471" s="155"/>
      <c r="BF471" s="155"/>
      <c r="BG471" s="155"/>
      <c r="BH471" s="155"/>
      <c r="BI471" s="155"/>
      <c r="BJ471" s="155"/>
      <c r="BK471" s="155"/>
      <c r="BL471" s="155"/>
      <c r="BM471" s="155"/>
      <c r="BN471" s="155"/>
      <c r="BO471" s="155"/>
      <c r="BP471" s="155"/>
      <c r="BQ471" s="155"/>
      <c r="BR471" s="155"/>
      <c r="BS471" s="155"/>
      <c r="BT471" s="155"/>
      <c r="BU471" s="155"/>
      <c r="BV471" s="155"/>
      <c r="BW471" s="155"/>
      <c r="BX471" s="155"/>
      <c r="BY471" s="155"/>
      <c r="BZ471" s="155"/>
      <c r="CA471" s="155"/>
      <c r="CB471" s="155"/>
      <c r="CC471" s="155"/>
      <c r="CD471" s="155"/>
      <c r="CE471" s="155"/>
      <c r="CF471" s="155"/>
      <c r="CG471" s="155"/>
      <c r="CH471" s="155"/>
      <c r="CI471" s="155"/>
      <c r="CJ471" s="155"/>
      <c r="CK471" s="155"/>
      <c r="CL471" s="155"/>
      <c r="CM471" s="155"/>
      <c r="CN471" s="155"/>
      <c r="CO471" s="155"/>
      <c r="CP471" s="156"/>
    </row>
    <row r="472" spans="3:94" x14ac:dyDescent="0.2">
      <c r="C472" s="37" t="s">
        <v>195</v>
      </c>
      <c r="D472" s="37" t="s">
        <v>3</v>
      </c>
      <c r="E472" s="37">
        <v>39</v>
      </c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155"/>
      <c r="AC472" s="155"/>
      <c r="AD472" s="155"/>
      <c r="AE472" s="155"/>
      <c r="AF472" s="155"/>
      <c r="AG472" s="155"/>
      <c r="AH472" s="155"/>
      <c r="AI472" s="155"/>
      <c r="AJ472" s="155"/>
      <c r="AK472" s="155"/>
      <c r="AL472" s="155"/>
      <c r="AM472" s="155"/>
      <c r="AN472" s="155"/>
      <c r="AO472" s="155"/>
      <c r="AP472" s="155"/>
      <c r="AQ472" s="155"/>
      <c r="AR472" s="155"/>
      <c r="AS472" s="155"/>
      <c r="AT472" s="155"/>
      <c r="AU472" s="155"/>
      <c r="AV472" s="155"/>
      <c r="AW472" s="155"/>
      <c r="AX472" s="155"/>
      <c r="AY472" s="155"/>
      <c r="AZ472" s="155"/>
      <c r="BA472" s="155"/>
      <c r="BB472" s="155"/>
      <c r="BC472" s="155"/>
      <c r="BD472" s="155"/>
      <c r="BE472" s="155"/>
      <c r="BF472" s="155"/>
      <c r="BG472" s="155"/>
      <c r="BH472" s="155"/>
      <c r="BI472" s="155"/>
      <c r="BJ472" s="155"/>
      <c r="BK472" s="155"/>
      <c r="BL472" s="155"/>
      <c r="BM472" s="155"/>
      <c r="BN472" s="155"/>
      <c r="BO472" s="155"/>
      <c r="BP472" s="155"/>
      <c r="BQ472" s="155"/>
      <c r="BR472" s="155"/>
      <c r="BS472" s="155"/>
      <c r="BT472" s="155"/>
      <c r="BU472" s="155"/>
      <c r="BV472" s="155"/>
      <c r="BW472" s="155"/>
      <c r="BX472" s="155"/>
      <c r="BY472" s="155"/>
      <c r="BZ472" s="155"/>
      <c r="CA472" s="155"/>
      <c r="CB472" s="155"/>
      <c r="CC472" s="155"/>
      <c r="CD472" s="155"/>
      <c r="CE472" s="155"/>
      <c r="CF472" s="155"/>
      <c r="CG472" s="155"/>
      <c r="CH472" s="155"/>
      <c r="CI472" s="155"/>
      <c r="CJ472" s="155"/>
      <c r="CK472" s="155"/>
      <c r="CL472" s="155"/>
      <c r="CM472" s="155"/>
      <c r="CN472" s="155"/>
      <c r="CO472" s="155"/>
      <c r="CP472" s="156"/>
    </row>
    <row r="473" spans="3:94" x14ac:dyDescent="0.2">
      <c r="C473" s="37" t="s">
        <v>194</v>
      </c>
      <c r="D473" s="37" t="s">
        <v>3</v>
      </c>
      <c r="E473" s="37">
        <v>39</v>
      </c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155"/>
      <c r="AC473" s="155"/>
      <c r="AD473" s="155"/>
      <c r="AE473" s="155"/>
      <c r="AF473" s="155"/>
      <c r="AG473" s="155"/>
      <c r="AH473" s="155"/>
      <c r="AI473" s="155"/>
      <c r="AJ473" s="155"/>
      <c r="AK473" s="155"/>
      <c r="AL473" s="155"/>
      <c r="AM473" s="155"/>
      <c r="AN473" s="155"/>
      <c r="AO473" s="155"/>
      <c r="AP473" s="155"/>
      <c r="AQ473" s="155"/>
      <c r="AR473" s="155"/>
      <c r="AS473" s="155"/>
      <c r="AT473" s="155"/>
      <c r="AU473" s="155"/>
      <c r="AV473" s="155"/>
      <c r="AW473" s="155"/>
      <c r="AX473" s="155"/>
      <c r="AY473" s="155"/>
      <c r="AZ473" s="155"/>
      <c r="BA473" s="155"/>
      <c r="BB473" s="155"/>
      <c r="BC473" s="155"/>
      <c r="BD473" s="155"/>
      <c r="BE473" s="155"/>
      <c r="BF473" s="155"/>
      <c r="BG473" s="155"/>
      <c r="BH473" s="155"/>
      <c r="BI473" s="155"/>
      <c r="BJ473" s="155"/>
      <c r="BK473" s="155"/>
      <c r="BL473" s="155"/>
      <c r="BM473" s="155"/>
      <c r="BN473" s="155"/>
      <c r="BO473" s="155"/>
      <c r="BP473" s="155"/>
      <c r="BQ473" s="155"/>
      <c r="BR473" s="155"/>
      <c r="BS473" s="155"/>
      <c r="BT473" s="155"/>
      <c r="BU473" s="155"/>
      <c r="BV473" s="155"/>
      <c r="BW473" s="155"/>
      <c r="BX473" s="155"/>
      <c r="BY473" s="155"/>
      <c r="BZ473" s="155"/>
      <c r="CA473" s="155"/>
      <c r="CB473" s="155"/>
      <c r="CC473" s="155"/>
      <c r="CD473" s="155"/>
      <c r="CE473" s="155"/>
      <c r="CF473" s="155"/>
      <c r="CG473" s="155"/>
      <c r="CH473" s="155"/>
      <c r="CI473" s="155"/>
      <c r="CJ473" s="155"/>
      <c r="CK473" s="155"/>
      <c r="CL473" s="155"/>
      <c r="CM473" s="155"/>
      <c r="CN473" s="155"/>
      <c r="CO473" s="155"/>
      <c r="CP473" s="156"/>
    </row>
    <row r="474" spans="3:94" x14ac:dyDescent="0.2">
      <c r="C474" s="37" t="s">
        <v>197</v>
      </c>
      <c r="D474" s="37" t="s">
        <v>3</v>
      </c>
      <c r="E474" s="37">
        <v>36</v>
      </c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155"/>
      <c r="AC474" s="155"/>
      <c r="AD474" s="155"/>
      <c r="AE474" s="155"/>
      <c r="AF474" s="155"/>
      <c r="AG474" s="155"/>
      <c r="AH474" s="155"/>
      <c r="AI474" s="155"/>
      <c r="AJ474" s="155"/>
      <c r="AK474" s="155"/>
      <c r="AL474" s="155"/>
      <c r="AM474" s="155"/>
      <c r="AN474" s="155"/>
      <c r="AO474" s="155"/>
      <c r="AP474" s="155"/>
      <c r="AQ474" s="155"/>
      <c r="AR474" s="155"/>
      <c r="AS474" s="155"/>
      <c r="AT474" s="155"/>
      <c r="AU474" s="155"/>
      <c r="AV474" s="155"/>
      <c r="AW474" s="155"/>
      <c r="AX474" s="155"/>
      <c r="AY474" s="155"/>
      <c r="AZ474" s="155"/>
      <c r="BA474" s="155"/>
      <c r="BB474" s="155"/>
      <c r="BC474" s="155"/>
      <c r="BD474" s="155"/>
      <c r="BE474" s="155"/>
      <c r="BF474" s="155"/>
      <c r="BG474" s="155"/>
      <c r="BH474" s="155"/>
      <c r="BI474" s="155"/>
      <c r="BJ474" s="155"/>
      <c r="BK474" s="155"/>
      <c r="BL474" s="155"/>
      <c r="BM474" s="155"/>
      <c r="BN474" s="155"/>
      <c r="BO474" s="155"/>
      <c r="BP474" s="155"/>
      <c r="BQ474" s="155"/>
      <c r="BR474" s="155"/>
      <c r="BS474" s="155"/>
      <c r="BT474" s="155"/>
      <c r="BU474" s="155"/>
      <c r="BV474" s="155"/>
      <c r="BW474" s="155"/>
      <c r="BX474" s="155"/>
      <c r="BY474" s="155"/>
      <c r="BZ474" s="155"/>
      <c r="CA474" s="155"/>
      <c r="CB474" s="155"/>
      <c r="CC474" s="155"/>
      <c r="CD474" s="155"/>
      <c r="CE474" s="155"/>
      <c r="CF474" s="155"/>
      <c r="CG474" s="155"/>
      <c r="CH474" s="155"/>
      <c r="CI474" s="155"/>
      <c r="CJ474" s="155"/>
      <c r="CK474" s="155"/>
      <c r="CL474" s="155"/>
      <c r="CM474" s="155"/>
      <c r="CN474" s="155"/>
      <c r="CO474" s="155"/>
      <c r="CP474" s="156"/>
    </row>
    <row r="475" spans="3:94" x14ac:dyDescent="0.2">
      <c r="C475" s="37" t="s">
        <v>196</v>
      </c>
      <c r="D475" s="37" t="s">
        <v>3</v>
      </c>
      <c r="E475" s="37">
        <v>35</v>
      </c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155"/>
      <c r="AC475" s="155"/>
      <c r="AD475" s="155"/>
      <c r="AE475" s="155"/>
      <c r="AF475" s="155"/>
      <c r="AG475" s="155"/>
      <c r="AH475" s="155"/>
      <c r="AI475" s="155"/>
      <c r="AJ475" s="155"/>
      <c r="AK475" s="155"/>
      <c r="AL475" s="155"/>
      <c r="AM475" s="155"/>
      <c r="AN475" s="155"/>
      <c r="AO475" s="155"/>
      <c r="AP475" s="155"/>
      <c r="AQ475" s="155"/>
      <c r="AR475" s="155"/>
      <c r="AS475" s="155"/>
      <c r="AT475" s="155"/>
      <c r="AU475" s="155"/>
      <c r="AV475" s="155"/>
      <c r="AW475" s="155"/>
      <c r="AX475" s="155"/>
      <c r="AY475" s="155"/>
      <c r="AZ475" s="155"/>
      <c r="BA475" s="155"/>
      <c r="BB475" s="155"/>
      <c r="BC475" s="155"/>
      <c r="BD475" s="155"/>
      <c r="BE475" s="155"/>
      <c r="BF475" s="155"/>
      <c r="BG475" s="155"/>
      <c r="BH475" s="155"/>
      <c r="BI475" s="155"/>
      <c r="BJ475" s="155"/>
      <c r="BK475" s="155"/>
      <c r="BL475" s="155"/>
      <c r="BM475" s="155"/>
      <c r="BN475" s="155"/>
      <c r="BO475" s="155"/>
      <c r="BP475" s="155"/>
      <c r="BQ475" s="155"/>
      <c r="BR475" s="155"/>
      <c r="BS475" s="155"/>
      <c r="BT475" s="155"/>
      <c r="BU475" s="155"/>
      <c r="BV475" s="155"/>
      <c r="BW475" s="155"/>
      <c r="BX475" s="155"/>
      <c r="BY475" s="155"/>
      <c r="BZ475" s="155"/>
      <c r="CA475" s="155"/>
      <c r="CB475" s="155"/>
      <c r="CC475" s="155"/>
      <c r="CD475" s="155"/>
      <c r="CE475" s="155"/>
      <c r="CF475" s="155"/>
      <c r="CG475" s="155"/>
      <c r="CH475" s="155"/>
      <c r="CI475" s="155"/>
      <c r="CJ475" s="155"/>
      <c r="CK475" s="155"/>
      <c r="CL475" s="155"/>
      <c r="CM475" s="155"/>
      <c r="CN475" s="155"/>
      <c r="CO475" s="155"/>
      <c r="CP475" s="156"/>
    </row>
    <row r="476" spans="3:94" x14ac:dyDescent="0.2">
      <c r="C476" s="37" t="s">
        <v>198</v>
      </c>
      <c r="D476" s="37" t="s">
        <v>3</v>
      </c>
      <c r="E476" s="37">
        <v>34</v>
      </c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155"/>
      <c r="AC476" s="155"/>
      <c r="AD476" s="155"/>
      <c r="AE476" s="155"/>
      <c r="AF476" s="155"/>
      <c r="AG476" s="155"/>
      <c r="AH476" s="155"/>
      <c r="AI476" s="155"/>
      <c r="AJ476" s="155"/>
      <c r="AK476" s="155"/>
      <c r="AL476" s="155"/>
      <c r="AM476" s="155"/>
      <c r="AN476" s="155"/>
      <c r="AO476" s="155"/>
      <c r="AP476" s="155"/>
      <c r="AQ476" s="155"/>
      <c r="AR476" s="155"/>
      <c r="AS476" s="155"/>
      <c r="AT476" s="155"/>
      <c r="AU476" s="155"/>
      <c r="AV476" s="155"/>
      <c r="AW476" s="155"/>
      <c r="AX476" s="155"/>
      <c r="AY476" s="155"/>
      <c r="AZ476" s="155"/>
      <c r="BA476" s="155"/>
      <c r="BB476" s="155"/>
      <c r="BC476" s="155"/>
      <c r="BD476" s="155"/>
      <c r="BE476" s="155"/>
      <c r="BF476" s="155"/>
      <c r="BG476" s="155"/>
      <c r="BH476" s="155"/>
      <c r="BI476" s="155"/>
      <c r="BJ476" s="155"/>
      <c r="BK476" s="155"/>
      <c r="BL476" s="155"/>
      <c r="BM476" s="155"/>
      <c r="BN476" s="155"/>
      <c r="BO476" s="155"/>
      <c r="BP476" s="155"/>
      <c r="BQ476" s="155"/>
      <c r="BR476" s="155"/>
      <c r="BS476" s="155"/>
      <c r="BT476" s="155"/>
      <c r="BU476" s="155"/>
      <c r="BV476" s="155"/>
      <c r="BW476" s="155"/>
      <c r="BX476" s="155"/>
      <c r="BY476" s="155"/>
      <c r="BZ476" s="155"/>
      <c r="CA476" s="155"/>
      <c r="CB476" s="155"/>
      <c r="CC476" s="155"/>
      <c r="CD476" s="155"/>
      <c r="CE476" s="155"/>
      <c r="CF476" s="155"/>
      <c r="CG476" s="155"/>
      <c r="CH476" s="155"/>
      <c r="CI476" s="155"/>
      <c r="CJ476" s="155"/>
      <c r="CK476" s="155"/>
      <c r="CL476" s="155"/>
      <c r="CM476" s="155"/>
      <c r="CN476" s="155"/>
      <c r="CO476" s="155"/>
      <c r="CP476" s="156"/>
    </row>
    <row r="477" spans="3:94" x14ac:dyDescent="0.2">
      <c r="C477" s="25" t="s">
        <v>199</v>
      </c>
      <c r="D477" s="25" t="s">
        <v>3</v>
      </c>
      <c r="E477" s="25">
        <v>26</v>
      </c>
      <c r="AB477" s="154"/>
      <c r="AC477" s="154"/>
      <c r="AD477" s="154"/>
      <c r="AE477" s="154"/>
      <c r="AF477" s="154"/>
      <c r="AG477" s="154"/>
      <c r="AH477" s="154"/>
      <c r="AI477" s="154"/>
      <c r="AJ477" s="154"/>
      <c r="AK477" s="154"/>
      <c r="AL477" s="154"/>
      <c r="AM477" s="154"/>
      <c r="AN477" s="154"/>
      <c r="AO477" s="154"/>
      <c r="AP477" s="154"/>
      <c r="AQ477" s="154"/>
      <c r="AR477" s="154"/>
      <c r="AS477" s="154"/>
      <c r="AT477" s="154"/>
      <c r="AU477" s="154"/>
      <c r="AV477" s="154"/>
      <c r="AW477" s="154"/>
      <c r="AX477" s="154"/>
      <c r="AY477" s="154"/>
      <c r="AZ477" s="154"/>
      <c r="BA477" s="154"/>
      <c r="BB477" s="154"/>
      <c r="BC477" s="154"/>
      <c r="BD477" s="154"/>
      <c r="BE477" s="154"/>
      <c r="BF477" s="154"/>
      <c r="BG477" s="154"/>
      <c r="BH477" s="154"/>
      <c r="BI477" s="154"/>
      <c r="BJ477" s="154"/>
      <c r="BK477" s="154"/>
      <c r="BL477" s="154"/>
      <c r="BM477" s="154"/>
      <c r="BN477" s="154"/>
      <c r="BO477" s="154"/>
      <c r="BP477" s="154"/>
      <c r="BQ477" s="154"/>
      <c r="BR477" s="154"/>
      <c r="BS477" s="154"/>
      <c r="BT477" s="154"/>
      <c r="BU477" s="154"/>
      <c r="BV477" s="154"/>
      <c r="BW477" s="154"/>
      <c r="BX477" s="154"/>
      <c r="BY477" s="154"/>
      <c r="BZ477" s="154"/>
      <c r="CA477" s="154"/>
      <c r="CB477" s="154"/>
      <c r="CC477" s="154"/>
      <c r="CD477" s="154"/>
      <c r="CE477" s="154"/>
      <c r="CF477" s="154"/>
      <c r="CG477" s="154"/>
      <c r="CH477" s="154"/>
      <c r="CI477" s="154"/>
      <c r="CJ477" s="154"/>
      <c r="CK477" s="154"/>
      <c r="CL477" s="154"/>
      <c r="CM477" s="154"/>
      <c r="CN477" s="154"/>
      <c r="CO477" s="154"/>
      <c r="CP477" s="154"/>
    </row>
    <row r="478" spans="3:94" x14ac:dyDescent="0.2">
      <c r="C478" s="25" t="s">
        <v>202</v>
      </c>
      <c r="D478" s="25" t="s">
        <v>3</v>
      </c>
      <c r="E478" s="25">
        <v>6</v>
      </c>
      <c r="AB478" s="154"/>
      <c r="AC478" s="154"/>
      <c r="AD478" s="154"/>
      <c r="AE478" s="154"/>
      <c r="AF478" s="154"/>
      <c r="AG478" s="154"/>
      <c r="AH478" s="154"/>
      <c r="AI478" s="154"/>
      <c r="AJ478" s="154"/>
      <c r="AK478" s="154"/>
      <c r="AL478" s="154"/>
      <c r="AM478" s="154"/>
      <c r="AN478" s="154"/>
      <c r="AO478" s="154"/>
      <c r="AP478" s="154"/>
      <c r="AQ478" s="154"/>
      <c r="AR478" s="154"/>
      <c r="AS478" s="154"/>
      <c r="AT478" s="154"/>
      <c r="AU478" s="154"/>
      <c r="AV478" s="154"/>
      <c r="AW478" s="154"/>
      <c r="AX478" s="154"/>
      <c r="AY478" s="154"/>
      <c r="AZ478" s="154"/>
      <c r="BA478" s="154"/>
      <c r="BB478" s="154"/>
      <c r="BC478" s="154"/>
      <c r="BD478" s="154"/>
      <c r="BE478" s="154"/>
      <c r="BF478" s="154"/>
      <c r="BG478" s="154"/>
      <c r="BH478" s="154"/>
      <c r="BI478" s="154"/>
      <c r="BJ478" s="154"/>
      <c r="BK478" s="154"/>
      <c r="BL478" s="154"/>
      <c r="BM478" s="154"/>
      <c r="BN478" s="154"/>
      <c r="BO478" s="154"/>
      <c r="BP478" s="154"/>
      <c r="BQ478" s="154"/>
      <c r="BR478" s="154"/>
      <c r="BS478" s="154"/>
      <c r="BT478" s="154"/>
      <c r="BU478" s="154"/>
      <c r="BV478" s="154"/>
      <c r="BW478" s="154"/>
      <c r="BX478" s="154"/>
      <c r="BY478" s="154"/>
      <c r="BZ478" s="154"/>
      <c r="CA478" s="154"/>
      <c r="CB478" s="154"/>
      <c r="CC478" s="154"/>
      <c r="CD478" s="154"/>
      <c r="CE478" s="154"/>
      <c r="CF478" s="154"/>
      <c r="CG478" s="154"/>
      <c r="CH478" s="154"/>
      <c r="CI478" s="154"/>
      <c r="CJ478" s="154"/>
      <c r="CK478" s="154"/>
      <c r="CL478" s="154"/>
      <c r="CM478" s="154"/>
      <c r="CN478" s="154"/>
      <c r="CO478" s="154"/>
      <c r="CP478" s="154"/>
    </row>
    <row r="479" spans="3:94" x14ac:dyDescent="0.2">
      <c r="C479" s="25" t="s">
        <v>203</v>
      </c>
      <c r="D479" s="25" t="s">
        <v>3</v>
      </c>
      <c r="E479" s="25">
        <v>5</v>
      </c>
    </row>
    <row r="480" spans="3:94" x14ac:dyDescent="0.2">
      <c r="C480" s="25" t="s">
        <v>200</v>
      </c>
      <c r="D480" s="25" t="s">
        <v>3</v>
      </c>
      <c r="E480" s="25">
        <v>2</v>
      </c>
    </row>
    <row r="481" spans="2:94" x14ac:dyDescent="0.2">
      <c r="C481" s="25" t="s">
        <v>204</v>
      </c>
      <c r="D481" s="25" t="s">
        <v>3</v>
      </c>
      <c r="E481" s="25">
        <v>1</v>
      </c>
    </row>
    <row r="482" spans="2:94" x14ac:dyDescent="0.2">
      <c r="C482" s="25" t="s">
        <v>213</v>
      </c>
      <c r="D482" s="25" t="s">
        <v>3</v>
      </c>
      <c r="E482" s="25">
        <v>1</v>
      </c>
    </row>
    <row r="488" spans="2:94" x14ac:dyDescent="0.2">
      <c r="C488" s="36" t="s">
        <v>184</v>
      </c>
      <c r="D488" s="36" t="s">
        <v>0</v>
      </c>
      <c r="E488" s="36">
        <v>45442</v>
      </c>
      <c r="F488" s="36">
        <v>45443</v>
      </c>
      <c r="G488" s="36">
        <v>45444</v>
      </c>
      <c r="H488" s="36">
        <v>45445</v>
      </c>
      <c r="I488" s="36">
        <v>45446</v>
      </c>
      <c r="J488" s="36">
        <v>45447</v>
      </c>
      <c r="K488" s="36">
        <v>45448</v>
      </c>
      <c r="L488" s="36">
        <v>45449</v>
      </c>
      <c r="M488" s="36">
        <v>45450</v>
      </c>
      <c r="N488" s="36">
        <v>45451</v>
      </c>
      <c r="O488" s="36">
        <v>45452</v>
      </c>
      <c r="P488" s="36">
        <v>45453</v>
      </c>
      <c r="Q488" s="36">
        <v>45454</v>
      </c>
      <c r="R488" s="36">
        <v>45455</v>
      </c>
      <c r="S488" s="36">
        <v>45456</v>
      </c>
      <c r="T488" s="36">
        <v>45457</v>
      </c>
      <c r="U488" s="36">
        <v>45458</v>
      </c>
      <c r="V488" s="36">
        <v>45459</v>
      </c>
      <c r="W488" s="36">
        <v>45460</v>
      </c>
      <c r="X488" s="36">
        <v>45461</v>
      </c>
      <c r="Y488" s="36">
        <v>45462</v>
      </c>
      <c r="Z488" s="36">
        <v>45463</v>
      </c>
      <c r="AA488" s="36">
        <v>45464</v>
      </c>
      <c r="AB488" s="36">
        <v>45465</v>
      </c>
      <c r="AC488" s="36">
        <v>45466</v>
      </c>
      <c r="AD488" s="36">
        <v>45467</v>
      </c>
      <c r="AE488" s="36">
        <v>45468</v>
      </c>
      <c r="AF488" s="36">
        <v>45469</v>
      </c>
      <c r="AG488" s="36">
        <v>45470</v>
      </c>
      <c r="AH488" s="36">
        <v>45471</v>
      </c>
      <c r="AI488" s="36">
        <v>45472</v>
      </c>
      <c r="AJ488" s="36">
        <v>45473</v>
      </c>
      <c r="AK488" s="36">
        <v>45474</v>
      </c>
      <c r="AL488" s="36">
        <v>45475</v>
      </c>
      <c r="AM488" s="36">
        <v>45476</v>
      </c>
      <c r="AN488" s="36">
        <v>45477</v>
      </c>
      <c r="AO488" s="36">
        <v>45478</v>
      </c>
      <c r="AP488" s="36">
        <v>45479</v>
      </c>
      <c r="AQ488" s="36">
        <v>45480</v>
      </c>
      <c r="AR488" s="36">
        <v>45481</v>
      </c>
      <c r="AS488" s="36">
        <v>45482</v>
      </c>
      <c r="AT488" s="36">
        <v>45483</v>
      </c>
      <c r="AU488" s="36">
        <v>45484</v>
      </c>
      <c r="AV488" s="36">
        <v>45485</v>
      </c>
      <c r="AW488" s="36">
        <v>45486</v>
      </c>
      <c r="AX488" s="36">
        <v>45487</v>
      </c>
      <c r="AY488" s="36">
        <v>45488</v>
      </c>
      <c r="AZ488" s="36">
        <v>45489</v>
      </c>
      <c r="BA488" s="36">
        <v>45490</v>
      </c>
      <c r="BB488" s="36">
        <v>45491</v>
      </c>
      <c r="BC488" s="36">
        <v>45492</v>
      </c>
      <c r="BD488" s="36">
        <v>45493</v>
      </c>
      <c r="BE488" s="36">
        <v>45494</v>
      </c>
      <c r="BF488" s="36">
        <v>45495</v>
      </c>
      <c r="BG488" s="36">
        <v>45496</v>
      </c>
      <c r="BH488" s="36">
        <v>45497</v>
      </c>
      <c r="BI488" s="36">
        <v>45498</v>
      </c>
      <c r="BJ488" s="36">
        <v>45499</v>
      </c>
      <c r="BK488" s="36">
        <v>45500</v>
      </c>
      <c r="BL488" s="36">
        <v>45501</v>
      </c>
      <c r="BM488" s="36">
        <v>45502</v>
      </c>
      <c r="BN488" s="36">
        <v>45503</v>
      </c>
      <c r="BO488" s="36">
        <v>45504</v>
      </c>
      <c r="BP488" s="36">
        <v>45505</v>
      </c>
      <c r="BQ488" s="36">
        <v>45506</v>
      </c>
      <c r="BR488" s="36">
        <v>45507</v>
      </c>
      <c r="BS488" s="36">
        <v>45508</v>
      </c>
      <c r="BT488" s="36">
        <v>45509</v>
      </c>
      <c r="BU488" s="36">
        <v>45510</v>
      </c>
      <c r="BV488" s="36">
        <v>45511</v>
      </c>
      <c r="BW488" s="36">
        <v>45512</v>
      </c>
      <c r="BX488" s="36">
        <v>45513</v>
      </c>
      <c r="BY488" s="36">
        <v>45514</v>
      </c>
      <c r="BZ488" s="36">
        <v>45515</v>
      </c>
      <c r="CA488" s="36">
        <v>45516</v>
      </c>
      <c r="CB488" s="36">
        <v>45517</v>
      </c>
      <c r="CC488" s="36">
        <v>45518</v>
      </c>
      <c r="CD488" s="36">
        <v>45519</v>
      </c>
      <c r="CE488" s="36">
        <v>45520</v>
      </c>
      <c r="CF488" s="36">
        <v>45521</v>
      </c>
      <c r="CG488" s="36">
        <v>45522</v>
      </c>
      <c r="CH488" s="36">
        <v>45523</v>
      </c>
      <c r="CI488" s="36">
        <v>45524</v>
      </c>
      <c r="CJ488" s="36">
        <v>45525</v>
      </c>
      <c r="CK488" s="36">
        <v>45526</v>
      </c>
      <c r="CL488" s="36">
        <v>45527</v>
      </c>
      <c r="CM488" s="36">
        <v>45528</v>
      </c>
      <c r="CN488" s="36">
        <v>45529</v>
      </c>
      <c r="CO488" s="36">
        <v>45530</v>
      </c>
      <c r="CP488" s="36">
        <v>45531</v>
      </c>
    </row>
    <row r="489" spans="2:94" x14ac:dyDescent="0.2">
      <c r="B489" s="25" t="str">
        <f t="shared" ref="B489:B508" si="13">C489&amp;D489</f>
      </c>
      <c r="C489" s="37" t="s">
        <v>205</v>
      </c>
      <c r="D489" s="37" t="s">
        <v>4</v>
      </c>
      <c r="E489" s="37">
        <v>4399</v>
      </c>
      <c r="F489" s="37">
        <v>4186</v>
      </c>
      <c r="G489" s="37">
        <v>3784</v>
      </c>
      <c r="H489" s="37">
        <v>3480</v>
      </c>
      <c r="I489" s="37">
        <v>3856</v>
      </c>
      <c r="J489" s="37">
        <v>3964</v>
      </c>
      <c r="K489" s="37">
        <v>3855</v>
      </c>
      <c r="L489" s="37">
        <v>3762</v>
      </c>
      <c r="M489" s="37">
        <v>3814</v>
      </c>
      <c r="N489" s="37">
        <v>3373</v>
      </c>
      <c r="O489" s="37">
        <v>3231</v>
      </c>
      <c r="P489" s="37">
        <v>3379</v>
      </c>
      <c r="Q489" s="37">
        <v>4093</v>
      </c>
      <c r="R489" s="37">
        <v>3753</v>
      </c>
      <c r="S489" s="37">
        <v>3883</v>
      </c>
      <c r="T489" s="37">
        <v>3723</v>
      </c>
      <c r="U489" s="37">
        <v>3254</v>
      </c>
      <c r="V489" s="37">
        <v>3046</v>
      </c>
      <c r="W489" s="37">
        <v>3442</v>
      </c>
      <c r="X489" s="37">
        <v>3595</v>
      </c>
      <c r="Y489" s="37">
        <v>3591</v>
      </c>
      <c r="Z489" s="37">
        <v>3743</v>
      </c>
      <c r="AA489" s="37">
        <v>4309</v>
      </c>
      <c r="AB489" s="153">
        <v>3810</v>
      </c>
      <c r="AC489" s="153">
        <v>4016</v>
      </c>
      <c r="AD489" s="153">
        <v>3494</v>
      </c>
      <c r="AE489" s="153">
        <v>3721</v>
      </c>
      <c r="AF489" s="153">
        <v>4038</v>
      </c>
      <c r="AG489" s="153">
        <v>3937</v>
      </c>
      <c r="AH489" s="153">
        <v>4002</v>
      </c>
      <c r="AI489" s="153">
        <v>3375</v>
      </c>
      <c r="AJ489" s="153">
        <v>3155</v>
      </c>
      <c r="AK489" s="153">
        <v>3709</v>
      </c>
      <c r="AL489" s="153">
        <v>3662</v>
      </c>
      <c r="AM489" s="153">
        <v>3728</v>
      </c>
      <c r="AN489" s="153">
        <v>3102</v>
      </c>
      <c r="AO489" s="153">
        <v>3437</v>
      </c>
      <c r="AP489" s="153">
        <v>3214</v>
      </c>
      <c r="AQ489" s="153">
        <v>3101</v>
      </c>
      <c r="AR489" s="153">
        <v>3411</v>
      </c>
      <c r="AS489" s="153">
        <v>3659</v>
      </c>
      <c r="AT489" s="153">
        <v>3819</v>
      </c>
      <c r="AU489" s="153">
        <v>3737</v>
      </c>
      <c r="AV489" s="153">
        <v>3853</v>
      </c>
      <c r="AW489" s="153">
        <v>3182</v>
      </c>
      <c r="AX489" s="153">
        <v>3117</v>
      </c>
      <c r="AY489" s="153">
        <v>3503</v>
      </c>
      <c r="AZ489" s="153">
        <v>3607</v>
      </c>
      <c r="BA489" s="153">
        <v>3814</v>
      </c>
      <c r="BB489" s="153">
        <v>3645</v>
      </c>
      <c r="BC489" s="153">
        <v>3218</v>
      </c>
      <c r="BD489" s="153">
        <v>3295</v>
      </c>
      <c r="BE489" s="153">
        <v>3129</v>
      </c>
      <c r="BF489" s="153">
        <v>3410</v>
      </c>
      <c r="BG489" s="153">
        <v>3630</v>
      </c>
      <c r="BH489" s="153">
        <v>3967</v>
      </c>
      <c r="BI489" s="153">
        <v>4123</v>
      </c>
      <c r="BJ489" s="153">
        <v>3662</v>
      </c>
      <c r="BK489" s="153">
        <v>3523</v>
      </c>
      <c r="BL489" s="153">
        <v>3322</v>
      </c>
      <c r="BM489" s="153">
        <v>3560</v>
      </c>
      <c r="BN489" s="153">
        <v>3608</v>
      </c>
      <c r="BO489" s="153">
        <v>3703</v>
      </c>
      <c r="BP489" s="153">
        <v>4307</v>
      </c>
      <c r="BQ489" s="153">
        <v>4064</v>
      </c>
      <c r="BR489" s="153">
        <v>3665</v>
      </c>
      <c r="BS489" s="153">
        <v>3343</v>
      </c>
      <c r="BT489" s="153">
        <v>3749</v>
      </c>
      <c r="BU489" s="153">
        <v>3663</v>
      </c>
      <c r="BV489" s="153">
        <v>3651</v>
      </c>
      <c r="BW489" s="153">
        <v>3666</v>
      </c>
      <c r="BX489" s="153">
        <v>3683</v>
      </c>
      <c r="BY489" s="153">
        <v>3369</v>
      </c>
      <c r="BZ489" s="153">
        <v>3146</v>
      </c>
      <c r="CA489" s="153">
        <v>3299</v>
      </c>
      <c r="CB489" s="153">
        <v>3541</v>
      </c>
      <c r="CC489" s="153">
        <v>3568</v>
      </c>
      <c r="CD489" s="153">
        <v>3735</v>
      </c>
      <c r="CE489" s="153">
        <v>3539</v>
      </c>
      <c r="CF489" s="153">
        <v>3357</v>
      </c>
      <c r="CG489" s="153">
        <v>3137</v>
      </c>
      <c r="CH489" s="153">
        <v>3353</v>
      </c>
      <c r="CI489" s="153">
        <v>3496</v>
      </c>
      <c r="CJ489" s="153">
        <v>3906</v>
      </c>
      <c r="CK489" s="153">
        <v>3977</v>
      </c>
      <c r="CL489" s="153">
        <v>3943</v>
      </c>
      <c r="CM489" s="153">
        <v>3434</v>
      </c>
      <c r="CN489" s="153">
        <v>3382</v>
      </c>
      <c r="CO489" s="153">
        <v>3601</v>
      </c>
      <c r="CP489" s="154">
        <v>3436</v>
      </c>
    </row>
    <row r="490" spans="2:94" x14ac:dyDescent="0.2">
      <c r="B490" s="25" t="str">
        <f t="shared" si="13"/>
      </c>
      <c r="C490" s="37" t="s">
        <v>206</v>
      </c>
      <c r="D490" s="37" t="s">
        <v>4</v>
      </c>
      <c r="E490" s="37">
        <v>2636</v>
      </c>
      <c r="F490" s="37">
        <v>2876</v>
      </c>
      <c r="G490" s="37">
        <v>2379</v>
      </c>
      <c r="H490" s="37">
        <v>1970</v>
      </c>
      <c r="I490" s="37">
        <v>2563</v>
      </c>
      <c r="J490" s="37">
        <v>2421</v>
      </c>
      <c r="K490" s="37">
        <v>2466</v>
      </c>
      <c r="L490" s="37">
        <v>2532</v>
      </c>
      <c r="M490" s="37">
        <v>2728</v>
      </c>
      <c r="N490" s="37">
        <v>1998</v>
      </c>
      <c r="O490" s="37">
        <v>1766</v>
      </c>
      <c r="P490" s="37">
        <v>2161</v>
      </c>
      <c r="Q490" s="37">
        <v>3050</v>
      </c>
      <c r="R490" s="37">
        <v>2494</v>
      </c>
      <c r="S490" s="37">
        <v>2602</v>
      </c>
      <c r="T490" s="37">
        <v>2696</v>
      </c>
      <c r="U490" s="37">
        <v>1923</v>
      </c>
      <c r="V490" s="37">
        <v>1692</v>
      </c>
      <c r="W490" s="37">
        <v>2219</v>
      </c>
      <c r="X490" s="37">
        <v>2482</v>
      </c>
      <c r="Y490" s="37">
        <v>2512</v>
      </c>
      <c r="Z490" s="37">
        <v>2416</v>
      </c>
      <c r="AA490" s="37">
        <v>2676</v>
      </c>
      <c r="AB490" s="153">
        <v>2257</v>
      </c>
      <c r="AC490" s="153">
        <v>2438</v>
      </c>
      <c r="AD490" s="153">
        <v>2349</v>
      </c>
      <c r="AE490" s="153">
        <v>2606</v>
      </c>
      <c r="AF490" s="153">
        <v>2669</v>
      </c>
      <c r="AG490" s="153">
        <v>2836</v>
      </c>
      <c r="AH490" s="153">
        <v>2707</v>
      </c>
      <c r="AI490" s="153">
        <v>2161</v>
      </c>
      <c r="AJ490" s="153">
        <v>1932</v>
      </c>
      <c r="AK490" s="153">
        <v>2729</v>
      </c>
      <c r="AL490" s="153">
        <v>2657</v>
      </c>
      <c r="AM490" s="153">
        <v>2704</v>
      </c>
      <c r="AN490" s="153">
        <v>1827</v>
      </c>
      <c r="AO490" s="153">
        <v>2471</v>
      </c>
      <c r="AP490" s="153">
        <v>2002</v>
      </c>
      <c r="AQ490" s="153">
        <v>1871</v>
      </c>
      <c r="AR490" s="153">
        <v>2376</v>
      </c>
      <c r="AS490" s="153">
        <v>2715</v>
      </c>
      <c r="AT490" s="153">
        <v>2576</v>
      </c>
      <c r="AU490" s="153">
        <v>2444</v>
      </c>
      <c r="AV490" s="153">
        <v>2866</v>
      </c>
      <c r="AW490" s="153">
        <v>1917</v>
      </c>
      <c r="AX490" s="153">
        <v>1880</v>
      </c>
      <c r="AY490" s="153">
        <v>2255</v>
      </c>
      <c r="AZ490" s="153">
        <v>2296</v>
      </c>
      <c r="BA490" s="153">
        <v>2441</v>
      </c>
      <c r="BB490" s="153">
        <v>2476</v>
      </c>
      <c r="BC490" s="153">
        <v>2224</v>
      </c>
      <c r="BD490" s="153">
        <v>2048</v>
      </c>
      <c r="BE490" s="153">
        <v>1864</v>
      </c>
      <c r="BF490" s="153">
        <v>2167</v>
      </c>
      <c r="BG490" s="153">
        <v>2493</v>
      </c>
      <c r="BH490" s="153">
        <v>2314</v>
      </c>
      <c r="BI490" s="153">
        <v>2601</v>
      </c>
      <c r="BJ490" s="153">
        <v>2332</v>
      </c>
      <c r="BK490" s="153">
        <v>2009</v>
      </c>
      <c r="BL490" s="153">
        <v>1747</v>
      </c>
      <c r="BM490" s="153">
        <v>2113</v>
      </c>
      <c r="BN490" s="153">
        <v>2257</v>
      </c>
      <c r="BO490" s="153">
        <v>2607</v>
      </c>
      <c r="BP490" s="153">
        <v>3044</v>
      </c>
      <c r="BQ490" s="153">
        <v>2967</v>
      </c>
      <c r="BR490" s="153">
        <v>2392</v>
      </c>
      <c r="BS490" s="153">
        <v>1962</v>
      </c>
      <c r="BT490" s="153">
        <v>2524</v>
      </c>
      <c r="BU490" s="153">
        <v>2407</v>
      </c>
      <c r="BV490" s="153">
        <v>2462</v>
      </c>
      <c r="BW490" s="153">
        <v>2538</v>
      </c>
      <c r="BX490" s="153">
        <v>2572</v>
      </c>
      <c r="BY490" s="153">
        <v>2167</v>
      </c>
      <c r="BZ490" s="153">
        <v>1846</v>
      </c>
      <c r="CA490" s="153">
        <v>2211</v>
      </c>
      <c r="CB490" s="153">
        <v>2343</v>
      </c>
      <c r="CC490" s="153">
        <v>2392</v>
      </c>
      <c r="CD490" s="153">
        <v>2687</v>
      </c>
      <c r="CE490" s="153">
        <v>2536</v>
      </c>
      <c r="CF490" s="153">
        <v>2105</v>
      </c>
      <c r="CG490" s="153">
        <v>1859</v>
      </c>
      <c r="CH490" s="153">
        <v>2248</v>
      </c>
      <c r="CI490" s="153">
        <v>2276</v>
      </c>
      <c r="CJ490" s="153">
        <v>2515</v>
      </c>
      <c r="CK490" s="153">
        <v>2491</v>
      </c>
      <c r="CL490" s="153">
        <v>2624</v>
      </c>
      <c r="CM490" s="153">
        <v>2002</v>
      </c>
      <c r="CN490" s="153">
        <v>1880</v>
      </c>
      <c r="CO490" s="153">
        <v>2229</v>
      </c>
      <c r="CP490" s="154">
        <v>2260</v>
      </c>
    </row>
    <row r="491" spans="2:94" x14ac:dyDescent="0.2">
      <c r="B491" s="25" t="str">
        <f t="shared" si="13"/>
      </c>
      <c r="C491" s="37" t="s">
        <v>187</v>
      </c>
      <c r="D491" s="37" t="s">
        <v>4</v>
      </c>
      <c r="E491" s="37">
        <v>2650</v>
      </c>
      <c r="F491" s="37">
        <v>2192</v>
      </c>
      <c r="G491" s="37">
        <v>1996</v>
      </c>
      <c r="H491" s="37">
        <v>2107</v>
      </c>
      <c r="I491" s="37">
        <v>1946</v>
      </c>
      <c r="J491" s="37">
        <v>2165</v>
      </c>
      <c r="K491" s="37">
        <v>1949</v>
      </c>
      <c r="L491" s="37">
        <v>2162</v>
      </c>
      <c r="M491" s="37">
        <v>3060</v>
      </c>
      <c r="N491" s="37">
        <v>2014</v>
      </c>
      <c r="O491" s="37">
        <v>1869</v>
      </c>
      <c r="P491" s="37">
        <v>1884</v>
      </c>
      <c r="Q491" s="37">
        <v>9068</v>
      </c>
      <c r="R491" s="37">
        <v>2237</v>
      </c>
      <c r="S491" s="37">
        <v>3149</v>
      </c>
      <c r="T491" s="37">
        <v>2410</v>
      </c>
      <c r="U491" s="37">
        <v>1858</v>
      </c>
      <c r="V491" s="37">
        <v>1751</v>
      </c>
      <c r="W491" s="37">
        <v>1994</v>
      </c>
      <c r="X491" s="37">
        <v>5192</v>
      </c>
      <c r="Y491" s="37">
        <v>2617</v>
      </c>
      <c r="Z491" s="37">
        <v>2069</v>
      </c>
      <c r="AA491" s="37">
        <v>3779</v>
      </c>
      <c r="AB491" s="153">
        <v>3923</v>
      </c>
      <c r="AC491" s="153">
        <v>7657</v>
      </c>
      <c r="AD491" s="153">
        <v>2029</v>
      </c>
      <c r="AE491" s="153">
        <v>7191</v>
      </c>
      <c r="AF491" s="153">
        <v>2334</v>
      </c>
      <c r="AG491" s="153">
        <v>2507</v>
      </c>
      <c r="AH491" s="153">
        <v>2066</v>
      </c>
      <c r="AI491" s="153">
        <v>1879</v>
      </c>
      <c r="AJ491" s="153">
        <v>2018</v>
      </c>
      <c r="AK491" s="153">
        <v>2012</v>
      </c>
      <c r="AL491" s="153">
        <v>2242</v>
      </c>
      <c r="AM491" s="153">
        <v>2030</v>
      </c>
      <c r="AN491" s="153">
        <v>1807</v>
      </c>
      <c r="AO491" s="153">
        <v>1890</v>
      </c>
      <c r="AP491" s="153">
        <v>1838</v>
      </c>
      <c r="AQ491" s="153">
        <v>1836</v>
      </c>
      <c r="AR491" s="153">
        <v>8450</v>
      </c>
      <c r="AS491" s="153">
        <v>6507</v>
      </c>
      <c r="AT491" s="153">
        <v>3251</v>
      </c>
      <c r="AU491" s="153">
        <v>2270</v>
      </c>
      <c r="AV491" s="153">
        <v>8586</v>
      </c>
      <c r="AW491" s="153">
        <v>1799</v>
      </c>
      <c r="AX491" s="153">
        <v>1868</v>
      </c>
      <c r="AY491" s="153">
        <v>2570</v>
      </c>
      <c r="AZ491" s="153">
        <v>2538</v>
      </c>
      <c r="BA491" s="153">
        <v>4888</v>
      </c>
      <c r="BB491" s="153">
        <v>2429</v>
      </c>
      <c r="BC491" s="153">
        <v>4698</v>
      </c>
      <c r="BD491" s="153">
        <v>1886</v>
      </c>
      <c r="BE491" s="153">
        <v>2115</v>
      </c>
      <c r="BF491" s="153">
        <v>2064</v>
      </c>
      <c r="BG491" s="153">
        <v>2677</v>
      </c>
      <c r="BH491" s="153">
        <v>2325</v>
      </c>
      <c r="BI491" s="153">
        <v>4353</v>
      </c>
      <c r="BJ491" s="153">
        <v>2431</v>
      </c>
      <c r="BK491" s="153">
        <v>2077</v>
      </c>
      <c r="BL491" s="153">
        <v>2187</v>
      </c>
      <c r="BM491" s="153">
        <v>1924</v>
      </c>
      <c r="BN491" s="153">
        <v>2120</v>
      </c>
      <c r="BO491" s="153">
        <v>2039</v>
      </c>
      <c r="BP491" s="153">
        <v>3320</v>
      </c>
      <c r="BQ491" s="153">
        <v>1935</v>
      </c>
      <c r="BR491" s="153">
        <v>2040</v>
      </c>
      <c r="BS491" s="153">
        <v>2080</v>
      </c>
      <c r="BT491" s="153">
        <v>1928</v>
      </c>
      <c r="BU491" s="153">
        <v>2691</v>
      </c>
      <c r="BV491" s="153">
        <v>2016</v>
      </c>
      <c r="BW491" s="153">
        <v>4435</v>
      </c>
      <c r="BX491" s="153">
        <v>1917</v>
      </c>
      <c r="BY491" s="153">
        <v>1957</v>
      </c>
      <c r="BZ491" s="153">
        <v>2171</v>
      </c>
      <c r="CA491" s="153">
        <v>1969</v>
      </c>
      <c r="CB491" s="153">
        <v>5217</v>
      </c>
      <c r="CC491" s="153">
        <v>2167</v>
      </c>
      <c r="CD491" s="153">
        <v>4016</v>
      </c>
      <c r="CE491" s="153">
        <v>2323</v>
      </c>
      <c r="CF491" s="153">
        <v>2326</v>
      </c>
      <c r="CG491" s="153">
        <v>2135</v>
      </c>
      <c r="CH491" s="153">
        <v>2008</v>
      </c>
      <c r="CI491" s="153">
        <v>2161</v>
      </c>
      <c r="CJ491" s="153">
        <v>2400</v>
      </c>
      <c r="CK491" s="153">
        <v>2404</v>
      </c>
      <c r="CL491" s="153">
        <v>3533</v>
      </c>
      <c r="CM491" s="153">
        <v>2160</v>
      </c>
      <c r="CN491" s="153">
        <v>2083</v>
      </c>
      <c r="CO491" s="153">
        <v>1878</v>
      </c>
      <c r="CP491" s="154">
        <v>1836</v>
      </c>
    </row>
    <row r="492" spans="2:94" x14ac:dyDescent="0.2">
      <c r="B492" s="25" t="str">
        <f t="shared" si="13"/>
      </c>
      <c r="C492" s="37" t="s">
        <v>207</v>
      </c>
      <c r="D492" s="37" t="s">
        <v>4</v>
      </c>
      <c r="E492" s="37">
        <v>1068</v>
      </c>
      <c r="F492" s="37">
        <v>1082</v>
      </c>
      <c r="G492" s="37">
        <v>819</v>
      </c>
      <c r="H492" s="37">
        <v>799</v>
      </c>
      <c r="I492" s="37">
        <v>843</v>
      </c>
      <c r="J492" s="37">
        <v>1010</v>
      </c>
      <c r="K492" s="37">
        <v>1079</v>
      </c>
      <c r="L492" s="37">
        <v>926</v>
      </c>
      <c r="M492" s="37">
        <v>1053</v>
      </c>
      <c r="N492" s="37">
        <v>704</v>
      </c>
      <c r="O492" s="37">
        <v>733</v>
      </c>
      <c r="P492" s="37">
        <v>763</v>
      </c>
      <c r="Q492" s="37">
        <v>1174</v>
      </c>
      <c r="R492" s="37">
        <v>1149</v>
      </c>
      <c r="S492" s="37">
        <v>1371</v>
      </c>
      <c r="T492" s="37">
        <v>1206</v>
      </c>
      <c r="U492" s="37">
        <v>798</v>
      </c>
      <c r="V492" s="37">
        <v>676</v>
      </c>
      <c r="W492" s="37">
        <v>840</v>
      </c>
      <c r="X492" s="37">
        <v>1005</v>
      </c>
      <c r="Y492" s="37">
        <v>1178</v>
      </c>
      <c r="Z492" s="37">
        <v>1065</v>
      </c>
      <c r="AA492" s="37">
        <v>1115</v>
      </c>
      <c r="AB492" s="153">
        <v>1057</v>
      </c>
      <c r="AC492" s="153">
        <v>841</v>
      </c>
      <c r="AD492" s="153">
        <v>977</v>
      </c>
      <c r="AE492" s="153">
        <v>985</v>
      </c>
      <c r="AF492" s="153">
        <v>1457</v>
      </c>
      <c r="AG492" s="153">
        <v>1337</v>
      </c>
      <c r="AH492" s="153">
        <v>1271</v>
      </c>
      <c r="AI492" s="153">
        <v>855</v>
      </c>
      <c r="AJ492" s="153">
        <v>865</v>
      </c>
      <c r="AK492" s="153">
        <v>1053</v>
      </c>
      <c r="AL492" s="153">
        <v>1109</v>
      </c>
      <c r="AM492" s="153">
        <v>1079</v>
      </c>
      <c r="AN492" s="153">
        <v>773</v>
      </c>
      <c r="AO492" s="153">
        <v>929</v>
      </c>
      <c r="AP492" s="153">
        <v>874</v>
      </c>
      <c r="AQ492" s="153">
        <v>778</v>
      </c>
      <c r="AR492" s="153">
        <v>1073</v>
      </c>
      <c r="AS492" s="153">
        <v>1095</v>
      </c>
      <c r="AT492" s="153">
        <v>1206</v>
      </c>
      <c r="AU492" s="153">
        <v>1184</v>
      </c>
      <c r="AV492" s="153">
        <v>1052</v>
      </c>
      <c r="AW492" s="153">
        <v>811</v>
      </c>
      <c r="AX492" s="153">
        <v>782</v>
      </c>
      <c r="AY492" s="153">
        <v>981</v>
      </c>
      <c r="AZ492" s="153">
        <v>1059</v>
      </c>
      <c r="BA492" s="153">
        <v>1116</v>
      </c>
      <c r="BB492" s="153">
        <v>1059</v>
      </c>
      <c r="BC492" s="153">
        <v>917</v>
      </c>
      <c r="BD492" s="153">
        <v>824</v>
      </c>
      <c r="BE492" s="153">
        <v>795</v>
      </c>
      <c r="BF492" s="153">
        <v>808</v>
      </c>
      <c r="BG492" s="153">
        <v>943</v>
      </c>
      <c r="BH492" s="153">
        <v>990</v>
      </c>
      <c r="BI492" s="153">
        <v>1123</v>
      </c>
      <c r="BJ492" s="153">
        <v>1036</v>
      </c>
      <c r="BK492" s="153">
        <v>910</v>
      </c>
      <c r="BL492" s="153">
        <v>735</v>
      </c>
      <c r="BM492" s="153">
        <v>831</v>
      </c>
      <c r="BN492" s="153">
        <v>922</v>
      </c>
      <c r="BO492" s="153">
        <v>1055</v>
      </c>
      <c r="BP492" s="153">
        <v>1509</v>
      </c>
      <c r="BQ492" s="153">
        <v>1324</v>
      </c>
      <c r="BR492" s="153">
        <v>1108</v>
      </c>
      <c r="BS492" s="153">
        <v>1057</v>
      </c>
      <c r="BT492" s="153">
        <v>1131</v>
      </c>
      <c r="BU492" s="153">
        <v>1274</v>
      </c>
      <c r="BV492" s="153">
        <v>1283</v>
      </c>
      <c r="BW492" s="153">
        <v>1101</v>
      </c>
      <c r="BX492" s="153">
        <v>1234</v>
      </c>
      <c r="BY492" s="153">
        <v>964</v>
      </c>
      <c r="BZ492" s="153">
        <v>783</v>
      </c>
      <c r="CA492" s="153">
        <v>968</v>
      </c>
      <c r="CB492" s="153">
        <v>958</v>
      </c>
      <c r="CC492" s="153">
        <v>1113</v>
      </c>
      <c r="CD492" s="153">
        <v>1235</v>
      </c>
      <c r="CE492" s="153">
        <v>1038</v>
      </c>
      <c r="CF492" s="153">
        <v>1043</v>
      </c>
      <c r="CG492" s="153">
        <v>900</v>
      </c>
      <c r="CH492" s="153">
        <v>1005</v>
      </c>
      <c r="CI492" s="153">
        <v>992</v>
      </c>
      <c r="CJ492" s="153">
        <v>1106</v>
      </c>
      <c r="CK492" s="153">
        <v>1263</v>
      </c>
      <c r="CL492" s="153">
        <v>1071</v>
      </c>
      <c r="CM492" s="153">
        <v>850</v>
      </c>
      <c r="CN492" s="153">
        <v>760</v>
      </c>
      <c r="CO492" s="153">
        <v>943</v>
      </c>
      <c r="CP492" s="154">
        <v>855</v>
      </c>
    </row>
    <row r="493" spans="2:94" x14ac:dyDescent="0.2">
      <c r="B493" s="25" t="str">
        <f t="shared" si="13"/>
      </c>
      <c r="C493" s="37" t="s">
        <v>208</v>
      </c>
      <c r="D493" s="37" t="s">
        <v>4</v>
      </c>
      <c r="E493" s="37">
        <v>792</v>
      </c>
      <c r="F493" s="37">
        <v>845</v>
      </c>
      <c r="G493" s="37">
        <v>659</v>
      </c>
      <c r="H493" s="37">
        <v>550</v>
      </c>
      <c r="I493" s="37">
        <v>690</v>
      </c>
      <c r="J493" s="37">
        <v>737</v>
      </c>
      <c r="K493" s="37">
        <v>693</v>
      </c>
      <c r="L493" s="37">
        <v>727</v>
      </c>
      <c r="M493" s="37">
        <v>798</v>
      </c>
      <c r="N493" s="37">
        <v>549</v>
      </c>
      <c r="O493" s="37">
        <v>571</v>
      </c>
      <c r="P493" s="37">
        <v>598</v>
      </c>
      <c r="Q493" s="37">
        <v>914</v>
      </c>
      <c r="R493" s="37">
        <v>826</v>
      </c>
      <c r="S493" s="37">
        <v>908</v>
      </c>
      <c r="T493" s="37">
        <v>891</v>
      </c>
      <c r="U493" s="37">
        <v>598</v>
      </c>
      <c r="V493" s="37">
        <v>530</v>
      </c>
      <c r="W493" s="37">
        <v>615</v>
      </c>
      <c r="X493" s="37">
        <v>777</v>
      </c>
      <c r="Y493" s="37">
        <v>772</v>
      </c>
      <c r="Z493" s="37">
        <v>728</v>
      </c>
      <c r="AA493" s="37">
        <v>889</v>
      </c>
      <c r="AB493" s="153">
        <v>857</v>
      </c>
      <c r="AC493" s="153">
        <v>715</v>
      </c>
      <c r="AD493" s="153">
        <v>730</v>
      </c>
      <c r="AE493" s="153">
        <v>823</v>
      </c>
      <c r="AF493" s="153">
        <v>911</v>
      </c>
      <c r="AG493" s="153">
        <v>812</v>
      </c>
      <c r="AH493" s="153">
        <v>878</v>
      </c>
      <c r="AI493" s="153">
        <v>627</v>
      </c>
      <c r="AJ493" s="153">
        <v>601</v>
      </c>
      <c r="AK493" s="153">
        <v>746</v>
      </c>
      <c r="AL493" s="153">
        <v>788</v>
      </c>
      <c r="AM493" s="153">
        <v>743</v>
      </c>
      <c r="AN493" s="153">
        <v>553</v>
      </c>
      <c r="AO493" s="153">
        <v>698</v>
      </c>
      <c r="AP493" s="153">
        <v>631</v>
      </c>
      <c r="AQ493" s="153">
        <v>653</v>
      </c>
      <c r="AR493" s="153">
        <v>866</v>
      </c>
      <c r="AS493" s="153">
        <v>963</v>
      </c>
      <c r="AT493" s="153">
        <v>955</v>
      </c>
      <c r="AU493" s="153">
        <v>819</v>
      </c>
      <c r="AV493" s="153">
        <v>922</v>
      </c>
      <c r="AW493" s="153">
        <v>683</v>
      </c>
      <c r="AX493" s="153">
        <v>628</v>
      </c>
      <c r="AY493" s="153">
        <v>733</v>
      </c>
      <c r="AZ493" s="153">
        <v>750</v>
      </c>
      <c r="BA493" s="153">
        <v>781</v>
      </c>
      <c r="BB493" s="153">
        <v>804</v>
      </c>
      <c r="BC493" s="153">
        <v>728</v>
      </c>
      <c r="BD493" s="153">
        <v>680</v>
      </c>
      <c r="BE493" s="153">
        <v>617</v>
      </c>
      <c r="BF493" s="153">
        <v>697</v>
      </c>
      <c r="BG493" s="153">
        <v>862</v>
      </c>
      <c r="BH493" s="153">
        <v>838</v>
      </c>
      <c r="BI493" s="153">
        <v>945</v>
      </c>
      <c r="BJ493" s="153">
        <v>755</v>
      </c>
      <c r="BK493" s="153">
        <v>664</v>
      </c>
      <c r="BL493" s="153">
        <v>657</v>
      </c>
      <c r="BM493" s="153">
        <v>675</v>
      </c>
      <c r="BN493" s="153">
        <v>699</v>
      </c>
      <c r="BO493" s="153">
        <v>780</v>
      </c>
      <c r="BP493" s="153">
        <v>884</v>
      </c>
      <c r="BQ493" s="153">
        <v>769</v>
      </c>
      <c r="BR493" s="153">
        <v>787</v>
      </c>
      <c r="BS493" s="153">
        <v>641</v>
      </c>
      <c r="BT493" s="153">
        <v>757</v>
      </c>
      <c r="BU493" s="153">
        <v>836</v>
      </c>
      <c r="BV493" s="153">
        <v>750</v>
      </c>
      <c r="BW493" s="153">
        <v>718</v>
      </c>
      <c r="BX493" s="153">
        <v>740</v>
      </c>
      <c r="BY493" s="153">
        <v>673</v>
      </c>
      <c r="BZ493" s="153">
        <v>711</v>
      </c>
      <c r="CA493" s="153">
        <v>1136</v>
      </c>
      <c r="CB493" s="153">
        <v>723</v>
      </c>
      <c r="CC493" s="153">
        <v>768</v>
      </c>
      <c r="CD493" s="153">
        <v>898</v>
      </c>
      <c r="CE493" s="153">
        <v>838</v>
      </c>
      <c r="CF493" s="153">
        <v>754</v>
      </c>
      <c r="CG493" s="153">
        <v>1357</v>
      </c>
      <c r="CH493" s="153">
        <v>831</v>
      </c>
      <c r="CI493" s="153">
        <v>753</v>
      </c>
      <c r="CJ493" s="153">
        <v>888</v>
      </c>
      <c r="CK493" s="153">
        <v>789</v>
      </c>
      <c r="CL493" s="153">
        <v>848</v>
      </c>
      <c r="CM493" s="153">
        <v>679</v>
      </c>
      <c r="CN493" s="153">
        <v>644</v>
      </c>
      <c r="CO493" s="153">
        <v>656</v>
      </c>
      <c r="CP493" s="154">
        <v>763</v>
      </c>
    </row>
    <row r="494" spans="2:94" x14ac:dyDescent="0.2">
      <c r="B494" s="25" t="str">
        <f t="shared" si="13"/>
      </c>
      <c r="C494" s="37" t="s">
        <v>209</v>
      </c>
      <c r="D494" s="37" t="s">
        <v>4</v>
      </c>
      <c r="E494" s="37">
        <v>139</v>
      </c>
      <c r="F494" s="37">
        <v>176</v>
      </c>
      <c r="G494" s="37">
        <v>187</v>
      </c>
      <c r="H494" s="37">
        <v>99</v>
      </c>
      <c r="I494" s="37">
        <v>166</v>
      </c>
      <c r="J494" s="37">
        <v>192</v>
      </c>
      <c r="K494" s="37">
        <v>149</v>
      </c>
      <c r="L494" s="37">
        <v>152</v>
      </c>
      <c r="M494" s="37">
        <v>140</v>
      </c>
      <c r="N494" s="37">
        <v>169</v>
      </c>
      <c r="O494" s="37">
        <v>105</v>
      </c>
      <c r="P494" s="37">
        <v>129</v>
      </c>
      <c r="Q494" s="37">
        <v>134</v>
      </c>
      <c r="R494" s="37">
        <v>173</v>
      </c>
      <c r="S494" s="37">
        <v>170</v>
      </c>
      <c r="T494" s="37">
        <v>162</v>
      </c>
      <c r="U494" s="37">
        <v>147</v>
      </c>
      <c r="V494" s="37">
        <v>86</v>
      </c>
      <c r="W494" s="37">
        <v>145</v>
      </c>
      <c r="X494" s="37">
        <v>139</v>
      </c>
      <c r="Y494" s="37">
        <v>163</v>
      </c>
      <c r="Z494" s="37">
        <v>151</v>
      </c>
      <c r="AA494" s="37">
        <v>153</v>
      </c>
      <c r="AB494" s="153">
        <v>162</v>
      </c>
      <c r="AC494" s="153">
        <v>120</v>
      </c>
      <c r="AD494" s="153">
        <v>168</v>
      </c>
      <c r="AE494" s="153">
        <v>142</v>
      </c>
      <c r="AF494" s="153">
        <v>165</v>
      </c>
      <c r="AG494" s="153">
        <v>174</v>
      </c>
      <c r="AH494" s="153">
        <v>135</v>
      </c>
      <c r="AI494" s="153">
        <v>137</v>
      </c>
      <c r="AJ494" s="153">
        <v>107</v>
      </c>
      <c r="AK494" s="153">
        <v>153</v>
      </c>
      <c r="AL494" s="153">
        <v>169</v>
      </c>
      <c r="AM494" s="153">
        <v>149</v>
      </c>
      <c r="AN494" s="153">
        <v>95</v>
      </c>
      <c r="AO494" s="153">
        <v>160</v>
      </c>
      <c r="AP494" s="153">
        <v>160</v>
      </c>
      <c r="AQ494" s="153">
        <v>103</v>
      </c>
      <c r="AR494" s="153">
        <v>161</v>
      </c>
      <c r="AS494" s="153">
        <v>157</v>
      </c>
      <c r="AT494" s="153">
        <v>152</v>
      </c>
      <c r="AU494" s="153">
        <v>137</v>
      </c>
      <c r="AV494" s="153">
        <v>149</v>
      </c>
      <c r="AW494" s="153">
        <v>158</v>
      </c>
      <c r="AX494" s="153">
        <v>92</v>
      </c>
      <c r="AY494" s="153">
        <v>157</v>
      </c>
      <c r="AZ494" s="153">
        <v>166</v>
      </c>
      <c r="BA494" s="153">
        <v>139</v>
      </c>
      <c r="BB494" s="153">
        <v>147</v>
      </c>
      <c r="BC494" s="153">
        <v>127</v>
      </c>
      <c r="BD494" s="153">
        <v>175</v>
      </c>
      <c r="BE494" s="153">
        <v>117</v>
      </c>
      <c r="BF494" s="153">
        <v>155</v>
      </c>
      <c r="BG494" s="153">
        <v>183</v>
      </c>
      <c r="BH494" s="153">
        <v>179</v>
      </c>
      <c r="BI494" s="153">
        <v>131</v>
      </c>
      <c r="BJ494" s="153">
        <v>141</v>
      </c>
      <c r="BK494" s="153">
        <v>167</v>
      </c>
      <c r="BL494" s="153">
        <v>97</v>
      </c>
      <c r="BM494" s="153">
        <v>133</v>
      </c>
      <c r="BN494" s="153">
        <v>161</v>
      </c>
      <c r="BO494" s="153">
        <v>147</v>
      </c>
      <c r="BP494" s="153">
        <v>189</v>
      </c>
      <c r="BQ494" s="153">
        <v>186</v>
      </c>
      <c r="BR494" s="153">
        <v>174</v>
      </c>
      <c r="BS494" s="153">
        <v>113</v>
      </c>
      <c r="BT494" s="153">
        <v>168</v>
      </c>
      <c r="BU494" s="153">
        <v>183</v>
      </c>
      <c r="BV494" s="153">
        <v>170</v>
      </c>
      <c r="BW494" s="153">
        <v>136</v>
      </c>
      <c r="BX494" s="153">
        <v>165</v>
      </c>
      <c r="BY494" s="153">
        <v>184</v>
      </c>
      <c r="BZ494" s="153">
        <v>111</v>
      </c>
      <c r="CA494" s="153">
        <v>158</v>
      </c>
      <c r="CB494" s="153">
        <v>136</v>
      </c>
      <c r="CC494" s="153">
        <v>174</v>
      </c>
      <c r="CD494" s="153">
        <v>173</v>
      </c>
      <c r="CE494" s="153">
        <v>169</v>
      </c>
      <c r="CF494" s="153">
        <v>202</v>
      </c>
      <c r="CG494" s="153">
        <v>99</v>
      </c>
      <c r="CH494" s="153">
        <v>149</v>
      </c>
      <c r="CI494" s="153">
        <v>187</v>
      </c>
      <c r="CJ494" s="153">
        <v>182</v>
      </c>
      <c r="CK494" s="153">
        <v>160</v>
      </c>
      <c r="CL494" s="153">
        <v>144</v>
      </c>
      <c r="CM494" s="153">
        <v>142</v>
      </c>
      <c r="CN494" s="153">
        <v>114</v>
      </c>
      <c r="CO494" s="153">
        <v>142</v>
      </c>
      <c r="CP494" s="154">
        <v>157</v>
      </c>
    </row>
    <row r="495" spans="2:94" x14ac:dyDescent="0.2">
      <c r="B495" s="25" t="str">
        <f t="shared" si="13"/>
      </c>
      <c r="C495" s="37" t="s">
        <v>190</v>
      </c>
      <c r="D495" s="37" t="s">
        <v>4</v>
      </c>
      <c r="E495" s="37">
        <v>112</v>
      </c>
      <c r="F495" s="37">
        <v>97</v>
      </c>
      <c r="G495" s="37">
        <v>101</v>
      </c>
      <c r="H495" s="37">
        <v>99</v>
      </c>
      <c r="I495" s="37">
        <v>119</v>
      </c>
      <c r="J495" s="37">
        <v>85</v>
      </c>
      <c r="K495" s="37">
        <v>119</v>
      </c>
      <c r="L495" s="37">
        <v>143</v>
      </c>
      <c r="M495" s="37">
        <v>103</v>
      </c>
      <c r="N495" s="37">
        <v>93</v>
      </c>
      <c r="O495" s="37">
        <v>86</v>
      </c>
      <c r="P495" s="37">
        <v>78</v>
      </c>
      <c r="Q495" s="37">
        <v>116</v>
      </c>
      <c r="R495" s="37">
        <v>112</v>
      </c>
      <c r="S495" s="37">
        <v>114</v>
      </c>
      <c r="T495" s="37">
        <v>115</v>
      </c>
      <c r="U495" s="37">
        <v>98</v>
      </c>
      <c r="V495" s="37">
        <v>65</v>
      </c>
      <c r="W495" s="37">
        <v>119</v>
      </c>
      <c r="X495" s="37">
        <v>95</v>
      </c>
      <c r="Y495" s="37">
        <v>108</v>
      </c>
      <c r="Z495" s="37">
        <v>91</v>
      </c>
      <c r="AA495" s="37">
        <v>93</v>
      </c>
      <c r="AB495" s="153">
        <v>100</v>
      </c>
      <c r="AC495" s="153">
        <v>144</v>
      </c>
      <c r="AD495" s="153">
        <v>124</v>
      </c>
      <c r="AE495" s="153">
        <v>123</v>
      </c>
      <c r="AF495" s="153">
        <v>139</v>
      </c>
      <c r="AG495" s="153">
        <v>108</v>
      </c>
      <c r="AH495" s="153">
        <v>133</v>
      </c>
      <c r="AI495" s="153">
        <v>100</v>
      </c>
      <c r="AJ495" s="153">
        <v>100</v>
      </c>
      <c r="AK495" s="153">
        <v>139</v>
      </c>
      <c r="AL495" s="153">
        <v>116</v>
      </c>
      <c r="AM495" s="153">
        <v>118</v>
      </c>
      <c r="AN495" s="153">
        <v>81</v>
      </c>
      <c r="AO495" s="153">
        <v>112</v>
      </c>
      <c r="AP495" s="153">
        <v>118</v>
      </c>
      <c r="AQ495" s="153">
        <v>75</v>
      </c>
      <c r="AR495" s="153">
        <v>123</v>
      </c>
      <c r="AS495" s="153">
        <v>124</v>
      </c>
      <c r="AT495" s="153">
        <v>129</v>
      </c>
      <c r="AU495" s="153">
        <v>120</v>
      </c>
      <c r="AV495" s="153">
        <v>126</v>
      </c>
      <c r="AW495" s="153">
        <v>102</v>
      </c>
      <c r="AX495" s="153">
        <v>86</v>
      </c>
      <c r="AY495" s="153">
        <v>116</v>
      </c>
      <c r="AZ495" s="153">
        <v>122</v>
      </c>
      <c r="BA495" s="153">
        <v>117</v>
      </c>
      <c r="BB495" s="153">
        <v>104</v>
      </c>
      <c r="BC495" s="153">
        <v>106</v>
      </c>
      <c r="BD495" s="153">
        <v>117</v>
      </c>
      <c r="BE495" s="153">
        <v>100</v>
      </c>
      <c r="BF495" s="153">
        <v>95</v>
      </c>
      <c r="BG495" s="153">
        <v>115</v>
      </c>
      <c r="BH495" s="153">
        <v>113</v>
      </c>
      <c r="BI495" s="153">
        <v>110</v>
      </c>
      <c r="BJ495" s="153">
        <v>99</v>
      </c>
      <c r="BK495" s="153">
        <v>121</v>
      </c>
      <c r="BL495" s="153">
        <v>83</v>
      </c>
      <c r="BM495" s="153">
        <v>113</v>
      </c>
      <c r="BN495" s="153">
        <v>99</v>
      </c>
      <c r="BO495" s="153">
        <v>137</v>
      </c>
      <c r="BP495" s="153">
        <v>138</v>
      </c>
      <c r="BQ495" s="153">
        <v>149</v>
      </c>
      <c r="BR495" s="153">
        <v>142</v>
      </c>
      <c r="BS495" s="153">
        <v>91</v>
      </c>
      <c r="BT495" s="153">
        <v>152</v>
      </c>
      <c r="BU495" s="153">
        <v>137</v>
      </c>
      <c r="BV495" s="153">
        <v>132</v>
      </c>
      <c r="BW495" s="153">
        <v>123</v>
      </c>
      <c r="BX495" s="153">
        <v>133</v>
      </c>
      <c r="BY495" s="153">
        <v>128</v>
      </c>
      <c r="BZ495" s="153">
        <v>101</v>
      </c>
      <c r="CA495" s="153">
        <v>99</v>
      </c>
      <c r="CB495" s="153">
        <v>126</v>
      </c>
      <c r="CC495" s="153">
        <v>118</v>
      </c>
      <c r="CD495" s="153">
        <v>101</v>
      </c>
      <c r="CE495" s="153">
        <v>132</v>
      </c>
      <c r="CF495" s="153">
        <v>105</v>
      </c>
      <c r="CG495" s="153">
        <v>68</v>
      </c>
      <c r="CH495" s="153">
        <v>124</v>
      </c>
      <c r="CI495" s="153">
        <v>104</v>
      </c>
      <c r="CJ495" s="153">
        <v>107</v>
      </c>
      <c r="CK495" s="153">
        <v>105</v>
      </c>
      <c r="CL495" s="153">
        <v>130</v>
      </c>
      <c r="CM495" s="153">
        <v>104</v>
      </c>
      <c r="CN495" s="153">
        <v>84</v>
      </c>
      <c r="CO495" s="153">
        <v>100</v>
      </c>
      <c r="CP495" s="154">
        <v>117</v>
      </c>
    </row>
    <row r="496" spans="2:94" x14ac:dyDescent="0.2">
      <c r="B496" s="25" t="str">
        <f t="shared" si="13"/>
      </c>
      <c r="C496" s="37" t="s">
        <v>191</v>
      </c>
      <c r="D496" s="37" t="s">
        <v>4</v>
      </c>
      <c r="E496" s="37">
        <v>72</v>
      </c>
      <c r="F496" s="37">
        <v>72</v>
      </c>
      <c r="G496" s="37">
        <v>69</v>
      </c>
      <c r="H496" s="37">
        <v>34</v>
      </c>
      <c r="I496" s="37">
        <v>87</v>
      </c>
      <c r="J496" s="37">
        <v>69</v>
      </c>
      <c r="K496" s="37">
        <v>86</v>
      </c>
      <c r="L496" s="37">
        <v>74</v>
      </c>
      <c r="M496" s="37">
        <v>78</v>
      </c>
      <c r="N496" s="37">
        <v>54</v>
      </c>
      <c r="O496" s="37">
        <v>51</v>
      </c>
      <c r="P496" s="37">
        <v>56</v>
      </c>
      <c r="Q496" s="37">
        <v>68</v>
      </c>
      <c r="R496" s="37">
        <v>74</v>
      </c>
      <c r="S496" s="37">
        <v>69</v>
      </c>
      <c r="T496" s="37">
        <v>68</v>
      </c>
      <c r="U496" s="37">
        <v>55</v>
      </c>
      <c r="V496" s="37">
        <v>30</v>
      </c>
      <c r="W496" s="37">
        <v>57</v>
      </c>
      <c r="X496" s="37">
        <v>57</v>
      </c>
      <c r="Y496" s="37">
        <v>74</v>
      </c>
      <c r="Z496" s="37">
        <v>49</v>
      </c>
      <c r="AA496" s="37">
        <v>67</v>
      </c>
      <c r="AB496" s="153">
        <v>52</v>
      </c>
      <c r="AC496" s="153">
        <v>37</v>
      </c>
      <c r="AD496" s="153">
        <v>73</v>
      </c>
      <c r="AE496" s="153">
        <v>54</v>
      </c>
      <c r="AF496" s="153">
        <v>61</v>
      </c>
      <c r="AG496" s="153">
        <v>72</v>
      </c>
      <c r="AH496" s="153">
        <v>76</v>
      </c>
      <c r="AI496" s="153">
        <v>80</v>
      </c>
      <c r="AJ496" s="153">
        <v>43</v>
      </c>
      <c r="AK496" s="153">
        <v>100</v>
      </c>
      <c r="AL496" s="153">
        <v>71</v>
      </c>
      <c r="AM496" s="153">
        <v>88</v>
      </c>
      <c r="AN496" s="153">
        <v>31</v>
      </c>
      <c r="AO496" s="153">
        <v>94</v>
      </c>
      <c r="AP496" s="153">
        <v>45</v>
      </c>
      <c r="AQ496" s="153">
        <v>34</v>
      </c>
      <c r="AR496" s="153">
        <v>74</v>
      </c>
      <c r="AS496" s="153">
        <v>70</v>
      </c>
      <c r="AT496" s="153">
        <v>82</v>
      </c>
      <c r="AU496" s="153">
        <v>80</v>
      </c>
      <c r="AV496" s="153">
        <v>70</v>
      </c>
      <c r="AW496" s="153">
        <v>64</v>
      </c>
      <c r="AX496" s="153">
        <v>40</v>
      </c>
      <c r="AY496" s="153">
        <v>70</v>
      </c>
      <c r="AZ496" s="153">
        <v>83</v>
      </c>
      <c r="BA496" s="153">
        <v>60</v>
      </c>
      <c r="BB496" s="153">
        <v>91</v>
      </c>
      <c r="BC496" s="153">
        <v>75</v>
      </c>
      <c r="BD496" s="153">
        <v>69</v>
      </c>
      <c r="BE496" s="153">
        <v>36</v>
      </c>
      <c r="BF496" s="153">
        <v>67</v>
      </c>
      <c r="BG496" s="153">
        <v>80</v>
      </c>
      <c r="BH496" s="153">
        <v>76</v>
      </c>
      <c r="BI496" s="153">
        <v>84</v>
      </c>
      <c r="BJ496" s="153">
        <v>59</v>
      </c>
      <c r="BK496" s="153">
        <v>67</v>
      </c>
      <c r="BL496" s="153">
        <v>34</v>
      </c>
      <c r="BM496" s="153">
        <v>58</v>
      </c>
      <c r="BN496" s="153">
        <v>79</v>
      </c>
      <c r="BO496" s="153">
        <v>68</v>
      </c>
      <c r="BP496" s="153">
        <v>98</v>
      </c>
      <c r="BQ496" s="153">
        <v>91</v>
      </c>
      <c r="BR496" s="153">
        <v>74</v>
      </c>
      <c r="BS496" s="153">
        <v>46</v>
      </c>
      <c r="BT496" s="153">
        <v>92</v>
      </c>
      <c r="BU496" s="153">
        <v>80</v>
      </c>
      <c r="BV496" s="153">
        <v>74</v>
      </c>
      <c r="BW496" s="153">
        <v>71</v>
      </c>
      <c r="BX496" s="153">
        <v>98</v>
      </c>
      <c r="BY496" s="153">
        <v>79</v>
      </c>
      <c r="BZ496" s="153">
        <v>39</v>
      </c>
      <c r="CA496" s="153">
        <v>85</v>
      </c>
      <c r="CB496" s="153">
        <v>71</v>
      </c>
      <c r="CC496" s="153">
        <v>92</v>
      </c>
      <c r="CD496" s="153">
        <v>74</v>
      </c>
      <c r="CE496" s="153">
        <v>98</v>
      </c>
      <c r="CF496" s="153">
        <v>75</v>
      </c>
      <c r="CG496" s="153">
        <v>45</v>
      </c>
      <c r="CH496" s="153">
        <v>87</v>
      </c>
      <c r="CI496" s="153">
        <v>91</v>
      </c>
      <c r="CJ496" s="153">
        <v>82</v>
      </c>
      <c r="CK496" s="153">
        <v>76</v>
      </c>
      <c r="CL496" s="153">
        <v>97</v>
      </c>
      <c r="CM496" s="153">
        <v>54</v>
      </c>
      <c r="CN496" s="153">
        <v>47</v>
      </c>
      <c r="CO496" s="153">
        <v>76</v>
      </c>
      <c r="CP496" s="154">
        <v>68</v>
      </c>
    </row>
    <row r="497" spans="2:94" x14ac:dyDescent="0.2">
      <c r="B497" s="25" t="str">
        <f t="shared" si="13"/>
      </c>
      <c r="C497" s="37" t="s">
        <v>195</v>
      </c>
      <c r="D497" s="37" t="s">
        <v>4</v>
      </c>
      <c r="E497" s="37">
        <v>91</v>
      </c>
      <c r="F497" s="37">
        <v>78</v>
      </c>
      <c r="G497" s="37">
        <v>66</v>
      </c>
      <c r="H497" s="37">
        <v>44</v>
      </c>
      <c r="I497" s="37">
        <v>77</v>
      </c>
      <c r="J497" s="37">
        <v>61</v>
      </c>
      <c r="K497" s="37">
        <v>59</v>
      </c>
      <c r="L497" s="37">
        <v>85</v>
      </c>
      <c r="M497" s="37">
        <v>76</v>
      </c>
      <c r="N497" s="37">
        <v>61</v>
      </c>
      <c r="O497" s="37">
        <v>46</v>
      </c>
      <c r="P497" s="37">
        <v>63</v>
      </c>
      <c r="Q497" s="37">
        <v>54</v>
      </c>
      <c r="R497" s="37">
        <v>57</v>
      </c>
      <c r="S497" s="37">
        <v>77</v>
      </c>
      <c r="T497" s="37">
        <v>85</v>
      </c>
      <c r="U497" s="37">
        <v>51</v>
      </c>
      <c r="V497" s="37">
        <v>28</v>
      </c>
      <c r="W497" s="37">
        <v>49</v>
      </c>
      <c r="X497" s="37">
        <v>72</v>
      </c>
      <c r="Y497" s="37">
        <v>68</v>
      </c>
      <c r="Z497" s="37">
        <v>64</v>
      </c>
      <c r="AA497" s="37">
        <v>89</v>
      </c>
      <c r="AB497" s="155">
        <v>46</v>
      </c>
      <c r="AC497" s="155">
        <v>47</v>
      </c>
      <c r="AD497" s="155">
        <v>65</v>
      </c>
      <c r="AE497" s="155">
        <v>72</v>
      </c>
      <c r="AF497" s="155">
        <v>72</v>
      </c>
      <c r="AG497" s="155">
        <v>71</v>
      </c>
      <c r="AH497" s="155">
        <v>89</v>
      </c>
      <c r="AI497" s="155">
        <v>58</v>
      </c>
      <c r="AJ497" s="155">
        <v>49</v>
      </c>
      <c r="AK497" s="155">
        <v>99</v>
      </c>
      <c r="AL497" s="155">
        <v>67</v>
      </c>
      <c r="AM497" s="155">
        <v>87</v>
      </c>
      <c r="AN497" s="155">
        <v>51</v>
      </c>
      <c r="AO497" s="155">
        <v>65</v>
      </c>
      <c r="AP497" s="155">
        <v>57</v>
      </c>
      <c r="AQ497" s="155">
        <v>51</v>
      </c>
      <c r="AR497" s="155">
        <v>68</v>
      </c>
      <c r="AS497" s="155">
        <v>57</v>
      </c>
      <c r="AT497" s="155">
        <v>69</v>
      </c>
      <c r="AU497" s="155">
        <v>86</v>
      </c>
      <c r="AV497" s="155">
        <v>75</v>
      </c>
      <c r="AW497" s="155">
        <v>41</v>
      </c>
      <c r="AX497" s="155">
        <v>53</v>
      </c>
      <c r="AY497" s="155">
        <v>68</v>
      </c>
      <c r="AZ497" s="155">
        <v>61</v>
      </c>
      <c r="BA497" s="155">
        <v>69</v>
      </c>
      <c r="BB497" s="155">
        <v>61</v>
      </c>
      <c r="BC497" s="155">
        <v>77</v>
      </c>
      <c r="BD497" s="155">
        <v>69</v>
      </c>
      <c r="BE497" s="155">
        <v>57</v>
      </c>
      <c r="BF497" s="155">
        <v>58</v>
      </c>
      <c r="BG497" s="155">
        <v>55</v>
      </c>
      <c r="BH497" s="155">
        <v>76</v>
      </c>
      <c r="BI497" s="155">
        <v>57</v>
      </c>
      <c r="BJ497" s="155">
        <v>72</v>
      </c>
      <c r="BK497" s="155">
        <v>61</v>
      </c>
      <c r="BL497" s="155">
        <v>42</v>
      </c>
      <c r="BM497" s="155">
        <v>49</v>
      </c>
      <c r="BN497" s="155">
        <v>66</v>
      </c>
      <c r="BO497" s="155">
        <v>91</v>
      </c>
      <c r="BP497" s="155">
        <v>97</v>
      </c>
      <c r="BQ497" s="155">
        <v>103</v>
      </c>
      <c r="BR497" s="155">
        <v>80</v>
      </c>
      <c r="BS497" s="155">
        <v>53</v>
      </c>
      <c r="BT497" s="155">
        <v>59</v>
      </c>
      <c r="BU497" s="155">
        <v>51</v>
      </c>
      <c r="BV497" s="155">
        <v>71</v>
      </c>
      <c r="BW497" s="155">
        <v>64</v>
      </c>
      <c r="BX497" s="155">
        <v>80</v>
      </c>
      <c r="BY497" s="155">
        <v>45</v>
      </c>
      <c r="BZ497" s="155">
        <v>54</v>
      </c>
      <c r="CA497" s="155">
        <v>64</v>
      </c>
      <c r="CB497" s="155">
        <v>61</v>
      </c>
      <c r="CC497" s="155">
        <v>91</v>
      </c>
      <c r="CD497" s="155">
        <v>91</v>
      </c>
      <c r="CE497" s="155">
        <v>72</v>
      </c>
      <c r="CF497" s="155">
        <v>64</v>
      </c>
      <c r="CG497" s="155">
        <v>46</v>
      </c>
      <c r="CH497" s="155">
        <v>63</v>
      </c>
      <c r="CI497" s="155">
        <v>67</v>
      </c>
      <c r="CJ497" s="155">
        <v>69</v>
      </c>
      <c r="CK497" s="155">
        <v>63</v>
      </c>
      <c r="CL497" s="155">
        <v>86</v>
      </c>
      <c r="CM497" s="155">
        <v>43</v>
      </c>
      <c r="CN497" s="155">
        <v>53</v>
      </c>
      <c r="CO497" s="155">
        <v>62</v>
      </c>
      <c r="CP497" s="156">
        <v>52</v>
      </c>
    </row>
    <row r="498" spans="2:94" x14ac:dyDescent="0.2">
      <c r="B498" s="25" t="str">
        <f t="shared" si="13"/>
      </c>
      <c r="C498" s="37" t="s">
        <v>198</v>
      </c>
      <c r="D498" s="37" t="s">
        <v>4</v>
      </c>
      <c r="E498" s="37">
        <v>45</v>
      </c>
      <c r="F498" s="37">
        <v>58</v>
      </c>
      <c r="G498" s="37">
        <v>45</v>
      </c>
      <c r="H498" s="37">
        <v>28</v>
      </c>
      <c r="I498" s="37">
        <v>49</v>
      </c>
      <c r="J498" s="37">
        <v>38</v>
      </c>
      <c r="K498" s="37">
        <v>40</v>
      </c>
      <c r="L498" s="37">
        <v>37</v>
      </c>
      <c r="M498" s="37">
        <v>59</v>
      </c>
      <c r="N498" s="37">
        <v>33</v>
      </c>
      <c r="O498" s="37">
        <v>23</v>
      </c>
      <c r="P498" s="37">
        <v>31</v>
      </c>
      <c r="Q498" s="37">
        <v>28</v>
      </c>
      <c r="R498" s="37">
        <v>35</v>
      </c>
      <c r="S498" s="37">
        <v>49</v>
      </c>
      <c r="T498" s="37">
        <v>60</v>
      </c>
      <c r="U498" s="37">
        <v>41</v>
      </c>
      <c r="V498" s="37">
        <v>30</v>
      </c>
      <c r="W498" s="37">
        <v>26</v>
      </c>
      <c r="X498" s="37">
        <v>38</v>
      </c>
      <c r="Y498" s="37">
        <v>31</v>
      </c>
      <c r="Z498" s="37">
        <v>36</v>
      </c>
      <c r="AA498" s="37">
        <v>45</v>
      </c>
      <c r="AB498" s="155">
        <v>40</v>
      </c>
      <c r="AC498" s="155">
        <v>20</v>
      </c>
      <c r="AD498" s="155">
        <v>28</v>
      </c>
      <c r="AE498" s="155">
        <v>39</v>
      </c>
      <c r="AF498" s="155">
        <v>41</v>
      </c>
      <c r="AG498" s="155">
        <v>41</v>
      </c>
      <c r="AH498" s="155">
        <v>56</v>
      </c>
      <c r="AI498" s="155">
        <v>37</v>
      </c>
      <c r="AJ498" s="155">
        <v>28</v>
      </c>
      <c r="AK498" s="155">
        <v>50</v>
      </c>
      <c r="AL498" s="155">
        <v>37</v>
      </c>
      <c r="AM498" s="155">
        <v>58</v>
      </c>
      <c r="AN498" s="155">
        <v>31</v>
      </c>
      <c r="AO498" s="155">
        <v>39</v>
      </c>
      <c r="AP498" s="155">
        <v>20</v>
      </c>
      <c r="AQ498" s="155">
        <v>28</v>
      </c>
      <c r="AR498" s="155">
        <v>34</v>
      </c>
      <c r="AS498" s="155">
        <v>37</v>
      </c>
      <c r="AT498" s="155">
        <v>32</v>
      </c>
      <c r="AU498" s="155">
        <v>48</v>
      </c>
      <c r="AV498" s="155">
        <v>44</v>
      </c>
      <c r="AW498" s="155">
        <v>27</v>
      </c>
      <c r="AX498" s="155">
        <v>29</v>
      </c>
      <c r="AY498" s="155">
        <v>26</v>
      </c>
      <c r="AZ498" s="155">
        <v>36</v>
      </c>
      <c r="BA498" s="155">
        <v>36</v>
      </c>
      <c r="BB498" s="155">
        <v>52</v>
      </c>
      <c r="BC498" s="155">
        <v>47</v>
      </c>
      <c r="BD498" s="155">
        <v>36</v>
      </c>
      <c r="BE498" s="155">
        <v>35</v>
      </c>
      <c r="BF498" s="155">
        <v>29</v>
      </c>
      <c r="BG498" s="155">
        <v>45</v>
      </c>
      <c r="BH498" s="155">
        <v>39</v>
      </c>
      <c r="BI498" s="155">
        <v>32</v>
      </c>
      <c r="BJ498" s="155">
        <v>44</v>
      </c>
      <c r="BK498" s="155">
        <v>42</v>
      </c>
      <c r="BL498" s="155">
        <v>23</v>
      </c>
      <c r="BM498" s="155">
        <v>33</v>
      </c>
      <c r="BN498" s="155">
        <v>40</v>
      </c>
      <c r="BO498" s="155">
        <v>50</v>
      </c>
      <c r="BP498" s="155">
        <v>62</v>
      </c>
      <c r="BQ498" s="155">
        <v>69</v>
      </c>
      <c r="BR498" s="155">
        <v>32</v>
      </c>
      <c r="BS498" s="155">
        <v>29</v>
      </c>
      <c r="BT498" s="155">
        <v>19</v>
      </c>
      <c r="BU498" s="155">
        <v>39</v>
      </c>
      <c r="BV498" s="155">
        <v>51</v>
      </c>
      <c r="BW498" s="155">
        <v>53</v>
      </c>
      <c r="BX498" s="155">
        <v>56</v>
      </c>
      <c r="BY498" s="155">
        <v>34</v>
      </c>
      <c r="BZ498" s="155">
        <v>22</v>
      </c>
      <c r="CA498" s="155">
        <v>32</v>
      </c>
      <c r="CB498" s="155">
        <v>45</v>
      </c>
      <c r="CC498" s="155">
        <v>37</v>
      </c>
      <c r="CD498" s="155">
        <v>49</v>
      </c>
      <c r="CE498" s="155">
        <v>52</v>
      </c>
      <c r="CF498" s="155">
        <v>32</v>
      </c>
      <c r="CG498" s="155">
        <v>17</v>
      </c>
      <c r="CH498" s="155">
        <v>49</v>
      </c>
      <c r="CI498" s="155">
        <v>33</v>
      </c>
      <c r="CJ498" s="155">
        <v>29</v>
      </c>
      <c r="CK498" s="155">
        <v>43</v>
      </c>
      <c r="CL498" s="155">
        <v>39</v>
      </c>
      <c r="CM498" s="155">
        <v>33</v>
      </c>
      <c r="CN498" s="155">
        <v>20</v>
      </c>
      <c r="CO498" s="155">
        <v>34</v>
      </c>
      <c r="CP498" s="156">
        <v>41</v>
      </c>
    </row>
    <row r="499" spans="2:94" x14ac:dyDescent="0.2">
      <c r="B499" s="25" t="str">
        <f t="shared" si="13"/>
      </c>
      <c r="C499" s="37" t="s">
        <v>192</v>
      </c>
      <c r="D499" s="37" t="s">
        <v>4</v>
      </c>
      <c r="E499" s="37">
        <v>30</v>
      </c>
      <c r="F499" s="37">
        <v>34</v>
      </c>
      <c r="G499" s="37">
        <v>23</v>
      </c>
      <c r="H499" s="37">
        <v>10</v>
      </c>
      <c r="I499" s="37">
        <v>23</v>
      </c>
      <c r="J499" s="37">
        <v>33</v>
      </c>
      <c r="K499" s="37">
        <v>28</v>
      </c>
      <c r="L499" s="37">
        <v>26</v>
      </c>
      <c r="M499" s="37">
        <v>28</v>
      </c>
      <c r="N499" s="37">
        <v>23</v>
      </c>
      <c r="O499" s="37">
        <v>15</v>
      </c>
      <c r="P499" s="37">
        <v>24</v>
      </c>
      <c r="Q499" s="37">
        <v>25</v>
      </c>
      <c r="R499" s="37">
        <v>29</v>
      </c>
      <c r="S499" s="37">
        <v>22</v>
      </c>
      <c r="T499" s="37">
        <v>24</v>
      </c>
      <c r="U499" s="37">
        <v>26</v>
      </c>
      <c r="V499" s="37">
        <v>9</v>
      </c>
      <c r="W499" s="37">
        <v>28</v>
      </c>
      <c r="X499" s="37">
        <v>23</v>
      </c>
      <c r="Y499" s="37">
        <v>24</v>
      </c>
      <c r="Z499" s="37">
        <v>22</v>
      </c>
      <c r="AA499" s="37">
        <v>34</v>
      </c>
      <c r="AB499" s="155">
        <v>19</v>
      </c>
      <c r="AC499" s="155">
        <v>10</v>
      </c>
      <c r="AD499" s="155">
        <v>32</v>
      </c>
      <c r="AE499" s="155">
        <v>25</v>
      </c>
      <c r="AF499" s="155">
        <v>21</v>
      </c>
      <c r="AG499" s="155">
        <v>21</v>
      </c>
      <c r="AH499" s="155">
        <v>33</v>
      </c>
      <c r="AI499" s="155">
        <v>14</v>
      </c>
      <c r="AJ499" s="155">
        <v>15</v>
      </c>
      <c r="AK499" s="155">
        <v>33</v>
      </c>
      <c r="AL499" s="155">
        <v>36</v>
      </c>
      <c r="AM499" s="155">
        <v>24</v>
      </c>
      <c r="AN499" s="155">
        <v>7</v>
      </c>
      <c r="AO499" s="155">
        <v>31</v>
      </c>
      <c r="AP499" s="155">
        <v>23</v>
      </c>
      <c r="AQ499" s="155">
        <v>11</v>
      </c>
      <c r="AR499" s="155">
        <v>25</v>
      </c>
      <c r="AS499" s="155">
        <v>26</v>
      </c>
      <c r="AT499" s="155">
        <v>29</v>
      </c>
      <c r="AU499" s="155">
        <v>30</v>
      </c>
      <c r="AV499" s="155">
        <v>19</v>
      </c>
      <c r="AW499" s="155">
        <v>29</v>
      </c>
      <c r="AX499" s="155">
        <v>16</v>
      </c>
      <c r="AY499" s="155">
        <v>26</v>
      </c>
      <c r="AZ499" s="155">
        <v>23</v>
      </c>
      <c r="BA499" s="155">
        <v>29</v>
      </c>
      <c r="BB499" s="155">
        <v>20</v>
      </c>
      <c r="BC499" s="155">
        <v>22</v>
      </c>
      <c r="BD499" s="155">
        <v>34</v>
      </c>
      <c r="BE499" s="155">
        <v>17</v>
      </c>
      <c r="BF499" s="155">
        <v>38</v>
      </c>
      <c r="BG499" s="155">
        <v>27</v>
      </c>
      <c r="BH499" s="155">
        <v>23</v>
      </c>
      <c r="BI499" s="155">
        <v>23</v>
      </c>
      <c r="BJ499" s="155">
        <v>27</v>
      </c>
      <c r="BK499" s="155">
        <v>35</v>
      </c>
      <c r="BL499" s="155">
        <v>15</v>
      </c>
      <c r="BM499" s="155">
        <v>24</v>
      </c>
      <c r="BN499" s="155">
        <v>26</v>
      </c>
      <c r="BO499" s="155">
        <v>22</v>
      </c>
      <c r="BP499" s="155">
        <v>32</v>
      </c>
      <c r="BQ499" s="155">
        <v>35</v>
      </c>
      <c r="BR499" s="155">
        <v>31</v>
      </c>
      <c r="BS499" s="155">
        <v>25</v>
      </c>
      <c r="BT499" s="155">
        <v>34</v>
      </c>
      <c r="BU499" s="155">
        <v>27</v>
      </c>
      <c r="BV499" s="155">
        <v>22</v>
      </c>
      <c r="BW499" s="155">
        <v>32</v>
      </c>
      <c r="BX499" s="155">
        <v>38</v>
      </c>
      <c r="BY499" s="155">
        <v>36</v>
      </c>
      <c r="BZ499" s="155">
        <v>13</v>
      </c>
      <c r="CA499" s="155">
        <v>32</v>
      </c>
      <c r="CB499" s="155">
        <v>28</v>
      </c>
      <c r="CC499" s="155">
        <v>33</v>
      </c>
      <c r="CD499" s="155">
        <v>26</v>
      </c>
      <c r="CE499" s="155">
        <v>35</v>
      </c>
      <c r="CF499" s="155">
        <v>28</v>
      </c>
      <c r="CG499" s="155">
        <v>18</v>
      </c>
      <c r="CH499" s="155">
        <v>30</v>
      </c>
      <c r="CI499" s="155">
        <v>31</v>
      </c>
      <c r="CJ499" s="155">
        <v>35</v>
      </c>
      <c r="CK499" s="155">
        <v>21</v>
      </c>
      <c r="CL499" s="155">
        <v>31</v>
      </c>
      <c r="CM499" s="155">
        <v>21</v>
      </c>
      <c r="CN499" s="155">
        <v>12</v>
      </c>
      <c r="CO499" s="155">
        <v>25</v>
      </c>
      <c r="CP499" s="156">
        <v>31</v>
      </c>
    </row>
    <row r="500" spans="2:94" x14ac:dyDescent="0.2">
      <c r="B500" s="25" t="str">
        <f t="shared" si="13"/>
      </c>
      <c r="C500" s="37" t="s">
        <v>199</v>
      </c>
      <c r="D500" s="37" t="s">
        <v>4</v>
      </c>
      <c r="E500" s="37">
        <v>24</v>
      </c>
      <c r="F500" s="37">
        <v>43</v>
      </c>
      <c r="G500" s="37">
        <v>37</v>
      </c>
      <c r="H500" s="37">
        <v>17</v>
      </c>
      <c r="I500" s="37">
        <v>19</v>
      </c>
      <c r="J500" s="37">
        <v>36</v>
      </c>
      <c r="K500" s="37">
        <v>36</v>
      </c>
      <c r="L500" s="37">
        <v>42</v>
      </c>
      <c r="M500" s="37">
        <v>25</v>
      </c>
      <c r="N500" s="37">
        <v>18</v>
      </c>
      <c r="O500" s="37">
        <v>19</v>
      </c>
      <c r="P500" s="37">
        <v>27</v>
      </c>
      <c r="Q500" s="37">
        <v>26</v>
      </c>
      <c r="R500" s="37">
        <v>24</v>
      </c>
      <c r="S500" s="37">
        <v>36</v>
      </c>
      <c r="T500" s="37">
        <v>38</v>
      </c>
      <c r="U500" s="37">
        <v>23</v>
      </c>
      <c r="V500" s="37">
        <v>20</v>
      </c>
      <c r="W500" s="37">
        <v>21</v>
      </c>
      <c r="X500" s="37">
        <v>30</v>
      </c>
      <c r="Y500" s="37">
        <v>33</v>
      </c>
      <c r="Z500" s="37">
        <v>33</v>
      </c>
      <c r="AA500" s="37">
        <v>38</v>
      </c>
      <c r="AB500" s="155">
        <v>27</v>
      </c>
      <c r="AC500" s="155">
        <v>18</v>
      </c>
      <c r="AD500" s="155">
        <v>18</v>
      </c>
      <c r="AE500" s="155">
        <v>33</v>
      </c>
      <c r="AF500" s="155">
        <v>35</v>
      </c>
      <c r="AG500" s="155">
        <v>45</v>
      </c>
      <c r="AH500" s="155">
        <v>35</v>
      </c>
      <c r="AI500" s="155">
        <v>28</v>
      </c>
      <c r="AJ500" s="155">
        <v>18</v>
      </c>
      <c r="AK500" s="155">
        <v>46</v>
      </c>
      <c r="AL500" s="155">
        <v>31</v>
      </c>
      <c r="AM500" s="155">
        <v>40</v>
      </c>
      <c r="AN500" s="155">
        <v>30</v>
      </c>
      <c r="AO500" s="155">
        <v>28</v>
      </c>
      <c r="AP500" s="155">
        <v>30</v>
      </c>
      <c r="AQ500" s="155">
        <v>17</v>
      </c>
      <c r="AR500" s="155">
        <v>26</v>
      </c>
      <c r="AS500" s="155">
        <v>18</v>
      </c>
      <c r="AT500" s="155">
        <v>34</v>
      </c>
      <c r="AU500" s="155">
        <v>39</v>
      </c>
      <c r="AV500" s="155">
        <v>30</v>
      </c>
      <c r="AW500" s="155">
        <v>21</v>
      </c>
      <c r="AX500" s="155">
        <v>19</v>
      </c>
      <c r="AY500" s="155">
        <v>26</v>
      </c>
      <c r="AZ500" s="155">
        <v>34</v>
      </c>
      <c r="BA500" s="155">
        <v>33</v>
      </c>
      <c r="BB500" s="155">
        <v>46</v>
      </c>
      <c r="BC500" s="155">
        <v>23</v>
      </c>
      <c r="BD500" s="155">
        <v>16</v>
      </c>
      <c r="BE500" s="155">
        <v>20</v>
      </c>
      <c r="BF500" s="155">
        <v>21</v>
      </c>
      <c r="BG500" s="155">
        <v>18</v>
      </c>
      <c r="BH500" s="155">
        <v>22</v>
      </c>
      <c r="BI500" s="155">
        <v>32</v>
      </c>
      <c r="BJ500" s="155">
        <v>39</v>
      </c>
      <c r="BK500" s="155">
        <v>28</v>
      </c>
      <c r="BL500" s="155">
        <v>11</v>
      </c>
      <c r="BM500" s="155">
        <v>21</v>
      </c>
      <c r="BN500" s="155">
        <v>29</v>
      </c>
      <c r="BO500" s="155">
        <v>34</v>
      </c>
      <c r="BP500" s="155">
        <v>43</v>
      </c>
      <c r="BQ500" s="155">
        <v>41</v>
      </c>
      <c r="BR500" s="155">
        <v>30</v>
      </c>
      <c r="BS500" s="155">
        <v>24</v>
      </c>
      <c r="BT500" s="155">
        <v>31</v>
      </c>
      <c r="BU500" s="155">
        <v>33</v>
      </c>
      <c r="BV500" s="155">
        <v>35</v>
      </c>
      <c r="BW500" s="155">
        <v>39</v>
      </c>
      <c r="BX500" s="155">
        <v>39</v>
      </c>
      <c r="BY500" s="155">
        <v>22</v>
      </c>
      <c r="BZ500" s="155">
        <v>17</v>
      </c>
      <c r="CA500" s="155">
        <v>31</v>
      </c>
      <c r="CB500" s="155">
        <v>18</v>
      </c>
      <c r="CC500" s="155">
        <v>38</v>
      </c>
      <c r="CD500" s="155">
        <v>34</v>
      </c>
      <c r="CE500" s="155">
        <v>22</v>
      </c>
      <c r="CF500" s="155">
        <v>20</v>
      </c>
      <c r="CG500" s="155">
        <v>18</v>
      </c>
      <c r="CH500" s="155">
        <v>22</v>
      </c>
      <c r="CI500" s="155">
        <v>24</v>
      </c>
      <c r="CJ500" s="155">
        <v>35</v>
      </c>
      <c r="CK500" s="155">
        <v>58</v>
      </c>
      <c r="CL500" s="155">
        <v>41</v>
      </c>
      <c r="CM500" s="155">
        <v>17</v>
      </c>
      <c r="CN500" s="155">
        <v>22</v>
      </c>
      <c r="CO500" s="155">
        <v>29</v>
      </c>
      <c r="CP500" s="156">
        <v>26</v>
      </c>
    </row>
    <row r="501" spans="2:94" x14ac:dyDescent="0.2">
      <c r="B501" s="25" t="str">
        <f t="shared" si="13"/>
      </c>
      <c r="C501" s="37" t="s">
        <v>194</v>
      </c>
      <c r="D501" s="37" t="s">
        <v>4</v>
      </c>
      <c r="E501" s="37">
        <v>29</v>
      </c>
      <c r="F501" s="37">
        <v>31</v>
      </c>
      <c r="G501" s="37">
        <v>26</v>
      </c>
      <c r="H501" s="37">
        <v>14</v>
      </c>
      <c r="I501" s="37">
        <v>31</v>
      </c>
      <c r="J501" s="37">
        <v>17</v>
      </c>
      <c r="K501" s="37">
        <v>25</v>
      </c>
      <c r="L501" s="37">
        <v>24</v>
      </c>
      <c r="M501" s="37">
        <v>30</v>
      </c>
      <c r="N501" s="37">
        <v>10</v>
      </c>
      <c r="O501" s="37">
        <v>20</v>
      </c>
      <c r="P501" s="37">
        <v>15</v>
      </c>
      <c r="Q501" s="37">
        <v>19</v>
      </c>
      <c r="R501" s="37">
        <v>22</v>
      </c>
      <c r="S501" s="37">
        <v>28</v>
      </c>
      <c r="T501" s="37">
        <v>22</v>
      </c>
      <c r="U501" s="37">
        <v>19</v>
      </c>
      <c r="V501" s="37">
        <v>13</v>
      </c>
      <c r="W501" s="37">
        <v>24</v>
      </c>
      <c r="X501" s="37">
        <v>22</v>
      </c>
      <c r="Y501" s="37">
        <v>14</v>
      </c>
      <c r="Z501" s="37">
        <v>18</v>
      </c>
      <c r="AA501" s="37">
        <v>24</v>
      </c>
      <c r="AB501" s="155">
        <v>26</v>
      </c>
      <c r="AC501" s="155">
        <v>9</v>
      </c>
      <c r="AD501" s="155">
        <v>15</v>
      </c>
      <c r="AE501" s="155">
        <v>24</v>
      </c>
      <c r="AF501" s="155">
        <v>20</v>
      </c>
      <c r="AG501" s="155">
        <v>25</v>
      </c>
      <c r="AH501" s="155">
        <v>17</v>
      </c>
      <c r="AI501" s="155">
        <v>17</v>
      </c>
      <c r="AJ501" s="155">
        <v>18</v>
      </c>
      <c r="AK501" s="155">
        <v>28</v>
      </c>
      <c r="AL501" s="155">
        <v>17</v>
      </c>
      <c r="AM501" s="155">
        <v>27</v>
      </c>
      <c r="AN501" s="155">
        <v>18</v>
      </c>
      <c r="AO501" s="155">
        <v>23</v>
      </c>
      <c r="AP501" s="155">
        <v>17</v>
      </c>
      <c r="AQ501" s="155">
        <v>20</v>
      </c>
      <c r="AR501" s="155">
        <v>31</v>
      </c>
      <c r="AS501" s="155">
        <v>21</v>
      </c>
      <c r="AT501" s="155">
        <v>23</v>
      </c>
      <c r="AU501" s="155">
        <v>24</v>
      </c>
      <c r="AV501" s="155">
        <v>22</v>
      </c>
      <c r="AW501" s="155">
        <v>24</v>
      </c>
      <c r="AX501" s="155">
        <v>13</v>
      </c>
      <c r="AY501" s="155">
        <v>9</v>
      </c>
      <c r="AZ501" s="155">
        <v>21</v>
      </c>
      <c r="BA501" s="155">
        <v>30</v>
      </c>
      <c r="BB501" s="155">
        <v>19</v>
      </c>
      <c r="BC501" s="155">
        <v>22</v>
      </c>
      <c r="BD501" s="155">
        <v>19</v>
      </c>
      <c r="BE501" s="155">
        <v>14</v>
      </c>
      <c r="BF501" s="155">
        <v>20</v>
      </c>
      <c r="BG501" s="155">
        <v>20</v>
      </c>
      <c r="BH501" s="155">
        <v>18</v>
      </c>
      <c r="BI501" s="155">
        <v>17</v>
      </c>
      <c r="BJ501" s="155">
        <v>25</v>
      </c>
      <c r="BK501" s="155">
        <v>10</v>
      </c>
      <c r="BL501" s="155">
        <v>13</v>
      </c>
      <c r="BM501" s="155">
        <v>16</v>
      </c>
      <c r="BN501" s="155">
        <v>27</v>
      </c>
      <c r="BO501" s="155">
        <v>29</v>
      </c>
      <c r="BP501" s="155">
        <v>43</v>
      </c>
      <c r="BQ501" s="155">
        <v>35</v>
      </c>
      <c r="BR501" s="155">
        <v>19</v>
      </c>
      <c r="BS501" s="155">
        <v>24</v>
      </c>
      <c r="BT501" s="155">
        <v>26</v>
      </c>
      <c r="BU501" s="155">
        <v>20</v>
      </c>
      <c r="BV501" s="155">
        <v>21</v>
      </c>
      <c r="BW501" s="155">
        <v>37</v>
      </c>
      <c r="BX501" s="155">
        <v>35</v>
      </c>
      <c r="BY501" s="155">
        <v>19</v>
      </c>
      <c r="BZ501" s="155">
        <v>18</v>
      </c>
      <c r="CA501" s="155">
        <v>24</v>
      </c>
      <c r="CB501" s="155">
        <v>16</v>
      </c>
      <c r="CC501" s="155">
        <v>19</v>
      </c>
      <c r="CD501" s="155">
        <v>29</v>
      </c>
      <c r="CE501" s="155">
        <v>26</v>
      </c>
      <c r="CF501" s="155">
        <v>12</v>
      </c>
      <c r="CG501" s="155">
        <v>22</v>
      </c>
      <c r="CH501" s="155">
        <v>20</v>
      </c>
      <c r="CI501" s="155">
        <v>17</v>
      </c>
      <c r="CJ501" s="155">
        <v>23</v>
      </c>
      <c r="CK501" s="155">
        <v>28</v>
      </c>
      <c r="CL501" s="155">
        <v>36</v>
      </c>
      <c r="CM501" s="155">
        <v>10</v>
      </c>
      <c r="CN501" s="155">
        <v>20</v>
      </c>
      <c r="CO501" s="155">
        <v>18</v>
      </c>
      <c r="CP501" s="156">
        <v>16</v>
      </c>
    </row>
    <row r="502" spans="2:94" x14ac:dyDescent="0.2">
      <c r="B502" s="25" t="str">
        <f t="shared" si="13"/>
      </c>
      <c r="C502" s="37" t="s">
        <v>212</v>
      </c>
      <c r="D502" s="37" t="s">
        <v>4</v>
      </c>
      <c r="E502" s="37">
        <v>4</v>
      </c>
      <c r="F502" s="37">
        <v>3</v>
      </c>
      <c r="G502" s="37">
        <v>3</v>
      </c>
      <c r="H502" s="37">
        <v>3</v>
      </c>
      <c r="I502" s="37">
        <v>2</v>
      </c>
      <c r="J502" s="37">
        <v>3</v>
      </c>
      <c r="K502" s="37">
        <v>4</v>
      </c>
      <c r="L502" s="37">
        <v>8</v>
      </c>
      <c r="M502" s="37">
        <v>6</v>
      </c>
      <c r="N502" s="37">
        <v>2</v>
      </c>
      <c r="O502" s="37">
        <v>1</v>
      </c>
      <c r="P502" s="37">
        <v>4</v>
      </c>
      <c r="Q502" s="37">
        <v>6</v>
      </c>
      <c r="R502" s="37">
        <v>3</v>
      </c>
      <c r="S502" s="37">
        <v>4</v>
      </c>
      <c r="T502" s="37">
        <v>3</v>
      </c>
      <c r="U502" s="37">
        <v>1</v>
      </c>
      <c r="V502" s="37">
        <v>4</v>
      </c>
      <c r="W502" s="37">
        <v>0</v>
      </c>
      <c r="X502" s="37">
        <v>5</v>
      </c>
      <c r="Y502" s="37">
        <v>3</v>
      </c>
      <c r="Z502" s="37">
        <v>8</v>
      </c>
      <c r="AA502" s="37">
        <v>1</v>
      </c>
      <c r="AB502" s="155">
        <v>1</v>
      </c>
      <c r="AC502" s="155">
        <v>4</v>
      </c>
      <c r="AD502" s="155">
        <v>4</v>
      </c>
      <c r="AE502" s="155">
        <v>6</v>
      </c>
      <c r="AF502" s="155">
        <v>4</v>
      </c>
      <c r="AG502" s="155">
        <v>7</v>
      </c>
      <c r="AH502" s="155">
        <v>3</v>
      </c>
      <c r="AI502" s="155">
        <v>4</v>
      </c>
      <c r="AJ502" s="155">
        <v>4</v>
      </c>
      <c r="AK502" s="155">
        <v>3</v>
      </c>
      <c r="AL502" s="155">
        <v>6</v>
      </c>
      <c r="AM502" s="155">
        <v>5</v>
      </c>
      <c r="AN502" s="155">
        <v>6</v>
      </c>
      <c r="AO502" s="155">
        <v>4</v>
      </c>
      <c r="AP502" s="155">
        <v>7</v>
      </c>
      <c r="AQ502" s="155">
        <v>2</v>
      </c>
      <c r="AR502" s="155">
        <v>2</v>
      </c>
      <c r="AS502" s="155">
        <v>1</v>
      </c>
      <c r="AT502" s="155">
        <v>2</v>
      </c>
      <c r="AU502" s="155">
        <v>6</v>
      </c>
      <c r="AV502" s="155">
        <v>5</v>
      </c>
      <c r="AW502" s="155">
        <v>7</v>
      </c>
      <c r="AX502" s="155">
        <v>5</v>
      </c>
      <c r="AY502" s="155">
        <v>1</v>
      </c>
      <c r="AZ502" s="155">
        <v>2</v>
      </c>
      <c r="BA502" s="155">
        <v>2</v>
      </c>
      <c r="BB502" s="155">
        <v>4</v>
      </c>
      <c r="BC502" s="155">
        <v>7</v>
      </c>
      <c r="BD502" s="155">
        <v>5</v>
      </c>
      <c r="BE502" s="155">
        <v>3</v>
      </c>
      <c r="BF502" s="155">
        <v>5</v>
      </c>
      <c r="BG502" s="155">
        <v>7</v>
      </c>
      <c r="BH502" s="155">
        <v>3</v>
      </c>
      <c r="BI502" s="155">
        <v>5</v>
      </c>
      <c r="BJ502" s="155">
        <v>3</v>
      </c>
      <c r="BK502" s="155">
        <v>8</v>
      </c>
      <c r="BL502" s="155">
        <v>3</v>
      </c>
      <c r="BM502" s="155">
        <v>7</v>
      </c>
      <c r="BN502" s="155">
        <v>6</v>
      </c>
      <c r="BO502" s="155">
        <v>4</v>
      </c>
      <c r="BP502" s="155">
        <v>7</v>
      </c>
      <c r="BQ502" s="155">
        <v>7</v>
      </c>
      <c r="BR502" s="155">
        <v>10</v>
      </c>
      <c r="BS502" s="155">
        <v>3</v>
      </c>
      <c r="BT502" s="155">
        <v>5</v>
      </c>
      <c r="BU502" s="155">
        <v>4</v>
      </c>
      <c r="BV502" s="155">
        <v>4</v>
      </c>
      <c r="BW502" s="155">
        <v>5</v>
      </c>
      <c r="BX502" s="155">
        <v>5</v>
      </c>
      <c r="BY502" s="155">
        <v>6</v>
      </c>
      <c r="BZ502" s="155">
        <v>1</v>
      </c>
      <c r="CA502" s="155">
        <v>2</v>
      </c>
      <c r="CB502" s="155">
        <v>7</v>
      </c>
      <c r="CC502" s="155">
        <v>4</v>
      </c>
      <c r="CD502" s="155">
        <v>8</v>
      </c>
      <c r="CE502" s="155">
        <v>2</v>
      </c>
      <c r="CF502" s="155">
        <v>2</v>
      </c>
      <c r="CG502" s="155">
        <v>3</v>
      </c>
      <c r="CH502" s="155">
        <v>3</v>
      </c>
      <c r="CI502" s="155">
        <v>5</v>
      </c>
      <c r="CJ502" s="155">
        <v>3</v>
      </c>
      <c r="CK502" s="155">
        <v>1</v>
      </c>
      <c r="CL502" s="155">
        <v>5</v>
      </c>
      <c r="CM502" s="155">
        <v>0</v>
      </c>
      <c r="CN502" s="155">
        <v>0</v>
      </c>
      <c r="CO502" s="155">
        <v>4</v>
      </c>
      <c r="CP502" s="156">
        <v>3</v>
      </c>
    </row>
    <row r="503" spans="2:94" x14ac:dyDescent="0.2">
      <c r="B503" s="25" t="str">
        <f t="shared" si="13"/>
      </c>
      <c r="C503" s="25" t="s">
        <v>211</v>
      </c>
      <c r="D503" s="25" t="s">
        <v>4</v>
      </c>
      <c r="E503" s="25">
        <v>3</v>
      </c>
      <c r="F503" s="25">
        <v>7</v>
      </c>
      <c r="G503" s="25">
        <v>7</v>
      </c>
      <c r="H503" s="25">
        <v>1</v>
      </c>
      <c r="I503" s="25">
        <v>10</v>
      </c>
      <c r="J503" s="25">
        <v>5</v>
      </c>
      <c r="K503" s="25">
        <v>4</v>
      </c>
      <c r="L503" s="25">
        <v>7</v>
      </c>
      <c r="M503" s="25">
        <v>10</v>
      </c>
      <c r="N503" s="25">
        <v>2</v>
      </c>
      <c r="O503" s="25">
        <v>1</v>
      </c>
      <c r="P503" s="25">
        <v>9</v>
      </c>
      <c r="Q503" s="25">
        <v>7</v>
      </c>
      <c r="R503" s="25">
        <v>6</v>
      </c>
      <c r="S503" s="25">
        <v>7</v>
      </c>
      <c r="T503" s="25">
        <v>7</v>
      </c>
      <c r="U503" s="25">
        <v>3</v>
      </c>
      <c r="V503" s="25">
        <v>5</v>
      </c>
      <c r="W503" s="25">
        <v>7</v>
      </c>
      <c r="X503" s="25">
        <v>5</v>
      </c>
      <c r="Y503" s="25">
        <v>5</v>
      </c>
      <c r="Z503" s="25">
        <v>8</v>
      </c>
      <c r="AA503" s="25">
        <v>6</v>
      </c>
      <c r="AB503" s="154">
        <v>6</v>
      </c>
      <c r="AC503" s="154">
        <v>4</v>
      </c>
      <c r="AD503" s="154">
        <v>9</v>
      </c>
      <c r="AE503" s="154">
        <v>5</v>
      </c>
      <c r="AF503" s="154">
        <v>8</v>
      </c>
      <c r="AG503" s="154">
        <v>2</v>
      </c>
      <c r="AH503" s="154">
        <v>2</v>
      </c>
      <c r="AI503" s="154">
        <v>3</v>
      </c>
      <c r="AJ503" s="154">
        <v>3</v>
      </c>
      <c r="AK503" s="154">
        <v>9</v>
      </c>
      <c r="AL503" s="154">
        <v>4</v>
      </c>
      <c r="AM503" s="154">
        <v>2</v>
      </c>
      <c r="AN503" s="154">
        <v>2</v>
      </c>
      <c r="AO503" s="154">
        <v>10</v>
      </c>
      <c r="AP503" s="154">
        <v>4</v>
      </c>
      <c r="AQ503" s="154">
        <v>1</v>
      </c>
      <c r="AR503" s="154">
        <v>1</v>
      </c>
      <c r="AS503" s="154">
        <v>2</v>
      </c>
      <c r="AT503" s="154">
        <v>8</v>
      </c>
      <c r="AU503" s="154">
        <v>2</v>
      </c>
      <c r="AV503" s="154">
        <v>1</v>
      </c>
      <c r="AW503" s="154">
        <v>4</v>
      </c>
      <c r="AX503" s="154">
        <v>1</v>
      </c>
      <c r="AY503" s="154">
        <v>4</v>
      </c>
      <c r="AZ503" s="154">
        <v>3</v>
      </c>
      <c r="BA503" s="154">
        <v>7</v>
      </c>
      <c r="BB503" s="154">
        <v>4</v>
      </c>
      <c r="BC503" s="154">
        <v>5</v>
      </c>
      <c r="BD503" s="154">
        <v>5</v>
      </c>
      <c r="BE503" s="154">
        <v>0</v>
      </c>
      <c r="BF503" s="154">
        <v>7</v>
      </c>
      <c r="BG503" s="154">
        <v>8</v>
      </c>
      <c r="BH503" s="154">
        <v>3</v>
      </c>
      <c r="BI503" s="154">
        <v>3</v>
      </c>
      <c r="BJ503" s="154">
        <v>4</v>
      </c>
      <c r="BK503" s="154">
        <v>6</v>
      </c>
      <c r="BL503" s="154">
        <v>1</v>
      </c>
      <c r="BM503" s="154">
        <v>6</v>
      </c>
      <c r="BN503" s="154">
        <v>5</v>
      </c>
      <c r="BO503" s="154">
        <v>8</v>
      </c>
      <c r="BP503" s="154">
        <v>5</v>
      </c>
      <c r="BQ503" s="154">
        <v>6</v>
      </c>
      <c r="BR503" s="154">
        <v>4</v>
      </c>
      <c r="BS503" s="154">
        <v>4</v>
      </c>
      <c r="BT503" s="154">
        <v>5</v>
      </c>
      <c r="BU503" s="154">
        <v>6</v>
      </c>
      <c r="BV503" s="154">
        <v>3</v>
      </c>
      <c r="BW503" s="154">
        <v>4</v>
      </c>
      <c r="BX503" s="154">
        <v>7</v>
      </c>
      <c r="BY503" s="154">
        <v>5</v>
      </c>
      <c r="BZ503" s="154">
        <v>1</v>
      </c>
      <c r="CA503" s="154">
        <v>8</v>
      </c>
      <c r="CB503" s="154">
        <v>10</v>
      </c>
      <c r="CC503" s="154">
        <v>6</v>
      </c>
      <c r="CD503" s="154">
        <v>5</v>
      </c>
      <c r="CE503" s="154">
        <v>4</v>
      </c>
      <c r="CF503" s="154">
        <v>3</v>
      </c>
      <c r="CG503" s="154">
        <v>1</v>
      </c>
      <c r="CH503" s="154">
        <v>2</v>
      </c>
      <c r="CI503" s="154">
        <v>4</v>
      </c>
      <c r="CJ503" s="154">
        <v>5</v>
      </c>
      <c r="CK503" s="154">
        <v>3</v>
      </c>
      <c r="CL503" s="154">
        <v>1</v>
      </c>
      <c r="CM503" s="154">
        <v>5</v>
      </c>
      <c r="CN503" s="154">
        <v>1</v>
      </c>
      <c r="CO503" s="154">
        <v>6</v>
      </c>
      <c r="CP503" s="154">
        <v>3</v>
      </c>
    </row>
    <row r="504" spans="2:94" x14ac:dyDescent="0.2">
      <c r="B504" s="25" t="str">
        <f t="shared" si="13"/>
      </c>
      <c r="C504" s="25" t="s">
        <v>210</v>
      </c>
      <c r="D504" s="25" t="s">
        <v>4</v>
      </c>
      <c r="E504" s="25">
        <v>1</v>
      </c>
      <c r="F504" s="25">
        <v>3</v>
      </c>
      <c r="G504" s="25">
        <v>3</v>
      </c>
      <c r="H504" s="25">
        <v>0</v>
      </c>
      <c r="I504" s="25">
        <v>4</v>
      </c>
      <c r="J504" s="25">
        <v>1</v>
      </c>
      <c r="K504" s="25">
        <v>1</v>
      </c>
      <c r="L504" s="25">
        <v>1</v>
      </c>
      <c r="M504" s="25">
        <v>2</v>
      </c>
      <c r="N504" s="25">
        <v>2</v>
      </c>
      <c r="O504" s="25">
        <v>1</v>
      </c>
      <c r="P504" s="25">
        <v>2</v>
      </c>
      <c r="Q504" s="25">
        <v>2</v>
      </c>
      <c r="R504" s="25">
        <v>0</v>
      </c>
      <c r="S504" s="25">
        <v>4</v>
      </c>
      <c r="T504" s="25">
        <v>2</v>
      </c>
      <c r="U504" s="25">
        <v>0</v>
      </c>
      <c r="V504" s="25">
        <v>0</v>
      </c>
      <c r="W504" s="25">
        <v>0</v>
      </c>
      <c r="X504" s="25">
        <v>1</v>
      </c>
      <c r="Y504" s="25">
        <v>1</v>
      </c>
      <c r="Z504" s="25">
        <v>0</v>
      </c>
      <c r="AA504" s="25">
        <v>3</v>
      </c>
      <c r="AB504" s="154">
        <v>3</v>
      </c>
      <c r="AC504" s="154">
        <v>2</v>
      </c>
      <c r="AD504" s="154">
        <v>0</v>
      </c>
      <c r="AE504" s="154">
        <v>1</v>
      </c>
      <c r="AF504" s="154">
        <v>1</v>
      </c>
      <c r="AG504" s="154">
        <v>5</v>
      </c>
      <c r="AH504" s="154">
        <v>4</v>
      </c>
      <c r="AI504" s="154">
        <v>1</v>
      </c>
      <c r="AJ504" s="154">
        <v>2</v>
      </c>
      <c r="AK504" s="154">
        <v>2</v>
      </c>
      <c r="AL504" s="154">
        <v>0</v>
      </c>
      <c r="AM504" s="154">
        <v>3</v>
      </c>
      <c r="AN504" s="154">
        <v>2</v>
      </c>
      <c r="AO504" s="154">
        <v>2</v>
      </c>
      <c r="AP504" s="154">
        <v>1</v>
      </c>
      <c r="AQ504" s="154">
        <v>0</v>
      </c>
      <c r="AR504" s="154">
        <v>1</v>
      </c>
      <c r="AS504" s="154">
        <v>0</v>
      </c>
      <c r="AT504" s="154">
        <v>1</v>
      </c>
      <c r="AU504" s="154">
        <v>0</v>
      </c>
      <c r="AV504" s="154">
        <v>1</v>
      </c>
      <c r="AW504" s="154">
        <v>0</v>
      </c>
      <c r="AX504" s="154">
        <v>3</v>
      </c>
      <c r="AY504" s="154">
        <v>0</v>
      </c>
      <c r="AZ504" s="154">
        <v>1</v>
      </c>
      <c r="BA504" s="154">
        <v>0</v>
      </c>
      <c r="BB504" s="154">
        <v>4</v>
      </c>
      <c r="BC504" s="154">
        <v>2</v>
      </c>
      <c r="BD504" s="154">
        <v>0</v>
      </c>
      <c r="BE504" s="154">
        <v>3</v>
      </c>
      <c r="BF504" s="154">
        <v>2</v>
      </c>
      <c r="BG504" s="154">
        <v>2</v>
      </c>
      <c r="BH504" s="154">
        <v>2</v>
      </c>
      <c r="BI504" s="154">
        <v>0</v>
      </c>
      <c r="BJ504" s="154">
        <v>2</v>
      </c>
      <c r="BK504" s="154">
        <v>0</v>
      </c>
      <c r="BL504" s="154">
        <v>0</v>
      </c>
      <c r="BM504" s="154">
        <v>0</v>
      </c>
      <c r="BN504" s="154">
        <v>2</v>
      </c>
      <c r="BO504" s="154">
        <v>1</v>
      </c>
      <c r="BP504" s="154">
        <v>2</v>
      </c>
      <c r="BQ504" s="154">
        <v>5</v>
      </c>
      <c r="BR504" s="154">
        <v>0</v>
      </c>
      <c r="BS504" s="154">
        <v>2</v>
      </c>
      <c r="BT504" s="154">
        <v>4</v>
      </c>
      <c r="BU504" s="154">
        <v>3</v>
      </c>
      <c r="BV504" s="154">
        <v>0</v>
      </c>
      <c r="BW504" s="154">
        <v>3</v>
      </c>
      <c r="BX504" s="154">
        <v>2</v>
      </c>
      <c r="BY504" s="154">
        <v>3</v>
      </c>
      <c r="BZ504" s="154">
        <v>2</v>
      </c>
      <c r="CA504" s="154">
        <v>1</v>
      </c>
      <c r="CB504" s="154">
        <v>2</v>
      </c>
      <c r="CC504" s="154">
        <v>3</v>
      </c>
      <c r="CD504" s="154">
        <v>1</v>
      </c>
      <c r="CE504" s="154">
        <v>4</v>
      </c>
      <c r="CF504" s="154">
        <v>0</v>
      </c>
      <c r="CG504" s="154">
        <v>0</v>
      </c>
      <c r="CH504" s="154">
        <v>1</v>
      </c>
      <c r="CI504" s="154">
        <v>2</v>
      </c>
      <c r="CJ504" s="154">
        <v>5</v>
      </c>
      <c r="CK504" s="154">
        <v>3</v>
      </c>
      <c r="CL504" s="154">
        <v>1</v>
      </c>
      <c r="CM504" s="154">
        <v>2</v>
      </c>
      <c r="CN504" s="154">
        <v>0</v>
      </c>
      <c r="CO504" s="154">
        <v>0</v>
      </c>
      <c r="CP504" s="154">
        <v>2</v>
      </c>
    </row>
    <row r="505" spans="2:94" x14ac:dyDescent="0.2">
      <c r="B505" s="25" t="str">
        <f t="shared" si="13"/>
      </c>
      <c r="C505" s="25" t="s">
        <v>213</v>
      </c>
      <c r="D505" s="25" t="s">
        <v>4</v>
      </c>
      <c r="E505" s="25">
        <v>4</v>
      </c>
      <c r="F505" s="25">
        <v>3</v>
      </c>
      <c r="G505" s="25">
        <v>4</v>
      </c>
      <c r="H505" s="25">
        <v>5</v>
      </c>
      <c r="I505" s="25">
        <v>3</v>
      </c>
      <c r="J505" s="25">
        <v>1</v>
      </c>
      <c r="K505" s="25">
        <v>1</v>
      </c>
      <c r="L505" s="25">
        <v>3</v>
      </c>
      <c r="M505" s="25">
        <v>0</v>
      </c>
      <c r="N505" s="25">
        <v>0</v>
      </c>
      <c r="O505" s="25">
        <v>1</v>
      </c>
      <c r="P505" s="25">
        <v>2</v>
      </c>
      <c r="Q505" s="25">
        <v>3</v>
      </c>
      <c r="R505" s="25">
        <v>2</v>
      </c>
      <c r="S505" s="25">
        <v>0</v>
      </c>
      <c r="T505" s="25">
        <v>2</v>
      </c>
      <c r="U505" s="25">
        <v>0</v>
      </c>
      <c r="V505" s="25">
        <v>2</v>
      </c>
      <c r="W505" s="25">
        <v>2</v>
      </c>
      <c r="X505" s="25">
        <v>1</v>
      </c>
      <c r="Y505" s="25">
        <v>2</v>
      </c>
      <c r="Z505" s="25">
        <v>2</v>
      </c>
      <c r="AA505" s="25">
        <v>4</v>
      </c>
      <c r="AB505" s="25">
        <v>4</v>
      </c>
      <c r="AC505" s="25">
        <v>3</v>
      </c>
      <c r="AD505" s="25">
        <v>5</v>
      </c>
      <c r="AE505" s="25">
        <v>4</v>
      </c>
      <c r="AF505" s="25">
        <v>2</v>
      </c>
      <c r="AG505" s="25">
        <v>3</v>
      </c>
      <c r="AH505" s="25">
        <v>4</v>
      </c>
      <c r="AI505" s="25">
        <v>4</v>
      </c>
      <c r="AJ505" s="25">
        <v>3</v>
      </c>
      <c r="AK505" s="25">
        <v>10</v>
      </c>
      <c r="AL505" s="25">
        <v>5</v>
      </c>
      <c r="AM505" s="25">
        <v>2</v>
      </c>
      <c r="AN505" s="25">
        <v>2</v>
      </c>
      <c r="AO505" s="25">
        <v>2</v>
      </c>
      <c r="AP505" s="25">
        <v>6</v>
      </c>
      <c r="AQ505" s="25">
        <v>3</v>
      </c>
      <c r="AR505" s="25">
        <v>0</v>
      </c>
      <c r="AS505" s="25">
        <v>0</v>
      </c>
      <c r="AT505" s="25">
        <v>1</v>
      </c>
      <c r="AU505" s="25">
        <v>3</v>
      </c>
      <c r="AV505" s="25">
        <v>4</v>
      </c>
      <c r="AW505" s="25">
        <v>5</v>
      </c>
      <c r="AX505" s="25">
        <v>5</v>
      </c>
      <c r="AY505" s="25">
        <v>3</v>
      </c>
      <c r="AZ505" s="25">
        <v>1</v>
      </c>
      <c r="BA505" s="25">
        <v>4</v>
      </c>
      <c r="BB505" s="25">
        <v>2</v>
      </c>
      <c r="BC505" s="25">
        <v>4</v>
      </c>
      <c r="BD505" s="25">
        <v>2</v>
      </c>
      <c r="BE505" s="25">
        <v>0</v>
      </c>
      <c r="BF505" s="25">
        <v>6</v>
      </c>
      <c r="BG505" s="25">
        <v>2</v>
      </c>
      <c r="BH505" s="25">
        <v>4</v>
      </c>
      <c r="BI505" s="25">
        <v>0</v>
      </c>
      <c r="BJ505" s="25">
        <v>6</v>
      </c>
      <c r="BK505" s="25">
        <v>0</v>
      </c>
      <c r="BL505" s="25">
        <v>1</v>
      </c>
      <c r="BM505" s="25">
        <v>1</v>
      </c>
      <c r="BN505" s="25">
        <v>2</v>
      </c>
      <c r="BO505" s="25">
        <v>5</v>
      </c>
      <c r="BP505" s="25">
        <v>2</v>
      </c>
      <c r="BQ505" s="25">
        <v>1</v>
      </c>
      <c r="BR505" s="25">
        <v>2</v>
      </c>
      <c r="BS505" s="25">
        <v>3</v>
      </c>
      <c r="BT505" s="25">
        <v>3</v>
      </c>
      <c r="BU505" s="25">
        <v>0</v>
      </c>
      <c r="BV505" s="25">
        <v>3</v>
      </c>
      <c r="BW505" s="25">
        <v>0</v>
      </c>
      <c r="BX505" s="25">
        <v>3</v>
      </c>
      <c r="BY505" s="25">
        <v>4</v>
      </c>
      <c r="BZ505" s="25">
        <v>2</v>
      </c>
      <c r="CA505" s="25">
        <v>2</v>
      </c>
      <c r="CB505" s="25">
        <v>4</v>
      </c>
      <c r="CC505" s="25">
        <v>0</v>
      </c>
      <c r="CD505" s="25">
        <v>8</v>
      </c>
      <c r="CE505" s="25">
        <v>1</v>
      </c>
      <c r="CF505" s="25">
        <v>6</v>
      </c>
      <c r="CG505" s="25">
        <v>1</v>
      </c>
      <c r="CH505" s="25">
        <v>2</v>
      </c>
      <c r="CI505" s="25">
        <v>4</v>
      </c>
      <c r="CJ505" s="25">
        <v>2</v>
      </c>
      <c r="CK505" s="25">
        <v>3</v>
      </c>
      <c r="CL505" s="25">
        <v>2</v>
      </c>
      <c r="CM505" s="25">
        <v>4</v>
      </c>
      <c r="CN505" s="25">
        <v>3</v>
      </c>
      <c r="CO505" s="25">
        <v>2</v>
      </c>
      <c r="CP505" s="25">
        <v>2</v>
      </c>
    </row>
    <row r="506" spans="2:94" x14ac:dyDescent="0.2">
      <c r="B506" s="25" t="str">
        <f t="shared" si="13"/>
      </c>
      <c r="C506" s="25" t="s">
        <v>201</v>
      </c>
      <c r="D506" s="25" t="s">
        <v>4</v>
      </c>
      <c r="E506" s="25">
        <v>0</v>
      </c>
      <c r="F506" s="25">
        <v>2</v>
      </c>
      <c r="G506" s="25">
        <v>0</v>
      </c>
      <c r="H506" s="25">
        <v>0</v>
      </c>
      <c r="I506" s="25">
        <v>1</v>
      </c>
      <c r="J506" s="25">
        <v>0</v>
      </c>
      <c r="K506" s="25">
        <v>0</v>
      </c>
      <c r="L506" s="25">
        <v>6</v>
      </c>
      <c r="M506" s="25">
        <v>2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1</v>
      </c>
      <c r="Y506" s="25">
        <v>0</v>
      </c>
      <c r="Z506" s="25">
        <v>2</v>
      </c>
      <c r="AA506" s="25">
        <v>3</v>
      </c>
      <c r="AB506" s="25">
        <v>2</v>
      </c>
      <c r="AC506" s="25">
        <v>1</v>
      </c>
      <c r="AD506" s="25">
        <v>3</v>
      </c>
      <c r="AE506" s="25">
        <v>0</v>
      </c>
      <c r="AF506" s="25">
        <v>0</v>
      </c>
      <c r="AG506" s="25">
        <v>1</v>
      </c>
      <c r="AH506" s="25">
        <v>1</v>
      </c>
      <c r="AI506" s="25">
        <v>0</v>
      </c>
      <c r="AJ506" s="25">
        <v>1</v>
      </c>
      <c r="AK506" s="25">
        <v>1</v>
      </c>
      <c r="AL506" s="25">
        <v>0</v>
      </c>
      <c r="AM506" s="25">
        <v>1</v>
      </c>
      <c r="AN506" s="25">
        <v>1</v>
      </c>
      <c r="AO506" s="25">
        <v>0</v>
      </c>
      <c r="AP506" s="25">
        <v>0</v>
      </c>
      <c r="AQ506" s="25">
        <v>0</v>
      </c>
      <c r="AR506" s="25">
        <v>0</v>
      </c>
      <c r="AS506" s="25">
        <v>1</v>
      </c>
      <c r="AT506" s="25">
        <v>0</v>
      </c>
      <c r="AU506" s="25">
        <v>0</v>
      </c>
      <c r="AV506" s="25">
        <v>0</v>
      </c>
      <c r="AW506" s="25">
        <v>2</v>
      </c>
      <c r="AX506" s="25">
        <v>0</v>
      </c>
      <c r="AY506" s="25">
        <v>0</v>
      </c>
      <c r="AZ506" s="25">
        <v>1</v>
      </c>
      <c r="BA506" s="25">
        <v>0</v>
      </c>
      <c r="BB506" s="25">
        <v>0</v>
      </c>
      <c r="BC506" s="25">
        <v>0</v>
      </c>
      <c r="BD506" s="25">
        <v>1</v>
      </c>
      <c r="BE506" s="25">
        <v>0</v>
      </c>
      <c r="BF506" s="25">
        <v>1</v>
      </c>
      <c r="BG506" s="25">
        <v>2</v>
      </c>
      <c r="BH506" s="25">
        <v>0</v>
      </c>
      <c r="BI506" s="25">
        <v>1</v>
      </c>
      <c r="BJ506" s="25">
        <v>0</v>
      </c>
      <c r="BK506" s="25">
        <v>1</v>
      </c>
      <c r="BL506" s="25">
        <v>0</v>
      </c>
      <c r="BM506" s="25">
        <v>1</v>
      </c>
      <c r="BN506" s="25">
        <v>1</v>
      </c>
      <c r="BO506" s="25">
        <v>1</v>
      </c>
      <c r="BP506" s="25">
        <v>0</v>
      </c>
      <c r="BQ506" s="25">
        <v>3</v>
      </c>
      <c r="BR506" s="25">
        <v>1</v>
      </c>
      <c r="BS506" s="25">
        <v>1</v>
      </c>
      <c r="BT506" s="25">
        <v>1</v>
      </c>
      <c r="BU506" s="25">
        <v>1</v>
      </c>
      <c r="BV506" s="25">
        <v>0</v>
      </c>
      <c r="BW506" s="25">
        <v>1</v>
      </c>
      <c r="BX506" s="25">
        <v>1</v>
      </c>
      <c r="BY506" s="25">
        <v>0</v>
      </c>
      <c r="BZ506" s="25">
        <v>0</v>
      </c>
      <c r="CA506" s="25">
        <v>1</v>
      </c>
      <c r="CB506" s="25">
        <v>1</v>
      </c>
      <c r="CC506" s="25">
        <v>0</v>
      </c>
      <c r="CD506" s="25">
        <v>0</v>
      </c>
      <c r="CE506" s="25">
        <v>0</v>
      </c>
      <c r="CF506" s="25">
        <v>1</v>
      </c>
      <c r="CG506" s="25">
        <v>0</v>
      </c>
      <c r="CH506" s="25">
        <v>0</v>
      </c>
      <c r="CI506" s="25">
        <v>0</v>
      </c>
      <c r="CJ506" s="25">
        <v>2</v>
      </c>
      <c r="CK506" s="25">
        <v>2</v>
      </c>
      <c r="CL506" s="25">
        <v>1</v>
      </c>
      <c r="CM506" s="25">
        <v>0</v>
      </c>
      <c r="CN506" s="25">
        <v>0</v>
      </c>
      <c r="CO506" s="25">
        <v>0</v>
      </c>
      <c r="CP506" s="25">
        <v>1</v>
      </c>
    </row>
    <row r="507" spans="2:94" x14ac:dyDescent="0.2">
      <c r="B507" s="25" t="str">
        <f t="shared" si="13"/>
      </c>
      <c r="C507" s="25" t="s">
        <v>1046</v>
      </c>
      <c r="D507" s="25" t="s">
        <v>4</v>
      </c>
      <c r="E507" s="25">
        <v>2</v>
      </c>
      <c r="F507" s="25">
        <v>5</v>
      </c>
      <c r="G507" s="25">
        <v>4</v>
      </c>
      <c r="H507" s="25">
        <v>3</v>
      </c>
      <c r="I507" s="25">
        <v>5</v>
      </c>
      <c r="J507" s="25">
        <v>8</v>
      </c>
      <c r="K507" s="25">
        <v>3</v>
      </c>
      <c r="L507" s="25">
        <v>7</v>
      </c>
      <c r="M507" s="25">
        <v>2</v>
      </c>
      <c r="N507" s="25">
        <v>6</v>
      </c>
      <c r="O507" s="25">
        <v>6</v>
      </c>
      <c r="P507" s="25">
        <v>10</v>
      </c>
      <c r="Q507" s="25">
        <v>5</v>
      </c>
      <c r="R507" s="25">
        <v>6</v>
      </c>
      <c r="S507" s="25">
        <v>5</v>
      </c>
      <c r="T507" s="25">
        <v>5</v>
      </c>
      <c r="U507" s="25">
        <v>6</v>
      </c>
      <c r="V507" s="25">
        <v>4</v>
      </c>
      <c r="W507" s="25">
        <v>6</v>
      </c>
      <c r="X507" s="25">
        <v>8</v>
      </c>
      <c r="Y507" s="25">
        <v>3</v>
      </c>
      <c r="Z507" s="25">
        <v>2</v>
      </c>
      <c r="AA507" s="25">
        <v>1</v>
      </c>
      <c r="AB507" s="25">
        <v>5</v>
      </c>
      <c r="AC507" s="25">
        <v>2</v>
      </c>
      <c r="AD507" s="25">
        <v>3</v>
      </c>
      <c r="AE507" s="25">
        <v>2</v>
      </c>
      <c r="AF507" s="25">
        <v>2</v>
      </c>
      <c r="AG507" s="25">
        <v>0</v>
      </c>
      <c r="AH507" s="25">
        <v>3</v>
      </c>
      <c r="AI507" s="25">
        <v>1</v>
      </c>
      <c r="AJ507" s="25">
        <v>2</v>
      </c>
      <c r="AK507" s="25">
        <v>1</v>
      </c>
      <c r="AL507" s="25">
        <v>0</v>
      </c>
      <c r="AM507" s="25">
        <v>0</v>
      </c>
      <c r="AN507" s="25">
        <v>0</v>
      </c>
      <c r="AO507" s="25">
        <v>1</v>
      </c>
      <c r="AP507" s="25">
        <v>1</v>
      </c>
      <c r="AQ507" s="25">
        <v>0</v>
      </c>
      <c r="AR507" s="25">
        <v>1</v>
      </c>
      <c r="AS507" s="25">
        <v>2</v>
      </c>
      <c r="AT507" s="25">
        <v>1</v>
      </c>
      <c r="AU507" s="25">
        <v>1</v>
      </c>
      <c r="AV507" s="25">
        <v>1</v>
      </c>
      <c r="AW507" s="25">
        <v>0</v>
      </c>
      <c r="AX507" s="25">
        <v>0</v>
      </c>
      <c r="AY507" s="25">
        <v>1</v>
      </c>
      <c r="AZ507" s="25">
        <v>1</v>
      </c>
      <c r="BA507" s="25">
        <v>0</v>
      </c>
      <c r="BB507" s="25">
        <v>0</v>
      </c>
      <c r="BC507" s="25">
        <v>1</v>
      </c>
      <c r="BD507" s="25">
        <v>0</v>
      </c>
      <c r="BE507" s="25">
        <v>0</v>
      </c>
      <c r="BF507" s="25">
        <v>1</v>
      </c>
      <c r="BG507" s="25">
        <v>1</v>
      </c>
      <c r="BH507" s="25">
        <v>1</v>
      </c>
      <c r="BI507" s="25">
        <v>1</v>
      </c>
      <c r="BJ507" s="25">
        <v>0</v>
      </c>
      <c r="BK507" s="25">
        <v>0</v>
      </c>
      <c r="BL507" s="25">
        <v>1</v>
      </c>
      <c r="BM507" s="25">
        <v>0</v>
      </c>
      <c r="BN507" s="25">
        <v>0</v>
      </c>
      <c r="BO507" s="25">
        <v>2</v>
      </c>
      <c r="BP507" s="25">
        <v>1</v>
      </c>
      <c r="BQ507" s="25">
        <v>0</v>
      </c>
      <c r="BR507" s="25">
        <v>0</v>
      </c>
      <c r="BS507" s="25">
        <v>1</v>
      </c>
      <c r="BT507" s="25">
        <v>1</v>
      </c>
      <c r="BU507" s="25">
        <v>0</v>
      </c>
      <c r="BV507" s="25">
        <v>0</v>
      </c>
      <c r="BW507" s="25">
        <v>0</v>
      </c>
      <c r="BX507" s="25">
        <v>0</v>
      </c>
      <c r="BY507" s="25">
        <v>1</v>
      </c>
      <c r="BZ507" s="25">
        <v>2</v>
      </c>
      <c r="CA507" s="25">
        <v>2</v>
      </c>
      <c r="CB507" s="25">
        <v>3</v>
      </c>
      <c r="CC507" s="25">
        <v>1</v>
      </c>
      <c r="CD507" s="25">
        <v>2</v>
      </c>
      <c r="CE507" s="25">
        <v>1</v>
      </c>
      <c r="CF507" s="25">
        <v>3</v>
      </c>
      <c r="CG507" s="25">
        <v>0</v>
      </c>
      <c r="CH507" s="25">
        <v>1</v>
      </c>
      <c r="CI507" s="25">
        <v>0</v>
      </c>
      <c r="CJ507" s="25">
        <v>0</v>
      </c>
      <c r="CK507" s="25">
        <v>1</v>
      </c>
      <c r="CL507" s="25">
        <v>0</v>
      </c>
      <c r="CM507" s="25">
        <v>1</v>
      </c>
      <c r="CN507" s="25">
        <v>3</v>
      </c>
      <c r="CO507" s="25">
        <v>3</v>
      </c>
      <c r="CP507" s="25">
        <v>1</v>
      </c>
    </row>
    <row r="508" spans="2:94" x14ac:dyDescent="0.2">
      <c r="B508" s="25" t="str">
        <f t="shared" si="13"/>
      </c>
    </row>
    <row r="514" spans="3:94" x14ac:dyDescent="0.2">
      <c r="C514" s="36" t="s">
        <v>184</v>
      </c>
      <c r="D514" s="36" t="s">
        <v>0</v>
      </c>
      <c r="E514" s="36">
        <v>45531</v>
      </c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</row>
    <row r="515" spans="3:94" x14ac:dyDescent="0.2">
      <c r="C515" s="37" t="s">
        <v>205</v>
      </c>
      <c r="D515" s="37" t="s">
        <v>4</v>
      </c>
      <c r="E515" s="37">
        <v>3436</v>
      </c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153"/>
      <c r="AC515" s="153"/>
      <c r="AD515" s="153"/>
      <c r="AE515" s="153"/>
      <c r="AF515" s="153"/>
      <c r="AG515" s="153"/>
      <c r="AH515" s="153"/>
      <c r="AI515" s="153"/>
      <c r="AJ515" s="153"/>
      <c r="AK515" s="153"/>
      <c r="AL515" s="153"/>
      <c r="AM515" s="153"/>
      <c r="AN515" s="153"/>
      <c r="AO515" s="153"/>
      <c r="AP515" s="153"/>
      <c r="AQ515" s="153"/>
      <c r="AR515" s="153"/>
      <c r="AS515" s="153"/>
      <c r="AT515" s="153"/>
      <c r="AU515" s="153"/>
      <c r="AV515" s="153"/>
      <c r="AW515" s="153"/>
      <c r="AX515" s="153"/>
      <c r="AY515" s="153"/>
      <c r="AZ515" s="153"/>
      <c r="BA515" s="153"/>
      <c r="BB515" s="153"/>
      <c r="BC515" s="153"/>
      <c r="BD515" s="153"/>
      <c r="BE515" s="153"/>
      <c r="BF515" s="153"/>
      <c r="BG515" s="153"/>
      <c r="BH515" s="153"/>
      <c r="BI515" s="153"/>
      <c r="BJ515" s="153"/>
      <c r="BK515" s="153"/>
      <c r="BL515" s="153"/>
      <c r="BM515" s="153"/>
      <c r="BN515" s="153"/>
      <c r="BO515" s="153"/>
      <c r="BP515" s="153"/>
      <c r="BQ515" s="153"/>
      <c r="BR515" s="153"/>
      <c r="BS515" s="153"/>
      <c r="BT515" s="153"/>
      <c r="BU515" s="153"/>
      <c r="BV515" s="153"/>
      <c r="BW515" s="153"/>
      <c r="BX515" s="153"/>
      <c r="BY515" s="153"/>
      <c r="BZ515" s="153"/>
      <c r="CA515" s="153"/>
      <c r="CB515" s="153"/>
      <c r="CC515" s="153"/>
      <c r="CD515" s="153"/>
      <c r="CE515" s="153"/>
      <c r="CF515" s="153"/>
      <c r="CG515" s="153"/>
      <c r="CH515" s="153"/>
      <c r="CI515" s="153"/>
      <c r="CJ515" s="153"/>
      <c r="CK515" s="153"/>
      <c r="CL515" s="153"/>
      <c r="CM515" s="153"/>
      <c r="CN515" s="153"/>
      <c r="CO515" s="153"/>
      <c r="CP515" s="154"/>
    </row>
    <row r="516" spans="3:94" x14ac:dyDescent="0.2">
      <c r="C516" s="37" t="s">
        <v>206</v>
      </c>
      <c r="D516" s="37" t="s">
        <v>4</v>
      </c>
      <c r="E516" s="37">
        <v>2260</v>
      </c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153"/>
      <c r="AC516" s="153"/>
      <c r="AD516" s="153"/>
      <c r="AE516" s="153"/>
      <c r="AF516" s="153"/>
      <c r="AG516" s="153"/>
      <c r="AH516" s="153"/>
      <c r="AI516" s="153"/>
      <c r="AJ516" s="153"/>
      <c r="AK516" s="153"/>
      <c r="AL516" s="153"/>
      <c r="AM516" s="153"/>
      <c r="AN516" s="153"/>
      <c r="AO516" s="153"/>
      <c r="AP516" s="153"/>
      <c r="AQ516" s="153"/>
      <c r="AR516" s="153"/>
      <c r="AS516" s="153"/>
      <c r="AT516" s="153"/>
      <c r="AU516" s="153"/>
      <c r="AV516" s="153"/>
      <c r="AW516" s="153"/>
      <c r="AX516" s="153"/>
      <c r="AY516" s="153"/>
      <c r="AZ516" s="153"/>
      <c r="BA516" s="153"/>
      <c r="BB516" s="153"/>
      <c r="BC516" s="153"/>
      <c r="BD516" s="153"/>
      <c r="BE516" s="153"/>
      <c r="BF516" s="153"/>
      <c r="BG516" s="153"/>
      <c r="BH516" s="153"/>
      <c r="BI516" s="153"/>
      <c r="BJ516" s="153"/>
      <c r="BK516" s="153"/>
      <c r="BL516" s="153"/>
      <c r="BM516" s="153"/>
      <c r="BN516" s="153"/>
      <c r="BO516" s="153"/>
      <c r="BP516" s="153"/>
      <c r="BQ516" s="153"/>
      <c r="BR516" s="153"/>
      <c r="BS516" s="153"/>
      <c r="BT516" s="153"/>
      <c r="BU516" s="153"/>
      <c r="BV516" s="153"/>
      <c r="BW516" s="153"/>
      <c r="BX516" s="153"/>
      <c r="BY516" s="153"/>
      <c r="BZ516" s="153"/>
      <c r="CA516" s="153"/>
      <c r="CB516" s="153"/>
      <c r="CC516" s="153"/>
      <c r="CD516" s="153"/>
      <c r="CE516" s="153"/>
      <c r="CF516" s="153"/>
      <c r="CG516" s="153"/>
      <c r="CH516" s="153"/>
      <c r="CI516" s="153"/>
      <c r="CJ516" s="153"/>
      <c r="CK516" s="153"/>
      <c r="CL516" s="153"/>
      <c r="CM516" s="153"/>
      <c r="CN516" s="153"/>
      <c r="CO516" s="153"/>
      <c r="CP516" s="154"/>
    </row>
    <row r="517" spans="3:94" x14ac:dyDescent="0.2">
      <c r="C517" s="37" t="s">
        <v>187</v>
      </c>
      <c r="D517" s="37" t="s">
        <v>4</v>
      </c>
      <c r="E517" s="37">
        <v>1836</v>
      </c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153"/>
      <c r="AC517" s="153"/>
      <c r="AD517" s="153"/>
      <c r="AE517" s="153"/>
      <c r="AF517" s="153"/>
      <c r="AG517" s="153"/>
      <c r="AH517" s="153"/>
      <c r="AI517" s="153"/>
      <c r="AJ517" s="153"/>
      <c r="AK517" s="153"/>
      <c r="AL517" s="153"/>
      <c r="AM517" s="153"/>
      <c r="AN517" s="153"/>
      <c r="AO517" s="153"/>
      <c r="AP517" s="153"/>
      <c r="AQ517" s="153"/>
      <c r="AR517" s="153"/>
      <c r="AS517" s="153"/>
      <c r="AT517" s="153"/>
      <c r="AU517" s="153"/>
      <c r="AV517" s="153"/>
      <c r="AW517" s="153"/>
      <c r="AX517" s="153"/>
      <c r="AY517" s="153"/>
      <c r="AZ517" s="153"/>
      <c r="BA517" s="153"/>
      <c r="BB517" s="153"/>
      <c r="BC517" s="153"/>
      <c r="BD517" s="153"/>
      <c r="BE517" s="153"/>
      <c r="BF517" s="153"/>
      <c r="BG517" s="153"/>
      <c r="BH517" s="153"/>
      <c r="BI517" s="153"/>
      <c r="BJ517" s="153"/>
      <c r="BK517" s="153"/>
      <c r="BL517" s="153"/>
      <c r="BM517" s="153"/>
      <c r="BN517" s="153"/>
      <c r="BO517" s="153"/>
      <c r="BP517" s="153"/>
      <c r="BQ517" s="153"/>
      <c r="BR517" s="153"/>
      <c r="BS517" s="153"/>
      <c r="BT517" s="153"/>
      <c r="BU517" s="153"/>
      <c r="BV517" s="153"/>
      <c r="BW517" s="153"/>
      <c r="BX517" s="153"/>
      <c r="BY517" s="153"/>
      <c r="BZ517" s="153"/>
      <c r="CA517" s="153"/>
      <c r="CB517" s="153"/>
      <c r="CC517" s="153"/>
      <c r="CD517" s="153"/>
      <c r="CE517" s="153"/>
      <c r="CF517" s="153"/>
      <c r="CG517" s="153"/>
      <c r="CH517" s="153"/>
      <c r="CI517" s="153"/>
      <c r="CJ517" s="153"/>
      <c r="CK517" s="153"/>
      <c r="CL517" s="153"/>
      <c r="CM517" s="153"/>
      <c r="CN517" s="153"/>
      <c r="CO517" s="153"/>
      <c r="CP517" s="154"/>
    </row>
    <row r="518" spans="3:94" x14ac:dyDescent="0.2">
      <c r="C518" s="37" t="s">
        <v>207</v>
      </c>
      <c r="D518" s="37" t="s">
        <v>4</v>
      </c>
      <c r="E518" s="37">
        <v>855</v>
      </c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153"/>
      <c r="AC518" s="153"/>
      <c r="AD518" s="153"/>
      <c r="AE518" s="153"/>
      <c r="AF518" s="153"/>
      <c r="AG518" s="153"/>
      <c r="AH518" s="153"/>
      <c r="AI518" s="153"/>
      <c r="AJ518" s="153"/>
      <c r="AK518" s="153"/>
      <c r="AL518" s="153"/>
      <c r="AM518" s="153"/>
      <c r="AN518" s="153"/>
      <c r="AO518" s="153"/>
      <c r="AP518" s="153"/>
      <c r="AQ518" s="153"/>
      <c r="AR518" s="153"/>
      <c r="AS518" s="153"/>
      <c r="AT518" s="153"/>
      <c r="AU518" s="153"/>
      <c r="AV518" s="153"/>
      <c r="AW518" s="153"/>
      <c r="AX518" s="153"/>
      <c r="AY518" s="153"/>
      <c r="AZ518" s="153"/>
      <c r="BA518" s="153"/>
      <c r="BB518" s="153"/>
      <c r="BC518" s="153"/>
      <c r="BD518" s="153"/>
      <c r="BE518" s="153"/>
      <c r="BF518" s="153"/>
      <c r="BG518" s="153"/>
      <c r="BH518" s="153"/>
      <c r="BI518" s="153"/>
      <c r="BJ518" s="153"/>
      <c r="BK518" s="153"/>
      <c r="BL518" s="153"/>
      <c r="BM518" s="153"/>
      <c r="BN518" s="153"/>
      <c r="BO518" s="153"/>
      <c r="BP518" s="153"/>
      <c r="BQ518" s="153"/>
      <c r="BR518" s="153"/>
      <c r="BS518" s="153"/>
      <c r="BT518" s="153"/>
      <c r="BU518" s="153"/>
      <c r="BV518" s="153"/>
      <c r="BW518" s="153"/>
      <c r="BX518" s="153"/>
      <c r="BY518" s="153"/>
      <c r="BZ518" s="153"/>
      <c r="CA518" s="153"/>
      <c r="CB518" s="153"/>
      <c r="CC518" s="153"/>
      <c r="CD518" s="153"/>
      <c r="CE518" s="153"/>
      <c r="CF518" s="153"/>
      <c r="CG518" s="153"/>
      <c r="CH518" s="153"/>
      <c r="CI518" s="153"/>
      <c r="CJ518" s="153"/>
      <c r="CK518" s="153"/>
      <c r="CL518" s="153"/>
      <c r="CM518" s="153"/>
      <c r="CN518" s="153"/>
      <c r="CO518" s="153"/>
      <c r="CP518" s="154"/>
    </row>
    <row r="519" spans="3:94" x14ac:dyDescent="0.2">
      <c r="C519" s="37" t="s">
        <v>208</v>
      </c>
      <c r="D519" s="37" t="s">
        <v>4</v>
      </c>
      <c r="E519" s="37">
        <v>763</v>
      </c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153"/>
      <c r="AC519" s="153"/>
      <c r="AD519" s="153"/>
      <c r="AE519" s="153"/>
      <c r="AF519" s="153"/>
      <c r="AG519" s="153"/>
      <c r="AH519" s="153"/>
      <c r="AI519" s="153"/>
      <c r="AJ519" s="153"/>
      <c r="AK519" s="153"/>
      <c r="AL519" s="153"/>
      <c r="AM519" s="153"/>
      <c r="AN519" s="153"/>
      <c r="AO519" s="153"/>
      <c r="AP519" s="153"/>
      <c r="AQ519" s="153"/>
      <c r="AR519" s="153"/>
      <c r="AS519" s="153"/>
      <c r="AT519" s="153"/>
      <c r="AU519" s="153"/>
      <c r="AV519" s="153"/>
      <c r="AW519" s="153"/>
      <c r="AX519" s="153"/>
      <c r="AY519" s="153"/>
      <c r="AZ519" s="153"/>
      <c r="BA519" s="153"/>
      <c r="BB519" s="153"/>
      <c r="BC519" s="153"/>
      <c r="BD519" s="153"/>
      <c r="BE519" s="153"/>
      <c r="BF519" s="153"/>
      <c r="BG519" s="153"/>
      <c r="BH519" s="153"/>
      <c r="BI519" s="153"/>
      <c r="BJ519" s="153"/>
      <c r="BK519" s="153"/>
      <c r="BL519" s="153"/>
      <c r="BM519" s="153"/>
      <c r="BN519" s="153"/>
      <c r="BO519" s="153"/>
      <c r="BP519" s="153"/>
      <c r="BQ519" s="153"/>
      <c r="BR519" s="153"/>
      <c r="BS519" s="153"/>
      <c r="BT519" s="153"/>
      <c r="BU519" s="153"/>
      <c r="BV519" s="153"/>
      <c r="BW519" s="153"/>
      <c r="BX519" s="153"/>
      <c r="BY519" s="153"/>
      <c r="BZ519" s="153"/>
      <c r="CA519" s="153"/>
      <c r="CB519" s="153"/>
      <c r="CC519" s="153"/>
      <c r="CD519" s="153"/>
      <c r="CE519" s="153"/>
      <c r="CF519" s="153"/>
      <c r="CG519" s="153"/>
      <c r="CH519" s="153"/>
      <c r="CI519" s="153"/>
      <c r="CJ519" s="153"/>
      <c r="CK519" s="153"/>
      <c r="CL519" s="153"/>
      <c r="CM519" s="153"/>
      <c r="CN519" s="153"/>
      <c r="CO519" s="153"/>
      <c r="CP519" s="154"/>
    </row>
    <row r="520" spans="3:94" x14ac:dyDescent="0.2">
      <c r="C520" s="37" t="s">
        <v>209</v>
      </c>
      <c r="D520" s="37" t="s">
        <v>4</v>
      </c>
      <c r="E520" s="37">
        <v>157</v>
      </c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153"/>
      <c r="AC520" s="153"/>
      <c r="AD520" s="153"/>
      <c r="AE520" s="153"/>
      <c r="AF520" s="153"/>
      <c r="AG520" s="153"/>
      <c r="AH520" s="153"/>
      <c r="AI520" s="153"/>
      <c r="AJ520" s="153"/>
      <c r="AK520" s="153"/>
      <c r="AL520" s="153"/>
      <c r="AM520" s="153"/>
      <c r="AN520" s="153"/>
      <c r="AO520" s="153"/>
      <c r="AP520" s="153"/>
      <c r="AQ520" s="153"/>
      <c r="AR520" s="153"/>
      <c r="AS520" s="153"/>
      <c r="AT520" s="153"/>
      <c r="AU520" s="153"/>
      <c r="AV520" s="153"/>
      <c r="AW520" s="153"/>
      <c r="AX520" s="153"/>
      <c r="AY520" s="153"/>
      <c r="AZ520" s="153"/>
      <c r="BA520" s="153"/>
      <c r="BB520" s="153"/>
      <c r="BC520" s="153"/>
      <c r="BD520" s="153"/>
      <c r="BE520" s="153"/>
      <c r="BF520" s="153"/>
      <c r="BG520" s="153"/>
      <c r="BH520" s="153"/>
      <c r="BI520" s="153"/>
      <c r="BJ520" s="153"/>
      <c r="BK520" s="153"/>
      <c r="BL520" s="153"/>
      <c r="BM520" s="153"/>
      <c r="BN520" s="153"/>
      <c r="BO520" s="153"/>
      <c r="BP520" s="153"/>
      <c r="BQ520" s="153"/>
      <c r="BR520" s="153"/>
      <c r="BS520" s="153"/>
      <c r="BT520" s="153"/>
      <c r="BU520" s="153"/>
      <c r="BV520" s="153"/>
      <c r="BW520" s="153"/>
      <c r="BX520" s="153"/>
      <c r="BY520" s="153"/>
      <c r="BZ520" s="153"/>
      <c r="CA520" s="153"/>
      <c r="CB520" s="153"/>
      <c r="CC520" s="153"/>
      <c r="CD520" s="153"/>
      <c r="CE520" s="153"/>
      <c r="CF520" s="153"/>
      <c r="CG520" s="153"/>
      <c r="CH520" s="153"/>
      <c r="CI520" s="153"/>
      <c r="CJ520" s="153"/>
      <c r="CK520" s="153"/>
      <c r="CL520" s="153"/>
      <c r="CM520" s="153"/>
      <c r="CN520" s="153"/>
      <c r="CO520" s="153"/>
      <c r="CP520" s="154"/>
    </row>
    <row r="521" spans="3:94" x14ac:dyDescent="0.2">
      <c r="C521" s="37" t="s">
        <v>190</v>
      </c>
      <c r="D521" s="37" t="s">
        <v>4</v>
      </c>
      <c r="E521" s="37">
        <v>117</v>
      </c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153"/>
      <c r="AC521" s="153"/>
      <c r="AD521" s="153"/>
      <c r="AE521" s="153"/>
      <c r="AF521" s="153"/>
      <c r="AG521" s="153"/>
      <c r="AH521" s="153"/>
      <c r="AI521" s="153"/>
      <c r="AJ521" s="153"/>
      <c r="AK521" s="153"/>
      <c r="AL521" s="153"/>
      <c r="AM521" s="153"/>
      <c r="AN521" s="153"/>
      <c r="AO521" s="153"/>
      <c r="AP521" s="153"/>
      <c r="AQ521" s="153"/>
      <c r="AR521" s="153"/>
      <c r="AS521" s="153"/>
      <c r="AT521" s="153"/>
      <c r="AU521" s="153"/>
      <c r="AV521" s="153"/>
      <c r="AW521" s="153"/>
      <c r="AX521" s="153"/>
      <c r="AY521" s="153"/>
      <c r="AZ521" s="153"/>
      <c r="BA521" s="153"/>
      <c r="BB521" s="153"/>
      <c r="BC521" s="153"/>
      <c r="BD521" s="153"/>
      <c r="BE521" s="153"/>
      <c r="BF521" s="153"/>
      <c r="BG521" s="153"/>
      <c r="BH521" s="153"/>
      <c r="BI521" s="153"/>
      <c r="BJ521" s="153"/>
      <c r="BK521" s="153"/>
      <c r="BL521" s="153"/>
      <c r="BM521" s="153"/>
      <c r="BN521" s="153"/>
      <c r="BO521" s="153"/>
      <c r="BP521" s="153"/>
      <c r="BQ521" s="153"/>
      <c r="BR521" s="153"/>
      <c r="BS521" s="153"/>
      <c r="BT521" s="153"/>
      <c r="BU521" s="153"/>
      <c r="BV521" s="153"/>
      <c r="BW521" s="153"/>
      <c r="BX521" s="153"/>
      <c r="BY521" s="153"/>
      <c r="BZ521" s="153"/>
      <c r="CA521" s="153"/>
      <c r="CB521" s="153"/>
      <c r="CC521" s="153"/>
      <c r="CD521" s="153"/>
      <c r="CE521" s="153"/>
      <c r="CF521" s="153"/>
      <c r="CG521" s="153"/>
      <c r="CH521" s="153"/>
      <c r="CI521" s="153"/>
      <c r="CJ521" s="153"/>
      <c r="CK521" s="153"/>
      <c r="CL521" s="153"/>
      <c r="CM521" s="153"/>
      <c r="CN521" s="153"/>
      <c r="CO521" s="153"/>
      <c r="CP521" s="154"/>
    </row>
    <row r="522" spans="3:94" x14ac:dyDescent="0.2">
      <c r="C522" s="37" t="s">
        <v>191</v>
      </c>
      <c r="D522" s="37" t="s">
        <v>4</v>
      </c>
      <c r="E522" s="37">
        <v>68</v>
      </c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153"/>
      <c r="AC522" s="153"/>
      <c r="AD522" s="153"/>
      <c r="AE522" s="153"/>
      <c r="AF522" s="153"/>
      <c r="AG522" s="153"/>
      <c r="AH522" s="153"/>
      <c r="AI522" s="153"/>
      <c r="AJ522" s="153"/>
      <c r="AK522" s="153"/>
      <c r="AL522" s="153"/>
      <c r="AM522" s="153"/>
      <c r="AN522" s="153"/>
      <c r="AO522" s="153"/>
      <c r="AP522" s="153"/>
      <c r="AQ522" s="153"/>
      <c r="AR522" s="153"/>
      <c r="AS522" s="153"/>
      <c r="AT522" s="153"/>
      <c r="AU522" s="153"/>
      <c r="AV522" s="153"/>
      <c r="AW522" s="153"/>
      <c r="AX522" s="153"/>
      <c r="AY522" s="153"/>
      <c r="AZ522" s="153"/>
      <c r="BA522" s="153"/>
      <c r="BB522" s="153"/>
      <c r="BC522" s="153"/>
      <c r="BD522" s="153"/>
      <c r="BE522" s="153"/>
      <c r="BF522" s="153"/>
      <c r="BG522" s="153"/>
      <c r="BH522" s="153"/>
      <c r="BI522" s="153"/>
      <c r="BJ522" s="153"/>
      <c r="BK522" s="153"/>
      <c r="BL522" s="153"/>
      <c r="BM522" s="153"/>
      <c r="BN522" s="153"/>
      <c r="BO522" s="153"/>
      <c r="BP522" s="153"/>
      <c r="BQ522" s="153"/>
      <c r="BR522" s="153"/>
      <c r="BS522" s="153"/>
      <c r="BT522" s="153"/>
      <c r="BU522" s="153"/>
      <c r="BV522" s="153"/>
      <c r="BW522" s="153"/>
      <c r="BX522" s="153"/>
      <c r="BY522" s="153"/>
      <c r="BZ522" s="153"/>
      <c r="CA522" s="153"/>
      <c r="CB522" s="153"/>
      <c r="CC522" s="153"/>
      <c r="CD522" s="153"/>
      <c r="CE522" s="153"/>
      <c r="CF522" s="153"/>
      <c r="CG522" s="153"/>
      <c r="CH522" s="153"/>
      <c r="CI522" s="153"/>
      <c r="CJ522" s="153"/>
      <c r="CK522" s="153"/>
      <c r="CL522" s="153"/>
      <c r="CM522" s="153"/>
      <c r="CN522" s="153"/>
      <c r="CO522" s="153"/>
      <c r="CP522" s="154"/>
    </row>
    <row r="523" spans="3:94" x14ac:dyDescent="0.2">
      <c r="C523" s="37" t="s">
        <v>195</v>
      </c>
      <c r="D523" s="37" t="s">
        <v>4</v>
      </c>
      <c r="E523" s="37">
        <v>52</v>
      </c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155"/>
      <c r="AC523" s="155"/>
      <c r="AD523" s="155"/>
      <c r="AE523" s="155"/>
      <c r="AF523" s="155"/>
      <c r="AG523" s="155"/>
      <c r="AH523" s="155"/>
      <c r="AI523" s="155"/>
      <c r="AJ523" s="155"/>
      <c r="AK523" s="155"/>
      <c r="AL523" s="155"/>
      <c r="AM523" s="155"/>
      <c r="AN523" s="155"/>
      <c r="AO523" s="155"/>
      <c r="AP523" s="155"/>
      <c r="AQ523" s="155"/>
      <c r="AR523" s="155"/>
      <c r="AS523" s="155"/>
      <c r="AT523" s="155"/>
      <c r="AU523" s="155"/>
      <c r="AV523" s="155"/>
      <c r="AW523" s="155"/>
      <c r="AX523" s="155"/>
      <c r="AY523" s="155"/>
      <c r="AZ523" s="155"/>
      <c r="BA523" s="155"/>
      <c r="BB523" s="155"/>
      <c r="BC523" s="155"/>
      <c r="BD523" s="155"/>
      <c r="BE523" s="155"/>
      <c r="BF523" s="155"/>
      <c r="BG523" s="155"/>
      <c r="BH523" s="155"/>
      <c r="BI523" s="155"/>
      <c r="BJ523" s="155"/>
      <c r="BK523" s="155"/>
      <c r="BL523" s="155"/>
      <c r="BM523" s="155"/>
      <c r="BN523" s="155"/>
      <c r="BO523" s="155"/>
      <c r="BP523" s="155"/>
      <c r="BQ523" s="155"/>
      <c r="BR523" s="155"/>
      <c r="BS523" s="155"/>
      <c r="BT523" s="155"/>
      <c r="BU523" s="155"/>
      <c r="BV523" s="155"/>
      <c r="BW523" s="155"/>
      <c r="BX523" s="155"/>
      <c r="BY523" s="155"/>
      <c r="BZ523" s="155"/>
      <c r="CA523" s="155"/>
      <c r="CB523" s="155"/>
      <c r="CC523" s="155"/>
      <c r="CD523" s="155"/>
      <c r="CE523" s="155"/>
      <c r="CF523" s="155"/>
      <c r="CG523" s="155"/>
      <c r="CH523" s="155"/>
      <c r="CI523" s="155"/>
      <c r="CJ523" s="155"/>
      <c r="CK523" s="155"/>
      <c r="CL523" s="155"/>
      <c r="CM523" s="155"/>
      <c r="CN523" s="155"/>
      <c r="CO523" s="155"/>
      <c r="CP523" s="156"/>
    </row>
    <row r="524" spans="3:94" x14ac:dyDescent="0.2">
      <c r="C524" s="37" t="s">
        <v>198</v>
      </c>
      <c r="D524" s="37" t="s">
        <v>4</v>
      </c>
      <c r="E524" s="37">
        <v>41</v>
      </c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155"/>
      <c r="AC524" s="155"/>
      <c r="AD524" s="155"/>
      <c r="AE524" s="155"/>
      <c r="AF524" s="155"/>
      <c r="AG524" s="155"/>
      <c r="AH524" s="155"/>
      <c r="AI524" s="155"/>
      <c r="AJ524" s="155"/>
      <c r="AK524" s="155"/>
      <c r="AL524" s="155"/>
      <c r="AM524" s="155"/>
      <c r="AN524" s="155"/>
      <c r="AO524" s="155"/>
      <c r="AP524" s="155"/>
      <c r="AQ524" s="155"/>
      <c r="AR524" s="155"/>
      <c r="AS524" s="155"/>
      <c r="AT524" s="155"/>
      <c r="AU524" s="155"/>
      <c r="AV524" s="155"/>
      <c r="AW524" s="155"/>
      <c r="AX524" s="155"/>
      <c r="AY524" s="155"/>
      <c r="AZ524" s="155"/>
      <c r="BA524" s="155"/>
      <c r="BB524" s="155"/>
      <c r="BC524" s="155"/>
      <c r="BD524" s="155"/>
      <c r="BE524" s="155"/>
      <c r="BF524" s="155"/>
      <c r="BG524" s="155"/>
      <c r="BH524" s="155"/>
      <c r="BI524" s="155"/>
      <c r="BJ524" s="155"/>
      <c r="BK524" s="155"/>
      <c r="BL524" s="155"/>
      <c r="BM524" s="155"/>
      <c r="BN524" s="155"/>
      <c r="BO524" s="155"/>
      <c r="BP524" s="155"/>
      <c r="BQ524" s="155"/>
      <c r="BR524" s="155"/>
      <c r="BS524" s="155"/>
      <c r="BT524" s="155"/>
      <c r="BU524" s="155"/>
      <c r="BV524" s="155"/>
      <c r="BW524" s="155"/>
      <c r="BX524" s="155"/>
      <c r="BY524" s="155"/>
      <c r="BZ524" s="155"/>
      <c r="CA524" s="155"/>
      <c r="CB524" s="155"/>
      <c r="CC524" s="155"/>
      <c r="CD524" s="155"/>
      <c r="CE524" s="155"/>
      <c r="CF524" s="155"/>
      <c r="CG524" s="155"/>
      <c r="CH524" s="155"/>
      <c r="CI524" s="155"/>
      <c r="CJ524" s="155"/>
      <c r="CK524" s="155"/>
      <c r="CL524" s="155"/>
      <c r="CM524" s="155"/>
      <c r="CN524" s="155"/>
      <c r="CO524" s="155"/>
      <c r="CP524" s="156"/>
    </row>
    <row r="525" spans="3:94" x14ac:dyDescent="0.2">
      <c r="C525" s="37" t="s">
        <v>192</v>
      </c>
      <c r="D525" s="37" t="s">
        <v>4</v>
      </c>
      <c r="E525" s="37">
        <v>31</v>
      </c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155"/>
      <c r="AC525" s="155"/>
      <c r="AD525" s="155"/>
      <c r="AE525" s="155"/>
      <c r="AF525" s="155"/>
      <c r="AG525" s="155"/>
      <c r="AH525" s="155"/>
      <c r="AI525" s="155"/>
      <c r="AJ525" s="155"/>
      <c r="AK525" s="155"/>
      <c r="AL525" s="155"/>
      <c r="AM525" s="155"/>
      <c r="AN525" s="155"/>
      <c r="AO525" s="155"/>
      <c r="AP525" s="155"/>
      <c r="AQ525" s="155"/>
      <c r="AR525" s="155"/>
      <c r="AS525" s="155"/>
      <c r="AT525" s="155"/>
      <c r="AU525" s="155"/>
      <c r="AV525" s="155"/>
      <c r="AW525" s="155"/>
      <c r="AX525" s="155"/>
      <c r="AY525" s="155"/>
      <c r="AZ525" s="155"/>
      <c r="BA525" s="155"/>
      <c r="BB525" s="155"/>
      <c r="BC525" s="155"/>
      <c r="BD525" s="155"/>
      <c r="BE525" s="155"/>
      <c r="BF525" s="155"/>
      <c r="BG525" s="155"/>
      <c r="BH525" s="155"/>
      <c r="BI525" s="155"/>
      <c r="BJ525" s="155"/>
      <c r="BK525" s="155"/>
      <c r="BL525" s="155"/>
      <c r="BM525" s="155"/>
      <c r="BN525" s="155"/>
      <c r="BO525" s="155"/>
      <c r="BP525" s="155"/>
      <c r="BQ525" s="155"/>
      <c r="BR525" s="155"/>
      <c r="BS525" s="155"/>
      <c r="BT525" s="155"/>
      <c r="BU525" s="155"/>
      <c r="BV525" s="155"/>
      <c r="BW525" s="155"/>
      <c r="BX525" s="155"/>
      <c r="BY525" s="155"/>
      <c r="BZ525" s="155"/>
      <c r="CA525" s="155"/>
      <c r="CB525" s="155"/>
      <c r="CC525" s="155"/>
      <c r="CD525" s="155"/>
      <c r="CE525" s="155"/>
      <c r="CF525" s="155"/>
      <c r="CG525" s="155"/>
      <c r="CH525" s="155"/>
      <c r="CI525" s="155"/>
      <c r="CJ525" s="155"/>
      <c r="CK525" s="155"/>
      <c r="CL525" s="155"/>
      <c r="CM525" s="155"/>
      <c r="CN525" s="155"/>
      <c r="CO525" s="155"/>
      <c r="CP525" s="156"/>
    </row>
    <row r="526" spans="3:94" x14ac:dyDescent="0.2">
      <c r="C526" s="37" t="s">
        <v>199</v>
      </c>
      <c r="D526" s="37" t="s">
        <v>4</v>
      </c>
      <c r="E526" s="37">
        <v>26</v>
      </c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155"/>
      <c r="AC526" s="155"/>
      <c r="AD526" s="155"/>
      <c r="AE526" s="155"/>
      <c r="AF526" s="155"/>
      <c r="AG526" s="155"/>
      <c r="AH526" s="155"/>
      <c r="AI526" s="155"/>
      <c r="AJ526" s="155"/>
      <c r="AK526" s="155"/>
      <c r="AL526" s="155"/>
      <c r="AM526" s="155"/>
      <c r="AN526" s="155"/>
      <c r="AO526" s="155"/>
      <c r="AP526" s="155"/>
      <c r="AQ526" s="155"/>
      <c r="AR526" s="155"/>
      <c r="AS526" s="155"/>
      <c r="AT526" s="155"/>
      <c r="AU526" s="155"/>
      <c r="AV526" s="155"/>
      <c r="AW526" s="155"/>
      <c r="AX526" s="155"/>
      <c r="AY526" s="155"/>
      <c r="AZ526" s="155"/>
      <c r="BA526" s="155"/>
      <c r="BB526" s="155"/>
      <c r="BC526" s="155"/>
      <c r="BD526" s="155"/>
      <c r="BE526" s="155"/>
      <c r="BF526" s="155"/>
      <c r="BG526" s="155"/>
      <c r="BH526" s="155"/>
      <c r="BI526" s="155"/>
      <c r="BJ526" s="155"/>
      <c r="BK526" s="155"/>
      <c r="BL526" s="155"/>
      <c r="BM526" s="155"/>
      <c r="BN526" s="155"/>
      <c r="BO526" s="155"/>
      <c r="BP526" s="155"/>
      <c r="BQ526" s="155"/>
      <c r="BR526" s="155"/>
      <c r="BS526" s="155"/>
      <c r="BT526" s="155"/>
      <c r="BU526" s="155"/>
      <c r="BV526" s="155"/>
      <c r="BW526" s="155"/>
      <c r="BX526" s="155"/>
      <c r="BY526" s="155"/>
      <c r="BZ526" s="155"/>
      <c r="CA526" s="155"/>
      <c r="CB526" s="155"/>
      <c r="CC526" s="155"/>
      <c r="CD526" s="155"/>
      <c r="CE526" s="155"/>
      <c r="CF526" s="155"/>
      <c r="CG526" s="155"/>
      <c r="CH526" s="155"/>
      <c r="CI526" s="155"/>
      <c r="CJ526" s="155"/>
      <c r="CK526" s="155"/>
      <c r="CL526" s="155"/>
      <c r="CM526" s="155"/>
      <c r="CN526" s="155"/>
      <c r="CO526" s="155"/>
      <c r="CP526" s="156"/>
    </row>
    <row r="527" spans="3:94" x14ac:dyDescent="0.2">
      <c r="C527" s="37" t="s">
        <v>194</v>
      </c>
      <c r="D527" s="37" t="s">
        <v>4</v>
      </c>
      <c r="E527" s="37">
        <v>16</v>
      </c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155"/>
      <c r="AC527" s="155"/>
      <c r="AD527" s="155"/>
      <c r="AE527" s="155"/>
      <c r="AF527" s="155"/>
      <c r="AG527" s="155"/>
      <c r="AH527" s="155"/>
      <c r="AI527" s="155"/>
      <c r="AJ527" s="155"/>
      <c r="AK527" s="155"/>
      <c r="AL527" s="155"/>
      <c r="AM527" s="155"/>
      <c r="AN527" s="155"/>
      <c r="AO527" s="155"/>
      <c r="AP527" s="155"/>
      <c r="AQ527" s="155"/>
      <c r="AR527" s="155"/>
      <c r="AS527" s="155"/>
      <c r="AT527" s="155"/>
      <c r="AU527" s="155"/>
      <c r="AV527" s="155"/>
      <c r="AW527" s="155"/>
      <c r="AX527" s="155"/>
      <c r="AY527" s="155"/>
      <c r="AZ527" s="155"/>
      <c r="BA527" s="155"/>
      <c r="BB527" s="155"/>
      <c r="BC527" s="155"/>
      <c r="BD527" s="155"/>
      <c r="BE527" s="155"/>
      <c r="BF527" s="155"/>
      <c r="BG527" s="155"/>
      <c r="BH527" s="155"/>
      <c r="BI527" s="155"/>
      <c r="BJ527" s="155"/>
      <c r="BK527" s="155"/>
      <c r="BL527" s="155"/>
      <c r="BM527" s="155"/>
      <c r="BN527" s="155"/>
      <c r="BO527" s="155"/>
      <c r="BP527" s="155"/>
      <c r="BQ527" s="155"/>
      <c r="BR527" s="155"/>
      <c r="BS527" s="155"/>
      <c r="BT527" s="155"/>
      <c r="BU527" s="155"/>
      <c r="BV527" s="155"/>
      <c r="BW527" s="155"/>
      <c r="BX527" s="155"/>
      <c r="BY527" s="155"/>
      <c r="BZ527" s="155"/>
      <c r="CA527" s="155"/>
      <c r="CB527" s="155"/>
      <c r="CC527" s="155"/>
      <c r="CD527" s="155"/>
      <c r="CE527" s="155"/>
      <c r="CF527" s="155"/>
      <c r="CG527" s="155"/>
      <c r="CH527" s="155"/>
      <c r="CI527" s="155"/>
      <c r="CJ527" s="155"/>
      <c r="CK527" s="155"/>
      <c r="CL527" s="155"/>
      <c r="CM527" s="155"/>
      <c r="CN527" s="155"/>
      <c r="CO527" s="155"/>
      <c r="CP527" s="156"/>
    </row>
    <row r="528" spans="3:94" x14ac:dyDescent="0.2">
      <c r="C528" s="37" t="s">
        <v>212</v>
      </c>
      <c r="D528" s="37" t="s">
        <v>4</v>
      </c>
      <c r="E528" s="37">
        <v>3</v>
      </c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155"/>
      <c r="AC528" s="155"/>
      <c r="AD528" s="155"/>
      <c r="AE528" s="155"/>
      <c r="AF528" s="155"/>
      <c r="AG528" s="155"/>
      <c r="AH528" s="155"/>
      <c r="AI528" s="155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55"/>
      <c r="AW528" s="155"/>
      <c r="AX528" s="155"/>
      <c r="AY528" s="155"/>
      <c r="AZ528" s="155"/>
      <c r="BA528" s="155"/>
      <c r="BB528" s="155"/>
      <c r="BC528" s="155"/>
      <c r="BD528" s="155"/>
      <c r="BE528" s="155"/>
      <c r="BF528" s="155"/>
      <c r="BG528" s="155"/>
      <c r="BH528" s="155"/>
      <c r="BI528" s="155"/>
      <c r="BJ528" s="155"/>
      <c r="BK528" s="155"/>
      <c r="BL528" s="155"/>
      <c r="BM528" s="155"/>
      <c r="BN528" s="155"/>
      <c r="BO528" s="155"/>
      <c r="BP528" s="155"/>
      <c r="BQ528" s="155"/>
      <c r="BR528" s="155"/>
      <c r="BS528" s="155"/>
      <c r="BT528" s="155"/>
      <c r="BU528" s="155"/>
      <c r="BV528" s="155"/>
      <c r="BW528" s="155"/>
      <c r="BX528" s="155"/>
      <c r="BY528" s="155"/>
      <c r="BZ528" s="155"/>
      <c r="CA528" s="155"/>
      <c r="CB528" s="155"/>
      <c r="CC528" s="155"/>
      <c r="CD528" s="155"/>
      <c r="CE528" s="155"/>
      <c r="CF528" s="155"/>
      <c r="CG528" s="155"/>
      <c r="CH528" s="155"/>
      <c r="CI528" s="155"/>
      <c r="CJ528" s="155"/>
      <c r="CK528" s="155"/>
      <c r="CL528" s="155"/>
      <c r="CM528" s="155"/>
      <c r="CN528" s="155"/>
      <c r="CO528" s="155"/>
      <c r="CP528" s="156"/>
    </row>
    <row r="529" spans="2:94" x14ac:dyDescent="0.2">
      <c r="C529" s="25" t="s">
        <v>211</v>
      </c>
      <c r="D529" s="25" t="s">
        <v>4</v>
      </c>
      <c r="E529" s="25">
        <v>3</v>
      </c>
      <c r="AB529" s="154"/>
      <c r="AC529" s="154"/>
      <c r="AD529" s="154"/>
      <c r="AE529" s="154"/>
      <c r="AF529" s="154"/>
      <c r="AG529" s="154"/>
      <c r="AH529" s="154"/>
      <c r="AI529" s="154"/>
      <c r="AJ529" s="154"/>
      <c r="AK529" s="154"/>
      <c r="AL529" s="154"/>
      <c r="AM529" s="154"/>
      <c r="AN529" s="154"/>
      <c r="AO529" s="154"/>
      <c r="AP529" s="154"/>
      <c r="AQ529" s="154"/>
      <c r="AR529" s="154"/>
      <c r="AS529" s="154"/>
      <c r="AT529" s="154"/>
      <c r="AU529" s="154"/>
      <c r="AV529" s="154"/>
      <c r="AW529" s="154"/>
      <c r="AX529" s="154"/>
      <c r="AY529" s="154"/>
      <c r="AZ529" s="154"/>
      <c r="BA529" s="154"/>
      <c r="BB529" s="154"/>
      <c r="BC529" s="154"/>
      <c r="BD529" s="154"/>
      <c r="BE529" s="154"/>
      <c r="BF529" s="154"/>
      <c r="BG529" s="154"/>
      <c r="BH529" s="154"/>
      <c r="BI529" s="154"/>
      <c r="BJ529" s="154"/>
      <c r="BK529" s="154"/>
      <c r="BL529" s="154"/>
      <c r="BM529" s="154"/>
      <c r="BN529" s="154"/>
      <c r="BO529" s="154"/>
      <c r="BP529" s="154"/>
      <c r="BQ529" s="154"/>
      <c r="BR529" s="154"/>
      <c r="BS529" s="154"/>
      <c r="BT529" s="154"/>
      <c r="BU529" s="154"/>
      <c r="BV529" s="154"/>
      <c r="BW529" s="154"/>
      <c r="BX529" s="154"/>
      <c r="BY529" s="154"/>
      <c r="BZ529" s="154"/>
      <c r="CA529" s="154"/>
      <c r="CB529" s="154"/>
      <c r="CC529" s="154"/>
      <c r="CD529" s="154"/>
      <c r="CE529" s="154"/>
      <c r="CF529" s="154"/>
      <c r="CG529" s="154"/>
      <c r="CH529" s="154"/>
      <c r="CI529" s="154"/>
      <c r="CJ529" s="154"/>
      <c r="CK529" s="154"/>
      <c r="CL529" s="154"/>
      <c r="CM529" s="154"/>
      <c r="CN529" s="154"/>
      <c r="CO529" s="154"/>
      <c r="CP529" s="154"/>
    </row>
    <row r="530" spans="2:94" x14ac:dyDescent="0.2">
      <c r="C530" s="25" t="s">
        <v>210</v>
      </c>
      <c r="D530" s="25" t="s">
        <v>4</v>
      </c>
      <c r="E530" s="25">
        <v>2</v>
      </c>
      <c r="AB530" s="154"/>
      <c r="AC530" s="154"/>
      <c r="AD530" s="154"/>
      <c r="AE530" s="154"/>
      <c r="AF530" s="154"/>
      <c r="AG530" s="154"/>
      <c r="AH530" s="154"/>
      <c r="AI530" s="154"/>
      <c r="AJ530" s="154"/>
      <c r="AK530" s="154"/>
      <c r="AL530" s="154"/>
      <c r="AM530" s="154"/>
      <c r="AN530" s="154"/>
      <c r="AO530" s="154"/>
      <c r="AP530" s="154"/>
      <c r="AQ530" s="154"/>
      <c r="AR530" s="154"/>
      <c r="AS530" s="154"/>
      <c r="AT530" s="154"/>
      <c r="AU530" s="154"/>
      <c r="AV530" s="154"/>
      <c r="AW530" s="154"/>
      <c r="AX530" s="154"/>
      <c r="AY530" s="154"/>
      <c r="AZ530" s="154"/>
      <c r="BA530" s="154"/>
      <c r="BB530" s="154"/>
      <c r="BC530" s="154"/>
      <c r="BD530" s="154"/>
      <c r="BE530" s="154"/>
      <c r="BF530" s="154"/>
      <c r="BG530" s="154"/>
      <c r="BH530" s="154"/>
      <c r="BI530" s="154"/>
      <c r="BJ530" s="154"/>
      <c r="BK530" s="154"/>
      <c r="BL530" s="154"/>
      <c r="BM530" s="154"/>
      <c r="BN530" s="154"/>
      <c r="BO530" s="154"/>
      <c r="BP530" s="154"/>
      <c r="BQ530" s="154"/>
      <c r="BR530" s="154"/>
      <c r="BS530" s="154"/>
      <c r="BT530" s="154"/>
      <c r="BU530" s="154"/>
      <c r="BV530" s="154"/>
      <c r="BW530" s="154"/>
      <c r="BX530" s="154"/>
      <c r="BY530" s="154"/>
      <c r="BZ530" s="154"/>
      <c r="CA530" s="154"/>
      <c r="CB530" s="154"/>
      <c r="CC530" s="154"/>
      <c r="CD530" s="154"/>
      <c r="CE530" s="154"/>
      <c r="CF530" s="154"/>
      <c r="CG530" s="154"/>
      <c r="CH530" s="154"/>
      <c r="CI530" s="154"/>
      <c r="CJ530" s="154"/>
      <c r="CK530" s="154"/>
      <c r="CL530" s="154"/>
      <c r="CM530" s="154"/>
      <c r="CN530" s="154"/>
      <c r="CO530" s="154"/>
      <c r="CP530" s="154"/>
    </row>
    <row r="531" spans="2:94" x14ac:dyDescent="0.2">
      <c r="C531" s="25" t="s">
        <v>213</v>
      </c>
      <c r="D531" s="25" t="s">
        <v>4</v>
      </c>
      <c r="E531" s="25">
        <v>2</v>
      </c>
    </row>
    <row r="532" spans="2:94" x14ac:dyDescent="0.2">
      <c r="C532" s="25" t="s">
        <v>201</v>
      </c>
      <c r="D532" s="25" t="s">
        <v>4</v>
      </c>
      <c r="E532" s="25">
        <v>1</v>
      </c>
    </row>
    <row r="533" spans="2:94" x14ac:dyDescent="0.2">
      <c r="C533" s="25" t="s">
        <v>1046</v>
      </c>
      <c r="D533" s="25" t="s">
        <v>4</v>
      </c>
      <c r="E533" s="25">
        <v>1</v>
      </c>
    </row>
    <row r="542" spans="2:94" x14ac:dyDescent="0.2">
      <c r="C542" s="36" t="s">
        <v>214</v>
      </c>
      <c r="D542" s="36" t="s">
        <v>0</v>
      </c>
      <c r="E542" s="36">
        <v>45442</v>
      </c>
      <c r="F542" s="36">
        <v>45443</v>
      </c>
      <c r="G542" s="36">
        <v>45444</v>
      </c>
      <c r="H542" s="36">
        <v>45445</v>
      </c>
      <c r="I542" s="36">
        <v>45446</v>
      </c>
      <c r="J542" s="36">
        <v>45447</v>
      </c>
      <c r="K542" s="36">
        <v>45448</v>
      </c>
      <c r="L542" s="36">
        <v>45449</v>
      </c>
      <c r="M542" s="36">
        <v>45450</v>
      </c>
      <c r="N542" s="36">
        <v>45451</v>
      </c>
      <c r="O542" s="36">
        <v>45452</v>
      </c>
      <c r="P542" s="36">
        <v>45453</v>
      </c>
      <c r="Q542" s="36">
        <v>45454</v>
      </c>
      <c r="R542" s="36">
        <v>45455</v>
      </c>
      <c r="S542" s="36">
        <v>45456</v>
      </c>
      <c r="T542" s="36">
        <v>45457</v>
      </c>
      <c r="U542" s="36">
        <v>45458</v>
      </c>
      <c r="V542" s="36">
        <v>45459</v>
      </c>
      <c r="W542" s="36">
        <v>45460</v>
      </c>
      <c r="X542" s="36">
        <v>45461</v>
      </c>
      <c r="Y542" s="36">
        <v>45462</v>
      </c>
      <c r="Z542" s="36">
        <v>45463</v>
      </c>
      <c r="AA542" s="36">
        <v>45464</v>
      </c>
      <c r="AB542" s="36">
        <v>45465</v>
      </c>
      <c r="AC542" s="36">
        <v>45466</v>
      </c>
      <c r="AD542" s="36">
        <v>45467</v>
      </c>
      <c r="AE542" s="36">
        <v>45468</v>
      </c>
      <c r="AF542" s="36">
        <v>45469</v>
      </c>
      <c r="AG542" s="36">
        <v>45470</v>
      </c>
      <c r="AH542" s="36">
        <v>45471</v>
      </c>
      <c r="AI542" s="36">
        <v>45472</v>
      </c>
      <c r="AJ542" s="36">
        <v>45473</v>
      </c>
      <c r="AK542" s="36">
        <v>45474</v>
      </c>
      <c r="AL542" s="36">
        <v>45475</v>
      </c>
      <c r="AM542" s="36">
        <v>45476</v>
      </c>
      <c r="AN542" s="36">
        <v>45477</v>
      </c>
      <c r="AO542" s="36">
        <v>45478</v>
      </c>
      <c r="AP542" s="36">
        <v>45479</v>
      </c>
      <c r="AQ542" s="36">
        <v>45480</v>
      </c>
      <c r="AR542" s="36">
        <v>45481</v>
      </c>
      <c r="AS542" s="36">
        <v>45482</v>
      </c>
      <c r="AT542" s="36">
        <v>45483</v>
      </c>
      <c r="AU542" s="36">
        <v>45484</v>
      </c>
      <c r="AV542" s="36">
        <v>45485</v>
      </c>
      <c r="AW542" s="36">
        <v>45486</v>
      </c>
      <c r="AX542" s="36">
        <v>45487</v>
      </c>
      <c r="AY542" s="36">
        <v>45488</v>
      </c>
      <c r="AZ542" s="36">
        <v>45489</v>
      </c>
      <c r="BA542" s="36">
        <v>45490</v>
      </c>
      <c r="BB542" s="36">
        <v>45491</v>
      </c>
      <c r="BC542" s="36">
        <v>45492</v>
      </c>
      <c r="BD542" s="36">
        <v>45493</v>
      </c>
      <c r="BE542" s="36">
        <v>45494</v>
      </c>
      <c r="BF542" s="36">
        <v>45495</v>
      </c>
      <c r="BG542" s="36">
        <v>45496</v>
      </c>
      <c r="BH542" s="36">
        <v>45497</v>
      </c>
      <c r="BI542" s="36">
        <v>45498</v>
      </c>
      <c r="BJ542" s="36">
        <v>45499</v>
      </c>
      <c r="BK542" s="36">
        <v>45500</v>
      </c>
      <c r="BL542" s="36">
        <v>45501</v>
      </c>
      <c r="BM542" s="36">
        <v>45502</v>
      </c>
      <c r="BN542" s="36">
        <v>45503</v>
      </c>
      <c r="BO542" s="36">
        <v>45504</v>
      </c>
      <c r="BP542" s="36">
        <v>45505</v>
      </c>
      <c r="BQ542" s="36">
        <v>45506</v>
      </c>
      <c r="BR542" s="36">
        <v>45507</v>
      </c>
      <c r="BS542" s="36">
        <v>45508</v>
      </c>
      <c r="BT542" s="36">
        <v>45509</v>
      </c>
      <c r="BU542" s="36">
        <v>45510</v>
      </c>
      <c r="BV542" s="36">
        <v>45511</v>
      </c>
      <c r="BW542" s="36">
        <v>45512</v>
      </c>
      <c r="BX542" s="36">
        <v>45513</v>
      </c>
      <c r="BY542" s="36">
        <v>45514</v>
      </c>
      <c r="BZ542" s="36">
        <v>45515</v>
      </c>
      <c r="CA542" s="36">
        <v>45516</v>
      </c>
      <c r="CB542" s="36">
        <v>45517</v>
      </c>
      <c r="CC542" s="36">
        <v>45518</v>
      </c>
      <c r="CD542" s="36">
        <v>45519</v>
      </c>
      <c r="CE542" s="36">
        <v>45520</v>
      </c>
      <c r="CF542" s="36">
        <v>45521</v>
      </c>
      <c r="CG542" s="36">
        <v>45522</v>
      </c>
      <c r="CH542" s="36">
        <v>45523</v>
      </c>
      <c r="CI542" s="36">
        <v>45524</v>
      </c>
      <c r="CJ542" s="36">
        <v>45525</v>
      </c>
      <c r="CK542" s="36">
        <v>45526</v>
      </c>
      <c r="CL542" s="36">
        <v>45527</v>
      </c>
      <c r="CM542" s="36">
        <v>45528</v>
      </c>
      <c r="CN542" s="36">
        <v>45529</v>
      </c>
      <c r="CO542" s="36">
        <v>45530</v>
      </c>
      <c r="CP542" s="36">
        <v>45531</v>
      </c>
    </row>
    <row r="543" spans="2:94" x14ac:dyDescent="0.2">
      <c r="B543" s="25" t="str">
        <f t="shared" ref="B543:B562" si="14">C543&amp;D543</f>
      </c>
      <c r="C543" s="37" t="s">
        <v>215</v>
      </c>
      <c r="D543" s="37" t="s">
        <v>3</v>
      </c>
      <c r="E543" s="37">
        <v>108</v>
      </c>
      <c r="F543" s="37">
        <v>101</v>
      </c>
      <c r="G543" s="37">
        <v>62</v>
      </c>
      <c r="H543" s="37">
        <v>88</v>
      </c>
      <c r="I543" s="37">
        <v>122</v>
      </c>
      <c r="J543" s="37">
        <v>100</v>
      </c>
      <c r="K543" s="37">
        <v>112</v>
      </c>
      <c r="L543" s="37">
        <v>91</v>
      </c>
      <c r="M543" s="37">
        <v>100</v>
      </c>
      <c r="N543" s="37">
        <v>71</v>
      </c>
      <c r="O543" s="37">
        <v>54</v>
      </c>
      <c r="P543" s="37">
        <v>122</v>
      </c>
      <c r="Q543" s="37">
        <v>105</v>
      </c>
      <c r="R543" s="37">
        <v>114</v>
      </c>
      <c r="S543" s="37">
        <v>101</v>
      </c>
      <c r="T543" s="37">
        <v>97</v>
      </c>
      <c r="U543" s="37">
        <v>78</v>
      </c>
      <c r="V543" s="37">
        <v>67</v>
      </c>
      <c r="W543" s="37">
        <v>134</v>
      </c>
      <c r="X543" s="37">
        <v>116</v>
      </c>
      <c r="Y543" s="37">
        <v>114</v>
      </c>
      <c r="Z543" s="37">
        <v>111</v>
      </c>
      <c r="AA543" s="37">
        <v>97</v>
      </c>
      <c r="AB543" s="153">
        <v>69</v>
      </c>
      <c r="AC543" s="153">
        <v>67</v>
      </c>
      <c r="AD543" s="153">
        <v>135</v>
      </c>
      <c r="AE543" s="153">
        <v>128</v>
      </c>
      <c r="AF543" s="153">
        <v>111</v>
      </c>
      <c r="AG543" s="153">
        <v>109</v>
      </c>
      <c r="AH543" s="153">
        <v>131</v>
      </c>
      <c r="AI543" s="153">
        <v>95</v>
      </c>
      <c r="AJ543" s="153">
        <v>85</v>
      </c>
      <c r="AK543" s="153">
        <v>176</v>
      </c>
      <c r="AL543" s="153">
        <v>118</v>
      </c>
      <c r="AM543" s="153">
        <v>122</v>
      </c>
      <c r="AN543" s="153">
        <v>48</v>
      </c>
      <c r="AO543" s="153">
        <v>105</v>
      </c>
      <c r="AP543" s="153">
        <v>82</v>
      </c>
      <c r="AQ543" s="153">
        <v>76</v>
      </c>
      <c r="AR543" s="153">
        <v>153</v>
      </c>
      <c r="AS543" s="153">
        <v>132</v>
      </c>
      <c r="AT543" s="153">
        <v>118</v>
      </c>
      <c r="AU543" s="153">
        <v>100</v>
      </c>
      <c r="AV543" s="153">
        <v>127</v>
      </c>
      <c r="AW543" s="153">
        <v>72</v>
      </c>
      <c r="AX543" s="153">
        <v>69</v>
      </c>
      <c r="AY543" s="153">
        <v>126</v>
      </c>
      <c r="AZ543" s="153">
        <v>126</v>
      </c>
      <c r="BA543" s="153">
        <v>102</v>
      </c>
      <c r="BB543" s="153">
        <v>106</v>
      </c>
      <c r="BC543" s="153">
        <v>96</v>
      </c>
      <c r="BD543" s="153">
        <v>86</v>
      </c>
      <c r="BE543" s="153">
        <v>64</v>
      </c>
      <c r="BF543" s="153">
        <v>147</v>
      </c>
      <c r="BG543" s="153">
        <v>130</v>
      </c>
      <c r="BH543" s="153">
        <v>112</v>
      </c>
      <c r="BI543" s="153">
        <v>124</v>
      </c>
      <c r="BJ543" s="153">
        <v>110</v>
      </c>
      <c r="BK543" s="153">
        <v>76</v>
      </c>
      <c r="BL543" s="153">
        <v>78</v>
      </c>
      <c r="BM543" s="153">
        <v>152</v>
      </c>
      <c r="BN543" s="153">
        <v>130</v>
      </c>
      <c r="BO543" s="153">
        <v>150</v>
      </c>
      <c r="BP543" s="153">
        <v>122</v>
      </c>
      <c r="BQ543" s="153">
        <v>110</v>
      </c>
      <c r="BR543" s="153">
        <v>86</v>
      </c>
      <c r="BS543" s="153">
        <v>66</v>
      </c>
      <c r="BT543" s="153">
        <v>123</v>
      </c>
      <c r="BU543" s="153">
        <v>86</v>
      </c>
      <c r="BV543" s="153">
        <v>105</v>
      </c>
      <c r="BW543" s="153">
        <v>101</v>
      </c>
      <c r="BX543" s="153">
        <v>110</v>
      </c>
      <c r="BY543" s="153">
        <v>93</v>
      </c>
      <c r="BZ543" s="153">
        <v>56</v>
      </c>
      <c r="CA543" s="153">
        <v>120</v>
      </c>
      <c r="CB543" s="153">
        <v>107</v>
      </c>
      <c r="CC543" s="153">
        <v>91</v>
      </c>
      <c r="CD543" s="153">
        <v>100</v>
      </c>
      <c r="CE543" s="153">
        <v>103</v>
      </c>
      <c r="CF543" s="153">
        <v>75</v>
      </c>
      <c r="CG543" s="153">
        <v>64</v>
      </c>
      <c r="CH543" s="153">
        <v>96</v>
      </c>
      <c r="CI543" s="153">
        <v>94</v>
      </c>
      <c r="CJ543" s="153">
        <v>88</v>
      </c>
      <c r="CK543" s="153">
        <v>97</v>
      </c>
      <c r="CL543" s="153">
        <v>85</v>
      </c>
      <c r="CM543" s="153">
        <v>71</v>
      </c>
      <c r="CN543" s="153">
        <v>71</v>
      </c>
      <c r="CO543" s="153">
        <v>99</v>
      </c>
      <c r="CP543" s="154">
        <v>85</v>
      </c>
    </row>
    <row r="544" spans="2:94" x14ac:dyDescent="0.2">
      <c r="B544" s="25" t="str">
        <f t="shared" si="14"/>
      </c>
      <c r="C544" s="37" t="s">
        <v>217</v>
      </c>
      <c r="D544" s="37" t="s">
        <v>3</v>
      </c>
      <c r="E544" s="37">
        <v>68</v>
      </c>
      <c r="F544" s="37">
        <v>75</v>
      </c>
      <c r="G544" s="37">
        <v>44</v>
      </c>
      <c r="H544" s="37">
        <v>49</v>
      </c>
      <c r="I544" s="37">
        <v>78</v>
      </c>
      <c r="J544" s="37">
        <v>64</v>
      </c>
      <c r="K544" s="37">
        <v>49</v>
      </c>
      <c r="L544" s="37">
        <v>56</v>
      </c>
      <c r="M544" s="37">
        <v>47</v>
      </c>
      <c r="N544" s="37">
        <v>50</v>
      </c>
      <c r="O544" s="37">
        <v>41</v>
      </c>
      <c r="P544" s="37">
        <v>80</v>
      </c>
      <c r="Q544" s="37">
        <v>61</v>
      </c>
      <c r="R544" s="37">
        <v>56</v>
      </c>
      <c r="S544" s="37">
        <v>54</v>
      </c>
      <c r="T544" s="37">
        <v>37</v>
      </c>
      <c r="U544" s="37">
        <v>36</v>
      </c>
      <c r="V544" s="37">
        <v>37</v>
      </c>
      <c r="W544" s="37">
        <v>67</v>
      </c>
      <c r="X544" s="37">
        <v>54</v>
      </c>
      <c r="Y544" s="37">
        <v>50</v>
      </c>
      <c r="Z544" s="37">
        <v>64</v>
      </c>
      <c r="AA544" s="37">
        <v>43</v>
      </c>
      <c r="AB544" s="153">
        <v>28</v>
      </c>
      <c r="AC544" s="153">
        <v>40</v>
      </c>
      <c r="AD544" s="153">
        <v>82</v>
      </c>
      <c r="AE544" s="153">
        <v>55</v>
      </c>
      <c r="AF544" s="153">
        <v>47</v>
      </c>
      <c r="AG544" s="153">
        <v>64</v>
      </c>
      <c r="AH544" s="153">
        <v>67</v>
      </c>
      <c r="AI544" s="153">
        <v>50</v>
      </c>
      <c r="AJ544" s="153">
        <v>52</v>
      </c>
      <c r="AK544" s="153">
        <v>94</v>
      </c>
      <c r="AL544" s="153">
        <v>82</v>
      </c>
      <c r="AM544" s="153">
        <v>68</v>
      </c>
      <c r="AN544" s="153">
        <v>33</v>
      </c>
      <c r="AO544" s="153">
        <v>73</v>
      </c>
      <c r="AP544" s="153">
        <v>41</v>
      </c>
      <c r="AQ544" s="153">
        <v>46</v>
      </c>
      <c r="AR544" s="153">
        <v>96</v>
      </c>
      <c r="AS544" s="153">
        <v>82</v>
      </c>
      <c r="AT544" s="153">
        <v>60</v>
      </c>
      <c r="AU544" s="153">
        <v>51</v>
      </c>
      <c r="AV544" s="153">
        <v>62</v>
      </c>
      <c r="AW544" s="153">
        <v>39</v>
      </c>
      <c r="AX544" s="153">
        <v>44</v>
      </c>
      <c r="AY544" s="153">
        <v>81</v>
      </c>
      <c r="AZ544" s="153">
        <v>62</v>
      </c>
      <c r="BA544" s="153">
        <v>63</v>
      </c>
      <c r="BB544" s="153">
        <v>56</v>
      </c>
      <c r="BC544" s="153">
        <v>38</v>
      </c>
      <c r="BD544" s="153">
        <v>36</v>
      </c>
      <c r="BE544" s="153">
        <v>28</v>
      </c>
      <c r="BF544" s="153">
        <v>78</v>
      </c>
      <c r="BG544" s="153">
        <v>68</v>
      </c>
      <c r="BH544" s="153">
        <v>63</v>
      </c>
      <c r="BI544" s="153">
        <v>54</v>
      </c>
      <c r="BJ544" s="153">
        <v>64</v>
      </c>
      <c r="BK544" s="153">
        <v>40</v>
      </c>
      <c r="BL544" s="153">
        <v>43</v>
      </c>
      <c r="BM544" s="153">
        <v>80</v>
      </c>
      <c r="BN544" s="153">
        <v>74</v>
      </c>
      <c r="BO544" s="153">
        <v>68</v>
      </c>
      <c r="BP544" s="153">
        <v>67</v>
      </c>
      <c r="BQ544" s="153">
        <v>47</v>
      </c>
      <c r="BR544" s="153">
        <v>44</v>
      </c>
      <c r="BS544" s="153">
        <v>41</v>
      </c>
      <c r="BT544" s="153">
        <v>67</v>
      </c>
      <c r="BU544" s="153">
        <v>50</v>
      </c>
      <c r="BV544" s="153">
        <v>51</v>
      </c>
      <c r="BW544" s="153">
        <v>47</v>
      </c>
      <c r="BX544" s="153">
        <v>45</v>
      </c>
      <c r="BY544" s="153">
        <v>30</v>
      </c>
      <c r="BZ544" s="153">
        <v>34</v>
      </c>
      <c r="CA544" s="153">
        <v>63</v>
      </c>
      <c r="CB544" s="153">
        <v>64</v>
      </c>
      <c r="CC544" s="153">
        <v>54</v>
      </c>
      <c r="CD544" s="153">
        <v>49</v>
      </c>
      <c r="CE544" s="153">
        <v>58</v>
      </c>
      <c r="CF544" s="153">
        <v>44</v>
      </c>
      <c r="CG544" s="153">
        <v>34</v>
      </c>
      <c r="CH544" s="153">
        <v>64</v>
      </c>
      <c r="CI544" s="153">
        <v>52</v>
      </c>
      <c r="CJ544" s="153">
        <v>59</v>
      </c>
      <c r="CK544" s="153">
        <v>38</v>
      </c>
      <c r="CL544" s="153">
        <v>35</v>
      </c>
      <c r="CM544" s="153">
        <v>30</v>
      </c>
      <c r="CN544" s="153">
        <v>41</v>
      </c>
      <c r="CO544" s="153">
        <v>64</v>
      </c>
      <c r="CP544" s="154">
        <v>46</v>
      </c>
    </row>
    <row r="545" spans="2:94" x14ac:dyDescent="0.2">
      <c r="B545" s="25" t="str">
        <f t="shared" si="14"/>
      </c>
      <c r="C545" s="37" t="s">
        <v>216</v>
      </c>
      <c r="D545" s="37" t="s">
        <v>3</v>
      </c>
      <c r="E545" s="37">
        <v>74</v>
      </c>
      <c r="F545" s="37">
        <v>57</v>
      </c>
      <c r="G545" s="37">
        <v>47</v>
      </c>
      <c r="H545" s="37">
        <v>49</v>
      </c>
      <c r="I545" s="37">
        <v>63</v>
      </c>
      <c r="J545" s="37">
        <v>51</v>
      </c>
      <c r="K545" s="37">
        <v>43</v>
      </c>
      <c r="L545" s="37">
        <v>42</v>
      </c>
      <c r="M545" s="37">
        <v>64</v>
      </c>
      <c r="N545" s="37">
        <v>29</v>
      </c>
      <c r="O545" s="37">
        <v>44</v>
      </c>
      <c r="P545" s="37">
        <v>39</v>
      </c>
      <c r="Q545" s="37">
        <v>86</v>
      </c>
      <c r="R545" s="37">
        <v>72</v>
      </c>
      <c r="S545" s="37">
        <v>83</v>
      </c>
      <c r="T545" s="37">
        <v>63</v>
      </c>
      <c r="U545" s="37">
        <v>39</v>
      </c>
      <c r="V545" s="37">
        <v>39</v>
      </c>
      <c r="W545" s="37">
        <v>48</v>
      </c>
      <c r="X545" s="37">
        <v>56</v>
      </c>
      <c r="Y545" s="37">
        <v>68</v>
      </c>
      <c r="Z545" s="37">
        <v>69</v>
      </c>
      <c r="AA545" s="37">
        <v>74</v>
      </c>
      <c r="AB545" s="153">
        <v>65</v>
      </c>
      <c r="AC545" s="153">
        <v>41</v>
      </c>
      <c r="AD545" s="153">
        <v>57</v>
      </c>
      <c r="AE545" s="153">
        <v>59</v>
      </c>
      <c r="AF545" s="153">
        <v>99</v>
      </c>
      <c r="AG545" s="153">
        <v>85</v>
      </c>
      <c r="AH545" s="153">
        <v>83</v>
      </c>
      <c r="AI545" s="153">
        <v>29</v>
      </c>
      <c r="AJ545" s="153">
        <v>41</v>
      </c>
      <c r="AK545" s="153">
        <v>50</v>
      </c>
      <c r="AL545" s="153">
        <v>45</v>
      </c>
      <c r="AM545" s="153">
        <v>49</v>
      </c>
      <c r="AN545" s="153">
        <v>45</v>
      </c>
      <c r="AO545" s="153">
        <v>48</v>
      </c>
      <c r="AP545" s="153">
        <v>39</v>
      </c>
      <c r="AQ545" s="153">
        <v>51</v>
      </c>
      <c r="AR545" s="153">
        <v>60</v>
      </c>
      <c r="AS545" s="153">
        <v>87</v>
      </c>
      <c r="AT545" s="153">
        <v>89</v>
      </c>
      <c r="AU545" s="153">
        <v>97</v>
      </c>
      <c r="AV545" s="153">
        <v>60</v>
      </c>
      <c r="AW545" s="153">
        <v>34</v>
      </c>
      <c r="AX545" s="153">
        <v>45</v>
      </c>
      <c r="AY545" s="153">
        <v>63</v>
      </c>
      <c r="AZ545" s="153">
        <v>75</v>
      </c>
      <c r="BA545" s="153">
        <v>94</v>
      </c>
      <c r="BB545" s="153">
        <v>103</v>
      </c>
      <c r="BC545" s="153">
        <v>42</v>
      </c>
      <c r="BD545" s="153">
        <v>47</v>
      </c>
      <c r="BE545" s="153">
        <v>43</v>
      </c>
      <c r="BF545" s="153">
        <v>48</v>
      </c>
      <c r="BG545" s="153">
        <v>48</v>
      </c>
      <c r="BH545" s="153">
        <v>54</v>
      </c>
      <c r="BI545" s="153">
        <v>84</v>
      </c>
      <c r="BJ545" s="153">
        <v>44</v>
      </c>
      <c r="BK545" s="153">
        <v>42</v>
      </c>
      <c r="BL545" s="153">
        <v>38</v>
      </c>
      <c r="BM545" s="153">
        <v>45</v>
      </c>
      <c r="BN545" s="153">
        <v>44</v>
      </c>
      <c r="BO545" s="153">
        <v>62</v>
      </c>
      <c r="BP545" s="153">
        <v>105</v>
      </c>
      <c r="BQ545" s="153">
        <v>79</v>
      </c>
      <c r="BR545" s="153">
        <v>70</v>
      </c>
      <c r="BS545" s="153">
        <v>66</v>
      </c>
      <c r="BT545" s="153">
        <v>67</v>
      </c>
      <c r="BU545" s="153">
        <v>75</v>
      </c>
      <c r="BV545" s="153">
        <v>85</v>
      </c>
      <c r="BW545" s="153">
        <v>62</v>
      </c>
      <c r="BX545" s="153">
        <v>67</v>
      </c>
      <c r="BY545" s="153">
        <v>52</v>
      </c>
      <c r="BZ545" s="153">
        <v>50</v>
      </c>
      <c r="CA545" s="153">
        <v>48</v>
      </c>
      <c r="CB545" s="153">
        <v>34</v>
      </c>
      <c r="CC545" s="153">
        <v>65</v>
      </c>
      <c r="CD545" s="153">
        <v>82</v>
      </c>
      <c r="CE545" s="153">
        <v>56</v>
      </c>
      <c r="CF545" s="153">
        <v>64</v>
      </c>
      <c r="CG545" s="153">
        <v>60</v>
      </c>
      <c r="CH545" s="153">
        <v>56</v>
      </c>
      <c r="CI545" s="153">
        <v>47</v>
      </c>
      <c r="CJ545" s="153">
        <v>71</v>
      </c>
      <c r="CK545" s="153">
        <v>50</v>
      </c>
      <c r="CL545" s="153">
        <v>67</v>
      </c>
      <c r="CM545" s="153">
        <v>33</v>
      </c>
      <c r="CN545" s="153">
        <v>35</v>
      </c>
      <c r="CO545" s="153">
        <v>42</v>
      </c>
      <c r="CP545" s="154">
        <v>45</v>
      </c>
    </row>
    <row r="546" spans="2:94" x14ac:dyDescent="0.2">
      <c r="B546" s="25" t="str">
        <f t="shared" si="14"/>
      </c>
      <c r="C546" s="37" t="s">
        <v>218</v>
      </c>
      <c r="D546" s="37" t="s">
        <v>3</v>
      </c>
      <c r="E546" s="37">
        <v>71</v>
      </c>
      <c r="F546" s="37">
        <v>71</v>
      </c>
      <c r="G546" s="37">
        <v>91</v>
      </c>
      <c r="H546" s="37">
        <v>105</v>
      </c>
      <c r="I546" s="37">
        <v>109</v>
      </c>
      <c r="J546" s="37">
        <v>86</v>
      </c>
      <c r="K546" s="37">
        <v>71</v>
      </c>
      <c r="L546" s="37">
        <v>77</v>
      </c>
      <c r="M546" s="37">
        <v>71</v>
      </c>
      <c r="N546" s="37">
        <v>70</v>
      </c>
      <c r="O546" s="37">
        <v>66</v>
      </c>
      <c r="P546" s="37">
        <v>67</v>
      </c>
      <c r="Q546" s="37">
        <v>67</v>
      </c>
      <c r="R546" s="37">
        <v>83</v>
      </c>
      <c r="S546" s="37">
        <v>78</v>
      </c>
      <c r="T546" s="37">
        <v>61</v>
      </c>
      <c r="U546" s="37">
        <v>53</v>
      </c>
      <c r="V546" s="37">
        <v>53</v>
      </c>
      <c r="W546" s="37">
        <v>56</v>
      </c>
      <c r="X546" s="37">
        <v>63</v>
      </c>
      <c r="Y546" s="37">
        <v>78</v>
      </c>
      <c r="Z546" s="37">
        <v>79</v>
      </c>
      <c r="AA546" s="37">
        <v>63</v>
      </c>
      <c r="AB546" s="153">
        <v>54</v>
      </c>
      <c r="AC546" s="153">
        <v>41</v>
      </c>
      <c r="AD546" s="153">
        <v>56</v>
      </c>
      <c r="AE546" s="153">
        <v>61</v>
      </c>
      <c r="AF546" s="153">
        <v>63</v>
      </c>
      <c r="AG546" s="153">
        <v>57</v>
      </c>
      <c r="AH546" s="153">
        <v>58</v>
      </c>
      <c r="AI546" s="153">
        <v>31</v>
      </c>
      <c r="AJ546" s="153">
        <v>49</v>
      </c>
      <c r="AK546" s="153">
        <v>39</v>
      </c>
      <c r="AL546" s="153">
        <v>25</v>
      </c>
      <c r="AM546" s="153">
        <v>36</v>
      </c>
      <c r="AN546" s="153">
        <v>24</v>
      </c>
      <c r="AO546" s="153">
        <v>41</v>
      </c>
      <c r="AP546" s="153">
        <v>31</v>
      </c>
      <c r="AQ546" s="153">
        <v>30</v>
      </c>
      <c r="AR546" s="153">
        <v>40</v>
      </c>
      <c r="AS546" s="153">
        <v>27</v>
      </c>
      <c r="AT546" s="153">
        <v>20</v>
      </c>
      <c r="AU546" s="153">
        <v>34</v>
      </c>
      <c r="AV546" s="153">
        <v>33</v>
      </c>
      <c r="AW546" s="153">
        <v>26</v>
      </c>
      <c r="AX546" s="153">
        <v>20</v>
      </c>
      <c r="AY546" s="153">
        <v>30</v>
      </c>
      <c r="AZ546" s="153">
        <v>37</v>
      </c>
      <c r="BA546" s="153">
        <v>27</v>
      </c>
      <c r="BB546" s="153">
        <v>32</v>
      </c>
      <c r="BC546" s="153">
        <v>21</v>
      </c>
      <c r="BD546" s="153">
        <v>20</v>
      </c>
      <c r="BE546" s="153">
        <v>21</v>
      </c>
      <c r="BF546" s="153">
        <v>18</v>
      </c>
      <c r="BG546" s="153">
        <v>28</v>
      </c>
      <c r="BH546" s="153">
        <v>26</v>
      </c>
      <c r="BI546" s="153">
        <v>29</v>
      </c>
      <c r="BJ546" s="153">
        <v>22</v>
      </c>
      <c r="BK546" s="153">
        <v>19</v>
      </c>
      <c r="BL546" s="153">
        <v>21</v>
      </c>
      <c r="BM546" s="153">
        <v>27</v>
      </c>
      <c r="BN546" s="153">
        <v>17</v>
      </c>
      <c r="BO546" s="153">
        <v>15</v>
      </c>
      <c r="BP546" s="153">
        <v>22</v>
      </c>
      <c r="BQ546" s="153">
        <v>14</v>
      </c>
      <c r="BR546" s="153">
        <v>18</v>
      </c>
      <c r="BS546" s="153">
        <v>24</v>
      </c>
      <c r="BT546" s="153">
        <v>27</v>
      </c>
      <c r="BU546" s="153">
        <v>20</v>
      </c>
      <c r="BV546" s="153">
        <v>17</v>
      </c>
      <c r="BW546" s="153">
        <v>38</v>
      </c>
      <c r="BX546" s="153">
        <v>27</v>
      </c>
      <c r="BY546" s="153">
        <v>26</v>
      </c>
      <c r="BZ546" s="153">
        <v>15</v>
      </c>
      <c r="CA546" s="153">
        <v>17</v>
      </c>
      <c r="CB546" s="153">
        <v>13</v>
      </c>
      <c r="CC546" s="153">
        <v>19</v>
      </c>
      <c r="CD546" s="153">
        <v>21</v>
      </c>
      <c r="CE546" s="153">
        <v>21</v>
      </c>
      <c r="CF546" s="153">
        <v>18</v>
      </c>
      <c r="CG546" s="153">
        <v>18</v>
      </c>
      <c r="CH546" s="153">
        <v>18</v>
      </c>
      <c r="CI546" s="153">
        <v>26</v>
      </c>
      <c r="CJ546" s="153">
        <v>44</v>
      </c>
      <c r="CK546" s="153">
        <v>20</v>
      </c>
      <c r="CL546" s="153">
        <v>33</v>
      </c>
      <c r="CM546" s="153">
        <v>29</v>
      </c>
      <c r="CN546" s="153">
        <v>24</v>
      </c>
      <c r="CO546" s="153">
        <v>25</v>
      </c>
      <c r="CP546" s="154">
        <v>29</v>
      </c>
    </row>
    <row r="547" spans="2:94" x14ac:dyDescent="0.2">
      <c r="B547" s="25" t="str">
        <f t="shared" si="14"/>
      </c>
      <c r="C547" s="37" t="s">
        <v>227</v>
      </c>
      <c r="D547" s="37" t="s">
        <v>3</v>
      </c>
      <c r="E547" s="37">
        <v>10</v>
      </c>
      <c r="F547" s="37">
        <v>22</v>
      </c>
      <c r="G547" s="37">
        <v>23</v>
      </c>
      <c r="H547" s="37">
        <v>19</v>
      </c>
      <c r="I547" s="37">
        <v>29</v>
      </c>
      <c r="J547" s="37">
        <v>14</v>
      </c>
      <c r="K547" s="37">
        <v>16</v>
      </c>
      <c r="L547" s="37">
        <v>19</v>
      </c>
      <c r="M547" s="37">
        <v>21</v>
      </c>
      <c r="N547" s="37">
        <v>17</v>
      </c>
      <c r="O547" s="37">
        <v>12</v>
      </c>
      <c r="P547" s="37">
        <v>19</v>
      </c>
      <c r="Q547" s="37">
        <v>10</v>
      </c>
      <c r="R547" s="37">
        <v>13</v>
      </c>
      <c r="S547" s="37">
        <v>26</v>
      </c>
      <c r="T547" s="37">
        <v>24</v>
      </c>
      <c r="U547" s="37">
        <v>14</v>
      </c>
      <c r="V547" s="37">
        <v>8</v>
      </c>
      <c r="W547" s="37">
        <v>13</v>
      </c>
      <c r="X547" s="37">
        <v>18</v>
      </c>
      <c r="Y547" s="37">
        <v>14</v>
      </c>
      <c r="Z547" s="37">
        <v>17</v>
      </c>
      <c r="AA547" s="37">
        <v>16</v>
      </c>
      <c r="AB547" s="153">
        <v>13</v>
      </c>
      <c r="AC547" s="153">
        <v>18</v>
      </c>
      <c r="AD547" s="153">
        <v>15</v>
      </c>
      <c r="AE547" s="153">
        <v>14</v>
      </c>
      <c r="AF547" s="153">
        <v>16</v>
      </c>
      <c r="AG547" s="153">
        <v>17</v>
      </c>
      <c r="AH547" s="153">
        <v>18</v>
      </c>
      <c r="AI547" s="153">
        <v>12</v>
      </c>
      <c r="AJ547" s="153">
        <v>14</v>
      </c>
      <c r="AK547" s="153">
        <v>18</v>
      </c>
      <c r="AL547" s="153">
        <v>24</v>
      </c>
      <c r="AM547" s="153">
        <v>21</v>
      </c>
      <c r="AN547" s="153">
        <v>12</v>
      </c>
      <c r="AO547" s="153">
        <v>11</v>
      </c>
      <c r="AP547" s="153">
        <v>15</v>
      </c>
      <c r="AQ547" s="153">
        <v>11</v>
      </c>
      <c r="AR547" s="153">
        <v>17</v>
      </c>
      <c r="AS547" s="153">
        <v>23</v>
      </c>
      <c r="AT547" s="153">
        <v>11</v>
      </c>
      <c r="AU547" s="153">
        <v>17</v>
      </c>
      <c r="AV547" s="153">
        <v>16</v>
      </c>
      <c r="AW547" s="153">
        <v>17</v>
      </c>
      <c r="AX547" s="153">
        <v>15</v>
      </c>
      <c r="AY547" s="153">
        <v>16</v>
      </c>
      <c r="AZ547" s="153">
        <v>18</v>
      </c>
      <c r="BA547" s="153">
        <v>7</v>
      </c>
      <c r="BB547" s="153">
        <v>17</v>
      </c>
      <c r="BC547" s="153">
        <v>21</v>
      </c>
      <c r="BD547" s="153">
        <v>17</v>
      </c>
      <c r="BE547" s="153">
        <v>17</v>
      </c>
      <c r="BF547" s="153">
        <v>17</v>
      </c>
      <c r="BG547" s="153">
        <v>26</v>
      </c>
      <c r="BH547" s="153">
        <v>22</v>
      </c>
      <c r="BI547" s="153">
        <v>26</v>
      </c>
      <c r="BJ547" s="153">
        <v>22</v>
      </c>
      <c r="BK547" s="153">
        <v>19</v>
      </c>
      <c r="BL547" s="153">
        <v>14</v>
      </c>
      <c r="BM547" s="153">
        <v>19</v>
      </c>
      <c r="BN547" s="153">
        <v>13</v>
      </c>
      <c r="BO547" s="153">
        <v>15</v>
      </c>
      <c r="BP547" s="153">
        <v>28</v>
      </c>
      <c r="BQ547" s="153">
        <v>20</v>
      </c>
      <c r="BR547" s="153">
        <v>31</v>
      </c>
      <c r="BS547" s="153">
        <v>19</v>
      </c>
      <c r="BT547" s="153">
        <v>29</v>
      </c>
      <c r="BU547" s="153">
        <v>19</v>
      </c>
      <c r="BV547" s="153">
        <v>22</v>
      </c>
      <c r="BW547" s="153">
        <v>27</v>
      </c>
      <c r="BX547" s="153">
        <v>22</v>
      </c>
      <c r="BY547" s="153">
        <v>18</v>
      </c>
      <c r="BZ547" s="153">
        <v>18</v>
      </c>
      <c r="CA547" s="153">
        <v>17</v>
      </c>
      <c r="CB547" s="153">
        <v>22</v>
      </c>
      <c r="CC547" s="153">
        <v>18</v>
      </c>
      <c r="CD547" s="153">
        <v>16</v>
      </c>
      <c r="CE547" s="153">
        <v>22</v>
      </c>
      <c r="CF547" s="153">
        <v>24</v>
      </c>
      <c r="CG547" s="153">
        <v>13</v>
      </c>
      <c r="CH547" s="153">
        <v>20</v>
      </c>
      <c r="CI547" s="153">
        <v>19</v>
      </c>
      <c r="CJ547" s="153">
        <v>19</v>
      </c>
      <c r="CK547" s="153">
        <v>19</v>
      </c>
      <c r="CL547" s="153">
        <v>21</v>
      </c>
      <c r="CM547" s="153">
        <v>19</v>
      </c>
      <c r="CN547" s="153">
        <v>10</v>
      </c>
      <c r="CO547" s="153">
        <v>15</v>
      </c>
      <c r="CP547" s="154">
        <v>22</v>
      </c>
    </row>
    <row r="548" spans="2:94" x14ac:dyDescent="0.2">
      <c r="B548" s="25" t="str">
        <f t="shared" si="14"/>
      </c>
      <c r="C548" s="37" t="s">
        <v>223</v>
      </c>
      <c r="D548" s="37" t="s">
        <v>3</v>
      </c>
      <c r="E548" s="37">
        <v>21</v>
      </c>
      <c r="F548" s="37">
        <v>17</v>
      </c>
      <c r="G548" s="37">
        <v>20</v>
      </c>
      <c r="H548" s="37">
        <v>24</v>
      </c>
      <c r="I548" s="37">
        <v>16</v>
      </c>
      <c r="J548" s="37">
        <v>24</v>
      </c>
      <c r="K548" s="37">
        <v>17</v>
      </c>
      <c r="L548" s="37">
        <v>17</v>
      </c>
      <c r="M548" s="37">
        <v>22</v>
      </c>
      <c r="N548" s="37">
        <v>20</v>
      </c>
      <c r="O548" s="37">
        <v>12</v>
      </c>
      <c r="P548" s="37">
        <v>22</v>
      </c>
      <c r="Q548" s="37">
        <v>17</v>
      </c>
      <c r="R548" s="37">
        <v>23</v>
      </c>
      <c r="S548" s="37">
        <v>32</v>
      </c>
      <c r="T548" s="37">
        <v>20</v>
      </c>
      <c r="U548" s="37">
        <v>21</v>
      </c>
      <c r="V548" s="37">
        <v>7</v>
      </c>
      <c r="W548" s="37">
        <v>20</v>
      </c>
      <c r="X548" s="37">
        <v>19</v>
      </c>
      <c r="Y548" s="37">
        <v>23</v>
      </c>
      <c r="Z548" s="37">
        <v>10</v>
      </c>
      <c r="AA548" s="37">
        <v>18</v>
      </c>
      <c r="AB548" s="153">
        <v>13</v>
      </c>
      <c r="AC548" s="153">
        <v>8</v>
      </c>
      <c r="AD548" s="153">
        <v>17</v>
      </c>
      <c r="AE548" s="153">
        <v>22</v>
      </c>
      <c r="AF548" s="153">
        <v>19</v>
      </c>
      <c r="AG548" s="153">
        <v>23</v>
      </c>
      <c r="AH548" s="153">
        <v>30</v>
      </c>
      <c r="AI548" s="153">
        <v>13</v>
      </c>
      <c r="AJ548" s="153">
        <v>20</v>
      </c>
      <c r="AK548" s="153">
        <v>29</v>
      </c>
      <c r="AL548" s="153">
        <v>28</v>
      </c>
      <c r="AM548" s="153">
        <v>19</v>
      </c>
      <c r="AN548" s="153">
        <v>15</v>
      </c>
      <c r="AO548" s="153">
        <v>18</v>
      </c>
      <c r="AP548" s="153">
        <v>20</v>
      </c>
      <c r="AQ548" s="153">
        <v>25</v>
      </c>
      <c r="AR548" s="153">
        <v>19</v>
      </c>
      <c r="AS548" s="153">
        <v>15</v>
      </c>
      <c r="AT548" s="153">
        <v>26</v>
      </c>
      <c r="AU548" s="153">
        <v>26</v>
      </c>
      <c r="AV548" s="153">
        <v>18</v>
      </c>
      <c r="AW548" s="153">
        <v>23</v>
      </c>
      <c r="AX548" s="153">
        <v>22</v>
      </c>
      <c r="AY548" s="153">
        <v>21</v>
      </c>
      <c r="AZ548" s="153">
        <v>17</v>
      </c>
      <c r="BA548" s="153">
        <v>16</v>
      </c>
      <c r="BB548" s="153">
        <v>23</v>
      </c>
      <c r="BC548" s="153">
        <v>14</v>
      </c>
      <c r="BD548" s="153">
        <v>20</v>
      </c>
      <c r="BE548" s="153">
        <v>21</v>
      </c>
      <c r="BF548" s="153">
        <v>20</v>
      </c>
      <c r="BG548" s="153">
        <v>24</v>
      </c>
      <c r="BH548" s="153">
        <v>18</v>
      </c>
      <c r="BI548" s="153">
        <v>19</v>
      </c>
      <c r="BJ548" s="153">
        <v>17</v>
      </c>
      <c r="BK548" s="153">
        <v>23</v>
      </c>
      <c r="BL548" s="153">
        <v>17</v>
      </c>
      <c r="BM548" s="153">
        <v>25</v>
      </c>
      <c r="BN548" s="153">
        <v>13</v>
      </c>
      <c r="BO548" s="153">
        <v>22</v>
      </c>
      <c r="BP548" s="153">
        <v>24</v>
      </c>
      <c r="BQ548" s="153">
        <v>25</v>
      </c>
      <c r="BR548" s="153">
        <v>29</v>
      </c>
      <c r="BS548" s="153">
        <v>15</v>
      </c>
      <c r="BT548" s="153">
        <v>27</v>
      </c>
      <c r="BU548" s="153">
        <v>22</v>
      </c>
      <c r="BV548" s="153">
        <v>21</v>
      </c>
      <c r="BW548" s="153">
        <v>22</v>
      </c>
      <c r="BX548" s="153">
        <v>27</v>
      </c>
      <c r="BY548" s="153">
        <v>25</v>
      </c>
      <c r="BZ548" s="153">
        <v>27</v>
      </c>
      <c r="CA548" s="153">
        <v>23</v>
      </c>
      <c r="CB548" s="153">
        <v>27</v>
      </c>
      <c r="CC548" s="153">
        <v>25</v>
      </c>
      <c r="CD548" s="153">
        <v>17</v>
      </c>
      <c r="CE548" s="153">
        <v>22</v>
      </c>
      <c r="CF548" s="153">
        <v>18</v>
      </c>
      <c r="CG548" s="153">
        <v>15</v>
      </c>
      <c r="CH548" s="153">
        <v>26</v>
      </c>
      <c r="CI548" s="153">
        <v>27</v>
      </c>
      <c r="CJ548" s="153">
        <v>23</v>
      </c>
      <c r="CK548" s="153">
        <v>22</v>
      </c>
      <c r="CL548" s="153">
        <v>18</v>
      </c>
      <c r="CM548" s="153">
        <v>21</v>
      </c>
      <c r="CN548" s="153">
        <v>18</v>
      </c>
      <c r="CO548" s="153">
        <v>14</v>
      </c>
      <c r="CP548" s="154">
        <v>21</v>
      </c>
    </row>
    <row r="549" spans="2:94" x14ac:dyDescent="0.2">
      <c r="B549" s="25" t="str">
        <f t="shared" si="14"/>
      </c>
      <c r="C549" s="37" t="s">
        <v>219</v>
      </c>
      <c r="D549" s="37" t="s">
        <v>3</v>
      </c>
      <c r="E549" s="37">
        <v>19</v>
      </c>
      <c r="F549" s="37">
        <v>36</v>
      </c>
      <c r="G549" s="37">
        <v>33</v>
      </c>
      <c r="H549" s="37">
        <v>10</v>
      </c>
      <c r="I549" s="37">
        <v>24</v>
      </c>
      <c r="J549" s="37">
        <v>22</v>
      </c>
      <c r="K549" s="37">
        <v>26</v>
      </c>
      <c r="L549" s="37">
        <v>27</v>
      </c>
      <c r="M549" s="37">
        <v>30</v>
      </c>
      <c r="N549" s="37">
        <v>25</v>
      </c>
      <c r="O549" s="37">
        <v>10</v>
      </c>
      <c r="P549" s="37">
        <v>20</v>
      </c>
      <c r="Q549" s="37">
        <v>21</v>
      </c>
      <c r="R549" s="37">
        <v>18</v>
      </c>
      <c r="S549" s="37">
        <v>21</v>
      </c>
      <c r="T549" s="37">
        <v>18</v>
      </c>
      <c r="U549" s="37">
        <v>25</v>
      </c>
      <c r="V549" s="37">
        <v>28</v>
      </c>
      <c r="W549" s="37">
        <v>24</v>
      </c>
      <c r="X549" s="37">
        <v>33</v>
      </c>
      <c r="Y549" s="37">
        <v>32</v>
      </c>
      <c r="Z549" s="37">
        <v>28</v>
      </c>
      <c r="AA549" s="37">
        <v>21</v>
      </c>
      <c r="AB549" s="153">
        <v>22</v>
      </c>
      <c r="AC549" s="153">
        <v>16</v>
      </c>
      <c r="AD549" s="153">
        <v>21</v>
      </c>
      <c r="AE549" s="153">
        <v>16</v>
      </c>
      <c r="AF549" s="153">
        <v>23</v>
      </c>
      <c r="AG549" s="153">
        <v>23</v>
      </c>
      <c r="AH549" s="153">
        <v>18</v>
      </c>
      <c r="AI549" s="153">
        <v>23</v>
      </c>
      <c r="AJ549" s="153">
        <v>18</v>
      </c>
      <c r="AK549" s="153">
        <v>31</v>
      </c>
      <c r="AL549" s="153">
        <v>18</v>
      </c>
      <c r="AM549" s="153">
        <v>24</v>
      </c>
      <c r="AN549" s="153">
        <v>19</v>
      </c>
      <c r="AO549" s="153">
        <v>18</v>
      </c>
      <c r="AP549" s="153">
        <v>24</v>
      </c>
      <c r="AQ549" s="153">
        <v>16</v>
      </c>
      <c r="AR549" s="153">
        <v>21</v>
      </c>
      <c r="AS549" s="153">
        <v>26</v>
      </c>
      <c r="AT549" s="153">
        <v>22</v>
      </c>
      <c r="AU549" s="153">
        <v>25</v>
      </c>
      <c r="AV549" s="153">
        <v>26</v>
      </c>
      <c r="AW549" s="153">
        <v>22</v>
      </c>
      <c r="AX549" s="153">
        <v>14</v>
      </c>
      <c r="AY549" s="153">
        <v>21</v>
      </c>
      <c r="AZ549" s="153">
        <v>19</v>
      </c>
      <c r="BA549" s="153">
        <v>23</v>
      </c>
      <c r="BB549" s="153">
        <v>24</v>
      </c>
      <c r="BC549" s="153">
        <v>31</v>
      </c>
      <c r="BD549" s="153">
        <v>26</v>
      </c>
      <c r="BE549" s="153">
        <v>20</v>
      </c>
      <c r="BF549" s="153">
        <v>23</v>
      </c>
      <c r="BG549" s="153">
        <v>27</v>
      </c>
      <c r="BH549" s="153">
        <v>29</v>
      </c>
      <c r="BI549" s="153">
        <v>34</v>
      </c>
      <c r="BJ549" s="153">
        <v>33</v>
      </c>
      <c r="BK549" s="153">
        <v>23</v>
      </c>
      <c r="BL549" s="153">
        <v>23</v>
      </c>
      <c r="BM549" s="153">
        <v>23</v>
      </c>
      <c r="BN549" s="153">
        <v>22</v>
      </c>
      <c r="BO549" s="153">
        <v>25</v>
      </c>
      <c r="BP549" s="153">
        <v>26</v>
      </c>
      <c r="BQ549" s="153">
        <v>26</v>
      </c>
      <c r="BR549" s="153">
        <v>31</v>
      </c>
      <c r="BS549" s="153">
        <v>27</v>
      </c>
      <c r="BT549" s="153">
        <v>36</v>
      </c>
      <c r="BU549" s="153">
        <v>26</v>
      </c>
      <c r="BV549" s="153">
        <v>31</v>
      </c>
      <c r="BW549" s="153">
        <v>26</v>
      </c>
      <c r="BX549" s="153">
        <v>29</v>
      </c>
      <c r="BY549" s="153">
        <v>38</v>
      </c>
      <c r="BZ549" s="153">
        <v>20</v>
      </c>
      <c r="CA549" s="153">
        <v>23</v>
      </c>
      <c r="CB549" s="153">
        <v>30</v>
      </c>
      <c r="CC549" s="153">
        <v>41</v>
      </c>
      <c r="CD549" s="153">
        <v>33</v>
      </c>
      <c r="CE549" s="153">
        <v>42</v>
      </c>
      <c r="CF549" s="153">
        <v>39</v>
      </c>
      <c r="CG549" s="153">
        <v>22</v>
      </c>
      <c r="CH549" s="153">
        <v>33</v>
      </c>
      <c r="CI549" s="153">
        <v>36</v>
      </c>
      <c r="CJ549" s="153">
        <v>31</v>
      </c>
      <c r="CK549" s="153">
        <v>38</v>
      </c>
      <c r="CL549" s="153">
        <v>37</v>
      </c>
      <c r="CM549" s="153">
        <v>37</v>
      </c>
      <c r="CN549" s="153">
        <v>29</v>
      </c>
      <c r="CO549" s="153">
        <v>21</v>
      </c>
      <c r="CP549" s="154">
        <v>20</v>
      </c>
    </row>
    <row r="550" spans="2:94" x14ac:dyDescent="0.2">
      <c r="B550" s="25" t="str">
        <f t="shared" si="14"/>
      </c>
      <c r="C550" s="37" t="s">
        <v>224</v>
      </c>
      <c r="D550" s="37" t="s">
        <v>3</v>
      </c>
      <c r="E550" s="37">
        <v>10</v>
      </c>
      <c r="F550" s="37">
        <v>29</v>
      </c>
      <c r="G550" s="37">
        <v>10</v>
      </c>
      <c r="H550" s="37">
        <v>16</v>
      </c>
      <c r="I550" s="37">
        <v>25</v>
      </c>
      <c r="J550" s="37">
        <v>16</v>
      </c>
      <c r="K550" s="37">
        <v>17</v>
      </c>
      <c r="L550" s="37">
        <v>15</v>
      </c>
      <c r="M550" s="37">
        <v>37</v>
      </c>
      <c r="N550" s="37">
        <v>12</v>
      </c>
      <c r="O550" s="37">
        <v>12</v>
      </c>
      <c r="P550" s="37">
        <v>25</v>
      </c>
      <c r="Q550" s="37">
        <v>22</v>
      </c>
      <c r="R550" s="37">
        <v>26</v>
      </c>
      <c r="S550" s="37">
        <v>21</v>
      </c>
      <c r="T550" s="37">
        <v>31</v>
      </c>
      <c r="U550" s="37">
        <v>12</v>
      </c>
      <c r="V550" s="37">
        <v>4</v>
      </c>
      <c r="W550" s="37">
        <v>23</v>
      </c>
      <c r="X550" s="37">
        <v>23</v>
      </c>
      <c r="Y550" s="37">
        <v>21</v>
      </c>
      <c r="Z550" s="37">
        <v>16</v>
      </c>
      <c r="AA550" s="37">
        <v>15</v>
      </c>
      <c r="AB550" s="153">
        <v>18</v>
      </c>
      <c r="AC550" s="153">
        <v>10</v>
      </c>
      <c r="AD550" s="153">
        <v>31</v>
      </c>
      <c r="AE550" s="153">
        <v>21</v>
      </c>
      <c r="AF550" s="153">
        <v>21</v>
      </c>
      <c r="AG550" s="153">
        <v>28</v>
      </c>
      <c r="AH550" s="153">
        <v>24</v>
      </c>
      <c r="AI550" s="153">
        <v>17</v>
      </c>
      <c r="AJ550" s="153">
        <v>8</v>
      </c>
      <c r="AK550" s="153">
        <v>27</v>
      </c>
      <c r="AL550" s="153">
        <v>24</v>
      </c>
      <c r="AM550" s="153">
        <v>29</v>
      </c>
      <c r="AN550" s="153">
        <v>8</v>
      </c>
      <c r="AO550" s="153">
        <v>16</v>
      </c>
      <c r="AP550" s="153">
        <v>14</v>
      </c>
      <c r="AQ550" s="153">
        <v>6</v>
      </c>
      <c r="AR550" s="153">
        <v>29</v>
      </c>
      <c r="AS550" s="153">
        <v>26</v>
      </c>
      <c r="AT550" s="153">
        <v>19</v>
      </c>
      <c r="AU550" s="153">
        <v>20</v>
      </c>
      <c r="AV550" s="153">
        <v>23</v>
      </c>
      <c r="AW550" s="153">
        <v>8</v>
      </c>
      <c r="AX550" s="153">
        <v>9</v>
      </c>
      <c r="AY550" s="153">
        <v>30</v>
      </c>
      <c r="AZ550" s="153">
        <v>21</v>
      </c>
      <c r="BA550" s="153">
        <v>25</v>
      </c>
      <c r="BB550" s="153">
        <v>21</v>
      </c>
      <c r="BC550" s="153">
        <v>20</v>
      </c>
      <c r="BD550" s="153">
        <v>19</v>
      </c>
      <c r="BE550" s="153">
        <v>8</v>
      </c>
      <c r="BF550" s="153">
        <v>25</v>
      </c>
      <c r="BG550" s="153">
        <v>26</v>
      </c>
      <c r="BH550" s="153">
        <v>22</v>
      </c>
      <c r="BI550" s="153">
        <v>26</v>
      </c>
      <c r="BJ550" s="153">
        <v>21</v>
      </c>
      <c r="BK550" s="153">
        <v>8</v>
      </c>
      <c r="BL550" s="153">
        <v>10</v>
      </c>
      <c r="BM550" s="153">
        <v>17</v>
      </c>
      <c r="BN550" s="153">
        <v>25</v>
      </c>
      <c r="BO550" s="153">
        <v>27</v>
      </c>
      <c r="BP550" s="153">
        <v>22</v>
      </c>
      <c r="BQ550" s="153">
        <v>28</v>
      </c>
      <c r="BR550" s="153">
        <v>19</v>
      </c>
      <c r="BS550" s="153">
        <v>6</v>
      </c>
      <c r="BT550" s="153">
        <v>26</v>
      </c>
      <c r="BU550" s="153">
        <v>15</v>
      </c>
      <c r="BV550" s="153">
        <v>20</v>
      </c>
      <c r="BW550" s="153">
        <v>15</v>
      </c>
      <c r="BX550" s="153">
        <v>23</v>
      </c>
      <c r="BY550" s="153">
        <v>25</v>
      </c>
      <c r="BZ550" s="153">
        <v>10</v>
      </c>
      <c r="CA550" s="153">
        <v>16</v>
      </c>
      <c r="CB550" s="153">
        <v>23</v>
      </c>
      <c r="CC550" s="153">
        <v>23</v>
      </c>
      <c r="CD550" s="153">
        <v>21</v>
      </c>
      <c r="CE550" s="153">
        <v>24</v>
      </c>
      <c r="CF550" s="153">
        <v>15</v>
      </c>
      <c r="CG550" s="153">
        <v>8</v>
      </c>
      <c r="CH550" s="153">
        <v>25</v>
      </c>
      <c r="CI550" s="153">
        <v>25</v>
      </c>
      <c r="CJ550" s="153">
        <v>22</v>
      </c>
      <c r="CK550" s="153">
        <v>16</v>
      </c>
      <c r="CL550" s="153">
        <v>7</v>
      </c>
      <c r="CM550" s="153">
        <v>10</v>
      </c>
      <c r="CN550" s="153">
        <v>7</v>
      </c>
      <c r="CO550" s="153">
        <v>10</v>
      </c>
      <c r="CP550" s="154">
        <v>20</v>
      </c>
    </row>
    <row r="551" spans="2:94" x14ac:dyDescent="0.2">
      <c r="B551" s="25" t="str">
        <f t="shared" si="14"/>
      </c>
      <c r="C551" s="37" t="s">
        <v>231</v>
      </c>
      <c r="D551" s="37" t="s">
        <v>3</v>
      </c>
      <c r="E551" s="37">
        <v>3</v>
      </c>
      <c r="F551" s="37">
        <v>7</v>
      </c>
      <c r="G551" s="37">
        <v>9</v>
      </c>
      <c r="H551" s="37">
        <v>6</v>
      </c>
      <c r="I551" s="37">
        <v>15</v>
      </c>
      <c r="J551" s="37">
        <v>8</v>
      </c>
      <c r="K551" s="37">
        <v>5</v>
      </c>
      <c r="L551" s="37">
        <v>7</v>
      </c>
      <c r="M551" s="37">
        <v>10</v>
      </c>
      <c r="N551" s="37">
        <v>7</v>
      </c>
      <c r="O551" s="37">
        <v>1</v>
      </c>
      <c r="P551" s="37">
        <v>13</v>
      </c>
      <c r="Q551" s="37">
        <v>5</v>
      </c>
      <c r="R551" s="37">
        <v>8</v>
      </c>
      <c r="S551" s="37">
        <v>12</v>
      </c>
      <c r="T551" s="37">
        <v>8</v>
      </c>
      <c r="U551" s="37">
        <v>8</v>
      </c>
      <c r="V551" s="37">
        <v>6</v>
      </c>
      <c r="W551" s="37">
        <v>6</v>
      </c>
      <c r="X551" s="37">
        <v>5</v>
      </c>
      <c r="Y551" s="37">
        <v>8</v>
      </c>
      <c r="Z551" s="37">
        <v>2</v>
      </c>
      <c r="AA551" s="37">
        <v>7</v>
      </c>
      <c r="AB551" s="155">
        <v>11</v>
      </c>
      <c r="AC551" s="155">
        <v>3</v>
      </c>
      <c r="AD551" s="155">
        <v>5</v>
      </c>
      <c r="AE551" s="155">
        <v>9</v>
      </c>
      <c r="AF551" s="155">
        <v>13</v>
      </c>
      <c r="AG551" s="155">
        <v>13</v>
      </c>
      <c r="AH551" s="155">
        <v>9</v>
      </c>
      <c r="AI551" s="155">
        <v>4</v>
      </c>
      <c r="AJ551" s="155">
        <v>5</v>
      </c>
      <c r="AK551" s="155">
        <v>14</v>
      </c>
      <c r="AL551" s="155">
        <v>17</v>
      </c>
      <c r="AM551" s="155">
        <v>4</v>
      </c>
      <c r="AN551" s="155">
        <v>4</v>
      </c>
      <c r="AO551" s="155">
        <v>11</v>
      </c>
      <c r="AP551" s="155">
        <v>7</v>
      </c>
      <c r="AQ551" s="155">
        <v>6</v>
      </c>
      <c r="AR551" s="155">
        <v>7</v>
      </c>
      <c r="AS551" s="155">
        <v>8</v>
      </c>
      <c r="AT551" s="155">
        <v>11</v>
      </c>
      <c r="AU551" s="155">
        <v>8</v>
      </c>
      <c r="AV551" s="155">
        <v>14</v>
      </c>
      <c r="AW551" s="155">
        <v>15</v>
      </c>
      <c r="AX551" s="155">
        <v>3</v>
      </c>
      <c r="AY551" s="155">
        <v>13</v>
      </c>
      <c r="AZ551" s="155">
        <v>6</v>
      </c>
      <c r="BA551" s="155">
        <v>7</v>
      </c>
      <c r="BB551" s="155">
        <v>9</v>
      </c>
      <c r="BC551" s="155">
        <v>14</v>
      </c>
      <c r="BD551" s="155">
        <v>10</v>
      </c>
      <c r="BE551" s="155">
        <v>4</v>
      </c>
      <c r="BF551" s="155">
        <v>13</v>
      </c>
      <c r="BG551" s="155">
        <v>9</v>
      </c>
      <c r="BH551" s="155">
        <v>12</v>
      </c>
      <c r="BI551" s="155">
        <v>14</v>
      </c>
      <c r="BJ551" s="155">
        <v>16</v>
      </c>
      <c r="BK551" s="155">
        <v>18</v>
      </c>
      <c r="BL551" s="155">
        <v>10</v>
      </c>
      <c r="BM551" s="155">
        <v>20</v>
      </c>
      <c r="BN551" s="155">
        <v>10</v>
      </c>
      <c r="BO551" s="155">
        <v>14</v>
      </c>
      <c r="BP551" s="155">
        <v>20</v>
      </c>
      <c r="BQ551" s="155">
        <v>21</v>
      </c>
      <c r="BR551" s="155">
        <v>17</v>
      </c>
      <c r="BS551" s="155">
        <v>7</v>
      </c>
      <c r="BT551" s="155">
        <v>34</v>
      </c>
      <c r="BU551" s="155">
        <v>20</v>
      </c>
      <c r="BV551" s="155">
        <v>20</v>
      </c>
      <c r="BW551" s="155">
        <v>14</v>
      </c>
      <c r="BX551" s="155">
        <v>19</v>
      </c>
      <c r="BY551" s="155">
        <v>18</v>
      </c>
      <c r="BZ551" s="155">
        <v>10</v>
      </c>
      <c r="CA551" s="155">
        <v>13</v>
      </c>
      <c r="CB551" s="155">
        <v>16</v>
      </c>
      <c r="CC551" s="155">
        <v>13</v>
      </c>
      <c r="CD551" s="155">
        <v>12</v>
      </c>
      <c r="CE551" s="155">
        <v>24</v>
      </c>
      <c r="CF551" s="155">
        <v>26</v>
      </c>
      <c r="CG551" s="155">
        <v>8</v>
      </c>
      <c r="CH551" s="155">
        <v>12</v>
      </c>
      <c r="CI551" s="155">
        <v>10</v>
      </c>
      <c r="CJ551" s="155">
        <v>14</v>
      </c>
      <c r="CK551" s="155">
        <v>12</v>
      </c>
      <c r="CL551" s="155">
        <v>16</v>
      </c>
      <c r="CM551" s="155">
        <v>24</v>
      </c>
      <c r="CN551" s="155">
        <v>9</v>
      </c>
      <c r="CO551" s="155">
        <v>14</v>
      </c>
      <c r="CP551" s="156">
        <v>19</v>
      </c>
    </row>
    <row r="552" spans="2:94" x14ac:dyDescent="0.2">
      <c r="B552" s="25" t="str">
        <f t="shared" si="14"/>
      </c>
      <c r="C552" s="37" t="s">
        <v>222</v>
      </c>
      <c r="D552" s="37" t="s">
        <v>3</v>
      </c>
      <c r="E552" s="37">
        <v>27</v>
      </c>
      <c r="F552" s="37">
        <v>19</v>
      </c>
      <c r="G552" s="37">
        <v>10</v>
      </c>
      <c r="H552" s="37">
        <v>10</v>
      </c>
      <c r="I552" s="37">
        <v>23</v>
      </c>
      <c r="J552" s="37">
        <v>23</v>
      </c>
      <c r="K552" s="37">
        <v>15</v>
      </c>
      <c r="L552" s="37">
        <v>14</v>
      </c>
      <c r="M552" s="37">
        <v>20</v>
      </c>
      <c r="N552" s="37">
        <v>13</v>
      </c>
      <c r="O552" s="37">
        <v>4</v>
      </c>
      <c r="P552" s="37">
        <v>22</v>
      </c>
      <c r="Q552" s="37">
        <v>20</v>
      </c>
      <c r="R552" s="37">
        <v>21</v>
      </c>
      <c r="S552" s="37">
        <v>18</v>
      </c>
      <c r="T552" s="37">
        <v>18</v>
      </c>
      <c r="U552" s="37">
        <v>11</v>
      </c>
      <c r="V552" s="37">
        <v>6</v>
      </c>
      <c r="W552" s="37">
        <v>32</v>
      </c>
      <c r="X552" s="37">
        <v>19</v>
      </c>
      <c r="Y552" s="37">
        <v>17</v>
      </c>
      <c r="Z552" s="37">
        <v>25</v>
      </c>
      <c r="AA552" s="37">
        <v>13</v>
      </c>
      <c r="AB552" s="155">
        <v>8</v>
      </c>
      <c r="AC552" s="155">
        <v>14</v>
      </c>
      <c r="AD552" s="155">
        <v>22</v>
      </c>
      <c r="AE552" s="155">
        <v>22</v>
      </c>
      <c r="AF552" s="155">
        <v>16</v>
      </c>
      <c r="AG552" s="155">
        <v>22</v>
      </c>
      <c r="AH552" s="155">
        <v>19</v>
      </c>
      <c r="AI552" s="155">
        <v>12</v>
      </c>
      <c r="AJ552" s="155">
        <v>8</v>
      </c>
      <c r="AK552" s="155">
        <v>29</v>
      </c>
      <c r="AL552" s="155">
        <v>27</v>
      </c>
      <c r="AM552" s="155">
        <v>25</v>
      </c>
      <c r="AN552" s="155">
        <v>7</v>
      </c>
      <c r="AO552" s="155">
        <v>19</v>
      </c>
      <c r="AP552" s="155">
        <v>11</v>
      </c>
      <c r="AQ552" s="155">
        <v>8</v>
      </c>
      <c r="AR552" s="155">
        <v>26</v>
      </c>
      <c r="AS552" s="155">
        <v>26</v>
      </c>
      <c r="AT552" s="155">
        <v>21</v>
      </c>
      <c r="AU552" s="155">
        <v>27</v>
      </c>
      <c r="AV552" s="155">
        <v>18</v>
      </c>
      <c r="AW552" s="155">
        <v>12</v>
      </c>
      <c r="AX552" s="155">
        <v>4</v>
      </c>
      <c r="AY552" s="155">
        <v>26</v>
      </c>
      <c r="AZ552" s="155">
        <v>25</v>
      </c>
      <c r="BA552" s="155">
        <v>11</v>
      </c>
      <c r="BB552" s="155">
        <v>20</v>
      </c>
      <c r="BC552" s="155">
        <v>29</v>
      </c>
      <c r="BD552" s="155">
        <v>16</v>
      </c>
      <c r="BE552" s="155">
        <v>6</v>
      </c>
      <c r="BF552" s="155">
        <v>19</v>
      </c>
      <c r="BG552" s="155">
        <v>18</v>
      </c>
      <c r="BH552" s="155">
        <v>10</v>
      </c>
      <c r="BI552" s="155">
        <v>24</v>
      </c>
      <c r="BJ552" s="155">
        <v>15</v>
      </c>
      <c r="BK552" s="155">
        <v>9</v>
      </c>
      <c r="BL552" s="155">
        <v>12</v>
      </c>
      <c r="BM552" s="155">
        <v>15</v>
      </c>
      <c r="BN552" s="155">
        <v>21</v>
      </c>
      <c r="BO552" s="155">
        <v>26</v>
      </c>
      <c r="BP552" s="155">
        <v>25</v>
      </c>
      <c r="BQ552" s="155">
        <v>25</v>
      </c>
      <c r="BR552" s="155">
        <v>9</v>
      </c>
      <c r="BS552" s="155">
        <v>6</v>
      </c>
      <c r="BT552" s="155">
        <v>24</v>
      </c>
      <c r="BU552" s="155">
        <v>19</v>
      </c>
      <c r="BV552" s="155">
        <v>22</v>
      </c>
      <c r="BW552" s="155">
        <v>14</v>
      </c>
      <c r="BX552" s="155">
        <v>15</v>
      </c>
      <c r="BY552" s="155">
        <v>18</v>
      </c>
      <c r="BZ552" s="155">
        <v>5</v>
      </c>
      <c r="CA552" s="155">
        <v>21</v>
      </c>
      <c r="CB552" s="155">
        <v>16</v>
      </c>
      <c r="CC552" s="155">
        <v>19</v>
      </c>
      <c r="CD552" s="155">
        <v>25</v>
      </c>
      <c r="CE552" s="155">
        <v>17</v>
      </c>
      <c r="CF552" s="155">
        <v>12</v>
      </c>
      <c r="CG552" s="155">
        <v>12</v>
      </c>
      <c r="CH552" s="155">
        <v>27</v>
      </c>
      <c r="CI552" s="155">
        <v>22</v>
      </c>
      <c r="CJ552" s="155">
        <v>26</v>
      </c>
      <c r="CK552" s="155">
        <v>20</v>
      </c>
      <c r="CL552" s="155">
        <v>14</v>
      </c>
      <c r="CM552" s="155">
        <v>13</v>
      </c>
      <c r="CN552" s="155">
        <v>8</v>
      </c>
      <c r="CO552" s="155">
        <v>28</v>
      </c>
      <c r="CP552" s="156">
        <v>19</v>
      </c>
    </row>
    <row r="553" spans="2:94" x14ac:dyDescent="0.2">
      <c r="B553" s="25" t="str">
        <f t="shared" si="14"/>
      </c>
      <c r="C553" s="37" t="s">
        <v>220</v>
      </c>
      <c r="D553" s="37" t="s">
        <v>3</v>
      </c>
      <c r="E553" s="37">
        <v>33</v>
      </c>
      <c r="F553" s="37">
        <v>17</v>
      </c>
      <c r="G553" s="37">
        <v>10</v>
      </c>
      <c r="H553" s="37">
        <v>17</v>
      </c>
      <c r="I553" s="37">
        <v>20</v>
      </c>
      <c r="J553" s="37">
        <v>27</v>
      </c>
      <c r="K553" s="37">
        <v>25</v>
      </c>
      <c r="L553" s="37">
        <v>18</v>
      </c>
      <c r="M553" s="37">
        <v>19</v>
      </c>
      <c r="N553" s="37">
        <v>8</v>
      </c>
      <c r="O553" s="37">
        <v>9</v>
      </c>
      <c r="P553" s="37">
        <v>14</v>
      </c>
      <c r="Q553" s="37">
        <v>25</v>
      </c>
      <c r="R553" s="37">
        <v>31</v>
      </c>
      <c r="S553" s="37">
        <v>40</v>
      </c>
      <c r="T553" s="37">
        <v>20</v>
      </c>
      <c r="U553" s="37">
        <v>20</v>
      </c>
      <c r="V553" s="37">
        <v>11</v>
      </c>
      <c r="W553" s="37">
        <v>17</v>
      </c>
      <c r="X553" s="37">
        <v>18</v>
      </c>
      <c r="Y553" s="37">
        <v>16</v>
      </c>
      <c r="Z553" s="37">
        <v>20</v>
      </c>
      <c r="AA553" s="37">
        <v>30</v>
      </c>
      <c r="AB553" s="155">
        <v>11</v>
      </c>
      <c r="AC553" s="155">
        <v>14</v>
      </c>
      <c r="AD553" s="155">
        <v>19</v>
      </c>
      <c r="AE553" s="155">
        <v>13</v>
      </c>
      <c r="AF553" s="155">
        <v>38</v>
      </c>
      <c r="AG553" s="155">
        <v>21</v>
      </c>
      <c r="AH553" s="155">
        <v>34</v>
      </c>
      <c r="AI553" s="155">
        <v>12</v>
      </c>
      <c r="AJ553" s="155">
        <v>12</v>
      </c>
      <c r="AK553" s="155">
        <v>13</v>
      </c>
      <c r="AL553" s="155">
        <v>8</v>
      </c>
      <c r="AM553" s="155">
        <v>18</v>
      </c>
      <c r="AN553" s="155">
        <v>11</v>
      </c>
      <c r="AO553" s="155">
        <v>18</v>
      </c>
      <c r="AP553" s="155">
        <v>12</v>
      </c>
      <c r="AQ553" s="155">
        <v>12</v>
      </c>
      <c r="AR553" s="155">
        <v>8</v>
      </c>
      <c r="AS553" s="155">
        <v>21</v>
      </c>
      <c r="AT553" s="155">
        <v>30</v>
      </c>
      <c r="AU553" s="155">
        <v>17</v>
      </c>
      <c r="AV553" s="155">
        <v>12</v>
      </c>
      <c r="AW553" s="155">
        <v>10</v>
      </c>
      <c r="AX553" s="155">
        <v>10</v>
      </c>
      <c r="AY553" s="155">
        <v>21</v>
      </c>
      <c r="AZ553" s="155">
        <v>14</v>
      </c>
      <c r="BA553" s="155">
        <v>27</v>
      </c>
      <c r="BB553" s="155">
        <v>25</v>
      </c>
      <c r="BC553" s="155">
        <v>10</v>
      </c>
      <c r="BD553" s="155">
        <v>23</v>
      </c>
      <c r="BE553" s="155">
        <v>11</v>
      </c>
      <c r="BF553" s="155">
        <v>14</v>
      </c>
      <c r="BG553" s="155">
        <v>11</v>
      </c>
      <c r="BH553" s="155">
        <v>18</v>
      </c>
      <c r="BI553" s="155">
        <v>20</v>
      </c>
      <c r="BJ553" s="155">
        <v>9</v>
      </c>
      <c r="BK553" s="155">
        <v>12</v>
      </c>
      <c r="BL553" s="155">
        <v>10</v>
      </c>
      <c r="BM553" s="155">
        <v>12</v>
      </c>
      <c r="BN553" s="155">
        <v>15</v>
      </c>
      <c r="BO553" s="155">
        <v>26</v>
      </c>
      <c r="BP553" s="155">
        <v>46</v>
      </c>
      <c r="BQ553" s="155">
        <v>38</v>
      </c>
      <c r="BR553" s="155">
        <v>36</v>
      </c>
      <c r="BS553" s="155">
        <v>32</v>
      </c>
      <c r="BT553" s="155">
        <v>35</v>
      </c>
      <c r="BU553" s="155">
        <v>29</v>
      </c>
      <c r="BV553" s="155">
        <v>43</v>
      </c>
      <c r="BW553" s="155">
        <v>27</v>
      </c>
      <c r="BX553" s="155">
        <v>32</v>
      </c>
      <c r="BY553" s="155">
        <v>28</v>
      </c>
      <c r="BZ553" s="155">
        <v>18</v>
      </c>
      <c r="CA553" s="155">
        <v>14</v>
      </c>
      <c r="CB553" s="155">
        <v>22</v>
      </c>
      <c r="CC553" s="155">
        <v>12</v>
      </c>
      <c r="CD553" s="155">
        <v>35</v>
      </c>
      <c r="CE553" s="155">
        <v>22</v>
      </c>
      <c r="CF553" s="155">
        <v>19</v>
      </c>
      <c r="CG553" s="155">
        <v>18</v>
      </c>
      <c r="CH553" s="155">
        <v>15</v>
      </c>
      <c r="CI553" s="155">
        <v>14</v>
      </c>
      <c r="CJ553" s="155">
        <v>29</v>
      </c>
      <c r="CK553" s="155">
        <v>16</v>
      </c>
      <c r="CL553" s="155">
        <v>19</v>
      </c>
      <c r="CM553" s="155">
        <v>16</v>
      </c>
      <c r="CN553" s="155">
        <v>12</v>
      </c>
      <c r="CO553" s="155">
        <v>14</v>
      </c>
      <c r="CP553" s="156">
        <v>18</v>
      </c>
    </row>
    <row r="554" spans="2:94" x14ac:dyDescent="0.2">
      <c r="B554" s="25" t="str">
        <f t="shared" si="14"/>
      </c>
      <c r="C554" s="37" t="s">
        <v>221</v>
      </c>
      <c r="D554" s="37" t="s">
        <v>3</v>
      </c>
      <c r="E554" s="37">
        <v>25</v>
      </c>
      <c r="F554" s="37">
        <v>16</v>
      </c>
      <c r="G554" s="37">
        <v>19</v>
      </c>
      <c r="H554" s="37">
        <v>26</v>
      </c>
      <c r="I554" s="37">
        <v>38</v>
      </c>
      <c r="J554" s="37">
        <v>24</v>
      </c>
      <c r="K554" s="37">
        <v>28</v>
      </c>
      <c r="L554" s="37">
        <v>28</v>
      </c>
      <c r="M554" s="37">
        <v>30</v>
      </c>
      <c r="N554" s="37">
        <v>19</v>
      </c>
      <c r="O554" s="37">
        <v>11</v>
      </c>
      <c r="P554" s="37">
        <v>25</v>
      </c>
      <c r="Q554" s="37">
        <v>34</v>
      </c>
      <c r="R554" s="37">
        <v>22</v>
      </c>
      <c r="S554" s="37">
        <v>19</v>
      </c>
      <c r="T554" s="37">
        <v>15</v>
      </c>
      <c r="U554" s="37">
        <v>19</v>
      </c>
      <c r="V554" s="37">
        <v>10</v>
      </c>
      <c r="W554" s="37">
        <v>29</v>
      </c>
      <c r="X554" s="37">
        <v>37</v>
      </c>
      <c r="Y554" s="37">
        <v>30</v>
      </c>
      <c r="Z554" s="37">
        <v>36</v>
      </c>
      <c r="AA554" s="37">
        <v>21</v>
      </c>
      <c r="AB554" s="155">
        <v>11</v>
      </c>
      <c r="AC554" s="155">
        <v>19</v>
      </c>
      <c r="AD554" s="155">
        <v>26</v>
      </c>
      <c r="AE554" s="155">
        <v>20</v>
      </c>
      <c r="AF554" s="155">
        <v>31</v>
      </c>
      <c r="AG554" s="155">
        <v>23</v>
      </c>
      <c r="AH554" s="155">
        <v>36</v>
      </c>
      <c r="AI554" s="155">
        <v>14</v>
      </c>
      <c r="AJ554" s="155">
        <v>18</v>
      </c>
      <c r="AK554" s="155">
        <v>27</v>
      </c>
      <c r="AL554" s="155">
        <v>30</v>
      </c>
      <c r="AM554" s="155">
        <v>21</v>
      </c>
      <c r="AN554" s="155">
        <v>13</v>
      </c>
      <c r="AO554" s="155">
        <v>17</v>
      </c>
      <c r="AP554" s="155">
        <v>7</v>
      </c>
      <c r="AQ554" s="155">
        <v>23</v>
      </c>
      <c r="AR554" s="155">
        <v>96</v>
      </c>
      <c r="AS554" s="155">
        <v>34</v>
      </c>
      <c r="AT554" s="155">
        <v>29</v>
      </c>
      <c r="AU554" s="155">
        <v>31</v>
      </c>
      <c r="AV554" s="155">
        <v>30</v>
      </c>
      <c r="AW554" s="155">
        <v>11</v>
      </c>
      <c r="AX554" s="155">
        <v>16</v>
      </c>
      <c r="AY554" s="155">
        <v>26</v>
      </c>
      <c r="AZ554" s="155">
        <v>24</v>
      </c>
      <c r="BA554" s="155">
        <v>32</v>
      </c>
      <c r="BB554" s="155">
        <v>26</v>
      </c>
      <c r="BC554" s="155">
        <v>68</v>
      </c>
      <c r="BD554" s="155">
        <v>21</v>
      </c>
      <c r="BE554" s="155">
        <v>19</v>
      </c>
      <c r="BF554" s="155">
        <v>19</v>
      </c>
      <c r="BG554" s="155">
        <v>41</v>
      </c>
      <c r="BH554" s="155">
        <v>22</v>
      </c>
      <c r="BI554" s="155">
        <v>26</v>
      </c>
      <c r="BJ554" s="155">
        <v>24</v>
      </c>
      <c r="BK554" s="155">
        <v>18</v>
      </c>
      <c r="BL554" s="155">
        <v>20</v>
      </c>
      <c r="BM554" s="155">
        <v>23</v>
      </c>
      <c r="BN554" s="155">
        <v>21</v>
      </c>
      <c r="BO554" s="155">
        <v>32</v>
      </c>
      <c r="BP554" s="155">
        <v>29</v>
      </c>
      <c r="BQ554" s="155">
        <v>37</v>
      </c>
      <c r="BR554" s="155">
        <v>19</v>
      </c>
      <c r="BS554" s="155">
        <v>17</v>
      </c>
      <c r="BT554" s="155">
        <v>31</v>
      </c>
      <c r="BU554" s="155">
        <v>32</v>
      </c>
      <c r="BV554" s="155">
        <v>26</v>
      </c>
      <c r="BW554" s="155">
        <v>26</v>
      </c>
      <c r="BX554" s="155">
        <v>25</v>
      </c>
      <c r="BY554" s="155">
        <v>16</v>
      </c>
      <c r="BZ554" s="155">
        <v>15</v>
      </c>
      <c r="CA554" s="155">
        <v>23</v>
      </c>
      <c r="CB554" s="155">
        <v>17</v>
      </c>
      <c r="CC554" s="155">
        <v>17</v>
      </c>
      <c r="CD554" s="155">
        <v>20</v>
      </c>
      <c r="CE554" s="155">
        <v>28</v>
      </c>
      <c r="CF554" s="155">
        <v>18</v>
      </c>
      <c r="CG554" s="155">
        <v>19</v>
      </c>
      <c r="CH554" s="155">
        <v>23</v>
      </c>
      <c r="CI554" s="155">
        <v>22</v>
      </c>
      <c r="CJ554" s="155">
        <v>28</v>
      </c>
      <c r="CK554" s="155">
        <v>21</v>
      </c>
      <c r="CL554" s="155">
        <v>14</v>
      </c>
      <c r="CM554" s="155">
        <v>22</v>
      </c>
      <c r="CN554" s="155">
        <v>17</v>
      </c>
      <c r="CO554" s="155">
        <v>17</v>
      </c>
      <c r="CP554" s="156">
        <v>17</v>
      </c>
    </row>
    <row r="555" spans="2:94" x14ac:dyDescent="0.2">
      <c r="B555" s="25" t="str">
        <f t="shared" si="14"/>
      </c>
      <c r="C555" s="37" t="s">
        <v>1047</v>
      </c>
      <c r="D555" s="37" t="s">
        <v>3</v>
      </c>
      <c r="E555" s="37">
        <v>14</v>
      </c>
      <c r="F555" s="37">
        <v>22</v>
      </c>
      <c r="G555" s="37">
        <v>15</v>
      </c>
      <c r="H555" s="37">
        <v>8</v>
      </c>
      <c r="I555" s="37">
        <v>18</v>
      </c>
      <c r="J555" s="37">
        <v>14</v>
      </c>
      <c r="K555" s="37">
        <v>12</v>
      </c>
      <c r="L555" s="37">
        <v>13</v>
      </c>
      <c r="M555" s="37">
        <v>12</v>
      </c>
      <c r="N555" s="37">
        <v>14</v>
      </c>
      <c r="O555" s="37">
        <v>18</v>
      </c>
      <c r="P555" s="37">
        <v>7</v>
      </c>
      <c r="Q555" s="37">
        <v>11</v>
      </c>
      <c r="R555" s="37">
        <v>13</v>
      </c>
      <c r="S555" s="37">
        <v>15</v>
      </c>
      <c r="T555" s="37">
        <v>21</v>
      </c>
      <c r="U555" s="37">
        <v>21</v>
      </c>
      <c r="V555" s="37">
        <v>10</v>
      </c>
      <c r="W555" s="37">
        <v>21</v>
      </c>
      <c r="X555" s="37">
        <v>17</v>
      </c>
      <c r="Y555" s="37">
        <v>12</v>
      </c>
      <c r="Z555" s="37">
        <v>19</v>
      </c>
      <c r="AA555" s="37">
        <v>14</v>
      </c>
      <c r="AB555" s="155">
        <v>15</v>
      </c>
      <c r="AC555" s="155">
        <v>15</v>
      </c>
      <c r="AD555" s="155">
        <v>20</v>
      </c>
      <c r="AE555" s="155">
        <v>17</v>
      </c>
      <c r="AF555" s="155">
        <v>24</v>
      </c>
      <c r="AG555" s="155">
        <v>20</v>
      </c>
      <c r="AH555" s="155">
        <v>16</v>
      </c>
      <c r="AI555" s="155">
        <v>15</v>
      </c>
      <c r="AJ555" s="155">
        <v>12</v>
      </c>
      <c r="AK555" s="155">
        <v>18</v>
      </c>
      <c r="AL555" s="155">
        <v>18</v>
      </c>
      <c r="AM555" s="155">
        <v>13</v>
      </c>
      <c r="AN555" s="155">
        <v>8</v>
      </c>
      <c r="AO555" s="155">
        <v>19</v>
      </c>
      <c r="AP555" s="155">
        <v>9</v>
      </c>
      <c r="AQ555" s="155">
        <v>5</v>
      </c>
      <c r="AR555" s="155">
        <v>18</v>
      </c>
      <c r="AS555" s="155">
        <v>21</v>
      </c>
      <c r="AT555" s="155">
        <v>19</v>
      </c>
      <c r="AU555" s="155">
        <v>14</v>
      </c>
      <c r="AV555" s="155">
        <v>18</v>
      </c>
      <c r="AW555" s="155">
        <v>12</v>
      </c>
      <c r="AX555" s="155">
        <v>14</v>
      </c>
      <c r="AY555" s="155">
        <v>10</v>
      </c>
      <c r="AZ555" s="155">
        <v>16</v>
      </c>
      <c r="BA555" s="155">
        <v>11</v>
      </c>
      <c r="BB555" s="155">
        <v>11</v>
      </c>
      <c r="BC555" s="155">
        <v>14</v>
      </c>
      <c r="BD555" s="155">
        <v>10</v>
      </c>
      <c r="BE555" s="155">
        <v>15</v>
      </c>
      <c r="BF555" s="155">
        <v>12</v>
      </c>
      <c r="BG555" s="155">
        <v>14</v>
      </c>
      <c r="BH555" s="155">
        <v>15</v>
      </c>
      <c r="BI555" s="155">
        <v>20</v>
      </c>
      <c r="BJ555" s="155">
        <v>16</v>
      </c>
      <c r="BK555" s="155">
        <v>11</v>
      </c>
      <c r="BL555" s="155">
        <v>16</v>
      </c>
      <c r="BM555" s="155">
        <v>24</v>
      </c>
      <c r="BN555" s="155">
        <v>20</v>
      </c>
      <c r="BO555" s="155">
        <v>19</v>
      </c>
      <c r="BP555" s="155">
        <v>14</v>
      </c>
      <c r="BQ555" s="155">
        <v>12</v>
      </c>
      <c r="BR555" s="155">
        <v>17</v>
      </c>
      <c r="BS555" s="155">
        <v>6</v>
      </c>
      <c r="BT555" s="155">
        <v>11</v>
      </c>
      <c r="BU555" s="155">
        <v>9</v>
      </c>
      <c r="BV555" s="155">
        <v>14</v>
      </c>
      <c r="BW555" s="155">
        <v>7</v>
      </c>
      <c r="BX555" s="155">
        <v>14</v>
      </c>
      <c r="BY555" s="155">
        <v>8</v>
      </c>
      <c r="BZ555" s="155">
        <v>13</v>
      </c>
      <c r="CA555" s="155">
        <v>13</v>
      </c>
      <c r="CB555" s="155">
        <v>15</v>
      </c>
      <c r="CC555" s="155">
        <v>11</v>
      </c>
      <c r="CD555" s="155">
        <v>17</v>
      </c>
      <c r="CE555" s="155">
        <v>12</v>
      </c>
      <c r="CF555" s="155">
        <v>12</v>
      </c>
      <c r="CG555" s="155">
        <v>4</v>
      </c>
      <c r="CH555" s="155">
        <v>17</v>
      </c>
      <c r="CI555" s="155">
        <v>16</v>
      </c>
      <c r="CJ555" s="155">
        <v>10</v>
      </c>
      <c r="CK555" s="155">
        <v>18</v>
      </c>
      <c r="CL555" s="155">
        <v>12</v>
      </c>
      <c r="CM555" s="155">
        <v>11</v>
      </c>
      <c r="CN555" s="155">
        <v>17</v>
      </c>
      <c r="CO555" s="155">
        <v>16</v>
      </c>
      <c r="CP555" s="156">
        <v>17</v>
      </c>
    </row>
    <row r="556" spans="2:94" x14ac:dyDescent="0.2">
      <c r="B556" s="25" t="str">
        <f t="shared" si="14"/>
      </c>
      <c r="C556" s="37" t="s">
        <v>230</v>
      </c>
      <c r="D556" s="37" t="s">
        <v>3</v>
      </c>
      <c r="E556" s="37">
        <v>23</v>
      </c>
      <c r="F556" s="37">
        <v>14</v>
      </c>
      <c r="G556" s="37">
        <v>15</v>
      </c>
      <c r="H556" s="37">
        <v>6</v>
      </c>
      <c r="I556" s="37">
        <v>16</v>
      </c>
      <c r="J556" s="37">
        <v>17</v>
      </c>
      <c r="K556" s="37">
        <v>17</v>
      </c>
      <c r="L556" s="37">
        <v>10</v>
      </c>
      <c r="M556" s="37">
        <v>10</v>
      </c>
      <c r="N556" s="37">
        <v>16</v>
      </c>
      <c r="O556" s="37">
        <v>10</v>
      </c>
      <c r="P556" s="37">
        <v>12</v>
      </c>
      <c r="Q556" s="37">
        <v>15</v>
      </c>
      <c r="R556" s="37">
        <v>9</v>
      </c>
      <c r="S556" s="37">
        <v>18</v>
      </c>
      <c r="T556" s="37">
        <v>15</v>
      </c>
      <c r="U556" s="37">
        <v>13</v>
      </c>
      <c r="V556" s="37">
        <v>3</v>
      </c>
      <c r="W556" s="37">
        <v>16</v>
      </c>
      <c r="X556" s="37">
        <v>17</v>
      </c>
      <c r="Y556" s="37">
        <v>12</v>
      </c>
      <c r="Z556" s="37">
        <v>14</v>
      </c>
      <c r="AA556" s="37">
        <v>6</v>
      </c>
      <c r="AB556" s="155">
        <v>11</v>
      </c>
      <c r="AC556" s="155">
        <v>12</v>
      </c>
      <c r="AD556" s="155">
        <v>12</v>
      </c>
      <c r="AE556" s="155">
        <v>11</v>
      </c>
      <c r="AF556" s="155">
        <v>16</v>
      </c>
      <c r="AG556" s="155">
        <v>14</v>
      </c>
      <c r="AH556" s="155">
        <v>16</v>
      </c>
      <c r="AI556" s="155">
        <v>12</v>
      </c>
      <c r="AJ556" s="155">
        <v>14</v>
      </c>
      <c r="AK556" s="155">
        <v>16</v>
      </c>
      <c r="AL556" s="155">
        <v>9</v>
      </c>
      <c r="AM556" s="155">
        <v>18</v>
      </c>
      <c r="AN556" s="155">
        <v>10</v>
      </c>
      <c r="AO556" s="155">
        <v>14</v>
      </c>
      <c r="AP556" s="155">
        <v>10</v>
      </c>
      <c r="AQ556" s="155">
        <v>5</v>
      </c>
      <c r="AR556" s="155">
        <v>59</v>
      </c>
      <c r="AS556" s="155">
        <v>20</v>
      </c>
      <c r="AT556" s="155">
        <v>15</v>
      </c>
      <c r="AU556" s="155">
        <v>7</v>
      </c>
      <c r="AV556" s="155">
        <v>13</v>
      </c>
      <c r="AW556" s="155">
        <v>3</v>
      </c>
      <c r="AX556" s="155">
        <v>10</v>
      </c>
      <c r="AY556" s="155">
        <v>16</v>
      </c>
      <c r="AZ556" s="155">
        <v>15</v>
      </c>
      <c r="BA556" s="155">
        <v>8</v>
      </c>
      <c r="BB556" s="155">
        <v>23</v>
      </c>
      <c r="BC556" s="155">
        <v>48</v>
      </c>
      <c r="BD556" s="155">
        <v>17</v>
      </c>
      <c r="BE556" s="155">
        <v>6</v>
      </c>
      <c r="BF556" s="155">
        <v>25</v>
      </c>
      <c r="BG556" s="155">
        <v>7</v>
      </c>
      <c r="BH556" s="155">
        <v>13</v>
      </c>
      <c r="BI556" s="155">
        <v>11</v>
      </c>
      <c r="BJ556" s="155">
        <v>13</v>
      </c>
      <c r="BK556" s="155">
        <v>12</v>
      </c>
      <c r="BL556" s="155">
        <v>16</v>
      </c>
      <c r="BM556" s="155">
        <v>12</v>
      </c>
      <c r="BN556" s="155">
        <v>12</v>
      </c>
      <c r="BO556" s="155">
        <v>18</v>
      </c>
      <c r="BP556" s="155">
        <v>18</v>
      </c>
      <c r="BQ556" s="155">
        <v>16</v>
      </c>
      <c r="BR556" s="155">
        <v>7</v>
      </c>
      <c r="BS556" s="155">
        <v>7</v>
      </c>
      <c r="BT556" s="155">
        <v>17</v>
      </c>
      <c r="BU556" s="155">
        <v>16</v>
      </c>
      <c r="BV556" s="155">
        <v>14</v>
      </c>
      <c r="BW556" s="155">
        <v>10</v>
      </c>
      <c r="BX556" s="155">
        <v>14</v>
      </c>
      <c r="BY556" s="155">
        <v>10</v>
      </c>
      <c r="BZ556" s="155">
        <v>9</v>
      </c>
      <c r="CA556" s="155">
        <v>16</v>
      </c>
      <c r="CB556" s="155">
        <v>9</v>
      </c>
      <c r="CC556" s="155">
        <v>10</v>
      </c>
      <c r="CD556" s="155">
        <v>15</v>
      </c>
      <c r="CE556" s="155">
        <v>16</v>
      </c>
      <c r="CF556" s="155">
        <v>12</v>
      </c>
      <c r="CG556" s="155">
        <v>6</v>
      </c>
      <c r="CH556" s="155">
        <v>17</v>
      </c>
      <c r="CI556" s="155">
        <v>16</v>
      </c>
      <c r="CJ556" s="155">
        <v>14</v>
      </c>
      <c r="CK556" s="155">
        <v>12</v>
      </c>
      <c r="CL556" s="155">
        <v>12</v>
      </c>
      <c r="CM556" s="155">
        <v>6</v>
      </c>
      <c r="CN556" s="155">
        <v>9</v>
      </c>
      <c r="CO556" s="155">
        <v>14</v>
      </c>
      <c r="CP556" s="156">
        <v>17</v>
      </c>
    </row>
    <row r="557" spans="2:94" x14ac:dyDescent="0.2">
      <c r="B557" s="25" t="str">
        <f t="shared" si="14"/>
      </c>
      <c r="C557" s="25" t="s">
        <v>229</v>
      </c>
      <c r="D557" s="25" t="s">
        <v>3</v>
      </c>
      <c r="E557" s="25">
        <v>12</v>
      </c>
      <c r="F557" s="25">
        <v>7</v>
      </c>
      <c r="G557" s="25">
        <v>12</v>
      </c>
      <c r="H557" s="25">
        <v>9</v>
      </c>
      <c r="I557" s="25">
        <v>13</v>
      </c>
      <c r="J557" s="25">
        <v>7</v>
      </c>
      <c r="K557" s="25">
        <v>10</v>
      </c>
      <c r="L557" s="25">
        <v>10</v>
      </c>
      <c r="M557" s="25">
        <v>8</v>
      </c>
      <c r="N557" s="25">
        <v>9</v>
      </c>
      <c r="O557" s="25">
        <v>4</v>
      </c>
      <c r="P557" s="25">
        <v>3</v>
      </c>
      <c r="Q557" s="25">
        <v>8</v>
      </c>
      <c r="R557" s="25">
        <v>4</v>
      </c>
      <c r="S557" s="25">
        <v>9</v>
      </c>
      <c r="T557" s="25">
        <v>5</v>
      </c>
      <c r="U557" s="25">
        <v>11</v>
      </c>
      <c r="V557" s="25">
        <v>6</v>
      </c>
      <c r="W557" s="25">
        <v>14</v>
      </c>
      <c r="X557" s="25">
        <v>6</v>
      </c>
      <c r="Y557" s="25">
        <v>5</v>
      </c>
      <c r="Z557" s="25">
        <v>5</v>
      </c>
      <c r="AA557" s="25">
        <v>6</v>
      </c>
      <c r="AB557" s="154">
        <v>8</v>
      </c>
      <c r="AC557" s="154">
        <v>4</v>
      </c>
      <c r="AD557" s="154">
        <v>9</v>
      </c>
      <c r="AE557" s="154">
        <v>11</v>
      </c>
      <c r="AF557" s="154">
        <v>9</v>
      </c>
      <c r="AG557" s="154">
        <v>18</v>
      </c>
      <c r="AH557" s="154">
        <v>7</v>
      </c>
      <c r="AI557" s="154">
        <v>12</v>
      </c>
      <c r="AJ557" s="154">
        <v>4</v>
      </c>
      <c r="AK557" s="154">
        <v>11</v>
      </c>
      <c r="AL557" s="154">
        <v>14</v>
      </c>
      <c r="AM557" s="154">
        <v>22</v>
      </c>
      <c r="AN557" s="154">
        <v>2</v>
      </c>
      <c r="AO557" s="154">
        <v>10</v>
      </c>
      <c r="AP557" s="154">
        <v>6</v>
      </c>
      <c r="AQ557" s="154">
        <v>3</v>
      </c>
      <c r="AR557" s="154">
        <v>8</v>
      </c>
      <c r="AS557" s="154">
        <v>8</v>
      </c>
      <c r="AT557" s="154">
        <v>11</v>
      </c>
      <c r="AU557" s="154">
        <v>10</v>
      </c>
      <c r="AV557" s="154">
        <v>12</v>
      </c>
      <c r="AW557" s="154">
        <v>8</v>
      </c>
      <c r="AX557" s="154">
        <v>8</v>
      </c>
      <c r="AY557" s="154">
        <v>9</v>
      </c>
      <c r="AZ557" s="154">
        <v>12</v>
      </c>
      <c r="BA557" s="154">
        <v>8</v>
      </c>
      <c r="BB557" s="154">
        <v>8</v>
      </c>
      <c r="BC557" s="154">
        <v>9</v>
      </c>
      <c r="BD557" s="154">
        <v>11</v>
      </c>
      <c r="BE557" s="154">
        <v>9</v>
      </c>
      <c r="BF557" s="154">
        <v>13</v>
      </c>
      <c r="BG557" s="154">
        <v>11</v>
      </c>
      <c r="BH557" s="154">
        <v>10</v>
      </c>
      <c r="BI557" s="154">
        <v>13</v>
      </c>
      <c r="BJ557" s="154">
        <v>3</v>
      </c>
      <c r="BK557" s="154">
        <v>8</v>
      </c>
      <c r="BL557" s="154">
        <v>2</v>
      </c>
      <c r="BM557" s="154">
        <v>14</v>
      </c>
      <c r="BN557" s="154">
        <v>13</v>
      </c>
      <c r="BO557" s="154">
        <v>14</v>
      </c>
      <c r="BP557" s="154">
        <v>30</v>
      </c>
      <c r="BQ557" s="154">
        <v>23</v>
      </c>
      <c r="BR557" s="154">
        <v>21</v>
      </c>
      <c r="BS557" s="154">
        <v>6</v>
      </c>
      <c r="BT557" s="154">
        <v>15</v>
      </c>
      <c r="BU557" s="154">
        <v>22</v>
      </c>
      <c r="BV557" s="154">
        <v>10</v>
      </c>
      <c r="BW557" s="154">
        <v>14</v>
      </c>
      <c r="BX557" s="154">
        <v>12</v>
      </c>
      <c r="BY557" s="154">
        <v>18</v>
      </c>
      <c r="BZ557" s="154">
        <v>6</v>
      </c>
      <c r="CA557" s="154">
        <v>20</v>
      </c>
      <c r="CB557" s="154">
        <v>21</v>
      </c>
      <c r="CC557" s="154">
        <v>8</v>
      </c>
      <c r="CD557" s="154">
        <v>15</v>
      </c>
      <c r="CE557" s="154">
        <v>11</v>
      </c>
      <c r="CF557" s="154">
        <v>17</v>
      </c>
      <c r="CG557" s="154">
        <v>6</v>
      </c>
      <c r="CH557" s="154">
        <v>12</v>
      </c>
      <c r="CI557" s="154">
        <v>21</v>
      </c>
      <c r="CJ557" s="154">
        <v>15</v>
      </c>
      <c r="CK557" s="154">
        <v>15</v>
      </c>
      <c r="CL557" s="154">
        <v>18</v>
      </c>
      <c r="CM557" s="154">
        <v>21</v>
      </c>
      <c r="CN557" s="154">
        <v>7</v>
      </c>
      <c r="CO557" s="154">
        <v>6</v>
      </c>
      <c r="CP557" s="154">
        <v>17</v>
      </c>
    </row>
    <row r="558" spans="2:94" x14ac:dyDescent="0.2">
      <c r="B558" s="25" t="str">
        <f t="shared" si="14"/>
      </c>
      <c r="C558" s="25" t="s">
        <v>233</v>
      </c>
      <c r="D558" s="25" t="s">
        <v>3</v>
      </c>
      <c r="E558" s="25">
        <v>16</v>
      </c>
      <c r="F558" s="25">
        <v>22</v>
      </c>
      <c r="G558" s="25">
        <v>12</v>
      </c>
      <c r="H558" s="25">
        <v>13</v>
      </c>
      <c r="I558" s="25">
        <v>18</v>
      </c>
      <c r="J558" s="25">
        <v>13</v>
      </c>
      <c r="K558" s="25">
        <v>15</v>
      </c>
      <c r="L558" s="25">
        <v>9</v>
      </c>
      <c r="M558" s="25">
        <v>7</v>
      </c>
      <c r="N558" s="25">
        <v>11</v>
      </c>
      <c r="O558" s="25">
        <v>12</v>
      </c>
      <c r="P558" s="25">
        <v>16</v>
      </c>
      <c r="Q558" s="25">
        <v>7</v>
      </c>
      <c r="R558" s="25">
        <v>12</v>
      </c>
      <c r="S558" s="25">
        <v>12</v>
      </c>
      <c r="T558" s="25">
        <v>19</v>
      </c>
      <c r="U558" s="25">
        <v>7</v>
      </c>
      <c r="V558" s="25">
        <v>3</v>
      </c>
      <c r="W558" s="25">
        <v>17</v>
      </c>
      <c r="X558" s="25">
        <v>4</v>
      </c>
      <c r="Y558" s="25">
        <v>15</v>
      </c>
      <c r="Z558" s="25">
        <v>10</v>
      </c>
      <c r="AA558" s="25">
        <v>16</v>
      </c>
      <c r="AB558" s="154">
        <v>10</v>
      </c>
      <c r="AC558" s="154">
        <v>9</v>
      </c>
      <c r="AD558" s="154">
        <v>17</v>
      </c>
      <c r="AE558" s="154">
        <v>14</v>
      </c>
      <c r="AF558" s="154">
        <v>12</v>
      </c>
      <c r="AG558" s="154">
        <v>15</v>
      </c>
      <c r="AH558" s="154">
        <v>16</v>
      </c>
      <c r="AI558" s="154">
        <v>15</v>
      </c>
      <c r="AJ558" s="154">
        <v>16</v>
      </c>
      <c r="AK558" s="154">
        <v>20</v>
      </c>
      <c r="AL558" s="154">
        <v>11</v>
      </c>
      <c r="AM558" s="154">
        <v>16</v>
      </c>
      <c r="AN558" s="154">
        <v>8</v>
      </c>
      <c r="AO558" s="154">
        <v>17</v>
      </c>
      <c r="AP558" s="154">
        <v>8</v>
      </c>
      <c r="AQ558" s="154">
        <v>8</v>
      </c>
      <c r="AR558" s="154">
        <v>15</v>
      </c>
      <c r="AS558" s="154">
        <v>9</v>
      </c>
      <c r="AT558" s="154">
        <v>19</v>
      </c>
      <c r="AU558" s="154">
        <v>11</v>
      </c>
      <c r="AV558" s="154">
        <v>15</v>
      </c>
      <c r="AW558" s="154">
        <v>3</v>
      </c>
      <c r="AX558" s="154">
        <v>15</v>
      </c>
      <c r="AY558" s="154">
        <v>20</v>
      </c>
      <c r="AZ558" s="154">
        <v>16</v>
      </c>
      <c r="BA558" s="154">
        <v>10</v>
      </c>
      <c r="BB558" s="154">
        <v>11</v>
      </c>
      <c r="BC558" s="154">
        <v>7</v>
      </c>
      <c r="BD558" s="154">
        <v>6</v>
      </c>
      <c r="BE558" s="154">
        <v>4</v>
      </c>
      <c r="BF558" s="154">
        <v>8</v>
      </c>
      <c r="BG558" s="154">
        <v>9</v>
      </c>
      <c r="BH558" s="154">
        <v>16</v>
      </c>
      <c r="BI558" s="154">
        <v>8</v>
      </c>
      <c r="BJ558" s="154">
        <v>16</v>
      </c>
      <c r="BK558" s="154">
        <v>11</v>
      </c>
      <c r="BL558" s="154">
        <v>11</v>
      </c>
      <c r="BM558" s="154">
        <v>17</v>
      </c>
      <c r="BN558" s="154">
        <v>16</v>
      </c>
      <c r="BO558" s="154">
        <v>17</v>
      </c>
      <c r="BP558" s="154">
        <v>15</v>
      </c>
      <c r="BQ558" s="154">
        <v>16</v>
      </c>
      <c r="BR558" s="154">
        <v>3</v>
      </c>
      <c r="BS558" s="154">
        <v>10</v>
      </c>
      <c r="BT558" s="154">
        <v>14</v>
      </c>
      <c r="BU558" s="154">
        <v>5</v>
      </c>
      <c r="BV558" s="154">
        <v>5</v>
      </c>
      <c r="BW558" s="154">
        <v>11</v>
      </c>
      <c r="BX558" s="154">
        <v>9</v>
      </c>
      <c r="BY558" s="154">
        <v>5</v>
      </c>
      <c r="BZ558" s="154">
        <v>2</v>
      </c>
      <c r="CA558" s="154">
        <v>6</v>
      </c>
      <c r="CB558" s="154">
        <v>8</v>
      </c>
      <c r="CC558" s="154">
        <v>8</v>
      </c>
      <c r="CD558" s="154">
        <v>15</v>
      </c>
      <c r="CE558" s="154">
        <v>7</v>
      </c>
      <c r="CF558" s="154">
        <v>11</v>
      </c>
      <c r="CG558" s="154">
        <v>5</v>
      </c>
      <c r="CH558" s="154">
        <v>14</v>
      </c>
      <c r="CI558" s="154">
        <v>11</v>
      </c>
      <c r="CJ558" s="154">
        <v>12</v>
      </c>
      <c r="CK558" s="154">
        <v>11</v>
      </c>
      <c r="CL558" s="154">
        <v>9</v>
      </c>
      <c r="CM558" s="154">
        <v>10</v>
      </c>
      <c r="CN558" s="154">
        <v>8</v>
      </c>
      <c r="CO558" s="154">
        <v>13</v>
      </c>
      <c r="CP558" s="154">
        <v>16</v>
      </c>
    </row>
    <row r="559" spans="2:94" x14ac:dyDescent="0.2">
      <c r="B559" s="25" t="str">
        <f t="shared" si="14"/>
      </c>
      <c r="C559" s="25" t="s">
        <v>1048</v>
      </c>
      <c r="D559" s="25" t="s">
        <v>3</v>
      </c>
      <c r="E559" s="25">
        <v>9</v>
      </c>
      <c r="F559" s="25">
        <v>19</v>
      </c>
      <c r="G559" s="25">
        <v>8</v>
      </c>
      <c r="H559" s="25">
        <v>8</v>
      </c>
      <c r="I559" s="25">
        <v>16</v>
      </c>
      <c r="J559" s="25">
        <v>16</v>
      </c>
      <c r="K559" s="25">
        <v>5</v>
      </c>
      <c r="L559" s="25">
        <v>14</v>
      </c>
      <c r="M559" s="25">
        <v>7</v>
      </c>
      <c r="N559" s="25">
        <v>6</v>
      </c>
      <c r="O559" s="25">
        <v>7</v>
      </c>
      <c r="P559" s="25">
        <v>11</v>
      </c>
      <c r="Q559" s="25">
        <v>11</v>
      </c>
      <c r="R559" s="25">
        <v>14</v>
      </c>
      <c r="S559" s="25">
        <v>11</v>
      </c>
      <c r="T559" s="25">
        <v>13</v>
      </c>
      <c r="U559" s="25">
        <v>10</v>
      </c>
      <c r="V559" s="25">
        <v>5</v>
      </c>
      <c r="W559" s="25">
        <v>10</v>
      </c>
      <c r="X559" s="25">
        <v>7</v>
      </c>
      <c r="Y559" s="25">
        <v>9</v>
      </c>
      <c r="Z559" s="25">
        <v>8</v>
      </c>
      <c r="AA559" s="25">
        <v>12</v>
      </c>
      <c r="AB559" s="25">
        <v>11</v>
      </c>
      <c r="AC559" s="25">
        <v>5</v>
      </c>
      <c r="AD559" s="25">
        <v>12</v>
      </c>
      <c r="AE559" s="25">
        <v>14</v>
      </c>
      <c r="AF559" s="25">
        <v>8</v>
      </c>
      <c r="AG559" s="25">
        <v>17</v>
      </c>
      <c r="AH559" s="25">
        <v>17</v>
      </c>
      <c r="AI559" s="25">
        <v>10</v>
      </c>
      <c r="AJ559" s="25">
        <v>6</v>
      </c>
      <c r="AK559" s="25">
        <v>20</v>
      </c>
      <c r="AL559" s="25">
        <v>14</v>
      </c>
      <c r="AM559" s="25">
        <v>9</v>
      </c>
      <c r="AN559" s="25">
        <v>5</v>
      </c>
      <c r="AO559" s="25">
        <v>17</v>
      </c>
      <c r="AP559" s="25">
        <v>7</v>
      </c>
      <c r="AQ559" s="25">
        <v>3</v>
      </c>
      <c r="AR559" s="25">
        <v>14</v>
      </c>
      <c r="AS559" s="25">
        <v>11</v>
      </c>
      <c r="AT559" s="25">
        <v>14</v>
      </c>
      <c r="AU559" s="25">
        <v>10</v>
      </c>
      <c r="AV559" s="25">
        <v>17</v>
      </c>
      <c r="AW559" s="25">
        <v>8</v>
      </c>
      <c r="AX559" s="25">
        <v>5</v>
      </c>
      <c r="AY559" s="25">
        <v>15</v>
      </c>
      <c r="AZ559" s="25">
        <v>10</v>
      </c>
      <c r="BA559" s="25">
        <v>14</v>
      </c>
      <c r="BB559" s="25">
        <v>8</v>
      </c>
      <c r="BC559" s="25">
        <v>11</v>
      </c>
      <c r="BD559" s="25">
        <v>3</v>
      </c>
      <c r="BE559" s="25">
        <v>2</v>
      </c>
      <c r="BF559" s="25">
        <v>17</v>
      </c>
      <c r="BG559" s="25">
        <v>12</v>
      </c>
      <c r="BH559" s="25">
        <v>13</v>
      </c>
      <c r="BI559" s="25">
        <v>12</v>
      </c>
      <c r="BJ559" s="25">
        <v>12</v>
      </c>
      <c r="BK559" s="25">
        <v>3</v>
      </c>
      <c r="BL559" s="25">
        <v>7</v>
      </c>
      <c r="BM559" s="25">
        <v>8</v>
      </c>
      <c r="BN559" s="25">
        <v>12</v>
      </c>
      <c r="BO559" s="25">
        <v>9</v>
      </c>
      <c r="BP559" s="25">
        <v>11</v>
      </c>
      <c r="BQ559" s="25">
        <v>16</v>
      </c>
      <c r="BR559" s="25">
        <v>4</v>
      </c>
      <c r="BS559" s="25">
        <v>9</v>
      </c>
      <c r="BT559" s="25">
        <v>7</v>
      </c>
      <c r="BU559" s="25">
        <v>6</v>
      </c>
      <c r="BV559" s="25">
        <v>6</v>
      </c>
      <c r="BW559" s="25">
        <v>3</v>
      </c>
      <c r="BX559" s="25">
        <v>14</v>
      </c>
      <c r="BY559" s="25">
        <v>3</v>
      </c>
      <c r="BZ559" s="25">
        <v>9</v>
      </c>
      <c r="CA559" s="25">
        <v>13</v>
      </c>
      <c r="CB559" s="25">
        <v>8</v>
      </c>
      <c r="CC559" s="25">
        <v>7</v>
      </c>
      <c r="CD559" s="25">
        <v>6</v>
      </c>
      <c r="CE559" s="25">
        <v>2</v>
      </c>
      <c r="CF559" s="25">
        <v>7</v>
      </c>
      <c r="CG559" s="25">
        <v>11</v>
      </c>
      <c r="CH559" s="25">
        <v>5</v>
      </c>
      <c r="CI559" s="25">
        <v>9</v>
      </c>
      <c r="CJ559" s="25">
        <v>10</v>
      </c>
      <c r="CK559" s="25">
        <v>4</v>
      </c>
      <c r="CL559" s="25">
        <v>8</v>
      </c>
      <c r="CM559" s="25">
        <v>11</v>
      </c>
      <c r="CN559" s="25">
        <v>5</v>
      </c>
      <c r="CO559" s="25">
        <v>11</v>
      </c>
      <c r="CP559" s="25">
        <v>16</v>
      </c>
    </row>
    <row r="560" spans="2:94" x14ac:dyDescent="0.2">
      <c r="B560" s="25" t="str">
        <f t="shared" si="14"/>
      </c>
      <c r="C560" s="25" t="s">
        <v>225</v>
      </c>
      <c r="D560" s="25" t="s">
        <v>3</v>
      </c>
      <c r="E560" s="25">
        <v>7</v>
      </c>
      <c r="F560" s="25">
        <v>11</v>
      </c>
      <c r="G560" s="25">
        <v>15</v>
      </c>
      <c r="H560" s="25">
        <v>13</v>
      </c>
      <c r="I560" s="25">
        <v>17</v>
      </c>
      <c r="J560" s="25">
        <v>11</v>
      </c>
      <c r="K560" s="25">
        <v>14</v>
      </c>
      <c r="L560" s="25">
        <v>3</v>
      </c>
      <c r="M560" s="25">
        <v>11</v>
      </c>
      <c r="N560" s="25">
        <v>8</v>
      </c>
      <c r="O560" s="25">
        <v>4</v>
      </c>
      <c r="P560" s="25">
        <v>7</v>
      </c>
      <c r="Q560" s="25">
        <v>8</v>
      </c>
      <c r="R560" s="25">
        <v>9</v>
      </c>
      <c r="S560" s="25">
        <v>7</v>
      </c>
      <c r="T560" s="25">
        <v>6</v>
      </c>
      <c r="U560" s="25">
        <v>7</v>
      </c>
      <c r="V560" s="25">
        <v>6</v>
      </c>
      <c r="W560" s="25">
        <v>15</v>
      </c>
      <c r="X560" s="25">
        <v>12</v>
      </c>
      <c r="Y560" s="25">
        <v>9</v>
      </c>
      <c r="Z560" s="25">
        <v>6</v>
      </c>
      <c r="AA560" s="25">
        <v>6</v>
      </c>
      <c r="AB560" s="25">
        <v>8</v>
      </c>
      <c r="AC560" s="25">
        <v>7</v>
      </c>
      <c r="AD560" s="25">
        <v>11</v>
      </c>
      <c r="AE560" s="25">
        <v>5</v>
      </c>
      <c r="AF560" s="25">
        <v>15</v>
      </c>
      <c r="AG560" s="25">
        <v>5</v>
      </c>
      <c r="AH560" s="25">
        <v>14</v>
      </c>
      <c r="AI560" s="25">
        <v>12</v>
      </c>
      <c r="AJ560" s="25">
        <v>10</v>
      </c>
      <c r="AK560" s="25">
        <v>21</v>
      </c>
      <c r="AL560" s="25">
        <v>15</v>
      </c>
      <c r="AM560" s="25">
        <v>13</v>
      </c>
      <c r="AN560" s="25">
        <v>5</v>
      </c>
      <c r="AO560" s="25">
        <v>22</v>
      </c>
      <c r="AP560" s="25">
        <v>17</v>
      </c>
      <c r="AQ560" s="25">
        <v>8</v>
      </c>
      <c r="AR560" s="25">
        <v>17</v>
      </c>
      <c r="AS560" s="25">
        <v>9</v>
      </c>
      <c r="AT560" s="25">
        <v>16</v>
      </c>
      <c r="AU560" s="25">
        <v>12</v>
      </c>
      <c r="AV560" s="25">
        <v>11</v>
      </c>
      <c r="AW560" s="25">
        <v>23</v>
      </c>
      <c r="AX560" s="25">
        <v>5</v>
      </c>
      <c r="AY560" s="25">
        <v>19</v>
      </c>
      <c r="AZ560" s="25">
        <v>11</v>
      </c>
      <c r="BA560" s="25">
        <v>14</v>
      </c>
      <c r="BB560" s="25">
        <v>22</v>
      </c>
      <c r="BC560" s="25">
        <v>10</v>
      </c>
      <c r="BD560" s="25">
        <v>17</v>
      </c>
      <c r="BE560" s="25">
        <v>2</v>
      </c>
      <c r="BF560" s="25">
        <v>18</v>
      </c>
      <c r="BG560" s="25">
        <v>23</v>
      </c>
      <c r="BH560" s="25">
        <v>16</v>
      </c>
      <c r="BI560" s="25">
        <v>14</v>
      </c>
      <c r="BJ560" s="25">
        <v>13</v>
      </c>
      <c r="BK560" s="25">
        <v>16</v>
      </c>
      <c r="BL560" s="25">
        <v>4</v>
      </c>
      <c r="BM560" s="25">
        <v>20</v>
      </c>
      <c r="BN560" s="25">
        <v>20</v>
      </c>
      <c r="BO560" s="25">
        <v>25</v>
      </c>
      <c r="BP560" s="25">
        <v>42</v>
      </c>
      <c r="BQ560" s="25">
        <v>33</v>
      </c>
      <c r="BR560" s="25">
        <v>20</v>
      </c>
      <c r="BS560" s="25">
        <v>6</v>
      </c>
      <c r="BT560" s="25">
        <v>36</v>
      </c>
      <c r="BU560" s="25">
        <v>26</v>
      </c>
      <c r="BV560" s="25">
        <v>23</v>
      </c>
      <c r="BW560" s="25">
        <v>13</v>
      </c>
      <c r="BX560" s="25">
        <v>16</v>
      </c>
      <c r="BY560" s="25">
        <v>23</v>
      </c>
      <c r="BZ560" s="25">
        <v>6</v>
      </c>
      <c r="CA560" s="25">
        <v>30</v>
      </c>
      <c r="CB560" s="25">
        <v>25</v>
      </c>
      <c r="CC560" s="25">
        <v>33</v>
      </c>
      <c r="CD560" s="25">
        <v>26</v>
      </c>
      <c r="CE560" s="25">
        <v>21</v>
      </c>
      <c r="CF560" s="25">
        <v>34</v>
      </c>
      <c r="CG560" s="25">
        <v>5</v>
      </c>
      <c r="CH560" s="25">
        <v>27</v>
      </c>
      <c r="CI560" s="25">
        <v>20</v>
      </c>
      <c r="CJ560" s="25">
        <v>21</v>
      </c>
      <c r="CK560" s="25">
        <v>14</v>
      </c>
      <c r="CL560" s="25">
        <v>21</v>
      </c>
      <c r="CM560" s="25">
        <v>19</v>
      </c>
      <c r="CN560" s="25">
        <v>12</v>
      </c>
      <c r="CO560" s="25">
        <v>25</v>
      </c>
      <c r="CP560" s="25">
        <v>15</v>
      </c>
    </row>
    <row r="561" spans="2:94" x14ac:dyDescent="0.2">
      <c r="B561" s="25" t="str">
        <f t="shared" si="14"/>
      </c>
      <c r="C561" s="25" t="s">
        <v>1049</v>
      </c>
      <c r="D561" s="25" t="s">
        <v>3</v>
      </c>
      <c r="E561" s="25">
        <v>11</v>
      </c>
      <c r="F561" s="25">
        <v>12</v>
      </c>
      <c r="G561" s="25">
        <v>15</v>
      </c>
      <c r="H561" s="25">
        <v>6</v>
      </c>
      <c r="I561" s="25">
        <v>18</v>
      </c>
      <c r="J561" s="25">
        <v>11</v>
      </c>
      <c r="K561" s="25">
        <v>16</v>
      </c>
      <c r="L561" s="25">
        <v>9</v>
      </c>
      <c r="M561" s="25">
        <v>9</v>
      </c>
      <c r="N561" s="25">
        <v>13</v>
      </c>
      <c r="O561" s="25">
        <v>10</v>
      </c>
      <c r="P561" s="25">
        <v>13</v>
      </c>
      <c r="Q561" s="25">
        <v>11</v>
      </c>
      <c r="R561" s="25">
        <v>15</v>
      </c>
      <c r="S561" s="25">
        <v>8</v>
      </c>
      <c r="T561" s="25">
        <v>7</v>
      </c>
      <c r="U561" s="25">
        <v>7</v>
      </c>
      <c r="V561" s="25">
        <v>7</v>
      </c>
      <c r="W561" s="25">
        <v>17</v>
      </c>
      <c r="X561" s="25">
        <v>9</v>
      </c>
      <c r="Y561" s="25">
        <v>10</v>
      </c>
      <c r="Z561" s="25">
        <v>5</v>
      </c>
      <c r="AA561" s="25">
        <v>8</v>
      </c>
      <c r="AB561" s="25">
        <v>9</v>
      </c>
      <c r="AC561" s="25">
        <v>5</v>
      </c>
      <c r="AD561" s="25">
        <v>9</v>
      </c>
      <c r="AE561" s="25">
        <v>9</v>
      </c>
      <c r="AF561" s="25">
        <v>9</v>
      </c>
      <c r="AG561" s="25">
        <v>9</v>
      </c>
      <c r="AH561" s="25">
        <v>11</v>
      </c>
      <c r="AI561" s="25">
        <v>12</v>
      </c>
      <c r="AJ561" s="25">
        <v>13</v>
      </c>
      <c r="AK561" s="25">
        <v>12</v>
      </c>
      <c r="AL561" s="25">
        <v>8</v>
      </c>
      <c r="AM561" s="25">
        <v>12</v>
      </c>
      <c r="AN561" s="25">
        <v>9</v>
      </c>
      <c r="AO561" s="25">
        <v>11</v>
      </c>
      <c r="AP561" s="25">
        <v>9</v>
      </c>
      <c r="AQ561" s="25">
        <v>9</v>
      </c>
      <c r="AR561" s="25">
        <v>16</v>
      </c>
      <c r="AS561" s="25">
        <v>10</v>
      </c>
      <c r="AT561" s="25">
        <v>14</v>
      </c>
      <c r="AU561" s="25">
        <v>17</v>
      </c>
      <c r="AV561" s="25">
        <v>11</v>
      </c>
      <c r="AW561" s="25">
        <v>10</v>
      </c>
      <c r="AX561" s="25">
        <v>8</v>
      </c>
      <c r="AY561" s="25">
        <v>14</v>
      </c>
      <c r="AZ561" s="25">
        <v>12</v>
      </c>
      <c r="BA561" s="25">
        <v>9</v>
      </c>
      <c r="BB561" s="25">
        <v>12</v>
      </c>
      <c r="BC561" s="25">
        <v>26</v>
      </c>
      <c r="BD561" s="25">
        <v>8</v>
      </c>
      <c r="BE561" s="25">
        <v>5</v>
      </c>
      <c r="BF561" s="25">
        <v>7</v>
      </c>
      <c r="BG561" s="25">
        <v>12</v>
      </c>
      <c r="BH561" s="25">
        <v>5</v>
      </c>
      <c r="BI561" s="25">
        <v>7</v>
      </c>
      <c r="BJ561" s="25">
        <v>10</v>
      </c>
      <c r="BK561" s="25">
        <v>11</v>
      </c>
      <c r="BL561" s="25">
        <v>6</v>
      </c>
      <c r="BM561" s="25">
        <v>7</v>
      </c>
      <c r="BN561" s="25">
        <v>11</v>
      </c>
      <c r="BO561" s="25">
        <v>15</v>
      </c>
      <c r="BP561" s="25">
        <v>22</v>
      </c>
      <c r="BQ561" s="25">
        <v>8</v>
      </c>
      <c r="BR561" s="25">
        <v>15</v>
      </c>
      <c r="BS561" s="25">
        <v>10</v>
      </c>
      <c r="BT561" s="25">
        <v>11</v>
      </c>
      <c r="BU561" s="25">
        <v>9</v>
      </c>
      <c r="BV561" s="25">
        <v>9</v>
      </c>
      <c r="BW561" s="25">
        <v>6</v>
      </c>
      <c r="BX561" s="25">
        <v>15</v>
      </c>
      <c r="BY561" s="25">
        <v>8</v>
      </c>
      <c r="BZ561" s="25">
        <v>8</v>
      </c>
      <c r="CA561" s="25">
        <v>10</v>
      </c>
      <c r="CB561" s="25">
        <v>15</v>
      </c>
      <c r="CC561" s="25">
        <v>18</v>
      </c>
      <c r="CD561" s="25">
        <v>9</v>
      </c>
      <c r="CE561" s="25">
        <v>9</v>
      </c>
      <c r="CF561" s="25">
        <v>3</v>
      </c>
      <c r="CG561" s="25">
        <v>12</v>
      </c>
      <c r="CH561" s="25">
        <v>16</v>
      </c>
      <c r="CI561" s="25">
        <v>8</v>
      </c>
      <c r="CJ561" s="25">
        <v>6</v>
      </c>
      <c r="CK561" s="25">
        <v>9</v>
      </c>
      <c r="CL561" s="25">
        <v>11</v>
      </c>
      <c r="CM561" s="25">
        <v>7</v>
      </c>
      <c r="CN561" s="25">
        <v>6</v>
      </c>
      <c r="CO561" s="25">
        <v>7</v>
      </c>
      <c r="CP561" s="25">
        <v>15</v>
      </c>
    </row>
    <row r="562" spans="2:94" x14ac:dyDescent="0.2">
      <c r="B562" s="25" t="str">
        <f t="shared" si="14"/>
      </c>
      <c r="C562" s="25" t="s">
        <v>1050</v>
      </c>
      <c r="D562" s="25" t="s">
        <v>3</v>
      </c>
      <c r="E562" s="25">
        <v>14</v>
      </c>
      <c r="F562" s="25">
        <v>16</v>
      </c>
      <c r="G562" s="25">
        <v>20</v>
      </c>
      <c r="H562" s="25">
        <v>14</v>
      </c>
      <c r="I562" s="25">
        <v>15</v>
      </c>
      <c r="J562" s="25">
        <v>23</v>
      </c>
      <c r="K562" s="25">
        <v>11</v>
      </c>
      <c r="L562" s="25">
        <v>16</v>
      </c>
      <c r="M562" s="25">
        <v>14</v>
      </c>
      <c r="N562" s="25">
        <v>17</v>
      </c>
      <c r="O562" s="25">
        <v>21</v>
      </c>
      <c r="P562" s="25">
        <v>9</v>
      </c>
      <c r="Q562" s="25">
        <v>16</v>
      </c>
      <c r="R562" s="25">
        <v>14</v>
      </c>
      <c r="S562" s="25">
        <v>18</v>
      </c>
      <c r="T562" s="25">
        <v>14</v>
      </c>
      <c r="U562" s="25">
        <v>11</v>
      </c>
      <c r="V562" s="25">
        <v>7</v>
      </c>
      <c r="W562" s="25">
        <v>19</v>
      </c>
      <c r="X562" s="25">
        <v>10</v>
      </c>
      <c r="Y562" s="25">
        <v>20</v>
      </c>
      <c r="Z562" s="25">
        <v>12</v>
      </c>
      <c r="AA562" s="25">
        <v>18</v>
      </c>
      <c r="AB562" s="25">
        <v>11</v>
      </c>
      <c r="AC562" s="25">
        <v>13</v>
      </c>
      <c r="AD562" s="25">
        <v>23</v>
      </c>
      <c r="AE562" s="25">
        <v>16</v>
      </c>
      <c r="AF562" s="25">
        <v>15</v>
      </c>
      <c r="AG562" s="25">
        <v>13</v>
      </c>
      <c r="AH562" s="25">
        <v>20</v>
      </c>
      <c r="AI562" s="25">
        <v>12</v>
      </c>
      <c r="AJ562" s="25">
        <v>14</v>
      </c>
      <c r="AK562" s="25">
        <v>18</v>
      </c>
      <c r="AL562" s="25">
        <v>17</v>
      </c>
      <c r="AM562" s="25">
        <v>19</v>
      </c>
      <c r="AN562" s="25">
        <v>5</v>
      </c>
      <c r="AO562" s="25">
        <v>15</v>
      </c>
      <c r="AP562" s="25">
        <v>19</v>
      </c>
      <c r="AQ562" s="25">
        <v>17</v>
      </c>
      <c r="AR562" s="25">
        <v>17</v>
      </c>
      <c r="AS562" s="25">
        <v>13</v>
      </c>
      <c r="AT562" s="25">
        <v>16</v>
      </c>
      <c r="AU562" s="25">
        <v>13</v>
      </c>
      <c r="AV562" s="25">
        <v>14</v>
      </c>
      <c r="AW562" s="25">
        <v>15</v>
      </c>
      <c r="AX562" s="25">
        <v>8</v>
      </c>
      <c r="AY562" s="25">
        <v>22</v>
      </c>
      <c r="AZ562" s="25">
        <v>7</v>
      </c>
      <c r="BA562" s="25">
        <v>9</v>
      </c>
      <c r="BB562" s="25">
        <v>20</v>
      </c>
      <c r="BC562" s="25">
        <v>18</v>
      </c>
      <c r="BD562" s="25">
        <v>14</v>
      </c>
      <c r="BE562" s="25">
        <v>22</v>
      </c>
      <c r="BF562" s="25">
        <v>21</v>
      </c>
      <c r="BG562" s="25">
        <v>18</v>
      </c>
      <c r="BH562" s="25">
        <v>15</v>
      </c>
      <c r="BI562" s="25">
        <v>12</v>
      </c>
      <c r="BJ562" s="25">
        <v>16</v>
      </c>
      <c r="BK562" s="25">
        <v>15</v>
      </c>
      <c r="BL562" s="25">
        <v>13</v>
      </c>
      <c r="BM562" s="25">
        <v>15</v>
      </c>
      <c r="BN562" s="25">
        <v>13</v>
      </c>
      <c r="BO562" s="25">
        <v>17</v>
      </c>
      <c r="BP562" s="25">
        <v>19</v>
      </c>
      <c r="BQ562" s="25">
        <v>17</v>
      </c>
      <c r="BR562" s="25">
        <v>23</v>
      </c>
      <c r="BS562" s="25">
        <v>20</v>
      </c>
      <c r="BT562" s="25">
        <v>24</v>
      </c>
      <c r="BU562" s="25">
        <v>25</v>
      </c>
      <c r="BV562" s="25">
        <v>22</v>
      </c>
      <c r="BW562" s="25">
        <v>16</v>
      </c>
      <c r="BX562" s="25">
        <v>10</v>
      </c>
      <c r="BY562" s="25">
        <v>19</v>
      </c>
      <c r="BZ562" s="25">
        <v>18</v>
      </c>
      <c r="CA562" s="25">
        <v>15</v>
      </c>
      <c r="CB562" s="25">
        <v>18</v>
      </c>
      <c r="CC562" s="25">
        <v>17</v>
      </c>
      <c r="CD562" s="25">
        <v>18</v>
      </c>
      <c r="CE562" s="25">
        <v>21</v>
      </c>
      <c r="CF562" s="25">
        <v>18</v>
      </c>
      <c r="CG562" s="25">
        <v>17</v>
      </c>
      <c r="CH562" s="25">
        <v>23</v>
      </c>
      <c r="CI562" s="25">
        <v>17</v>
      </c>
      <c r="CJ562" s="25">
        <v>20</v>
      </c>
      <c r="CK562" s="25">
        <v>18</v>
      </c>
      <c r="CL562" s="25">
        <v>19</v>
      </c>
      <c r="CM562" s="25">
        <v>17</v>
      </c>
      <c r="CN562" s="25">
        <v>18</v>
      </c>
      <c r="CO562" s="25">
        <v>10</v>
      </c>
      <c r="CP562" s="25">
        <v>15</v>
      </c>
    </row>
    <row r="567" spans="2:94" x14ac:dyDescent="0.2">
      <c r="C567" s="36" t="s">
        <v>214</v>
      </c>
      <c r="D567" s="36" t="s">
        <v>0</v>
      </c>
      <c r="E567" s="36">
        <v>45531</v>
      </c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</row>
    <row r="568" spans="2:94" x14ac:dyDescent="0.2">
      <c r="C568" s="37" t="s">
        <v>215</v>
      </c>
      <c r="D568" s="37" t="s">
        <v>3</v>
      </c>
      <c r="E568" s="37">
        <v>85</v>
      </c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153"/>
      <c r="AC568" s="153"/>
      <c r="AD568" s="153"/>
      <c r="AE568" s="153"/>
      <c r="AF568" s="153"/>
      <c r="AG568" s="153"/>
      <c r="AH568" s="153"/>
      <c r="AI568" s="153"/>
      <c r="AJ568" s="153"/>
      <c r="AK568" s="153"/>
      <c r="AL568" s="153"/>
      <c r="AM568" s="153"/>
      <c r="AN568" s="153"/>
      <c r="AO568" s="153"/>
      <c r="AP568" s="153"/>
      <c r="AQ568" s="153"/>
      <c r="AR568" s="153"/>
      <c r="AS568" s="153"/>
      <c r="AT568" s="153"/>
      <c r="AU568" s="153"/>
      <c r="AV568" s="153"/>
      <c r="AW568" s="153"/>
      <c r="AX568" s="153"/>
      <c r="AY568" s="153"/>
      <c r="AZ568" s="153"/>
      <c r="BA568" s="153"/>
      <c r="BB568" s="153"/>
      <c r="BC568" s="153"/>
      <c r="BD568" s="153"/>
      <c r="BE568" s="153"/>
      <c r="BF568" s="153"/>
      <c r="BG568" s="153"/>
      <c r="BH568" s="153"/>
      <c r="BI568" s="153"/>
      <c r="BJ568" s="153"/>
      <c r="BK568" s="153"/>
      <c r="BL568" s="153"/>
      <c r="BM568" s="153"/>
      <c r="BN568" s="153"/>
      <c r="BO568" s="153"/>
      <c r="BP568" s="153"/>
      <c r="BQ568" s="153"/>
      <c r="BR568" s="153"/>
      <c r="BS568" s="153"/>
      <c r="BT568" s="153"/>
      <c r="BU568" s="153"/>
      <c r="BV568" s="153"/>
      <c r="BW568" s="153"/>
      <c r="BX568" s="153"/>
      <c r="BY568" s="153"/>
      <c r="BZ568" s="153"/>
      <c r="CA568" s="153"/>
      <c r="CB568" s="153"/>
      <c r="CC568" s="153"/>
      <c r="CD568" s="153"/>
      <c r="CE568" s="153"/>
      <c r="CF568" s="153"/>
      <c r="CG568" s="153"/>
      <c r="CH568" s="153"/>
      <c r="CI568" s="153"/>
      <c r="CJ568" s="153"/>
      <c r="CK568" s="153"/>
      <c r="CL568" s="153"/>
      <c r="CM568" s="153"/>
      <c r="CN568" s="153"/>
      <c r="CO568" s="153"/>
      <c r="CP568" s="154"/>
    </row>
    <row r="569" spans="2:94" x14ac:dyDescent="0.2">
      <c r="C569" s="37" t="s">
        <v>217</v>
      </c>
      <c r="D569" s="37" t="s">
        <v>3</v>
      </c>
      <c r="E569" s="37">
        <v>46</v>
      </c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153"/>
      <c r="AC569" s="153"/>
      <c r="AD569" s="153"/>
      <c r="AE569" s="153"/>
      <c r="AF569" s="153"/>
      <c r="AG569" s="153"/>
      <c r="AH569" s="153"/>
      <c r="AI569" s="153"/>
      <c r="AJ569" s="153"/>
      <c r="AK569" s="153"/>
      <c r="AL569" s="153"/>
      <c r="AM569" s="153"/>
      <c r="AN569" s="153"/>
      <c r="AO569" s="153"/>
      <c r="AP569" s="153"/>
      <c r="AQ569" s="153"/>
      <c r="AR569" s="153"/>
      <c r="AS569" s="153"/>
      <c r="AT569" s="153"/>
      <c r="AU569" s="153"/>
      <c r="AV569" s="153"/>
      <c r="AW569" s="153"/>
      <c r="AX569" s="153"/>
      <c r="AY569" s="153"/>
      <c r="AZ569" s="153"/>
      <c r="BA569" s="153"/>
      <c r="BB569" s="153"/>
      <c r="BC569" s="153"/>
      <c r="BD569" s="153"/>
      <c r="BE569" s="153"/>
      <c r="BF569" s="153"/>
      <c r="BG569" s="153"/>
      <c r="BH569" s="153"/>
      <c r="BI569" s="153"/>
      <c r="BJ569" s="153"/>
      <c r="BK569" s="153"/>
      <c r="BL569" s="153"/>
      <c r="BM569" s="153"/>
      <c r="BN569" s="153"/>
      <c r="BO569" s="153"/>
      <c r="BP569" s="153"/>
      <c r="BQ569" s="153"/>
      <c r="BR569" s="153"/>
      <c r="BS569" s="153"/>
      <c r="BT569" s="153"/>
      <c r="BU569" s="153"/>
      <c r="BV569" s="153"/>
      <c r="BW569" s="153"/>
      <c r="BX569" s="153"/>
      <c r="BY569" s="153"/>
      <c r="BZ569" s="153"/>
      <c r="CA569" s="153"/>
      <c r="CB569" s="153"/>
      <c r="CC569" s="153"/>
      <c r="CD569" s="153"/>
      <c r="CE569" s="153"/>
      <c r="CF569" s="153"/>
      <c r="CG569" s="153"/>
      <c r="CH569" s="153"/>
      <c r="CI569" s="153"/>
      <c r="CJ569" s="153"/>
      <c r="CK569" s="153"/>
      <c r="CL569" s="153"/>
      <c r="CM569" s="153"/>
      <c r="CN569" s="153"/>
      <c r="CO569" s="153"/>
      <c r="CP569" s="154"/>
    </row>
    <row r="570" spans="2:94" x14ac:dyDescent="0.2">
      <c r="C570" s="37" t="s">
        <v>216</v>
      </c>
      <c r="D570" s="37" t="s">
        <v>3</v>
      </c>
      <c r="E570" s="37">
        <v>45</v>
      </c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153"/>
      <c r="AC570" s="153"/>
      <c r="AD570" s="153"/>
      <c r="AE570" s="153"/>
      <c r="AF570" s="153"/>
      <c r="AG570" s="153"/>
      <c r="AH570" s="153"/>
      <c r="AI570" s="153"/>
      <c r="AJ570" s="153"/>
      <c r="AK570" s="153"/>
      <c r="AL570" s="153"/>
      <c r="AM570" s="153"/>
      <c r="AN570" s="153"/>
      <c r="AO570" s="153"/>
      <c r="AP570" s="153"/>
      <c r="AQ570" s="153"/>
      <c r="AR570" s="153"/>
      <c r="AS570" s="153"/>
      <c r="AT570" s="153"/>
      <c r="AU570" s="153"/>
      <c r="AV570" s="153"/>
      <c r="AW570" s="153"/>
      <c r="AX570" s="153"/>
      <c r="AY570" s="153"/>
      <c r="AZ570" s="153"/>
      <c r="BA570" s="153"/>
      <c r="BB570" s="153"/>
      <c r="BC570" s="153"/>
      <c r="BD570" s="153"/>
      <c r="BE570" s="153"/>
      <c r="BF570" s="153"/>
      <c r="BG570" s="153"/>
      <c r="BH570" s="153"/>
      <c r="BI570" s="153"/>
      <c r="BJ570" s="153"/>
      <c r="BK570" s="153"/>
      <c r="BL570" s="153"/>
      <c r="BM570" s="153"/>
      <c r="BN570" s="153"/>
      <c r="BO570" s="153"/>
      <c r="BP570" s="153"/>
      <c r="BQ570" s="153"/>
      <c r="BR570" s="153"/>
      <c r="BS570" s="153"/>
      <c r="BT570" s="153"/>
      <c r="BU570" s="153"/>
      <c r="BV570" s="153"/>
      <c r="BW570" s="153"/>
      <c r="BX570" s="153"/>
      <c r="BY570" s="153"/>
      <c r="BZ570" s="153"/>
      <c r="CA570" s="153"/>
      <c r="CB570" s="153"/>
      <c r="CC570" s="153"/>
      <c r="CD570" s="153"/>
      <c r="CE570" s="153"/>
      <c r="CF570" s="153"/>
      <c r="CG570" s="153"/>
      <c r="CH570" s="153"/>
      <c r="CI570" s="153"/>
      <c r="CJ570" s="153"/>
      <c r="CK570" s="153"/>
      <c r="CL570" s="153"/>
      <c r="CM570" s="153"/>
      <c r="CN570" s="153"/>
      <c r="CO570" s="153"/>
      <c r="CP570" s="154"/>
    </row>
    <row r="571" spans="2:94" x14ac:dyDescent="0.2">
      <c r="C571" s="37" t="s">
        <v>218</v>
      </c>
      <c r="D571" s="37" t="s">
        <v>3</v>
      </c>
      <c r="E571" s="37">
        <v>29</v>
      </c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153"/>
      <c r="AC571" s="153"/>
      <c r="AD571" s="153"/>
      <c r="AE571" s="153"/>
      <c r="AF571" s="153"/>
      <c r="AG571" s="153"/>
      <c r="AH571" s="153"/>
      <c r="AI571" s="153"/>
      <c r="AJ571" s="153"/>
      <c r="AK571" s="153"/>
      <c r="AL571" s="153"/>
      <c r="AM571" s="153"/>
      <c r="AN571" s="153"/>
      <c r="AO571" s="153"/>
      <c r="AP571" s="153"/>
      <c r="AQ571" s="153"/>
      <c r="AR571" s="153"/>
      <c r="AS571" s="153"/>
      <c r="AT571" s="153"/>
      <c r="AU571" s="153"/>
      <c r="AV571" s="153"/>
      <c r="AW571" s="153"/>
      <c r="AX571" s="153"/>
      <c r="AY571" s="153"/>
      <c r="AZ571" s="153"/>
      <c r="BA571" s="153"/>
      <c r="BB571" s="153"/>
      <c r="BC571" s="153"/>
      <c r="BD571" s="153"/>
      <c r="BE571" s="153"/>
      <c r="BF571" s="153"/>
      <c r="BG571" s="153"/>
      <c r="BH571" s="153"/>
      <c r="BI571" s="153"/>
      <c r="BJ571" s="153"/>
      <c r="BK571" s="153"/>
      <c r="BL571" s="153"/>
      <c r="BM571" s="153"/>
      <c r="BN571" s="153"/>
      <c r="BO571" s="153"/>
      <c r="BP571" s="153"/>
      <c r="BQ571" s="153"/>
      <c r="BR571" s="153"/>
      <c r="BS571" s="153"/>
      <c r="BT571" s="153"/>
      <c r="BU571" s="153"/>
      <c r="BV571" s="153"/>
      <c r="BW571" s="153"/>
      <c r="BX571" s="153"/>
      <c r="BY571" s="153"/>
      <c r="BZ571" s="153"/>
      <c r="CA571" s="153"/>
      <c r="CB571" s="153"/>
      <c r="CC571" s="153"/>
      <c r="CD571" s="153"/>
      <c r="CE571" s="153"/>
      <c r="CF571" s="153"/>
      <c r="CG571" s="153"/>
      <c r="CH571" s="153"/>
      <c r="CI571" s="153"/>
      <c r="CJ571" s="153"/>
      <c r="CK571" s="153"/>
      <c r="CL571" s="153"/>
      <c r="CM571" s="153"/>
      <c r="CN571" s="153"/>
      <c r="CO571" s="153"/>
      <c r="CP571" s="154"/>
    </row>
    <row r="572" spans="2:94" x14ac:dyDescent="0.2">
      <c r="C572" s="37" t="s">
        <v>227</v>
      </c>
      <c r="D572" s="37" t="s">
        <v>3</v>
      </c>
      <c r="E572" s="37">
        <v>22</v>
      </c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153"/>
      <c r="AC572" s="153"/>
      <c r="AD572" s="153"/>
      <c r="AE572" s="153"/>
      <c r="AF572" s="153"/>
      <c r="AG572" s="153"/>
      <c r="AH572" s="153"/>
      <c r="AI572" s="153"/>
      <c r="AJ572" s="153"/>
      <c r="AK572" s="153"/>
      <c r="AL572" s="153"/>
      <c r="AM572" s="153"/>
      <c r="AN572" s="153"/>
      <c r="AO572" s="153"/>
      <c r="AP572" s="153"/>
      <c r="AQ572" s="153"/>
      <c r="AR572" s="153"/>
      <c r="AS572" s="153"/>
      <c r="AT572" s="153"/>
      <c r="AU572" s="153"/>
      <c r="AV572" s="153"/>
      <c r="AW572" s="153"/>
      <c r="AX572" s="153"/>
      <c r="AY572" s="153"/>
      <c r="AZ572" s="153"/>
      <c r="BA572" s="153"/>
      <c r="BB572" s="153"/>
      <c r="BC572" s="153"/>
      <c r="BD572" s="153"/>
      <c r="BE572" s="153"/>
      <c r="BF572" s="153"/>
      <c r="BG572" s="153"/>
      <c r="BH572" s="153"/>
      <c r="BI572" s="153"/>
      <c r="BJ572" s="153"/>
      <c r="BK572" s="153"/>
      <c r="BL572" s="153"/>
      <c r="BM572" s="153"/>
      <c r="BN572" s="153"/>
      <c r="BO572" s="153"/>
      <c r="BP572" s="153"/>
      <c r="BQ572" s="153"/>
      <c r="BR572" s="153"/>
      <c r="BS572" s="153"/>
      <c r="BT572" s="153"/>
      <c r="BU572" s="153"/>
      <c r="BV572" s="153"/>
      <c r="BW572" s="153"/>
      <c r="BX572" s="153"/>
      <c r="BY572" s="153"/>
      <c r="BZ572" s="153"/>
      <c r="CA572" s="153"/>
      <c r="CB572" s="153"/>
      <c r="CC572" s="153"/>
      <c r="CD572" s="153"/>
      <c r="CE572" s="153"/>
      <c r="CF572" s="153"/>
      <c r="CG572" s="153"/>
      <c r="CH572" s="153"/>
      <c r="CI572" s="153"/>
      <c r="CJ572" s="153"/>
      <c r="CK572" s="153"/>
      <c r="CL572" s="153"/>
      <c r="CM572" s="153"/>
      <c r="CN572" s="153"/>
      <c r="CO572" s="153"/>
      <c r="CP572" s="154"/>
    </row>
    <row r="573" spans="2:94" x14ac:dyDescent="0.2">
      <c r="C573" s="37" t="s">
        <v>223</v>
      </c>
      <c r="D573" s="37" t="s">
        <v>3</v>
      </c>
      <c r="E573" s="37">
        <v>21</v>
      </c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153"/>
      <c r="AC573" s="153"/>
      <c r="AD573" s="153"/>
      <c r="AE573" s="153"/>
      <c r="AF573" s="153"/>
      <c r="AG573" s="153"/>
      <c r="AH573" s="153"/>
      <c r="AI573" s="153"/>
      <c r="AJ573" s="153"/>
      <c r="AK573" s="153"/>
      <c r="AL573" s="153"/>
      <c r="AM573" s="153"/>
      <c r="AN573" s="153"/>
      <c r="AO573" s="153"/>
      <c r="AP573" s="153"/>
      <c r="AQ573" s="153"/>
      <c r="AR573" s="153"/>
      <c r="AS573" s="153"/>
      <c r="AT573" s="153"/>
      <c r="AU573" s="153"/>
      <c r="AV573" s="153"/>
      <c r="AW573" s="153"/>
      <c r="AX573" s="153"/>
      <c r="AY573" s="153"/>
      <c r="AZ573" s="153"/>
      <c r="BA573" s="153"/>
      <c r="BB573" s="153"/>
      <c r="BC573" s="153"/>
      <c r="BD573" s="153"/>
      <c r="BE573" s="153"/>
      <c r="BF573" s="153"/>
      <c r="BG573" s="153"/>
      <c r="BH573" s="153"/>
      <c r="BI573" s="153"/>
      <c r="BJ573" s="153"/>
      <c r="BK573" s="153"/>
      <c r="BL573" s="153"/>
      <c r="BM573" s="153"/>
      <c r="BN573" s="153"/>
      <c r="BO573" s="153"/>
      <c r="BP573" s="153"/>
      <c r="BQ573" s="153"/>
      <c r="BR573" s="153"/>
      <c r="BS573" s="153"/>
      <c r="BT573" s="153"/>
      <c r="BU573" s="153"/>
      <c r="BV573" s="153"/>
      <c r="BW573" s="153"/>
      <c r="BX573" s="153"/>
      <c r="BY573" s="153"/>
      <c r="BZ573" s="153"/>
      <c r="CA573" s="153"/>
      <c r="CB573" s="153"/>
      <c r="CC573" s="153"/>
      <c r="CD573" s="153"/>
      <c r="CE573" s="153"/>
      <c r="CF573" s="153"/>
      <c r="CG573" s="153"/>
      <c r="CH573" s="153"/>
      <c r="CI573" s="153"/>
      <c r="CJ573" s="153"/>
      <c r="CK573" s="153"/>
      <c r="CL573" s="153"/>
      <c r="CM573" s="153"/>
      <c r="CN573" s="153"/>
      <c r="CO573" s="153"/>
      <c r="CP573" s="154"/>
    </row>
    <row r="574" spans="2:94" x14ac:dyDescent="0.2">
      <c r="C574" s="37" t="s">
        <v>219</v>
      </c>
      <c r="D574" s="37" t="s">
        <v>3</v>
      </c>
      <c r="E574" s="37">
        <v>20</v>
      </c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153"/>
      <c r="AC574" s="153"/>
      <c r="AD574" s="153"/>
      <c r="AE574" s="153"/>
      <c r="AF574" s="153"/>
      <c r="AG574" s="153"/>
      <c r="AH574" s="153"/>
      <c r="AI574" s="153"/>
      <c r="AJ574" s="153"/>
      <c r="AK574" s="153"/>
      <c r="AL574" s="153"/>
      <c r="AM574" s="153"/>
      <c r="AN574" s="153"/>
      <c r="AO574" s="153"/>
      <c r="AP574" s="153"/>
      <c r="AQ574" s="153"/>
      <c r="AR574" s="153"/>
      <c r="AS574" s="153"/>
      <c r="AT574" s="153"/>
      <c r="AU574" s="153"/>
      <c r="AV574" s="153"/>
      <c r="AW574" s="153"/>
      <c r="AX574" s="153"/>
      <c r="AY574" s="153"/>
      <c r="AZ574" s="153"/>
      <c r="BA574" s="153"/>
      <c r="BB574" s="153"/>
      <c r="BC574" s="153"/>
      <c r="BD574" s="153"/>
      <c r="BE574" s="153"/>
      <c r="BF574" s="153"/>
      <c r="BG574" s="153"/>
      <c r="BH574" s="153"/>
      <c r="BI574" s="153"/>
      <c r="BJ574" s="153"/>
      <c r="BK574" s="153"/>
      <c r="BL574" s="153"/>
      <c r="BM574" s="153"/>
      <c r="BN574" s="153"/>
      <c r="BO574" s="153"/>
      <c r="BP574" s="153"/>
      <c r="BQ574" s="153"/>
      <c r="BR574" s="153"/>
      <c r="BS574" s="153"/>
      <c r="BT574" s="153"/>
      <c r="BU574" s="153"/>
      <c r="BV574" s="153"/>
      <c r="BW574" s="153"/>
      <c r="BX574" s="153"/>
      <c r="BY574" s="153"/>
      <c r="BZ574" s="153"/>
      <c r="CA574" s="153"/>
      <c r="CB574" s="153"/>
      <c r="CC574" s="153"/>
      <c r="CD574" s="153"/>
      <c r="CE574" s="153"/>
      <c r="CF574" s="153"/>
      <c r="CG574" s="153"/>
      <c r="CH574" s="153"/>
      <c r="CI574" s="153"/>
      <c r="CJ574" s="153"/>
      <c r="CK574" s="153"/>
      <c r="CL574" s="153"/>
      <c r="CM574" s="153"/>
      <c r="CN574" s="153"/>
      <c r="CO574" s="153"/>
      <c r="CP574" s="154"/>
    </row>
    <row r="575" spans="2:94" x14ac:dyDescent="0.2">
      <c r="C575" s="37" t="s">
        <v>224</v>
      </c>
      <c r="D575" s="37" t="s">
        <v>3</v>
      </c>
      <c r="E575" s="37">
        <v>20</v>
      </c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153"/>
      <c r="AC575" s="153"/>
      <c r="AD575" s="153"/>
      <c r="AE575" s="153"/>
      <c r="AF575" s="153"/>
      <c r="AG575" s="153"/>
      <c r="AH575" s="153"/>
      <c r="AI575" s="153"/>
      <c r="AJ575" s="153"/>
      <c r="AK575" s="153"/>
      <c r="AL575" s="153"/>
      <c r="AM575" s="153"/>
      <c r="AN575" s="153"/>
      <c r="AO575" s="153"/>
      <c r="AP575" s="153"/>
      <c r="AQ575" s="153"/>
      <c r="AR575" s="153"/>
      <c r="AS575" s="153"/>
      <c r="AT575" s="153"/>
      <c r="AU575" s="153"/>
      <c r="AV575" s="153"/>
      <c r="AW575" s="153"/>
      <c r="AX575" s="153"/>
      <c r="AY575" s="153"/>
      <c r="AZ575" s="153"/>
      <c r="BA575" s="153"/>
      <c r="BB575" s="153"/>
      <c r="BC575" s="153"/>
      <c r="BD575" s="153"/>
      <c r="BE575" s="153"/>
      <c r="BF575" s="153"/>
      <c r="BG575" s="153"/>
      <c r="BH575" s="153"/>
      <c r="BI575" s="153"/>
      <c r="BJ575" s="153"/>
      <c r="BK575" s="153"/>
      <c r="BL575" s="153"/>
      <c r="BM575" s="153"/>
      <c r="BN575" s="153"/>
      <c r="BO575" s="153"/>
      <c r="BP575" s="153"/>
      <c r="BQ575" s="153"/>
      <c r="BR575" s="153"/>
      <c r="BS575" s="153"/>
      <c r="BT575" s="153"/>
      <c r="BU575" s="153"/>
      <c r="BV575" s="153"/>
      <c r="BW575" s="153"/>
      <c r="BX575" s="153"/>
      <c r="BY575" s="153"/>
      <c r="BZ575" s="153"/>
      <c r="CA575" s="153"/>
      <c r="CB575" s="153"/>
      <c r="CC575" s="153"/>
      <c r="CD575" s="153"/>
      <c r="CE575" s="153"/>
      <c r="CF575" s="153"/>
      <c r="CG575" s="153"/>
      <c r="CH575" s="153"/>
      <c r="CI575" s="153"/>
      <c r="CJ575" s="153"/>
      <c r="CK575" s="153"/>
      <c r="CL575" s="153"/>
      <c r="CM575" s="153"/>
      <c r="CN575" s="153"/>
      <c r="CO575" s="153"/>
      <c r="CP575" s="154"/>
    </row>
    <row r="576" spans="2:94" x14ac:dyDescent="0.2">
      <c r="C576" s="37" t="s">
        <v>231</v>
      </c>
      <c r="D576" s="37" t="s">
        <v>3</v>
      </c>
      <c r="E576" s="37">
        <v>19</v>
      </c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155"/>
      <c r="AC576" s="155"/>
      <c r="AD576" s="155"/>
      <c r="AE576" s="155"/>
      <c r="AF576" s="155"/>
      <c r="AG576" s="155"/>
      <c r="AH576" s="155"/>
      <c r="AI576" s="155"/>
      <c r="AJ576" s="155"/>
      <c r="AK576" s="155"/>
      <c r="AL576" s="155"/>
      <c r="AM576" s="155"/>
      <c r="AN576" s="155"/>
      <c r="AO576" s="155"/>
      <c r="AP576" s="155"/>
      <c r="AQ576" s="155"/>
      <c r="AR576" s="155"/>
      <c r="AS576" s="155"/>
      <c r="AT576" s="155"/>
      <c r="AU576" s="155"/>
      <c r="AV576" s="155"/>
      <c r="AW576" s="155"/>
      <c r="AX576" s="155"/>
      <c r="AY576" s="155"/>
      <c r="AZ576" s="155"/>
      <c r="BA576" s="155"/>
      <c r="BB576" s="155"/>
      <c r="BC576" s="155"/>
      <c r="BD576" s="155"/>
      <c r="BE576" s="155"/>
      <c r="BF576" s="155"/>
      <c r="BG576" s="155"/>
      <c r="BH576" s="155"/>
      <c r="BI576" s="155"/>
      <c r="BJ576" s="155"/>
      <c r="BK576" s="155"/>
      <c r="BL576" s="155"/>
      <c r="BM576" s="155"/>
      <c r="BN576" s="155"/>
      <c r="BO576" s="155"/>
      <c r="BP576" s="155"/>
      <c r="BQ576" s="155"/>
      <c r="BR576" s="155"/>
      <c r="BS576" s="155"/>
      <c r="BT576" s="155"/>
      <c r="BU576" s="155"/>
      <c r="BV576" s="155"/>
      <c r="BW576" s="155"/>
      <c r="BX576" s="155"/>
      <c r="BY576" s="155"/>
      <c r="BZ576" s="155"/>
      <c r="CA576" s="155"/>
      <c r="CB576" s="155"/>
      <c r="CC576" s="155"/>
      <c r="CD576" s="155"/>
      <c r="CE576" s="155"/>
      <c r="CF576" s="155"/>
      <c r="CG576" s="155"/>
      <c r="CH576" s="155"/>
      <c r="CI576" s="155"/>
      <c r="CJ576" s="155"/>
      <c r="CK576" s="155"/>
      <c r="CL576" s="155"/>
      <c r="CM576" s="155"/>
      <c r="CN576" s="155"/>
      <c r="CO576" s="155"/>
      <c r="CP576" s="156"/>
    </row>
    <row r="577" spans="3:94" x14ac:dyDescent="0.2">
      <c r="C577" s="37" t="s">
        <v>222</v>
      </c>
      <c r="D577" s="37" t="s">
        <v>3</v>
      </c>
      <c r="E577" s="37">
        <v>19</v>
      </c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155"/>
      <c r="AC577" s="155"/>
      <c r="AD577" s="155"/>
      <c r="AE577" s="155"/>
      <c r="AF577" s="155"/>
      <c r="AG577" s="155"/>
      <c r="AH577" s="155"/>
      <c r="AI577" s="155"/>
      <c r="AJ577" s="155"/>
      <c r="AK577" s="155"/>
      <c r="AL577" s="155"/>
      <c r="AM577" s="155"/>
      <c r="AN577" s="155"/>
      <c r="AO577" s="155"/>
      <c r="AP577" s="155"/>
      <c r="AQ577" s="155"/>
      <c r="AR577" s="155"/>
      <c r="AS577" s="155"/>
      <c r="AT577" s="155"/>
      <c r="AU577" s="155"/>
      <c r="AV577" s="155"/>
      <c r="AW577" s="155"/>
      <c r="AX577" s="155"/>
      <c r="AY577" s="155"/>
      <c r="AZ577" s="155"/>
      <c r="BA577" s="155"/>
      <c r="BB577" s="155"/>
      <c r="BC577" s="155"/>
      <c r="BD577" s="155"/>
      <c r="BE577" s="155"/>
      <c r="BF577" s="155"/>
      <c r="BG577" s="155"/>
      <c r="BH577" s="155"/>
      <c r="BI577" s="155"/>
      <c r="BJ577" s="155"/>
      <c r="BK577" s="155"/>
      <c r="BL577" s="155"/>
      <c r="BM577" s="155"/>
      <c r="BN577" s="155"/>
      <c r="BO577" s="155"/>
      <c r="BP577" s="155"/>
      <c r="BQ577" s="155"/>
      <c r="BR577" s="155"/>
      <c r="BS577" s="155"/>
      <c r="BT577" s="155"/>
      <c r="BU577" s="155"/>
      <c r="BV577" s="155"/>
      <c r="BW577" s="155"/>
      <c r="BX577" s="155"/>
      <c r="BY577" s="155"/>
      <c r="BZ577" s="155"/>
      <c r="CA577" s="155"/>
      <c r="CB577" s="155"/>
      <c r="CC577" s="155"/>
      <c r="CD577" s="155"/>
      <c r="CE577" s="155"/>
      <c r="CF577" s="155"/>
      <c r="CG577" s="155"/>
      <c r="CH577" s="155"/>
      <c r="CI577" s="155"/>
      <c r="CJ577" s="155"/>
      <c r="CK577" s="155"/>
      <c r="CL577" s="155"/>
      <c r="CM577" s="155"/>
      <c r="CN577" s="155"/>
      <c r="CO577" s="155"/>
      <c r="CP577" s="156"/>
    </row>
    <row r="578" spans="3:94" x14ac:dyDescent="0.2">
      <c r="C578" s="37" t="s">
        <v>220</v>
      </c>
      <c r="D578" s="37" t="s">
        <v>3</v>
      </c>
      <c r="E578" s="37">
        <v>18</v>
      </c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155"/>
      <c r="AC578" s="155"/>
      <c r="AD578" s="155"/>
      <c r="AE578" s="155"/>
      <c r="AF578" s="155"/>
      <c r="AG578" s="155"/>
      <c r="AH578" s="155"/>
      <c r="AI578" s="155"/>
      <c r="AJ578" s="155"/>
      <c r="AK578" s="155"/>
      <c r="AL578" s="155"/>
      <c r="AM578" s="155"/>
      <c r="AN578" s="155"/>
      <c r="AO578" s="155"/>
      <c r="AP578" s="155"/>
      <c r="AQ578" s="155"/>
      <c r="AR578" s="155"/>
      <c r="AS578" s="155"/>
      <c r="AT578" s="155"/>
      <c r="AU578" s="155"/>
      <c r="AV578" s="155"/>
      <c r="AW578" s="155"/>
      <c r="AX578" s="155"/>
      <c r="AY578" s="155"/>
      <c r="AZ578" s="155"/>
      <c r="BA578" s="155"/>
      <c r="BB578" s="155"/>
      <c r="BC578" s="155"/>
      <c r="BD578" s="155"/>
      <c r="BE578" s="155"/>
      <c r="BF578" s="155"/>
      <c r="BG578" s="155"/>
      <c r="BH578" s="155"/>
      <c r="BI578" s="155"/>
      <c r="BJ578" s="155"/>
      <c r="BK578" s="155"/>
      <c r="BL578" s="155"/>
      <c r="BM578" s="155"/>
      <c r="BN578" s="155"/>
      <c r="BO578" s="155"/>
      <c r="BP578" s="155"/>
      <c r="BQ578" s="155"/>
      <c r="BR578" s="155"/>
      <c r="BS578" s="155"/>
      <c r="BT578" s="155"/>
      <c r="BU578" s="155"/>
      <c r="BV578" s="155"/>
      <c r="BW578" s="155"/>
      <c r="BX578" s="155"/>
      <c r="BY578" s="155"/>
      <c r="BZ578" s="155"/>
      <c r="CA578" s="155"/>
      <c r="CB578" s="155"/>
      <c r="CC578" s="155"/>
      <c r="CD578" s="155"/>
      <c r="CE578" s="155"/>
      <c r="CF578" s="155"/>
      <c r="CG578" s="155"/>
      <c r="CH578" s="155"/>
      <c r="CI578" s="155"/>
      <c r="CJ578" s="155"/>
      <c r="CK578" s="155"/>
      <c r="CL578" s="155"/>
      <c r="CM578" s="155"/>
      <c r="CN578" s="155"/>
      <c r="CO578" s="155"/>
      <c r="CP578" s="156"/>
    </row>
    <row r="579" spans="3:94" x14ac:dyDescent="0.2">
      <c r="C579" s="37" t="s">
        <v>221</v>
      </c>
      <c r="D579" s="37" t="s">
        <v>3</v>
      </c>
      <c r="E579" s="37">
        <v>17</v>
      </c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155"/>
      <c r="AC579" s="155"/>
      <c r="AD579" s="155"/>
      <c r="AE579" s="155"/>
      <c r="AF579" s="155"/>
      <c r="AG579" s="155"/>
      <c r="AH579" s="155"/>
      <c r="AI579" s="155"/>
      <c r="AJ579" s="155"/>
      <c r="AK579" s="155"/>
      <c r="AL579" s="155"/>
      <c r="AM579" s="155"/>
      <c r="AN579" s="155"/>
      <c r="AO579" s="155"/>
      <c r="AP579" s="155"/>
      <c r="AQ579" s="155"/>
      <c r="AR579" s="155"/>
      <c r="AS579" s="155"/>
      <c r="AT579" s="155"/>
      <c r="AU579" s="155"/>
      <c r="AV579" s="155"/>
      <c r="AW579" s="155"/>
      <c r="AX579" s="155"/>
      <c r="AY579" s="155"/>
      <c r="AZ579" s="155"/>
      <c r="BA579" s="155"/>
      <c r="BB579" s="155"/>
      <c r="BC579" s="155"/>
      <c r="BD579" s="155"/>
      <c r="BE579" s="155"/>
      <c r="BF579" s="155"/>
      <c r="BG579" s="155"/>
      <c r="BH579" s="155"/>
      <c r="BI579" s="155"/>
      <c r="BJ579" s="155"/>
      <c r="BK579" s="155"/>
      <c r="BL579" s="155"/>
      <c r="BM579" s="155"/>
      <c r="BN579" s="155"/>
      <c r="BO579" s="155"/>
      <c r="BP579" s="155"/>
      <c r="BQ579" s="155"/>
      <c r="BR579" s="155"/>
      <c r="BS579" s="155"/>
      <c r="BT579" s="155"/>
      <c r="BU579" s="155"/>
      <c r="BV579" s="155"/>
      <c r="BW579" s="155"/>
      <c r="BX579" s="155"/>
      <c r="BY579" s="155"/>
      <c r="BZ579" s="155"/>
      <c r="CA579" s="155"/>
      <c r="CB579" s="155"/>
      <c r="CC579" s="155"/>
      <c r="CD579" s="155"/>
      <c r="CE579" s="155"/>
      <c r="CF579" s="155"/>
      <c r="CG579" s="155"/>
      <c r="CH579" s="155"/>
      <c r="CI579" s="155"/>
      <c r="CJ579" s="155"/>
      <c r="CK579" s="155"/>
      <c r="CL579" s="155"/>
      <c r="CM579" s="155"/>
      <c r="CN579" s="155"/>
      <c r="CO579" s="155"/>
      <c r="CP579" s="156"/>
    </row>
    <row r="580" spans="3:94" x14ac:dyDescent="0.2">
      <c r="C580" s="37" t="s">
        <v>1047</v>
      </c>
      <c r="D580" s="37" t="s">
        <v>3</v>
      </c>
      <c r="E580" s="37">
        <v>17</v>
      </c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155"/>
      <c r="AC580" s="155"/>
      <c r="AD580" s="155"/>
      <c r="AE580" s="155"/>
      <c r="AF580" s="155"/>
      <c r="AG580" s="155"/>
      <c r="AH580" s="155"/>
      <c r="AI580" s="155"/>
      <c r="AJ580" s="155"/>
      <c r="AK580" s="155"/>
      <c r="AL580" s="155"/>
      <c r="AM580" s="155"/>
      <c r="AN580" s="155"/>
      <c r="AO580" s="155"/>
      <c r="AP580" s="155"/>
      <c r="AQ580" s="155"/>
      <c r="AR580" s="155"/>
      <c r="AS580" s="155"/>
      <c r="AT580" s="155"/>
      <c r="AU580" s="155"/>
      <c r="AV580" s="155"/>
      <c r="AW580" s="155"/>
      <c r="AX580" s="155"/>
      <c r="AY580" s="155"/>
      <c r="AZ580" s="155"/>
      <c r="BA580" s="155"/>
      <c r="BB580" s="155"/>
      <c r="BC580" s="155"/>
      <c r="BD580" s="155"/>
      <c r="BE580" s="155"/>
      <c r="BF580" s="155"/>
      <c r="BG580" s="155"/>
      <c r="BH580" s="155"/>
      <c r="BI580" s="155"/>
      <c r="BJ580" s="155"/>
      <c r="BK580" s="155"/>
      <c r="BL580" s="155"/>
      <c r="BM580" s="155"/>
      <c r="BN580" s="155"/>
      <c r="BO580" s="155"/>
      <c r="BP580" s="155"/>
      <c r="BQ580" s="155"/>
      <c r="BR580" s="155"/>
      <c r="BS580" s="155"/>
      <c r="BT580" s="155"/>
      <c r="BU580" s="155"/>
      <c r="BV580" s="155"/>
      <c r="BW580" s="155"/>
      <c r="BX580" s="155"/>
      <c r="BY580" s="155"/>
      <c r="BZ580" s="155"/>
      <c r="CA580" s="155"/>
      <c r="CB580" s="155"/>
      <c r="CC580" s="155"/>
      <c r="CD580" s="155"/>
      <c r="CE580" s="155"/>
      <c r="CF580" s="155"/>
      <c r="CG580" s="155"/>
      <c r="CH580" s="155"/>
      <c r="CI580" s="155"/>
      <c r="CJ580" s="155"/>
      <c r="CK580" s="155"/>
      <c r="CL580" s="155"/>
      <c r="CM580" s="155"/>
      <c r="CN580" s="155"/>
      <c r="CO580" s="155"/>
      <c r="CP580" s="156"/>
    </row>
    <row r="581" spans="3:94" x14ac:dyDescent="0.2">
      <c r="C581" s="37" t="s">
        <v>230</v>
      </c>
      <c r="D581" s="37" t="s">
        <v>3</v>
      </c>
      <c r="E581" s="37">
        <v>17</v>
      </c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155"/>
      <c r="AC581" s="155"/>
      <c r="AD581" s="155"/>
      <c r="AE581" s="155"/>
      <c r="AF581" s="155"/>
      <c r="AG581" s="155"/>
      <c r="AH581" s="155"/>
      <c r="AI581" s="155"/>
      <c r="AJ581" s="155"/>
      <c r="AK581" s="155"/>
      <c r="AL581" s="155"/>
      <c r="AM581" s="155"/>
      <c r="AN581" s="155"/>
      <c r="AO581" s="155"/>
      <c r="AP581" s="155"/>
      <c r="AQ581" s="155"/>
      <c r="AR581" s="155"/>
      <c r="AS581" s="155"/>
      <c r="AT581" s="155"/>
      <c r="AU581" s="155"/>
      <c r="AV581" s="155"/>
      <c r="AW581" s="155"/>
      <c r="AX581" s="155"/>
      <c r="AY581" s="155"/>
      <c r="AZ581" s="155"/>
      <c r="BA581" s="155"/>
      <c r="BB581" s="155"/>
      <c r="BC581" s="155"/>
      <c r="BD581" s="155"/>
      <c r="BE581" s="155"/>
      <c r="BF581" s="155"/>
      <c r="BG581" s="155"/>
      <c r="BH581" s="155"/>
      <c r="BI581" s="155"/>
      <c r="BJ581" s="155"/>
      <c r="BK581" s="155"/>
      <c r="BL581" s="155"/>
      <c r="BM581" s="155"/>
      <c r="BN581" s="155"/>
      <c r="BO581" s="155"/>
      <c r="BP581" s="155"/>
      <c r="BQ581" s="155"/>
      <c r="BR581" s="155"/>
      <c r="BS581" s="155"/>
      <c r="BT581" s="155"/>
      <c r="BU581" s="155"/>
      <c r="BV581" s="155"/>
      <c r="BW581" s="155"/>
      <c r="BX581" s="155"/>
      <c r="BY581" s="155"/>
      <c r="BZ581" s="155"/>
      <c r="CA581" s="155"/>
      <c r="CB581" s="155"/>
      <c r="CC581" s="155"/>
      <c r="CD581" s="155"/>
      <c r="CE581" s="155"/>
      <c r="CF581" s="155"/>
      <c r="CG581" s="155"/>
      <c r="CH581" s="155"/>
      <c r="CI581" s="155"/>
      <c r="CJ581" s="155"/>
      <c r="CK581" s="155"/>
      <c r="CL581" s="155"/>
      <c r="CM581" s="155"/>
      <c r="CN581" s="155"/>
      <c r="CO581" s="155"/>
      <c r="CP581" s="156"/>
    </row>
    <row r="582" spans="3:94" x14ac:dyDescent="0.2">
      <c r="C582" s="25" t="s">
        <v>229</v>
      </c>
      <c r="D582" s="25" t="s">
        <v>3</v>
      </c>
      <c r="E582" s="25">
        <v>17</v>
      </c>
      <c r="AB582" s="154"/>
      <c r="AC582" s="154"/>
      <c r="AD582" s="154"/>
      <c r="AE582" s="154"/>
      <c r="AF582" s="154"/>
      <c r="AG582" s="154"/>
      <c r="AH582" s="154"/>
      <c r="AI582" s="154"/>
      <c r="AJ582" s="154"/>
      <c r="AK582" s="154"/>
      <c r="AL582" s="154"/>
      <c r="AM582" s="154"/>
      <c r="AN582" s="154"/>
      <c r="AO582" s="154"/>
      <c r="AP582" s="154"/>
      <c r="AQ582" s="154"/>
      <c r="AR582" s="154"/>
      <c r="AS582" s="154"/>
      <c r="AT582" s="154"/>
      <c r="AU582" s="154"/>
      <c r="AV582" s="154"/>
      <c r="AW582" s="154"/>
      <c r="AX582" s="154"/>
      <c r="AY582" s="154"/>
      <c r="AZ582" s="154"/>
      <c r="BA582" s="154"/>
      <c r="BB582" s="154"/>
      <c r="BC582" s="154"/>
      <c r="BD582" s="154"/>
      <c r="BE582" s="154"/>
      <c r="BF582" s="154"/>
      <c r="BG582" s="154"/>
      <c r="BH582" s="154"/>
      <c r="BI582" s="154"/>
      <c r="BJ582" s="154"/>
      <c r="BK582" s="154"/>
      <c r="BL582" s="154"/>
      <c r="BM582" s="154"/>
      <c r="BN582" s="154"/>
      <c r="BO582" s="154"/>
      <c r="BP582" s="154"/>
      <c r="BQ582" s="154"/>
      <c r="BR582" s="154"/>
      <c r="BS582" s="154"/>
      <c r="BT582" s="154"/>
      <c r="BU582" s="154"/>
      <c r="BV582" s="154"/>
      <c r="BW582" s="154"/>
      <c r="BX582" s="154"/>
      <c r="BY582" s="154"/>
      <c r="BZ582" s="154"/>
      <c r="CA582" s="154"/>
      <c r="CB582" s="154"/>
      <c r="CC582" s="154"/>
      <c r="CD582" s="154"/>
      <c r="CE582" s="154"/>
      <c r="CF582" s="154"/>
      <c r="CG582" s="154"/>
      <c r="CH582" s="154"/>
      <c r="CI582" s="154"/>
      <c r="CJ582" s="154"/>
      <c r="CK582" s="154"/>
      <c r="CL582" s="154"/>
      <c r="CM582" s="154"/>
      <c r="CN582" s="154"/>
      <c r="CO582" s="154"/>
      <c r="CP582" s="154"/>
    </row>
    <row r="583" spans="3:94" x14ac:dyDescent="0.2">
      <c r="C583" s="25" t="s">
        <v>233</v>
      </c>
      <c r="D583" s="25" t="s">
        <v>3</v>
      </c>
      <c r="E583" s="25">
        <v>16</v>
      </c>
      <c r="AB583" s="154"/>
      <c r="AC583" s="154"/>
      <c r="AD583" s="154"/>
      <c r="AE583" s="154"/>
      <c r="AF583" s="154"/>
      <c r="AG583" s="154"/>
      <c r="AH583" s="154"/>
      <c r="AI583" s="154"/>
      <c r="AJ583" s="154"/>
      <c r="AK583" s="154"/>
      <c r="AL583" s="154"/>
      <c r="AM583" s="154"/>
      <c r="AN583" s="154"/>
      <c r="AO583" s="154"/>
      <c r="AP583" s="154"/>
      <c r="AQ583" s="154"/>
      <c r="AR583" s="154"/>
      <c r="AS583" s="154"/>
      <c r="AT583" s="154"/>
      <c r="AU583" s="154"/>
      <c r="AV583" s="154"/>
      <c r="AW583" s="154"/>
      <c r="AX583" s="154"/>
      <c r="AY583" s="154"/>
      <c r="AZ583" s="154"/>
      <c r="BA583" s="154"/>
      <c r="BB583" s="154"/>
      <c r="BC583" s="154"/>
      <c r="BD583" s="154"/>
      <c r="BE583" s="154"/>
      <c r="BF583" s="154"/>
      <c r="BG583" s="154"/>
      <c r="BH583" s="154"/>
      <c r="BI583" s="154"/>
      <c r="BJ583" s="154"/>
      <c r="BK583" s="154"/>
      <c r="BL583" s="154"/>
      <c r="BM583" s="154"/>
      <c r="BN583" s="154"/>
      <c r="BO583" s="154"/>
      <c r="BP583" s="154"/>
      <c r="BQ583" s="154"/>
      <c r="BR583" s="154"/>
      <c r="BS583" s="154"/>
      <c r="BT583" s="154"/>
      <c r="BU583" s="154"/>
      <c r="BV583" s="154"/>
      <c r="BW583" s="154"/>
      <c r="BX583" s="154"/>
      <c r="BY583" s="154"/>
      <c r="BZ583" s="154"/>
      <c r="CA583" s="154"/>
      <c r="CB583" s="154"/>
      <c r="CC583" s="154"/>
      <c r="CD583" s="154"/>
      <c r="CE583" s="154"/>
      <c r="CF583" s="154"/>
      <c r="CG583" s="154"/>
      <c r="CH583" s="154"/>
      <c r="CI583" s="154"/>
      <c r="CJ583" s="154"/>
      <c r="CK583" s="154"/>
      <c r="CL583" s="154"/>
      <c r="CM583" s="154"/>
      <c r="CN583" s="154"/>
      <c r="CO583" s="154"/>
      <c r="CP583" s="154"/>
    </row>
    <row r="584" spans="3:94" x14ac:dyDescent="0.2">
      <c r="C584" s="25" t="s">
        <v>1048</v>
      </c>
      <c r="D584" s="25" t="s">
        <v>3</v>
      </c>
      <c r="E584" s="25">
        <v>16</v>
      </c>
    </row>
    <row r="585" spans="3:94" x14ac:dyDescent="0.2">
      <c r="C585" s="25" t="s">
        <v>225</v>
      </c>
      <c r="D585" s="25" t="s">
        <v>3</v>
      </c>
      <c r="E585" s="25">
        <v>15</v>
      </c>
    </row>
    <row r="586" spans="3:94" x14ac:dyDescent="0.2">
      <c r="C586" s="25" t="s">
        <v>1049</v>
      </c>
      <c r="D586" s="25" t="s">
        <v>3</v>
      </c>
      <c r="E586" s="25">
        <v>15</v>
      </c>
    </row>
    <row r="587" spans="3:94" x14ac:dyDescent="0.2">
      <c r="C587" s="25" t="s">
        <v>1050</v>
      </c>
      <c r="D587" s="25" t="s">
        <v>3</v>
      </c>
      <c r="E587" s="25">
        <v>15</v>
      </c>
    </row>
    <row r="593" spans="2:94" x14ac:dyDescent="0.2">
      <c r="C593" s="36" t="s">
        <v>214</v>
      </c>
      <c r="D593" s="36" t="s">
        <v>0</v>
      </c>
      <c r="E593" s="36">
        <v>45442</v>
      </c>
      <c r="F593" s="36">
        <v>45443</v>
      </c>
      <c r="G593" s="36">
        <v>45444</v>
      </c>
      <c r="H593" s="36">
        <v>45445</v>
      </c>
      <c r="I593" s="36">
        <v>45446</v>
      </c>
      <c r="J593" s="36">
        <v>45447</v>
      </c>
      <c r="K593" s="36">
        <v>45448</v>
      </c>
      <c r="L593" s="36">
        <v>45449</v>
      </c>
      <c r="M593" s="36">
        <v>45450</v>
      </c>
      <c r="N593" s="36">
        <v>45451</v>
      </c>
      <c r="O593" s="36">
        <v>45452</v>
      </c>
      <c r="P593" s="36">
        <v>45453</v>
      </c>
      <c r="Q593" s="36">
        <v>45454</v>
      </c>
      <c r="R593" s="36">
        <v>45455</v>
      </c>
      <c r="S593" s="36">
        <v>45456</v>
      </c>
      <c r="T593" s="36">
        <v>45457</v>
      </c>
      <c r="U593" s="36">
        <v>45458</v>
      </c>
      <c r="V593" s="36">
        <v>45459</v>
      </c>
      <c r="W593" s="36">
        <v>45460</v>
      </c>
      <c r="X593" s="36">
        <v>45461</v>
      </c>
      <c r="Y593" s="36">
        <v>45462</v>
      </c>
      <c r="Z593" s="36">
        <v>45463</v>
      </c>
      <c r="AA593" s="36">
        <v>45464</v>
      </c>
      <c r="AB593" s="36">
        <v>45465</v>
      </c>
      <c r="AC593" s="36">
        <v>45466</v>
      </c>
      <c r="AD593" s="36">
        <v>45467</v>
      </c>
      <c r="AE593" s="36">
        <v>45468</v>
      </c>
      <c r="AF593" s="36">
        <v>45469</v>
      </c>
      <c r="AG593" s="36">
        <v>45470</v>
      </c>
      <c r="AH593" s="36">
        <v>45471</v>
      </c>
      <c r="AI593" s="36">
        <v>45472</v>
      </c>
      <c r="AJ593" s="36">
        <v>45473</v>
      </c>
      <c r="AK593" s="36">
        <v>45474</v>
      </c>
      <c r="AL593" s="36">
        <v>45475</v>
      </c>
      <c r="AM593" s="36">
        <v>45476</v>
      </c>
      <c r="AN593" s="36">
        <v>45477</v>
      </c>
      <c r="AO593" s="36">
        <v>45478</v>
      </c>
      <c r="AP593" s="36">
        <v>45479</v>
      </c>
      <c r="AQ593" s="36">
        <v>45480</v>
      </c>
      <c r="AR593" s="36">
        <v>45481</v>
      </c>
      <c r="AS593" s="36">
        <v>45482</v>
      </c>
      <c r="AT593" s="36">
        <v>45483</v>
      </c>
      <c r="AU593" s="36">
        <v>45484</v>
      </c>
      <c r="AV593" s="36">
        <v>45485</v>
      </c>
      <c r="AW593" s="36">
        <v>45486</v>
      </c>
      <c r="AX593" s="36">
        <v>45487</v>
      </c>
      <c r="AY593" s="36">
        <v>45488</v>
      </c>
      <c r="AZ593" s="36">
        <v>45489</v>
      </c>
      <c r="BA593" s="36">
        <v>45490</v>
      </c>
      <c r="BB593" s="36">
        <v>45491</v>
      </c>
      <c r="BC593" s="36">
        <v>45492</v>
      </c>
      <c r="BD593" s="36">
        <v>45493</v>
      </c>
      <c r="BE593" s="36">
        <v>45494</v>
      </c>
      <c r="BF593" s="36">
        <v>45495</v>
      </c>
      <c r="BG593" s="36">
        <v>45496</v>
      </c>
      <c r="BH593" s="36">
        <v>45497</v>
      </c>
      <c r="BI593" s="36">
        <v>45498</v>
      </c>
      <c r="BJ593" s="36">
        <v>45499</v>
      </c>
      <c r="BK593" s="36">
        <v>45500</v>
      </c>
      <c r="BL593" s="36">
        <v>45501</v>
      </c>
      <c r="BM593" s="36">
        <v>45502</v>
      </c>
      <c r="BN593" s="36">
        <v>45503</v>
      </c>
      <c r="BO593" s="36">
        <v>45504</v>
      </c>
      <c r="BP593" s="36">
        <v>45505</v>
      </c>
      <c r="BQ593" s="36">
        <v>45506</v>
      </c>
      <c r="BR593" s="36">
        <v>45507</v>
      </c>
      <c r="BS593" s="36">
        <v>45508</v>
      </c>
      <c r="BT593" s="36">
        <v>45509</v>
      </c>
      <c r="BU593" s="36">
        <v>45510</v>
      </c>
      <c r="BV593" s="36">
        <v>45511</v>
      </c>
      <c r="BW593" s="36">
        <v>45512</v>
      </c>
      <c r="BX593" s="36">
        <v>45513</v>
      </c>
      <c r="BY593" s="36">
        <v>45514</v>
      </c>
      <c r="BZ593" s="36">
        <v>45515</v>
      </c>
      <c r="CA593" s="36">
        <v>45516</v>
      </c>
      <c r="CB593" s="36">
        <v>45517</v>
      </c>
      <c r="CC593" s="36">
        <v>45518</v>
      </c>
      <c r="CD593" s="36">
        <v>45519</v>
      </c>
      <c r="CE593" s="36">
        <v>45520</v>
      </c>
      <c r="CF593" s="36">
        <v>45521</v>
      </c>
      <c r="CG593" s="36">
        <v>45522</v>
      </c>
      <c r="CH593" s="36">
        <v>45523</v>
      </c>
      <c r="CI593" s="36">
        <v>45524</v>
      </c>
      <c r="CJ593" s="36">
        <v>45525</v>
      </c>
      <c r="CK593" s="36">
        <v>45526</v>
      </c>
      <c r="CL593" s="36">
        <v>45527</v>
      </c>
      <c r="CM593" s="36">
        <v>45528</v>
      </c>
      <c r="CN593" s="36">
        <v>45529</v>
      </c>
      <c r="CO593" s="36">
        <v>45530</v>
      </c>
      <c r="CP593" s="36">
        <v>45531</v>
      </c>
    </row>
    <row r="594" spans="2:94" x14ac:dyDescent="0.2">
      <c r="B594" s="25" t="str">
        <f t="shared" ref="B594:B613" si="15">C594&amp;D594</f>
      </c>
      <c r="C594" s="37" t="s">
        <v>215</v>
      </c>
      <c r="D594" s="37" t="s">
        <v>4</v>
      </c>
      <c r="E594" s="37">
        <v>39</v>
      </c>
      <c r="F594" s="37">
        <v>33</v>
      </c>
      <c r="G594" s="37">
        <v>33</v>
      </c>
      <c r="H594" s="37">
        <v>20</v>
      </c>
      <c r="I594" s="37">
        <v>37</v>
      </c>
      <c r="J594" s="37">
        <v>27</v>
      </c>
      <c r="K594" s="37">
        <v>25</v>
      </c>
      <c r="L594" s="37">
        <v>33</v>
      </c>
      <c r="M594" s="37">
        <v>33</v>
      </c>
      <c r="N594" s="37">
        <v>28</v>
      </c>
      <c r="O594" s="37">
        <v>22</v>
      </c>
      <c r="P594" s="37">
        <v>26</v>
      </c>
      <c r="Q594" s="37">
        <v>29</v>
      </c>
      <c r="R594" s="37">
        <v>29</v>
      </c>
      <c r="S594" s="37">
        <v>30</v>
      </c>
      <c r="T594" s="37">
        <v>18</v>
      </c>
      <c r="U594" s="37">
        <v>25</v>
      </c>
      <c r="V594" s="37">
        <v>15</v>
      </c>
      <c r="W594" s="37">
        <v>39</v>
      </c>
      <c r="X594" s="37">
        <v>19</v>
      </c>
      <c r="Y594" s="37">
        <v>24</v>
      </c>
      <c r="Z594" s="37">
        <v>39</v>
      </c>
      <c r="AA594" s="37">
        <v>28</v>
      </c>
      <c r="AB594" s="153">
        <v>22</v>
      </c>
      <c r="AC594" s="153">
        <v>16</v>
      </c>
      <c r="AD594" s="153">
        <v>32</v>
      </c>
      <c r="AE594" s="153">
        <v>31</v>
      </c>
      <c r="AF594" s="153">
        <v>28</v>
      </c>
      <c r="AG594" s="153">
        <v>27</v>
      </c>
      <c r="AH594" s="153">
        <v>31</v>
      </c>
      <c r="AI594" s="153">
        <v>24</v>
      </c>
      <c r="AJ594" s="153">
        <v>30</v>
      </c>
      <c r="AK594" s="153">
        <v>51</v>
      </c>
      <c r="AL594" s="153">
        <v>30</v>
      </c>
      <c r="AM594" s="153">
        <v>29</v>
      </c>
      <c r="AN594" s="153">
        <v>14</v>
      </c>
      <c r="AO594" s="153">
        <v>29</v>
      </c>
      <c r="AP594" s="153">
        <v>18</v>
      </c>
      <c r="AQ594" s="153">
        <v>25</v>
      </c>
      <c r="AR594" s="153">
        <v>33</v>
      </c>
      <c r="AS594" s="153">
        <v>31</v>
      </c>
      <c r="AT594" s="153">
        <v>25</v>
      </c>
      <c r="AU594" s="153">
        <v>26</v>
      </c>
      <c r="AV594" s="153">
        <v>35</v>
      </c>
      <c r="AW594" s="153">
        <v>35</v>
      </c>
      <c r="AX594" s="153">
        <v>14</v>
      </c>
      <c r="AY594" s="153">
        <v>31</v>
      </c>
      <c r="AZ594" s="153">
        <v>27</v>
      </c>
      <c r="BA594" s="153">
        <v>21</v>
      </c>
      <c r="BB594" s="153">
        <v>14</v>
      </c>
      <c r="BC594" s="153">
        <v>27</v>
      </c>
      <c r="BD594" s="153">
        <v>22</v>
      </c>
      <c r="BE594" s="153">
        <v>22</v>
      </c>
      <c r="BF594" s="153">
        <v>31</v>
      </c>
      <c r="BG594" s="153">
        <v>29</v>
      </c>
      <c r="BH594" s="153">
        <v>29</v>
      </c>
      <c r="BI594" s="153">
        <v>21</v>
      </c>
      <c r="BJ594" s="153">
        <v>26</v>
      </c>
      <c r="BK594" s="153">
        <v>22</v>
      </c>
      <c r="BL594" s="153">
        <v>22</v>
      </c>
      <c r="BM594" s="153">
        <v>37</v>
      </c>
      <c r="BN594" s="153">
        <v>33</v>
      </c>
      <c r="BO594" s="153">
        <v>34</v>
      </c>
      <c r="BP594" s="153">
        <v>15</v>
      </c>
      <c r="BQ594" s="153">
        <v>34</v>
      </c>
      <c r="BR594" s="153">
        <v>22</v>
      </c>
      <c r="BS594" s="153">
        <v>16</v>
      </c>
      <c r="BT594" s="153">
        <v>20</v>
      </c>
      <c r="BU594" s="153">
        <v>24</v>
      </c>
      <c r="BV594" s="153">
        <v>24</v>
      </c>
      <c r="BW594" s="153">
        <v>18</v>
      </c>
      <c r="BX594" s="153">
        <v>26</v>
      </c>
      <c r="BY594" s="153">
        <v>21</v>
      </c>
      <c r="BZ594" s="153">
        <v>25</v>
      </c>
      <c r="CA594" s="153">
        <v>25</v>
      </c>
      <c r="CB594" s="153">
        <v>22</v>
      </c>
      <c r="CC594" s="153">
        <v>27</v>
      </c>
      <c r="CD594" s="153">
        <v>25</v>
      </c>
      <c r="CE594" s="153">
        <v>23</v>
      </c>
      <c r="CF594" s="153">
        <v>13</v>
      </c>
      <c r="CG594" s="153">
        <v>11</v>
      </c>
      <c r="CH594" s="153">
        <v>24</v>
      </c>
      <c r="CI594" s="153">
        <v>23</v>
      </c>
      <c r="CJ594" s="153">
        <v>26</v>
      </c>
      <c r="CK594" s="153">
        <v>20</v>
      </c>
      <c r="CL594" s="153">
        <v>31</v>
      </c>
      <c r="CM594" s="153">
        <v>19</v>
      </c>
      <c r="CN594" s="153">
        <v>13</v>
      </c>
      <c r="CO594" s="153">
        <v>35</v>
      </c>
      <c r="CP594" s="154">
        <v>20</v>
      </c>
    </row>
    <row r="595" spans="2:94" x14ac:dyDescent="0.2">
      <c r="B595" s="25" t="str">
        <f t="shared" si="15"/>
      </c>
      <c r="C595" s="37" t="s">
        <v>216</v>
      </c>
      <c r="D595" s="37" t="s">
        <v>4</v>
      </c>
      <c r="E595" s="37">
        <v>36</v>
      </c>
      <c r="F595" s="37">
        <v>29</v>
      </c>
      <c r="G595" s="37">
        <v>13</v>
      </c>
      <c r="H595" s="37">
        <v>18</v>
      </c>
      <c r="I595" s="37">
        <v>22</v>
      </c>
      <c r="J595" s="37">
        <v>19</v>
      </c>
      <c r="K595" s="37">
        <v>27</v>
      </c>
      <c r="L595" s="37">
        <v>28</v>
      </c>
      <c r="M595" s="37">
        <v>25</v>
      </c>
      <c r="N595" s="37">
        <v>18</v>
      </c>
      <c r="O595" s="37">
        <v>8</v>
      </c>
      <c r="P595" s="37">
        <v>21</v>
      </c>
      <c r="Q595" s="37">
        <v>28</v>
      </c>
      <c r="R595" s="37">
        <v>24</v>
      </c>
      <c r="S595" s="37">
        <v>39</v>
      </c>
      <c r="T595" s="37">
        <v>29</v>
      </c>
      <c r="U595" s="37">
        <v>18</v>
      </c>
      <c r="V595" s="37">
        <v>17</v>
      </c>
      <c r="W595" s="37">
        <v>23</v>
      </c>
      <c r="X595" s="37">
        <v>27</v>
      </c>
      <c r="Y595" s="37">
        <v>21</v>
      </c>
      <c r="Z595" s="37">
        <v>27</v>
      </c>
      <c r="AA595" s="37">
        <v>36</v>
      </c>
      <c r="AB595" s="153">
        <v>28</v>
      </c>
      <c r="AC595" s="153">
        <v>18</v>
      </c>
      <c r="AD595" s="153">
        <v>14</v>
      </c>
      <c r="AE595" s="153">
        <v>22</v>
      </c>
      <c r="AF595" s="153">
        <v>44</v>
      </c>
      <c r="AG595" s="153">
        <v>30</v>
      </c>
      <c r="AH595" s="153">
        <v>34</v>
      </c>
      <c r="AI595" s="153">
        <v>16</v>
      </c>
      <c r="AJ595" s="153">
        <v>27</v>
      </c>
      <c r="AK595" s="153">
        <v>18</v>
      </c>
      <c r="AL595" s="153">
        <v>18</v>
      </c>
      <c r="AM595" s="153">
        <v>20</v>
      </c>
      <c r="AN595" s="153">
        <v>17</v>
      </c>
      <c r="AO595" s="153">
        <v>17</v>
      </c>
      <c r="AP595" s="153">
        <v>16</v>
      </c>
      <c r="AQ595" s="153">
        <v>19</v>
      </c>
      <c r="AR595" s="153">
        <v>17</v>
      </c>
      <c r="AS595" s="153">
        <v>33</v>
      </c>
      <c r="AT595" s="153">
        <v>32</v>
      </c>
      <c r="AU595" s="153">
        <v>24</v>
      </c>
      <c r="AV595" s="153">
        <v>22</v>
      </c>
      <c r="AW595" s="153">
        <v>9</v>
      </c>
      <c r="AX595" s="153">
        <v>15</v>
      </c>
      <c r="AY595" s="153">
        <v>32</v>
      </c>
      <c r="AZ595" s="153">
        <v>29</v>
      </c>
      <c r="BA595" s="153">
        <v>32</v>
      </c>
      <c r="BB595" s="153">
        <v>25</v>
      </c>
      <c r="BC595" s="153">
        <v>17</v>
      </c>
      <c r="BD595" s="153">
        <v>18</v>
      </c>
      <c r="BE595" s="153">
        <v>13</v>
      </c>
      <c r="BF595" s="153">
        <v>25</v>
      </c>
      <c r="BG595" s="153">
        <v>30</v>
      </c>
      <c r="BH595" s="153">
        <v>23</v>
      </c>
      <c r="BI595" s="153">
        <v>34</v>
      </c>
      <c r="BJ595" s="153">
        <v>16</v>
      </c>
      <c r="BK595" s="153">
        <v>17</v>
      </c>
      <c r="BL595" s="153">
        <v>11</v>
      </c>
      <c r="BM595" s="153">
        <v>20</v>
      </c>
      <c r="BN595" s="153">
        <v>14</v>
      </c>
      <c r="BO595" s="153">
        <v>22</v>
      </c>
      <c r="BP595" s="153">
        <v>43</v>
      </c>
      <c r="BQ595" s="153">
        <v>44</v>
      </c>
      <c r="BR595" s="153">
        <v>31</v>
      </c>
      <c r="BS595" s="153">
        <v>24</v>
      </c>
      <c r="BT595" s="153">
        <v>33</v>
      </c>
      <c r="BU595" s="153">
        <v>27</v>
      </c>
      <c r="BV595" s="153">
        <v>30</v>
      </c>
      <c r="BW595" s="153">
        <v>16</v>
      </c>
      <c r="BX595" s="153">
        <v>35</v>
      </c>
      <c r="BY595" s="153">
        <v>35</v>
      </c>
      <c r="BZ595" s="153">
        <v>18</v>
      </c>
      <c r="CA595" s="153">
        <v>20</v>
      </c>
      <c r="CB595" s="153">
        <v>15</v>
      </c>
      <c r="CC595" s="153">
        <v>22</v>
      </c>
      <c r="CD595" s="153">
        <v>41</v>
      </c>
      <c r="CE595" s="153">
        <v>19</v>
      </c>
      <c r="CF595" s="153">
        <v>22</v>
      </c>
      <c r="CG595" s="153">
        <v>22</v>
      </c>
      <c r="CH595" s="153">
        <v>20</v>
      </c>
      <c r="CI595" s="153">
        <v>17</v>
      </c>
      <c r="CJ595" s="153">
        <v>27</v>
      </c>
      <c r="CK595" s="153">
        <v>20</v>
      </c>
      <c r="CL595" s="153">
        <v>30</v>
      </c>
      <c r="CM595" s="153">
        <v>21</v>
      </c>
      <c r="CN595" s="153">
        <v>23</v>
      </c>
      <c r="CO595" s="153">
        <v>25</v>
      </c>
      <c r="CP595" s="154">
        <v>15</v>
      </c>
    </row>
    <row r="596" spans="2:94" x14ac:dyDescent="0.2">
      <c r="B596" s="25" t="str">
        <f t="shared" si="15"/>
      </c>
      <c r="C596" s="37" t="s">
        <v>217</v>
      </c>
      <c r="D596" s="37" t="s">
        <v>4</v>
      </c>
      <c r="E596" s="37">
        <v>17</v>
      </c>
      <c r="F596" s="37">
        <v>24</v>
      </c>
      <c r="G596" s="37">
        <v>24</v>
      </c>
      <c r="H596" s="37">
        <v>18</v>
      </c>
      <c r="I596" s="37">
        <v>24</v>
      </c>
      <c r="J596" s="37">
        <v>23</v>
      </c>
      <c r="K596" s="37">
        <v>25</v>
      </c>
      <c r="L596" s="37">
        <v>26</v>
      </c>
      <c r="M596" s="37">
        <v>22</v>
      </c>
      <c r="N596" s="37">
        <v>19</v>
      </c>
      <c r="O596" s="37">
        <v>12</v>
      </c>
      <c r="P596" s="37">
        <v>23</v>
      </c>
      <c r="Q596" s="37">
        <v>31</v>
      </c>
      <c r="R596" s="37">
        <v>22</v>
      </c>
      <c r="S596" s="37">
        <v>32</v>
      </c>
      <c r="T596" s="37">
        <v>24</v>
      </c>
      <c r="U596" s="37">
        <v>13</v>
      </c>
      <c r="V596" s="37">
        <v>13</v>
      </c>
      <c r="W596" s="37">
        <v>27</v>
      </c>
      <c r="X596" s="37">
        <v>23</v>
      </c>
      <c r="Y596" s="37">
        <v>27</v>
      </c>
      <c r="Z596" s="37">
        <v>20</v>
      </c>
      <c r="AA596" s="37">
        <v>22</v>
      </c>
      <c r="AB596" s="153">
        <v>27</v>
      </c>
      <c r="AC596" s="153">
        <v>16</v>
      </c>
      <c r="AD596" s="153">
        <v>27</v>
      </c>
      <c r="AE596" s="153">
        <v>21</v>
      </c>
      <c r="AF596" s="153">
        <v>20</v>
      </c>
      <c r="AG596" s="153">
        <v>22</v>
      </c>
      <c r="AH596" s="153">
        <v>35</v>
      </c>
      <c r="AI596" s="153">
        <v>16</v>
      </c>
      <c r="AJ596" s="153">
        <v>17</v>
      </c>
      <c r="AK596" s="153">
        <v>36</v>
      </c>
      <c r="AL596" s="153">
        <v>28</v>
      </c>
      <c r="AM596" s="153">
        <v>17</v>
      </c>
      <c r="AN596" s="153">
        <v>9</v>
      </c>
      <c r="AO596" s="153">
        <v>30</v>
      </c>
      <c r="AP596" s="153">
        <v>12</v>
      </c>
      <c r="AQ596" s="153">
        <v>10</v>
      </c>
      <c r="AR596" s="153">
        <v>32</v>
      </c>
      <c r="AS596" s="153">
        <v>19</v>
      </c>
      <c r="AT596" s="153">
        <v>31</v>
      </c>
      <c r="AU596" s="153">
        <v>29</v>
      </c>
      <c r="AV596" s="153">
        <v>19</v>
      </c>
      <c r="AW596" s="153">
        <v>10</v>
      </c>
      <c r="AX596" s="153">
        <v>13</v>
      </c>
      <c r="AY596" s="153">
        <v>23</v>
      </c>
      <c r="AZ596" s="153">
        <v>21</v>
      </c>
      <c r="BA596" s="153">
        <v>21</v>
      </c>
      <c r="BB596" s="153">
        <v>13</v>
      </c>
      <c r="BC596" s="153">
        <v>17</v>
      </c>
      <c r="BD596" s="153">
        <v>15</v>
      </c>
      <c r="BE596" s="153">
        <v>13</v>
      </c>
      <c r="BF596" s="153">
        <v>12</v>
      </c>
      <c r="BG596" s="153">
        <v>25</v>
      </c>
      <c r="BH596" s="153">
        <v>16</v>
      </c>
      <c r="BI596" s="153">
        <v>14</v>
      </c>
      <c r="BJ596" s="153">
        <v>17</v>
      </c>
      <c r="BK596" s="153">
        <v>14</v>
      </c>
      <c r="BL596" s="153">
        <v>12</v>
      </c>
      <c r="BM596" s="153">
        <v>21</v>
      </c>
      <c r="BN596" s="153">
        <v>28</v>
      </c>
      <c r="BO596" s="153">
        <v>25</v>
      </c>
      <c r="BP596" s="153">
        <v>23</v>
      </c>
      <c r="BQ596" s="153">
        <v>16</v>
      </c>
      <c r="BR596" s="153">
        <v>16</v>
      </c>
      <c r="BS596" s="153">
        <v>14</v>
      </c>
      <c r="BT596" s="153">
        <v>24</v>
      </c>
      <c r="BU596" s="153">
        <v>21</v>
      </c>
      <c r="BV596" s="153">
        <v>16</v>
      </c>
      <c r="BW596" s="153">
        <v>12</v>
      </c>
      <c r="BX596" s="153">
        <v>17</v>
      </c>
      <c r="BY596" s="153">
        <v>8</v>
      </c>
      <c r="BZ596" s="153">
        <v>12</v>
      </c>
      <c r="CA596" s="153">
        <v>26</v>
      </c>
      <c r="CB596" s="153">
        <v>21</v>
      </c>
      <c r="CC596" s="153">
        <v>17</v>
      </c>
      <c r="CD596" s="153">
        <v>15</v>
      </c>
      <c r="CE596" s="153">
        <v>15</v>
      </c>
      <c r="CF596" s="153">
        <v>18</v>
      </c>
      <c r="CG596" s="153">
        <v>16</v>
      </c>
      <c r="CH596" s="153">
        <v>23</v>
      </c>
      <c r="CI596" s="153">
        <v>16</v>
      </c>
      <c r="CJ596" s="153">
        <v>25</v>
      </c>
      <c r="CK596" s="153">
        <v>17</v>
      </c>
      <c r="CL596" s="153">
        <v>20</v>
      </c>
      <c r="CM596" s="153">
        <v>16</v>
      </c>
      <c r="CN596" s="153">
        <v>12</v>
      </c>
      <c r="CO596" s="153">
        <v>20</v>
      </c>
      <c r="CP596" s="154">
        <v>14</v>
      </c>
    </row>
    <row r="597" spans="2:94" x14ac:dyDescent="0.2">
      <c r="B597" s="25" t="str">
        <f t="shared" si="15"/>
      </c>
      <c r="C597" s="37" t="s">
        <v>218</v>
      </c>
      <c r="D597" s="37" t="s">
        <v>4</v>
      </c>
      <c r="E597" s="37">
        <v>38</v>
      </c>
      <c r="F597" s="37">
        <v>39</v>
      </c>
      <c r="G597" s="37">
        <v>47</v>
      </c>
      <c r="H597" s="37">
        <v>50</v>
      </c>
      <c r="I597" s="37">
        <v>43</v>
      </c>
      <c r="J597" s="37">
        <v>49</v>
      </c>
      <c r="K597" s="37">
        <v>45</v>
      </c>
      <c r="L597" s="37">
        <v>42</v>
      </c>
      <c r="M597" s="37">
        <v>44</v>
      </c>
      <c r="N597" s="37">
        <v>35</v>
      </c>
      <c r="O597" s="37">
        <v>32</v>
      </c>
      <c r="P597" s="37">
        <v>39</v>
      </c>
      <c r="Q597" s="37">
        <v>31</v>
      </c>
      <c r="R597" s="37">
        <v>43</v>
      </c>
      <c r="S597" s="37">
        <v>45</v>
      </c>
      <c r="T597" s="37">
        <v>38</v>
      </c>
      <c r="U597" s="37">
        <v>41</v>
      </c>
      <c r="V597" s="37">
        <v>30</v>
      </c>
      <c r="W597" s="37">
        <v>33</v>
      </c>
      <c r="X597" s="37">
        <v>35</v>
      </c>
      <c r="Y597" s="37">
        <v>25</v>
      </c>
      <c r="Z597" s="37">
        <v>35</v>
      </c>
      <c r="AA597" s="37">
        <v>26</v>
      </c>
      <c r="AB597" s="153">
        <v>22</v>
      </c>
      <c r="AC597" s="153">
        <v>16</v>
      </c>
      <c r="AD597" s="153">
        <v>32</v>
      </c>
      <c r="AE597" s="153">
        <v>27</v>
      </c>
      <c r="AF597" s="153">
        <v>35</v>
      </c>
      <c r="AG597" s="153">
        <v>36</v>
      </c>
      <c r="AH597" s="153">
        <v>32</v>
      </c>
      <c r="AI597" s="153">
        <v>21</v>
      </c>
      <c r="AJ597" s="153">
        <v>19</v>
      </c>
      <c r="AK597" s="153">
        <v>28</v>
      </c>
      <c r="AL597" s="153">
        <v>36</v>
      </c>
      <c r="AM597" s="153">
        <v>15</v>
      </c>
      <c r="AN597" s="153">
        <v>23</v>
      </c>
      <c r="AO597" s="153">
        <v>18</v>
      </c>
      <c r="AP597" s="153">
        <v>20</v>
      </c>
      <c r="AQ597" s="153">
        <v>14</v>
      </c>
      <c r="AR597" s="153">
        <v>20</v>
      </c>
      <c r="AS597" s="153">
        <v>16</v>
      </c>
      <c r="AT597" s="153">
        <v>22</v>
      </c>
      <c r="AU597" s="153">
        <v>14</v>
      </c>
      <c r="AV597" s="153">
        <v>26</v>
      </c>
      <c r="AW597" s="153">
        <v>22</v>
      </c>
      <c r="AX597" s="153">
        <v>12</v>
      </c>
      <c r="AY597" s="153">
        <v>15</v>
      </c>
      <c r="AZ597" s="153">
        <v>17</v>
      </c>
      <c r="BA597" s="153">
        <v>14</v>
      </c>
      <c r="BB597" s="153">
        <v>21</v>
      </c>
      <c r="BC597" s="153">
        <v>18</v>
      </c>
      <c r="BD597" s="153">
        <v>10</v>
      </c>
      <c r="BE597" s="153">
        <v>14</v>
      </c>
      <c r="BF597" s="153">
        <v>23</v>
      </c>
      <c r="BG597" s="153">
        <v>16</v>
      </c>
      <c r="BH597" s="153">
        <v>16</v>
      </c>
      <c r="BI597" s="153">
        <v>18</v>
      </c>
      <c r="BJ597" s="153">
        <v>8</v>
      </c>
      <c r="BK597" s="153">
        <v>13</v>
      </c>
      <c r="BL597" s="153">
        <v>10</v>
      </c>
      <c r="BM597" s="153">
        <v>7</v>
      </c>
      <c r="BN597" s="153">
        <v>9</v>
      </c>
      <c r="BO597" s="153">
        <v>10</v>
      </c>
      <c r="BP597" s="153">
        <v>13</v>
      </c>
      <c r="BQ597" s="153">
        <v>16</v>
      </c>
      <c r="BR597" s="153">
        <v>11</v>
      </c>
      <c r="BS597" s="153">
        <v>9</v>
      </c>
      <c r="BT597" s="153">
        <v>14</v>
      </c>
      <c r="BU597" s="153">
        <v>13</v>
      </c>
      <c r="BV597" s="153">
        <v>8</v>
      </c>
      <c r="BW597" s="153">
        <v>6</v>
      </c>
      <c r="BX597" s="153">
        <v>19</v>
      </c>
      <c r="BY597" s="153">
        <v>13</v>
      </c>
      <c r="BZ597" s="153">
        <v>14</v>
      </c>
      <c r="CA597" s="153">
        <v>15</v>
      </c>
      <c r="CB597" s="153">
        <v>11</v>
      </c>
      <c r="CC597" s="153">
        <v>22</v>
      </c>
      <c r="CD597" s="153">
        <v>9</v>
      </c>
      <c r="CE597" s="153">
        <v>9</v>
      </c>
      <c r="CF597" s="153">
        <v>10</v>
      </c>
      <c r="CG597" s="153">
        <v>12</v>
      </c>
      <c r="CH597" s="153">
        <v>20</v>
      </c>
      <c r="CI597" s="153">
        <v>12</v>
      </c>
      <c r="CJ597" s="153">
        <v>12</v>
      </c>
      <c r="CK597" s="153">
        <v>12</v>
      </c>
      <c r="CL597" s="153">
        <v>6</v>
      </c>
      <c r="CM597" s="153">
        <v>12</v>
      </c>
      <c r="CN597" s="153">
        <v>10</v>
      </c>
      <c r="CO597" s="153">
        <v>15</v>
      </c>
      <c r="CP597" s="154">
        <v>11</v>
      </c>
    </row>
    <row r="598" spans="2:94" x14ac:dyDescent="0.2">
      <c r="B598" s="25" t="str">
        <f t="shared" si="15"/>
      </c>
      <c r="C598" s="37" t="s">
        <v>225</v>
      </c>
      <c r="D598" s="37" t="s">
        <v>4</v>
      </c>
      <c r="E598" s="37">
        <v>2</v>
      </c>
      <c r="F598" s="37">
        <v>3</v>
      </c>
      <c r="G598" s="37">
        <v>6</v>
      </c>
      <c r="H598" s="37">
        <v>1</v>
      </c>
      <c r="I598" s="37">
        <v>2</v>
      </c>
      <c r="J598" s="37">
        <v>3</v>
      </c>
      <c r="K598" s="37">
        <v>0</v>
      </c>
      <c r="L598" s="37">
        <v>4</v>
      </c>
      <c r="M598" s="37">
        <v>3</v>
      </c>
      <c r="N598" s="37">
        <v>3</v>
      </c>
      <c r="O598" s="37">
        <v>4</v>
      </c>
      <c r="P598" s="37">
        <v>1</v>
      </c>
      <c r="Q598" s="37">
        <v>2</v>
      </c>
      <c r="R598" s="37">
        <v>3</v>
      </c>
      <c r="S598" s="37">
        <v>2</v>
      </c>
      <c r="T598" s="37">
        <v>3</v>
      </c>
      <c r="U598" s="37">
        <v>2</v>
      </c>
      <c r="V598" s="37">
        <v>3</v>
      </c>
      <c r="W598" s="37">
        <v>0</v>
      </c>
      <c r="X598" s="37">
        <v>3</v>
      </c>
      <c r="Y598" s="37">
        <v>6</v>
      </c>
      <c r="Z598" s="37">
        <v>1</v>
      </c>
      <c r="AA598" s="37">
        <v>2</v>
      </c>
      <c r="AB598" s="153">
        <v>3</v>
      </c>
      <c r="AC598" s="153">
        <v>1</v>
      </c>
      <c r="AD598" s="153">
        <v>0</v>
      </c>
      <c r="AE598" s="153">
        <v>3</v>
      </c>
      <c r="AF598" s="153">
        <v>5</v>
      </c>
      <c r="AG598" s="153">
        <v>0</v>
      </c>
      <c r="AH598" s="153">
        <v>6</v>
      </c>
      <c r="AI598" s="153">
        <v>7</v>
      </c>
      <c r="AJ598" s="153">
        <v>2</v>
      </c>
      <c r="AK598" s="153">
        <v>2</v>
      </c>
      <c r="AL598" s="153">
        <v>2</v>
      </c>
      <c r="AM598" s="153">
        <v>6</v>
      </c>
      <c r="AN598" s="153">
        <v>2</v>
      </c>
      <c r="AO598" s="153">
        <v>5</v>
      </c>
      <c r="AP598" s="153">
        <v>2</v>
      </c>
      <c r="AQ598" s="153">
        <v>0</v>
      </c>
      <c r="AR598" s="153">
        <v>2</v>
      </c>
      <c r="AS598" s="153">
        <v>2</v>
      </c>
      <c r="AT598" s="153">
        <v>3</v>
      </c>
      <c r="AU598" s="153">
        <v>1</v>
      </c>
      <c r="AV598" s="153">
        <v>2</v>
      </c>
      <c r="AW598" s="153">
        <v>7</v>
      </c>
      <c r="AX598" s="153">
        <v>2</v>
      </c>
      <c r="AY598" s="153">
        <v>3</v>
      </c>
      <c r="AZ598" s="153">
        <v>1</v>
      </c>
      <c r="BA598" s="153">
        <v>4</v>
      </c>
      <c r="BB598" s="153">
        <v>4</v>
      </c>
      <c r="BC598" s="153">
        <v>3</v>
      </c>
      <c r="BD598" s="153">
        <v>0</v>
      </c>
      <c r="BE598" s="153">
        <v>1</v>
      </c>
      <c r="BF598" s="153">
        <v>4</v>
      </c>
      <c r="BG598" s="153">
        <v>4</v>
      </c>
      <c r="BH598" s="153">
        <v>2</v>
      </c>
      <c r="BI598" s="153">
        <v>4</v>
      </c>
      <c r="BJ598" s="153">
        <v>6</v>
      </c>
      <c r="BK598" s="153">
        <v>3</v>
      </c>
      <c r="BL598" s="153">
        <v>1</v>
      </c>
      <c r="BM598" s="153">
        <v>4</v>
      </c>
      <c r="BN598" s="153">
        <v>3</v>
      </c>
      <c r="BO598" s="153">
        <v>2</v>
      </c>
      <c r="BP598" s="153">
        <v>4</v>
      </c>
      <c r="BQ598" s="153">
        <v>6</v>
      </c>
      <c r="BR598" s="153">
        <v>6</v>
      </c>
      <c r="BS598" s="153">
        <v>1</v>
      </c>
      <c r="BT598" s="153">
        <v>6</v>
      </c>
      <c r="BU598" s="153">
        <v>2</v>
      </c>
      <c r="BV598" s="153">
        <v>8</v>
      </c>
      <c r="BW598" s="153">
        <v>4</v>
      </c>
      <c r="BX598" s="153">
        <v>6</v>
      </c>
      <c r="BY598" s="153">
        <v>3</v>
      </c>
      <c r="BZ598" s="153">
        <v>4</v>
      </c>
      <c r="CA598" s="153">
        <v>2</v>
      </c>
      <c r="CB598" s="153">
        <v>5</v>
      </c>
      <c r="CC598" s="153">
        <v>1</v>
      </c>
      <c r="CD598" s="153">
        <v>1</v>
      </c>
      <c r="CE598" s="153">
        <v>3</v>
      </c>
      <c r="CF598" s="153">
        <v>3</v>
      </c>
      <c r="CG598" s="153">
        <v>0</v>
      </c>
      <c r="CH598" s="153">
        <v>5</v>
      </c>
      <c r="CI598" s="153">
        <v>5</v>
      </c>
      <c r="CJ598" s="153">
        <v>9</v>
      </c>
      <c r="CK598" s="153">
        <v>4</v>
      </c>
      <c r="CL598" s="153">
        <v>3</v>
      </c>
      <c r="CM598" s="153">
        <v>5</v>
      </c>
      <c r="CN598" s="153">
        <v>3</v>
      </c>
      <c r="CO598" s="153">
        <v>2</v>
      </c>
      <c r="CP598" s="154">
        <v>11</v>
      </c>
    </row>
    <row r="599" spans="2:94" x14ac:dyDescent="0.2">
      <c r="B599" s="25" t="str">
        <f t="shared" si="15"/>
      </c>
      <c r="C599" s="37" t="s">
        <v>221</v>
      </c>
      <c r="D599" s="37" t="s">
        <v>4</v>
      </c>
      <c r="E599" s="37">
        <v>7</v>
      </c>
      <c r="F599" s="37">
        <v>7</v>
      </c>
      <c r="G599" s="37">
        <v>9</v>
      </c>
      <c r="H599" s="37">
        <v>6</v>
      </c>
      <c r="I599" s="37">
        <v>8</v>
      </c>
      <c r="J599" s="37">
        <v>8</v>
      </c>
      <c r="K599" s="37">
        <v>8</v>
      </c>
      <c r="L599" s="37">
        <v>3</v>
      </c>
      <c r="M599" s="37">
        <v>8</v>
      </c>
      <c r="N599" s="37">
        <v>4</v>
      </c>
      <c r="O599" s="37">
        <v>4</v>
      </c>
      <c r="P599" s="37">
        <v>4</v>
      </c>
      <c r="Q599" s="37">
        <v>2</v>
      </c>
      <c r="R599" s="37">
        <v>2</v>
      </c>
      <c r="S599" s="37">
        <v>7</v>
      </c>
      <c r="T599" s="37">
        <v>1</v>
      </c>
      <c r="U599" s="37">
        <v>6</v>
      </c>
      <c r="V599" s="37">
        <v>2</v>
      </c>
      <c r="W599" s="37">
        <v>8</v>
      </c>
      <c r="X599" s="37">
        <v>4</v>
      </c>
      <c r="Y599" s="37">
        <v>8</v>
      </c>
      <c r="Z599" s="37">
        <v>5</v>
      </c>
      <c r="AA599" s="37">
        <v>6</v>
      </c>
      <c r="AB599" s="153">
        <v>4</v>
      </c>
      <c r="AC599" s="153">
        <v>1</v>
      </c>
      <c r="AD599" s="153">
        <v>3</v>
      </c>
      <c r="AE599" s="153">
        <v>5</v>
      </c>
      <c r="AF599" s="153">
        <v>7</v>
      </c>
      <c r="AG599" s="153">
        <v>9</v>
      </c>
      <c r="AH599" s="153">
        <v>5</v>
      </c>
      <c r="AI599" s="153">
        <v>6</v>
      </c>
      <c r="AJ599" s="153">
        <v>5</v>
      </c>
      <c r="AK599" s="153">
        <v>7</v>
      </c>
      <c r="AL599" s="153">
        <v>12</v>
      </c>
      <c r="AM599" s="153">
        <v>8</v>
      </c>
      <c r="AN599" s="153">
        <v>6</v>
      </c>
      <c r="AO599" s="153">
        <v>10</v>
      </c>
      <c r="AP599" s="153">
        <v>3</v>
      </c>
      <c r="AQ599" s="153">
        <v>8</v>
      </c>
      <c r="AR599" s="153">
        <v>8</v>
      </c>
      <c r="AS599" s="153">
        <v>6</v>
      </c>
      <c r="AT599" s="153">
        <v>6</v>
      </c>
      <c r="AU599" s="153">
        <v>6</v>
      </c>
      <c r="AV599" s="153">
        <v>6</v>
      </c>
      <c r="AW599" s="153">
        <v>4</v>
      </c>
      <c r="AX599" s="153">
        <v>1</v>
      </c>
      <c r="AY599" s="153">
        <v>4</v>
      </c>
      <c r="AZ599" s="153">
        <v>7</v>
      </c>
      <c r="BA599" s="153">
        <v>7</v>
      </c>
      <c r="BB599" s="153">
        <v>6</v>
      </c>
      <c r="BC599" s="153">
        <v>7</v>
      </c>
      <c r="BD599" s="153">
        <v>2</v>
      </c>
      <c r="BE599" s="153">
        <v>4</v>
      </c>
      <c r="BF599" s="153">
        <v>5</v>
      </c>
      <c r="BG599" s="153">
        <v>6</v>
      </c>
      <c r="BH599" s="153">
        <v>3</v>
      </c>
      <c r="BI599" s="153">
        <v>6</v>
      </c>
      <c r="BJ599" s="153">
        <v>3</v>
      </c>
      <c r="BK599" s="153">
        <v>4</v>
      </c>
      <c r="BL599" s="153">
        <v>6</v>
      </c>
      <c r="BM599" s="153">
        <v>4</v>
      </c>
      <c r="BN599" s="153">
        <v>5</v>
      </c>
      <c r="BO599" s="153">
        <v>9</v>
      </c>
      <c r="BP599" s="153">
        <v>6</v>
      </c>
      <c r="BQ599" s="153">
        <v>7</v>
      </c>
      <c r="BR599" s="153">
        <v>1</v>
      </c>
      <c r="BS599" s="153">
        <v>5</v>
      </c>
      <c r="BT599" s="153">
        <v>4</v>
      </c>
      <c r="BU599" s="153">
        <v>6</v>
      </c>
      <c r="BV599" s="153">
        <v>7</v>
      </c>
      <c r="BW599" s="153">
        <v>4</v>
      </c>
      <c r="BX599" s="153">
        <v>12</v>
      </c>
      <c r="BY599" s="153">
        <v>7</v>
      </c>
      <c r="BZ599" s="153">
        <v>4</v>
      </c>
      <c r="CA599" s="153">
        <v>6</v>
      </c>
      <c r="CB599" s="153">
        <v>7</v>
      </c>
      <c r="CC599" s="153">
        <v>4</v>
      </c>
      <c r="CD599" s="153">
        <v>10</v>
      </c>
      <c r="CE599" s="153">
        <v>5</v>
      </c>
      <c r="CF599" s="153">
        <v>7</v>
      </c>
      <c r="CG599" s="153">
        <v>3</v>
      </c>
      <c r="CH599" s="153">
        <v>5</v>
      </c>
      <c r="CI599" s="153">
        <v>2</v>
      </c>
      <c r="CJ599" s="153">
        <v>6</v>
      </c>
      <c r="CK599" s="153">
        <v>7</v>
      </c>
      <c r="CL599" s="153">
        <v>3</v>
      </c>
      <c r="CM599" s="153">
        <v>13</v>
      </c>
      <c r="CN599" s="153">
        <v>10</v>
      </c>
      <c r="CO599" s="153">
        <v>6</v>
      </c>
      <c r="CP599" s="154">
        <v>8</v>
      </c>
    </row>
    <row r="600" spans="2:94" x14ac:dyDescent="0.2">
      <c r="B600" s="25" t="str">
        <f t="shared" si="15"/>
      </c>
      <c r="C600" s="37" t="s">
        <v>226</v>
      </c>
      <c r="D600" s="37" t="s">
        <v>4</v>
      </c>
      <c r="E600" s="37">
        <v>5</v>
      </c>
      <c r="F600" s="37">
        <v>6</v>
      </c>
      <c r="G600" s="37">
        <v>7</v>
      </c>
      <c r="H600" s="37">
        <v>3</v>
      </c>
      <c r="I600" s="37">
        <v>10</v>
      </c>
      <c r="J600" s="37">
        <v>2</v>
      </c>
      <c r="K600" s="37">
        <v>2</v>
      </c>
      <c r="L600" s="37">
        <v>8</v>
      </c>
      <c r="M600" s="37">
        <v>6</v>
      </c>
      <c r="N600" s="37">
        <v>4</v>
      </c>
      <c r="O600" s="37">
        <v>4</v>
      </c>
      <c r="P600" s="37">
        <v>5</v>
      </c>
      <c r="Q600" s="37">
        <v>8</v>
      </c>
      <c r="R600" s="37">
        <v>1</v>
      </c>
      <c r="S600" s="37">
        <v>6</v>
      </c>
      <c r="T600" s="37">
        <v>2</v>
      </c>
      <c r="U600" s="37">
        <v>6</v>
      </c>
      <c r="V600" s="37">
        <v>2</v>
      </c>
      <c r="W600" s="37">
        <v>5</v>
      </c>
      <c r="X600" s="37">
        <v>4</v>
      </c>
      <c r="Y600" s="37">
        <v>4</v>
      </c>
      <c r="Z600" s="37">
        <v>7</v>
      </c>
      <c r="AA600" s="37">
        <v>2</v>
      </c>
      <c r="AB600" s="153">
        <v>3</v>
      </c>
      <c r="AC600" s="153">
        <v>0</v>
      </c>
      <c r="AD600" s="153">
        <v>7</v>
      </c>
      <c r="AE600" s="153">
        <v>4</v>
      </c>
      <c r="AF600" s="153">
        <v>3</v>
      </c>
      <c r="AG600" s="153">
        <v>4</v>
      </c>
      <c r="AH600" s="153">
        <v>9</v>
      </c>
      <c r="AI600" s="153">
        <v>4</v>
      </c>
      <c r="AJ600" s="153">
        <v>1</v>
      </c>
      <c r="AK600" s="153">
        <v>10</v>
      </c>
      <c r="AL600" s="153">
        <v>7</v>
      </c>
      <c r="AM600" s="153">
        <v>6</v>
      </c>
      <c r="AN600" s="153">
        <v>5</v>
      </c>
      <c r="AO600" s="153">
        <v>3</v>
      </c>
      <c r="AP600" s="153">
        <v>5</v>
      </c>
      <c r="AQ600" s="153">
        <v>2</v>
      </c>
      <c r="AR600" s="153">
        <v>4</v>
      </c>
      <c r="AS600" s="153">
        <v>3</v>
      </c>
      <c r="AT600" s="153">
        <v>3</v>
      </c>
      <c r="AU600" s="153">
        <v>3</v>
      </c>
      <c r="AV600" s="153">
        <v>6</v>
      </c>
      <c r="AW600" s="153">
        <v>4</v>
      </c>
      <c r="AX600" s="153">
        <v>2</v>
      </c>
      <c r="AY600" s="153">
        <v>3</v>
      </c>
      <c r="AZ600" s="153">
        <v>1</v>
      </c>
      <c r="BA600" s="153">
        <v>7</v>
      </c>
      <c r="BB600" s="153">
        <v>6</v>
      </c>
      <c r="BC600" s="153">
        <v>3</v>
      </c>
      <c r="BD600" s="153">
        <v>0</v>
      </c>
      <c r="BE600" s="153">
        <v>1</v>
      </c>
      <c r="BF600" s="153">
        <v>3</v>
      </c>
      <c r="BG600" s="153">
        <v>3</v>
      </c>
      <c r="BH600" s="153">
        <v>4</v>
      </c>
      <c r="BI600" s="153">
        <v>4</v>
      </c>
      <c r="BJ600" s="153">
        <v>4</v>
      </c>
      <c r="BK600" s="153">
        <v>3</v>
      </c>
      <c r="BL600" s="153">
        <v>2</v>
      </c>
      <c r="BM600" s="153">
        <v>8</v>
      </c>
      <c r="BN600" s="153">
        <v>5</v>
      </c>
      <c r="BO600" s="153">
        <v>7</v>
      </c>
      <c r="BP600" s="153">
        <v>7</v>
      </c>
      <c r="BQ600" s="153">
        <v>8</v>
      </c>
      <c r="BR600" s="153">
        <v>8</v>
      </c>
      <c r="BS600" s="153">
        <v>1</v>
      </c>
      <c r="BT600" s="153">
        <v>2</v>
      </c>
      <c r="BU600" s="153">
        <v>2</v>
      </c>
      <c r="BV600" s="153">
        <v>4</v>
      </c>
      <c r="BW600" s="153">
        <v>5</v>
      </c>
      <c r="BX600" s="153">
        <v>1</v>
      </c>
      <c r="BY600" s="153">
        <v>5</v>
      </c>
      <c r="BZ600" s="153">
        <v>4</v>
      </c>
      <c r="CA600" s="153">
        <v>3</v>
      </c>
      <c r="CB600" s="153">
        <v>6</v>
      </c>
      <c r="CC600" s="153">
        <v>3</v>
      </c>
      <c r="CD600" s="153">
        <v>7</v>
      </c>
      <c r="CE600" s="153">
        <v>2</v>
      </c>
      <c r="CF600" s="153">
        <v>7</v>
      </c>
      <c r="CG600" s="153">
        <v>6</v>
      </c>
      <c r="CH600" s="153">
        <v>0</v>
      </c>
      <c r="CI600" s="153">
        <v>6</v>
      </c>
      <c r="CJ600" s="153">
        <v>5</v>
      </c>
      <c r="CK600" s="153">
        <v>8</v>
      </c>
      <c r="CL600" s="153">
        <v>4</v>
      </c>
      <c r="CM600" s="153">
        <v>8</v>
      </c>
      <c r="CN600" s="153">
        <v>4</v>
      </c>
      <c r="CO600" s="153">
        <v>5</v>
      </c>
      <c r="CP600" s="154">
        <v>8</v>
      </c>
    </row>
    <row r="601" spans="2:94" x14ac:dyDescent="0.2">
      <c r="B601" s="25" t="str">
        <f t="shared" si="15"/>
      </c>
      <c r="C601" s="37" t="s">
        <v>223</v>
      </c>
      <c r="D601" s="37" t="s">
        <v>4</v>
      </c>
      <c r="E601" s="37">
        <v>3</v>
      </c>
      <c r="F601" s="37">
        <v>8</v>
      </c>
      <c r="G601" s="37">
        <v>9</v>
      </c>
      <c r="H601" s="37">
        <v>5</v>
      </c>
      <c r="I601" s="37">
        <v>4</v>
      </c>
      <c r="J601" s="37">
        <v>6</v>
      </c>
      <c r="K601" s="37">
        <v>7</v>
      </c>
      <c r="L601" s="37">
        <v>3</v>
      </c>
      <c r="M601" s="37">
        <v>4</v>
      </c>
      <c r="N601" s="37">
        <v>7</v>
      </c>
      <c r="O601" s="37">
        <v>4</v>
      </c>
      <c r="P601" s="37">
        <v>1</v>
      </c>
      <c r="Q601" s="37">
        <v>12</v>
      </c>
      <c r="R601" s="37">
        <v>2</v>
      </c>
      <c r="S601" s="37">
        <v>4</v>
      </c>
      <c r="T601" s="37">
        <v>7</v>
      </c>
      <c r="U601" s="37">
        <v>4</v>
      </c>
      <c r="V601" s="37">
        <v>5</v>
      </c>
      <c r="W601" s="37">
        <v>7</v>
      </c>
      <c r="X601" s="37">
        <v>7</v>
      </c>
      <c r="Y601" s="37">
        <v>4</v>
      </c>
      <c r="Z601" s="37">
        <v>7</v>
      </c>
      <c r="AA601" s="37">
        <v>6</v>
      </c>
      <c r="AB601" s="153">
        <v>11</v>
      </c>
      <c r="AC601" s="153">
        <v>4</v>
      </c>
      <c r="AD601" s="153">
        <v>4</v>
      </c>
      <c r="AE601" s="153">
        <v>7</v>
      </c>
      <c r="AF601" s="153">
        <v>6</v>
      </c>
      <c r="AG601" s="153">
        <v>7</v>
      </c>
      <c r="AH601" s="153">
        <v>5</v>
      </c>
      <c r="AI601" s="153">
        <v>5</v>
      </c>
      <c r="AJ601" s="153">
        <v>6</v>
      </c>
      <c r="AK601" s="153">
        <v>1</v>
      </c>
      <c r="AL601" s="153">
        <v>2</v>
      </c>
      <c r="AM601" s="153">
        <v>5</v>
      </c>
      <c r="AN601" s="153">
        <v>3</v>
      </c>
      <c r="AO601" s="153">
        <v>7</v>
      </c>
      <c r="AP601" s="153">
        <v>7</v>
      </c>
      <c r="AQ601" s="153">
        <v>2</v>
      </c>
      <c r="AR601" s="153">
        <v>5</v>
      </c>
      <c r="AS601" s="153">
        <v>4</v>
      </c>
      <c r="AT601" s="153">
        <v>1</v>
      </c>
      <c r="AU601" s="153">
        <v>6</v>
      </c>
      <c r="AV601" s="153">
        <v>6</v>
      </c>
      <c r="AW601" s="153">
        <v>3</v>
      </c>
      <c r="AX601" s="153">
        <v>5</v>
      </c>
      <c r="AY601" s="153">
        <v>6</v>
      </c>
      <c r="AZ601" s="153">
        <v>8</v>
      </c>
      <c r="BA601" s="153">
        <v>4</v>
      </c>
      <c r="BB601" s="153">
        <v>5</v>
      </c>
      <c r="BC601" s="153">
        <v>2</v>
      </c>
      <c r="BD601" s="153">
        <v>12</v>
      </c>
      <c r="BE601" s="153">
        <v>0</v>
      </c>
      <c r="BF601" s="153">
        <v>8</v>
      </c>
      <c r="BG601" s="153">
        <v>6</v>
      </c>
      <c r="BH601" s="153">
        <v>4</v>
      </c>
      <c r="BI601" s="153">
        <v>4</v>
      </c>
      <c r="BJ601" s="153">
        <v>6</v>
      </c>
      <c r="BK601" s="153">
        <v>7</v>
      </c>
      <c r="BL601" s="153">
        <v>4</v>
      </c>
      <c r="BM601" s="153">
        <v>3</v>
      </c>
      <c r="BN601" s="153">
        <v>2</v>
      </c>
      <c r="BO601" s="153">
        <v>6</v>
      </c>
      <c r="BP601" s="153">
        <v>4</v>
      </c>
      <c r="BQ601" s="153">
        <v>2</v>
      </c>
      <c r="BR601" s="153">
        <v>2</v>
      </c>
      <c r="BS601" s="153">
        <v>6</v>
      </c>
      <c r="BT601" s="153">
        <v>7</v>
      </c>
      <c r="BU601" s="153">
        <v>6</v>
      </c>
      <c r="BV601" s="153">
        <v>7</v>
      </c>
      <c r="BW601" s="153">
        <v>6</v>
      </c>
      <c r="BX601" s="153">
        <v>9</v>
      </c>
      <c r="BY601" s="153">
        <v>4</v>
      </c>
      <c r="BZ601" s="153">
        <v>3</v>
      </c>
      <c r="CA601" s="153">
        <v>5</v>
      </c>
      <c r="CB601" s="153">
        <v>5</v>
      </c>
      <c r="CC601" s="153">
        <v>5</v>
      </c>
      <c r="CD601" s="153">
        <v>5</v>
      </c>
      <c r="CE601" s="153">
        <v>4</v>
      </c>
      <c r="CF601" s="153">
        <v>4</v>
      </c>
      <c r="CG601" s="153">
        <v>3</v>
      </c>
      <c r="CH601" s="153">
        <v>8</v>
      </c>
      <c r="CI601" s="153">
        <v>4</v>
      </c>
      <c r="CJ601" s="153">
        <v>3</v>
      </c>
      <c r="CK601" s="153">
        <v>2</v>
      </c>
      <c r="CL601" s="153">
        <v>5</v>
      </c>
      <c r="CM601" s="153">
        <v>5</v>
      </c>
      <c r="CN601" s="153">
        <v>2</v>
      </c>
      <c r="CO601" s="153">
        <v>5</v>
      </c>
      <c r="CP601" s="154">
        <v>8</v>
      </c>
    </row>
    <row r="602" spans="2:94" x14ac:dyDescent="0.2">
      <c r="B602" s="25" t="str">
        <f t="shared" si="15"/>
      </c>
      <c r="C602" s="37" t="s">
        <v>228</v>
      </c>
      <c r="D602" s="37" t="s">
        <v>4</v>
      </c>
      <c r="E602" s="37">
        <v>11</v>
      </c>
      <c r="F602" s="37">
        <v>8</v>
      </c>
      <c r="G602" s="37">
        <v>6</v>
      </c>
      <c r="H602" s="37">
        <v>5</v>
      </c>
      <c r="I602" s="37">
        <v>7</v>
      </c>
      <c r="J602" s="37">
        <v>14</v>
      </c>
      <c r="K602" s="37">
        <v>8</v>
      </c>
      <c r="L602" s="37">
        <v>10</v>
      </c>
      <c r="M602" s="37">
        <v>9</v>
      </c>
      <c r="N602" s="37">
        <v>8</v>
      </c>
      <c r="O602" s="37">
        <v>7</v>
      </c>
      <c r="P602" s="37">
        <v>8</v>
      </c>
      <c r="Q602" s="37">
        <v>11</v>
      </c>
      <c r="R602" s="37">
        <v>7</v>
      </c>
      <c r="S602" s="37">
        <v>13</v>
      </c>
      <c r="T602" s="37">
        <v>8</v>
      </c>
      <c r="U602" s="37">
        <v>15</v>
      </c>
      <c r="V602" s="37">
        <v>6</v>
      </c>
      <c r="W602" s="37">
        <v>3</v>
      </c>
      <c r="X602" s="37">
        <v>13</v>
      </c>
      <c r="Y602" s="37">
        <v>7</v>
      </c>
      <c r="Z602" s="37">
        <v>10</v>
      </c>
      <c r="AA602" s="37">
        <v>7</v>
      </c>
      <c r="AB602" s="155">
        <v>14</v>
      </c>
      <c r="AC602" s="155">
        <v>5</v>
      </c>
      <c r="AD602" s="155">
        <v>11</v>
      </c>
      <c r="AE602" s="155">
        <v>9</v>
      </c>
      <c r="AF602" s="155">
        <v>13</v>
      </c>
      <c r="AG602" s="155">
        <v>8</v>
      </c>
      <c r="AH602" s="155">
        <v>8</v>
      </c>
      <c r="AI602" s="155">
        <v>10</v>
      </c>
      <c r="AJ602" s="155">
        <v>8</v>
      </c>
      <c r="AK602" s="155">
        <v>14</v>
      </c>
      <c r="AL602" s="155">
        <v>13</v>
      </c>
      <c r="AM602" s="155">
        <v>10</v>
      </c>
      <c r="AN602" s="155">
        <v>8</v>
      </c>
      <c r="AO602" s="155">
        <v>10</v>
      </c>
      <c r="AP602" s="155">
        <v>14</v>
      </c>
      <c r="AQ602" s="155">
        <v>11</v>
      </c>
      <c r="AR602" s="155">
        <v>5</v>
      </c>
      <c r="AS602" s="155">
        <v>15</v>
      </c>
      <c r="AT602" s="155">
        <v>11</v>
      </c>
      <c r="AU602" s="155">
        <v>7</v>
      </c>
      <c r="AV602" s="155">
        <v>10</v>
      </c>
      <c r="AW602" s="155">
        <v>6</v>
      </c>
      <c r="AX602" s="155">
        <v>8</v>
      </c>
      <c r="AY602" s="155">
        <v>8</v>
      </c>
      <c r="AZ602" s="155">
        <v>6</v>
      </c>
      <c r="BA602" s="155">
        <v>13</v>
      </c>
      <c r="BB602" s="155">
        <v>7</v>
      </c>
      <c r="BC602" s="155">
        <v>4</v>
      </c>
      <c r="BD602" s="155">
        <v>9</v>
      </c>
      <c r="BE602" s="155">
        <v>7</v>
      </c>
      <c r="BF602" s="155">
        <v>8</v>
      </c>
      <c r="BG602" s="155">
        <v>15</v>
      </c>
      <c r="BH602" s="155">
        <v>12</v>
      </c>
      <c r="BI602" s="155">
        <v>10</v>
      </c>
      <c r="BJ602" s="155">
        <v>12</v>
      </c>
      <c r="BK602" s="155">
        <v>12</v>
      </c>
      <c r="BL602" s="155">
        <v>9</v>
      </c>
      <c r="BM602" s="155">
        <v>9</v>
      </c>
      <c r="BN602" s="155">
        <v>9</v>
      </c>
      <c r="BO602" s="155">
        <v>12</v>
      </c>
      <c r="BP602" s="155">
        <v>9</v>
      </c>
      <c r="BQ602" s="155">
        <v>11</v>
      </c>
      <c r="BR602" s="155">
        <v>10</v>
      </c>
      <c r="BS602" s="155">
        <v>9</v>
      </c>
      <c r="BT602" s="155">
        <v>11</v>
      </c>
      <c r="BU602" s="155">
        <v>5</v>
      </c>
      <c r="BV602" s="155">
        <v>12</v>
      </c>
      <c r="BW602" s="155">
        <v>14</v>
      </c>
      <c r="BX602" s="155">
        <v>13</v>
      </c>
      <c r="BY602" s="155">
        <v>19</v>
      </c>
      <c r="BZ602" s="155">
        <v>7</v>
      </c>
      <c r="CA602" s="155">
        <v>7</v>
      </c>
      <c r="CB602" s="155">
        <v>10</v>
      </c>
      <c r="CC602" s="155">
        <v>8</v>
      </c>
      <c r="CD602" s="155">
        <v>14</v>
      </c>
      <c r="CE602" s="155">
        <v>12</v>
      </c>
      <c r="CF602" s="155">
        <v>7</v>
      </c>
      <c r="CG602" s="155">
        <v>12</v>
      </c>
      <c r="CH602" s="155">
        <v>13</v>
      </c>
      <c r="CI602" s="155">
        <v>9</v>
      </c>
      <c r="CJ602" s="155">
        <v>11</v>
      </c>
      <c r="CK602" s="155">
        <v>11</v>
      </c>
      <c r="CL602" s="155">
        <v>5</v>
      </c>
      <c r="CM602" s="155">
        <v>14</v>
      </c>
      <c r="CN602" s="155">
        <v>11</v>
      </c>
      <c r="CO602" s="155">
        <v>16</v>
      </c>
      <c r="CP602" s="156">
        <v>8</v>
      </c>
    </row>
    <row r="603" spans="2:94" x14ac:dyDescent="0.2">
      <c r="B603" s="25" t="str">
        <f t="shared" si="15"/>
      </c>
      <c r="C603" s="37" t="s">
        <v>219</v>
      </c>
      <c r="D603" s="37" t="s">
        <v>4</v>
      </c>
      <c r="E603" s="37">
        <v>4</v>
      </c>
      <c r="F603" s="37">
        <v>9</v>
      </c>
      <c r="G603" s="37">
        <v>7</v>
      </c>
      <c r="H603" s="37">
        <v>3</v>
      </c>
      <c r="I603" s="37">
        <v>6</v>
      </c>
      <c r="J603" s="37">
        <v>4</v>
      </c>
      <c r="K603" s="37">
        <v>8</v>
      </c>
      <c r="L603" s="37">
        <v>3</v>
      </c>
      <c r="M603" s="37">
        <v>8</v>
      </c>
      <c r="N603" s="37">
        <v>11</v>
      </c>
      <c r="O603" s="37">
        <v>11</v>
      </c>
      <c r="P603" s="37">
        <v>8</v>
      </c>
      <c r="Q603" s="37">
        <v>6</v>
      </c>
      <c r="R603" s="37">
        <v>0</v>
      </c>
      <c r="S603" s="37">
        <v>3</v>
      </c>
      <c r="T603" s="37">
        <v>8</v>
      </c>
      <c r="U603" s="37">
        <v>6</v>
      </c>
      <c r="V603" s="37">
        <v>3</v>
      </c>
      <c r="W603" s="37">
        <v>7</v>
      </c>
      <c r="X603" s="37">
        <v>6</v>
      </c>
      <c r="Y603" s="37">
        <v>9</v>
      </c>
      <c r="Z603" s="37">
        <v>8</v>
      </c>
      <c r="AA603" s="37">
        <v>7</v>
      </c>
      <c r="AB603" s="155">
        <v>6</v>
      </c>
      <c r="AC603" s="155">
        <v>3</v>
      </c>
      <c r="AD603" s="155">
        <v>5</v>
      </c>
      <c r="AE603" s="155">
        <v>6</v>
      </c>
      <c r="AF603" s="155">
        <v>3</v>
      </c>
      <c r="AG603" s="155">
        <v>5</v>
      </c>
      <c r="AH603" s="155">
        <v>6</v>
      </c>
      <c r="AI603" s="155">
        <v>9</v>
      </c>
      <c r="AJ603" s="155">
        <v>6</v>
      </c>
      <c r="AK603" s="155">
        <v>4</v>
      </c>
      <c r="AL603" s="155">
        <v>5</v>
      </c>
      <c r="AM603" s="155">
        <v>5</v>
      </c>
      <c r="AN603" s="155">
        <v>5</v>
      </c>
      <c r="AO603" s="155">
        <v>9</v>
      </c>
      <c r="AP603" s="155">
        <v>5</v>
      </c>
      <c r="AQ603" s="155">
        <v>3</v>
      </c>
      <c r="AR603" s="155">
        <v>5</v>
      </c>
      <c r="AS603" s="155">
        <v>7</v>
      </c>
      <c r="AT603" s="155">
        <v>2</v>
      </c>
      <c r="AU603" s="155">
        <v>7</v>
      </c>
      <c r="AV603" s="155">
        <v>4</v>
      </c>
      <c r="AW603" s="155">
        <v>5</v>
      </c>
      <c r="AX603" s="155">
        <v>5</v>
      </c>
      <c r="AY603" s="155">
        <v>6</v>
      </c>
      <c r="AZ603" s="155">
        <v>6</v>
      </c>
      <c r="BA603" s="155">
        <v>6</v>
      </c>
      <c r="BB603" s="155">
        <v>5</v>
      </c>
      <c r="BC603" s="155">
        <v>7</v>
      </c>
      <c r="BD603" s="155">
        <v>8</v>
      </c>
      <c r="BE603" s="155">
        <v>6</v>
      </c>
      <c r="BF603" s="155">
        <v>7</v>
      </c>
      <c r="BG603" s="155">
        <v>6</v>
      </c>
      <c r="BH603" s="155">
        <v>3</v>
      </c>
      <c r="BI603" s="155">
        <v>1</v>
      </c>
      <c r="BJ603" s="155">
        <v>6</v>
      </c>
      <c r="BK603" s="155">
        <v>4</v>
      </c>
      <c r="BL603" s="155">
        <v>14</v>
      </c>
      <c r="BM603" s="155">
        <v>4</v>
      </c>
      <c r="BN603" s="155">
        <v>8</v>
      </c>
      <c r="BO603" s="155">
        <v>6</v>
      </c>
      <c r="BP603" s="155">
        <v>14</v>
      </c>
      <c r="BQ603" s="155">
        <v>5</v>
      </c>
      <c r="BR603" s="155">
        <v>9</v>
      </c>
      <c r="BS603" s="155">
        <v>4</v>
      </c>
      <c r="BT603" s="155">
        <v>2</v>
      </c>
      <c r="BU603" s="155">
        <v>5</v>
      </c>
      <c r="BV603" s="155">
        <v>1</v>
      </c>
      <c r="BW603" s="155">
        <v>8</v>
      </c>
      <c r="BX603" s="155">
        <v>11</v>
      </c>
      <c r="BY603" s="155">
        <v>3</v>
      </c>
      <c r="BZ603" s="155">
        <v>4</v>
      </c>
      <c r="CA603" s="155">
        <v>6</v>
      </c>
      <c r="CB603" s="155">
        <v>5</v>
      </c>
      <c r="CC603" s="155">
        <v>3</v>
      </c>
      <c r="CD603" s="155">
        <v>8</v>
      </c>
      <c r="CE603" s="155">
        <v>7</v>
      </c>
      <c r="CF603" s="155">
        <v>5</v>
      </c>
      <c r="CG603" s="155">
        <v>6</v>
      </c>
      <c r="CH603" s="155">
        <v>10</v>
      </c>
      <c r="CI603" s="155">
        <v>13</v>
      </c>
      <c r="CJ603" s="155">
        <v>8</v>
      </c>
      <c r="CK603" s="155">
        <v>4</v>
      </c>
      <c r="CL603" s="155">
        <v>6</v>
      </c>
      <c r="CM603" s="155">
        <v>4</v>
      </c>
      <c r="CN603" s="155">
        <v>5</v>
      </c>
      <c r="CO603" s="155">
        <v>11</v>
      </c>
      <c r="CP603" s="156">
        <v>6</v>
      </c>
    </row>
    <row r="604" spans="2:94" x14ac:dyDescent="0.2">
      <c r="B604" s="25" t="str">
        <f t="shared" si="15"/>
      </c>
      <c r="C604" s="37" t="s">
        <v>230</v>
      </c>
      <c r="D604" s="37" t="s">
        <v>4</v>
      </c>
      <c r="E604" s="37">
        <v>6</v>
      </c>
      <c r="F604" s="37">
        <v>4</v>
      </c>
      <c r="G604" s="37">
        <v>6</v>
      </c>
      <c r="H604" s="37">
        <v>5</v>
      </c>
      <c r="I604" s="37">
        <v>7</v>
      </c>
      <c r="J604" s="37">
        <v>3</v>
      </c>
      <c r="K604" s="37">
        <v>5</v>
      </c>
      <c r="L604" s="37">
        <v>9</v>
      </c>
      <c r="M604" s="37">
        <v>4</v>
      </c>
      <c r="N604" s="37">
        <v>2</v>
      </c>
      <c r="O604" s="37">
        <v>1</v>
      </c>
      <c r="P604" s="37">
        <v>4</v>
      </c>
      <c r="Q604" s="37">
        <v>0</v>
      </c>
      <c r="R604" s="37">
        <v>1</v>
      </c>
      <c r="S604" s="37">
        <v>4</v>
      </c>
      <c r="T604" s="37">
        <v>5</v>
      </c>
      <c r="U604" s="37">
        <v>2</v>
      </c>
      <c r="V604" s="37">
        <v>3</v>
      </c>
      <c r="W604" s="37">
        <v>1</v>
      </c>
      <c r="X604" s="37">
        <v>3</v>
      </c>
      <c r="Y604" s="37">
        <v>7</v>
      </c>
      <c r="Z604" s="37">
        <v>3</v>
      </c>
      <c r="AA604" s="37">
        <v>5</v>
      </c>
      <c r="AB604" s="155">
        <v>2</v>
      </c>
      <c r="AC604" s="155">
        <v>3</v>
      </c>
      <c r="AD604" s="155">
        <v>3</v>
      </c>
      <c r="AE604" s="155">
        <v>7</v>
      </c>
      <c r="AF604" s="155">
        <v>8</v>
      </c>
      <c r="AG604" s="155">
        <v>4</v>
      </c>
      <c r="AH604" s="155">
        <v>2</v>
      </c>
      <c r="AI604" s="155">
        <v>3</v>
      </c>
      <c r="AJ604" s="155">
        <v>2</v>
      </c>
      <c r="AK604" s="155">
        <v>1</v>
      </c>
      <c r="AL604" s="155">
        <v>5</v>
      </c>
      <c r="AM604" s="155">
        <v>6</v>
      </c>
      <c r="AN604" s="155">
        <v>3</v>
      </c>
      <c r="AO604" s="155">
        <v>6</v>
      </c>
      <c r="AP604" s="155">
        <v>2</v>
      </c>
      <c r="AQ604" s="155">
        <v>0</v>
      </c>
      <c r="AR604" s="155">
        <v>4</v>
      </c>
      <c r="AS604" s="155">
        <v>4</v>
      </c>
      <c r="AT604" s="155">
        <v>2</v>
      </c>
      <c r="AU604" s="155">
        <v>4</v>
      </c>
      <c r="AV604" s="155">
        <v>3</v>
      </c>
      <c r="AW604" s="155">
        <v>3</v>
      </c>
      <c r="AX604" s="155">
        <v>2</v>
      </c>
      <c r="AY604" s="155">
        <v>3</v>
      </c>
      <c r="AZ604" s="155">
        <v>1</v>
      </c>
      <c r="BA604" s="155">
        <v>7</v>
      </c>
      <c r="BB604" s="155">
        <v>6</v>
      </c>
      <c r="BC604" s="155">
        <v>6</v>
      </c>
      <c r="BD604" s="155">
        <v>3</v>
      </c>
      <c r="BE604" s="155">
        <v>1</v>
      </c>
      <c r="BF604" s="155">
        <v>6</v>
      </c>
      <c r="BG604" s="155">
        <v>5</v>
      </c>
      <c r="BH604" s="155">
        <v>3</v>
      </c>
      <c r="BI604" s="155">
        <v>2</v>
      </c>
      <c r="BJ604" s="155">
        <v>1</v>
      </c>
      <c r="BK604" s="155">
        <v>6</v>
      </c>
      <c r="BL604" s="155">
        <v>2</v>
      </c>
      <c r="BM604" s="155">
        <v>2</v>
      </c>
      <c r="BN604" s="155">
        <v>4</v>
      </c>
      <c r="BO604" s="155">
        <v>2</v>
      </c>
      <c r="BP604" s="155">
        <v>14</v>
      </c>
      <c r="BQ604" s="155">
        <v>4</v>
      </c>
      <c r="BR604" s="155">
        <v>3</v>
      </c>
      <c r="BS604" s="155">
        <v>2</v>
      </c>
      <c r="BT604" s="155">
        <v>2</v>
      </c>
      <c r="BU604" s="155">
        <v>4</v>
      </c>
      <c r="BV604" s="155">
        <v>1</v>
      </c>
      <c r="BW604" s="155">
        <v>5</v>
      </c>
      <c r="BX604" s="155">
        <v>2</v>
      </c>
      <c r="BY604" s="155">
        <v>2</v>
      </c>
      <c r="BZ604" s="155">
        <v>1</v>
      </c>
      <c r="CA604" s="155">
        <v>3</v>
      </c>
      <c r="CB604" s="155">
        <v>4</v>
      </c>
      <c r="CC604" s="155">
        <v>4</v>
      </c>
      <c r="CD604" s="155">
        <v>4</v>
      </c>
      <c r="CE604" s="155">
        <v>2</v>
      </c>
      <c r="CF604" s="155">
        <v>2</v>
      </c>
      <c r="CG604" s="155">
        <v>3</v>
      </c>
      <c r="CH604" s="155">
        <v>4</v>
      </c>
      <c r="CI604" s="155">
        <v>5</v>
      </c>
      <c r="CJ604" s="155">
        <v>8</v>
      </c>
      <c r="CK604" s="155">
        <v>4</v>
      </c>
      <c r="CL604" s="155">
        <v>8</v>
      </c>
      <c r="CM604" s="155">
        <v>3</v>
      </c>
      <c r="CN604" s="155">
        <v>7</v>
      </c>
      <c r="CO604" s="155">
        <v>5</v>
      </c>
      <c r="CP604" s="156">
        <v>6</v>
      </c>
    </row>
    <row r="605" spans="2:94" x14ac:dyDescent="0.2">
      <c r="B605" s="25" t="str">
        <f t="shared" si="15"/>
      </c>
      <c r="C605" s="37" t="s">
        <v>234</v>
      </c>
      <c r="D605" s="37" t="s">
        <v>4</v>
      </c>
      <c r="E605" s="37">
        <v>0</v>
      </c>
      <c r="F605" s="37">
        <v>0</v>
      </c>
      <c r="G605" s="37">
        <v>1</v>
      </c>
      <c r="H605" s="37">
        <v>2</v>
      </c>
      <c r="I605" s="37">
        <v>2</v>
      </c>
      <c r="J605" s="37">
        <v>0</v>
      </c>
      <c r="K605" s="37">
        <v>0</v>
      </c>
      <c r="L605" s="37">
        <v>4</v>
      </c>
      <c r="M605" s="37">
        <v>3</v>
      </c>
      <c r="N605" s="37">
        <v>2</v>
      </c>
      <c r="O605" s="37">
        <v>1</v>
      </c>
      <c r="P605" s="37">
        <v>2</v>
      </c>
      <c r="Q605" s="37">
        <v>1</v>
      </c>
      <c r="R605" s="37">
        <v>3</v>
      </c>
      <c r="S605" s="37">
        <v>1</v>
      </c>
      <c r="T605" s="37">
        <v>3</v>
      </c>
      <c r="U605" s="37">
        <v>2</v>
      </c>
      <c r="V605" s="37">
        <v>1</v>
      </c>
      <c r="W605" s="37">
        <v>1</v>
      </c>
      <c r="X605" s="37">
        <v>2</v>
      </c>
      <c r="Y605" s="37">
        <v>2</v>
      </c>
      <c r="Z605" s="37">
        <v>1</v>
      </c>
      <c r="AA605" s="37">
        <v>2</v>
      </c>
      <c r="AB605" s="155">
        <v>3</v>
      </c>
      <c r="AC605" s="155">
        <v>0</v>
      </c>
      <c r="AD605" s="155">
        <v>0</v>
      </c>
      <c r="AE605" s="155">
        <v>1</v>
      </c>
      <c r="AF605" s="155">
        <v>0</v>
      </c>
      <c r="AG605" s="155">
        <v>1</v>
      </c>
      <c r="AH605" s="155">
        <v>0</v>
      </c>
      <c r="AI605" s="155">
        <v>1</v>
      </c>
      <c r="AJ605" s="155">
        <v>4</v>
      </c>
      <c r="AK605" s="155">
        <v>2</v>
      </c>
      <c r="AL605" s="155">
        <v>2</v>
      </c>
      <c r="AM605" s="155">
        <v>2</v>
      </c>
      <c r="AN605" s="155">
        <v>1</v>
      </c>
      <c r="AO605" s="155">
        <v>2</v>
      </c>
      <c r="AP605" s="155">
        <v>2</v>
      </c>
      <c r="AQ605" s="155">
        <v>0</v>
      </c>
      <c r="AR605" s="155">
        <v>2</v>
      </c>
      <c r="AS605" s="155">
        <v>2</v>
      </c>
      <c r="AT605" s="155">
        <v>0</v>
      </c>
      <c r="AU605" s="155">
        <v>2</v>
      </c>
      <c r="AV605" s="155">
        <v>1</v>
      </c>
      <c r="AW605" s="155">
        <v>2</v>
      </c>
      <c r="AX605" s="155">
        <v>0</v>
      </c>
      <c r="AY605" s="155">
        <v>3</v>
      </c>
      <c r="AZ605" s="155">
        <v>1</v>
      </c>
      <c r="BA605" s="155">
        <v>2</v>
      </c>
      <c r="BB605" s="155">
        <v>3</v>
      </c>
      <c r="BC605" s="155">
        <v>1</v>
      </c>
      <c r="BD605" s="155">
        <v>2</v>
      </c>
      <c r="BE605" s="155">
        <v>0</v>
      </c>
      <c r="BF605" s="155">
        <v>1</v>
      </c>
      <c r="BG605" s="155">
        <v>1</v>
      </c>
      <c r="BH605" s="155">
        <v>1</v>
      </c>
      <c r="BI605" s="155">
        <v>1</v>
      </c>
      <c r="BJ605" s="155">
        <v>2</v>
      </c>
      <c r="BK605" s="155">
        <v>1</v>
      </c>
      <c r="BL605" s="155">
        <v>0</v>
      </c>
      <c r="BM605" s="155">
        <v>3</v>
      </c>
      <c r="BN605" s="155">
        <v>2</v>
      </c>
      <c r="BO605" s="155">
        <v>2</v>
      </c>
      <c r="BP605" s="155">
        <v>4</v>
      </c>
      <c r="BQ605" s="155">
        <v>3</v>
      </c>
      <c r="BR605" s="155">
        <v>0</v>
      </c>
      <c r="BS605" s="155">
        <v>1</v>
      </c>
      <c r="BT605" s="155">
        <v>2</v>
      </c>
      <c r="BU605" s="155">
        <v>2</v>
      </c>
      <c r="BV605" s="155">
        <v>0</v>
      </c>
      <c r="BW605" s="155">
        <v>1</v>
      </c>
      <c r="BX605" s="155">
        <v>3</v>
      </c>
      <c r="BY605" s="155">
        <v>2</v>
      </c>
      <c r="BZ605" s="155">
        <v>3</v>
      </c>
      <c r="CA605" s="155">
        <v>3</v>
      </c>
      <c r="CB605" s="155">
        <v>3</v>
      </c>
      <c r="CC605" s="155">
        <v>1</v>
      </c>
      <c r="CD605" s="155">
        <v>0</v>
      </c>
      <c r="CE605" s="155">
        <v>0</v>
      </c>
      <c r="CF605" s="155">
        <v>1</v>
      </c>
      <c r="CG605" s="155">
        <v>0</v>
      </c>
      <c r="CH605" s="155">
        <v>1</v>
      </c>
      <c r="CI605" s="155">
        <v>1</v>
      </c>
      <c r="CJ605" s="155">
        <v>5</v>
      </c>
      <c r="CK605" s="155">
        <v>0</v>
      </c>
      <c r="CL605" s="155">
        <v>4</v>
      </c>
      <c r="CM605" s="155">
        <v>0</v>
      </c>
      <c r="CN605" s="155">
        <v>4</v>
      </c>
      <c r="CO605" s="155">
        <v>2</v>
      </c>
      <c r="CP605" s="156">
        <v>6</v>
      </c>
    </row>
    <row r="606" spans="2:94" x14ac:dyDescent="0.2">
      <c r="B606" s="25" t="str">
        <f t="shared" si="15"/>
      </c>
      <c r="C606" s="37" t="s">
        <v>1049</v>
      </c>
      <c r="D606" s="37" t="s">
        <v>4</v>
      </c>
      <c r="E606" s="37">
        <v>0</v>
      </c>
      <c r="F606" s="37">
        <v>2</v>
      </c>
      <c r="G606" s="37">
        <v>3</v>
      </c>
      <c r="H606" s="37">
        <v>3</v>
      </c>
      <c r="I606" s="37">
        <v>7</v>
      </c>
      <c r="J606" s="37">
        <v>0</v>
      </c>
      <c r="K606" s="37">
        <v>1</v>
      </c>
      <c r="L606" s="37">
        <v>1</v>
      </c>
      <c r="M606" s="37">
        <v>1</v>
      </c>
      <c r="N606" s="37">
        <v>0</v>
      </c>
      <c r="O606" s="37">
        <v>0</v>
      </c>
      <c r="P606" s="37">
        <v>3</v>
      </c>
      <c r="Q606" s="37">
        <v>1</v>
      </c>
      <c r="R606" s="37">
        <v>3</v>
      </c>
      <c r="S606" s="37">
        <v>2</v>
      </c>
      <c r="T606" s="37">
        <v>2</v>
      </c>
      <c r="U606" s="37">
        <v>3</v>
      </c>
      <c r="V606" s="37">
        <v>0</v>
      </c>
      <c r="W606" s="37">
        <v>3</v>
      </c>
      <c r="X606" s="37">
        <v>4</v>
      </c>
      <c r="Y606" s="37">
        <v>3</v>
      </c>
      <c r="Z606" s="37">
        <v>3</v>
      </c>
      <c r="AA606" s="37">
        <v>2</v>
      </c>
      <c r="AB606" s="155">
        <v>1</v>
      </c>
      <c r="AC606" s="155">
        <v>0</v>
      </c>
      <c r="AD606" s="155">
        <v>3</v>
      </c>
      <c r="AE606" s="155">
        <v>2</v>
      </c>
      <c r="AF606" s="155">
        <v>1</v>
      </c>
      <c r="AG606" s="155">
        <v>2</v>
      </c>
      <c r="AH606" s="155">
        <v>2</v>
      </c>
      <c r="AI606" s="155">
        <v>4</v>
      </c>
      <c r="AJ606" s="155">
        <v>2</v>
      </c>
      <c r="AK606" s="155">
        <v>7</v>
      </c>
      <c r="AL606" s="155">
        <v>4</v>
      </c>
      <c r="AM606" s="155">
        <v>4</v>
      </c>
      <c r="AN606" s="155">
        <v>2</v>
      </c>
      <c r="AO606" s="155">
        <v>1</v>
      </c>
      <c r="AP606" s="155">
        <v>0</v>
      </c>
      <c r="AQ606" s="155">
        <v>3</v>
      </c>
      <c r="AR606" s="155">
        <v>1</v>
      </c>
      <c r="AS606" s="155">
        <v>3</v>
      </c>
      <c r="AT606" s="155">
        <v>2</v>
      </c>
      <c r="AU606" s="155">
        <v>0</v>
      </c>
      <c r="AV606" s="155">
        <v>2</v>
      </c>
      <c r="AW606" s="155">
        <v>1</v>
      </c>
      <c r="AX606" s="155">
        <v>2</v>
      </c>
      <c r="AY606" s="155">
        <v>5</v>
      </c>
      <c r="AZ606" s="155">
        <v>2</v>
      </c>
      <c r="BA606" s="155">
        <v>0</v>
      </c>
      <c r="BB606" s="155">
        <v>4</v>
      </c>
      <c r="BC606" s="155">
        <v>2</v>
      </c>
      <c r="BD606" s="155">
        <v>0</v>
      </c>
      <c r="BE606" s="155">
        <v>2</v>
      </c>
      <c r="BF606" s="155">
        <v>3</v>
      </c>
      <c r="BG606" s="155">
        <v>1</v>
      </c>
      <c r="BH606" s="155">
        <v>5</v>
      </c>
      <c r="BI606" s="155">
        <v>4</v>
      </c>
      <c r="BJ606" s="155">
        <v>6</v>
      </c>
      <c r="BK606" s="155">
        <v>3</v>
      </c>
      <c r="BL606" s="155">
        <v>2</v>
      </c>
      <c r="BM606" s="155">
        <v>0</v>
      </c>
      <c r="BN606" s="155">
        <v>4</v>
      </c>
      <c r="BO606" s="155">
        <v>2</v>
      </c>
      <c r="BP606" s="155">
        <v>4</v>
      </c>
      <c r="BQ606" s="155">
        <v>5</v>
      </c>
      <c r="BR606" s="155">
        <v>1</v>
      </c>
      <c r="BS606" s="155">
        <v>2</v>
      </c>
      <c r="BT606" s="155">
        <v>0</v>
      </c>
      <c r="BU606" s="155">
        <v>1</v>
      </c>
      <c r="BV606" s="155">
        <v>0</v>
      </c>
      <c r="BW606" s="155">
        <v>3</v>
      </c>
      <c r="BX606" s="155">
        <v>1</v>
      </c>
      <c r="BY606" s="155">
        <v>0</v>
      </c>
      <c r="BZ606" s="155">
        <v>1</v>
      </c>
      <c r="CA606" s="155">
        <v>1</v>
      </c>
      <c r="CB606" s="155">
        <v>0</v>
      </c>
      <c r="CC606" s="155">
        <v>2</v>
      </c>
      <c r="CD606" s="155">
        <v>2</v>
      </c>
      <c r="CE606" s="155">
        <v>6</v>
      </c>
      <c r="CF606" s="155">
        <v>4</v>
      </c>
      <c r="CG606" s="155">
        <v>1</v>
      </c>
      <c r="CH606" s="155">
        <v>4</v>
      </c>
      <c r="CI606" s="155">
        <v>1</v>
      </c>
      <c r="CJ606" s="155">
        <v>5</v>
      </c>
      <c r="CK606" s="155">
        <v>4</v>
      </c>
      <c r="CL606" s="155">
        <v>3</v>
      </c>
      <c r="CM606" s="155">
        <v>2</v>
      </c>
      <c r="CN606" s="155">
        <v>3</v>
      </c>
      <c r="CO606" s="155">
        <v>3</v>
      </c>
      <c r="CP606" s="156">
        <v>6</v>
      </c>
    </row>
    <row r="607" spans="2:94" x14ac:dyDescent="0.2">
      <c r="B607" s="25" t="str">
        <f t="shared" si="15"/>
      </c>
      <c r="C607" s="37" t="s">
        <v>229</v>
      </c>
      <c r="D607" s="37" t="s">
        <v>4</v>
      </c>
      <c r="E607" s="37">
        <v>2</v>
      </c>
      <c r="F607" s="37">
        <v>3</v>
      </c>
      <c r="G607" s="37">
        <v>4</v>
      </c>
      <c r="H607" s="37">
        <v>1</v>
      </c>
      <c r="I607" s="37">
        <v>3</v>
      </c>
      <c r="J607" s="37">
        <v>3</v>
      </c>
      <c r="K607" s="37">
        <v>3</v>
      </c>
      <c r="L607" s="37">
        <v>2</v>
      </c>
      <c r="M607" s="37">
        <v>6</v>
      </c>
      <c r="N607" s="37">
        <v>1</v>
      </c>
      <c r="O607" s="37">
        <v>0</v>
      </c>
      <c r="P607" s="37">
        <v>6</v>
      </c>
      <c r="Q607" s="37">
        <v>4</v>
      </c>
      <c r="R607" s="37">
        <v>1</v>
      </c>
      <c r="S607" s="37">
        <v>4</v>
      </c>
      <c r="T607" s="37">
        <v>4</v>
      </c>
      <c r="U607" s="37">
        <v>3</v>
      </c>
      <c r="V607" s="37">
        <v>1</v>
      </c>
      <c r="W607" s="37">
        <v>0</v>
      </c>
      <c r="X607" s="37">
        <v>2</v>
      </c>
      <c r="Y607" s="37">
        <v>0</v>
      </c>
      <c r="Z607" s="37">
        <v>5</v>
      </c>
      <c r="AA607" s="37">
        <v>6</v>
      </c>
      <c r="AB607" s="155">
        <v>4</v>
      </c>
      <c r="AC607" s="155">
        <v>1</v>
      </c>
      <c r="AD607" s="155">
        <v>1</v>
      </c>
      <c r="AE607" s="155">
        <v>2</v>
      </c>
      <c r="AF607" s="155">
        <v>3</v>
      </c>
      <c r="AG607" s="155">
        <v>3</v>
      </c>
      <c r="AH607" s="155">
        <v>3</v>
      </c>
      <c r="AI607" s="155">
        <v>0</v>
      </c>
      <c r="AJ607" s="155">
        <v>1</v>
      </c>
      <c r="AK607" s="155">
        <v>5</v>
      </c>
      <c r="AL607" s="155">
        <v>3</v>
      </c>
      <c r="AM607" s="155">
        <v>2</v>
      </c>
      <c r="AN607" s="155">
        <v>0</v>
      </c>
      <c r="AO607" s="155">
        <v>4</v>
      </c>
      <c r="AP607" s="155">
        <v>1</v>
      </c>
      <c r="AQ607" s="155">
        <v>1</v>
      </c>
      <c r="AR607" s="155">
        <v>1</v>
      </c>
      <c r="AS607" s="155">
        <v>3</v>
      </c>
      <c r="AT607" s="155">
        <v>3</v>
      </c>
      <c r="AU607" s="155">
        <v>0</v>
      </c>
      <c r="AV607" s="155">
        <v>4</v>
      </c>
      <c r="AW607" s="155">
        <v>3</v>
      </c>
      <c r="AX607" s="155">
        <v>0</v>
      </c>
      <c r="AY607" s="155">
        <v>4</v>
      </c>
      <c r="AZ607" s="155">
        <v>1</v>
      </c>
      <c r="BA607" s="155">
        <v>3</v>
      </c>
      <c r="BB607" s="155">
        <v>3</v>
      </c>
      <c r="BC607" s="155">
        <v>3</v>
      </c>
      <c r="BD607" s="155">
        <v>0</v>
      </c>
      <c r="BE607" s="155">
        <v>0</v>
      </c>
      <c r="BF607" s="155">
        <v>1</v>
      </c>
      <c r="BG607" s="155">
        <v>6</v>
      </c>
      <c r="BH607" s="155">
        <v>4</v>
      </c>
      <c r="BI607" s="155">
        <v>3</v>
      </c>
      <c r="BJ607" s="155">
        <v>4</v>
      </c>
      <c r="BK607" s="155">
        <v>1</v>
      </c>
      <c r="BL607" s="155">
        <v>0</v>
      </c>
      <c r="BM607" s="155">
        <v>1</v>
      </c>
      <c r="BN607" s="155">
        <v>5</v>
      </c>
      <c r="BO607" s="155">
        <v>0</v>
      </c>
      <c r="BP607" s="155">
        <v>3</v>
      </c>
      <c r="BQ607" s="155">
        <v>9</v>
      </c>
      <c r="BR607" s="155">
        <v>7</v>
      </c>
      <c r="BS607" s="155">
        <v>3</v>
      </c>
      <c r="BT607" s="155">
        <v>4</v>
      </c>
      <c r="BU607" s="155">
        <v>6</v>
      </c>
      <c r="BV607" s="155">
        <v>5</v>
      </c>
      <c r="BW607" s="155">
        <v>3</v>
      </c>
      <c r="BX607" s="155">
        <v>5</v>
      </c>
      <c r="BY607" s="155">
        <v>2</v>
      </c>
      <c r="BZ607" s="155">
        <v>0</v>
      </c>
      <c r="CA607" s="155">
        <v>3</v>
      </c>
      <c r="CB607" s="155">
        <v>2</v>
      </c>
      <c r="CC607" s="155">
        <v>3</v>
      </c>
      <c r="CD607" s="155">
        <v>4</v>
      </c>
      <c r="CE607" s="155">
        <v>3</v>
      </c>
      <c r="CF607" s="155">
        <v>3</v>
      </c>
      <c r="CG607" s="155">
        <v>3</v>
      </c>
      <c r="CH607" s="155">
        <v>3</v>
      </c>
      <c r="CI607" s="155">
        <v>1</v>
      </c>
      <c r="CJ607" s="155">
        <v>3</v>
      </c>
      <c r="CK607" s="155">
        <v>4</v>
      </c>
      <c r="CL607" s="155">
        <v>5</v>
      </c>
      <c r="CM607" s="155">
        <v>6</v>
      </c>
      <c r="CN607" s="155">
        <v>1</v>
      </c>
      <c r="CO607" s="155">
        <v>5</v>
      </c>
      <c r="CP607" s="156">
        <v>6</v>
      </c>
    </row>
    <row r="608" spans="2:94" x14ac:dyDescent="0.2">
      <c r="B608" s="25" t="str">
        <f t="shared" si="15"/>
      </c>
      <c r="C608" s="25" t="s">
        <v>220</v>
      </c>
      <c r="D608" s="25" t="s">
        <v>4</v>
      </c>
      <c r="E608" s="25">
        <v>10</v>
      </c>
      <c r="F608" s="25">
        <v>10</v>
      </c>
      <c r="G608" s="25">
        <v>11</v>
      </c>
      <c r="H608" s="25">
        <v>6</v>
      </c>
      <c r="I608" s="25">
        <v>7</v>
      </c>
      <c r="J608" s="25">
        <v>10</v>
      </c>
      <c r="K608" s="25">
        <v>7</v>
      </c>
      <c r="L608" s="25">
        <v>11</v>
      </c>
      <c r="M608" s="25">
        <v>6</v>
      </c>
      <c r="N608" s="25">
        <v>5</v>
      </c>
      <c r="O608" s="25">
        <v>6</v>
      </c>
      <c r="P608" s="25">
        <v>5</v>
      </c>
      <c r="Q608" s="25">
        <v>12</v>
      </c>
      <c r="R608" s="25">
        <v>8</v>
      </c>
      <c r="S608" s="25">
        <v>15</v>
      </c>
      <c r="T608" s="25">
        <v>9</v>
      </c>
      <c r="U608" s="25">
        <v>8</v>
      </c>
      <c r="V608" s="25">
        <v>2</v>
      </c>
      <c r="W608" s="25">
        <v>13</v>
      </c>
      <c r="X608" s="25">
        <v>9</v>
      </c>
      <c r="Y608" s="25">
        <v>5</v>
      </c>
      <c r="Z608" s="25">
        <v>9</v>
      </c>
      <c r="AA608" s="25">
        <v>10</v>
      </c>
      <c r="AB608" s="154">
        <v>12</v>
      </c>
      <c r="AC608" s="154">
        <v>3</v>
      </c>
      <c r="AD608" s="154">
        <v>5</v>
      </c>
      <c r="AE608" s="154">
        <v>7</v>
      </c>
      <c r="AF608" s="154">
        <v>17</v>
      </c>
      <c r="AG608" s="154">
        <v>9</v>
      </c>
      <c r="AH608" s="154">
        <v>24</v>
      </c>
      <c r="AI608" s="154">
        <v>3</v>
      </c>
      <c r="AJ608" s="154">
        <v>8</v>
      </c>
      <c r="AK608" s="154">
        <v>11</v>
      </c>
      <c r="AL608" s="154">
        <v>11</v>
      </c>
      <c r="AM608" s="154">
        <v>4</v>
      </c>
      <c r="AN608" s="154">
        <v>7</v>
      </c>
      <c r="AO608" s="154">
        <v>7</v>
      </c>
      <c r="AP608" s="154">
        <v>9</v>
      </c>
      <c r="AQ608" s="154">
        <v>7</v>
      </c>
      <c r="AR608" s="154">
        <v>9</v>
      </c>
      <c r="AS608" s="154">
        <v>8</v>
      </c>
      <c r="AT608" s="154">
        <v>8</v>
      </c>
      <c r="AU608" s="154">
        <v>5</v>
      </c>
      <c r="AV608" s="154">
        <v>11</v>
      </c>
      <c r="AW608" s="154">
        <v>6</v>
      </c>
      <c r="AX608" s="154">
        <v>7</v>
      </c>
      <c r="AY608" s="154">
        <v>16</v>
      </c>
      <c r="AZ608" s="154">
        <v>8</v>
      </c>
      <c r="BA608" s="154">
        <v>15</v>
      </c>
      <c r="BB608" s="154">
        <v>7</v>
      </c>
      <c r="BC608" s="154">
        <v>7</v>
      </c>
      <c r="BD608" s="154">
        <v>6</v>
      </c>
      <c r="BE608" s="154">
        <v>6</v>
      </c>
      <c r="BF608" s="154">
        <v>2</v>
      </c>
      <c r="BG608" s="154">
        <v>5</v>
      </c>
      <c r="BH608" s="154">
        <v>9</v>
      </c>
      <c r="BI608" s="154">
        <v>12</v>
      </c>
      <c r="BJ608" s="154">
        <v>3</v>
      </c>
      <c r="BK608" s="154">
        <v>9</v>
      </c>
      <c r="BL608" s="154">
        <v>7</v>
      </c>
      <c r="BM608" s="154">
        <v>2</v>
      </c>
      <c r="BN608" s="154">
        <v>4</v>
      </c>
      <c r="BO608" s="154">
        <v>7</v>
      </c>
      <c r="BP608" s="154">
        <v>22</v>
      </c>
      <c r="BQ608" s="154">
        <v>14</v>
      </c>
      <c r="BR608" s="154">
        <v>17</v>
      </c>
      <c r="BS608" s="154">
        <v>13</v>
      </c>
      <c r="BT608" s="154">
        <v>19</v>
      </c>
      <c r="BU608" s="154">
        <v>13</v>
      </c>
      <c r="BV608" s="154">
        <v>15</v>
      </c>
      <c r="BW608" s="154">
        <v>9</v>
      </c>
      <c r="BX608" s="154">
        <v>15</v>
      </c>
      <c r="BY608" s="154">
        <v>9</v>
      </c>
      <c r="BZ608" s="154">
        <v>8</v>
      </c>
      <c r="CA608" s="154">
        <v>12</v>
      </c>
      <c r="CB608" s="154">
        <v>13</v>
      </c>
      <c r="CC608" s="154">
        <v>8</v>
      </c>
      <c r="CD608" s="154">
        <v>12</v>
      </c>
      <c r="CE608" s="154">
        <v>9</v>
      </c>
      <c r="CF608" s="154">
        <v>9</v>
      </c>
      <c r="CG608" s="154">
        <v>7</v>
      </c>
      <c r="CH608" s="154">
        <v>6</v>
      </c>
      <c r="CI608" s="154">
        <v>7</v>
      </c>
      <c r="CJ608" s="154">
        <v>10</v>
      </c>
      <c r="CK608" s="154">
        <v>12</v>
      </c>
      <c r="CL608" s="154">
        <v>7</v>
      </c>
      <c r="CM608" s="154">
        <v>5</v>
      </c>
      <c r="CN608" s="154">
        <v>3</v>
      </c>
      <c r="CO608" s="154">
        <v>6</v>
      </c>
      <c r="CP608" s="154">
        <v>5</v>
      </c>
    </row>
    <row r="609" spans="2:94" x14ac:dyDescent="0.2">
      <c r="B609" s="25" t="str">
        <f t="shared" si="15"/>
      </c>
      <c r="C609" s="25" t="s">
        <v>232</v>
      </c>
      <c r="D609" s="25" t="s">
        <v>4</v>
      </c>
      <c r="E609" s="25">
        <v>3</v>
      </c>
      <c r="F609" s="25">
        <v>0</v>
      </c>
      <c r="G609" s="25">
        <v>7</v>
      </c>
      <c r="H609" s="25">
        <v>4</v>
      </c>
      <c r="I609" s="25">
        <v>4</v>
      </c>
      <c r="J609" s="25">
        <v>4</v>
      </c>
      <c r="K609" s="25">
        <v>1</v>
      </c>
      <c r="L609" s="25">
        <v>1</v>
      </c>
      <c r="M609" s="25">
        <v>3</v>
      </c>
      <c r="N609" s="25">
        <v>6</v>
      </c>
      <c r="O609" s="25">
        <v>1</v>
      </c>
      <c r="P609" s="25">
        <v>0</v>
      </c>
      <c r="Q609" s="25">
        <v>0</v>
      </c>
      <c r="R609" s="25">
        <v>1</v>
      </c>
      <c r="S609" s="25">
        <v>2</v>
      </c>
      <c r="T609" s="25">
        <v>4</v>
      </c>
      <c r="U609" s="25">
        <v>1</v>
      </c>
      <c r="V609" s="25">
        <v>4</v>
      </c>
      <c r="W609" s="25">
        <v>0</v>
      </c>
      <c r="X609" s="25">
        <v>2</v>
      </c>
      <c r="Y609" s="25">
        <v>1</v>
      </c>
      <c r="Z609" s="25">
        <v>2</v>
      </c>
      <c r="AA609" s="25">
        <v>0</v>
      </c>
      <c r="AB609" s="154">
        <v>3</v>
      </c>
      <c r="AC609" s="154">
        <v>4</v>
      </c>
      <c r="AD609" s="154">
        <v>1</v>
      </c>
      <c r="AE609" s="154">
        <v>4</v>
      </c>
      <c r="AF609" s="154">
        <v>4</v>
      </c>
      <c r="AG609" s="154">
        <v>2</v>
      </c>
      <c r="AH609" s="154">
        <v>2</v>
      </c>
      <c r="AI609" s="154">
        <v>1</v>
      </c>
      <c r="AJ609" s="154">
        <v>2</v>
      </c>
      <c r="AK609" s="154">
        <v>3</v>
      </c>
      <c r="AL609" s="154">
        <v>3</v>
      </c>
      <c r="AM609" s="154">
        <v>2</v>
      </c>
      <c r="AN609" s="154">
        <v>4</v>
      </c>
      <c r="AO609" s="154">
        <v>1</v>
      </c>
      <c r="AP609" s="154">
        <v>4</v>
      </c>
      <c r="AQ609" s="154">
        <v>0</v>
      </c>
      <c r="AR609" s="154">
        <v>2</v>
      </c>
      <c r="AS609" s="154">
        <v>1</v>
      </c>
      <c r="AT609" s="154">
        <v>2</v>
      </c>
      <c r="AU609" s="154">
        <v>4</v>
      </c>
      <c r="AV609" s="154">
        <v>2</v>
      </c>
      <c r="AW609" s="154">
        <v>3</v>
      </c>
      <c r="AX609" s="154">
        <v>4</v>
      </c>
      <c r="AY609" s="154">
        <v>1</v>
      </c>
      <c r="AZ609" s="154">
        <v>0</v>
      </c>
      <c r="BA609" s="154">
        <v>2</v>
      </c>
      <c r="BB609" s="154">
        <v>3</v>
      </c>
      <c r="BC609" s="154">
        <v>4</v>
      </c>
      <c r="BD609" s="154">
        <v>4</v>
      </c>
      <c r="BE609" s="154">
        <v>4</v>
      </c>
      <c r="BF609" s="154">
        <v>3</v>
      </c>
      <c r="BG609" s="154">
        <v>5</v>
      </c>
      <c r="BH609" s="154">
        <v>1</v>
      </c>
      <c r="BI609" s="154">
        <v>1</v>
      </c>
      <c r="BJ609" s="154">
        <v>6</v>
      </c>
      <c r="BK609" s="154">
        <v>3</v>
      </c>
      <c r="BL609" s="154">
        <v>3</v>
      </c>
      <c r="BM609" s="154">
        <v>4</v>
      </c>
      <c r="BN609" s="154">
        <v>3</v>
      </c>
      <c r="BO609" s="154">
        <v>3</v>
      </c>
      <c r="BP609" s="154">
        <v>5</v>
      </c>
      <c r="BQ609" s="154">
        <v>5</v>
      </c>
      <c r="BR609" s="154">
        <v>5</v>
      </c>
      <c r="BS609" s="154">
        <v>5</v>
      </c>
      <c r="BT609" s="154">
        <v>4</v>
      </c>
      <c r="BU609" s="154">
        <v>3</v>
      </c>
      <c r="BV609" s="154">
        <v>6</v>
      </c>
      <c r="BW609" s="154">
        <v>3</v>
      </c>
      <c r="BX609" s="154">
        <v>7</v>
      </c>
      <c r="BY609" s="154">
        <v>4</v>
      </c>
      <c r="BZ609" s="154">
        <v>4</v>
      </c>
      <c r="CA609" s="154">
        <v>2</v>
      </c>
      <c r="CB609" s="154">
        <v>3</v>
      </c>
      <c r="CC609" s="154">
        <v>8</v>
      </c>
      <c r="CD609" s="154">
        <v>8</v>
      </c>
      <c r="CE609" s="154">
        <v>1</v>
      </c>
      <c r="CF609" s="154">
        <v>5</v>
      </c>
      <c r="CG609" s="154">
        <v>2</v>
      </c>
      <c r="CH609" s="154">
        <v>2</v>
      </c>
      <c r="CI609" s="154">
        <v>4</v>
      </c>
      <c r="CJ609" s="154">
        <v>5</v>
      </c>
      <c r="CK609" s="154">
        <v>5</v>
      </c>
      <c r="CL609" s="154">
        <v>5</v>
      </c>
      <c r="CM609" s="154">
        <v>4</v>
      </c>
      <c r="CN609" s="154">
        <v>5</v>
      </c>
      <c r="CO609" s="154">
        <v>7</v>
      </c>
      <c r="CP609" s="154">
        <v>5</v>
      </c>
    </row>
    <row r="610" spans="2:94" x14ac:dyDescent="0.2">
      <c r="B610" s="25" t="str">
        <f t="shared" si="15"/>
      </c>
      <c r="C610" s="25" t="s">
        <v>1051</v>
      </c>
      <c r="D610" s="25" t="s">
        <v>4</v>
      </c>
      <c r="E610" s="25">
        <v>0</v>
      </c>
      <c r="F610" s="25">
        <v>1</v>
      </c>
      <c r="G610" s="25">
        <v>2</v>
      </c>
      <c r="H610" s="25">
        <v>3</v>
      </c>
      <c r="I610" s="25">
        <v>2</v>
      </c>
      <c r="J610" s="25">
        <v>0</v>
      </c>
      <c r="K610" s="25">
        <v>2</v>
      </c>
      <c r="L610" s="25">
        <v>3</v>
      </c>
      <c r="M610" s="25">
        <v>0</v>
      </c>
      <c r="N610" s="25">
        <v>2</v>
      </c>
      <c r="O610" s="25">
        <v>0</v>
      </c>
      <c r="P610" s="25">
        <v>2</v>
      </c>
      <c r="Q610" s="25">
        <v>1</v>
      </c>
      <c r="R610" s="25">
        <v>2</v>
      </c>
      <c r="S610" s="25">
        <v>2</v>
      </c>
      <c r="T610" s="25">
        <v>5</v>
      </c>
      <c r="U610" s="25">
        <v>0</v>
      </c>
      <c r="V610" s="25">
        <v>0</v>
      </c>
      <c r="W610" s="25">
        <v>2</v>
      </c>
      <c r="X610" s="25">
        <v>2</v>
      </c>
      <c r="Y610" s="25">
        <v>0</v>
      </c>
      <c r="Z610" s="25">
        <v>3</v>
      </c>
      <c r="AA610" s="25">
        <v>3</v>
      </c>
      <c r="AB610" s="25">
        <v>6</v>
      </c>
      <c r="AC610" s="25">
        <v>3</v>
      </c>
      <c r="AD610" s="25">
        <v>1</v>
      </c>
      <c r="AE610" s="25">
        <v>1</v>
      </c>
      <c r="AF610" s="25">
        <v>4</v>
      </c>
      <c r="AG610" s="25">
        <v>4</v>
      </c>
      <c r="AH610" s="25">
        <v>1</v>
      </c>
      <c r="AI610" s="25">
        <v>1</v>
      </c>
      <c r="AJ610" s="25">
        <v>1</v>
      </c>
      <c r="AK610" s="25">
        <v>5</v>
      </c>
      <c r="AL610" s="25">
        <v>3</v>
      </c>
      <c r="AM610" s="25">
        <v>1</v>
      </c>
      <c r="AN610" s="25">
        <v>2</v>
      </c>
      <c r="AO610" s="25">
        <v>0</v>
      </c>
      <c r="AP610" s="25">
        <v>1</v>
      </c>
      <c r="AQ610" s="25">
        <v>2</v>
      </c>
      <c r="AR610" s="25">
        <v>5</v>
      </c>
      <c r="AS610" s="25">
        <v>0</v>
      </c>
      <c r="AT610" s="25">
        <v>0</v>
      </c>
      <c r="AU610" s="25">
        <v>2</v>
      </c>
      <c r="AV610" s="25">
        <v>1</v>
      </c>
      <c r="AW610" s="25">
        <v>3</v>
      </c>
      <c r="AX610" s="25">
        <v>2</v>
      </c>
      <c r="AY610" s="25">
        <v>2</v>
      </c>
      <c r="AZ610" s="25">
        <v>3</v>
      </c>
      <c r="BA610" s="25">
        <v>1</v>
      </c>
      <c r="BB610" s="25">
        <v>2</v>
      </c>
      <c r="BC610" s="25">
        <v>3</v>
      </c>
      <c r="BD610" s="25">
        <v>2</v>
      </c>
      <c r="BE610" s="25">
        <v>1</v>
      </c>
      <c r="BF610" s="25">
        <v>2</v>
      </c>
      <c r="BG610" s="25">
        <v>4</v>
      </c>
      <c r="BH610" s="25">
        <v>1</v>
      </c>
      <c r="BI610" s="25">
        <v>2</v>
      </c>
      <c r="BJ610" s="25">
        <v>3</v>
      </c>
      <c r="BK610" s="25">
        <v>5</v>
      </c>
      <c r="BL610" s="25">
        <v>6</v>
      </c>
      <c r="BM610" s="25">
        <v>3</v>
      </c>
      <c r="BN610" s="25">
        <v>4</v>
      </c>
      <c r="BO610" s="25">
        <v>0</v>
      </c>
      <c r="BP610" s="25">
        <v>1</v>
      </c>
      <c r="BQ610" s="25">
        <v>3</v>
      </c>
      <c r="BR610" s="25">
        <v>1</v>
      </c>
      <c r="BS610" s="25">
        <v>0</v>
      </c>
      <c r="BT610" s="25">
        <v>0</v>
      </c>
      <c r="BU610" s="25">
        <v>0</v>
      </c>
      <c r="BV610" s="25">
        <v>1</v>
      </c>
      <c r="BW610" s="25">
        <v>0</v>
      </c>
      <c r="BX610" s="25">
        <v>0</v>
      </c>
      <c r="BY610" s="25">
        <v>2</v>
      </c>
      <c r="BZ610" s="25">
        <v>1</v>
      </c>
      <c r="CA610" s="25">
        <v>2</v>
      </c>
      <c r="CB610" s="25">
        <v>3</v>
      </c>
      <c r="CC610" s="25">
        <v>1</v>
      </c>
      <c r="CD610" s="25">
        <v>4</v>
      </c>
      <c r="CE610" s="25">
        <v>1</v>
      </c>
      <c r="CF610" s="25">
        <v>0</v>
      </c>
      <c r="CG610" s="25">
        <v>1</v>
      </c>
      <c r="CH610" s="25">
        <v>2</v>
      </c>
      <c r="CI610" s="25">
        <v>0</v>
      </c>
      <c r="CJ610" s="25">
        <v>0</v>
      </c>
      <c r="CK610" s="25">
        <v>2</v>
      </c>
      <c r="CL610" s="25">
        <v>3</v>
      </c>
      <c r="CM610" s="25">
        <v>0</v>
      </c>
      <c r="CN610" s="25">
        <v>2</v>
      </c>
      <c r="CO610" s="25">
        <v>3</v>
      </c>
      <c r="CP610" s="25">
        <v>5</v>
      </c>
    </row>
    <row r="611" spans="2:94" x14ac:dyDescent="0.2">
      <c r="B611" s="25" t="str">
        <f t="shared" si="15"/>
      </c>
      <c r="C611" s="25" t="s">
        <v>1052</v>
      </c>
      <c r="D611" s="25" t="s">
        <v>4</v>
      </c>
      <c r="E611" s="25">
        <v>2</v>
      </c>
      <c r="F611" s="25">
        <v>1</v>
      </c>
      <c r="G611" s="25">
        <v>0</v>
      </c>
      <c r="H611" s="25">
        <v>1</v>
      </c>
      <c r="I611" s="25">
        <v>5</v>
      </c>
      <c r="J611" s="25">
        <v>2</v>
      </c>
      <c r="K611" s="25">
        <v>2</v>
      </c>
      <c r="L611" s="25">
        <v>2</v>
      </c>
      <c r="M611" s="25">
        <v>1</v>
      </c>
      <c r="N611" s="25">
        <v>1</v>
      </c>
      <c r="O611" s="25">
        <v>2</v>
      </c>
      <c r="P611" s="25">
        <v>3</v>
      </c>
      <c r="Q611" s="25">
        <v>1</v>
      </c>
      <c r="R611" s="25">
        <v>5</v>
      </c>
      <c r="S611" s="25">
        <v>1</v>
      </c>
      <c r="T611" s="25">
        <v>1</v>
      </c>
      <c r="U611" s="25">
        <v>2</v>
      </c>
      <c r="V611" s="25">
        <v>0</v>
      </c>
      <c r="W611" s="25">
        <v>2</v>
      </c>
      <c r="X611" s="25">
        <v>3</v>
      </c>
      <c r="Y611" s="25">
        <v>1</v>
      </c>
      <c r="Z611" s="25">
        <v>0</v>
      </c>
      <c r="AA611" s="25">
        <v>1</v>
      </c>
      <c r="AB611" s="25">
        <v>1</v>
      </c>
      <c r="AC611" s="25">
        <v>2</v>
      </c>
      <c r="AD611" s="25">
        <v>0</v>
      </c>
      <c r="AE611" s="25">
        <v>1</v>
      </c>
      <c r="AF611" s="25">
        <v>1</v>
      </c>
      <c r="AG611" s="25">
        <v>2</v>
      </c>
      <c r="AH611" s="25">
        <v>1</v>
      </c>
      <c r="AI611" s="25">
        <v>0</v>
      </c>
      <c r="AJ611" s="25">
        <v>0</v>
      </c>
      <c r="AK611" s="25">
        <v>2</v>
      </c>
      <c r="AL611" s="25">
        <v>1</v>
      </c>
      <c r="AM611" s="25">
        <v>1</v>
      </c>
      <c r="AN611" s="25">
        <v>0</v>
      </c>
      <c r="AO611" s="25">
        <v>2</v>
      </c>
      <c r="AP611" s="25">
        <v>1</v>
      </c>
      <c r="AQ611" s="25">
        <v>2</v>
      </c>
      <c r="AR611" s="25">
        <v>1</v>
      </c>
      <c r="AS611" s="25">
        <v>0</v>
      </c>
      <c r="AT611" s="25">
        <v>5</v>
      </c>
      <c r="AU611" s="25">
        <v>1</v>
      </c>
      <c r="AV611" s="25">
        <v>5</v>
      </c>
      <c r="AW611" s="25">
        <v>3</v>
      </c>
      <c r="AX611" s="25">
        <v>1</v>
      </c>
      <c r="AY611" s="25">
        <v>2</v>
      </c>
      <c r="AZ611" s="25">
        <v>1</v>
      </c>
      <c r="BA611" s="25">
        <v>3</v>
      </c>
      <c r="BB611" s="25">
        <v>0</v>
      </c>
      <c r="BC611" s="25">
        <v>2</v>
      </c>
      <c r="BD611" s="25">
        <v>0</v>
      </c>
      <c r="BE611" s="25">
        <v>2</v>
      </c>
      <c r="BF611" s="25">
        <v>2</v>
      </c>
      <c r="BG611" s="25">
        <v>0</v>
      </c>
      <c r="BH611" s="25">
        <v>1</v>
      </c>
      <c r="BI611" s="25">
        <v>0</v>
      </c>
      <c r="BJ611" s="25">
        <v>0</v>
      </c>
      <c r="BK611" s="25">
        <v>0</v>
      </c>
      <c r="BL611" s="25">
        <v>0</v>
      </c>
      <c r="BM611" s="25">
        <v>1</v>
      </c>
      <c r="BN611" s="25">
        <v>0</v>
      </c>
      <c r="BO611" s="25">
        <v>3</v>
      </c>
      <c r="BP611" s="25">
        <v>2</v>
      </c>
      <c r="BQ611" s="25">
        <v>3</v>
      </c>
      <c r="BR611" s="25">
        <v>3</v>
      </c>
      <c r="BS611" s="25">
        <v>2</v>
      </c>
      <c r="BT611" s="25">
        <v>3</v>
      </c>
      <c r="BU611" s="25">
        <v>1</v>
      </c>
      <c r="BV611" s="25">
        <v>4</v>
      </c>
      <c r="BW611" s="25">
        <v>2</v>
      </c>
      <c r="BX611" s="25">
        <v>2</v>
      </c>
      <c r="BY611" s="25">
        <v>3</v>
      </c>
      <c r="BZ611" s="25">
        <v>2</v>
      </c>
      <c r="CA611" s="25">
        <v>3</v>
      </c>
      <c r="CB611" s="25">
        <v>3</v>
      </c>
      <c r="CC611" s="25">
        <v>1</v>
      </c>
      <c r="CD611" s="25">
        <v>1</v>
      </c>
      <c r="CE611" s="25">
        <v>4</v>
      </c>
      <c r="CF611" s="25">
        <v>4</v>
      </c>
      <c r="CG611" s="25">
        <v>2</v>
      </c>
      <c r="CH611" s="25">
        <v>3</v>
      </c>
      <c r="CI611" s="25">
        <v>4</v>
      </c>
      <c r="CJ611" s="25">
        <v>0</v>
      </c>
      <c r="CK611" s="25">
        <v>2</v>
      </c>
      <c r="CL611" s="25">
        <v>2</v>
      </c>
      <c r="CM611" s="25">
        <v>1</v>
      </c>
      <c r="CN611" s="25">
        <v>3</v>
      </c>
      <c r="CO611" s="25">
        <v>4</v>
      </c>
      <c r="CP611" s="25">
        <v>5</v>
      </c>
    </row>
    <row r="612" spans="2:94" x14ac:dyDescent="0.2">
      <c r="B612" s="25" t="str">
        <f t="shared" si="15"/>
      </c>
      <c r="C612" s="25" t="s">
        <v>227</v>
      </c>
      <c r="D612" s="25" t="s">
        <v>4</v>
      </c>
      <c r="E612" s="25">
        <v>4</v>
      </c>
      <c r="F612" s="25">
        <v>3</v>
      </c>
      <c r="G612" s="25">
        <v>8</v>
      </c>
      <c r="H612" s="25">
        <v>3</v>
      </c>
      <c r="I612" s="25">
        <v>4</v>
      </c>
      <c r="J612" s="25">
        <v>3</v>
      </c>
      <c r="K612" s="25">
        <v>3</v>
      </c>
      <c r="L612" s="25">
        <v>2</v>
      </c>
      <c r="M612" s="25">
        <v>1</v>
      </c>
      <c r="N612" s="25">
        <v>5</v>
      </c>
      <c r="O612" s="25">
        <v>4</v>
      </c>
      <c r="P612" s="25">
        <v>4</v>
      </c>
      <c r="Q612" s="25">
        <v>1</v>
      </c>
      <c r="R612" s="25">
        <v>3</v>
      </c>
      <c r="S612" s="25">
        <v>5</v>
      </c>
      <c r="T612" s="25">
        <v>5</v>
      </c>
      <c r="U612" s="25">
        <v>3</v>
      </c>
      <c r="V612" s="25">
        <v>6</v>
      </c>
      <c r="W612" s="25">
        <v>4</v>
      </c>
      <c r="X612" s="25">
        <v>0</v>
      </c>
      <c r="Y612" s="25">
        <v>3</v>
      </c>
      <c r="Z612" s="25">
        <v>3</v>
      </c>
      <c r="AA612" s="25">
        <v>5</v>
      </c>
      <c r="AB612" s="25">
        <v>2</v>
      </c>
      <c r="AC612" s="25">
        <v>3</v>
      </c>
      <c r="AD612" s="25">
        <v>1</v>
      </c>
      <c r="AE612" s="25">
        <v>2</v>
      </c>
      <c r="AF612" s="25">
        <v>6</v>
      </c>
      <c r="AG612" s="25">
        <v>4</v>
      </c>
      <c r="AH612" s="25">
        <v>3</v>
      </c>
      <c r="AI612" s="25">
        <v>5</v>
      </c>
      <c r="AJ612" s="25">
        <v>2</v>
      </c>
      <c r="AK612" s="25">
        <v>3</v>
      </c>
      <c r="AL612" s="25">
        <v>4</v>
      </c>
      <c r="AM612" s="25">
        <v>3</v>
      </c>
      <c r="AN612" s="25">
        <v>2</v>
      </c>
      <c r="AO612" s="25">
        <v>3</v>
      </c>
      <c r="AP612" s="25">
        <v>5</v>
      </c>
      <c r="AQ612" s="25">
        <v>3</v>
      </c>
      <c r="AR612" s="25">
        <v>4</v>
      </c>
      <c r="AS612" s="25">
        <v>5</v>
      </c>
      <c r="AT612" s="25">
        <v>1</v>
      </c>
      <c r="AU612" s="25">
        <v>3</v>
      </c>
      <c r="AV612" s="25">
        <v>5</v>
      </c>
      <c r="AW612" s="25">
        <v>4</v>
      </c>
      <c r="AX612" s="25">
        <v>3</v>
      </c>
      <c r="AY612" s="25">
        <v>1</v>
      </c>
      <c r="AZ612" s="25">
        <v>1</v>
      </c>
      <c r="BA612" s="25">
        <v>5</v>
      </c>
      <c r="BB612" s="25">
        <v>5</v>
      </c>
      <c r="BC612" s="25">
        <v>4</v>
      </c>
      <c r="BD612" s="25">
        <v>4</v>
      </c>
      <c r="BE612" s="25">
        <v>3</v>
      </c>
      <c r="BF612" s="25">
        <v>7</v>
      </c>
      <c r="BG612" s="25">
        <v>3</v>
      </c>
      <c r="BH612" s="25">
        <v>3</v>
      </c>
      <c r="BI612" s="25">
        <v>8</v>
      </c>
      <c r="BJ612" s="25">
        <v>4</v>
      </c>
      <c r="BK612" s="25">
        <v>6</v>
      </c>
      <c r="BL612" s="25">
        <v>1</v>
      </c>
      <c r="BM612" s="25">
        <v>3</v>
      </c>
      <c r="BN612" s="25">
        <v>3</v>
      </c>
      <c r="BO612" s="25">
        <v>5</v>
      </c>
      <c r="BP612" s="25">
        <v>4</v>
      </c>
      <c r="BQ612" s="25">
        <v>3</v>
      </c>
      <c r="BR612" s="25">
        <v>1</v>
      </c>
      <c r="BS612" s="25">
        <v>5</v>
      </c>
      <c r="BT612" s="25">
        <v>4</v>
      </c>
      <c r="BU612" s="25">
        <v>4</v>
      </c>
      <c r="BV612" s="25">
        <v>1</v>
      </c>
      <c r="BW612" s="25">
        <v>2</v>
      </c>
      <c r="BX612" s="25">
        <v>1</v>
      </c>
      <c r="BY612" s="25">
        <v>8</v>
      </c>
      <c r="BZ612" s="25">
        <v>1</v>
      </c>
      <c r="CA612" s="25">
        <v>3</v>
      </c>
      <c r="CB612" s="25">
        <v>6</v>
      </c>
      <c r="CC612" s="25">
        <v>2</v>
      </c>
      <c r="CD612" s="25">
        <v>5</v>
      </c>
      <c r="CE612" s="25">
        <v>5</v>
      </c>
      <c r="CF612" s="25">
        <v>2</v>
      </c>
      <c r="CG612" s="25">
        <v>4</v>
      </c>
      <c r="CH612" s="25">
        <v>0</v>
      </c>
      <c r="CI612" s="25">
        <v>4</v>
      </c>
      <c r="CJ612" s="25">
        <v>0</v>
      </c>
      <c r="CK612" s="25">
        <v>0</v>
      </c>
      <c r="CL612" s="25">
        <v>3</v>
      </c>
      <c r="CM612" s="25">
        <v>2</v>
      </c>
      <c r="CN612" s="25">
        <v>4</v>
      </c>
      <c r="CO612" s="25">
        <v>3</v>
      </c>
      <c r="CP612" s="25">
        <v>5</v>
      </c>
    </row>
    <row r="613" spans="2:94" x14ac:dyDescent="0.2">
      <c r="B613" s="25" t="str">
        <f t="shared" si="15"/>
      </c>
      <c r="C613" s="25" t="s">
        <v>1053</v>
      </c>
      <c r="D613" s="25" t="s">
        <v>4</v>
      </c>
      <c r="E613" s="25">
        <v>2</v>
      </c>
      <c r="F613" s="25">
        <v>2</v>
      </c>
      <c r="G613" s="25">
        <v>1</v>
      </c>
      <c r="H613" s="25">
        <v>0</v>
      </c>
      <c r="I613" s="25">
        <v>0</v>
      </c>
      <c r="J613" s="25">
        <v>1</v>
      </c>
      <c r="K613" s="25">
        <v>1</v>
      </c>
      <c r="L613" s="25">
        <v>2</v>
      </c>
      <c r="M613" s="25">
        <v>1</v>
      </c>
      <c r="N613" s="25">
        <v>3</v>
      </c>
      <c r="O613" s="25">
        <v>0</v>
      </c>
      <c r="P613" s="25">
        <v>0</v>
      </c>
      <c r="Q613" s="25">
        <v>3</v>
      </c>
      <c r="R613" s="25">
        <v>0</v>
      </c>
      <c r="S613" s="25">
        <v>1</v>
      </c>
      <c r="T613" s="25">
        <v>3</v>
      </c>
      <c r="U613" s="25">
        <v>0</v>
      </c>
      <c r="V613" s="25">
        <v>1</v>
      </c>
      <c r="W613" s="25">
        <v>0</v>
      </c>
      <c r="X613" s="25">
        <v>0</v>
      </c>
      <c r="Y613" s="25">
        <v>0</v>
      </c>
      <c r="Z613" s="25">
        <v>1</v>
      </c>
      <c r="AA613" s="25">
        <v>2</v>
      </c>
      <c r="AB613" s="25">
        <v>0</v>
      </c>
      <c r="AC613" s="25">
        <v>0</v>
      </c>
      <c r="AD613" s="25">
        <v>1</v>
      </c>
      <c r="AE613" s="25">
        <v>2</v>
      </c>
      <c r="AF613" s="25">
        <v>3</v>
      </c>
      <c r="AG613" s="25">
        <v>0</v>
      </c>
      <c r="AH613" s="25">
        <v>1</v>
      </c>
      <c r="AI613" s="25">
        <v>0</v>
      </c>
      <c r="AJ613" s="25">
        <v>1</v>
      </c>
      <c r="AK613" s="25">
        <v>3</v>
      </c>
      <c r="AL613" s="25">
        <v>0</v>
      </c>
      <c r="AM613" s="25">
        <v>1</v>
      </c>
      <c r="AN613" s="25">
        <v>0</v>
      </c>
      <c r="AO613" s="25">
        <v>3</v>
      </c>
      <c r="AP613" s="25">
        <v>0</v>
      </c>
      <c r="AQ613" s="25">
        <v>0</v>
      </c>
      <c r="AR613" s="25">
        <v>2</v>
      </c>
      <c r="AS613" s="25">
        <v>1</v>
      </c>
      <c r="AT613" s="25">
        <v>2</v>
      </c>
      <c r="AU613" s="25">
        <v>0</v>
      </c>
      <c r="AV613" s="25">
        <v>1</v>
      </c>
      <c r="AW613" s="25">
        <v>1</v>
      </c>
      <c r="AX613" s="25">
        <v>1</v>
      </c>
      <c r="AY613" s="25">
        <v>2</v>
      </c>
      <c r="AZ613" s="25">
        <v>0</v>
      </c>
      <c r="BA613" s="25">
        <v>1</v>
      </c>
      <c r="BB613" s="25">
        <v>1</v>
      </c>
      <c r="BC613" s="25">
        <v>0</v>
      </c>
      <c r="BD613" s="25">
        <v>0</v>
      </c>
      <c r="BE613" s="25">
        <v>3</v>
      </c>
      <c r="BF613" s="25">
        <v>2</v>
      </c>
      <c r="BG613" s="25">
        <v>3</v>
      </c>
      <c r="BH613" s="25">
        <v>0</v>
      </c>
      <c r="BI613" s="25">
        <v>2</v>
      </c>
      <c r="BJ613" s="25">
        <v>2</v>
      </c>
      <c r="BK613" s="25">
        <v>0</v>
      </c>
      <c r="BL613" s="25">
        <v>0</v>
      </c>
      <c r="BM613" s="25">
        <v>2</v>
      </c>
      <c r="BN613" s="25">
        <v>1</v>
      </c>
      <c r="BO613" s="25">
        <v>2</v>
      </c>
      <c r="BP613" s="25">
        <v>1</v>
      </c>
      <c r="BQ613" s="25">
        <v>1</v>
      </c>
      <c r="BR613" s="25">
        <v>2</v>
      </c>
      <c r="BS613" s="25">
        <v>1</v>
      </c>
      <c r="BT613" s="25">
        <v>0</v>
      </c>
      <c r="BU613" s="25">
        <v>0</v>
      </c>
      <c r="BV613" s="25">
        <v>2</v>
      </c>
      <c r="BW613" s="25">
        <v>1</v>
      </c>
      <c r="BX613" s="25">
        <v>3</v>
      </c>
      <c r="BY613" s="25">
        <v>2</v>
      </c>
      <c r="BZ613" s="25">
        <v>0</v>
      </c>
      <c r="CA613" s="25">
        <v>4</v>
      </c>
      <c r="CB613" s="25">
        <v>0</v>
      </c>
      <c r="CC613" s="25">
        <v>3</v>
      </c>
      <c r="CD613" s="25">
        <v>1</v>
      </c>
      <c r="CE613" s="25">
        <v>1</v>
      </c>
      <c r="CF613" s="25">
        <v>0</v>
      </c>
      <c r="CG613" s="25">
        <v>2</v>
      </c>
      <c r="CH613" s="25">
        <v>2</v>
      </c>
      <c r="CI613" s="25">
        <v>2</v>
      </c>
      <c r="CJ613" s="25">
        <v>1</v>
      </c>
      <c r="CK613" s="25">
        <v>2</v>
      </c>
      <c r="CL613" s="25">
        <v>1</v>
      </c>
      <c r="CM613" s="25">
        <v>3</v>
      </c>
      <c r="CN613" s="25">
        <v>0</v>
      </c>
      <c r="CO613" s="25">
        <v>3</v>
      </c>
      <c r="CP613" s="25">
        <v>5</v>
      </c>
    </row>
    <row r="617" spans="2:94" x14ac:dyDescent="0.2">
      <c r="C617" s="36" t="s">
        <v>214</v>
      </c>
      <c r="D617" s="36" t="s">
        <v>0</v>
      </c>
      <c r="E617" s="36">
        <v>45531</v>
      </c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</row>
    <row r="618" spans="2:94" x14ac:dyDescent="0.2">
      <c r="C618" s="37" t="s">
        <v>215</v>
      </c>
      <c r="D618" s="37" t="s">
        <v>4</v>
      </c>
      <c r="E618" s="37">
        <v>20</v>
      </c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  <c r="AO618" s="153"/>
      <c r="AP618" s="153"/>
      <c r="AQ618" s="153"/>
      <c r="AR618" s="153"/>
      <c r="AS618" s="153"/>
      <c r="AT618" s="153"/>
      <c r="AU618" s="153"/>
      <c r="AV618" s="153"/>
      <c r="AW618" s="153"/>
      <c r="AX618" s="153"/>
      <c r="AY618" s="153"/>
      <c r="AZ618" s="153"/>
      <c r="BA618" s="153"/>
      <c r="BB618" s="153"/>
      <c r="BC618" s="153"/>
      <c r="BD618" s="153"/>
      <c r="BE618" s="153"/>
      <c r="BF618" s="153"/>
      <c r="BG618" s="153"/>
      <c r="BH618" s="153"/>
      <c r="BI618" s="153"/>
      <c r="BJ618" s="153"/>
      <c r="BK618" s="153"/>
      <c r="BL618" s="153"/>
      <c r="BM618" s="153"/>
      <c r="BN618" s="153"/>
      <c r="BO618" s="153"/>
      <c r="BP618" s="153"/>
      <c r="BQ618" s="153"/>
      <c r="BR618" s="153"/>
      <c r="BS618" s="153"/>
      <c r="BT618" s="153"/>
      <c r="BU618" s="153"/>
      <c r="BV618" s="153"/>
      <c r="BW618" s="153"/>
      <c r="BX618" s="153"/>
      <c r="BY618" s="153"/>
      <c r="BZ618" s="153"/>
      <c r="CA618" s="153"/>
      <c r="CB618" s="153"/>
      <c r="CC618" s="153"/>
      <c r="CD618" s="153"/>
      <c r="CE618" s="153"/>
      <c r="CF618" s="153"/>
      <c r="CG618" s="153"/>
      <c r="CH618" s="153"/>
      <c r="CI618" s="153"/>
      <c r="CJ618" s="153"/>
      <c r="CK618" s="153"/>
      <c r="CL618" s="153"/>
      <c r="CM618" s="153"/>
      <c r="CN618" s="153"/>
      <c r="CO618" s="153"/>
      <c r="CP618" s="154"/>
    </row>
    <row r="619" spans="2:94" x14ac:dyDescent="0.2">
      <c r="C619" s="37" t="s">
        <v>216</v>
      </c>
      <c r="D619" s="37" t="s">
        <v>4</v>
      </c>
      <c r="E619" s="37">
        <v>15</v>
      </c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  <c r="AO619" s="153"/>
      <c r="AP619" s="153"/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153"/>
      <c r="BA619" s="153"/>
      <c r="BB619" s="153"/>
      <c r="BC619" s="153"/>
      <c r="BD619" s="153"/>
      <c r="BE619" s="153"/>
      <c r="BF619" s="153"/>
      <c r="BG619" s="153"/>
      <c r="BH619" s="153"/>
      <c r="BI619" s="153"/>
      <c r="BJ619" s="153"/>
      <c r="BK619" s="153"/>
      <c r="BL619" s="153"/>
      <c r="BM619" s="153"/>
      <c r="BN619" s="153"/>
      <c r="BO619" s="153"/>
      <c r="BP619" s="153"/>
      <c r="BQ619" s="153"/>
      <c r="BR619" s="153"/>
      <c r="BS619" s="153"/>
      <c r="BT619" s="153"/>
      <c r="BU619" s="153"/>
      <c r="BV619" s="153"/>
      <c r="BW619" s="153"/>
      <c r="BX619" s="153"/>
      <c r="BY619" s="153"/>
      <c r="BZ619" s="153"/>
      <c r="CA619" s="153"/>
      <c r="CB619" s="153"/>
      <c r="CC619" s="153"/>
      <c r="CD619" s="153"/>
      <c r="CE619" s="153"/>
      <c r="CF619" s="153"/>
      <c r="CG619" s="153"/>
      <c r="CH619" s="153"/>
      <c r="CI619" s="153"/>
      <c r="CJ619" s="153"/>
      <c r="CK619" s="153"/>
      <c r="CL619" s="153"/>
      <c r="CM619" s="153"/>
      <c r="CN619" s="153"/>
      <c r="CO619" s="153"/>
      <c r="CP619" s="154"/>
    </row>
    <row r="620" spans="2:94" x14ac:dyDescent="0.2">
      <c r="C620" s="37" t="s">
        <v>217</v>
      </c>
      <c r="D620" s="37" t="s">
        <v>4</v>
      </c>
      <c r="E620" s="37">
        <v>14</v>
      </c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153"/>
      <c r="AC620" s="153"/>
      <c r="AD620" s="153"/>
      <c r="AE620" s="153"/>
      <c r="AF620" s="153"/>
      <c r="AG620" s="153"/>
      <c r="AH620" s="153"/>
      <c r="AI620" s="153"/>
      <c r="AJ620" s="153"/>
      <c r="AK620" s="153"/>
      <c r="AL620" s="153"/>
      <c r="AM620" s="153"/>
      <c r="AN620" s="153"/>
      <c r="AO620" s="153"/>
      <c r="AP620" s="153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153"/>
      <c r="BA620" s="153"/>
      <c r="BB620" s="153"/>
      <c r="BC620" s="153"/>
      <c r="BD620" s="153"/>
      <c r="BE620" s="153"/>
      <c r="BF620" s="153"/>
      <c r="BG620" s="153"/>
      <c r="BH620" s="153"/>
      <c r="BI620" s="153"/>
      <c r="BJ620" s="153"/>
      <c r="BK620" s="153"/>
      <c r="BL620" s="153"/>
      <c r="BM620" s="153"/>
      <c r="BN620" s="153"/>
      <c r="BO620" s="153"/>
      <c r="BP620" s="153"/>
      <c r="BQ620" s="153"/>
      <c r="BR620" s="153"/>
      <c r="BS620" s="153"/>
      <c r="BT620" s="153"/>
      <c r="BU620" s="153"/>
      <c r="BV620" s="153"/>
      <c r="BW620" s="153"/>
      <c r="BX620" s="153"/>
      <c r="BY620" s="153"/>
      <c r="BZ620" s="153"/>
      <c r="CA620" s="153"/>
      <c r="CB620" s="153"/>
      <c r="CC620" s="153"/>
      <c r="CD620" s="153"/>
      <c r="CE620" s="153"/>
      <c r="CF620" s="153"/>
      <c r="CG620" s="153"/>
      <c r="CH620" s="153"/>
      <c r="CI620" s="153"/>
      <c r="CJ620" s="153"/>
      <c r="CK620" s="153"/>
      <c r="CL620" s="153"/>
      <c r="CM620" s="153"/>
      <c r="CN620" s="153"/>
      <c r="CO620" s="153"/>
      <c r="CP620" s="154"/>
    </row>
    <row r="621" spans="2:94" x14ac:dyDescent="0.2">
      <c r="C621" s="37" t="s">
        <v>218</v>
      </c>
      <c r="D621" s="37" t="s">
        <v>4</v>
      </c>
      <c r="E621" s="37">
        <v>11</v>
      </c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153"/>
      <c r="AC621" s="153"/>
      <c r="AD621" s="153"/>
      <c r="AE621" s="153"/>
      <c r="AF621" s="153"/>
      <c r="AG621" s="153"/>
      <c r="AH621" s="153"/>
      <c r="AI621" s="153"/>
      <c r="AJ621" s="153"/>
      <c r="AK621" s="153"/>
      <c r="AL621" s="153"/>
      <c r="AM621" s="153"/>
      <c r="AN621" s="153"/>
      <c r="AO621" s="153"/>
      <c r="AP621" s="153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153"/>
      <c r="BA621" s="153"/>
      <c r="BB621" s="153"/>
      <c r="BC621" s="153"/>
      <c r="BD621" s="153"/>
      <c r="BE621" s="153"/>
      <c r="BF621" s="153"/>
      <c r="BG621" s="153"/>
      <c r="BH621" s="153"/>
      <c r="BI621" s="153"/>
      <c r="BJ621" s="153"/>
      <c r="BK621" s="153"/>
      <c r="BL621" s="153"/>
      <c r="BM621" s="153"/>
      <c r="BN621" s="153"/>
      <c r="BO621" s="153"/>
      <c r="BP621" s="153"/>
      <c r="BQ621" s="153"/>
      <c r="BR621" s="153"/>
      <c r="BS621" s="153"/>
      <c r="BT621" s="153"/>
      <c r="BU621" s="153"/>
      <c r="BV621" s="153"/>
      <c r="BW621" s="153"/>
      <c r="BX621" s="153"/>
      <c r="BY621" s="153"/>
      <c r="BZ621" s="153"/>
      <c r="CA621" s="153"/>
      <c r="CB621" s="153"/>
      <c r="CC621" s="153"/>
      <c r="CD621" s="153"/>
      <c r="CE621" s="153"/>
      <c r="CF621" s="153"/>
      <c r="CG621" s="153"/>
      <c r="CH621" s="153"/>
      <c r="CI621" s="153"/>
      <c r="CJ621" s="153"/>
      <c r="CK621" s="153"/>
      <c r="CL621" s="153"/>
      <c r="CM621" s="153"/>
      <c r="CN621" s="153"/>
      <c r="CO621" s="153"/>
      <c r="CP621" s="154"/>
    </row>
    <row r="622" spans="2:94" x14ac:dyDescent="0.2">
      <c r="C622" s="37" t="s">
        <v>225</v>
      </c>
      <c r="D622" s="37" t="s">
        <v>4</v>
      </c>
      <c r="E622" s="37">
        <v>11</v>
      </c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  <c r="AO622" s="153"/>
      <c r="AP622" s="153"/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153"/>
      <c r="BA622" s="153"/>
      <c r="BB622" s="153"/>
      <c r="BC622" s="153"/>
      <c r="BD622" s="153"/>
      <c r="BE622" s="153"/>
      <c r="BF622" s="153"/>
      <c r="BG622" s="153"/>
      <c r="BH622" s="153"/>
      <c r="BI622" s="153"/>
      <c r="BJ622" s="153"/>
      <c r="BK622" s="153"/>
      <c r="BL622" s="153"/>
      <c r="BM622" s="153"/>
      <c r="BN622" s="153"/>
      <c r="BO622" s="153"/>
      <c r="BP622" s="153"/>
      <c r="BQ622" s="153"/>
      <c r="BR622" s="153"/>
      <c r="BS622" s="153"/>
      <c r="BT622" s="153"/>
      <c r="BU622" s="153"/>
      <c r="BV622" s="153"/>
      <c r="BW622" s="153"/>
      <c r="BX622" s="153"/>
      <c r="BY622" s="153"/>
      <c r="BZ622" s="153"/>
      <c r="CA622" s="153"/>
      <c r="CB622" s="153"/>
      <c r="CC622" s="153"/>
      <c r="CD622" s="153"/>
      <c r="CE622" s="153"/>
      <c r="CF622" s="153"/>
      <c r="CG622" s="153"/>
      <c r="CH622" s="153"/>
      <c r="CI622" s="153"/>
      <c r="CJ622" s="153"/>
      <c r="CK622" s="153"/>
      <c r="CL622" s="153"/>
      <c r="CM622" s="153"/>
      <c r="CN622" s="153"/>
      <c r="CO622" s="153"/>
      <c r="CP622" s="154"/>
    </row>
    <row r="623" spans="2:94" x14ac:dyDescent="0.2">
      <c r="C623" s="37" t="s">
        <v>221</v>
      </c>
      <c r="D623" s="37" t="s">
        <v>4</v>
      </c>
      <c r="E623" s="37">
        <v>8</v>
      </c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  <c r="AO623" s="153"/>
      <c r="AP623" s="153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153"/>
      <c r="BA623" s="153"/>
      <c r="BB623" s="153"/>
      <c r="BC623" s="153"/>
      <c r="BD623" s="153"/>
      <c r="BE623" s="153"/>
      <c r="BF623" s="153"/>
      <c r="BG623" s="153"/>
      <c r="BH623" s="153"/>
      <c r="BI623" s="153"/>
      <c r="BJ623" s="153"/>
      <c r="BK623" s="153"/>
      <c r="BL623" s="153"/>
      <c r="BM623" s="153"/>
      <c r="BN623" s="153"/>
      <c r="BO623" s="153"/>
      <c r="BP623" s="153"/>
      <c r="BQ623" s="153"/>
      <c r="BR623" s="153"/>
      <c r="BS623" s="153"/>
      <c r="BT623" s="153"/>
      <c r="BU623" s="153"/>
      <c r="BV623" s="153"/>
      <c r="BW623" s="153"/>
      <c r="BX623" s="153"/>
      <c r="BY623" s="153"/>
      <c r="BZ623" s="153"/>
      <c r="CA623" s="153"/>
      <c r="CB623" s="153"/>
      <c r="CC623" s="153"/>
      <c r="CD623" s="153"/>
      <c r="CE623" s="153"/>
      <c r="CF623" s="153"/>
      <c r="CG623" s="153"/>
      <c r="CH623" s="153"/>
      <c r="CI623" s="153"/>
      <c r="CJ623" s="153"/>
      <c r="CK623" s="153"/>
      <c r="CL623" s="153"/>
      <c r="CM623" s="153"/>
      <c r="CN623" s="153"/>
      <c r="CO623" s="153"/>
      <c r="CP623" s="154"/>
    </row>
    <row r="624" spans="2:94" x14ac:dyDescent="0.2">
      <c r="C624" s="37" t="s">
        <v>226</v>
      </c>
      <c r="D624" s="37" t="s">
        <v>4</v>
      </c>
      <c r="E624" s="37">
        <v>8</v>
      </c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  <c r="AO624" s="153"/>
      <c r="AP624" s="153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153"/>
      <c r="BA624" s="153"/>
      <c r="BB624" s="153"/>
      <c r="BC624" s="153"/>
      <c r="BD624" s="153"/>
      <c r="BE624" s="153"/>
      <c r="BF624" s="153"/>
      <c r="BG624" s="153"/>
      <c r="BH624" s="153"/>
      <c r="BI624" s="153"/>
      <c r="BJ624" s="153"/>
      <c r="BK624" s="153"/>
      <c r="BL624" s="153"/>
      <c r="BM624" s="153"/>
      <c r="BN624" s="153"/>
      <c r="BO624" s="153"/>
      <c r="BP624" s="153"/>
      <c r="BQ624" s="153"/>
      <c r="BR624" s="153"/>
      <c r="BS624" s="153"/>
      <c r="BT624" s="153"/>
      <c r="BU624" s="153"/>
      <c r="BV624" s="153"/>
      <c r="BW624" s="153"/>
      <c r="BX624" s="153"/>
      <c r="BY624" s="153"/>
      <c r="BZ624" s="153"/>
      <c r="CA624" s="153"/>
      <c r="CB624" s="153"/>
      <c r="CC624" s="153"/>
      <c r="CD624" s="153"/>
      <c r="CE624" s="153"/>
      <c r="CF624" s="153"/>
      <c r="CG624" s="153"/>
      <c r="CH624" s="153"/>
      <c r="CI624" s="153"/>
      <c r="CJ624" s="153"/>
      <c r="CK624" s="153"/>
      <c r="CL624" s="153"/>
      <c r="CM624" s="153"/>
      <c r="CN624" s="153"/>
      <c r="CO624" s="153"/>
      <c r="CP624" s="154"/>
    </row>
    <row r="625" spans="3:94" x14ac:dyDescent="0.2">
      <c r="C625" s="37" t="s">
        <v>223</v>
      </c>
      <c r="D625" s="37" t="s">
        <v>4</v>
      </c>
      <c r="E625" s="37">
        <v>8</v>
      </c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  <c r="AO625" s="153"/>
      <c r="AP625" s="153"/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153"/>
      <c r="BA625" s="153"/>
      <c r="BB625" s="153"/>
      <c r="BC625" s="153"/>
      <c r="BD625" s="153"/>
      <c r="BE625" s="153"/>
      <c r="BF625" s="153"/>
      <c r="BG625" s="153"/>
      <c r="BH625" s="153"/>
      <c r="BI625" s="153"/>
      <c r="BJ625" s="153"/>
      <c r="BK625" s="153"/>
      <c r="BL625" s="153"/>
      <c r="BM625" s="153"/>
      <c r="BN625" s="153"/>
      <c r="BO625" s="153"/>
      <c r="BP625" s="153"/>
      <c r="BQ625" s="153"/>
      <c r="BR625" s="153"/>
      <c r="BS625" s="153"/>
      <c r="BT625" s="153"/>
      <c r="BU625" s="153"/>
      <c r="BV625" s="153"/>
      <c r="BW625" s="153"/>
      <c r="BX625" s="153"/>
      <c r="BY625" s="153"/>
      <c r="BZ625" s="153"/>
      <c r="CA625" s="153"/>
      <c r="CB625" s="153"/>
      <c r="CC625" s="153"/>
      <c r="CD625" s="153"/>
      <c r="CE625" s="153"/>
      <c r="CF625" s="153"/>
      <c r="CG625" s="153"/>
      <c r="CH625" s="153"/>
      <c r="CI625" s="153"/>
      <c r="CJ625" s="153"/>
      <c r="CK625" s="153"/>
      <c r="CL625" s="153"/>
      <c r="CM625" s="153"/>
      <c r="CN625" s="153"/>
      <c r="CO625" s="153"/>
      <c r="CP625" s="154"/>
    </row>
    <row r="626" spans="3:94" x14ac:dyDescent="0.2">
      <c r="C626" s="37" t="s">
        <v>228</v>
      </c>
      <c r="D626" s="37" t="s">
        <v>4</v>
      </c>
      <c r="E626" s="37">
        <v>8</v>
      </c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155"/>
      <c r="AC626" s="155"/>
      <c r="AD626" s="155"/>
      <c r="AE626" s="155"/>
      <c r="AF626" s="155"/>
      <c r="AG626" s="155"/>
      <c r="AH626" s="155"/>
      <c r="AI626" s="155"/>
      <c r="AJ626" s="155"/>
      <c r="AK626" s="155"/>
      <c r="AL626" s="155"/>
      <c r="AM626" s="155"/>
      <c r="AN626" s="155"/>
      <c r="AO626" s="155"/>
      <c r="AP626" s="155"/>
      <c r="AQ626" s="155"/>
      <c r="AR626" s="155"/>
      <c r="AS626" s="155"/>
      <c r="AT626" s="155"/>
      <c r="AU626" s="155"/>
      <c r="AV626" s="155"/>
      <c r="AW626" s="155"/>
      <c r="AX626" s="155"/>
      <c r="AY626" s="155"/>
      <c r="AZ626" s="155"/>
      <c r="BA626" s="155"/>
      <c r="BB626" s="155"/>
      <c r="BC626" s="155"/>
      <c r="BD626" s="155"/>
      <c r="BE626" s="155"/>
      <c r="BF626" s="155"/>
      <c r="BG626" s="155"/>
      <c r="BH626" s="155"/>
      <c r="BI626" s="155"/>
      <c r="BJ626" s="155"/>
      <c r="BK626" s="155"/>
      <c r="BL626" s="155"/>
      <c r="BM626" s="155"/>
      <c r="BN626" s="155"/>
      <c r="BO626" s="155"/>
      <c r="BP626" s="155"/>
      <c r="BQ626" s="155"/>
      <c r="BR626" s="155"/>
      <c r="BS626" s="155"/>
      <c r="BT626" s="155"/>
      <c r="BU626" s="155"/>
      <c r="BV626" s="155"/>
      <c r="BW626" s="155"/>
      <c r="BX626" s="155"/>
      <c r="BY626" s="155"/>
      <c r="BZ626" s="155"/>
      <c r="CA626" s="155"/>
      <c r="CB626" s="155"/>
      <c r="CC626" s="155"/>
      <c r="CD626" s="155"/>
      <c r="CE626" s="155"/>
      <c r="CF626" s="155"/>
      <c r="CG626" s="155"/>
      <c r="CH626" s="155"/>
      <c r="CI626" s="155"/>
      <c r="CJ626" s="155"/>
      <c r="CK626" s="155"/>
      <c r="CL626" s="155"/>
      <c r="CM626" s="155"/>
      <c r="CN626" s="155"/>
      <c r="CO626" s="155"/>
      <c r="CP626" s="156"/>
    </row>
    <row r="627" spans="3:94" x14ac:dyDescent="0.2">
      <c r="C627" s="37" t="s">
        <v>219</v>
      </c>
      <c r="D627" s="37" t="s">
        <v>4</v>
      </c>
      <c r="E627" s="37">
        <v>6</v>
      </c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155"/>
      <c r="AC627" s="155"/>
      <c r="AD627" s="155"/>
      <c r="AE627" s="155"/>
      <c r="AF627" s="155"/>
      <c r="AG627" s="155"/>
      <c r="AH627" s="155"/>
      <c r="AI627" s="155"/>
      <c r="AJ627" s="155"/>
      <c r="AK627" s="155"/>
      <c r="AL627" s="155"/>
      <c r="AM627" s="155"/>
      <c r="AN627" s="155"/>
      <c r="AO627" s="155"/>
      <c r="AP627" s="155"/>
      <c r="AQ627" s="155"/>
      <c r="AR627" s="155"/>
      <c r="AS627" s="155"/>
      <c r="AT627" s="155"/>
      <c r="AU627" s="155"/>
      <c r="AV627" s="155"/>
      <c r="AW627" s="155"/>
      <c r="AX627" s="155"/>
      <c r="AY627" s="155"/>
      <c r="AZ627" s="155"/>
      <c r="BA627" s="155"/>
      <c r="BB627" s="155"/>
      <c r="BC627" s="155"/>
      <c r="BD627" s="155"/>
      <c r="BE627" s="155"/>
      <c r="BF627" s="155"/>
      <c r="BG627" s="155"/>
      <c r="BH627" s="155"/>
      <c r="BI627" s="155"/>
      <c r="BJ627" s="155"/>
      <c r="BK627" s="155"/>
      <c r="BL627" s="155"/>
      <c r="BM627" s="155"/>
      <c r="BN627" s="155"/>
      <c r="BO627" s="155"/>
      <c r="BP627" s="155"/>
      <c r="BQ627" s="155"/>
      <c r="BR627" s="155"/>
      <c r="BS627" s="155"/>
      <c r="BT627" s="155"/>
      <c r="BU627" s="155"/>
      <c r="BV627" s="155"/>
      <c r="BW627" s="155"/>
      <c r="BX627" s="155"/>
      <c r="BY627" s="155"/>
      <c r="BZ627" s="155"/>
      <c r="CA627" s="155"/>
      <c r="CB627" s="155"/>
      <c r="CC627" s="155"/>
      <c r="CD627" s="155"/>
      <c r="CE627" s="155"/>
      <c r="CF627" s="155"/>
      <c r="CG627" s="155"/>
      <c r="CH627" s="155"/>
      <c r="CI627" s="155"/>
      <c r="CJ627" s="155"/>
      <c r="CK627" s="155"/>
      <c r="CL627" s="155"/>
      <c r="CM627" s="155"/>
      <c r="CN627" s="155"/>
      <c r="CO627" s="155"/>
      <c r="CP627" s="156"/>
    </row>
    <row r="628" spans="3:94" x14ac:dyDescent="0.2">
      <c r="C628" s="37" t="s">
        <v>230</v>
      </c>
      <c r="D628" s="37" t="s">
        <v>4</v>
      </c>
      <c r="E628" s="37">
        <v>6</v>
      </c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155"/>
      <c r="AC628" s="155"/>
      <c r="AD628" s="155"/>
      <c r="AE628" s="155"/>
      <c r="AF628" s="155"/>
      <c r="AG628" s="155"/>
      <c r="AH628" s="155"/>
      <c r="AI628" s="155"/>
      <c r="AJ628" s="155"/>
      <c r="AK628" s="155"/>
      <c r="AL628" s="155"/>
      <c r="AM628" s="155"/>
      <c r="AN628" s="155"/>
      <c r="AO628" s="155"/>
      <c r="AP628" s="155"/>
      <c r="AQ628" s="155"/>
      <c r="AR628" s="155"/>
      <c r="AS628" s="155"/>
      <c r="AT628" s="155"/>
      <c r="AU628" s="155"/>
      <c r="AV628" s="155"/>
      <c r="AW628" s="155"/>
      <c r="AX628" s="155"/>
      <c r="AY628" s="155"/>
      <c r="AZ628" s="155"/>
      <c r="BA628" s="155"/>
      <c r="BB628" s="155"/>
      <c r="BC628" s="155"/>
      <c r="BD628" s="155"/>
      <c r="BE628" s="155"/>
      <c r="BF628" s="155"/>
      <c r="BG628" s="155"/>
      <c r="BH628" s="155"/>
      <c r="BI628" s="155"/>
      <c r="BJ628" s="155"/>
      <c r="BK628" s="155"/>
      <c r="BL628" s="155"/>
      <c r="BM628" s="155"/>
      <c r="BN628" s="155"/>
      <c r="BO628" s="155"/>
      <c r="BP628" s="155"/>
      <c r="BQ628" s="155"/>
      <c r="BR628" s="155"/>
      <c r="BS628" s="155"/>
      <c r="BT628" s="155"/>
      <c r="BU628" s="155"/>
      <c r="BV628" s="155"/>
      <c r="BW628" s="155"/>
      <c r="BX628" s="155"/>
      <c r="BY628" s="155"/>
      <c r="BZ628" s="155"/>
      <c r="CA628" s="155"/>
      <c r="CB628" s="155"/>
      <c r="CC628" s="155"/>
      <c r="CD628" s="155"/>
      <c r="CE628" s="155"/>
      <c r="CF628" s="155"/>
      <c r="CG628" s="155"/>
      <c r="CH628" s="155"/>
      <c r="CI628" s="155"/>
      <c r="CJ628" s="155"/>
      <c r="CK628" s="155"/>
      <c r="CL628" s="155"/>
      <c r="CM628" s="155"/>
      <c r="CN628" s="155"/>
      <c r="CO628" s="155"/>
      <c r="CP628" s="156"/>
    </row>
    <row r="629" spans="3:94" x14ac:dyDescent="0.2">
      <c r="C629" s="37" t="s">
        <v>234</v>
      </c>
      <c r="D629" s="37" t="s">
        <v>4</v>
      </c>
      <c r="E629" s="37">
        <v>6</v>
      </c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155"/>
      <c r="AC629" s="155"/>
      <c r="AD629" s="155"/>
      <c r="AE629" s="155"/>
      <c r="AF629" s="155"/>
      <c r="AG629" s="155"/>
      <c r="AH629" s="155"/>
      <c r="AI629" s="155"/>
      <c r="AJ629" s="155"/>
      <c r="AK629" s="155"/>
      <c r="AL629" s="155"/>
      <c r="AM629" s="155"/>
      <c r="AN629" s="155"/>
      <c r="AO629" s="155"/>
      <c r="AP629" s="155"/>
      <c r="AQ629" s="155"/>
      <c r="AR629" s="155"/>
      <c r="AS629" s="155"/>
      <c r="AT629" s="155"/>
      <c r="AU629" s="155"/>
      <c r="AV629" s="155"/>
      <c r="AW629" s="155"/>
      <c r="AX629" s="155"/>
      <c r="AY629" s="155"/>
      <c r="AZ629" s="155"/>
      <c r="BA629" s="155"/>
      <c r="BB629" s="155"/>
      <c r="BC629" s="155"/>
      <c r="BD629" s="155"/>
      <c r="BE629" s="155"/>
      <c r="BF629" s="155"/>
      <c r="BG629" s="155"/>
      <c r="BH629" s="155"/>
      <c r="BI629" s="155"/>
      <c r="BJ629" s="155"/>
      <c r="BK629" s="155"/>
      <c r="BL629" s="155"/>
      <c r="BM629" s="155"/>
      <c r="BN629" s="155"/>
      <c r="BO629" s="155"/>
      <c r="BP629" s="155"/>
      <c r="BQ629" s="155"/>
      <c r="BR629" s="155"/>
      <c r="BS629" s="155"/>
      <c r="BT629" s="155"/>
      <c r="BU629" s="155"/>
      <c r="BV629" s="155"/>
      <c r="BW629" s="155"/>
      <c r="BX629" s="155"/>
      <c r="BY629" s="155"/>
      <c r="BZ629" s="155"/>
      <c r="CA629" s="155"/>
      <c r="CB629" s="155"/>
      <c r="CC629" s="155"/>
      <c r="CD629" s="155"/>
      <c r="CE629" s="155"/>
      <c r="CF629" s="155"/>
      <c r="CG629" s="155"/>
      <c r="CH629" s="155"/>
      <c r="CI629" s="155"/>
      <c r="CJ629" s="155"/>
      <c r="CK629" s="155"/>
      <c r="CL629" s="155"/>
      <c r="CM629" s="155"/>
      <c r="CN629" s="155"/>
      <c r="CO629" s="155"/>
      <c r="CP629" s="156"/>
    </row>
    <row r="630" spans="3:94" x14ac:dyDescent="0.2">
      <c r="C630" s="37" t="s">
        <v>1049</v>
      </c>
      <c r="D630" s="37" t="s">
        <v>4</v>
      </c>
      <c r="E630" s="37">
        <v>6</v>
      </c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155"/>
      <c r="AC630" s="155"/>
      <c r="AD630" s="155"/>
      <c r="AE630" s="155"/>
      <c r="AF630" s="155"/>
      <c r="AG630" s="155"/>
      <c r="AH630" s="155"/>
      <c r="AI630" s="155"/>
      <c r="AJ630" s="155"/>
      <c r="AK630" s="155"/>
      <c r="AL630" s="155"/>
      <c r="AM630" s="155"/>
      <c r="AN630" s="155"/>
      <c r="AO630" s="155"/>
      <c r="AP630" s="155"/>
      <c r="AQ630" s="155"/>
      <c r="AR630" s="155"/>
      <c r="AS630" s="155"/>
      <c r="AT630" s="155"/>
      <c r="AU630" s="155"/>
      <c r="AV630" s="155"/>
      <c r="AW630" s="155"/>
      <c r="AX630" s="155"/>
      <c r="AY630" s="155"/>
      <c r="AZ630" s="155"/>
      <c r="BA630" s="155"/>
      <c r="BB630" s="155"/>
      <c r="BC630" s="155"/>
      <c r="BD630" s="155"/>
      <c r="BE630" s="155"/>
      <c r="BF630" s="155"/>
      <c r="BG630" s="155"/>
      <c r="BH630" s="155"/>
      <c r="BI630" s="155"/>
      <c r="BJ630" s="155"/>
      <c r="BK630" s="155"/>
      <c r="BL630" s="155"/>
      <c r="BM630" s="155"/>
      <c r="BN630" s="155"/>
      <c r="BO630" s="155"/>
      <c r="BP630" s="155"/>
      <c r="BQ630" s="155"/>
      <c r="BR630" s="155"/>
      <c r="BS630" s="155"/>
      <c r="BT630" s="155"/>
      <c r="BU630" s="155"/>
      <c r="BV630" s="155"/>
      <c r="BW630" s="155"/>
      <c r="BX630" s="155"/>
      <c r="BY630" s="155"/>
      <c r="BZ630" s="155"/>
      <c r="CA630" s="155"/>
      <c r="CB630" s="155"/>
      <c r="CC630" s="155"/>
      <c r="CD630" s="155"/>
      <c r="CE630" s="155"/>
      <c r="CF630" s="155"/>
      <c r="CG630" s="155"/>
      <c r="CH630" s="155"/>
      <c r="CI630" s="155"/>
      <c r="CJ630" s="155"/>
      <c r="CK630" s="155"/>
      <c r="CL630" s="155"/>
      <c r="CM630" s="155"/>
      <c r="CN630" s="155"/>
      <c r="CO630" s="155"/>
      <c r="CP630" s="156"/>
    </row>
    <row r="631" spans="3:94" x14ac:dyDescent="0.2">
      <c r="C631" s="37" t="s">
        <v>229</v>
      </c>
      <c r="D631" s="37" t="s">
        <v>4</v>
      </c>
      <c r="E631" s="37">
        <v>6</v>
      </c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155"/>
      <c r="AC631" s="155"/>
      <c r="AD631" s="155"/>
      <c r="AE631" s="155"/>
      <c r="AF631" s="155"/>
      <c r="AG631" s="155"/>
      <c r="AH631" s="155"/>
      <c r="AI631" s="155"/>
      <c r="AJ631" s="155"/>
      <c r="AK631" s="155"/>
      <c r="AL631" s="155"/>
      <c r="AM631" s="155"/>
      <c r="AN631" s="155"/>
      <c r="AO631" s="155"/>
      <c r="AP631" s="155"/>
      <c r="AQ631" s="155"/>
      <c r="AR631" s="155"/>
      <c r="AS631" s="155"/>
      <c r="AT631" s="155"/>
      <c r="AU631" s="155"/>
      <c r="AV631" s="155"/>
      <c r="AW631" s="155"/>
      <c r="AX631" s="155"/>
      <c r="AY631" s="155"/>
      <c r="AZ631" s="155"/>
      <c r="BA631" s="155"/>
      <c r="BB631" s="155"/>
      <c r="BC631" s="155"/>
      <c r="BD631" s="155"/>
      <c r="BE631" s="155"/>
      <c r="BF631" s="155"/>
      <c r="BG631" s="155"/>
      <c r="BH631" s="155"/>
      <c r="BI631" s="155"/>
      <c r="BJ631" s="155"/>
      <c r="BK631" s="155"/>
      <c r="BL631" s="155"/>
      <c r="BM631" s="155"/>
      <c r="BN631" s="155"/>
      <c r="BO631" s="155"/>
      <c r="BP631" s="155"/>
      <c r="BQ631" s="155"/>
      <c r="BR631" s="155"/>
      <c r="BS631" s="155"/>
      <c r="BT631" s="155"/>
      <c r="BU631" s="155"/>
      <c r="BV631" s="155"/>
      <c r="BW631" s="155"/>
      <c r="BX631" s="155"/>
      <c r="BY631" s="155"/>
      <c r="BZ631" s="155"/>
      <c r="CA631" s="155"/>
      <c r="CB631" s="155"/>
      <c r="CC631" s="155"/>
      <c r="CD631" s="155"/>
      <c r="CE631" s="155"/>
      <c r="CF631" s="155"/>
      <c r="CG631" s="155"/>
      <c r="CH631" s="155"/>
      <c r="CI631" s="155"/>
      <c r="CJ631" s="155"/>
      <c r="CK631" s="155"/>
      <c r="CL631" s="155"/>
      <c r="CM631" s="155"/>
      <c r="CN631" s="155"/>
      <c r="CO631" s="155"/>
      <c r="CP631" s="156"/>
    </row>
    <row r="632" spans="3:94" x14ac:dyDescent="0.2">
      <c r="C632" s="25" t="s">
        <v>220</v>
      </c>
      <c r="D632" s="25" t="s">
        <v>4</v>
      </c>
      <c r="E632" s="25">
        <v>5</v>
      </c>
      <c r="AB632" s="154"/>
      <c r="AC632" s="154"/>
      <c r="AD632" s="154"/>
      <c r="AE632" s="154"/>
      <c r="AF632" s="154"/>
      <c r="AG632" s="154"/>
      <c r="AH632" s="154"/>
      <c r="AI632" s="154"/>
      <c r="AJ632" s="154"/>
      <c r="AK632" s="154"/>
      <c r="AL632" s="154"/>
      <c r="AM632" s="154"/>
      <c r="AN632" s="154"/>
      <c r="AO632" s="154"/>
      <c r="AP632" s="154"/>
      <c r="AQ632" s="154"/>
      <c r="AR632" s="154"/>
      <c r="AS632" s="154"/>
      <c r="AT632" s="154"/>
      <c r="AU632" s="154"/>
      <c r="AV632" s="154"/>
      <c r="AW632" s="154"/>
      <c r="AX632" s="154"/>
      <c r="AY632" s="154"/>
      <c r="AZ632" s="154"/>
      <c r="BA632" s="154"/>
      <c r="BB632" s="154"/>
      <c r="BC632" s="154"/>
      <c r="BD632" s="154"/>
      <c r="BE632" s="154"/>
      <c r="BF632" s="154"/>
      <c r="BG632" s="154"/>
      <c r="BH632" s="154"/>
      <c r="BI632" s="154"/>
      <c r="BJ632" s="154"/>
      <c r="BK632" s="154"/>
      <c r="BL632" s="154"/>
      <c r="BM632" s="154"/>
      <c r="BN632" s="154"/>
      <c r="BO632" s="154"/>
      <c r="BP632" s="154"/>
      <c r="BQ632" s="154"/>
      <c r="BR632" s="154"/>
      <c r="BS632" s="154"/>
      <c r="BT632" s="154"/>
      <c r="BU632" s="154"/>
      <c r="BV632" s="154"/>
      <c r="BW632" s="154"/>
      <c r="BX632" s="154"/>
      <c r="BY632" s="154"/>
      <c r="BZ632" s="154"/>
      <c r="CA632" s="154"/>
      <c r="CB632" s="154"/>
      <c r="CC632" s="154"/>
      <c r="CD632" s="154"/>
      <c r="CE632" s="154"/>
      <c r="CF632" s="154"/>
      <c r="CG632" s="154"/>
      <c r="CH632" s="154"/>
      <c r="CI632" s="154"/>
      <c r="CJ632" s="154"/>
      <c r="CK632" s="154"/>
      <c r="CL632" s="154"/>
      <c r="CM632" s="154"/>
      <c r="CN632" s="154"/>
      <c r="CO632" s="154"/>
      <c r="CP632" s="154"/>
    </row>
    <row r="633" spans="3:94" x14ac:dyDescent="0.2">
      <c r="C633" s="25" t="s">
        <v>232</v>
      </c>
      <c r="D633" s="25" t="s">
        <v>4</v>
      </c>
      <c r="E633" s="25">
        <v>5</v>
      </c>
      <c r="AB633" s="154"/>
      <c r="AC633" s="154"/>
      <c r="AD633" s="154"/>
      <c r="AE633" s="154"/>
      <c r="AF633" s="154"/>
      <c r="AG633" s="154"/>
      <c r="AH633" s="154"/>
      <c r="AI633" s="154"/>
      <c r="AJ633" s="154"/>
      <c r="AK633" s="154"/>
      <c r="AL633" s="154"/>
      <c r="AM633" s="154"/>
      <c r="AN633" s="154"/>
      <c r="AO633" s="154"/>
      <c r="AP633" s="154"/>
      <c r="AQ633" s="154"/>
      <c r="AR633" s="154"/>
      <c r="AS633" s="154"/>
      <c r="AT633" s="154"/>
      <c r="AU633" s="154"/>
      <c r="AV633" s="154"/>
      <c r="AW633" s="154"/>
      <c r="AX633" s="154"/>
      <c r="AY633" s="154"/>
      <c r="AZ633" s="154"/>
      <c r="BA633" s="154"/>
      <c r="BB633" s="154"/>
      <c r="BC633" s="154"/>
      <c r="BD633" s="154"/>
      <c r="BE633" s="154"/>
      <c r="BF633" s="154"/>
      <c r="BG633" s="154"/>
      <c r="BH633" s="154"/>
      <c r="BI633" s="154"/>
      <c r="BJ633" s="154"/>
      <c r="BK633" s="154"/>
      <c r="BL633" s="154"/>
      <c r="BM633" s="154"/>
      <c r="BN633" s="154"/>
      <c r="BO633" s="154"/>
      <c r="BP633" s="154"/>
      <c r="BQ633" s="154"/>
      <c r="BR633" s="154"/>
      <c r="BS633" s="154"/>
      <c r="BT633" s="154"/>
      <c r="BU633" s="154"/>
      <c r="BV633" s="154"/>
      <c r="BW633" s="154"/>
      <c r="BX633" s="154"/>
      <c r="BY633" s="154"/>
      <c r="BZ633" s="154"/>
      <c r="CA633" s="154"/>
      <c r="CB633" s="154"/>
      <c r="CC633" s="154"/>
      <c r="CD633" s="154"/>
      <c r="CE633" s="154"/>
      <c r="CF633" s="154"/>
      <c r="CG633" s="154"/>
      <c r="CH633" s="154"/>
      <c r="CI633" s="154"/>
      <c r="CJ633" s="154"/>
      <c r="CK633" s="154"/>
      <c r="CL633" s="154"/>
      <c r="CM633" s="154"/>
      <c r="CN633" s="154"/>
      <c r="CO633" s="154"/>
      <c r="CP633" s="154"/>
    </row>
    <row r="634" spans="3:94" x14ac:dyDescent="0.2">
      <c r="C634" s="25" t="s">
        <v>1051</v>
      </c>
      <c r="D634" s="25" t="s">
        <v>4</v>
      </c>
      <c r="E634" s="25">
        <v>5</v>
      </c>
    </row>
    <row r="635" spans="3:94" x14ac:dyDescent="0.2">
      <c r="C635" s="25" t="s">
        <v>1052</v>
      </c>
      <c r="D635" s="25" t="s">
        <v>4</v>
      </c>
      <c r="E635" s="25">
        <v>5</v>
      </c>
    </row>
    <row r="636" spans="3:94" x14ac:dyDescent="0.2">
      <c r="C636" s="25" t="s">
        <v>227</v>
      </c>
      <c r="D636" s="25" t="s">
        <v>4</v>
      </c>
      <c r="E636" s="25">
        <v>5</v>
      </c>
    </row>
    <row r="637" spans="3:94" x14ac:dyDescent="0.2">
      <c r="C637" s="25" t="s">
        <v>1053</v>
      </c>
      <c r="D637" s="25" t="s">
        <v>4</v>
      </c>
      <c r="E637" s="25">
        <v>5</v>
      </c>
    </row>
    <row r="643" spans="2:94" x14ac:dyDescent="0.2">
      <c r="C643" s="36" t="s">
        <v>235</v>
      </c>
      <c r="D643" s="36" t="s">
        <v>0</v>
      </c>
      <c r="E643" s="36">
        <v>45442</v>
      </c>
      <c r="F643" s="36">
        <v>45443</v>
      </c>
      <c r="G643" s="36">
        <v>45444</v>
      </c>
      <c r="H643" s="36">
        <v>45445</v>
      </c>
      <c r="I643" s="36">
        <v>45446</v>
      </c>
      <c r="J643" s="36">
        <v>45447</v>
      </c>
      <c r="K643" s="36">
        <v>45448</v>
      </c>
      <c r="L643" s="36">
        <v>45449</v>
      </c>
      <c r="M643" s="36">
        <v>45450</v>
      </c>
      <c r="N643" s="36">
        <v>45451</v>
      </c>
      <c r="O643" s="36">
        <v>45452</v>
      </c>
      <c r="P643" s="36">
        <v>45453</v>
      </c>
      <c r="Q643" s="36">
        <v>45454</v>
      </c>
      <c r="R643" s="36">
        <v>45455</v>
      </c>
      <c r="S643" s="36">
        <v>45456</v>
      </c>
      <c r="T643" s="36">
        <v>45457</v>
      </c>
      <c r="U643" s="36">
        <v>45458</v>
      </c>
      <c r="V643" s="36">
        <v>45459</v>
      </c>
      <c r="W643" s="36">
        <v>45460</v>
      </c>
      <c r="X643" s="36">
        <v>45461</v>
      </c>
      <c r="Y643" s="36">
        <v>45462</v>
      </c>
      <c r="Z643" s="36">
        <v>45463</v>
      </c>
      <c r="AA643" s="36">
        <v>45464</v>
      </c>
      <c r="AB643" s="36">
        <v>45465</v>
      </c>
      <c r="AC643" s="36">
        <v>45466</v>
      </c>
      <c r="AD643" s="36">
        <v>45467</v>
      </c>
      <c r="AE643" s="36">
        <v>45468</v>
      </c>
      <c r="AF643" s="36">
        <v>45469</v>
      </c>
      <c r="AG643" s="36">
        <v>45470</v>
      </c>
      <c r="AH643" s="36">
        <v>45471</v>
      </c>
      <c r="AI643" s="36">
        <v>45472</v>
      </c>
      <c r="AJ643" s="36">
        <v>45473</v>
      </c>
      <c r="AK643" s="36">
        <v>45474</v>
      </c>
      <c r="AL643" s="36">
        <v>45475</v>
      </c>
      <c r="AM643" s="36">
        <v>45476</v>
      </c>
      <c r="AN643" s="36">
        <v>45477</v>
      </c>
      <c r="AO643" s="36">
        <v>45478</v>
      </c>
      <c r="AP643" s="36">
        <v>45479</v>
      </c>
      <c r="AQ643" s="36">
        <v>45480</v>
      </c>
      <c r="AR643" s="36">
        <v>45481</v>
      </c>
      <c r="AS643" s="36">
        <v>45482</v>
      </c>
      <c r="AT643" s="36">
        <v>45483</v>
      </c>
      <c r="AU643" s="36">
        <v>45484</v>
      </c>
      <c r="AV643" s="36">
        <v>45485</v>
      </c>
      <c r="AW643" s="36">
        <v>45486</v>
      </c>
      <c r="AX643" s="36">
        <v>45487</v>
      </c>
      <c r="AY643" s="36">
        <v>45488</v>
      </c>
      <c r="AZ643" s="36">
        <v>45489</v>
      </c>
      <c r="BA643" s="36">
        <v>45490</v>
      </c>
      <c r="BB643" s="36">
        <v>45491</v>
      </c>
      <c r="BC643" s="36">
        <v>45492</v>
      </c>
      <c r="BD643" s="36">
        <v>45493</v>
      </c>
      <c r="BE643" s="36">
        <v>45494</v>
      </c>
      <c r="BF643" s="36">
        <v>45495</v>
      </c>
      <c r="BG643" s="36">
        <v>45496</v>
      </c>
      <c r="BH643" s="36">
        <v>45497</v>
      </c>
      <c r="BI643" s="36">
        <v>45498</v>
      </c>
      <c r="BJ643" s="36">
        <v>45499</v>
      </c>
      <c r="BK643" s="36">
        <v>45500</v>
      </c>
      <c r="BL643" s="36">
        <v>45501</v>
      </c>
      <c r="BM643" s="36">
        <v>45502</v>
      </c>
      <c r="BN643" s="36">
        <v>45503</v>
      </c>
      <c r="BO643" s="36">
        <v>45504</v>
      </c>
      <c r="BP643" s="36">
        <v>45505</v>
      </c>
      <c r="BQ643" s="36">
        <v>45506</v>
      </c>
      <c r="BR643" s="36">
        <v>45507</v>
      </c>
      <c r="BS643" s="36">
        <v>45508</v>
      </c>
      <c r="BT643" s="36">
        <v>45509</v>
      </c>
      <c r="BU643" s="36">
        <v>45510</v>
      </c>
      <c r="BV643" s="36">
        <v>45511</v>
      </c>
      <c r="BW643" s="36">
        <v>45512</v>
      </c>
      <c r="BX643" s="36">
        <v>45513</v>
      </c>
      <c r="BY643" s="36">
        <v>45514</v>
      </c>
      <c r="BZ643" s="36">
        <v>45515</v>
      </c>
      <c r="CA643" s="36">
        <v>45516</v>
      </c>
      <c r="CB643" s="36">
        <v>45517</v>
      </c>
      <c r="CC643" s="36">
        <v>45518</v>
      </c>
      <c r="CD643" s="36">
        <v>45519</v>
      </c>
      <c r="CE643" s="36">
        <v>45520</v>
      </c>
      <c r="CF643" s="36">
        <v>45521</v>
      </c>
      <c r="CG643" s="36">
        <v>45522</v>
      </c>
      <c r="CH643" s="36">
        <v>45523</v>
      </c>
      <c r="CI643" s="36">
        <v>45524</v>
      </c>
      <c r="CJ643" s="36">
        <v>45525</v>
      </c>
      <c r="CK643" s="36">
        <v>45526</v>
      </c>
      <c r="CL643" s="36">
        <v>45527</v>
      </c>
      <c r="CM643" s="36">
        <v>45528</v>
      </c>
      <c r="CN643" s="36">
        <v>45529</v>
      </c>
      <c r="CO643" s="36">
        <v>45530</v>
      </c>
      <c r="CP643" s="36">
        <v>45531</v>
      </c>
    </row>
    <row r="644" spans="2:94" x14ac:dyDescent="0.2">
      <c r="B644" s="25" t="str">
        <f t="shared" ref="B644:B659" si="16">C644&amp;D644</f>
      </c>
      <c r="C644" s="37" t="s">
        <v>236</v>
      </c>
      <c r="D644" s="37" t="s">
        <v>3</v>
      </c>
      <c r="E644" s="37">
        <v>542</v>
      </c>
      <c r="F644" s="37">
        <v>515</v>
      </c>
      <c r="G644" s="37">
        <v>507</v>
      </c>
      <c r="H644" s="37">
        <v>506</v>
      </c>
      <c r="I644" s="37">
        <v>549</v>
      </c>
      <c r="J644" s="37">
        <v>584</v>
      </c>
      <c r="K644" s="37">
        <v>682</v>
      </c>
      <c r="L644" s="37">
        <v>593</v>
      </c>
      <c r="M644" s="37">
        <v>310</v>
      </c>
      <c r="N644" s="37">
        <v>286</v>
      </c>
      <c r="O644" s="37">
        <v>270</v>
      </c>
      <c r="P644" s="37">
        <v>308</v>
      </c>
      <c r="Q644" s="37">
        <v>454</v>
      </c>
      <c r="R644" s="37">
        <v>455</v>
      </c>
      <c r="S644" s="37">
        <v>480</v>
      </c>
      <c r="T644" s="37">
        <v>520</v>
      </c>
      <c r="U644" s="37">
        <v>359</v>
      </c>
      <c r="V644" s="37">
        <v>383</v>
      </c>
      <c r="W644" s="37">
        <v>471</v>
      </c>
      <c r="X644" s="37">
        <v>559</v>
      </c>
      <c r="Y644" s="37">
        <v>557</v>
      </c>
      <c r="Z644" s="37">
        <v>546</v>
      </c>
      <c r="AA644" s="37">
        <v>540</v>
      </c>
      <c r="AB644" s="153">
        <v>503</v>
      </c>
      <c r="AC644" s="153">
        <v>455</v>
      </c>
      <c r="AD644" s="153">
        <v>559</v>
      </c>
      <c r="AE644" s="153">
        <v>507</v>
      </c>
      <c r="AF644" s="153">
        <v>641</v>
      </c>
      <c r="AG644" s="153">
        <v>653</v>
      </c>
      <c r="AH644" s="153">
        <v>580</v>
      </c>
      <c r="AI644" s="153">
        <v>525</v>
      </c>
      <c r="AJ644" s="153">
        <v>474</v>
      </c>
      <c r="AK644" s="153">
        <v>521</v>
      </c>
      <c r="AL644" s="153">
        <v>611</v>
      </c>
      <c r="AM644" s="153">
        <v>632</v>
      </c>
      <c r="AN644" s="153">
        <v>466</v>
      </c>
      <c r="AO644" s="153">
        <v>520</v>
      </c>
      <c r="AP644" s="153">
        <v>464</v>
      </c>
      <c r="AQ644" s="153">
        <v>462</v>
      </c>
      <c r="AR644" s="153">
        <v>581</v>
      </c>
      <c r="AS644" s="153">
        <v>588</v>
      </c>
      <c r="AT644" s="153">
        <v>590</v>
      </c>
      <c r="AU644" s="153">
        <v>631</v>
      </c>
      <c r="AV644" s="153">
        <v>417</v>
      </c>
      <c r="AW644" s="153">
        <v>315</v>
      </c>
      <c r="AX644" s="153">
        <v>300</v>
      </c>
      <c r="AY644" s="153">
        <v>251</v>
      </c>
      <c r="AZ644" s="153">
        <v>259</v>
      </c>
      <c r="BA644" s="153">
        <v>219</v>
      </c>
      <c r="BB644" s="153">
        <v>228</v>
      </c>
      <c r="BC644" s="153">
        <v>31</v>
      </c>
      <c r="BD644" s="153">
        <v>1</v>
      </c>
      <c r="BE644" s="153">
        <v>0</v>
      </c>
      <c r="BF644" s="153">
        <v>0</v>
      </c>
      <c r="BG644" s="153">
        <v>0</v>
      </c>
      <c r="BH644" s="153">
        <v>0</v>
      </c>
      <c r="BI644" s="153">
        <v>144</v>
      </c>
      <c r="BJ644" s="153">
        <v>209</v>
      </c>
      <c r="BK644" s="153">
        <v>254</v>
      </c>
      <c r="BL644" s="153">
        <v>255</v>
      </c>
      <c r="BM644" s="153">
        <v>315</v>
      </c>
      <c r="BN644" s="153">
        <v>369</v>
      </c>
      <c r="BO644" s="153">
        <v>47</v>
      </c>
      <c r="BP644" s="153">
        <v>7</v>
      </c>
      <c r="BQ644" s="153">
        <v>3</v>
      </c>
      <c r="BR644" s="153">
        <v>0</v>
      </c>
      <c r="BS644" s="153">
        <v>0</v>
      </c>
      <c r="BT644" s="153">
        <v>0</v>
      </c>
      <c r="BU644" s="153">
        <v>0</v>
      </c>
      <c r="BV644" s="153">
        <v>0</v>
      </c>
      <c r="BW644" s="153">
        <v>0</v>
      </c>
      <c r="BX644" s="153">
        <v>0</v>
      </c>
      <c r="BY644" s="153">
        <v>0</v>
      </c>
      <c r="BZ644" s="153">
        <v>0</v>
      </c>
      <c r="CA644" s="153">
        <v>1</v>
      </c>
      <c r="CB644" s="153">
        <v>0</v>
      </c>
      <c r="CC644" s="153">
        <v>0</v>
      </c>
      <c r="CD644" s="153">
        <v>87</v>
      </c>
      <c r="CE644" s="153">
        <v>127</v>
      </c>
      <c r="CF644" s="153">
        <v>97</v>
      </c>
      <c r="CG644" s="153">
        <v>88</v>
      </c>
      <c r="CH644" s="153">
        <v>93</v>
      </c>
      <c r="CI644" s="153">
        <v>164</v>
      </c>
      <c r="CJ644" s="153">
        <v>257</v>
      </c>
      <c r="CK644" s="153">
        <v>268</v>
      </c>
      <c r="CL644" s="153">
        <v>312</v>
      </c>
      <c r="CM644" s="153">
        <v>291</v>
      </c>
      <c r="CN644" s="153">
        <v>336</v>
      </c>
      <c r="CO644" s="153">
        <v>316</v>
      </c>
      <c r="CP644" s="154">
        <v>376</v>
      </c>
    </row>
    <row r="645" spans="2:94" x14ac:dyDescent="0.2">
      <c r="B645" s="25" t="str">
        <f t="shared" si="16"/>
      </c>
      <c r="C645" s="37" t="s">
        <v>237</v>
      </c>
      <c r="D645" s="37" t="s">
        <v>3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</v>
      </c>
      <c r="AB645" s="153">
        <v>0</v>
      </c>
      <c r="AC645" s="153">
        <v>0</v>
      </c>
      <c r="AD645" s="153">
        <v>0</v>
      </c>
      <c r="AE645" s="153">
        <v>0</v>
      </c>
      <c r="AF645" s="153">
        <v>0</v>
      </c>
      <c r="AG645" s="153">
        <v>0</v>
      </c>
      <c r="AH645" s="153">
        <v>0</v>
      </c>
      <c r="AI645" s="153">
        <v>0</v>
      </c>
      <c r="AJ645" s="153">
        <v>0</v>
      </c>
      <c r="AK645" s="153">
        <v>0</v>
      </c>
      <c r="AL645" s="153">
        <v>0</v>
      </c>
      <c r="AM645" s="153">
        <v>0</v>
      </c>
      <c r="AN645" s="153">
        <v>0</v>
      </c>
      <c r="AO645" s="153">
        <v>0</v>
      </c>
      <c r="AP645" s="153">
        <v>0</v>
      </c>
      <c r="AQ645" s="153">
        <v>0</v>
      </c>
      <c r="AR645" s="153">
        <v>0</v>
      </c>
      <c r="AS645" s="153">
        <v>0</v>
      </c>
      <c r="AT645" s="153">
        <v>0</v>
      </c>
      <c r="AU645" s="153">
        <v>0</v>
      </c>
      <c r="AV645" s="153">
        <v>0</v>
      </c>
      <c r="AW645" s="153">
        <v>0</v>
      </c>
      <c r="AX645" s="153">
        <v>0</v>
      </c>
      <c r="AY645" s="153">
        <v>0</v>
      </c>
      <c r="AZ645" s="153">
        <v>0</v>
      </c>
      <c r="BA645" s="153">
        <v>0</v>
      </c>
      <c r="BB645" s="153">
        <v>0</v>
      </c>
      <c r="BC645" s="153">
        <v>0</v>
      </c>
      <c r="BD645" s="153">
        <v>0</v>
      </c>
      <c r="BE645" s="153">
        <v>0</v>
      </c>
      <c r="BF645" s="153">
        <v>0</v>
      </c>
      <c r="BG645" s="153">
        <v>0</v>
      </c>
      <c r="BH645" s="153">
        <v>0</v>
      </c>
      <c r="BI645" s="153">
        <v>0</v>
      </c>
      <c r="BJ645" s="153">
        <v>0</v>
      </c>
      <c r="BK645" s="153">
        <v>0</v>
      </c>
      <c r="BL645" s="153">
        <v>0</v>
      </c>
      <c r="BM645" s="153">
        <v>0</v>
      </c>
      <c r="BN645" s="153">
        <v>0</v>
      </c>
      <c r="BO645" s="153">
        <v>0</v>
      </c>
      <c r="BP645" s="153">
        <v>8</v>
      </c>
      <c r="BQ645" s="153">
        <v>28</v>
      </c>
      <c r="BR645" s="153">
        <v>40</v>
      </c>
      <c r="BS645" s="153">
        <v>37</v>
      </c>
      <c r="BT645" s="153">
        <v>44</v>
      </c>
      <c r="BU645" s="153">
        <v>50</v>
      </c>
      <c r="BV645" s="153">
        <v>48</v>
      </c>
      <c r="BW645" s="153">
        <v>59</v>
      </c>
      <c r="BX645" s="153">
        <v>62</v>
      </c>
      <c r="BY645" s="153">
        <v>60</v>
      </c>
      <c r="BZ645" s="153">
        <v>52</v>
      </c>
      <c r="CA645" s="153">
        <v>71</v>
      </c>
      <c r="CB645" s="153">
        <v>83</v>
      </c>
      <c r="CC645" s="153">
        <v>101</v>
      </c>
      <c r="CD645" s="153">
        <v>101</v>
      </c>
      <c r="CE645" s="153">
        <v>163</v>
      </c>
      <c r="CF645" s="153">
        <v>288</v>
      </c>
      <c r="CG645" s="153">
        <v>299</v>
      </c>
      <c r="CH645" s="153">
        <v>356</v>
      </c>
      <c r="CI645" s="153">
        <v>343</v>
      </c>
      <c r="CJ645" s="153">
        <v>256</v>
      </c>
      <c r="CK645" s="153">
        <v>194</v>
      </c>
      <c r="CL645" s="153">
        <v>184</v>
      </c>
      <c r="CM645" s="153">
        <v>164</v>
      </c>
      <c r="CN645" s="153">
        <v>163</v>
      </c>
      <c r="CO645" s="153">
        <v>147</v>
      </c>
      <c r="CP645" s="154">
        <v>147</v>
      </c>
    </row>
    <row r="646" spans="2:94" x14ac:dyDescent="0.2">
      <c r="B646" s="25" t="str">
        <f t="shared" si="16"/>
      </c>
      <c r="C646" s="37" t="s">
        <v>238</v>
      </c>
      <c r="D646" s="37" t="s">
        <v>3</v>
      </c>
      <c r="E646" s="37">
        <v>7</v>
      </c>
      <c r="F646" s="37">
        <v>13</v>
      </c>
      <c r="G646" s="37">
        <v>1</v>
      </c>
      <c r="H646" s="37">
        <v>4</v>
      </c>
      <c r="I646" s="37">
        <v>0</v>
      </c>
      <c r="J646" s="37">
        <v>33</v>
      </c>
      <c r="K646" s="37">
        <v>4</v>
      </c>
      <c r="L646" s="37">
        <v>4</v>
      </c>
      <c r="M646" s="37">
        <v>9</v>
      </c>
      <c r="N646" s="37">
        <v>3</v>
      </c>
      <c r="O646" s="37">
        <v>9</v>
      </c>
      <c r="P646" s="37">
        <v>0</v>
      </c>
      <c r="Q646" s="37">
        <v>2</v>
      </c>
      <c r="R646" s="37">
        <v>0</v>
      </c>
      <c r="S646" s="37">
        <v>0</v>
      </c>
      <c r="T646" s="37">
        <v>25</v>
      </c>
      <c r="U646" s="37">
        <v>13</v>
      </c>
      <c r="V646" s="37">
        <v>7</v>
      </c>
      <c r="W646" s="37">
        <v>23</v>
      </c>
      <c r="X646" s="37">
        <v>9</v>
      </c>
      <c r="Y646" s="37">
        <v>3</v>
      </c>
      <c r="Z646" s="37">
        <v>19</v>
      </c>
      <c r="AA646" s="37">
        <v>3</v>
      </c>
      <c r="AB646" s="153">
        <v>0</v>
      </c>
      <c r="AC646" s="153">
        <v>0</v>
      </c>
      <c r="AD646" s="153">
        <v>33</v>
      </c>
      <c r="AE646" s="153">
        <v>11</v>
      </c>
      <c r="AF646" s="153">
        <v>20</v>
      </c>
      <c r="AG646" s="153">
        <v>18</v>
      </c>
      <c r="AH646" s="153">
        <v>1</v>
      </c>
      <c r="AI646" s="153">
        <v>14</v>
      </c>
      <c r="AJ646" s="153">
        <v>3</v>
      </c>
      <c r="AK646" s="153">
        <v>0</v>
      </c>
      <c r="AL646" s="153">
        <v>0</v>
      </c>
      <c r="AM646" s="153">
        <v>0</v>
      </c>
      <c r="AN646" s="153">
        <v>0</v>
      </c>
      <c r="AO646" s="153">
        <v>13</v>
      </c>
      <c r="AP646" s="153">
        <v>10</v>
      </c>
      <c r="AQ646" s="153">
        <v>0</v>
      </c>
      <c r="AR646" s="153">
        <v>6</v>
      </c>
      <c r="AS646" s="153">
        <v>1</v>
      </c>
      <c r="AT646" s="153">
        <v>18</v>
      </c>
      <c r="AU646" s="153">
        <v>4</v>
      </c>
      <c r="AV646" s="153">
        <v>0</v>
      </c>
      <c r="AW646" s="153">
        <v>15</v>
      </c>
      <c r="AX646" s="153">
        <v>0</v>
      </c>
      <c r="AY646" s="153">
        <v>7</v>
      </c>
      <c r="AZ646" s="153">
        <v>10</v>
      </c>
      <c r="BA646" s="153">
        <v>1</v>
      </c>
      <c r="BB646" s="153">
        <v>5</v>
      </c>
      <c r="BC646" s="153">
        <v>1</v>
      </c>
      <c r="BD646" s="153">
        <v>7</v>
      </c>
      <c r="BE646" s="153">
        <v>2</v>
      </c>
      <c r="BF646" s="153">
        <v>0</v>
      </c>
      <c r="BG646" s="153">
        <v>1</v>
      </c>
      <c r="BH646" s="153">
        <v>0</v>
      </c>
      <c r="BI646" s="153">
        <v>8</v>
      </c>
      <c r="BJ646" s="153">
        <v>9</v>
      </c>
      <c r="BK646" s="153">
        <v>13</v>
      </c>
      <c r="BL646" s="153">
        <v>13</v>
      </c>
      <c r="BM646" s="153">
        <v>8</v>
      </c>
      <c r="BN646" s="153">
        <v>3</v>
      </c>
      <c r="BO646" s="153">
        <v>20</v>
      </c>
      <c r="BP646" s="153">
        <v>1</v>
      </c>
      <c r="BQ646" s="153">
        <v>0</v>
      </c>
      <c r="BR646" s="153">
        <v>0</v>
      </c>
      <c r="BS646" s="153">
        <v>0</v>
      </c>
      <c r="BT646" s="153">
        <v>10</v>
      </c>
      <c r="BU646" s="153">
        <v>7</v>
      </c>
      <c r="BV646" s="153">
        <v>0</v>
      </c>
      <c r="BW646" s="153">
        <v>13</v>
      </c>
      <c r="BX646" s="153">
        <v>2</v>
      </c>
      <c r="BY646" s="153">
        <v>13</v>
      </c>
      <c r="BZ646" s="153">
        <v>2</v>
      </c>
      <c r="CA646" s="153">
        <v>12</v>
      </c>
      <c r="CB646" s="153">
        <v>4</v>
      </c>
      <c r="CC646" s="153">
        <v>7</v>
      </c>
      <c r="CD646" s="153">
        <v>10</v>
      </c>
      <c r="CE646" s="153">
        <v>0</v>
      </c>
      <c r="CF646" s="153">
        <v>0</v>
      </c>
      <c r="CG646" s="153">
        <v>6</v>
      </c>
      <c r="CH646" s="153">
        <v>0</v>
      </c>
      <c r="CI646" s="153">
        <v>4</v>
      </c>
      <c r="CJ646" s="153">
        <v>14</v>
      </c>
      <c r="CK646" s="153">
        <v>3</v>
      </c>
      <c r="CL646" s="153">
        <v>6</v>
      </c>
      <c r="CM646" s="153">
        <v>19</v>
      </c>
      <c r="CN646" s="153">
        <v>0</v>
      </c>
      <c r="CO646" s="153">
        <v>13</v>
      </c>
      <c r="CP646" s="154">
        <v>7</v>
      </c>
    </row>
    <row r="647" spans="2:94" x14ac:dyDescent="0.2">
      <c r="B647" s="25" t="str">
        <f t="shared" si="16"/>
      </c>
      <c r="C647" s="37" t="s">
        <v>239</v>
      </c>
      <c r="D647" s="37" t="s">
        <v>3</v>
      </c>
      <c r="E647" s="37">
        <v>6</v>
      </c>
      <c r="F647" s="37">
        <v>9</v>
      </c>
      <c r="G647" s="37">
        <v>3</v>
      </c>
      <c r="H647" s="37">
        <v>6</v>
      </c>
      <c r="I647" s="37">
        <v>3</v>
      </c>
      <c r="J647" s="37">
        <v>3</v>
      </c>
      <c r="K647" s="37">
        <v>4</v>
      </c>
      <c r="L647" s="37">
        <v>2</v>
      </c>
      <c r="M647" s="37">
        <v>6</v>
      </c>
      <c r="N647" s="37">
        <v>7</v>
      </c>
      <c r="O647" s="37">
        <v>3</v>
      </c>
      <c r="P647" s="37">
        <v>6</v>
      </c>
      <c r="Q647" s="37">
        <v>1</v>
      </c>
      <c r="R647" s="37">
        <v>4</v>
      </c>
      <c r="S647" s="37">
        <v>6</v>
      </c>
      <c r="T647" s="37">
        <v>10</v>
      </c>
      <c r="U647" s="37">
        <v>5</v>
      </c>
      <c r="V647" s="37">
        <v>4</v>
      </c>
      <c r="W647" s="37">
        <v>4</v>
      </c>
      <c r="X647" s="37">
        <v>6</v>
      </c>
      <c r="Y647" s="37">
        <v>1</v>
      </c>
      <c r="Z647" s="37">
        <v>4</v>
      </c>
      <c r="AA647" s="37">
        <v>5</v>
      </c>
      <c r="AB647" s="153">
        <v>8</v>
      </c>
      <c r="AC647" s="153">
        <v>3</v>
      </c>
      <c r="AD647" s="153">
        <v>7</v>
      </c>
      <c r="AE647" s="153">
        <v>6</v>
      </c>
      <c r="AF647" s="153">
        <v>6</v>
      </c>
      <c r="AG647" s="153">
        <v>5</v>
      </c>
      <c r="AH647" s="153">
        <v>5</v>
      </c>
      <c r="AI647" s="153">
        <v>10</v>
      </c>
      <c r="AJ647" s="153">
        <v>9</v>
      </c>
      <c r="AK647" s="153">
        <v>7</v>
      </c>
      <c r="AL647" s="153">
        <v>2</v>
      </c>
      <c r="AM647" s="153">
        <v>7</v>
      </c>
      <c r="AN647" s="153">
        <v>1</v>
      </c>
      <c r="AO647" s="153">
        <v>2</v>
      </c>
      <c r="AP647" s="153">
        <v>3</v>
      </c>
      <c r="AQ647" s="153">
        <v>4</v>
      </c>
      <c r="AR647" s="153">
        <v>2</v>
      </c>
      <c r="AS647" s="153">
        <v>2</v>
      </c>
      <c r="AT647" s="153">
        <v>4</v>
      </c>
      <c r="AU647" s="153">
        <v>3</v>
      </c>
      <c r="AV647" s="153">
        <v>5</v>
      </c>
      <c r="AW647" s="153">
        <v>4</v>
      </c>
      <c r="AX647" s="153">
        <v>6</v>
      </c>
      <c r="AY647" s="153">
        <v>6</v>
      </c>
      <c r="AZ647" s="153">
        <v>7</v>
      </c>
      <c r="BA647" s="153">
        <v>2</v>
      </c>
      <c r="BB647" s="153">
        <v>3</v>
      </c>
      <c r="BC647" s="153">
        <v>5</v>
      </c>
      <c r="BD647" s="153">
        <v>3</v>
      </c>
      <c r="BE647" s="153">
        <v>2</v>
      </c>
      <c r="BF647" s="153">
        <v>3</v>
      </c>
      <c r="BG647" s="153">
        <v>2</v>
      </c>
      <c r="BH647" s="153">
        <v>3</v>
      </c>
      <c r="BI647" s="153">
        <v>2</v>
      </c>
      <c r="BJ647" s="153">
        <v>8</v>
      </c>
      <c r="BK647" s="153">
        <v>7</v>
      </c>
      <c r="BL647" s="153">
        <v>4</v>
      </c>
      <c r="BM647" s="153">
        <v>9</v>
      </c>
      <c r="BN647" s="153">
        <v>8</v>
      </c>
      <c r="BO647" s="153">
        <v>6</v>
      </c>
      <c r="BP647" s="153">
        <v>2</v>
      </c>
      <c r="BQ647" s="153">
        <v>6</v>
      </c>
      <c r="BR647" s="153">
        <v>1</v>
      </c>
      <c r="BS647" s="153">
        <v>2</v>
      </c>
      <c r="BT647" s="153">
        <v>1</v>
      </c>
      <c r="BU647" s="153">
        <v>3</v>
      </c>
      <c r="BV647" s="153">
        <v>4</v>
      </c>
      <c r="BW647" s="153">
        <v>5</v>
      </c>
      <c r="BX647" s="153">
        <v>6</v>
      </c>
      <c r="BY647" s="153">
        <v>1</v>
      </c>
      <c r="BZ647" s="153">
        <v>3</v>
      </c>
      <c r="CA647" s="153">
        <v>6</v>
      </c>
      <c r="CB647" s="153">
        <v>4</v>
      </c>
      <c r="CC647" s="153">
        <v>5</v>
      </c>
      <c r="CD647" s="153">
        <v>9</v>
      </c>
      <c r="CE647" s="153">
        <v>7</v>
      </c>
      <c r="CF647" s="153">
        <v>0</v>
      </c>
      <c r="CG647" s="153">
        <v>4</v>
      </c>
      <c r="CH647" s="153">
        <v>4</v>
      </c>
      <c r="CI647" s="153">
        <v>7</v>
      </c>
      <c r="CJ647" s="153">
        <v>10</v>
      </c>
      <c r="CK647" s="153">
        <v>6</v>
      </c>
      <c r="CL647" s="153">
        <v>3</v>
      </c>
      <c r="CM647" s="153">
        <v>3</v>
      </c>
      <c r="CN647" s="153">
        <v>6</v>
      </c>
      <c r="CO647" s="153">
        <v>4</v>
      </c>
      <c r="CP647" s="154">
        <v>6</v>
      </c>
    </row>
    <row r="648" spans="2:94" x14ac:dyDescent="0.2">
      <c r="B648" s="25" t="str">
        <f t="shared" si="16"/>
      </c>
      <c r="C648" s="37" t="s">
        <v>243</v>
      </c>
      <c r="D648" s="37" t="s">
        <v>3</v>
      </c>
      <c r="E648" s="37">
        <v>1</v>
      </c>
      <c r="F648" s="37">
        <v>3</v>
      </c>
      <c r="G648" s="37">
        <v>0</v>
      </c>
      <c r="H648" s="37">
        <v>5</v>
      </c>
      <c r="I648" s="37">
        <v>0</v>
      </c>
      <c r="J648" s="37">
        <v>4</v>
      </c>
      <c r="K648" s="37">
        <v>1</v>
      </c>
      <c r="L648" s="37">
        <v>3</v>
      </c>
      <c r="M648" s="37">
        <v>5</v>
      </c>
      <c r="N648" s="37">
        <v>0</v>
      </c>
      <c r="O648" s="37">
        <v>5</v>
      </c>
      <c r="P648" s="37">
        <v>1</v>
      </c>
      <c r="Q648" s="37">
        <v>1</v>
      </c>
      <c r="R648" s="37">
        <v>0</v>
      </c>
      <c r="S648" s="37">
        <v>0</v>
      </c>
      <c r="T648" s="37">
        <v>7</v>
      </c>
      <c r="U648" s="37">
        <v>5</v>
      </c>
      <c r="V648" s="37">
        <v>3</v>
      </c>
      <c r="W648" s="37">
        <v>5</v>
      </c>
      <c r="X648" s="37">
        <v>4</v>
      </c>
      <c r="Y648" s="37">
        <v>6</v>
      </c>
      <c r="Z648" s="37">
        <v>3</v>
      </c>
      <c r="AA648" s="37">
        <v>0</v>
      </c>
      <c r="AB648" s="153">
        <v>0</v>
      </c>
      <c r="AC648" s="153">
        <v>0</v>
      </c>
      <c r="AD648" s="153">
        <v>15</v>
      </c>
      <c r="AE648" s="153">
        <v>7</v>
      </c>
      <c r="AF648" s="153">
        <v>5</v>
      </c>
      <c r="AG648" s="153">
        <v>4</v>
      </c>
      <c r="AH648" s="153">
        <v>0</v>
      </c>
      <c r="AI648" s="153">
        <v>8</v>
      </c>
      <c r="AJ648" s="153">
        <v>1</v>
      </c>
      <c r="AK648" s="153">
        <v>0</v>
      </c>
      <c r="AL648" s="153">
        <v>0</v>
      </c>
      <c r="AM648" s="153">
        <v>7</v>
      </c>
      <c r="AN648" s="153">
        <v>0</v>
      </c>
      <c r="AO648" s="153">
        <v>3</v>
      </c>
      <c r="AP648" s="153">
        <v>6</v>
      </c>
      <c r="AQ648" s="153">
        <v>0</v>
      </c>
      <c r="AR648" s="153">
        <v>2</v>
      </c>
      <c r="AS648" s="153">
        <v>0</v>
      </c>
      <c r="AT648" s="153">
        <v>4</v>
      </c>
      <c r="AU648" s="153">
        <v>2</v>
      </c>
      <c r="AV648" s="153">
        <v>0</v>
      </c>
      <c r="AW648" s="153">
        <v>9</v>
      </c>
      <c r="AX648" s="153">
        <v>0</v>
      </c>
      <c r="AY648" s="153">
        <v>4</v>
      </c>
      <c r="AZ648" s="153">
        <v>7</v>
      </c>
      <c r="BA648" s="153">
        <v>0</v>
      </c>
      <c r="BB648" s="153">
        <v>4</v>
      </c>
      <c r="BC648" s="153">
        <v>4</v>
      </c>
      <c r="BD648" s="153">
        <v>3</v>
      </c>
      <c r="BE648" s="153">
        <v>0</v>
      </c>
      <c r="BF648" s="153">
        <v>0</v>
      </c>
      <c r="BG648" s="153">
        <v>0</v>
      </c>
      <c r="BH648" s="153">
        <v>0</v>
      </c>
      <c r="BI648" s="153">
        <v>1</v>
      </c>
      <c r="BJ648" s="153">
        <v>13</v>
      </c>
      <c r="BK648" s="153">
        <v>16</v>
      </c>
      <c r="BL648" s="153">
        <v>9</v>
      </c>
      <c r="BM648" s="153">
        <v>1</v>
      </c>
      <c r="BN648" s="153">
        <v>6</v>
      </c>
      <c r="BO648" s="153">
        <v>9</v>
      </c>
      <c r="BP648" s="153">
        <v>5</v>
      </c>
      <c r="BQ648" s="153">
        <v>1</v>
      </c>
      <c r="BR648" s="153">
        <v>0</v>
      </c>
      <c r="BS648" s="153">
        <v>0</v>
      </c>
      <c r="BT648" s="153">
        <v>1</v>
      </c>
      <c r="BU648" s="153">
        <v>3</v>
      </c>
      <c r="BV648" s="153">
        <v>0</v>
      </c>
      <c r="BW648" s="153">
        <v>5</v>
      </c>
      <c r="BX648" s="153">
        <v>2</v>
      </c>
      <c r="BY648" s="153">
        <v>5</v>
      </c>
      <c r="BZ648" s="153">
        <v>0</v>
      </c>
      <c r="CA648" s="153">
        <v>2</v>
      </c>
      <c r="CB648" s="153">
        <v>4</v>
      </c>
      <c r="CC648" s="153">
        <v>8</v>
      </c>
      <c r="CD648" s="153">
        <v>9</v>
      </c>
      <c r="CE648" s="153">
        <v>0</v>
      </c>
      <c r="CF648" s="153">
        <v>0</v>
      </c>
      <c r="CG648" s="153">
        <v>2</v>
      </c>
      <c r="CH648" s="153">
        <v>0</v>
      </c>
      <c r="CI648" s="153">
        <v>6</v>
      </c>
      <c r="CJ648" s="153">
        <v>3</v>
      </c>
      <c r="CK648" s="153">
        <v>4</v>
      </c>
      <c r="CL648" s="153">
        <v>8</v>
      </c>
      <c r="CM648" s="153">
        <v>8</v>
      </c>
      <c r="CN648" s="153">
        <v>9</v>
      </c>
      <c r="CO648" s="153">
        <v>6</v>
      </c>
      <c r="CP648" s="154">
        <v>4</v>
      </c>
    </row>
    <row r="649" spans="2:94" x14ac:dyDescent="0.2">
      <c r="B649" s="25" t="str">
        <f t="shared" si="16"/>
      </c>
      <c r="C649" s="37" t="s">
        <v>241</v>
      </c>
      <c r="D649" s="37" t="s">
        <v>3</v>
      </c>
      <c r="E649" s="37">
        <v>5</v>
      </c>
      <c r="F649" s="37">
        <v>2</v>
      </c>
      <c r="G649" s="37">
        <v>0</v>
      </c>
      <c r="H649" s="37">
        <v>4</v>
      </c>
      <c r="I649" s="37">
        <v>0</v>
      </c>
      <c r="J649" s="37">
        <v>3</v>
      </c>
      <c r="K649" s="37">
        <v>0</v>
      </c>
      <c r="L649" s="37">
        <v>3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37">
        <v>1</v>
      </c>
      <c r="U649" s="37">
        <v>5</v>
      </c>
      <c r="V649" s="37">
        <v>2</v>
      </c>
      <c r="W649" s="37">
        <v>1</v>
      </c>
      <c r="X649" s="37">
        <v>4</v>
      </c>
      <c r="Y649" s="37">
        <v>3</v>
      </c>
      <c r="Z649" s="37">
        <v>4</v>
      </c>
      <c r="AA649" s="37">
        <v>0</v>
      </c>
      <c r="AB649" s="153">
        <v>0</v>
      </c>
      <c r="AC649" s="153">
        <v>0</v>
      </c>
      <c r="AD649" s="153">
        <v>2</v>
      </c>
      <c r="AE649" s="153">
        <v>9</v>
      </c>
      <c r="AF649" s="153">
        <v>4</v>
      </c>
      <c r="AG649" s="153">
        <v>2</v>
      </c>
      <c r="AH649" s="153">
        <v>0</v>
      </c>
      <c r="AI649" s="153">
        <v>3</v>
      </c>
      <c r="AJ649" s="153">
        <v>2</v>
      </c>
      <c r="AK649" s="153">
        <v>0</v>
      </c>
      <c r="AL649" s="153">
        <v>0</v>
      </c>
      <c r="AM649" s="153">
        <v>6</v>
      </c>
      <c r="AN649" s="153">
        <v>0</v>
      </c>
      <c r="AO649" s="153">
        <v>3</v>
      </c>
      <c r="AP649" s="153">
        <v>4</v>
      </c>
      <c r="AQ649" s="153">
        <v>0</v>
      </c>
      <c r="AR649" s="153">
        <v>1</v>
      </c>
      <c r="AS649" s="153">
        <v>0</v>
      </c>
      <c r="AT649" s="153">
        <v>4</v>
      </c>
      <c r="AU649" s="153">
        <v>3</v>
      </c>
      <c r="AV649" s="153">
        <v>0</v>
      </c>
      <c r="AW649" s="153">
        <v>2</v>
      </c>
      <c r="AX649" s="153">
        <v>0</v>
      </c>
      <c r="AY649" s="153">
        <v>1</v>
      </c>
      <c r="AZ649" s="153">
        <v>0</v>
      </c>
      <c r="BA649" s="153">
        <v>0</v>
      </c>
      <c r="BB649" s="153">
        <v>3</v>
      </c>
      <c r="BC649" s="153">
        <v>4</v>
      </c>
      <c r="BD649" s="153">
        <v>1</v>
      </c>
      <c r="BE649" s="153">
        <v>0</v>
      </c>
      <c r="BF649" s="153">
        <v>0</v>
      </c>
      <c r="BG649" s="153">
        <v>0</v>
      </c>
      <c r="BH649" s="153">
        <v>0</v>
      </c>
      <c r="BI649" s="153">
        <v>3</v>
      </c>
      <c r="BJ649" s="153">
        <v>9</v>
      </c>
      <c r="BK649" s="153">
        <v>6</v>
      </c>
      <c r="BL649" s="153">
        <v>8</v>
      </c>
      <c r="BM649" s="153">
        <v>0</v>
      </c>
      <c r="BN649" s="153">
        <v>2</v>
      </c>
      <c r="BO649" s="153">
        <v>2</v>
      </c>
      <c r="BP649" s="153">
        <v>1</v>
      </c>
      <c r="BQ649" s="153">
        <v>0</v>
      </c>
      <c r="BR649" s="153">
        <v>0</v>
      </c>
      <c r="BS649" s="153">
        <v>0</v>
      </c>
      <c r="BT649" s="153">
        <v>1</v>
      </c>
      <c r="BU649" s="153">
        <v>0</v>
      </c>
      <c r="BV649" s="153">
        <v>0</v>
      </c>
      <c r="BW649" s="153">
        <v>2</v>
      </c>
      <c r="BX649" s="153">
        <v>2</v>
      </c>
      <c r="BY649" s="153">
        <v>0</v>
      </c>
      <c r="BZ649" s="153">
        <v>0</v>
      </c>
      <c r="CA649" s="153">
        <v>3</v>
      </c>
      <c r="CB649" s="153">
        <v>2</v>
      </c>
      <c r="CC649" s="153">
        <v>7</v>
      </c>
      <c r="CD649" s="153">
        <v>7</v>
      </c>
      <c r="CE649" s="153">
        <v>0</v>
      </c>
      <c r="CF649" s="153">
        <v>0</v>
      </c>
      <c r="CG649" s="153">
        <v>2</v>
      </c>
      <c r="CH649" s="153">
        <v>0</v>
      </c>
      <c r="CI649" s="153">
        <v>2</v>
      </c>
      <c r="CJ649" s="153">
        <v>4</v>
      </c>
      <c r="CK649" s="153">
        <v>5</v>
      </c>
      <c r="CL649" s="153">
        <v>7</v>
      </c>
      <c r="CM649" s="153">
        <v>4</v>
      </c>
      <c r="CN649" s="153">
        <v>7</v>
      </c>
      <c r="CO649" s="153">
        <v>1</v>
      </c>
      <c r="CP649" s="154">
        <v>3</v>
      </c>
    </row>
    <row r="650" spans="2:94" x14ac:dyDescent="0.2">
      <c r="B650" s="25" t="str">
        <f t="shared" si="16"/>
      </c>
      <c r="C650" s="37" t="s">
        <v>240</v>
      </c>
      <c r="D650" s="37" t="s">
        <v>3</v>
      </c>
      <c r="E650" s="37">
        <v>11</v>
      </c>
      <c r="F650" s="37">
        <v>16</v>
      </c>
      <c r="G650" s="37">
        <v>11</v>
      </c>
      <c r="H650" s="37">
        <v>10</v>
      </c>
      <c r="I650" s="37">
        <v>10</v>
      </c>
      <c r="J650" s="37">
        <v>16</v>
      </c>
      <c r="K650" s="37">
        <v>9</v>
      </c>
      <c r="L650" s="37">
        <v>7</v>
      </c>
      <c r="M650" s="37">
        <v>9</v>
      </c>
      <c r="N650" s="37">
        <v>11</v>
      </c>
      <c r="O650" s="37">
        <v>8</v>
      </c>
      <c r="P650" s="37">
        <v>6</v>
      </c>
      <c r="Q650" s="37">
        <v>11</v>
      </c>
      <c r="R650" s="37">
        <v>12</v>
      </c>
      <c r="S650" s="37">
        <v>13</v>
      </c>
      <c r="T650" s="37">
        <v>7</v>
      </c>
      <c r="U650" s="37">
        <v>4</v>
      </c>
      <c r="V650" s="37">
        <v>6</v>
      </c>
      <c r="W650" s="37">
        <v>9</v>
      </c>
      <c r="X650" s="37">
        <v>15</v>
      </c>
      <c r="Y650" s="37">
        <v>13</v>
      </c>
      <c r="Z650" s="37">
        <v>6</v>
      </c>
      <c r="AA650" s="37">
        <v>7</v>
      </c>
      <c r="AB650" s="153">
        <v>7</v>
      </c>
      <c r="AC650" s="153">
        <v>3</v>
      </c>
      <c r="AD650" s="153">
        <v>8</v>
      </c>
      <c r="AE650" s="153">
        <v>8</v>
      </c>
      <c r="AF650" s="153">
        <v>13</v>
      </c>
      <c r="AG650" s="153">
        <v>7</v>
      </c>
      <c r="AH650" s="153">
        <v>7</v>
      </c>
      <c r="AI650" s="153">
        <v>6</v>
      </c>
      <c r="AJ650" s="153">
        <v>6</v>
      </c>
      <c r="AK650" s="153">
        <v>2</v>
      </c>
      <c r="AL650" s="153">
        <v>6</v>
      </c>
      <c r="AM650" s="153">
        <v>7</v>
      </c>
      <c r="AN650" s="153">
        <v>3</v>
      </c>
      <c r="AO650" s="153">
        <v>9</v>
      </c>
      <c r="AP650" s="153">
        <v>5</v>
      </c>
      <c r="AQ650" s="153">
        <v>5</v>
      </c>
      <c r="AR650" s="153">
        <v>6</v>
      </c>
      <c r="AS650" s="153">
        <v>5</v>
      </c>
      <c r="AT650" s="153">
        <v>12</v>
      </c>
      <c r="AU650" s="153">
        <v>4</v>
      </c>
      <c r="AV650" s="153">
        <v>2</v>
      </c>
      <c r="AW650" s="153">
        <v>2</v>
      </c>
      <c r="AX650" s="153">
        <v>3</v>
      </c>
      <c r="AY650" s="153">
        <v>5</v>
      </c>
      <c r="AZ650" s="153">
        <v>5</v>
      </c>
      <c r="BA650" s="153">
        <v>3</v>
      </c>
      <c r="BB650" s="153">
        <v>4</v>
      </c>
      <c r="BC650" s="153">
        <v>6</v>
      </c>
      <c r="BD650" s="153">
        <v>3</v>
      </c>
      <c r="BE650" s="153">
        <v>3</v>
      </c>
      <c r="BF650" s="153">
        <v>0</v>
      </c>
      <c r="BG650" s="153">
        <v>3</v>
      </c>
      <c r="BH650" s="153">
        <v>2</v>
      </c>
      <c r="BI650" s="153">
        <v>5</v>
      </c>
      <c r="BJ650" s="153">
        <v>4</v>
      </c>
      <c r="BK650" s="153">
        <v>6</v>
      </c>
      <c r="BL650" s="153">
        <v>6</v>
      </c>
      <c r="BM650" s="153">
        <v>5</v>
      </c>
      <c r="BN650" s="153">
        <v>5</v>
      </c>
      <c r="BO650" s="153">
        <v>3</v>
      </c>
      <c r="BP650" s="153">
        <v>3</v>
      </c>
      <c r="BQ650" s="153">
        <v>1</v>
      </c>
      <c r="BR650" s="153">
        <v>1</v>
      </c>
      <c r="BS650" s="153">
        <v>3</v>
      </c>
      <c r="BT650" s="153">
        <v>5</v>
      </c>
      <c r="BU650" s="153">
        <v>3</v>
      </c>
      <c r="BV650" s="153">
        <v>3</v>
      </c>
      <c r="BW650" s="153">
        <v>3</v>
      </c>
      <c r="BX650" s="153">
        <v>5</v>
      </c>
      <c r="BY650" s="153">
        <v>2</v>
      </c>
      <c r="BZ650" s="153">
        <v>4</v>
      </c>
      <c r="CA650" s="153">
        <v>2</v>
      </c>
      <c r="CB650" s="153">
        <v>1</v>
      </c>
      <c r="CC650" s="153">
        <v>2</v>
      </c>
      <c r="CD650" s="153">
        <v>0</v>
      </c>
      <c r="CE650" s="153">
        <v>3</v>
      </c>
      <c r="CF650" s="153">
        <v>4</v>
      </c>
      <c r="CG650" s="153">
        <v>3</v>
      </c>
      <c r="CH650" s="153">
        <v>6</v>
      </c>
      <c r="CI650" s="153">
        <v>5</v>
      </c>
      <c r="CJ650" s="153">
        <v>5</v>
      </c>
      <c r="CK650" s="153">
        <v>1</v>
      </c>
      <c r="CL650" s="153">
        <v>5</v>
      </c>
      <c r="CM650" s="153">
        <v>3</v>
      </c>
      <c r="CN650" s="153">
        <v>5</v>
      </c>
      <c r="CO650" s="153">
        <v>1</v>
      </c>
      <c r="CP650" s="154">
        <v>2</v>
      </c>
    </row>
    <row r="651" spans="2:94" x14ac:dyDescent="0.2">
      <c r="B651" s="25" t="str">
        <f t="shared" si="16"/>
      </c>
      <c r="C651" s="37" t="s">
        <v>242</v>
      </c>
      <c r="D651" s="37" t="s">
        <v>3</v>
      </c>
      <c r="E651" s="37">
        <v>3</v>
      </c>
      <c r="F651" s="37">
        <v>0</v>
      </c>
      <c r="G651" s="37">
        <v>1</v>
      </c>
      <c r="H651" s="37">
        <v>0</v>
      </c>
      <c r="I651" s="37">
        <v>2</v>
      </c>
      <c r="J651" s="37">
        <v>1</v>
      </c>
      <c r="K651" s="37">
        <v>0</v>
      </c>
      <c r="L651" s="37">
        <v>2</v>
      </c>
      <c r="M651" s="37">
        <v>2</v>
      </c>
      <c r="N651" s="37">
        <v>2</v>
      </c>
      <c r="O651" s="37">
        <v>2</v>
      </c>
      <c r="P651" s="37">
        <v>0</v>
      </c>
      <c r="Q651" s="37">
        <v>0</v>
      </c>
      <c r="R651" s="37">
        <v>1</v>
      </c>
      <c r="S651" s="37">
        <v>2</v>
      </c>
      <c r="T651" s="37">
        <v>1</v>
      </c>
      <c r="U651" s="37">
        <v>0</v>
      </c>
      <c r="V651" s="37">
        <v>0</v>
      </c>
      <c r="W651" s="37">
        <v>3</v>
      </c>
      <c r="X651" s="37">
        <v>0</v>
      </c>
      <c r="Y651" s="37">
        <v>0</v>
      </c>
      <c r="Z651" s="37">
        <v>1</v>
      </c>
      <c r="AA651" s="37">
        <v>1</v>
      </c>
      <c r="AB651" s="153">
        <v>1</v>
      </c>
      <c r="AC651" s="153">
        <v>1</v>
      </c>
      <c r="AD651" s="153">
        <v>2</v>
      </c>
      <c r="AE651" s="153">
        <v>2</v>
      </c>
      <c r="AF651" s="153">
        <v>0</v>
      </c>
      <c r="AG651" s="153">
        <v>0</v>
      </c>
      <c r="AH651" s="153">
        <v>0</v>
      </c>
      <c r="AI651" s="153">
        <v>1</v>
      </c>
      <c r="AJ651" s="153">
        <v>0</v>
      </c>
      <c r="AK651" s="153">
        <v>1</v>
      </c>
      <c r="AL651" s="153">
        <v>0</v>
      </c>
      <c r="AM651" s="153">
        <v>2</v>
      </c>
      <c r="AN651" s="153">
        <v>0</v>
      </c>
      <c r="AO651" s="153">
        <v>0</v>
      </c>
      <c r="AP651" s="153">
        <v>1</v>
      </c>
      <c r="AQ651" s="153">
        <v>0</v>
      </c>
      <c r="AR651" s="153">
        <v>2</v>
      </c>
      <c r="AS651" s="153">
        <v>1</v>
      </c>
      <c r="AT651" s="153">
        <v>1</v>
      </c>
      <c r="AU651" s="153">
        <v>2</v>
      </c>
      <c r="AV651" s="153">
        <v>0</v>
      </c>
      <c r="AW651" s="153">
        <v>1</v>
      </c>
      <c r="AX651" s="153">
        <v>1</v>
      </c>
      <c r="AY651" s="153">
        <v>1</v>
      </c>
      <c r="AZ651" s="153">
        <v>0</v>
      </c>
      <c r="BA651" s="153">
        <v>3</v>
      </c>
      <c r="BB651" s="153">
        <v>1</v>
      </c>
      <c r="BC651" s="153">
        <v>1</v>
      </c>
      <c r="BD651" s="153">
        <v>0</v>
      </c>
      <c r="BE651" s="153">
        <v>2</v>
      </c>
      <c r="BF651" s="153">
        <v>1</v>
      </c>
      <c r="BG651" s="153">
        <v>0</v>
      </c>
      <c r="BH651" s="153">
        <v>1</v>
      </c>
      <c r="BI651" s="153">
        <v>2</v>
      </c>
      <c r="BJ651" s="153">
        <v>0</v>
      </c>
      <c r="BK651" s="153">
        <v>1</v>
      </c>
      <c r="BL651" s="153">
        <v>0</v>
      </c>
      <c r="BM651" s="153">
        <v>1</v>
      </c>
      <c r="BN651" s="153">
        <v>1</v>
      </c>
      <c r="BO651" s="153">
        <v>0</v>
      </c>
      <c r="BP651" s="153">
        <v>0</v>
      </c>
      <c r="BQ651" s="153">
        <v>0</v>
      </c>
      <c r="BR651" s="153">
        <v>1</v>
      </c>
      <c r="BS651" s="153">
        <v>0</v>
      </c>
      <c r="BT651" s="153">
        <v>0</v>
      </c>
      <c r="BU651" s="153">
        <v>1</v>
      </c>
      <c r="BV651" s="153">
        <v>1</v>
      </c>
      <c r="BW651" s="153">
        <v>0</v>
      </c>
      <c r="BX651" s="153">
        <v>0</v>
      </c>
      <c r="BY651" s="153">
        <v>1</v>
      </c>
      <c r="BZ651" s="153">
        <v>0</v>
      </c>
      <c r="CA651" s="153">
        <v>0</v>
      </c>
      <c r="CB651" s="153">
        <v>0</v>
      </c>
      <c r="CC651" s="153">
        <v>1</v>
      </c>
      <c r="CD651" s="153">
        <v>0</v>
      </c>
      <c r="CE651" s="153">
        <v>0</v>
      </c>
      <c r="CF651" s="153">
        <v>0</v>
      </c>
      <c r="CG651" s="153">
        <v>0</v>
      </c>
      <c r="CH651" s="153">
        <v>1</v>
      </c>
      <c r="CI651" s="153">
        <v>0</v>
      </c>
      <c r="CJ651" s="153">
        <v>3</v>
      </c>
      <c r="CK651" s="153">
        <v>1</v>
      </c>
      <c r="CL651" s="153">
        <v>1</v>
      </c>
      <c r="CM651" s="153">
        <v>1</v>
      </c>
      <c r="CN651" s="153">
        <v>2</v>
      </c>
      <c r="CO651" s="153">
        <v>1</v>
      </c>
      <c r="CP651" s="154">
        <v>1</v>
      </c>
    </row>
    <row r="652" spans="2:94" x14ac:dyDescent="0.2">
      <c r="B652" s="25" t="str">
        <f t="shared" si="16"/>
      </c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155"/>
      <c r="AC652" s="155"/>
      <c r="AD652" s="155"/>
      <c r="AE652" s="155"/>
      <c r="AF652" s="155"/>
      <c r="AG652" s="155"/>
      <c r="AH652" s="155"/>
      <c r="AI652" s="155"/>
      <c r="AJ652" s="155"/>
      <c r="AK652" s="155"/>
      <c r="AL652" s="155"/>
      <c r="AM652" s="155"/>
      <c r="AN652" s="155"/>
      <c r="AO652" s="155"/>
      <c r="AP652" s="155"/>
      <c r="AQ652" s="155"/>
      <c r="AR652" s="155"/>
      <c r="AS652" s="155"/>
      <c r="AT652" s="155"/>
      <c r="AU652" s="155"/>
      <c r="AV652" s="155"/>
      <c r="AW652" s="155"/>
      <c r="AX652" s="155"/>
      <c r="AY652" s="155"/>
      <c r="AZ652" s="155"/>
      <c r="BA652" s="155"/>
      <c r="BB652" s="155"/>
      <c r="BC652" s="155"/>
      <c r="BD652" s="155"/>
      <c r="BE652" s="155"/>
      <c r="BF652" s="155"/>
      <c r="BG652" s="155"/>
      <c r="BH652" s="155"/>
      <c r="BI652" s="155"/>
      <c r="BJ652" s="155"/>
      <c r="BK652" s="155"/>
      <c r="BL652" s="155"/>
      <c r="BM652" s="155"/>
      <c r="BN652" s="155"/>
      <c r="BO652" s="155"/>
      <c r="BP652" s="155"/>
      <c r="BQ652" s="155"/>
      <c r="BR652" s="155"/>
      <c r="BS652" s="155"/>
      <c r="BT652" s="155"/>
      <c r="BU652" s="155"/>
      <c r="BV652" s="155"/>
      <c r="BW652" s="155"/>
      <c r="BX652" s="155"/>
      <c r="BY652" s="155"/>
      <c r="BZ652" s="155"/>
      <c r="CA652" s="155"/>
      <c r="CB652" s="155"/>
      <c r="CC652" s="155"/>
      <c r="CD652" s="155"/>
      <c r="CE652" s="155"/>
      <c r="CF652" s="155"/>
      <c r="CG652" s="155"/>
      <c r="CH652" s="155"/>
      <c r="CI652" s="155"/>
      <c r="CJ652" s="155"/>
      <c r="CK652" s="155"/>
      <c r="CL652" s="155"/>
      <c r="CM652" s="155"/>
      <c r="CN652" s="155"/>
      <c r="CO652" s="155"/>
      <c r="CP652" s="156"/>
    </row>
    <row r="653" spans="2:94" x14ac:dyDescent="0.2">
      <c r="B653" s="25" t="str">
        <f t="shared" si="16"/>
      </c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155"/>
      <c r="AC653" s="155"/>
      <c r="AD653" s="155"/>
      <c r="AE653" s="155"/>
      <c r="AF653" s="155"/>
      <c r="AG653" s="155"/>
      <c r="AH653" s="155"/>
      <c r="AI653" s="155"/>
      <c r="AJ653" s="155"/>
      <c r="AK653" s="155"/>
      <c r="AL653" s="155"/>
      <c r="AM653" s="155"/>
      <c r="AN653" s="155"/>
      <c r="AO653" s="155"/>
      <c r="AP653" s="155"/>
      <c r="AQ653" s="155"/>
      <c r="AR653" s="155"/>
      <c r="AS653" s="155"/>
      <c r="AT653" s="155"/>
      <c r="AU653" s="155"/>
      <c r="AV653" s="155"/>
      <c r="AW653" s="155"/>
      <c r="AX653" s="155"/>
      <c r="AY653" s="155"/>
      <c r="AZ653" s="155"/>
      <c r="BA653" s="155"/>
      <c r="BB653" s="155"/>
      <c r="BC653" s="155"/>
      <c r="BD653" s="155"/>
      <c r="BE653" s="155"/>
      <c r="BF653" s="155"/>
      <c r="BG653" s="155"/>
      <c r="BH653" s="155"/>
      <c r="BI653" s="155"/>
      <c r="BJ653" s="155"/>
      <c r="BK653" s="155"/>
      <c r="BL653" s="155"/>
      <c r="BM653" s="155"/>
      <c r="BN653" s="155"/>
      <c r="BO653" s="155"/>
      <c r="BP653" s="155"/>
      <c r="BQ653" s="155"/>
      <c r="BR653" s="155"/>
      <c r="BS653" s="155"/>
      <c r="BT653" s="155"/>
      <c r="BU653" s="155"/>
      <c r="BV653" s="155"/>
      <c r="BW653" s="155"/>
      <c r="BX653" s="155"/>
      <c r="BY653" s="155"/>
      <c r="BZ653" s="155"/>
      <c r="CA653" s="155"/>
      <c r="CB653" s="155"/>
      <c r="CC653" s="155"/>
      <c r="CD653" s="155"/>
      <c r="CE653" s="155"/>
      <c r="CF653" s="155"/>
      <c r="CG653" s="155"/>
      <c r="CH653" s="155"/>
      <c r="CI653" s="155"/>
      <c r="CJ653" s="155"/>
      <c r="CK653" s="155"/>
      <c r="CL653" s="155"/>
      <c r="CM653" s="155"/>
      <c r="CN653" s="155"/>
      <c r="CO653" s="155"/>
      <c r="CP653" s="156"/>
    </row>
    <row r="654" spans="2:94" x14ac:dyDescent="0.2">
      <c r="B654" s="25" t="str">
        <f t="shared" si="16"/>
      </c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155"/>
      <c r="AC654" s="155"/>
      <c r="AD654" s="155"/>
      <c r="AE654" s="155"/>
      <c r="AF654" s="155"/>
      <c r="AG654" s="155"/>
      <c r="AH654" s="155"/>
      <c r="AI654" s="155"/>
      <c r="AJ654" s="155"/>
      <c r="AK654" s="155"/>
      <c r="AL654" s="155"/>
      <c r="AM654" s="155"/>
      <c r="AN654" s="155"/>
      <c r="AO654" s="155"/>
      <c r="AP654" s="155"/>
      <c r="AQ654" s="155"/>
      <c r="AR654" s="155"/>
      <c r="AS654" s="155"/>
      <c r="AT654" s="155"/>
      <c r="AU654" s="155"/>
      <c r="AV654" s="155"/>
      <c r="AW654" s="155"/>
      <c r="AX654" s="155"/>
      <c r="AY654" s="155"/>
      <c r="AZ654" s="155"/>
      <c r="BA654" s="155"/>
      <c r="BB654" s="155"/>
      <c r="BC654" s="155"/>
      <c r="BD654" s="155"/>
      <c r="BE654" s="155"/>
      <c r="BF654" s="155"/>
      <c r="BG654" s="155"/>
      <c r="BH654" s="155"/>
      <c r="BI654" s="155"/>
      <c r="BJ654" s="155"/>
      <c r="BK654" s="155"/>
      <c r="BL654" s="155"/>
      <c r="BM654" s="155"/>
      <c r="BN654" s="155"/>
      <c r="BO654" s="155"/>
      <c r="BP654" s="155"/>
      <c r="BQ654" s="155"/>
      <c r="BR654" s="155"/>
      <c r="BS654" s="155"/>
      <c r="BT654" s="155"/>
      <c r="BU654" s="155"/>
      <c r="BV654" s="155"/>
      <c r="BW654" s="155"/>
      <c r="BX654" s="155"/>
      <c r="BY654" s="155"/>
      <c r="BZ654" s="155"/>
      <c r="CA654" s="155"/>
      <c r="CB654" s="155"/>
      <c r="CC654" s="155"/>
      <c r="CD654" s="155"/>
      <c r="CE654" s="155"/>
      <c r="CF654" s="155"/>
      <c r="CG654" s="155"/>
      <c r="CH654" s="155"/>
      <c r="CI654" s="155"/>
      <c r="CJ654" s="155"/>
      <c r="CK654" s="155"/>
      <c r="CL654" s="155"/>
      <c r="CM654" s="155"/>
      <c r="CN654" s="155"/>
      <c r="CO654" s="155"/>
      <c r="CP654" s="156"/>
    </row>
    <row r="655" spans="2:94" x14ac:dyDescent="0.2">
      <c r="B655" s="25" t="str">
        <f t="shared" si="16"/>
      </c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155"/>
      <c r="AC655" s="155"/>
      <c r="AD655" s="155"/>
      <c r="AE655" s="155"/>
      <c r="AF655" s="155"/>
      <c r="AG655" s="155"/>
      <c r="AH655" s="155"/>
      <c r="AI655" s="155"/>
      <c r="AJ655" s="155"/>
      <c r="AK655" s="155"/>
      <c r="AL655" s="155"/>
      <c r="AM655" s="155"/>
      <c r="AN655" s="155"/>
      <c r="AO655" s="155"/>
      <c r="AP655" s="155"/>
      <c r="AQ655" s="155"/>
      <c r="AR655" s="155"/>
      <c r="AS655" s="155"/>
      <c r="AT655" s="155"/>
      <c r="AU655" s="155"/>
      <c r="AV655" s="155"/>
      <c r="AW655" s="155"/>
      <c r="AX655" s="155"/>
      <c r="AY655" s="155"/>
      <c r="AZ655" s="155"/>
      <c r="BA655" s="155"/>
      <c r="BB655" s="155"/>
      <c r="BC655" s="155"/>
      <c r="BD655" s="155"/>
      <c r="BE655" s="155"/>
      <c r="BF655" s="155"/>
      <c r="BG655" s="155"/>
      <c r="BH655" s="155"/>
      <c r="BI655" s="155"/>
      <c r="BJ655" s="155"/>
      <c r="BK655" s="155"/>
      <c r="BL655" s="155"/>
      <c r="BM655" s="155"/>
      <c r="BN655" s="155"/>
      <c r="BO655" s="155"/>
      <c r="BP655" s="155"/>
      <c r="BQ655" s="155"/>
      <c r="BR655" s="155"/>
      <c r="BS655" s="155"/>
      <c r="BT655" s="155"/>
      <c r="BU655" s="155"/>
      <c r="BV655" s="155"/>
      <c r="BW655" s="155"/>
      <c r="BX655" s="155"/>
      <c r="BY655" s="155"/>
      <c r="BZ655" s="155"/>
      <c r="CA655" s="155"/>
      <c r="CB655" s="155"/>
      <c r="CC655" s="155"/>
      <c r="CD655" s="155"/>
      <c r="CE655" s="155"/>
      <c r="CF655" s="155"/>
      <c r="CG655" s="155"/>
      <c r="CH655" s="155"/>
      <c r="CI655" s="155"/>
      <c r="CJ655" s="155"/>
      <c r="CK655" s="155"/>
      <c r="CL655" s="155"/>
      <c r="CM655" s="155"/>
      <c r="CN655" s="155"/>
      <c r="CO655" s="155"/>
      <c r="CP655" s="156"/>
    </row>
    <row r="656" spans="2:94" x14ac:dyDescent="0.2">
      <c r="B656" s="25" t="str">
        <f t="shared" si="16"/>
      </c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155"/>
      <c r="AC656" s="155"/>
      <c r="AD656" s="155"/>
      <c r="AE656" s="155"/>
      <c r="AF656" s="155"/>
      <c r="AG656" s="155"/>
      <c r="AH656" s="155"/>
      <c r="AI656" s="155"/>
      <c r="AJ656" s="155"/>
      <c r="AK656" s="155"/>
      <c r="AL656" s="155"/>
      <c r="AM656" s="155"/>
      <c r="AN656" s="155"/>
      <c r="AO656" s="155"/>
      <c r="AP656" s="155"/>
      <c r="AQ656" s="155"/>
      <c r="AR656" s="155"/>
      <c r="AS656" s="155"/>
      <c r="AT656" s="155"/>
      <c r="AU656" s="155"/>
      <c r="AV656" s="155"/>
      <c r="AW656" s="155"/>
      <c r="AX656" s="155"/>
      <c r="AY656" s="155"/>
      <c r="AZ656" s="155"/>
      <c r="BA656" s="155"/>
      <c r="BB656" s="155"/>
      <c r="BC656" s="155"/>
      <c r="BD656" s="155"/>
      <c r="BE656" s="155"/>
      <c r="BF656" s="155"/>
      <c r="BG656" s="155"/>
      <c r="BH656" s="155"/>
      <c r="BI656" s="155"/>
      <c r="BJ656" s="155"/>
      <c r="BK656" s="155"/>
      <c r="BL656" s="155"/>
      <c r="BM656" s="155"/>
      <c r="BN656" s="155"/>
      <c r="BO656" s="155"/>
      <c r="BP656" s="155"/>
      <c r="BQ656" s="155"/>
      <c r="BR656" s="155"/>
      <c r="BS656" s="155"/>
      <c r="BT656" s="155"/>
      <c r="BU656" s="155"/>
      <c r="BV656" s="155"/>
      <c r="BW656" s="155"/>
      <c r="BX656" s="155"/>
      <c r="BY656" s="155"/>
      <c r="BZ656" s="155"/>
      <c r="CA656" s="155"/>
      <c r="CB656" s="155"/>
      <c r="CC656" s="155"/>
      <c r="CD656" s="155"/>
      <c r="CE656" s="155"/>
      <c r="CF656" s="155"/>
      <c r="CG656" s="155"/>
      <c r="CH656" s="155"/>
      <c r="CI656" s="155"/>
      <c r="CJ656" s="155"/>
      <c r="CK656" s="155"/>
      <c r="CL656" s="155"/>
      <c r="CM656" s="155"/>
      <c r="CN656" s="155"/>
      <c r="CO656" s="155"/>
      <c r="CP656" s="156"/>
    </row>
    <row r="657" spans="2:94" x14ac:dyDescent="0.2">
      <c r="B657" s="25" t="str">
        <f t="shared" si="16"/>
      </c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155"/>
      <c r="AC657" s="155"/>
      <c r="AD657" s="155"/>
      <c r="AE657" s="155"/>
      <c r="AF657" s="155"/>
      <c r="AG657" s="155"/>
      <c r="AH657" s="155"/>
      <c r="AI657" s="155"/>
      <c r="AJ657" s="155"/>
      <c r="AK657" s="155"/>
      <c r="AL657" s="155"/>
      <c r="AM657" s="155"/>
      <c r="AN657" s="155"/>
      <c r="AO657" s="155"/>
      <c r="AP657" s="155"/>
      <c r="AQ657" s="155"/>
      <c r="AR657" s="155"/>
      <c r="AS657" s="155"/>
      <c r="AT657" s="155"/>
      <c r="AU657" s="155"/>
      <c r="AV657" s="155"/>
      <c r="AW657" s="155"/>
      <c r="AX657" s="155"/>
      <c r="AY657" s="155"/>
      <c r="AZ657" s="155"/>
      <c r="BA657" s="155"/>
      <c r="BB657" s="155"/>
      <c r="BC657" s="155"/>
      <c r="BD657" s="155"/>
      <c r="BE657" s="155"/>
      <c r="BF657" s="155"/>
      <c r="BG657" s="155"/>
      <c r="BH657" s="155"/>
      <c r="BI657" s="155"/>
      <c r="BJ657" s="155"/>
      <c r="BK657" s="155"/>
      <c r="BL657" s="155"/>
      <c r="BM657" s="155"/>
      <c r="BN657" s="155"/>
      <c r="BO657" s="155"/>
      <c r="BP657" s="155"/>
      <c r="BQ657" s="155"/>
      <c r="BR657" s="155"/>
      <c r="BS657" s="155"/>
      <c r="BT657" s="155"/>
      <c r="BU657" s="155"/>
      <c r="BV657" s="155"/>
      <c r="BW657" s="155"/>
      <c r="BX657" s="155"/>
      <c r="BY657" s="155"/>
      <c r="BZ657" s="155"/>
      <c r="CA657" s="155"/>
      <c r="CB657" s="155"/>
      <c r="CC657" s="155"/>
      <c r="CD657" s="155"/>
      <c r="CE657" s="155"/>
      <c r="CF657" s="155"/>
      <c r="CG657" s="155"/>
      <c r="CH657" s="155"/>
      <c r="CI657" s="155"/>
      <c r="CJ657" s="155"/>
      <c r="CK657" s="155"/>
      <c r="CL657" s="155"/>
      <c r="CM657" s="155"/>
      <c r="CN657" s="155"/>
      <c r="CO657" s="155"/>
      <c r="CP657" s="156"/>
    </row>
    <row r="658" spans="2:94" x14ac:dyDescent="0.2">
      <c r="B658" s="25" t="str">
        <f t="shared" si="16"/>
      </c>
      <c r="AB658" s="154"/>
      <c r="AC658" s="154"/>
      <c r="AD658" s="154"/>
      <c r="AE658" s="154"/>
      <c r="AF658" s="154"/>
      <c r="AG658" s="154"/>
      <c r="AH658" s="154"/>
      <c r="AI658" s="154"/>
      <c r="AJ658" s="154"/>
      <c r="AK658" s="154"/>
      <c r="AL658" s="154"/>
      <c r="AM658" s="154"/>
      <c r="AN658" s="154"/>
      <c r="AO658" s="154"/>
      <c r="AP658" s="154"/>
      <c r="AQ658" s="154"/>
      <c r="AR658" s="154"/>
      <c r="AS658" s="154"/>
      <c r="AT658" s="154"/>
      <c r="AU658" s="154"/>
      <c r="AV658" s="154"/>
      <c r="AW658" s="154"/>
      <c r="AX658" s="154"/>
      <c r="AY658" s="154"/>
      <c r="AZ658" s="154"/>
      <c r="BA658" s="154"/>
      <c r="BB658" s="154"/>
      <c r="BC658" s="154"/>
      <c r="BD658" s="154"/>
      <c r="BE658" s="154"/>
      <c r="BF658" s="154"/>
      <c r="BG658" s="154"/>
      <c r="BH658" s="154"/>
      <c r="BI658" s="154"/>
      <c r="BJ658" s="154"/>
      <c r="BK658" s="154"/>
      <c r="BL658" s="154"/>
      <c r="BM658" s="154"/>
      <c r="BN658" s="154"/>
      <c r="BO658" s="154"/>
      <c r="BP658" s="154"/>
      <c r="BQ658" s="154"/>
      <c r="BR658" s="154"/>
      <c r="BS658" s="154"/>
      <c r="BT658" s="154"/>
      <c r="BU658" s="154"/>
      <c r="BV658" s="154"/>
      <c r="BW658" s="154"/>
      <c r="BX658" s="154"/>
      <c r="BY658" s="154"/>
      <c r="BZ658" s="154"/>
      <c r="CA658" s="154"/>
      <c r="CB658" s="154"/>
      <c r="CC658" s="154"/>
      <c r="CD658" s="154"/>
      <c r="CE658" s="154"/>
      <c r="CF658" s="154"/>
      <c r="CG658" s="154"/>
      <c r="CH658" s="154"/>
      <c r="CI658" s="154"/>
      <c r="CJ658" s="154"/>
      <c r="CK658" s="154"/>
      <c r="CL658" s="154"/>
      <c r="CM658" s="154"/>
      <c r="CN658" s="154"/>
      <c r="CO658" s="154"/>
      <c r="CP658" s="154"/>
    </row>
    <row r="659" spans="2:94" x14ac:dyDescent="0.2">
      <c r="B659" s="25" t="str">
        <f t="shared" si="16"/>
      </c>
      <c r="AB659" s="154"/>
      <c r="AC659" s="154"/>
      <c r="AD659" s="154"/>
      <c r="AE659" s="154"/>
      <c r="AF659" s="154"/>
      <c r="AG659" s="154"/>
      <c r="AH659" s="154"/>
      <c r="AI659" s="154"/>
      <c r="AJ659" s="154"/>
      <c r="AK659" s="154"/>
      <c r="AL659" s="154"/>
      <c r="AM659" s="154"/>
      <c r="AN659" s="154"/>
      <c r="AO659" s="154"/>
      <c r="AP659" s="154"/>
      <c r="AQ659" s="154"/>
      <c r="AR659" s="154"/>
      <c r="AS659" s="154"/>
      <c r="AT659" s="154"/>
      <c r="AU659" s="154"/>
      <c r="AV659" s="154"/>
      <c r="AW659" s="154"/>
      <c r="AX659" s="154"/>
      <c r="AY659" s="154"/>
      <c r="AZ659" s="154"/>
      <c r="BA659" s="154"/>
      <c r="BB659" s="154"/>
      <c r="BC659" s="154"/>
      <c r="BD659" s="154"/>
      <c r="BE659" s="154"/>
      <c r="BF659" s="154"/>
      <c r="BG659" s="154"/>
      <c r="BH659" s="154"/>
      <c r="BI659" s="154"/>
      <c r="BJ659" s="154"/>
      <c r="BK659" s="154"/>
      <c r="BL659" s="154"/>
      <c r="BM659" s="154"/>
      <c r="BN659" s="154"/>
      <c r="BO659" s="154"/>
      <c r="BP659" s="154"/>
      <c r="BQ659" s="154"/>
      <c r="BR659" s="154"/>
      <c r="BS659" s="154"/>
      <c r="BT659" s="154"/>
      <c r="BU659" s="154"/>
      <c r="BV659" s="154"/>
      <c r="BW659" s="154"/>
      <c r="BX659" s="154"/>
      <c r="BY659" s="154"/>
      <c r="BZ659" s="154"/>
      <c r="CA659" s="154"/>
      <c r="CB659" s="154"/>
      <c r="CC659" s="154"/>
      <c r="CD659" s="154"/>
      <c r="CE659" s="154"/>
      <c r="CF659" s="154"/>
      <c r="CG659" s="154"/>
      <c r="CH659" s="154"/>
      <c r="CI659" s="154"/>
      <c r="CJ659" s="154"/>
      <c r="CK659" s="154"/>
      <c r="CL659" s="154"/>
      <c r="CM659" s="154"/>
      <c r="CN659" s="154"/>
      <c r="CO659" s="154"/>
      <c r="CP659" s="154"/>
    </row>
    <row r="662" spans="2:94" x14ac:dyDescent="0.2">
      <c r="C662" s="36" t="s">
        <v>235</v>
      </c>
      <c r="D662" s="36" t="s">
        <v>0</v>
      </c>
      <c r="E662" s="36">
        <v>45531</v>
      </c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</row>
    <row r="663" spans="2:94" x14ac:dyDescent="0.2">
      <c r="C663" s="37" t="s">
        <v>236</v>
      </c>
      <c r="D663" s="37" t="s">
        <v>3</v>
      </c>
      <c r="E663" s="37">
        <v>376</v>
      </c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153"/>
      <c r="AC663" s="153"/>
      <c r="AD663" s="153"/>
      <c r="AE663" s="153"/>
      <c r="AF663" s="153"/>
      <c r="AG663" s="153"/>
      <c r="AH663" s="153"/>
      <c r="AI663" s="153"/>
      <c r="AJ663" s="153"/>
      <c r="AK663" s="153"/>
      <c r="AL663" s="153"/>
      <c r="AM663" s="153"/>
      <c r="AN663" s="153"/>
      <c r="AO663" s="153"/>
      <c r="AP663" s="153"/>
      <c r="AQ663" s="153"/>
      <c r="AR663" s="153"/>
      <c r="AS663" s="153"/>
      <c r="AT663" s="153"/>
      <c r="AU663" s="153"/>
      <c r="AV663" s="153"/>
      <c r="AW663" s="153"/>
      <c r="AX663" s="153"/>
      <c r="AY663" s="153"/>
      <c r="AZ663" s="153"/>
      <c r="BA663" s="153"/>
      <c r="BB663" s="153"/>
      <c r="BC663" s="153"/>
      <c r="BD663" s="153"/>
      <c r="BE663" s="153"/>
      <c r="BF663" s="153"/>
      <c r="BG663" s="153"/>
      <c r="BH663" s="153"/>
      <c r="BI663" s="153"/>
      <c r="BJ663" s="153"/>
      <c r="BK663" s="153"/>
      <c r="BL663" s="153"/>
      <c r="BM663" s="153"/>
      <c r="BN663" s="153"/>
      <c r="BO663" s="153"/>
      <c r="BP663" s="153"/>
      <c r="BQ663" s="153"/>
      <c r="BR663" s="153"/>
      <c r="BS663" s="153"/>
      <c r="BT663" s="153"/>
      <c r="BU663" s="153"/>
      <c r="BV663" s="153"/>
      <c r="BW663" s="153"/>
      <c r="BX663" s="153"/>
      <c r="BY663" s="153"/>
      <c r="BZ663" s="153"/>
      <c r="CA663" s="153"/>
      <c r="CB663" s="153"/>
      <c r="CC663" s="153"/>
      <c r="CD663" s="153"/>
      <c r="CE663" s="153"/>
      <c r="CF663" s="153"/>
      <c r="CG663" s="153"/>
      <c r="CH663" s="153"/>
      <c r="CI663" s="153"/>
      <c r="CJ663" s="153"/>
      <c r="CK663" s="153"/>
      <c r="CL663" s="153"/>
      <c r="CM663" s="153"/>
      <c r="CN663" s="153"/>
      <c r="CO663" s="153"/>
      <c r="CP663" s="154"/>
    </row>
    <row r="664" spans="2:94" x14ac:dyDescent="0.2">
      <c r="C664" s="37" t="s">
        <v>237</v>
      </c>
      <c r="D664" s="37" t="s">
        <v>3</v>
      </c>
      <c r="E664" s="37">
        <v>147</v>
      </c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153"/>
      <c r="AC664" s="153"/>
      <c r="AD664" s="153"/>
      <c r="AE664" s="153"/>
      <c r="AF664" s="153"/>
      <c r="AG664" s="153"/>
      <c r="AH664" s="153"/>
      <c r="AI664" s="153"/>
      <c r="AJ664" s="153"/>
      <c r="AK664" s="153"/>
      <c r="AL664" s="153"/>
      <c r="AM664" s="153"/>
      <c r="AN664" s="153"/>
      <c r="AO664" s="153"/>
      <c r="AP664" s="153"/>
      <c r="AQ664" s="153"/>
      <c r="AR664" s="153"/>
      <c r="AS664" s="153"/>
      <c r="AT664" s="153"/>
      <c r="AU664" s="153"/>
      <c r="AV664" s="153"/>
      <c r="AW664" s="153"/>
      <c r="AX664" s="153"/>
      <c r="AY664" s="153"/>
      <c r="AZ664" s="153"/>
      <c r="BA664" s="153"/>
      <c r="BB664" s="153"/>
      <c r="BC664" s="153"/>
      <c r="BD664" s="153"/>
      <c r="BE664" s="153"/>
      <c r="BF664" s="153"/>
      <c r="BG664" s="153"/>
      <c r="BH664" s="153"/>
      <c r="BI664" s="153"/>
      <c r="BJ664" s="153"/>
      <c r="BK664" s="153"/>
      <c r="BL664" s="153"/>
      <c r="BM664" s="153"/>
      <c r="BN664" s="153"/>
      <c r="BO664" s="153"/>
      <c r="BP664" s="153"/>
      <c r="BQ664" s="153"/>
      <c r="BR664" s="153"/>
      <c r="BS664" s="153"/>
      <c r="BT664" s="153"/>
      <c r="BU664" s="153"/>
      <c r="BV664" s="153"/>
      <c r="BW664" s="153"/>
      <c r="BX664" s="153"/>
      <c r="BY664" s="153"/>
      <c r="BZ664" s="153"/>
      <c r="CA664" s="153"/>
      <c r="CB664" s="153"/>
      <c r="CC664" s="153"/>
      <c r="CD664" s="153"/>
      <c r="CE664" s="153"/>
      <c r="CF664" s="153"/>
      <c r="CG664" s="153"/>
      <c r="CH664" s="153"/>
      <c r="CI664" s="153"/>
      <c r="CJ664" s="153"/>
      <c r="CK664" s="153"/>
      <c r="CL664" s="153"/>
      <c r="CM664" s="153"/>
      <c r="CN664" s="153"/>
      <c r="CO664" s="153"/>
      <c r="CP664" s="154"/>
    </row>
    <row r="665" spans="2:94" x14ac:dyDescent="0.2">
      <c r="C665" s="37" t="s">
        <v>238</v>
      </c>
      <c r="D665" s="37" t="s">
        <v>3</v>
      </c>
      <c r="E665" s="37">
        <v>7</v>
      </c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153"/>
      <c r="AC665" s="153"/>
      <c r="AD665" s="153"/>
      <c r="AE665" s="153"/>
      <c r="AF665" s="153"/>
      <c r="AG665" s="153"/>
      <c r="AH665" s="153"/>
      <c r="AI665" s="153"/>
      <c r="AJ665" s="153"/>
      <c r="AK665" s="153"/>
      <c r="AL665" s="153"/>
      <c r="AM665" s="153"/>
      <c r="AN665" s="153"/>
      <c r="AO665" s="153"/>
      <c r="AP665" s="153"/>
      <c r="AQ665" s="153"/>
      <c r="AR665" s="153"/>
      <c r="AS665" s="153"/>
      <c r="AT665" s="153"/>
      <c r="AU665" s="153"/>
      <c r="AV665" s="153"/>
      <c r="AW665" s="153"/>
      <c r="AX665" s="153"/>
      <c r="AY665" s="153"/>
      <c r="AZ665" s="153"/>
      <c r="BA665" s="153"/>
      <c r="BB665" s="153"/>
      <c r="BC665" s="153"/>
      <c r="BD665" s="153"/>
      <c r="BE665" s="153"/>
      <c r="BF665" s="153"/>
      <c r="BG665" s="153"/>
      <c r="BH665" s="153"/>
      <c r="BI665" s="153"/>
      <c r="BJ665" s="153"/>
      <c r="BK665" s="153"/>
      <c r="BL665" s="153"/>
      <c r="BM665" s="153"/>
      <c r="BN665" s="153"/>
      <c r="BO665" s="153"/>
      <c r="BP665" s="153"/>
      <c r="BQ665" s="153"/>
      <c r="BR665" s="153"/>
      <c r="BS665" s="153"/>
      <c r="BT665" s="153"/>
      <c r="BU665" s="153"/>
      <c r="BV665" s="153"/>
      <c r="BW665" s="153"/>
      <c r="BX665" s="153"/>
      <c r="BY665" s="153"/>
      <c r="BZ665" s="153"/>
      <c r="CA665" s="153"/>
      <c r="CB665" s="153"/>
      <c r="CC665" s="153"/>
      <c r="CD665" s="153"/>
      <c r="CE665" s="153"/>
      <c r="CF665" s="153"/>
      <c r="CG665" s="153"/>
      <c r="CH665" s="153"/>
      <c r="CI665" s="153"/>
      <c r="CJ665" s="153"/>
      <c r="CK665" s="153"/>
      <c r="CL665" s="153"/>
      <c r="CM665" s="153"/>
      <c r="CN665" s="153"/>
      <c r="CO665" s="153"/>
      <c r="CP665" s="154"/>
    </row>
    <row r="666" spans="2:94" x14ac:dyDescent="0.2">
      <c r="C666" s="37" t="s">
        <v>239</v>
      </c>
      <c r="D666" s="37" t="s">
        <v>3</v>
      </c>
      <c r="E666" s="37">
        <v>6</v>
      </c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153"/>
      <c r="AC666" s="153"/>
      <c r="AD666" s="153"/>
      <c r="AE666" s="153"/>
      <c r="AF666" s="153"/>
      <c r="AG666" s="153"/>
      <c r="AH666" s="153"/>
      <c r="AI666" s="153"/>
      <c r="AJ666" s="153"/>
      <c r="AK666" s="153"/>
      <c r="AL666" s="153"/>
      <c r="AM666" s="153"/>
      <c r="AN666" s="153"/>
      <c r="AO666" s="153"/>
      <c r="AP666" s="153"/>
      <c r="AQ666" s="153"/>
      <c r="AR666" s="153"/>
      <c r="AS666" s="153"/>
      <c r="AT666" s="153"/>
      <c r="AU666" s="153"/>
      <c r="AV666" s="153"/>
      <c r="AW666" s="153"/>
      <c r="AX666" s="153"/>
      <c r="AY666" s="153"/>
      <c r="AZ666" s="153"/>
      <c r="BA666" s="153"/>
      <c r="BB666" s="153"/>
      <c r="BC666" s="153"/>
      <c r="BD666" s="153"/>
      <c r="BE666" s="153"/>
      <c r="BF666" s="153"/>
      <c r="BG666" s="153"/>
      <c r="BH666" s="153"/>
      <c r="BI666" s="153"/>
      <c r="BJ666" s="153"/>
      <c r="BK666" s="153"/>
      <c r="BL666" s="153"/>
      <c r="BM666" s="153"/>
      <c r="BN666" s="153"/>
      <c r="BO666" s="153"/>
      <c r="BP666" s="153"/>
      <c r="BQ666" s="153"/>
      <c r="BR666" s="153"/>
      <c r="BS666" s="153"/>
      <c r="BT666" s="153"/>
      <c r="BU666" s="153"/>
      <c r="BV666" s="153"/>
      <c r="BW666" s="153"/>
      <c r="BX666" s="153"/>
      <c r="BY666" s="153"/>
      <c r="BZ666" s="153"/>
      <c r="CA666" s="153"/>
      <c r="CB666" s="153"/>
      <c r="CC666" s="153"/>
      <c r="CD666" s="153"/>
      <c r="CE666" s="153"/>
      <c r="CF666" s="153"/>
      <c r="CG666" s="153"/>
      <c r="CH666" s="153"/>
      <c r="CI666" s="153"/>
      <c r="CJ666" s="153"/>
      <c r="CK666" s="153"/>
      <c r="CL666" s="153"/>
      <c r="CM666" s="153"/>
      <c r="CN666" s="153"/>
      <c r="CO666" s="153"/>
      <c r="CP666" s="154"/>
    </row>
    <row r="667" spans="2:94" x14ac:dyDescent="0.2">
      <c r="C667" s="37" t="s">
        <v>243</v>
      </c>
      <c r="D667" s="37" t="s">
        <v>3</v>
      </c>
      <c r="E667" s="37">
        <v>4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153"/>
      <c r="AC667" s="153"/>
      <c r="AD667" s="153"/>
      <c r="AE667" s="153"/>
      <c r="AF667" s="153"/>
      <c r="AG667" s="153"/>
      <c r="AH667" s="153"/>
      <c r="AI667" s="153"/>
      <c r="AJ667" s="153"/>
      <c r="AK667" s="153"/>
      <c r="AL667" s="153"/>
      <c r="AM667" s="153"/>
      <c r="AN667" s="153"/>
      <c r="AO667" s="153"/>
      <c r="AP667" s="153"/>
      <c r="AQ667" s="153"/>
      <c r="AR667" s="153"/>
      <c r="AS667" s="153"/>
      <c r="AT667" s="153"/>
      <c r="AU667" s="153"/>
      <c r="AV667" s="153"/>
      <c r="AW667" s="153"/>
      <c r="AX667" s="153"/>
      <c r="AY667" s="153"/>
      <c r="AZ667" s="153"/>
      <c r="BA667" s="153"/>
      <c r="BB667" s="153"/>
      <c r="BC667" s="153"/>
      <c r="BD667" s="153"/>
      <c r="BE667" s="153"/>
      <c r="BF667" s="153"/>
      <c r="BG667" s="153"/>
      <c r="BH667" s="153"/>
      <c r="BI667" s="153"/>
      <c r="BJ667" s="153"/>
      <c r="BK667" s="153"/>
      <c r="BL667" s="153"/>
      <c r="BM667" s="153"/>
      <c r="BN667" s="153"/>
      <c r="BO667" s="153"/>
      <c r="BP667" s="153"/>
      <c r="BQ667" s="153"/>
      <c r="BR667" s="153"/>
      <c r="BS667" s="153"/>
      <c r="BT667" s="153"/>
      <c r="BU667" s="153"/>
      <c r="BV667" s="153"/>
      <c r="BW667" s="153"/>
      <c r="BX667" s="153"/>
      <c r="BY667" s="153"/>
      <c r="BZ667" s="153"/>
      <c r="CA667" s="153"/>
      <c r="CB667" s="153"/>
      <c r="CC667" s="153"/>
      <c r="CD667" s="153"/>
      <c r="CE667" s="153"/>
      <c r="CF667" s="153"/>
      <c r="CG667" s="153"/>
      <c r="CH667" s="153"/>
      <c r="CI667" s="153"/>
      <c r="CJ667" s="153"/>
      <c r="CK667" s="153"/>
      <c r="CL667" s="153"/>
      <c r="CM667" s="153"/>
      <c r="CN667" s="153"/>
      <c r="CO667" s="153"/>
      <c r="CP667" s="154"/>
    </row>
    <row r="668" spans="2:94" x14ac:dyDescent="0.2">
      <c r="C668" s="37" t="s">
        <v>241</v>
      </c>
      <c r="D668" s="37" t="s">
        <v>3</v>
      </c>
      <c r="E668" s="37">
        <v>3</v>
      </c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153"/>
      <c r="AC668" s="153"/>
      <c r="AD668" s="153"/>
      <c r="AE668" s="153"/>
      <c r="AF668" s="153"/>
      <c r="AG668" s="153"/>
      <c r="AH668" s="153"/>
      <c r="AI668" s="153"/>
      <c r="AJ668" s="153"/>
      <c r="AK668" s="153"/>
      <c r="AL668" s="153"/>
      <c r="AM668" s="153"/>
      <c r="AN668" s="153"/>
      <c r="AO668" s="153"/>
      <c r="AP668" s="153"/>
      <c r="AQ668" s="153"/>
      <c r="AR668" s="153"/>
      <c r="AS668" s="153"/>
      <c r="AT668" s="153"/>
      <c r="AU668" s="153"/>
      <c r="AV668" s="153"/>
      <c r="AW668" s="153"/>
      <c r="AX668" s="153"/>
      <c r="AY668" s="153"/>
      <c r="AZ668" s="153"/>
      <c r="BA668" s="153"/>
      <c r="BB668" s="153"/>
      <c r="BC668" s="153"/>
      <c r="BD668" s="153"/>
      <c r="BE668" s="153"/>
      <c r="BF668" s="153"/>
      <c r="BG668" s="153"/>
      <c r="BH668" s="153"/>
      <c r="BI668" s="153"/>
      <c r="BJ668" s="153"/>
      <c r="BK668" s="153"/>
      <c r="BL668" s="153"/>
      <c r="BM668" s="153"/>
      <c r="BN668" s="153"/>
      <c r="BO668" s="153"/>
      <c r="BP668" s="153"/>
      <c r="BQ668" s="153"/>
      <c r="BR668" s="153"/>
      <c r="BS668" s="153"/>
      <c r="BT668" s="153"/>
      <c r="BU668" s="153"/>
      <c r="BV668" s="153"/>
      <c r="BW668" s="153"/>
      <c r="BX668" s="153"/>
      <c r="BY668" s="153"/>
      <c r="BZ668" s="153"/>
      <c r="CA668" s="153"/>
      <c r="CB668" s="153"/>
      <c r="CC668" s="153"/>
      <c r="CD668" s="153"/>
      <c r="CE668" s="153"/>
      <c r="CF668" s="153"/>
      <c r="CG668" s="153"/>
      <c r="CH668" s="153"/>
      <c r="CI668" s="153"/>
      <c r="CJ668" s="153"/>
      <c r="CK668" s="153"/>
      <c r="CL668" s="153"/>
      <c r="CM668" s="153"/>
      <c r="CN668" s="153"/>
      <c r="CO668" s="153"/>
      <c r="CP668" s="154"/>
    </row>
    <row r="669" spans="2:94" x14ac:dyDescent="0.2">
      <c r="C669" s="37" t="s">
        <v>240</v>
      </c>
      <c r="D669" s="37" t="s">
        <v>3</v>
      </c>
      <c r="E669" s="37">
        <v>2</v>
      </c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153"/>
      <c r="AC669" s="153"/>
      <c r="AD669" s="153"/>
      <c r="AE669" s="153"/>
      <c r="AF669" s="153"/>
      <c r="AG669" s="153"/>
      <c r="AH669" s="153"/>
      <c r="AI669" s="153"/>
      <c r="AJ669" s="153"/>
      <c r="AK669" s="153"/>
      <c r="AL669" s="153"/>
      <c r="AM669" s="153"/>
      <c r="AN669" s="153"/>
      <c r="AO669" s="153"/>
      <c r="AP669" s="153"/>
      <c r="AQ669" s="153"/>
      <c r="AR669" s="153"/>
      <c r="AS669" s="153"/>
      <c r="AT669" s="153"/>
      <c r="AU669" s="153"/>
      <c r="AV669" s="153"/>
      <c r="AW669" s="153"/>
      <c r="AX669" s="153"/>
      <c r="AY669" s="153"/>
      <c r="AZ669" s="153"/>
      <c r="BA669" s="153"/>
      <c r="BB669" s="153"/>
      <c r="BC669" s="153"/>
      <c r="BD669" s="153"/>
      <c r="BE669" s="153"/>
      <c r="BF669" s="153"/>
      <c r="BG669" s="153"/>
      <c r="BH669" s="153"/>
      <c r="BI669" s="153"/>
      <c r="BJ669" s="153"/>
      <c r="BK669" s="153"/>
      <c r="BL669" s="153"/>
      <c r="BM669" s="153"/>
      <c r="BN669" s="153"/>
      <c r="BO669" s="153"/>
      <c r="BP669" s="153"/>
      <c r="BQ669" s="153"/>
      <c r="BR669" s="153"/>
      <c r="BS669" s="153"/>
      <c r="BT669" s="153"/>
      <c r="BU669" s="153"/>
      <c r="BV669" s="153"/>
      <c r="BW669" s="153"/>
      <c r="BX669" s="153"/>
      <c r="BY669" s="153"/>
      <c r="BZ669" s="153"/>
      <c r="CA669" s="153"/>
      <c r="CB669" s="153"/>
      <c r="CC669" s="153"/>
      <c r="CD669" s="153"/>
      <c r="CE669" s="153"/>
      <c r="CF669" s="153"/>
      <c r="CG669" s="153"/>
      <c r="CH669" s="153"/>
      <c r="CI669" s="153"/>
      <c r="CJ669" s="153"/>
      <c r="CK669" s="153"/>
      <c r="CL669" s="153"/>
      <c r="CM669" s="153"/>
      <c r="CN669" s="153"/>
      <c r="CO669" s="153"/>
      <c r="CP669" s="154"/>
    </row>
    <row r="670" spans="2:94" x14ac:dyDescent="0.2">
      <c r="C670" s="37" t="s">
        <v>242</v>
      </c>
      <c r="D670" s="37" t="s">
        <v>3</v>
      </c>
      <c r="E670" s="37">
        <v>1</v>
      </c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153"/>
      <c r="AC670" s="153"/>
      <c r="AD670" s="153"/>
      <c r="AE670" s="153"/>
      <c r="AF670" s="153"/>
      <c r="AG670" s="153"/>
      <c r="AH670" s="153"/>
      <c r="AI670" s="153"/>
      <c r="AJ670" s="153"/>
      <c r="AK670" s="153"/>
      <c r="AL670" s="153"/>
      <c r="AM670" s="153"/>
      <c r="AN670" s="153"/>
      <c r="AO670" s="153"/>
      <c r="AP670" s="153"/>
      <c r="AQ670" s="153"/>
      <c r="AR670" s="153"/>
      <c r="AS670" s="153"/>
      <c r="AT670" s="153"/>
      <c r="AU670" s="153"/>
      <c r="AV670" s="153"/>
      <c r="AW670" s="153"/>
      <c r="AX670" s="153"/>
      <c r="AY670" s="153"/>
      <c r="AZ670" s="153"/>
      <c r="BA670" s="153"/>
      <c r="BB670" s="153"/>
      <c r="BC670" s="153"/>
      <c r="BD670" s="153"/>
      <c r="BE670" s="153"/>
      <c r="BF670" s="153"/>
      <c r="BG670" s="153"/>
      <c r="BH670" s="153"/>
      <c r="BI670" s="153"/>
      <c r="BJ670" s="153"/>
      <c r="BK670" s="153"/>
      <c r="BL670" s="153"/>
      <c r="BM670" s="153"/>
      <c r="BN670" s="153"/>
      <c r="BO670" s="153"/>
      <c r="BP670" s="153"/>
      <c r="BQ670" s="153"/>
      <c r="BR670" s="153"/>
      <c r="BS670" s="153"/>
      <c r="BT670" s="153"/>
      <c r="BU670" s="153"/>
      <c r="BV670" s="153"/>
      <c r="BW670" s="153"/>
      <c r="BX670" s="153"/>
      <c r="BY670" s="153"/>
      <c r="BZ670" s="153"/>
      <c r="CA670" s="153"/>
      <c r="CB670" s="153"/>
      <c r="CC670" s="153"/>
      <c r="CD670" s="153"/>
      <c r="CE670" s="153"/>
      <c r="CF670" s="153"/>
      <c r="CG670" s="153"/>
      <c r="CH670" s="153"/>
      <c r="CI670" s="153"/>
      <c r="CJ670" s="153"/>
      <c r="CK670" s="153"/>
      <c r="CL670" s="153"/>
      <c r="CM670" s="153"/>
      <c r="CN670" s="153"/>
      <c r="CO670" s="153"/>
      <c r="CP670" s="154"/>
    </row>
    <row r="671" spans="2:94" x14ac:dyDescent="0.2"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155"/>
      <c r="AC671" s="155"/>
      <c r="AD671" s="155"/>
      <c r="AE671" s="155"/>
      <c r="AF671" s="155"/>
      <c r="AG671" s="155"/>
      <c r="AH671" s="155"/>
      <c r="AI671" s="155"/>
      <c r="AJ671" s="155"/>
      <c r="AK671" s="155"/>
      <c r="AL671" s="155"/>
      <c r="AM671" s="155"/>
      <c r="AN671" s="155"/>
      <c r="AO671" s="155"/>
      <c r="AP671" s="155"/>
      <c r="AQ671" s="155"/>
      <c r="AR671" s="155"/>
      <c r="AS671" s="155"/>
      <c r="AT671" s="155"/>
      <c r="AU671" s="155"/>
      <c r="AV671" s="155"/>
      <c r="AW671" s="155"/>
      <c r="AX671" s="155"/>
      <c r="AY671" s="155"/>
      <c r="AZ671" s="155"/>
      <c r="BA671" s="155"/>
      <c r="BB671" s="155"/>
      <c r="BC671" s="155"/>
      <c r="BD671" s="155"/>
      <c r="BE671" s="155"/>
      <c r="BF671" s="155"/>
      <c r="BG671" s="155"/>
      <c r="BH671" s="155"/>
      <c r="BI671" s="155"/>
      <c r="BJ671" s="155"/>
      <c r="BK671" s="155"/>
      <c r="BL671" s="155"/>
      <c r="BM671" s="155"/>
      <c r="BN671" s="155"/>
      <c r="BO671" s="155"/>
      <c r="BP671" s="155"/>
      <c r="BQ671" s="155"/>
      <c r="BR671" s="155"/>
      <c r="BS671" s="155"/>
      <c r="BT671" s="155"/>
      <c r="BU671" s="155"/>
      <c r="BV671" s="155"/>
      <c r="BW671" s="155"/>
      <c r="BX671" s="155"/>
      <c r="BY671" s="155"/>
      <c r="BZ671" s="155"/>
      <c r="CA671" s="155"/>
      <c r="CB671" s="155"/>
      <c r="CC671" s="155"/>
      <c r="CD671" s="155"/>
      <c r="CE671" s="155"/>
      <c r="CF671" s="155"/>
      <c r="CG671" s="155"/>
      <c r="CH671" s="155"/>
      <c r="CI671" s="155"/>
      <c r="CJ671" s="155"/>
      <c r="CK671" s="155"/>
      <c r="CL671" s="155"/>
      <c r="CM671" s="155"/>
      <c r="CN671" s="155"/>
      <c r="CO671" s="155"/>
      <c r="CP671" s="156"/>
    </row>
    <row r="672" spans="2:94" x14ac:dyDescent="0.2"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6"/>
    </row>
    <row r="673" spans="2:94" x14ac:dyDescent="0.2"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155"/>
      <c r="AC673" s="155"/>
      <c r="AD673" s="155"/>
      <c r="AE673" s="155"/>
      <c r="AF673" s="155"/>
      <c r="AG673" s="155"/>
      <c r="AH673" s="155"/>
      <c r="AI673" s="155"/>
      <c r="AJ673" s="155"/>
      <c r="AK673" s="155"/>
      <c r="AL673" s="155"/>
      <c r="AM673" s="155"/>
      <c r="AN673" s="155"/>
      <c r="AO673" s="155"/>
      <c r="AP673" s="155"/>
      <c r="AQ673" s="155"/>
      <c r="AR673" s="155"/>
      <c r="AS673" s="155"/>
      <c r="AT673" s="155"/>
      <c r="AU673" s="155"/>
      <c r="AV673" s="155"/>
      <c r="AW673" s="155"/>
      <c r="AX673" s="155"/>
      <c r="AY673" s="155"/>
      <c r="AZ673" s="155"/>
      <c r="BA673" s="155"/>
      <c r="BB673" s="155"/>
      <c r="BC673" s="155"/>
      <c r="BD673" s="155"/>
      <c r="BE673" s="155"/>
      <c r="BF673" s="155"/>
      <c r="BG673" s="155"/>
      <c r="BH673" s="155"/>
      <c r="BI673" s="155"/>
      <c r="BJ673" s="155"/>
      <c r="BK673" s="155"/>
      <c r="BL673" s="155"/>
      <c r="BM673" s="155"/>
      <c r="BN673" s="155"/>
      <c r="BO673" s="155"/>
      <c r="BP673" s="155"/>
      <c r="BQ673" s="155"/>
      <c r="BR673" s="155"/>
      <c r="BS673" s="155"/>
      <c r="BT673" s="155"/>
      <c r="BU673" s="155"/>
      <c r="BV673" s="155"/>
      <c r="BW673" s="155"/>
      <c r="BX673" s="155"/>
      <c r="BY673" s="155"/>
      <c r="BZ673" s="155"/>
      <c r="CA673" s="155"/>
      <c r="CB673" s="155"/>
      <c r="CC673" s="155"/>
      <c r="CD673" s="155"/>
      <c r="CE673" s="155"/>
      <c r="CF673" s="155"/>
      <c r="CG673" s="155"/>
      <c r="CH673" s="155"/>
      <c r="CI673" s="155"/>
      <c r="CJ673" s="155"/>
      <c r="CK673" s="155"/>
      <c r="CL673" s="155"/>
      <c r="CM673" s="155"/>
      <c r="CN673" s="155"/>
      <c r="CO673" s="155"/>
      <c r="CP673" s="156"/>
    </row>
    <row r="674" spans="2:94" x14ac:dyDescent="0.2"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155"/>
      <c r="AC674" s="155"/>
      <c r="AD674" s="155"/>
      <c r="AE674" s="155"/>
      <c r="AF674" s="155"/>
      <c r="AG674" s="155"/>
      <c r="AH674" s="155"/>
      <c r="AI674" s="155"/>
      <c r="AJ674" s="155"/>
      <c r="AK674" s="155"/>
      <c r="AL674" s="155"/>
      <c r="AM674" s="155"/>
      <c r="AN674" s="155"/>
      <c r="AO674" s="155"/>
      <c r="AP674" s="155"/>
      <c r="AQ674" s="155"/>
      <c r="AR674" s="155"/>
      <c r="AS674" s="155"/>
      <c r="AT674" s="155"/>
      <c r="AU674" s="155"/>
      <c r="AV674" s="155"/>
      <c r="AW674" s="155"/>
      <c r="AX674" s="155"/>
      <c r="AY674" s="155"/>
      <c r="AZ674" s="155"/>
      <c r="BA674" s="155"/>
      <c r="BB674" s="155"/>
      <c r="BC674" s="155"/>
      <c r="BD674" s="155"/>
      <c r="BE674" s="155"/>
      <c r="BF674" s="155"/>
      <c r="BG674" s="155"/>
      <c r="BH674" s="155"/>
      <c r="BI674" s="155"/>
      <c r="BJ674" s="155"/>
      <c r="BK674" s="155"/>
      <c r="BL674" s="155"/>
      <c r="BM674" s="155"/>
      <c r="BN674" s="155"/>
      <c r="BO674" s="155"/>
      <c r="BP674" s="155"/>
      <c r="BQ674" s="155"/>
      <c r="BR674" s="155"/>
      <c r="BS674" s="155"/>
      <c r="BT674" s="155"/>
      <c r="BU674" s="155"/>
      <c r="BV674" s="155"/>
      <c r="BW674" s="155"/>
      <c r="BX674" s="155"/>
      <c r="BY674" s="155"/>
      <c r="BZ674" s="155"/>
      <c r="CA674" s="155"/>
      <c r="CB674" s="155"/>
      <c r="CC674" s="155"/>
      <c r="CD674" s="155"/>
      <c r="CE674" s="155"/>
      <c r="CF674" s="155"/>
      <c r="CG674" s="155"/>
      <c r="CH674" s="155"/>
      <c r="CI674" s="155"/>
      <c r="CJ674" s="155"/>
      <c r="CK674" s="155"/>
      <c r="CL674" s="155"/>
      <c r="CM674" s="155"/>
      <c r="CN674" s="155"/>
      <c r="CO674" s="155"/>
      <c r="CP674" s="156"/>
    </row>
    <row r="675" spans="2:94" x14ac:dyDescent="0.2"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155"/>
      <c r="AC675" s="155"/>
      <c r="AD675" s="155"/>
      <c r="AE675" s="155"/>
      <c r="AF675" s="155"/>
      <c r="AG675" s="155"/>
      <c r="AH675" s="155"/>
      <c r="AI675" s="155"/>
      <c r="AJ675" s="155"/>
      <c r="AK675" s="155"/>
      <c r="AL675" s="155"/>
      <c r="AM675" s="155"/>
      <c r="AN675" s="155"/>
      <c r="AO675" s="155"/>
      <c r="AP675" s="155"/>
      <c r="AQ675" s="155"/>
      <c r="AR675" s="155"/>
      <c r="AS675" s="155"/>
      <c r="AT675" s="155"/>
      <c r="AU675" s="155"/>
      <c r="AV675" s="155"/>
      <c r="AW675" s="155"/>
      <c r="AX675" s="155"/>
      <c r="AY675" s="155"/>
      <c r="AZ675" s="155"/>
      <c r="BA675" s="155"/>
      <c r="BB675" s="155"/>
      <c r="BC675" s="155"/>
      <c r="BD675" s="155"/>
      <c r="BE675" s="155"/>
      <c r="BF675" s="155"/>
      <c r="BG675" s="155"/>
      <c r="BH675" s="155"/>
      <c r="BI675" s="155"/>
      <c r="BJ675" s="155"/>
      <c r="BK675" s="155"/>
      <c r="BL675" s="155"/>
      <c r="BM675" s="155"/>
      <c r="BN675" s="155"/>
      <c r="BO675" s="155"/>
      <c r="BP675" s="155"/>
      <c r="BQ675" s="155"/>
      <c r="BR675" s="155"/>
      <c r="BS675" s="155"/>
      <c r="BT675" s="155"/>
      <c r="BU675" s="155"/>
      <c r="BV675" s="155"/>
      <c r="BW675" s="155"/>
      <c r="BX675" s="155"/>
      <c r="BY675" s="155"/>
      <c r="BZ675" s="155"/>
      <c r="CA675" s="155"/>
      <c r="CB675" s="155"/>
      <c r="CC675" s="155"/>
      <c r="CD675" s="155"/>
      <c r="CE675" s="155"/>
      <c r="CF675" s="155"/>
      <c r="CG675" s="155"/>
      <c r="CH675" s="155"/>
      <c r="CI675" s="155"/>
      <c r="CJ675" s="155"/>
      <c r="CK675" s="155"/>
      <c r="CL675" s="155"/>
      <c r="CM675" s="155"/>
      <c r="CN675" s="155"/>
      <c r="CO675" s="155"/>
      <c r="CP675" s="156"/>
    </row>
    <row r="676" spans="2:94" x14ac:dyDescent="0.2"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155"/>
      <c r="AC676" s="155"/>
      <c r="AD676" s="155"/>
      <c r="AE676" s="155"/>
      <c r="AF676" s="155"/>
      <c r="AG676" s="155"/>
      <c r="AH676" s="155"/>
      <c r="AI676" s="155"/>
      <c r="AJ676" s="155"/>
      <c r="AK676" s="155"/>
      <c r="AL676" s="155"/>
      <c r="AM676" s="155"/>
      <c r="AN676" s="155"/>
      <c r="AO676" s="155"/>
      <c r="AP676" s="155"/>
      <c r="AQ676" s="155"/>
      <c r="AR676" s="155"/>
      <c r="AS676" s="155"/>
      <c r="AT676" s="155"/>
      <c r="AU676" s="155"/>
      <c r="AV676" s="155"/>
      <c r="AW676" s="155"/>
      <c r="AX676" s="155"/>
      <c r="AY676" s="155"/>
      <c r="AZ676" s="155"/>
      <c r="BA676" s="155"/>
      <c r="BB676" s="155"/>
      <c r="BC676" s="155"/>
      <c r="BD676" s="155"/>
      <c r="BE676" s="155"/>
      <c r="BF676" s="155"/>
      <c r="BG676" s="155"/>
      <c r="BH676" s="155"/>
      <c r="BI676" s="155"/>
      <c r="BJ676" s="155"/>
      <c r="BK676" s="155"/>
      <c r="BL676" s="155"/>
      <c r="BM676" s="155"/>
      <c r="BN676" s="155"/>
      <c r="BO676" s="155"/>
      <c r="BP676" s="155"/>
      <c r="BQ676" s="155"/>
      <c r="BR676" s="155"/>
      <c r="BS676" s="155"/>
      <c r="BT676" s="155"/>
      <c r="BU676" s="155"/>
      <c r="BV676" s="155"/>
      <c r="BW676" s="155"/>
      <c r="BX676" s="155"/>
      <c r="BY676" s="155"/>
      <c r="BZ676" s="155"/>
      <c r="CA676" s="155"/>
      <c r="CB676" s="155"/>
      <c r="CC676" s="155"/>
      <c r="CD676" s="155"/>
      <c r="CE676" s="155"/>
      <c r="CF676" s="155"/>
      <c r="CG676" s="155"/>
      <c r="CH676" s="155"/>
      <c r="CI676" s="155"/>
      <c r="CJ676" s="155"/>
      <c r="CK676" s="155"/>
      <c r="CL676" s="155"/>
      <c r="CM676" s="155"/>
      <c r="CN676" s="155"/>
      <c r="CO676" s="155"/>
      <c r="CP676" s="156"/>
    </row>
    <row r="677" spans="2:94" x14ac:dyDescent="0.2">
      <c r="AB677" s="154"/>
      <c r="AC677" s="154"/>
      <c r="AD677" s="154"/>
      <c r="AE677" s="154"/>
      <c r="AF677" s="154"/>
      <c r="AG677" s="154"/>
      <c r="AH677" s="154"/>
      <c r="AI677" s="154"/>
      <c r="AJ677" s="154"/>
      <c r="AK677" s="154"/>
      <c r="AL677" s="154"/>
      <c r="AM677" s="154"/>
      <c r="AN677" s="154"/>
      <c r="AO677" s="154"/>
      <c r="AP677" s="154"/>
      <c r="AQ677" s="154"/>
      <c r="AR677" s="154"/>
      <c r="AS677" s="154"/>
      <c r="AT677" s="154"/>
      <c r="AU677" s="154"/>
      <c r="AV677" s="154"/>
      <c r="AW677" s="154"/>
      <c r="AX677" s="154"/>
      <c r="AY677" s="154"/>
      <c r="AZ677" s="154"/>
      <c r="BA677" s="154"/>
      <c r="BB677" s="154"/>
      <c r="BC677" s="154"/>
      <c r="BD677" s="154"/>
      <c r="BE677" s="154"/>
      <c r="BF677" s="154"/>
      <c r="BG677" s="154"/>
      <c r="BH677" s="154"/>
      <c r="BI677" s="154"/>
      <c r="BJ677" s="154"/>
      <c r="BK677" s="154"/>
      <c r="BL677" s="154"/>
      <c r="BM677" s="154"/>
      <c r="BN677" s="154"/>
      <c r="BO677" s="154"/>
      <c r="BP677" s="154"/>
      <c r="BQ677" s="154"/>
      <c r="BR677" s="154"/>
      <c r="BS677" s="154"/>
      <c r="BT677" s="154"/>
      <c r="BU677" s="154"/>
      <c r="BV677" s="154"/>
      <c r="BW677" s="154"/>
      <c r="BX677" s="154"/>
      <c r="BY677" s="154"/>
      <c r="BZ677" s="154"/>
      <c r="CA677" s="154"/>
      <c r="CB677" s="154"/>
      <c r="CC677" s="154"/>
      <c r="CD677" s="154"/>
      <c r="CE677" s="154"/>
      <c r="CF677" s="154"/>
      <c r="CG677" s="154"/>
      <c r="CH677" s="154"/>
      <c r="CI677" s="154"/>
      <c r="CJ677" s="154"/>
      <c r="CK677" s="154"/>
      <c r="CL677" s="154"/>
      <c r="CM677" s="154"/>
      <c r="CN677" s="154"/>
      <c r="CO677" s="154"/>
      <c r="CP677" s="154"/>
    </row>
    <row r="678" spans="2:94" x14ac:dyDescent="0.2">
      <c r="AB678" s="154"/>
      <c r="AC678" s="154"/>
      <c r="AD678" s="154"/>
      <c r="AE678" s="154"/>
      <c r="AF678" s="154"/>
      <c r="AG678" s="154"/>
      <c r="AH678" s="154"/>
      <c r="AI678" s="154"/>
      <c r="AJ678" s="154"/>
      <c r="AK678" s="154"/>
      <c r="AL678" s="154"/>
      <c r="AM678" s="154"/>
      <c r="AN678" s="154"/>
      <c r="AO678" s="154"/>
      <c r="AP678" s="154"/>
      <c r="AQ678" s="154"/>
      <c r="AR678" s="154"/>
      <c r="AS678" s="154"/>
      <c r="AT678" s="154"/>
      <c r="AU678" s="154"/>
      <c r="AV678" s="154"/>
      <c r="AW678" s="154"/>
      <c r="AX678" s="154"/>
      <c r="AY678" s="154"/>
      <c r="AZ678" s="154"/>
      <c r="BA678" s="154"/>
      <c r="BB678" s="154"/>
      <c r="BC678" s="154"/>
      <c r="BD678" s="154"/>
      <c r="BE678" s="154"/>
      <c r="BF678" s="154"/>
      <c r="BG678" s="154"/>
      <c r="BH678" s="154"/>
      <c r="BI678" s="154"/>
      <c r="BJ678" s="154"/>
      <c r="BK678" s="154"/>
      <c r="BL678" s="154"/>
      <c r="BM678" s="154"/>
      <c r="BN678" s="154"/>
      <c r="BO678" s="154"/>
      <c r="BP678" s="154"/>
      <c r="BQ678" s="154"/>
      <c r="BR678" s="154"/>
      <c r="BS678" s="154"/>
      <c r="BT678" s="154"/>
      <c r="BU678" s="154"/>
      <c r="BV678" s="154"/>
      <c r="BW678" s="154"/>
      <c r="BX678" s="154"/>
      <c r="BY678" s="154"/>
      <c r="BZ678" s="154"/>
      <c r="CA678" s="154"/>
      <c r="CB678" s="154"/>
      <c r="CC678" s="154"/>
      <c r="CD678" s="154"/>
      <c r="CE678" s="154"/>
      <c r="CF678" s="154"/>
      <c r="CG678" s="154"/>
      <c r="CH678" s="154"/>
      <c r="CI678" s="154"/>
      <c r="CJ678" s="154"/>
      <c r="CK678" s="154"/>
      <c r="CL678" s="154"/>
      <c r="CM678" s="154"/>
      <c r="CN678" s="154"/>
      <c r="CO678" s="154"/>
      <c r="CP678" s="154"/>
    </row>
    <row r="681" spans="2:94" x14ac:dyDescent="0.2">
      <c r="C681" s="36" t="s">
        <v>235</v>
      </c>
      <c r="D681" s="36" t="s">
        <v>0</v>
      </c>
      <c r="E681" s="36">
        <v>45442</v>
      </c>
      <c r="F681" s="36">
        <v>45443</v>
      </c>
      <c r="G681" s="36">
        <v>45444</v>
      </c>
      <c r="H681" s="36">
        <v>45445</v>
      </c>
      <c r="I681" s="36">
        <v>45446</v>
      </c>
      <c r="J681" s="36">
        <v>45447</v>
      </c>
      <c r="K681" s="36">
        <v>45448</v>
      </c>
      <c r="L681" s="36">
        <v>45449</v>
      </c>
      <c r="M681" s="36">
        <v>45450</v>
      </c>
      <c r="N681" s="36">
        <v>45451</v>
      </c>
      <c r="O681" s="36">
        <v>45452</v>
      </c>
      <c r="P681" s="36">
        <v>45453</v>
      </c>
      <c r="Q681" s="36">
        <v>45454</v>
      </c>
      <c r="R681" s="36">
        <v>45455</v>
      </c>
      <c r="S681" s="36">
        <v>45456</v>
      </c>
      <c r="T681" s="36">
        <v>45457</v>
      </c>
      <c r="U681" s="36">
        <v>45458</v>
      </c>
      <c r="V681" s="36">
        <v>45459</v>
      </c>
      <c r="W681" s="36">
        <v>45460</v>
      </c>
      <c r="X681" s="36">
        <v>45461</v>
      </c>
      <c r="Y681" s="36">
        <v>45462</v>
      </c>
      <c r="Z681" s="36">
        <v>45463</v>
      </c>
      <c r="AA681" s="36">
        <v>45464</v>
      </c>
      <c r="AB681" s="36">
        <v>45465</v>
      </c>
      <c r="AC681" s="36">
        <v>45466</v>
      </c>
      <c r="AD681" s="36">
        <v>45467</v>
      </c>
      <c r="AE681" s="36">
        <v>45468</v>
      </c>
      <c r="AF681" s="36">
        <v>45469</v>
      </c>
      <c r="AG681" s="36">
        <v>45470</v>
      </c>
      <c r="AH681" s="36">
        <v>45471</v>
      </c>
      <c r="AI681" s="36">
        <v>45472</v>
      </c>
      <c r="AJ681" s="36">
        <v>45473</v>
      </c>
      <c r="AK681" s="36">
        <v>45474</v>
      </c>
      <c r="AL681" s="36">
        <v>45475</v>
      </c>
      <c r="AM681" s="36">
        <v>45476</v>
      </c>
      <c r="AN681" s="36">
        <v>45477</v>
      </c>
      <c r="AO681" s="36">
        <v>45478</v>
      </c>
      <c r="AP681" s="36">
        <v>45479</v>
      </c>
      <c r="AQ681" s="36">
        <v>45480</v>
      </c>
      <c r="AR681" s="36">
        <v>45481</v>
      </c>
      <c r="AS681" s="36">
        <v>45482</v>
      </c>
      <c r="AT681" s="36">
        <v>45483</v>
      </c>
      <c r="AU681" s="36">
        <v>45484</v>
      </c>
      <c r="AV681" s="36">
        <v>45485</v>
      </c>
      <c r="AW681" s="36">
        <v>45486</v>
      </c>
      <c r="AX681" s="36">
        <v>45487</v>
      </c>
      <c r="AY681" s="36">
        <v>45488</v>
      </c>
      <c r="AZ681" s="36">
        <v>45489</v>
      </c>
      <c r="BA681" s="36">
        <v>45490</v>
      </c>
      <c r="BB681" s="36">
        <v>45491</v>
      </c>
      <c r="BC681" s="36">
        <v>45492</v>
      </c>
      <c r="BD681" s="36">
        <v>45493</v>
      </c>
      <c r="BE681" s="36">
        <v>45494</v>
      </c>
      <c r="BF681" s="36">
        <v>45495</v>
      </c>
      <c r="BG681" s="36">
        <v>45496</v>
      </c>
      <c r="BH681" s="36">
        <v>45497</v>
      </c>
      <c r="BI681" s="36">
        <v>45498</v>
      </c>
      <c r="BJ681" s="36">
        <v>45499</v>
      </c>
      <c r="BK681" s="36">
        <v>45500</v>
      </c>
      <c r="BL681" s="36">
        <v>45501</v>
      </c>
      <c r="BM681" s="36">
        <v>45502</v>
      </c>
      <c r="BN681" s="36">
        <v>45503</v>
      </c>
      <c r="BO681" s="36">
        <v>45504</v>
      </c>
      <c r="BP681" s="36">
        <v>45505</v>
      </c>
      <c r="BQ681" s="36">
        <v>45506</v>
      </c>
      <c r="BR681" s="36">
        <v>45507</v>
      </c>
      <c r="BS681" s="36">
        <v>45508</v>
      </c>
      <c r="BT681" s="36">
        <v>45509</v>
      </c>
      <c r="BU681" s="36">
        <v>45510</v>
      </c>
      <c r="BV681" s="36">
        <v>45511</v>
      </c>
      <c r="BW681" s="36">
        <v>45512</v>
      </c>
      <c r="BX681" s="36">
        <v>45513</v>
      </c>
      <c r="BY681" s="36">
        <v>45514</v>
      </c>
      <c r="BZ681" s="36">
        <v>45515</v>
      </c>
      <c r="CA681" s="36">
        <v>45516</v>
      </c>
      <c r="CB681" s="36">
        <v>45517</v>
      </c>
      <c r="CC681" s="36">
        <v>45518</v>
      </c>
      <c r="CD681" s="36">
        <v>45519</v>
      </c>
      <c r="CE681" s="36">
        <v>45520</v>
      </c>
      <c r="CF681" s="36">
        <v>45521</v>
      </c>
      <c r="CG681" s="36">
        <v>45522</v>
      </c>
      <c r="CH681" s="36">
        <v>45523</v>
      </c>
      <c r="CI681" s="36">
        <v>45524</v>
      </c>
      <c r="CJ681" s="36">
        <v>45525</v>
      </c>
      <c r="CK681" s="36">
        <v>45526</v>
      </c>
      <c r="CL681" s="36">
        <v>45527</v>
      </c>
      <c r="CM681" s="36">
        <v>45528</v>
      </c>
      <c r="CN681" s="36">
        <v>45529</v>
      </c>
      <c r="CO681" s="36">
        <v>45530</v>
      </c>
      <c r="CP681" s="36">
        <v>45531</v>
      </c>
    </row>
    <row r="682" spans="2:94" x14ac:dyDescent="0.2">
      <c r="B682" s="25" t="str">
        <f t="shared" ref="B682:B697" si="17">C682&amp;D682</f>
      </c>
      <c r="C682" s="37" t="s">
        <v>236</v>
      </c>
      <c r="D682" s="37" t="s">
        <v>4</v>
      </c>
      <c r="E682" s="37">
        <v>545</v>
      </c>
      <c r="F682" s="37">
        <v>544</v>
      </c>
      <c r="G682" s="37">
        <v>464</v>
      </c>
      <c r="H682" s="37">
        <v>403</v>
      </c>
      <c r="I682" s="37">
        <v>485</v>
      </c>
      <c r="J682" s="37">
        <v>494</v>
      </c>
      <c r="K682" s="37">
        <v>504</v>
      </c>
      <c r="L682" s="37">
        <v>412</v>
      </c>
      <c r="M682" s="37">
        <v>381</v>
      </c>
      <c r="N682" s="37">
        <v>280</v>
      </c>
      <c r="O682" s="37">
        <v>278</v>
      </c>
      <c r="P682" s="37">
        <v>319</v>
      </c>
      <c r="Q682" s="37">
        <v>383</v>
      </c>
      <c r="R682" s="37">
        <v>373</v>
      </c>
      <c r="S682" s="37">
        <v>375</v>
      </c>
      <c r="T682" s="37">
        <v>351</v>
      </c>
      <c r="U682" s="37">
        <v>301</v>
      </c>
      <c r="V682" s="37">
        <v>273</v>
      </c>
      <c r="W682" s="37">
        <v>303</v>
      </c>
      <c r="X682" s="37">
        <v>348</v>
      </c>
      <c r="Y682" s="37">
        <v>407</v>
      </c>
      <c r="Z682" s="37">
        <v>335</v>
      </c>
      <c r="AA682" s="37">
        <v>354</v>
      </c>
      <c r="AB682" s="153">
        <v>292</v>
      </c>
      <c r="AC682" s="153">
        <v>261</v>
      </c>
      <c r="AD682" s="153">
        <v>357</v>
      </c>
      <c r="AE682" s="153">
        <v>326</v>
      </c>
      <c r="AF682" s="153">
        <v>387</v>
      </c>
      <c r="AG682" s="153">
        <v>396</v>
      </c>
      <c r="AH682" s="153">
        <v>374</v>
      </c>
      <c r="AI682" s="153">
        <v>283</v>
      </c>
      <c r="AJ682" s="153">
        <v>273</v>
      </c>
      <c r="AK682" s="153">
        <v>364</v>
      </c>
      <c r="AL682" s="153">
        <v>371</v>
      </c>
      <c r="AM682" s="153">
        <v>384</v>
      </c>
      <c r="AN682" s="153">
        <v>286</v>
      </c>
      <c r="AO682" s="153">
        <v>320</v>
      </c>
      <c r="AP682" s="153">
        <v>300</v>
      </c>
      <c r="AQ682" s="153">
        <v>281</v>
      </c>
      <c r="AR682" s="153">
        <v>318</v>
      </c>
      <c r="AS682" s="153">
        <v>294</v>
      </c>
      <c r="AT682" s="153">
        <v>388</v>
      </c>
      <c r="AU682" s="153">
        <v>417</v>
      </c>
      <c r="AV682" s="153">
        <v>55</v>
      </c>
      <c r="AW682" s="153">
        <v>30</v>
      </c>
      <c r="AX682" s="153">
        <v>27</v>
      </c>
      <c r="AY682" s="153">
        <v>29</v>
      </c>
      <c r="AZ682" s="153">
        <v>14</v>
      </c>
      <c r="BA682" s="153">
        <v>0</v>
      </c>
      <c r="BB682" s="153">
        <v>1</v>
      </c>
      <c r="BC682" s="153">
        <v>0</v>
      </c>
      <c r="BD682" s="153">
        <v>0</v>
      </c>
      <c r="BE682" s="153">
        <v>0</v>
      </c>
      <c r="BF682" s="153">
        <v>0</v>
      </c>
      <c r="BG682" s="153">
        <v>0</v>
      </c>
      <c r="BH682" s="153">
        <v>0</v>
      </c>
      <c r="BI682" s="153">
        <v>269</v>
      </c>
      <c r="BJ682" s="153">
        <v>312</v>
      </c>
      <c r="BK682" s="153">
        <v>304</v>
      </c>
      <c r="BL682" s="153">
        <v>277</v>
      </c>
      <c r="BM682" s="153">
        <v>324</v>
      </c>
      <c r="BN682" s="153">
        <v>348</v>
      </c>
      <c r="BO682" s="153">
        <v>24</v>
      </c>
      <c r="BP682" s="153">
        <v>0</v>
      </c>
      <c r="BQ682" s="153">
        <v>0</v>
      </c>
      <c r="BR682" s="153">
        <v>0</v>
      </c>
      <c r="BS682" s="153">
        <v>0</v>
      </c>
      <c r="BT682" s="153">
        <v>0</v>
      </c>
      <c r="BU682" s="153">
        <v>0</v>
      </c>
      <c r="BV682" s="153">
        <v>0</v>
      </c>
      <c r="BW682" s="153">
        <v>0</v>
      </c>
      <c r="BX682" s="153">
        <v>0</v>
      </c>
      <c r="BY682" s="153">
        <v>0</v>
      </c>
      <c r="BZ682" s="153">
        <v>0</v>
      </c>
      <c r="CA682" s="153">
        <v>0</v>
      </c>
      <c r="CB682" s="153">
        <v>0</v>
      </c>
      <c r="CC682" s="153">
        <v>0</v>
      </c>
      <c r="CD682" s="153">
        <v>193</v>
      </c>
      <c r="CE682" s="153">
        <v>348</v>
      </c>
      <c r="CF682" s="153">
        <v>361</v>
      </c>
      <c r="CG682" s="153">
        <v>275</v>
      </c>
      <c r="CH682" s="153">
        <v>292</v>
      </c>
      <c r="CI682" s="153">
        <v>396</v>
      </c>
      <c r="CJ682" s="153">
        <v>569</v>
      </c>
      <c r="CK682" s="153">
        <v>503</v>
      </c>
      <c r="CL682" s="153">
        <v>518</v>
      </c>
      <c r="CM682" s="153">
        <v>369</v>
      </c>
      <c r="CN682" s="153">
        <v>371</v>
      </c>
      <c r="CO682" s="153">
        <v>442</v>
      </c>
      <c r="CP682" s="154">
        <v>442</v>
      </c>
    </row>
    <row r="683" spans="2:94" x14ac:dyDescent="0.2">
      <c r="B683" s="25" t="str">
        <f t="shared" si="17"/>
      </c>
      <c r="C683" s="37" t="s">
        <v>237</v>
      </c>
      <c r="D683" s="37" t="s">
        <v>4</v>
      </c>
      <c r="E683" s="37">
        <v>0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153">
        <v>0</v>
      </c>
      <c r="AC683" s="153">
        <v>0</v>
      </c>
      <c r="AD683" s="153">
        <v>0</v>
      </c>
      <c r="AE683" s="153">
        <v>0</v>
      </c>
      <c r="AF683" s="153">
        <v>0</v>
      </c>
      <c r="AG683" s="153">
        <v>0</v>
      </c>
      <c r="AH683" s="153">
        <v>0</v>
      </c>
      <c r="AI683" s="153">
        <v>0</v>
      </c>
      <c r="AJ683" s="153">
        <v>0</v>
      </c>
      <c r="AK683" s="153">
        <v>0</v>
      </c>
      <c r="AL683" s="153">
        <v>0</v>
      </c>
      <c r="AM683" s="153">
        <v>0</v>
      </c>
      <c r="AN683" s="153">
        <v>0</v>
      </c>
      <c r="AO683" s="153">
        <v>0</v>
      </c>
      <c r="AP683" s="153">
        <v>0</v>
      </c>
      <c r="AQ683" s="153">
        <v>0</v>
      </c>
      <c r="AR683" s="153">
        <v>0</v>
      </c>
      <c r="AS683" s="153">
        <v>0</v>
      </c>
      <c r="AT683" s="153">
        <v>0</v>
      </c>
      <c r="AU683" s="153">
        <v>0</v>
      </c>
      <c r="AV683" s="153">
        <v>0</v>
      </c>
      <c r="AW683" s="153">
        <v>0</v>
      </c>
      <c r="AX683" s="153">
        <v>0</v>
      </c>
      <c r="AY683" s="153">
        <v>0</v>
      </c>
      <c r="AZ683" s="153">
        <v>0</v>
      </c>
      <c r="BA683" s="153">
        <v>0</v>
      </c>
      <c r="BB683" s="153">
        <v>0</v>
      </c>
      <c r="BC683" s="153">
        <v>0</v>
      </c>
      <c r="BD683" s="153">
        <v>0</v>
      </c>
      <c r="BE683" s="153">
        <v>0</v>
      </c>
      <c r="BF683" s="153">
        <v>0</v>
      </c>
      <c r="BG683" s="153">
        <v>0</v>
      </c>
      <c r="BH683" s="153">
        <v>0</v>
      </c>
      <c r="BI683" s="153">
        <v>0</v>
      </c>
      <c r="BJ683" s="153">
        <v>0</v>
      </c>
      <c r="BK683" s="153">
        <v>0</v>
      </c>
      <c r="BL683" s="153">
        <v>0</v>
      </c>
      <c r="BM683" s="153">
        <v>0</v>
      </c>
      <c r="BN683" s="153">
        <v>0</v>
      </c>
      <c r="BO683" s="153">
        <v>0</v>
      </c>
      <c r="BP683" s="153">
        <v>29</v>
      </c>
      <c r="BQ683" s="153">
        <v>80</v>
      </c>
      <c r="BR683" s="153">
        <v>49</v>
      </c>
      <c r="BS683" s="153">
        <v>49</v>
      </c>
      <c r="BT683" s="153">
        <v>69</v>
      </c>
      <c r="BU683" s="153">
        <v>46</v>
      </c>
      <c r="BV683" s="153">
        <v>52</v>
      </c>
      <c r="BW683" s="153">
        <v>44</v>
      </c>
      <c r="BX683" s="153">
        <v>71</v>
      </c>
      <c r="BY683" s="153">
        <v>42</v>
      </c>
      <c r="BZ683" s="153">
        <v>42</v>
      </c>
      <c r="CA683" s="153">
        <v>41</v>
      </c>
      <c r="CB683" s="153">
        <v>70</v>
      </c>
      <c r="CC683" s="153">
        <v>80</v>
      </c>
      <c r="CD683" s="153">
        <v>72</v>
      </c>
      <c r="CE683" s="153">
        <v>227</v>
      </c>
      <c r="CF683" s="153">
        <v>390</v>
      </c>
      <c r="CG683" s="153">
        <v>304</v>
      </c>
      <c r="CH683" s="153">
        <v>351</v>
      </c>
      <c r="CI683" s="153">
        <v>246</v>
      </c>
      <c r="CJ683" s="153">
        <v>78</v>
      </c>
      <c r="CK683" s="153">
        <v>79</v>
      </c>
      <c r="CL683" s="153">
        <v>66</v>
      </c>
      <c r="CM683" s="153">
        <v>60</v>
      </c>
      <c r="CN683" s="153">
        <v>51</v>
      </c>
      <c r="CO683" s="153">
        <v>75</v>
      </c>
      <c r="CP683" s="154">
        <v>75</v>
      </c>
    </row>
    <row r="684" spans="2:94" x14ac:dyDescent="0.2">
      <c r="B684" s="25" t="str">
        <f t="shared" si="17"/>
      </c>
      <c r="C684" s="37" t="s">
        <v>239</v>
      </c>
      <c r="D684" s="37" t="s">
        <v>4</v>
      </c>
      <c r="E684" s="37">
        <v>0</v>
      </c>
      <c r="F684" s="37">
        <v>0</v>
      </c>
      <c r="G684" s="37">
        <v>0</v>
      </c>
      <c r="H684" s="37">
        <v>2</v>
      </c>
      <c r="I684" s="37">
        <v>0</v>
      </c>
      <c r="J684" s="37">
        <v>0</v>
      </c>
      <c r="K684" s="37">
        <v>1</v>
      </c>
      <c r="L684" s="37">
        <v>1</v>
      </c>
      <c r="M684" s="37">
        <v>0</v>
      </c>
      <c r="N684" s="37">
        <v>1</v>
      </c>
      <c r="O684" s="37">
        <v>0</v>
      </c>
      <c r="P684" s="37">
        <v>2</v>
      </c>
      <c r="Q684" s="37">
        <v>1</v>
      </c>
      <c r="R684" s="37">
        <v>0</v>
      </c>
      <c r="S684" s="37">
        <v>2</v>
      </c>
      <c r="T684" s="37">
        <v>2</v>
      </c>
      <c r="U684" s="37">
        <v>1</v>
      </c>
      <c r="V684" s="37">
        <v>0</v>
      </c>
      <c r="W684" s="37">
        <v>1</v>
      </c>
      <c r="X684" s="37">
        <v>1</v>
      </c>
      <c r="Y684" s="37">
        <v>1</v>
      </c>
      <c r="Z684" s="37">
        <v>2</v>
      </c>
      <c r="AA684" s="37">
        <v>1</v>
      </c>
      <c r="AB684" s="153">
        <v>2</v>
      </c>
      <c r="AC684" s="153">
        <v>4</v>
      </c>
      <c r="AD684" s="153">
        <v>0</v>
      </c>
      <c r="AE684" s="153">
        <v>1</v>
      </c>
      <c r="AF684" s="153">
        <v>1</v>
      </c>
      <c r="AG684" s="153">
        <v>1</v>
      </c>
      <c r="AH684" s="153">
        <v>3</v>
      </c>
      <c r="AI684" s="153">
        <v>3</v>
      </c>
      <c r="AJ684" s="153">
        <v>4</v>
      </c>
      <c r="AK684" s="153">
        <v>3</v>
      </c>
      <c r="AL684" s="153">
        <v>2</v>
      </c>
      <c r="AM684" s="153">
        <v>0</v>
      </c>
      <c r="AN684" s="153">
        <v>1</v>
      </c>
      <c r="AO684" s="153">
        <v>1</v>
      </c>
      <c r="AP684" s="153">
        <v>3</v>
      </c>
      <c r="AQ684" s="153">
        <v>3</v>
      </c>
      <c r="AR684" s="153">
        <v>0</v>
      </c>
      <c r="AS684" s="153">
        <v>1</v>
      </c>
      <c r="AT684" s="153">
        <v>1</v>
      </c>
      <c r="AU684" s="153">
        <v>0</v>
      </c>
      <c r="AV684" s="153">
        <v>0</v>
      </c>
      <c r="AW684" s="153">
        <v>0</v>
      </c>
      <c r="AX684" s="153">
        <v>1</v>
      </c>
      <c r="AY684" s="153">
        <v>1</v>
      </c>
      <c r="AZ684" s="153">
        <v>2</v>
      </c>
      <c r="BA684" s="153">
        <v>1</v>
      </c>
      <c r="BB684" s="153">
        <v>2</v>
      </c>
      <c r="BC684" s="153">
        <v>0</v>
      </c>
      <c r="BD684" s="153">
        <v>0</v>
      </c>
      <c r="BE684" s="153">
        <v>2</v>
      </c>
      <c r="BF684" s="153">
        <v>0</v>
      </c>
      <c r="BG684" s="153">
        <v>2</v>
      </c>
      <c r="BH684" s="153">
        <v>1</v>
      </c>
      <c r="BI684" s="153">
        <v>0</v>
      </c>
      <c r="BJ684" s="153">
        <v>1</v>
      </c>
      <c r="BK684" s="153">
        <v>2</v>
      </c>
      <c r="BL684" s="153">
        <v>0</v>
      </c>
      <c r="BM684" s="153">
        <v>0</v>
      </c>
      <c r="BN684" s="153">
        <v>0</v>
      </c>
      <c r="BO684" s="153">
        <v>0</v>
      </c>
      <c r="BP684" s="153">
        <v>2</v>
      </c>
      <c r="BQ684" s="153">
        <v>0</v>
      </c>
      <c r="BR684" s="153">
        <v>1</v>
      </c>
      <c r="BS684" s="153">
        <v>0</v>
      </c>
      <c r="BT684" s="153">
        <v>1</v>
      </c>
      <c r="BU684" s="153">
        <v>0</v>
      </c>
      <c r="BV684" s="153">
        <v>1</v>
      </c>
      <c r="BW684" s="153">
        <v>1</v>
      </c>
      <c r="BX684" s="153">
        <v>0</v>
      </c>
      <c r="BY684" s="153">
        <v>1</v>
      </c>
      <c r="BZ684" s="153">
        <v>0</v>
      </c>
      <c r="CA684" s="153">
        <v>2</v>
      </c>
      <c r="CB684" s="153">
        <v>2</v>
      </c>
      <c r="CC684" s="153">
        <v>0</v>
      </c>
      <c r="CD684" s="153">
        <v>2</v>
      </c>
      <c r="CE684" s="153">
        <v>0</v>
      </c>
      <c r="CF684" s="153">
        <v>0</v>
      </c>
      <c r="CG684" s="153">
        <v>0</v>
      </c>
      <c r="CH684" s="153">
        <v>2</v>
      </c>
      <c r="CI684" s="153">
        <v>3</v>
      </c>
      <c r="CJ684" s="153">
        <v>1</v>
      </c>
      <c r="CK684" s="153">
        <v>1</v>
      </c>
      <c r="CL684" s="153">
        <v>2</v>
      </c>
      <c r="CM684" s="153">
        <v>1</v>
      </c>
      <c r="CN684" s="153">
        <v>1</v>
      </c>
      <c r="CO684" s="153">
        <v>2</v>
      </c>
      <c r="CP684" s="154">
        <v>2</v>
      </c>
    </row>
    <row r="685" spans="2:94" x14ac:dyDescent="0.2">
      <c r="B685" s="25" t="str">
        <f t="shared" si="17"/>
      </c>
      <c r="C685" s="37" t="s">
        <v>241</v>
      </c>
      <c r="D685" s="37" t="s">
        <v>4</v>
      </c>
      <c r="E685" s="37">
        <v>9</v>
      </c>
      <c r="F685" s="37">
        <v>12</v>
      </c>
      <c r="G685" s="37">
        <v>0</v>
      </c>
      <c r="H685" s="37">
        <v>1</v>
      </c>
      <c r="I685" s="37">
        <v>0</v>
      </c>
      <c r="J685" s="37">
        <v>12</v>
      </c>
      <c r="K685" s="37">
        <v>2</v>
      </c>
      <c r="L685" s="37">
        <v>6</v>
      </c>
      <c r="M685" s="37">
        <v>7</v>
      </c>
      <c r="N685" s="37">
        <v>2</v>
      </c>
      <c r="O685" s="37">
        <v>9</v>
      </c>
      <c r="P685" s="37">
        <v>0</v>
      </c>
      <c r="Q685" s="37">
        <v>0</v>
      </c>
      <c r="R685" s="37">
        <v>0</v>
      </c>
      <c r="S685" s="37">
        <v>0</v>
      </c>
      <c r="T685" s="37">
        <v>7</v>
      </c>
      <c r="U685" s="37">
        <v>6</v>
      </c>
      <c r="V685" s="37">
        <v>14</v>
      </c>
      <c r="W685" s="37">
        <v>10</v>
      </c>
      <c r="X685" s="37">
        <v>7</v>
      </c>
      <c r="Y685" s="37">
        <v>8</v>
      </c>
      <c r="Z685" s="37">
        <v>14</v>
      </c>
      <c r="AA685" s="37">
        <v>2</v>
      </c>
      <c r="AB685" s="153">
        <v>0</v>
      </c>
      <c r="AC685" s="153">
        <v>0</v>
      </c>
      <c r="AD685" s="153">
        <v>15</v>
      </c>
      <c r="AE685" s="153">
        <v>13</v>
      </c>
      <c r="AF685" s="153">
        <v>11</v>
      </c>
      <c r="AG685" s="153">
        <v>8</v>
      </c>
      <c r="AH685" s="153">
        <v>0</v>
      </c>
      <c r="AI685" s="153">
        <v>8</v>
      </c>
      <c r="AJ685" s="153">
        <v>4</v>
      </c>
      <c r="AK685" s="153">
        <v>0</v>
      </c>
      <c r="AL685" s="153">
        <v>0</v>
      </c>
      <c r="AM685" s="153">
        <v>6</v>
      </c>
      <c r="AN685" s="153">
        <v>0</v>
      </c>
      <c r="AO685" s="153">
        <v>11</v>
      </c>
      <c r="AP685" s="153">
        <v>4</v>
      </c>
      <c r="AQ685" s="153">
        <v>1</v>
      </c>
      <c r="AR685" s="153">
        <v>2</v>
      </c>
      <c r="AS685" s="153">
        <v>0</v>
      </c>
      <c r="AT685" s="153">
        <v>10</v>
      </c>
      <c r="AU685" s="153">
        <v>3</v>
      </c>
      <c r="AV685" s="153">
        <v>0</v>
      </c>
      <c r="AW685" s="153">
        <v>6</v>
      </c>
      <c r="AX685" s="153">
        <v>0</v>
      </c>
      <c r="AY685" s="153">
        <v>5</v>
      </c>
      <c r="AZ685" s="153">
        <v>4</v>
      </c>
      <c r="BA685" s="153">
        <v>1</v>
      </c>
      <c r="BB685" s="153">
        <v>9</v>
      </c>
      <c r="BC685" s="153">
        <v>6</v>
      </c>
      <c r="BD685" s="153">
        <v>8</v>
      </c>
      <c r="BE685" s="153">
        <v>0</v>
      </c>
      <c r="BF685" s="153">
        <v>0</v>
      </c>
      <c r="BG685" s="153">
        <v>0</v>
      </c>
      <c r="BH685" s="153">
        <v>0</v>
      </c>
      <c r="BI685" s="153">
        <v>15</v>
      </c>
      <c r="BJ685" s="153">
        <v>6</v>
      </c>
      <c r="BK685" s="153">
        <v>12</v>
      </c>
      <c r="BL685" s="153">
        <v>8</v>
      </c>
      <c r="BM685" s="153">
        <v>8</v>
      </c>
      <c r="BN685" s="153">
        <v>3</v>
      </c>
      <c r="BO685" s="153">
        <v>5</v>
      </c>
      <c r="BP685" s="153">
        <v>8</v>
      </c>
      <c r="BQ685" s="153">
        <v>0</v>
      </c>
      <c r="BR685" s="153">
        <v>0</v>
      </c>
      <c r="BS685" s="153">
        <v>0</v>
      </c>
      <c r="BT685" s="153">
        <v>6</v>
      </c>
      <c r="BU685" s="153">
        <v>7</v>
      </c>
      <c r="BV685" s="153">
        <v>1</v>
      </c>
      <c r="BW685" s="153">
        <v>7</v>
      </c>
      <c r="BX685" s="153">
        <v>12</v>
      </c>
      <c r="BY685" s="153">
        <v>6</v>
      </c>
      <c r="BZ685" s="153">
        <v>0</v>
      </c>
      <c r="CA685" s="153">
        <v>8</v>
      </c>
      <c r="CB685" s="153">
        <v>9</v>
      </c>
      <c r="CC685" s="153">
        <v>11</v>
      </c>
      <c r="CD685" s="153">
        <v>14</v>
      </c>
      <c r="CE685" s="153">
        <v>0</v>
      </c>
      <c r="CF685" s="153">
        <v>1</v>
      </c>
      <c r="CG685" s="153">
        <v>6</v>
      </c>
      <c r="CH685" s="153">
        <v>0</v>
      </c>
      <c r="CI685" s="153">
        <v>13</v>
      </c>
      <c r="CJ685" s="153">
        <v>4</v>
      </c>
      <c r="CK685" s="153">
        <v>6</v>
      </c>
      <c r="CL685" s="153">
        <v>3</v>
      </c>
      <c r="CM685" s="153">
        <v>0</v>
      </c>
      <c r="CN685" s="153">
        <v>4</v>
      </c>
      <c r="CO685" s="153">
        <v>0</v>
      </c>
      <c r="CP685" s="154">
        <v>1</v>
      </c>
    </row>
    <row r="686" spans="2:94" x14ac:dyDescent="0.2">
      <c r="B686" s="25" t="str">
        <f t="shared" si="17"/>
      </c>
      <c r="C686" s="37" t="s">
        <v>1054</v>
      </c>
      <c r="D686" s="37" t="s">
        <v>1054</v>
      </c>
      <c r="E686" s="37" t="s">
        <v>1054</v>
      </c>
      <c r="F686" s="37" t="s">
        <v>1054</v>
      </c>
      <c r="G686" s="37" t="s">
        <v>1054</v>
      </c>
      <c r="H686" s="37" t="s">
        <v>1054</v>
      </c>
      <c r="I686" s="37" t="s">
        <v>1054</v>
      </c>
      <c r="J686" s="37" t="s">
        <v>1054</v>
      </c>
      <c r="K686" s="37" t="s">
        <v>1054</v>
      </c>
      <c r="L686" s="37" t="s">
        <v>1054</v>
      </c>
      <c r="M686" s="37" t="s">
        <v>1054</v>
      </c>
      <c r="N686" s="37" t="s">
        <v>1054</v>
      </c>
      <c r="O686" s="37" t="s">
        <v>1054</v>
      </c>
      <c r="P686" s="37" t="s">
        <v>1054</v>
      </c>
      <c r="Q686" s="37" t="s">
        <v>1054</v>
      </c>
      <c r="R686" s="37" t="s">
        <v>1054</v>
      </c>
      <c r="S686" s="37" t="s">
        <v>1054</v>
      </c>
      <c r="T686" s="37" t="s">
        <v>1054</v>
      </c>
      <c r="U686" s="37" t="s">
        <v>1054</v>
      </c>
      <c r="V686" s="37" t="s">
        <v>1054</v>
      </c>
      <c r="W686" s="37" t="s">
        <v>1054</v>
      </c>
      <c r="X686" s="37" t="s">
        <v>1054</v>
      </c>
      <c r="Y686" s="37" t="s">
        <v>1054</v>
      </c>
      <c r="Z686" s="37" t="s">
        <v>1054</v>
      </c>
      <c r="AA686" s="37" t="s">
        <v>1054</v>
      </c>
      <c r="AB686" s="153" t="s">
        <v>1054</v>
      </c>
      <c r="AC686" s="153" t="s">
        <v>1054</v>
      </c>
      <c r="AD686" s="153" t="s">
        <v>1054</v>
      </c>
      <c r="AE686" s="153" t="s">
        <v>1054</v>
      </c>
      <c r="AF686" s="153" t="s">
        <v>1054</v>
      </c>
      <c r="AG686" s="153" t="s">
        <v>1054</v>
      </c>
      <c r="AH686" s="153" t="s">
        <v>1054</v>
      </c>
      <c r="AI686" s="153" t="s">
        <v>1054</v>
      </c>
      <c r="AJ686" s="153" t="s">
        <v>1054</v>
      </c>
      <c r="AK686" s="153" t="s">
        <v>1054</v>
      </c>
      <c r="AL686" s="153" t="s">
        <v>1054</v>
      </c>
      <c r="AM686" s="153" t="s">
        <v>1054</v>
      </c>
      <c r="AN686" s="153" t="s">
        <v>1054</v>
      </c>
      <c r="AO686" s="153" t="s">
        <v>1054</v>
      </c>
      <c r="AP686" s="153" t="s">
        <v>1054</v>
      </c>
      <c r="AQ686" s="153" t="s">
        <v>1054</v>
      </c>
      <c r="AR686" s="153" t="s">
        <v>1054</v>
      </c>
      <c r="AS686" s="153" t="s">
        <v>1054</v>
      </c>
      <c r="AT686" s="153" t="s">
        <v>1054</v>
      </c>
      <c r="AU686" s="153" t="s">
        <v>1054</v>
      </c>
      <c r="AV686" s="153" t="s">
        <v>1054</v>
      </c>
      <c r="AW686" s="153" t="s">
        <v>1054</v>
      </c>
      <c r="AX686" s="153" t="s">
        <v>1054</v>
      </c>
      <c r="AY686" s="153" t="s">
        <v>1054</v>
      </c>
      <c r="AZ686" s="153" t="s">
        <v>1054</v>
      </c>
      <c r="BA686" s="153" t="s">
        <v>1054</v>
      </c>
      <c r="BB686" s="153" t="s">
        <v>1054</v>
      </c>
      <c r="BC686" s="153" t="s">
        <v>1054</v>
      </c>
      <c r="BD686" s="153" t="s">
        <v>1054</v>
      </c>
      <c r="BE686" s="153" t="s">
        <v>1054</v>
      </c>
      <c r="BF686" s="153" t="s">
        <v>1054</v>
      </c>
      <c r="BG686" s="153" t="s">
        <v>1054</v>
      </c>
      <c r="BH686" s="153" t="s">
        <v>1054</v>
      </c>
      <c r="BI686" s="153" t="s">
        <v>1054</v>
      </c>
      <c r="BJ686" s="153" t="s">
        <v>1054</v>
      </c>
      <c r="BK686" s="153" t="s">
        <v>1054</v>
      </c>
      <c r="BL686" s="153" t="s">
        <v>1054</v>
      </c>
      <c r="BM686" s="153" t="s">
        <v>1054</v>
      </c>
      <c r="BN686" s="153" t="s">
        <v>1054</v>
      </c>
      <c r="BO686" s="153" t="s">
        <v>1054</v>
      </c>
      <c r="BP686" s="153" t="s">
        <v>1054</v>
      </c>
      <c r="BQ686" s="153" t="s">
        <v>1054</v>
      </c>
      <c r="BR686" s="153" t="s">
        <v>1054</v>
      </c>
      <c r="BS686" s="153" t="s">
        <v>1054</v>
      </c>
      <c r="BT686" s="153" t="s">
        <v>1054</v>
      </c>
      <c r="BU686" s="153" t="s">
        <v>1054</v>
      </c>
      <c r="BV686" s="153" t="s">
        <v>1054</v>
      </c>
      <c r="BW686" s="153" t="s">
        <v>1054</v>
      </c>
      <c r="BX686" s="153" t="s">
        <v>1054</v>
      </c>
      <c r="BY686" s="153" t="s">
        <v>1054</v>
      </c>
      <c r="BZ686" s="153" t="s">
        <v>1054</v>
      </c>
      <c r="CA686" s="153" t="s">
        <v>1054</v>
      </c>
      <c r="CB686" s="153" t="s">
        <v>1054</v>
      </c>
      <c r="CC686" s="153" t="s">
        <v>1054</v>
      </c>
      <c r="CD686" s="153" t="s">
        <v>1054</v>
      </c>
      <c r="CE686" s="153" t="s">
        <v>1054</v>
      </c>
      <c r="CF686" s="153" t="s">
        <v>1054</v>
      </c>
      <c r="CG686" s="153" t="s">
        <v>1054</v>
      </c>
      <c r="CH686" s="153" t="s">
        <v>1054</v>
      </c>
      <c r="CI686" s="153" t="s">
        <v>1054</v>
      </c>
      <c r="CJ686" s="153" t="s">
        <v>1054</v>
      </c>
      <c r="CK686" s="153" t="s">
        <v>1054</v>
      </c>
      <c r="CL686" s="153" t="s">
        <v>1054</v>
      </c>
      <c r="CM686" s="153" t="s">
        <v>1054</v>
      </c>
      <c r="CN686" s="153" t="s">
        <v>1054</v>
      </c>
      <c r="CO686" s="153" t="s">
        <v>1054</v>
      </c>
      <c r="CP686" s="154" t="s">
        <v>1054</v>
      </c>
    </row>
    <row r="687" spans="2:94" x14ac:dyDescent="0.2">
      <c r="B687" s="25" t="str">
        <f t="shared" si="17"/>
      </c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153"/>
      <c r="AC687" s="153"/>
      <c r="AD687" s="153"/>
      <c r="AE687" s="153"/>
      <c r="AF687" s="153"/>
      <c r="AG687" s="153"/>
      <c r="AH687" s="153"/>
      <c r="AI687" s="153"/>
      <c r="AJ687" s="153"/>
      <c r="AK687" s="153"/>
      <c r="AL687" s="153"/>
      <c r="AM687" s="153"/>
      <c r="AN687" s="153"/>
      <c r="AO687" s="153"/>
      <c r="AP687" s="153"/>
      <c r="AQ687" s="153"/>
      <c r="AR687" s="153"/>
      <c r="AS687" s="153"/>
      <c r="AT687" s="153"/>
      <c r="AU687" s="153"/>
      <c r="AV687" s="153"/>
      <c r="AW687" s="153"/>
      <c r="AX687" s="153"/>
      <c r="AY687" s="153"/>
      <c r="AZ687" s="153"/>
      <c r="BA687" s="153"/>
      <c r="BB687" s="153"/>
      <c r="BC687" s="153"/>
      <c r="BD687" s="153"/>
      <c r="BE687" s="153"/>
      <c r="BF687" s="153"/>
      <c r="BG687" s="153"/>
      <c r="BH687" s="153"/>
      <c r="BI687" s="153"/>
      <c r="BJ687" s="153"/>
      <c r="BK687" s="153"/>
      <c r="BL687" s="153"/>
      <c r="BM687" s="153"/>
      <c r="BN687" s="153"/>
      <c r="BO687" s="153"/>
      <c r="BP687" s="153"/>
      <c r="BQ687" s="153"/>
      <c r="BR687" s="153"/>
      <c r="BS687" s="153"/>
      <c r="BT687" s="153"/>
      <c r="BU687" s="153"/>
      <c r="BV687" s="153"/>
      <c r="BW687" s="153"/>
      <c r="BX687" s="153"/>
      <c r="BY687" s="153"/>
      <c r="BZ687" s="153"/>
      <c r="CA687" s="153"/>
      <c r="CB687" s="153"/>
      <c r="CC687" s="153"/>
      <c r="CD687" s="153"/>
      <c r="CE687" s="153"/>
      <c r="CF687" s="153"/>
      <c r="CG687" s="153"/>
      <c r="CH687" s="153"/>
      <c r="CI687" s="153"/>
      <c r="CJ687" s="153"/>
      <c r="CK687" s="153"/>
      <c r="CL687" s="153"/>
      <c r="CM687" s="153"/>
      <c r="CN687" s="153"/>
      <c r="CO687" s="153"/>
      <c r="CP687" s="154"/>
    </row>
    <row r="688" spans="2:94" x14ac:dyDescent="0.2">
      <c r="B688" s="25" t="str">
        <f t="shared" si="17"/>
      </c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153"/>
      <c r="AC688" s="153"/>
      <c r="AD688" s="153"/>
      <c r="AE688" s="153"/>
      <c r="AF688" s="153"/>
      <c r="AG688" s="153"/>
      <c r="AH688" s="153"/>
      <c r="AI688" s="153"/>
      <c r="AJ688" s="153"/>
      <c r="AK688" s="153"/>
      <c r="AL688" s="153"/>
      <c r="AM688" s="153"/>
      <c r="AN688" s="153"/>
      <c r="AO688" s="153"/>
      <c r="AP688" s="153"/>
      <c r="AQ688" s="153"/>
      <c r="AR688" s="153"/>
      <c r="AS688" s="153"/>
      <c r="AT688" s="153"/>
      <c r="AU688" s="153"/>
      <c r="AV688" s="153"/>
      <c r="AW688" s="153"/>
      <c r="AX688" s="153"/>
      <c r="AY688" s="153"/>
      <c r="AZ688" s="153"/>
      <c r="BA688" s="153"/>
      <c r="BB688" s="153"/>
      <c r="BC688" s="153"/>
      <c r="BD688" s="153"/>
      <c r="BE688" s="153"/>
      <c r="BF688" s="153"/>
      <c r="BG688" s="153"/>
      <c r="BH688" s="153"/>
      <c r="BI688" s="153"/>
      <c r="BJ688" s="153"/>
      <c r="BK688" s="153"/>
      <c r="BL688" s="153"/>
      <c r="BM688" s="153"/>
      <c r="BN688" s="153"/>
      <c r="BO688" s="153"/>
      <c r="BP688" s="153"/>
      <c r="BQ688" s="153"/>
      <c r="BR688" s="153"/>
      <c r="BS688" s="153"/>
      <c r="BT688" s="153"/>
      <c r="BU688" s="153"/>
      <c r="BV688" s="153"/>
      <c r="BW688" s="153"/>
      <c r="BX688" s="153"/>
      <c r="BY688" s="153"/>
      <c r="BZ688" s="153"/>
      <c r="CA688" s="153"/>
      <c r="CB688" s="153"/>
      <c r="CC688" s="153"/>
      <c r="CD688" s="153"/>
      <c r="CE688" s="153"/>
      <c r="CF688" s="153"/>
      <c r="CG688" s="153"/>
      <c r="CH688" s="153"/>
      <c r="CI688" s="153"/>
      <c r="CJ688" s="153"/>
      <c r="CK688" s="153"/>
      <c r="CL688" s="153"/>
      <c r="CM688" s="153"/>
      <c r="CN688" s="153"/>
      <c r="CO688" s="153"/>
      <c r="CP688" s="154"/>
    </row>
    <row r="689" spans="2:94" x14ac:dyDescent="0.2">
      <c r="B689" s="25" t="str">
        <f t="shared" si="17"/>
      </c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153"/>
      <c r="AC689" s="153"/>
      <c r="AD689" s="153"/>
      <c r="AE689" s="153"/>
      <c r="AF689" s="153"/>
      <c r="AG689" s="153"/>
      <c r="AH689" s="153"/>
      <c r="AI689" s="153"/>
      <c r="AJ689" s="153"/>
      <c r="AK689" s="153"/>
      <c r="AL689" s="153"/>
      <c r="AM689" s="153"/>
      <c r="AN689" s="153"/>
      <c r="AO689" s="153"/>
      <c r="AP689" s="153"/>
      <c r="AQ689" s="153"/>
      <c r="AR689" s="153"/>
      <c r="AS689" s="153"/>
      <c r="AT689" s="153"/>
      <c r="AU689" s="153"/>
      <c r="AV689" s="153"/>
      <c r="AW689" s="153"/>
      <c r="AX689" s="153"/>
      <c r="AY689" s="153"/>
      <c r="AZ689" s="153"/>
      <c r="BA689" s="153"/>
      <c r="BB689" s="153"/>
      <c r="BC689" s="153"/>
      <c r="BD689" s="153"/>
      <c r="BE689" s="153"/>
      <c r="BF689" s="153"/>
      <c r="BG689" s="153"/>
      <c r="BH689" s="153"/>
      <c r="BI689" s="153"/>
      <c r="BJ689" s="153"/>
      <c r="BK689" s="153"/>
      <c r="BL689" s="153"/>
      <c r="BM689" s="153"/>
      <c r="BN689" s="153"/>
      <c r="BO689" s="153"/>
      <c r="BP689" s="153"/>
      <c r="BQ689" s="153"/>
      <c r="BR689" s="153"/>
      <c r="BS689" s="153"/>
      <c r="BT689" s="153"/>
      <c r="BU689" s="153"/>
      <c r="BV689" s="153"/>
      <c r="BW689" s="153"/>
      <c r="BX689" s="153"/>
      <c r="BY689" s="153"/>
      <c r="BZ689" s="153"/>
      <c r="CA689" s="153"/>
      <c r="CB689" s="153"/>
      <c r="CC689" s="153"/>
      <c r="CD689" s="153"/>
      <c r="CE689" s="153"/>
      <c r="CF689" s="153"/>
      <c r="CG689" s="153"/>
      <c r="CH689" s="153"/>
      <c r="CI689" s="153"/>
      <c r="CJ689" s="153"/>
      <c r="CK689" s="153"/>
      <c r="CL689" s="153"/>
      <c r="CM689" s="153"/>
      <c r="CN689" s="153"/>
      <c r="CO689" s="153"/>
      <c r="CP689" s="154"/>
    </row>
    <row r="690" spans="2:94" x14ac:dyDescent="0.2">
      <c r="B690" s="25" t="str">
        <f t="shared" si="17"/>
      </c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155"/>
      <c r="AC690" s="155"/>
      <c r="AD690" s="155"/>
      <c r="AE690" s="155"/>
      <c r="AF690" s="155"/>
      <c r="AG690" s="155"/>
      <c r="AH690" s="155"/>
      <c r="AI690" s="155"/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  <c r="BB690" s="155"/>
      <c r="BC690" s="155"/>
      <c r="BD690" s="155"/>
      <c r="BE690" s="155"/>
      <c r="BF690" s="155"/>
      <c r="BG690" s="155"/>
      <c r="BH690" s="155"/>
      <c r="BI690" s="155"/>
      <c r="BJ690" s="155"/>
      <c r="BK690" s="155"/>
      <c r="BL690" s="155"/>
      <c r="BM690" s="155"/>
      <c r="BN690" s="155"/>
      <c r="BO690" s="155"/>
      <c r="BP690" s="155"/>
      <c r="BQ690" s="155"/>
      <c r="BR690" s="155"/>
      <c r="BS690" s="155"/>
      <c r="BT690" s="155"/>
      <c r="BU690" s="155"/>
      <c r="BV690" s="155"/>
      <c r="BW690" s="155"/>
      <c r="BX690" s="155"/>
      <c r="BY690" s="155"/>
      <c r="BZ690" s="155"/>
      <c r="CA690" s="155"/>
      <c r="CB690" s="155"/>
      <c r="CC690" s="155"/>
      <c r="CD690" s="155"/>
      <c r="CE690" s="155"/>
      <c r="CF690" s="155"/>
      <c r="CG690" s="155"/>
      <c r="CH690" s="155"/>
      <c r="CI690" s="155"/>
      <c r="CJ690" s="155"/>
      <c r="CK690" s="155"/>
      <c r="CL690" s="155"/>
      <c r="CM690" s="155"/>
      <c r="CN690" s="155"/>
      <c r="CO690" s="155"/>
      <c r="CP690" s="156"/>
    </row>
    <row r="691" spans="2:94" x14ac:dyDescent="0.2">
      <c r="B691" s="25" t="str">
        <f t="shared" si="17"/>
      </c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155"/>
      <c r="AC691" s="155"/>
      <c r="AD691" s="155"/>
      <c r="AE691" s="155"/>
      <c r="AF691" s="155"/>
      <c r="AG691" s="155"/>
      <c r="AH691" s="155"/>
      <c r="AI691" s="155"/>
      <c r="AJ691" s="155"/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  <c r="BB691" s="155"/>
      <c r="BC691" s="155"/>
      <c r="BD691" s="155"/>
      <c r="BE691" s="155"/>
      <c r="BF691" s="155"/>
      <c r="BG691" s="155"/>
      <c r="BH691" s="155"/>
      <c r="BI691" s="155"/>
      <c r="BJ691" s="155"/>
      <c r="BK691" s="155"/>
      <c r="BL691" s="155"/>
      <c r="BM691" s="155"/>
      <c r="BN691" s="155"/>
      <c r="BO691" s="155"/>
      <c r="BP691" s="155"/>
      <c r="BQ691" s="155"/>
      <c r="BR691" s="155"/>
      <c r="BS691" s="155"/>
      <c r="BT691" s="155"/>
      <c r="BU691" s="155"/>
      <c r="BV691" s="155"/>
      <c r="BW691" s="155"/>
      <c r="BX691" s="155"/>
      <c r="BY691" s="155"/>
      <c r="BZ691" s="155"/>
      <c r="CA691" s="155"/>
      <c r="CB691" s="155"/>
      <c r="CC691" s="155"/>
      <c r="CD691" s="155"/>
      <c r="CE691" s="155"/>
      <c r="CF691" s="155"/>
      <c r="CG691" s="155"/>
      <c r="CH691" s="155"/>
      <c r="CI691" s="155"/>
      <c r="CJ691" s="155"/>
      <c r="CK691" s="155"/>
      <c r="CL691" s="155"/>
      <c r="CM691" s="155"/>
      <c r="CN691" s="155"/>
      <c r="CO691" s="155"/>
      <c r="CP691" s="156"/>
    </row>
    <row r="692" spans="2:94" x14ac:dyDescent="0.2">
      <c r="B692" s="25" t="str">
        <f t="shared" si="17"/>
      </c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155"/>
      <c r="AC692" s="155"/>
      <c r="AD692" s="155"/>
      <c r="AE692" s="155"/>
      <c r="AF692" s="155"/>
      <c r="AG692" s="155"/>
      <c r="AH692" s="155"/>
      <c r="AI692" s="155"/>
      <c r="AJ692" s="155"/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  <c r="BB692" s="155"/>
      <c r="BC692" s="155"/>
      <c r="BD692" s="155"/>
      <c r="BE692" s="155"/>
      <c r="BF692" s="155"/>
      <c r="BG692" s="155"/>
      <c r="BH692" s="155"/>
      <c r="BI692" s="155"/>
      <c r="BJ692" s="155"/>
      <c r="BK692" s="155"/>
      <c r="BL692" s="155"/>
      <c r="BM692" s="155"/>
      <c r="BN692" s="155"/>
      <c r="BO692" s="155"/>
      <c r="BP692" s="155"/>
      <c r="BQ692" s="155"/>
      <c r="BR692" s="155"/>
      <c r="BS692" s="155"/>
      <c r="BT692" s="155"/>
      <c r="BU692" s="155"/>
      <c r="BV692" s="155"/>
      <c r="BW692" s="155"/>
      <c r="BX692" s="155"/>
      <c r="BY692" s="155"/>
      <c r="BZ692" s="155"/>
      <c r="CA692" s="155"/>
      <c r="CB692" s="155"/>
      <c r="CC692" s="155"/>
      <c r="CD692" s="155"/>
      <c r="CE692" s="155"/>
      <c r="CF692" s="155"/>
      <c r="CG692" s="155"/>
      <c r="CH692" s="155"/>
      <c r="CI692" s="155"/>
      <c r="CJ692" s="155"/>
      <c r="CK692" s="155"/>
      <c r="CL692" s="155"/>
      <c r="CM692" s="155"/>
      <c r="CN692" s="155"/>
      <c r="CO692" s="155"/>
      <c r="CP692" s="156"/>
    </row>
    <row r="693" spans="2:94" x14ac:dyDescent="0.2">
      <c r="B693" s="25" t="str">
        <f t="shared" si="17"/>
      </c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155"/>
      <c r="AC693" s="155"/>
      <c r="AD693" s="155"/>
      <c r="AE693" s="155"/>
      <c r="AF693" s="155"/>
      <c r="AG693" s="155"/>
      <c r="AH693" s="155"/>
      <c r="AI693" s="155"/>
      <c r="AJ693" s="155"/>
      <c r="AK693" s="155"/>
      <c r="AL693" s="155"/>
      <c r="AM693" s="155"/>
      <c r="AN693" s="155"/>
      <c r="AO693" s="155"/>
      <c r="AP693" s="155"/>
      <c r="AQ693" s="155"/>
      <c r="AR693" s="155"/>
      <c r="AS693" s="155"/>
      <c r="AT693" s="155"/>
      <c r="AU693" s="155"/>
      <c r="AV693" s="155"/>
      <c r="AW693" s="155"/>
      <c r="AX693" s="155"/>
      <c r="AY693" s="155"/>
      <c r="AZ693" s="155"/>
      <c r="BA693" s="155"/>
      <c r="BB693" s="155"/>
      <c r="BC693" s="155"/>
      <c r="BD693" s="155"/>
      <c r="BE693" s="155"/>
      <c r="BF693" s="155"/>
      <c r="BG693" s="155"/>
      <c r="BH693" s="155"/>
      <c r="BI693" s="155"/>
      <c r="BJ693" s="155"/>
      <c r="BK693" s="155"/>
      <c r="BL693" s="155"/>
      <c r="BM693" s="155"/>
      <c r="BN693" s="155"/>
      <c r="BO693" s="155"/>
      <c r="BP693" s="155"/>
      <c r="BQ693" s="155"/>
      <c r="BR693" s="155"/>
      <c r="BS693" s="155"/>
      <c r="BT693" s="155"/>
      <c r="BU693" s="155"/>
      <c r="BV693" s="155"/>
      <c r="BW693" s="155"/>
      <c r="BX693" s="155"/>
      <c r="BY693" s="155"/>
      <c r="BZ693" s="155"/>
      <c r="CA693" s="155"/>
      <c r="CB693" s="155"/>
      <c r="CC693" s="155"/>
      <c r="CD693" s="155"/>
      <c r="CE693" s="155"/>
      <c r="CF693" s="155"/>
      <c r="CG693" s="155"/>
      <c r="CH693" s="155"/>
      <c r="CI693" s="155"/>
      <c r="CJ693" s="155"/>
      <c r="CK693" s="155"/>
      <c r="CL693" s="155"/>
      <c r="CM693" s="155"/>
      <c r="CN693" s="155"/>
      <c r="CO693" s="155"/>
      <c r="CP693" s="156"/>
    </row>
    <row r="694" spans="2:94" x14ac:dyDescent="0.2">
      <c r="B694" s="25" t="str">
        <f t="shared" si="17"/>
      </c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155"/>
      <c r="AC694" s="155"/>
      <c r="AD694" s="155"/>
      <c r="AE694" s="155"/>
      <c r="AF694" s="155"/>
      <c r="AG694" s="155"/>
      <c r="AH694" s="155"/>
      <c r="AI694" s="155"/>
      <c r="AJ694" s="155"/>
      <c r="AK694" s="155"/>
      <c r="AL694" s="155"/>
      <c r="AM694" s="155"/>
      <c r="AN694" s="155"/>
      <c r="AO694" s="155"/>
      <c r="AP694" s="155"/>
      <c r="AQ694" s="155"/>
      <c r="AR694" s="155"/>
      <c r="AS694" s="155"/>
      <c r="AT694" s="155"/>
      <c r="AU694" s="155"/>
      <c r="AV694" s="155"/>
      <c r="AW694" s="155"/>
      <c r="AX694" s="155"/>
      <c r="AY694" s="155"/>
      <c r="AZ694" s="155"/>
      <c r="BA694" s="155"/>
      <c r="BB694" s="155"/>
      <c r="BC694" s="155"/>
      <c r="BD694" s="155"/>
      <c r="BE694" s="155"/>
      <c r="BF694" s="155"/>
      <c r="BG694" s="155"/>
      <c r="BH694" s="155"/>
      <c r="BI694" s="155"/>
      <c r="BJ694" s="155"/>
      <c r="BK694" s="155"/>
      <c r="BL694" s="155"/>
      <c r="BM694" s="155"/>
      <c r="BN694" s="155"/>
      <c r="BO694" s="155"/>
      <c r="BP694" s="155"/>
      <c r="BQ694" s="155"/>
      <c r="BR694" s="155"/>
      <c r="BS694" s="155"/>
      <c r="BT694" s="155"/>
      <c r="BU694" s="155"/>
      <c r="BV694" s="155"/>
      <c r="BW694" s="155"/>
      <c r="BX694" s="155"/>
      <c r="BY694" s="155"/>
      <c r="BZ694" s="155"/>
      <c r="CA694" s="155"/>
      <c r="CB694" s="155"/>
      <c r="CC694" s="155"/>
      <c r="CD694" s="155"/>
      <c r="CE694" s="155"/>
      <c r="CF694" s="155"/>
      <c r="CG694" s="155"/>
      <c r="CH694" s="155"/>
      <c r="CI694" s="155"/>
      <c r="CJ694" s="155"/>
      <c r="CK694" s="155"/>
      <c r="CL694" s="155"/>
      <c r="CM694" s="155"/>
      <c r="CN694" s="155"/>
      <c r="CO694" s="155"/>
      <c r="CP694" s="156"/>
    </row>
    <row r="695" spans="2:94" x14ac:dyDescent="0.2">
      <c r="B695" s="25" t="str">
        <f t="shared" si="17"/>
      </c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155"/>
      <c r="AC695" s="155"/>
      <c r="AD695" s="155"/>
      <c r="AE695" s="155"/>
      <c r="AF695" s="155"/>
      <c r="AG695" s="155"/>
      <c r="AH695" s="155"/>
      <c r="AI695" s="155"/>
      <c r="AJ695" s="155"/>
      <c r="AK695" s="155"/>
      <c r="AL695" s="155"/>
      <c r="AM695" s="155"/>
      <c r="AN695" s="155"/>
      <c r="AO695" s="155"/>
      <c r="AP695" s="155"/>
      <c r="AQ695" s="155"/>
      <c r="AR695" s="155"/>
      <c r="AS695" s="155"/>
      <c r="AT695" s="155"/>
      <c r="AU695" s="155"/>
      <c r="AV695" s="155"/>
      <c r="AW695" s="155"/>
      <c r="AX695" s="155"/>
      <c r="AY695" s="155"/>
      <c r="AZ695" s="155"/>
      <c r="BA695" s="155"/>
      <c r="BB695" s="155"/>
      <c r="BC695" s="155"/>
      <c r="BD695" s="155"/>
      <c r="BE695" s="155"/>
      <c r="BF695" s="155"/>
      <c r="BG695" s="155"/>
      <c r="BH695" s="155"/>
      <c r="BI695" s="155"/>
      <c r="BJ695" s="155"/>
      <c r="BK695" s="155"/>
      <c r="BL695" s="155"/>
      <c r="BM695" s="155"/>
      <c r="BN695" s="155"/>
      <c r="BO695" s="155"/>
      <c r="BP695" s="155"/>
      <c r="BQ695" s="155"/>
      <c r="BR695" s="155"/>
      <c r="BS695" s="155"/>
      <c r="BT695" s="155"/>
      <c r="BU695" s="155"/>
      <c r="BV695" s="155"/>
      <c r="BW695" s="155"/>
      <c r="BX695" s="155"/>
      <c r="BY695" s="155"/>
      <c r="BZ695" s="155"/>
      <c r="CA695" s="155"/>
      <c r="CB695" s="155"/>
      <c r="CC695" s="155"/>
      <c r="CD695" s="155"/>
      <c r="CE695" s="155"/>
      <c r="CF695" s="155"/>
      <c r="CG695" s="155"/>
      <c r="CH695" s="155"/>
      <c r="CI695" s="155"/>
      <c r="CJ695" s="155"/>
      <c r="CK695" s="155"/>
      <c r="CL695" s="155"/>
      <c r="CM695" s="155"/>
      <c r="CN695" s="155"/>
      <c r="CO695" s="155"/>
      <c r="CP695" s="156"/>
    </row>
    <row r="696" spans="2:94" x14ac:dyDescent="0.2">
      <c r="B696" s="25" t="str">
        <f t="shared" si="17"/>
      </c>
      <c r="AB696" s="154"/>
      <c r="AC696" s="154"/>
      <c r="AD696" s="154"/>
      <c r="AE696" s="154"/>
      <c r="AF696" s="154"/>
      <c r="AG696" s="154"/>
      <c r="AH696" s="154"/>
      <c r="AI696" s="154"/>
      <c r="AJ696" s="154"/>
      <c r="AK696" s="154"/>
      <c r="AL696" s="154"/>
      <c r="AM696" s="154"/>
      <c r="AN696" s="154"/>
      <c r="AO696" s="154"/>
      <c r="AP696" s="154"/>
      <c r="AQ696" s="154"/>
      <c r="AR696" s="154"/>
      <c r="AS696" s="154"/>
      <c r="AT696" s="154"/>
      <c r="AU696" s="154"/>
      <c r="AV696" s="154"/>
      <c r="AW696" s="154"/>
      <c r="AX696" s="154"/>
      <c r="AY696" s="154"/>
      <c r="AZ696" s="154"/>
      <c r="BA696" s="154"/>
      <c r="BB696" s="154"/>
      <c r="BC696" s="154"/>
      <c r="BD696" s="154"/>
      <c r="BE696" s="154"/>
      <c r="BF696" s="154"/>
      <c r="BG696" s="154"/>
      <c r="BH696" s="154"/>
      <c r="BI696" s="154"/>
      <c r="BJ696" s="154"/>
      <c r="BK696" s="154"/>
      <c r="BL696" s="154"/>
      <c r="BM696" s="154"/>
      <c r="BN696" s="154"/>
      <c r="BO696" s="154"/>
      <c r="BP696" s="154"/>
      <c r="BQ696" s="154"/>
      <c r="BR696" s="154"/>
      <c r="BS696" s="154"/>
      <c r="BT696" s="154"/>
      <c r="BU696" s="154"/>
      <c r="BV696" s="154"/>
      <c r="BW696" s="154"/>
      <c r="BX696" s="154"/>
      <c r="BY696" s="154"/>
      <c r="BZ696" s="154"/>
      <c r="CA696" s="154"/>
      <c r="CB696" s="154"/>
      <c r="CC696" s="154"/>
      <c r="CD696" s="154"/>
      <c r="CE696" s="154"/>
      <c r="CF696" s="154"/>
      <c r="CG696" s="154"/>
      <c r="CH696" s="154"/>
      <c r="CI696" s="154"/>
      <c r="CJ696" s="154"/>
      <c r="CK696" s="154"/>
      <c r="CL696" s="154"/>
      <c r="CM696" s="154"/>
      <c r="CN696" s="154"/>
      <c r="CO696" s="154"/>
      <c r="CP696" s="154"/>
    </row>
    <row r="697" spans="2:94" x14ac:dyDescent="0.2">
      <c r="B697" s="25" t="str">
        <f t="shared" si="17"/>
      </c>
    </row>
    <row r="700" spans="2:94" x14ac:dyDescent="0.2">
      <c r="C700" s="36" t="s">
        <v>235</v>
      </c>
      <c r="D700" s="36" t="s">
        <v>0</v>
      </c>
      <c r="E700" s="36">
        <v>45531</v>
      </c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</row>
    <row r="701" spans="2:94" x14ac:dyDescent="0.2">
      <c r="C701" s="37" t="s">
        <v>236</v>
      </c>
      <c r="D701" s="37" t="s">
        <v>4</v>
      </c>
      <c r="E701" s="37">
        <v>442</v>
      </c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153"/>
      <c r="AC701" s="153"/>
      <c r="AD701" s="153"/>
      <c r="AE701" s="153"/>
      <c r="AF701" s="153"/>
      <c r="AG701" s="153"/>
      <c r="AH701" s="153"/>
      <c r="AI701" s="153"/>
      <c r="AJ701" s="153"/>
      <c r="AK701" s="153"/>
      <c r="AL701" s="153"/>
      <c r="AM701" s="153"/>
      <c r="AN701" s="153"/>
      <c r="AO701" s="153"/>
      <c r="AP701" s="153"/>
      <c r="AQ701" s="153"/>
      <c r="AR701" s="153"/>
      <c r="AS701" s="153"/>
      <c r="AT701" s="153"/>
      <c r="AU701" s="153"/>
      <c r="AV701" s="153"/>
      <c r="AW701" s="153"/>
      <c r="AX701" s="153"/>
      <c r="AY701" s="153"/>
      <c r="AZ701" s="153"/>
      <c r="BA701" s="153"/>
      <c r="BB701" s="153"/>
      <c r="BC701" s="153"/>
      <c r="BD701" s="153"/>
      <c r="BE701" s="153"/>
      <c r="BF701" s="153"/>
      <c r="BG701" s="153"/>
      <c r="BH701" s="153"/>
      <c r="BI701" s="153"/>
      <c r="BJ701" s="153"/>
      <c r="BK701" s="153"/>
      <c r="BL701" s="153"/>
      <c r="BM701" s="153"/>
      <c r="BN701" s="153"/>
      <c r="BO701" s="153"/>
      <c r="BP701" s="153"/>
      <c r="BQ701" s="153"/>
      <c r="BR701" s="153"/>
      <c r="BS701" s="153"/>
      <c r="BT701" s="153"/>
      <c r="BU701" s="153"/>
      <c r="BV701" s="153"/>
      <c r="BW701" s="153"/>
      <c r="BX701" s="153"/>
      <c r="BY701" s="153"/>
      <c r="BZ701" s="153"/>
      <c r="CA701" s="153"/>
      <c r="CB701" s="153"/>
      <c r="CC701" s="153"/>
      <c r="CD701" s="153"/>
      <c r="CE701" s="153"/>
      <c r="CF701" s="153"/>
      <c r="CG701" s="153"/>
      <c r="CH701" s="153"/>
      <c r="CI701" s="153"/>
      <c r="CJ701" s="153"/>
      <c r="CK701" s="153"/>
      <c r="CL701" s="153"/>
      <c r="CM701" s="153"/>
      <c r="CN701" s="153"/>
      <c r="CO701" s="153"/>
      <c r="CP701" s="154"/>
    </row>
    <row r="702" spans="2:94" x14ac:dyDescent="0.2">
      <c r="C702" s="37" t="s">
        <v>237</v>
      </c>
      <c r="D702" s="37" t="s">
        <v>4</v>
      </c>
      <c r="E702" s="37">
        <v>75</v>
      </c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153"/>
      <c r="AC702" s="153"/>
      <c r="AD702" s="153"/>
      <c r="AE702" s="153"/>
      <c r="AF702" s="153"/>
      <c r="AG702" s="153"/>
      <c r="AH702" s="153"/>
      <c r="AI702" s="153"/>
      <c r="AJ702" s="153"/>
      <c r="AK702" s="153"/>
      <c r="AL702" s="153"/>
      <c r="AM702" s="153"/>
      <c r="AN702" s="153"/>
      <c r="AO702" s="153"/>
      <c r="AP702" s="153"/>
      <c r="AQ702" s="153"/>
      <c r="AR702" s="153"/>
      <c r="AS702" s="153"/>
      <c r="AT702" s="153"/>
      <c r="AU702" s="153"/>
      <c r="AV702" s="153"/>
      <c r="AW702" s="153"/>
      <c r="AX702" s="153"/>
      <c r="AY702" s="153"/>
      <c r="AZ702" s="153"/>
      <c r="BA702" s="153"/>
      <c r="BB702" s="153"/>
      <c r="BC702" s="153"/>
      <c r="BD702" s="153"/>
      <c r="BE702" s="153"/>
      <c r="BF702" s="153"/>
      <c r="BG702" s="153"/>
      <c r="BH702" s="153"/>
      <c r="BI702" s="153"/>
      <c r="BJ702" s="153"/>
      <c r="BK702" s="153"/>
      <c r="BL702" s="153"/>
      <c r="BM702" s="153"/>
      <c r="BN702" s="153"/>
      <c r="BO702" s="153"/>
      <c r="BP702" s="153"/>
      <c r="BQ702" s="153"/>
      <c r="BR702" s="153"/>
      <c r="BS702" s="153"/>
      <c r="BT702" s="153"/>
      <c r="BU702" s="153"/>
      <c r="BV702" s="153"/>
      <c r="BW702" s="153"/>
      <c r="BX702" s="153"/>
      <c r="BY702" s="153"/>
      <c r="BZ702" s="153"/>
      <c r="CA702" s="153"/>
      <c r="CB702" s="153"/>
      <c r="CC702" s="153"/>
      <c r="CD702" s="153"/>
      <c r="CE702" s="153"/>
      <c r="CF702" s="153"/>
      <c r="CG702" s="153"/>
      <c r="CH702" s="153"/>
      <c r="CI702" s="153"/>
      <c r="CJ702" s="153"/>
      <c r="CK702" s="153"/>
      <c r="CL702" s="153"/>
      <c r="CM702" s="153"/>
      <c r="CN702" s="153"/>
      <c r="CO702" s="153"/>
      <c r="CP702" s="154"/>
    </row>
    <row r="703" spans="2:94" x14ac:dyDescent="0.2">
      <c r="C703" s="37" t="s">
        <v>239</v>
      </c>
      <c r="D703" s="37" t="s">
        <v>4</v>
      </c>
      <c r="E703" s="37">
        <v>2</v>
      </c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153"/>
      <c r="AC703" s="153"/>
      <c r="AD703" s="153"/>
      <c r="AE703" s="153"/>
      <c r="AF703" s="153"/>
      <c r="AG703" s="153"/>
      <c r="AH703" s="153"/>
      <c r="AI703" s="153"/>
      <c r="AJ703" s="153"/>
      <c r="AK703" s="153"/>
      <c r="AL703" s="153"/>
      <c r="AM703" s="153"/>
      <c r="AN703" s="153"/>
      <c r="AO703" s="153"/>
      <c r="AP703" s="153"/>
      <c r="AQ703" s="153"/>
      <c r="AR703" s="153"/>
      <c r="AS703" s="153"/>
      <c r="AT703" s="153"/>
      <c r="AU703" s="153"/>
      <c r="AV703" s="153"/>
      <c r="AW703" s="153"/>
      <c r="AX703" s="153"/>
      <c r="AY703" s="153"/>
      <c r="AZ703" s="153"/>
      <c r="BA703" s="153"/>
      <c r="BB703" s="153"/>
      <c r="BC703" s="153"/>
      <c r="BD703" s="153"/>
      <c r="BE703" s="153"/>
      <c r="BF703" s="153"/>
      <c r="BG703" s="153"/>
      <c r="BH703" s="153"/>
      <c r="BI703" s="153"/>
      <c r="BJ703" s="153"/>
      <c r="BK703" s="153"/>
      <c r="BL703" s="153"/>
      <c r="BM703" s="153"/>
      <c r="BN703" s="153"/>
      <c r="BO703" s="153"/>
      <c r="BP703" s="153"/>
      <c r="BQ703" s="153"/>
      <c r="BR703" s="153"/>
      <c r="BS703" s="153"/>
      <c r="BT703" s="153"/>
      <c r="BU703" s="153"/>
      <c r="BV703" s="153"/>
      <c r="BW703" s="153"/>
      <c r="BX703" s="153"/>
      <c r="BY703" s="153"/>
      <c r="BZ703" s="153"/>
      <c r="CA703" s="153"/>
      <c r="CB703" s="153"/>
      <c r="CC703" s="153"/>
      <c r="CD703" s="153"/>
      <c r="CE703" s="153"/>
      <c r="CF703" s="153"/>
      <c r="CG703" s="153"/>
      <c r="CH703" s="153"/>
      <c r="CI703" s="153"/>
      <c r="CJ703" s="153"/>
      <c r="CK703" s="153"/>
      <c r="CL703" s="153"/>
      <c r="CM703" s="153"/>
      <c r="CN703" s="153"/>
      <c r="CO703" s="153"/>
      <c r="CP703" s="154"/>
    </row>
    <row r="704" spans="2:94" x14ac:dyDescent="0.2">
      <c r="C704" s="37" t="s">
        <v>241</v>
      </c>
      <c r="D704" s="37" t="s">
        <v>4</v>
      </c>
      <c r="E704" s="37">
        <v>1</v>
      </c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153"/>
      <c r="AC704" s="153"/>
      <c r="AD704" s="153"/>
      <c r="AE704" s="153"/>
      <c r="AF704" s="153"/>
      <c r="AG704" s="153"/>
      <c r="AH704" s="153"/>
      <c r="AI704" s="153"/>
      <c r="AJ704" s="153"/>
      <c r="AK704" s="153"/>
      <c r="AL704" s="153"/>
      <c r="AM704" s="153"/>
      <c r="AN704" s="153"/>
      <c r="AO704" s="153"/>
      <c r="AP704" s="153"/>
      <c r="AQ704" s="153"/>
      <c r="AR704" s="153"/>
      <c r="AS704" s="153"/>
      <c r="AT704" s="153"/>
      <c r="AU704" s="153"/>
      <c r="AV704" s="153"/>
      <c r="AW704" s="153"/>
      <c r="AX704" s="153"/>
      <c r="AY704" s="153"/>
      <c r="AZ704" s="153"/>
      <c r="BA704" s="153"/>
      <c r="BB704" s="153"/>
      <c r="BC704" s="153"/>
      <c r="BD704" s="153"/>
      <c r="BE704" s="153"/>
      <c r="BF704" s="153"/>
      <c r="BG704" s="153"/>
      <c r="BH704" s="153"/>
      <c r="BI704" s="153"/>
      <c r="BJ704" s="153"/>
      <c r="BK704" s="153"/>
      <c r="BL704" s="153"/>
      <c r="BM704" s="153"/>
      <c r="BN704" s="153"/>
      <c r="BO704" s="153"/>
      <c r="BP704" s="153"/>
      <c r="BQ704" s="153"/>
      <c r="BR704" s="153"/>
      <c r="BS704" s="153"/>
      <c r="BT704" s="153"/>
      <c r="BU704" s="153"/>
      <c r="BV704" s="153"/>
      <c r="BW704" s="153"/>
      <c r="BX704" s="153"/>
      <c r="BY704" s="153"/>
      <c r="BZ704" s="153"/>
      <c r="CA704" s="153"/>
      <c r="CB704" s="153"/>
      <c r="CC704" s="153"/>
      <c r="CD704" s="153"/>
      <c r="CE704" s="153"/>
      <c r="CF704" s="153"/>
      <c r="CG704" s="153"/>
      <c r="CH704" s="153"/>
      <c r="CI704" s="153"/>
      <c r="CJ704" s="153"/>
      <c r="CK704" s="153"/>
      <c r="CL704" s="153"/>
      <c r="CM704" s="153"/>
      <c r="CN704" s="153"/>
      <c r="CO704" s="153"/>
      <c r="CP704" s="154"/>
    </row>
    <row r="705" spans="3:94" x14ac:dyDescent="0.2">
      <c r="C705" s="37" t="s">
        <v>1054</v>
      </c>
      <c r="D705" s="37" t="s">
        <v>1054</v>
      </c>
      <c r="E705" s="37" t="s">
        <v>1054</v>
      </c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153"/>
      <c r="AC705" s="153"/>
      <c r="AD705" s="153"/>
      <c r="AE705" s="153"/>
      <c r="AF705" s="153"/>
      <c r="AG705" s="153"/>
      <c r="AH705" s="153"/>
      <c r="AI705" s="153"/>
      <c r="AJ705" s="153"/>
      <c r="AK705" s="153"/>
      <c r="AL705" s="153"/>
      <c r="AM705" s="153"/>
      <c r="AN705" s="153"/>
      <c r="AO705" s="153"/>
      <c r="AP705" s="153"/>
      <c r="AQ705" s="153"/>
      <c r="AR705" s="153"/>
      <c r="AS705" s="153"/>
      <c r="AT705" s="153"/>
      <c r="AU705" s="153"/>
      <c r="AV705" s="153"/>
      <c r="AW705" s="153"/>
      <c r="AX705" s="153"/>
      <c r="AY705" s="153"/>
      <c r="AZ705" s="153"/>
      <c r="BA705" s="153"/>
      <c r="BB705" s="153"/>
      <c r="BC705" s="153"/>
      <c r="BD705" s="153"/>
      <c r="BE705" s="153"/>
      <c r="BF705" s="153"/>
      <c r="BG705" s="153"/>
      <c r="BH705" s="153"/>
      <c r="BI705" s="153"/>
      <c r="BJ705" s="153"/>
      <c r="BK705" s="153"/>
      <c r="BL705" s="153"/>
      <c r="BM705" s="153"/>
      <c r="BN705" s="153"/>
      <c r="BO705" s="153"/>
      <c r="BP705" s="153"/>
      <c r="BQ705" s="153"/>
      <c r="BR705" s="153"/>
      <c r="BS705" s="153"/>
      <c r="BT705" s="153"/>
      <c r="BU705" s="153"/>
      <c r="BV705" s="153"/>
      <c r="BW705" s="153"/>
      <c r="BX705" s="153"/>
      <c r="BY705" s="153"/>
      <c r="BZ705" s="153"/>
      <c r="CA705" s="153"/>
      <c r="CB705" s="153"/>
      <c r="CC705" s="153"/>
      <c r="CD705" s="153"/>
      <c r="CE705" s="153"/>
      <c r="CF705" s="153"/>
      <c r="CG705" s="153"/>
      <c r="CH705" s="153"/>
      <c r="CI705" s="153"/>
      <c r="CJ705" s="153"/>
      <c r="CK705" s="153"/>
      <c r="CL705" s="153"/>
      <c r="CM705" s="153"/>
      <c r="CN705" s="153"/>
      <c r="CO705" s="153"/>
      <c r="CP705" s="154"/>
    </row>
    <row r="706" spans="3:94" x14ac:dyDescent="0.2"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153"/>
      <c r="AC706" s="153"/>
      <c r="AD706" s="153"/>
      <c r="AE706" s="153"/>
      <c r="AF706" s="153"/>
      <c r="AG706" s="153"/>
      <c r="AH706" s="153"/>
      <c r="AI706" s="153"/>
      <c r="AJ706" s="153"/>
      <c r="AK706" s="153"/>
      <c r="AL706" s="153"/>
      <c r="AM706" s="153"/>
      <c r="AN706" s="153"/>
      <c r="AO706" s="153"/>
      <c r="AP706" s="153"/>
      <c r="AQ706" s="153"/>
      <c r="AR706" s="153"/>
      <c r="AS706" s="153"/>
      <c r="AT706" s="153"/>
      <c r="AU706" s="153"/>
      <c r="AV706" s="153"/>
      <c r="AW706" s="153"/>
      <c r="AX706" s="153"/>
      <c r="AY706" s="153"/>
      <c r="AZ706" s="153"/>
      <c r="BA706" s="153"/>
      <c r="BB706" s="153"/>
      <c r="BC706" s="153"/>
      <c r="BD706" s="153"/>
      <c r="BE706" s="153"/>
      <c r="BF706" s="153"/>
      <c r="BG706" s="153"/>
      <c r="BH706" s="153"/>
      <c r="BI706" s="153"/>
      <c r="BJ706" s="153"/>
      <c r="BK706" s="153"/>
      <c r="BL706" s="153"/>
      <c r="BM706" s="153"/>
      <c r="BN706" s="153"/>
      <c r="BO706" s="153"/>
      <c r="BP706" s="153"/>
      <c r="BQ706" s="153"/>
      <c r="BR706" s="153"/>
      <c r="BS706" s="153"/>
      <c r="BT706" s="153"/>
      <c r="BU706" s="153"/>
      <c r="BV706" s="153"/>
      <c r="BW706" s="153"/>
      <c r="BX706" s="153"/>
      <c r="BY706" s="153"/>
      <c r="BZ706" s="153"/>
      <c r="CA706" s="153"/>
      <c r="CB706" s="153"/>
      <c r="CC706" s="153"/>
      <c r="CD706" s="153"/>
      <c r="CE706" s="153"/>
      <c r="CF706" s="153"/>
      <c r="CG706" s="153"/>
      <c r="CH706" s="153"/>
      <c r="CI706" s="153"/>
      <c r="CJ706" s="153"/>
      <c r="CK706" s="153"/>
      <c r="CL706" s="153"/>
      <c r="CM706" s="153"/>
      <c r="CN706" s="153"/>
      <c r="CO706" s="153"/>
      <c r="CP706" s="154"/>
    </row>
    <row r="707" spans="3:94" x14ac:dyDescent="0.2"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153"/>
      <c r="AC707" s="153"/>
      <c r="AD707" s="153"/>
      <c r="AE707" s="153"/>
      <c r="AF707" s="153"/>
      <c r="AG707" s="153"/>
      <c r="AH707" s="153"/>
      <c r="AI707" s="153"/>
      <c r="AJ707" s="153"/>
      <c r="AK707" s="153"/>
      <c r="AL707" s="153"/>
      <c r="AM707" s="153"/>
      <c r="AN707" s="153"/>
      <c r="AO707" s="153"/>
      <c r="AP707" s="153"/>
      <c r="AQ707" s="153"/>
      <c r="AR707" s="153"/>
      <c r="AS707" s="153"/>
      <c r="AT707" s="153"/>
      <c r="AU707" s="153"/>
      <c r="AV707" s="153"/>
      <c r="AW707" s="153"/>
      <c r="AX707" s="153"/>
      <c r="AY707" s="153"/>
      <c r="AZ707" s="153"/>
      <c r="BA707" s="153"/>
      <c r="BB707" s="153"/>
      <c r="BC707" s="153"/>
      <c r="BD707" s="153"/>
      <c r="BE707" s="153"/>
      <c r="BF707" s="153"/>
      <c r="BG707" s="153"/>
      <c r="BH707" s="153"/>
      <c r="BI707" s="153"/>
      <c r="BJ707" s="153"/>
      <c r="BK707" s="153"/>
      <c r="BL707" s="153"/>
      <c r="BM707" s="153"/>
      <c r="BN707" s="153"/>
      <c r="BO707" s="153"/>
      <c r="BP707" s="153"/>
      <c r="BQ707" s="153"/>
      <c r="BR707" s="153"/>
      <c r="BS707" s="153"/>
      <c r="BT707" s="153"/>
      <c r="BU707" s="153"/>
      <c r="BV707" s="153"/>
      <c r="BW707" s="153"/>
      <c r="BX707" s="153"/>
      <c r="BY707" s="153"/>
      <c r="BZ707" s="153"/>
      <c r="CA707" s="153"/>
      <c r="CB707" s="153"/>
      <c r="CC707" s="153"/>
      <c r="CD707" s="153"/>
      <c r="CE707" s="153"/>
      <c r="CF707" s="153"/>
      <c r="CG707" s="153"/>
      <c r="CH707" s="153"/>
      <c r="CI707" s="153"/>
      <c r="CJ707" s="153"/>
      <c r="CK707" s="153"/>
      <c r="CL707" s="153"/>
      <c r="CM707" s="153"/>
      <c r="CN707" s="153"/>
      <c r="CO707" s="153"/>
      <c r="CP707" s="154"/>
    </row>
    <row r="708" spans="3:94" x14ac:dyDescent="0.2"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153"/>
      <c r="AC708" s="153"/>
      <c r="AD708" s="153"/>
      <c r="AE708" s="153"/>
      <c r="AF708" s="153"/>
      <c r="AG708" s="153"/>
      <c r="AH708" s="153"/>
      <c r="AI708" s="153"/>
      <c r="AJ708" s="153"/>
      <c r="AK708" s="153"/>
      <c r="AL708" s="153"/>
      <c r="AM708" s="153"/>
      <c r="AN708" s="153"/>
      <c r="AO708" s="153"/>
      <c r="AP708" s="153"/>
      <c r="AQ708" s="153"/>
      <c r="AR708" s="153"/>
      <c r="AS708" s="153"/>
      <c r="AT708" s="153"/>
      <c r="AU708" s="153"/>
      <c r="AV708" s="153"/>
      <c r="AW708" s="153"/>
      <c r="AX708" s="153"/>
      <c r="AY708" s="153"/>
      <c r="AZ708" s="153"/>
      <c r="BA708" s="153"/>
      <c r="BB708" s="153"/>
      <c r="BC708" s="153"/>
      <c r="BD708" s="153"/>
      <c r="BE708" s="153"/>
      <c r="BF708" s="153"/>
      <c r="BG708" s="153"/>
      <c r="BH708" s="153"/>
      <c r="BI708" s="153"/>
      <c r="BJ708" s="153"/>
      <c r="BK708" s="153"/>
      <c r="BL708" s="153"/>
      <c r="BM708" s="153"/>
      <c r="BN708" s="153"/>
      <c r="BO708" s="153"/>
      <c r="BP708" s="153"/>
      <c r="BQ708" s="153"/>
      <c r="BR708" s="153"/>
      <c r="BS708" s="153"/>
      <c r="BT708" s="153"/>
      <c r="BU708" s="153"/>
      <c r="BV708" s="153"/>
      <c r="BW708" s="153"/>
      <c r="BX708" s="153"/>
      <c r="BY708" s="153"/>
      <c r="BZ708" s="153"/>
      <c r="CA708" s="153"/>
      <c r="CB708" s="153"/>
      <c r="CC708" s="153"/>
      <c r="CD708" s="153"/>
      <c r="CE708" s="153"/>
      <c r="CF708" s="153"/>
      <c r="CG708" s="153"/>
      <c r="CH708" s="153"/>
      <c r="CI708" s="153"/>
      <c r="CJ708" s="153"/>
      <c r="CK708" s="153"/>
      <c r="CL708" s="153"/>
      <c r="CM708" s="153"/>
      <c r="CN708" s="153"/>
      <c r="CO708" s="153"/>
      <c r="CP708" s="154"/>
    </row>
    <row r="709" spans="3:94" x14ac:dyDescent="0.2"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155"/>
      <c r="AC709" s="155"/>
      <c r="AD709" s="155"/>
      <c r="AE709" s="155"/>
      <c r="AF709" s="155"/>
      <c r="AG709" s="155"/>
      <c r="AH709" s="155"/>
      <c r="AI709" s="155"/>
      <c r="AJ709" s="155"/>
      <c r="AK709" s="155"/>
      <c r="AL709" s="155"/>
      <c r="AM709" s="155"/>
      <c r="AN709" s="155"/>
      <c r="AO709" s="155"/>
      <c r="AP709" s="155"/>
      <c r="AQ709" s="155"/>
      <c r="AR709" s="155"/>
      <c r="AS709" s="155"/>
      <c r="AT709" s="155"/>
      <c r="AU709" s="155"/>
      <c r="AV709" s="155"/>
      <c r="AW709" s="155"/>
      <c r="AX709" s="155"/>
      <c r="AY709" s="155"/>
      <c r="AZ709" s="155"/>
      <c r="BA709" s="155"/>
      <c r="BB709" s="155"/>
      <c r="BC709" s="155"/>
      <c r="BD709" s="155"/>
      <c r="BE709" s="155"/>
      <c r="BF709" s="155"/>
      <c r="BG709" s="155"/>
      <c r="BH709" s="155"/>
      <c r="BI709" s="155"/>
      <c r="BJ709" s="155"/>
      <c r="BK709" s="155"/>
      <c r="BL709" s="155"/>
      <c r="BM709" s="155"/>
      <c r="BN709" s="155"/>
      <c r="BO709" s="155"/>
      <c r="BP709" s="155"/>
      <c r="BQ709" s="155"/>
      <c r="BR709" s="155"/>
      <c r="BS709" s="155"/>
      <c r="BT709" s="155"/>
      <c r="BU709" s="155"/>
      <c r="BV709" s="155"/>
      <c r="BW709" s="155"/>
      <c r="BX709" s="155"/>
      <c r="BY709" s="155"/>
      <c r="BZ709" s="155"/>
      <c r="CA709" s="155"/>
      <c r="CB709" s="155"/>
      <c r="CC709" s="155"/>
      <c r="CD709" s="155"/>
      <c r="CE709" s="155"/>
      <c r="CF709" s="155"/>
      <c r="CG709" s="155"/>
      <c r="CH709" s="155"/>
      <c r="CI709" s="155"/>
      <c r="CJ709" s="155"/>
      <c r="CK709" s="155"/>
      <c r="CL709" s="155"/>
      <c r="CM709" s="155"/>
      <c r="CN709" s="155"/>
      <c r="CO709" s="155"/>
      <c r="CP709" s="156"/>
    </row>
    <row r="710" spans="3:94" x14ac:dyDescent="0.2"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155"/>
      <c r="AC710" s="155"/>
      <c r="AD710" s="155"/>
      <c r="AE710" s="155"/>
      <c r="AF710" s="155"/>
      <c r="AG710" s="155"/>
      <c r="AH710" s="155"/>
      <c r="AI710" s="155"/>
      <c r="AJ710" s="155"/>
      <c r="AK710" s="155"/>
      <c r="AL710" s="155"/>
      <c r="AM710" s="155"/>
      <c r="AN710" s="155"/>
      <c r="AO710" s="155"/>
      <c r="AP710" s="155"/>
      <c r="AQ710" s="155"/>
      <c r="AR710" s="155"/>
      <c r="AS710" s="155"/>
      <c r="AT710" s="155"/>
      <c r="AU710" s="155"/>
      <c r="AV710" s="155"/>
      <c r="AW710" s="155"/>
      <c r="AX710" s="155"/>
      <c r="AY710" s="155"/>
      <c r="AZ710" s="155"/>
      <c r="BA710" s="155"/>
      <c r="BB710" s="155"/>
      <c r="BC710" s="155"/>
      <c r="BD710" s="155"/>
      <c r="BE710" s="155"/>
      <c r="BF710" s="155"/>
      <c r="BG710" s="155"/>
      <c r="BH710" s="155"/>
      <c r="BI710" s="155"/>
      <c r="BJ710" s="155"/>
      <c r="BK710" s="155"/>
      <c r="BL710" s="155"/>
      <c r="BM710" s="155"/>
      <c r="BN710" s="155"/>
      <c r="BO710" s="155"/>
      <c r="BP710" s="155"/>
      <c r="BQ710" s="155"/>
      <c r="BR710" s="155"/>
      <c r="BS710" s="155"/>
      <c r="BT710" s="155"/>
      <c r="BU710" s="155"/>
      <c r="BV710" s="155"/>
      <c r="BW710" s="155"/>
      <c r="BX710" s="155"/>
      <c r="BY710" s="155"/>
      <c r="BZ710" s="155"/>
      <c r="CA710" s="155"/>
      <c r="CB710" s="155"/>
      <c r="CC710" s="155"/>
      <c r="CD710" s="155"/>
      <c r="CE710" s="155"/>
      <c r="CF710" s="155"/>
      <c r="CG710" s="155"/>
      <c r="CH710" s="155"/>
      <c r="CI710" s="155"/>
      <c r="CJ710" s="155"/>
      <c r="CK710" s="155"/>
      <c r="CL710" s="155"/>
      <c r="CM710" s="155"/>
      <c r="CN710" s="155"/>
      <c r="CO710" s="155"/>
      <c r="CP710" s="156"/>
    </row>
    <row r="711" spans="3:94" x14ac:dyDescent="0.2"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155"/>
      <c r="AC711" s="155"/>
      <c r="AD711" s="155"/>
      <c r="AE711" s="155"/>
      <c r="AF711" s="155"/>
      <c r="AG711" s="155"/>
      <c r="AH711" s="155"/>
      <c r="AI711" s="155"/>
      <c r="AJ711" s="155"/>
      <c r="AK711" s="155"/>
      <c r="AL711" s="155"/>
      <c r="AM711" s="155"/>
      <c r="AN711" s="155"/>
      <c r="AO711" s="155"/>
      <c r="AP711" s="155"/>
      <c r="AQ711" s="155"/>
      <c r="AR711" s="155"/>
      <c r="AS711" s="155"/>
      <c r="AT711" s="155"/>
      <c r="AU711" s="155"/>
      <c r="AV711" s="155"/>
      <c r="AW711" s="155"/>
      <c r="AX711" s="155"/>
      <c r="AY711" s="155"/>
      <c r="AZ711" s="155"/>
      <c r="BA711" s="155"/>
      <c r="BB711" s="155"/>
      <c r="BC711" s="155"/>
      <c r="BD711" s="155"/>
      <c r="BE711" s="155"/>
      <c r="BF711" s="155"/>
      <c r="BG711" s="155"/>
      <c r="BH711" s="155"/>
      <c r="BI711" s="155"/>
      <c r="BJ711" s="155"/>
      <c r="BK711" s="155"/>
      <c r="BL711" s="155"/>
      <c r="BM711" s="155"/>
      <c r="BN711" s="155"/>
      <c r="BO711" s="155"/>
      <c r="BP711" s="155"/>
      <c r="BQ711" s="155"/>
      <c r="BR711" s="155"/>
      <c r="BS711" s="155"/>
      <c r="BT711" s="155"/>
      <c r="BU711" s="155"/>
      <c r="BV711" s="155"/>
      <c r="BW711" s="155"/>
      <c r="BX711" s="155"/>
      <c r="BY711" s="155"/>
      <c r="BZ711" s="155"/>
      <c r="CA711" s="155"/>
      <c r="CB711" s="155"/>
      <c r="CC711" s="155"/>
      <c r="CD711" s="155"/>
      <c r="CE711" s="155"/>
      <c r="CF711" s="155"/>
      <c r="CG711" s="155"/>
      <c r="CH711" s="155"/>
      <c r="CI711" s="155"/>
      <c r="CJ711" s="155"/>
      <c r="CK711" s="155"/>
      <c r="CL711" s="155"/>
      <c r="CM711" s="155"/>
      <c r="CN711" s="155"/>
      <c r="CO711" s="155"/>
      <c r="CP711" s="156"/>
    </row>
    <row r="712" spans="3:94" x14ac:dyDescent="0.2"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155"/>
      <c r="AC712" s="155"/>
      <c r="AD712" s="155"/>
      <c r="AE712" s="155"/>
      <c r="AF712" s="155"/>
      <c r="AG712" s="155"/>
      <c r="AH712" s="155"/>
      <c r="AI712" s="155"/>
      <c r="AJ712" s="155"/>
      <c r="AK712" s="155"/>
      <c r="AL712" s="155"/>
      <c r="AM712" s="155"/>
      <c r="AN712" s="155"/>
      <c r="AO712" s="155"/>
      <c r="AP712" s="155"/>
      <c r="AQ712" s="155"/>
      <c r="AR712" s="155"/>
      <c r="AS712" s="155"/>
      <c r="AT712" s="155"/>
      <c r="AU712" s="155"/>
      <c r="AV712" s="155"/>
      <c r="AW712" s="155"/>
      <c r="AX712" s="155"/>
      <c r="AY712" s="155"/>
      <c r="AZ712" s="155"/>
      <c r="BA712" s="155"/>
      <c r="BB712" s="155"/>
      <c r="BC712" s="155"/>
      <c r="BD712" s="155"/>
      <c r="BE712" s="155"/>
      <c r="BF712" s="155"/>
      <c r="BG712" s="155"/>
      <c r="BH712" s="155"/>
      <c r="BI712" s="155"/>
      <c r="BJ712" s="155"/>
      <c r="BK712" s="155"/>
      <c r="BL712" s="155"/>
      <c r="BM712" s="155"/>
      <c r="BN712" s="155"/>
      <c r="BO712" s="155"/>
      <c r="BP712" s="155"/>
      <c r="BQ712" s="155"/>
      <c r="BR712" s="155"/>
      <c r="BS712" s="155"/>
      <c r="BT712" s="155"/>
      <c r="BU712" s="155"/>
      <c r="BV712" s="155"/>
      <c r="BW712" s="155"/>
      <c r="BX712" s="155"/>
      <c r="BY712" s="155"/>
      <c r="BZ712" s="155"/>
      <c r="CA712" s="155"/>
      <c r="CB712" s="155"/>
      <c r="CC712" s="155"/>
      <c r="CD712" s="155"/>
      <c r="CE712" s="155"/>
      <c r="CF712" s="155"/>
      <c r="CG712" s="155"/>
      <c r="CH712" s="155"/>
      <c r="CI712" s="155"/>
      <c r="CJ712" s="155"/>
      <c r="CK712" s="155"/>
      <c r="CL712" s="155"/>
      <c r="CM712" s="155"/>
      <c r="CN712" s="155"/>
      <c r="CO712" s="155"/>
      <c r="CP712" s="156"/>
    </row>
    <row r="713" spans="3:94" x14ac:dyDescent="0.2"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155"/>
      <c r="AC713" s="155"/>
      <c r="AD713" s="155"/>
      <c r="AE713" s="155"/>
      <c r="AF713" s="155"/>
      <c r="AG713" s="155"/>
      <c r="AH713" s="155"/>
      <c r="AI713" s="155"/>
      <c r="AJ713" s="155"/>
      <c r="AK713" s="155"/>
      <c r="AL713" s="155"/>
      <c r="AM713" s="155"/>
      <c r="AN713" s="155"/>
      <c r="AO713" s="155"/>
      <c r="AP713" s="155"/>
      <c r="AQ713" s="155"/>
      <c r="AR713" s="155"/>
      <c r="AS713" s="155"/>
      <c r="AT713" s="155"/>
      <c r="AU713" s="155"/>
      <c r="AV713" s="155"/>
      <c r="AW713" s="155"/>
      <c r="AX713" s="155"/>
      <c r="AY713" s="155"/>
      <c r="AZ713" s="155"/>
      <c r="BA713" s="155"/>
      <c r="BB713" s="155"/>
      <c r="BC713" s="155"/>
      <c r="BD713" s="155"/>
      <c r="BE713" s="155"/>
      <c r="BF713" s="155"/>
      <c r="BG713" s="155"/>
      <c r="BH713" s="155"/>
      <c r="BI713" s="155"/>
      <c r="BJ713" s="155"/>
      <c r="BK713" s="155"/>
      <c r="BL713" s="155"/>
      <c r="BM713" s="155"/>
      <c r="BN713" s="155"/>
      <c r="BO713" s="155"/>
      <c r="BP713" s="155"/>
      <c r="BQ713" s="155"/>
      <c r="BR713" s="155"/>
      <c r="BS713" s="155"/>
      <c r="BT713" s="155"/>
      <c r="BU713" s="155"/>
      <c r="BV713" s="155"/>
      <c r="BW713" s="155"/>
      <c r="BX713" s="155"/>
      <c r="BY713" s="155"/>
      <c r="BZ713" s="155"/>
      <c r="CA713" s="155"/>
      <c r="CB713" s="155"/>
      <c r="CC713" s="155"/>
      <c r="CD713" s="155"/>
      <c r="CE713" s="155"/>
      <c r="CF713" s="155"/>
      <c r="CG713" s="155"/>
      <c r="CH713" s="155"/>
      <c r="CI713" s="155"/>
      <c r="CJ713" s="155"/>
      <c r="CK713" s="155"/>
      <c r="CL713" s="155"/>
      <c r="CM713" s="155"/>
      <c r="CN713" s="155"/>
      <c r="CO713" s="155"/>
      <c r="CP713" s="156"/>
    </row>
    <row r="714" spans="3:94" x14ac:dyDescent="0.2"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155"/>
      <c r="AC714" s="155"/>
      <c r="AD714" s="155"/>
      <c r="AE714" s="155"/>
      <c r="AF714" s="155"/>
      <c r="AG714" s="155"/>
      <c r="AH714" s="155"/>
      <c r="AI714" s="155"/>
      <c r="AJ714" s="155"/>
      <c r="AK714" s="155"/>
      <c r="AL714" s="155"/>
      <c r="AM714" s="155"/>
      <c r="AN714" s="155"/>
      <c r="AO714" s="155"/>
      <c r="AP714" s="155"/>
      <c r="AQ714" s="155"/>
      <c r="AR714" s="155"/>
      <c r="AS714" s="155"/>
      <c r="AT714" s="155"/>
      <c r="AU714" s="155"/>
      <c r="AV714" s="155"/>
      <c r="AW714" s="155"/>
      <c r="AX714" s="155"/>
      <c r="AY714" s="155"/>
      <c r="AZ714" s="155"/>
      <c r="BA714" s="155"/>
      <c r="BB714" s="155"/>
      <c r="BC714" s="155"/>
      <c r="BD714" s="155"/>
      <c r="BE714" s="155"/>
      <c r="BF714" s="155"/>
      <c r="BG714" s="155"/>
      <c r="BH714" s="155"/>
      <c r="BI714" s="155"/>
      <c r="BJ714" s="155"/>
      <c r="BK714" s="155"/>
      <c r="BL714" s="155"/>
      <c r="BM714" s="155"/>
      <c r="BN714" s="155"/>
      <c r="BO714" s="155"/>
      <c r="BP714" s="155"/>
      <c r="BQ714" s="155"/>
      <c r="BR714" s="155"/>
      <c r="BS714" s="155"/>
      <c r="BT714" s="155"/>
      <c r="BU714" s="155"/>
      <c r="BV714" s="155"/>
      <c r="BW714" s="155"/>
      <c r="BX714" s="155"/>
      <c r="BY714" s="155"/>
      <c r="BZ714" s="155"/>
      <c r="CA714" s="155"/>
      <c r="CB714" s="155"/>
      <c r="CC714" s="155"/>
      <c r="CD714" s="155"/>
      <c r="CE714" s="155"/>
      <c r="CF714" s="155"/>
      <c r="CG714" s="155"/>
      <c r="CH714" s="155"/>
      <c r="CI714" s="155"/>
      <c r="CJ714" s="155"/>
      <c r="CK714" s="155"/>
      <c r="CL714" s="155"/>
      <c r="CM714" s="155"/>
      <c r="CN714" s="155"/>
      <c r="CO714" s="155"/>
      <c r="CP714" s="156"/>
    </row>
    <row r="715" spans="3:94" x14ac:dyDescent="0.2">
      <c r="AB715" s="154"/>
      <c r="AC715" s="154"/>
      <c r="AD715" s="154"/>
      <c r="AE715" s="154"/>
      <c r="AF715" s="154"/>
      <c r="AG715" s="154"/>
      <c r="AH715" s="154"/>
      <c r="AI715" s="154"/>
      <c r="AJ715" s="154"/>
      <c r="AK715" s="154"/>
      <c r="AL715" s="154"/>
      <c r="AM715" s="154"/>
      <c r="AN715" s="154"/>
      <c r="AO715" s="154"/>
      <c r="AP715" s="154"/>
      <c r="AQ715" s="154"/>
      <c r="AR715" s="154"/>
      <c r="AS715" s="154"/>
      <c r="AT715" s="154"/>
      <c r="AU715" s="154"/>
      <c r="AV715" s="154"/>
      <c r="AW715" s="154"/>
      <c r="AX715" s="154"/>
      <c r="AY715" s="154"/>
      <c r="AZ715" s="154"/>
      <c r="BA715" s="154"/>
      <c r="BB715" s="154"/>
      <c r="BC715" s="154"/>
      <c r="BD715" s="154"/>
      <c r="BE715" s="154"/>
      <c r="BF715" s="154"/>
      <c r="BG715" s="154"/>
      <c r="BH715" s="154"/>
      <c r="BI715" s="154"/>
      <c r="BJ715" s="154"/>
      <c r="BK715" s="154"/>
      <c r="BL715" s="154"/>
      <c r="BM715" s="154"/>
      <c r="BN715" s="154"/>
      <c r="BO715" s="154"/>
      <c r="BP715" s="154"/>
      <c r="BQ715" s="154"/>
      <c r="BR715" s="154"/>
      <c r="BS715" s="154"/>
      <c r="BT715" s="154"/>
      <c r="BU715" s="154"/>
      <c r="BV715" s="154"/>
      <c r="BW715" s="154"/>
      <c r="BX715" s="154"/>
      <c r="BY715" s="154"/>
      <c r="BZ715" s="154"/>
      <c r="CA715" s="154"/>
      <c r="CB715" s="154"/>
      <c r="CC715" s="154"/>
      <c r="CD715" s="154"/>
      <c r="CE715" s="154"/>
      <c r="CF715" s="154"/>
      <c r="CG715" s="154"/>
      <c r="CH715" s="154"/>
      <c r="CI715" s="154"/>
      <c r="CJ715" s="154"/>
      <c r="CK715" s="154"/>
      <c r="CL715" s="154"/>
      <c r="CM715" s="154"/>
      <c r="CN715" s="154"/>
      <c r="CO715" s="154"/>
      <c r="CP715" s="154"/>
    </row>
  </sheetData>
  <pageMargins left="0.7" right="0.7" top="0.75" bottom="0.75" header="0.3" footer="0.3"/>
  <pageSetup orientation="portrait" r:id="rId1"/>
  <customProperties>
    <customPr name="ORB_ACCOUNTS_1" r:id="rId2"/>
    <customPr name="ORB_ACCOUNTS_2" r:id="rId3"/>
    <customPr name="ORB_SHEETNAME" r:id="rId4"/>
    <customPr name="ORB_V1_00000" r:id="rId5"/>
    <customPr name="ORB_V1_00001" r:id="rId6"/>
    <customPr name="ORB_V1_00002" r:id="rId7"/>
    <customPr name="ORB_V1_00003" r:id="rId8"/>
    <customPr name="ORB_V1_00004" r:id="rId9"/>
    <customPr name="ORB_V1_00005" r:id="rId10"/>
    <customPr name="ORB_V1_00006" r:id="rId11"/>
    <customPr name="ORB_V1_00007" r:id="rId12"/>
    <customPr name="ORB_V1_00008" r:id="rId13"/>
    <customPr name="ORB_V1_00009" r:id="rId14"/>
    <customPr name="ORB_V1_00010" r:id="rId15"/>
    <customPr name="ORB_V1_00011" r:id="rId16"/>
    <customPr name="ORB_V1_00012" r:id="rId17"/>
    <customPr name="ORB_V1_00013" r:id="rId18"/>
    <customPr name="ORB_V1_00014" r:id="rId19"/>
    <customPr name="ORB_V1_00015" r:id="rId20"/>
    <customPr name="ORB_V1_00016" r:id="rId21"/>
    <customPr name="ORB_V1_00017" r:id="rId22"/>
    <customPr name="ORB_V1_00018" r:id="rId23"/>
    <customPr name="ORB_V1_00019" r:id="rId24"/>
    <customPr name="ORB_V1_00020" r:id="rId25"/>
    <customPr name="ORB_V1_00021" r:id="rId26"/>
    <customPr name="RB_CASE" r:id="rId27"/>
    <customPr name="RB_COMPANY" r:id="rId28"/>
    <customPr name="RB_DECIMAL_SEPARATOR" r:id="rId29"/>
    <customPr name="RB_PATH_SEPARATOR" r:id="rId30"/>
    <customPr name="RB_THOUSAND_SEPARATOR" r:id="rId31"/>
    <customPr name="RB_WORKBOOK_DATARECENCY_CURRENT" r:id="rId32"/>
    <customPr name="RB_WORKBOOK_VERSION" r:id="rId3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</sheetPr>
  <dimension ref="A2:MD269"/>
  <sheetViews>
    <sheetView showGridLines="0" showRowColHeaders="0" tabSelected="1" topLeftCell="B1" zoomScaleNormal="100" workbookViewId="0">
      <pane ySplit="9" topLeftCell="A10" activePane="bottomLeft" state="frozen"/>
      <selection activeCell="B1" sqref="B1"/>
      <selection pane="bottomLeft" activeCell="B1" sqref="B1"/>
    </sheetView>
  </sheetViews>
  <sheetFormatPr defaultColWidth="9.140625" defaultRowHeight="15" outlineLevelCol="1" x14ac:dyDescent="0.25"/>
  <cols>
    <col min="1" max="1" width="9.85546875" hidden="1" customWidth="1"/>
    <col min="2" max="2" width="6.140625" style="84" customWidth="1"/>
    <col min="3" max="3" width="14.28515625" hidden="1" customWidth="1"/>
    <col min="4" max="4" width="34.140625" customWidth="1"/>
    <col min="5" max="5" width="0.5703125" customWidth="1"/>
    <col min="6" max="6" width="9.7109375" customWidth="1"/>
    <col min="7" max="7" width="9.7109375" hidden="1" customWidth="1" outlineLevel="1"/>
    <col min="8" max="8" width="9.7109375" customWidth="1" collapsed="1"/>
    <col min="9" max="9" width="9.7109375" hidden="1" customWidth="1" outlineLevel="1"/>
    <col min="10" max="10" width="10.42578125" bestFit="1" customWidth="1" collapsed="1"/>
    <col min="11" max="11" width="6.7109375" hidden="1" customWidth="1"/>
    <col min="12" max="12" width="23.140625" customWidth="1"/>
    <col min="13" max="13" width="0.5703125" customWidth="1"/>
    <col min="14" max="14" width="9.7109375" customWidth="1"/>
    <col min="15" max="15" width="9.7109375" hidden="1" customWidth="1" outlineLevel="1"/>
    <col min="16" max="16" width="9.7109375" customWidth="1" collapsed="1"/>
    <col min="17" max="17" width="9.7109375" hidden="1" customWidth="1" outlineLevel="1"/>
    <col min="18" max="18" width="10.42578125" bestFit="1" customWidth="1" collapsed="1"/>
    <col min="19" max="19" width="6.7109375" style="43" hidden="1" customWidth="1"/>
    <col min="20" max="20" width="23.140625" customWidth="1"/>
    <col min="21" max="21" width="0.5703125" customWidth="1"/>
    <col min="22" max="22" width="8.5703125" bestFit="1" customWidth="1"/>
    <col min="23" max="23" width="6.7109375" hidden="1" customWidth="1" outlineLevel="1"/>
    <col min="24" max="24" width="9.5703125" bestFit="1" customWidth="1" collapsed="1"/>
    <col min="25" max="25" width="6.7109375" hidden="1" customWidth="1" outlineLevel="1"/>
    <col min="26" max="26" width="10.42578125" bestFit="1" customWidth="1" collapsed="1"/>
    <col min="27" max="27" width="6.7109375" hidden="1" customWidth="1"/>
    <col min="28" max="28" width="22.85546875" customWidth="1"/>
    <col min="29" max="29" width="87.140625" hidden="1" customWidth="1" outlineLevel="1"/>
    <col min="30" max="30" width="22.85546875" hidden="1" customWidth="1" collapsed="1"/>
    <col min="31" max="34" width="22.85546875" hidden="1" customWidth="1"/>
    <col min="35" max="35" width="34.28515625" hidden="1" customWidth="1"/>
    <col min="36" max="123" width="9" hidden="1" customWidth="1" outlineLevel="1"/>
    <col min="124" max="124" width="9" hidden="1" customWidth="1" collapsed="1"/>
    <col min="125" max="125" width="9" hidden="1" customWidth="1"/>
    <col min="126" max="126" width="7.140625" style="3" hidden="1" customWidth="1"/>
    <col min="127" max="127" width="11.28515625" style="3" hidden="1" customWidth="1"/>
    <col min="128" max="128" width="11.5703125" style="3" hidden="1" customWidth="1"/>
    <col min="129" max="129" width="7.7109375" style="3" hidden="1" customWidth="1"/>
    <col min="130" max="131" width="9" style="3" hidden="1" customWidth="1"/>
    <col min="132" max="132" width="22.85546875" style="3" hidden="1" customWidth="1"/>
    <col min="133" max="133" width="7.7109375" hidden="1" customWidth="1"/>
    <col min="134" max="134" width="11.140625" hidden="1" customWidth="1"/>
    <col min="135" max="135" width="15.28515625" hidden="1" customWidth="1"/>
    <col min="136" max="136" width="22.85546875" style="3" hidden="1" customWidth="1"/>
    <col min="137" max="137" width="99.28515625" hidden="1" customWidth="1"/>
    <col min="138" max="138" width="91.42578125" hidden="1" customWidth="1"/>
    <col min="139" max="226" width="9" hidden="1" customWidth="1" outlineLevel="1"/>
    <col min="227" max="227" width="9" hidden="1" customWidth="1" collapsed="1"/>
    <col min="228" max="228" width="9" hidden="1" customWidth="1"/>
    <col min="229" max="229" width="7.140625" style="3" hidden="1" customWidth="1"/>
    <col min="230" max="230" width="11.28515625" style="3" hidden="1" customWidth="1"/>
    <col min="231" max="231" width="11.5703125" style="3" hidden="1" customWidth="1"/>
    <col min="232" max="232" width="7.7109375" style="3" hidden="1" customWidth="1"/>
    <col min="233" max="233" width="9" style="3" hidden="1" customWidth="1"/>
    <col min="234" max="234" width="7.7109375" style="3" hidden="1" customWidth="1"/>
    <col min="235" max="235" width="22.85546875" style="3" hidden="1" customWidth="1"/>
    <col min="236" max="236" width="7.7109375" hidden="1" customWidth="1"/>
    <col min="237" max="237" width="11.140625" hidden="1" customWidth="1"/>
    <col min="238" max="238" width="15.28515625" style="27" hidden="1" customWidth="1"/>
    <col min="239" max="239" width="22.85546875" style="3" hidden="1" customWidth="1"/>
    <col min="240" max="240" width="103.5703125" hidden="1" customWidth="1"/>
    <col min="241" max="241" width="91" hidden="1" customWidth="1"/>
    <col min="242" max="329" width="7.7109375" style="27" hidden="1" customWidth="1" outlineLevel="1"/>
    <col min="330" max="330" width="7.7109375" style="27" hidden="1" customWidth="1" collapsed="1"/>
    <col min="331" max="331" width="7.7109375" style="27" hidden="1" customWidth="1"/>
    <col min="332" max="332" width="7.140625" style="17" hidden="1" customWidth="1"/>
    <col min="333" max="333" width="11.28515625" style="3" hidden="1" customWidth="1"/>
    <col min="334" max="334" width="11.5703125" style="3" hidden="1" customWidth="1"/>
    <col min="335" max="337" width="7.7109375" style="3" hidden="1" customWidth="1"/>
    <col min="338" max="338" width="22.85546875" style="3" hidden="1" customWidth="1"/>
    <col min="339" max="339" width="7.7109375" style="27" hidden="1" customWidth="1"/>
    <col min="340" max="340" width="11.140625" style="27" hidden="1" customWidth="1"/>
    <col min="341" max="341" width="15.28515625" style="27" hidden="1" customWidth="1"/>
    <col min="342" max="352" width="22.85546875" customWidth="1"/>
  </cols>
  <sheetData>
    <row r="2" spans="3:342" ht="26.25" x14ac:dyDescent="0.45">
      <c r="D2" s="38" t="str">
        <f>"APP - HEALTH &amp; PERFORMANCE REPORT - "&amp;TEXT(Data!$CP$4,"DD MMM")</f>
      </c>
    </row>
    <row r="3" spans="3:342" x14ac:dyDescent="0.25">
      <c r="D3" s="109" t="s">
        <v>244</v>
      </c>
    </row>
    <row r="4" spans="3:342" hidden="1" x14ac:dyDescent="0.25">
      <c r="D4" s="110"/>
      <c r="F4">
        <v>94</v>
      </c>
      <c r="G4" s="2">
        <f>F4-7</f>
      </c>
      <c r="I4" s="2"/>
      <c r="K4" s="2"/>
      <c r="N4">
        <f>F4</f>
      </c>
      <c r="O4" s="2">
        <f>G4</f>
      </c>
      <c r="Q4" s="2">
        <v>61</v>
      </c>
      <c r="S4" s="44">
        <v>62</v>
      </c>
      <c r="V4">
        <f>N4</f>
      </c>
      <c r="W4" s="2">
        <f>O4</f>
      </c>
      <c r="Y4" s="2">
        <v>61</v>
      </c>
      <c r="AA4" s="2">
        <v>62</v>
      </c>
      <c r="IE4"/>
    </row>
    <row r="5" spans="3:342" x14ac:dyDescent="0.25">
      <c r="C5" s="120" t="str">
        <f>COUNTIF($E:$E,"PositiveBelow")+COUNTIF($E:$E,"NegativeAbove")&amp; " KPIs"</f>
      </c>
      <c r="D5" s="109"/>
      <c r="G5" s="2"/>
      <c r="I5" s="2"/>
      <c r="K5" s="2"/>
      <c r="O5" s="2"/>
      <c r="Q5" s="2"/>
      <c r="S5" s="44"/>
      <c r="W5" s="2"/>
      <c r="Y5" s="2"/>
      <c r="AA5" s="2"/>
      <c r="IE5"/>
      <c r="LL5" s="129"/>
      <c r="LM5" s="129"/>
      <c r="LN5" s="129"/>
      <c r="LO5" s="129"/>
      <c r="LP5" s="129"/>
      <c r="LQ5" s="129"/>
      <c r="LR5" s="129"/>
    </row>
    <row r="6" spans="3:342" ht="5.25" customHeight="1" x14ac:dyDescent="0.25">
      <c r="D6" s="42"/>
      <c r="G6" s="2"/>
      <c r="I6" s="2"/>
      <c r="K6" s="2"/>
      <c r="O6" s="2"/>
      <c r="Q6" s="2"/>
      <c r="S6" s="44"/>
      <c r="W6" s="2"/>
      <c r="Y6" s="2"/>
      <c r="AA6" s="2"/>
      <c r="IE6"/>
    </row>
    <row r="7" spans="3:342" ht="22.5" customHeight="1" x14ac:dyDescent="0.25">
      <c r="C7" s="120" t="str">
        <f>COUNTIF($E:$E,"PositiveAbove")+COUNTIF($E:$E,"NegativeBelow")&amp; " KPIs"</f>
      </c>
      <c r="D7" s="234" t="s">
        <v>245</v>
      </c>
      <c r="E7" s="236" t="s">
        <v>246</v>
      </c>
      <c r="F7" s="237"/>
      <c r="G7" s="237"/>
      <c r="H7" s="237"/>
      <c r="I7" s="237"/>
      <c r="J7" s="237"/>
      <c r="K7" s="237"/>
      <c r="L7" s="238"/>
      <c r="M7" s="239" t="s">
        <v>3</v>
      </c>
      <c r="N7" s="239"/>
      <c r="O7" s="239"/>
      <c r="P7" s="239"/>
      <c r="Q7" s="239"/>
      <c r="R7" s="239"/>
      <c r="S7" s="239"/>
      <c r="T7" s="240"/>
      <c r="U7" s="241" t="s">
        <v>4</v>
      </c>
      <c r="V7" s="242"/>
      <c r="W7" s="242"/>
      <c r="X7" s="242"/>
      <c r="Y7" s="242"/>
      <c r="Z7" s="242"/>
      <c r="AA7" s="242"/>
      <c r="AB7" s="243"/>
      <c r="AC7" s="41" t="s">
        <v>247</v>
      </c>
      <c r="AI7" s="6" t="s">
        <v>248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19"/>
      <c r="DW7" s="19"/>
      <c r="DX7" s="19"/>
      <c r="DY7" s="19"/>
      <c r="DZ7" s="19"/>
      <c r="EA7" s="19"/>
      <c r="EB7" s="19"/>
      <c r="EC7" s="6"/>
      <c r="ED7" s="6"/>
      <c r="EE7" s="6"/>
      <c r="EG7" s="20" t="s">
        <v>249</v>
      </c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1"/>
      <c r="HV7" s="21"/>
      <c r="HW7" s="21"/>
      <c r="HX7" s="21"/>
      <c r="HY7" s="21"/>
      <c r="HZ7" s="21"/>
      <c r="IA7" s="21"/>
      <c r="IB7" s="20"/>
      <c r="IC7" s="20"/>
      <c r="ID7" s="33"/>
      <c r="IE7"/>
      <c r="IF7" s="2" t="s">
        <v>250</v>
      </c>
      <c r="IG7" s="2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9"/>
      <c r="LU7" s="59"/>
      <c r="LV7" s="59"/>
      <c r="LW7" s="59"/>
      <c r="LX7" s="59"/>
      <c r="LY7" s="59"/>
      <c r="LZ7" s="59"/>
      <c r="MA7" s="28"/>
      <c r="MB7" s="28"/>
      <c r="MC7" s="28"/>
    </row>
    <row r="8" spans="3:342" ht="3" customHeight="1" x14ac:dyDescent="0.25">
      <c r="D8" s="235"/>
      <c r="E8" s="65"/>
      <c r="F8" s="4"/>
      <c r="G8" s="4"/>
      <c r="H8" s="4"/>
      <c r="I8" s="4"/>
      <c r="J8" s="4"/>
      <c r="K8" s="4"/>
      <c r="L8" s="66"/>
      <c r="M8" s="65"/>
      <c r="N8" s="4"/>
      <c r="O8" s="4"/>
      <c r="P8" s="4"/>
      <c r="Q8" s="4"/>
      <c r="R8" s="4"/>
      <c r="S8" s="4"/>
      <c r="T8" s="66"/>
      <c r="U8" s="65"/>
      <c r="V8" s="4"/>
      <c r="W8" s="4"/>
      <c r="X8" s="4"/>
      <c r="Y8" s="4"/>
      <c r="Z8" s="4"/>
      <c r="AA8" s="4"/>
      <c r="AB8" s="66"/>
      <c r="AD8" s="5"/>
      <c r="AE8" s="5"/>
      <c r="AF8" s="5"/>
      <c r="AG8" s="5"/>
      <c r="AH8" s="5"/>
      <c r="EG8" s="5"/>
      <c r="IE8"/>
      <c r="IF8" s="5"/>
    </row>
    <row r="9" spans="3:342" ht="27.75" customHeight="1" x14ac:dyDescent="0.25">
      <c r="D9" s="235"/>
      <c r="E9" s="65"/>
      <c r="F9" s="85" t="s">
        <v>251</v>
      </c>
      <c r="G9" s="86" t="s">
        <v>252</v>
      </c>
      <c r="H9" s="85" t="s">
        <v>253</v>
      </c>
      <c r="I9" s="86" t="s">
        <v>254</v>
      </c>
      <c r="J9" s="85" t="s">
        <v>255</v>
      </c>
      <c r="K9" s="86" t="s">
        <v>256</v>
      </c>
      <c r="L9" s="87" t="s">
        <v>257</v>
      </c>
      <c r="M9" s="108"/>
      <c r="N9" s="85" t="s">
        <v>251</v>
      </c>
      <c r="O9" s="86" t="s">
        <v>252</v>
      </c>
      <c r="P9" s="85" t="s">
        <v>253</v>
      </c>
      <c r="Q9" s="86" t="s">
        <v>254</v>
      </c>
      <c r="R9" s="85" t="s">
        <v>255</v>
      </c>
      <c r="S9" s="86" t="s">
        <v>256</v>
      </c>
      <c r="T9" s="87" t="s">
        <v>257</v>
      </c>
      <c r="U9" s="108"/>
      <c r="V9" s="85" t="s">
        <v>251</v>
      </c>
      <c r="W9" s="86" t="s">
        <v>252</v>
      </c>
      <c r="X9" s="85" t="s">
        <v>253</v>
      </c>
      <c r="Y9" s="86" t="s">
        <v>254</v>
      </c>
      <c r="Z9" s="85" t="s">
        <v>255</v>
      </c>
      <c r="AA9" s="86" t="s">
        <v>256</v>
      </c>
      <c r="AB9" s="87" t="s">
        <v>257</v>
      </c>
      <c r="AC9" s="5"/>
      <c r="AD9" s="5"/>
      <c r="AE9" s="5"/>
      <c r="AF9" s="5"/>
      <c r="AG9" s="5"/>
      <c r="AH9" s="5"/>
      <c r="AO9">
        <v>13</v>
      </c>
      <c r="AV9">
        <v>12</v>
      </c>
      <c r="BC9">
        <v>11</v>
      </c>
      <c r="BJ9">
        <v>10</v>
      </c>
      <c r="BQ9">
        <v>9</v>
      </c>
      <c r="BX9">
        <v>8</v>
      </c>
      <c r="CE9">
        <v>7</v>
      </c>
      <c r="CL9">
        <v>6</v>
      </c>
      <c r="CS9">
        <v>5</v>
      </c>
      <c r="CZ9">
        <v>4</v>
      </c>
      <c r="DG9">
        <v>3</v>
      </c>
      <c r="DN9">
        <v>2</v>
      </c>
      <c r="DO9" t="s">
        <v>258</v>
      </c>
      <c r="DP9" t="s">
        <v>259</v>
      </c>
      <c r="DQ9" t="s">
        <v>260</v>
      </c>
      <c r="DR9" t="s">
        <v>261</v>
      </c>
      <c r="DS9" t="s">
        <v>262</v>
      </c>
      <c r="DT9" t="s">
        <v>263</v>
      </c>
      <c r="DU9" t="s">
        <v>264</v>
      </c>
      <c r="DW9" s="48" t="s">
        <v>265</v>
      </c>
      <c r="DX9" s="48" t="s">
        <v>266</v>
      </c>
      <c r="DY9" s="48" t="s">
        <v>267</v>
      </c>
      <c r="DZ9" s="48" t="s">
        <v>268</v>
      </c>
      <c r="EA9" s="48" t="s">
        <v>269</v>
      </c>
      <c r="EC9" s="34" t="s">
        <v>270</v>
      </c>
      <c r="ED9" s="34" t="s">
        <v>271</v>
      </c>
      <c r="EE9" s="34" t="s">
        <v>272</v>
      </c>
      <c r="EG9" s="5"/>
      <c r="EN9">
        <v>13</v>
      </c>
      <c r="EU9">
        <v>12</v>
      </c>
      <c r="FB9">
        <v>11</v>
      </c>
      <c r="FI9">
        <v>10</v>
      </c>
      <c r="FP9">
        <v>9</v>
      </c>
      <c r="FW9">
        <v>8</v>
      </c>
      <c r="GD9">
        <v>7</v>
      </c>
      <c r="GK9">
        <v>6</v>
      </c>
      <c r="GR9">
        <v>5</v>
      </c>
      <c r="GY9">
        <v>4</v>
      </c>
      <c r="HF9">
        <v>3</v>
      </c>
      <c r="HM9">
        <v>2</v>
      </c>
      <c r="HT9">
        <v>1</v>
      </c>
      <c r="HV9" s="48" t="s">
        <v>265</v>
      </c>
      <c r="HW9" s="48" t="s">
        <v>266</v>
      </c>
      <c r="HX9" s="48" t="s">
        <v>267</v>
      </c>
      <c r="HY9" s="48" t="s">
        <v>268</v>
      </c>
      <c r="HZ9" s="48" t="s">
        <v>269</v>
      </c>
      <c r="IA9" s="4"/>
      <c r="IB9" s="34" t="s">
        <v>270</v>
      </c>
      <c r="IC9" s="34" t="s">
        <v>271</v>
      </c>
      <c r="ID9" s="34" t="s">
        <v>272</v>
      </c>
      <c r="IE9"/>
      <c r="IF9" s="5"/>
      <c r="IM9">
        <v>13</v>
      </c>
      <c r="IN9"/>
      <c r="IO9"/>
      <c r="IP9"/>
      <c r="IQ9"/>
      <c r="IR9"/>
      <c r="IS9"/>
      <c r="IT9">
        <v>12</v>
      </c>
      <c r="IU9"/>
      <c r="IV9"/>
      <c r="IW9"/>
      <c r="IX9"/>
      <c r="IY9"/>
      <c r="IZ9"/>
      <c r="JA9">
        <v>11</v>
      </c>
      <c r="JB9"/>
      <c r="JC9"/>
      <c r="JD9"/>
      <c r="JE9"/>
      <c r="JF9"/>
      <c r="JG9"/>
      <c r="JH9">
        <v>10</v>
      </c>
      <c r="JI9"/>
      <c r="JJ9"/>
      <c r="JK9"/>
      <c r="JL9"/>
      <c r="JM9"/>
      <c r="JN9"/>
      <c r="JO9">
        <v>9</v>
      </c>
      <c r="JP9"/>
      <c r="JQ9"/>
      <c r="JR9"/>
      <c r="JS9"/>
      <c r="JT9"/>
      <c r="JU9"/>
      <c r="JV9">
        <v>8</v>
      </c>
      <c r="JW9"/>
      <c r="JX9"/>
      <c r="JY9"/>
      <c r="JZ9"/>
      <c r="KA9"/>
      <c r="KB9"/>
      <c r="KC9">
        <v>7</v>
      </c>
      <c r="KD9"/>
      <c r="KE9"/>
      <c r="KF9"/>
      <c r="KG9"/>
      <c r="KH9"/>
      <c r="KI9"/>
      <c r="KJ9">
        <v>6</v>
      </c>
      <c r="KK9"/>
      <c r="KL9"/>
      <c r="KM9"/>
      <c r="KN9"/>
      <c r="KO9"/>
      <c r="KP9"/>
      <c r="KQ9">
        <v>5</v>
      </c>
      <c r="KR9"/>
      <c r="KS9"/>
      <c r="KT9"/>
      <c r="KU9"/>
      <c r="KV9"/>
      <c r="KW9"/>
      <c r="KX9">
        <v>4</v>
      </c>
      <c r="KY9"/>
      <c r="KZ9"/>
      <c r="LA9"/>
      <c r="LB9"/>
      <c r="LC9"/>
      <c r="LD9"/>
      <c r="LE9">
        <v>3</v>
      </c>
      <c r="LF9"/>
      <c r="LG9"/>
      <c r="LH9"/>
      <c r="LI9"/>
      <c r="LJ9"/>
      <c r="LK9"/>
      <c r="LL9">
        <v>2</v>
      </c>
      <c r="LS9" s="27">
        <v>1</v>
      </c>
      <c r="LU9" s="48" t="s">
        <v>265</v>
      </c>
      <c r="LV9" s="48" t="s">
        <v>266</v>
      </c>
      <c r="LW9" s="48" t="s">
        <v>267</v>
      </c>
      <c r="LX9" s="48" t="s">
        <v>268</v>
      </c>
      <c r="LY9" s="48" t="s">
        <v>269</v>
      </c>
      <c r="LZ9" s="48"/>
      <c r="MA9" s="34" t="s">
        <v>270</v>
      </c>
      <c r="MB9" s="34" t="s">
        <v>271</v>
      </c>
      <c r="MC9" s="34" t="s">
        <v>272</v>
      </c>
    </row>
    <row r="10" spans="3:342" ht="15" customHeight="1" x14ac:dyDescent="0.25">
      <c r="D10" s="83" t="s">
        <v>273</v>
      </c>
      <c r="E10" s="82"/>
      <c r="F10" s="79"/>
      <c r="G10" s="79"/>
      <c r="H10" s="80"/>
      <c r="I10" s="79"/>
      <c r="J10" s="80"/>
      <c r="K10" s="79"/>
      <c r="L10" s="79"/>
      <c r="M10" s="81"/>
      <c r="N10" s="79"/>
      <c r="O10" s="79"/>
      <c r="P10" s="79"/>
      <c r="Q10" s="79"/>
      <c r="R10" s="79"/>
      <c r="S10" s="79"/>
      <c r="T10" s="79"/>
      <c r="U10" s="81"/>
      <c r="V10" s="79"/>
      <c r="W10" s="79"/>
      <c r="X10" s="79"/>
      <c r="Y10" s="79"/>
      <c r="Z10" s="79"/>
      <c r="AA10" s="79"/>
      <c r="AB10" s="77"/>
      <c r="AC10" s="5"/>
      <c r="AD10" s="5"/>
      <c r="AE10" s="5"/>
      <c r="AF10" s="5"/>
      <c r="AG10" s="5"/>
      <c r="AH10" s="5"/>
      <c r="AJ10">
        <v>4</v>
      </c>
      <c r="AK10">
        <v>5</v>
      </c>
      <c r="AL10">
        <v>6</v>
      </c>
      <c r="AM10">
        <v>7</v>
      </c>
      <c r="AN10">
        <v>8</v>
      </c>
      <c r="AO10" s="7">
        <v>9</v>
      </c>
      <c r="AP10">
        <v>10</v>
      </c>
      <c r="AQ10">
        <v>11</v>
      </c>
      <c r="AR10">
        <v>12</v>
      </c>
      <c r="AS10">
        <v>13</v>
      </c>
      <c r="AT10">
        <v>14</v>
      </c>
      <c r="AU10">
        <v>15</v>
      </c>
      <c r="AV10" s="7">
        <v>16</v>
      </c>
      <c r="AW10">
        <v>17</v>
      </c>
      <c r="AX10">
        <v>18</v>
      </c>
      <c r="AY10">
        <v>19</v>
      </c>
      <c r="AZ10">
        <v>20</v>
      </c>
      <c r="BA10">
        <v>21</v>
      </c>
      <c r="BB10">
        <v>22</v>
      </c>
      <c r="BC10" s="7">
        <v>23</v>
      </c>
      <c r="BD10">
        <v>24</v>
      </c>
      <c r="BE10">
        <v>25</v>
      </c>
      <c r="BF10">
        <v>26</v>
      </c>
      <c r="BG10">
        <v>27</v>
      </c>
      <c r="BH10">
        <v>28</v>
      </c>
      <c r="BI10">
        <v>29</v>
      </c>
      <c r="BJ10" s="7">
        <v>30</v>
      </c>
      <c r="BK10">
        <v>31</v>
      </c>
      <c r="BL10">
        <v>32</v>
      </c>
      <c r="BM10">
        <v>33</v>
      </c>
      <c r="BN10" s="6">
        <v>34</v>
      </c>
      <c r="BO10">
        <v>35</v>
      </c>
      <c r="BP10">
        <v>36</v>
      </c>
      <c r="BQ10" s="7">
        <v>37</v>
      </c>
      <c r="BR10">
        <v>38</v>
      </c>
      <c r="BS10">
        <v>39</v>
      </c>
      <c r="BT10">
        <v>40</v>
      </c>
      <c r="BU10">
        <v>41</v>
      </c>
      <c r="BV10">
        <v>42</v>
      </c>
      <c r="BW10">
        <v>43</v>
      </c>
      <c r="BX10" s="7">
        <v>44</v>
      </c>
      <c r="BY10">
        <v>45</v>
      </c>
      <c r="BZ10">
        <v>46</v>
      </c>
      <c r="CA10">
        <v>47</v>
      </c>
      <c r="CB10">
        <v>48</v>
      </c>
      <c r="CC10">
        <v>49</v>
      </c>
      <c r="CD10">
        <v>50</v>
      </c>
      <c r="CE10" s="7">
        <v>51</v>
      </c>
      <c r="CF10">
        <v>52</v>
      </c>
      <c r="CG10">
        <v>53</v>
      </c>
      <c r="CH10">
        <v>54</v>
      </c>
      <c r="CI10">
        <v>55</v>
      </c>
      <c r="CJ10">
        <v>56</v>
      </c>
      <c r="CK10">
        <v>57</v>
      </c>
      <c r="CL10" s="7">
        <v>58</v>
      </c>
      <c r="CM10">
        <v>59</v>
      </c>
      <c r="CN10">
        <v>60</v>
      </c>
      <c r="CO10">
        <v>61</v>
      </c>
      <c r="CP10">
        <v>62</v>
      </c>
      <c r="CQ10">
        <v>63</v>
      </c>
      <c r="CR10" s="6">
        <v>64</v>
      </c>
      <c r="CS10" s="7">
        <v>65</v>
      </c>
      <c r="CT10">
        <v>66</v>
      </c>
      <c r="CU10">
        <v>67</v>
      </c>
      <c r="CV10">
        <v>68</v>
      </c>
      <c r="CW10">
        <v>69</v>
      </c>
      <c r="CX10">
        <v>70</v>
      </c>
      <c r="CY10">
        <v>71</v>
      </c>
      <c r="CZ10" s="7">
        <v>72</v>
      </c>
      <c r="DA10">
        <v>73</v>
      </c>
      <c r="DB10">
        <v>74</v>
      </c>
      <c r="DC10">
        <v>75</v>
      </c>
      <c r="DD10">
        <v>76</v>
      </c>
      <c r="DE10">
        <v>77</v>
      </c>
      <c r="DF10">
        <v>78</v>
      </c>
      <c r="DG10" s="7">
        <v>79</v>
      </c>
      <c r="DH10">
        <v>80</v>
      </c>
      <c r="DI10">
        <v>81</v>
      </c>
      <c r="DJ10">
        <v>82</v>
      </c>
      <c r="DK10">
        <v>83</v>
      </c>
      <c r="DL10">
        <v>84</v>
      </c>
      <c r="DM10">
        <v>85</v>
      </c>
      <c r="DN10" s="7">
        <v>86</v>
      </c>
      <c r="DO10">
        <v>87</v>
      </c>
      <c r="DP10">
        <v>88</v>
      </c>
      <c r="DQ10">
        <v>89</v>
      </c>
      <c r="DR10">
        <v>90</v>
      </c>
      <c r="DS10">
        <v>91</v>
      </c>
      <c r="DT10">
        <v>92</v>
      </c>
      <c r="DU10" s="8">
        <v>93</v>
      </c>
      <c r="EG10" s="5"/>
      <c r="EI10">
        <v>4</v>
      </c>
      <c r="EJ10">
        <v>5</v>
      </c>
      <c r="EK10">
        <v>6</v>
      </c>
      <c r="EL10">
        <v>7</v>
      </c>
      <c r="EM10">
        <v>8</v>
      </c>
      <c r="EN10" s="7">
        <v>9</v>
      </c>
      <c r="EO10">
        <v>10</v>
      </c>
      <c r="EP10">
        <v>11</v>
      </c>
      <c r="EQ10">
        <v>12</v>
      </c>
      <c r="ER10">
        <v>13</v>
      </c>
      <c r="ES10">
        <v>14</v>
      </c>
      <c r="ET10">
        <v>15</v>
      </c>
      <c r="EU10" s="7">
        <v>16</v>
      </c>
      <c r="EV10">
        <v>17</v>
      </c>
      <c r="EW10">
        <v>18</v>
      </c>
      <c r="EX10">
        <v>19</v>
      </c>
      <c r="EY10">
        <v>20</v>
      </c>
      <c r="EZ10">
        <v>21</v>
      </c>
      <c r="FA10">
        <v>22</v>
      </c>
      <c r="FB10" s="7">
        <v>23</v>
      </c>
      <c r="FC10">
        <v>24</v>
      </c>
      <c r="FD10">
        <v>25</v>
      </c>
      <c r="FE10">
        <v>26</v>
      </c>
      <c r="FF10">
        <v>27</v>
      </c>
      <c r="FG10">
        <v>28</v>
      </c>
      <c r="FH10">
        <v>29</v>
      </c>
      <c r="FI10" s="7">
        <v>30</v>
      </c>
      <c r="FJ10">
        <v>31</v>
      </c>
      <c r="FK10">
        <v>32</v>
      </c>
      <c r="FL10">
        <v>33</v>
      </c>
      <c r="FM10" s="6">
        <v>34</v>
      </c>
      <c r="FN10">
        <v>35</v>
      </c>
      <c r="FO10">
        <v>36</v>
      </c>
      <c r="FP10" s="7">
        <v>37</v>
      </c>
      <c r="FQ10">
        <v>38</v>
      </c>
      <c r="FR10">
        <v>39</v>
      </c>
      <c r="FS10">
        <v>40</v>
      </c>
      <c r="FT10">
        <v>41</v>
      </c>
      <c r="FU10">
        <v>42</v>
      </c>
      <c r="FV10">
        <v>43</v>
      </c>
      <c r="FW10" s="7">
        <v>44</v>
      </c>
      <c r="FX10">
        <v>45</v>
      </c>
      <c r="FY10">
        <v>46</v>
      </c>
      <c r="FZ10">
        <v>47</v>
      </c>
      <c r="GA10">
        <v>48</v>
      </c>
      <c r="GB10">
        <v>49</v>
      </c>
      <c r="GC10">
        <v>50</v>
      </c>
      <c r="GD10" s="7">
        <v>51</v>
      </c>
      <c r="GE10">
        <v>52</v>
      </c>
      <c r="GF10">
        <v>53</v>
      </c>
      <c r="GG10">
        <v>54</v>
      </c>
      <c r="GH10">
        <v>55</v>
      </c>
      <c r="GI10">
        <v>56</v>
      </c>
      <c r="GJ10">
        <v>57</v>
      </c>
      <c r="GK10" s="7">
        <v>58</v>
      </c>
      <c r="GL10">
        <v>59</v>
      </c>
      <c r="GM10">
        <v>60</v>
      </c>
      <c r="GN10">
        <v>61</v>
      </c>
      <c r="GO10">
        <v>62</v>
      </c>
      <c r="GP10">
        <v>63</v>
      </c>
      <c r="GQ10" s="6">
        <v>64</v>
      </c>
      <c r="GR10" s="7">
        <v>65</v>
      </c>
      <c r="GS10">
        <v>66</v>
      </c>
      <c r="GT10">
        <v>67</v>
      </c>
      <c r="GU10">
        <v>68</v>
      </c>
      <c r="GV10">
        <v>69</v>
      </c>
      <c r="GW10">
        <v>70</v>
      </c>
      <c r="GX10">
        <v>71</v>
      </c>
      <c r="GY10" s="7">
        <v>72</v>
      </c>
      <c r="GZ10">
        <v>73</v>
      </c>
      <c r="HA10">
        <v>74</v>
      </c>
      <c r="HB10">
        <v>75</v>
      </c>
      <c r="HC10">
        <v>76</v>
      </c>
      <c r="HD10">
        <v>77</v>
      </c>
      <c r="HE10">
        <v>78</v>
      </c>
      <c r="HF10" s="7">
        <v>79</v>
      </c>
      <c r="HG10">
        <v>80</v>
      </c>
      <c r="HH10">
        <v>81</v>
      </c>
      <c r="HI10">
        <v>82</v>
      </c>
      <c r="HJ10">
        <v>83</v>
      </c>
      <c r="HK10">
        <v>84</v>
      </c>
      <c r="HL10">
        <v>85</v>
      </c>
      <c r="HM10" s="7">
        <v>86</v>
      </c>
      <c r="HN10">
        <v>87</v>
      </c>
      <c r="HO10">
        <v>88</v>
      </c>
      <c r="HP10">
        <v>89</v>
      </c>
      <c r="HQ10">
        <v>90</v>
      </c>
      <c r="HR10">
        <v>91</v>
      </c>
      <c r="HS10">
        <v>92</v>
      </c>
      <c r="HT10" s="8">
        <v>93</v>
      </c>
      <c r="IF10" s="5"/>
      <c r="IH10" s="27">
        <v>4</v>
      </c>
      <c r="II10" s="27">
        <v>5</v>
      </c>
      <c r="IJ10" s="27">
        <v>6</v>
      </c>
      <c r="IK10" s="27">
        <v>7</v>
      </c>
      <c r="IL10" s="27">
        <v>8</v>
      </c>
      <c r="IM10" s="31">
        <v>9</v>
      </c>
      <c r="IN10" s="27">
        <v>10</v>
      </c>
      <c r="IO10" s="27">
        <v>11</v>
      </c>
      <c r="IP10" s="27">
        <v>12</v>
      </c>
      <c r="IQ10" s="27">
        <v>13</v>
      </c>
      <c r="IR10" s="27">
        <v>14</v>
      </c>
      <c r="IS10" s="27">
        <v>15</v>
      </c>
      <c r="IT10" s="31">
        <v>16</v>
      </c>
      <c r="IU10" s="27">
        <v>17</v>
      </c>
      <c r="IV10" s="27">
        <v>18</v>
      </c>
      <c r="IW10" s="27">
        <v>19</v>
      </c>
      <c r="IX10" s="27">
        <v>20</v>
      </c>
      <c r="IY10" s="27">
        <v>21</v>
      </c>
      <c r="IZ10" s="27">
        <v>22</v>
      </c>
      <c r="JA10" s="31">
        <v>23</v>
      </c>
      <c r="JB10" s="27">
        <v>24</v>
      </c>
      <c r="JC10" s="27">
        <v>25</v>
      </c>
      <c r="JD10" s="27">
        <v>26</v>
      </c>
      <c r="JE10" s="27">
        <v>27</v>
      </c>
      <c r="JF10" s="27">
        <v>28</v>
      </c>
      <c r="JG10" s="27">
        <v>29</v>
      </c>
      <c r="JH10" s="31">
        <v>30</v>
      </c>
      <c r="JI10" s="27">
        <v>31</v>
      </c>
      <c r="JJ10" s="27">
        <v>32</v>
      </c>
      <c r="JK10" s="27">
        <v>33</v>
      </c>
      <c r="JL10" s="30">
        <v>34</v>
      </c>
      <c r="JM10" s="27">
        <v>35</v>
      </c>
      <c r="JN10" s="27">
        <v>36</v>
      </c>
      <c r="JO10" s="31">
        <v>37</v>
      </c>
      <c r="JP10" s="27">
        <v>38</v>
      </c>
      <c r="JQ10" s="27">
        <v>39</v>
      </c>
      <c r="JR10" s="27">
        <v>40</v>
      </c>
      <c r="JS10" s="27">
        <v>41</v>
      </c>
      <c r="JT10" s="27">
        <v>42</v>
      </c>
      <c r="JU10" s="27">
        <v>43</v>
      </c>
      <c r="JV10" s="31">
        <v>44</v>
      </c>
      <c r="JW10" s="27">
        <v>45</v>
      </c>
      <c r="JX10" s="27">
        <v>46</v>
      </c>
      <c r="JY10" s="27">
        <v>47</v>
      </c>
      <c r="JZ10" s="27">
        <v>48</v>
      </c>
      <c r="KA10" s="27">
        <v>49</v>
      </c>
      <c r="KB10" s="27">
        <v>50</v>
      </c>
      <c r="KC10" s="31">
        <v>51</v>
      </c>
      <c r="KD10" s="27">
        <v>52</v>
      </c>
      <c r="KE10" s="27">
        <v>53</v>
      </c>
      <c r="KF10" s="27">
        <v>54</v>
      </c>
      <c r="KG10" s="27">
        <v>55</v>
      </c>
      <c r="KH10" s="27">
        <v>56</v>
      </c>
      <c r="KI10" s="27">
        <v>57</v>
      </c>
      <c r="KJ10" s="31">
        <v>58</v>
      </c>
      <c r="KK10" s="27">
        <v>59</v>
      </c>
      <c r="KL10" s="27">
        <v>60</v>
      </c>
      <c r="KM10" s="27">
        <v>61</v>
      </c>
      <c r="KN10" s="27">
        <v>62</v>
      </c>
      <c r="KO10" s="27">
        <v>63</v>
      </c>
      <c r="KP10" s="30">
        <v>64</v>
      </c>
      <c r="KQ10" s="31">
        <v>65</v>
      </c>
      <c r="KR10" s="27">
        <v>66</v>
      </c>
      <c r="KS10" s="27">
        <v>67</v>
      </c>
      <c r="KT10" s="27">
        <v>68</v>
      </c>
      <c r="KU10" s="27">
        <v>69</v>
      </c>
      <c r="KV10" s="27">
        <v>70</v>
      </c>
      <c r="KW10" s="27">
        <v>71</v>
      </c>
      <c r="KX10" s="31">
        <v>72</v>
      </c>
      <c r="KY10" s="27">
        <v>73</v>
      </c>
      <c r="KZ10" s="27">
        <v>74</v>
      </c>
      <c r="LA10" s="27">
        <v>75</v>
      </c>
      <c r="LB10" s="27">
        <v>76</v>
      </c>
      <c r="LC10" s="27">
        <v>77</v>
      </c>
      <c r="LD10" s="27">
        <v>78</v>
      </c>
      <c r="LE10" s="31">
        <v>79</v>
      </c>
      <c r="LF10" s="27">
        <v>80</v>
      </c>
      <c r="LG10" s="27">
        <v>81</v>
      </c>
      <c r="LH10" s="27">
        <v>82</v>
      </c>
      <c r="LI10" s="27">
        <v>83</v>
      </c>
      <c r="LJ10" s="27">
        <v>84</v>
      </c>
      <c r="LK10" s="27">
        <v>85</v>
      </c>
      <c r="LL10" s="31">
        <v>86</v>
      </c>
      <c r="LM10" s="27">
        <v>87</v>
      </c>
      <c r="LN10" s="27">
        <v>88</v>
      </c>
      <c r="LO10" s="27">
        <v>89</v>
      </c>
      <c r="LP10" s="27">
        <v>90</v>
      </c>
      <c r="LQ10" s="27">
        <v>91</v>
      </c>
      <c r="LR10" s="27">
        <v>92</v>
      </c>
      <c r="LS10" s="32">
        <v>93</v>
      </c>
    </row>
    <row r="11" spans="3:342" x14ac:dyDescent="0.25">
      <c r="D11" s="73" t="s">
        <v>274</v>
      </c>
      <c r="E11" s="67" t="str">
        <f>VLOOKUP($D11,'Metric Nature'!$C:$D,2,0)&amp;IF(($F11&lt;(EA11)),"Below",IF(($F11&gt;(DZ11)),"Above","Within"))</f>
      </c>
      <c r="F11" s="68">
        <f>DU11</f>
      </c>
      <c r="G11" s="68">
        <f>ED11</f>
      </c>
      <c r="H11" s="98">
        <f>IFERROR(((F11-G11)/G11),0)</f>
      </c>
      <c r="I11" s="68">
        <f t="shared" ref="I11" si="0">EE11</f>
      </c>
      <c r="J11" s="69">
        <f>IFERROR(((F11-I11)/I11),0)</f>
      </c>
      <c r="K11" s="68">
        <f t="shared" ref="K11" si="1">EC11</f>
      </c>
      <c r="L11" s="70"/>
      <c r="M11" s="67" t="str">
        <f>VLOOKUP($D11,'Metric Nature'!$C:$D,2,0)&amp;IF(($N11&lt;(HZ11)),"Below",IF(($N11&gt;(HY11)),"Above","Within"))</f>
      </c>
      <c r="N11" s="68">
        <f t="shared" ref="N11" si="2">HT11</f>
      </c>
      <c r="O11" s="68">
        <f>IC11</f>
      </c>
      <c r="P11" s="69">
        <f>IFERROR(((N11-O11)/O11),0)</f>
      </c>
      <c r="Q11" s="68">
        <f t="shared" ref="Q11:Q16" si="3">ID11</f>
      </c>
      <c r="R11" s="69">
        <f>IFERROR(((N11-Q11)/Q11),0)</f>
      </c>
      <c r="S11" s="68">
        <f t="shared" ref="S11" si="4">IB11</f>
      </c>
      <c r="T11" s="70"/>
      <c r="U11" s="67" t="str">
        <f>VLOOKUP($D11,'Metric Nature'!$C:$D,2,0)&amp;IF(($V11&lt;(LY11)),"Below",IF(($V11&gt;(LX11)),"Above","Within"))</f>
      </c>
      <c r="V11" s="68">
        <f t="shared" ref="V11" si="5">LS11</f>
      </c>
      <c r="W11" s="68">
        <f>MB11</f>
      </c>
      <c r="X11" s="69">
        <f>IFERROR(((V11-W11)/W11),0)</f>
      </c>
      <c r="Y11" s="68">
        <f>MC11</f>
      </c>
      <c r="Z11" s="69">
        <f>IFERROR(((V11-Y11)/Y11),0)</f>
      </c>
      <c r="AA11" s="68">
        <f t="shared" ref="AA11" si="6">MA11</f>
      </c>
      <c r="AB11" s="70"/>
      <c r="AC11" s="5"/>
      <c r="AD11" s="5"/>
      <c r="AE11" s="5"/>
      <c r="AF11" s="5"/>
      <c r="AG11" s="5"/>
      <c r="AH11" s="5"/>
      <c r="AI11" s="9" t="s">
        <v>274</v>
      </c>
      <c r="AJ11" s="10">
        <f t="shared" ref="AJ11:AS13" si="7">EI11+IH11</f>
      </c>
      <c r="AK11" s="10">
        <f t="shared" si="7"/>
      </c>
      <c r="AL11" s="10">
        <f t="shared" si="7"/>
      </c>
      <c r="AM11" s="10">
        <f t="shared" si="7"/>
      </c>
      <c r="AN11" s="10">
        <f t="shared" si="7"/>
      </c>
      <c r="AO11" s="10">
        <f t="shared" si="7"/>
      </c>
      <c r="AP11" s="10">
        <f t="shared" si="7"/>
      </c>
      <c r="AQ11" s="10">
        <f t="shared" si="7"/>
      </c>
      <c r="AR11" s="10">
        <f t="shared" si="7"/>
      </c>
      <c r="AS11" s="10">
        <f t="shared" si="7"/>
      </c>
      <c r="AT11" s="10">
        <f t="shared" ref="AT11:BC13" si="8">ES11+IR11</f>
      </c>
      <c r="AU11" s="10">
        <f t="shared" si="8"/>
      </c>
      <c r="AV11" s="10">
        <f t="shared" si="8"/>
      </c>
      <c r="AW11" s="10">
        <f t="shared" si="8"/>
      </c>
      <c r="AX11" s="10">
        <f t="shared" si="8"/>
      </c>
      <c r="AY11" s="10">
        <f t="shared" si="8"/>
      </c>
      <c r="AZ11" s="10">
        <f t="shared" si="8"/>
      </c>
      <c r="BA11" s="10">
        <f t="shared" si="8"/>
      </c>
      <c r="BB11" s="10">
        <f t="shared" si="8"/>
      </c>
      <c r="BC11" s="10">
        <f t="shared" si="8"/>
      </c>
      <c r="BD11" s="10">
        <f t="shared" ref="BD11:BM13" si="9">FC11+JB11</f>
      </c>
      <c r="BE11" s="10">
        <f t="shared" si="9"/>
      </c>
      <c r="BF11" s="10">
        <f t="shared" si="9"/>
      </c>
      <c r="BG11" s="10">
        <f t="shared" si="9"/>
      </c>
      <c r="BH11" s="10">
        <f t="shared" si="9"/>
      </c>
      <c r="BI11" s="10">
        <f t="shared" si="9"/>
      </c>
      <c r="BJ11" s="10">
        <f t="shared" si="9"/>
      </c>
      <c r="BK11" s="10">
        <f t="shared" si="9"/>
      </c>
      <c r="BL11" s="10">
        <f t="shared" si="9"/>
      </c>
      <c r="BM11" s="10">
        <f t="shared" si="9"/>
      </c>
      <c r="BN11" s="10">
        <f t="shared" ref="BN11:BW13" si="10">FM11+JL11</f>
      </c>
      <c r="BO11" s="10">
        <f t="shared" si="10"/>
      </c>
      <c r="BP11" s="10">
        <f t="shared" si="10"/>
      </c>
      <c r="BQ11" s="10">
        <f t="shared" si="10"/>
      </c>
      <c r="BR11" s="10">
        <f t="shared" si="10"/>
      </c>
      <c r="BS11" s="10">
        <f t="shared" si="10"/>
      </c>
      <c r="BT11" s="10">
        <f t="shared" si="10"/>
      </c>
      <c r="BU11" s="10">
        <f t="shared" si="10"/>
      </c>
      <c r="BV11" s="10">
        <f t="shared" si="10"/>
      </c>
      <c r="BW11" s="10">
        <f t="shared" si="10"/>
      </c>
      <c r="BX11" s="10">
        <f t="shared" ref="BX11:CG13" si="11">FW11+JV11</f>
      </c>
      <c r="BY11" s="10">
        <f t="shared" si="11"/>
      </c>
      <c r="BZ11" s="10">
        <f t="shared" si="11"/>
      </c>
      <c r="CA11" s="10">
        <f t="shared" si="11"/>
      </c>
      <c r="CB11" s="10">
        <f t="shared" si="11"/>
      </c>
      <c r="CC11" s="10">
        <f t="shared" si="11"/>
      </c>
      <c r="CD11" s="10">
        <f t="shared" si="11"/>
      </c>
      <c r="CE11" s="10">
        <f t="shared" si="11"/>
      </c>
      <c r="CF11" s="10">
        <f t="shared" si="11"/>
      </c>
      <c r="CG11" s="10">
        <f t="shared" si="11"/>
      </c>
      <c r="CH11" s="10">
        <f t="shared" ref="CH11:CQ13" si="12">GG11+KF11</f>
      </c>
      <c r="CI11" s="10">
        <f t="shared" si="12"/>
      </c>
      <c r="CJ11" s="10">
        <f t="shared" si="12"/>
      </c>
      <c r="CK11" s="10">
        <f t="shared" si="12"/>
      </c>
      <c r="CL11" s="10">
        <f t="shared" si="12"/>
      </c>
      <c r="CM11" s="10">
        <f t="shared" si="12"/>
      </c>
      <c r="CN11" s="10">
        <f t="shared" si="12"/>
      </c>
      <c r="CO11" s="10">
        <f t="shared" si="12"/>
      </c>
      <c r="CP11" s="10">
        <f t="shared" si="12"/>
      </c>
      <c r="CQ11" s="10">
        <f t="shared" si="12"/>
      </c>
      <c r="CR11" s="10">
        <f t="shared" ref="CR11:DA13" si="13">GQ11+KP11</f>
      </c>
      <c r="CS11" s="10">
        <f t="shared" si="13"/>
      </c>
      <c r="CT11" s="10">
        <f t="shared" si="13"/>
      </c>
      <c r="CU11" s="10">
        <f t="shared" si="13"/>
      </c>
      <c r="CV11" s="10">
        <f t="shared" si="13"/>
      </c>
      <c r="CW11" s="10">
        <f t="shared" si="13"/>
      </c>
      <c r="CX11" s="10">
        <f t="shared" si="13"/>
      </c>
      <c r="CY11" s="10">
        <f t="shared" si="13"/>
      </c>
      <c r="CZ11" s="10">
        <f t="shared" si="13"/>
      </c>
      <c r="DA11" s="10">
        <f t="shared" si="13"/>
      </c>
      <c r="DB11" s="10">
        <f t="shared" ref="DB11:DK13" si="14">HA11+KZ11</f>
      </c>
      <c r="DC11" s="10">
        <f t="shared" si="14"/>
      </c>
      <c r="DD11" s="10">
        <f t="shared" si="14"/>
      </c>
      <c r="DE11" s="10">
        <f t="shared" si="14"/>
      </c>
      <c r="DF11" s="10">
        <f t="shared" si="14"/>
      </c>
      <c r="DG11" s="10">
        <f t="shared" si="14"/>
      </c>
      <c r="DH11" s="10">
        <f t="shared" si="14"/>
      </c>
      <c r="DI11" s="10">
        <f t="shared" si="14"/>
      </c>
      <c r="DJ11" s="10">
        <f t="shared" si="14"/>
      </c>
      <c r="DK11" s="10">
        <f t="shared" si="14"/>
      </c>
      <c r="DL11" s="10">
        <f t="shared" ref="DL11:DU13" si="15">HK11+LJ11</f>
      </c>
      <c r="DM11" s="10">
        <f t="shared" si="15"/>
      </c>
      <c r="DN11" s="10">
        <f t="shared" si="15"/>
      </c>
      <c r="DO11" s="10">
        <f t="shared" si="15"/>
      </c>
      <c r="DP11" s="10">
        <f t="shared" si="15"/>
      </c>
      <c r="DQ11" s="10">
        <f t="shared" si="15"/>
      </c>
      <c r="DR11" s="10">
        <f t="shared" si="15"/>
      </c>
      <c r="DS11" s="10">
        <f t="shared" si="15"/>
      </c>
      <c r="DT11" s="10">
        <f t="shared" si="15"/>
      </c>
      <c r="DU11" s="10">
        <f t="shared" si="15"/>
      </c>
      <c r="DV11" s="18"/>
      <c r="DW11" s="10">
        <f t="shared" ref="DW11:DW25" si="16">_xlfn.QUARTILE.INC($AJ11:$DT11,1)</f>
      </c>
      <c r="DX11" s="10">
        <f t="shared" ref="DX11:DX25" si="17">_xlfn.QUARTILE.INC($AJ11:$DT11,3)</f>
      </c>
      <c r="DY11" s="10">
        <f t="shared" ref="DY11:DY17" si="18">DX11-DW11</f>
      </c>
      <c r="DZ11" s="10">
        <f>DX11+(1.25*DY11)</f>
      </c>
      <c r="EA11" s="10">
        <f>DW11-(1.25*DY11)</f>
      </c>
      <c r="EB11" s="18"/>
      <c r="EC11" s="11">
        <f t="shared" ref="EC11:EC17" si="19">_xlfn.STDEV.P(AJ11:DU11)</f>
      </c>
      <c r="ED11" s="11">
        <f>AVERAGE(DN11:DT11)</f>
      </c>
      <c r="EE11" s="11">
        <f>AVERAGE(CQ11:DT11)</f>
      </c>
      <c r="EF11" s="16"/>
      <c r="EG11" s="9" t="s">
        <v>275</v>
      </c>
      <c r="EH11" s="9" t="s">
        <v>2</v>
      </c>
      <c r="EI11" s="10">
        <f>VLOOKUP($EG11,Data!$B:$CP,Daily!EI$10,0)</f>
      </c>
      <c r="EJ11" s="10">
        <f>VLOOKUP($EG11,Data!$B:$CP,Daily!EJ$10,0)</f>
      </c>
      <c r="EK11" s="10">
        <f>VLOOKUP($EG11,Data!$B:$CP,Daily!EK$10,0)</f>
      </c>
      <c r="EL11" s="10">
        <f>VLOOKUP($EG11,Data!$B:$CP,Daily!EL$10,0)</f>
      </c>
      <c r="EM11" s="10">
        <f>VLOOKUP($EG11,Data!$B:$CP,Daily!EM$10,0)</f>
      </c>
      <c r="EN11" s="10">
        <f>VLOOKUP($EG11,Data!$B:$CP,Daily!EN$10,0)</f>
      </c>
      <c r="EO11" s="10">
        <f>VLOOKUP($EG11,Data!$B:$CP,Daily!EO$10,0)</f>
      </c>
      <c r="EP11" s="10">
        <f>VLOOKUP($EG11,Data!$B:$CP,Daily!EP$10,0)</f>
      </c>
      <c r="EQ11" s="10">
        <f>VLOOKUP($EG11,Data!$B:$CP,Daily!EQ$10,0)</f>
      </c>
      <c r="ER11" s="10">
        <f>VLOOKUP($EG11,Data!$B:$CP,Daily!ER$10,0)</f>
      </c>
      <c r="ES11" s="10">
        <f>VLOOKUP($EG11,Data!$B:$CP,Daily!ES$10,0)</f>
      </c>
      <c r="ET11" s="10">
        <f>VLOOKUP($EG11,Data!$B:$CP,Daily!ET$10,0)</f>
      </c>
      <c r="EU11" s="10">
        <f>VLOOKUP($EG11,Data!$B:$CP,Daily!EU$10,0)</f>
      </c>
      <c r="EV11" s="10">
        <f>VLOOKUP($EG11,Data!$B:$CP,Daily!EV$10,0)</f>
      </c>
      <c r="EW11" s="10">
        <f>VLOOKUP($EG11,Data!$B:$CP,Daily!EW$10,0)</f>
      </c>
      <c r="EX11" s="10">
        <f>VLOOKUP($EG11,Data!$B:$CP,Daily!EX$10,0)</f>
      </c>
      <c r="EY11" s="10">
        <f>VLOOKUP($EG11,Data!$B:$CP,Daily!EY$10,0)</f>
      </c>
      <c r="EZ11" s="10">
        <f>VLOOKUP($EG11,Data!$B:$CP,Daily!EZ$10,0)</f>
      </c>
      <c r="FA11" s="10">
        <f>VLOOKUP($EG11,Data!$B:$CP,Daily!FA$10,0)</f>
      </c>
      <c r="FB11" s="10">
        <f>VLOOKUP($EG11,Data!$B:$CP,Daily!FB$10,0)</f>
      </c>
      <c r="FC11" s="10">
        <f>VLOOKUP($EG11,Data!$B:$CP,Daily!FC$10,0)</f>
      </c>
      <c r="FD11" s="10">
        <f>VLOOKUP($EG11,Data!$B:$CP,Daily!FD$10,0)</f>
      </c>
      <c r="FE11" s="10">
        <f>VLOOKUP($EG11,Data!$B:$CP,Daily!FE$10,0)</f>
      </c>
      <c r="FF11" s="10">
        <f>VLOOKUP($EG11,Data!$B:$CP,Daily!FF$10,0)</f>
      </c>
      <c r="FG11" s="10">
        <f>VLOOKUP($EG11,Data!$B:$CP,Daily!FG$10,0)</f>
      </c>
      <c r="FH11" s="10">
        <f>VLOOKUP($EG11,Data!$B:$CP,Daily!FH$10,0)</f>
      </c>
      <c r="FI11" s="10">
        <f>VLOOKUP($EG11,Data!$B:$CP,Daily!FI$10,0)</f>
      </c>
      <c r="FJ11" s="10">
        <f>VLOOKUP($EG11,Data!$B:$CP,Daily!FJ$10,0)</f>
      </c>
      <c r="FK11" s="10">
        <f>VLOOKUP($EG11,Data!$B:$CP,Daily!FK$10,0)</f>
      </c>
      <c r="FL11" s="10">
        <f>VLOOKUP($EG11,Data!$B:$CP,Daily!FL$10,0)</f>
      </c>
      <c r="FM11" s="10">
        <f>VLOOKUP($EG11,Data!$B:$CP,Daily!FM$10,0)</f>
      </c>
      <c r="FN11" s="10">
        <f>VLOOKUP($EG11,Data!$B:$CP,Daily!FN$10,0)</f>
      </c>
      <c r="FO11" s="10">
        <f>VLOOKUP($EG11,Data!$B:$CP,Daily!FO$10,0)</f>
      </c>
      <c r="FP11" s="10">
        <f>VLOOKUP($EG11,Data!$B:$CP,Daily!FP$10,0)</f>
      </c>
      <c r="FQ11" s="10">
        <f>VLOOKUP($EG11,Data!$B:$CP,Daily!FQ$10,0)</f>
      </c>
      <c r="FR11" s="10">
        <f>VLOOKUP($EG11,Data!$B:$CP,Daily!FR$10,0)</f>
      </c>
      <c r="FS11" s="10">
        <f>VLOOKUP($EG11,Data!$B:$CP,Daily!FS$10,0)</f>
      </c>
      <c r="FT11" s="10">
        <f>VLOOKUP($EG11,Data!$B:$CP,Daily!FT$10,0)</f>
      </c>
      <c r="FU11" s="10">
        <f>VLOOKUP($EG11,Data!$B:$CP,Daily!FU$10,0)</f>
      </c>
      <c r="FV11" s="10">
        <f>VLOOKUP($EG11,Data!$B:$CP,Daily!FV$10,0)</f>
      </c>
      <c r="FW11" s="10">
        <f>VLOOKUP($EG11,Data!$B:$CP,Daily!FW$10,0)</f>
      </c>
      <c r="FX11" s="10">
        <f>VLOOKUP($EG11,Data!$B:$CP,Daily!FX$10,0)</f>
      </c>
      <c r="FY11" s="10">
        <f>VLOOKUP($EG11,Data!$B:$CP,Daily!FY$10,0)</f>
      </c>
      <c r="FZ11" s="10">
        <f>VLOOKUP($EG11,Data!$B:$CP,Daily!FZ$10,0)</f>
      </c>
      <c r="GA11" s="10">
        <f>VLOOKUP($EG11,Data!$B:$CP,Daily!GA$10,0)</f>
      </c>
      <c r="GB11" s="10">
        <f>VLOOKUP($EG11,Data!$B:$CP,Daily!GB$10,0)</f>
      </c>
      <c r="GC11" s="10">
        <f>VLOOKUP($EG11,Data!$B:$CP,Daily!GC$10,0)</f>
      </c>
      <c r="GD11" s="10">
        <f>VLOOKUP($EG11,Data!$B:$CP,Daily!GD$10,0)</f>
      </c>
      <c r="GE11" s="10">
        <f>VLOOKUP($EG11,Data!$B:$CP,Daily!GE$10,0)</f>
      </c>
      <c r="GF11" s="10">
        <f>VLOOKUP($EG11,Data!$B:$CP,Daily!GF$10,0)</f>
      </c>
      <c r="GG11" s="10">
        <f>VLOOKUP($EG11,Data!$B:$CP,Daily!GG$10,0)</f>
      </c>
      <c r="GH11" s="10">
        <f>VLOOKUP($EG11,Data!$B:$CP,Daily!GH$10,0)</f>
      </c>
      <c r="GI11" s="10">
        <f>VLOOKUP($EG11,Data!$B:$CP,Daily!GI$10,0)</f>
      </c>
      <c r="GJ11" s="10">
        <f>VLOOKUP($EG11,Data!$B:$CP,Daily!GJ$10,0)</f>
      </c>
      <c r="GK11" s="10">
        <f>VLOOKUP($EG11,Data!$B:$CP,Daily!GK$10,0)</f>
      </c>
      <c r="GL11" s="10">
        <f>VLOOKUP($EG11,Data!$B:$CP,Daily!GL$10,0)</f>
      </c>
      <c r="GM11" s="10">
        <f>VLOOKUP($EG11,Data!$B:$CP,Daily!GM$10,0)</f>
      </c>
      <c r="GN11" s="10">
        <f>VLOOKUP($EG11,Data!$B:$CP,Daily!GN$10,0)</f>
      </c>
      <c r="GO11" s="10">
        <f>VLOOKUP($EG11,Data!$B:$CP,Daily!GO$10,0)</f>
      </c>
      <c r="GP11" s="10">
        <f>VLOOKUP($EG11,Data!$B:$CP,Daily!GP$10,0)</f>
      </c>
      <c r="GQ11" s="10">
        <f>VLOOKUP($EG11,Data!$B:$CP,Daily!GQ$10,0)</f>
      </c>
      <c r="GR11" s="10">
        <f>VLOOKUP($EG11,Data!$B:$CP,Daily!GR$10,0)</f>
      </c>
      <c r="GS11" s="10">
        <f>VLOOKUP($EG11,Data!$B:$CP,Daily!GS$10,0)</f>
      </c>
      <c r="GT11" s="10">
        <f>VLOOKUP($EG11,Data!$B:$CP,Daily!GT$10,0)</f>
      </c>
      <c r="GU11" s="10">
        <f>VLOOKUP($EG11,Data!$B:$CP,Daily!GU$10,0)</f>
      </c>
      <c r="GV11" s="10">
        <f>VLOOKUP($EG11,Data!$B:$CP,Daily!GV$10,0)</f>
      </c>
      <c r="GW11" s="10">
        <f>VLOOKUP($EG11,Data!$B:$CP,Daily!GW$10,0)</f>
      </c>
      <c r="GX11" s="10">
        <f>VLOOKUP($EG11,Data!$B:$CP,Daily!GX$10,0)</f>
      </c>
      <c r="GY11" s="10">
        <f>VLOOKUP($EG11,Data!$B:$CP,Daily!GY$10,0)</f>
      </c>
      <c r="GZ11" s="10">
        <f>VLOOKUP($EG11,Data!$B:$CP,Daily!GZ$10,0)</f>
      </c>
      <c r="HA11" s="10">
        <f>VLOOKUP($EG11,Data!$B:$CP,Daily!HA$10,0)</f>
      </c>
      <c r="HB11" s="10">
        <f>VLOOKUP($EG11,Data!$B:$CP,Daily!HB$10,0)</f>
      </c>
      <c r="HC11" s="10">
        <f>VLOOKUP($EG11,Data!$B:$CP,Daily!HC$10,0)</f>
      </c>
      <c r="HD11" s="10">
        <f>VLOOKUP($EG11,Data!$B:$CP,Daily!HD$10,0)</f>
      </c>
      <c r="HE11" s="10">
        <f>VLOOKUP($EG11,Data!$B:$CP,Daily!HE$10,0)</f>
      </c>
      <c r="HF11" s="10">
        <f>VLOOKUP($EG11,Data!$B:$CP,Daily!HF$10,0)</f>
      </c>
      <c r="HG11" s="10">
        <f>VLOOKUP($EG11,Data!$B:$CP,Daily!HG$10,0)</f>
      </c>
      <c r="HH11" s="10">
        <f>VLOOKUP($EG11,Data!$B:$CP,Daily!HH$10,0)</f>
      </c>
      <c r="HI11" s="10">
        <f>VLOOKUP($EG11,Data!$B:$CP,Daily!HI$10,0)</f>
      </c>
      <c r="HJ11" s="10">
        <f>VLOOKUP($EG11,Data!$B:$CP,Daily!HJ$10,0)</f>
      </c>
      <c r="HK11" s="10">
        <f>VLOOKUP($EG11,Data!$B:$CP,Daily!HK$10,0)</f>
      </c>
      <c r="HL11" s="10">
        <f>VLOOKUP($EG11,Data!$B:$CP,Daily!HL$10,0)</f>
      </c>
      <c r="HM11" s="10">
        <f>VLOOKUP($EG11,Data!$B:$CP,Daily!HM$10,0)</f>
      </c>
      <c r="HN11" s="10">
        <f>VLOOKUP($EG11,Data!$B:$CP,Daily!HN$10,0)</f>
      </c>
      <c r="HO11" s="10">
        <f>VLOOKUP($EG11,Data!$B:$CP,Daily!HO$10,0)</f>
      </c>
      <c r="HP11" s="10">
        <f>VLOOKUP($EG11,Data!$B:$CP,Daily!HP$10,0)</f>
      </c>
      <c r="HQ11" s="10">
        <f>VLOOKUP($EG11,Data!$B:$CP,Daily!HQ$10,0)</f>
      </c>
      <c r="HR11" s="10">
        <f>VLOOKUP($EG11,Data!$B:$CP,Daily!HR$10,0)</f>
      </c>
      <c r="HS11" s="10">
        <f>VLOOKUP($EG11,Data!$B:$CP,Daily!HS$10,0)</f>
      </c>
      <c r="HT11" s="10">
        <f>VLOOKUP($EG11,Data!$B:$CP,Daily!HT$10,0)</f>
      </c>
      <c r="HU11" s="17"/>
      <c r="HV11" s="10">
        <f>_xlfn.QUARTILE.INC($EI11:$HS11,1)</f>
      </c>
      <c r="HW11" s="10">
        <f>_xlfn.QUARTILE.INC($EI11:$HS11,3)</f>
      </c>
      <c r="HX11" s="10">
        <f t="shared" ref="HX11" si="20">HW11-HV11</f>
      </c>
      <c r="HY11" s="10">
        <f>HW11+(1.25*HX11)</f>
      </c>
      <c r="HZ11" s="10">
        <f>HV11-(1.25*HX11)</f>
      </c>
      <c r="IA11" s="53"/>
      <c r="IB11" s="11">
        <f t="shared" ref="IB11:IB16" si="21">_xlfn.STDEV.P(EI11:HT11)</f>
      </c>
      <c r="IC11" s="11">
        <f>AVERAGE(HM11:HS11)</f>
      </c>
      <c r="ID11" s="11">
        <f>AVERAGE(GP11:HS11)</f>
      </c>
      <c r="IE11" s="16"/>
      <c r="IF11" s="9" t="s">
        <v>276</v>
      </c>
      <c r="IG11" s="9" t="s">
        <v>2</v>
      </c>
      <c r="IH11" s="10">
        <f>VLOOKUP($IF11,Data!$B:$CP,Daily!IH$10,0)</f>
      </c>
      <c r="II11" s="10">
        <f>VLOOKUP($IF11,Data!$B:$CP,Daily!II$10,0)</f>
      </c>
      <c r="IJ11" s="10">
        <f>VLOOKUP($IF11,Data!$B:$CP,Daily!IJ$10,0)</f>
      </c>
      <c r="IK11" s="10">
        <f>VLOOKUP($IF11,Data!$B:$CP,Daily!IK$10,0)</f>
      </c>
      <c r="IL11" s="10">
        <f>VLOOKUP($IF11,Data!$B:$CP,Daily!IL$10,0)</f>
      </c>
      <c r="IM11" s="10">
        <f>VLOOKUP($IF11,Data!$B:$CP,Daily!IM$10,0)</f>
      </c>
      <c r="IN11" s="10">
        <f>VLOOKUP($IF11,Data!$B:$CP,Daily!IN$10,0)</f>
      </c>
      <c r="IO11" s="10">
        <f>VLOOKUP($IF11,Data!$B:$CP,Daily!IO$10,0)</f>
      </c>
      <c r="IP11" s="10">
        <f>VLOOKUP($IF11,Data!$B:$CP,Daily!IP$10,0)</f>
      </c>
      <c r="IQ11" s="10">
        <f>VLOOKUP($IF11,Data!$B:$CP,Daily!IQ$10,0)</f>
      </c>
      <c r="IR11" s="10">
        <f>VLOOKUP($IF11,Data!$B:$CP,Daily!IR$10,0)</f>
      </c>
      <c r="IS11" s="10">
        <f>VLOOKUP($IF11,Data!$B:$CP,Daily!IS$10,0)</f>
      </c>
      <c r="IT11" s="10">
        <f>VLOOKUP($IF11,Data!$B:$CP,Daily!IT$10,0)</f>
      </c>
      <c r="IU11" s="10">
        <f>VLOOKUP($IF11,Data!$B:$CP,Daily!IU$10,0)</f>
      </c>
      <c r="IV11" s="10">
        <f>VLOOKUP($IF11,Data!$B:$CP,Daily!IV$10,0)</f>
      </c>
      <c r="IW11" s="10">
        <f>VLOOKUP($IF11,Data!$B:$CP,Daily!IW$10,0)</f>
      </c>
      <c r="IX11" s="10">
        <f>VLOOKUP($IF11,Data!$B:$CP,Daily!IX$10,0)</f>
      </c>
      <c r="IY11" s="10">
        <f>VLOOKUP($IF11,Data!$B:$CP,Daily!IY$10,0)</f>
      </c>
      <c r="IZ11" s="10">
        <f>VLOOKUP($IF11,Data!$B:$CP,Daily!IZ$10,0)</f>
      </c>
      <c r="JA11" s="10">
        <f>VLOOKUP($IF11,Data!$B:$CP,Daily!JA$10,0)</f>
      </c>
      <c r="JB11" s="10">
        <f>VLOOKUP($IF11,Data!$B:$CP,Daily!JB$10,0)</f>
      </c>
      <c r="JC11" s="10">
        <f>VLOOKUP($IF11,Data!$B:$CP,Daily!JC$10,0)</f>
      </c>
      <c r="JD11" s="10">
        <f>VLOOKUP($IF11,Data!$B:$CP,Daily!JD$10,0)</f>
      </c>
      <c r="JE11" s="10">
        <f>VLOOKUP($IF11,Data!$B:$CP,Daily!JE$10,0)</f>
      </c>
      <c r="JF11" s="10">
        <f>VLOOKUP($IF11,Data!$B:$CP,Daily!JF$10,0)</f>
      </c>
      <c r="JG11" s="10">
        <f>VLOOKUP($IF11,Data!$B:$CP,Daily!JG$10,0)</f>
      </c>
      <c r="JH11" s="10">
        <f>VLOOKUP($IF11,Data!$B:$CP,Daily!JH$10,0)</f>
      </c>
      <c r="JI11" s="10">
        <f>VLOOKUP($IF11,Data!$B:$CP,Daily!JI$10,0)</f>
      </c>
      <c r="JJ11" s="10">
        <f>VLOOKUP($IF11,Data!$B:$CP,Daily!JJ$10,0)</f>
      </c>
      <c r="JK11" s="10">
        <f>VLOOKUP($IF11,Data!$B:$CP,Daily!JK$10,0)</f>
      </c>
      <c r="JL11" s="10">
        <f>VLOOKUP($IF11,Data!$B:$CP,Daily!JL$10,0)</f>
      </c>
      <c r="JM11" s="10">
        <f>VLOOKUP($IF11,Data!$B:$CP,Daily!JM$10,0)</f>
      </c>
      <c r="JN11" s="10">
        <f>VLOOKUP($IF11,Data!$B:$CP,Daily!JN$10,0)</f>
      </c>
      <c r="JO11" s="10">
        <f>VLOOKUP($IF11,Data!$B:$CP,Daily!JO$10,0)</f>
      </c>
      <c r="JP11" s="10">
        <f>VLOOKUP($IF11,Data!$B:$CP,Daily!JP$10,0)</f>
      </c>
      <c r="JQ11" s="10">
        <f>VLOOKUP($IF11,Data!$B:$CP,Daily!JQ$10,0)</f>
      </c>
      <c r="JR11" s="10">
        <f>VLOOKUP($IF11,Data!$B:$CP,Daily!JR$10,0)</f>
      </c>
      <c r="JS11" s="10">
        <f>VLOOKUP($IF11,Data!$B:$CP,Daily!JS$10,0)</f>
      </c>
      <c r="JT11" s="10">
        <f>VLOOKUP($IF11,Data!$B:$CP,Daily!JT$10,0)</f>
      </c>
      <c r="JU11" s="10">
        <f>VLOOKUP($IF11,Data!$B:$CP,Daily!JU$10,0)</f>
      </c>
      <c r="JV11" s="10">
        <f>VLOOKUP($IF11,Data!$B:$CP,Daily!JV$10,0)</f>
      </c>
      <c r="JW11" s="10">
        <f>VLOOKUP($IF11,Data!$B:$CP,Daily!JW$10,0)</f>
      </c>
      <c r="JX11" s="10">
        <f>VLOOKUP($IF11,Data!$B:$CP,Daily!JX$10,0)</f>
      </c>
      <c r="JY11" s="10">
        <f>VLOOKUP($IF11,Data!$B:$CP,Daily!JY$10,0)</f>
      </c>
      <c r="JZ11" s="10">
        <f>VLOOKUP($IF11,Data!$B:$CP,Daily!JZ$10,0)</f>
      </c>
      <c r="KA11" s="10">
        <f>VLOOKUP($IF11,Data!$B:$CP,Daily!KA$10,0)</f>
      </c>
      <c r="KB11" s="10">
        <f>VLOOKUP($IF11,Data!$B:$CP,Daily!KB$10,0)</f>
      </c>
      <c r="KC11" s="10">
        <f>VLOOKUP($IF11,Data!$B:$CP,Daily!KC$10,0)</f>
      </c>
      <c r="KD11" s="10">
        <f>VLOOKUP($IF11,Data!$B:$CP,Daily!KD$10,0)</f>
      </c>
      <c r="KE11" s="10">
        <f>VLOOKUP($IF11,Data!$B:$CP,Daily!KE$10,0)</f>
      </c>
      <c r="KF11" s="10">
        <f>VLOOKUP($IF11,Data!$B:$CP,Daily!KF$10,0)</f>
      </c>
      <c r="KG11" s="10">
        <f>VLOOKUP($IF11,Data!$B:$CP,Daily!KG$10,0)</f>
      </c>
      <c r="KH11" s="10">
        <f>VLOOKUP($IF11,Data!$B:$CP,Daily!KH$10,0)</f>
      </c>
      <c r="KI11" s="10">
        <f>VLOOKUP($IF11,Data!$B:$CP,Daily!KI$10,0)</f>
      </c>
      <c r="KJ11" s="10">
        <f>VLOOKUP($IF11,Data!$B:$CP,Daily!KJ$10,0)</f>
      </c>
      <c r="KK11" s="10">
        <f>VLOOKUP($IF11,Data!$B:$CP,Daily!KK$10,0)</f>
      </c>
      <c r="KL11" s="10">
        <f>VLOOKUP($IF11,Data!$B:$CP,Daily!KL$10,0)</f>
      </c>
      <c r="KM11" s="10">
        <f>VLOOKUP($IF11,Data!$B:$CP,Daily!KM$10,0)</f>
      </c>
      <c r="KN11" s="10">
        <f>VLOOKUP($IF11,Data!$B:$CP,Daily!KN$10,0)</f>
      </c>
      <c r="KO11" s="10">
        <f>VLOOKUP($IF11,Data!$B:$CP,Daily!KO$10,0)</f>
      </c>
      <c r="KP11" s="10">
        <f>VLOOKUP($IF11,Data!$B:$CP,Daily!KP$10,0)</f>
      </c>
      <c r="KQ11" s="10">
        <f>VLOOKUP($IF11,Data!$B:$CP,Daily!KQ$10,0)</f>
      </c>
      <c r="KR11" s="10">
        <f>VLOOKUP($IF11,Data!$B:$CP,Daily!KR$10,0)</f>
      </c>
      <c r="KS11" s="10">
        <f>VLOOKUP($IF11,Data!$B:$CP,Daily!KS$10,0)</f>
      </c>
      <c r="KT11" s="10">
        <f>VLOOKUP($IF11,Data!$B:$CP,Daily!KT$10,0)</f>
      </c>
      <c r="KU11" s="10">
        <f>VLOOKUP($IF11,Data!$B:$CP,Daily!KU$10,0)</f>
      </c>
      <c r="KV11" s="10">
        <f>VLOOKUP($IF11,Data!$B:$CP,Daily!KV$10,0)</f>
      </c>
      <c r="KW11" s="10">
        <f>VLOOKUP($IF11,Data!$B:$CP,Daily!KW$10,0)</f>
      </c>
      <c r="KX11" s="10">
        <f>VLOOKUP($IF11,Data!$B:$CP,Daily!KX$10,0)</f>
      </c>
      <c r="KY11" s="10">
        <f>VLOOKUP($IF11,Data!$B:$CP,Daily!KY$10,0)</f>
      </c>
      <c r="KZ11" s="10">
        <f>VLOOKUP($IF11,Data!$B:$CP,Daily!KZ$10,0)</f>
      </c>
      <c r="LA11" s="10">
        <f>VLOOKUP($IF11,Data!$B:$CP,Daily!LA$10,0)</f>
      </c>
      <c r="LB11" s="10">
        <f>VLOOKUP($IF11,Data!$B:$CP,Daily!LB$10,0)</f>
      </c>
      <c r="LC11" s="10">
        <f>VLOOKUP($IF11,Data!$B:$CP,Daily!LC$10,0)</f>
      </c>
      <c r="LD11" s="10">
        <f>VLOOKUP($IF11,Data!$B:$CP,Daily!LD$10,0)</f>
      </c>
      <c r="LE11" s="10">
        <f>VLOOKUP($IF11,Data!$B:$CP,Daily!LE$10,0)</f>
      </c>
      <c r="LF11" s="10">
        <f>VLOOKUP($IF11,Data!$B:$CP,Daily!LF$10,0)</f>
      </c>
      <c r="LG11" s="10">
        <f>VLOOKUP($IF11,Data!$B:$CP,Daily!LG$10,0)</f>
      </c>
      <c r="LH11" s="10">
        <f>VLOOKUP($IF11,Data!$B:$CP,Daily!LH$10,0)</f>
      </c>
      <c r="LI11" s="10">
        <f>VLOOKUP($IF11,Data!$B:$CP,Daily!LI$10,0)</f>
      </c>
      <c r="LJ11" s="10">
        <f>VLOOKUP($IF11,Data!$B:$CP,Daily!LJ$10,0)</f>
      </c>
      <c r="LK11" s="10">
        <f>VLOOKUP($IF11,Data!$B:$CP,Daily!LK$10,0)</f>
      </c>
      <c r="LL11" s="10">
        <f>VLOOKUP($IF11,Data!$B:$CP,Daily!LL$10,0)</f>
      </c>
      <c r="LM11" s="10">
        <f>VLOOKUP($IF11,Data!$B:$CP,Daily!LM$10,0)</f>
      </c>
      <c r="LN11" s="10">
        <f>VLOOKUP($IF11,Data!$B:$CP,Daily!LN$10,0)</f>
      </c>
      <c r="LO11" s="10">
        <f>VLOOKUP($IF11,Data!$B:$CP,Daily!LO$10,0)</f>
      </c>
      <c r="LP11" s="10">
        <f>VLOOKUP($IF11,Data!$B:$CP,Daily!LP$10,0)</f>
      </c>
      <c r="LQ11" s="10">
        <f>VLOOKUP($IF11,Data!$B:$CP,Daily!LQ$10,0)</f>
      </c>
      <c r="LR11" s="10">
        <f>VLOOKUP($IF11,Data!$B:$CP,Daily!LR$10,0)</f>
      </c>
      <c r="LS11" s="10">
        <f>VLOOKUP($IF11,Data!$B:$CP,Daily!LS$10,0)</f>
      </c>
      <c r="LU11" s="10">
        <f>_xlfn.QUARTILE.INC($IH11:$LR11,1)</f>
      </c>
      <c r="LV11" s="10">
        <f>_xlfn.QUARTILE.INC($IH11:$LR11,3)</f>
      </c>
      <c r="LW11" s="10">
        <f t="shared" ref="LW11" si="22">LV11-LU11</f>
      </c>
      <c r="LX11" s="10">
        <f>LV11+(1.25*LW11)</f>
      </c>
      <c r="LY11" s="10">
        <f>LU11-(1.25*LW11)</f>
      </c>
      <c r="LZ11" s="53"/>
      <c r="MA11" s="11">
        <f t="shared" ref="MA11:MA17" si="23">_xlfn.STDEV.P(JL11:LS11)</f>
      </c>
      <c r="MB11" s="11">
        <f>AVERAGE(LL11:LR11)</f>
      </c>
      <c r="MC11" s="11">
        <f>AVERAGE(KO11:LR11)</f>
      </c>
    </row>
    <row r="12" spans="3:342" x14ac:dyDescent="0.25">
      <c r="D12" s="74" t="s">
        <v>277</v>
      </c>
      <c r="E12" s="67" t="str">
        <f>VLOOKUP($D12,'Metric Nature'!$C:$D,2,0)&amp;IF(($F12&lt;(EA12)),"Below",IF(($F12&gt;(DZ12)),"Above","Within"))</f>
      </c>
      <c r="F12" s="39">
        <f t="shared" ref="F12:F18" si="24">DU12</f>
      </c>
      <c r="G12" s="68">
        <f t="shared" ref="G12:G16" si="25">ED12</f>
      </c>
      <c r="H12" s="71">
        <f t="shared" ref="H12:H17" si="26">IFERROR(((F12-G12)/G12),0)</f>
      </c>
      <c r="I12" s="39">
        <f>EE12</f>
      </c>
      <c r="J12" s="62">
        <f t="shared" ref="J12:J17" si="27">IFERROR(((F12-I12)/I12),0)</f>
      </c>
      <c r="K12" s="39">
        <f>EC12</f>
      </c>
      <c r="L12" s="64"/>
      <c r="M12" s="67" t="str">
        <f>VLOOKUP($D12,'Metric Nature'!$C:$D,2,0)&amp;IF(($N12&lt;(HZ12)),"Below",IF(($N12&gt;(HY12)),"Above","Within"))</f>
      </c>
      <c r="N12" s="39">
        <f t="shared" ref="N12:N16" si="28">HT12</f>
      </c>
      <c r="O12" s="68">
        <f t="shared" ref="O12:O16" si="29">IC12</f>
      </c>
      <c r="P12" s="69">
        <f t="shared" ref="P12:P24" si="30">IFERROR(((N12-O12)/O12),0)</f>
      </c>
      <c r="Q12" s="68">
        <f t="shared" si="3"/>
      </c>
      <c r="R12" s="62">
        <f t="shared" ref="R12:R17" si="31">IFERROR(((N12-Q12)/Q12),0)</f>
      </c>
      <c r="S12" s="39">
        <f t="shared" ref="S12:S24" si="32">IB12</f>
      </c>
      <c r="T12" s="64"/>
      <c r="U12" s="67" t="str">
        <f>VLOOKUP($D12,'Metric Nature'!$C:$D,2,0)&amp;IF(($V12&lt;(LY12)),"Below",IF(($V12&gt;(LX12)),"Above","Within"))</f>
      </c>
      <c r="V12" s="39">
        <f>LS12</f>
      </c>
      <c r="W12" s="68">
        <f t="shared" ref="W12:W16" si="33">MB12</f>
      </c>
      <c r="X12" s="62">
        <f t="shared" ref="X12:X17" si="34">IFERROR(((V12-W12)/W12),0)</f>
      </c>
      <c r="Y12" s="68">
        <f t="shared" ref="Y12:Y16" si="35">MC12</f>
      </c>
      <c r="Z12" s="62">
        <f t="shared" ref="Z12:Z17" si="36">IFERROR(((V12-Y12)/Y12),0)</f>
      </c>
      <c r="AA12" s="39">
        <f>MA12</f>
      </c>
      <c r="AB12" s="64"/>
      <c r="AC12" s="1"/>
      <c r="AD12" s="1"/>
      <c r="AE12" s="1"/>
      <c r="AF12" s="1"/>
      <c r="AG12" s="1"/>
      <c r="AH12" s="1"/>
      <c r="AI12" s="9" t="s">
        <v>277</v>
      </c>
      <c r="AJ12" s="10">
        <f t="shared" si="7"/>
      </c>
      <c r="AK12" s="10">
        <f t="shared" si="7"/>
      </c>
      <c r="AL12" s="10">
        <f t="shared" si="7"/>
      </c>
      <c r="AM12" s="10">
        <f t="shared" si="7"/>
      </c>
      <c r="AN12" s="10">
        <f t="shared" si="7"/>
      </c>
      <c r="AO12" s="10">
        <f t="shared" si="7"/>
      </c>
      <c r="AP12" s="10">
        <f t="shared" si="7"/>
      </c>
      <c r="AQ12" s="10">
        <f t="shared" si="7"/>
      </c>
      <c r="AR12" s="10">
        <f t="shared" si="7"/>
      </c>
      <c r="AS12" s="10">
        <f t="shared" si="7"/>
      </c>
      <c r="AT12" s="10">
        <f t="shared" si="8"/>
      </c>
      <c r="AU12" s="10">
        <f t="shared" si="8"/>
      </c>
      <c r="AV12" s="10">
        <f t="shared" si="8"/>
      </c>
      <c r="AW12" s="10">
        <f t="shared" si="8"/>
      </c>
      <c r="AX12" s="10">
        <f t="shared" si="8"/>
      </c>
      <c r="AY12" s="10">
        <f t="shared" si="8"/>
      </c>
      <c r="AZ12" s="10">
        <f t="shared" si="8"/>
      </c>
      <c r="BA12" s="10">
        <f t="shared" si="8"/>
      </c>
      <c r="BB12" s="10">
        <f t="shared" si="8"/>
      </c>
      <c r="BC12" s="10">
        <f t="shared" si="8"/>
      </c>
      <c r="BD12" s="10">
        <f t="shared" si="9"/>
      </c>
      <c r="BE12" s="10">
        <f t="shared" si="9"/>
      </c>
      <c r="BF12" s="10">
        <f t="shared" si="9"/>
      </c>
      <c r="BG12" s="10">
        <f t="shared" si="9"/>
      </c>
      <c r="BH12" s="10">
        <f t="shared" si="9"/>
      </c>
      <c r="BI12" s="10">
        <f t="shared" si="9"/>
      </c>
      <c r="BJ12" s="10">
        <f t="shared" si="9"/>
      </c>
      <c r="BK12" s="10">
        <f t="shared" si="9"/>
      </c>
      <c r="BL12" s="10">
        <f t="shared" si="9"/>
      </c>
      <c r="BM12" s="10">
        <f t="shared" si="9"/>
      </c>
      <c r="BN12" s="10">
        <f t="shared" si="10"/>
      </c>
      <c r="BO12" s="10">
        <f t="shared" si="10"/>
      </c>
      <c r="BP12" s="10">
        <f t="shared" si="10"/>
      </c>
      <c r="BQ12" s="10">
        <f t="shared" si="10"/>
      </c>
      <c r="BR12" s="10">
        <f t="shared" si="10"/>
      </c>
      <c r="BS12" s="10">
        <f t="shared" si="10"/>
      </c>
      <c r="BT12" s="10">
        <f t="shared" si="10"/>
      </c>
      <c r="BU12" s="10">
        <f t="shared" si="10"/>
      </c>
      <c r="BV12" s="10">
        <f t="shared" si="10"/>
      </c>
      <c r="BW12" s="10">
        <f t="shared" si="10"/>
      </c>
      <c r="BX12" s="10">
        <f t="shared" si="11"/>
      </c>
      <c r="BY12" s="10">
        <f t="shared" si="11"/>
      </c>
      <c r="BZ12" s="10">
        <f t="shared" si="11"/>
      </c>
      <c r="CA12" s="10">
        <f t="shared" si="11"/>
      </c>
      <c r="CB12" s="10">
        <f t="shared" si="11"/>
      </c>
      <c r="CC12" s="10">
        <f t="shared" si="11"/>
      </c>
      <c r="CD12" s="10">
        <f t="shared" si="11"/>
      </c>
      <c r="CE12" s="10">
        <f t="shared" si="11"/>
      </c>
      <c r="CF12" s="10">
        <f t="shared" si="11"/>
      </c>
      <c r="CG12" s="10">
        <f t="shared" si="11"/>
      </c>
      <c r="CH12" s="10">
        <f t="shared" si="12"/>
      </c>
      <c r="CI12" s="10">
        <f t="shared" si="12"/>
      </c>
      <c r="CJ12" s="10">
        <f t="shared" si="12"/>
      </c>
      <c r="CK12" s="10">
        <f t="shared" si="12"/>
      </c>
      <c r="CL12" s="10">
        <f t="shared" si="12"/>
      </c>
      <c r="CM12" s="10">
        <f t="shared" si="12"/>
      </c>
      <c r="CN12" s="10">
        <f t="shared" si="12"/>
      </c>
      <c r="CO12" s="10">
        <f t="shared" si="12"/>
      </c>
      <c r="CP12" s="10">
        <f t="shared" si="12"/>
      </c>
      <c r="CQ12" s="10">
        <f t="shared" si="12"/>
      </c>
      <c r="CR12" s="10">
        <f t="shared" si="13"/>
      </c>
      <c r="CS12" s="10">
        <f t="shared" si="13"/>
      </c>
      <c r="CT12" s="10">
        <f t="shared" si="13"/>
      </c>
      <c r="CU12" s="10">
        <f t="shared" si="13"/>
      </c>
      <c r="CV12" s="10">
        <f t="shared" si="13"/>
      </c>
      <c r="CW12" s="10">
        <f t="shared" si="13"/>
      </c>
      <c r="CX12" s="10">
        <f t="shared" si="13"/>
      </c>
      <c r="CY12" s="10">
        <f t="shared" si="13"/>
      </c>
      <c r="CZ12" s="10">
        <f t="shared" si="13"/>
      </c>
      <c r="DA12" s="10">
        <f t="shared" si="13"/>
      </c>
      <c r="DB12" s="10">
        <f t="shared" si="14"/>
      </c>
      <c r="DC12" s="10">
        <f t="shared" si="14"/>
      </c>
      <c r="DD12" s="10">
        <f t="shared" si="14"/>
      </c>
      <c r="DE12" s="10">
        <f t="shared" si="14"/>
      </c>
      <c r="DF12" s="10">
        <f t="shared" si="14"/>
      </c>
      <c r="DG12" s="10">
        <f t="shared" si="14"/>
      </c>
      <c r="DH12" s="10">
        <f t="shared" si="14"/>
      </c>
      <c r="DI12" s="10">
        <f t="shared" si="14"/>
      </c>
      <c r="DJ12" s="10">
        <f t="shared" si="14"/>
      </c>
      <c r="DK12" s="10">
        <f t="shared" si="14"/>
      </c>
      <c r="DL12" s="10">
        <f t="shared" si="15"/>
      </c>
      <c r="DM12" s="10">
        <f t="shared" si="15"/>
      </c>
      <c r="DN12" s="10">
        <f t="shared" si="15"/>
      </c>
      <c r="DO12" s="10">
        <f t="shared" si="15"/>
      </c>
      <c r="DP12" s="10">
        <f t="shared" si="15"/>
      </c>
      <c r="DQ12" s="10">
        <f t="shared" si="15"/>
      </c>
      <c r="DR12" s="10">
        <f t="shared" si="15"/>
      </c>
      <c r="DS12" s="10">
        <f t="shared" si="15"/>
      </c>
      <c r="DT12" s="10">
        <f t="shared" si="15"/>
      </c>
      <c r="DU12" s="10">
        <f t="shared" si="15"/>
      </c>
      <c r="DV12" s="18"/>
      <c r="DW12" s="10">
        <f t="shared" si="16"/>
      </c>
      <c r="DX12" s="10">
        <f t="shared" si="17"/>
      </c>
      <c r="DY12" s="10">
        <f t="shared" si="18"/>
      </c>
      <c r="DZ12" s="10">
        <f t="shared" ref="DZ12:DZ13" si="37">DX12+(1.25*DY12)</f>
      </c>
      <c r="EA12" s="10">
        <f t="shared" ref="EA12:EA13" si="38">DW12-(1.25*DY12)</f>
      </c>
      <c r="EB12" s="18"/>
      <c r="EC12" s="11">
        <f t="shared" si="19"/>
      </c>
      <c r="ED12" s="11">
        <f>AVERAGE(DN12:DT12)</f>
      </c>
      <c r="EE12" s="11">
        <f>AVERAGE(CQ12:DT12)</f>
      </c>
      <c r="EF12" s="16"/>
      <c r="EG12" s="9" t="s">
        <v>278</v>
      </c>
      <c r="EH12" s="9" t="s">
        <v>277</v>
      </c>
      <c r="EI12" s="10">
        <f>VLOOKUP($EG12,Data!$B:$CP,Daily!EI$10,0)</f>
      </c>
      <c r="EJ12" s="10">
        <f>VLOOKUP($EG12,Data!$B:$CP,Daily!EJ$10,0)</f>
      </c>
      <c r="EK12" s="10">
        <f>VLOOKUP($EG12,Data!$B:$CP,Daily!EK$10,0)</f>
      </c>
      <c r="EL12" s="10">
        <f>VLOOKUP($EG12,Data!$B:$CP,Daily!EL$10,0)</f>
      </c>
      <c r="EM12" s="10">
        <f>VLOOKUP($EG12,Data!$B:$CP,Daily!EM$10,0)</f>
      </c>
      <c r="EN12" s="10">
        <f>VLOOKUP($EG12,Data!$B:$CP,Daily!EN$10,0)</f>
      </c>
      <c r="EO12" s="10">
        <f>VLOOKUP($EG12,Data!$B:$CP,Daily!EO$10,0)</f>
      </c>
      <c r="EP12" s="10">
        <f>VLOOKUP($EG12,Data!$B:$CP,Daily!EP$10,0)</f>
      </c>
      <c r="EQ12" s="10">
        <f>VLOOKUP($EG12,Data!$B:$CP,Daily!EQ$10,0)</f>
      </c>
      <c r="ER12" s="10">
        <f>VLOOKUP($EG12,Data!$B:$CP,Daily!ER$10,0)</f>
      </c>
      <c r="ES12" s="10">
        <f>VLOOKUP($EG12,Data!$B:$CP,Daily!ES$10,0)</f>
      </c>
      <c r="ET12" s="10">
        <f>VLOOKUP($EG12,Data!$B:$CP,Daily!ET$10,0)</f>
      </c>
      <c r="EU12" s="10">
        <f>VLOOKUP($EG12,Data!$B:$CP,Daily!EU$10,0)</f>
      </c>
      <c r="EV12" s="10">
        <f>VLOOKUP($EG12,Data!$B:$CP,Daily!EV$10,0)</f>
      </c>
      <c r="EW12" s="10">
        <f>VLOOKUP($EG12,Data!$B:$CP,Daily!EW$10,0)</f>
      </c>
      <c r="EX12" s="10">
        <f>VLOOKUP($EG12,Data!$B:$CP,Daily!EX$10,0)</f>
      </c>
      <c r="EY12" s="10">
        <f>VLOOKUP($EG12,Data!$B:$CP,Daily!EY$10,0)</f>
      </c>
      <c r="EZ12" s="10">
        <f>VLOOKUP($EG12,Data!$B:$CP,Daily!EZ$10,0)</f>
      </c>
      <c r="FA12" s="10">
        <f>VLOOKUP($EG12,Data!$B:$CP,Daily!FA$10,0)</f>
      </c>
      <c r="FB12" s="10">
        <f>VLOOKUP($EG12,Data!$B:$CP,Daily!FB$10,0)</f>
      </c>
      <c r="FC12" s="10">
        <f>VLOOKUP($EG12,Data!$B:$CP,Daily!FC$10,0)</f>
      </c>
      <c r="FD12" s="10">
        <f>VLOOKUP($EG12,Data!$B:$CP,Daily!FD$10,0)</f>
      </c>
      <c r="FE12" s="10">
        <f>VLOOKUP($EG12,Data!$B:$CP,Daily!FE$10,0)</f>
      </c>
      <c r="FF12" s="10">
        <f>VLOOKUP($EG12,Data!$B:$CP,Daily!FF$10,0)</f>
      </c>
      <c r="FG12" s="10">
        <f>VLOOKUP($EG12,Data!$B:$CP,Daily!FG$10,0)</f>
      </c>
      <c r="FH12" s="10">
        <f>VLOOKUP($EG12,Data!$B:$CP,Daily!FH$10,0)</f>
      </c>
      <c r="FI12" s="10">
        <f>VLOOKUP($EG12,Data!$B:$CP,Daily!FI$10,0)</f>
      </c>
      <c r="FJ12" s="10">
        <f>VLOOKUP($EG12,Data!$B:$CP,Daily!FJ$10,0)</f>
      </c>
      <c r="FK12" s="10">
        <f>VLOOKUP($EG12,Data!$B:$CP,Daily!FK$10,0)</f>
      </c>
      <c r="FL12" s="10">
        <f>VLOOKUP($EG12,Data!$B:$CP,Daily!FL$10,0)</f>
      </c>
      <c r="FM12" s="10">
        <f>VLOOKUP($EG12,Data!$B:$CP,Daily!FM$10,0)</f>
      </c>
      <c r="FN12" s="10">
        <f>VLOOKUP($EG12,Data!$B:$CP,Daily!FN$10,0)</f>
      </c>
      <c r="FO12" s="10">
        <f>VLOOKUP($EG12,Data!$B:$CP,Daily!FO$10,0)</f>
      </c>
      <c r="FP12" s="10">
        <f>VLOOKUP($EG12,Data!$B:$CP,Daily!FP$10,0)</f>
      </c>
      <c r="FQ12" s="10">
        <f>VLOOKUP($EG12,Data!$B:$CP,Daily!FQ$10,0)</f>
      </c>
      <c r="FR12" s="10">
        <f>VLOOKUP($EG12,Data!$B:$CP,Daily!FR$10,0)</f>
      </c>
      <c r="FS12" s="10">
        <f>VLOOKUP($EG12,Data!$B:$CP,Daily!FS$10,0)</f>
      </c>
      <c r="FT12" s="10">
        <f>VLOOKUP($EG12,Data!$B:$CP,Daily!FT$10,0)</f>
      </c>
      <c r="FU12" s="10">
        <f>VLOOKUP($EG12,Data!$B:$CP,Daily!FU$10,0)</f>
      </c>
      <c r="FV12" s="10">
        <f>VLOOKUP($EG12,Data!$B:$CP,Daily!FV$10,0)</f>
      </c>
      <c r="FW12" s="10">
        <f>VLOOKUP($EG12,Data!$B:$CP,Daily!FW$10,0)</f>
      </c>
      <c r="FX12" s="10">
        <f>VLOOKUP($EG12,Data!$B:$CP,Daily!FX$10,0)</f>
      </c>
      <c r="FY12" s="10">
        <f>VLOOKUP($EG12,Data!$B:$CP,Daily!FY$10,0)</f>
      </c>
      <c r="FZ12" s="10">
        <f>VLOOKUP($EG12,Data!$B:$CP,Daily!FZ$10,0)</f>
      </c>
      <c r="GA12" s="10">
        <f>VLOOKUP($EG12,Data!$B:$CP,Daily!GA$10,0)</f>
      </c>
      <c r="GB12" s="10">
        <f>VLOOKUP($EG12,Data!$B:$CP,Daily!GB$10,0)</f>
      </c>
      <c r="GC12" s="10">
        <f>VLOOKUP($EG12,Data!$B:$CP,Daily!GC$10,0)</f>
      </c>
      <c r="GD12" s="10">
        <f>VLOOKUP($EG12,Data!$B:$CP,Daily!GD$10,0)</f>
      </c>
      <c r="GE12" s="10">
        <f>VLOOKUP($EG12,Data!$B:$CP,Daily!GE$10,0)</f>
      </c>
      <c r="GF12" s="10">
        <f>VLOOKUP($EG12,Data!$B:$CP,Daily!GF$10,0)</f>
      </c>
      <c r="GG12" s="10">
        <f>VLOOKUP($EG12,Data!$B:$CP,Daily!GG$10,0)</f>
      </c>
      <c r="GH12" s="10">
        <f>VLOOKUP($EG12,Data!$B:$CP,Daily!GH$10,0)</f>
      </c>
      <c r="GI12" s="10">
        <f>VLOOKUP($EG12,Data!$B:$CP,Daily!GI$10,0)</f>
      </c>
      <c r="GJ12" s="10">
        <f>VLOOKUP($EG12,Data!$B:$CP,Daily!GJ$10,0)</f>
      </c>
      <c r="GK12" s="10">
        <f>VLOOKUP($EG12,Data!$B:$CP,Daily!GK$10,0)</f>
      </c>
      <c r="GL12" s="10">
        <f>VLOOKUP($EG12,Data!$B:$CP,Daily!GL$10,0)</f>
      </c>
      <c r="GM12" s="10">
        <f>VLOOKUP($EG12,Data!$B:$CP,Daily!GM$10,0)</f>
      </c>
      <c r="GN12" s="10">
        <f>VLOOKUP($EG12,Data!$B:$CP,Daily!GN$10,0)</f>
      </c>
      <c r="GO12" s="10">
        <f>VLOOKUP($EG12,Data!$B:$CP,Daily!GO$10,0)</f>
      </c>
      <c r="GP12" s="10">
        <f>VLOOKUP($EG12,Data!$B:$CP,Daily!GP$10,0)</f>
      </c>
      <c r="GQ12" s="10">
        <f>VLOOKUP($EG12,Data!$B:$CP,Daily!GQ$10,0)</f>
      </c>
      <c r="GR12" s="10">
        <f>VLOOKUP($EG12,Data!$B:$CP,Daily!GR$10,0)</f>
      </c>
      <c r="GS12" s="10">
        <f>VLOOKUP($EG12,Data!$B:$CP,Daily!GS$10,0)</f>
      </c>
      <c r="GT12" s="10">
        <f>VLOOKUP($EG12,Data!$B:$CP,Daily!GT$10,0)</f>
      </c>
      <c r="GU12" s="10">
        <f>VLOOKUP($EG12,Data!$B:$CP,Daily!GU$10,0)</f>
      </c>
      <c r="GV12" s="10">
        <f>VLOOKUP($EG12,Data!$B:$CP,Daily!GV$10,0)</f>
      </c>
      <c r="GW12" s="10">
        <f>VLOOKUP($EG12,Data!$B:$CP,Daily!GW$10,0)</f>
      </c>
      <c r="GX12" s="10">
        <f>VLOOKUP($EG12,Data!$B:$CP,Daily!GX$10,0)</f>
      </c>
      <c r="GY12" s="10">
        <f>VLOOKUP($EG12,Data!$B:$CP,Daily!GY$10,0)</f>
      </c>
      <c r="GZ12" s="10">
        <f>VLOOKUP($EG12,Data!$B:$CP,Daily!GZ$10,0)</f>
      </c>
      <c r="HA12" s="10">
        <f>VLOOKUP($EG12,Data!$B:$CP,Daily!HA$10,0)</f>
      </c>
      <c r="HB12" s="10">
        <f>VLOOKUP($EG12,Data!$B:$CP,Daily!HB$10,0)</f>
      </c>
      <c r="HC12" s="10">
        <f>VLOOKUP($EG12,Data!$B:$CP,Daily!HC$10,0)</f>
      </c>
      <c r="HD12" s="10">
        <f>VLOOKUP($EG12,Data!$B:$CP,Daily!HD$10,0)</f>
      </c>
      <c r="HE12" s="10">
        <f>VLOOKUP($EG12,Data!$B:$CP,Daily!HE$10,0)</f>
      </c>
      <c r="HF12" s="10">
        <f>VLOOKUP($EG12,Data!$B:$CP,Daily!HF$10,0)</f>
      </c>
      <c r="HG12" s="10">
        <f>VLOOKUP($EG12,Data!$B:$CP,Daily!HG$10,0)</f>
      </c>
      <c r="HH12" s="10">
        <f>VLOOKUP($EG12,Data!$B:$CP,Daily!HH$10,0)</f>
      </c>
      <c r="HI12" s="10">
        <f>VLOOKUP($EG12,Data!$B:$CP,Daily!HI$10,0)</f>
      </c>
      <c r="HJ12" s="10">
        <f>VLOOKUP($EG12,Data!$B:$CP,Daily!HJ$10,0)</f>
      </c>
      <c r="HK12" s="10">
        <f>VLOOKUP($EG12,Data!$B:$CP,Daily!HK$10,0)</f>
      </c>
      <c r="HL12" s="10">
        <f>VLOOKUP($EG12,Data!$B:$CP,Daily!HL$10,0)</f>
      </c>
      <c r="HM12" s="10">
        <f>VLOOKUP($EG12,Data!$B:$CP,Daily!HM$10,0)</f>
      </c>
      <c r="HN12" s="10">
        <f>VLOOKUP($EG12,Data!$B:$CP,Daily!HN$10,0)</f>
      </c>
      <c r="HO12" s="10">
        <f>VLOOKUP($EG12,Data!$B:$CP,Daily!HO$10,0)</f>
      </c>
      <c r="HP12" s="10">
        <f>VLOOKUP($EG12,Data!$B:$CP,Daily!HP$10,0)</f>
      </c>
      <c r="HQ12" s="10">
        <f>VLOOKUP($EG12,Data!$B:$CP,Daily!HQ$10,0)</f>
      </c>
      <c r="HR12" s="10">
        <f>VLOOKUP($EG12,Data!$B:$CP,Daily!HR$10,0)</f>
      </c>
      <c r="HS12" s="10">
        <f>VLOOKUP($EG12,Data!$B:$CP,Daily!HS$10,0)</f>
      </c>
      <c r="HT12" s="10">
        <f>VLOOKUP($EG12,Data!$B:$CP,Daily!HT$10,0)</f>
      </c>
      <c r="HU12" s="17"/>
      <c r="HV12" s="10">
        <f t="shared" ref="HV12:HV25" si="39">_xlfn.QUARTILE.INC($EI12:$HS12,1)</f>
      </c>
      <c r="HW12" s="10">
        <f t="shared" ref="HW12:HW25" si="40">_xlfn.QUARTILE.INC($EI12:$HS12,3)</f>
      </c>
      <c r="HX12" s="10">
        <f t="shared" ref="HX12:HX17" si="41">HW12-HV12</f>
      </c>
      <c r="HY12" s="10">
        <f t="shared" ref="HY12:HY13" si="42">HW12+(1.25*HX12)</f>
      </c>
      <c r="HZ12" s="10">
        <f t="shared" ref="HZ12:HZ13" si="43">HV12-(1.25*HX12)</f>
      </c>
      <c r="IA12" s="53"/>
      <c r="IB12" s="11">
        <f t="shared" si="21"/>
      </c>
      <c r="IC12" s="11">
        <f>AVERAGE(HM12:HS12)</f>
      </c>
      <c r="ID12" s="11">
        <f>AVERAGE(GP12:HS12)</f>
      </c>
      <c r="IE12" s="16"/>
      <c r="IF12" s="9" t="s">
        <v>279</v>
      </c>
      <c r="IG12" s="9" t="s">
        <v>277</v>
      </c>
      <c r="IH12" s="10">
        <f>VLOOKUP($IF12,Data!$B:$CP,Daily!IH$10,0)</f>
      </c>
      <c r="II12" s="10">
        <f>VLOOKUP($IF12,Data!$B:$CP,Daily!II$10,0)</f>
      </c>
      <c r="IJ12" s="10">
        <f>VLOOKUP($IF12,Data!$B:$CP,Daily!IJ$10,0)</f>
      </c>
      <c r="IK12" s="10">
        <f>VLOOKUP($IF12,Data!$B:$CP,Daily!IK$10,0)</f>
      </c>
      <c r="IL12" s="10">
        <f>VLOOKUP($IF12,Data!$B:$CP,Daily!IL$10,0)</f>
      </c>
      <c r="IM12" s="10">
        <f>VLOOKUP($IF12,Data!$B:$CP,Daily!IM$10,0)</f>
      </c>
      <c r="IN12" s="10">
        <f>VLOOKUP($IF12,Data!$B:$CP,Daily!IN$10,0)</f>
      </c>
      <c r="IO12" s="10">
        <f>VLOOKUP($IF12,Data!$B:$CP,Daily!IO$10,0)</f>
      </c>
      <c r="IP12" s="10">
        <f>VLOOKUP($IF12,Data!$B:$CP,Daily!IP$10,0)</f>
      </c>
      <c r="IQ12" s="10">
        <f>VLOOKUP($IF12,Data!$B:$CP,Daily!IQ$10,0)</f>
      </c>
      <c r="IR12" s="10">
        <f>VLOOKUP($IF12,Data!$B:$CP,Daily!IR$10,0)</f>
      </c>
      <c r="IS12" s="10">
        <f>VLOOKUP($IF12,Data!$B:$CP,Daily!IS$10,0)</f>
      </c>
      <c r="IT12" s="10">
        <f>VLOOKUP($IF12,Data!$B:$CP,Daily!IT$10,0)</f>
      </c>
      <c r="IU12" s="10">
        <f>VLOOKUP($IF12,Data!$B:$CP,Daily!IU$10,0)</f>
      </c>
      <c r="IV12" s="10">
        <f>VLOOKUP($IF12,Data!$B:$CP,Daily!IV$10,0)</f>
      </c>
      <c r="IW12" s="10">
        <f>VLOOKUP($IF12,Data!$B:$CP,Daily!IW$10,0)</f>
      </c>
      <c r="IX12" s="10">
        <f>VLOOKUP($IF12,Data!$B:$CP,Daily!IX$10,0)</f>
      </c>
      <c r="IY12" s="10">
        <f>VLOOKUP($IF12,Data!$B:$CP,Daily!IY$10,0)</f>
      </c>
      <c r="IZ12" s="10">
        <f>VLOOKUP($IF12,Data!$B:$CP,Daily!IZ$10,0)</f>
      </c>
      <c r="JA12" s="10">
        <f>VLOOKUP($IF12,Data!$B:$CP,Daily!JA$10,0)</f>
      </c>
      <c r="JB12" s="10">
        <f>VLOOKUP($IF12,Data!$B:$CP,Daily!JB$10,0)</f>
      </c>
      <c r="JC12" s="10">
        <f>VLOOKUP($IF12,Data!$B:$CP,Daily!JC$10,0)</f>
      </c>
      <c r="JD12" s="10">
        <f>VLOOKUP($IF12,Data!$B:$CP,Daily!JD$10,0)</f>
      </c>
      <c r="JE12" s="10">
        <f>VLOOKUP($IF12,Data!$B:$CP,Daily!JE$10,0)</f>
      </c>
      <c r="JF12" s="10">
        <f>VLOOKUP($IF12,Data!$B:$CP,Daily!JF$10,0)</f>
      </c>
      <c r="JG12" s="10">
        <f>VLOOKUP($IF12,Data!$B:$CP,Daily!JG$10,0)</f>
      </c>
      <c r="JH12" s="10">
        <f>VLOOKUP($IF12,Data!$B:$CP,Daily!JH$10,0)</f>
      </c>
      <c r="JI12" s="10">
        <f>VLOOKUP($IF12,Data!$B:$CP,Daily!JI$10,0)</f>
      </c>
      <c r="JJ12" s="10">
        <f>VLOOKUP($IF12,Data!$B:$CP,Daily!JJ$10,0)</f>
      </c>
      <c r="JK12" s="10">
        <f>VLOOKUP($IF12,Data!$B:$CP,Daily!JK$10,0)</f>
      </c>
      <c r="JL12" s="10">
        <f>VLOOKUP($IF12,Data!$B:$CP,Daily!JL$10,0)</f>
      </c>
      <c r="JM12" s="10">
        <f>VLOOKUP($IF12,Data!$B:$CP,Daily!JM$10,0)</f>
      </c>
      <c r="JN12" s="10">
        <f>VLOOKUP($IF12,Data!$B:$CP,Daily!JN$10,0)</f>
      </c>
      <c r="JO12" s="10">
        <f>VLOOKUP($IF12,Data!$B:$CP,Daily!JO$10,0)</f>
      </c>
      <c r="JP12" s="10">
        <f>VLOOKUP($IF12,Data!$B:$CP,Daily!JP$10,0)</f>
      </c>
      <c r="JQ12" s="10">
        <f>VLOOKUP($IF12,Data!$B:$CP,Daily!JQ$10,0)</f>
      </c>
      <c r="JR12" s="10">
        <f>VLOOKUP($IF12,Data!$B:$CP,Daily!JR$10,0)</f>
      </c>
      <c r="JS12" s="10">
        <f>VLOOKUP($IF12,Data!$B:$CP,Daily!JS$10,0)</f>
      </c>
      <c r="JT12" s="10">
        <f>VLOOKUP($IF12,Data!$B:$CP,Daily!JT$10,0)</f>
      </c>
      <c r="JU12" s="10">
        <f>VLOOKUP($IF12,Data!$B:$CP,Daily!JU$10,0)</f>
      </c>
      <c r="JV12" s="10">
        <f>VLOOKUP($IF12,Data!$B:$CP,Daily!JV$10,0)</f>
      </c>
      <c r="JW12" s="10">
        <f>VLOOKUP($IF12,Data!$B:$CP,Daily!JW$10,0)</f>
      </c>
      <c r="JX12" s="10">
        <f>VLOOKUP($IF12,Data!$B:$CP,Daily!JX$10,0)</f>
      </c>
      <c r="JY12" s="10">
        <f>VLOOKUP($IF12,Data!$B:$CP,Daily!JY$10,0)</f>
      </c>
      <c r="JZ12" s="10">
        <f>VLOOKUP($IF12,Data!$B:$CP,Daily!JZ$10,0)</f>
      </c>
      <c r="KA12" s="10">
        <f>VLOOKUP($IF12,Data!$B:$CP,Daily!KA$10,0)</f>
      </c>
      <c r="KB12" s="10">
        <f>VLOOKUP($IF12,Data!$B:$CP,Daily!KB$10,0)</f>
      </c>
      <c r="KC12" s="10">
        <f>VLOOKUP($IF12,Data!$B:$CP,Daily!KC$10,0)</f>
      </c>
      <c r="KD12" s="10">
        <f>VLOOKUP($IF12,Data!$B:$CP,Daily!KD$10,0)</f>
      </c>
      <c r="KE12" s="10">
        <f>VLOOKUP($IF12,Data!$B:$CP,Daily!KE$10,0)</f>
      </c>
      <c r="KF12" s="10">
        <f>VLOOKUP($IF12,Data!$B:$CP,Daily!KF$10,0)</f>
      </c>
      <c r="KG12" s="10">
        <f>VLOOKUP($IF12,Data!$B:$CP,Daily!KG$10,0)</f>
      </c>
      <c r="KH12" s="10">
        <f>VLOOKUP($IF12,Data!$B:$CP,Daily!KH$10,0)</f>
      </c>
      <c r="KI12" s="10">
        <f>VLOOKUP($IF12,Data!$B:$CP,Daily!KI$10,0)</f>
      </c>
      <c r="KJ12" s="10">
        <f>VLOOKUP($IF12,Data!$B:$CP,Daily!KJ$10,0)</f>
      </c>
      <c r="KK12" s="10">
        <f>VLOOKUP($IF12,Data!$B:$CP,Daily!KK$10,0)</f>
      </c>
      <c r="KL12" s="10">
        <f>VLOOKUP($IF12,Data!$B:$CP,Daily!KL$10,0)</f>
      </c>
      <c r="KM12" s="10">
        <f>VLOOKUP($IF12,Data!$B:$CP,Daily!KM$10,0)</f>
      </c>
      <c r="KN12" s="10">
        <f>VLOOKUP($IF12,Data!$B:$CP,Daily!KN$10,0)</f>
      </c>
      <c r="KO12" s="10">
        <f>VLOOKUP($IF12,Data!$B:$CP,Daily!KO$10,0)</f>
      </c>
      <c r="KP12" s="10">
        <f>VLOOKUP($IF12,Data!$B:$CP,Daily!KP$10,0)</f>
      </c>
      <c r="KQ12" s="10">
        <f>VLOOKUP($IF12,Data!$B:$CP,Daily!KQ$10,0)</f>
      </c>
      <c r="KR12" s="10">
        <f>VLOOKUP($IF12,Data!$B:$CP,Daily!KR$10,0)</f>
      </c>
      <c r="KS12" s="10">
        <f>VLOOKUP($IF12,Data!$B:$CP,Daily!KS$10,0)</f>
      </c>
      <c r="KT12" s="10">
        <f>VLOOKUP($IF12,Data!$B:$CP,Daily!KT$10,0)</f>
      </c>
      <c r="KU12" s="10">
        <f>VLOOKUP($IF12,Data!$B:$CP,Daily!KU$10,0)</f>
      </c>
      <c r="KV12" s="10">
        <f>VLOOKUP($IF12,Data!$B:$CP,Daily!KV$10,0)</f>
      </c>
      <c r="KW12" s="10">
        <f>VLOOKUP($IF12,Data!$B:$CP,Daily!KW$10,0)</f>
      </c>
      <c r="KX12" s="10">
        <f>VLOOKUP($IF12,Data!$B:$CP,Daily!KX$10,0)</f>
      </c>
      <c r="KY12" s="10">
        <f>VLOOKUP($IF12,Data!$B:$CP,Daily!KY$10,0)</f>
      </c>
      <c r="KZ12" s="10">
        <f>VLOOKUP($IF12,Data!$B:$CP,Daily!KZ$10,0)</f>
      </c>
      <c r="LA12" s="10">
        <f>VLOOKUP($IF12,Data!$B:$CP,Daily!LA$10,0)</f>
      </c>
      <c r="LB12" s="10">
        <f>VLOOKUP($IF12,Data!$B:$CP,Daily!LB$10,0)</f>
      </c>
      <c r="LC12" s="10">
        <f>VLOOKUP($IF12,Data!$B:$CP,Daily!LC$10,0)</f>
      </c>
      <c r="LD12" s="10">
        <f>VLOOKUP($IF12,Data!$B:$CP,Daily!LD$10,0)</f>
      </c>
      <c r="LE12" s="10">
        <f>VLOOKUP($IF12,Data!$B:$CP,Daily!LE$10,0)</f>
      </c>
      <c r="LF12" s="10">
        <f>VLOOKUP($IF12,Data!$B:$CP,Daily!LF$10,0)</f>
      </c>
      <c r="LG12" s="10">
        <f>VLOOKUP($IF12,Data!$B:$CP,Daily!LG$10,0)</f>
      </c>
      <c r="LH12" s="10">
        <f>VLOOKUP($IF12,Data!$B:$CP,Daily!LH$10,0)</f>
      </c>
      <c r="LI12" s="10">
        <f>VLOOKUP($IF12,Data!$B:$CP,Daily!LI$10,0)</f>
      </c>
      <c r="LJ12" s="10">
        <f>VLOOKUP($IF12,Data!$B:$CP,Daily!LJ$10,0)</f>
      </c>
      <c r="LK12" s="10">
        <f>VLOOKUP($IF12,Data!$B:$CP,Daily!LK$10,0)</f>
      </c>
      <c r="LL12" s="10">
        <f>VLOOKUP($IF12,Data!$B:$CP,Daily!LL$10,0)</f>
      </c>
      <c r="LM12" s="10">
        <f>VLOOKUP($IF12,Data!$B:$CP,Daily!LM$10,0)</f>
      </c>
      <c r="LN12" s="10">
        <f>VLOOKUP($IF12,Data!$B:$CP,Daily!LN$10,0)</f>
      </c>
      <c r="LO12" s="10">
        <f>VLOOKUP($IF12,Data!$B:$CP,Daily!LO$10,0)</f>
      </c>
      <c r="LP12" s="10">
        <f>VLOOKUP($IF12,Data!$B:$CP,Daily!LP$10,0)</f>
      </c>
      <c r="LQ12" s="10">
        <f>VLOOKUP($IF12,Data!$B:$CP,Daily!LQ$10,0)</f>
      </c>
      <c r="LR12" s="10">
        <f>VLOOKUP($IF12,Data!$B:$CP,Daily!LR$10,0)</f>
      </c>
      <c r="LS12" s="10">
        <f>VLOOKUP($IF12,Data!$B:$CP,Daily!LS$10,0)</f>
      </c>
      <c r="LU12" s="10">
        <f t="shared" ref="LU12:LU16" si="44">_xlfn.QUARTILE.INC($IH12:$LR12,1)</f>
      </c>
      <c r="LV12" s="10">
        <f t="shared" ref="LV12:LV16" si="45">_xlfn.QUARTILE.INC($IH12:$LR12,3)</f>
      </c>
      <c r="LW12" s="10">
        <f t="shared" ref="LW12:LW17" si="46">LV12-LU12</f>
      </c>
      <c r="LX12" s="10">
        <f t="shared" ref="LX12:LX13" si="47">LV12+(1.25*LW12)</f>
      </c>
      <c r="LY12" s="10">
        <f t="shared" ref="LY12:LY13" si="48">LU12-(1.25*LW12)</f>
      </c>
      <c r="LZ12" s="53"/>
      <c r="MA12" s="11">
        <f t="shared" si="23"/>
      </c>
      <c r="MB12" s="11">
        <f>AVERAGE(LL12:LR12)</f>
      </c>
      <c r="MC12" s="11">
        <f>AVERAGE(KO12:LR12)</f>
      </c>
      <c r="MD12" s="15"/>
    </row>
    <row r="13" spans="3:342" hidden="1" x14ac:dyDescent="0.25">
      <c r="D13" s="74" t="s">
        <v>6</v>
      </c>
      <c r="E13" s="67" t="str">
        <f>VLOOKUP($D13,'Metric Nature'!$C:$D,2,0)&amp;IF(($F13&lt;(EA13)),"Below",IF(($F13&gt;(DZ13)),"Above","Within"))</f>
      </c>
      <c r="F13" s="39">
        <f t="shared" si="24"/>
      </c>
      <c r="G13" s="68">
        <f t="shared" si="25"/>
      </c>
      <c r="H13" s="71">
        <f t="shared" si="26"/>
      </c>
      <c r="I13" s="39">
        <f>EE13</f>
      </c>
      <c r="J13" s="62">
        <f t="shared" si="27"/>
      </c>
      <c r="K13" s="39">
        <f>EC13</f>
      </c>
      <c r="L13" s="64"/>
      <c r="M13" s="67" t="str">
        <f>VLOOKUP($D13,'Metric Nature'!$C:$D,2,0)&amp;IF(($N13&lt;(HZ13)),"Below",IF(($N13&gt;(HY13)),"Above","Within"))</f>
      </c>
      <c r="N13" s="39">
        <f t="shared" si="28"/>
      </c>
      <c r="O13" s="68">
        <f t="shared" si="29"/>
      </c>
      <c r="P13" s="69">
        <f t="shared" si="30"/>
      </c>
      <c r="Q13" s="68">
        <f t="shared" si="3"/>
      </c>
      <c r="R13" s="62">
        <f t="shared" si="31"/>
      </c>
      <c r="S13" s="39">
        <f t="shared" si="32"/>
      </c>
      <c r="T13" s="64"/>
      <c r="U13" s="67" t="str">
        <f>VLOOKUP($D13,'Metric Nature'!$C:$D,2,0)&amp;IF(($V13&lt;(LY13)),"Below",IF(($V13&gt;(LX13)),"Above","Within"))</f>
      </c>
      <c r="V13" s="39">
        <f>LS13</f>
      </c>
      <c r="W13" s="68">
        <f t="shared" si="33"/>
      </c>
      <c r="X13" s="62">
        <f t="shared" si="34"/>
      </c>
      <c r="Y13" s="68">
        <f t="shared" si="35"/>
      </c>
      <c r="Z13" s="62">
        <f t="shared" si="36"/>
      </c>
      <c r="AA13" s="39">
        <f>MA13</f>
      </c>
      <c r="AB13" s="64"/>
      <c r="AC13" s="1"/>
      <c r="AD13" s="1"/>
      <c r="AE13" s="1"/>
      <c r="AF13" s="1"/>
      <c r="AG13" s="1"/>
      <c r="AH13" s="1"/>
      <c r="AI13" s="9" t="s">
        <v>6</v>
      </c>
      <c r="AJ13" s="10">
        <f t="shared" si="7"/>
      </c>
      <c r="AK13" s="10">
        <f t="shared" si="7"/>
      </c>
      <c r="AL13" s="10">
        <f t="shared" si="7"/>
      </c>
      <c r="AM13" s="10">
        <f t="shared" si="7"/>
      </c>
      <c r="AN13" s="10">
        <f t="shared" si="7"/>
      </c>
      <c r="AO13" s="10">
        <f t="shared" si="7"/>
      </c>
      <c r="AP13" s="10">
        <f t="shared" si="7"/>
      </c>
      <c r="AQ13" s="10">
        <f t="shared" si="7"/>
      </c>
      <c r="AR13" s="10">
        <f t="shared" si="7"/>
      </c>
      <c r="AS13" s="10">
        <f t="shared" si="7"/>
      </c>
      <c r="AT13" s="10">
        <f t="shared" si="8"/>
      </c>
      <c r="AU13" s="10">
        <f t="shared" si="8"/>
      </c>
      <c r="AV13" s="10">
        <f t="shared" si="8"/>
      </c>
      <c r="AW13" s="10">
        <f t="shared" si="8"/>
      </c>
      <c r="AX13" s="10">
        <f t="shared" si="8"/>
      </c>
      <c r="AY13" s="10">
        <f t="shared" si="8"/>
      </c>
      <c r="AZ13" s="10">
        <f t="shared" si="8"/>
      </c>
      <c r="BA13" s="10">
        <f t="shared" si="8"/>
      </c>
      <c r="BB13" s="10">
        <f t="shared" si="8"/>
      </c>
      <c r="BC13" s="10">
        <f t="shared" si="8"/>
      </c>
      <c r="BD13" s="10">
        <f t="shared" si="9"/>
      </c>
      <c r="BE13" s="10">
        <f t="shared" si="9"/>
      </c>
      <c r="BF13" s="10">
        <f t="shared" si="9"/>
      </c>
      <c r="BG13" s="10">
        <f t="shared" si="9"/>
      </c>
      <c r="BH13" s="10">
        <f t="shared" si="9"/>
      </c>
      <c r="BI13" s="10">
        <f t="shared" si="9"/>
      </c>
      <c r="BJ13" s="10">
        <f t="shared" si="9"/>
      </c>
      <c r="BK13" s="10">
        <f t="shared" si="9"/>
      </c>
      <c r="BL13" s="10">
        <f t="shared" si="9"/>
      </c>
      <c r="BM13" s="10">
        <f t="shared" si="9"/>
      </c>
      <c r="BN13" s="10">
        <f t="shared" si="10"/>
      </c>
      <c r="BO13" s="10">
        <f t="shared" si="10"/>
      </c>
      <c r="BP13" s="10">
        <f t="shared" si="10"/>
      </c>
      <c r="BQ13" s="10">
        <f t="shared" si="10"/>
      </c>
      <c r="BR13" s="10">
        <f t="shared" si="10"/>
      </c>
      <c r="BS13" s="10">
        <f t="shared" si="10"/>
      </c>
      <c r="BT13" s="10">
        <f t="shared" si="10"/>
      </c>
      <c r="BU13" s="10">
        <f t="shared" si="10"/>
      </c>
      <c r="BV13" s="10">
        <f t="shared" si="10"/>
      </c>
      <c r="BW13" s="10">
        <f t="shared" si="10"/>
      </c>
      <c r="BX13" s="10">
        <f t="shared" si="11"/>
      </c>
      <c r="BY13" s="10">
        <f t="shared" si="11"/>
      </c>
      <c r="BZ13" s="10">
        <f t="shared" si="11"/>
      </c>
      <c r="CA13" s="10">
        <f t="shared" si="11"/>
      </c>
      <c r="CB13" s="10">
        <f t="shared" si="11"/>
      </c>
      <c r="CC13" s="10">
        <f t="shared" si="11"/>
      </c>
      <c r="CD13" s="10">
        <f t="shared" si="11"/>
      </c>
      <c r="CE13" s="10">
        <f t="shared" si="11"/>
      </c>
      <c r="CF13" s="10">
        <f t="shared" si="11"/>
      </c>
      <c r="CG13" s="10">
        <f t="shared" si="11"/>
      </c>
      <c r="CH13" s="10">
        <f t="shared" si="12"/>
      </c>
      <c r="CI13" s="10">
        <f t="shared" si="12"/>
      </c>
      <c r="CJ13" s="10">
        <f t="shared" si="12"/>
      </c>
      <c r="CK13" s="10">
        <f t="shared" si="12"/>
      </c>
      <c r="CL13" s="10">
        <f t="shared" si="12"/>
      </c>
      <c r="CM13" s="10">
        <f t="shared" si="12"/>
      </c>
      <c r="CN13" s="10">
        <f t="shared" si="12"/>
      </c>
      <c r="CO13" s="10">
        <f t="shared" si="12"/>
      </c>
      <c r="CP13" s="10">
        <f t="shared" si="12"/>
      </c>
      <c r="CQ13" s="10">
        <f t="shared" si="12"/>
      </c>
      <c r="CR13" s="10">
        <f t="shared" si="13"/>
      </c>
      <c r="CS13" s="10">
        <f t="shared" si="13"/>
      </c>
      <c r="CT13" s="10">
        <f t="shared" si="13"/>
      </c>
      <c r="CU13" s="10">
        <f t="shared" si="13"/>
      </c>
      <c r="CV13" s="10">
        <f t="shared" si="13"/>
      </c>
      <c r="CW13" s="10">
        <f t="shared" si="13"/>
      </c>
      <c r="CX13" s="10">
        <f t="shared" si="13"/>
      </c>
      <c r="CY13" s="10">
        <f t="shared" si="13"/>
      </c>
      <c r="CZ13" s="10">
        <f t="shared" si="13"/>
      </c>
      <c r="DA13" s="10">
        <f t="shared" si="13"/>
      </c>
      <c r="DB13" s="10">
        <f t="shared" si="14"/>
      </c>
      <c r="DC13" s="10">
        <f t="shared" si="14"/>
      </c>
      <c r="DD13" s="10">
        <f t="shared" si="14"/>
      </c>
      <c r="DE13" s="10">
        <f t="shared" si="14"/>
      </c>
      <c r="DF13" s="10">
        <f t="shared" si="14"/>
      </c>
      <c r="DG13" s="10">
        <f t="shared" si="14"/>
      </c>
      <c r="DH13" s="10">
        <f t="shared" si="14"/>
      </c>
      <c r="DI13" s="10">
        <f t="shared" si="14"/>
      </c>
      <c r="DJ13" s="10">
        <f t="shared" si="14"/>
      </c>
      <c r="DK13" s="10">
        <f t="shared" si="14"/>
      </c>
      <c r="DL13" s="10">
        <f t="shared" si="15"/>
      </c>
      <c r="DM13" s="10">
        <f t="shared" si="15"/>
      </c>
      <c r="DN13" s="10">
        <f t="shared" si="15"/>
      </c>
      <c r="DO13" s="10">
        <f t="shared" si="15"/>
      </c>
      <c r="DP13" s="10">
        <f t="shared" si="15"/>
      </c>
      <c r="DQ13" s="10">
        <f t="shared" si="15"/>
      </c>
      <c r="DR13" s="10">
        <f t="shared" si="15"/>
      </c>
      <c r="DS13" s="10">
        <f t="shared" si="15"/>
      </c>
      <c r="DT13" s="10">
        <f t="shared" si="15"/>
      </c>
      <c r="DU13" s="10">
        <f t="shared" si="15"/>
      </c>
      <c r="DV13" s="18"/>
      <c r="DW13" s="10">
        <f t="shared" si="16"/>
      </c>
      <c r="DX13" s="10">
        <f t="shared" si="17"/>
      </c>
      <c r="DY13" s="10">
        <f t="shared" si="18"/>
      </c>
      <c r="DZ13" s="10">
        <f t="shared" si="37"/>
      </c>
      <c r="EA13" s="10">
        <f t="shared" si="38"/>
      </c>
      <c r="EB13" s="18"/>
      <c r="EC13" s="11">
        <f t="shared" si="19"/>
      </c>
      <c r="ED13" s="11">
        <f t="shared" ref="ED13" si="49">AVERAGE(DN13:DT13)</f>
      </c>
      <c r="EE13" s="11">
        <f>AVERAGE(CQ13:DT13)</f>
      </c>
      <c r="EF13" s="16"/>
      <c r="EG13" s="9" t="s">
        <v>280</v>
      </c>
      <c r="EH13" s="9" t="s">
        <v>6</v>
      </c>
      <c r="EI13" s="10">
        <f>VLOOKUP($EG13,Data!$B:$CP,Daily!EI$10,0)</f>
      </c>
      <c r="EJ13" s="10">
        <f>VLOOKUP($EG13,Data!$B:$CP,Daily!EJ$10,0)</f>
      </c>
      <c r="EK13" s="10">
        <f>VLOOKUP($EG13,Data!$B:$CP,Daily!EK$10,0)</f>
      </c>
      <c r="EL13" s="10">
        <f>VLOOKUP($EG13,Data!$B:$CP,Daily!EL$10,0)</f>
      </c>
      <c r="EM13" s="10">
        <f>VLOOKUP($EG13,Data!$B:$CP,Daily!EM$10,0)</f>
      </c>
      <c r="EN13" s="10">
        <f>VLOOKUP($EG13,Data!$B:$CP,Daily!EN$10,0)</f>
      </c>
      <c r="EO13" s="10">
        <f>VLOOKUP($EG13,Data!$B:$CP,Daily!EO$10,0)</f>
      </c>
      <c r="EP13" s="10">
        <f>VLOOKUP($EG13,Data!$B:$CP,Daily!EP$10,0)</f>
      </c>
      <c r="EQ13" s="10">
        <f>VLOOKUP($EG13,Data!$B:$CP,Daily!EQ$10,0)</f>
      </c>
      <c r="ER13" s="10">
        <f>VLOOKUP($EG13,Data!$B:$CP,Daily!ER$10,0)</f>
      </c>
      <c r="ES13" s="10">
        <f>VLOOKUP($EG13,Data!$B:$CP,Daily!ES$10,0)</f>
      </c>
      <c r="ET13" s="10">
        <f>VLOOKUP($EG13,Data!$B:$CP,Daily!ET$10,0)</f>
      </c>
      <c r="EU13" s="10">
        <f>VLOOKUP($EG13,Data!$B:$CP,Daily!EU$10,0)</f>
      </c>
      <c r="EV13" s="10">
        <f>VLOOKUP($EG13,Data!$B:$CP,Daily!EV$10,0)</f>
      </c>
      <c r="EW13" s="10">
        <f>VLOOKUP($EG13,Data!$B:$CP,Daily!EW$10,0)</f>
      </c>
      <c r="EX13" s="10">
        <f>VLOOKUP($EG13,Data!$B:$CP,Daily!EX$10,0)</f>
      </c>
      <c r="EY13" s="10">
        <f>VLOOKUP($EG13,Data!$B:$CP,Daily!EY$10,0)</f>
      </c>
      <c r="EZ13" s="10">
        <f>VLOOKUP($EG13,Data!$B:$CP,Daily!EZ$10,0)</f>
      </c>
      <c r="FA13" s="10">
        <f>VLOOKUP($EG13,Data!$B:$CP,Daily!FA$10,0)</f>
      </c>
      <c r="FB13" s="10">
        <f>VLOOKUP($EG13,Data!$B:$CP,Daily!FB$10,0)</f>
      </c>
      <c r="FC13" s="10">
        <f>VLOOKUP($EG13,Data!$B:$CP,Daily!FC$10,0)</f>
      </c>
      <c r="FD13" s="10">
        <f>VLOOKUP($EG13,Data!$B:$CP,Daily!FD$10,0)</f>
      </c>
      <c r="FE13" s="10">
        <f>VLOOKUP($EG13,Data!$B:$CP,Daily!FE$10,0)</f>
      </c>
      <c r="FF13" s="10">
        <f>VLOOKUP($EG13,Data!$B:$CP,Daily!FF$10,0)</f>
      </c>
      <c r="FG13" s="10">
        <f>VLOOKUP($EG13,Data!$B:$CP,Daily!FG$10,0)</f>
      </c>
      <c r="FH13" s="10">
        <f>VLOOKUP($EG13,Data!$B:$CP,Daily!FH$10,0)</f>
      </c>
      <c r="FI13" s="10">
        <f>VLOOKUP($EG13,Data!$B:$CP,Daily!FI$10,0)</f>
      </c>
      <c r="FJ13" s="10">
        <f>VLOOKUP($EG13,Data!$B:$CP,Daily!FJ$10,0)</f>
      </c>
      <c r="FK13" s="10">
        <f>VLOOKUP($EG13,Data!$B:$CP,Daily!FK$10,0)</f>
      </c>
      <c r="FL13" s="10">
        <f>VLOOKUP($EG13,Data!$B:$CP,Daily!FL$10,0)</f>
      </c>
      <c r="FM13" s="10">
        <f>VLOOKUP($EG13,Data!$B:$CP,Daily!FM$10,0)</f>
      </c>
      <c r="FN13" s="10">
        <f>VLOOKUP($EG13,Data!$B:$CP,Daily!FN$10,0)</f>
      </c>
      <c r="FO13" s="10">
        <f>VLOOKUP($EG13,Data!$B:$CP,Daily!FO$10,0)</f>
      </c>
      <c r="FP13" s="10">
        <f>VLOOKUP($EG13,Data!$B:$CP,Daily!FP$10,0)</f>
      </c>
      <c r="FQ13" s="10">
        <f>VLOOKUP($EG13,Data!$B:$CP,Daily!FQ$10,0)</f>
      </c>
      <c r="FR13" s="10">
        <f>VLOOKUP($EG13,Data!$B:$CP,Daily!FR$10,0)</f>
      </c>
      <c r="FS13" s="10">
        <f>VLOOKUP($EG13,Data!$B:$CP,Daily!FS$10,0)</f>
      </c>
      <c r="FT13" s="10">
        <f>VLOOKUP($EG13,Data!$B:$CP,Daily!FT$10,0)</f>
      </c>
      <c r="FU13" s="10">
        <f>VLOOKUP($EG13,Data!$B:$CP,Daily!FU$10,0)</f>
      </c>
      <c r="FV13" s="10">
        <f>VLOOKUP($EG13,Data!$B:$CP,Daily!FV$10,0)</f>
      </c>
      <c r="FW13" s="10">
        <f>VLOOKUP($EG13,Data!$B:$CP,Daily!FW$10,0)</f>
      </c>
      <c r="FX13" s="10">
        <f>VLOOKUP($EG13,Data!$B:$CP,Daily!FX$10,0)</f>
      </c>
      <c r="FY13" s="10">
        <f>VLOOKUP($EG13,Data!$B:$CP,Daily!FY$10,0)</f>
      </c>
      <c r="FZ13" s="10">
        <f>VLOOKUP($EG13,Data!$B:$CP,Daily!FZ$10,0)</f>
      </c>
      <c r="GA13" s="10">
        <f>VLOOKUP($EG13,Data!$B:$CP,Daily!GA$10,0)</f>
      </c>
      <c r="GB13" s="10">
        <f>VLOOKUP($EG13,Data!$B:$CP,Daily!GB$10,0)</f>
      </c>
      <c r="GC13" s="10">
        <f>VLOOKUP($EG13,Data!$B:$CP,Daily!GC$10,0)</f>
      </c>
      <c r="GD13" s="10">
        <f>VLOOKUP($EG13,Data!$B:$CP,Daily!GD$10,0)</f>
      </c>
      <c r="GE13" s="10">
        <f>VLOOKUP($EG13,Data!$B:$CP,Daily!GE$10,0)</f>
      </c>
      <c r="GF13" s="10">
        <f>VLOOKUP($EG13,Data!$B:$CP,Daily!GF$10,0)</f>
      </c>
      <c r="GG13" s="10">
        <f>VLOOKUP($EG13,Data!$B:$CP,Daily!GG$10,0)</f>
      </c>
      <c r="GH13" s="10">
        <f>VLOOKUP($EG13,Data!$B:$CP,Daily!GH$10,0)</f>
      </c>
      <c r="GI13" s="10">
        <f>VLOOKUP($EG13,Data!$B:$CP,Daily!GI$10,0)</f>
      </c>
      <c r="GJ13" s="10">
        <f>VLOOKUP($EG13,Data!$B:$CP,Daily!GJ$10,0)</f>
      </c>
      <c r="GK13" s="10">
        <f>VLOOKUP($EG13,Data!$B:$CP,Daily!GK$10,0)</f>
      </c>
      <c r="GL13" s="10">
        <f>VLOOKUP($EG13,Data!$B:$CP,Daily!GL$10,0)</f>
      </c>
      <c r="GM13" s="10">
        <f>VLOOKUP($EG13,Data!$B:$CP,Daily!GM$10,0)</f>
      </c>
      <c r="GN13" s="10">
        <f>VLOOKUP($EG13,Data!$B:$CP,Daily!GN$10,0)</f>
      </c>
      <c r="GO13" s="10">
        <f>VLOOKUP($EG13,Data!$B:$CP,Daily!GO$10,0)</f>
      </c>
      <c r="GP13" s="10">
        <f>VLOOKUP($EG13,Data!$B:$CP,Daily!GP$10,0)</f>
      </c>
      <c r="GQ13" s="10">
        <f>VLOOKUP($EG13,Data!$B:$CP,Daily!GQ$10,0)</f>
      </c>
      <c r="GR13" s="10">
        <f>VLOOKUP($EG13,Data!$B:$CP,Daily!GR$10,0)</f>
      </c>
      <c r="GS13" s="10">
        <f>VLOOKUP($EG13,Data!$B:$CP,Daily!GS$10,0)</f>
      </c>
      <c r="GT13" s="10">
        <f>VLOOKUP($EG13,Data!$B:$CP,Daily!GT$10,0)</f>
      </c>
      <c r="GU13" s="10">
        <f>VLOOKUP($EG13,Data!$B:$CP,Daily!GU$10,0)</f>
      </c>
      <c r="GV13" s="10">
        <f>VLOOKUP($EG13,Data!$B:$CP,Daily!GV$10,0)</f>
      </c>
      <c r="GW13" s="10">
        <f>VLOOKUP($EG13,Data!$B:$CP,Daily!GW$10,0)</f>
      </c>
      <c r="GX13" s="10">
        <f>VLOOKUP($EG13,Data!$B:$CP,Daily!GX$10,0)</f>
      </c>
      <c r="GY13" s="10">
        <f>VLOOKUP($EG13,Data!$B:$CP,Daily!GY$10,0)</f>
      </c>
      <c r="GZ13" s="10">
        <f>VLOOKUP($EG13,Data!$B:$CP,Daily!GZ$10,0)</f>
      </c>
      <c r="HA13" s="10">
        <f>VLOOKUP($EG13,Data!$B:$CP,Daily!HA$10,0)</f>
      </c>
      <c r="HB13" s="10">
        <f>VLOOKUP($EG13,Data!$B:$CP,Daily!HB$10,0)</f>
      </c>
      <c r="HC13" s="10">
        <f>VLOOKUP($EG13,Data!$B:$CP,Daily!HC$10,0)</f>
      </c>
      <c r="HD13" s="10">
        <f>VLOOKUP($EG13,Data!$B:$CP,Daily!HD$10,0)</f>
      </c>
      <c r="HE13" s="10">
        <f>VLOOKUP($EG13,Data!$B:$CP,Daily!HE$10,0)</f>
      </c>
      <c r="HF13" s="10">
        <f>VLOOKUP($EG13,Data!$B:$CP,Daily!HF$10,0)</f>
      </c>
      <c r="HG13" s="10">
        <f>VLOOKUP($EG13,Data!$B:$CP,Daily!HG$10,0)</f>
      </c>
      <c r="HH13" s="10">
        <f>VLOOKUP($EG13,Data!$B:$CP,Daily!HH$10,0)</f>
      </c>
      <c r="HI13" s="10">
        <f>VLOOKUP($EG13,Data!$B:$CP,Daily!HI$10,0)</f>
      </c>
      <c r="HJ13" s="10">
        <f>VLOOKUP($EG13,Data!$B:$CP,Daily!HJ$10,0)</f>
      </c>
      <c r="HK13" s="10">
        <f>VLOOKUP($EG13,Data!$B:$CP,Daily!HK$10,0)</f>
      </c>
      <c r="HL13" s="10">
        <f>VLOOKUP($EG13,Data!$B:$CP,Daily!HL$10,0)</f>
      </c>
      <c r="HM13" s="10">
        <f>VLOOKUP($EG13,Data!$B:$CP,Daily!HM$10,0)</f>
      </c>
      <c r="HN13" s="10">
        <f>VLOOKUP($EG13,Data!$B:$CP,Daily!HN$10,0)</f>
      </c>
      <c r="HO13" s="10">
        <f>VLOOKUP($EG13,Data!$B:$CP,Daily!HO$10,0)</f>
      </c>
      <c r="HP13" s="10">
        <f>VLOOKUP($EG13,Data!$B:$CP,Daily!HP$10,0)</f>
      </c>
      <c r="HQ13" s="10">
        <f>VLOOKUP($EG13,Data!$B:$CP,Daily!HQ$10,0)</f>
      </c>
      <c r="HR13" s="10">
        <f>VLOOKUP($EG13,Data!$B:$CP,Daily!HR$10,0)</f>
      </c>
      <c r="HS13" s="10">
        <f>VLOOKUP($EG13,Data!$B:$CP,Daily!HS$10,0)</f>
      </c>
      <c r="HT13" s="10">
        <f>VLOOKUP($EG13,Data!$B:$CP,Daily!HT$10,0)</f>
      </c>
      <c r="HU13" s="17"/>
      <c r="HV13" s="10">
        <f t="shared" si="39"/>
      </c>
      <c r="HW13" s="10">
        <f t="shared" si="40"/>
      </c>
      <c r="HX13" s="10">
        <f t="shared" si="41"/>
      </c>
      <c r="HY13" s="10">
        <f t="shared" si="42"/>
      </c>
      <c r="HZ13" s="10">
        <f t="shared" si="43"/>
      </c>
      <c r="IA13" s="53"/>
      <c r="IB13" s="11">
        <f t="shared" si="21"/>
      </c>
      <c r="IC13" s="11">
        <f t="shared" ref="IC13" si="50">AVERAGE(HM13:HS13)</f>
      </c>
      <c r="ID13" s="11">
        <f>AVERAGE(GP13:HS13)</f>
      </c>
      <c r="IE13" s="16"/>
      <c r="IF13" s="9" t="s">
        <v>281</v>
      </c>
      <c r="IG13" s="9" t="s">
        <v>6</v>
      </c>
      <c r="IH13" s="10">
        <f>VLOOKUP($IF13,Data!$B:$CP,Daily!IH$10,0)</f>
      </c>
      <c r="II13" s="10">
        <f>VLOOKUP($IF13,Data!$B:$CP,Daily!II$10,0)</f>
      </c>
      <c r="IJ13" s="10">
        <f>VLOOKUP($IF13,Data!$B:$CP,Daily!IJ$10,0)</f>
      </c>
      <c r="IK13" s="10">
        <f>VLOOKUP($IF13,Data!$B:$CP,Daily!IK$10,0)</f>
      </c>
      <c r="IL13" s="10">
        <f>VLOOKUP($IF13,Data!$B:$CP,Daily!IL$10,0)</f>
      </c>
      <c r="IM13" s="10">
        <f>VLOOKUP($IF13,Data!$B:$CP,Daily!IM$10,0)</f>
      </c>
      <c r="IN13" s="10">
        <f>VLOOKUP($IF13,Data!$B:$CP,Daily!IN$10,0)</f>
      </c>
      <c r="IO13" s="10">
        <f>VLOOKUP($IF13,Data!$B:$CP,Daily!IO$10,0)</f>
      </c>
      <c r="IP13" s="10">
        <f>VLOOKUP($IF13,Data!$B:$CP,Daily!IP$10,0)</f>
      </c>
      <c r="IQ13" s="10">
        <f>VLOOKUP($IF13,Data!$B:$CP,Daily!IQ$10,0)</f>
      </c>
      <c r="IR13" s="10">
        <f>VLOOKUP($IF13,Data!$B:$CP,Daily!IR$10,0)</f>
      </c>
      <c r="IS13" s="10">
        <f>VLOOKUP($IF13,Data!$B:$CP,Daily!IS$10,0)</f>
      </c>
      <c r="IT13" s="10">
        <f>VLOOKUP($IF13,Data!$B:$CP,Daily!IT$10,0)</f>
      </c>
      <c r="IU13" s="10">
        <f>VLOOKUP($IF13,Data!$B:$CP,Daily!IU$10,0)</f>
      </c>
      <c r="IV13" s="10">
        <f>VLOOKUP($IF13,Data!$B:$CP,Daily!IV$10,0)</f>
      </c>
      <c r="IW13" s="10">
        <f>VLOOKUP($IF13,Data!$B:$CP,Daily!IW$10,0)</f>
      </c>
      <c r="IX13" s="10">
        <f>VLOOKUP($IF13,Data!$B:$CP,Daily!IX$10,0)</f>
      </c>
      <c r="IY13" s="10">
        <f>VLOOKUP($IF13,Data!$B:$CP,Daily!IY$10,0)</f>
      </c>
      <c r="IZ13" s="10">
        <f>VLOOKUP($IF13,Data!$B:$CP,Daily!IZ$10,0)</f>
      </c>
      <c r="JA13" s="10">
        <f>VLOOKUP($IF13,Data!$B:$CP,Daily!JA$10,0)</f>
      </c>
      <c r="JB13" s="10">
        <f>VLOOKUP($IF13,Data!$B:$CP,Daily!JB$10,0)</f>
      </c>
      <c r="JC13" s="10">
        <f>VLOOKUP($IF13,Data!$B:$CP,Daily!JC$10,0)</f>
      </c>
      <c r="JD13" s="10">
        <f>VLOOKUP($IF13,Data!$B:$CP,Daily!JD$10,0)</f>
      </c>
      <c r="JE13" s="10">
        <f>VLOOKUP($IF13,Data!$B:$CP,Daily!JE$10,0)</f>
      </c>
      <c r="JF13" s="10">
        <f>VLOOKUP($IF13,Data!$B:$CP,Daily!JF$10,0)</f>
      </c>
      <c r="JG13" s="10">
        <f>VLOOKUP($IF13,Data!$B:$CP,Daily!JG$10,0)</f>
      </c>
      <c r="JH13" s="10">
        <f>VLOOKUP($IF13,Data!$B:$CP,Daily!JH$10,0)</f>
      </c>
      <c r="JI13" s="10">
        <f>VLOOKUP($IF13,Data!$B:$CP,Daily!JI$10,0)</f>
      </c>
      <c r="JJ13" s="10">
        <f>VLOOKUP($IF13,Data!$B:$CP,Daily!JJ$10,0)</f>
      </c>
      <c r="JK13" s="10">
        <f>VLOOKUP($IF13,Data!$B:$CP,Daily!JK$10,0)</f>
      </c>
      <c r="JL13" s="10">
        <f>VLOOKUP($IF13,Data!$B:$CP,Daily!JL$10,0)</f>
      </c>
      <c r="JM13" s="10">
        <f>VLOOKUP($IF13,Data!$B:$CP,Daily!JM$10,0)</f>
      </c>
      <c r="JN13" s="10">
        <f>VLOOKUP($IF13,Data!$B:$CP,Daily!JN$10,0)</f>
      </c>
      <c r="JO13" s="10">
        <f>VLOOKUP($IF13,Data!$B:$CP,Daily!JO$10,0)</f>
      </c>
      <c r="JP13" s="10">
        <f>VLOOKUP($IF13,Data!$B:$CP,Daily!JP$10,0)</f>
      </c>
      <c r="JQ13" s="10">
        <f>VLOOKUP($IF13,Data!$B:$CP,Daily!JQ$10,0)</f>
      </c>
      <c r="JR13" s="10">
        <f>VLOOKUP($IF13,Data!$B:$CP,Daily!JR$10,0)</f>
      </c>
      <c r="JS13" s="10">
        <f>VLOOKUP($IF13,Data!$B:$CP,Daily!JS$10,0)</f>
      </c>
      <c r="JT13" s="10">
        <f>VLOOKUP($IF13,Data!$B:$CP,Daily!JT$10,0)</f>
      </c>
      <c r="JU13" s="10">
        <f>VLOOKUP($IF13,Data!$B:$CP,Daily!JU$10,0)</f>
      </c>
      <c r="JV13" s="10">
        <f>VLOOKUP($IF13,Data!$B:$CP,Daily!JV$10,0)</f>
      </c>
      <c r="JW13" s="10">
        <f>VLOOKUP($IF13,Data!$B:$CP,Daily!JW$10,0)</f>
      </c>
      <c r="JX13" s="10">
        <f>VLOOKUP($IF13,Data!$B:$CP,Daily!JX$10,0)</f>
      </c>
      <c r="JY13" s="10">
        <f>VLOOKUP($IF13,Data!$B:$CP,Daily!JY$10,0)</f>
      </c>
      <c r="JZ13" s="10">
        <f>VLOOKUP($IF13,Data!$B:$CP,Daily!JZ$10,0)</f>
      </c>
      <c r="KA13" s="10">
        <f>VLOOKUP($IF13,Data!$B:$CP,Daily!KA$10,0)</f>
      </c>
      <c r="KB13" s="10">
        <f>VLOOKUP($IF13,Data!$B:$CP,Daily!KB$10,0)</f>
      </c>
      <c r="KC13" s="10">
        <f>VLOOKUP($IF13,Data!$B:$CP,Daily!KC$10,0)</f>
      </c>
      <c r="KD13" s="10">
        <f>VLOOKUP($IF13,Data!$B:$CP,Daily!KD$10,0)</f>
      </c>
      <c r="KE13" s="10">
        <f>VLOOKUP($IF13,Data!$B:$CP,Daily!KE$10,0)</f>
      </c>
      <c r="KF13" s="10">
        <f>VLOOKUP($IF13,Data!$B:$CP,Daily!KF$10,0)</f>
      </c>
      <c r="KG13" s="10">
        <f>VLOOKUP($IF13,Data!$B:$CP,Daily!KG$10,0)</f>
      </c>
      <c r="KH13" s="10">
        <f>VLOOKUP($IF13,Data!$B:$CP,Daily!KH$10,0)</f>
      </c>
      <c r="KI13" s="10">
        <f>VLOOKUP($IF13,Data!$B:$CP,Daily!KI$10,0)</f>
      </c>
      <c r="KJ13" s="10">
        <f>VLOOKUP($IF13,Data!$B:$CP,Daily!KJ$10,0)</f>
      </c>
      <c r="KK13" s="10">
        <f>VLOOKUP($IF13,Data!$B:$CP,Daily!KK$10,0)</f>
      </c>
      <c r="KL13" s="10">
        <f>VLOOKUP($IF13,Data!$B:$CP,Daily!KL$10,0)</f>
      </c>
      <c r="KM13" s="10">
        <f>VLOOKUP($IF13,Data!$B:$CP,Daily!KM$10,0)</f>
      </c>
      <c r="KN13" s="10">
        <f>VLOOKUP($IF13,Data!$B:$CP,Daily!KN$10,0)</f>
      </c>
      <c r="KO13" s="10">
        <f>VLOOKUP($IF13,Data!$B:$CP,Daily!KO$10,0)</f>
      </c>
      <c r="KP13" s="10">
        <f>VLOOKUP($IF13,Data!$B:$CP,Daily!KP$10,0)</f>
      </c>
      <c r="KQ13" s="10">
        <f>VLOOKUP($IF13,Data!$B:$CP,Daily!KQ$10,0)</f>
      </c>
      <c r="KR13" s="10">
        <f>VLOOKUP($IF13,Data!$B:$CP,Daily!KR$10,0)</f>
      </c>
      <c r="KS13" s="10">
        <f>VLOOKUP($IF13,Data!$B:$CP,Daily!KS$10,0)</f>
      </c>
      <c r="KT13" s="10">
        <f>VLOOKUP($IF13,Data!$B:$CP,Daily!KT$10,0)</f>
      </c>
      <c r="KU13" s="10">
        <f>VLOOKUP($IF13,Data!$B:$CP,Daily!KU$10,0)</f>
      </c>
      <c r="KV13" s="10">
        <f>VLOOKUP($IF13,Data!$B:$CP,Daily!KV$10,0)</f>
      </c>
      <c r="KW13" s="10">
        <f>VLOOKUP($IF13,Data!$B:$CP,Daily!KW$10,0)</f>
      </c>
      <c r="KX13" s="10">
        <f>VLOOKUP($IF13,Data!$B:$CP,Daily!KX$10,0)</f>
      </c>
      <c r="KY13" s="10">
        <f>VLOOKUP($IF13,Data!$B:$CP,Daily!KY$10,0)</f>
      </c>
      <c r="KZ13" s="10">
        <f>VLOOKUP($IF13,Data!$B:$CP,Daily!KZ$10,0)</f>
      </c>
      <c r="LA13" s="10">
        <f>VLOOKUP($IF13,Data!$B:$CP,Daily!LA$10,0)</f>
      </c>
      <c r="LB13" s="10">
        <f>VLOOKUP($IF13,Data!$B:$CP,Daily!LB$10,0)</f>
      </c>
      <c r="LC13" s="10">
        <f>VLOOKUP($IF13,Data!$B:$CP,Daily!LC$10,0)</f>
      </c>
      <c r="LD13" s="10">
        <f>VLOOKUP($IF13,Data!$B:$CP,Daily!LD$10,0)</f>
      </c>
      <c r="LE13" s="10">
        <f>VLOOKUP($IF13,Data!$B:$CP,Daily!LE$10,0)</f>
      </c>
      <c r="LF13" s="10">
        <f>VLOOKUP($IF13,Data!$B:$CP,Daily!LF$10,0)</f>
      </c>
      <c r="LG13" s="10">
        <f>VLOOKUP($IF13,Data!$B:$CP,Daily!LG$10,0)</f>
      </c>
      <c r="LH13" s="10">
        <f>VLOOKUP($IF13,Data!$B:$CP,Daily!LH$10,0)</f>
      </c>
      <c r="LI13" s="10">
        <f>VLOOKUP($IF13,Data!$B:$CP,Daily!LI$10,0)</f>
      </c>
      <c r="LJ13" s="10">
        <f>VLOOKUP($IF13,Data!$B:$CP,Daily!LJ$10,0)</f>
      </c>
      <c r="LK13" s="10">
        <f>VLOOKUP($IF13,Data!$B:$CP,Daily!LK$10,0)</f>
      </c>
      <c r="LL13" s="10">
        <f>VLOOKUP($IF13,Data!$B:$CP,Daily!LL$10,0)</f>
      </c>
      <c r="LM13" s="10">
        <f>VLOOKUP($IF13,Data!$B:$CP,Daily!LM$10,0)</f>
      </c>
      <c r="LN13" s="10">
        <f>VLOOKUP($IF13,Data!$B:$CP,Daily!LN$10,0)</f>
      </c>
      <c r="LO13" s="10">
        <f>VLOOKUP($IF13,Data!$B:$CP,Daily!LO$10,0)</f>
      </c>
      <c r="LP13" s="10">
        <f>VLOOKUP($IF13,Data!$B:$CP,Daily!LP$10,0)</f>
      </c>
      <c r="LQ13" s="10">
        <f>VLOOKUP($IF13,Data!$B:$CP,Daily!LQ$10,0)</f>
      </c>
      <c r="LR13" s="10">
        <f>VLOOKUP($IF13,Data!$B:$CP,Daily!LR$10,0)</f>
      </c>
      <c r="LS13" s="10">
        <f>VLOOKUP($IF13,Data!$B:$CP,Daily!LS$10,0)</f>
      </c>
      <c r="LU13" s="10">
        <f t="shared" si="44"/>
      </c>
      <c r="LV13" s="10">
        <f t="shared" si="45"/>
      </c>
      <c r="LW13" s="10">
        <f t="shared" si="46"/>
      </c>
      <c r="LX13" s="10">
        <f t="shared" si="47"/>
      </c>
      <c r="LY13" s="10">
        <f t="shared" si="48"/>
      </c>
      <c r="LZ13" s="53"/>
      <c r="MA13" s="11">
        <f t="shared" si="23"/>
      </c>
      <c r="MB13" s="11">
        <f t="shared" ref="MB13" si="51">AVERAGE(LL13:LR13)</f>
      </c>
      <c r="MC13" s="11">
        <f>AVERAGE(KO13:LR13)</f>
      </c>
      <c r="MD13" s="15"/>
    </row>
    <row r="14" spans="3:342" hidden="1" x14ac:dyDescent="0.25">
      <c r="D14" s="74" t="s">
        <v>282</v>
      </c>
      <c r="E14" s="67" t="e">
        <f>VLOOKUP($D14,'Metric Nature'!$C:$D,2,0)&amp;IF(($F14&lt;(EA14)),"Below",IF(($F14&gt;(DZ14)),"Above","Within"))</f>
      </c>
      <c r="F14" s="40">
        <f t="shared" si="24"/>
      </c>
      <c r="G14" s="127">
        <f t="shared" si="25"/>
      </c>
      <c r="H14" s="71">
        <f t="shared" si="26"/>
      </c>
      <c r="I14" s="40">
        <f>EE14</f>
      </c>
      <c r="J14" s="62">
        <f t="shared" si="27"/>
      </c>
      <c r="K14" s="39">
        <f>EC14</f>
      </c>
      <c r="L14" s="64"/>
      <c r="M14" s="67" t="e">
        <f>VLOOKUP($D14,'Metric Nature'!$C:$D,2,0)&amp;IF(($N14&lt;(HZ14)),"Below",IF(($N14&gt;(HY14)),"Above","Within"))</f>
      </c>
      <c r="N14" s="40">
        <f t="shared" si="28"/>
      </c>
      <c r="O14" s="127">
        <f t="shared" si="29"/>
      </c>
      <c r="P14" s="69">
        <f t="shared" si="30"/>
      </c>
      <c r="Q14" s="127">
        <f t="shared" si="3"/>
      </c>
      <c r="R14" s="62">
        <f t="shared" si="31"/>
      </c>
      <c r="S14" s="39">
        <f t="shared" si="32"/>
      </c>
      <c r="T14" s="64"/>
      <c r="U14" s="67" t="e">
        <f>VLOOKUP($D14,'Metric Nature'!$C:$D,2,0)&amp;IF(($V14&lt;(LY14)),"Below",IF(($V14&gt;(LX14)),"Above","Within"))</f>
      </c>
      <c r="V14" s="40">
        <f>LS14</f>
      </c>
      <c r="W14" s="127">
        <f t="shared" si="33"/>
      </c>
      <c r="X14" s="62">
        <f t="shared" si="34"/>
      </c>
      <c r="Y14" s="127">
        <f t="shared" si="35"/>
      </c>
      <c r="Z14" s="62">
        <f t="shared" si="36"/>
      </c>
      <c r="AA14" s="39">
        <f>MA14</f>
      </c>
      <c r="AB14" s="64"/>
      <c r="AC14" s="1"/>
      <c r="AD14" s="1"/>
      <c r="AE14" s="1"/>
      <c r="AF14" s="1"/>
      <c r="AG14" s="1"/>
      <c r="AH14" s="1"/>
      <c r="AI14" s="9" t="s">
        <v>283</v>
      </c>
      <c r="AJ14" s="22">
        <f>(EI15+IH15)/(EI11+IH11)</f>
      </c>
      <c r="AK14" s="22">
        <f t="shared" ref="AK14:CV14" si="52">(EJ15+II15)/(EJ11+II11)</f>
      </c>
      <c r="AL14" s="22">
        <f t="shared" si="52"/>
      </c>
      <c r="AM14" s="22">
        <f t="shared" si="52"/>
      </c>
      <c r="AN14" s="22">
        <f t="shared" si="52"/>
      </c>
      <c r="AO14" s="22">
        <f t="shared" si="52"/>
      </c>
      <c r="AP14" s="22">
        <f>(EO15+IN15)/(EO11+IN11)</f>
      </c>
      <c r="AQ14" s="22">
        <f t="shared" si="52"/>
      </c>
      <c r="AR14" s="22">
        <f t="shared" si="52"/>
      </c>
      <c r="AS14" s="22">
        <f t="shared" si="52"/>
      </c>
      <c r="AT14" s="22">
        <f t="shared" si="52"/>
      </c>
      <c r="AU14" s="22">
        <f t="shared" si="52"/>
      </c>
      <c r="AV14" s="22">
        <f t="shared" si="52"/>
      </c>
      <c r="AW14" s="22">
        <f t="shared" si="52"/>
      </c>
      <c r="AX14" s="22">
        <f t="shared" si="52"/>
      </c>
      <c r="AY14" s="22">
        <f t="shared" si="52"/>
      </c>
      <c r="AZ14" s="22">
        <f t="shared" si="52"/>
      </c>
      <c r="BA14" s="22">
        <f t="shared" si="52"/>
      </c>
      <c r="BB14" s="22">
        <f t="shared" si="52"/>
      </c>
      <c r="BC14" s="22">
        <f t="shared" si="52"/>
      </c>
      <c r="BD14" s="22">
        <f t="shared" si="52"/>
      </c>
      <c r="BE14" s="22">
        <f t="shared" si="52"/>
      </c>
      <c r="BF14" s="22">
        <f t="shared" si="52"/>
      </c>
      <c r="BG14" s="22">
        <f t="shared" si="52"/>
      </c>
      <c r="BH14" s="22">
        <f t="shared" si="52"/>
      </c>
      <c r="BI14" s="22">
        <f t="shared" si="52"/>
      </c>
      <c r="BJ14" s="22">
        <f t="shared" si="52"/>
      </c>
      <c r="BK14" s="22">
        <f t="shared" si="52"/>
      </c>
      <c r="BL14" s="22">
        <f t="shared" si="52"/>
      </c>
      <c r="BM14" s="22">
        <f t="shared" si="52"/>
      </c>
      <c r="BN14" s="22">
        <f t="shared" si="52"/>
      </c>
      <c r="BO14" s="22">
        <f t="shared" si="52"/>
      </c>
      <c r="BP14" s="22">
        <f t="shared" si="52"/>
      </c>
      <c r="BQ14" s="22">
        <f t="shared" si="52"/>
      </c>
      <c r="BR14" s="22">
        <f t="shared" si="52"/>
      </c>
      <c r="BS14" s="22">
        <f t="shared" si="52"/>
      </c>
      <c r="BT14" s="22">
        <f t="shared" si="52"/>
      </c>
      <c r="BU14" s="22">
        <f t="shared" si="52"/>
      </c>
      <c r="BV14" s="22">
        <f t="shared" si="52"/>
      </c>
      <c r="BW14" s="22">
        <f t="shared" si="52"/>
      </c>
      <c r="BX14" s="22">
        <f t="shared" si="52"/>
      </c>
      <c r="BY14" s="22">
        <f t="shared" si="52"/>
      </c>
      <c r="BZ14" s="22">
        <f t="shared" si="52"/>
      </c>
      <c r="CA14" s="22">
        <f t="shared" si="52"/>
      </c>
      <c r="CB14" s="22">
        <f t="shared" si="52"/>
      </c>
      <c r="CC14" s="22">
        <f t="shared" si="52"/>
      </c>
      <c r="CD14" s="22">
        <f t="shared" si="52"/>
      </c>
      <c r="CE14" s="22">
        <f t="shared" si="52"/>
      </c>
      <c r="CF14" s="22">
        <f t="shared" si="52"/>
      </c>
      <c r="CG14" s="22">
        <f t="shared" si="52"/>
      </c>
      <c r="CH14" s="22">
        <f t="shared" si="52"/>
      </c>
      <c r="CI14" s="22">
        <f t="shared" si="52"/>
      </c>
      <c r="CJ14" s="22">
        <f t="shared" si="52"/>
      </c>
      <c r="CK14" s="22">
        <f t="shared" si="52"/>
      </c>
      <c r="CL14" s="22">
        <f t="shared" si="52"/>
      </c>
      <c r="CM14" s="22">
        <f t="shared" si="52"/>
      </c>
      <c r="CN14" s="22">
        <f t="shared" si="52"/>
      </c>
      <c r="CO14" s="22">
        <f t="shared" si="52"/>
      </c>
      <c r="CP14" s="22">
        <f t="shared" si="52"/>
      </c>
      <c r="CQ14" s="22">
        <f t="shared" si="52"/>
      </c>
      <c r="CR14" s="22">
        <f t="shared" si="52"/>
      </c>
      <c r="CS14" s="22">
        <f t="shared" si="52"/>
      </c>
      <c r="CT14" s="22">
        <f t="shared" si="52"/>
      </c>
      <c r="CU14" s="22">
        <f t="shared" si="52"/>
      </c>
      <c r="CV14" s="22">
        <f t="shared" si="52"/>
      </c>
      <c r="CW14" s="22">
        <f t="shared" ref="CW14:DU14" si="53">(GV15+KU15)/(GV11+KU11)</f>
      </c>
      <c r="CX14" s="22">
        <f t="shared" si="53"/>
      </c>
      <c r="CY14" s="22">
        <f t="shared" si="53"/>
      </c>
      <c r="CZ14" s="22">
        <f t="shared" si="53"/>
      </c>
      <c r="DA14" s="22">
        <f t="shared" si="53"/>
      </c>
      <c r="DB14" s="22">
        <f t="shared" si="53"/>
      </c>
      <c r="DC14" s="22">
        <f t="shared" si="53"/>
      </c>
      <c r="DD14" s="22">
        <f t="shared" si="53"/>
      </c>
      <c r="DE14" s="22">
        <f t="shared" si="53"/>
      </c>
      <c r="DF14" s="22">
        <f t="shared" si="53"/>
      </c>
      <c r="DG14" s="22">
        <f t="shared" si="53"/>
      </c>
      <c r="DH14" s="22">
        <f t="shared" si="53"/>
      </c>
      <c r="DI14" s="22">
        <f t="shared" si="53"/>
      </c>
      <c r="DJ14" s="22">
        <f t="shared" si="53"/>
      </c>
      <c r="DK14" s="22">
        <f t="shared" si="53"/>
      </c>
      <c r="DL14" s="22">
        <f t="shared" si="53"/>
      </c>
      <c r="DM14" s="22">
        <f t="shared" si="53"/>
      </c>
      <c r="DN14" s="22">
        <f t="shared" si="53"/>
      </c>
      <c r="DO14" s="22">
        <f t="shared" si="53"/>
      </c>
      <c r="DP14" s="22">
        <f t="shared" si="53"/>
      </c>
      <c r="DQ14" s="22">
        <f t="shared" si="53"/>
      </c>
      <c r="DR14" s="22">
        <f t="shared" si="53"/>
      </c>
      <c r="DS14" s="22">
        <f t="shared" si="53"/>
      </c>
      <c r="DT14" s="22">
        <f t="shared" si="53"/>
      </c>
      <c r="DU14" s="22">
        <f t="shared" si="53"/>
      </c>
      <c r="DV14" s="17"/>
      <c r="DW14" s="12">
        <f t="shared" si="16"/>
      </c>
      <c r="DX14" s="12">
        <f t="shared" si="17"/>
      </c>
      <c r="DY14" s="12">
        <f t="shared" si="18"/>
      </c>
      <c r="DZ14" s="12">
        <f t="shared" ref="DZ14:DZ16" si="54">DX14+(0.75*DY14)</f>
      </c>
      <c r="EA14" s="12">
        <f t="shared" ref="EA14:EA16" si="55">DW14-(0.75*DY14)</f>
      </c>
      <c r="EB14" s="17"/>
      <c r="EC14" s="13">
        <f t="shared" si="19"/>
      </c>
      <c r="ED14" s="126">
        <f>ED15/ED11</f>
      </c>
      <c r="EE14" s="126">
        <f>EE15/EE11</f>
      </c>
      <c r="EF14" s="16"/>
      <c r="EG14" s="9" t="s">
        <v>284</v>
      </c>
      <c r="EH14" s="9" t="s">
        <v>283</v>
      </c>
      <c r="EI14" s="23">
        <f>VLOOKUP($EG14,Data!$B:$CP,Daily!EI$10,0)</f>
      </c>
      <c r="EJ14" s="23">
        <f>VLOOKUP($EG14,Data!$B:$CP,Daily!EJ$10,0)</f>
      </c>
      <c r="EK14" s="23">
        <f>VLOOKUP($EG14,Data!$B:$CP,Daily!EK$10,0)</f>
      </c>
      <c r="EL14" s="23">
        <f>VLOOKUP($EG14,Data!$B:$CP,Daily!EL$10,0)</f>
      </c>
      <c r="EM14" s="23">
        <f>VLOOKUP($EG14,Data!$B:$CP,Daily!EM$10,0)</f>
      </c>
      <c r="EN14" s="23">
        <f>VLOOKUP($EG14,Data!$B:$CP,Daily!EN$10,0)</f>
      </c>
      <c r="EO14" s="23">
        <f>VLOOKUP($EG14,Data!$B:$CP,Daily!EO$10,0)</f>
      </c>
      <c r="EP14" s="23">
        <f>VLOOKUP($EG14,Data!$B:$CP,Daily!EP$10,0)</f>
      </c>
      <c r="EQ14" s="23">
        <f>VLOOKUP($EG14,Data!$B:$CP,Daily!EQ$10,0)</f>
      </c>
      <c r="ER14" s="23">
        <f>VLOOKUP($EG14,Data!$B:$CP,Daily!ER$10,0)</f>
      </c>
      <c r="ES14" s="23">
        <f>VLOOKUP($EG14,Data!$B:$CP,Daily!ES$10,0)</f>
      </c>
      <c r="ET14" s="23">
        <f>VLOOKUP($EG14,Data!$B:$CP,Daily!ET$10,0)</f>
      </c>
      <c r="EU14" s="23">
        <f>VLOOKUP($EG14,Data!$B:$CP,Daily!EU$10,0)</f>
      </c>
      <c r="EV14" s="23">
        <f>VLOOKUP($EG14,Data!$B:$CP,Daily!EV$10,0)</f>
      </c>
      <c r="EW14" s="23">
        <f>VLOOKUP($EG14,Data!$B:$CP,Daily!EW$10,0)</f>
      </c>
      <c r="EX14" s="23">
        <f>VLOOKUP($EG14,Data!$B:$CP,Daily!EX$10,0)</f>
      </c>
      <c r="EY14" s="23">
        <f>VLOOKUP($EG14,Data!$B:$CP,Daily!EY$10,0)</f>
      </c>
      <c r="EZ14" s="23">
        <f>VLOOKUP($EG14,Data!$B:$CP,Daily!EZ$10,0)</f>
      </c>
      <c r="FA14" s="23">
        <f>VLOOKUP($EG14,Data!$B:$CP,Daily!FA$10,0)</f>
      </c>
      <c r="FB14" s="23">
        <f>VLOOKUP($EG14,Data!$B:$CP,Daily!FB$10,0)</f>
      </c>
      <c r="FC14" s="23">
        <f>VLOOKUP($EG14,Data!$B:$CP,Daily!FC$10,0)</f>
      </c>
      <c r="FD14" s="23">
        <f>VLOOKUP($EG14,Data!$B:$CP,Daily!FD$10,0)</f>
      </c>
      <c r="FE14" s="23">
        <f>VLOOKUP($EG14,Data!$B:$CP,Daily!FE$10,0)</f>
      </c>
      <c r="FF14" s="23">
        <f>VLOOKUP($EG14,Data!$B:$CP,Daily!FF$10,0)</f>
      </c>
      <c r="FG14" s="23">
        <f>VLOOKUP($EG14,Data!$B:$CP,Daily!FG$10,0)</f>
      </c>
      <c r="FH14" s="23">
        <f>VLOOKUP($EG14,Data!$B:$CP,Daily!FH$10,0)</f>
      </c>
      <c r="FI14" s="23">
        <f>VLOOKUP($EG14,Data!$B:$CP,Daily!FI$10,0)</f>
      </c>
      <c r="FJ14" s="23">
        <f>VLOOKUP($EG14,Data!$B:$CP,Daily!FJ$10,0)</f>
      </c>
      <c r="FK14" s="23">
        <f>VLOOKUP($EG14,Data!$B:$CP,Daily!FK$10,0)</f>
      </c>
      <c r="FL14" s="23">
        <f>VLOOKUP($EG14,Data!$B:$CP,Daily!FL$10,0)</f>
      </c>
      <c r="FM14" s="23">
        <f>VLOOKUP($EG14,Data!$B:$CP,Daily!FM$10,0)</f>
      </c>
      <c r="FN14" s="23">
        <f>VLOOKUP($EG14,Data!$B:$CP,Daily!FN$10,0)</f>
      </c>
      <c r="FO14" s="23">
        <f>VLOOKUP($EG14,Data!$B:$CP,Daily!FO$10,0)</f>
      </c>
      <c r="FP14" s="23">
        <f>VLOOKUP($EG14,Data!$B:$CP,Daily!FP$10,0)</f>
      </c>
      <c r="FQ14" s="23">
        <f>VLOOKUP($EG14,Data!$B:$CP,Daily!FQ$10,0)</f>
      </c>
      <c r="FR14" s="23">
        <f>VLOOKUP($EG14,Data!$B:$CP,Daily!FR$10,0)</f>
      </c>
      <c r="FS14" s="23">
        <f>VLOOKUP($EG14,Data!$B:$CP,Daily!FS$10,0)</f>
      </c>
      <c r="FT14" s="23">
        <f>VLOOKUP($EG14,Data!$B:$CP,Daily!FT$10,0)</f>
      </c>
      <c r="FU14" s="23">
        <f>VLOOKUP($EG14,Data!$B:$CP,Daily!FU$10,0)</f>
      </c>
      <c r="FV14" s="23">
        <f>VLOOKUP($EG14,Data!$B:$CP,Daily!FV$10,0)</f>
      </c>
      <c r="FW14" s="23">
        <f>VLOOKUP($EG14,Data!$B:$CP,Daily!FW$10,0)</f>
      </c>
      <c r="FX14" s="23">
        <f>VLOOKUP($EG14,Data!$B:$CP,Daily!FX$10,0)</f>
      </c>
      <c r="FY14" s="23">
        <f>VLOOKUP($EG14,Data!$B:$CP,Daily!FY$10,0)</f>
      </c>
      <c r="FZ14" s="23">
        <f>VLOOKUP($EG14,Data!$B:$CP,Daily!FZ$10,0)</f>
      </c>
      <c r="GA14" s="23">
        <f>VLOOKUP($EG14,Data!$B:$CP,Daily!GA$10,0)</f>
      </c>
      <c r="GB14" s="23">
        <f>VLOOKUP($EG14,Data!$B:$CP,Daily!GB$10,0)</f>
      </c>
      <c r="GC14" s="23">
        <f>VLOOKUP($EG14,Data!$B:$CP,Daily!GC$10,0)</f>
      </c>
      <c r="GD14" s="23">
        <f>VLOOKUP($EG14,Data!$B:$CP,Daily!GD$10,0)</f>
      </c>
      <c r="GE14" s="23">
        <f>VLOOKUP($EG14,Data!$B:$CP,Daily!GE$10,0)</f>
      </c>
      <c r="GF14" s="23">
        <f>VLOOKUP($EG14,Data!$B:$CP,Daily!GF$10,0)</f>
      </c>
      <c r="GG14" s="23">
        <f>VLOOKUP($EG14,Data!$B:$CP,Daily!GG$10,0)</f>
      </c>
      <c r="GH14" s="23">
        <f>VLOOKUP($EG14,Data!$B:$CP,Daily!GH$10,0)</f>
      </c>
      <c r="GI14" s="23">
        <f>VLOOKUP($EG14,Data!$B:$CP,Daily!GI$10,0)</f>
      </c>
      <c r="GJ14" s="23">
        <f>VLOOKUP($EG14,Data!$B:$CP,Daily!GJ$10,0)</f>
      </c>
      <c r="GK14" s="23">
        <f>VLOOKUP($EG14,Data!$B:$CP,Daily!GK$10,0)</f>
      </c>
      <c r="GL14" s="23">
        <f>VLOOKUP($EG14,Data!$B:$CP,Daily!GL$10,0)</f>
      </c>
      <c r="GM14" s="23">
        <f>VLOOKUP($EG14,Data!$B:$CP,Daily!GM$10,0)</f>
      </c>
      <c r="GN14" s="23">
        <f>VLOOKUP($EG14,Data!$B:$CP,Daily!GN$10,0)</f>
      </c>
      <c r="GO14" s="23">
        <f>VLOOKUP($EG14,Data!$B:$CP,Daily!GO$10,0)</f>
      </c>
      <c r="GP14" s="23">
        <f>VLOOKUP($EG14,Data!$B:$CP,Daily!GP$10,0)</f>
      </c>
      <c r="GQ14" s="23">
        <f>VLOOKUP($EG14,Data!$B:$CP,Daily!GQ$10,0)</f>
      </c>
      <c r="GR14" s="23">
        <f>VLOOKUP($EG14,Data!$B:$CP,Daily!GR$10,0)</f>
      </c>
      <c r="GS14" s="23">
        <f>VLOOKUP($EG14,Data!$B:$CP,Daily!GS$10,0)</f>
      </c>
      <c r="GT14" s="23">
        <f>VLOOKUP($EG14,Data!$B:$CP,Daily!GT$10,0)</f>
      </c>
      <c r="GU14" s="23">
        <f>VLOOKUP($EG14,Data!$B:$CP,Daily!GU$10,0)</f>
      </c>
      <c r="GV14" s="23">
        <f>VLOOKUP($EG14,Data!$B:$CP,Daily!GV$10,0)</f>
      </c>
      <c r="GW14" s="23">
        <f>VLOOKUP($EG14,Data!$B:$CP,Daily!GW$10,0)</f>
      </c>
      <c r="GX14" s="23">
        <f>VLOOKUP($EG14,Data!$B:$CP,Daily!GX$10,0)</f>
      </c>
      <c r="GY14" s="23">
        <f>VLOOKUP($EG14,Data!$B:$CP,Daily!GY$10,0)</f>
      </c>
      <c r="GZ14" s="23">
        <f>VLOOKUP($EG14,Data!$B:$CP,Daily!GZ$10,0)</f>
      </c>
      <c r="HA14" s="23">
        <f>VLOOKUP($EG14,Data!$B:$CP,Daily!HA$10,0)</f>
      </c>
      <c r="HB14" s="23">
        <f>VLOOKUP($EG14,Data!$B:$CP,Daily!HB$10,0)</f>
      </c>
      <c r="HC14" s="23">
        <f>VLOOKUP($EG14,Data!$B:$CP,Daily!HC$10,0)</f>
      </c>
      <c r="HD14" s="23">
        <f>VLOOKUP($EG14,Data!$B:$CP,Daily!HD$10,0)</f>
      </c>
      <c r="HE14" s="23">
        <f>VLOOKUP($EG14,Data!$B:$CP,Daily!HE$10,0)</f>
      </c>
      <c r="HF14" s="23">
        <f>VLOOKUP($EG14,Data!$B:$CP,Daily!HF$10,0)</f>
      </c>
      <c r="HG14" s="23">
        <f>VLOOKUP($EG14,Data!$B:$CP,Daily!HG$10,0)</f>
      </c>
      <c r="HH14" s="23">
        <f>VLOOKUP($EG14,Data!$B:$CP,Daily!HH$10,0)</f>
      </c>
      <c r="HI14" s="23">
        <f>VLOOKUP($EG14,Data!$B:$CP,Daily!HI$10,0)</f>
      </c>
      <c r="HJ14" s="23">
        <f>VLOOKUP($EG14,Data!$B:$CP,Daily!HJ$10,0)</f>
      </c>
      <c r="HK14" s="23">
        <f>VLOOKUP($EG14,Data!$B:$CP,Daily!HK$10,0)</f>
      </c>
      <c r="HL14" s="23">
        <f>VLOOKUP($EG14,Data!$B:$CP,Daily!HL$10,0)</f>
      </c>
      <c r="HM14" s="23">
        <f>VLOOKUP($EG14,Data!$B:$CP,Daily!HM$10,0)</f>
      </c>
      <c r="HN14" s="23">
        <f>VLOOKUP($EG14,Data!$B:$CP,Daily!HN$10,0)</f>
      </c>
      <c r="HO14" s="23">
        <f>VLOOKUP($EG14,Data!$B:$CP,Daily!HO$10,0)</f>
      </c>
      <c r="HP14" s="23">
        <f>VLOOKUP($EG14,Data!$B:$CP,Daily!HP$10,0)</f>
      </c>
      <c r="HQ14" s="23">
        <f>VLOOKUP($EG14,Data!$B:$CP,Daily!HQ$10,0)</f>
      </c>
      <c r="HR14" s="23">
        <f>VLOOKUP($EG14,Data!$B:$CP,Daily!HR$10,0)</f>
      </c>
      <c r="HS14" s="23">
        <f>VLOOKUP($EG14,Data!$B:$CP,Daily!HS$10,0)</f>
      </c>
      <c r="HT14" s="23">
        <f>VLOOKUP($EG14,Data!$B:$CP,Daily!HT$10,0)</f>
      </c>
      <c r="HU14" s="17"/>
      <c r="HV14" s="10">
        <f t="shared" si="39"/>
      </c>
      <c r="HW14" s="10">
        <f t="shared" si="40"/>
      </c>
      <c r="HX14" s="10">
        <f t="shared" si="41"/>
      </c>
      <c r="HY14" s="10">
        <f t="shared" ref="HY14:HY17" si="56">HW14+(0.75*HX14)</f>
      </c>
      <c r="HZ14" s="10">
        <f t="shared" ref="HZ14:HZ17" si="57">HV14-(0.75*HX14)</f>
      </c>
      <c r="IA14" s="54"/>
      <c r="IB14" s="13">
        <f t="shared" si="21"/>
      </c>
      <c r="IC14" s="126">
        <f>IC15/IC11</f>
      </c>
      <c r="ID14" s="126">
        <f>ID15/ID11</f>
      </c>
      <c r="IE14" s="16"/>
      <c r="IF14" s="9" t="s">
        <v>285</v>
      </c>
      <c r="IG14" s="9" t="s">
        <v>286</v>
      </c>
      <c r="IH14" s="22">
        <f>VLOOKUP($IF14,Data!$B:$CP,Daily!IH$10,0)</f>
      </c>
      <c r="II14" s="22">
        <f>VLOOKUP($IF14,Data!$B:$CP,Daily!II$10,0)</f>
      </c>
      <c r="IJ14" s="22">
        <f>VLOOKUP($IF14,Data!$B:$CP,Daily!IJ$10,0)</f>
      </c>
      <c r="IK14" s="22">
        <f>VLOOKUP($IF14,Data!$B:$CP,Daily!IK$10,0)</f>
      </c>
      <c r="IL14" s="22">
        <f>VLOOKUP($IF14,Data!$B:$CP,Daily!IL$10,0)</f>
      </c>
      <c r="IM14" s="22">
        <f>VLOOKUP($IF14,Data!$B:$CP,Daily!IM$10,0)</f>
      </c>
      <c r="IN14" s="22">
        <f>VLOOKUP($IF14,Data!$B:$CP,Daily!IN$10,0)</f>
      </c>
      <c r="IO14" s="22">
        <f>VLOOKUP($IF14,Data!$B:$CP,Daily!IO$10,0)</f>
      </c>
      <c r="IP14" s="22">
        <f>VLOOKUP($IF14,Data!$B:$CP,Daily!IP$10,0)</f>
      </c>
      <c r="IQ14" s="22">
        <f>VLOOKUP($IF14,Data!$B:$CP,Daily!IQ$10,0)</f>
      </c>
      <c r="IR14" s="22">
        <f>VLOOKUP($IF14,Data!$B:$CP,Daily!IR$10,0)</f>
      </c>
      <c r="IS14" s="22">
        <f>VLOOKUP($IF14,Data!$B:$CP,Daily!IS$10,0)</f>
      </c>
      <c r="IT14" s="22">
        <f>VLOOKUP($IF14,Data!$B:$CP,Daily!IT$10,0)</f>
      </c>
      <c r="IU14" s="22">
        <f>VLOOKUP($IF14,Data!$B:$CP,Daily!IU$10,0)</f>
      </c>
      <c r="IV14" s="22">
        <f>VLOOKUP($IF14,Data!$B:$CP,Daily!IV$10,0)</f>
      </c>
      <c r="IW14" s="22">
        <f>VLOOKUP($IF14,Data!$B:$CP,Daily!IW$10,0)</f>
      </c>
      <c r="IX14" s="22">
        <f>VLOOKUP($IF14,Data!$B:$CP,Daily!IX$10,0)</f>
      </c>
      <c r="IY14" s="22">
        <f>VLOOKUP($IF14,Data!$B:$CP,Daily!IY$10,0)</f>
      </c>
      <c r="IZ14" s="22">
        <f>VLOOKUP($IF14,Data!$B:$CP,Daily!IZ$10,0)</f>
      </c>
      <c r="JA14" s="22">
        <f>VLOOKUP($IF14,Data!$B:$CP,Daily!JA$10,0)</f>
      </c>
      <c r="JB14" s="22">
        <f>VLOOKUP($IF14,Data!$B:$CP,Daily!JB$10,0)</f>
      </c>
      <c r="JC14" s="22">
        <f>VLOOKUP($IF14,Data!$B:$CP,Daily!JC$10,0)</f>
      </c>
      <c r="JD14" s="22">
        <f>VLOOKUP($IF14,Data!$B:$CP,Daily!JD$10,0)</f>
      </c>
      <c r="JE14" s="22">
        <f>VLOOKUP($IF14,Data!$B:$CP,Daily!JE$10,0)</f>
      </c>
      <c r="JF14" s="22">
        <f>VLOOKUP($IF14,Data!$B:$CP,Daily!JF$10,0)</f>
      </c>
      <c r="JG14" s="22">
        <f>VLOOKUP($IF14,Data!$B:$CP,Daily!JG$10,0)</f>
      </c>
      <c r="JH14" s="22">
        <f>VLOOKUP($IF14,Data!$B:$CP,Daily!JH$10,0)</f>
      </c>
      <c r="JI14" s="22">
        <f>VLOOKUP($IF14,Data!$B:$CP,Daily!JI$10,0)</f>
      </c>
      <c r="JJ14" s="22">
        <f>VLOOKUP($IF14,Data!$B:$CP,Daily!JJ$10,0)</f>
      </c>
      <c r="JK14" s="22">
        <f>VLOOKUP($IF14,Data!$B:$CP,Daily!JK$10,0)</f>
      </c>
      <c r="JL14" s="22">
        <f>VLOOKUP($IF14,Data!$B:$CP,Daily!JL$10,0)</f>
      </c>
      <c r="JM14" s="22">
        <f>VLOOKUP($IF14,Data!$B:$CP,Daily!JM$10,0)</f>
      </c>
      <c r="JN14" s="22">
        <f>VLOOKUP($IF14,Data!$B:$CP,Daily!JN$10,0)</f>
      </c>
      <c r="JO14" s="22">
        <f>VLOOKUP($IF14,Data!$B:$CP,Daily!JO$10,0)</f>
      </c>
      <c r="JP14" s="22">
        <f>VLOOKUP($IF14,Data!$B:$CP,Daily!JP$10,0)</f>
      </c>
      <c r="JQ14" s="22">
        <f>VLOOKUP($IF14,Data!$B:$CP,Daily!JQ$10,0)</f>
      </c>
      <c r="JR14" s="22">
        <f>VLOOKUP($IF14,Data!$B:$CP,Daily!JR$10,0)</f>
      </c>
      <c r="JS14" s="22">
        <f>VLOOKUP($IF14,Data!$B:$CP,Daily!JS$10,0)</f>
      </c>
      <c r="JT14" s="22">
        <f>VLOOKUP($IF14,Data!$B:$CP,Daily!JT$10,0)</f>
      </c>
      <c r="JU14" s="22">
        <f>VLOOKUP($IF14,Data!$B:$CP,Daily!JU$10,0)</f>
      </c>
      <c r="JV14" s="22">
        <f>VLOOKUP($IF14,Data!$B:$CP,Daily!JV$10,0)</f>
      </c>
      <c r="JW14" s="22">
        <f>VLOOKUP($IF14,Data!$B:$CP,Daily!JW$10,0)</f>
      </c>
      <c r="JX14" s="22">
        <f>VLOOKUP($IF14,Data!$B:$CP,Daily!JX$10,0)</f>
      </c>
      <c r="JY14" s="22">
        <f>VLOOKUP($IF14,Data!$B:$CP,Daily!JY$10,0)</f>
      </c>
      <c r="JZ14" s="22">
        <f>VLOOKUP($IF14,Data!$B:$CP,Daily!JZ$10,0)</f>
      </c>
      <c r="KA14" s="22">
        <f>VLOOKUP($IF14,Data!$B:$CP,Daily!KA$10,0)</f>
      </c>
      <c r="KB14" s="22">
        <f>VLOOKUP($IF14,Data!$B:$CP,Daily!KB$10,0)</f>
      </c>
      <c r="KC14" s="22">
        <f>VLOOKUP($IF14,Data!$B:$CP,Daily!KC$10,0)</f>
      </c>
      <c r="KD14" s="22">
        <f>VLOOKUP($IF14,Data!$B:$CP,Daily!KD$10,0)</f>
      </c>
      <c r="KE14" s="22">
        <f>VLOOKUP($IF14,Data!$B:$CP,Daily!KE$10,0)</f>
      </c>
      <c r="KF14" s="22">
        <f>VLOOKUP($IF14,Data!$B:$CP,Daily!KF$10,0)</f>
      </c>
      <c r="KG14" s="22">
        <f>VLOOKUP($IF14,Data!$B:$CP,Daily!KG$10,0)</f>
      </c>
      <c r="KH14" s="22">
        <f>VLOOKUP($IF14,Data!$B:$CP,Daily!KH$10,0)</f>
      </c>
      <c r="KI14" s="22">
        <f>VLOOKUP($IF14,Data!$B:$CP,Daily!KI$10,0)</f>
      </c>
      <c r="KJ14" s="22">
        <f>VLOOKUP($IF14,Data!$B:$CP,Daily!KJ$10,0)</f>
      </c>
      <c r="KK14" s="22">
        <f>VLOOKUP($IF14,Data!$B:$CP,Daily!KK$10,0)</f>
      </c>
      <c r="KL14" s="22">
        <f>VLOOKUP($IF14,Data!$B:$CP,Daily!KL$10,0)</f>
      </c>
      <c r="KM14" s="22">
        <f>VLOOKUP($IF14,Data!$B:$CP,Daily!KM$10,0)</f>
      </c>
      <c r="KN14" s="22">
        <f>VLOOKUP($IF14,Data!$B:$CP,Daily!KN$10,0)</f>
      </c>
      <c r="KO14" s="22">
        <f>VLOOKUP($IF14,Data!$B:$CP,Daily!KO$10,0)</f>
      </c>
      <c r="KP14" s="22">
        <f>VLOOKUP($IF14,Data!$B:$CP,Daily!KP$10,0)</f>
      </c>
      <c r="KQ14" s="22">
        <f>VLOOKUP($IF14,Data!$B:$CP,Daily!KQ$10,0)</f>
      </c>
      <c r="KR14" s="22">
        <f>VLOOKUP($IF14,Data!$B:$CP,Daily!KR$10,0)</f>
      </c>
      <c r="KS14" s="22">
        <f>VLOOKUP($IF14,Data!$B:$CP,Daily!KS$10,0)</f>
      </c>
      <c r="KT14" s="22">
        <f>VLOOKUP($IF14,Data!$B:$CP,Daily!KT$10,0)</f>
      </c>
      <c r="KU14" s="22">
        <f>VLOOKUP($IF14,Data!$B:$CP,Daily!KU$10,0)</f>
      </c>
      <c r="KV14" s="22">
        <f>VLOOKUP($IF14,Data!$B:$CP,Daily!KV$10,0)</f>
      </c>
      <c r="KW14" s="22">
        <f>VLOOKUP($IF14,Data!$B:$CP,Daily!KW$10,0)</f>
      </c>
      <c r="KX14" s="22">
        <f>VLOOKUP($IF14,Data!$B:$CP,Daily!KX$10,0)</f>
      </c>
      <c r="KY14" s="22">
        <f>VLOOKUP($IF14,Data!$B:$CP,Daily!KY$10,0)</f>
      </c>
      <c r="KZ14" s="22">
        <f>VLOOKUP($IF14,Data!$B:$CP,Daily!KZ$10,0)</f>
      </c>
      <c r="LA14" s="22">
        <f>VLOOKUP($IF14,Data!$B:$CP,Daily!LA$10,0)</f>
      </c>
      <c r="LB14" s="22">
        <f>VLOOKUP($IF14,Data!$B:$CP,Daily!LB$10,0)</f>
      </c>
      <c r="LC14" s="22">
        <f>VLOOKUP($IF14,Data!$B:$CP,Daily!LC$10,0)</f>
      </c>
      <c r="LD14" s="22">
        <f>VLOOKUP($IF14,Data!$B:$CP,Daily!LD$10,0)</f>
      </c>
      <c r="LE14" s="22">
        <f>VLOOKUP($IF14,Data!$B:$CP,Daily!LE$10,0)</f>
      </c>
      <c r="LF14" s="22">
        <f>VLOOKUP($IF14,Data!$B:$CP,Daily!LF$10,0)</f>
      </c>
      <c r="LG14" s="22">
        <f>VLOOKUP($IF14,Data!$B:$CP,Daily!LG$10,0)</f>
      </c>
      <c r="LH14" s="22">
        <f>VLOOKUP($IF14,Data!$B:$CP,Daily!LH$10,0)</f>
      </c>
      <c r="LI14" s="22">
        <f>VLOOKUP($IF14,Data!$B:$CP,Daily!LI$10,0)</f>
      </c>
      <c r="LJ14" s="22">
        <f>VLOOKUP($IF14,Data!$B:$CP,Daily!LJ$10,0)</f>
      </c>
      <c r="LK14" s="22">
        <f>VLOOKUP($IF14,Data!$B:$CP,Daily!LK$10,0)</f>
      </c>
      <c r="LL14" s="22">
        <f>VLOOKUP($IF14,Data!$B:$CP,Daily!LL$10,0)</f>
      </c>
      <c r="LM14" s="22">
        <f>VLOOKUP($IF14,Data!$B:$CP,Daily!LM$10,0)</f>
      </c>
      <c r="LN14" s="22">
        <f>VLOOKUP($IF14,Data!$B:$CP,Daily!LN$10,0)</f>
      </c>
      <c r="LO14" s="22">
        <f>VLOOKUP($IF14,Data!$B:$CP,Daily!LO$10,0)</f>
      </c>
      <c r="LP14" s="22">
        <f>VLOOKUP($IF14,Data!$B:$CP,Daily!LP$10,0)</f>
      </c>
      <c r="LQ14" s="22">
        <f>VLOOKUP($IF14,Data!$B:$CP,Daily!LQ$10,0)</f>
      </c>
      <c r="LR14" s="22">
        <f>VLOOKUP($IF14,Data!$B:$CP,Daily!LR$10,0)</f>
      </c>
      <c r="LS14" s="22">
        <f>VLOOKUP($IF14,Data!$B:$CP,Daily!LS$10,0)</f>
      </c>
      <c r="LU14" s="10">
        <f t="shared" si="44"/>
      </c>
      <c r="LV14" s="10">
        <f t="shared" si="45"/>
      </c>
      <c r="LW14" s="10">
        <f t="shared" si="46"/>
      </c>
      <c r="LX14" s="10">
        <f t="shared" ref="LX14:LX17" si="58">LV14+(0.75*LW14)</f>
      </c>
      <c r="LY14" s="10">
        <f t="shared" ref="LY14:LY16" si="59">LU14-(0.75*LW14)</f>
      </c>
      <c r="LZ14" s="53"/>
      <c r="MA14" s="22">
        <f t="shared" si="23"/>
      </c>
      <c r="MB14" s="126">
        <f>MB15/MB11</f>
      </c>
      <c r="MC14" s="126">
        <f>MC15/MC11</f>
      </c>
      <c r="MD14" s="15"/>
    </row>
    <row r="15" spans="3:342" hidden="1" x14ac:dyDescent="0.25">
      <c r="D15" s="74" t="s">
        <v>287</v>
      </c>
      <c r="E15" s="67" t="str">
        <f>VLOOKUP($D15,'Metric Nature'!$C:$D,2,0)&amp;IF(($F15&lt;(EA15)),"Below",IF(($F15&gt;(DZ15)),"Above","Within"))</f>
      </c>
      <c r="F15" s="39">
        <f t="shared" si="24"/>
      </c>
      <c r="G15" s="68">
        <f t="shared" si="25"/>
      </c>
      <c r="H15" s="71">
        <f t="shared" si="26"/>
      </c>
      <c r="I15" s="39">
        <f>EE15</f>
      </c>
      <c r="J15" s="62">
        <f t="shared" si="27"/>
      </c>
      <c r="K15" s="39">
        <f>EC15</f>
      </c>
      <c r="L15" s="64"/>
      <c r="M15" s="67" t="str">
        <f>VLOOKUP($D15,'Metric Nature'!$C:$D,2,0)&amp;IF(($N15&lt;(HZ15)),"Below",IF(($N15&gt;(HY15)),"Above","Within"))</f>
      </c>
      <c r="N15" s="39">
        <f t="shared" si="28"/>
      </c>
      <c r="O15" s="68">
        <f t="shared" si="29"/>
      </c>
      <c r="P15" s="69">
        <f t="shared" si="30"/>
      </c>
      <c r="Q15" s="68">
        <f t="shared" si="3"/>
      </c>
      <c r="R15" s="62">
        <f t="shared" si="31"/>
      </c>
      <c r="S15" s="39">
        <f t="shared" si="32"/>
      </c>
      <c r="T15" s="64"/>
      <c r="U15" s="67" t="str">
        <f>VLOOKUP($D15,'Metric Nature'!$C:$D,2,0)&amp;IF(($V15&lt;(LY15)),"Below",IF(($V15&gt;(LX15)),"Above","Within"))</f>
      </c>
      <c r="V15" s="39">
        <f t="shared" ref="V15:V16" si="60">LS15</f>
      </c>
      <c r="W15" s="68">
        <f t="shared" si="33"/>
      </c>
      <c r="X15" s="62">
        <f t="shared" si="34"/>
      </c>
      <c r="Y15" s="68">
        <f t="shared" si="35"/>
      </c>
      <c r="Z15" s="62">
        <f t="shared" si="36"/>
      </c>
      <c r="AA15" s="39">
        <f t="shared" ref="AA15:AA24" si="61">MA15</f>
      </c>
      <c r="AB15" s="64"/>
      <c r="AC15" s="1"/>
      <c r="AD15" s="1"/>
      <c r="AE15" s="1"/>
      <c r="AF15" s="1"/>
      <c r="AG15" s="1"/>
      <c r="AH15" s="1"/>
      <c r="AI15" s="9" t="s">
        <v>287</v>
      </c>
      <c r="AJ15" s="10">
        <f t="shared" ref="AJ15:BO15" si="62">EI15+IH15</f>
      </c>
      <c r="AK15" s="10">
        <f t="shared" si="62"/>
      </c>
      <c r="AL15" s="10">
        <f t="shared" si="62"/>
      </c>
      <c r="AM15" s="10">
        <f t="shared" si="62"/>
      </c>
      <c r="AN15" s="10">
        <f t="shared" si="62"/>
      </c>
      <c r="AO15" s="10">
        <f t="shared" si="62"/>
      </c>
      <c r="AP15" s="10">
        <f t="shared" si="62"/>
      </c>
      <c r="AQ15" s="10">
        <f t="shared" si="62"/>
      </c>
      <c r="AR15" s="10">
        <f t="shared" si="62"/>
      </c>
      <c r="AS15" s="10">
        <f t="shared" si="62"/>
      </c>
      <c r="AT15" s="10">
        <f t="shared" si="62"/>
      </c>
      <c r="AU15" s="10">
        <f t="shared" si="62"/>
      </c>
      <c r="AV15" s="10">
        <f t="shared" si="62"/>
      </c>
      <c r="AW15" s="10">
        <f t="shared" si="62"/>
      </c>
      <c r="AX15" s="10">
        <f t="shared" si="62"/>
      </c>
      <c r="AY15" s="10">
        <f t="shared" si="62"/>
      </c>
      <c r="AZ15" s="10">
        <f t="shared" si="62"/>
      </c>
      <c r="BA15" s="10">
        <f t="shared" si="62"/>
      </c>
      <c r="BB15" s="10">
        <f t="shared" si="62"/>
      </c>
      <c r="BC15" s="10">
        <f t="shared" si="62"/>
      </c>
      <c r="BD15" s="10">
        <f t="shared" si="62"/>
      </c>
      <c r="BE15" s="10">
        <f t="shared" si="62"/>
      </c>
      <c r="BF15" s="10">
        <f t="shared" si="62"/>
      </c>
      <c r="BG15" s="10">
        <f t="shared" si="62"/>
      </c>
      <c r="BH15" s="10">
        <f t="shared" si="62"/>
      </c>
      <c r="BI15" s="10">
        <f t="shared" si="62"/>
      </c>
      <c r="BJ15" s="10">
        <f t="shared" si="62"/>
      </c>
      <c r="BK15" s="10">
        <f t="shared" si="62"/>
      </c>
      <c r="BL15" s="10">
        <f t="shared" si="62"/>
      </c>
      <c r="BM15" s="10">
        <f t="shared" si="62"/>
      </c>
      <c r="BN15" s="10">
        <f t="shared" si="62"/>
      </c>
      <c r="BO15" s="10">
        <f t="shared" si="62"/>
      </c>
      <c r="BP15" s="10">
        <f t="shared" ref="BP15:CU15" si="63">FO15+JN15</f>
      </c>
      <c r="BQ15" s="10">
        <f t="shared" si="63"/>
      </c>
      <c r="BR15" s="10">
        <f t="shared" si="63"/>
      </c>
      <c r="BS15" s="10">
        <f t="shared" si="63"/>
      </c>
      <c r="BT15" s="10">
        <f t="shared" si="63"/>
      </c>
      <c r="BU15" s="10">
        <f t="shared" si="63"/>
      </c>
      <c r="BV15" s="10">
        <f t="shared" si="63"/>
      </c>
      <c r="BW15" s="10">
        <f t="shared" si="63"/>
      </c>
      <c r="BX15" s="10">
        <f t="shared" si="63"/>
      </c>
      <c r="BY15" s="10">
        <f t="shared" si="63"/>
      </c>
      <c r="BZ15" s="10">
        <f t="shared" si="63"/>
      </c>
      <c r="CA15" s="10">
        <f t="shared" si="63"/>
      </c>
      <c r="CB15" s="10">
        <f t="shared" si="63"/>
      </c>
      <c r="CC15" s="10">
        <f t="shared" si="63"/>
      </c>
      <c r="CD15" s="10">
        <f t="shared" si="63"/>
      </c>
      <c r="CE15" s="10">
        <f t="shared" si="63"/>
      </c>
      <c r="CF15" s="10">
        <f t="shared" si="63"/>
      </c>
      <c r="CG15" s="10">
        <f t="shared" si="63"/>
      </c>
      <c r="CH15" s="10">
        <f t="shared" si="63"/>
      </c>
      <c r="CI15" s="10">
        <f t="shared" si="63"/>
      </c>
      <c r="CJ15" s="10">
        <f t="shared" si="63"/>
      </c>
      <c r="CK15" s="10">
        <f t="shared" si="63"/>
      </c>
      <c r="CL15" s="10">
        <f t="shared" si="63"/>
      </c>
      <c r="CM15" s="10">
        <f t="shared" si="63"/>
      </c>
      <c r="CN15" s="10">
        <f t="shared" si="63"/>
      </c>
      <c r="CO15" s="10">
        <f t="shared" si="63"/>
      </c>
      <c r="CP15" s="10">
        <f t="shared" si="63"/>
      </c>
      <c r="CQ15" s="10">
        <f t="shared" si="63"/>
      </c>
      <c r="CR15" s="10">
        <f t="shared" si="63"/>
      </c>
      <c r="CS15" s="10">
        <f t="shared" si="63"/>
      </c>
      <c r="CT15" s="10">
        <f t="shared" si="63"/>
      </c>
      <c r="CU15" s="10">
        <f t="shared" si="63"/>
      </c>
      <c r="CV15" s="10">
        <f t="shared" ref="CV15:DU15" si="64">GU15+KT15</f>
      </c>
      <c r="CW15" s="10">
        <f t="shared" si="64"/>
      </c>
      <c r="CX15" s="10">
        <f t="shared" si="64"/>
      </c>
      <c r="CY15" s="10">
        <f t="shared" si="64"/>
      </c>
      <c r="CZ15" s="10">
        <f t="shared" si="64"/>
      </c>
      <c r="DA15" s="10">
        <f t="shared" si="64"/>
      </c>
      <c r="DB15" s="10">
        <f t="shared" si="64"/>
      </c>
      <c r="DC15" s="10">
        <f t="shared" si="64"/>
      </c>
      <c r="DD15" s="10">
        <f t="shared" si="64"/>
      </c>
      <c r="DE15" s="10">
        <f t="shared" si="64"/>
      </c>
      <c r="DF15" s="10">
        <f t="shared" si="64"/>
      </c>
      <c r="DG15" s="10">
        <f t="shared" si="64"/>
      </c>
      <c r="DH15" s="10">
        <f t="shared" si="64"/>
      </c>
      <c r="DI15" s="10">
        <f t="shared" si="64"/>
      </c>
      <c r="DJ15" s="10">
        <f t="shared" si="64"/>
      </c>
      <c r="DK15" s="10">
        <f t="shared" si="64"/>
      </c>
      <c r="DL15" s="10">
        <f t="shared" si="64"/>
      </c>
      <c r="DM15" s="10">
        <f t="shared" si="64"/>
      </c>
      <c r="DN15" s="10">
        <f t="shared" si="64"/>
      </c>
      <c r="DO15" s="10">
        <f t="shared" si="64"/>
      </c>
      <c r="DP15" s="10">
        <f t="shared" si="64"/>
      </c>
      <c r="DQ15" s="10">
        <f t="shared" si="64"/>
      </c>
      <c r="DR15" s="10">
        <f t="shared" si="64"/>
      </c>
      <c r="DS15" s="10">
        <f t="shared" si="64"/>
      </c>
      <c r="DT15" s="10">
        <f t="shared" si="64"/>
      </c>
      <c r="DU15" s="10">
        <f t="shared" si="64"/>
      </c>
      <c r="DV15" s="17"/>
      <c r="DW15" s="10">
        <f t="shared" si="16"/>
      </c>
      <c r="DX15" s="10">
        <f t="shared" si="17"/>
      </c>
      <c r="DY15" s="10">
        <f t="shared" si="18"/>
      </c>
      <c r="DZ15" s="10">
        <f t="shared" si="54"/>
      </c>
      <c r="EA15" s="10">
        <f t="shared" si="55"/>
      </c>
      <c r="EB15" s="17"/>
      <c r="EC15" s="11">
        <f t="shared" si="19"/>
      </c>
      <c r="ED15" s="11">
        <f t="shared" ref="ED15" si="65">AVERAGE(DN15:DT15)</f>
      </c>
      <c r="EE15" s="11">
        <f>AVERAGE(CR15:DU15)</f>
      </c>
      <c r="EF15" s="16"/>
      <c r="EG15" s="9"/>
      <c r="EH15" s="9" t="s">
        <v>287</v>
      </c>
      <c r="EI15" s="10">
        <f>EI11*EI14</f>
      </c>
      <c r="EJ15" s="10">
        <f t="shared" ref="EJ15:GU15" si="66">EJ11*EJ14</f>
      </c>
      <c r="EK15" s="10">
        <f t="shared" si="66"/>
      </c>
      <c r="EL15" s="10">
        <f t="shared" si="66"/>
      </c>
      <c r="EM15" s="10">
        <f t="shared" si="66"/>
      </c>
      <c r="EN15" s="10">
        <f t="shared" si="66"/>
      </c>
      <c r="EO15" s="10">
        <f t="shared" si="66"/>
      </c>
      <c r="EP15" s="10">
        <f t="shared" si="66"/>
      </c>
      <c r="EQ15" s="10">
        <f t="shared" si="66"/>
      </c>
      <c r="ER15" s="10">
        <f t="shared" si="66"/>
      </c>
      <c r="ES15" s="10">
        <f t="shared" si="66"/>
      </c>
      <c r="ET15" s="10">
        <f t="shared" si="66"/>
      </c>
      <c r="EU15" s="10">
        <f t="shared" si="66"/>
      </c>
      <c r="EV15" s="10">
        <f t="shared" si="66"/>
      </c>
      <c r="EW15" s="10">
        <f t="shared" si="66"/>
      </c>
      <c r="EX15" s="10">
        <f t="shared" si="66"/>
      </c>
      <c r="EY15" s="10">
        <f t="shared" si="66"/>
      </c>
      <c r="EZ15" s="10">
        <f t="shared" si="66"/>
      </c>
      <c r="FA15" s="10">
        <f t="shared" si="66"/>
      </c>
      <c r="FB15" s="10">
        <f t="shared" si="66"/>
      </c>
      <c r="FC15" s="10">
        <f t="shared" si="66"/>
      </c>
      <c r="FD15" s="10">
        <f t="shared" si="66"/>
      </c>
      <c r="FE15" s="10">
        <f t="shared" si="66"/>
      </c>
      <c r="FF15" s="10">
        <f t="shared" si="66"/>
      </c>
      <c r="FG15" s="10">
        <f t="shared" si="66"/>
      </c>
      <c r="FH15" s="10">
        <f t="shared" si="66"/>
      </c>
      <c r="FI15" s="10">
        <f t="shared" si="66"/>
      </c>
      <c r="FJ15" s="10">
        <f t="shared" si="66"/>
      </c>
      <c r="FK15" s="10">
        <f t="shared" si="66"/>
      </c>
      <c r="FL15" s="10">
        <f t="shared" si="66"/>
      </c>
      <c r="FM15" s="10">
        <f t="shared" si="66"/>
      </c>
      <c r="FN15" s="10">
        <f t="shared" si="66"/>
      </c>
      <c r="FO15" s="10">
        <f t="shared" si="66"/>
      </c>
      <c r="FP15" s="10">
        <f t="shared" si="66"/>
      </c>
      <c r="FQ15" s="10">
        <f t="shared" si="66"/>
      </c>
      <c r="FR15" s="10">
        <f t="shared" si="66"/>
      </c>
      <c r="FS15" s="10">
        <f t="shared" si="66"/>
      </c>
      <c r="FT15" s="10">
        <f t="shared" si="66"/>
      </c>
      <c r="FU15" s="10">
        <f t="shared" si="66"/>
      </c>
      <c r="FV15" s="10">
        <f t="shared" si="66"/>
      </c>
      <c r="FW15" s="10">
        <f t="shared" si="66"/>
      </c>
      <c r="FX15" s="10">
        <f t="shared" si="66"/>
      </c>
      <c r="FY15" s="10">
        <f t="shared" si="66"/>
      </c>
      <c r="FZ15" s="10">
        <f t="shared" si="66"/>
      </c>
      <c r="GA15" s="10">
        <f t="shared" si="66"/>
      </c>
      <c r="GB15" s="10">
        <f t="shared" si="66"/>
      </c>
      <c r="GC15" s="10">
        <f t="shared" si="66"/>
      </c>
      <c r="GD15" s="10">
        <f t="shared" si="66"/>
      </c>
      <c r="GE15" s="10">
        <f t="shared" si="66"/>
      </c>
      <c r="GF15" s="10">
        <f t="shared" si="66"/>
      </c>
      <c r="GG15" s="10">
        <f t="shared" si="66"/>
      </c>
      <c r="GH15" s="10">
        <f t="shared" si="66"/>
      </c>
      <c r="GI15" s="10">
        <f t="shared" si="66"/>
      </c>
      <c r="GJ15" s="10">
        <f t="shared" si="66"/>
      </c>
      <c r="GK15" s="10">
        <f t="shared" si="66"/>
      </c>
      <c r="GL15" s="10">
        <f t="shared" si="66"/>
      </c>
      <c r="GM15" s="10">
        <f t="shared" si="66"/>
      </c>
      <c r="GN15" s="10">
        <f t="shared" si="66"/>
      </c>
      <c r="GO15" s="10">
        <f t="shared" si="66"/>
      </c>
      <c r="GP15" s="10">
        <f t="shared" si="66"/>
      </c>
      <c r="GQ15" s="10">
        <f t="shared" si="66"/>
      </c>
      <c r="GR15" s="10">
        <f t="shared" si="66"/>
      </c>
      <c r="GS15" s="10">
        <f t="shared" si="66"/>
      </c>
      <c r="GT15" s="10">
        <f t="shared" si="66"/>
      </c>
      <c r="GU15" s="10">
        <f t="shared" si="66"/>
      </c>
      <c r="GV15" s="10">
        <f t="shared" ref="GV15:HT15" si="67">GV11*GV14</f>
      </c>
      <c r="GW15" s="10">
        <f t="shared" si="67"/>
      </c>
      <c r="GX15" s="10">
        <f t="shared" si="67"/>
      </c>
      <c r="GY15" s="10">
        <f t="shared" si="67"/>
      </c>
      <c r="GZ15" s="10">
        <f t="shared" si="67"/>
      </c>
      <c r="HA15" s="10">
        <f t="shared" si="67"/>
      </c>
      <c r="HB15" s="10">
        <f t="shared" si="67"/>
      </c>
      <c r="HC15" s="10">
        <f t="shared" si="67"/>
      </c>
      <c r="HD15" s="10">
        <f t="shared" si="67"/>
      </c>
      <c r="HE15" s="10">
        <f t="shared" si="67"/>
      </c>
      <c r="HF15" s="10">
        <f t="shared" si="67"/>
      </c>
      <c r="HG15" s="10">
        <f t="shared" si="67"/>
      </c>
      <c r="HH15" s="10">
        <f t="shared" si="67"/>
      </c>
      <c r="HI15" s="10">
        <f t="shared" si="67"/>
      </c>
      <c r="HJ15" s="10">
        <f t="shared" si="67"/>
      </c>
      <c r="HK15" s="10">
        <f t="shared" si="67"/>
      </c>
      <c r="HL15" s="10">
        <f t="shared" si="67"/>
      </c>
      <c r="HM15" s="10">
        <f t="shared" si="67"/>
      </c>
      <c r="HN15" s="10">
        <f t="shared" si="67"/>
      </c>
      <c r="HO15" s="10">
        <f t="shared" si="67"/>
      </c>
      <c r="HP15" s="10">
        <f t="shared" si="67"/>
      </c>
      <c r="HQ15" s="10">
        <f t="shared" si="67"/>
      </c>
      <c r="HR15" s="10">
        <f t="shared" si="67"/>
      </c>
      <c r="HS15" s="10">
        <f t="shared" si="67"/>
      </c>
      <c r="HT15" s="10">
        <f t="shared" si="67"/>
      </c>
      <c r="HU15" s="17"/>
      <c r="HV15" s="10">
        <f t="shared" si="39"/>
      </c>
      <c r="HW15" s="10">
        <f t="shared" si="40"/>
      </c>
      <c r="HX15" s="10">
        <f t="shared" si="41"/>
      </c>
      <c r="HY15" s="10">
        <f t="shared" si="56"/>
      </c>
      <c r="HZ15" s="10">
        <f t="shared" si="57"/>
      </c>
      <c r="IA15" s="53"/>
      <c r="IB15" s="11">
        <f t="shared" si="21"/>
      </c>
      <c r="IC15" s="11">
        <f t="shared" ref="IC15" si="68">AVERAGE(HM15:HS15)</f>
      </c>
      <c r="ID15" s="11">
        <f>AVERAGE(GQ15:HT15)</f>
      </c>
      <c r="IE15" s="16"/>
      <c r="IF15" s="9"/>
      <c r="IG15" s="9" t="s">
        <v>287</v>
      </c>
      <c r="IH15" s="10">
        <f>IH11*IH14</f>
      </c>
      <c r="II15" s="10">
        <f t="shared" ref="II15:KT15" si="69">II11*II14</f>
      </c>
      <c r="IJ15" s="10">
        <f t="shared" si="69"/>
      </c>
      <c r="IK15" s="10">
        <f t="shared" si="69"/>
      </c>
      <c r="IL15" s="10">
        <f t="shared" si="69"/>
      </c>
      <c r="IM15" s="10">
        <f t="shared" si="69"/>
      </c>
      <c r="IN15" s="10">
        <f t="shared" si="69"/>
      </c>
      <c r="IO15" s="10">
        <f t="shared" si="69"/>
      </c>
      <c r="IP15" s="10">
        <f t="shared" si="69"/>
      </c>
      <c r="IQ15" s="10">
        <f t="shared" si="69"/>
      </c>
      <c r="IR15" s="10">
        <f t="shared" si="69"/>
      </c>
      <c r="IS15" s="10">
        <f t="shared" si="69"/>
      </c>
      <c r="IT15" s="10">
        <f t="shared" si="69"/>
      </c>
      <c r="IU15" s="10">
        <f t="shared" si="69"/>
      </c>
      <c r="IV15" s="10">
        <f t="shared" si="69"/>
      </c>
      <c r="IW15" s="10">
        <f t="shared" si="69"/>
      </c>
      <c r="IX15" s="10">
        <f t="shared" si="69"/>
      </c>
      <c r="IY15" s="10">
        <f t="shared" si="69"/>
      </c>
      <c r="IZ15" s="10">
        <f t="shared" si="69"/>
      </c>
      <c r="JA15" s="10">
        <f t="shared" si="69"/>
      </c>
      <c r="JB15" s="10">
        <f t="shared" si="69"/>
      </c>
      <c r="JC15" s="10">
        <f t="shared" si="69"/>
      </c>
      <c r="JD15" s="10">
        <f t="shared" si="69"/>
      </c>
      <c r="JE15" s="10">
        <f t="shared" si="69"/>
      </c>
      <c r="JF15" s="10">
        <f t="shared" si="69"/>
      </c>
      <c r="JG15" s="10">
        <f t="shared" si="69"/>
      </c>
      <c r="JH15" s="10">
        <f t="shared" si="69"/>
      </c>
      <c r="JI15" s="10">
        <f t="shared" si="69"/>
      </c>
      <c r="JJ15" s="10">
        <f t="shared" si="69"/>
      </c>
      <c r="JK15" s="10">
        <f t="shared" si="69"/>
      </c>
      <c r="JL15" s="10">
        <f t="shared" si="69"/>
      </c>
      <c r="JM15" s="10">
        <f t="shared" si="69"/>
      </c>
      <c r="JN15" s="10">
        <f t="shared" si="69"/>
      </c>
      <c r="JO15" s="10">
        <f t="shared" si="69"/>
      </c>
      <c r="JP15" s="10">
        <f t="shared" si="69"/>
      </c>
      <c r="JQ15" s="10">
        <f t="shared" si="69"/>
      </c>
      <c r="JR15" s="10">
        <f t="shared" si="69"/>
      </c>
      <c r="JS15" s="10">
        <f t="shared" si="69"/>
      </c>
      <c r="JT15" s="10">
        <f t="shared" si="69"/>
      </c>
      <c r="JU15" s="10">
        <f t="shared" si="69"/>
      </c>
      <c r="JV15" s="10">
        <f t="shared" si="69"/>
      </c>
      <c r="JW15" s="10">
        <f t="shared" si="69"/>
      </c>
      <c r="JX15" s="10">
        <f t="shared" si="69"/>
      </c>
      <c r="JY15" s="10">
        <f t="shared" si="69"/>
      </c>
      <c r="JZ15" s="10">
        <f t="shared" si="69"/>
      </c>
      <c r="KA15" s="10">
        <f t="shared" si="69"/>
      </c>
      <c r="KB15" s="10">
        <f t="shared" si="69"/>
      </c>
      <c r="KC15" s="10">
        <f t="shared" si="69"/>
      </c>
      <c r="KD15" s="10">
        <f t="shared" si="69"/>
      </c>
      <c r="KE15" s="10">
        <f t="shared" si="69"/>
      </c>
      <c r="KF15" s="10">
        <f t="shared" si="69"/>
      </c>
      <c r="KG15" s="10">
        <f t="shared" si="69"/>
      </c>
      <c r="KH15" s="10">
        <f t="shared" si="69"/>
      </c>
      <c r="KI15" s="10">
        <f t="shared" si="69"/>
      </c>
      <c r="KJ15" s="10">
        <f t="shared" si="69"/>
      </c>
      <c r="KK15" s="10">
        <f t="shared" si="69"/>
      </c>
      <c r="KL15" s="10">
        <f t="shared" si="69"/>
      </c>
      <c r="KM15" s="10">
        <f t="shared" si="69"/>
      </c>
      <c r="KN15" s="10">
        <f t="shared" si="69"/>
      </c>
      <c r="KO15" s="10">
        <f t="shared" si="69"/>
      </c>
      <c r="KP15" s="10">
        <f t="shared" si="69"/>
      </c>
      <c r="KQ15" s="10">
        <f t="shared" si="69"/>
      </c>
      <c r="KR15" s="10">
        <f t="shared" si="69"/>
      </c>
      <c r="KS15" s="10">
        <f t="shared" si="69"/>
      </c>
      <c r="KT15" s="10">
        <f t="shared" si="69"/>
      </c>
      <c r="KU15" s="10">
        <f t="shared" ref="KU15:LS15" si="70">KU11*KU14</f>
      </c>
      <c r="KV15" s="10">
        <f t="shared" si="70"/>
      </c>
      <c r="KW15" s="10">
        <f t="shared" si="70"/>
      </c>
      <c r="KX15" s="10">
        <f t="shared" si="70"/>
      </c>
      <c r="KY15" s="10">
        <f t="shared" si="70"/>
      </c>
      <c r="KZ15" s="10">
        <f t="shared" si="70"/>
      </c>
      <c r="LA15" s="10">
        <f t="shared" si="70"/>
      </c>
      <c r="LB15" s="10">
        <f t="shared" si="70"/>
      </c>
      <c r="LC15" s="10">
        <f t="shared" si="70"/>
      </c>
      <c r="LD15" s="10">
        <f t="shared" si="70"/>
      </c>
      <c r="LE15" s="10">
        <f t="shared" si="70"/>
      </c>
      <c r="LF15" s="10">
        <f t="shared" si="70"/>
      </c>
      <c r="LG15" s="10">
        <f t="shared" si="70"/>
      </c>
      <c r="LH15" s="10">
        <f t="shared" si="70"/>
      </c>
      <c r="LI15" s="10">
        <f t="shared" si="70"/>
      </c>
      <c r="LJ15" s="10">
        <f t="shared" si="70"/>
      </c>
      <c r="LK15" s="10">
        <f t="shared" si="70"/>
      </c>
      <c r="LL15" s="10">
        <f t="shared" si="70"/>
      </c>
      <c r="LM15" s="10">
        <f t="shared" si="70"/>
      </c>
      <c r="LN15" s="10">
        <f t="shared" si="70"/>
      </c>
      <c r="LO15" s="10">
        <f t="shared" si="70"/>
      </c>
      <c r="LP15" s="10">
        <f t="shared" si="70"/>
      </c>
      <c r="LQ15" s="10">
        <f t="shared" si="70"/>
      </c>
      <c r="LR15" s="10">
        <f t="shared" si="70"/>
      </c>
      <c r="LS15" s="10">
        <f t="shared" si="70"/>
      </c>
      <c r="LU15" s="10">
        <f t="shared" si="44"/>
      </c>
      <c r="LV15" s="10">
        <f t="shared" si="45"/>
      </c>
      <c r="LW15" s="10">
        <f t="shared" si="46"/>
      </c>
      <c r="LX15" s="10">
        <f t="shared" si="58"/>
      </c>
      <c r="LY15" s="10">
        <f t="shared" si="59"/>
      </c>
      <c r="LZ15" s="53"/>
      <c r="MA15" s="11">
        <f t="shared" si="23"/>
      </c>
      <c r="MB15" s="11">
        <f t="shared" ref="MB15" si="71">AVERAGE(LL15:LR15)</f>
      </c>
      <c r="MC15" s="11">
        <f>AVERAGE(KP15:LS15)</f>
      </c>
      <c r="MD15" s="15"/>
    </row>
    <row r="16" spans="3:342" x14ac:dyDescent="0.25">
      <c r="D16" s="74" t="s">
        <v>288</v>
      </c>
      <c r="E16" s="67" t="str">
        <f>VLOOKUP($D16,'Metric Nature'!$C:$D,2,0)&amp;IF(($F16&lt;(EA16)),"Below",IF(($F16&gt;(DZ16)),"Above","Within"))</f>
      </c>
      <c r="F16" s="40">
        <f t="shared" si="24"/>
      </c>
      <c r="G16" s="127">
        <f t="shared" si="25"/>
      </c>
      <c r="H16" s="71">
        <f t="shared" si="26"/>
      </c>
      <c r="I16" s="40">
        <f>EE16</f>
      </c>
      <c r="J16" s="62">
        <f t="shared" si="27"/>
      </c>
      <c r="K16" s="40">
        <f>EC16</f>
      </c>
      <c r="L16" s="64"/>
      <c r="M16" s="67" t="str">
        <f>VLOOKUP($D16,'Metric Nature'!$C:$D,2,0)&amp;IF(($N16&lt;(HZ16)),"Below",IF(($N16&gt;(HY16)),"Above","Within"))</f>
      </c>
      <c r="N16" s="40">
        <f t="shared" si="28"/>
      </c>
      <c r="O16" s="127">
        <f t="shared" si="29"/>
      </c>
      <c r="P16" s="69">
        <f t="shared" si="30"/>
      </c>
      <c r="Q16" s="127">
        <f t="shared" si="3"/>
      </c>
      <c r="R16" s="62">
        <f t="shared" si="31"/>
      </c>
      <c r="S16" s="40">
        <f t="shared" si="32"/>
      </c>
      <c r="T16" s="64"/>
      <c r="U16" s="67" t="str">
        <f>VLOOKUP($D16,'Metric Nature'!$C:$D,2,0)&amp;IF(($V16&lt;(LY16)),"Below",IF(($V16&gt;(LX16)),"Above","Within"))</f>
      </c>
      <c r="V16" s="40">
        <f t="shared" si="60"/>
      </c>
      <c r="W16" s="127">
        <f t="shared" si="33"/>
      </c>
      <c r="X16" s="62">
        <f t="shared" si="34"/>
      </c>
      <c r="Y16" s="127">
        <f t="shared" si="35"/>
      </c>
      <c r="Z16" s="62">
        <f t="shared" si="36"/>
      </c>
      <c r="AA16" s="40">
        <f t="shared" si="61"/>
      </c>
      <c r="AB16" s="64"/>
      <c r="AC16" s="1"/>
      <c r="AD16" s="1"/>
      <c r="AE16" s="1"/>
      <c r="AF16" s="1"/>
      <c r="AG16" s="1"/>
      <c r="AH16" s="1"/>
      <c r="AI16" s="9" t="s">
        <v>288</v>
      </c>
      <c r="AJ16" s="12">
        <f>AJ13/AJ11</f>
      </c>
      <c r="AK16" s="12">
        <f t="shared" ref="AK16:CV16" si="72">AK13/AK11</f>
      </c>
      <c r="AL16" s="12">
        <f t="shared" si="72"/>
      </c>
      <c r="AM16" s="12">
        <f t="shared" si="72"/>
      </c>
      <c r="AN16" s="12">
        <f t="shared" si="72"/>
      </c>
      <c r="AO16" s="12">
        <f t="shared" si="72"/>
      </c>
      <c r="AP16" s="12">
        <f t="shared" si="72"/>
      </c>
      <c r="AQ16" s="12">
        <f t="shared" si="72"/>
      </c>
      <c r="AR16" s="12">
        <f t="shared" si="72"/>
      </c>
      <c r="AS16" s="12">
        <f t="shared" si="72"/>
      </c>
      <c r="AT16" s="12">
        <f t="shared" si="72"/>
      </c>
      <c r="AU16" s="12">
        <f t="shared" si="72"/>
      </c>
      <c r="AV16" s="12">
        <f t="shared" si="72"/>
      </c>
      <c r="AW16" s="12">
        <f t="shared" si="72"/>
      </c>
      <c r="AX16" s="12">
        <f t="shared" si="72"/>
      </c>
      <c r="AY16" s="12">
        <f t="shared" si="72"/>
      </c>
      <c r="AZ16" s="12">
        <f t="shared" si="72"/>
      </c>
      <c r="BA16" s="12">
        <f t="shared" si="72"/>
      </c>
      <c r="BB16" s="12">
        <f t="shared" si="72"/>
      </c>
      <c r="BC16" s="12">
        <f t="shared" si="72"/>
      </c>
      <c r="BD16" s="12">
        <f t="shared" si="72"/>
      </c>
      <c r="BE16" s="12">
        <f t="shared" si="72"/>
      </c>
      <c r="BF16" s="12">
        <f t="shared" si="72"/>
      </c>
      <c r="BG16" s="12">
        <f t="shared" si="72"/>
      </c>
      <c r="BH16" s="12">
        <f t="shared" si="72"/>
      </c>
      <c r="BI16" s="12">
        <f t="shared" si="72"/>
      </c>
      <c r="BJ16" s="12">
        <f t="shared" si="72"/>
      </c>
      <c r="BK16" s="12">
        <f t="shared" si="72"/>
      </c>
      <c r="BL16" s="12">
        <f t="shared" si="72"/>
      </c>
      <c r="BM16" s="12">
        <f t="shared" si="72"/>
      </c>
      <c r="BN16" s="12">
        <f t="shared" si="72"/>
      </c>
      <c r="BO16" s="12">
        <f t="shared" si="72"/>
      </c>
      <c r="BP16" s="12">
        <f t="shared" si="72"/>
      </c>
      <c r="BQ16" s="12">
        <f t="shared" si="72"/>
      </c>
      <c r="BR16" s="12">
        <f t="shared" si="72"/>
      </c>
      <c r="BS16" s="12">
        <f t="shared" si="72"/>
      </c>
      <c r="BT16" s="12">
        <f t="shared" si="72"/>
      </c>
      <c r="BU16" s="12">
        <f t="shared" si="72"/>
      </c>
      <c r="BV16" s="12">
        <f t="shared" si="72"/>
      </c>
      <c r="BW16" s="12">
        <f t="shared" si="72"/>
      </c>
      <c r="BX16" s="12">
        <f t="shared" si="72"/>
      </c>
      <c r="BY16" s="12">
        <f t="shared" si="72"/>
      </c>
      <c r="BZ16" s="12">
        <f t="shared" si="72"/>
      </c>
      <c r="CA16" s="12">
        <f t="shared" si="72"/>
      </c>
      <c r="CB16" s="12">
        <f t="shared" si="72"/>
      </c>
      <c r="CC16" s="12">
        <f t="shared" si="72"/>
      </c>
      <c r="CD16" s="12">
        <f t="shared" si="72"/>
      </c>
      <c r="CE16" s="12">
        <f t="shared" si="72"/>
      </c>
      <c r="CF16" s="12">
        <f t="shared" si="72"/>
      </c>
      <c r="CG16" s="12">
        <f t="shared" si="72"/>
      </c>
      <c r="CH16" s="12">
        <f t="shared" si="72"/>
      </c>
      <c r="CI16" s="12">
        <f t="shared" si="72"/>
      </c>
      <c r="CJ16" s="12">
        <f t="shared" si="72"/>
      </c>
      <c r="CK16" s="12">
        <f t="shared" si="72"/>
      </c>
      <c r="CL16" s="12">
        <f t="shared" si="72"/>
      </c>
      <c r="CM16" s="12">
        <f t="shared" si="72"/>
      </c>
      <c r="CN16" s="12">
        <f t="shared" si="72"/>
      </c>
      <c r="CO16" s="12">
        <f t="shared" si="72"/>
      </c>
      <c r="CP16" s="12">
        <f t="shared" si="72"/>
      </c>
      <c r="CQ16" s="12">
        <f t="shared" si="72"/>
      </c>
      <c r="CR16" s="12">
        <f t="shared" si="72"/>
      </c>
      <c r="CS16" s="12">
        <f t="shared" si="72"/>
      </c>
      <c r="CT16" s="12">
        <f t="shared" si="72"/>
      </c>
      <c r="CU16" s="12">
        <f t="shared" si="72"/>
      </c>
      <c r="CV16" s="12">
        <f t="shared" si="72"/>
      </c>
      <c r="CW16" s="12">
        <f t="shared" ref="CW16:DU16" si="73">CW13/CW11</f>
      </c>
      <c r="CX16" s="12">
        <f t="shared" si="73"/>
      </c>
      <c r="CY16" s="12">
        <f t="shared" si="73"/>
      </c>
      <c r="CZ16" s="12">
        <f t="shared" si="73"/>
      </c>
      <c r="DA16" s="12">
        <f t="shared" si="73"/>
      </c>
      <c r="DB16" s="12">
        <f t="shared" si="73"/>
      </c>
      <c r="DC16" s="12">
        <f t="shared" si="73"/>
      </c>
      <c r="DD16" s="12">
        <f t="shared" si="73"/>
      </c>
      <c r="DE16" s="12">
        <f t="shared" si="73"/>
      </c>
      <c r="DF16" s="12">
        <f t="shared" si="73"/>
      </c>
      <c r="DG16" s="12">
        <f t="shared" si="73"/>
      </c>
      <c r="DH16" s="12">
        <f t="shared" si="73"/>
      </c>
      <c r="DI16" s="12">
        <f t="shared" si="73"/>
      </c>
      <c r="DJ16" s="12">
        <f t="shared" si="73"/>
      </c>
      <c r="DK16" s="12">
        <f t="shared" si="73"/>
      </c>
      <c r="DL16" s="12">
        <f t="shared" si="73"/>
      </c>
      <c r="DM16" s="12">
        <f t="shared" si="73"/>
      </c>
      <c r="DN16" s="12">
        <f t="shared" si="73"/>
      </c>
      <c r="DO16" s="12">
        <f t="shared" si="73"/>
      </c>
      <c r="DP16" s="12">
        <f t="shared" si="73"/>
      </c>
      <c r="DQ16" s="12">
        <f t="shared" si="73"/>
      </c>
      <c r="DR16" s="12">
        <f t="shared" si="73"/>
      </c>
      <c r="DS16" s="12">
        <f t="shared" si="73"/>
      </c>
      <c r="DT16" s="12">
        <f t="shared" si="73"/>
      </c>
      <c r="DU16" s="12">
        <f t="shared" si="73"/>
      </c>
      <c r="DV16" s="17"/>
      <c r="DW16" s="12">
        <f t="shared" si="16"/>
      </c>
      <c r="DX16" s="12">
        <f t="shared" si="17"/>
      </c>
      <c r="DY16" s="12">
        <f t="shared" si="18"/>
      </c>
      <c r="DZ16" s="12">
        <f t="shared" si="54"/>
      </c>
      <c r="EA16" s="12">
        <f t="shared" si="55"/>
      </c>
      <c r="EB16" s="17"/>
      <c r="EC16" s="13">
        <f t="shared" si="19"/>
      </c>
      <c r="ED16" s="13">
        <f>ED13/ED11</f>
      </c>
      <c r="EE16" s="13">
        <f>AVERAGE(CR16:DU16)</f>
      </c>
      <c r="EF16" s="16"/>
      <c r="EG16" s="9"/>
      <c r="EH16" s="9" t="s">
        <v>289</v>
      </c>
      <c r="EI16" s="24">
        <f t="shared" ref="EI16" si="74">EI13/EI11</f>
      </c>
      <c r="EJ16" s="24">
        <f t="shared" ref="EJ16:GU16" si="75">EJ13/EJ11</f>
      </c>
      <c r="EK16" s="24">
        <f t="shared" si="75"/>
      </c>
      <c r="EL16" s="24">
        <f t="shared" si="75"/>
      </c>
      <c r="EM16" s="24">
        <f t="shared" si="75"/>
      </c>
      <c r="EN16" s="24">
        <f t="shared" si="75"/>
      </c>
      <c r="EO16" s="24">
        <f t="shared" si="75"/>
      </c>
      <c r="EP16" s="24">
        <f t="shared" si="75"/>
      </c>
      <c r="EQ16" s="24">
        <f t="shared" si="75"/>
      </c>
      <c r="ER16" s="24">
        <f t="shared" si="75"/>
      </c>
      <c r="ES16" s="24">
        <f t="shared" si="75"/>
      </c>
      <c r="ET16" s="24">
        <f t="shared" si="75"/>
      </c>
      <c r="EU16" s="24">
        <f t="shared" si="75"/>
      </c>
      <c r="EV16" s="24">
        <f t="shared" si="75"/>
      </c>
      <c r="EW16" s="24">
        <f t="shared" si="75"/>
      </c>
      <c r="EX16" s="24">
        <f t="shared" si="75"/>
      </c>
      <c r="EY16" s="24">
        <f t="shared" si="75"/>
      </c>
      <c r="EZ16" s="24">
        <f t="shared" si="75"/>
      </c>
      <c r="FA16" s="24">
        <f t="shared" si="75"/>
      </c>
      <c r="FB16" s="24">
        <f t="shared" si="75"/>
      </c>
      <c r="FC16" s="24">
        <f t="shared" si="75"/>
      </c>
      <c r="FD16" s="24">
        <f t="shared" si="75"/>
      </c>
      <c r="FE16" s="24">
        <f t="shared" si="75"/>
      </c>
      <c r="FF16" s="24">
        <f t="shared" si="75"/>
      </c>
      <c r="FG16" s="24">
        <f t="shared" si="75"/>
      </c>
      <c r="FH16" s="24">
        <f t="shared" si="75"/>
      </c>
      <c r="FI16" s="24">
        <f t="shared" si="75"/>
      </c>
      <c r="FJ16" s="24">
        <f t="shared" si="75"/>
      </c>
      <c r="FK16" s="24">
        <f t="shared" si="75"/>
      </c>
      <c r="FL16" s="24">
        <f t="shared" si="75"/>
      </c>
      <c r="FM16" s="24">
        <f t="shared" si="75"/>
      </c>
      <c r="FN16" s="24">
        <f t="shared" si="75"/>
      </c>
      <c r="FO16" s="24">
        <f t="shared" si="75"/>
      </c>
      <c r="FP16" s="24">
        <f t="shared" si="75"/>
      </c>
      <c r="FQ16" s="24">
        <f t="shared" si="75"/>
      </c>
      <c r="FR16" s="24">
        <f t="shared" si="75"/>
      </c>
      <c r="FS16" s="24">
        <f t="shared" si="75"/>
      </c>
      <c r="FT16" s="24">
        <f t="shared" si="75"/>
      </c>
      <c r="FU16" s="24">
        <f t="shared" si="75"/>
      </c>
      <c r="FV16" s="24">
        <f t="shared" si="75"/>
      </c>
      <c r="FW16" s="24">
        <f t="shared" si="75"/>
      </c>
      <c r="FX16" s="24">
        <f t="shared" si="75"/>
      </c>
      <c r="FY16" s="24">
        <f t="shared" si="75"/>
      </c>
      <c r="FZ16" s="24">
        <f t="shared" si="75"/>
      </c>
      <c r="GA16" s="24">
        <f t="shared" si="75"/>
      </c>
      <c r="GB16" s="24">
        <f t="shared" si="75"/>
      </c>
      <c r="GC16" s="24">
        <f t="shared" si="75"/>
      </c>
      <c r="GD16" s="24">
        <f t="shared" si="75"/>
      </c>
      <c r="GE16" s="24">
        <f t="shared" si="75"/>
      </c>
      <c r="GF16" s="24">
        <f t="shared" si="75"/>
      </c>
      <c r="GG16" s="24">
        <f t="shared" si="75"/>
      </c>
      <c r="GH16" s="24">
        <f t="shared" si="75"/>
      </c>
      <c r="GI16" s="24">
        <f t="shared" si="75"/>
      </c>
      <c r="GJ16" s="24">
        <f t="shared" si="75"/>
      </c>
      <c r="GK16" s="24">
        <f t="shared" si="75"/>
      </c>
      <c r="GL16" s="24">
        <f t="shared" si="75"/>
      </c>
      <c r="GM16" s="24">
        <f t="shared" si="75"/>
      </c>
      <c r="GN16" s="24">
        <f t="shared" si="75"/>
      </c>
      <c r="GO16" s="24">
        <f t="shared" si="75"/>
      </c>
      <c r="GP16" s="24">
        <f t="shared" si="75"/>
      </c>
      <c r="GQ16" s="24">
        <f t="shared" si="75"/>
      </c>
      <c r="GR16" s="24">
        <f t="shared" si="75"/>
      </c>
      <c r="GS16" s="24">
        <f t="shared" si="75"/>
      </c>
      <c r="GT16" s="24">
        <f t="shared" si="75"/>
      </c>
      <c r="GU16" s="24">
        <f t="shared" si="75"/>
      </c>
      <c r="GV16" s="24">
        <f t="shared" ref="GV16:HT16" si="76">GV13/GV11</f>
      </c>
      <c r="GW16" s="24">
        <f t="shared" si="76"/>
      </c>
      <c r="GX16" s="24">
        <f t="shared" si="76"/>
      </c>
      <c r="GY16" s="24">
        <f t="shared" si="76"/>
      </c>
      <c r="GZ16" s="24">
        <f t="shared" si="76"/>
      </c>
      <c r="HA16" s="24">
        <f t="shared" si="76"/>
      </c>
      <c r="HB16" s="24">
        <f t="shared" si="76"/>
      </c>
      <c r="HC16" s="24">
        <f t="shared" si="76"/>
      </c>
      <c r="HD16" s="24">
        <f t="shared" si="76"/>
      </c>
      <c r="HE16" s="24">
        <f t="shared" si="76"/>
      </c>
      <c r="HF16" s="24">
        <f t="shared" si="76"/>
      </c>
      <c r="HG16" s="24">
        <f t="shared" si="76"/>
      </c>
      <c r="HH16" s="24">
        <f t="shared" si="76"/>
      </c>
      <c r="HI16" s="24">
        <f t="shared" si="76"/>
      </c>
      <c r="HJ16" s="24">
        <f t="shared" si="76"/>
      </c>
      <c r="HK16" s="24">
        <f t="shared" si="76"/>
      </c>
      <c r="HL16" s="24">
        <f t="shared" si="76"/>
      </c>
      <c r="HM16" s="24">
        <f t="shared" si="76"/>
      </c>
      <c r="HN16" s="24">
        <f t="shared" si="76"/>
      </c>
      <c r="HO16" s="24">
        <f t="shared" si="76"/>
      </c>
      <c r="HP16" s="24">
        <f t="shared" si="76"/>
      </c>
      <c r="HQ16" s="24">
        <f t="shared" si="76"/>
      </c>
      <c r="HR16" s="24">
        <f t="shared" si="76"/>
      </c>
      <c r="HS16" s="24">
        <f t="shared" si="76"/>
      </c>
      <c r="HT16" s="24">
        <f t="shared" si="76"/>
      </c>
      <c r="HU16" s="17"/>
      <c r="HV16" s="10">
        <f t="shared" si="39"/>
      </c>
      <c r="HW16" s="10">
        <f t="shared" si="40"/>
      </c>
      <c r="HX16" s="10">
        <f t="shared" si="41"/>
      </c>
      <c r="HY16" s="10">
        <f t="shared" si="56"/>
      </c>
      <c r="HZ16" s="10">
        <f t="shared" si="57"/>
      </c>
      <c r="IA16" s="54"/>
      <c r="IB16" s="13">
        <f t="shared" si="21"/>
      </c>
      <c r="IC16" s="13">
        <f>IC13/IC11</f>
      </c>
      <c r="ID16" s="13">
        <f>AVERAGE(GQ16:HT16)</f>
      </c>
      <c r="IE16" s="16"/>
      <c r="IF16" s="9"/>
      <c r="IG16" s="9" t="s">
        <v>289</v>
      </c>
      <c r="IH16" s="24">
        <f>IH13/IH11</f>
      </c>
      <c r="II16" s="24">
        <f t="shared" ref="II16:KT16" si="77">II13/II11</f>
      </c>
      <c r="IJ16" s="24">
        <f t="shared" si="77"/>
      </c>
      <c r="IK16" s="24">
        <f t="shared" si="77"/>
      </c>
      <c r="IL16" s="24">
        <f t="shared" si="77"/>
      </c>
      <c r="IM16" s="24">
        <f t="shared" si="77"/>
      </c>
      <c r="IN16" s="24">
        <f t="shared" si="77"/>
      </c>
      <c r="IO16" s="24">
        <f t="shared" si="77"/>
      </c>
      <c r="IP16" s="24">
        <f t="shared" si="77"/>
      </c>
      <c r="IQ16" s="24">
        <f t="shared" si="77"/>
      </c>
      <c r="IR16" s="24">
        <f t="shared" si="77"/>
      </c>
      <c r="IS16" s="24">
        <f t="shared" si="77"/>
      </c>
      <c r="IT16" s="24">
        <f t="shared" si="77"/>
      </c>
      <c r="IU16" s="24">
        <f t="shared" si="77"/>
      </c>
      <c r="IV16" s="24">
        <f t="shared" si="77"/>
      </c>
      <c r="IW16" s="24">
        <f t="shared" si="77"/>
      </c>
      <c r="IX16" s="24">
        <f t="shared" si="77"/>
      </c>
      <c r="IY16" s="24">
        <f t="shared" si="77"/>
      </c>
      <c r="IZ16" s="24">
        <f t="shared" si="77"/>
      </c>
      <c r="JA16" s="24">
        <f t="shared" si="77"/>
      </c>
      <c r="JB16" s="24">
        <f t="shared" si="77"/>
      </c>
      <c r="JC16" s="24">
        <f t="shared" si="77"/>
      </c>
      <c r="JD16" s="24">
        <f t="shared" si="77"/>
      </c>
      <c r="JE16" s="24">
        <f t="shared" si="77"/>
      </c>
      <c r="JF16" s="24">
        <f t="shared" si="77"/>
      </c>
      <c r="JG16" s="24">
        <f t="shared" si="77"/>
      </c>
      <c r="JH16" s="24">
        <f t="shared" si="77"/>
      </c>
      <c r="JI16" s="24">
        <f t="shared" si="77"/>
      </c>
      <c r="JJ16" s="24">
        <f t="shared" si="77"/>
      </c>
      <c r="JK16" s="24">
        <f t="shared" si="77"/>
      </c>
      <c r="JL16" s="24">
        <f t="shared" si="77"/>
      </c>
      <c r="JM16" s="24">
        <f t="shared" si="77"/>
      </c>
      <c r="JN16" s="24">
        <f t="shared" si="77"/>
      </c>
      <c r="JO16" s="24">
        <f t="shared" si="77"/>
      </c>
      <c r="JP16" s="24">
        <f t="shared" si="77"/>
      </c>
      <c r="JQ16" s="24">
        <f t="shared" si="77"/>
      </c>
      <c r="JR16" s="24">
        <f t="shared" si="77"/>
      </c>
      <c r="JS16" s="24">
        <f t="shared" si="77"/>
      </c>
      <c r="JT16" s="24">
        <f t="shared" si="77"/>
      </c>
      <c r="JU16" s="24">
        <f t="shared" si="77"/>
      </c>
      <c r="JV16" s="24">
        <f t="shared" si="77"/>
      </c>
      <c r="JW16" s="24">
        <f t="shared" si="77"/>
      </c>
      <c r="JX16" s="24">
        <f t="shared" si="77"/>
      </c>
      <c r="JY16" s="24">
        <f t="shared" si="77"/>
      </c>
      <c r="JZ16" s="24">
        <f t="shared" si="77"/>
      </c>
      <c r="KA16" s="24">
        <f t="shared" si="77"/>
      </c>
      <c r="KB16" s="24">
        <f t="shared" si="77"/>
      </c>
      <c r="KC16" s="24">
        <f t="shared" si="77"/>
      </c>
      <c r="KD16" s="24">
        <f t="shared" si="77"/>
      </c>
      <c r="KE16" s="24">
        <f t="shared" si="77"/>
      </c>
      <c r="KF16" s="24">
        <f t="shared" si="77"/>
      </c>
      <c r="KG16" s="24">
        <f t="shared" si="77"/>
      </c>
      <c r="KH16" s="24">
        <f t="shared" si="77"/>
      </c>
      <c r="KI16" s="24">
        <f t="shared" si="77"/>
      </c>
      <c r="KJ16" s="24">
        <f t="shared" si="77"/>
      </c>
      <c r="KK16" s="24">
        <f t="shared" si="77"/>
      </c>
      <c r="KL16" s="24">
        <f t="shared" si="77"/>
      </c>
      <c r="KM16" s="24">
        <f t="shared" si="77"/>
      </c>
      <c r="KN16" s="24">
        <f t="shared" si="77"/>
      </c>
      <c r="KO16" s="24">
        <f t="shared" si="77"/>
      </c>
      <c r="KP16" s="24">
        <f t="shared" si="77"/>
      </c>
      <c r="KQ16" s="24">
        <f t="shared" si="77"/>
      </c>
      <c r="KR16" s="24">
        <f t="shared" si="77"/>
      </c>
      <c r="KS16" s="24">
        <f t="shared" si="77"/>
      </c>
      <c r="KT16" s="24">
        <f t="shared" si="77"/>
      </c>
      <c r="KU16" s="24">
        <f t="shared" ref="KU16:LS16" si="78">KU13/KU11</f>
      </c>
      <c r="KV16" s="24">
        <f t="shared" si="78"/>
      </c>
      <c r="KW16" s="24">
        <f t="shared" si="78"/>
      </c>
      <c r="KX16" s="24">
        <f t="shared" si="78"/>
      </c>
      <c r="KY16" s="24">
        <f t="shared" si="78"/>
      </c>
      <c r="KZ16" s="24">
        <f t="shared" si="78"/>
      </c>
      <c r="LA16" s="24">
        <f t="shared" si="78"/>
      </c>
      <c r="LB16" s="24">
        <f t="shared" si="78"/>
      </c>
      <c r="LC16" s="24">
        <f t="shared" si="78"/>
      </c>
      <c r="LD16" s="24">
        <f t="shared" si="78"/>
      </c>
      <c r="LE16" s="24">
        <f t="shared" si="78"/>
      </c>
      <c r="LF16" s="24">
        <f t="shared" si="78"/>
      </c>
      <c r="LG16" s="24">
        <f t="shared" si="78"/>
      </c>
      <c r="LH16" s="24">
        <f t="shared" si="78"/>
      </c>
      <c r="LI16" s="24">
        <f t="shared" si="78"/>
      </c>
      <c r="LJ16" s="24">
        <f t="shared" si="78"/>
      </c>
      <c r="LK16" s="24">
        <f t="shared" si="78"/>
      </c>
      <c r="LL16" s="24">
        <f t="shared" si="78"/>
      </c>
      <c r="LM16" s="24">
        <f t="shared" si="78"/>
      </c>
      <c r="LN16" s="24">
        <f t="shared" si="78"/>
      </c>
      <c r="LO16" s="24">
        <f t="shared" si="78"/>
      </c>
      <c r="LP16" s="24">
        <f t="shared" si="78"/>
      </c>
      <c r="LQ16" s="24">
        <f t="shared" si="78"/>
      </c>
      <c r="LR16" s="24">
        <f t="shared" si="78"/>
      </c>
      <c r="LS16" s="24">
        <f t="shared" si="78"/>
      </c>
      <c r="LU16" s="10">
        <f t="shared" si="44"/>
      </c>
      <c r="LV16" s="10">
        <f t="shared" si="45"/>
      </c>
      <c r="LW16" s="10">
        <f t="shared" si="46"/>
      </c>
      <c r="LX16" s="10">
        <f t="shared" si="58"/>
      </c>
      <c r="LY16" s="10">
        <f t="shared" si="59"/>
      </c>
      <c r="LZ16" s="53"/>
      <c r="MA16" s="13">
        <f t="shared" si="23"/>
      </c>
      <c r="MB16" s="13">
        <f>MB13/MB11</f>
      </c>
      <c r="MC16" s="13">
        <f>AVERAGE(KP16:LS16)</f>
      </c>
      <c r="MD16" s="15"/>
    </row>
    <row r="17" spans="4:342" x14ac:dyDescent="0.25">
      <c r="D17" s="76" t="s">
        <v>290</v>
      </c>
      <c r="E17" s="67" t="str">
        <f>VLOOKUP($D17,'Metric Nature'!$C:$D,2,0)&amp;IF(($F17&lt;(EA17)),"Below",IF(($F17&gt;(DZ17)),"Above","Within"))</f>
      </c>
      <c r="F17" s="89">
        <f t="shared" si="24"/>
      </c>
      <c r="G17" s="92">
        <f>ED17</f>
      </c>
      <c r="H17" s="98">
        <f t="shared" si="26"/>
      </c>
      <c r="I17" s="89">
        <f t="shared" ref="I17:I24" si="79">EE17</f>
      </c>
      <c r="J17" s="69">
        <f t="shared" si="27"/>
      </c>
      <c r="K17" s="89">
        <f t="shared" ref="K17" si="80">EC17</f>
      </c>
      <c r="L17" s="64"/>
      <c r="M17" s="67" t="str">
        <f>VLOOKUP($D17,'Metric Nature'!$C:$D,2,0)&amp;IF(($N17&lt;(HZ17)),"Below",IF(($N17&gt;(HY17)),"Above","Within"))</f>
      </c>
      <c r="N17" s="63">
        <f>HT17</f>
      </c>
      <c r="O17" s="63">
        <f>IC17</f>
      </c>
      <c r="P17" s="98">
        <f t="shared" si="30"/>
      </c>
      <c r="Q17" s="63">
        <f>ID17</f>
      </c>
      <c r="R17" s="71">
        <f t="shared" si="31"/>
      </c>
      <c r="S17" s="63">
        <f t="shared" si="32"/>
      </c>
      <c r="T17" s="64"/>
      <c r="U17" s="67" t="str">
        <f>VLOOKUP($D17,'Metric Nature'!$C:$D,2,0)&amp;IF(($V17&lt;(LY17)),"Below",IF(($V17&gt;(LX17)),"Above","Within"))</f>
      </c>
      <c r="V17" s="63">
        <f>LS17</f>
      </c>
      <c r="W17" s="63">
        <f>MB17</f>
      </c>
      <c r="X17" s="62">
        <f t="shared" si="34"/>
      </c>
      <c r="Y17" s="63">
        <f>MC17</f>
      </c>
      <c r="Z17" s="62">
        <f t="shared" si="36"/>
      </c>
      <c r="AA17" s="63">
        <f t="shared" si="61"/>
      </c>
      <c r="AB17" s="64"/>
      <c r="AC17" s="1"/>
      <c r="AD17" s="1"/>
      <c r="AE17" s="1"/>
      <c r="AF17" s="1"/>
      <c r="AG17" s="1"/>
      <c r="AH17" s="1"/>
      <c r="AI17" s="9" t="s">
        <v>290</v>
      </c>
      <c r="AJ17" s="14">
        <f>(VLOOKUP($EG17,Data!$B:$CP,Daily!EI$10,0)+VLOOKUP($IF17,Data!$B:$CP,Daily!IH$10,0))/AJ$11</f>
      </c>
      <c r="AK17" s="14">
        <f>(VLOOKUP($EG17,Data!$B:$CP,Daily!EJ$10,0)+VLOOKUP($IF17,Data!$B:$CP,Daily!II$10,0))/AK$11</f>
      </c>
      <c r="AL17" s="14">
        <f>(VLOOKUP($EG17,Data!$B:$CP,Daily!EK$10,0)+VLOOKUP($IF17,Data!$B:$CP,Daily!IJ$10,0))/AL$11</f>
      </c>
      <c r="AM17" s="14">
        <f>(VLOOKUP($EG17,Data!$B:$CP,Daily!EL$10,0)+VLOOKUP($IF17,Data!$B:$CP,Daily!IK$10,0))/AM$11</f>
      </c>
      <c r="AN17" s="14">
        <f>(VLOOKUP($EG17,Data!$B:$CP,Daily!EM$10,0)+VLOOKUP($IF17,Data!$B:$CP,Daily!IL$10,0))/AN$11</f>
      </c>
      <c r="AO17" s="14">
        <f>(VLOOKUP($EG17,Data!$B:$CP,Daily!EN$10,0)+VLOOKUP($IF17,Data!$B:$CP,Daily!IM$10,0))/AO$11</f>
      </c>
      <c r="AP17" s="14">
        <f>(VLOOKUP($EG17,Data!$B:$CP,Daily!EO$10,0)+VLOOKUP($IF17,Data!$B:$CP,Daily!IN$10,0))/AP$11</f>
      </c>
      <c r="AQ17" s="14">
        <f>(VLOOKUP($EG17,Data!$B:$CP,Daily!EP$10,0)+VLOOKUP($IF17,Data!$B:$CP,Daily!IO$10,0))/AQ$11</f>
      </c>
      <c r="AR17" s="14">
        <f>(VLOOKUP($EG17,Data!$B:$CP,Daily!EQ$10,0)+VLOOKUP($IF17,Data!$B:$CP,Daily!IP$10,0))/AR$11</f>
      </c>
      <c r="AS17" s="14">
        <f>(VLOOKUP($EG17,Data!$B:$CP,Daily!ER$10,0)+VLOOKUP($IF17,Data!$B:$CP,Daily!IQ$10,0))/AS$11</f>
      </c>
      <c r="AT17" s="14">
        <f>(VLOOKUP($EG17,Data!$B:$CP,Daily!ES$10,0)+VLOOKUP($IF17,Data!$B:$CP,Daily!IR$10,0))/AT$11</f>
      </c>
      <c r="AU17" s="14">
        <f>(VLOOKUP($EG17,Data!$B:$CP,Daily!ET$10,0)+VLOOKUP($IF17,Data!$B:$CP,Daily!IS$10,0))/AU$11</f>
      </c>
      <c r="AV17" s="14">
        <f>(VLOOKUP($EG17,Data!$B:$CP,Daily!EU$10,0)+VLOOKUP($IF17,Data!$B:$CP,Daily!IT$10,0))/AV$11</f>
      </c>
      <c r="AW17" s="14">
        <f>(VLOOKUP($EG17,Data!$B:$CP,Daily!EV$10,0)+VLOOKUP($IF17,Data!$B:$CP,Daily!IU$10,0))/AW$11</f>
      </c>
      <c r="AX17" s="14">
        <f>(VLOOKUP($EG17,Data!$B:$CP,Daily!EW$10,0)+VLOOKUP($IF17,Data!$B:$CP,Daily!IV$10,0))/AX$11</f>
      </c>
      <c r="AY17" s="14">
        <f>(VLOOKUP($EG17,Data!$B:$CP,Daily!EX$10,0)+VLOOKUP($IF17,Data!$B:$CP,Daily!IW$10,0))/AY$11</f>
      </c>
      <c r="AZ17" s="14">
        <f>(VLOOKUP($EG17,Data!$B:$CP,Daily!EY$10,0)+VLOOKUP($IF17,Data!$B:$CP,Daily!IX$10,0))/AZ$11</f>
      </c>
      <c r="BA17" s="14">
        <f>(VLOOKUP($EG17,Data!$B:$CP,Daily!EZ$10,0)+VLOOKUP($IF17,Data!$B:$CP,Daily!IY$10,0))/BA$11</f>
      </c>
      <c r="BB17" s="14">
        <f>(VLOOKUP($EG17,Data!$B:$CP,Daily!FA$10,0)+VLOOKUP($IF17,Data!$B:$CP,Daily!IZ$10,0))/BB$11</f>
      </c>
      <c r="BC17" s="14">
        <f>(VLOOKUP($EG17,Data!$B:$CP,Daily!FB$10,0)+VLOOKUP($IF17,Data!$B:$CP,Daily!JA$10,0))/BC$11</f>
      </c>
      <c r="BD17" s="14">
        <f>(VLOOKUP($EG17,Data!$B:$CP,Daily!FC$10,0)+VLOOKUP($IF17,Data!$B:$CP,Daily!JB$10,0))/BD$11</f>
      </c>
      <c r="BE17" s="14">
        <f>(VLOOKUP($EG17,Data!$B:$CP,Daily!FD$10,0)+VLOOKUP($IF17,Data!$B:$CP,Daily!JC$10,0))/BE$11</f>
      </c>
      <c r="BF17" s="14">
        <f>(VLOOKUP($EG17,Data!$B:$CP,Daily!FE$10,0)+VLOOKUP($IF17,Data!$B:$CP,Daily!JD$10,0))/BF$11</f>
      </c>
      <c r="BG17" s="14">
        <f>(VLOOKUP($EG17,Data!$B:$CP,Daily!FF$10,0)+VLOOKUP($IF17,Data!$B:$CP,Daily!JE$10,0))/BG$11</f>
      </c>
      <c r="BH17" s="14">
        <f>(VLOOKUP($EG17,Data!$B:$CP,Daily!FG$10,0)+VLOOKUP($IF17,Data!$B:$CP,Daily!JF$10,0))/BH$11</f>
      </c>
      <c r="BI17" s="14">
        <f>(VLOOKUP($EG17,Data!$B:$CP,Daily!FH$10,0)+VLOOKUP($IF17,Data!$B:$CP,Daily!JG$10,0))/BI$11</f>
      </c>
      <c r="BJ17" s="14">
        <f>(VLOOKUP($EG17,Data!$B:$CP,Daily!FI$10,0)+VLOOKUP($IF17,Data!$B:$CP,Daily!JH$10,0))/BJ$11</f>
      </c>
      <c r="BK17" s="14">
        <f>(VLOOKUP($EG17,Data!$B:$CP,Daily!FJ$10,0)+VLOOKUP($IF17,Data!$B:$CP,Daily!JI$10,0))/BK$11</f>
      </c>
      <c r="BL17" s="14">
        <f>(VLOOKUP($EG17,Data!$B:$CP,Daily!FK$10,0)+VLOOKUP($IF17,Data!$B:$CP,Daily!JJ$10,0))/BL$11</f>
      </c>
      <c r="BM17" s="14">
        <f>(VLOOKUP($EG17,Data!$B:$CP,Daily!FL$10,0)+VLOOKUP($IF17,Data!$B:$CP,Daily!JK$10,0))/BM$11</f>
      </c>
      <c r="BN17" s="14">
        <f>(VLOOKUP($EG17,Data!$B:$CP,Daily!FM$10,0)+VLOOKUP($IF17,Data!$B:$CP,Daily!JL$10,0))/BN$11</f>
      </c>
      <c r="BO17" s="14">
        <f>(VLOOKUP($EG17,Data!$B:$CP,Daily!FN$10,0)+VLOOKUP($IF17,Data!$B:$CP,Daily!JM$10,0))/BO$11</f>
      </c>
      <c r="BP17" s="14">
        <f>(VLOOKUP($EG17,Data!$B:$CP,Daily!FO$10,0)+VLOOKUP($IF17,Data!$B:$CP,Daily!JN$10,0))/BP$11</f>
      </c>
      <c r="BQ17" s="14">
        <f>(VLOOKUP($EG17,Data!$B:$CP,Daily!FP$10,0)+VLOOKUP($IF17,Data!$B:$CP,Daily!JO$10,0))/BQ$11</f>
      </c>
      <c r="BR17" s="14">
        <f>(VLOOKUP($EG17,Data!$B:$CP,Daily!FQ$10,0)+VLOOKUP($IF17,Data!$B:$CP,Daily!JP$10,0))/BR$11</f>
      </c>
      <c r="BS17" s="14">
        <f>(VLOOKUP($EG17,Data!$B:$CP,Daily!FR$10,0)+VLOOKUP($IF17,Data!$B:$CP,Daily!JQ$10,0))/BS$11</f>
      </c>
      <c r="BT17" s="14">
        <f>(VLOOKUP($EG17,Data!$B:$CP,Daily!FS$10,0)+VLOOKUP($IF17,Data!$B:$CP,Daily!JR$10,0))/BT$11</f>
      </c>
      <c r="BU17" s="14">
        <f>(VLOOKUP($EG17,Data!$B:$CP,Daily!FT$10,0)+VLOOKUP($IF17,Data!$B:$CP,Daily!JS$10,0))/BU$11</f>
      </c>
      <c r="BV17" s="14">
        <f>(VLOOKUP($EG17,Data!$B:$CP,Daily!FU$10,0)+VLOOKUP($IF17,Data!$B:$CP,Daily!JT$10,0))/BV$11</f>
      </c>
      <c r="BW17" s="14">
        <f>(VLOOKUP($EG17,Data!$B:$CP,Daily!FV$10,0)+VLOOKUP($IF17,Data!$B:$CP,Daily!JU$10,0))/BW$11</f>
      </c>
      <c r="BX17" s="14">
        <f>(VLOOKUP($EG17,Data!$B:$CP,Daily!FW$10,0)+VLOOKUP($IF17,Data!$B:$CP,Daily!JV$10,0))/BX$11</f>
      </c>
      <c r="BY17" s="14">
        <f>(VLOOKUP($EG17,Data!$B:$CP,Daily!FX$10,0)+VLOOKUP($IF17,Data!$B:$CP,Daily!JW$10,0))/BY$11</f>
      </c>
      <c r="BZ17" s="14">
        <f>(VLOOKUP($EG17,Data!$B:$CP,Daily!FY$10,0)+VLOOKUP($IF17,Data!$B:$CP,Daily!JX$10,0))/BZ$11</f>
      </c>
      <c r="CA17" s="14">
        <f>(VLOOKUP($EG17,Data!$B:$CP,Daily!FZ$10,0)+VLOOKUP($IF17,Data!$B:$CP,Daily!JY$10,0))/CA$11</f>
      </c>
      <c r="CB17" s="14">
        <f>(VLOOKUP($EG17,Data!$B:$CP,Daily!GA$10,0)+VLOOKUP($IF17,Data!$B:$CP,Daily!JZ$10,0))/CB$11</f>
      </c>
      <c r="CC17" s="14">
        <f>(VLOOKUP($EG17,Data!$B:$CP,Daily!GB$10,0)+VLOOKUP($IF17,Data!$B:$CP,Daily!KA$10,0))/CC$11</f>
      </c>
      <c r="CD17" s="14">
        <f>(VLOOKUP($EG17,Data!$B:$CP,Daily!GC$10,0)+VLOOKUP($IF17,Data!$B:$CP,Daily!KB$10,0))/CD$11</f>
      </c>
      <c r="CE17" s="14">
        <f>(VLOOKUP($EG17,Data!$B:$CP,Daily!GD$10,0)+VLOOKUP($IF17,Data!$B:$CP,Daily!KC$10,0))/CE$11</f>
      </c>
      <c r="CF17" s="14">
        <f>(VLOOKUP($EG17,Data!$B:$CP,Daily!GE$10,0)+VLOOKUP($IF17,Data!$B:$CP,Daily!KD$10,0))/CF$11</f>
      </c>
      <c r="CG17" s="14">
        <f>(VLOOKUP($EG17,Data!$B:$CP,Daily!GF$10,0)+VLOOKUP($IF17,Data!$B:$CP,Daily!KE$10,0))/CG$11</f>
      </c>
      <c r="CH17" s="14">
        <f>(VLOOKUP($EG17,Data!$B:$CP,Daily!GG$10,0)+VLOOKUP($IF17,Data!$B:$CP,Daily!KF$10,0))/CH$11</f>
      </c>
      <c r="CI17" s="14">
        <f>(VLOOKUP($EG17,Data!$B:$CP,Daily!GH$10,0)+VLOOKUP($IF17,Data!$B:$CP,Daily!KG$10,0))/CI$11</f>
      </c>
      <c r="CJ17" s="14">
        <f>(VLOOKUP($EG17,Data!$B:$CP,Daily!GI$10,0)+VLOOKUP($IF17,Data!$B:$CP,Daily!KH$10,0))/CJ$11</f>
      </c>
      <c r="CK17" s="14">
        <f>(VLOOKUP($EG17,Data!$B:$CP,Daily!GJ$10,0)+VLOOKUP($IF17,Data!$B:$CP,Daily!KI$10,0))/CK$11</f>
      </c>
      <c r="CL17" s="14">
        <f>(VLOOKUP($EG17,Data!$B:$CP,Daily!GK$10,0)+VLOOKUP($IF17,Data!$B:$CP,Daily!KJ$10,0))/CL$11</f>
      </c>
      <c r="CM17" s="14">
        <f>(VLOOKUP($EG17,Data!$B:$CP,Daily!GL$10,0)+VLOOKUP($IF17,Data!$B:$CP,Daily!KK$10,0))/CM$11</f>
      </c>
      <c r="CN17" s="14">
        <f>(VLOOKUP($EG17,Data!$B:$CP,Daily!GM$10,0)+VLOOKUP($IF17,Data!$B:$CP,Daily!KL$10,0))/CN$11</f>
      </c>
      <c r="CO17" s="14">
        <f>(VLOOKUP($EG17,Data!$B:$CP,Daily!GN$10,0)+VLOOKUP($IF17,Data!$B:$CP,Daily!KM$10,0))/CO$11</f>
      </c>
      <c r="CP17" s="14">
        <f>(VLOOKUP($EG17,Data!$B:$CP,Daily!GO$10,0)+VLOOKUP($IF17,Data!$B:$CP,Daily!KN$10,0))/CP$11</f>
      </c>
      <c r="CQ17" s="14">
        <f>(VLOOKUP($EG17,Data!$B:$CP,Daily!GP$10,0)+VLOOKUP($IF17,Data!$B:$CP,Daily!KO$10,0))/CQ$11</f>
      </c>
      <c r="CR17" s="14">
        <f>(VLOOKUP($EG17,Data!$B:$CP,Daily!GQ$10,0)+VLOOKUP($IF17,Data!$B:$CP,Daily!KP$10,0))/CR$11</f>
      </c>
      <c r="CS17" s="14">
        <f>(VLOOKUP($EG17,Data!$B:$CP,Daily!GR$10,0)+VLOOKUP($IF17,Data!$B:$CP,Daily!KQ$10,0))/CS$11</f>
      </c>
      <c r="CT17" s="14">
        <f>(VLOOKUP($EG17,Data!$B:$CP,Daily!GS$10,0)+VLOOKUP($IF17,Data!$B:$CP,Daily!KR$10,0))/CT$11</f>
      </c>
      <c r="CU17" s="14">
        <f>(VLOOKUP($EG17,Data!$B:$CP,Daily!GT$10,0)+VLOOKUP($IF17,Data!$B:$CP,Daily!KS$10,0))/CU$11</f>
      </c>
      <c r="CV17" s="14">
        <f>(VLOOKUP($EG17,Data!$B:$CP,Daily!GU$10,0)+VLOOKUP($IF17,Data!$B:$CP,Daily!KT$10,0))/CV$11</f>
      </c>
      <c r="CW17" s="14">
        <f>(VLOOKUP($EG17,Data!$B:$CP,Daily!GV$10,0)+VLOOKUP($IF17,Data!$B:$CP,Daily!KU$10,0))/CW$11</f>
      </c>
      <c r="CX17" s="14">
        <f>(VLOOKUP($EG17,Data!$B:$CP,Daily!GW$10,0)+VLOOKUP($IF17,Data!$B:$CP,Daily!KV$10,0))/CX$11</f>
      </c>
      <c r="CY17" s="14">
        <f>(VLOOKUP($EG17,Data!$B:$CP,Daily!GX$10,0)+VLOOKUP($IF17,Data!$B:$CP,Daily!KW$10,0))/CY$11</f>
      </c>
      <c r="CZ17" s="14">
        <f>(VLOOKUP($EG17,Data!$B:$CP,Daily!GY$10,0)+VLOOKUP($IF17,Data!$B:$CP,Daily!KX$10,0))/CZ$11</f>
      </c>
      <c r="DA17" s="14">
        <f>(VLOOKUP($EG17,Data!$B:$CP,Daily!GZ$10,0)+VLOOKUP($IF17,Data!$B:$CP,Daily!KY$10,0))/DA$11</f>
      </c>
      <c r="DB17" s="14">
        <f>(VLOOKUP($EG17,Data!$B:$CP,Daily!HA$10,0)+VLOOKUP($IF17,Data!$B:$CP,Daily!KZ$10,0))/DB$11</f>
      </c>
      <c r="DC17" s="14">
        <f>(VLOOKUP($EG17,Data!$B:$CP,Daily!HB$10,0)+VLOOKUP($IF17,Data!$B:$CP,Daily!LA$10,0))/DC$11</f>
      </c>
      <c r="DD17" s="14">
        <f>(VLOOKUP($EG17,Data!$B:$CP,Daily!HC$10,0)+VLOOKUP($IF17,Data!$B:$CP,Daily!LB$10,0))/DD$11</f>
      </c>
      <c r="DE17" s="14">
        <f>(VLOOKUP($EG17,Data!$B:$CP,Daily!HD$10,0)+VLOOKUP($IF17,Data!$B:$CP,Daily!LC$10,0))/DE$11</f>
      </c>
      <c r="DF17" s="14">
        <f>(VLOOKUP($EG17,Data!$B:$CP,Daily!HE$10,0)+VLOOKUP($IF17,Data!$B:$CP,Daily!LD$10,0))/DF$11</f>
      </c>
      <c r="DG17" s="14">
        <f>(VLOOKUP($EG17,Data!$B:$CP,Daily!HF$10,0)+VLOOKUP($IF17,Data!$B:$CP,Daily!LE$10,0))/DG$11</f>
      </c>
      <c r="DH17" s="14">
        <f>(VLOOKUP($EG17,Data!$B:$CP,Daily!HG$10,0)+VLOOKUP($IF17,Data!$B:$CP,Daily!LF$10,0))/DH$11</f>
      </c>
      <c r="DI17" s="14">
        <f>(VLOOKUP($EG17,Data!$B:$CP,Daily!HH$10,0)+VLOOKUP($IF17,Data!$B:$CP,Daily!LG$10,0))/DI$11</f>
      </c>
      <c r="DJ17" s="14">
        <f>(VLOOKUP($EG17,Data!$B:$CP,Daily!HI$10,0)+VLOOKUP($IF17,Data!$B:$CP,Daily!LH$10,0))/DJ$11</f>
      </c>
      <c r="DK17" s="14">
        <f>(VLOOKUP($EG17,Data!$B:$CP,Daily!HJ$10,0)+VLOOKUP($IF17,Data!$B:$CP,Daily!LI$10,0))/DK$11</f>
      </c>
      <c r="DL17" s="14">
        <f>(VLOOKUP($EG17,Data!$B:$CP,Daily!HK$10,0)+VLOOKUP($IF17,Data!$B:$CP,Daily!LJ$10,0))/DL$11</f>
      </c>
      <c r="DM17" s="14">
        <f>(VLOOKUP($EG17,Data!$B:$CP,Daily!HL$10,0)+VLOOKUP($IF17,Data!$B:$CP,Daily!LK$10,0))/DM$11</f>
      </c>
      <c r="DN17" s="14">
        <f>(VLOOKUP($EG17,Data!$B:$CP,Daily!HM$10,0)+VLOOKUP($IF17,Data!$B:$CP,Daily!LL$10,0))/DN$11</f>
      </c>
      <c r="DO17" s="14">
        <f>(VLOOKUP($EG17,Data!$B:$CP,Daily!HN$10,0)+VLOOKUP($IF17,Data!$B:$CP,Daily!LM$10,0))/DO$11</f>
      </c>
      <c r="DP17" s="14">
        <f>(VLOOKUP($EG17,Data!$B:$CP,Daily!HO$10,0)+VLOOKUP($IF17,Data!$B:$CP,Daily!LN$10,0))/DP$11</f>
      </c>
      <c r="DQ17" s="14">
        <f>(VLOOKUP($EG17,Data!$B:$CP,Daily!HP$10,0)+VLOOKUP($IF17,Data!$B:$CP,Daily!LO$10,0))/DQ$11</f>
      </c>
      <c r="DR17" s="14">
        <f>(VLOOKUP($EG17,Data!$B:$CP,Daily!HQ$10,0)+VLOOKUP($IF17,Data!$B:$CP,Daily!LP$10,0))/DR$11</f>
      </c>
      <c r="DS17" s="14">
        <f>(VLOOKUP($EG17,Data!$B:$CP,Daily!HR$10,0)+VLOOKUP($IF17,Data!$B:$CP,Daily!LQ$10,0))/DS$11</f>
      </c>
      <c r="DT17" s="14">
        <f>(VLOOKUP($EG17,Data!$B:$CP,Daily!HS$10,0)+VLOOKUP($IF17,Data!$B:$CP,Daily!LR$10,0))/DT$11</f>
      </c>
      <c r="DU17" s="14">
        <f>(VLOOKUP($EG17,Data!$B:$CP,Daily!HT$10,0)+VLOOKUP($IF17,Data!$B:$CP,Daily!LS$10,0))/DU$11</f>
      </c>
      <c r="DV17" s="18"/>
      <c r="DW17" s="14">
        <f t="shared" si="16"/>
      </c>
      <c r="DX17" s="14">
        <f t="shared" si="17"/>
      </c>
      <c r="DY17" s="14">
        <f t="shared" si="18"/>
      </c>
      <c r="DZ17" s="14">
        <f>DX17+(0.75*DY17)</f>
      </c>
      <c r="EA17" s="14">
        <f>DW17-(0.75*DY17)</f>
      </c>
      <c r="EB17" s="18"/>
      <c r="EC17" s="14">
        <f t="shared" si="19"/>
      </c>
      <c r="ED17" s="14">
        <f>SUMPRODUCT(DN17:DT17,DN$11:DT$11)/SUM(DN$11:DT$11)</f>
      </c>
      <c r="EE17" s="14">
        <f>SUMPRODUCT(CR17:DT17,CR$11:DT$11)/SUM(CR$11:DT$11)</f>
      </c>
      <c r="EF17" s="16"/>
      <c r="EG17" s="9" t="s">
        <v>291</v>
      </c>
      <c r="EH17" s="9" t="s">
        <v>8</v>
      </c>
      <c r="EI17" s="14">
        <f>VLOOKUP($EG17,Data!$B:$CP,Daily!EI$10,0)/EI$11</f>
      </c>
      <c r="EJ17" s="14">
        <f>VLOOKUP($EG17,Data!$B:$CP,Daily!EJ$10,0)/EJ$11</f>
      </c>
      <c r="EK17" s="14">
        <f>VLOOKUP($EG17,Data!$B:$CP,Daily!EK$10,0)/EK$11</f>
      </c>
      <c r="EL17" s="14">
        <f>VLOOKUP($EG17,Data!$B:$CP,Daily!EL$10,0)/EL$11</f>
      </c>
      <c r="EM17" s="14">
        <f>VLOOKUP($EG17,Data!$B:$CP,Daily!EM$10,0)/EM$11</f>
      </c>
      <c r="EN17" s="14">
        <f>VLOOKUP($EG17,Data!$B:$CP,Daily!EN$10,0)/EN$11</f>
      </c>
      <c r="EO17" s="14">
        <f>VLOOKUP($EG17,Data!$B:$CP,Daily!EO$10,0)/EO$11</f>
      </c>
      <c r="EP17" s="14">
        <f>VLOOKUP($EG17,Data!$B:$CP,Daily!EP$10,0)/EP$11</f>
      </c>
      <c r="EQ17" s="14">
        <f>VLOOKUP($EG17,Data!$B:$CP,Daily!EQ$10,0)/EQ$11</f>
      </c>
      <c r="ER17" s="14">
        <f>VLOOKUP($EG17,Data!$B:$CP,Daily!ER$10,0)/ER$11</f>
      </c>
      <c r="ES17" s="14">
        <f>VLOOKUP($EG17,Data!$B:$CP,Daily!ES$10,0)/ES$11</f>
      </c>
      <c r="ET17" s="14">
        <f>VLOOKUP($EG17,Data!$B:$CP,Daily!ET$10,0)/ET$11</f>
      </c>
      <c r="EU17" s="14">
        <f>VLOOKUP($EG17,Data!$B:$CP,Daily!EU$10,0)/EU$11</f>
      </c>
      <c r="EV17" s="14">
        <f>VLOOKUP($EG17,Data!$B:$CP,Daily!EV$10,0)/EV$11</f>
      </c>
      <c r="EW17" s="14">
        <f>VLOOKUP($EG17,Data!$B:$CP,Daily!EW$10,0)/EW$11</f>
      </c>
      <c r="EX17" s="14">
        <f>VLOOKUP($EG17,Data!$B:$CP,Daily!EX$10,0)/EX$11</f>
      </c>
      <c r="EY17" s="14">
        <f>VLOOKUP($EG17,Data!$B:$CP,Daily!EY$10,0)/EY$11</f>
      </c>
      <c r="EZ17" s="14">
        <f>VLOOKUP($EG17,Data!$B:$CP,Daily!EZ$10,0)/EZ$11</f>
      </c>
      <c r="FA17" s="14">
        <f>VLOOKUP($EG17,Data!$B:$CP,Daily!FA$10,0)/FA$11</f>
      </c>
      <c r="FB17" s="14">
        <f>VLOOKUP($EG17,Data!$B:$CP,Daily!FB$10,0)/FB$11</f>
      </c>
      <c r="FC17" s="14">
        <f>VLOOKUP($EG17,Data!$B:$CP,Daily!FC$10,0)/FC$11</f>
      </c>
      <c r="FD17" s="14">
        <f>VLOOKUP($EG17,Data!$B:$CP,Daily!FD$10,0)/FD$11</f>
      </c>
      <c r="FE17" s="14">
        <f>VLOOKUP($EG17,Data!$B:$CP,Daily!FE$10,0)/FE$11</f>
      </c>
      <c r="FF17" s="14">
        <f>VLOOKUP($EG17,Data!$B:$CP,Daily!FF$10,0)/FF$11</f>
      </c>
      <c r="FG17" s="14">
        <f>VLOOKUP($EG17,Data!$B:$CP,Daily!FG$10,0)/FG$11</f>
      </c>
      <c r="FH17" s="14">
        <f>VLOOKUP($EG17,Data!$B:$CP,Daily!FH$10,0)/FH$11</f>
      </c>
      <c r="FI17" s="14">
        <f>VLOOKUP($EG17,Data!$B:$CP,Daily!FI$10,0)/FI$11</f>
      </c>
      <c r="FJ17" s="14">
        <f>VLOOKUP($EG17,Data!$B:$CP,Daily!FJ$10,0)/FJ$11</f>
      </c>
      <c r="FK17" s="14">
        <f>VLOOKUP($EG17,Data!$B:$CP,Daily!FK$10,0)/FK$11</f>
      </c>
      <c r="FL17" s="14">
        <f>VLOOKUP($EG17,Data!$B:$CP,Daily!FL$10,0)/FL$11</f>
      </c>
      <c r="FM17" s="14">
        <f>VLOOKUP($EG17,Data!$B:$CP,Daily!FM$10,0)/FM$11</f>
      </c>
      <c r="FN17" s="14">
        <f>VLOOKUP($EG17,Data!$B:$CP,Daily!FN$10,0)/FN$11</f>
      </c>
      <c r="FO17" s="14">
        <f>VLOOKUP($EG17,Data!$B:$CP,Daily!FO$10,0)/FO$11</f>
      </c>
      <c r="FP17" s="14">
        <f>VLOOKUP($EG17,Data!$B:$CP,Daily!FP$10,0)/FP$11</f>
      </c>
      <c r="FQ17" s="14">
        <f>VLOOKUP($EG17,Data!$B:$CP,Daily!FQ$10,0)/FQ$11</f>
      </c>
      <c r="FR17" s="14">
        <f>VLOOKUP($EG17,Data!$B:$CP,Daily!FR$10,0)/FR$11</f>
      </c>
      <c r="FS17" s="14">
        <f>VLOOKUP($EG17,Data!$B:$CP,Daily!FS$10,0)/FS$11</f>
      </c>
      <c r="FT17" s="14">
        <f>VLOOKUP($EG17,Data!$B:$CP,Daily!FT$10,0)/FT$11</f>
      </c>
      <c r="FU17" s="14">
        <f>VLOOKUP($EG17,Data!$B:$CP,Daily!FU$10,0)/FU$11</f>
      </c>
      <c r="FV17" s="14">
        <f>VLOOKUP($EG17,Data!$B:$CP,Daily!FV$10,0)/FV$11</f>
      </c>
      <c r="FW17" s="14">
        <f>VLOOKUP($EG17,Data!$B:$CP,Daily!FW$10,0)/FW$11</f>
      </c>
      <c r="FX17" s="14">
        <f>VLOOKUP($EG17,Data!$B:$CP,Daily!FX$10,0)/FX$11</f>
      </c>
      <c r="FY17" s="14">
        <f>VLOOKUP($EG17,Data!$B:$CP,Daily!FY$10,0)/FY$11</f>
      </c>
      <c r="FZ17" s="14">
        <f>VLOOKUP($EG17,Data!$B:$CP,Daily!FZ$10,0)/FZ$11</f>
      </c>
      <c r="GA17" s="14">
        <f>VLOOKUP($EG17,Data!$B:$CP,Daily!GA$10,0)/GA$11</f>
      </c>
      <c r="GB17" s="14">
        <f>VLOOKUP($EG17,Data!$B:$CP,Daily!GB$10,0)/GB$11</f>
      </c>
      <c r="GC17" s="14">
        <f>VLOOKUP($EG17,Data!$B:$CP,Daily!GC$10,0)/GC$11</f>
      </c>
      <c r="GD17" s="14">
        <f>VLOOKUP($EG17,Data!$B:$CP,Daily!GD$10,0)/GD$11</f>
      </c>
      <c r="GE17" s="14">
        <f>VLOOKUP($EG17,Data!$B:$CP,Daily!GE$10,0)/GE$11</f>
      </c>
      <c r="GF17" s="14">
        <f>VLOOKUP($EG17,Data!$B:$CP,Daily!GF$10,0)/GF$11</f>
      </c>
      <c r="GG17" s="14">
        <f>VLOOKUP($EG17,Data!$B:$CP,Daily!GG$10,0)/GG$11</f>
      </c>
      <c r="GH17" s="14">
        <f>VLOOKUP($EG17,Data!$B:$CP,Daily!GH$10,0)/GH$11</f>
      </c>
      <c r="GI17" s="14">
        <f>VLOOKUP($EG17,Data!$B:$CP,Daily!GI$10,0)/GI$11</f>
      </c>
      <c r="GJ17" s="14">
        <f>VLOOKUP($EG17,Data!$B:$CP,Daily!GJ$10,0)/GJ$11</f>
      </c>
      <c r="GK17" s="14">
        <f>VLOOKUP($EG17,Data!$B:$CP,Daily!GK$10,0)/GK$11</f>
      </c>
      <c r="GL17" s="14">
        <f>VLOOKUP($EG17,Data!$B:$CP,Daily!GL$10,0)/GL$11</f>
      </c>
      <c r="GM17" s="14">
        <f>VLOOKUP($EG17,Data!$B:$CP,Daily!GM$10,0)/GM$11</f>
      </c>
      <c r="GN17" s="14">
        <f>VLOOKUP($EG17,Data!$B:$CP,Daily!GN$10,0)/GN$11</f>
      </c>
      <c r="GO17" s="14">
        <f>VLOOKUP($EG17,Data!$B:$CP,Daily!GO$10,0)/GO$11</f>
      </c>
      <c r="GP17" s="14">
        <f>VLOOKUP($EG17,Data!$B:$CP,Daily!GP$10,0)/GP$11</f>
      </c>
      <c r="GQ17" s="14">
        <f>VLOOKUP($EG17,Data!$B:$CP,Daily!GQ$10,0)/GQ$11</f>
      </c>
      <c r="GR17" s="14">
        <f>VLOOKUP($EG17,Data!$B:$CP,Daily!GR$10,0)/GR$11</f>
      </c>
      <c r="GS17" s="14">
        <f>VLOOKUP($EG17,Data!$B:$CP,Daily!GS$10,0)/GS$11</f>
      </c>
      <c r="GT17" s="14">
        <f>VLOOKUP($EG17,Data!$B:$CP,Daily!GT$10,0)/GT$11</f>
      </c>
      <c r="GU17" s="14">
        <f>VLOOKUP($EG17,Data!$B:$CP,Daily!GU$10,0)/GU$11</f>
      </c>
      <c r="GV17" s="14">
        <f>VLOOKUP($EG17,Data!$B:$CP,Daily!GV$10,0)/GV$11</f>
      </c>
      <c r="GW17" s="14">
        <f>VLOOKUP($EG17,Data!$B:$CP,Daily!GW$10,0)/GW$11</f>
      </c>
      <c r="GX17" s="14">
        <f>VLOOKUP($EG17,Data!$B:$CP,Daily!GX$10,0)/GX$11</f>
      </c>
      <c r="GY17" s="14">
        <f>VLOOKUP($EG17,Data!$B:$CP,Daily!GY$10,0)/GY$11</f>
      </c>
      <c r="GZ17" s="14">
        <f>VLOOKUP($EG17,Data!$B:$CP,Daily!GZ$10,0)/GZ$11</f>
      </c>
      <c r="HA17" s="14">
        <f>VLOOKUP($EG17,Data!$B:$CP,Daily!HA$10,0)/HA$11</f>
      </c>
      <c r="HB17" s="14">
        <f>VLOOKUP($EG17,Data!$B:$CP,Daily!HB$10,0)/HB$11</f>
      </c>
      <c r="HC17" s="14">
        <f>VLOOKUP($EG17,Data!$B:$CP,Daily!HC$10,0)/HC$11</f>
      </c>
      <c r="HD17" s="14">
        <f>VLOOKUP($EG17,Data!$B:$CP,Daily!HD$10,0)/HD$11</f>
      </c>
      <c r="HE17" s="14">
        <f>VLOOKUP($EG17,Data!$B:$CP,Daily!HE$10,0)/HE$11</f>
      </c>
      <c r="HF17" s="14">
        <f>VLOOKUP($EG17,Data!$B:$CP,Daily!HF$10,0)/HF$11</f>
      </c>
      <c r="HG17" s="14">
        <f>VLOOKUP($EG17,Data!$B:$CP,Daily!HG$10,0)/HG$11</f>
      </c>
      <c r="HH17" s="14">
        <f>VLOOKUP($EG17,Data!$B:$CP,Daily!HH$10,0)/HH$11</f>
      </c>
      <c r="HI17" s="14">
        <f>VLOOKUP($EG17,Data!$B:$CP,Daily!HI$10,0)/HI$11</f>
      </c>
      <c r="HJ17" s="14">
        <f>VLOOKUP($EG17,Data!$B:$CP,Daily!HJ$10,0)/HJ$11</f>
      </c>
      <c r="HK17" s="14">
        <f>VLOOKUP($EG17,Data!$B:$CP,Daily!HK$10,0)/HK$11</f>
      </c>
      <c r="HL17" s="14">
        <f>VLOOKUP($EG17,Data!$B:$CP,Daily!HL$10,0)/HL$11</f>
      </c>
      <c r="HM17" s="14">
        <f>VLOOKUP($EG17,Data!$B:$CP,Daily!HM$10,0)/HM$11</f>
      </c>
      <c r="HN17" s="14">
        <f>VLOOKUP($EG17,Data!$B:$CP,Daily!HN$10,0)/HN$11</f>
      </c>
      <c r="HO17" s="14">
        <f>VLOOKUP($EG17,Data!$B:$CP,Daily!HO$10,0)/HO$11</f>
      </c>
      <c r="HP17" s="14">
        <f>VLOOKUP($EG17,Data!$B:$CP,Daily!HP$10,0)/HP$11</f>
      </c>
      <c r="HQ17" s="14">
        <f>VLOOKUP($EG17,Data!$B:$CP,Daily!HQ$10,0)/HQ$11</f>
      </c>
      <c r="HR17" s="14">
        <f>VLOOKUP($EG17,Data!$B:$CP,Daily!HR$10,0)/HR$11</f>
      </c>
      <c r="HS17" s="14">
        <f>VLOOKUP($EG17,Data!$B:$CP,Daily!HS$10,0)/HS$11</f>
      </c>
      <c r="HT17" s="14">
        <f>VLOOKUP($EG17,Data!$B:$CP,Daily!HT$10,0)/HT$11</f>
      </c>
      <c r="HU17" s="17"/>
      <c r="HV17" s="52">
        <f t="shared" si="39"/>
      </c>
      <c r="HW17" s="52">
        <f t="shared" si="40"/>
      </c>
      <c r="HX17" s="52">
        <f t="shared" si="41"/>
      </c>
      <c r="HY17" s="52">
        <f t="shared" si="56"/>
      </c>
      <c r="HZ17" s="52">
        <f t="shared" si="57"/>
      </c>
      <c r="IA17" s="54"/>
      <c r="IB17" s="14">
        <f t="shared" ref="IB17" si="81">_xlfn.STDEV.P(FM17:HT17)</f>
      </c>
      <c r="IC17" s="14">
        <f>SUMPRODUCT(HM17:HS17,HM$11:HS$11)/SUM(HM$11:HS$11)</f>
      </c>
      <c r="ID17" s="14">
        <f t="shared" ref="ID17:ID25" si="82">SUMPRODUCT(GQ17:HS17,GQ$11:HS$11)/SUM(GQ$11:HS$11)</f>
      </c>
      <c r="IE17" s="16"/>
      <c r="IF17" s="9" t="s">
        <v>292</v>
      </c>
      <c r="IG17" s="9" t="s">
        <v>8</v>
      </c>
      <c r="IH17" s="14">
        <f>VLOOKUP($IF17,Data!$B:$CP,Daily!IH$10,0)/IH$11</f>
      </c>
      <c r="II17" s="14">
        <f>VLOOKUP($IF17,Data!$B:$CP,Daily!II$10,0)/II$11</f>
      </c>
      <c r="IJ17" s="14">
        <f>VLOOKUP($IF17,Data!$B:$CP,Daily!IJ$10,0)/IJ$11</f>
      </c>
      <c r="IK17" s="14">
        <f>VLOOKUP($IF17,Data!$B:$CP,Daily!IK$10,0)/IK$11</f>
      </c>
      <c r="IL17" s="14">
        <f>VLOOKUP($IF17,Data!$B:$CP,Daily!IL$10,0)/IL$11</f>
      </c>
      <c r="IM17" s="14">
        <f>VLOOKUP($IF17,Data!$B:$CP,Daily!IM$10,0)/IM$11</f>
      </c>
      <c r="IN17" s="14">
        <f>VLOOKUP($IF17,Data!$B:$CP,Daily!IN$10,0)/IN$11</f>
      </c>
      <c r="IO17" s="14">
        <f>VLOOKUP($IF17,Data!$B:$CP,Daily!IO$10,0)/IO$11</f>
      </c>
      <c r="IP17" s="14">
        <f>VLOOKUP($IF17,Data!$B:$CP,Daily!IP$10,0)/IP$11</f>
      </c>
      <c r="IQ17" s="14">
        <f>VLOOKUP($IF17,Data!$B:$CP,Daily!IQ$10,0)/IQ$11</f>
      </c>
      <c r="IR17" s="14">
        <f>VLOOKUP($IF17,Data!$B:$CP,Daily!IR$10,0)/IR$11</f>
      </c>
      <c r="IS17" s="14">
        <f>VLOOKUP($IF17,Data!$B:$CP,Daily!IS$10,0)/IS$11</f>
      </c>
      <c r="IT17" s="14">
        <f>VLOOKUP($IF17,Data!$B:$CP,Daily!IT$10,0)/IT$11</f>
      </c>
      <c r="IU17" s="14">
        <f>VLOOKUP($IF17,Data!$B:$CP,Daily!IU$10,0)/IU$11</f>
      </c>
      <c r="IV17" s="14">
        <f>VLOOKUP($IF17,Data!$B:$CP,Daily!IV$10,0)/IV$11</f>
      </c>
      <c r="IW17" s="14">
        <f>VLOOKUP($IF17,Data!$B:$CP,Daily!IW$10,0)/IW$11</f>
      </c>
      <c r="IX17" s="14">
        <f>VLOOKUP($IF17,Data!$B:$CP,Daily!IX$10,0)/IX$11</f>
      </c>
      <c r="IY17" s="14">
        <f>VLOOKUP($IF17,Data!$B:$CP,Daily!IY$10,0)/IY$11</f>
      </c>
      <c r="IZ17" s="14">
        <f>VLOOKUP($IF17,Data!$B:$CP,Daily!IZ$10,0)/IZ$11</f>
      </c>
      <c r="JA17" s="14">
        <f>VLOOKUP($IF17,Data!$B:$CP,Daily!JA$10,0)/JA$11</f>
      </c>
      <c r="JB17" s="14">
        <f>VLOOKUP($IF17,Data!$B:$CP,Daily!JB$10,0)/JB$11</f>
      </c>
      <c r="JC17" s="14">
        <f>VLOOKUP($IF17,Data!$B:$CP,Daily!JC$10,0)/JC$11</f>
      </c>
      <c r="JD17" s="14">
        <f>VLOOKUP($IF17,Data!$B:$CP,Daily!JD$10,0)/JD$11</f>
      </c>
      <c r="JE17" s="14">
        <f>VLOOKUP($IF17,Data!$B:$CP,Daily!JE$10,0)/JE$11</f>
      </c>
      <c r="JF17" s="14">
        <f>VLOOKUP($IF17,Data!$B:$CP,Daily!JF$10,0)/JF$11</f>
      </c>
      <c r="JG17" s="14">
        <f>VLOOKUP($IF17,Data!$B:$CP,Daily!JG$10,0)/JG$11</f>
      </c>
      <c r="JH17" s="14">
        <f>VLOOKUP($IF17,Data!$B:$CP,Daily!JH$10,0)/JH$11</f>
      </c>
      <c r="JI17" s="14">
        <f>VLOOKUP($IF17,Data!$B:$CP,Daily!JI$10,0)/JI$11</f>
      </c>
      <c r="JJ17" s="14">
        <f>VLOOKUP($IF17,Data!$B:$CP,Daily!JJ$10,0)/JJ$11</f>
      </c>
      <c r="JK17" s="14">
        <f>VLOOKUP($IF17,Data!$B:$CP,Daily!JK$10,0)/JK$11</f>
      </c>
      <c r="JL17" s="14">
        <f>VLOOKUP($IF17,Data!$B:$CP,Daily!JL$10,0)/JL$11</f>
      </c>
      <c r="JM17" s="14">
        <f>VLOOKUP($IF17,Data!$B:$CP,Daily!JM$10,0)/JM$11</f>
      </c>
      <c r="JN17" s="14">
        <f>VLOOKUP($IF17,Data!$B:$CP,Daily!JN$10,0)/JN$11</f>
      </c>
      <c r="JO17" s="14">
        <f>VLOOKUP($IF17,Data!$B:$CP,Daily!JO$10,0)/JO$11</f>
      </c>
      <c r="JP17" s="14">
        <f>VLOOKUP($IF17,Data!$B:$CP,Daily!JP$10,0)/JP$11</f>
      </c>
      <c r="JQ17" s="14">
        <f>VLOOKUP($IF17,Data!$B:$CP,Daily!JQ$10,0)/JQ$11</f>
      </c>
      <c r="JR17" s="14">
        <f>VLOOKUP($IF17,Data!$B:$CP,Daily!JR$10,0)/JR$11</f>
      </c>
      <c r="JS17" s="14">
        <f>VLOOKUP($IF17,Data!$B:$CP,Daily!JS$10,0)/JS$11</f>
      </c>
      <c r="JT17" s="14">
        <f>VLOOKUP($IF17,Data!$B:$CP,Daily!JT$10,0)/JT$11</f>
      </c>
      <c r="JU17" s="14">
        <f>VLOOKUP($IF17,Data!$B:$CP,Daily!JU$10,0)/JU$11</f>
      </c>
      <c r="JV17" s="14">
        <f>VLOOKUP($IF17,Data!$B:$CP,Daily!JV$10,0)/JV$11</f>
      </c>
      <c r="JW17" s="14">
        <f>VLOOKUP($IF17,Data!$B:$CP,Daily!JW$10,0)/JW$11</f>
      </c>
      <c r="JX17" s="14">
        <f>VLOOKUP($IF17,Data!$B:$CP,Daily!JX$10,0)/JX$11</f>
      </c>
      <c r="JY17" s="14">
        <f>VLOOKUP($IF17,Data!$B:$CP,Daily!JY$10,0)/JY$11</f>
      </c>
      <c r="JZ17" s="14">
        <f>VLOOKUP($IF17,Data!$B:$CP,Daily!JZ$10,0)/JZ$11</f>
      </c>
      <c r="KA17" s="14">
        <f>VLOOKUP($IF17,Data!$B:$CP,Daily!KA$10,0)/KA$11</f>
      </c>
      <c r="KB17" s="14">
        <f>VLOOKUP($IF17,Data!$B:$CP,Daily!KB$10,0)/KB$11</f>
      </c>
      <c r="KC17" s="14">
        <f>VLOOKUP($IF17,Data!$B:$CP,Daily!KC$10,0)/KC$11</f>
      </c>
      <c r="KD17" s="14">
        <f>VLOOKUP($IF17,Data!$B:$CP,Daily!KD$10,0)/KD$11</f>
      </c>
      <c r="KE17" s="14">
        <f>VLOOKUP($IF17,Data!$B:$CP,Daily!KE$10,0)/KE$11</f>
      </c>
      <c r="KF17" s="14">
        <f>VLOOKUP($IF17,Data!$B:$CP,Daily!KF$10,0)/KF$11</f>
      </c>
      <c r="KG17" s="14">
        <f>VLOOKUP($IF17,Data!$B:$CP,Daily!KG$10,0)/KG$11</f>
      </c>
      <c r="KH17" s="14">
        <f>VLOOKUP($IF17,Data!$B:$CP,Daily!KH$10,0)/KH$11</f>
      </c>
      <c r="KI17" s="14">
        <f>VLOOKUP($IF17,Data!$B:$CP,Daily!KI$10,0)/KI$11</f>
      </c>
      <c r="KJ17" s="14">
        <f>VLOOKUP($IF17,Data!$B:$CP,Daily!KJ$10,0)/KJ$11</f>
      </c>
      <c r="KK17" s="14">
        <f>VLOOKUP($IF17,Data!$B:$CP,Daily!KK$10,0)/KK$11</f>
      </c>
      <c r="KL17" s="14">
        <f>VLOOKUP($IF17,Data!$B:$CP,Daily!KL$10,0)/KL$11</f>
      </c>
      <c r="KM17" s="14">
        <f>VLOOKUP($IF17,Data!$B:$CP,Daily!KM$10,0)/KM$11</f>
      </c>
      <c r="KN17" s="14">
        <f>VLOOKUP($IF17,Data!$B:$CP,Daily!KN$10,0)/KN$11</f>
      </c>
      <c r="KO17" s="14">
        <f>VLOOKUP($IF17,Data!$B:$CP,Daily!KO$10,0)/KO$11</f>
      </c>
      <c r="KP17" s="14">
        <f>VLOOKUP($IF17,Data!$B:$CP,Daily!KP$10,0)/KP$11</f>
      </c>
      <c r="KQ17" s="14">
        <f>VLOOKUP($IF17,Data!$B:$CP,Daily!KQ$10,0)/KQ$11</f>
      </c>
      <c r="KR17" s="14">
        <f>VLOOKUP($IF17,Data!$B:$CP,Daily!KR$10,0)/KR$11</f>
      </c>
      <c r="KS17" s="14">
        <f>VLOOKUP($IF17,Data!$B:$CP,Daily!KS$10,0)/KS$11</f>
      </c>
      <c r="KT17" s="14">
        <f>VLOOKUP($IF17,Data!$B:$CP,Daily!KT$10,0)/KT$11</f>
      </c>
      <c r="KU17" s="14">
        <f>VLOOKUP($IF17,Data!$B:$CP,Daily!KU$10,0)/KU$11</f>
      </c>
      <c r="KV17" s="14">
        <f>VLOOKUP($IF17,Data!$B:$CP,Daily!KV$10,0)/KV$11</f>
      </c>
      <c r="KW17" s="14">
        <f>VLOOKUP($IF17,Data!$B:$CP,Daily!KW$10,0)/KW$11</f>
      </c>
      <c r="KX17" s="14">
        <f>VLOOKUP($IF17,Data!$B:$CP,Daily!KX$10,0)/KX$11</f>
      </c>
      <c r="KY17" s="14">
        <f>VLOOKUP($IF17,Data!$B:$CP,Daily!KY$10,0)/KY$11</f>
      </c>
      <c r="KZ17" s="14">
        <f>VLOOKUP($IF17,Data!$B:$CP,Daily!KZ$10,0)/KZ$11</f>
      </c>
      <c r="LA17" s="14">
        <f>VLOOKUP($IF17,Data!$B:$CP,Daily!LA$10,0)/LA$11</f>
      </c>
      <c r="LB17" s="14">
        <f>VLOOKUP($IF17,Data!$B:$CP,Daily!LB$10,0)/LB$11</f>
      </c>
      <c r="LC17" s="14">
        <f>VLOOKUP($IF17,Data!$B:$CP,Daily!LC$10,0)/LC$11</f>
      </c>
      <c r="LD17" s="14">
        <f>VLOOKUP($IF17,Data!$B:$CP,Daily!LD$10,0)/LD$11</f>
      </c>
      <c r="LE17" s="14">
        <f>VLOOKUP($IF17,Data!$B:$CP,Daily!LE$10,0)/LE$11</f>
      </c>
      <c r="LF17" s="14">
        <f>VLOOKUP($IF17,Data!$B:$CP,Daily!LF$10,0)/LF$11</f>
      </c>
      <c r="LG17" s="14">
        <f>VLOOKUP($IF17,Data!$B:$CP,Daily!LG$10,0)/LG$11</f>
      </c>
      <c r="LH17" s="14">
        <f>VLOOKUP($IF17,Data!$B:$CP,Daily!LH$10,0)/LH$11</f>
      </c>
      <c r="LI17" s="14">
        <f>VLOOKUP($IF17,Data!$B:$CP,Daily!LI$10,0)/LI$11</f>
      </c>
      <c r="LJ17" s="14">
        <f>VLOOKUP($IF17,Data!$B:$CP,Daily!LJ$10,0)/LJ$11</f>
      </c>
      <c r="LK17" s="14">
        <f>VLOOKUP($IF17,Data!$B:$CP,Daily!LK$10,0)/LK$11</f>
      </c>
      <c r="LL17" s="14">
        <f>VLOOKUP($IF17,Data!$B:$CP,Daily!LL$10,0)/LL$11</f>
      </c>
      <c r="LM17" s="14">
        <f>VLOOKUP($IF17,Data!$B:$CP,Daily!LM$10,0)/LM$11</f>
      </c>
      <c r="LN17" s="14">
        <f>VLOOKUP($IF17,Data!$B:$CP,Daily!LN$10,0)/LN$11</f>
      </c>
      <c r="LO17" s="14">
        <f>VLOOKUP($IF17,Data!$B:$CP,Daily!LO$10,0)/LO$11</f>
      </c>
      <c r="LP17" s="14">
        <f>VLOOKUP($IF17,Data!$B:$CP,Daily!LP$10,0)/LP$11</f>
      </c>
      <c r="LQ17" s="14">
        <f>VLOOKUP($IF17,Data!$B:$CP,Daily!LQ$10,0)/LQ$11</f>
      </c>
      <c r="LR17" s="14">
        <f>VLOOKUP($IF17,Data!$B:$CP,Daily!LR$10,0)/LR$11</f>
      </c>
      <c r="LS17" s="14">
        <f>VLOOKUP($IF17,Data!$B:$CP,Daily!LS$10,0)/LS$11</f>
      </c>
      <c r="LU17" s="52">
        <f>_xlfn.QUARTILE.INC($IH17:$LR17,1)</f>
      </c>
      <c r="LV17" s="52">
        <f>_xlfn.QUARTILE.INC($IH17:$LR17,3)</f>
      </c>
      <c r="LW17" s="52">
        <f t="shared" si="46"/>
      </c>
      <c r="LX17" s="52">
        <f t="shared" si="58"/>
      </c>
      <c r="LY17" s="52">
        <f>LU17-(0.75*LW17)</f>
      </c>
      <c r="LZ17" s="58"/>
      <c r="MA17" s="14">
        <f t="shared" si="23"/>
      </c>
      <c r="MB17" s="14">
        <f>SUMPRODUCT(LL17:LR17,LL$11:LR$11)/SUM(LL$11:LR$11)</f>
      </c>
      <c r="MC17" s="14">
        <f t="shared" ref="MC17:MC25" si="83">SUMPRODUCT(KP17:LR17,KP$11:LR$11)/SUM(KP$11:LR$11)</f>
      </c>
      <c r="MD17" s="15"/>
    </row>
    <row r="18" spans="4:342" x14ac:dyDescent="0.25">
      <c r="D18" s="74" t="s">
        <v>293</v>
      </c>
      <c r="E18" s="67" t="str">
        <f>VLOOKUP($D18,'Metric Nature'!$C:$D,2,0)&amp;IF(($F18&lt;(EA18)),"Below",IF(($F18&gt;(DZ18)),"Above","Within"))</f>
      </c>
      <c r="F18" s="92">
        <f t="shared" si="24"/>
      </c>
      <c r="G18" s="92">
        <f t="shared" ref="G18:G24" si="84">ED18</f>
      </c>
      <c r="H18" s="96">
        <f t="shared" ref="H18" si="85">IFERROR(((F18-G18)/G18),0)</f>
      </c>
      <c r="I18" s="89">
        <f t="shared" si="79"/>
      </c>
      <c r="J18" s="93">
        <f t="shared" ref="J18" si="86">IFERROR(((F18-I18)/I18),0)</f>
      </c>
      <c r="K18" s="92">
        <f t="shared" ref="K18" si="87">EC18</f>
      </c>
      <c r="L18" s="64"/>
      <c r="M18" s="67" t="str">
        <f>VLOOKUP($D18,'Metric Nature'!$C:$D,2,0)&amp;IF(($N18&lt;(HZ18)),"Below",IF(($N18&gt;(HY18)),"Above","Within"))</f>
      </c>
      <c r="N18" s="92">
        <f>HT18</f>
      </c>
      <c r="O18" s="63">
        <f t="shared" ref="O18:O24" si="88">IC18</f>
      </c>
      <c r="P18" s="98">
        <f t="shared" si="30"/>
      </c>
      <c r="Q18" s="63">
        <f t="shared" ref="Q18:Q24" si="89">ID18</f>
      </c>
      <c r="R18" s="96">
        <f t="shared" ref="R18" si="90">IFERROR(((N18-Q18)/Q18),0)</f>
      </c>
      <c r="S18" s="63">
        <f t="shared" si="32"/>
      </c>
      <c r="T18" s="94"/>
      <c r="U18" s="67" t="str">
        <f>VLOOKUP($D18,'Metric Nature'!$C:$D,2,0)&amp;IF(($V18&lt;(LY18)),"Below",IF(($V18&gt;(LX18)),"Above","Within"))</f>
      </c>
      <c r="V18" s="92">
        <f>LS18</f>
      </c>
      <c r="W18" s="63">
        <f t="shared" ref="W18:W24" si="91">MB18</f>
      </c>
      <c r="X18" s="93">
        <f t="shared" ref="X18" si="92">IFERROR(((V18-W18)/W18),0)</f>
      </c>
      <c r="Y18" s="63">
        <f t="shared" ref="Y18:Y24" si="93">MC18</f>
      </c>
      <c r="Z18" s="93">
        <f t="shared" ref="Z18" si="94">IFERROR(((V18-Y18)/Y18),0)</f>
      </c>
      <c r="AA18" s="63">
        <f t="shared" si="61"/>
      </c>
      <c r="AB18" s="94"/>
      <c r="AC18" s="1"/>
      <c r="AD18" s="1"/>
      <c r="AE18" s="1"/>
      <c r="AF18" s="1"/>
      <c r="AG18" s="1"/>
      <c r="AH18" s="1"/>
      <c r="AI18" s="9" t="s">
        <v>293</v>
      </c>
      <c r="AJ18" s="14">
        <f>(VLOOKUP($EG18,Data!$B:$CP,Daily!EI$10,0)+VLOOKUP($IF18,Data!$B:$CP,Daily!IH$10,0))/AJ$11</f>
      </c>
      <c r="AK18" s="14">
        <f>(VLOOKUP($EG18,Data!$B:$CP,Daily!EJ$10,0)+VLOOKUP($IF18,Data!$B:$CP,Daily!II$10,0))/AK$11</f>
      </c>
      <c r="AL18" s="14">
        <f>(VLOOKUP($EG18,Data!$B:$CP,Daily!EK$10,0)+VLOOKUP($IF18,Data!$B:$CP,Daily!IJ$10,0))/AL$11</f>
      </c>
      <c r="AM18" s="14">
        <f>(VLOOKUP($EG18,Data!$B:$CP,Daily!EL$10,0)+VLOOKUP($IF18,Data!$B:$CP,Daily!IK$10,0))/AM$11</f>
      </c>
      <c r="AN18" s="14">
        <f>(VLOOKUP($EG18,Data!$B:$CP,Daily!EM$10,0)+VLOOKUP($IF18,Data!$B:$CP,Daily!IL$10,0))/AN$11</f>
      </c>
      <c r="AO18" s="14">
        <f>(VLOOKUP($EG18,Data!$B:$CP,Daily!EN$10,0)+VLOOKUP($IF18,Data!$B:$CP,Daily!IM$10,0))/AO$11</f>
      </c>
      <c r="AP18" s="14">
        <f>(VLOOKUP($EG18,Data!$B:$CP,Daily!EO$10,0)+VLOOKUP($IF18,Data!$B:$CP,Daily!IN$10,0))/AP$11</f>
      </c>
      <c r="AQ18" s="14">
        <f>(VLOOKUP($EG18,Data!$B:$CP,Daily!EP$10,0)+VLOOKUP($IF18,Data!$B:$CP,Daily!IO$10,0))/AQ$11</f>
      </c>
      <c r="AR18" s="14">
        <f>(VLOOKUP($EG18,Data!$B:$CP,Daily!EQ$10,0)+VLOOKUP($IF18,Data!$B:$CP,Daily!IP$10,0))/AR$11</f>
      </c>
      <c r="AS18" s="14">
        <f>(VLOOKUP($EG18,Data!$B:$CP,Daily!ER$10,0)+VLOOKUP($IF18,Data!$B:$CP,Daily!IQ$10,0))/AS$11</f>
      </c>
      <c r="AT18" s="14">
        <f>(VLOOKUP($EG18,Data!$B:$CP,Daily!ES$10,0)+VLOOKUP($IF18,Data!$B:$CP,Daily!IR$10,0))/AT$11</f>
      </c>
      <c r="AU18" s="14">
        <f>(VLOOKUP($EG18,Data!$B:$CP,Daily!ET$10,0)+VLOOKUP($IF18,Data!$B:$CP,Daily!IS$10,0))/AU$11</f>
      </c>
      <c r="AV18" s="14">
        <f>(VLOOKUP($EG18,Data!$B:$CP,Daily!EU$10,0)+VLOOKUP($IF18,Data!$B:$CP,Daily!IT$10,0))/AV$11</f>
      </c>
      <c r="AW18" s="14">
        <f>(VLOOKUP($EG18,Data!$B:$CP,Daily!EV$10,0)+VLOOKUP($IF18,Data!$B:$CP,Daily!IU$10,0))/AW$11</f>
      </c>
      <c r="AX18" s="14">
        <f>(VLOOKUP($EG18,Data!$B:$CP,Daily!EW$10,0)+VLOOKUP($IF18,Data!$B:$CP,Daily!IV$10,0))/AX$11</f>
      </c>
      <c r="AY18" s="14">
        <f>(VLOOKUP($EG18,Data!$B:$CP,Daily!EX$10,0)+VLOOKUP($IF18,Data!$B:$CP,Daily!IW$10,0))/AY$11</f>
      </c>
      <c r="AZ18" s="14">
        <f>(VLOOKUP($EG18,Data!$B:$CP,Daily!EY$10,0)+VLOOKUP($IF18,Data!$B:$CP,Daily!IX$10,0))/AZ$11</f>
      </c>
      <c r="BA18" s="14">
        <f>(VLOOKUP($EG18,Data!$B:$CP,Daily!EZ$10,0)+VLOOKUP($IF18,Data!$B:$CP,Daily!IY$10,0))/BA$11</f>
      </c>
      <c r="BB18" s="14">
        <f>(VLOOKUP($EG18,Data!$B:$CP,Daily!FA$10,0)+VLOOKUP($IF18,Data!$B:$CP,Daily!IZ$10,0))/BB$11</f>
      </c>
      <c r="BC18" s="14">
        <f>(VLOOKUP($EG18,Data!$B:$CP,Daily!FB$10,0)+VLOOKUP($IF18,Data!$B:$CP,Daily!JA$10,0))/BC$11</f>
      </c>
      <c r="BD18" s="14">
        <f>(VLOOKUP($EG18,Data!$B:$CP,Daily!FC$10,0)+VLOOKUP($IF18,Data!$B:$CP,Daily!JB$10,0))/BD$11</f>
      </c>
      <c r="BE18" s="14">
        <f>(VLOOKUP($EG18,Data!$B:$CP,Daily!FD$10,0)+VLOOKUP($IF18,Data!$B:$CP,Daily!JC$10,0))/BE$11</f>
      </c>
      <c r="BF18" s="14">
        <f>(VLOOKUP($EG18,Data!$B:$CP,Daily!FE$10,0)+VLOOKUP($IF18,Data!$B:$CP,Daily!JD$10,0))/BF$11</f>
      </c>
      <c r="BG18" s="14">
        <f>(VLOOKUP($EG18,Data!$B:$CP,Daily!FF$10,0)+VLOOKUP($IF18,Data!$B:$CP,Daily!JE$10,0))/BG$11</f>
      </c>
      <c r="BH18" s="14">
        <f>(VLOOKUP($EG18,Data!$B:$CP,Daily!FG$10,0)+VLOOKUP($IF18,Data!$B:$CP,Daily!JF$10,0))/BH$11</f>
      </c>
      <c r="BI18" s="14">
        <f>(VLOOKUP($EG18,Data!$B:$CP,Daily!FH$10,0)+VLOOKUP($IF18,Data!$B:$CP,Daily!JG$10,0))/BI$11</f>
      </c>
      <c r="BJ18" s="14">
        <f>(VLOOKUP($EG18,Data!$B:$CP,Daily!FI$10,0)+VLOOKUP($IF18,Data!$B:$CP,Daily!JH$10,0))/BJ$11</f>
      </c>
      <c r="BK18" s="14">
        <f>(VLOOKUP($EG18,Data!$B:$CP,Daily!FJ$10,0)+VLOOKUP($IF18,Data!$B:$CP,Daily!JI$10,0))/BK$11</f>
      </c>
      <c r="BL18" s="14">
        <f>(VLOOKUP($EG18,Data!$B:$CP,Daily!FK$10,0)+VLOOKUP($IF18,Data!$B:$CP,Daily!JJ$10,0))/BL$11</f>
      </c>
      <c r="BM18" s="14">
        <f>(VLOOKUP($EG18,Data!$B:$CP,Daily!FL$10,0)+VLOOKUP($IF18,Data!$B:$CP,Daily!JK$10,0))/BM$11</f>
      </c>
      <c r="BN18" s="14">
        <f>(VLOOKUP($EG18,Data!$B:$CP,Daily!FM$10,0)+VLOOKUP($IF18,Data!$B:$CP,Daily!JL$10,0))/BN$11</f>
      </c>
      <c r="BO18" s="14">
        <f>(VLOOKUP($EG18,Data!$B:$CP,Daily!FN$10,0)+VLOOKUP($IF18,Data!$B:$CP,Daily!JM$10,0))/BO$11</f>
      </c>
      <c r="BP18" s="14">
        <f>(VLOOKUP($EG18,Data!$B:$CP,Daily!FO$10,0)+VLOOKUP($IF18,Data!$B:$CP,Daily!JN$10,0))/BP$11</f>
      </c>
      <c r="BQ18" s="14">
        <f>(VLOOKUP($EG18,Data!$B:$CP,Daily!FP$10,0)+VLOOKUP($IF18,Data!$B:$CP,Daily!JO$10,0))/BQ$11</f>
      </c>
      <c r="BR18" s="14">
        <f>(VLOOKUP($EG18,Data!$B:$CP,Daily!FQ$10,0)+VLOOKUP($IF18,Data!$B:$CP,Daily!JP$10,0))/BR$11</f>
      </c>
      <c r="BS18" s="14">
        <f>(VLOOKUP($EG18,Data!$B:$CP,Daily!FR$10,0)+VLOOKUP($IF18,Data!$B:$CP,Daily!JQ$10,0))/BS$11</f>
      </c>
      <c r="BT18" s="14">
        <f>(VLOOKUP($EG18,Data!$B:$CP,Daily!FS$10,0)+VLOOKUP($IF18,Data!$B:$CP,Daily!JR$10,0))/BT$11</f>
      </c>
      <c r="BU18" s="14">
        <f>(VLOOKUP($EG18,Data!$B:$CP,Daily!FT$10,0)+VLOOKUP($IF18,Data!$B:$CP,Daily!JS$10,0))/BU$11</f>
      </c>
      <c r="BV18" s="14">
        <f>(VLOOKUP($EG18,Data!$B:$CP,Daily!FU$10,0)+VLOOKUP($IF18,Data!$B:$CP,Daily!JT$10,0))/BV$11</f>
      </c>
      <c r="BW18" s="14">
        <f>(VLOOKUP($EG18,Data!$B:$CP,Daily!FV$10,0)+VLOOKUP($IF18,Data!$B:$CP,Daily!JU$10,0))/BW$11</f>
      </c>
      <c r="BX18" s="14">
        <f>(VLOOKUP($EG18,Data!$B:$CP,Daily!FW$10,0)+VLOOKUP($IF18,Data!$B:$CP,Daily!JV$10,0))/BX$11</f>
      </c>
      <c r="BY18" s="14">
        <f>(VLOOKUP($EG18,Data!$B:$CP,Daily!FX$10,0)+VLOOKUP($IF18,Data!$B:$CP,Daily!JW$10,0))/BY$11</f>
      </c>
      <c r="BZ18" s="14">
        <f>(VLOOKUP($EG18,Data!$B:$CP,Daily!FY$10,0)+VLOOKUP($IF18,Data!$B:$CP,Daily!JX$10,0))/BZ$11</f>
      </c>
      <c r="CA18" s="14">
        <f>(VLOOKUP($EG18,Data!$B:$CP,Daily!FZ$10,0)+VLOOKUP($IF18,Data!$B:$CP,Daily!JY$10,0))/CA$11</f>
      </c>
      <c r="CB18" s="14">
        <f>(VLOOKUP($EG18,Data!$B:$CP,Daily!GA$10,0)+VLOOKUP($IF18,Data!$B:$CP,Daily!JZ$10,0))/CB$11</f>
      </c>
      <c r="CC18" s="14">
        <f>(VLOOKUP($EG18,Data!$B:$CP,Daily!GB$10,0)+VLOOKUP($IF18,Data!$B:$CP,Daily!KA$10,0))/CC$11</f>
      </c>
      <c r="CD18" s="14">
        <f>(VLOOKUP($EG18,Data!$B:$CP,Daily!GC$10,0)+VLOOKUP($IF18,Data!$B:$CP,Daily!KB$10,0))/CD$11</f>
      </c>
      <c r="CE18" s="14">
        <f>(VLOOKUP($EG18,Data!$B:$CP,Daily!GD$10,0)+VLOOKUP($IF18,Data!$B:$CP,Daily!KC$10,0))/CE$11</f>
      </c>
      <c r="CF18" s="14">
        <f>(VLOOKUP($EG18,Data!$B:$CP,Daily!GE$10,0)+VLOOKUP($IF18,Data!$B:$CP,Daily!KD$10,0))/CF$11</f>
      </c>
      <c r="CG18" s="14">
        <f>(VLOOKUP($EG18,Data!$B:$CP,Daily!GF$10,0)+VLOOKUP($IF18,Data!$B:$CP,Daily!KE$10,0))/CG$11</f>
      </c>
      <c r="CH18" s="14">
        <f>(VLOOKUP($EG18,Data!$B:$CP,Daily!GG$10,0)+VLOOKUP($IF18,Data!$B:$CP,Daily!KF$10,0))/CH$11</f>
      </c>
      <c r="CI18" s="14">
        <f>(VLOOKUP($EG18,Data!$B:$CP,Daily!GH$10,0)+VLOOKUP($IF18,Data!$B:$CP,Daily!KG$10,0))/CI$11</f>
      </c>
      <c r="CJ18" s="14">
        <f>(VLOOKUP($EG18,Data!$B:$CP,Daily!GI$10,0)+VLOOKUP($IF18,Data!$B:$CP,Daily!KH$10,0))/CJ$11</f>
      </c>
      <c r="CK18" s="14">
        <f>(VLOOKUP($EG18,Data!$B:$CP,Daily!GJ$10,0)+VLOOKUP($IF18,Data!$B:$CP,Daily!KI$10,0))/CK$11</f>
      </c>
      <c r="CL18" s="14">
        <f>(VLOOKUP($EG18,Data!$B:$CP,Daily!GK$10,0)+VLOOKUP($IF18,Data!$B:$CP,Daily!KJ$10,0))/CL$11</f>
      </c>
      <c r="CM18" s="14">
        <f>(VLOOKUP($EG18,Data!$B:$CP,Daily!GL$10,0)+VLOOKUP($IF18,Data!$B:$CP,Daily!KK$10,0))/CM$11</f>
      </c>
      <c r="CN18" s="14">
        <f>(VLOOKUP($EG18,Data!$B:$CP,Daily!GM$10,0)+VLOOKUP($IF18,Data!$B:$CP,Daily!KL$10,0))/CN$11</f>
      </c>
      <c r="CO18" s="14">
        <f>(VLOOKUP($EG18,Data!$B:$CP,Daily!GN$10,0)+VLOOKUP($IF18,Data!$B:$CP,Daily!KM$10,0))/CO$11</f>
      </c>
      <c r="CP18" s="14">
        <f>(VLOOKUP($EG18,Data!$B:$CP,Daily!GO$10,0)+VLOOKUP($IF18,Data!$B:$CP,Daily!KN$10,0))/CP$11</f>
      </c>
      <c r="CQ18" s="14">
        <f>(VLOOKUP($EG18,Data!$B:$CP,Daily!GP$10,0)+VLOOKUP($IF18,Data!$B:$CP,Daily!KO$10,0))/CQ$11</f>
      </c>
      <c r="CR18" s="14">
        <f>(VLOOKUP($EG18,Data!$B:$CP,Daily!GQ$10,0)+VLOOKUP($IF18,Data!$B:$CP,Daily!KP$10,0))/CR$11</f>
      </c>
      <c r="CS18" s="14">
        <f>(VLOOKUP($EG18,Data!$B:$CP,Daily!GR$10,0)+VLOOKUP($IF18,Data!$B:$CP,Daily!KQ$10,0))/CS$11</f>
      </c>
      <c r="CT18" s="14">
        <f>(VLOOKUP($EG18,Data!$B:$CP,Daily!GS$10,0)+VLOOKUP($IF18,Data!$B:$CP,Daily!KR$10,0))/CT$11</f>
      </c>
      <c r="CU18" s="14">
        <f>(VLOOKUP($EG18,Data!$B:$CP,Daily!GT$10,0)+VLOOKUP($IF18,Data!$B:$CP,Daily!KS$10,0))/CU$11</f>
      </c>
      <c r="CV18" s="14">
        <f>(VLOOKUP($EG18,Data!$B:$CP,Daily!GU$10,0)+VLOOKUP($IF18,Data!$B:$CP,Daily!KT$10,0))/CV$11</f>
      </c>
      <c r="CW18" s="14">
        <f>(VLOOKUP($EG18,Data!$B:$CP,Daily!GV$10,0)+VLOOKUP($IF18,Data!$B:$CP,Daily!KU$10,0))/CW$11</f>
      </c>
      <c r="CX18" s="14">
        <f>(VLOOKUP($EG18,Data!$B:$CP,Daily!GW$10,0)+VLOOKUP($IF18,Data!$B:$CP,Daily!KV$10,0))/CX$11</f>
      </c>
      <c r="CY18" s="14">
        <f>(VLOOKUP($EG18,Data!$B:$CP,Daily!GX$10,0)+VLOOKUP($IF18,Data!$B:$CP,Daily!KW$10,0))/CY$11</f>
      </c>
      <c r="CZ18" s="14">
        <f>(VLOOKUP($EG18,Data!$B:$CP,Daily!GY$10,0)+VLOOKUP($IF18,Data!$B:$CP,Daily!KX$10,0))/CZ$11</f>
      </c>
      <c r="DA18" s="14">
        <f>(VLOOKUP($EG18,Data!$B:$CP,Daily!GZ$10,0)+VLOOKUP($IF18,Data!$B:$CP,Daily!KY$10,0))/DA$11</f>
      </c>
      <c r="DB18" s="14">
        <f>(VLOOKUP($EG18,Data!$B:$CP,Daily!HA$10,0)+VLOOKUP($IF18,Data!$B:$CP,Daily!KZ$10,0))/DB$11</f>
      </c>
      <c r="DC18" s="14">
        <f>(VLOOKUP($EG18,Data!$B:$CP,Daily!HB$10,0)+VLOOKUP($IF18,Data!$B:$CP,Daily!LA$10,0))/DC$11</f>
      </c>
      <c r="DD18" s="14">
        <f>(VLOOKUP($EG18,Data!$B:$CP,Daily!HC$10,0)+VLOOKUP($IF18,Data!$B:$CP,Daily!LB$10,0))/DD$11</f>
      </c>
      <c r="DE18" s="14">
        <f>(VLOOKUP($EG18,Data!$B:$CP,Daily!HD$10,0)+VLOOKUP($IF18,Data!$B:$CP,Daily!LC$10,0))/DE$11</f>
      </c>
      <c r="DF18" s="14">
        <f>(VLOOKUP($EG18,Data!$B:$CP,Daily!HE$10,0)+VLOOKUP($IF18,Data!$B:$CP,Daily!LD$10,0))/DF$11</f>
      </c>
      <c r="DG18" s="14">
        <f>(VLOOKUP($EG18,Data!$B:$CP,Daily!HF$10,0)+VLOOKUP($IF18,Data!$B:$CP,Daily!LE$10,0))/DG$11</f>
      </c>
      <c r="DH18" s="14">
        <f>(VLOOKUP($EG18,Data!$B:$CP,Daily!HG$10,0)+VLOOKUP($IF18,Data!$B:$CP,Daily!LF$10,0))/DH$11</f>
      </c>
      <c r="DI18" s="14">
        <f>(VLOOKUP($EG18,Data!$B:$CP,Daily!HH$10,0)+VLOOKUP($IF18,Data!$B:$CP,Daily!LG$10,0))/DI$11</f>
      </c>
      <c r="DJ18" s="14">
        <f>(VLOOKUP($EG18,Data!$B:$CP,Daily!HI$10,0)+VLOOKUP($IF18,Data!$B:$CP,Daily!LH$10,0))/DJ$11</f>
      </c>
      <c r="DK18" s="14">
        <f>(VLOOKUP($EG18,Data!$B:$CP,Daily!HJ$10,0)+VLOOKUP($IF18,Data!$B:$CP,Daily!LI$10,0))/DK$11</f>
      </c>
      <c r="DL18" s="14">
        <f>(VLOOKUP($EG18,Data!$B:$CP,Daily!HK$10,0)+VLOOKUP($IF18,Data!$B:$CP,Daily!LJ$10,0))/DL$11</f>
      </c>
      <c r="DM18" s="14">
        <f>(VLOOKUP($EG18,Data!$B:$CP,Daily!HL$10,0)+VLOOKUP($IF18,Data!$B:$CP,Daily!LK$10,0))/DM$11</f>
      </c>
      <c r="DN18" s="14">
        <f>(VLOOKUP($EG18,Data!$B:$CP,Daily!HM$10,0)+VLOOKUP($IF18,Data!$B:$CP,Daily!LL$10,0))/DN$11</f>
      </c>
      <c r="DO18" s="14">
        <f>(VLOOKUP($EG18,Data!$B:$CP,Daily!HN$10,0)+VLOOKUP($IF18,Data!$B:$CP,Daily!LM$10,0))/DO$11</f>
      </c>
      <c r="DP18" s="14">
        <f>(VLOOKUP($EG18,Data!$B:$CP,Daily!HO$10,0)+VLOOKUP($IF18,Data!$B:$CP,Daily!LN$10,0))/DP$11</f>
      </c>
      <c r="DQ18" s="14">
        <f>(VLOOKUP($EG18,Data!$B:$CP,Daily!HP$10,0)+VLOOKUP($IF18,Data!$B:$CP,Daily!LO$10,0))/DQ$11</f>
      </c>
      <c r="DR18" s="14">
        <f>(VLOOKUP($EG18,Data!$B:$CP,Daily!HQ$10,0)+VLOOKUP($IF18,Data!$B:$CP,Daily!LP$10,0))/DR$11</f>
      </c>
      <c r="DS18" s="14">
        <f>(VLOOKUP($EG18,Data!$B:$CP,Daily!HR$10,0)+VLOOKUP($IF18,Data!$B:$CP,Daily!LQ$10,0))/DS$11</f>
      </c>
      <c r="DT18" s="14">
        <f>(VLOOKUP($EG18,Data!$B:$CP,Daily!HS$10,0)+VLOOKUP($IF18,Data!$B:$CP,Daily!LR$10,0))/DT$11</f>
      </c>
      <c r="DU18" s="14">
        <f>(VLOOKUP($EG18,Data!$B:$CP,Daily!HT$10,0)+VLOOKUP($IF18,Data!$B:$CP,Daily!LS$10,0))/DU$11</f>
      </c>
      <c r="DV18" s="17"/>
      <c r="DW18" s="14">
        <f t="shared" si="16"/>
      </c>
      <c r="DX18" s="14">
        <f t="shared" si="17"/>
      </c>
      <c r="DY18" s="14">
        <f t="shared" ref="DY18:DY19" si="95">DX18-DW18</f>
      </c>
      <c r="DZ18" s="14">
        <f>DX18+(0.75*DY18)</f>
      </c>
      <c r="EA18" s="14">
        <f>DW18-(0.75*DY18)</f>
      </c>
      <c r="EB18" s="18"/>
      <c r="EC18" s="14">
        <f t="shared" ref="EC18:EC19" si="96">_xlfn.STDEV.P(AJ18:DU18)</f>
      </c>
      <c r="ED18" s="14">
        <f t="shared" ref="ED18:ED24" si="97">SUMPRODUCT(DN18:DT18,DN$11:DT$11)/SUM(DN$11:DT$11)</f>
      </c>
      <c r="EE18" s="14">
        <f t="shared" ref="EE18:EE24" si="98">SUMPRODUCT(CR18:DT18,CR$11:DT$11)/SUM(CR$11:DT$11)</f>
      </c>
      <c r="EF18" s="16"/>
      <c r="EG18" s="9" t="s">
        <v>294</v>
      </c>
      <c r="EH18" s="9" t="s">
        <v>9</v>
      </c>
      <c r="EI18" s="14">
        <f>VLOOKUP($EG18,Data!$B:$CP,Daily!EI$10,0)/EI$11</f>
      </c>
      <c r="EJ18" s="14">
        <f>VLOOKUP($EG18,Data!$B:$CP,Daily!EJ$10,0)/EJ$11</f>
      </c>
      <c r="EK18" s="14">
        <f>VLOOKUP($EG18,Data!$B:$CP,Daily!EK$10,0)/EK$11</f>
      </c>
      <c r="EL18" s="14">
        <f>VLOOKUP($EG18,Data!$B:$CP,Daily!EL$10,0)/EL$11</f>
      </c>
      <c r="EM18" s="14">
        <f>VLOOKUP($EG18,Data!$B:$CP,Daily!EM$10,0)/EM$11</f>
      </c>
      <c r="EN18" s="14">
        <f>VLOOKUP($EG18,Data!$B:$CP,Daily!EN$10,0)/EN$11</f>
      </c>
      <c r="EO18" s="14">
        <f>VLOOKUP($EG18,Data!$B:$CP,Daily!EO$10,0)/EO$11</f>
      </c>
      <c r="EP18" s="14">
        <f>VLOOKUP($EG18,Data!$B:$CP,Daily!EP$10,0)/EP$11</f>
      </c>
      <c r="EQ18" s="14">
        <f>VLOOKUP($EG18,Data!$B:$CP,Daily!EQ$10,0)/EQ$11</f>
      </c>
      <c r="ER18" s="14">
        <f>VLOOKUP($EG18,Data!$B:$CP,Daily!ER$10,0)/ER$11</f>
      </c>
      <c r="ES18" s="14">
        <f>VLOOKUP($EG18,Data!$B:$CP,Daily!ES$10,0)/ES$11</f>
      </c>
      <c r="ET18" s="14">
        <f>VLOOKUP($EG18,Data!$B:$CP,Daily!ET$10,0)/ET$11</f>
      </c>
      <c r="EU18" s="14">
        <f>VLOOKUP($EG18,Data!$B:$CP,Daily!EU$10,0)/EU$11</f>
      </c>
      <c r="EV18" s="14">
        <f>VLOOKUP($EG18,Data!$B:$CP,Daily!EV$10,0)/EV$11</f>
      </c>
      <c r="EW18" s="14">
        <f>VLOOKUP($EG18,Data!$B:$CP,Daily!EW$10,0)/EW$11</f>
      </c>
      <c r="EX18" s="14">
        <f>VLOOKUP($EG18,Data!$B:$CP,Daily!EX$10,0)/EX$11</f>
      </c>
      <c r="EY18" s="14">
        <f>VLOOKUP($EG18,Data!$B:$CP,Daily!EY$10,0)/EY$11</f>
      </c>
      <c r="EZ18" s="14">
        <f>VLOOKUP($EG18,Data!$B:$CP,Daily!EZ$10,0)/EZ$11</f>
      </c>
      <c r="FA18" s="14">
        <f>VLOOKUP($EG18,Data!$B:$CP,Daily!FA$10,0)/FA$11</f>
      </c>
      <c r="FB18" s="14">
        <f>VLOOKUP($EG18,Data!$B:$CP,Daily!FB$10,0)/FB$11</f>
      </c>
      <c r="FC18" s="14">
        <f>VLOOKUP($EG18,Data!$B:$CP,Daily!FC$10,0)/FC$11</f>
      </c>
      <c r="FD18" s="14">
        <f>VLOOKUP($EG18,Data!$B:$CP,Daily!FD$10,0)/FD$11</f>
      </c>
      <c r="FE18" s="14">
        <f>VLOOKUP($EG18,Data!$B:$CP,Daily!FE$10,0)/FE$11</f>
      </c>
      <c r="FF18" s="14">
        <f>VLOOKUP($EG18,Data!$B:$CP,Daily!FF$10,0)/FF$11</f>
      </c>
      <c r="FG18" s="14">
        <f>VLOOKUP($EG18,Data!$B:$CP,Daily!FG$10,0)/FG$11</f>
      </c>
      <c r="FH18" s="14">
        <f>VLOOKUP($EG18,Data!$B:$CP,Daily!FH$10,0)/FH$11</f>
      </c>
      <c r="FI18" s="14">
        <f>VLOOKUP($EG18,Data!$B:$CP,Daily!FI$10,0)/FI$11</f>
      </c>
      <c r="FJ18" s="14">
        <f>VLOOKUP($EG18,Data!$B:$CP,Daily!FJ$10,0)/FJ$11</f>
      </c>
      <c r="FK18" s="14">
        <f>VLOOKUP($EG18,Data!$B:$CP,Daily!FK$10,0)/FK$11</f>
      </c>
      <c r="FL18" s="14">
        <f>VLOOKUP($EG18,Data!$B:$CP,Daily!FL$10,0)/FL$11</f>
      </c>
      <c r="FM18" s="14">
        <f>VLOOKUP($EG18,Data!$B:$CP,Daily!FM$10,0)/FM$11</f>
      </c>
      <c r="FN18" s="14">
        <f>VLOOKUP($EG18,Data!$B:$CP,Daily!FN$10,0)/FN$11</f>
      </c>
      <c r="FO18" s="14">
        <f>VLOOKUP($EG18,Data!$B:$CP,Daily!FO$10,0)/FO$11</f>
      </c>
      <c r="FP18" s="14">
        <f>VLOOKUP($EG18,Data!$B:$CP,Daily!FP$10,0)/FP$11</f>
      </c>
      <c r="FQ18" s="14">
        <f>VLOOKUP($EG18,Data!$B:$CP,Daily!FQ$10,0)/FQ$11</f>
      </c>
      <c r="FR18" s="14">
        <f>VLOOKUP($EG18,Data!$B:$CP,Daily!FR$10,0)/FR$11</f>
      </c>
      <c r="FS18" s="14">
        <f>VLOOKUP($EG18,Data!$B:$CP,Daily!FS$10,0)/FS$11</f>
      </c>
      <c r="FT18" s="14">
        <f>VLOOKUP($EG18,Data!$B:$CP,Daily!FT$10,0)/FT$11</f>
      </c>
      <c r="FU18" s="14">
        <f>VLOOKUP($EG18,Data!$B:$CP,Daily!FU$10,0)/FU$11</f>
      </c>
      <c r="FV18" s="14">
        <f>VLOOKUP($EG18,Data!$B:$CP,Daily!FV$10,0)/FV$11</f>
      </c>
      <c r="FW18" s="14">
        <f>VLOOKUP($EG18,Data!$B:$CP,Daily!FW$10,0)/FW$11</f>
      </c>
      <c r="FX18" s="14">
        <f>VLOOKUP($EG18,Data!$B:$CP,Daily!FX$10,0)/FX$11</f>
      </c>
      <c r="FY18" s="14">
        <f>VLOOKUP($EG18,Data!$B:$CP,Daily!FY$10,0)/FY$11</f>
      </c>
      <c r="FZ18" s="14">
        <f>VLOOKUP($EG18,Data!$B:$CP,Daily!FZ$10,0)/FZ$11</f>
      </c>
      <c r="GA18" s="14">
        <f>VLOOKUP($EG18,Data!$B:$CP,Daily!GA$10,0)/GA$11</f>
      </c>
      <c r="GB18" s="14">
        <f>VLOOKUP($EG18,Data!$B:$CP,Daily!GB$10,0)/GB$11</f>
      </c>
      <c r="GC18" s="14">
        <f>VLOOKUP($EG18,Data!$B:$CP,Daily!GC$10,0)/GC$11</f>
      </c>
      <c r="GD18" s="14">
        <f>VLOOKUP($EG18,Data!$B:$CP,Daily!GD$10,0)/GD$11</f>
      </c>
      <c r="GE18" s="14">
        <f>VLOOKUP($EG18,Data!$B:$CP,Daily!GE$10,0)/GE$11</f>
      </c>
      <c r="GF18" s="14">
        <f>VLOOKUP($EG18,Data!$B:$CP,Daily!GF$10,0)/GF$11</f>
      </c>
      <c r="GG18" s="14">
        <f>VLOOKUP($EG18,Data!$B:$CP,Daily!GG$10,0)/GG$11</f>
      </c>
      <c r="GH18" s="14">
        <f>VLOOKUP($EG18,Data!$B:$CP,Daily!GH$10,0)/GH$11</f>
      </c>
      <c r="GI18" s="14">
        <f>VLOOKUP($EG18,Data!$B:$CP,Daily!GI$10,0)/GI$11</f>
      </c>
      <c r="GJ18" s="14">
        <f>VLOOKUP($EG18,Data!$B:$CP,Daily!GJ$10,0)/GJ$11</f>
      </c>
      <c r="GK18" s="14">
        <f>VLOOKUP($EG18,Data!$B:$CP,Daily!GK$10,0)/GK$11</f>
      </c>
      <c r="GL18" s="14">
        <f>VLOOKUP($EG18,Data!$B:$CP,Daily!GL$10,0)/GL$11</f>
      </c>
      <c r="GM18" s="14">
        <f>VLOOKUP($EG18,Data!$B:$CP,Daily!GM$10,0)/GM$11</f>
      </c>
      <c r="GN18" s="14">
        <f>VLOOKUP($EG18,Data!$B:$CP,Daily!GN$10,0)/GN$11</f>
      </c>
      <c r="GO18" s="14">
        <f>VLOOKUP($EG18,Data!$B:$CP,Daily!GO$10,0)/GO$11</f>
      </c>
      <c r="GP18" s="14">
        <f>VLOOKUP($EG18,Data!$B:$CP,Daily!GP$10,0)/GP$11</f>
      </c>
      <c r="GQ18" s="14">
        <f>VLOOKUP($EG18,Data!$B:$CP,Daily!GQ$10,0)/GQ$11</f>
      </c>
      <c r="GR18" s="14">
        <f>VLOOKUP($EG18,Data!$B:$CP,Daily!GR$10,0)/GR$11</f>
      </c>
      <c r="GS18" s="14">
        <f>VLOOKUP($EG18,Data!$B:$CP,Daily!GS$10,0)/GS$11</f>
      </c>
      <c r="GT18" s="14">
        <f>VLOOKUP($EG18,Data!$B:$CP,Daily!GT$10,0)/GT$11</f>
      </c>
      <c r="GU18" s="14">
        <f>VLOOKUP($EG18,Data!$B:$CP,Daily!GU$10,0)/GU$11</f>
      </c>
      <c r="GV18" s="14">
        <f>VLOOKUP($EG18,Data!$B:$CP,Daily!GV$10,0)/GV$11</f>
      </c>
      <c r="GW18" s="14">
        <f>VLOOKUP($EG18,Data!$B:$CP,Daily!GW$10,0)/GW$11</f>
      </c>
      <c r="GX18" s="14">
        <f>VLOOKUP($EG18,Data!$B:$CP,Daily!GX$10,0)/GX$11</f>
      </c>
      <c r="GY18" s="14">
        <f>VLOOKUP($EG18,Data!$B:$CP,Daily!GY$10,0)/GY$11</f>
      </c>
      <c r="GZ18" s="14">
        <f>VLOOKUP($EG18,Data!$B:$CP,Daily!GZ$10,0)/GZ$11</f>
      </c>
      <c r="HA18" s="14">
        <f>VLOOKUP($EG18,Data!$B:$CP,Daily!HA$10,0)/HA$11</f>
      </c>
      <c r="HB18" s="14">
        <f>VLOOKUP($EG18,Data!$B:$CP,Daily!HB$10,0)/HB$11</f>
      </c>
      <c r="HC18" s="14">
        <f>VLOOKUP($EG18,Data!$B:$CP,Daily!HC$10,0)/HC$11</f>
      </c>
      <c r="HD18" s="14">
        <f>VLOOKUP($EG18,Data!$B:$CP,Daily!HD$10,0)/HD$11</f>
      </c>
      <c r="HE18" s="14">
        <f>VLOOKUP($EG18,Data!$B:$CP,Daily!HE$10,0)/HE$11</f>
      </c>
      <c r="HF18" s="14">
        <f>VLOOKUP($EG18,Data!$B:$CP,Daily!HF$10,0)/HF$11</f>
      </c>
      <c r="HG18" s="14">
        <f>VLOOKUP($EG18,Data!$B:$CP,Daily!HG$10,0)/HG$11</f>
      </c>
      <c r="HH18" s="14">
        <f>VLOOKUP($EG18,Data!$B:$CP,Daily!HH$10,0)/HH$11</f>
      </c>
      <c r="HI18" s="14">
        <f>VLOOKUP($EG18,Data!$B:$CP,Daily!HI$10,0)/HI$11</f>
      </c>
      <c r="HJ18" s="14">
        <f>VLOOKUP($EG18,Data!$B:$CP,Daily!HJ$10,0)/HJ$11</f>
      </c>
      <c r="HK18" s="14">
        <f>VLOOKUP($EG18,Data!$B:$CP,Daily!HK$10,0)/HK$11</f>
      </c>
      <c r="HL18" s="14">
        <f>VLOOKUP($EG18,Data!$B:$CP,Daily!HL$10,0)/HL$11</f>
      </c>
      <c r="HM18" s="14">
        <f>VLOOKUP($EG18,Data!$B:$CP,Daily!HM$10,0)/HM$11</f>
      </c>
      <c r="HN18" s="14">
        <f>VLOOKUP($EG18,Data!$B:$CP,Daily!HN$10,0)/HN$11</f>
      </c>
      <c r="HO18" s="14">
        <f>VLOOKUP($EG18,Data!$B:$CP,Daily!HO$10,0)/HO$11</f>
      </c>
      <c r="HP18" s="14">
        <f>VLOOKUP($EG18,Data!$B:$CP,Daily!HP$10,0)/HP$11</f>
      </c>
      <c r="HQ18" s="14">
        <f>VLOOKUP($EG18,Data!$B:$CP,Daily!HQ$10,0)/HQ$11</f>
      </c>
      <c r="HR18" s="14">
        <f>VLOOKUP($EG18,Data!$B:$CP,Daily!HR$10,0)/HR$11</f>
      </c>
      <c r="HS18" s="14">
        <f>VLOOKUP($EG18,Data!$B:$CP,Daily!HS$10,0)/HS$11</f>
      </c>
      <c r="HT18" s="14">
        <f>VLOOKUP($EG18,Data!$B:$CP,Daily!HT$10,0)/HT$11</f>
      </c>
      <c r="HU18" s="17"/>
      <c r="HV18" s="52">
        <f t="shared" si="39"/>
      </c>
      <c r="HW18" s="52">
        <f t="shared" si="40"/>
      </c>
      <c r="HX18" s="52">
        <f t="shared" ref="HX18" si="99">HW18-HV18</f>
      </c>
      <c r="HY18" s="52">
        <f t="shared" ref="HY18" si="100">HW18+(0.75*HX18)</f>
      </c>
      <c r="HZ18" s="52">
        <f t="shared" ref="HZ18" si="101">HV18-(0.75*HX18)</f>
      </c>
      <c r="IA18" s="54"/>
      <c r="IB18" s="14">
        <f t="shared" ref="IB18" si="102">_xlfn.STDEV.P(FM18:HT18)</f>
      </c>
      <c r="IC18" s="14">
        <f t="shared" ref="IC18:IC24" si="103">SUMPRODUCT(HM18:HS18,HM$11:HS$11)/SUM(HM$11:HS$11)</f>
      </c>
      <c r="ID18" s="14">
        <f t="shared" si="82"/>
      </c>
      <c r="IE18" s="16"/>
      <c r="IF18" s="9" t="s">
        <v>295</v>
      </c>
      <c r="IG18" s="9" t="s">
        <v>9</v>
      </c>
      <c r="IH18" s="14">
        <f>VLOOKUP($IF18,Data!$B:$CP,Daily!IH$10,0)/IH$11</f>
      </c>
      <c r="II18" s="14">
        <f>VLOOKUP($IF18,Data!$B:$CP,Daily!II$10,0)/II$11</f>
      </c>
      <c r="IJ18" s="14">
        <f>VLOOKUP($IF18,Data!$B:$CP,Daily!IJ$10,0)/IJ$11</f>
      </c>
      <c r="IK18" s="14">
        <f>VLOOKUP($IF18,Data!$B:$CP,Daily!IK$10,0)/IK$11</f>
      </c>
      <c r="IL18" s="14">
        <f>VLOOKUP($IF18,Data!$B:$CP,Daily!IL$10,0)/IL$11</f>
      </c>
      <c r="IM18" s="14">
        <f>VLOOKUP($IF18,Data!$B:$CP,Daily!IM$10,0)/IM$11</f>
      </c>
      <c r="IN18" s="14">
        <f>VLOOKUP($IF18,Data!$B:$CP,Daily!IN$10,0)/IN$11</f>
      </c>
      <c r="IO18" s="14">
        <f>VLOOKUP($IF18,Data!$B:$CP,Daily!IO$10,0)/IO$11</f>
      </c>
      <c r="IP18" s="14">
        <f>VLOOKUP($IF18,Data!$B:$CP,Daily!IP$10,0)/IP$11</f>
      </c>
      <c r="IQ18" s="14">
        <f>VLOOKUP($IF18,Data!$B:$CP,Daily!IQ$10,0)/IQ$11</f>
      </c>
      <c r="IR18" s="14">
        <f>VLOOKUP($IF18,Data!$B:$CP,Daily!IR$10,0)/IR$11</f>
      </c>
      <c r="IS18" s="14">
        <f>VLOOKUP($IF18,Data!$B:$CP,Daily!IS$10,0)/IS$11</f>
      </c>
      <c r="IT18" s="14">
        <f>VLOOKUP($IF18,Data!$B:$CP,Daily!IT$10,0)/IT$11</f>
      </c>
      <c r="IU18" s="14">
        <f>VLOOKUP($IF18,Data!$B:$CP,Daily!IU$10,0)/IU$11</f>
      </c>
      <c r="IV18" s="14">
        <f>VLOOKUP($IF18,Data!$B:$CP,Daily!IV$10,0)/IV$11</f>
      </c>
      <c r="IW18" s="14">
        <f>VLOOKUP($IF18,Data!$B:$CP,Daily!IW$10,0)/IW$11</f>
      </c>
      <c r="IX18" s="14">
        <f>VLOOKUP($IF18,Data!$B:$CP,Daily!IX$10,0)/IX$11</f>
      </c>
      <c r="IY18" s="14">
        <f>VLOOKUP($IF18,Data!$B:$CP,Daily!IY$10,0)/IY$11</f>
      </c>
      <c r="IZ18" s="14">
        <f>VLOOKUP($IF18,Data!$B:$CP,Daily!IZ$10,0)/IZ$11</f>
      </c>
      <c r="JA18" s="14">
        <f>VLOOKUP($IF18,Data!$B:$CP,Daily!JA$10,0)/JA$11</f>
      </c>
      <c r="JB18" s="14">
        <f>VLOOKUP($IF18,Data!$B:$CP,Daily!JB$10,0)/JB$11</f>
      </c>
      <c r="JC18" s="14">
        <f>VLOOKUP($IF18,Data!$B:$CP,Daily!JC$10,0)/JC$11</f>
      </c>
      <c r="JD18" s="14">
        <f>VLOOKUP($IF18,Data!$B:$CP,Daily!JD$10,0)/JD$11</f>
      </c>
      <c r="JE18" s="14">
        <f>VLOOKUP($IF18,Data!$B:$CP,Daily!JE$10,0)/JE$11</f>
      </c>
      <c r="JF18" s="14">
        <f>VLOOKUP($IF18,Data!$B:$CP,Daily!JF$10,0)/JF$11</f>
      </c>
      <c r="JG18" s="14">
        <f>VLOOKUP($IF18,Data!$B:$CP,Daily!JG$10,0)/JG$11</f>
      </c>
      <c r="JH18" s="14">
        <f>VLOOKUP($IF18,Data!$B:$CP,Daily!JH$10,0)/JH$11</f>
      </c>
      <c r="JI18" s="14">
        <f>VLOOKUP($IF18,Data!$B:$CP,Daily!JI$10,0)/JI$11</f>
      </c>
      <c r="JJ18" s="14">
        <f>VLOOKUP($IF18,Data!$B:$CP,Daily!JJ$10,0)/JJ$11</f>
      </c>
      <c r="JK18" s="14">
        <f>VLOOKUP($IF18,Data!$B:$CP,Daily!JK$10,0)/JK$11</f>
      </c>
      <c r="JL18" s="14">
        <f>VLOOKUP($IF18,Data!$B:$CP,Daily!JL$10,0)/JL$11</f>
      </c>
      <c r="JM18" s="14">
        <f>VLOOKUP($IF18,Data!$B:$CP,Daily!JM$10,0)/JM$11</f>
      </c>
      <c r="JN18" s="14">
        <f>VLOOKUP($IF18,Data!$B:$CP,Daily!JN$10,0)/JN$11</f>
      </c>
      <c r="JO18" s="14">
        <f>VLOOKUP($IF18,Data!$B:$CP,Daily!JO$10,0)/JO$11</f>
      </c>
      <c r="JP18" s="14">
        <f>VLOOKUP($IF18,Data!$B:$CP,Daily!JP$10,0)/JP$11</f>
      </c>
      <c r="JQ18" s="14">
        <f>VLOOKUP($IF18,Data!$B:$CP,Daily!JQ$10,0)/JQ$11</f>
      </c>
      <c r="JR18" s="14">
        <f>VLOOKUP($IF18,Data!$B:$CP,Daily!JR$10,0)/JR$11</f>
      </c>
      <c r="JS18" s="14">
        <f>VLOOKUP($IF18,Data!$B:$CP,Daily!JS$10,0)/JS$11</f>
      </c>
      <c r="JT18" s="14">
        <f>VLOOKUP($IF18,Data!$B:$CP,Daily!JT$10,0)/JT$11</f>
      </c>
      <c r="JU18" s="14">
        <f>VLOOKUP($IF18,Data!$B:$CP,Daily!JU$10,0)/JU$11</f>
      </c>
      <c r="JV18" s="14">
        <f>VLOOKUP($IF18,Data!$B:$CP,Daily!JV$10,0)/JV$11</f>
      </c>
      <c r="JW18" s="14">
        <f>VLOOKUP($IF18,Data!$B:$CP,Daily!JW$10,0)/JW$11</f>
      </c>
      <c r="JX18" s="14">
        <f>VLOOKUP($IF18,Data!$B:$CP,Daily!JX$10,0)/JX$11</f>
      </c>
      <c r="JY18" s="14">
        <f>VLOOKUP($IF18,Data!$B:$CP,Daily!JY$10,0)/JY$11</f>
      </c>
      <c r="JZ18" s="14">
        <f>VLOOKUP($IF18,Data!$B:$CP,Daily!JZ$10,0)/JZ$11</f>
      </c>
      <c r="KA18" s="14">
        <f>VLOOKUP($IF18,Data!$B:$CP,Daily!KA$10,0)/KA$11</f>
      </c>
      <c r="KB18" s="14">
        <f>VLOOKUP($IF18,Data!$B:$CP,Daily!KB$10,0)/KB$11</f>
      </c>
      <c r="KC18" s="14">
        <f>VLOOKUP($IF18,Data!$B:$CP,Daily!KC$10,0)/KC$11</f>
      </c>
      <c r="KD18" s="14">
        <f>VLOOKUP($IF18,Data!$B:$CP,Daily!KD$10,0)/KD$11</f>
      </c>
      <c r="KE18" s="14">
        <f>VLOOKUP($IF18,Data!$B:$CP,Daily!KE$10,0)/KE$11</f>
      </c>
      <c r="KF18" s="14">
        <f>VLOOKUP($IF18,Data!$B:$CP,Daily!KF$10,0)/KF$11</f>
      </c>
      <c r="KG18" s="14">
        <f>VLOOKUP($IF18,Data!$B:$CP,Daily!KG$10,0)/KG$11</f>
      </c>
      <c r="KH18" s="14">
        <f>VLOOKUP($IF18,Data!$B:$CP,Daily!KH$10,0)/KH$11</f>
      </c>
      <c r="KI18" s="14">
        <f>VLOOKUP($IF18,Data!$B:$CP,Daily!KI$10,0)/KI$11</f>
      </c>
      <c r="KJ18" s="14">
        <f>VLOOKUP($IF18,Data!$B:$CP,Daily!KJ$10,0)/KJ$11</f>
      </c>
      <c r="KK18" s="14">
        <f>VLOOKUP($IF18,Data!$B:$CP,Daily!KK$10,0)/KK$11</f>
      </c>
      <c r="KL18" s="14">
        <f>VLOOKUP($IF18,Data!$B:$CP,Daily!KL$10,0)/KL$11</f>
      </c>
      <c r="KM18" s="14">
        <f>VLOOKUP($IF18,Data!$B:$CP,Daily!KM$10,0)/KM$11</f>
      </c>
      <c r="KN18" s="14">
        <f>VLOOKUP($IF18,Data!$B:$CP,Daily!KN$10,0)/KN$11</f>
      </c>
      <c r="KO18" s="14">
        <f>VLOOKUP($IF18,Data!$B:$CP,Daily!KO$10,0)/KO$11</f>
      </c>
      <c r="KP18" s="14">
        <f>VLOOKUP($IF18,Data!$B:$CP,Daily!KP$10,0)/KP$11</f>
      </c>
      <c r="KQ18" s="14">
        <f>VLOOKUP($IF18,Data!$B:$CP,Daily!KQ$10,0)/KQ$11</f>
      </c>
      <c r="KR18" s="14">
        <f>VLOOKUP($IF18,Data!$B:$CP,Daily!KR$10,0)/KR$11</f>
      </c>
      <c r="KS18" s="14">
        <f>VLOOKUP($IF18,Data!$B:$CP,Daily!KS$10,0)/KS$11</f>
      </c>
      <c r="KT18" s="14">
        <f>VLOOKUP($IF18,Data!$B:$CP,Daily!KT$10,0)/KT$11</f>
      </c>
      <c r="KU18" s="14">
        <f>VLOOKUP($IF18,Data!$B:$CP,Daily!KU$10,0)/KU$11</f>
      </c>
      <c r="KV18" s="14">
        <f>VLOOKUP($IF18,Data!$B:$CP,Daily!KV$10,0)/KV$11</f>
      </c>
      <c r="KW18" s="14">
        <f>VLOOKUP($IF18,Data!$B:$CP,Daily!KW$10,0)/KW$11</f>
      </c>
      <c r="KX18" s="14">
        <f>VLOOKUP($IF18,Data!$B:$CP,Daily!KX$10,0)/KX$11</f>
      </c>
      <c r="KY18" s="14">
        <f>VLOOKUP($IF18,Data!$B:$CP,Daily!KY$10,0)/KY$11</f>
      </c>
      <c r="KZ18" s="14">
        <f>VLOOKUP($IF18,Data!$B:$CP,Daily!KZ$10,0)/KZ$11</f>
      </c>
      <c r="LA18" s="14">
        <f>VLOOKUP($IF18,Data!$B:$CP,Daily!LA$10,0)/LA$11</f>
      </c>
      <c r="LB18" s="14">
        <f>VLOOKUP($IF18,Data!$B:$CP,Daily!LB$10,0)/LB$11</f>
      </c>
      <c r="LC18" s="14">
        <f>VLOOKUP($IF18,Data!$B:$CP,Daily!LC$10,0)/LC$11</f>
      </c>
      <c r="LD18" s="14">
        <f>VLOOKUP($IF18,Data!$B:$CP,Daily!LD$10,0)/LD$11</f>
      </c>
      <c r="LE18" s="14">
        <f>VLOOKUP($IF18,Data!$B:$CP,Daily!LE$10,0)/LE$11</f>
      </c>
      <c r="LF18" s="14">
        <f>VLOOKUP($IF18,Data!$B:$CP,Daily!LF$10,0)/LF$11</f>
      </c>
      <c r="LG18" s="14">
        <f>VLOOKUP($IF18,Data!$B:$CP,Daily!LG$10,0)/LG$11</f>
      </c>
      <c r="LH18" s="14">
        <f>VLOOKUP($IF18,Data!$B:$CP,Daily!LH$10,0)/LH$11</f>
      </c>
      <c r="LI18" s="14">
        <f>VLOOKUP($IF18,Data!$B:$CP,Daily!LI$10,0)/LI$11</f>
      </c>
      <c r="LJ18" s="14">
        <f>VLOOKUP($IF18,Data!$B:$CP,Daily!LJ$10,0)/LJ$11</f>
      </c>
      <c r="LK18" s="14">
        <f>VLOOKUP($IF18,Data!$B:$CP,Daily!LK$10,0)/LK$11</f>
      </c>
      <c r="LL18" s="14">
        <f>VLOOKUP($IF18,Data!$B:$CP,Daily!LL$10,0)/LL$11</f>
      </c>
      <c r="LM18" s="14">
        <f>VLOOKUP($IF18,Data!$B:$CP,Daily!LM$10,0)/LM$11</f>
      </c>
      <c r="LN18" s="14">
        <f>VLOOKUP($IF18,Data!$B:$CP,Daily!LN$10,0)/LN$11</f>
      </c>
      <c r="LO18" s="14">
        <f>VLOOKUP($IF18,Data!$B:$CP,Daily!LO$10,0)/LO$11</f>
      </c>
      <c r="LP18" s="14">
        <f>VLOOKUP($IF18,Data!$B:$CP,Daily!LP$10,0)/LP$11</f>
      </c>
      <c r="LQ18" s="14">
        <f>VLOOKUP($IF18,Data!$B:$CP,Daily!LQ$10,0)/LQ$11</f>
      </c>
      <c r="LR18" s="14">
        <f>VLOOKUP($IF18,Data!$B:$CP,Daily!LR$10,0)/LR$11</f>
      </c>
      <c r="LS18" s="14">
        <f>VLOOKUP($IF18,Data!$B:$CP,Daily!LS$10,0)/LS$11</f>
      </c>
      <c r="LU18" s="52">
        <f>_xlfn.QUARTILE.INC($IH18:$LR18,1)</f>
      </c>
      <c r="LV18" s="52">
        <f>_xlfn.QUARTILE.INC($IH18:$LR18,3)</f>
      </c>
      <c r="LW18" s="52">
        <f t="shared" ref="LW18" si="104">LV18-LU18</f>
      </c>
      <c r="LX18" s="52">
        <f t="shared" ref="LX18" si="105">LV18+(0.75*LW18)</f>
      </c>
      <c r="LY18" s="52">
        <f>LU18-(0.75*LW18)</f>
      </c>
      <c r="LZ18" s="58"/>
      <c r="MA18" s="14">
        <f t="shared" ref="MA18" si="106">_xlfn.STDEV.P(JL18:LS18)</f>
      </c>
      <c r="MB18" s="14">
        <f t="shared" ref="MB18:MB24" si="107">SUMPRODUCT(LL18:LR18,LL$11:LR$11)/SUM(LL$11:LR$11)</f>
      </c>
      <c r="MC18" s="14">
        <f t="shared" si="83"/>
      </c>
      <c r="MD18" s="15"/>
    </row>
    <row r="19" spans="4:342" hidden="1" x14ac:dyDescent="0.25">
      <c r="D19" s="74" t="s">
        <v>296</v>
      </c>
      <c r="E19" s="67" t="str">
        <f>VLOOKUP($D19,'Metric Nature'!$C:$D,2,0)&amp;IF(($F19&lt;(EA19)),"Below",IF(($F19&gt;(DZ19)),"Above","Within"))</f>
      </c>
      <c r="F19" s="92">
        <f t="shared" ref="F19:F20" si="108">DU19</f>
      </c>
      <c r="G19" s="92">
        <f t="shared" ref="G19:G20" si="109">ED19</f>
      </c>
      <c r="H19" s="96">
        <f t="shared" ref="H19:H20" si="110">IFERROR(((F19-G19)/G19),0)</f>
      </c>
      <c r="I19" s="89">
        <f t="shared" ref="I19:I20" si="111">EE19</f>
      </c>
      <c r="J19" s="93">
        <f t="shared" ref="J19:J20" si="112">IFERROR(((F19-I19)/I19),0)</f>
      </c>
      <c r="K19" s="92"/>
      <c r="L19" s="94"/>
      <c r="M19" s="67" t="str">
        <f>VLOOKUP($D19,'Metric Nature'!$C:$D,2,0)&amp;IF(($N19&lt;(HZ19)),"Below",IF(($N19&gt;(HY19)),"Above","Within"))</f>
      </c>
      <c r="N19" s="92">
        <f>HT19</f>
      </c>
      <c r="O19" s="63">
        <f t="shared" ref="O19" si="113">IC19</f>
      </c>
      <c r="P19" s="98">
        <f t="shared" ref="P19" si="114">IFERROR(((N19-O19)/O19),0)</f>
      </c>
      <c r="Q19" s="63">
        <f t="shared" ref="Q19" si="115">ID19</f>
      </c>
      <c r="R19" s="96">
        <f t="shared" ref="R19" si="116">IFERROR(((N19-Q19)/Q19),0)</f>
      </c>
      <c r="S19" s="63"/>
      <c r="T19" s="94"/>
      <c r="U19" s="67" t="str">
        <f>VLOOKUP($D19,'Metric Nature'!$C:$D,2,0)&amp;IF(($V19&lt;(LY19)),"Below",IF(($V19&gt;(LX19)),"Above","Within"))</f>
      </c>
      <c r="V19" s="92">
        <f>LS19</f>
      </c>
      <c r="W19" s="63">
        <f t="shared" ref="W19" si="117">MB19</f>
      </c>
      <c r="X19" s="93">
        <f t="shared" ref="X19" si="118">IFERROR(((V19-W19)/W19),0)</f>
      </c>
      <c r="Y19" s="63">
        <f t="shared" ref="Y19" si="119">MC19</f>
      </c>
      <c r="Z19" s="93">
        <f t="shared" ref="Z19" si="120">IFERROR(((V19-Y19)/Y19),0)</f>
      </c>
      <c r="AA19" s="63"/>
      <c r="AB19" s="94"/>
      <c r="AC19" s="1"/>
      <c r="AD19" s="1"/>
      <c r="AE19" s="1"/>
      <c r="AF19" s="1"/>
      <c r="AG19" s="1"/>
      <c r="AH19" s="1"/>
      <c r="AI19" s="9" t="s">
        <v>297</v>
      </c>
      <c r="AJ19" s="14">
        <f>(VLOOKUP($EG19,Data!$B:$CP,Daily!EI$10,0)+VLOOKUP($IF19,Data!$B:$CP,Daily!IH$10,0))/AJ$11</f>
      </c>
      <c r="AK19" s="14">
        <f>(VLOOKUP($EG19,Data!$B:$CP,Daily!EJ$10,0)+VLOOKUP($IF19,Data!$B:$CP,Daily!II$10,0))/AK$11</f>
      </c>
      <c r="AL19" s="14">
        <f>(VLOOKUP($EG19,Data!$B:$CP,Daily!EK$10,0)+VLOOKUP($IF19,Data!$B:$CP,Daily!IJ$10,0))/AL$11</f>
      </c>
      <c r="AM19" s="14">
        <f>(VLOOKUP($EG19,Data!$B:$CP,Daily!EL$10,0)+VLOOKUP($IF19,Data!$B:$CP,Daily!IK$10,0))/AM$11</f>
      </c>
      <c r="AN19" s="14">
        <f>(VLOOKUP($EG19,Data!$B:$CP,Daily!EM$10,0)+VLOOKUP($IF19,Data!$B:$CP,Daily!IL$10,0))/AN$11</f>
      </c>
      <c r="AO19" s="14">
        <f>(VLOOKUP($EG19,Data!$B:$CP,Daily!EN$10,0)+VLOOKUP($IF19,Data!$B:$CP,Daily!IM$10,0))/AO$11</f>
      </c>
      <c r="AP19" s="14">
        <f>(VLOOKUP($EG19,Data!$B:$CP,Daily!EO$10,0)+VLOOKUP($IF19,Data!$B:$CP,Daily!IN$10,0))/AP$11</f>
      </c>
      <c r="AQ19" s="14">
        <f>(VLOOKUP($EG19,Data!$B:$CP,Daily!EP$10,0)+VLOOKUP($IF19,Data!$B:$CP,Daily!IO$10,0))/AQ$11</f>
      </c>
      <c r="AR19" s="14">
        <f>(VLOOKUP($EG19,Data!$B:$CP,Daily!EQ$10,0)+VLOOKUP($IF19,Data!$B:$CP,Daily!IP$10,0))/AR$11</f>
      </c>
      <c r="AS19" s="14">
        <f>(VLOOKUP($EG19,Data!$B:$CP,Daily!ER$10,0)+VLOOKUP($IF19,Data!$B:$CP,Daily!IQ$10,0))/AS$11</f>
      </c>
      <c r="AT19" s="14">
        <f>(VLOOKUP($EG19,Data!$B:$CP,Daily!ES$10,0)+VLOOKUP($IF19,Data!$B:$CP,Daily!IR$10,0))/AT$11</f>
      </c>
      <c r="AU19" s="14">
        <f>(VLOOKUP($EG19,Data!$B:$CP,Daily!ET$10,0)+VLOOKUP($IF19,Data!$B:$CP,Daily!IS$10,0))/AU$11</f>
      </c>
      <c r="AV19" s="14">
        <f>(VLOOKUP($EG19,Data!$B:$CP,Daily!EU$10,0)+VLOOKUP($IF19,Data!$B:$CP,Daily!IT$10,0))/AV$11</f>
      </c>
      <c r="AW19" s="14">
        <f>(VLOOKUP($EG19,Data!$B:$CP,Daily!EV$10,0)+VLOOKUP($IF19,Data!$B:$CP,Daily!IU$10,0))/AW$11</f>
      </c>
      <c r="AX19" s="14">
        <f>(VLOOKUP($EG19,Data!$B:$CP,Daily!EW$10,0)+VLOOKUP($IF19,Data!$B:$CP,Daily!IV$10,0))/AX$11</f>
      </c>
      <c r="AY19" s="14">
        <f>(VLOOKUP($EG19,Data!$B:$CP,Daily!EX$10,0)+VLOOKUP($IF19,Data!$B:$CP,Daily!IW$10,0))/AY$11</f>
      </c>
      <c r="AZ19" s="14">
        <f>(VLOOKUP($EG19,Data!$B:$CP,Daily!EY$10,0)+VLOOKUP($IF19,Data!$B:$CP,Daily!IX$10,0))/AZ$11</f>
      </c>
      <c r="BA19" s="14">
        <f>(VLOOKUP($EG19,Data!$B:$CP,Daily!EZ$10,0)+VLOOKUP($IF19,Data!$B:$CP,Daily!IY$10,0))/BA$11</f>
      </c>
      <c r="BB19" s="14">
        <f>(VLOOKUP($EG19,Data!$B:$CP,Daily!FA$10,0)+VLOOKUP($IF19,Data!$B:$CP,Daily!IZ$10,0))/BB$11</f>
      </c>
      <c r="BC19" s="14">
        <f>(VLOOKUP($EG19,Data!$B:$CP,Daily!FB$10,0)+VLOOKUP($IF19,Data!$B:$CP,Daily!JA$10,0))/BC$11</f>
      </c>
      <c r="BD19" s="14">
        <f>(VLOOKUP($EG19,Data!$B:$CP,Daily!FC$10,0)+VLOOKUP($IF19,Data!$B:$CP,Daily!JB$10,0))/BD$11</f>
      </c>
      <c r="BE19" s="14">
        <f>(VLOOKUP($EG19,Data!$B:$CP,Daily!FD$10,0)+VLOOKUP($IF19,Data!$B:$CP,Daily!JC$10,0))/BE$11</f>
      </c>
      <c r="BF19" s="14">
        <f>(VLOOKUP($EG19,Data!$B:$CP,Daily!FE$10,0)+VLOOKUP($IF19,Data!$B:$CP,Daily!JD$10,0))/BF$11</f>
      </c>
      <c r="BG19" s="14">
        <f>(VLOOKUP($EG19,Data!$B:$CP,Daily!FF$10,0)+VLOOKUP($IF19,Data!$B:$CP,Daily!JE$10,0))/BG$11</f>
      </c>
      <c r="BH19" s="14">
        <f>(VLOOKUP($EG19,Data!$B:$CP,Daily!FG$10,0)+VLOOKUP($IF19,Data!$B:$CP,Daily!JF$10,0))/BH$11</f>
      </c>
      <c r="BI19" s="14">
        <f>(VLOOKUP($EG19,Data!$B:$CP,Daily!FH$10,0)+VLOOKUP($IF19,Data!$B:$CP,Daily!JG$10,0))/BI$11</f>
      </c>
      <c r="BJ19" s="14">
        <f>(VLOOKUP($EG19,Data!$B:$CP,Daily!FI$10,0)+VLOOKUP($IF19,Data!$B:$CP,Daily!JH$10,0))/BJ$11</f>
      </c>
      <c r="BK19" s="14">
        <f>(VLOOKUP($EG19,Data!$B:$CP,Daily!FJ$10,0)+VLOOKUP($IF19,Data!$B:$CP,Daily!JI$10,0))/BK$11</f>
      </c>
      <c r="BL19" s="14">
        <f>(VLOOKUP($EG19,Data!$B:$CP,Daily!FK$10,0)+VLOOKUP($IF19,Data!$B:$CP,Daily!JJ$10,0))/BL$11</f>
      </c>
      <c r="BM19" s="14">
        <f>(VLOOKUP($EG19,Data!$B:$CP,Daily!FL$10,0)+VLOOKUP($IF19,Data!$B:$CP,Daily!JK$10,0))/BM$11</f>
      </c>
      <c r="BN19" s="14">
        <f>(VLOOKUP($EG19,Data!$B:$CP,Daily!FM$10,0)+VLOOKUP($IF19,Data!$B:$CP,Daily!JL$10,0))/BN$11</f>
      </c>
      <c r="BO19" s="14">
        <f>(VLOOKUP($EG19,Data!$B:$CP,Daily!FN$10,0)+VLOOKUP($IF19,Data!$B:$CP,Daily!JM$10,0))/BO$11</f>
      </c>
      <c r="BP19" s="14">
        <f>(VLOOKUP($EG19,Data!$B:$CP,Daily!FO$10,0)+VLOOKUP($IF19,Data!$B:$CP,Daily!JN$10,0))/BP$11</f>
      </c>
      <c r="BQ19" s="14">
        <f>(VLOOKUP($EG19,Data!$B:$CP,Daily!FP$10,0)+VLOOKUP($IF19,Data!$B:$CP,Daily!JO$10,0))/BQ$11</f>
      </c>
      <c r="BR19" s="14">
        <f>(VLOOKUP($EG19,Data!$B:$CP,Daily!FQ$10,0)+VLOOKUP($IF19,Data!$B:$CP,Daily!JP$10,0))/BR$11</f>
      </c>
      <c r="BS19" s="14">
        <f>(VLOOKUP($EG19,Data!$B:$CP,Daily!FR$10,0)+VLOOKUP($IF19,Data!$B:$CP,Daily!JQ$10,0))/BS$11</f>
      </c>
      <c r="BT19" s="14">
        <f>(VLOOKUP($EG19,Data!$B:$CP,Daily!FS$10,0)+VLOOKUP($IF19,Data!$B:$CP,Daily!JR$10,0))/BT$11</f>
      </c>
      <c r="BU19" s="14">
        <f>(VLOOKUP($EG19,Data!$B:$CP,Daily!FT$10,0)+VLOOKUP($IF19,Data!$B:$CP,Daily!JS$10,0))/BU$11</f>
      </c>
      <c r="BV19" s="14">
        <f>(VLOOKUP($EG19,Data!$B:$CP,Daily!FU$10,0)+VLOOKUP($IF19,Data!$B:$CP,Daily!JT$10,0))/BV$11</f>
      </c>
      <c r="BW19" s="14">
        <f>(VLOOKUP($EG19,Data!$B:$CP,Daily!FV$10,0)+VLOOKUP($IF19,Data!$B:$CP,Daily!JU$10,0))/BW$11</f>
      </c>
      <c r="BX19" s="14">
        <f>(VLOOKUP($EG19,Data!$B:$CP,Daily!FW$10,0)+VLOOKUP($IF19,Data!$B:$CP,Daily!JV$10,0))/BX$11</f>
      </c>
      <c r="BY19" s="14">
        <f>(VLOOKUP($EG19,Data!$B:$CP,Daily!FX$10,0)+VLOOKUP($IF19,Data!$B:$CP,Daily!JW$10,0))/BY$11</f>
      </c>
      <c r="BZ19" s="14">
        <f>(VLOOKUP($EG19,Data!$B:$CP,Daily!FY$10,0)+VLOOKUP($IF19,Data!$B:$CP,Daily!JX$10,0))/BZ$11</f>
      </c>
      <c r="CA19" s="14">
        <f>(VLOOKUP($EG19,Data!$B:$CP,Daily!FZ$10,0)+VLOOKUP($IF19,Data!$B:$CP,Daily!JY$10,0))/CA$11</f>
      </c>
      <c r="CB19" s="14">
        <f>(VLOOKUP($EG19,Data!$B:$CP,Daily!GA$10,0)+VLOOKUP($IF19,Data!$B:$CP,Daily!JZ$10,0))/CB$11</f>
      </c>
      <c r="CC19" s="14">
        <f>(VLOOKUP($EG19,Data!$B:$CP,Daily!GB$10,0)+VLOOKUP($IF19,Data!$B:$CP,Daily!KA$10,0))/CC$11</f>
      </c>
      <c r="CD19" s="14">
        <f>(VLOOKUP($EG19,Data!$B:$CP,Daily!GC$10,0)+VLOOKUP($IF19,Data!$B:$CP,Daily!KB$10,0))/CD$11</f>
      </c>
      <c r="CE19" s="14">
        <f>(VLOOKUP($EG19,Data!$B:$CP,Daily!GD$10,0)+VLOOKUP($IF19,Data!$B:$CP,Daily!KC$10,0))/CE$11</f>
      </c>
      <c r="CF19" s="14">
        <f>(VLOOKUP($EG19,Data!$B:$CP,Daily!GE$10,0)+VLOOKUP($IF19,Data!$B:$CP,Daily!KD$10,0))/CF$11</f>
      </c>
      <c r="CG19" s="14">
        <f>(VLOOKUP($EG19,Data!$B:$CP,Daily!GF$10,0)+VLOOKUP($IF19,Data!$B:$CP,Daily!KE$10,0))/CG$11</f>
      </c>
      <c r="CH19" s="14">
        <f>(VLOOKUP($EG19,Data!$B:$CP,Daily!GG$10,0)+VLOOKUP($IF19,Data!$B:$CP,Daily!KF$10,0))/CH$11</f>
      </c>
      <c r="CI19" s="14">
        <f>(VLOOKUP($EG19,Data!$B:$CP,Daily!GH$10,0)+VLOOKUP($IF19,Data!$B:$CP,Daily!KG$10,0))/CI$11</f>
      </c>
      <c r="CJ19" s="14">
        <f>(VLOOKUP($EG19,Data!$B:$CP,Daily!GI$10,0)+VLOOKUP($IF19,Data!$B:$CP,Daily!KH$10,0))/CJ$11</f>
      </c>
      <c r="CK19" s="14">
        <f>(VLOOKUP($EG19,Data!$B:$CP,Daily!GJ$10,0)+VLOOKUP($IF19,Data!$B:$CP,Daily!KI$10,0))/CK$11</f>
      </c>
      <c r="CL19" s="14">
        <f>(VLOOKUP($EG19,Data!$B:$CP,Daily!GK$10,0)+VLOOKUP($IF19,Data!$B:$CP,Daily!KJ$10,0))/CL$11</f>
      </c>
      <c r="CM19" s="14">
        <f>(VLOOKUP($EG19,Data!$B:$CP,Daily!GL$10,0)+VLOOKUP($IF19,Data!$B:$CP,Daily!KK$10,0))/CM$11</f>
      </c>
      <c r="CN19" s="14">
        <f>(VLOOKUP($EG19,Data!$B:$CP,Daily!GM$10,0)+VLOOKUP($IF19,Data!$B:$CP,Daily!KL$10,0))/CN$11</f>
      </c>
      <c r="CO19" s="14">
        <f>(VLOOKUP($EG19,Data!$B:$CP,Daily!GN$10,0)+VLOOKUP($IF19,Data!$B:$CP,Daily!KM$10,0))/CO$11</f>
      </c>
      <c r="CP19" s="14">
        <f>(VLOOKUP($EG19,Data!$B:$CP,Daily!GO$10,0)+VLOOKUP($IF19,Data!$B:$CP,Daily!KN$10,0))/CP$11</f>
      </c>
      <c r="CQ19" s="14">
        <f>(VLOOKUP($EG19,Data!$B:$CP,Daily!GP$10,0)+VLOOKUP($IF19,Data!$B:$CP,Daily!KO$10,0))/CQ$11</f>
      </c>
      <c r="CR19" s="14">
        <f>(VLOOKUP($EG19,Data!$B:$CP,Daily!GQ$10,0)+VLOOKUP($IF19,Data!$B:$CP,Daily!KP$10,0))/CR$11</f>
      </c>
      <c r="CS19" s="14">
        <f>(VLOOKUP($EG19,Data!$B:$CP,Daily!GR$10,0)+VLOOKUP($IF19,Data!$B:$CP,Daily!KQ$10,0))/CS$11</f>
      </c>
      <c r="CT19" s="14">
        <f>(VLOOKUP($EG19,Data!$B:$CP,Daily!GS$10,0)+VLOOKUP($IF19,Data!$B:$CP,Daily!KR$10,0))/CT$11</f>
      </c>
      <c r="CU19" s="14">
        <f>(VLOOKUP($EG19,Data!$B:$CP,Daily!GT$10,0)+VLOOKUP($IF19,Data!$B:$CP,Daily!KS$10,0))/CU$11</f>
      </c>
      <c r="CV19" s="14">
        <f>(VLOOKUP($EG19,Data!$B:$CP,Daily!GU$10,0)+VLOOKUP($IF19,Data!$B:$CP,Daily!KT$10,0))/CV$11</f>
      </c>
      <c r="CW19" s="14">
        <f>(VLOOKUP($EG19,Data!$B:$CP,Daily!GV$10,0)+VLOOKUP($IF19,Data!$B:$CP,Daily!KU$10,0))/CW$11</f>
      </c>
      <c r="CX19" s="14">
        <f>(VLOOKUP($EG19,Data!$B:$CP,Daily!GW$10,0)+VLOOKUP($IF19,Data!$B:$CP,Daily!KV$10,0))/CX$11</f>
      </c>
      <c r="CY19" s="14">
        <f>(VLOOKUP($EG19,Data!$B:$CP,Daily!GX$10,0)+VLOOKUP($IF19,Data!$B:$CP,Daily!KW$10,0))/CY$11</f>
      </c>
      <c r="CZ19" s="14">
        <f>(VLOOKUP($EG19,Data!$B:$CP,Daily!GY$10,0)+VLOOKUP($IF19,Data!$B:$CP,Daily!KX$10,0))/CZ$11</f>
      </c>
      <c r="DA19" s="14">
        <f>(VLOOKUP($EG19,Data!$B:$CP,Daily!GZ$10,0)+VLOOKUP($IF19,Data!$B:$CP,Daily!KY$10,0))/DA$11</f>
      </c>
      <c r="DB19" s="14">
        <f>(VLOOKUP($EG19,Data!$B:$CP,Daily!HA$10,0)+VLOOKUP($IF19,Data!$B:$CP,Daily!KZ$10,0))/DB$11</f>
      </c>
      <c r="DC19" s="14">
        <f>(VLOOKUP($EG19,Data!$B:$CP,Daily!HB$10,0)+VLOOKUP($IF19,Data!$B:$CP,Daily!LA$10,0))/DC$11</f>
      </c>
      <c r="DD19" s="14">
        <f>(VLOOKUP($EG19,Data!$B:$CP,Daily!HC$10,0)+VLOOKUP($IF19,Data!$B:$CP,Daily!LB$10,0))/DD$11</f>
      </c>
      <c r="DE19" s="14">
        <f>(VLOOKUP($EG19,Data!$B:$CP,Daily!HD$10,0)+VLOOKUP($IF19,Data!$B:$CP,Daily!LC$10,0))/DE$11</f>
      </c>
      <c r="DF19" s="14">
        <f>(VLOOKUP($EG19,Data!$B:$CP,Daily!HE$10,0)+VLOOKUP($IF19,Data!$B:$CP,Daily!LD$10,0))/DF$11</f>
      </c>
      <c r="DG19" s="14">
        <f>(VLOOKUP($EG19,Data!$B:$CP,Daily!HF$10,0)+VLOOKUP($IF19,Data!$B:$CP,Daily!LE$10,0))/DG$11</f>
      </c>
      <c r="DH19" s="14">
        <f>(VLOOKUP($EG19,Data!$B:$CP,Daily!HG$10,0)+VLOOKUP($IF19,Data!$B:$CP,Daily!LF$10,0))/DH$11</f>
      </c>
      <c r="DI19" s="14">
        <f>(VLOOKUP($EG19,Data!$B:$CP,Daily!HH$10,0)+VLOOKUP($IF19,Data!$B:$CP,Daily!LG$10,0))/DI$11</f>
      </c>
      <c r="DJ19" s="14">
        <f>(VLOOKUP($EG19,Data!$B:$CP,Daily!HI$10,0)+VLOOKUP($IF19,Data!$B:$CP,Daily!LH$10,0))/DJ$11</f>
      </c>
      <c r="DK19" s="14">
        <f>(VLOOKUP($EG19,Data!$B:$CP,Daily!HJ$10,0)+VLOOKUP($IF19,Data!$B:$CP,Daily!LI$10,0))/DK$11</f>
      </c>
      <c r="DL19" s="14">
        <f>(VLOOKUP($EG19,Data!$B:$CP,Daily!HK$10,0)+VLOOKUP($IF19,Data!$B:$CP,Daily!LJ$10,0))/DL$11</f>
      </c>
      <c r="DM19" s="14">
        <f>(VLOOKUP($EG19,Data!$B:$CP,Daily!HL$10,0)+VLOOKUP($IF19,Data!$B:$CP,Daily!LK$10,0))/DM$11</f>
      </c>
      <c r="DN19" s="14">
        <f>(VLOOKUP($EG19,Data!$B:$CP,Daily!HM$10,0)+VLOOKUP($IF19,Data!$B:$CP,Daily!LL$10,0))/DN$11</f>
      </c>
      <c r="DO19" s="14">
        <f>(VLOOKUP($EG19,Data!$B:$CP,Daily!HN$10,0)+VLOOKUP($IF19,Data!$B:$CP,Daily!LM$10,0))/DO$11</f>
      </c>
      <c r="DP19" s="14">
        <f>(VLOOKUP($EG19,Data!$B:$CP,Daily!HO$10,0)+VLOOKUP($IF19,Data!$B:$CP,Daily!LN$10,0))/DP$11</f>
      </c>
      <c r="DQ19" s="14">
        <f>(VLOOKUP($EG19,Data!$B:$CP,Daily!HP$10,0)+VLOOKUP($IF19,Data!$B:$CP,Daily!LO$10,0))/DQ$11</f>
      </c>
      <c r="DR19" s="14">
        <f>(VLOOKUP($EG19,Data!$B:$CP,Daily!HQ$10,0)+VLOOKUP($IF19,Data!$B:$CP,Daily!LP$10,0))/DR$11</f>
      </c>
      <c r="DS19" s="14">
        <f>(VLOOKUP($EG19,Data!$B:$CP,Daily!HR$10,0)+VLOOKUP($IF19,Data!$B:$CP,Daily!LQ$10,0))/DS$11</f>
      </c>
      <c r="DT19" s="14">
        <f>(VLOOKUP($EG19,Data!$B:$CP,Daily!HS$10,0)+VLOOKUP($IF19,Data!$B:$CP,Daily!LR$10,0))/DT$11</f>
      </c>
      <c r="DU19" s="14">
        <f>(VLOOKUP($EG19,Data!$B:$CP,Daily!HT$10,0)+VLOOKUP($IF19,Data!$B:$CP,Daily!LS$10,0))/DU$11</f>
      </c>
      <c r="DV19" s="17"/>
      <c r="DW19" s="14">
        <f t="shared" si="16"/>
      </c>
      <c r="DX19" s="14">
        <f t="shared" si="17"/>
      </c>
      <c r="DY19" s="14">
        <f t="shared" si="95"/>
      </c>
      <c r="DZ19" s="14">
        <f>DX19+(0.75*DY19)</f>
      </c>
      <c r="EA19" s="14">
        <f>DW19-(0.75*DY19)</f>
      </c>
      <c r="EB19" s="18"/>
      <c r="EC19" s="14">
        <f t="shared" si="96"/>
      </c>
      <c r="ED19" s="14">
        <f>SUMPRODUCT(DN19:DT19,DN$11:DT$11)/SUM(DN$11:DT$11)</f>
      </c>
      <c r="EE19" s="14">
        <f>SUMPRODUCT(CR19:DT19,CR$11:DT$11)/SUM(CR$11:DT$11)</f>
      </c>
      <c r="EF19" s="16"/>
      <c r="EG19" s="9" t="s">
        <v>298</v>
      </c>
      <c r="EH19" s="9" t="s">
        <v>10</v>
      </c>
      <c r="EI19" s="14">
        <f>VLOOKUP($EG19,Data!$B:$CP,Daily!EI$10,0)/EI$11</f>
      </c>
      <c r="EJ19" s="14">
        <f>VLOOKUP($EG19,Data!$B:$CP,Daily!EJ$10,0)/EJ$11</f>
      </c>
      <c r="EK19" s="14">
        <f>VLOOKUP($EG19,Data!$B:$CP,Daily!EK$10,0)/EK$11</f>
      </c>
      <c r="EL19" s="14">
        <f>VLOOKUP($EG19,Data!$B:$CP,Daily!EL$10,0)/EL$11</f>
      </c>
      <c r="EM19" s="14">
        <f>VLOOKUP($EG19,Data!$B:$CP,Daily!EM$10,0)/EM$11</f>
      </c>
      <c r="EN19" s="14">
        <f>VLOOKUP($EG19,Data!$B:$CP,Daily!EN$10,0)/EN$11</f>
      </c>
      <c r="EO19" s="14">
        <f>VLOOKUP($EG19,Data!$B:$CP,Daily!EO$10,0)/EO$11</f>
      </c>
      <c r="EP19" s="14">
        <f>VLOOKUP($EG19,Data!$B:$CP,Daily!EP$10,0)/EP$11</f>
      </c>
      <c r="EQ19" s="14">
        <f>VLOOKUP($EG19,Data!$B:$CP,Daily!EQ$10,0)/EQ$11</f>
      </c>
      <c r="ER19" s="14">
        <f>VLOOKUP($EG19,Data!$B:$CP,Daily!ER$10,0)/ER$11</f>
      </c>
      <c r="ES19" s="14">
        <f>VLOOKUP($EG19,Data!$B:$CP,Daily!ES$10,0)/ES$11</f>
      </c>
      <c r="ET19" s="14">
        <f>VLOOKUP($EG19,Data!$B:$CP,Daily!ET$10,0)/ET$11</f>
      </c>
      <c r="EU19" s="14">
        <f>VLOOKUP($EG19,Data!$B:$CP,Daily!EU$10,0)/EU$11</f>
      </c>
      <c r="EV19" s="14">
        <f>VLOOKUP($EG19,Data!$B:$CP,Daily!EV$10,0)/EV$11</f>
      </c>
      <c r="EW19" s="14">
        <f>VLOOKUP($EG19,Data!$B:$CP,Daily!EW$10,0)/EW$11</f>
      </c>
      <c r="EX19" s="14">
        <f>VLOOKUP($EG19,Data!$B:$CP,Daily!EX$10,0)/EX$11</f>
      </c>
      <c r="EY19" s="14">
        <f>VLOOKUP($EG19,Data!$B:$CP,Daily!EY$10,0)/EY$11</f>
      </c>
      <c r="EZ19" s="14">
        <f>VLOOKUP($EG19,Data!$B:$CP,Daily!EZ$10,0)/EZ$11</f>
      </c>
      <c r="FA19" s="14">
        <f>VLOOKUP($EG19,Data!$B:$CP,Daily!FA$10,0)/FA$11</f>
      </c>
      <c r="FB19" s="14">
        <f>VLOOKUP($EG19,Data!$B:$CP,Daily!FB$10,0)/FB$11</f>
      </c>
      <c r="FC19" s="14">
        <f>VLOOKUP($EG19,Data!$B:$CP,Daily!FC$10,0)/FC$11</f>
      </c>
      <c r="FD19" s="14">
        <f>VLOOKUP($EG19,Data!$B:$CP,Daily!FD$10,0)/FD$11</f>
      </c>
      <c r="FE19" s="14">
        <f>VLOOKUP($EG19,Data!$B:$CP,Daily!FE$10,0)/FE$11</f>
      </c>
      <c r="FF19" s="14">
        <f>VLOOKUP($EG19,Data!$B:$CP,Daily!FF$10,0)/FF$11</f>
      </c>
      <c r="FG19" s="14">
        <f>VLOOKUP($EG19,Data!$B:$CP,Daily!FG$10,0)/FG$11</f>
      </c>
      <c r="FH19" s="14">
        <f>VLOOKUP($EG19,Data!$B:$CP,Daily!FH$10,0)/FH$11</f>
      </c>
      <c r="FI19" s="14">
        <f>VLOOKUP($EG19,Data!$B:$CP,Daily!FI$10,0)/FI$11</f>
      </c>
      <c r="FJ19" s="14">
        <f>VLOOKUP($EG19,Data!$B:$CP,Daily!FJ$10,0)/FJ$11</f>
      </c>
      <c r="FK19" s="14">
        <f>VLOOKUP($EG19,Data!$B:$CP,Daily!FK$10,0)/FK$11</f>
      </c>
      <c r="FL19" s="14">
        <f>VLOOKUP($EG19,Data!$B:$CP,Daily!FL$10,0)/FL$11</f>
      </c>
      <c r="FM19" s="14">
        <f>VLOOKUP($EG19,Data!$B:$CP,Daily!FM$10,0)/FM$11</f>
      </c>
      <c r="FN19" s="14">
        <f>VLOOKUP($EG19,Data!$B:$CP,Daily!FN$10,0)/FN$11</f>
      </c>
      <c r="FO19" s="14">
        <f>VLOOKUP($EG19,Data!$B:$CP,Daily!FO$10,0)/FO$11</f>
      </c>
      <c r="FP19" s="14">
        <f>VLOOKUP($EG19,Data!$B:$CP,Daily!FP$10,0)/FP$11</f>
      </c>
      <c r="FQ19" s="14">
        <f>VLOOKUP($EG19,Data!$B:$CP,Daily!FQ$10,0)/FQ$11</f>
      </c>
      <c r="FR19" s="14">
        <f>VLOOKUP($EG19,Data!$B:$CP,Daily!FR$10,0)/FR$11</f>
      </c>
      <c r="FS19" s="14">
        <f>VLOOKUP($EG19,Data!$B:$CP,Daily!FS$10,0)/FS$11</f>
      </c>
      <c r="FT19" s="14">
        <f>VLOOKUP($EG19,Data!$B:$CP,Daily!FT$10,0)/FT$11</f>
      </c>
      <c r="FU19" s="14">
        <f>VLOOKUP($EG19,Data!$B:$CP,Daily!FU$10,0)/FU$11</f>
      </c>
      <c r="FV19" s="14">
        <f>VLOOKUP($EG19,Data!$B:$CP,Daily!FV$10,0)/FV$11</f>
      </c>
      <c r="FW19" s="14">
        <f>VLOOKUP($EG19,Data!$B:$CP,Daily!FW$10,0)/FW$11</f>
      </c>
      <c r="FX19" s="14">
        <f>VLOOKUP($EG19,Data!$B:$CP,Daily!FX$10,0)/FX$11</f>
      </c>
      <c r="FY19" s="14">
        <f>VLOOKUP($EG19,Data!$B:$CP,Daily!FY$10,0)/FY$11</f>
      </c>
      <c r="FZ19" s="14">
        <f>VLOOKUP($EG19,Data!$B:$CP,Daily!FZ$10,0)/FZ$11</f>
      </c>
      <c r="GA19" s="14">
        <f>VLOOKUP($EG19,Data!$B:$CP,Daily!GA$10,0)/GA$11</f>
      </c>
      <c r="GB19" s="14">
        <f>VLOOKUP($EG19,Data!$B:$CP,Daily!GB$10,0)/GB$11</f>
      </c>
      <c r="GC19" s="14">
        <f>VLOOKUP($EG19,Data!$B:$CP,Daily!GC$10,0)/GC$11</f>
      </c>
      <c r="GD19" s="14">
        <f>VLOOKUP($EG19,Data!$B:$CP,Daily!GD$10,0)/GD$11</f>
      </c>
      <c r="GE19" s="14">
        <f>VLOOKUP($EG19,Data!$B:$CP,Daily!GE$10,0)/GE$11</f>
      </c>
      <c r="GF19" s="14">
        <f>VLOOKUP($EG19,Data!$B:$CP,Daily!GF$10,0)/GF$11</f>
      </c>
      <c r="GG19" s="14">
        <f>VLOOKUP($EG19,Data!$B:$CP,Daily!GG$10,0)/GG$11</f>
      </c>
      <c r="GH19" s="14">
        <f>VLOOKUP($EG19,Data!$B:$CP,Daily!GH$10,0)/GH$11</f>
      </c>
      <c r="GI19" s="14">
        <f>VLOOKUP($EG19,Data!$B:$CP,Daily!GI$10,0)/GI$11</f>
      </c>
      <c r="GJ19" s="14">
        <f>VLOOKUP($EG19,Data!$B:$CP,Daily!GJ$10,0)/GJ$11</f>
      </c>
      <c r="GK19" s="14">
        <f>VLOOKUP($EG19,Data!$B:$CP,Daily!GK$10,0)/GK$11</f>
      </c>
      <c r="GL19" s="14">
        <f>VLOOKUP($EG19,Data!$B:$CP,Daily!GL$10,0)/GL$11</f>
      </c>
      <c r="GM19" s="14">
        <f>VLOOKUP($EG19,Data!$B:$CP,Daily!GM$10,0)/GM$11</f>
      </c>
      <c r="GN19" s="14">
        <f>VLOOKUP($EG19,Data!$B:$CP,Daily!GN$10,0)/GN$11</f>
      </c>
      <c r="GO19" s="14">
        <f>VLOOKUP($EG19,Data!$B:$CP,Daily!GO$10,0)/GO$11</f>
      </c>
      <c r="GP19" s="14">
        <f>VLOOKUP($EG19,Data!$B:$CP,Daily!GP$10,0)/GP$11</f>
      </c>
      <c r="GQ19" s="14">
        <f>VLOOKUP($EG19,Data!$B:$CP,Daily!GQ$10,0)/GQ$11</f>
      </c>
      <c r="GR19" s="14">
        <f>VLOOKUP($EG19,Data!$B:$CP,Daily!GR$10,0)/GR$11</f>
      </c>
      <c r="GS19" s="14">
        <f>VLOOKUP($EG19,Data!$B:$CP,Daily!GS$10,0)/GS$11</f>
      </c>
      <c r="GT19" s="14">
        <f>VLOOKUP($EG19,Data!$B:$CP,Daily!GT$10,0)/GT$11</f>
      </c>
      <c r="GU19" s="14">
        <f>VLOOKUP($EG19,Data!$B:$CP,Daily!GU$10,0)/GU$11</f>
      </c>
      <c r="GV19" s="14">
        <f>VLOOKUP($EG19,Data!$B:$CP,Daily!GV$10,0)/GV$11</f>
      </c>
      <c r="GW19" s="14">
        <f>VLOOKUP($EG19,Data!$B:$CP,Daily!GW$10,0)/GW$11</f>
      </c>
      <c r="GX19" s="14">
        <f>VLOOKUP($EG19,Data!$B:$CP,Daily!GX$10,0)/GX$11</f>
      </c>
      <c r="GY19" s="14">
        <f>VLOOKUP($EG19,Data!$B:$CP,Daily!GY$10,0)/GY$11</f>
      </c>
      <c r="GZ19" s="14">
        <f>VLOOKUP($EG19,Data!$B:$CP,Daily!GZ$10,0)/GZ$11</f>
      </c>
      <c r="HA19" s="14">
        <f>VLOOKUP($EG19,Data!$B:$CP,Daily!HA$10,0)/HA$11</f>
      </c>
      <c r="HB19" s="14">
        <f>VLOOKUP($EG19,Data!$B:$CP,Daily!HB$10,0)/HB$11</f>
      </c>
      <c r="HC19" s="14">
        <f>VLOOKUP($EG19,Data!$B:$CP,Daily!HC$10,0)/HC$11</f>
      </c>
      <c r="HD19" s="14">
        <f>VLOOKUP($EG19,Data!$B:$CP,Daily!HD$10,0)/HD$11</f>
      </c>
      <c r="HE19" s="14">
        <f>VLOOKUP($EG19,Data!$B:$CP,Daily!HE$10,0)/HE$11</f>
      </c>
      <c r="HF19" s="14">
        <f>VLOOKUP($EG19,Data!$B:$CP,Daily!HF$10,0)/HF$11</f>
      </c>
      <c r="HG19" s="14">
        <f>VLOOKUP($EG19,Data!$B:$CP,Daily!HG$10,0)/HG$11</f>
      </c>
      <c r="HH19" s="14">
        <f>VLOOKUP($EG19,Data!$B:$CP,Daily!HH$10,0)/HH$11</f>
      </c>
      <c r="HI19" s="14">
        <f>VLOOKUP($EG19,Data!$B:$CP,Daily!HI$10,0)/HI$11</f>
      </c>
      <c r="HJ19" s="14">
        <f>VLOOKUP($EG19,Data!$B:$CP,Daily!HJ$10,0)/HJ$11</f>
      </c>
      <c r="HK19" s="14">
        <f>VLOOKUP($EG19,Data!$B:$CP,Daily!HK$10,0)/HK$11</f>
      </c>
      <c r="HL19" s="14">
        <f>VLOOKUP($EG19,Data!$B:$CP,Daily!HL$10,0)/HL$11</f>
      </c>
      <c r="HM19" s="14">
        <f>VLOOKUP($EG19,Data!$B:$CP,Daily!HM$10,0)/HM$11</f>
      </c>
      <c r="HN19" s="14">
        <f>VLOOKUP($EG19,Data!$B:$CP,Daily!HN$10,0)/HN$11</f>
      </c>
      <c r="HO19" s="14">
        <f>VLOOKUP($EG19,Data!$B:$CP,Daily!HO$10,0)/HO$11</f>
      </c>
      <c r="HP19" s="14">
        <f>VLOOKUP($EG19,Data!$B:$CP,Daily!HP$10,0)/HP$11</f>
      </c>
      <c r="HQ19" s="14">
        <f>VLOOKUP($EG19,Data!$B:$CP,Daily!HQ$10,0)/HQ$11</f>
      </c>
      <c r="HR19" s="14">
        <f>VLOOKUP($EG19,Data!$B:$CP,Daily!HR$10,0)/HR$11</f>
      </c>
      <c r="HS19" s="14">
        <f>VLOOKUP($EG19,Data!$B:$CP,Daily!HS$10,0)/HS$11</f>
      </c>
      <c r="HT19" s="14">
        <f>VLOOKUP($EG19,Data!$B:$CP,Daily!HT$10,0)/HT$11</f>
      </c>
      <c r="HU19" s="17"/>
      <c r="HV19" s="52">
        <f t="shared" si="39"/>
      </c>
      <c r="HW19" s="52">
        <f t="shared" si="40"/>
      </c>
      <c r="HX19" s="52">
        <f t="shared" ref="HX19" si="121">HW19-HV19</f>
      </c>
      <c r="HY19" s="52">
        <f t="shared" ref="HY19" si="122">HW19+(0.75*HX19)</f>
      </c>
      <c r="HZ19" s="52">
        <f t="shared" ref="HZ19" si="123">HV19-(0.75*HX19)</f>
      </c>
      <c r="IA19" s="54"/>
      <c r="IB19" s="14">
        <f t="shared" ref="IB19" si="124">_xlfn.STDEV.P(FM19:HT19)</f>
      </c>
      <c r="IC19" s="14">
        <f t="shared" ref="IC19" si="125">SUMPRODUCT(HM19:HS19,HM$11:HS$11)/SUM(HM$11:HS$11)</f>
      </c>
      <c r="ID19" s="14">
        <f t="shared" ref="ID19" si="126">SUMPRODUCT(GQ19:HS19,GQ$11:HS$11)/SUM(GQ$11:HS$11)</f>
      </c>
      <c r="IE19" s="16"/>
      <c r="IF19" s="9" t="s">
        <v>299</v>
      </c>
      <c r="IG19" s="9" t="s">
        <v>10</v>
      </c>
      <c r="IH19" s="14">
        <f>VLOOKUP($IF19,Data!$B:$CP,Daily!IH$10,0)/IH$11</f>
      </c>
      <c r="II19" s="14">
        <f>VLOOKUP($IF19,Data!$B:$CP,Daily!II$10,0)/II$11</f>
      </c>
      <c r="IJ19" s="14">
        <f>VLOOKUP($IF19,Data!$B:$CP,Daily!IJ$10,0)/IJ$11</f>
      </c>
      <c r="IK19" s="14">
        <f>VLOOKUP($IF19,Data!$B:$CP,Daily!IK$10,0)/IK$11</f>
      </c>
      <c r="IL19" s="14">
        <f>VLOOKUP($IF19,Data!$B:$CP,Daily!IL$10,0)/IL$11</f>
      </c>
      <c r="IM19" s="14">
        <f>VLOOKUP($IF19,Data!$B:$CP,Daily!IM$10,0)/IM$11</f>
      </c>
      <c r="IN19" s="14">
        <f>VLOOKUP($IF19,Data!$B:$CP,Daily!IN$10,0)/IN$11</f>
      </c>
      <c r="IO19" s="14">
        <f>VLOOKUP($IF19,Data!$B:$CP,Daily!IO$10,0)/IO$11</f>
      </c>
      <c r="IP19" s="14">
        <f>VLOOKUP($IF19,Data!$B:$CP,Daily!IP$10,0)/IP$11</f>
      </c>
      <c r="IQ19" s="14">
        <f>VLOOKUP($IF19,Data!$B:$CP,Daily!IQ$10,0)/IQ$11</f>
      </c>
      <c r="IR19" s="14">
        <f>VLOOKUP($IF19,Data!$B:$CP,Daily!IR$10,0)/IR$11</f>
      </c>
      <c r="IS19" s="14">
        <f>VLOOKUP($IF19,Data!$B:$CP,Daily!IS$10,0)/IS$11</f>
      </c>
      <c r="IT19" s="14">
        <f>VLOOKUP($IF19,Data!$B:$CP,Daily!IT$10,0)/IT$11</f>
      </c>
      <c r="IU19" s="14">
        <f>VLOOKUP($IF19,Data!$B:$CP,Daily!IU$10,0)/IU$11</f>
      </c>
      <c r="IV19" s="14">
        <f>VLOOKUP($IF19,Data!$B:$CP,Daily!IV$10,0)/IV$11</f>
      </c>
      <c r="IW19" s="14">
        <f>VLOOKUP($IF19,Data!$B:$CP,Daily!IW$10,0)/IW$11</f>
      </c>
      <c r="IX19" s="14">
        <f>VLOOKUP($IF19,Data!$B:$CP,Daily!IX$10,0)/IX$11</f>
      </c>
      <c r="IY19" s="14">
        <f>VLOOKUP($IF19,Data!$B:$CP,Daily!IY$10,0)/IY$11</f>
      </c>
      <c r="IZ19" s="14">
        <f>VLOOKUP($IF19,Data!$B:$CP,Daily!IZ$10,0)/IZ$11</f>
      </c>
      <c r="JA19" s="14">
        <f>VLOOKUP($IF19,Data!$B:$CP,Daily!JA$10,0)/JA$11</f>
      </c>
      <c r="JB19" s="14">
        <f>VLOOKUP($IF19,Data!$B:$CP,Daily!JB$10,0)/JB$11</f>
      </c>
      <c r="JC19" s="14">
        <f>VLOOKUP($IF19,Data!$B:$CP,Daily!JC$10,0)/JC$11</f>
      </c>
      <c r="JD19" s="14">
        <f>VLOOKUP($IF19,Data!$B:$CP,Daily!JD$10,0)/JD$11</f>
      </c>
      <c r="JE19" s="14">
        <f>VLOOKUP($IF19,Data!$B:$CP,Daily!JE$10,0)/JE$11</f>
      </c>
      <c r="JF19" s="14">
        <f>VLOOKUP($IF19,Data!$B:$CP,Daily!JF$10,0)/JF$11</f>
      </c>
      <c r="JG19" s="14">
        <f>VLOOKUP($IF19,Data!$B:$CP,Daily!JG$10,0)/JG$11</f>
      </c>
      <c r="JH19" s="14">
        <f>VLOOKUP($IF19,Data!$B:$CP,Daily!JH$10,0)/JH$11</f>
      </c>
      <c r="JI19" s="14">
        <f>VLOOKUP($IF19,Data!$B:$CP,Daily!JI$10,0)/JI$11</f>
      </c>
      <c r="JJ19" s="14">
        <f>VLOOKUP($IF19,Data!$B:$CP,Daily!JJ$10,0)/JJ$11</f>
      </c>
      <c r="JK19" s="14">
        <f>VLOOKUP($IF19,Data!$B:$CP,Daily!JK$10,0)/JK$11</f>
      </c>
      <c r="JL19" s="14">
        <f>VLOOKUP($IF19,Data!$B:$CP,Daily!JL$10,0)/JL$11</f>
      </c>
      <c r="JM19" s="14">
        <f>VLOOKUP($IF19,Data!$B:$CP,Daily!JM$10,0)/JM$11</f>
      </c>
      <c r="JN19" s="14">
        <f>VLOOKUP($IF19,Data!$B:$CP,Daily!JN$10,0)/JN$11</f>
      </c>
      <c r="JO19" s="14">
        <f>VLOOKUP($IF19,Data!$B:$CP,Daily!JO$10,0)/JO$11</f>
      </c>
      <c r="JP19" s="14">
        <f>VLOOKUP($IF19,Data!$B:$CP,Daily!JP$10,0)/JP$11</f>
      </c>
      <c r="JQ19" s="14">
        <f>VLOOKUP($IF19,Data!$B:$CP,Daily!JQ$10,0)/JQ$11</f>
      </c>
      <c r="JR19" s="14">
        <f>VLOOKUP($IF19,Data!$B:$CP,Daily!JR$10,0)/JR$11</f>
      </c>
      <c r="JS19" s="14">
        <f>VLOOKUP($IF19,Data!$B:$CP,Daily!JS$10,0)/JS$11</f>
      </c>
      <c r="JT19" s="14">
        <f>VLOOKUP($IF19,Data!$B:$CP,Daily!JT$10,0)/JT$11</f>
      </c>
      <c r="JU19" s="14">
        <f>VLOOKUP($IF19,Data!$B:$CP,Daily!JU$10,0)/JU$11</f>
      </c>
      <c r="JV19" s="14">
        <f>VLOOKUP($IF19,Data!$B:$CP,Daily!JV$10,0)/JV$11</f>
      </c>
      <c r="JW19" s="14">
        <f>VLOOKUP($IF19,Data!$B:$CP,Daily!JW$10,0)/JW$11</f>
      </c>
      <c r="JX19" s="14">
        <f>VLOOKUP($IF19,Data!$B:$CP,Daily!JX$10,0)/JX$11</f>
      </c>
      <c r="JY19" s="14">
        <f>VLOOKUP($IF19,Data!$B:$CP,Daily!JY$10,0)/JY$11</f>
      </c>
      <c r="JZ19" s="14">
        <f>VLOOKUP($IF19,Data!$B:$CP,Daily!JZ$10,0)/JZ$11</f>
      </c>
      <c r="KA19" s="14">
        <f>VLOOKUP($IF19,Data!$B:$CP,Daily!KA$10,0)/KA$11</f>
      </c>
      <c r="KB19" s="14">
        <f>VLOOKUP($IF19,Data!$B:$CP,Daily!KB$10,0)/KB$11</f>
      </c>
      <c r="KC19" s="14">
        <f>VLOOKUP($IF19,Data!$B:$CP,Daily!KC$10,0)/KC$11</f>
      </c>
      <c r="KD19" s="14">
        <f>VLOOKUP($IF19,Data!$B:$CP,Daily!KD$10,0)/KD$11</f>
      </c>
      <c r="KE19" s="14">
        <f>VLOOKUP($IF19,Data!$B:$CP,Daily!KE$10,0)/KE$11</f>
      </c>
      <c r="KF19" s="14">
        <f>VLOOKUP($IF19,Data!$B:$CP,Daily!KF$10,0)/KF$11</f>
      </c>
      <c r="KG19" s="14">
        <f>VLOOKUP($IF19,Data!$B:$CP,Daily!KG$10,0)/KG$11</f>
      </c>
      <c r="KH19" s="14">
        <f>VLOOKUP($IF19,Data!$B:$CP,Daily!KH$10,0)/KH$11</f>
      </c>
      <c r="KI19" s="14">
        <f>VLOOKUP($IF19,Data!$B:$CP,Daily!KI$10,0)/KI$11</f>
      </c>
      <c r="KJ19" s="14">
        <f>VLOOKUP($IF19,Data!$B:$CP,Daily!KJ$10,0)/KJ$11</f>
      </c>
      <c r="KK19" s="14">
        <f>VLOOKUP($IF19,Data!$B:$CP,Daily!KK$10,0)/KK$11</f>
      </c>
      <c r="KL19" s="14">
        <f>VLOOKUP($IF19,Data!$B:$CP,Daily!KL$10,0)/KL$11</f>
      </c>
      <c r="KM19" s="14">
        <f>VLOOKUP($IF19,Data!$B:$CP,Daily!KM$10,0)/KM$11</f>
      </c>
      <c r="KN19" s="14">
        <f>VLOOKUP($IF19,Data!$B:$CP,Daily!KN$10,0)/KN$11</f>
      </c>
      <c r="KO19" s="14">
        <f>VLOOKUP($IF19,Data!$B:$CP,Daily!KO$10,0)/KO$11</f>
      </c>
      <c r="KP19" s="14">
        <f>VLOOKUP($IF19,Data!$B:$CP,Daily!KP$10,0)/KP$11</f>
      </c>
      <c r="KQ19" s="14">
        <f>VLOOKUP($IF19,Data!$B:$CP,Daily!KQ$10,0)/KQ$11</f>
      </c>
      <c r="KR19" s="14">
        <f>VLOOKUP($IF19,Data!$B:$CP,Daily!KR$10,0)/KR$11</f>
      </c>
      <c r="KS19" s="14">
        <f>VLOOKUP($IF19,Data!$B:$CP,Daily!KS$10,0)/KS$11</f>
      </c>
      <c r="KT19" s="14">
        <f>VLOOKUP($IF19,Data!$B:$CP,Daily!KT$10,0)/KT$11</f>
      </c>
      <c r="KU19" s="14">
        <f>VLOOKUP($IF19,Data!$B:$CP,Daily!KU$10,0)/KU$11</f>
      </c>
      <c r="KV19" s="14">
        <f>VLOOKUP($IF19,Data!$B:$CP,Daily!KV$10,0)/KV$11</f>
      </c>
      <c r="KW19" s="14">
        <f>VLOOKUP($IF19,Data!$B:$CP,Daily!KW$10,0)/KW$11</f>
      </c>
      <c r="KX19" s="14">
        <f>VLOOKUP($IF19,Data!$B:$CP,Daily!KX$10,0)/KX$11</f>
      </c>
      <c r="KY19" s="14">
        <f>VLOOKUP($IF19,Data!$B:$CP,Daily!KY$10,0)/KY$11</f>
      </c>
      <c r="KZ19" s="14">
        <f>VLOOKUP($IF19,Data!$B:$CP,Daily!KZ$10,0)/KZ$11</f>
      </c>
      <c r="LA19" s="14">
        <f>VLOOKUP($IF19,Data!$B:$CP,Daily!LA$10,0)/LA$11</f>
      </c>
      <c r="LB19" s="14">
        <f>VLOOKUP($IF19,Data!$B:$CP,Daily!LB$10,0)/LB$11</f>
      </c>
      <c r="LC19" s="14">
        <f>VLOOKUP($IF19,Data!$B:$CP,Daily!LC$10,0)/LC$11</f>
      </c>
      <c r="LD19" s="14">
        <f>VLOOKUP($IF19,Data!$B:$CP,Daily!LD$10,0)/LD$11</f>
      </c>
      <c r="LE19" s="14">
        <f>VLOOKUP($IF19,Data!$B:$CP,Daily!LE$10,0)/LE$11</f>
      </c>
      <c r="LF19" s="14">
        <f>VLOOKUP($IF19,Data!$B:$CP,Daily!LF$10,0)/LF$11</f>
      </c>
      <c r="LG19" s="14">
        <f>VLOOKUP($IF19,Data!$B:$CP,Daily!LG$10,0)/LG$11</f>
      </c>
      <c r="LH19" s="14">
        <f>VLOOKUP($IF19,Data!$B:$CP,Daily!LH$10,0)/LH$11</f>
      </c>
      <c r="LI19" s="14">
        <f>VLOOKUP($IF19,Data!$B:$CP,Daily!LI$10,0)/LI$11</f>
      </c>
      <c r="LJ19" s="14">
        <f>VLOOKUP($IF19,Data!$B:$CP,Daily!LJ$10,0)/LJ$11</f>
      </c>
      <c r="LK19" s="14">
        <f>VLOOKUP($IF19,Data!$B:$CP,Daily!LK$10,0)/LK$11</f>
      </c>
      <c r="LL19" s="14">
        <f>VLOOKUP($IF19,Data!$B:$CP,Daily!LL$10,0)/LL$11</f>
      </c>
      <c r="LM19" s="14">
        <f>VLOOKUP($IF19,Data!$B:$CP,Daily!LM$10,0)/LM$11</f>
      </c>
      <c r="LN19" s="14">
        <f>VLOOKUP($IF19,Data!$B:$CP,Daily!LN$10,0)/LN$11</f>
      </c>
      <c r="LO19" s="14">
        <f>VLOOKUP($IF19,Data!$B:$CP,Daily!LO$10,0)/LO$11</f>
      </c>
      <c r="LP19" s="14">
        <f>VLOOKUP($IF19,Data!$B:$CP,Daily!LP$10,0)/LP$11</f>
      </c>
      <c r="LQ19" s="14">
        <f>VLOOKUP($IF19,Data!$B:$CP,Daily!LQ$10,0)/LQ$11</f>
      </c>
      <c r="LR19" s="14">
        <f>VLOOKUP($IF19,Data!$B:$CP,Daily!LR$10,0)/LR$11</f>
      </c>
      <c r="LS19" s="14">
        <f>VLOOKUP($IF19,Data!$B:$CP,Daily!LS$10,0)/LS$11</f>
      </c>
      <c r="LU19" s="52">
        <f>_xlfn.QUARTILE.INC($IH19:$LR19,1)</f>
      </c>
      <c r="LV19" s="52">
        <f>_xlfn.QUARTILE.INC($IH19:$LR19,3)</f>
      </c>
      <c r="LW19" s="52">
        <f t="shared" ref="LW19" si="127">LV19-LU19</f>
      </c>
      <c r="LX19" s="52">
        <f t="shared" ref="LX19" si="128">LV19+(0.75*LW19)</f>
      </c>
      <c r="LY19" s="52">
        <f>LU19-(0.75*LW19)</f>
      </c>
      <c r="LZ19" s="58"/>
      <c r="MA19" s="14">
        <f t="shared" ref="MA19" si="129">_xlfn.STDEV.P(JL19:LS19)</f>
      </c>
      <c r="MB19" s="14">
        <f t="shared" ref="MB19" si="130">SUMPRODUCT(LL19:LR19,LL$11:LR$11)/SUM(LL$11:LR$11)</f>
      </c>
      <c r="MC19" s="14">
        <f t="shared" ref="MC19" si="131">SUMPRODUCT(KP19:LR19,KP$11:LR$11)/SUM(KP$11:LR$11)</f>
      </c>
      <c r="MD19" s="15"/>
    </row>
    <row r="20" spans="4:342" x14ac:dyDescent="0.25">
      <c r="D20" s="74" t="s">
        <v>300</v>
      </c>
      <c r="E20" s="67" t="str">
        <f>VLOOKUP($D20,'Metric Nature'!$C:$D,2,0)&amp;IF(($F20&lt;(EA20)),"Below",IF(($F20&gt;(DZ20)),"Above","Within"))</f>
      </c>
      <c r="F20" s="92">
        <f t="shared" si="108"/>
      </c>
      <c r="G20" s="92">
        <f t="shared" si="109"/>
      </c>
      <c r="H20" s="96">
        <f t="shared" si="110"/>
      </c>
      <c r="I20" s="89">
        <f t="shared" si="111"/>
      </c>
      <c r="J20" s="93">
        <f t="shared" si="112"/>
      </c>
      <c r="K20" s="92">
        <f t="shared" ref="K20:K24" si="132">EC20</f>
      </c>
      <c r="L20" s="94"/>
      <c r="M20" s="67" t="str">
        <f>VLOOKUP($D20,'Metric Nature'!$C:$D,2,0)&amp;IF(($N20&lt;(HZ20)),"Below",IF(($N20&gt;(HY20)),"Above","Within"))</f>
      </c>
      <c r="N20" s="92">
        <f t="shared" ref="N20:N24" si="133">HT20</f>
      </c>
      <c r="O20" s="63">
        <f t="shared" si="88"/>
      </c>
      <c r="P20" s="98">
        <f t="shared" si="30"/>
      </c>
      <c r="Q20" s="63">
        <f t="shared" si="89"/>
      </c>
      <c r="R20" s="96">
        <f t="shared" ref="R20:R24" si="134">IFERROR(((N20-Q20)/Q20),0)</f>
      </c>
      <c r="S20" s="63">
        <f t="shared" si="32"/>
      </c>
      <c r="T20" s="94"/>
      <c r="U20" s="67" t="str">
        <f>VLOOKUP($D20,'Metric Nature'!$C:$D,2,0)&amp;IF(($V20&lt;(LY20)),"Below",IF(($V20&gt;(LX20)),"Above","Within"))</f>
      </c>
      <c r="V20" s="92">
        <f t="shared" ref="V20:V24" si="135">LS20</f>
      </c>
      <c r="W20" s="63">
        <f t="shared" si="91"/>
      </c>
      <c r="X20" s="93">
        <f t="shared" ref="X20:X24" si="136">IFERROR(((V20-W20)/W20),0)</f>
      </c>
      <c r="Y20" s="63">
        <f t="shared" si="93"/>
      </c>
      <c r="Z20" s="93">
        <f t="shared" ref="Z20:Z24" si="137">IFERROR(((V20-Y20)/Y20),0)</f>
      </c>
      <c r="AA20" s="63">
        <f t="shared" si="61"/>
      </c>
      <c r="AB20" s="94"/>
      <c r="AC20" s="1"/>
      <c r="AD20" s="1"/>
      <c r="AE20" s="1"/>
      <c r="AF20" s="1"/>
      <c r="AG20" s="1"/>
      <c r="AH20" s="1"/>
      <c r="AI20" s="9" t="s">
        <v>301</v>
      </c>
      <c r="AJ20" s="14">
        <f>(VLOOKUP($EG20,Data!$B:$CP,Daily!EI$10,0)+VLOOKUP($IF20,Data!$B:$CP,Daily!IH$10,0))/AJ$11</f>
      </c>
      <c r="AK20" s="14">
        <f>(VLOOKUP($EG20,Data!$B:$CP,Daily!EJ$10,0)+VLOOKUP($IF20,Data!$B:$CP,Daily!II$10,0))/AK$11</f>
      </c>
      <c r="AL20" s="14">
        <f>(VLOOKUP($EG20,Data!$B:$CP,Daily!EK$10,0)+VLOOKUP($IF20,Data!$B:$CP,Daily!IJ$10,0))/AL$11</f>
      </c>
      <c r="AM20" s="14">
        <f>(VLOOKUP($EG20,Data!$B:$CP,Daily!EL$10,0)+VLOOKUP($IF20,Data!$B:$CP,Daily!IK$10,0))/AM$11</f>
      </c>
      <c r="AN20" s="14">
        <f>(VLOOKUP($EG20,Data!$B:$CP,Daily!EM$10,0)+VLOOKUP($IF20,Data!$B:$CP,Daily!IL$10,0))/AN$11</f>
      </c>
      <c r="AO20" s="14">
        <f>(VLOOKUP($EG20,Data!$B:$CP,Daily!EN$10,0)+VLOOKUP($IF20,Data!$B:$CP,Daily!IM$10,0))/AO$11</f>
      </c>
      <c r="AP20" s="14">
        <f>(VLOOKUP($EG20,Data!$B:$CP,Daily!EO$10,0)+VLOOKUP($IF20,Data!$B:$CP,Daily!IN$10,0))/AP$11</f>
      </c>
      <c r="AQ20" s="14">
        <f>(VLOOKUP($EG20,Data!$B:$CP,Daily!EP$10,0)+VLOOKUP($IF20,Data!$B:$CP,Daily!IO$10,0))/AQ$11</f>
      </c>
      <c r="AR20" s="14">
        <f>(VLOOKUP($EG20,Data!$B:$CP,Daily!EQ$10,0)+VLOOKUP($IF20,Data!$B:$CP,Daily!IP$10,0))/AR$11</f>
      </c>
      <c r="AS20" s="14">
        <f>(VLOOKUP($EG20,Data!$B:$CP,Daily!ER$10,0)+VLOOKUP($IF20,Data!$B:$CP,Daily!IQ$10,0))/AS$11</f>
      </c>
      <c r="AT20" s="14">
        <f>(VLOOKUP($EG20,Data!$B:$CP,Daily!ES$10,0)+VLOOKUP($IF20,Data!$B:$CP,Daily!IR$10,0))/AT$11</f>
      </c>
      <c r="AU20" s="14">
        <f>(VLOOKUP($EG20,Data!$B:$CP,Daily!ET$10,0)+VLOOKUP($IF20,Data!$B:$CP,Daily!IS$10,0))/AU$11</f>
      </c>
      <c r="AV20" s="14">
        <f>(VLOOKUP($EG20,Data!$B:$CP,Daily!EU$10,0)+VLOOKUP($IF20,Data!$B:$CP,Daily!IT$10,0))/AV$11</f>
      </c>
      <c r="AW20" s="14">
        <f>(VLOOKUP($EG20,Data!$B:$CP,Daily!EV$10,0)+VLOOKUP($IF20,Data!$B:$CP,Daily!IU$10,0))/AW$11</f>
      </c>
      <c r="AX20" s="14">
        <f>(VLOOKUP($EG20,Data!$B:$CP,Daily!EW$10,0)+VLOOKUP($IF20,Data!$B:$CP,Daily!IV$10,0))/AX$11</f>
      </c>
      <c r="AY20" s="14">
        <f>(VLOOKUP($EG20,Data!$B:$CP,Daily!EX$10,0)+VLOOKUP($IF20,Data!$B:$CP,Daily!IW$10,0))/AY$11</f>
      </c>
      <c r="AZ20" s="14">
        <f>(VLOOKUP($EG20,Data!$B:$CP,Daily!EY$10,0)+VLOOKUP($IF20,Data!$B:$CP,Daily!IX$10,0))/AZ$11</f>
      </c>
      <c r="BA20" s="14">
        <f>(VLOOKUP($EG20,Data!$B:$CP,Daily!EZ$10,0)+VLOOKUP($IF20,Data!$B:$CP,Daily!IY$10,0))/BA$11</f>
      </c>
      <c r="BB20" s="14">
        <f>(VLOOKUP($EG20,Data!$B:$CP,Daily!FA$10,0)+VLOOKUP($IF20,Data!$B:$CP,Daily!IZ$10,0))/BB$11</f>
      </c>
      <c r="BC20" s="14">
        <f>(VLOOKUP($EG20,Data!$B:$CP,Daily!FB$10,0)+VLOOKUP($IF20,Data!$B:$CP,Daily!JA$10,0))/BC$11</f>
      </c>
      <c r="BD20" s="14">
        <f>(VLOOKUP($EG20,Data!$B:$CP,Daily!FC$10,0)+VLOOKUP($IF20,Data!$B:$CP,Daily!JB$10,0))/BD$11</f>
      </c>
      <c r="BE20" s="14">
        <f>(VLOOKUP($EG20,Data!$B:$CP,Daily!FD$10,0)+VLOOKUP($IF20,Data!$B:$CP,Daily!JC$10,0))/BE$11</f>
      </c>
      <c r="BF20" s="14">
        <f>(VLOOKUP($EG20,Data!$B:$CP,Daily!FE$10,0)+VLOOKUP($IF20,Data!$B:$CP,Daily!JD$10,0))/BF$11</f>
      </c>
      <c r="BG20" s="14">
        <f>(VLOOKUP($EG20,Data!$B:$CP,Daily!FF$10,0)+VLOOKUP($IF20,Data!$B:$CP,Daily!JE$10,0))/BG$11</f>
      </c>
      <c r="BH20" s="14">
        <f>(VLOOKUP($EG20,Data!$B:$CP,Daily!FG$10,0)+VLOOKUP($IF20,Data!$B:$CP,Daily!JF$10,0))/BH$11</f>
      </c>
      <c r="BI20" s="14">
        <f>(VLOOKUP($EG20,Data!$B:$CP,Daily!FH$10,0)+VLOOKUP($IF20,Data!$B:$CP,Daily!JG$10,0))/BI$11</f>
      </c>
      <c r="BJ20" s="14">
        <f>(VLOOKUP($EG20,Data!$B:$CP,Daily!FI$10,0)+VLOOKUP($IF20,Data!$B:$CP,Daily!JH$10,0))/BJ$11</f>
      </c>
      <c r="BK20" s="14">
        <f>(VLOOKUP($EG20,Data!$B:$CP,Daily!FJ$10,0)+VLOOKUP($IF20,Data!$B:$CP,Daily!JI$10,0))/BK$11</f>
      </c>
      <c r="BL20" s="14">
        <f>(VLOOKUP($EG20,Data!$B:$CP,Daily!FK$10,0)+VLOOKUP($IF20,Data!$B:$CP,Daily!JJ$10,0))/BL$11</f>
      </c>
      <c r="BM20" s="14">
        <f>(VLOOKUP($EG20,Data!$B:$CP,Daily!FL$10,0)+VLOOKUP($IF20,Data!$B:$CP,Daily!JK$10,0))/BM$11</f>
      </c>
      <c r="BN20" s="14">
        <f>(VLOOKUP($EG20,Data!$B:$CP,Daily!FM$10,0)+VLOOKUP($IF20,Data!$B:$CP,Daily!JL$10,0))/BN$11</f>
      </c>
      <c r="BO20" s="14">
        <f>(VLOOKUP($EG20,Data!$B:$CP,Daily!FN$10,0)+VLOOKUP($IF20,Data!$B:$CP,Daily!JM$10,0))/BO$11</f>
      </c>
      <c r="BP20" s="14">
        <f>(VLOOKUP($EG20,Data!$B:$CP,Daily!FO$10,0)+VLOOKUP($IF20,Data!$B:$CP,Daily!JN$10,0))/BP$11</f>
      </c>
      <c r="BQ20" s="14">
        <f>(VLOOKUP($EG20,Data!$B:$CP,Daily!FP$10,0)+VLOOKUP($IF20,Data!$B:$CP,Daily!JO$10,0))/BQ$11</f>
      </c>
      <c r="BR20" s="14">
        <f>(VLOOKUP($EG20,Data!$B:$CP,Daily!FQ$10,0)+VLOOKUP($IF20,Data!$B:$CP,Daily!JP$10,0))/BR$11</f>
      </c>
      <c r="BS20" s="14">
        <f>(VLOOKUP($EG20,Data!$B:$CP,Daily!FR$10,0)+VLOOKUP($IF20,Data!$B:$CP,Daily!JQ$10,0))/BS$11</f>
      </c>
      <c r="BT20" s="14">
        <f>(VLOOKUP($EG20,Data!$B:$CP,Daily!FS$10,0)+VLOOKUP($IF20,Data!$B:$CP,Daily!JR$10,0))/BT$11</f>
      </c>
      <c r="BU20" s="14">
        <f>(VLOOKUP($EG20,Data!$B:$CP,Daily!FT$10,0)+VLOOKUP($IF20,Data!$B:$CP,Daily!JS$10,0))/BU$11</f>
      </c>
      <c r="BV20" s="14">
        <f>(VLOOKUP($EG20,Data!$B:$CP,Daily!FU$10,0)+VLOOKUP($IF20,Data!$B:$CP,Daily!JT$10,0))/BV$11</f>
      </c>
      <c r="BW20" s="14">
        <f>(VLOOKUP($EG20,Data!$B:$CP,Daily!FV$10,0)+VLOOKUP($IF20,Data!$B:$CP,Daily!JU$10,0))/BW$11</f>
      </c>
      <c r="BX20" s="14">
        <f>(VLOOKUP($EG20,Data!$B:$CP,Daily!FW$10,0)+VLOOKUP($IF20,Data!$B:$CP,Daily!JV$10,0))/BX$11</f>
      </c>
      <c r="BY20" s="14">
        <f>(VLOOKUP($EG20,Data!$B:$CP,Daily!FX$10,0)+VLOOKUP($IF20,Data!$B:$CP,Daily!JW$10,0))/BY$11</f>
      </c>
      <c r="BZ20" s="14">
        <f>(VLOOKUP($EG20,Data!$B:$CP,Daily!FY$10,0)+VLOOKUP($IF20,Data!$B:$CP,Daily!JX$10,0))/BZ$11</f>
      </c>
      <c r="CA20" s="14">
        <f>(VLOOKUP($EG20,Data!$B:$CP,Daily!FZ$10,0)+VLOOKUP($IF20,Data!$B:$CP,Daily!JY$10,0))/CA$11</f>
      </c>
      <c r="CB20" s="14">
        <f>(VLOOKUP($EG20,Data!$B:$CP,Daily!GA$10,0)+VLOOKUP($IF20,Data!$B:$CP,Daily!JZ$10,0))/CB$11</f>
      </c>
      <c r="CC20" s="14">
        <f>(VLOOKUP($EG20,Data!$B:$CP,Daily!GB$10,0)+VLOOKUP($IF20,Data!$B:$CP,Daily!KA$10,0))/CC$11</f>
      </c>
      <c r="CD20" s="14">
        <f>(VLOOKUP($EG20,Data!$B:$CP,Daily!GC$10,0)+VLOOKUP($IF20,Data!$B:$CP,Daily!KB$10,0))/CD$11</f>
      </c>
      <c r="CE20" s="14">
        <f>(VLOOKUP($EG20,Data!$B:$CP,Daily!GD$10,0)+VLOOKUP($IF20,Data!$B:$CP,Daily!KC$10,0))/CE$11</f>
      </c>
      <c r="CF20" s="14">
        <f>(VLOOKUP($EG20,Data!$B:$CP,Daily!GE$10,0)+VLOOKUP($IF20,Data!$B:$CP,Daily!KD$10,0))/CF$11</f>
      </c>
      <c r="CG20" s="14">
        <f>(VLOOKUP($EG20,Data!$B:$CP,Daily!GF$10,0)+VLOOKUP($IF20,Data!$B:$CP,Daily!KE$10,0))/CG$11</f>
      </c>
      <c r="CH20" s="14">
        <f>(VLOOKUP($EG20,Data!$B:$CP,Daily!GG$10,0)+VLOOKUP($IF20,Data!$B:$CP,Daily!KF$10,0))/CH$11</f>
      </c>
      <c r="CI20" s="14">
        <f>(VLOOKUP($EG20,Data!$B:$CP,Daily!GH$10,0)+VLOOKUP($IF20,Data!$B:$CP,Daily!KG$10,0))/CI$11</f>
      </c>
      <c r="CJ20" s="14">
        <f>(VLOOKUP($EG20,Data!$B:$CP,Daily!GI$10,0)+VLOOKUP($IF20,Data!$B:$CP,Daily!KH$10,0))/CJ$11</f>
      </c>
      <c r="CK20" s="14">
        <f>(VLOOKUP($EG20,Data!$B:$CP,Daily!GJ$10,0)+VLOOKUP($IF20,Data!$B:$CP,Daily!KI$10,0))/CK$11</f>
      </c>
      <c r="CL20" s="14">
        <f>(VLOOKUP($EG20,Data!$B:$CP,Daily!GK$10,0)+VLOOKUP($IF20,Data!$B:$CP,Daily!KJ$10,0))/CL$11</f>
      </c>
      <c r="CM20" s="14">
        <f>(VLOOKUP($EG20,Data!$B:$CP,Daily!GL$10,0)+VLOOKUP($IF20,Data!$B:$CP,Daily!KK$10,0))/CM$11</f>
      </c>
      <c r="CN20" s="14">
        <f>(VLOOKUP($EG20,Data!$B:$CP,Daily!GM$10,0)+VLOOKUP($IF20,Data!$B:$CP,Daily!KL$10,0))/CN$11</f>
      </c>
      <c r="CO20" s="14">
        <f>(VLOOKUP($EG20,Data!$B:$CP,Daily!GN$10,0)+VLOOKUP($IF20,Data!$B:$CP,Daily!KM$10,0))/CO$11</f>
      </c>
      <c r="CP20" s="14">
        <f>(VLOOKUP($EG20,Data!$B:$CP,Daily!GO$10,0)+VLOOKUP($IF20,Data!$B:$CP,Daily!KN$10,0))/CP$11</f>
      </c>
      <c r="CQ20" s="14">
        <f>(VLOOKUP($EG20,Data!$B:$CP,Daily!GP$10,0)+VLOOKUP($IF20,Data!$B:$CP,Daily!KO$10,0))/CQ$11</f>
      </c>
      <c r="CR20" s="14">
        <f>(VLOOKUP($EG20,Data!$B:$CP,Daily!GQ$10,0)+VLOOKUP($IF20,Data!$B:$CP,Daily!KP$10,0))/CR$11</f>
      </c>
      <c r="CS20" s="14">
        <f>(VLOOKUP($EG20,Data!$B:$CP,Daily!GR$10,0)+VLOOKUP($IF20,Data!$B:$CP,Daily!KQ$10,0))/CS$11</f>
      </c>
      <c r="CT20" s="14">
        <f>(VLOOKUP($EG20,Data!$B:$CP,Daily!GS$10,0)+VLOOKUP($IF20,Data!$B:$CP,Daily!KR$10,0))/CT$11</f>
      </c>
      <c r="CU20" s="14">
        <f>(VLOOKUP($EG20,Data!$B:$CP,Daily!GT$10,0)+VLOOKUP($IF20,Data!$B:$CP,Daily!KS$10,0))/CU$11</f>
      </c>
      <c r="CV20" s="14">
        <f>(VLOOKUP($EG20,Data!$B:$CP,Daily!GU$10,0)+VLOOKUP($IF20,Data!$B:$CP,Daily!KT$10,0))/CV$11</f>
      </c>
      <c r="CW20" s="14">
        <f>(VLOOKUP($EG20,Data!$B:$CP,Daily!GV$10,0)+VLOOKUP($IF20,Data!$B:$CP,Daily!KU$10,0))/CW$11</f>
      </c>
      <c r="CX20" s="14">
        <f>(VLOOKUP($EG20,Data!$B:$CP,Daily!GW$10,0)+VLOOKUP($IF20,Data!$B:$CP,Daily!KV$10,0))/CX$11</f>
      </c>
      <c r="CY20" s="14">
        <f>(VLOOKUP($EG20,Data!$B:$CP,Daily!GX$10,0)+VLOOKUP($IF20,Data!$B:$CP,Daily!KW$10,0))/CY$11</f>
      </c>
      <c r="CZ20" s="14">
        <f>(VLOOKUP($EG20,Data!$B:$CP,Daily!GY$10,0)+VLOOKUP($IF20,Data!$B:$CP,Daily!KX$10,0))/CZ$11</f>
      </c>
      <c r="DA20" s="14">
        <f>(VLOOKUP($EG20,Data!$B:$CP,Daily!GZ$10,0)+VLOOKUP($IF20,Data!$B:$CP,Daily!KY$10,0))/DA$11</f>
      </c>
      <c r="DB20" s="14">
        <f>(VLOOKUP($EG20,Data!$B:$CP,Daily!HA$10,0)+VLOOKUP($IF20,Data!$B:$CP,Daily!KZ$10,0))/DB$11</f>
      </c>
      <c r="DC20" s="14">
        <f>(VLOOKUP($EG20,Data!$B:$CP,Daily!HB$10,0)+VLOOKUP($IF20,Data!$B:$CP,Daily!LA$10,0))/DC$11</f>
      </c>
      <c r="DD20" s="14">
        <f>(VLOOKUP($EG20,Data!$B:$CP,Daily!HC$10,0)+VLOOKUP($IF20,Data!$B:$CP,Daily!LB$10,0))/DD$11</f>
      </c>
      <c r="DE20" s="14">
        <f>(VLOOKUP($EG20,Data!$B:$CP,Daily!HD$10,0)+VLOOKUP($IF20,Data!$B:$CP,Daily!LC$10,0))/DE$11</f>
      </c>
      <c r="DF20" s="14">
        <f>(VLOOKUP($EG20,Data!$B:$CP,Daily!HE$10,0)+VLOOKUP($IF20,Data!$B:$CP,Daily!LD$10,0))/DF$11</f>
      </c>
      <c r="DG20" s="14">
        <f>(VLOOKUP($EG20,Data!$B:$CP,Daily!HF$10,0)+VLOOKUP($IF20,Data!$B:$CP,Daily!LE$10,0))/DG$11</f>
      </c>
      <c r="DH20" s="14">
        <f>(VLOOKUP($EG20,Data!$B:$CP,Daily!HG$10,0)+VLOOKUP($IF20,Data!$B:$CP,Daily!LF$10,0))/DH$11</f>
      </c>
      <c r="DI20" s="14">
        <f>(VLOOKUP($EG20,Data!$B:$CP,Daily!HH$10,0)+VLOOKUP($IF20,Data!$B:$CP,Daily!LG$10,0))/DI$11</f>
      </c>
      <c r="DJ20" s="14">
        <f>(VLOOKUP($EG20,Data!$B:$CP,Daily!HI$10,0)+VLOOKUP($IF20,Data!$B:$CP,Daily!LH$10,0))/DJ$11</f>
      </c>
      <c r="DK20" s="14">
        <f>(VLOOKUP($EG20,Data!$B:$CP,Daily!HJ$10,0)+VLOOKUP($IF20,Data!$B:$CP,Daily!LI$10,0))/DK$11</f>
      </c>
      <c r="DL20" s="14">
        <f>(VLOOKUP($EG20,Data!$B:$CP,Daily!HK$10,0)+VLOOKUP($IF20,Data!$B:$CP,Daily!LJ$10,0))/DL$11</f>
      </c>
      <c r="DM20" s="14">
        <f>(VLOOKUP($EG20,Data!$B:$CP,Daily!HL$10,0)+VLOOKUP($IF20,Data!$B:$CP,Daily!LK$10,0))/DM$11</f>
      </c>
      <c r="DN20" s="14">
        <f>(VLOOKUP($EG20,Data!$B:$CP,Daily!HM$10,0)+VLOOKUP($IF20,Data!$B:$CP,Daily!LL$10,0))/DN$11</f>
      </c>
      <c r="DO20" s="14">
        <f>(VLOOKUP($EG20,Data!$B:$CP,Daily!HN$10,0)+VLOOKUP($IF20,Data!$B:$CP,Daily!LM$10,0))/DO$11</f>
      </c>
      <c r="DP20" s="14">
        <f>(VLOOKUP($EG20,Data!$B:$CP,Daily!HO$10,0)+VLOOKUP($IF20,Data!$B:$CP,Daily!LN$10,0))/DP$11</f>
      </c>
      <c r="DQ20" s="14">
        <f>(VLOOKUP($EG20,Data!$B:$CP,Daily!HP$10,0)+VLOOKUP($IF20,Data!$B:$CP,Daily!LO$10,0))/DQ$11</f>
      </c>
      <c r="DR20" s="14">
        <f>(VLOOKUP($EG20,Data!$B:$CP,Daily!HQ$10,0)+VLOOKUP($IF20,Data!$B:$CP,Daily!LP$10,0))/DR$11</f>
      </c>
      <c r="DS20" s="14">
        <f>(VLOOKUP($EG20,Data!$B:$CP,Daily!HR$10,0)+VLOOKUP($IF20,Data!$B:$CP,Daily!LQ$10,0))/DS$11</f>
      </c>
      <c r="DT20" s="14">
        <f>(VLOOKUP($EG20,Data!$B:$CP,Daily!HS$10,0)+VLOOKUP($IF20,Data!$B:$CP,Daily!LR$10,0))/DT$11</f>
      </c>
      <c r="DU20" s="14">
        <f>(VLOOKUP($EG20,Data!$B:$CP,Daily!HT$10,0)+VLOOKUP($IF20,Data!$B:$CP,Daily!LS$10,0))/DU$11</f>
      </c>
      <c r="DV20" s="17"/>
      <c r="DW20" s="14">
        <f t="shared" si="16"/>
      </c>
      <c r="DX20" s="14">
        <f t="shared" si="17"/>
      </c>
      <c r="DY20" s="14">
        <f t="shared" ref="DY20:DY24" si="138">DX20-DW20</f>
      </c>
      <c r="DZ20" s="14">
        <f t="shared" ref="DZ20:DZ24" si="139">DX20+(0.75*DY20)</f>
      </c>
      <c r="EA20" s="14">
        <f t="shared" ref="EA20:EA24" si="140">DW20-(0.75*DY20)</f>
      </c>
      <c r="EB20" s="18"/>
      <c r="EC20" s="14">
        <f t="shared" ref="EC20:EC24" si="141">_xlfn.STDEV.P(AJ20:DU20)</f>
      </c>
      <c r="ED20" s="14">
        <f t="shared" si="97"/>
      </c>
      <c r="EE20" s="14">
        <f t="shared" si="98"/>
      </c>
      <c r="EF20" s="16"/>
      <c r="EG20" s="9" t="s">
        <v>302</v>
      </c>
      <c r="EH20" s="9" t="s">
        <v>12</v>
      </c>
      <c r="EI20" s="14">
        <f>VLOOKUP($EG20,Data!$B:$CP,Daily!EI$10,0)/EI$11</f>
      </c>
      <c r="EJ20" s="14">
        <f>VLOOKUP($EG20,Data!$B:$CP,Daily!EJ$10,0)/EJ$11</f>
      </c>
      <c r="EK20" s="14">
        <f>VLOOKUP($EG20,Data!$B:$CP,Daily!EK$10,0)/EK$11</f>
      </c>
      <c r="EL20" s="14">
        <f>VLOOKUP($EG20,Data!$B:$CP,Daily!EL$10,0)/EL$11</f>
      </c>
      <c r="EM20" s="14">
        <f>VLOOKUP($EG20,Data!$B:$CP,Daily!EM$10,0)/EM$11</f>
      </c>
      <c r="EN20" s="14">
        <f>VLOOKUP($EG20,Data!$B:$CP,Daily!EN$10,0)/EN$11</f>
      </c>
      <c r="EO20" s="14">
        <f>VLOOKUP($EG20,Data!$B:$CP,Daily!EO$10,0)/EO$11</f>
      </c>
      <c r="EP20" s="14">
        <f>VLOOKUP($EG20,Data!$B:$CP,Daily!EP$10,0)/EP$11</f>
      </c>
      <c r="EQ20" s="14">
        <f>VLOOKUP($EG20,Data!$B:$CP,Daily!EQ$10,0)/EQ$11</f>
      </c>
      <c r="ER20" s="14">
        <f>VLOOKUP($EG20,Data!$B:$CP,Daily!ER$10,0)/ER$11</f>
      </c>
      <c r="ES20" s="14">
        <f>VLOOKUP($EG20,Data!$B:$CP,Daily!ES$10,0)/ES$11</f>
      </c>
      <c r="ET20" s="14">
        <f>VLOOKUP($EG20,Data!$B:$CP,Daily!ET$10,0)/ET$11</f>
      </c>
      <c r="EU20" s="14">
        <f>VLOOKUP($EG20,Data!$B:$CP,Daily!EU$10,0)/EU$11</f>
      </c>
      <c r="EV20" s="14">
        <f>VLOOKUP($EG20,Data!$B:$CP,Daily!EV$10,0)/EV$11</f>
      </c>
      <c r="EW20" s="14">
        <f>VLOOKUP($EG20,Data!$B:$CP,Daily!EW$10,0)/EW$11</f>
      </c>
      <c r="EX20" s="14">
        <f>VLOOKUP($EG20,Data!$B:$CP,Daily!EX$10,0)/EX$11</f>
      </c>
      <c r="EY20" s="14">
        <f>VLOOKUP($EG20,Data!$B:$CP,Daily!EY$10,0)/EY$11</f>
      </c>
      <c r="EZ20" s="14">
        <f>VLOOKUP($EG20,Data!$B:$CP,Daily!EZ$10,0)/EZ$11</f>
      </c>
      <c r="FA20" s="14">
        <f>VLOOKUP($EG20,Data!$B:$CP,Daily!FA$10,0)/FA$11</f>
      </c>
      <c r="FB20" s="14">
        <f>VLOOKUP($EG20,Data!$B:$CP,Daily!FB$10,0)/FB$11</f>
      </c>
      <c r="FC20" s="14">
        <f>VLOOKUP($EG20,Data!$B:$CP,Daily!FC$10,0)/FC$11</f>
      </c>
      <c r="FD20" s="14">
        <f>VLOOKUP($EG20,Data!$B:$CP,Daily!FD$10,0)/FD$11</f>
      </c>
      <c r="FE20" s="14">
        <f>VLOOKUP($EG20,Data!$B:$CP,Daily!FE$10,0)/FE$11</f>
      </c>
      <c r="FF20" s="14">
        <f>VLOOKUP($EG20,Data!$B:$CP,Daily!FF$10,0)/FF$11</f>
      </c>
      <c r="FG20" s="14">
        <f>VLOOKUP($EG20,Data!$B:$CP,Daily!FG$10,0)/FG$11</f>
      </c>
      <c r="FH20" s="14">
        <f>VLOOKUP($EG20,Data!$B:$CP,Daily!FH$10,0)/FH$11</f>
      </c>
      <c r="FI20" s="14">
        <f>VLOOKUP($EG20,Data!$B:$CP,Daily!FI$10,0)/FI$11</f>
      </c>
      <c r="FJ20" s="14">
        <f>VLOOKUP($EG20,Data!$B:$CP,Daily!FJ$10,0)/FJ$11</f>
      </c>
      <c r="FK20" s="14">
        <f>VLOOKUP($EG20,Data!$B:$CP,Daily!FK$10,0)/FK$11</f>
      </c>
      <c r="FL20" s="14">
        <f>VLOOKUP($EG20,Data!$B:$CP,Daily!FL$10,0)/FL$11</f>
      </c>
      <c r="FM20" s="14">
        <f>VLOOKUP($EG20,Data!$B:$CP,Daily!FM$10,0)/FM$11</f>
      </c>
      <c r="FN20" s="14">
        <f>VLOOKUP($EG20,Data!$B:$CP,Daily!FN$10,0)/FN$11</f>
      </c>
      <c r="FO20" s="14">
        <f>VLOOKUP($EG20,Data!$B:$CP,Daily!FO$10,0)/FO$11</f>
      </c>
      <c r="FP20" s="14">
        <f>VLOOKUP($EG20,Data!$B:$CP,Daily!FP$10,0)/FP$11</f>
      </c>
      <c r="FQ20" s="14">
        <f>VLOOKUP($EG20,Data!$B:$CP,Daily!FQ$10,0)/FQ$11</f>
      </c>
      <c r="FR20" s="14">
        <f>VLOOKUP($EG20,Data!$B:$CP,Daily!FR$10,0)/FR$11</f>
      </c>
      <c r="FS20" s="14">
        <f>VLOOKUP($EG20,Data!$B:$CP,Daily!FS$10,0)/FS$11</f>
      </c>
      <c r="FT20" s="14">
        <f>VLOOKUP($EG20,Data!$B:$CP,Daily!FT$10,0)/FT$11</f>
      </c>
      <c r="FU20" s="14">
        <f>VLOOKUP($EG20,Data!$B:$CP,Daily!FU$10,0)/FU$11</f>
      </c>
      <c r="FV20" s="14">
        <f>VLOOKUP($EG20,Data!$B:$CP,Daily!FV$10,0)/FV$11</f>
      </c>
      <c r="FW20" s="14">
        <f>VLOOKUP($EG20,Data!$B:$CP,Daily!FW$10,0)/FW$11</f>
      </c>
      <c r="FX20" s="14">
        <f>VLOOKUP($EG20,Data!$B:$CP,Daily!FX$10,0)/FX$11</f>
      </c>
      <c r="FY20" s="14">
        <f>VLOOKUP($EG20,Data!$B:$CP,Daily!FY$10,0)/FY$11</f>
      </c>
      <c r="FZ20" s="14">
        <f>VLOOKUP($EG20,Data!$B:$CP,Daily!FZ$10,0)/FZ$11</f>
      </c>
      <c r="GA20" s="14">
        <f>VLOOKUP($EG20,Data!$B:$CP,Daily!GA$10,0)/GA$11</f>
      </c>
      <c r="GB20" s="14">
        <f>VLOOKUP($EG20,Data!$B:$CP,Daily!GB$10,0)/GB$11</f>
      </c>
      <c r="GC20" s="14">
        <f>VLOOKUP($EG20,Data!$B:$CP,Daily!GC$10,0)/GC$11</f>
      </c>
      <c r="GD20" s="14">
        <f>VLOOKUP($EG20,Data!$B:$CP,Daily!GD$10,0)/GD$11</f>
      </c>
      <c r="GE20" s="14">
        <f>VLOOKUP($EG20,Data!$B:$CP,Daily!GE$10,0)/GE$11</f>
      </c>
      <c r="GF20" s="14">
        <f>VLOOKUP($EG20,Data!$B:$CP,Daily!GF$10,0)/GF$11</f>
      </c>
      <c r="GG20" s="14">
        <f>VLOOKUP($EG20,Data!$B:$CP,Daily!GG$10,0)/GG$11</f>
      </c>
      <c r="GH20" s="14">
        <f>VLOOKUP($EG20,Data!$B:$CP,Daily!GH$10,0)/GH$11</f>
      </c>
      <c r="GI20" s="14">
        <f>VLOOKUP($EG20,Data!$B:$CP,Daily!GI$10,0)/GI$11</f>
      </c>
      <c r="GJ20" s="14">
        <f>VLOOKUP($EG20,Data!$B:$CP,Daily!GJ$10,0)/GJ$11</f>
      </c>
      <c r="GK20" s="14">
        <f>VLOOKUP($EG20,Data!$B:$CP,Daily!GK$10,0)/GK$11</f>
      </c>
      <c r="GL20" s="14">
        <f>VLOOKUP($EG20,Data!$B:$CP,Daily!GL$10,0)/GL$11</f>
      </c>
      <c r="GM20" s="14">
        <f>VLOOKUP($EG20,Data!$B:$CP,Daily!GM$10,0)/GM$11</f>
      </c>
      <c r="GN20" s="14">
        <f>VLOOKUP($EG20,Data!$B:$CP,Daily!GN$10,0)/GN$11</f>
      </c>
      <c r="GO20" s="14">
        <f>VLOOKUP($EG20,Data!$B:$CP,Daily!GO$10,0)/GO$11</f>
      </c>
      <c r="GP20" s="14">
        <f>VLOOKUP($EG20,Data!$B:$CP,Daily!GP$10,0)/GP$11</f>
      </c>
      <c r="GQ20" s="14">
        <f>VLOOKUP($EG20,Data!$B:$CP,Daily!GQ$10,0)/GQ$11</f>
      </c>
      <c r="GR20" s="14">
        <f>VLOOKUP($EG20,Data!$B:$CP,Daily!GR$10,0)/GR$11</f>
      </c>
      <c r="GS20" s="14">
        <f>VLOOKUP($EG20,Data!$B:$CP,Daily!GS$10,0)/GS$11</f>
      </c>
      <c r="GT20" s="14">
        <f>VLOOKUP($EG20,Data!$B:$CP,Daily!GT$10,0)/GT$11</f>
      </c>
      <c r="GU20" s="14">
        <f>VLOOKUP($EG20,Data!$B:$CP,Daily!GU$10,0)/GU$11</f>
      </c>
      <c r="GV20" s="14">
        <f>VLOOKUP($EG20,Data!$B:$CP,Daily!GV$10,0)/GV$11</f>
      </c>
      <c r="GW20" s="14">
        <f>VLOOKUP($EG20,Data!$B:$CP,Daily!GW$10,0)/GW$11</f>
      </c>
      <c r="GX20" s="14">
        <f>VLOOKUP($EG20,Data!$B:$CP,Daily!GX$10,0)/GX$11</f>
      </c>
      <c r="GY20" s="14">
        <f>VLOOKUP($EG20,Data!$B:$CP,Daily!GY$10,0)/GY$11</f>
      </c>
      <c r="GZ20" s="14">
        <f>VLOOKUP($EG20,Data!$B:$CP,Daily!GZ$10,0)/GZ$11</f>
      </c>
      <c r="HA20" s="14">
        <f>VLOOKUP($EG20,Data!$B:$CP,Daily!HA$10,0)/HA$11</f>
      </c>
      <c r="HB20" s="14">
        <f>VLOOKUP($EG20,Data!$B:$CP,Daily!HB$10,0)/HB$11</f>
      </c>
      <c r="HC20" s="14">
        <f>VLOOKUP($EG20,Data!$B:$CP,Daily!HC$10,0)/HC$11</f>
      </c>
      <c r="HD20" s="14">
        <f>VLOOKUP($EG20,Data!$B:$CP,Daily!HD$10,0)/HD$11</f>
      </c>
      <c r="HE20" s="14">
        <f>VLOOKUP($EG20,Data!$B:$CP,Daily!HE$10,0)/HE$11</f>
      </c>
      <c r="HF20" s="14">
        <f>VLOOKUP($EG20,Data!$B:$CP,Daily!HF$10,0)/HF$11</f>
      </c>
      <c r="HG20" s="14">
        <f>VLOOKUP($EG20,Data!$B:$CP,Daily!HG$10,0)/HG$11</f>
      </c>
      <c r="HH20" s="14">
        <f>VLOOKUP($EG20,Data!$B:$CP,Daily!HH$10,0)/HH$11</f>
      </c>
      <c r="HI20" s="14">
        <f>VLOOKUP($EG20,Data!$B:$CP,Daily!HI$10,0)/HI$11</f>
      </c>
      <c r="HJ20" s="14">
        <f>VLOOKUP($EG20,Data!$B:$CP,Daily!HJ$10,0)/HJ$11</f>
      </c>
      <c r="HK20" s="14">
        <f>VLOOKUP($EG20,Data!$B:$CP,Daily!HK$10,0)/HK$11</f>
      </c>
      <c r="HL20" s="14">
        <f>VLOOKUP($EG20,Data!$B:$CP,Daily!HL$10,0)/HL$11</f>
      </c>
      <c r="HM20" s="14">
        <f>VLOOKUP($EG20,Data!$B:$CP,Daily!HM$10,0)/HM$11</f>
      </c>
      <c r="HN20" s="14">
        <f>VLOOKUP($EG20,Data!$B:$CP,Daily!HN$10,0)/HN$11</f>
      </c>
      <c r="HO20" s="14">
        <f>VLOOKUP($EG20,Data!$B:$CP,Daily!HO$10,0)/HO$11</f>
      </c>
      <c r="HP20" s="14">
        <f>VLOOKUP($EG20,Data!$B:$CP,Daily!HP$10,0)/HP$11</f>
      </c>
      <c r="HQ20" s="14">
        <f>VLOOKUP($EG20,Data!$B:$CP,Daily!HQ$10,0)/HQ$11</f>
      </c>
      <c r="HR20" s="14">
        <f>VLOOKUP($EG20,Data!$B:$CP,Daily!HR$10,0)/HR$11</f>
      </c>
      <c r="HS20" s="14">
        <f>VLOOKUP($EG20,Data!$B:$CP,Daily!HS$10,0)/HS$11</f>
      </c>
      <c r="HT20" s="14">
        <f>VLOOKUP($EG20,Data!$B:$CP,Daily!HT$10,0)/HT$11</f>
      </c>
      <c r="HU20" s="17"/>
      <c r="HV20" s="52">
        <f t="shared" si="39"/>
      </c>
      <c r="HW20" s="52">
        <f t="shared" si="40"/>
      </c>
      <c r="HX20" s="52">
        <f t="shared" ref="HX20:HX24" si="142">HW20-HV20</f>
      </c>
      <c r="HY20" s="52">
        <f t="shared" ref="HY20:HY24" si="143">HW20+(0.75*HX20)</f>
      </c>
      <c r="HZ20" s="52">
        <f t="shared" ref="HZ20:HZ24" si="144">HV20-(0.75*HX20)</f>
      </c>
      <c r="IA20" s="54"/>
      <c r="IB20" s="14">
        <f t="shared" ref="IB20:IB24" si="145">_xlfn.STDEV.P(FM20:HT20)</f>
      </c>
      <c r="IC20" s="14">
        <f t="shared" si="103"/>
      </c>
      <c r="ID20" s="14">
        <f t="shared" si="82"/>
      </c>
      <c r="IE20" s="16"/>
      <c r="IF20" s="9" t="s">
        <v>303</v>
      </c>
      <c r="IG20" s="9" t="s">
        <v>12</v>
      </c>
      <c r="IH20" s="14">
        <f>VLOOKUP($IF20,Data!$B:$CP,Daily!IH$10,0)/IH$11</f>
      </c>
      <c r="II20" s="14">
        <f>VLOOKUP($IF20,Data!$B:$CP,Daily!II$10,0)/II$11</f>
      </c>
      <c r="IJ20" s="14">
        <f>VLOOKUP($IF20,Data!$B:$CP,Daily!IJ$10,0)/IJ$11</f>
      </c>
      <c r="IK20" s="14">
        <f>VLOOKUP($IF20,Data!$B:$CP,Daily!IK$10,0)/IK$11</f>
      </c>
      <c r="IL20" s="14">
        <f>VLOOKUP($IF20,Data!$B:$CP,Daily!IL$10,0)/IL$11</f>
      </c>
      <c r="IM20" s="14">
        <f>VLOOKUP($IF20,Data!$B:$CP,Daily!IM$10,0)/IM$11</f>
      </c>
      <c r="IN20" s="14">
        <f>VLOOKUP($IF20,Data!$B:$CP,Daily!IN$10,0)/IN$11</f>
      </c>
      <c r="IO20" s="14">
        <f>VLOOKUP($IF20,Data!$B:$CP,Daily!IO$10,0)/IO$11</f>
      </c>
      <c r="IP20" s="14">
        <f>VLOOKUP($IF20,Data!$B:$CP,Daily!IP$10,0)/IP$11</f>
      </c>
      <c r="IQ20" s="14">
        <f>VLOOKUP($IF20,Data!$B:$CP,Daily!IQ$10,0)/IQ$11</f>
      </c>
      <c r="IR20" s="14">
        <f>VLOOKUP($IF20,Data!$B:$CP,Daily!IR$10,0)/IR$11</f>
      </c>
      <c r="IS20" s="14">
        <f>VLOOKUP($IF20,Data!$B:$CP,Daily!IS$10,0)/IS$11</f>
      </c>
      <c r="IT20" s="14">
        <f>VLOOKUP($IF20,Data!$B:$CP,Daily!IT$10,0)/IT$11</f>
      </c>
      <c r="IU20" s="14">
        <f>VLOOKUP($IF20,Data!$B:$CP,Daily!IU$10,0)/IU$11</f>
      </c>
      <c r="IV20" s="14">
        <f>VLOOKUP($IF20,Data!$B:$CP,Daily!IV$10,0)/IV$11</f>
      </c>
      <c r="IW20" s="14">
        <f>VLOOKUP($IF20,Data!$B:$CP,Daily!IW$10,0)/IW$11</f>
      </c>
      <c r="IX20" s="14">
        <f>VLOOKUP($IF20,Data!$B:$CP,Daily!IX$10,0)/IX$11</f>
      </c>
      <c r="IY20" s="14">
        <f>VLOOKUP($IF20,Data!$B:$CP,Daily!IY$10,0)/IY$11</f>
      </c>
      <c r="IZ20" s="14">
        <f>VLOOKUP($IF20,Data!$B:$CP,Daily!IZ$10,0)/IZ$11</f>
      </c>
      <c r="JA20" s="14">
        <f>VLOOKUP($IF20,Data!$B:$CP,Daily!JA$10,0)/JA$11</f>
      </c>
      <c r="JB20" s="14">
        <f>VLOOKUP($IF20,Data!$B:$CP,Daily!JB$10,0)/JB$11</f>
      </c>
      <c r="JC20" s="14">
        <f>VLOOKUP($IF20,Data!$B:$CP,Daily!JC$10,0)/JC$11</f>
      </c>
      <c r="JD20" s="14">
        <f>VLOOKUP($IF20,Data!$B:$CP,Daily!JD$10,0)/JD$11</f>
      </c>
      <c r="JE20" s="14">
        <f>VLOOKUP($IF20,Data!$B:$CP,Daily!JE$10,0)/JE$11</f>
      </c>
      <c r="JF20" s="14">
        <f>VLOOKUP($IF20,Data!$B:$CP,Daily!JF$10,0)/JF$11</f>
      </c>
      <c r="JG20" s="14">
        <f>VLOOKUP($IF20,Data!$B:$CP,Daily!JG$10,0)/JG$11</f>
      </c>
      <c r="JH20" s="14">
        <f>VLOOKUP($IF20,Data!$B:$CP,Daily!JH$10,0)/JH$11</f>
      </c>
      <c r="JI20" s="14">
        <f>VLOOKUP($IF20,Data!$B:$CP,Daily!JI$10,0)/JI$11</f>
      </c>
      <c r="JJ20" s="14">
        <f>VLOOKUP($IF20,Data!$B:$CP,Daily!JJ$10,0)/JJ$11</f>
      </c>
      <c r="JK20" s="14">
        <f>VLOOKUP($IF20,Data!$B:$CP,Daily!JK$10,0)/JK$11</f>
      </c>
      <c r="JL20" s="14">
        <f>VLOOKUP($IF20,Data!$B:$CP,Daily!JL$10,0)/JL$11</f>
      </c>
      <c r="JM20" s="14">
        <f>VLOOKUP($IF20,Data!$B:$CP,Daily!JM$10,0)/JM$11</f>
      </c>
      <c r="JN20" s="14">
        <f>VLOOKUP($IF20,Data!$B:$CP,Daily!JN$10,0)/JN$11</f>
      </c>
      <c r="JO20" s="14">
        <f>VLOOKUP($IF20,Data!$B:$CP,Daily!JO$10,0)/JO$11</f>
      </c>
      <c r="JP20" s="14">
        <f>VLOOKUP($IF20,Data!$B:$CP,Daily!JP$10,0)/JP$11</f>
      </c>
      <c r="JQ20" s="14">
        <f>VLOOKUP($IF20,Data!$B:$CP,Daily!JQ$10,0)/JQ$11</f>
      </c>
      <c r="JR20" s="14">
        <f>VLOOKUP($IF20,Data!$B:$CP,Daily!JR$10,0)/JR$11</f>
      </c>
      <c r="JS20" s="14">
        <f>VLOOKUP($IF20,Data!$B:$CP,Daily!JS$10,0)/JS$11</f>
      </c>
      <c r="JT20" s="14">
        <f>VLOOKUP($IF20,Data!$B:$CP,Daily!JT$10,0)/JT$11</f>
      </c>
      <c r="JU20" s="14">
        <f>VLOOKUP($IF20,Data!$B:$CP,Daily!JU$10,0)/JU$11</f>
      </c>
      <c r="JV20" s="14">
        <f>VLOOKUP($IF20,Data!$B:$CP,Daily!JV$10,0)/JV$11</f>
      </c>
      <c r="JW20" s="14">
        <f>VLOOKUP($IF20,Data!$B:$CP,Daily!JW$10,0)/JW$11</f>
      </c>
      <c r="JX20" s="14">
        <f>VLOOKUP($IF20,Data!$B:$CP,Daily!JX$10,0)/JX$11</f>
      </c>
      <c r="JY20" s="14">
        <f>VLOOKUP($IF20,Data!$B:$CP,Daily!JY$10,0)/JY$11</f>
      </c>
      <c r="JZ20" s="14">
        <f>VLOOKUP($IF20,Data!$B:$CP,Daily!JZ$10,0)/JZ$11</f>
      </c>
      <c r="KA20" s="14">
        <f>VLOOKUP($IF20,Data!$B:$CP,Daily!KA$10,0)/KA$11</f>
      </c>
      <c r="KB20" s="14">
        <f>VLOOKUP($IF20,Data!$B:$CP,Daily!KB$10,0)/KB$11</f>
      </c>
      <c r="KC20" s="14">
        <f>VLOOKUP($IF20,Data!$B:$CP,Daily!KC$10,0)/KC$11</f>
      </c>
      <c r="KD20" s="14">
        <f>VLOOKUP($IF20,Data!$B:$CP,Daily!KD$10,0)/KD$11</f>
      </c>
      <c r="KE20" s="14">
        <f>VLOOKUP($IF20,Data!$B:$CP,Daily!KE$10,0)/KE$11</f>
      </c>
      <c r="KF20" s="14">
        <f>VLOOKUP($IF20,Data!$B:$CP,Daily!KF$10,0)/KF$11</f>
      </c>
      <c r="KG20" s="14">
        <f>VLOOKUP($IF20,Data!$B:$CP,Daily!KG$10,0)/KG$11</f>
      </c>
      <c r="KH20" s="14">
        <f>VLOOKUP($IF20,Data!$B:$CP,Daily!KH$10,0)/KH$11</f>
      </c>
      <c r="KI20" s="14">
        <f>VLOOKUP($IF20,Data!$B:$CP,Daily!KI$10,0)/KI$11</f>
      </c>
      <c r="KJ20" s="14">
        <f>VLOOKUP($IF20,Data!$B:$CP,Daily!KJ$10,0)/KJ$11</f>
      </c>
      <c r="KK20" s="14">
        <f>VLOOKUP($IF20,Data!$B:$CP,Daily!KK$10,0)/KK$11</f>
      </c>
      <c r="KL20" s="14">
        <f>VLOOKUP($IF20,Data!$B:$CP,Daily!KL$10,0)/KL$11</f>
      </c>
      <c r="KM20" s="14">
        <f>VLOOKUP($IF20,Data!$B:$CP,Daily!KM$10,0)/KM$11</f>
      </c>
      <c r="KN20" s="14">
        <f>VLOOKUP($IF20,Data!$B:$CP,Daily!KN$10,0)/KN$11</f>
      </c>
      <c r="KO20" s="14">
        <f>VLOOKUP($IF20,Data!$B:$CP,Daily!KO$10,0)/KO$11</f>
      </c>
      <c r="KP20" s="14">
        <f>VLOOKUP($IF20,Data!$B:$CP,Daily!KP$10,0)/KP$11</f>
      </c>
      <c r="KQ20" s="14">
        <f>VLOOKUP($IF20,Data!$B:$CP,Daily!KQ$10,0)/KQ$11</f>
      </c>
      <c r="KR20" s="14">
        <f>VLOOKUP($IF20,Data!$B:$CP,Daily!KR$10,0)/KR$11</f>
      </c>
      <c r="KS20" s="14">
        <f>VLOOKUP($IF20,Data!$B:$CP,Daily!KS$10,0)/KS$11</f>
      </c>
      <c r="KT20" s="14">
        <f>VLOOKUP($IF20,Data!$B:$CP,Daily!KT$10,0)/KT$11</f>
      </c>
      <c r="KU20" s="14">
        <f>VLOOKUP($IF20,Data!$B:$CP,Daily!KU$10,0)/KU$11</f>
      </c>
      <c r="KV20" s="14">
        <f>VLOOKUP($IF20,Data!$B:$CP,Daily!KV$10,0)/KV$11</f>
      </c>
      <c r="KW20" s="14">
        <f>VLOOKUP($IF20,Data!$B:$CP,Daily!KW$10,0)/KW$11</f>
      </c>
      <c r="KX20" s="14">
        <f>VLOOKUP($IF20,Data!$B:$CP,Daily!KX$10,0)/KX$11</f>
      </c>
      <c r="KY20" s="14">
        <f>VLOOKUP($IF20,Data!$B:$CP,Daily!KY$10,0)/KY$11</f>
      </c>
      <c r="KZ20" s="14">
        <f>VLOOKUP($IF20,Data!$B:$CP,Daily!KZ$10,0)/KZ$11</f>
      </c>
      <c r="LA20" s="14">
        <f>VLOOKUP($IF20,Data!$B:$CP,Daily!LA$10,0)/LA$11</f>
      </c>
      <c r="LB20" s="14">
        <f>VLOOKUP($IF20,Data!$B:$CP,Daily!LB$10,0)/LB$11</f>
      </c>
      <c r="LC20" s="14">
        <f>VLOOKUP($IF20,Data!$B:$CP,Daily!LC$10,0)/LC$11</f>
      </c>
      <c r="LD20" s="14">
        <f>VLOOKUP($IF20,Data!$B:$CP,Daily!LD$10,0)/LD$11</f>
      </c>
      <c r="LE20" s="14">
        <f>VLOOKUP($IF20,Data!$B:$CP,Daily!LE$10,0)/LE$11</f>
      </c>
      <c r="LF20" s="14">
        <f>VLOOKUP($IF20,Data!$B:$CP,Daily!LF$10,0)/LF$11</f>
      </c>
      <c r="LG20" s="14">
        <f>VLOOKUP($IF20,Data!$B:$CP,Daily!LG$10,0)/LG$11</f>
      </c>
      <c r="LH20" s="14">
        <f>VLOOKUP($IF20,Data!$B:$CP,Daily!LH$10,0)/LH$11</f>
      </c>
      <c r="LI20" s="14">
        <f>VLOOKUP($IF20,Data!$B:$CP,Daily!LI$10,0)/LI$11</f>
      </c>
      <c r="LJ20" s="14">
        <f>VLOOKUP($IF20,Data!$B:$CP,Daily!LJ$10,0)/LJ$11</f>
      </c>
      <c r="LK20" s="14">
        <f>VLOOKUP($IF20,Data!$B:$CP,Daily!LK$10,0)/LK$11</f>
      </c>
      <c r="LL20" s="14">
        <f>VLOOKUP($IF20,Data!$B:$CP,Daily!LL$10,0)/LL$11</f>
      </c>
      <c r="LM20" s="14">
        <f>VLOOKUP($IF20,Data!$B:$CP,Daily!LM$10,0)/LM$11</f>
      </c>
      <c r="LN20" s="14">
        <f>VLOOKUP($IF20,Data!$B:$CP,Daily!LN$10,0)/LN$11</f>
      </c>
      <c r="LO20" s="14">
        <f>VLOOKUP($IF20,Data!$B:$CP,Daily!LO$10,0)/LO$11</f>
      </c>
      <c r="LP20" s="14">
        <f>VLOOKUP($IF20,Data!$B:$CP,Daily!LP$10,0)/LP$11</f>
      </c>
      <c r="LQ20" s="14">
        <f>VLOOKUP($IF20,Data!$B:$CP,Daily!LQ$10,0)/LQ$11</f>
      </c>
      <c r="LR20" s="14">
        <f>VLOOKUP($IF20,Data!$B:$CP,Daily!LR$10,0)/LR$11</f>
      </c>
      <c r="LS20" s="14">
        <f>VLOOKUP($IF20,Data!$B:$CP,Daily!LS$10,0)/LS$11</f>
      </c>
      <c r="LU20" s="52">
        <f t="shared" ref="LU20:LU25" si="146">_xlfn.QUARTILE.INC($IH20:$LR20,1)</f>
      </c>
      <c r="LV20" s="52">
        <f t="shared" ref="LV20:LV25" si="147">_xlfn.QUARTILE.INC($IH20:$LR20,3)</f>
      </c>
      <c r="LW20" s="52">
        <f t="shared" ref="LW20:LW24" si="148">LV20-LU20</f>
      </c>
      <c r="LX20" s="52">
        <f t="shared" ref="LX20:LX24" si="149">LV20+(0.75*LW20)</f>
      </c>
      <c r="LY20" s="52">
        <f t="shared" ref="LY20:LY24" si="150">LU20-(0.75*LW20)</f>
      </c>
      <c r="LZ20" s="58"/>
      <c r="MA20" s="14">
        <f t="shared" ref="MA20:MA24" si="151">_xlfn.STDEV.P(JL20:LS20)</f>
      </c>
      <c r="MB20" s="14">
        <f t="shared" si="107"/>
      </c>
      <c r="MC20" s="14">
        <f t="shared" si="83"/>
      </c>
      <c r="MD20" s="15"/>
    </row>
    <row r="21" spans="4:342" x14ac:dyDescent="0.25">
      <c r="D21" s="74" t="s">
        <v>304</v>
      </c>
      <c r="E21" s="67" t="str">
        <f>VLOOKUP($D21,'Metric Nature'!$C:$D,2,0)&amp;IF(($F21&lt;(EA21)),"Below",IF(($F21&gt;(DZ21)),"Above","Within"))</f>
      </c>
      <c r="F21" s="92">
        <f t="shared" ref="F21:F24" si="152">DU21</f>
      </c>
      <c r="G21" s="92">
        <f t="shared" si="84"/>
      </c>
      <c r="H21" s="96">
        <f t="shared" ref="H21:H24" si="153">IFERROR(((F21-G21)/G21),0)</f>
      </c>
      <c r="I21" s="89">
        <f t="shared" si="79"/>
      </c>
      <c r="J21" s="93">
        <f t="shared" ref="J21:J24" si="154">IFERROR(((F21-I21)/I21),0)</f>
      </c>
      <c r="K21" s="92">
        <f t="shared" si="132"/>
      </c>
      <c r="L21" s="94"/>
      <c r="M21" s="67" t="str">
        <f>VLOOKUP($D21,'Metric Nature'!$C:$D,2,0)&amp;IF(($N21&lt;(HZ21)),"Below",IF(($N21&gt;(HY21)),"Above","Within"))</f>
      </c>
      <c r="N21" s="92">
        <f t="shared" si="133"/>
      </c>
      <c r="O21" s="63">
        <f t="shared" si="88"/>
      </c>
      <c r="P21" s="98">
        <f t="shared" si="30"/>
      </c>
      <c r="Q21" s="63">
        <f t="shared" si="89"/>
      </c>
      <c r="R21" s="96">
        <f t="shared" si="134"/>
      </c>
      <c r="S21" s="63">
        <f t="shared" si="32"/>
      </c>
      <c r="T21" s="94"/>
      <c r="U21" s="67" t="str">
        <f>VLOOKUP($D21,'Metric Nature'!$C:$D,2,0)&amp;IF(($V21&lt;(LY21)),"Below",IF(($V21&gt;(LX21)),"Above","Within"))</f>
      </c>
      <c r="V21" s="92">
        <f t="shared" si="135"/>
      </c>
      <c r="W21" s="63">
        <f t="shared" si="91"/>
      </c>
      <c r="X21" s="93">
        <f t="shared" si="136"/>
      </c>
      <c r="Y21" s="63">
        <f t="shared" si="93"/>
      </c>
      <c r="Z21" s="93">
        <f t="shared" si="137"/>
      </c>
      <c r="AA21" s="63">
        <f t="shared" si="61"/>
      </c>
      <c r="AB21" s="94"/>
      <c r="AC21" s="1"/>
      <c r="AD21" s="1"/>
      <c r="AE21" s="1"/>
      <c r="AF21" s="1"/>
      <c r="AG21" s="1"/>
      <c r="AH21" s="1"/>
      <c r="AI21" s="9" t="s">
        <v>305</v>
      </c>
      <c r="AJ21" s="14">
        <f>(VLOOKUP($EG21,Data!$B:$CP,Daily!EI$10,0)+VLOOKUP($IF21,Data!$B:$CP,Daily!IH$10,0))/AJ$11</f>
      </c>
      <c r="AK21" s="14">
        <f>(VLOOKUP($EG21,Data!$B:$CP,Daily!EJ$10,0)+VLOOKUP($IF21,Data!$B:$CP,Daily!II$10,0))/AK$11</f>
      </c>
      <c r="AL21" s="14">
        <f>(VLOOKUP($EG21,Data!$B:$CP,Daily!EK$10,0)+VLOOKUP($IF21,Data!$B:$CP,Daily!IJ$10,0))/AL$11</f>
      </c>
      <c r="AM21" s="14">
        <f>(VLOOKUP($EG21,Data!$B:$CP,Daily!EL$10,0)+VLOOKUP($IF21,Data!$B:$CP,Daily!IK$10,0))/AM$11</f>
      </c>
      <c r="AN21" s="14">
        <f>(VLOOKUP($EG21,Data!$B:$CP,Daily!EM$10,0)+VLOOKUP($IF21,Data!$B:$CP,Daily!IL$10,0))/AN$11</f>
      </c>
      <c r="AO21" s="14">
        <f>(VLOOKUP($EG21,Data!$B:$CP,Daily!EN$10,0)+VLOOKUP($IF21,Data!$B:$CP,Daily!IM$10,0))/AO$11</f>
      </c>
      <c r="AP21" s="14">
        <f>(VLOOKUP($EG21,Data!$B:$CP,Daily!EO$10,0)+VLOOKUP($IF21,Data!$B:$CP,Daily!IN$10,0))/AP$11</f>
      </c>
      <c r="AQ21" s="14">
        <f>(VLOOKUP($EG21,Data!$B:$CP,Daily!EP$10,0)+VLOOKUP($IF21,Data!$B:$CP,Daily!IO$10,0))/AQ$11</f>
      </c>
      <c r="AR21" s="14">
        <f>(VLOOKUP($EG21,Data!$B:$CP,Daily!EQ$10,0)+VLOOKUP($IF21,Data!$B:$CP,Daily!IP$10,0))/AR$11</f>
      </c>
      <c r="AS21" s="14">
        <f>(VLOOKUP($EG21,Data!$B:$CP,Daily!ER$10,0)+VLOOKUP($IF21,Data!$B:$CP,Daily!IQ$10,0))/AS$11</f>
      </c>
      <c r="AT21" s="14">
        <f>(VLOOKUP($EG21,Data!$B:$CP,Daily!ES$10,0)+VLOOKUP($IF21,Data!$B:$CP,Daily!IR$10,0))/AT$11</f>
      </c>
      <c r="AU21" s="14">
        <f>(VLOOKUP($EG21,Data!$B:$CP,Daily!ET$10,0)+VLOOKUP($IF21,Data!$B:$CP,Daily!IS$10,0))/AU$11</f>
      </c>
      <c r="AV21" s="14">
        <f>(VLOOKUP($EG21,Data!$B:$CP,Daily!EU$10,0)+VLOOKUP($IF21,Data!$B:$CP,Daily!IT$10,0))/AV$11</f>
      </c>
      <c r="AW21" s="14">
        <f>(VLOOKUP($EG21,Data!$B:$CP,Daily!EV$10,0)+VLOOKUP($IF21,Data!$B:$CP,Daily!IU$10,0))/AW$11</f>
      </c>
      <c r="AX21" s="14">
        <f>(VLOOKUP($EG21,Data!$B:$CP,Daily!EW$10,0)+VLOOKUP($IF21,Data!$B:$CP,Daily!IV$10,0))/AX$11</f>
      </c>
      <c r="AY21" s="14">
        <f>(VLOOKUP($EG21,Data!$B:$CP,Daily!EX$10,0)+VLOOKUP($IF21,Data!$B:$CP,Daily!IW$10,0))/AY$11</f>
      </c>
      <c r="AZ21" s="14">
        <f>(VLOOKUP($EG21,Data!$B:$CP,Daily!EY$10,0)+VLOOKUP($IF21,Data!$B:$CP,Daily!IX$10,0))/AZ$11</f>
      </c>
      <c r="BA21" s="14">
        <f>(VLOOKUP($EG21,Data!$B:$CP,Daily!EZ$10,0)+VLOOKUP($IF21,Data!$B:$CP,Daily!IY$10,0))/BA$11</f>
      </c>
      <c r="BB21" s="14">
        <f>(VLOOKUP($EG21,Data!$B:$CP,Daily!FA$10,0)+VLOOKUP($IF21,Data!$B:$CP,Daily!IZ$10,0))/BB$11</f>
      </c>
      <c r="BC21" s="14">
        <f>(VLOOKUP($EG21,Data!$B:$CP,Daily!FB$10,0)+VLOOKUP($IF21,Data!$B:$CP,Daily!JA$10,0))/BC$11</f>
      </c>
      <c r="BD21" s="14">
        <f>(VLOOKUP($EG21,Data!$B:$CP,Daily!FC$10,0)+VLOOKUP($IF21,Data!$B:$CP,Daily!JB$10,0))/BD$11</f>
      </c>
      <c r="BE21" s="14">
        <f>(VLOOKUP($EG21,Data!$B:$CP,Daily!FD$10,0)+VLOOKUP($IF21,Data!$B:$CP,Daily!JC$10,0))/BE$11</f>
      </c>
      <c r="BF21" s="14">
        <f>(VLOOKUP($EG21,Data!$B:$CP,Daily!FE$10,0)+VLOOKUP($IF21,Data!$B:$CP,Daily!JD$10,0))/BF$11</f>
      </c>
      <c r="BG21" s="14">
        <f>(VLOOKUP($EG21,Data!$B:$CP,Daily!FF$10,0)+VLOOKUP($IF21,Data!$B:$CP,Daily!JE$10,0))/BG$11</f>
      </c>
      <c r="BH21" s="14">
        <f>(VLOOKUP($EG21,Data!$B:$CP,Daily!FG$10,0)+VLOOKUP($IF21,Data!$B:$CP,Daily!JF$10,0))/BH$11</f>
      </c>
      <c r="BI21" s="14">
        <f>(VLOOKUP($EG21,Data!$B:$CP,Daily!FH$10,0)+VLOOKUP($IF21,Data!$B:$CP,Daily!JG$10,0))/BI$11</f>
      </c>
      <c r="BJ21" s="14">
        <f>(VLOOKUP($EG21,Data!$B:$CP,Daily!FI$10,0)+VLOOKUP($IF21,Data!$B:$CP,Daily!JH$10,0))/BJ$11</f>
      </c>
      <c r="BK21" s="14">
        <f>(VLOOKUP($EG21,Data!$B:$CP,Daily!FJ$10,0)+VLOOKUP($IF21,Data!$B:$CP,Daily!JI$10,0))/BK$11</f>
      </c>
      <c r="BL21" s="14">
        <f>(VLOOKUP($EG21,Data!$B:$CP,Daily!FK$10,0)+VLOOKUP($IF21,Data!$B:$CP,Daily!JJ$10,0))/BL$11</f>
      </c>
      <c r="BM21" s="14">
        <f>(VLOOKUP($EG21,Data!$B:$CP,Daily!FL$10,0)+VLOOKUP($IF21,Data!$B:$CP,Daily!JK$10,0))/BM$11</f>
      </c>
      <c r="BN21" s="14">
        <f>(VLOOKUP($EG21,Data!$B:$CP,Daily!FM$10,0)+VLOOKUP($IF21,Data!$B:$CP,Daily!JL$10,0))/BN$11</f>
      </c>
      <c r="BO21" s="14">
        <f>(VLOOKUP($EG21,Data!$B:$CP,Daily!FN$10,0)+VLOOKUP($IF21,Data!$B:$CP,Daily!JM$10,0))/BO$11</f>
      </c>
      <c r="BP21" s="14">
        <f>(VLOOKUP($EG21,Data!$B:$CP,Daily!FO$10,0)+VLOOKUP($IF21,Data!$B:$CP,Daily!JN$10,0))/BP$11</f>
      </c>
      <c r="BQ21" s="14">
        <f>(VLOOKUP($EG21,Data!$B:$CP,Daily!FP$10,0)+VLOOKUP($IF21,Data!$B:$CP,Daily!JO$10,0))/BQ$11</f>
      </c>
      <c r="BR21" s="14">
        <f>(VLOOKUP($EG21,Data!$B:$CP,Daily!FQ$10,0)+VLOOKUP($IF21,Data!$B:$CP,Daily!JP$10,0))/BR$11</f>
      </c>
      <c r="BS21" s="14">
        <f>(VLOOKUP($EG21,Data!$B:$CP,Daily!FR$10,0)+VLOOKUP($IF21,Data!$B:$CP,Daily!JQ$10,0))/BS$11</f>
      </c>
      <c r="BT21" s="14">
        <f>(VLOOKUP($EG21,Data!$B:$CP,Daily!FS$10,0)+VLOOKUP($IF21,Data!$B:$CP,Daily!JR$10,0))/BT$11</f>
      </c>
      <c r="BU21" s="14">
        <f>(VLOOKUP($EG21,Data!$B:$CP,Daily!FT$10,0)+VLOOKUP($IF21,Data!$B:$CP,Daily!JS$10,0))/BU$11</f>
      </c>
      <c r="BV21" s="14">
        <f>(VLOOKUP($EG21,Data!$B:$CP,Daily!FU$10,0)+VLOOKUP($IF21,Data!$B:$CP,Daily!JT$10,0))/BV$11</f>
      </c>
      <c r="BW21" s="14">
        <f>(VLOOKUP($EG21,Data!$B:$CP,Daily!FV$10,0)+VLOOKUP($IF21,Data!$B:$CP,Daily!JU$10,0))/BW$11</f>
      </c>
      <c r="BX21" s="14">
        <f>(VLOOKUP($EG21,Data!$B:$CP,Daily!FW$10,0)+VLOOKUP($IF21,Data!$B:$CP,Daily!JV$10,0))/BX$11</f>
      </c>
      <c r="BY21" s="14">
        <f>(VLOOKUP($EG21,Data!$B:$CP,Daily!FX$10,0)+VLOOKUP($IF21,Data!$B:$CP,Daily!JW$10,0))/BY$11</f>
      </c>
      <c r="BZ21" s="14">
        <f>(VLOOKUP($EG21,Data!$B:$CP,Daily!FY$10,0)+VLOOKUP($IF21,Data!$B:$CP,Daily!JX$10,0))/BZ$11</f>
      </c>
      <c r="CA21" s="14">
        <f>(VLOOKUP($EG21,Data!$B:$CP,Daily!FZ$10,0)+VLOOKUP($IF21,Data!$B:$CP,Daily!JY$10,0))/CA$11</f>
      </c>
      <c r="CB21" s="14">
        <f>(VLOOKUP($EG21,Data!$B:$CP,Daily!GA$10,0)+VLOOKUP($IF21,Data!$B:$CP,Daily!JZ$10,0))/CB$11</f>
      </c>
      <c r="CC21" s="14">
        <f>(VLOOKUP($EG21,Data!$B:$CP,Daily!GB$10,0)+VLOOKUP($IF21,Data!$B:$CP,Daily!KA$10,0))/CC$11</f>
      </c>
      <c r="CD21" s="14">
        <f>(VLOOKUP($EG21,Data!$B:$CP,Daily!GC$10,0)+VLOOKUP($IF21,Data!$B:$CP,Daily!KB$10,0))/CD$11</f>
      </c>
      <c r="CE21" s="14">
        <f>(VLOOKUP($EG21,Data!$B:$CP,Daily!GD$10,0)+VLOOKUP($IF21,Data!$B:$CP,Daily!KC$10,0))/CE$11</f>
      </c>
      <c r="CF21" s="14">
        <f>(VLOOKUP($EG21,Data!$B:$CP,Daily!GE$10,0)+VLOOKUP($IF21,Data!$B:$CP,Daily!KD$10,0))/CF$11</f>
      </c>
      <c r="CG21" s="14">
        <f>(VLOOKUP($EG21,Data!$B:$CP,Daily!GF$10,0)+VLOOKUP($IF21,Data!$B:$CP,Daily!KE$10,0))/CG$11</f>
      </c>
      <c r="CH21" s="14">
        <f>(VLOOKUP($EG21,Data!$B:$CP,Daily!GG$10,0)+VLOOKUP($IF21,Data!$B:$CP,Daily!KF$10,0))/CH$11</f>
      </c>
      <c r="CI21" s="14">
        <f>(VLOOKUP($EG21,Data!$B:$CP,Daily!GH$10,0)+VLOOKUP($IF21,Data!$B:$CP,Daily!KG$10,0))/CI$11</f>
      </c>
      <c r="CJ21" s="14">
        <f>(VLOOKUP($EG21,Data!$B:$CP,Daily!GI$10,0)+VLOOKUP($IF21,Data!$B:$CP,Daily!KH$10,0))/CJ$11</f>
      </c>
      <c r="CK21" s="14">
        <f>(VLOOKUP($EG21,Data!$B:$CP,Daily!GJ$10,0)+VLOOKUP($IF21,Data!$B:$CP,Daily!KI$10,0))/CK$11</f>
      </c>
      <c r="CL21" s="14">
        <f>(VLOOKUP($EG21,Data!$B:$CP,Daily!GK$10,0)+VLOOKUP($IF21,Data!$B:$CP,Daily!KJ$10,0))/CL$11</f>
      </c>
      <c r="CM21" s="14">
        <f>(VLOOKUP($EG21,Data!$B:$CP,Daily!GL$10,0)+VLOOKUP($IF21,Data!$B:$CP,Daily!KK$10,0))/CM$11</f>
      </c>
      <c r="CN21" s="14">
        <f>(VLOOKUP($EG21,Data!$B:$CP,Daily!GM$10,0)+VLOOKUP($IF21,Data!$B:$CP,Daily!KL$10,0))/CN$11</f>
      </c>
      <c r="CO21" s="14">
        <f>(VLOOKUP($EG21,Data!$B:$CP,Daily!GN$10,0)+VLOOKUP($IF21,Data!$B:$CP,Daily!KM$10,0))/CO$11</f>
      </c>
      <c r="CP21" s="14">
        <f>(VLOOKUP($EG21,Data!$B:$CP,Daily!GO$10,0)+VLOOKUP($IF21,Data!$B:$CP,Daily!KN$10,0))/CP$11</f>
      </c>
      <c r="CQ21" s="14">
        <f>(VLOOKUP($EG21,Data!$B:$CP,Daily!GP$10,0)+VLOOKUP($IF21,Data!$B:$CP,Daily!KO$10,0))/CQ$11</f>
      </c>
      <c r="CR21" s="14">
        <f>(VLOOKUP($EG21,Data!$B:$CP,Daily!GQ$10,0)+VLOOKUP($IF21,Data!$B:$CP,Daily!KP$10,0))/CR$11</f>
      </c>
      <c r="CS21" s="14">
        <f>(VLOOKUP($EG21,Data!$B:$CP,Daily!GR$10,0)+VLOOKUP($IF21,Data!$B:$CP,Daily!KQ$10,0))/CS$11</f>
      </c>
      <c r="CT21" s="14">
        <f>(VLOOKUP($EG21,Data!$B:$CP,Daily!GS$10,0)+VLOOKUP($IF21,Data!$B:$CP,Daily!KR$10,0))/CT$11</f>
      </c>
      <c r="CU21" s="14">
        <f>(VLOOKUP($EG21,Data!$B:$CP,Daily!GT$10,0)+VLOOKUP($IF21,Data!$B:$CP,Daily!KS$10,0))/CU$11</f>
      </c>
      <c r="CV21" s="14">
        <f>(VLOOKUP($EG21,Data!$B:$CP,Daily!GU$10,0)+VLOOKUP($IF21,Data!$B:$CP,Daily!KT$10,0))/CV$11</f>
      </c>
      <c r="CW21" s="14">
        <f>(VLOOKUP($EG21,Data!$B:$CP,Daily!GV$10,0)+VLOOKUP($IF21,Data!$B:$CP,Daily!KU$10,0))/CW$11</f>
      </c>
      <c r="CX21" s="14">
        <f>(VLOOKUP($EG21,Data!$B:$CP,Daily!GW$10,0)+VLOOKUP($IF21,Data!$B:$CP,Daily!KV$10,0))/CX$11</f>
      </c>
      <c r="CY21" s="14">
        <f>(VLOOKUP($EG21,Data!$B:$CP,Daily!GX$10,0)+VLOOKUP($IF21,Data!$B:$CP,Daily!KW$10,0))/CY$11</f>
      </c>
      <c r="CZ21" s="14">
        <f>(VLOOKUP($EG21,Data!$B:$CP,Daily!GY$10,0)+VLOOKUP($IF21,Data!$B:$CP,Daily!KX$10,0))/CZ$11</f>
      </c>
      <c r="DA21" s="14">
        <f>(VLOOKUP($EG21,Data!$B:$CP,Daily!GZ$10,0)+VLOOKUP($IF21,Data!$B:$CP,Daily!KY$10,0))/DA$11</f>
      </c>
      <c r="DB21" s="14">
        <f>(VLOOKUP($EG21,Data!$B:$CP,Daily!HA$10,0)+VLOOKUP($IF21,Data!$B:$CP,Daily!KZ$10,0))/DB$11</f>
      </c>
      <c r="DC21" s="14">
        <f>(VLOOKUP($EG21,Data!$B:$CP,Daily!HB$10,0)+VLOOKUP($IF21,Data!$B:$CP,Daily!LA$10,0))/DC$11</f>
      </c>
      <c r="DD21" s="14">
        <f>(VLOOKUP($EG21,Data!$B:$CP,Daily!HC$10,0)+VLOOKUP($IF21,Data!$B:$CP,Daily!LB$10,0))/DD$11</f>
      </c>
      <c r="DE21" s="14">
        <f>(VLOOKUP($EG21,Data!$B:$CP,Daily!HD$10,0)+VLOOKUP($IF21,Data!$B:$CP,Daily!LC$10,0))/DE$11</f>
      </c>
      <c r="DF21" s="14">
        <f>(VLOOKUP($EG21,Data!$B:$CP,Daily!HE$10,0)+VLOOKUP($IF21,Data!$B:$CP,Daily!LD$10,0))/DF$11</f>
      </c>
      <c r="DG21" s="14">
        <f>(VLOOKUP($EG21,Data!$B:$CP,Daily!HF$10,0)+VLOOKUP($IF21,Data!$B:$CP,Daily!LE$10,0))/DG$11</f>
      </c>
      <c r="DH21" s="14">
        <f>(VLOOKUP($EG21,Data!$B:$CP,Daily!HG$10,0)+VLOOKUP($IF21,Data!$B:$CP,Daily!LF$10,0))/DH$11</f>
      </c>
      <c r="DI21" s="14">
        <f>(VLOOKUP($EG21,Data!$B:$CP,Daily!HH$10,0)+VLOOKUP($IF21,Data!$B:$CP,Daily!LG$10,0))/DI$11</f>
      </c>
      <c r="DJ21" s="14">
        <f>(VLOOKUP($EG21,Data!$B:$CP,Daily!HI$10,0)+VLOOKUP($IF21,Data!$B:$CP,Daily!LH$10,0))/DJ$11</f>
      </c>
      <c r="DK21" s="14">
        <f>(VLOOKUP($EG21,Data!$B:$CP,Daily!HJ$10,0)+VLOOKUP($IF21,Data!$B:$CP,Daily!LI$10,0))/DK$11</f>
      </c>
      <c r="DL21" s="14">
        <f>(VLOOKUP($EG21,Data!$B:$CP,Daily!HK$10,0)+VLOOKUP($IF21,Data!$B:$CP,Daily!LJ$10,0))/DL$11</f>
      </c>
      <c r="DM21" s="14">
        <f>(VLOOKUP($EG21,Data!$B:$CP,Daily!HL$10,0)+VLOOKUP($IF21,Data!$B:$CP,Daily!LK$10,0))/DM$11</f>
      </c>
      <c r="DN21" s="14">
        <f>(VLOOKUP($EG21,Data!$B:$CP,Daily!HM$10,0)+VLOOKUP($IF21,Data!$B:$CP,Daily!LL$10,0))/DN$11</f>
      </c>
      <c r="DO21" s="14">
        <f>(VLOOKUP($EG21,Data!$B:$CP,Daily!HN$10,0)+VLOOKUP($IF21,Data!$B:$CP,Daily!LM$10,0))/DO$11</f>
      </c>
      <c r="DP21" s="14">
        <f>(VLOOKUP($EG21,Data!$B:$CP,Daily!HO$10,0)+VLOOKUP($IF21,Data!$B:$CP,Daily!LN$10,0))/DP$11</f>
      </c>
      <c r="DQ21" s="14">
        <f>(VLOOKUP($EG21,Data!$B:$CP,Daily!HP$10,0)+VLOOKUP($IF21,Data!$B:$CP,Daily!LO$10,0))/DQ$11</f>
      </c>
      <c r="DR21" s="14">
        <f>(VLOOKUP($EG21,Data!$B:$CP,Daily!HQ$10,0)+VLOOKUP($IF21,Data!$B:$CP,Daily!LP$10,0))/DR$11</f>
      </c>
      <c r="DS21" s="14">
        <f>(VLOOKUP($EG21,Data!$B:$CP,Daily!HR$10,0)+VLOOKUP($IF21,Data!$B:$CP,Daily!LQ$10,0))/DS$11</f>
      </c>
      <c r="DT21" s="14">
        <f>(VLOOKUP($EG21,Data!$B:$CP,Daily!HS$10,0)+VLOOKUP($IF21,Data!$B:$CP,Daily!LR$10,0))/DT$11</f>
      </c>
      <c r="DU21" s="14">
        <f>(VLOOKUP($EG21,Data!$B:$CP,Daily!HT$10,0)+VLOOKUP($IF21,Data!$B:$CP,Daily!LS$10,0))/DU$11</f>
      </c>
      <c r="DV21" s="17"/>
      <c r="DW21" s="14">
        <f t="shared" si="16"/>
      </c>
      <c r="DX21" s="14">
        <f t="shared" si="17"/>
      </c>
      <c r="DY21" s="14">
        <f t="shared" si="138"/>
      </c>
      <c r="DZ21" s="14">
        <f t="shared" si="139"/>
      </c>
      <c r="EA21" s="14">
        <f t="shared" si="140"/>
      </c>
      <c r="EB21" s="18"/>
      <c r="EC21" s="14">
        <f t="shared" si="141"/>
      </c>
      <c r="ED21" s="14">
        <f t="shared" si="97"/>
      </c>
      <c r="EE21" s="14">
        <f t="shared" si="98"/>
      </c>
      <c r="EF21" s="16"/>
      <c r="EG21" s="9" t="s">
        <v>306</v>
      </c>
      <c r="EH21" s="9" t="s">
        <v>13</v>
      </c>
      <c r="EI21" s="14">
        <f>VLOOKUP($EG21,Data!$B:$CP,Daily!EI$10,0)/EI$11</f>
      </c>
      <c r="EJ21" s="14">
        <f>VLOOKUP($EG21,Data!$B:$CP,Daily!EJ$10,0)/EJ$11</f>
      </c>
      <c r="EK21" s="14">
        <f>VLOOKUP($EG21,Data!$B:$CP,Daily!EK$10,0)/EK$11</f>
      </c>
      <c r="EL21" s="14">
        <f>VLOOKUP($EG21,Data!$B:$CP,Daily!EL$10,0)/EL$11</f>
      </c>
      <c r="EM21" s="14">
        <f>VLOOKUP($EG21,Data!$B:$CP,Daily!EM$10,0)/EM$11</f>
      </c>
      <c r="EN21" s="14">
        <f>VLOOKUP($EG21,Data!$B:$CP,Daily!EN$10,0)/EN$11</f>
      </c>
      <c r="EO21" s="14">
        <f>VLOOKUP($EG21,Data!$B:$CP,Daily!EO$10,0)/EO$11</f>
      </c>
      <c r="EP21" s="14">
        <f>VLOOKUP($EG21,Data!$B:$CP,Daily!EP$10,0)/EP$11</f>
      </c>
      <c r="EQ21" s="14">
        <f>VLOOKUP($EG21,Data!$B:$CP,Daily!EQ$10,0)/EQ$11</f>
      </c>
      <c r="ER21" s="14">
        <f>VLOOKUP($EG21,Data!$B:$CP,Daily!ER$10,0)/ER$11</f>
      </c>
      <c r="ES21" s="14">
        <f>VLOOKUP($EG21,Data!$B:$CP,Daily!ES$10,0)/ES$11</f>
      </c>
      <c r="ET21" s="14">
        <f>VLOOKUP($EG21,Data!$B:$CP,Daily!ET$10,0)/ET$11</f>
      </c>
      <c r="EU21" s="14">
        <f>VLOOKUP($EG21,Data!$B:$CP,Daily!EU$10,0)/EU$11</f>
      </c>
      <c r="EV21" s="14">
        <f>VLOOKUP($EG21,Data!$B:$CP,Daily!EV$10,0)/EV$11</f>
      </c>
      <c r="EW21" s="14">
        <f>VLOOKUP($EG21,Data!$B:$CP,Daily!EW$10,0)/EW$11</f>
      </c>
      <c r="EX21" s="14">
        <f>VLOOKUP($EG21,Data!$B:$CP,Daily!EX$10,0)/EX$11</f>
      </c>
      <c r="EY21" s="14">
        <f>VLOOKUP($EG21,Data!$B:$CP,Daily!EY$10,0)/EY$11</f>
      </c>
      <c r="EZ21" s="14">
        <f>VLOOKUP($EG21,Data!$B:$CP,Daily!EZ$10,0)/EZ$11</f>
      </c>
      <c r="FA21" s="14">
        <f>VLOOKUP($EG21,Data!$B:$CP,Daily!FA$10,0)/FA$11</f>
      </c>
      <c r="FB21" s="14">
        <f>VLOOKUP($EG21,Data!$B:$CP,Daily!FB$10,0)/FB$11</f>
      </c>
      <c r="FC21" s="14">
        <f>VLOOKUP($EG21,Data!$B:$CP,Daily!FC$10,0)/FC$11</f>
      </c>
      <c r="FD21" s="14">
        <f>VLOOKUP($EG21,Data!$B:$CP,Daily!FD$10,0)/FD$11</f>
      </c>
      <c r="FE21" s="14">
        <f>VLOOKUP($EG21,Data!$B:$CP,Daily!FE$10,0)/FE$11</f>
      </c>
      <c r="FF21" s="14">
        <f>VLOOKUP($EG21,Data!$B:$CP,Daily!FF$10,0)/FF$11</f>
      </c>
      <c r="FG21" s="14">
        <f>VLOOKUP($EG21,Data!$B:$CP,Daily!FG$10,0)/FG$11</f>
      </c>
      <c r="FH21" s="14">
        <f>VLOOKUP($EG21,Data!$B:$CP,Daily!FH$10,0)/FH$11</f>
      </c>
      <c r="FI21" s="14">
        <f>VLOOKUP($EG21,Data!$B:$CP,Daily!FI$10,0)/FI$11</f>
      </c>
      <c r="FJ21" s="14">
        <f>VLOOKUP($EG21,Data!$B:$CP,Daily!FJ$10,0)/FJ$11</f>
      </c>
      <c r="FK21" s="14">
        <f>VLOOKUP($EG21,Data!$B:$CP,Daily!FK$10,0)/FK$11</f>
      </c>
      <c r="FL21" s="14">
        <f>VLOOKUP($EG21,Data!$B:$CP,Daily!FL$10,0)/FL$11</f>
      </c>
      <c r="FM21" s="14">
        <f>VLOOKUP($EG21,Data!$B:$CP,Daily!FM$10,0)/FM$11</f>
      </c>
      <c r="FN21" s="14">
        <f>VLOOKUP($EG21,Data!$B:$CP,Daily!FN$10,0)/FN$11</f>
      </c>
      <c r="FO21" s="14">
        <f>VLOOKUP($EG21,Data!$B:$CP,Daily!FO$10,0)/FO$11</f>
      </c>
      <c r="FP21" s="14">
        <f>VLOOKUP($EG21,Data!$B:$CP,Daily!FP$10,0)/FP$11</f>
      </c>
      <c r="FQ21" s="14">
        <f>VLOOKUP($EG21,Data!$B:$CP,Daily!FQ$10,0)/FQ$11</f>
      </c>
      <c r="FR21" s="14">
        <f>VLOOKUP($EG21,Data!$B:$CP,Daily!FR$10,0)/FR$11</f>
      </c>
      <c r="FS21" s="14">
        <f>VLOOKUP($EG21,Data!$B:$CP,Daily!FS$10,0)/FS$11</f>
      </c>
      <c r="FT21" s="14">
        <f>VLOOKUP($EG21,Data!$B:$CP,Daily!FT$10,0)/FT$11</f>
      </c>
      <c r="FU21" s="14">
        <f>VLOOKUP($EG21,Data!$B:$CP,Daily!FU$10,0)/FU$11</f>
      </c>
      <c r="FV21" s="14">
        <f>VLOOKUP($EG21,Data!$B:$CP,Daily!FV$10,0)/FV$11</f>
      </c>
      <c r="FW21" s="14">
        <f>VLOOKUP($EG21,Data!$B:$CP,Daily!FW$10,0)/FW$11</f>
      </c>
      <c r="FX21" s="14">
        <f>VLOOKUP($EG21,Data!$B:$CP,Daily!FX$10,0)/FX$11</f>
      </c>
      <c r="FY21" s="14">
        <f>VLOOKUP($EG21,Data!$B:$CP,Daily!FY$10,0)/FY$11</f>
      </c>
      <c r="FZ21" s="14">
        <f>VLOOKUP($EG21,Data!$B:$CP,Daily!FZ$10,0)/FZ$11</f>
      </c>
      <c r="GA21" s="14">
        <f>VLOOKUP($EG21,Data!$B:$CP,Daily!GA$10,0)/GA$11</f>
      </c>
      <c r="GB21" s="14">
        <f>VLOOKUP($EG21,Data!$B:$CP,Daily!GB$10,0)/GB$11</f>
      </c>
      <c r="GC21" s="14">
        <f>VLOOKUP($EG21,Data!$B:$CP,Daily!GC$10,0)/GC$11</f>
      </c>
      <c r="GD21" s="14">
        <f>VLOOKUP($EG21,Data!$B:$CP,Daily!GD$10,0)/GD$11</f>
      </c>
      <c r="GE21" s="14">
        <f>VLOOKUP($EG21,Data!$B:$CP,Daily!GE$10,0)/GE$11</f>
      </c>
      <c r="GF21" s="14">
        <f>VLOOKUP($EG21,Data!$B:$CP,Daily!GF$10,0)/GF$11</f>
      </c>
      <c r="GG21" s="14">
        <f>VLOOKUP($EG21,Data!$B:$CP,Daily!GG$10,0)/GG$11</f>
      </c>
      <c r="GH21" s="14">
        <f>VLOOKUP($EG21,Data!$B:$CP,Daily!GH$10,0)/GH$11</f>
      </c>
      <c r="GI21" s="14">
        <f>VLOOKUP($EG21,Data!$B:$CP,Daily!GI$10,0)/GI$11</f>
      </c>
      <c r="GJ21" s="14">
        <f>VLOOKUP($EG21,Data!$B:$CP,Daily!GJ$10,0)/GJ$11</f>
      </c>
      <c r="GK21" s="14">
        <f>VLOOKUP($EG21,Data!$B:$CP,Daily!GK$10,0)/GK$11</f>
      </c>
      <c r="GL21" s="14">
        <f>VLOOKUP($EG21,Data!$B:$CP,Daily!GL$10,0)/GL$11</f>
      </c>
      <c r="GM21" s="14">
        <f>VLOOKUP($EG21,Data!$B:$CP,Daily!GM$10,0)/GM$11</f>
      </c>
      <c r="GN21" s="14">
        <f>VLOOKUP($EG21,Data!$B:$CP,Daily!GN$10,0)/GN$11</f>
      </c>
      <c r="GO21" s="14">
        <f>VLOOKUP($EG21,Data!$B:$CP,Daily!GO$10,0)/GO$11</f>
      </c>
      <c r="GP21" s="14">
        <f>VLOOKUP($EG21,Data!$B:$CP,Daily!GP$10,0)/GP$11</f>
      </c>
      <c r="GQ21" s="14">
        <f>VLOOKUP($EG21,Data!$B:$CP,Daily!GQ$10,0)/GQ$11</f>
      </c>
      <c r="GR21" s="14">
        <f>VLOOKUP($EG21,Data!$B:$CP,Daily!GR$10,0)/GR$11</f>
      </c>
      <c r="GS21" s="14">
        <f>VLOOKUP($EG21,Data!$B:$CP,Daily!GS$10,0)/GS$11</f>
      </c>
      <c r="GT21" s="14">
        <f>VLOOKUP($EG21,Data!$B:$CP,Daily!GT$10,0)/GT$11</f>
      </c>
      <c r="GU21" s="14">
        <f>VLOOKUP($EG21,Data!$B:$CP,Daily!GU$10,0)/GU$11</f>
      </c>
      <c r="GV21" s="14">
        <f>VLOOKUP($EG21,Data!$B:$CP,Daily!GV$10,0)/GV$11</f>
      </c>
      <c r="GW21" s="14">
        <f>VLOOKUP($EG21,Data!$B:$CP,Daily!GW$10,0)/GW$11</f>
      </c>
      <c r="GX21" s="14">
        <f>VLOOKUP($EG21,Data!$B:$CP,Daily!GX$10,0)/GX$11</f>
      </c>
      <c r="GY21" s="14">
        <f>VLOOKUP($EG21,Data!$B:$CP,Daily!GY$10,0)/GY$11</f>
      </c>
      <c r="GZ21" s="14">
        <f>VLOOKUP($EG21,Data!$B:$CP,Daily!GZ$10,0)/GZ$11</f>
      </c>
      <c r="HA21" s="14">
        <f>VLOOKUP($EG21,Data!$B:$CP,Daily!HA$10,0)/HA$11</f>
      </c>
      <c r="HB21" s="14">
        <f>VLOOKUP($EG21,Data!$B:$CP,Daily!HB$10,0)/HB$11</f>
      </c>
      <c r="HC21" s="14">
        <f>VLOOKUP($EG21,Data!$B:$CP,Daily!HC$10,0)/HC$11</f>
      </c>
      <c r="HD21" s="14">
        <f>VLOOKUP($EG21,Data!$B:$CP,Daily!HD$10,0)/HD$11</f>
      </c>
      <c r="HE21" s="14">
        <f>VLOOKUP($EG21,Data!$B:$CP,Daily!HE$10,0)/HE$11</f>
      </c>
      <c r="HF21" s="14">
        <f>VLOOKUP($EG21,Data!$B:$CP,Daily!HF$10,0)/HF$11</f>
      </c>
      <c r="HG21" s="14">
        <f>VLOOKUP($EG21,Data!$B:$CP,Daily!HG$10,0)/HG$11</f>
      </c>
      <c r="HH21" s="14">
        <f>VLOOKUP($EG21,Data!$B:$CP,Daily!HH$10,0)/HH$11</f>
      </c>
      <c r="HI21" s="14">
        <f>VLOOKUP($EG21,Data!$B:$CP,Daily!HI$10,0)/HI$11</f>
      </c>
      <c r="HJ21" s="14">
        <f>VLOOKUP($EG21,Data!$B:$CP,Daily!HJ$10,0)/HJ$11</f>
      </c>
      <c r="HK21" s="14">
        <f>VLOOKUP($EG21,Data!$B:$CP,Daily!HK$10,0)/HK$11</f>
      </c>
      <c r="HL21" s="14">
        <f>VLOOKUP($EG21,Data!$B:$CP,Daily!HL$10,0)/HL$11</f>
      </c>
      <c r="HM21" s="14">
        <f>VLOOKUP($EG21,Data!$B:$CP,Daily!HM$10,0)/HM$11</f>
      </c>
      <c r="HN21" s="14">
        <f>VLOOKUP($EG21,Data!$B:$CP,Daily!HN$10,0)/HN$11</f>
      </c>
      <c r="HO21" s="14">
        <f>VLOOKUP($EG21,Data!$B:$CP,Daily!HO$10,0)/HO$11</f>
      </c>
      <c r="HP21" s="14">
        <f>VLOOKUP($EG21,Data!$B:$CP,Daily!HP$10,0)/HP$11</f>
      </c>
      <c r="HQ21" s="14">
        <f>VLOOKUP($EG21,Data!$B:$CP,Daily!HQ$10,0)/HQ$11</f>
      </c>
      <c r="HR21" s="14">
        <f>VLOOKUP($EG21,Data!$B:$CP,Daily!HR$10,0)/HR$11</f>
      </c>
      <c r="HS21" s="14">
        <f>VLOOKUP($EG21,Data!$B:$CP,Daily!HS$10,0)/HS$11</f>
      </c>
      <c r="HT21" s="14">
        <f>VLOOKUP($EG21,Data!$B:$CP,Daily!HT$10,0)/HT$11</f>
      </c>
      <c r="HU21" s="17"/>
      <c r="HV21" s="52">
        <f t="shared" si="39"/>
      </c>
      <c r="HW21" s="52">
        <f t="shared" si="40"/>
      </c>
      <c r="HX21" s="52">
        <f t="shared" si="142"/>
      </c>
      <c r="HY21" s="52">
        <f t="shared" si="143"/>
      </c>
      <c r="HZ21" s="52">
        <f t="shared" si="144"/>
      </c>
      <c r="IA21" s="54"/>
      <c r="IB21" s="14">
        <f t="shared" si="145"/>
      </c>
      <c r="IC21" s="14">
        <f t="shared" si="103"/>
      </c>
      <c r="ID21" s="14">
        <f t="shared" si="82"/>
      </c>
      <c r="IE21" s="16"/>
      <c r="IF21" s="9" t="s">
        <v>307</v>
      </c>
      <c r="IG21" s="9" t="s">
        <v>13</v>
      </c>
      <c r="IH21" s="14">
        <f>VLOOKUP($IF21,Data!$B:$CP,Daily!IH$10,0)/IH$11</f>
      </c>
      <c r="II21" s="14">
        <f>VLOOKUP($IF21,Data!$B:$CP,Daily!II$10,0)/II$11</f>
      </c>
      <c r="IJ21" s="14">
        <f>VLOOKUP($IF21,Data!$B:$CP,Daily!IJ$10,0)/IJ$11</f>
      </c>
      <c r="IK21" s="14">
        <f>VLOOKUP($IF21,Data!$B:$CP,Daily!IK$10,0)/IK$11</f>
      </c>
      <c r="IL21" s="14">
        <f>VLOOKUP($IF21,Data!$B:$CP,Daily!IL$10,0)/IL$11</f>
      </c>
      <c r="IM21" s="14">
        <f>VLOOKUP($IF21,Data!$B:$CP,Daily!IM$10,0)/IM$11</f>
      </c>
      <c r="IN21" s="14">
        <f>VLOOKUP($IF21,Data!$B:$CP,Daily!IN$10,0)/IN$11</f>
      </c>
      <c r="IO21" s="14">
        <f>VLOOKUP($IF21,Data!$B:$CP,Daily!IO$10,0)/IO$11</f>
      </c>
      <c r="IP21" s="14">
        <f>VLOOKUP($IF21,Data!$B:$CP,Daily!IP$10,0)/IP$11</f>
      </c>
      <c r="IQ21" s="14">
        <f>VLOOKUP($IF21,Data!$B:$CP,Daily!IQ$10,0)/IQ$11</f>
      </c>
      <c r="IR21" s="14">
        <f>VLOOKUP($IF21,Data!$B:$CP,Daily!IR$10,0)/IR$11</f>
      </c>
      <c r="IS21" s="14">
        <f>VLOOKUP($IF21,Data!$B:$CP,Daily!IS$10,0)/IS$11</f>
      </c>
      <c r="IT21" s="14">
        <f>VLOOKUP($IF21,Data!$B:$CP,Daily!IT$10,0)/IT$11</f>
      </c>
      <c r="IU21" s="14">
        <f>VLOOKUP($IF21,Data!$B:$CP,Daily!IU$10,0)/IU$11</f>
      </c>
      <c r="IV21" s="14">
        <f>VLOOKUP($IF21,Data!$B:$CP,Daily!IV$10,0)/IV$11</f>
      </c>
      <c r="IW21" s="14">
        <f>VLOOKUP($IF21,Data!$B:$CP,Daily!IW$10,0)/IW$11</f>
      </c>
      <c r="IX21" s="14">
        <f>VLOOKUP($IF21,Data!$B:$CP,Daily!IX$10,0)/IX$11</f>
      </c>
      <c r="IY21" s="14">
        <f>VLOOKUP($IF21,Data!$B:$CP,Daily!IY$10,0)/IY$11</f>
      </c>
      <c r="IZ21" s="14">
        <f>VLOOKUP($IF21,Data!$B:$CP,Daily!IZ$10,0)/IZ$11</f>
      </c>
      <c r="JA21" s="14">
        <f>VLOOKUP($IF21,Data!$B:$CP,Daily!JA$10,0)/JA$11</f>
      </c>
      <c r="JB21" s="14">
        <f>VLOOKUP($IF21,Data!$B:$CP,Daily!JB$10,0)/JB$11</f>
      </c>
      <c r="JC21" s="14">
        <f>VLOOKUP($IF21,Data!$B:$CP,Daily!JC$10,0)/JC$11</f>
      </c>
      <c r="JD21" s="14">
        <f>VLOOKUP($IF21,Data!$B:$CP,Daily!JD$10,0)/JD$11</f>
      </c>
      <c r="JE21" s="14">
        <f>VLOOKUP($IF21,Data!$B:$CP,Daily!JE$10,0)/JE$11</f>
      </c>
      <c r="JF21" s="14">
        <f>VLOOKUP($IF21,Data!$B:$CP,Daily!JF$10,0)/JF$11</f>
      </c>
      <c r="JG21" s="14">
        <f>VLOOKUP($IF21,Data!$B:$CP,Daily!JG$10,0)/JG$11</f>
      </c>
      <c r="JH21" s="14">
        <f>VLOOKUP($IF21,Data!$B:$CP,Daily!JH$10,0)/JH$11</f>
      </c>
      <c r="JI21" s="14">
        <f>VLOOKUP($IF21,Data!$B:$CP,Daily!JI$10,0)/JI$11</f>
      </c>
      <c r="JJ21" s="14">
        <f>VLOOKUP($IF21,Data!$B:$CP,Daily!JJ$10,0)/JJ$11</f>
      </c>
      <c r="JK21" s="14">
        <f>VLOOKUP($IF21,Data!$B:$CP,Daily!JK$10,0)/JK$11</f>
      </c>
      <c r="JL21" s="14">
        <f>VLOOKUP($IF21,Data!$B:$CP,Daily!JL$10,0)/JL$11</f>
      </c>
      <c r="JM21" s="14">
        <f>VLOOKUP($IF21,Data!$B:$CP,Daily!JM$10,0)/JM$11</f>
      </c>
      <c r="JN21" s="14">
        <f>VLOOKUP($IF21,Data!$B:$CP,Daily!JN$10,0)/JN$11</f>
      </c>
      <c r="JO21" s="14">
        <f>VLOOKUP($IF21,Data!$B:$CP,Daily!JO$10,0)/JO$11</f>
      </c>
      <c r="JP21" s="14">
        <f>VLOOKUP($IF21,Data!$B:$CP,Daily!JP$10,0)/JP$11</f>
      </c>
      <c r="JQ21" s="14">
        <f>VLOOKUP($IF21,Data!$B:$CP,Daily!JQ$10,0)/JQ$11</f>
      </c>
      <c r="JR21" s="14">
        <f>VLOOKUP($IF21,Data!$B:$CP,Daily!JR$10,0)/JR$11</f>
      </c>
      <c r="JS21" s="14">
        <f>VLOOKUP($IF21,Data!$B:$CP,Daily!JS$10,0)/JS$11</f>
      </c>
      <c r="JT21" s="14">
        <f>VLOOKUP($IF21,Data!$B:$CP,Daily!JT$10,0)/JT$11</f>
      </c>
      <c r="JU21" s="14">
        <f>VLOOKUP($IF21,Data!$B:$CP,Daily!JU$10,0)/JU$11</f>
      </c>
      <c r="JV21" s="14">
        <f>VLOOKUP($IF21,Data!$B:$CP,Daily!JV$10,0)/JV$11</f>
      </c>
      <c r="JW21" s="14">
        <f>VLOOKUP($IF21,Data!$B:$CP,Daily!JW$10,0)/JW$11</f>
      </c>
      <c r="JX21" s="14">
        <f>VLOOKUP($IF21,Data!$B:$CP,Daily!JX$10,0)/JX$11</f>
      </c>
      <c r="JY21" s="14">
        <f>VLOOKUP($IF21,Data!$B:$CP,Daily!JY$10,0)/JY$11</f>
      </c>
      <c r="JZ21" s="14">
        <f>VLOOKUP($IF21,Data!$B:$CP,Daily!JZ$10,0)/JZ$11</f>
      </c>
      <c r="KA21" s="14">
        <f>VLOOKUP($IF21,Data!$B:$CP,Daily!KA$10,0)/KA$11</f>
      </c>
      <c r="KB21" s="14">
        <f>VLOOKUP($IF21,Data!$B:$CP,Daily!KB$10,0)/KB$11</f>
      </c>
      <c r="KC21" s="14">
        <f>VLOOKUP($IF21,Data!$B:$CP,Daily!KC$10,0)/KC$11</f>
      </c>
      <c r="KD21" s="14">
        <f>VLOOKUP($IF21,Data!$B:$CP,Daily!KD$10,0)/KD$11</f>
      </c>
      <c r="KE21" s="14">
        <f>VLOOKUP($IF21,Data!$B:$CP,Daily!KE$10,0)/KE$11</f>
      </c>
      <c r="KF21" s="14">
        <f>VLOOKUP($IF21,Data!$B:$CP,Daily!KF$10,0)/KF$11</f>
      </c>
      <c r="KG21" s="14">
        <f>VLOOKUP($IF21,Data!$B:$CP,Daily!KG$10,0)/KG$11</f>
      </c>
      <c r="KH21" s="14">
        <f>VLOOKUP($IF21,Data!$B:$CP,Daily!KH$10,0)/KH$11</f>
      </c>
      <c r="KI21" s="14">
        <f>VLOOKUP($IF21,Data!$B:$CP,Daily!KI$10,0)/KI$11</f>
      </c>
      <c r="KJ21" s="14">
        <f>VLOOKUP($IF21,Data!$B:$CP,Daily!KJ$10,0)/KJ$11</f>
      </c>
      <c r="KK21" s="14">
        <f>VLOOKUP($IF21,Data!$B:$CP,Daily!KK$10,0)/KK$11</f>
      </c>
      <c r="KL21" s="14">
        <f>VLOOKUP($IF21,Data!$B:$CP,Daily!KL$10,0)/KL$11</f>
      </c>
      <c r="KM21" s="14">
        <f>VLOOKUP($IF21,Data!$B:$CP,Daily!KM$10,0)/KM$11</f>
      </c>
      <c r="KN21" s="14">
        <f>VLOOKUP($IF21,Data!$B:$CP,Daily!KN$10,0)/KN$11</f>
      </c>
      <c r="KO21" s="14">
        <f>VLOOKUP($IF21,Data!$B:$CP,Daily!KO$10,0)/KO$11</f>
      </c>
      <c r="KP21" s="14">
        <f>VLOOKUP($IF21,Data!$B:$CP,Daily!KP$10,0)/KP$11</f>
      </c>
      <c r="KQ21" s="14">
        <f>VLOOKUP($IF21,Data!$B:$CP,Daily!KQ$10,0)/KQ$11</f>
      </c>
      <c r="KR21" s="14">
        <f>VLOOKUP($IF21,Data!$B:$CP,Daily!KR$10,0)/KR$11</f>
      </c>
      <c r="KS21" s="14">
        <f>VLOOKUP($IF21,Data!$B:$CP,Daily!KS$10,0)/KS$11</f>
      </c>
      <c r="KT21" s="14">
        <f>VLOOKUP($IF21,Data!$B:$CP,Daily!KT$10,0)/KT$11</f>
      </c>
      <c r="KU21" s="14">
        <f>VLOOKUP($IF21,Data!$B:$CP,Daily!KU$10,0)/KU$11</f>
      </c>
      <c r="KV21" s="14">
        <f>VLOOKUP($IF21,Data!$B:$CP,Daily!KV$10,0)/KV$11</f>
      </c>
      <c r="KW21" s="14">
        <f>VLOOKUP($IF21,Data!$B:$CP,Daily!KW$10,0)/KW$11</f>
      </c>
      <c r="KX21" s="14">
        <f>VLOOKUP($IF21,Data!$B:$CP,Daily!KX$10,0)/KX$11</f>
      </c>
      <c r="KY21" s="14">
        <f>VLOOKUP($IF21,Data!$B:$CP,Daily!KY$10,0)/KY$11</f>
      </c>
      <c r="KZ21" s="14">
        <f>VLOOKUP($IF21,Data!$B:$CP,Daily!KZ$10,0)/KZ$11</f>
      </c>
      <c r="LA21" s="14">
        <f>VLOOKUP($IF21,Data!$B:$CP,Daily!LA$10,0)/LA$11</f>
      </c>
      <c r="LB21" s="14">
        <f>VLOOKUP($IF21,Data!$B:$CP,Daily!LB$10,0)/LB$11</f>
      </c>
      <c r="LC21" s="14">
        <f>VLOOKUP($IF21,Data!$B:$CP,Daily!LC$10,0)/LC$11</f>
      </c>
      <c r="LD21" s="14">
        <f>VLOOKUP($IF21,Data!$B:$CP,Daily!LD$10,0)/LD$11</f>
      </c>
      <c r="LE21" s="14">
        <f>VLOOKUP($IF21,Data!$B:$CP,Daily!LE$10,0)/LE$11</f>
      </c>
      <c r="LF21" s="14">
        <f>VLOOKUP($IF21,Data!$B:$CP,Daily!LF$10,0)/LF$11</f>
      </c>
      <c r="LG21" s="14">
        <f>VLOOKUP($IF21,Data!$B:$CP,Daily!LG$10,0)/LG$11</f>
      </c>
      <c r="LH21" s="14">
        <f>VLOOKUP($IF21,Data!$B:$CP,Daily!LH$10,0)/LH$11</f>
      </c>
      <c r="LI21" s="14">
        <f>VLOOKUP($IF21,Data!$B:$CP,Daily!LI$10,0)/LI$11</f>
      </c>
      <c r="LJ21" s="14">
        <f>VLOOKUP($IF21,Data!$B:$CP,Daily!LJ$10,0)/LJ$11</f>
      </c>
      <c r="LK21" s="14">
        <f>VLOOKUP($IF21,Data!$B:$CP,Daily!LK$10,0)/LK$11</f>
      </c>
      <c r="LL21" s="14">
        <f>VLOOKUP($IF21,Data!$B:$CP,Daily!LL$10,0)/LL$11</f>
      </c>
      <c r="LM21" s="14">
        <f>VLOOKUP($IF21,Data!$B:$CP,Daily!LM$10,0)/LM$11</f>
      </c>
      <c r="LN21" s="14">
        <f>VLOOKUP($IF21,Data!$B:$CP,Daily!LN$10,0)/LN$11</f>
      </c>
      <c r="LO21" s="14">
        <f>VLOOKUP($IF21,Data!$B:$CP,Daily!LO$10,0)/LO$11</f>
      </c>
      <c r="LP21" s="14">
        <f>VLOOKUP($IF21,Data!$B:$CP,Daily!LP$10,0)/LP$11</f>
      </c>
      <c r="LQ21" s="14">
        <f>VLOOKUP($IF21,Data!$B:$CP,Daily!LQ$10,0)/LQ$11</f>
      </c>
      <c r="LR21" s="14">
        <f>VLOOKUP($IF21,Data!$B:$CP,Daily!LR$10,0)/LR$11</f>
      </c>
      <c r="LS21" s="14">
        <f>VLOOKUP($IF21,Data!$B:$CP,Daily!LS$10,0)/LS$11</f>
      </c>
      <c r="LU21" s="52">
        <f t="shared" si="146"/>
      </c>
      <c r="LV21" s="52">
        <f t="shared" si="147"/>
      </c>
      <c r="LW21" s="52">
        <f t="shared" si="148"/>
      </c>
      <c r="LX21" s="52">
        <f t="shared" si="149"/>
      </c>
      <c r="LY21" s="52">
        <f t="shared" si="150"/>
      </c>
      <c r="LZ21" s="58"/>
      <c r="MA21" s="14">
        <f t="shared" si="151"/>
      </c>
      <c r="MB21" s="14">
        <f t="shared" si="107"/>
      </c>
      <c r="MC21" s="14">
        <f t="shared" si="83"/>
      </c>
      <c r="MD21" s="15"/>
    </row>
    <row r="22" spans="4:342" x14ac:dyDescent="0.25">
      <c r="D22" s="74" t="s">
        <v>308</v>
      </c>
      <c r="E22" s="67" t="str">
        <f>VLOOKUP($D22,'Metric Nature'!$C:$D,2,0)&amp;IF(($F22&lt;(EA22)),"Below",IF(($F22&gt;(DZ22)),"Above","Within"))</f>
      </c>
      <c r="F22" s="92">
        <f t="shared" si="152"/>
      </c>
      <c r="G22" s="92">
        <f t="shared" si="84"/>
      </c>
      <c r="H22" s="96">
        <f t="shared" si="153"/>
      </c>
      <c r="I22" s="89">
        <f t="shared" si="79"/>
      </c>
      <c r="J22" s="93">
        <f t="shared" si="154"/>
      </c>
      <c r="K22" s="92">
        <f t="shared" si="132"/>
      </c>
      <c r="L22" s="94"/>
      <c r="M22" s="67" t="str">
        <f>VLOOKUP($D22,'Metric Nature'!$C:$D,2,0)&amp;IF(($N22&lt;(HZ22)),"Below",IF(($N22&gt;(HY22)),"Above","Within"))</f>
      </c>
      <c r="N22" s="92">
        <f t="shared" si="133"/>
      </c>
      <c r="O22" s="63">
        <f t="shared" si="88"/>
      </c>
      <c r="P22" s="98">
        <f t="shared" si="30"/>
      </c>
      <c r="Q22" s="63">
        <f t="shared" si="89"/>
      </c>
      <c r="R22" s="96">
        <f t="shared" si="134"/>
      </c>
      <c r="S22" s="63">
        <f t="shared" si="32"/>
      </c>
      <c r="T22" s="94"/>
      <c r="U22" s="67" t="str">
        <f>VLOOKUP($D22,'Metric Nature'!$C:$D,2,0)&amp;IF(($V22&lt;(LY22)),"Below",IF(($V22&gt;(LX22)),"Above","Within"))</f>
      </c>
      <c r="V22" s="92">
        <f t="shared" si="135"/>
      </c>
      <c r="W22" s="63">
        <f t="shared" si="91"/>
      </c>
      <c r="X22" s="93">
        <f t="shared" si="136"/>
      </c>
      <c r="Y22" s="63">
        <f t="shared" si="93"/>
      </c>
      <c r="Z22" s="93">
        <f t="shared" si="137"/>
      </c>
      <c r="AA22" s="63">
        <f t="shared" si="61"/>
      </c>
      <c r="AB22" s="94"/>
      <c r="AC22" s="1"/>
      <c r="AD22" s="1"/>
      <c r="AE22" s="1"/>
      <c r="AF22" s="1"/>
      <c r="AG22" s="1"/>
      <c r="AH22" s="1"/>
      <c r="AI22" s="9" t="s">
        <v>308</v>
      </c>
      <c r="AJ22" s="14">
        <f>(VLOOKUP($EG22,Data!$B:$CP,Daily!EI$10,0)+VLOOKUP($IF22,Data!$B:$CP,Daily!IH$10,0))/AJ$11</f>
      </c>
      <c r="AK22" s="14">
        <f>(VLOOKUP($EG22,Data!$B:$CP,Daily!EJ$10,0)+VLOOKUP($IF22,Data!$B:$CP,Daily!II$10,0))/AK$11</f>
      </c>
      <c r="AL22" s="14">
        <f>(VLOOKUP($EG22,Data!$B:$CP,Daily!EK$10,0)+VLOOKUP($IF22,Data!$B:$CP,Daily!IJ$10,0))/AL$11</f>
      </c>
      <c r="AM22" s="14">
        <f>(VLOOKUP($EG22,Data!$B:$CP,Daily!EL$10,0)+VLOOKUP($IF22,Data!$B:$CP,Daily!IK$10,0))/AM$11</f>
      </c>
      <c r="AN22" s="14">
        <f>(VLOOKUP($EG22,Data!$B:$CP,Daily!EM$10,0)+VLOOKUP($IF22,Data!$B:$CP,Daily!IL$10,0))/AN$11</f>
      </c>
      <c r="AO22" s="14">
        <f>(VLOOKUP($EG22,Data!$B:$CP,Daily!EN$10,0)+VLOOKUP($IF22,Data!$B:$CP,Daily!IM$10,0))/AO$11</f>
      </c>
      <c r="AP22" s="14">
        <f>(VLOOKUP($EG22,Data!$B:$CP,Daily!EO$10,0)+VLOOKUP($IF22,Data!$B:$CP,Daily!IN$10,0))/AP$11</f>
      </c>
      <c r="AQ22" s="14">
        <f>(VLOOKUP($EG22,Data!$B:$CP,Daily!EP$10,0)+VLOOKUP($IF22,Data!$B:$CP,Daily!IO$10,0))/AQ$11</f>
      </c>
      <c r="AR22" s="14">
        <f>(VLOOKUP($EG22,Data!$B:$CP,Daily!EQ$10,0)+VLOOKUP($IF22,Data!$B:$CP,Daily!IP$10,0))/AR$11</f>
      </c>
      <c r="AS22" s="14">
        <f>(VLOOKUP($EG22,Data!$B:$CP,Daily!ER$10,0)+VLOOKUP($IF22,Data!$B:$CP,Daily!IQ$10,0))/AS$11</f>
      </c>
      <c r="AT22" s="14">
        <f>(VLOOKUP($EG22,Data!$B:$CP,Daily!ES$10,0)+VLOOKUP($IF22,Data!$B:$CP,Daily!IR$10,0))/AT$11</f>
      </c>
      <c r="AU22" s="14">
        <f>(VLOOKUP($EG22,Data!$B:$CP,Daily!ET$10,0)+VLOOKUP($IF22,Data!$B:$CP,Daily!IS$10,0))/AU$11</f>
      </c>
      <c r="AV22" s="14">
        <f>(VLOOKUP($EG22,Data!$B:$CP,Daily!EU$10,0)+VLOOKUP($IF22,Data!$B:$CP,Daily!IT$10,0))/AV$11</f>
      </c>
      <c r="AW22" s="14">
        <f>(VLOOKUP($EG22,Data!$B:$CP,Daily!EV$10,0)+VLOOKUP($IF22,Data!$B:$CP,Daily!IU$10,0))/AW$11</f>
      </c>
      <c r="AX22" s="14">
        <f>(VLOOKUP($EG22,Data!$B:$CP,Daily!EW$10,0)+VLOOKUP($IF22,Data!$B:$CP,Daily!IV$10,0))/AX$11</f>
      </c>
      <c r="AY22" s="14">
        <f>(VLOOKUP($EG22,Data!$B:$CP,Daily!EX$10,0)+VLOOKUP($IF22,Data!$B:$CP,Daily!IW$10,0))/AY$11</f>
      </c>
      <c r="AZ22" s="14">
        <f>(VLOOKUP($EG22,Data!$B:$CP,Daily!EY$10,0)+VLOOKUP($IF22,Data!$B:$CP,Daily!IX$10,0))/AZ$11</f>
      </c>
      <c r="BA22" s="14">
        <f>(VLOOKUP($EG22,Data!$B:$CP,Daily!EZ$10,0)+VLOOKUP($IF22,Data!$B:$CP,Daily!IY$10,0))/BA$11</f>
      </c>
      <c r="BB22" s="14">
        <f>(VLOOKUP($EG22,Data!$B:$CP,Daily!FA$10,0)+VLOOKUP($IF22,Data!$B:$CP,Daily!IZ$10,0))/BB$11</f>
      </c>
      <c r="BC22" s="14">
        <f>(VLOOKUP($EG22,Data!$B:$CP,Daily!FB$10,0)+VLOOKUP($IF22,Data!$B:$CP,Daily!JA$10,0))/BC$11</f>
      </c>
      <c r="BD22" s="14">
        <f>(VLOOKUP($EG22,Data!$B:$CP,Daily!FC$10,0)+VLOOKUP($IF22,Data!$B:$CP,Daily!JB$10,0))/BD$11</f>
      </c>
      <c r="BE22" s="14">
        <f>(VLOOKUP($EG22,Data!$B:$CP,Daily!FD$10,0)+VLOOKUP($IF22,Data!$B:$CP,Daily!JC$10,0))/BE$11</f>
      </c>
      <c r="BF22" s="14">
        <f>(VLOOKUP($EG22,Data!$B:$CP,Daily!FE$10,0)+VLOOKUP($IF22,Data!$B:$CP,Daily!JD$10,0))/BF$11</f>
      </c>
      <c r="BG22" s="14">
        <f>(VLOOKUP($EG22,Data!$B:$CP,Daily!FF$10,0)+VLOOKUP($IF22,Data!$B:$CP,Daily!JE$10,0))/BG$11</f>
      </c>
      <c r="BH22" s="14">
        <f>(VLOOKUP($EG22,Data!$B:$CP,Daily!FG$10,0)+VLOOKUP($IF22,Data!$B:$CP,Daily!JF$10,0))/BH$11</f>
      </c>
      <c r="BI22" s="14">
        <f>(VLOOKUP($EG22,Data!$B:$CP,Daily!FH$10,0)+VLOOKUP($IF22,Data!$B:$CP,Daily!JG$10,0))/BI$11</f>
      </c>
      <c r="BJ22" s="14">
        <f>(VLOOKUP($EG22,Data!$B:$CP,Daily!FI$10,0)+VLOOKUP($IF22,Data!$B:$CP,Daily!JH$10,0))/BJ$11</f>
      </c>
      <c r="BK22" s="14">
        <f>(VLOOKUP($EG22,Data!$B:$CP,Daily!FJ$10,0)+VLOOKUP($IF22,Data!$B:$CP,Daily!JI$10,0))/BK$11</f>
      </c>
      <c r="BL22" s="14">
        <f>(VLOOKUP($EG22,Data!$B:$CP,Daily!FK$10,0)+VLOOKUP($IF22,Data!$B:$CP,Daily!JJ$10,0))/BL$11</f>
      </c>
      <c r="BM22" s="14">
        <f>(VLOOKUP($EG22,Data!$B:$CP,Daily!FL$10,0)+VLOOKUP($IF22,Data!$B:$CP,Daily!JK$10,0))/BM$11</f>
      </c>
      <c r="BN22" s="14">
        <f>(VLOOKUP($EG22,Data!$B:$CP,Daily!FM$10,0)+VLOOKUP($IF22,Data!$B:$CP,Daily!JL$10,0))/BN$11</f>
      </c>
      <c r="BO22" s="14">
        <f>(VLOOKUP($EG22,Data!$B:$CP,Daily!FN$10,0)+VLOOKUP($IF22,Data!$B:$CP,Daily!JM$10,0))/BO$11</f>
      </c>
      <c r="BP22" s="14">
        <f>(VLOOKUP($EG22,Data!$B:$CP,Daily!FO$10,0)+VLOOKUP($IF22,Data!$B:$CP,Daily!JN$10,0))/BP$11</f>
      </c>
      <c r="BQ22" s="14">
        <f>(VLOOKUP($EG22,Data!$B:$CP,Daily!FP$10,0)+VLOOKUP($IF22,Data!$B:$CP,Daily!JO$10,0))/BQ$11</f>
      </c>
      <c r="BR22" s="14">
        <f>(VLOOKUP($EG22,Data!$B:$CP,Daily!FQ$10,0)+VLOOKUP($IF22,Data!$B:$CP,Daily!JP$10,0))/BR$11</f>
      </c>
      <c r="BS22" s="14">
        <f>(VLOOKUP($EG22,Data!$B:$CP,Daily!FR$10,0)+VLOOKUP($IF22,Data!$B:$CP,Daily!JQ$10,0))/BS$11</f>
      </c>
      <c r="BT22" s="14">
        <f>(VLOOKUP($EG22,Data!$B:$CP,Daily!FS$10,0)+VLOOKUP($IF22,Data!$B:$CP,Daily!JR$10,0))/BT$11</f>
      </c>
      <c r="BU22" s="14">
        <f>(VLOOKUP($EG22,Data!$B:$CP,Daily!FT$10,0)+VLOOKUP($IF22,Data!$B:$CP,Daily!JS$10,0))/BU$11</f>
      </c>
      <c r="BV22" s="14">
        <f>(VLOOKUP($EG22,Data!$B:$CP,Daily!FU$10,0)+VLOOKUP($IF22,Data!$B:$CP,Daily!JT$10,0))/BV$11</f>
      </c>
      <c r="BW22" s="14">
        <f>(VLOOKUP($EG22,Data!$B:$CP,Daily!FV$10,0)+VLOOKUP($IF22,Data!$B:$CP,Daily!JU$10,0))/BW$11</f>
      </c>
      <c r="BX22" s="14">
        <f>(VLOOKUP($EG22,Data!$B:$CP,Daily!FW$10,0)+VLOOKUP($IF22,Data!$B:$CP,Daily!JV$10,0))/BX$11</f>
      </c>
      <c r="BY22" s="14">
        <f>(VLOOKUP($EG22,Data!$B:$CP,Daily!FX$10,0)+VLOOKUP($IF22,Data!$B:$CP,Daily!JW$10,0))/BY$11</f>
      </c>
      <c r="BZ22" s="14">
        <f>(VLOOKUP($EG22,Data!$B:$CP,Daily!FY$10,0)+VLOOKUP($IF22,Data!$B:$CP,Daily!JX$10,0))/BZ$11</f>
      </c>
      <c r="CA22" s="14">
        <f>(VLOOKUP($EG22,Data!$B:$CP,Daily!FZ$10,0)+VLOOKUP($IF22,Data!$B:$CP,Daily!JY$10,0))/CA$11</f>
      </c>
      <c r="CB22" s="14">
        <f>(VLOOKUP($EG22,Data!$B:$CP,Daily!GA$10,0)+VLOOKUP($IF22,Data!$B:$CP,Daily!JZ$10,0))/CB$11</f>
      </c>
      <c r="CC22" s="14">
        <f>(VLOOKUP($EG22,Data!$B:$CP,Daily!GB$10,0)+VLOOKUP($IF22,Data!$B:$CP,Daily!KA$10,0))/CC$11</f>
      </c>
      <c r="CD22" s="14">
        <f>(VLOOKUP($EG22,Data!$B:$CP,Daily!GC$10,0)+VLOOKUP($IF22,Data!$B:$CP,Daily!KB$10,0))/CD$11</f>
      </c>
      <c r="CE22" s="14">
        <f>(VLOOKUP($EG22,Data!$B:$CP,Daily!GD$10,0)+VLOOKUP($IF22,Data!$B:$CP,Daily!KC$10,0))/CE$11</f>
      </c>
      <c r="CF22" s="14">
        <f>(VLOOKUP($EG22,Data!$B:$CP,Daily!GE$10,0)+VLOOKUP($IF22,Data!$B:$CP,Daily!KD$10,0))/CF$11</f>
      </c>
      <c r="CG22" s="14">
        <f>(VLOOKUP($EG22,Data!$B:$CP,Daily!GF$10,0)+VLOOKUP($IF22,Data!$B:$CP,Daily!KE$10,0))/CG$11</f>
      </c>
      <c r="CH22" s="14">
        <f>(VLOOKUP($EG22,Data!$B:$CP,Daily!GG$10,0)+VLOOKUP($IF22,Data!$B:$CP,Daily!KF$10,0))/CH$11</f>
      </c>
      <c r="CI22" s="14">
        <f>(VLOOKUP($EG22,Data!$B:$CP,Daily!GH$10,0)+VLOOKUP($IF22,Data!$B:$CP,Daily!KG$10,0))/CI$11</f>
      </c>
      <c r="CJ22" s="14">
        <f>(VLOOKUP($EG22,Data!$B:$CP,Daily!GI$10,0)+VLOOKUP($IF22,Data!$B:$CP,Daily!KH$10,0))/CJ$11</f>
      </c>
      <c r="CK22" s="14">
        <f>(VLOOKUP($EG22,Data!$B:$CP,Daily!GJ$10,0)+VLOOKUP($IF22,Data!$B:$CP,Daily!KI$10,0))/CK$11</f>
      </c>
      <c r="CL22" s="14">
        <f>(VLOOKUP($EG22,Data!$B:$CP,Daily!GK$10,0)+VLOOKUP($IF22,Data!$B:$CP,Daily!KJ$10,0))/CL$11</f>
      </c>
      <c r="CM22" s="14">
        <f>(VLOOKUP($EG22,Data!$B:$CP,Daily!GL$10,0)+VLOOKUP($IF22,Data!$B:$CP,Daily!KK$10,0))/CM$11</f>
      </c>
      <c r="CN22" s="14">
        <f>(VLOOKUP($EG22,Data!$B:$CP,Daily!GM$10,0)+VLOOKUP($IF22,Data!$B:$CP,Daily!KL$10,0))/CN$11</f>
      </c>
      <c r="CO22" s="14">
        <f>(VLOOKUP($EG22,Data!$B:$CP,Daily!GN$10,0)+VLOOKUP($IF22,Data!$B:$CP,Daily!KM$10,0))/CO$11</f>
      </c>
      <c r="CP22" s="14">
        <f>(VLOOKUP($EG22,Data!$B:$CP,Daily!GO$10,0)+VLOOKUP($IF22,Data!$B:$CP,Daily!KN$10,0))/CP$11</f>
      </c>
      <c r="CQ22" s="14">
        <f>(VLOOKUP($EG22,Data!$B:$CP,Daily!GP$10,0)+VLOOKUP($IF22,Data!$B:$CP,Daily!KO$10,0))/CQ$11</f>
      </c>
      <c r="CR22" s="14">
        <f>(VLOOKUP($EG22,Data!$B:$CP,Daily!GQ$10,0)+VLOOKUP($IF22,Data!$B:$CP,Daily!KP$10,0))/CR$11</f>
      </c>
      <c r="CS22" s="14">
        <f>(VLOOKUP($EG22,Data!$B:$CP,Daily!GR$10,0)+VLOOKUP($IF22,Data!$B:$CP,Daily!KQ$10,0))/CS$11</f>
      </c>
      <c r="CT22" s="14">
        <f>(VLOOKUP($EG22,Data!$B:$CP,Daily!GS$10,0)+VLOOKUP($IF22,Data!$B:$CP,Daily!KR$10,0))/CT$11</f>
      </c>
      <c r="CU22" s="14">
        <f>(VLOOKUP($EG22,Data!$B:$CP,Daily!GT$10,0)+VLOOKUP($IF22,Data!$B:$CP,Daily!KS$10,0))/CU$11</f>
      </c>
      <c r="CV22" s="14">
        <f>(VLOOKUP($EG22,Data!$B:$CP,Daily!GU$10,0)+VLOOKUP($IF22,Data!$B:$CP,Daily!KT$10,0))/CV$11</f>
      </c>
      <c r="CW22" s="14">
        <f>(VLOOKUP($EG22,Data!$B:$CP,Daily!GV$10,0)+VLOOKUP($IF22,Data!$B:$CP,Daily!KU$10,0))/CW$11</f>
      </c>
      <c r="CX22" s="14">
        <f>(VLOOKUP($EG22,Data!$B:$CP,Daily!GW$10,0)+VLOOKUP($IF22,Data!$B:$CP,Daily!KV$10,0))/CX$11</f>
      </c>
      <c r="CY22" s="14">
        <f>(VLOOKUP($EG22,Data!$B:$CP,Daily!GX$10,0)+VLOOKUP($IF22,Data!$B:$CP,Daily!KW$10,0))/CY$11</f>
      </c>
      <c r="CZ22" s="14">
        <f>(VLOOKUP($EG22,Data!$B:$CP,Daily!GY$10,0)+VLOOKUP($IF22,Data!$B:$CP,Daily!KX$10,0))/CZ$11</f>
      </c>
      <c r="DA22" s="14">
        <f>(VLOOKUP($EG22,Data!$B:$CP,Daily!GZ$10,0)+VLOOKUP($IF22,Data!$B:$CP,Daily!KY$10,0))/DA$11</f>
      </c>
      <c r="DB22" s="14">
        <f>(VLOOKUP($EG22,Data!$B:$CP,Daily!HA$10,0)+VLOOKUP($IF22,Data!$B:$CP,Daily!KZ$10,0))/DB$11</f>
      </c>
      <c r="DC22" s="14">
        <f>(VLOOKUP($EG22,Data!$B:$CP,Daily!HB$10,0)+VLOOKUP($IF22,Data!$B:$CP,Daily!LA$10,0))/DC$11</f>
      </c>
      <c r="DD22" s="14">
        <f>(VLOOKUP($EG22,Data!$B:$CP,Daily!HC$10,0)+VLOOKUP($IF22,Data!$B:$CP,Daily!LB$10,0))/DD$11</f>
      </c>
      <c r="DE22" s="14">
        <f>(VLOOKUP($EG22,Data!$B:$CP,Daily!HD$10,0)+VLOOKUP($IF22,Data!$B:$CP,Daily!LC$10,0))/DE$11</f>
      </c>
      <c r="DF22" s="14">
        <f>(VLOOKUP($EG22,Data!$B:$CP,Daily!HE$10,0)+VLOOKUP($IF22,Data!$B:$CP,Daily!LD$10,0))/DF$11</f>
      </c>
      <c r="DG22" s="14">
        <f>(VLOOKUP($EG22,Data!$B:$CP,Daily!HF$10,0)+VLOOKUP($IF22,Data!$B:$CP,Daily!LE$10,0))/DG$11</f>
      </c>
      <c r="DH22" s="14">
        <f>(VLOOKUP($EG22,Data!$B:$CP,Daily!HG$10,0)+VLOOKUP($IF22,Data!$B:$CP,Daily!LF$10,0))/DH$11</f>
      </c>
      <c r="DI22" s="14">
        <f>(VLOOKUP($EG22,Data!$B:$CP,Daily!HH$10,0)+VLOOKUP($IF22,Data!$B:$CP,Daily!LG$10,0))/DI$11</f>
      </c>
      <c r="DJ22" s="14">
        <f>(VLOOKUP($EG22,Data!$B:$CP,Daily!HI$10,0)+VLOOKUP($IF22,Data!$B:$CP,Daily!LH$10,0))/DJ$11</f>
      </c>
      <c r="DK22" s="14">
        <f>(VLOOKUP($EG22,Data!$B:$CP,Daily!HJ$10,0)+VLOOKUP($IF22,Data!$B:$CP,Daily!LI$10,0))/DK$11</f>
      </c>
      <c r="DL22" s="14">
        <f>(VLOOKUP($EG22,Data!$B:$CP,Daily!HK$10,0)+VLOOKUP($IF22,Data!$B:$CP,Daily!LJ$10,0))/DL$11</f>
      </c>
      <c r="DM22" s="14">
        <f>(VLOOKUP($EG22,Data!$B:$CP,Daily!HL$10,0)+VLOOKUP($IF22,Data!$B:$CP,Daily!LK$10,0))/DM$11</f>
      </c>
      <c r="DN22" s="14">
        <f>(VLOOKUP($EG22,Data!$B:$CP,Daily!HM$10,0)+VLOOKUP($IF22,Data!$B:$CP,Daily!LL$10,0))/DN$11</f>
      </c>
      <c r="DO22" s="14">
        <f>(VLOOKUP($EG22,Data!$B:$CP,Daily!HN$10,0)+VLOOKUP($IF22,Data!$B:$CP,Daily!LM$10,0))/DO$11</f>
      </c>
      <c r="DP22" s="14">
        <f>(VLOOKUP($EG22,Data!$B:$CP,Daily!HO$10,0)+VLOOKUP($IF22,Data!$B:$CP,Daily!LN$10,0))/DP$11</f>
      </c>
      <c r="DQ22" s="14">
        <f>(VLOOKUP($EG22,Data!$B:$CP,Daily!HP$10,0)+VLOOKUP($IF22,Data!$B:$CP,Daily!LO$10,0))/DQ$11</f>
      </c>
      <c r="DR22" s="14">
        <f>(VLOOKUP($EG22,Data!$B:$CP,Daily!HQ$10,0)+VLOOKUP($IF22,Data!$B:$CP,Daily!LP$10,0))/DR$11</f>
      </c>
      <c r="DS22" s="14">
        <f>(VLOOKUP($EG22,Data!$B:$CP,Daily!HR$10,0)+VLOOKUP($IF22,Data!$B:$CP,Daily!LQ$10,0))/DS$11</f>
      </c>
      <c r="DT22" s="14">
        <f>(VLOOKUP($EG22,Data!$B:$CP,Daily!HS$10,0)+VLOOKUP($IF22,Data!$B:$CP,Daily!LR$10,0))/DT$11</f>
      </c>
      <c r="DU22" s="14">
        <f>(VLOOKUP($EG22,Data!$B:$CP,Daily!HT$10,0)+VLOOKUP($IF22,Data!$B:$CP,Daily!LS$10,0))/DU$11</f>
      </c>
      <c r="DV22" s="17"/>
      <c r="DW22" s="14">
        <f t="shared" si="16"/>
      </c>
      <c r="DX22" s="14">
        <f t="shared" si="17"/>
      </c>
      <c r="DY22" s="14">
        <f t="shared" si="138"/>
      </c>
      <c r="DZ22" s="14">
        <f t="shared" si="139"/>
      </c>
      <c r="EA22" s="14">
        <f t="shared" si="140"/>
      </c>
      <c r="EB22" s="18"/>
      <c r="EC22" s="14">
        <f t="shared" si="141"/>
      </c>
      <c r="ED22" s="14">
        <f t="shared" si="97"/>
      </c>
      <c r="EE22" s="14">
        <f t="shared" si="98"/>
      </c>
      <c r="EF22" s="16"/>
      <c r="EG22" s="9" t="s">
        <v>309</v>
      </c>
      <c r="EH22" s="9" t="s">
        <v>14</v>
      </c>
      <c r="EI22" s="14">
        <f>VLOOKUP($EG22,Data!$B:$CP,Daily!EI$10,0)/EI$11</f>
      </c>
      <c r="EJ22" s="14">
        <f>VLOOKUP($EG22,Data!$B:$CP,Daily!EJ$10,0)/EJ$11</f>
      </c>
      <c r="EK22" s="14">
        <f>VLOOKUP($EG22,Data!$B:$CP,Daily!EK$10,0)/EK$11</f>
      </c>
      <c r="EL22" s="14">
        <f>VLOOKUP($EG22,Data!$B:$CP,Daily!EL$10,0)/EL$11</f>
      </c>
      <c r="EM22" s="14">
        <f>VLOOKUP($EG22,Data!$B:$CP,Daily!EM$10,0)/EM$11</f>
      </c>
      <c r="EN22" s="14">
        <f>VLOOKUP($EG22,Data!$B:$CP,Daily!EN$10,0)/EN$11</f>
      </c>
      <c r="EO22" s="14">
        <f>VLOOKUP($EG22,Data!$B:$CP,Daily!EO$10,0)/EO$11</f>
      </c>
      <c r="EP22" s="14">
        <f>VLOOKUP($EG22,Data!$B:$CP,Daily!EP$10,0)/EP$11</f>
      </c>
      <c r="EQ22" s="14">
        <f>VLOOKUP($EG22,Data!$B:$CP,Daily!EQ$10,0)/EQ$11</f>
      </c>
      <c r="ER22" s="14">
        <f>VLOOKUP($EG22,Data!$B:$CP,Daily!ER$10,0)/ER$11</f>
      </c>
      <c r="ES22" s="14">
        <f>VLOOKUP($EG22,Data!$B:$CP,Daily!ES$10,0)/ES$11</f>
      </c>
      <c r="ET22" s="14">
        <f>VLOOKUP($EG22,Data!$B:$CP,Daily!ET$10,0)/ET$11</f>
      </c>
      <c r="EU22" s="14">
        <f>VLOOKUP($EG22,Data!$B:$CP,Daily!EU$10,0)/EU$11</f>
      </c>
      <c r="EV22" s="14">
        <f>VLOOKUP($EG22,Data!$B:$CP,Daily!EV$10,0)/EV$11</f>
      </c>
      <c r="EW22" s="14">
        <f>VLOOKUP($EG22,Data!$B:$CP,Daily!EW$10,0)/EW$11</f>
      </c>
      <c r="EX22" s="14">
        <f>VLOOKUP($EG22,Data!$B:$CP,Daily!EX$10,0)/EX$11</f>
      </c>
      <c r="EY22" s="14">
        <f>VLOOKUP($EG22,Data!$B:$CP,Daily!EY$10,0)/EY$11</f>
      </c>
      <c r="EZ22" s="14">
        <f>VLOOKUP($EG22,Data!$B:$CP,Daily!EZ$10,0)/EZ$11</f>
      </c>
      <c r="FA22" s="14">
        <f>VLOOKUP($EG22,Data!$B:$CP,Daily!FA$10,0)/FA$11</f>
      </c>
      <c r="FB22" s="14">
        <f>VLOOKUP($EG22,Data!$B:$CP,Daily!FB$10,0)/FB$11</f>
      </c>
      <c r="FC22" s="14">
        <f>VLOOKUP($EG22,Data!$B:$CP,Daily!FC$10,0)/FC$11</f>
      </c>
      <c r="FD22" s="14">
        <f>VLOOKUP($EG22,Data!$B:$CP,Daily!FD$10,0)/FD$11</f>
      </c>
      <c r="FE22" s="14">
        <f>VLOOKUP($EG22,Data!$B:$CP,Daily!FE$10,0)/FE$11</f>
      </c>
      <c r="FF22" s="14">
        <f>VLOOKUP($EG22,Data!$B:$CP,Daily!FF$10,0)/FF$11</f>
      </c>
      <c r="FG22" s="14">
        <f>VLOOKUP($EG22,Data!$B:$CP,Daily!FG$10,0)/FG$11</f>
      </c>
      <c r="FH22" s="14">
        <f>VLOOKUP($EG22,Data!$B:$CP,Daily!FH$10,0)/FH$11</f>
      </c>
      <c r="FI22" s="14">
        <f>VLOOKUP($EG22,Data!$B:$CP,Daily!FI$10,0)/FI$11</f>
      </c>
      <c r="FJ22" s="14">
        <f>VLOOKUP($EG22,Data!$B:$CP,Daily!FJ$10,0)/FJ$11</f>
      </c>
      <c r="FK22" s="14">
        <f>VLOOKUP($EG22,Data!$B:$CP,Daily!FK$10,0)/FK$11</f>
      </c>
      <c r="FL22" s="14">
        <f>VLOOKUP($EG22,Data!$B:$CP,Daily!FL$10,0)/FL$11</f>
      </c>
      <c r="FM22" s="14">
        <f>VLOOKUP($EG22,Data!$B:$CP,Daily!FM$10,0)/FM$11</f>
      </c>
      <c r="FN22" s="14">
        <f>VLOOKUP($EG22,Data!$B:$CP,Daily!FN$10,0)/FN$11</f>
      </c>
      <c r="FO22" s="14">
        <f>VLOOKUP($EG22,Data!$B:$CP,Daily!FO$10,0)/FO$11</f>
      </c>
      <c r="FP22" s="14">
        <f>VLOOKUP($EG22,Data!$B:$CP,Daily!FP$10,0)/FP$11</f>
      </c>
      <c r="FQ22" s="14">
        <f>VLOOKUP($EG22,Data!$B:$CP,Daily!FQ$10,0)/FQ$11</f>
      </c>
      <c r="FR22" s="14">
        <f>VLOOKUP($EG22,Data!$B:$CP,Daily!FR$10,0)/FR$11</f>
      </c>
      <c r="FS22" s="14">
        <f>VLOOKUP($EG22,Data!$B:$CP,Daily!FS$10,0)/FS$11</f>
      </c>
      <c r="FT22" s="14">
        <f>VLOOKUP($EG22,Data!$B:$CP,Daily!FT$10,0)/FT$11</f>
      </c>
      <c r="FU22" s="14">
        <f>VLOOKUP($EG22,Data!$B:$CP,Daily!FU$10,0)/FU$11</f>
      </c>
      <c r="FV22" s="14">
        <f>VLOOKUP($EG22,Data!$B:$CP,Daily!FV$10,0)/FV$11</f>
      </c>
      <c r="FW22" s="14">
        <f>VLOOKUP($EG22,Data!$B:$CP,Daily!FW$10,0)/FW$11</f>
      </c>
      <c r="FX22" s="14">
        <f>VLOOKUP($EG22,Data!$B:$CP,Daily!FX$10,0)/FX$11</f>
      </c>
      <c r="FY22" s="14">
        <f>VLOOKUP($EG22,Data!$B:$CP,Daily!FY$10,0)/FY$11</f>
      </c>
      <c r="FZ22" s="14">
        <f>VLOOKUP($EG22,Data!$B:$CP,Daily!FZ$10,0)/FZ$11</f>
      </c>
      <c r="GA22" s="14">
        <f>VLOOKUP($EG22,Data!$B:$CP,Daily!GA$10,0)/GA$11</f>
      </c>
      <c r="GB22" s="14">
        <f>VLOOKUP($EG22,Data!$B:$CP,Daily!GB$10,0)/GB$11</f>
      </c>
      <c r="GC22" s="14">
        <f>VLOOKUP($EG22,Data!$B:$CP,Daily!GC$10,0)/GC$11</f>
      </c>
      <c r="GD22" s="14">
        <f>VLOOKUP($EG22,Data!$B:$CP,Daily!GD$10,0)/GD$11</f>
      </c>
      <c r="GE22" s="14">
        <f>VLOOKUP($EG22,Data!$B:$CP,Daily!GE$10,0)/GE$11</f>
      </c>
      <c r="GF22" s="14">
        <f>VLOOKUP($EG22,Data!$B:$CP,Daily!GF$10,0)/GF$11</f>
      </c>
      <c r="GG22" s="14">
        <f>VLOOKUP($EG22,Data!$B:$CP,Daily!GG$10,0)/GG$11</f>
      </c>
      <c r="GH22" s="14">
        <f>VLOOKUP($EG22,Data!$B:$CP,Daily!GH$10,0)/GH$11</f>
      </c>
      <c r="GI22" s="14">
        <f>VLOOKUP($EG22,Data!$B:$CP,Daily!GI$10,0)/GI$11</f>
      </c>
      <c r="GJ22" s="14">
        <f>VLOOKUP($EG22,Data!$B:$CP,Daily!GJ$10,0)/GJ$11</f>
      </c>
      <c r="GK22" s="14">
        <f>VLOOKUP($EG22,Data!$B:$CP,Daily!GK$10,0)/GK$11</f>
      </c>
      <c r="GL22" s="14">
        <f>VLOOKUP($EG22,Data!$B:$CP,Daily!GL$10,0)/GL$11</f>
      </c>
      <c r="GM22" s="14">
        <f>VLOOKUP($EG22,Data!$B:$CP,Daily!GM$10,0)/GM$11</f>
      </c>
      <c r="GN22" s="14">
        <f>VLOOKUP($EG22,Data!$B:$CP,Daily!GN$10,0)/GN$11</f>
      </c>
      <c r="GO22" s="14">
        <f>VLOOKUP($EG22,Data!$B:$CP,Daily!GO$10,0)/GO$11</f>
      </c>
      <c r="GP22" s="14">
        <f>VLOOKUP($EG22,Data!$B:$CP,Daily!GP$10,0)/GP$11</f>
      </c>
      <c r="GQ22" s="14">
        <f>VLOOKUP($EG22,Data!$B:$CP,Daily!GQ$10,0)/GQ$11</f>
      </c>
      <c r="GR22" s="14">
        <f>VLOOKUP($EG22,Data!$B:$CP,Daily!GR$10,0)/GR$11</f>
      </c>
      <c r="GS22" s="14">
        <f>VLOOKUP($EG22,Data!$B:$CP,Daily!GS$10,0)/GS$11</f>
      </c>
      <c r="GT22" s="14">
        <f>VLOOKUP($EG22,Data!$B:$CP,Daily!GT$10,0)/GT$11</f>
      </c>
      <c r="GU22" s="14">
        <f>VLOOKUP($EG22,Data!$B:$CP,Daily!GU$10,0)/GU$11</f>
      </c>
      <c r="GV22" s="14">
        <f>VLOOKUP($EG22,Data!$B:$CP,Daily!GV$10,0)/GV$11</f>
      </c>
      <c r="GW22" s="14">
        <f>VLOOKUP($EG22,Data!$B:$CP,Daily!GW$10,0)/GW$11</f>
      </c>
      <c r="GX22" s="14">
        <f>VLOOKUP($EG22,Data!$B:$CP,Daily!GX$10,0)/GX$11</f>
      </c>
      <c r="GY22" s="14">
        <f>VLOOKUP($EG22,Data!$B:$CP,Daily!GY$10,0)/GY$11</f>
      </c>
      <c r="GZ22" s="14">
        <f>VLOOKUP($EG22,Data!$B:$CP,Daily!GZ$10,0)/GZ$11</f>
      </c>
      <c r="HA22" s="14">
        <f>VLOOKUP($EG22,Data!$B:$CP,Daily!HA$10,0)/HA$11</f>
      </c>
      <c r="HB22" s="14">
        <f>VLOOKUP($EG22,Data!$B:$CP,Daily!HB$10,0)/HB$11</f>
      </c>
      <c r="HC22" s="14">
        <f>VLOOKUP($EG22,Data!$B:$CP,Daily!HC$10,0)/HC$11</f>
      </c>
      <c r="HD22" s="14">
        <f>VLOOKUP($EG22,Data!$B:$CP,Daily!HD$10,0)/HD$11</f>
      </c>
      <c r="HE22" s="14">
        <f>VLOOKUP($EG22,Data!$B:$CP,Daily!HE$10,0)/HE$11</f>
      </c>
      <c r="HF22" s="14">
        <f>VLOOKUP($EG22,Data!$B:$CP,Daily!HF$10,0)/HF$11</f>
      </c>
      <c r="HG22" s="14">
        <f>VLOOKUP($EG22,Data!$B:$CP,Daily!HG$10,0)/HG$11</f>
      </c>
      <c r="HH22" s="14">
        <f>VLOOKUP($EG22,Data!$B:$CP,Daily!HH$10,0)/HH$11</f>
      </c>
      <c r="HI22" s="14">
        <f>VLOOKUP($EG22,Data!$B:$CP,Daily!HI$10,0)/HI$11</f>
      </c>
      <c r="HJ22" s="14">
        <f>VLOOKUP($EG22,Data!$B:$CP,Daily!HJ$10,0)/HJ$11</f>
      </c>
      <c r="HK22" s="14">
        <f>VLOOKUP($EG22,Data!$B:$CP,Daily!HK$10,0)/HK$11</f>
      </c>
      <c r="HL22" s="14">
        <f>VLOOKUP($EG22,Data!$B:$CP,Daily!HL$10,0)/HL$11</f>
      </c>
      <c r="HM22" s="14">
        <f>VLOOKUP($EG22,Data!$B:$CP,Daily!HM$10,0)/HM$11</f>
      </c>
      <c r="HN22" s="14">
        <f>VLOOKUP($EG22,Data!$B:$CP,Daily!HN$10,0)/HN$11</f>
      </c>
      <c r="HO22" s="14">
        <f>VLOOKUP($EG22,Data!$B:$CP,Daily!HO$10,0)/HO$11</f>
      </c>
      <c r="HP22" s="14">
        <f>VLOOKUP($EG22,Data!$B:$CP,Daily!HP$10,0)/HP$11</f>
      </c>
      <c r="HQ22" s="14">
        <f>VLOOKUP($EG22,Data!$B:$CP,Daily!HQ$10,0)/HQ$11</f>
      </c>
      <c r="HR22" s="14">
        <f>VLOOKUP($EG22,Data!$B:$CP,Daily!HR$10,0)/HR$11</f>
      </c>
      <c r="HS22" s="14">
        <f>VLOOKUP($EG22,Data!$B:$CP,Daily!HS$10,0)/HS$11</f>
      </c>
      <c r="HT22" s="14">
        <f>VLOOKUP($EG22,Data!$B:$CP,Daily!HT$10,0)/HT$11</f>
      </c>
      <c r="HU22" s="17"/>
      <c r="HV22" s="52">
        <f t="shared" si="39"/>
      </c>
      <c r="HW22" s="52">
        <f t="shared" si="40"/>
      </c>
      <c r="HX22" s="52">
        <f t="shared" si="142"/>
      </c>
      <c r="HY22" s="52">
        <f t="shared" si="143"/>
      </c>
      <c r="HZ22" s="52">
        <f t="shared" si="144"/>
      </c>
      <c r="IA22" s="54"/>
      <c r="IB22" s="14">
        <f t="shared" si="145"/>
      </c>
      <c r="IC22" s="14">
        <f t="shared" si="103"/>
      </c>
      <c r="ID22" s="14">
        <f t="shared" si="82"/>
      </c>
      <c r="IE22" s="16"/>
      <c r="IF22" s="9" t="s">
        <v>310</v>
      </c>
      <c r="IG22" s="9" t="s">
        <v>14</v>
      </c>
      <c r="IH22" s="14">
        <f>VLOOKUP($IF22,Data!$B:$CP,Daily!IH$10,0)/IH$11</f>
      </c>
      <c r="II22" s="14">
        <f>VLOOKUP($IF22,Data!$B:$CP,Daily!II$10,0)/II$11</f>
      </c>
      <c r="IJ22" s="14">
        <f>VLOOKUP($IF22,Data!$B:$CP,Daily!IJ$10,0)/IJ$11</f>
      </c>
      <c r="IK22" s="14">
        <f>VLOOKUP($IF22,Data!$B:$CP,Daily!IK$10,0)/IK$11</f>
      </c>
      <c r="IL22" s="14">
        <f>VLOOKUP($IF22,Data!$B:$CP,Daily!IL$10,0)/IL$11</f>
      </c>
      <c r="IM22" s="14">
        <f>VLOOKUP($IF22,Data!$B:$CP,Daily!IM$10,0)/IM$11</f>
      </c>
      <c r="IN22" s="14">
        <f>VLOOKUP($IF22,Data!$B:$CP,Daily!IN$10,0)/IN$11</f>
      </c>
      <c r="IO22" s="14">
        <f>VLOOKUP($IF22,Data!$B:$CP,Daily!IO$10,0)/IO$11</f>
      </c>
      <c r="IP22" s="14">
        <f>VLOOKUP($IF22,Data!$B:$CP,Daily!IP$10,0)/IP$11</f>
      </c>
      <c r="IQ22" s="14">
        <f>VLOOKUP($IF22,Data!$B:$CP,Daily!IQ$10,0)/IQ$11</f>
      </c>
      <c r="IR22" s="14">
        <f>VLOOKUP($IF22,Data!$B:$CP,Daily!IR$10,0)/IR$11</f>
      </c>
      <c r="IS22" s="14">
        <f>VLOOKUP($IF22,Data!$B:$CP,Daily!IS$10,0)/IS$11</f>
      </c>
      <c r="IT22" s="14">
        <f>VLOOKUP($IF22,Data!$B:$CP,Daily!IT$10,0)/IT$11</f>
      </c>
      <c r="IU22" s="14">
        <f>VLOOKUP($IF22,Data!$B:$CP,Daily!IU$10,0)/IU$11</f>
      </c>
      <c r="IV22" s="14">
        <f>VLOOKUP($IF22,Data!$B:$CP,Daily!IV$10,0)/IV$11</f>
      </c>
      <c r="IW22" s="14">
        <f>VLOOKUP($IF22,Data!$B:$CP,Daily!IW$10,0)/IW$11</f>
      </c>
      <c r="IX22" s="14">
        <f>VLOOKUP($IF22,Data!$B:$CP,Daily!IX$10,0)/IX$11</f>
      </c>
      <c r="IY22" s="14">
        <f>VLOOKUP($IF22,Data!$B:$CP,Daily!IY$10,0)/IY$11</f>
      </c>
      <c r="IZ22" s="14">
        <f>VLOOKUP($IF22,Data!$B:$CP,Daily!IZ$10,0)/IZ$11</f>
      </c>
      <c r="JA22" s="14">
        <f>VLOOKUP($IF22,Data!$B:$CP,Daily!JA$10,0)/JA$11</f>
      </c>
      <c r="JB22" s="14">
        <f>VLOOKUP($IF22,Data!$B:$CP,Daily!JB$10,0)/JB$11</f>
      </c>
      <c r="JC22" s="14">
        <f>VLOOKUP($IF22,Data!$B:$CP,Daily!JC$10,0)/JC$11</f>
      </c>
      <c r="JD22" s="14">
        <f>VLOOKUP($IF22,Data!$B:$CP,Daily!JD$10,0)/JD$11</f>
      </c>
      <c r="JE22" s="14">
        <f>VLOOKUP($IF22,Data!$B:$CP,Daily!JE$10,0)/JE$11</f>
      </c>
      <c r="JF22" s="14">
        <f>VLOOKUP($IF22,Data!$B:$CP,Daily!JF$10,0)/JF$11</f>
      </c>
      <c r="JG22" s="14">
        <f>VLOOKUP($IF22,Data!$B:$CP,Daily!JG$10,0)/JG$11</f>
      </c>
      <c r="JH22" s="14">
        <f>VLOOKUP($IF22,Data!$B:$CP,Daily!JH$10,0)/JH$11</f>
      </c>
      <c r="JI22" s="14">
        <f>VLOOKUP($IF22,Data!$B:$CP,Daily!JI$10,0)/JI$11</f>
      </c>
      <c r="JJ22" s="14">
        <f>VLOOKUP($IF22,Data!$B:$CP,Daily!JJ$10,0)/JJ$11</f>
      </c>
      <c r="JK22" s="14">
        <f>VLOOKUP($IF22,Data!$B:$CP,Daily!JK$10,0)/JK$11</f>
      </c>
      <c r="JL22" s="14">
        <f>VLOOKUP($IF22,Data!$B:$CP,Daily!JL$10,0)/JL$11</f>
      </c>
      <c r="JM22" s="14">
        <f>VLOOKUP($IF22,Data!$B:$CP,Daily!JM$10,0)/JM$11</f>
      </c>
      <c r="JN22" s="14">
        <f>VLOOKUP($IF22,Data!$B:$CP,Daily!JN$10,0)/JN$11</f>
      </c>
      <c r="JO22" s="14">
        <f>VLOOKUP($IF22,Data!$B:$CP,Daily!JO$10,0)/JO$11</f>
      </c>
      <c r="JP22" s="14">
        <f>VLOOKUP($IF22,Data!$B:$CP,Daily!JP$10,0)/JP$11</f>
      </c>
      <c r="JQ22" s="14">
        <f>VLOOKUP($IF22,Data!$B:$CP,Daily!JQ$10,0)/JQ$11</f>
      </c>
      <c r="JR22" s="14">
        <f>VLOOKUP($IF22,Data!$B:$CP,Daily!JR$10,0)/JR$11</f>
      </c>
      <c r="JS22" s="14">
        <f>VLOOKUP($IF22,Data!$B:$CP,Daily!JS$10,0)/JS$11</f>
      </c>
      <c r="JT22" s="14">
        <f>VLOOKUP($IF22,Data!$B:$CP,Daily!JT$10,0)/JT$11</f>
      </c>
      <c r="JU22" s="14">
        <f>VLOOKUP($IF22,Data!$B:$CP,Daily!JU$10,0)/JU$11</f>
      </c>
      <c r="JV22" s="14">
        <f>VLOOKUP($IF22,Data!$B:$CP,Daily!JV$10,0)/JV$11</f>
      </c>
      <c r="JW22" s="14">
        <f>VLOOKUP($IF22,Data!$B:$CP,Daily!JW$10,0)/JW$11</f>
      </c>
      <c r="JX22" s="14">
        <f>VLOOKUP($IF22,Data!$B:$CP,Daily!JX$10,0)/JX$11</f>
      </c>
      <c r="JY22" s="14">
        <f>VLOOKUP($IF22,Data!$B:$CP,Daily!JY$10,0)/JY$11</f>
      </c>
      <c r="JZ22" s="14">
        <f>VLOOKUP($IF22,Data!$B:$CP,Daily!JZ$10,0)/JZ$11</f>
      </c>
      <c r="KA22" s="14">
        <f>VLOOKUP($IF22,Data!$B:$CP,Daily!KA$10,0)/KA$11</f>
      </c>
      <c r="KB22" s="14">
        <f>VLOOKUP($IF22,Data!$B:$CP,Daily!KB$10,0)/KB$11</f>
      </c>
      <c r="KC22" s="14">
        <f>VLOOKUP($IF22,Data!$B:$CP,Daily!KC$10,0)/KC$11</f>
      </c>
      <c r="KD22" s="14">
        <f>VLOOKUP($IF22,Data!$B:$CP,Daily!KD$10,0)/KD$11</f>
      </c>
      <c r="KE22" s="14">
        <f>VLOOKUP($IF22,Data!$B:$CP,Daily!KE$10,0)/KE$11</f>
      </c>
      <c r="KF22" s="14">
        <f>VLOOKUP($IF22,Data!$B:$CP,Daily!KF$10,0)/KF$11</f>
      </c>
      <c r="KG22" s="14">
        <f>VLOOKUP($IF22,Data!$B:$CP,Daily!KG$10,0)/KG$11</f>
      </c>
      <c r="KH22" s="14">
        <f>VLOOKUP($IF22,Data!$B:$CP,Daily!KH$10,0)/KH$11</f>
      </c>
      <c r="KI22" s="14">
        <f>VLOOKUP($IF22,Data!$B:$CP,Daily!KI$10,0)/KI$11</f>
      </c>
      <c r="KJ22" s="14">
        <f>VLOOKUP($IF22,Data!$B:$CP,Daily!KJ$10,0)/KJ$11</f>
      </c>
      <c r="KK22" s="14">
        <f>VLOOKUP($IF22,Data!$B:$CP,Daily!KK$10,0)/KK$11</f>
      </c>
      <c r="KL22" s="14">
        <f>VLOOKUP($IF22,Data!$B:$CP,Daily!KL$10,0)/KL$11</f>
      </c>
      <c r="KM22" s="14">
        <f>VLOOKUP($IF22,Data!$B:$CP,Daily!KM$10,0)/KM$11</f>
      </c>
      <c r="KN22" s="14">
        <f>VLOOKUP($IF22,Data!$B:$CP,Daily!KN$10,0)/KN$11</f>
      </c>
      <c r="KO22" s="14">
        <f>VLOOKUP($IF22,Data!$B:$CP,Daily!KO$10,0)/KO$11</f>
      </c>
      <c r="KP22" s="14">
        <f>VLOOKUP($IF22,Data!$B:$CP,Daily!KP$10,0)/KP$11</f>
      </c>
      <c r="KQ22" s="14">
        <f>VLOOKUP($IF22,Data!$B:$CP,Daily!KQ$10,0)/KQ$11</f>
      </c>
      <c r="KR22" s="14">
        <f>VLOOKUP($IF22,Data!$B:$CP,Daily!KR$10,0)/KR$11</f>
      </c>
      <c r="KS22" s="14">
        <f>VLOOKUP($IF22,Data!$B:$CP,Daily!KS$10,0)/KS$11</f>
      </c>
      <c r="KT22" s="14">
        <f>VLOOKUP($IF22,Data!$B:$CP,Daily!KT$10,0)/KT$11</f>
      </c>
      <c r="KU22" s="14">
        <f>VLOOKUP($IF22,Data!$B:$CP,Daily!KU$10,0)/KU$11</f>
      </c>
      <c r="KV22" s="14">
        <f>VLOOKUP($IF22,Data!$B:$CP,Daily!KV$10,0)/KV$11</f>
      </c>
      <c r="KW22" s="14">
        <f>VLOOKUP($IF22,Data!$B:$CP,Daily!KW$10,0)/KW$11</f>
      </c>
      <c r="KX22" s="14">
        <f>VLOOKUP($IF22,Data!$B:$CP,Daily!KX$10,0)/KX$11</f>
      </c>
      <c r="KY22" s="14">
        <f>VLOOKUP($IF22,Data!$B:$CP,Daily!KY$10,0)/KY$11</f>
      </c>
      <c r="KZ22" s="14">
        <f>VLOOKUP($IF22,Data!$B:$CP,Daily!KZ$10,0)/KZ$11</f>
      </c>
      <c r="LA22" s="14">
        <f>VLOOKUP($IF22,Data!$B:$CP,Daily!LA$10,0)/LA$11</f>
      </c>
      <c r="LB22" s="14">
        <f>VLOOKUP($IF22,Data!$B:$CP,Daily!LB$10,0)/LB$11</f>
      </c>
      <c r="LC22" s="14">
        <f>VLOOKUP($IF22,Data!$B:$CP,Daily!LC$10,0)/LC$11</f>
      </c>
      <c r="LD22" s="14">
        <f>VLOOKUP($IF22,Data!$B:$CP,Daily!LD$10,0)/LD$11</f>
      </c>
      <c r="LE22" s="14">
        <f>VLOOKUP($IF22,Data!$B:$CP,Daily!LE$10,0)/LE$11</f>
      </c>
      <c r="LF22" s="14">
        <f>VLOOKUP($IF22,Data!$B:$CP,Daily!LF$10,0)/LF$11</f>
      </c>
      <c r="LG22" s="14">
        <f>VLOOKUP($IF22,Data!$B:$CP,Daily!LG$10,0)/LG$11</f>
      </c>
      <c r="LH22" s="14">
        <f>VLOOKUP($IF22,Data!$B:$CP,Daily!LH$10,0)/LH$11</f>
      </c>
      <c r="LI22" s="14">
        <f>VLOOKUP($IF22,Data!$B:$CP,Daily!LI$10,0)/LI$11</f>
      </c>
      <c r="LJ22" s="14">
        <f>VLOOKUP($IF22,Data!$B:$CP,Daily!LJ$10,0)/LJ$11</f>
      </c>
      <c r="LK22" s="14">
        <f>VLOOKUP($IF22,Data!$B:$CP,Daily!LK$10,0)/LK$11</f>
      </c>
      <c r="LL22" s="14">
        <f>VLOOKUP($IF22,Data!$B:$CP,Daily!LL$10,0)/LL$11</f>
      </c>
      <c r="LM22" s="14">
        <f>VLOOKUP($IF22,Data!$B:$CP,Daily!LM$10,0)/LM$11</f>
      </c>
      <c r="LN22" s="14">
        <f>VLOOKUP($IF22,Data!$B:$CP,Daily!LN$10,0)/LN$11</f>
      </c>
      <c r="LO22" s="14">
        <f>VLOOKUP($IF22,Data!$B:$CP,Daily!LO$10,0)/LO$11</f>
      </c>
      <c r="LP22" s="14">
        <f>VLOOKUP($IF22,Data!$B:$CP,Daily!LP$10,0)/LP$11</f>
      </c>
      <c r="LQ22" s="14">
        <f>VLOOKUP($IF22,Data!$B:$CP,Daily!LQ$10,0)/LQ$11</f>
      </c>
      <c r="LR22" s="14">
        <f>VLOOKUP($IF22,Data!$B:$CP,Daily!LR$10,0)/LR$11</f>
      </c>
      <c r="LS22" s="14">
        <f>VLOOKUP($IF22,Data!$B:$CP,Daily!LS$10,0)/LS$11</f>
      </c>
      <c r="LU22" s="52">
        <f t="shared" si="146"/>
      </c>
      <c r="LV22" s="52">
        <f t="shared" si="147"/>
      </c>
      <c r="LW22" s="52">
        <f t="shared" si="148"/>
      </c>
      <c r="LX22" s="52">
        <f t="shared" si="149"/>
      </c>
      <c r="LY22" s="52">
        <f t="shared" si="150"/>
      </c>
      <c r="LZ22" s="58"/>
      <c r="MA22" s="14">
        <f t="shared" si="151"/>
      </c>
      <c r="MB22" s="14">
        <f t="shared" si="107"/>
      </c>
      <c r="MC22" s="14">
        <f t="shared" si="83"/>
      </c>
      <c r="MD22" s="15"/>
    </row>
    <row r="23" spans="4:342" x14ac:dyDescent="0.25">
      <c r="D23" s="74" t="s">
        <v>311</v>
      </c>
      <c r="E23" s="67" t="str">
        <f>VLOOKUP($D23,'Metric Nature'!$C:$D,2,0)&amp;IF(($F23&lt;(EA23)),"Below",IF(($F23&gt;(DZ23)),"Above","Within"))</f>
      </c>
      <c r="F23" s="92">
        <f t="shared" si="152"/>
      </c>
      <c r="G23" s="92">
        <f t="shared" si="84"/>
      </c>
      <c r="H23" s="96">
        <f t="shared" si="153"/>
      </c>
      <c r="I23" s="89">
        <f t="shared" si="79"/>
      </c>
      <c r="J23" s="93">
        <f t="shared" si="154"/>
      </c>
      <c r="K23" s="92">
        <f t="shared" si="132"/>
      </c>
      <c r="L23" s="94"/>
      <c r="M23" s="67" t="str">
        <f>VLOOKUP($D23,'Metric Nature'!$C:$D,2,0)&amp;IF(($N23&lt;(HZ23)),"Below",IF(($N23&gt;(HY23)),"Above","Within"))</f>
      </c>
      <c r="N23" s="92">
        <f t="shared" si="133"/>
      </c>
      <c r="O23" s="63">
        <f t="shared" si="88"/>
      </c>
      <c r="P23" s="98">
        <f t="shared" si="30"/>
      </c>
      <c r="Q23" s="63">
        <f t="shared" si="89"/>
      </c>
      <c r="R23" s="96">
        <f t="shared" si="134"/>
      </c>
      <c r="S23" s="63">
        <f t="shared" si="32"/>
      </c>
      <c r="T23" s="94"/>
      <c r="U23" s="67" t="str">
        <f>VLOOKUP($D23,'Metric Nature'!$C:$D,2,0)&amp;IF(($V23&lt;(LY23)),"Below",IF(($V23&gt;(LX23)),"Above","Within"))</f>
      </c>
      <c r="V23" s="92">
        <f t="shared" si="135"/>
      </c>
      <c r="W23" s="63">
        <f t="shared" si="91"/>
      </c>
      <c r="X23" s="93">
        <f t="shared" si="136"/>
      </c>
      <c r="Y23" s="63">
        <f t="shared" si="93"/>
      </c>
      <c r="Z23" s="93">
        <f t="shared" si="137"/>
      </c>
      <c r="AA23" s="63">
        <f t="shared" si="61"/>
      </c>
      <c r="AB23" s="94"/>
      <c r="AC23" s="1"/>
      <c r="AD23" s="1"/>
      <c r="AE23" s="1"/>
      <c r="AF23" s="1"/>
      <c r="AG23" s="1"/>
      <c r="AH23" s="1"/>
      <c r="AI23" s="9" t="s">
        <v>311</v>
      </c>
      <c r="AJ23" s="14">
        <f>(VLOOKUP($EG23,Data!$B:$CP,Daily!EI$10,0)+VLOOKUP($IF23,Data!$B:$CP,Daily!IH$10,0))/AJ$11</f>
      </c>
      <c r="AK23" s="14">
        <f>(VLOOKUP($EG23,Data!$B:$CP,Daily!EJ$10,0)+VLOOKUP($IF23,Data!$B:$CP,Daily!II$10,0))/AK$11</f>
      </c>
      <c r="AL23" s="14">
        <f>(VLOOKUP($EG23,Data!$B:$CP,Daily!EK$10,0)+VLOOKUP($IF23,Data!$B:$CP,Daily!IJ$10,0))/AL$11</f>
      </c>
      <c r="AM23" s="14">
        <f>(VLOOKUP($EG23,Data!$B:$CP,Daily!EL$10,0)+VLOOKUP($IF23,Data!$B:$CP,Daily!IK$10,0))/AM$11</f>
      </c>
      <c r="AN23" s="14">
        <f>(VLOOKUP($EG23,Data!$B:$CP,Daily!EM$10,0)+VLOOKUP($IF23,Data!$B:$CP,Daily!IL$10,0))/AN$11</f>
      </c>
      <c r="AO23" s="14">
        <f>(VLOOKUP($EG23,Data!$B:$CP,Daily!EN$10,0)+VLOOKUP($IF23,Data!$B:$CP,Daily!IM$10,0))/AO$11</f>
      </c>
      <c r="AP23" s="14">
        <f>(VLOOKUP($EG23,Data!$B:$CP,Daily!EO$10,0)+VLOOKUP($IF23,Data!$B:$CP,Daily!IN$10,0))/AP$11</f>
      </c>
      <c r="AQ23" s="14">
        <f>(VLOOKUP($EG23,Data!$B:$CP,Daily!EP$10,0)+VLOOKUP($IF23,Data!$B:$CP,Daily!IO$10,0))/AQ$11</f>
      </c>
      <c r="AR23" s="14">
        <f>(VLOOKUP($EG23,Data!$B:$CP,Daily!EQ$10,0)+VLOOKUP($IF23,Data!$B:$CP,Daily!IP$10,0))/AR$11</f>
      </c>
      <c r="AS23" s="14">
        <f>(VLOOKUP($EG23,Data!$B:$CP,Daily!ER$10,0)+VLOOKUP($IF23,Data!$B:$CP,Daily!IQ$10,0))/AS$11</f>
      </c>
      <c r="AT23" s="14">
        <f>(VLOOKUP($EG23,Data!$B:$CP,Daily!ES$10,0)+VLOOKUP($IF23,Data!$B:$CP,Daily!IR$10,0))/AT$11</f>
      </c>
      <c r="AU23" s="14">
        <f>(VLOOKUP($EG23,Data!$B:$CP,Daily!ET$10,0)+VLOOKUP($IF23,Data!$B:$CP,Daily!IS$10,0))/AU$11</f>
      </c>
      <c r="AV23" s="14">
        <f>(VLOOKUP($EG23,Data!$B:$CP,Daily!EU$10,0)+VLOOKUP($IF23,Data!$B:$CP,Daily!IT$10,0))/AV$11</f>
      </c>
      <c r="AW23" s="14">
        <f>(VLOOKUP($EG23,Data!$B:$CP,Daily!EV$10,0)+VLOOKUP($IF23,Data!$B:$CP,Daily!IU$10,0))/AW$11</f>
      </c>
      <c r="AX23" s="14">
        <f>(VLOOKUP($EG23,Data!$B:$CP,Daily!EW$10,0)+VLOOKUP($IF23,Data!$B:$CP,Daily!IV$10,0))/AX$11</f>
      </c>
      <c r="AY23" s="14">
        <f>(VLOOKUP($EG23,Data!$B:$CP,Daily!EX$10,0)+VLOOKUP($IF23,Data!$B:$CP,Daily!IW$10,0))/AY$11</f>
      </c>
      <c r="AZ23" s="14">
        <f>(VLOOKUP($EG23,Data!$B:$CP,Daily!EY$10,0)+VLOOKUP($IF23,Data!$B:$CP,Daily!IX$10,0))/AZ$11</f>
      </c>
      <c r="BA23" s="14">
        <f>(VLOOKUP($EG23,Data!$B:$CP,Daily!EZ$10,0)+VLOOKUP($IF23,Data!$B:$CP,Daily!IY$10,0))/BA$11</f>
      </c>
      <c r="BB23" s="14">
        <f>(VLOOKUP($EG23,Data!$B:$CP,Daily!FA$10,0)+VLOOKUP($IF23,Data!$B:$CP,Daily!IZ$10,0))/BB$11</f>
      </c>
      <c r="BC23" s="14">
        <f>(VLOOKUP($EG23,Data!$B:$CP,Daily!FB$10,0)+VLOOKUP($IF23,Data!$B:$CP,Daily!JA$10,0))/BC$11</f>
      </c>
      <c r="BD23" s="14">
        <f>(VLOOKUP($EG23,Data!$B:$CP,Daily!FC$10,0)+VLOOKUP($IF23,Data!$B:$CP,Daily!JB$10,0))/BD$11</f>
      </c>
      <c r="BE23" s="14">
        <f>(VLOOKUP($EG23,Data!$B:$CP,Daily!FD$10,0)+VLOOKUP($IF23,Data!$B:$CP,Daily!JC$10,0))/BE$11</f>
      </c>
      <c r="BF23" s="14">
        <f>(VLOOKUP($EG23,Data!$B:$CP,Daily!FE$10,0)+VLOOKUP($IF23,Data!$B:$CP,Daily!JD$10,0))/BF$11</f>
      </c>
      <c r="BG23" s="14">
        <f>(VLOOKUP($EG23,Data!$B:$CP,Daily!FF$10,0)+VLOOKUP($IF23,Data!$B:$CP,Daily!JE$10,0))/BG$11</f>
      </c>
      <c r="BH23" s="14">
        <f>(VLOOKUP($EG23,Data!$B:$CP,Daily!FG$10,0)+VLOOKUP($IF23,Data!$B:$CP,Daily!JF$10,0))/BH$11</f>
      </c>
      <c r="BI23" s="14">
        <f>(VLOOKUP($EG23,Data!$B:$CP,Daily!FH$10,0)+VLOOKUP($IF23,Data!$B:$CP,Daily!JG$10,0))/BI$11</f>
      </c>
      <c r="BJ23" s="14">
        <f>(VLOOKUP($EG23,Data!$B:$CP,Daily!FI$10,0)+VLOOKUP($IF23,Data!$B:$CP,Daily!JH$10,0))/BJ$11</f>
      </c>
      <c r="BK23" s="14">
        <f>(VLOOKUP($EG23,Data!$B:$CP,Daily!FJ$10,0)+VLOOKUP($IF23,Data!$B:$CP,Daily!JI$10,0))/BK$11</f>
      </c>
      <c r="BL23" s="14">
        <f>(VLOOKUP($EG23,Data!$B:$CP,Daily!FK$10,0)+VLOOKUP($IF23,Data!$B:$CP,Daily!JJ$10,0))/BL$11</f>
      </c>
      <c r="BM23" s="14">
        <f>(VLOOKUP($EG23,Data!$B:$CP,Daily!FL$10,0)+VLOOKUP($IF23,Data!$B:$CP,Daily!JK$10,0))/BM$11</f>
      </c>
      <c r="BN23" s="14">
        <f>(VLOOKUP($EG23,Data!$B:$CP,Daily!FM$10,0)+VLOOKUP($IF23,Data!$B:$CP,Daily!JL$10,0))/BN$11</f>
      </c>
      <c r="BO23" s="14">
        <f>(VLOOKUP($EG23,Data!$B:$CP,Daily!FN$10,0)+VLOOKUP($IF23,Data!$B:$CP,Daily!JM$10,0))/BO$11</f>
      </c>
      <c r="BP23" s="14">
        <f>(VLOOKUP($EG23,Data!$B:$CP,Daily!FO$10,0)+VLOOKUP($IF23,Data!$B:$CP,Daily!JN$10,0))/BP$11</f>
      </c>
      <c r="BQ23" s="14">
        <f>(VLOOKUP($EG23,Data!$B:$CP,Daily!FP$10,0)+VLOOKUP($IF23,Data!$B:$CP,Daily!JO$10,0))/BQ$11</f>
      </c>
      <c r="BR23" s="14">
        <f>(VLOOKUP($EG23,Data!$B:$CP,Daily!FQ$10,0)+VLOOKUP($IF23,Data!$B:$CP,Daily!JP$10,0))/BR$11</f>
      </c>
      <c r="BS23" s="14">
        <f>(VLOOKUP($EG23,Data!$B:$CP,Daily!FR$10,0)+VLOOKUP($IF23,Data!$B:$CP,Daily!JQ$10,0))/BS$11</f>
      </c>
      <c r="BT23" s="14">
        <f>(VLOOKUP($EG23,Data!$B:$CP,Daily!FS$10,0)+VLOOKUP($IF23,Data!$B:$CP,Daily!JR$10,0))/BT$11</f>
      </c>
      <c r="BU23" s="14">
        <f>(VLOOKUP($EG23,Data!$B:$CP,Daily!FT$10,0)+VLOOKUP($IF23,Data!$B:$CP,Daily!JS$10,0))/BU$11</f>
      </c>
      <c r="BV23" s="14">
        <f>(VLOOKUP($EG23,Data!$B:$CP,Daily!FU$10,0)+VLOOKUP($IF23,Data!$B:$CP,Daily!JT$10,0))/BV$11</f>
      </c>
      <c r="BW23" s="14">
        <f>(VLOOKUP($EG23,Data!$B:$CP,Daily!FV$10,0)+VLOOKUP($IF23,Data!$B:$CP,Daily!JU$10,0))/BW$11</f>
      </c>
      <c r="BX23" s="14">
        <f>(VLOOKUP($EG23,Data!$B:$CP,Daily!FW$10,0)+VLOOKUP($IF23,Data!$B:$CP,Daily!JV$10,0))/BX$11</f>
      </c>
      <c r="BY23" s="14">
        <f>(VLOOKUP($EG23,Data!$B:$CP,Daily!FX$10,0)+VLOOKUP($IF23,Data!$B:$CP,Daily!JW$10,0))/BY$11</f>
      </c>
      <c r="BZ23" s="14">
        <f>(VLOOKUP($EG23,Data!$B:$CP,Daily!FY$10,0)+VLOOKUP($IF23,Data!$B:$CP,Daily!JX$10,0))/BZ$11</f>
      </c>
      <c r="CA23" s="14">
        <f>(VLOOKUP($EG23,Data!$B:$CP,Daily!FZ$10,0)+VLOOKUP($IF23,Data!$B:$CP,Daily!JY$10,0))/CA$11</f>
      </c>
      <c r="CB23" s="14">
        <f>(VLOOKUP($EG23,Data!$B:$CP,Daily!GA$10,0)+VLOOKUP($IF23,Data!$B:$CP,Daily!JZ$10,0))/CB$11</f>
      </c>
      <c r="CC23" s="14">
        <f>(VLOOKUP($EG23,Data!$B:$CP,Daily!GB$10,0)+VLOOKUP($IF23,Data!$B:$CP,Daily!KA$10,0))/CC$11</f>
      </c>
      <c r="CD23" s="14">
        <f>(VLOOKUP($EG23,Data!$B:$CP,Daily!GC$10,0)+VLOOKUP($IF23,Data!$B:$CP,Daily!KB$10,0))/CD$11</f>
      </c>
      <c r="CE23" s="14">
        <f>(VLOOKUP($EG23,Data!$B:$CP,Daily!GD$10,0)+VLOOKUP($IF23,Data!$B:$CP,Daily!KC$10,0))/CE$11</f>
      </c>
      <c r="CF23" s="14">
        <f>(VLOOKUP($EG23,Data!$B:$CP,Daily!GE$10,0)+VLOOKUP($IF23,Data!$B:$CP,Daily!KD$10,0))/CF$11</f>
      </c>
      <c r="CG23" s="14">
        <f>(VLOOKUP($EG23,Data!$B:$CP,Daily!GF$10,0)+VLOOKUP($IF23,Data!$B:$CP,Daily!KE$10,0))/CG$11</f>
      </c>
      <c r="CH23" s="14">
        <f>(VLOOKUP($EG23,Data!$B:$CP,Daily!GG$10,0)+VLOOKUP($IF23,Data!$B:$CP,Daily!KF$10,0))/CH$11</f>
      </c>
      <c r="CI23" s="14">
        <f>(VLOOKUP($EG23,Data!$B:$CP,Daily!GH$10,0)+VLOOKUP($IF23,Data!$B:$CP,Daily!KG$10,0))/CI$11</f>
      </c>
      <c r="CJ23" s="14">
        <f>(VLOOKUP($EG23,Data!$B:$CP,Daily!GI$10,0)+VLOOKUP($IF23,Data!$B:$CP,Daily!KH$10,0))/CJ$11</f>
      </c>
      <c r="CK23" s="14">
        <f>(VLOOKUP($EG23,Data!$B:$CP,Daily!GJ$10,0)+VLOOKUP($IF23,Data!$B:$CP,Daily!KI$10,0))/CK$11</f>
      </c>
      <c r="CL23" s="14">
        <f>(VLOOKUP($EG23,Data!$B:$CP,Daily!GK$10,0)+VLOOKUP($IF23,Data!$B:$CP,Daily!KJ$10,0))/CL$11</f>
      </c>
      <c r="CM23" s="14">
        <f>(VLOOKUP($EG23,Data!$B:$CP,Daily!GL$10,0)+VLOOKUP($IF23,Data!$B:$CP,Daily!KK$10,0))/CM$11</f>
      </c>
      <c r="CN23" s="14">
        <f>(VLOOKUP($EG23,Data!$B:$CP,Daily!GM$10,0)+VLOOKUP($IF23,Data!$B:$CP,Daily!KL$10,0))/CN$11</f>
      </c>
      <c r="CO23" s="14">
        <f>(VLOOKUP($EG23,Data!$B:$CP,Daily!GN$10,0)+VLOOKUP($IF23,Data!$B:$CP,Daily!KM$10,0))/CO$11</f>
      </c>
      <c r="CP23" s="14">
        <f>(VLOOKUP($EG23,Data!$B:$CP,Daily!GO$10,0)+VLOOKUP($IF23,Data!$B:$CP,Daily!KN$10,0))/CP$11</f>
      </c>
      <c r="CQ23" s="14">
        <f>(VLOOKUP($EG23,Data!$B:$CP,Daily!GP$10,0)+VLOOKUP($IF23,Data!$B:$CP,Daily!KO$10,0))/CQ$11</f>
      </c>
      <c r="CR23" s="14">
        <f>(VLOOKUP($EG23,Data!$B:$CP,Daily!GQ$10,0)+VLOOKUP($IF23,Data!$B:$CP,Daily!KP$10,0))/CR$11</f>
      </c>
      <c r="CS23" s="14">
        <f>(VLOOKUP($EG23,Data!$B:$CP,Daily!GR$10,0)+VLOOKUP($IF23,Data!$B:$CP,Daily!KQ$10,0))/CS$11</f>
      </c>
      <c r="CT23" s="14">
        <f>(VLOOKUP($EG23,Data!$B:$CP,Daily!GS$10,0)+VLOOKUP($IF23,Data!$B:$CP,Daily!KR$10,0))/CT$11</f>
      </c>
      <c r="CU23" s="14">
        <f>(VLOOKUP($EG23,Data!$B:$CP,Daily!GT$10,0)+VLOOKUP($IF23,Data!$B:$CP,Daily!KS$10,0))/CU$11</f>
      </c>
      <c r="CV23" s="14">
        <f>(VLOOKUP($EG23,Data!$B:$CP,Daily!GU$10,0)+VLOOKUP($IF23,Data!$B:$CP,Daily!KT$10,0))/CV$11</f>
      </c>
      <c r="CW23" s="14">
        <f>(VLOOKUP($EG23,Data!$B:$CP,Daily!GV$10,0)+VLOOKUP($IF23,Data!$B:$CP,Daily!KU$10,0))/CW$11</f>
      </c>
      <c r="CX23" s="14">
        <f>(VLOOKUP($EG23,Data!$B:$CP,Daily!GW$10,0)+VLOOKUP($IF23,Data!$B:$CP,Daily!KV$10,0))/CX$11</f>
      </c>
      <c r="CY23" s="14">
        <f>(VLOOKUP($EG23,Data!$B:$CP,Daily!GX$10,0)+VLOOKUP($IF23,Data!$B:$CP,Daily!KW$10,0))/CY$11</f>
      </c>
      <c r="CZ23" s="14">
        <f>(VLOOKUP($EG23,Data!$B:$CP,Daily!GY$10,0)+VLOOKUP($IF23,Data!$B:$CP,Daily!KX$10,0))/CZ$11</f>
      </c>
      <c r="DA23" s="14">
        <f>(VLOOKUP($EG23,Data!$B:$CP,Daily!GZ$10,0)+VLOOKUP($IF23,Data!$B:$CP,Daily!KY$10,0))/DA$11</f>
      </c>
      <c r="DB23" s="14">
        <f>(VLOOKUP($EG23,Data!$B:$CP,Daily!HA$10,0)+VLOOKUP($IF23,Data!$B:$CP,Daily!KZ$10,0))/DB$11</f>
      </c>
      <c r="DC23" s="14">
        <f>(VLOOKUP($EG23,Data!$B:$CP,Daily!HB$10,0)+VLOOKUP($IF23,Data!$B:$CP,Daily!LA$10,0))/DC$11</f>
      </c>
      <c r="DD23" s="14">
        <f>(VLOOKUP($EG23,Data!$B:$CP,Daily!HC$10,0)+VLOOKUP($IF23,Data!$B:$CP,Daily!LB$10,0))/DD$11</f>
      </c>
      <c r="DE23" s="14">
        <f>(VLOOKUP($EG23,Data!$B:$CP,Daily!HD$10,0)+VLOOKUP($IF23,Data!$B:$CP,Daily!LC$10,0))/DE$11</f>
      </c>
      <c r="DF23" s="14">
        <f>(VLOOKUP($EG23,Data!$B:$CP,Daily!HE$10,0)+VLOOKUP($IF23,Data!$B:$CP,Daily!LD$10,0))/DF$11</f>
      </c>
      <c r="DG23" s="14">
        <f>(VLOOKUP($EG23,Data!$B:$CP,Daily!HF$10,0)+VLOOKUP($IF23,Data!$B:$CP,Daily!LE$10,0))/DG$11</f>
      </c>
      <c r="DH23" s="14">
        <f>(VLOOKUP($EG23,Data!$B:$CP,Daily!HG$10,0)+VLOOKUP($IF23,Data!$B:$CP,Daily!LF$10,0))/DH$11</f>
      </c>
      <c r="DI23" s="14">
        <f>(VLOOKUP($EG23,Data!$B:$CP,Daily!HH$10,0)+VLOOKUP($IF23,Data!$B:$CP,Daily!LG$10,0))/DI$11</f>
      </c>
      <c r="DJ23" s="14">
        <f>(VLOOKUP($EG23,Data!$B:$CP,Daily!HI$10,0)+VLOOKUP($IF23,Data!$B:$CP,Daily!LH$10,0))/DJ$11</f>
      </c>
      <c r="DK23" s="14">
        <f>(VLOOKUP($EG23,Data!$B:$CP,Daily!HJ$10,0)+VLOOKUP($IF23,Data!$B:$CP,Daily!LI$10,0))/DK$11</f>
      </c>
      <c r="DL23" s="14">
        <f>(VLOOKUP($EG23,Data!$B:$CP,Daily!HK$10,0)+VLOOKUP($IF23,Data!$B:$CP,Daily!LJ$10,0))/DL$11</f>
      </c>
      <c r="DM23" s="14">
        <f>(VLOOKUP($EG23,Data!$B:$CP,Daily!HL$10,0)+VLOOKUP($IF23,Data!$B:$CP,Daily!LK$10,0))/DM$11</f>
      </c>
      <c r="DN23" s="14">
        <f>(VLOOKUP($EG23,Data!$B:$CP,Daily!HM$10,0)+VLOOKUP($IF23,Data!$B:$CP,Daily!LL$10,0))/DN$11</f>
      </c>
      <c r="DO23" s="14">
        <f>(VLOOKUP($EG23,Data!$B:$CP,Daily!HN$10,0)+VLOOKUP($IF23,Data!$B:$CP,Daily!LM$10,0))/DO$11</f>
      </c>
      <c r="DP23" s="14">
        <f>(VLOOKUP($EG23,Data!$B:$CP,Daily!HO$10,0)+VLOOKUP($IF23,Data!$B:$CP,Daily!LN$10,0))/DP$11</f>
      </c>
      <c r="DQ23" s="14">
        <f>(VLOOKUP($EG23,Data!$B:$CP,Daily!HP$10,0)+VLOOKUP($IF23,Data!$B:$CP,Daily!LO$10,0))/DQ$11</f>
      </c>
      <c r="DR23" s="14">
        <f>(VLOOKUP($EG23,Data!$B:$CP,Daily!HQ$10,0)+VLOOKUP($IF23,Data!$B:$CP,Daily!LP$10,0))/DR$11</f>
      </c>
      <c r="DS23" s="14">
        <f>(VLOOKUP($EG23,Data!$B:$CP,Daily!HR$10,0)+VLOOKUP($IF23,Data!$B:$CP,Daily!LQ$10,0))/DS$11</f>
      </c>
      <c r="DT23" s="14">
        <f>(VLOOKUP($EG23,Data!$B:$CP,Daily!HS$10,0)+VLOOKUP($IF23,Data!$B:$CP,Daily!LR$10,0))/DT$11</f>
      </c>
      <c r="DU23" s="14">
        <f>(VLOOKUP($EG23,Data!$B:$CP,Daily!HT$10,0)+VLOOKUP($IF23,Data!$B:$CP,Daily!LS$10,0))/DU$11</f>
      </c>
      <c r="DV23" s="17"/>
      <c r="DW23" s="14">
        <f t="shared" si="16"/>
      </c>
      <c r="DX23" s="14">
        <f t="shared" si="17"/>
      </c>
      <c r="DY23" s="14">
        <f t="shared" si="138"/>
      </c>
      <c r="DZ23" s="14">
        <f t="shared" si="139"/>
      </c>
      <c r="EA23" s="14">
        <f t="shared" si="140"/>
      </c>
      <c r="EB23" s="18"/>
      <c r="EC23" s="14">
        <f t="shared" si="141"/>
      </c>
      <c r="ED23" s="14">
        <f t="shared" si="97"/>
      </c>
      <c r="EE23" s="14">
        <f t="shared" si="98"/>
      </c>
      <c r="EF23" s="16"/>
      <c r="EG23" s="9" t="s">
        <v>312</v>
      </c>
      <c r="EH23" s="9" t="s">
        <v>15</v>
      </c>
      <c r="EI23" s="14">
        <f>VLOOKUP($EG23,Data!$B:$CP,Daily!EI$10,0)/EI$11</f>
      </c>
      <c r="EJ23" s="14">
        <f>VLOOKUP($EG23,Data!$B:$CP,Daily!EJ$10,0)/EJ$11</f>
      </c>
      <c r="EK23" s="14">
        <f>VLOOKUP($EG23,Data!$B:$CP,Daily!EK$10,0)/EK$11</f>
      </c>
      <c r="EL23" s="14">
        <f>VLOOKUP($EG23,Data!$B:$CP,Daily!EL$10,0)/EL$11</f>
      </c>
      <c r="EM23" s="14">
        <f>VLOOKUP($EG23,Data!$B:$CP,Daily!EM$10,0)/EM$11</f>
      </c>
      <c r="EN23" s="14">
        <f>VLOOKUP($EG23,Data!$B:$CP,Daily!EN$10,0)/EN$11</f>
      </c>
      <c r="EO23" s="14">
        <f>VLOOKUP($EG23,Data!$B:$CP,Daily!EO$10,0)/EO$11</f>
      </c>
      <c r="EP23" s="14">
        <f>VLOOKUP($EG23,Data!$B:$CP,Daily!EP$10,0)/EP$11</f>
      </c>
      <c r="EQ23" s="14">
        <f>VLOOKUP($EG23,Data!$B:$CP,Daily!EQ$10,0)/EQ$11</f>
      </c>
      <c r="ER23" s="14">
        <f>VLOOKUP($EG23,Data!$B:$CP,Daily!ER$10,0)/ER$11</f>
      </c>
      <c r="ES23" s="14">
        <f>VLOOKUP($EG23,Data!$B:$CP,Daily!ES$10,0)/ES$11</f>
      </c>
      <c r="ET23" s="14">
        <f>VLOOKUP($EG23,Data!$B:$CP,Daily!ET$10,0)/ET$11</f>
      </c>
      <c r="EU23" s="14">
        <f>VLOOKUP($EG23,Data!$B:$CP,Daily!EU$10,0)/EU$11</f>
      </c>
      <c r="EV23" s="14">
        <f>VLOOKUP($EG23,Data!$B:$CP,Daily!EV$10,0)/EV$11</f>
      </c>
      <c r="EW23" s="14">
        <f>VLOOKUP($EG23,Data!$B:$CP,Daily!EW$10,0)/EW$11</f>
      </c>
      <c r="EX23" s="14">
        <f>VLOOKUP($EG23,Data!$B:$CP,Daily!EX$10,0)/EX$11</f>
      </c>
      <c r="EY23" s="14">
        <f>VLOOKUP($EG23,Data!$B:$CP,Daily!EY$10,0)/EY$11</f>
      </c>
      <c r="EZ23" s="14">
        <f>VLOOKUP($EG23,Data!$B:$CP,Daily!EZ$10,0)/EZ$11</f>
      </c>
      <c r="FA23" s="14">
        <f>VLOOKUP($EG23,Data!$B:$CP,Daily!FA$10,0)/FA$11</f>
      </c>
      <c r="FB23" s="14">
        <f>VLOOKUP($EG23,Data!$B:$CP,Daily!FB$10,0)/FB$11</f>
      </c>
      <c r="FC23" s="14">
        <f>VLOOKUP($EG23,Data!$B:$CP,Daily!FC$10,0)/FC$11</f>
      </c>
      <c r="FD23" s="14">
        <f>VLOOKUP($EG23,Data!$B:$CP,Daily!FD$10,0)/FD$11</f>
      </c>
      <c r="FE23" s="14">
        <f>VLOOKUP($EG23,Data!$B:$CP,Daily!FE$10,0)/FE$11</f>
      </c>
      <c r="FF23" s="14">
        <f>VLOOKUP($EG23,Data!$B:$CP,Daily!FF$10,0)/FF$11</f>
      </c>
      <c r="FG23" s="14">
        <f>VLOOKUP($EG23,Data!$B:$CP,Daily!FG$10,0)/FG$11</f>
      </c>
      <c r="FH23" s="14">
        <f>VLOOKUP($EG23,Data!$B:$CP,Daily!FH$10,0)/FH$11</f>
      </c>
      <c r="FI23" s="14">
        <f>VLOOKUP($EG23,Data!$B:$CP,Daily!FI$10,0)/FI$11</f>
      </c>
      <c r="FJ23" s="14">
        <f>VLOOKUP($EG23,Data!$B:$CP,Daily!FJ$10,0)/FJ$11</f>
      </c>
      <c r="FK23" s="14">
        <f>VLOOKUP($EG23,Data!$B:$CP,Daily!FK$10,0)/FK$11</f>
      </c>
      <c r="FL23" s="14">
        <f>VLOOKUP($EG23,Data!$B:$CP,Daily!FL$10,0)/FL$11</f>
      </c>
      <c r="FM23" s="14">
        <f>VLOOKUP($EG23,Data!$B:$CP,Daily!FM$10,0)/FM$11</f>
      </c>
      <c r="FN23" s="14">
        <f>VLOOKUP($EG23,Data!$B:$CP,Daily!FN$10,0)/FN$11</f>
      </c>
      <c r="FO23" s="14">
        <f>VLOOKUP($EG23,Data!$B:$CP,Daily!FO$10,0)/FO$11</f>
      </c>
      <c r="FP23" s="14">
        <f>VLOOKUP($EG23,Data!$B:$CP,Daily!FP$10,0)/FP$11</f>
      </c>
      <c r="FQ23" s="14">
        <f>VLOOKUP($EG23,Data!$B:$CP,Daily!FQ$10,0)/FQ$11</f>
      </c>
      <c r="FR23" s="14">
        <f>VLOOKUP($EG23,Data!$B:$CP,Daily!FR$10,0)/FR$11</f>
      </c>
      <c r="FS23" s="14">
        <f>VLOOKUP($EG23,Data!$B:$CP,Daily!FS$10,0)/FS$11</f>
      </c>
      <c r="FT23" s="14">
        <f>VLOOKUP($EG23,Data!$B:$CP,Daily!FT$10,0)/FT$11</f>
      </c>
      <c r="FU23" s="14">
        <f>VLOOKUP($EG23,Data!$B:$CP,Daily!FU$10,0)/FU$11</f>
      </c>
      <c r="FV23" s="14">
        <f>VLOOKUP($EG23,Data!$B:$CP,Daily!FV$10,0)/FV$11</f>
      </c>
      <c r="FW23" s="14">
        <f>VLOOKUP($EG23,Data!$B:$CP,Daily!FW$10,0)/FW$11</f>
      </c>
      <c r="FX23" s="14">
        <f>VLOOKUP($EG23,Data!$B:$CP,Daily!FX$10,0)/FX$11</f>
      </c>
      <c r="FY23" s="14">
        <f>VLOOKUP($EG23,Data!$B:$CP,Daily!FY$10,0)/FY$11</f>
      </c>
      <c r="FZ23" s="14">
        <f>VLOOKUP($EG23,Data!$B:$CP,Daily!FZ$10,0)/FZ$11</f>
      </c>
      <c r="GA23" s="14">
        <f>VLOOKUP($EG23,Data!$B:$CP,Daily!GA$10,0)/GA$11</f>
      </c>
      <c r="GB23" s="14">
        <f>VLOOKUP($EG23,Data!$B:$CP,Daily!GB$10,0)/GB$11</f>
      </c>
      <c r="GC23" s="14">
        <f>VLOOKUP($EG23,Data!$B:$CP,Daily!GC$10,0)/GC$11</f>
      </c>
      <c r="GD23" s="14">
        <f>VLOOKUP($EG23,Data!$B:$CP,Daily!GD$10,0)/GD$11</f>
      </c>
      <c r="GE23" s="14">
        <f>VLOOKUP($EG23,Data!$B:$CP,Daily!GE$10,0)/GE$11</f>
      </c>
      <c r="GF23" s="14">
        <f>VLOOKUP($EG23,Data!$B:$CP,Daily!GF$10,0)/GF$11</f>
      </c>
      <c r="GG23" s="14">
        <f>VLOOKUP($EG23,Data!$B:$CP,Daily!GG$10,0)/GG$11</f>
      </c>
      <c r="GH23" s="14">
        <f>VLOOKUP($EG23,Data!$B:$CP,Daily!GH$10,0)/GH$11</f>
      </c>
      <c r="GI23" s="14">
        <f>VLOOKUP($EG23,Data!$B:$CP,Daily!GI$10,0)/GI$11</f>
      </c>
      <c r="GJ23" s="14">
        <f>VLOOKUP($EG23,Data!$B:$CP,Daily!GJ$10,0)/GJ$11</f>
      </c>
      <c r="GK23" s="14">
        <f>VLOOKUP($EG23,Data!$B:$CP,Daily!GK$10,0)/GK$11</f>
      </c>
      <c r="GL23" s="14">
        <f>VLOOKUP($EG23,Data!$B:$CP,Daily!GL$10,0)/GL$11</f>
      </c>
      <c r="GM23" s="14">
        <f>VLOOKUP($EG23,Data!$B:$CP,Daily!GM$10,0)/GM$11</f>
      </c>
      <c r="GN23" s="14">
        <f>VLOOKUP($EG23,Data!$B:$CP,Daily!GN$10,0)/GN$11</f>
      </c>
      <c r="GO23" s="14">
        <f>VLOOKUP($EG23,Data!$B:$CP,Daily!GO$10,0)/GO$11</f>
      </c>
      <c r="GP23" s="14">
        <f>VLOOKUP($EG23,Data!$B:$CP,Daily!GP$10,0)/GP$11</f>
      </c>
      <c r="GQ23" s="14">
        <f>VLOOKUP($EG23,Data!$B:$CP,Daily!GQ$10,0)/GQ$11</f>
      </c>
      <c r="GR23" s="14">
        <f>VLOOKUP($EG23,Data!$B:$CP,Daily!GR$10,0)/GR$11</f>
      </c>
      <c r="GS23" s="14">
        <f>VLOOKUP($EG23,Data!$B:$CP,Daily!GS$10,0)/GS$11</f>
      </c>
      <c r="GT23" s="14">
        <f>VLOOKUP($EG23,Data!$B:$CP,Daily!GT$10,0)/GT$11</f>
      </c>
      <c r="GU23" s="14">
        <f>VLOOKUP($EG23,Data!$B:$CP,Daily!GU$10,0)/GU$11</f>
      </c>
      <c r="GV23" s="14">
        <f>VLOOKUP($EG23,Data!$B:$CP,Daily!GV$10,0)/GV$11</f>
      </c>
      <c r="GW23" s="14">
        <f>VLOOKUP($EG23,Data!$B:$CP,Daily!GW$10,0)/GW$11</f>
      </c>
      <c r="GX23" s="14">
        <f>VLOOKUP($EG23,Data!$B:$CP,Daily!GX$10,0)/GX$11</f>
      </c>
      <c r="GY23" s="14">
        <f>VLOOKUP($EG23,Data!$B:$CP,Daily!GY$10,0)/GY$11</f>
      </c>
      <c r="GZ23" s="14">
        <f>VLOOKUP($EG23,Data!$B:$CP,Daily!GZ$10,0)/GZ$11</f>
      </c>
      <c r="HA23" s="14">
        <f>VLOOKUP($EG23,Data!$B:$CP,Daily!HA$10,0)/HA$11</f>
      </c>
      <c r="HB23" s="14">
        <f>VLOOKUP($EG23,Data!$B:$CP,Daily!HB$10,0)/HB$11</f>
      </c>
      <c r="HC23" s="14">
        <f>VLOOKUP($EG23,Data!$B:$CP,Daily!HC$10,0)/HC$11</f>
      </c>
      <c r="HD23" s="14">
        <f>VLOOKUP($EG23,Data!$B:$CP,Daily!HD$10,0)/HD$11</f>
      </c>
      <c r="HE23" s="14">
        <f>VLOOKUP($EG23,Data!$B:$CP,Daily!HE$10,0)/HE$11</f>
      </c>
      <c r="HF23" s="14">
        <f>VLOOKUP($EG23,Data!$B:$CP,Daily!HF$10,0)/HF$11</f>
      </c>
      <c r="HG23" s="14">
        <f>VLOOKUP($EG23,Data!$B:$CP,Daily!HG$10,0)/HG$11</f>
      </c>
      <c r="HH23" s="14">
        <f>VLOOKUP($EG23,Data!$B:$CP,Daily!HH$10,0)/HH$11</f>
      </c>
      <c r="HI23" s="14">
        <f>VLOOKUP($EG23,Data!$B:$CP,Daily!HI$10,0)/HI$11</f>
      </c>
      <c r="HJ23" s="14">
        <f>VLOOKUP($EG23,Data!$B:$CP,Daily!HJ$10,0)/HJ$11</f>
      </c>
      <c r="HK23" s="14">
        <f>VLOOKUP($EG23,Data!$B:$CP,Daily!HK$10,0)/HK$11</f>
      </c>
      <c r="HL23" s="14">
        <f>VLOOKUP($EG23,Data!$B:$CP,Daily!HL$10,0)/HL$11</f>
      </c>
      <c r="HM23" s="14">
        <f>VLOOKUP($EG23,Data!$B:$CP,Daily!HM$10,0)/HM$11</f>
      </c>
      <c r="HN23" s="14">
        <f>VLOOKUP($EG23,Data!$B:$CP,Daily!HN$10,0)/HN$11</f>
      </c>
      <c r="HO23" s="14">
        <f>VLOOKUP($EG23,Data!$B:$CP,Daily!HO$10,0)/HO$11</f>
      </c>
      <c r="HP23" s="14">
        <f>VLOOKUP($EG23,Data!$B:$CP,Daily!HP$10,0)/HP$11</f>
      </c>
      <c r="HQ23" s="14">
        <f>VLOOKUP($EG23,Data!$B:$CP,Daily!HQ$10,0)/HQ$11</f>
      </c>
      <c r="HR23" s="14">
        <f>VLOOKUP($EG23,Data!$B:$CP,Daily!HR$10,0)/HR$11</f>
      </c>
      <c r="HS23" s="14">
        <f>VLOOKUP($EG23,Data!$B:$CP,Daily!HS$10,0)/HS$11</f>
      </c>
      <c r="HT23" s="14">
        <f>VLOOKUP($EG23,Data!$B:$CP,Daily!HT$10,0)/HT$11</f>
      </c>
      <c r="HU23" s="17"/>
      <c r="HV23" s="52">
        <f t="shared" si="39"/>
      </c>
      <c r="HW23" s="52">
        <f t="shared" si="40"/>
      </c>
      <c r="HX23" s="52">
        <f t="shared" si="142"/>
      </c>
      <c r="HY23" s="52">
        <f t="shared" si="143"/>
      </c>
      <c r="HZ23" s="52">
        <f t="shared" si="144"/>
      </c>
      <c r="IA23" s="54"/>
      <c r="IB23" s="14">
        <f t="shared" si="145"/>
      </c>
      <c r="IC23" s="14">
        <f t="shared" si="103"/>
      </c>
      <c r="ID23" s="14">
        <f t="shared" ref="ID23:ID24" si="155">SUMPRODUCT(GQ23:HS23,GQ$11:HS$11)/SUM(GQ$11:HS$11)</f>
      </c>
      <c r="IE23" s="16"/>
      <c r="IF23" s="9" t="s">
        <v>313</v>
      </c>
      <c r="IG23" s="9" t="s">
        <v>15</v>
      </c>
      <c r="IH23" s="14">
        <f>VLOOKUP($IF23,Data!$B:$CP,Daily!IH$10,0)/IH$11</f>
      </c>
      <c r="II23" s="14">
        <f>VLOOKUP($IF23,Data!$B:$CP,Daily!II$10,0)/II$11</f>
      </c>
      <c r="IJ23" s="14">
        <f>VLOOKUP($IF23,Data!$B:$CP,Daily!IJ$10,0)/IJ$11</f>
      </c>
      <c r="IK23" s="14">
        <f>VLOOKUP($IF23,Data!$B:$CP,Daily!IK$10,0)/IK$11</f>
      </c>
      <c r="IL23" s="14">
        <f>VLOOKUP($IF23,Data!$B:$CP,Daily!IL$10,0)/IL$11</f>
      </c>
      <c r="IM23" s="14">
        <f>VLOOKUP($IF23,Data!$B:$CP,Daily!IM$10,0)/IM$11</f>
      </c>
      <c r="IN23" s="14">
        <f>VLOOKUP($IF23,Data!$B:$CP,Daily!IN$10,0)/IN$11</f>
      </c>
      <c r="IO23" s="14">
        <f>VLOOKUP($IF23,Data!$B:$CP,Daily!IO$10,0)/IO$11</f>
      </c>
      <c r="IP23" s="14">
        <f>VLOOKUP($IF23,Data!$B:$CP,Daily!IP$10,0)/IP$11</f>
      </c>
      <c r="IQ23" s="14">
        <f>VLOOKUP($IF23,Data!$B:$CP,Daily!IQ$10,0)/IQ$11</f>
      </c>
      <c r="IR23" s="14">
        <f>VLOOKUP($IF23,Data!$B:$CP,Daily!IR$10,0)/IR$11</f>
      </c>
      <c r="IS23" s="14">
        <f>VLOOKUP($IF23,Data!$B:$CP,Daily!IS$10,0)/IS$11</f>
      </c>
      <c r="IT23" s="14">
        <f>VLOOKUP($IF23,Data!$B:$CP,Daily!IT$10,0)/IT$11</f>
      </c>
      <c r="IU23" s="14">
        <f>VLOOKUP($IF23,Data!$B:$CP,Daily!IU$10,0)/IU$11</f>
      </c>
      <c r="IV23" s="14">
        <f>VLOOKUP($IF23,Data!$B:$CP,Daily!IV$10,0)/IV$11</f>
      </c>
      <c r="IW23" s="14">
        <f>VLOOKUP($IF23,Data!$B:$CP,Daily!IW$10,0)/IW$11</f>
      </c>
      <c r="IX23" s="14">
        <f>VLOOKUP($IF23,Data!$B:$CP,Daily!IX$10,0)/IX$11</f>
      </c>
      <c r="IY23" s="14">
        <f>VLOOKUP($IF23,Data!$B:$CP,Daily!IY$10,0)/IY$11</f>
      </c>
      <c r="IZ23" s="14">
        <f>VLOOKUP($IF23,Data!$B:$CP,Daily!IZ$10,0)/IZ$11</f>
      </c>
      <c r="JA23" s="14">
        <f>VLOOKUP($IF23,Data!$B:$CP,Daily!JA$10,0)/JA$11</f>
      </c>
      <c r="JB23" s="14">
        <f>VLOOKUP($IF23,Data!$B:$CP,Daily!JB$10,0)/JB$11</f>
      </c>
      <c r="JC23" s="14">
        <f>VLOOKUP($IF23,Data!$B:$CP,Daily!JC$10,0)/JC$11</f>
      </c>
      <c r="JD23" s="14">
        <f>VLOOKUP($IF23,Data!$B:$CP,Daily!JD$10,0)/JD$11</f>
      </c>
      <c r="JE23" s="14">
        <f>VLOOKUP($IF23,Data!$B:$CP,Daily!JE$10,0)/JE$11</f>
      </c>
      <c r="JF23" s="14">
        <f>VLOOKUP($IF23,Data!$B:$CP,Daily!JF$10,0)/JF$11</f>
      </c>
      <c r="JG23" s="14">
        <f>VLOOKUP($IF23,Data!$B:$CP,Daily!JG$10,0)/JG$11</f>
      </c>
      <c r="JH23" s="14">
        <f>VLOOKUP($IF23,Data!$B:$CP,Daily!JH$10,0)/JH$11</f>
      </c>
      <c r="JI23" s="14">
        <f>VLOOKUP($IF23,Data!$B:$CP,Daily!JI$10,0)/JI$11</f>
      </c>
      <c r="JJ23" s="14">
        <f>VLOOKUP($IF23,Data!$B:$CP,Daily!JJ$10,0)/JJ$11</f>
      </c>
      <c r="JK23" s="14">
        <f>VLOOKUP($IF23,Data!$B:$CP,Daily!JK$10,0)/JK$11</f>
      </c>
      <c r="JL23" s="14">
        <f>VLOOKUP($IF23,Data!$B:$CP,Daily!JL$10,0)/JL$11</f>
      </c>
      <c r="JM23" s="14">
        <f>VLOOKUP($IF23,Data!$B:$CP,Daily!JM$10,0)/JM$11</f>
      </c>
      <c r="JN23" s="14">
        <f>VLOOKUP($IF23,Data!$B:$CP,Daily!JN$10,0)/JN$11</f>
      </c>
      <c r="JO23" s="14">
        <f>VLOOKUP($IF23,Data!$B:$CP,Daily!JO$10,0)/JO$11</f>
      </c>
      <c r="JP23" s="14">
        <f>VLOOKUP($IF23,Data!$B:$CP,Daily!JP$10,0)/JP$11</f>
      </c>
      <c r="JQ23" s="14">
        <f>VLOOKUP($IF23,Data!$B:$CP,Daily!JQ$10,0)/JQ$11</f>
      </c>
      <c r="JR23" s="14">
        <f>VLOOKUP($IF23,Data!$B:$CP,Daily!JR$10,0)/JR$11</f>
      </c>
      <c r="JS23" s="14">
        <f>VLOOKUP($IF23,Data!$B:$CP,Daily!JS$10,0)/JS$11</f>
      </c>
      <c r="JT23" s="14">
        <f>VLOOKUP($IF23,Data!$B:$CP,Daily!JT$10,0)/JT$11</f>
      </c>
      <c r="JU23" s="14">
        <f>VLOOKUP($IF23,Data!$B:$CP,Daily!JU$10,0)/JU$11</f>
      </c>
      <c r="JV23" s="14">
        <f>VLOOKUP($IF23,Data!$B:$CP,Daily!JV$10,0)/JV$11</f>
      </c>
      <c r="JW23" s="14">
        <f>VLOOKUP($IF23,Data!$B:$CP,Daily!JW$10,0)/JW$11</f>
      </c>
      <c r="JX23" s="14">
        <f>VLOOKUP($IF23,Data!$B:$CP,Daily!JX$10,0)/JX$11</f>
      </c>
      <c r="JY23" s="14">
        <f>VLOOKUP($IF23,Data!$B:$CP,Daily!JY$10,0)/JY$11</f>
      </c>
      <c r="JZ23" s="14">
        <f>VLOOKUP($IF23,Data!$B:$CP,Daily!JZ$10,0)/JZ$11</f>
      </c>
      <c r="KA23" s="14">
        <f>VLOOKUP($IF23,Data!$B:$CP,Daily!KA$10,0)/KA$11</f>
      </c>
      <c r="KB23" s="14">
        <f>VLOOKUP($IF23,Data!$B:$CP,Daily!KB$10,0)/KB$11</f>
      </c>
      <c r="KC23" s="14">
        <f>VLOOKUP($IF23,Data!$B:$CP,Daily!KC$10,0)/KC$11</f>
      </c>
      <c r="KD23" s="14">
        <f>VLOOKUP($IF23,Data!$B:$CP,Daily!KD$10,0)/KD$11</f>
      </c>
      <c r="KE23" s="14">
        <f>VLOOKUP($IF23,Data!$B:$CP,Daily!KE$10,0)/KE$11</f>
      </c>
      <c r="KF23" s="14">
        <f>VLOOKUP($IF23,Data!$B:$CP,Daily!KF$10,0)/KF$11</f>
      </c>
      <c r="KG23" s="14">
        <f>VLOOKUP($IF23,Data!$B:$CP,Daily!KG$10,0)/KG$11</f>
      </c>
      <c r="KH23" s="14">
        <f>VLOOKUP($IF23,Data!$B:$CP,Daily!KH$10,0)/KH$11</f>
      </c>
      <c r="KI23" s="14">
        <f>VLOOKUP($IF23,Data!$B:$CP,Daily!KI$10,0)/KI$11</f>
      </c>
      <c r="KJ23" s="14">
        <f>VLOOKUP($IF23,Data!$B:$CP,Daily!KJ$10,0)/KJ$11</f>
      </c>
      <c r="KK23" s="14">
        <f>VLOOKUP($IF23,Data!$B:$CP,Daily!KK$10,0)/KK$11</f>
      </c>
      <c r="KL23" s="14">
        <f>VLOOKUP($IF23,Data!$B:$CP,Daily!KL$10,0)/KL$11</f>
      </c>
      <c r="KM23" s="14">
        <f>VLOOKUP($IF23,Data!$B:$CP,Daily!KM$10,0)/KM$11</f>
      </c>
      <c r="KN23" s="14">
        <f>VLOOKUP($IF23,Data!$B:$CP,Daily!KN$10,0)/KN$11</f>
      </c>
      <c r="KO23" s="14">
        <f>VLOOKUP($IF23,Data!$B:$CP,Daily!KO$10,0)/KO$11</f>
      </c>
      <c r="KP23" s="14">
        <f>VLOOKUP($IF23,Data!$B:$CP,Daily!KP$10,0)/KP$11</f>
      </c>
      <c r="KQ23" s="14">
        <f>VLOOKUP($IF23,Data!$B:$CP,Daily!KQ$10,0)/KQ$11</f>
      </c>
      <c r="KR23" s="14">
        <f>VLOOKUP($IF23,Data!$B:$CP,Daily!KR$10,0)/KR$11</f>
      </c>
      <c r="KS23" s="14">
        <f>VLOOKUP($IF23,Data!$B:$CP,Daily!KS$10,0)/KS$11</f>
      </c>
      <c r="KT23" s="14">
        <f>VLOOKUP($IF23,Data!$B:$CP,Daily!KT$10,0)/KT$11</f>
      </c>
      <c r="KU23" s="14">
        <f>VLOOKUP($IF23,Data!$B:$CP,Daily!KU$10,0)/KU$11</f>
      </c>
      <c r="KV23" s="14">
        <f>VLOOKUP($IF23,Data!$B:$CP,Daily!KV$10,0)/KV$11</f>
      </c>
      <c r="KW23" s="14">
        <f>VLOOKUP($IF23,Data!$B:$CP,Daily!KW$10,0)/KW$11</f>
      </c>
      <c r="KX23" s="14">
        <f>VLOOKUP($IF23,Data!$B:$CP,Daily!KX$10,0)/KX$11</f>
      </c>
      <c r="KY23" s="14">
        <f>VLOOKUP($IF23,Data!$B:$CP,Daily!KY$10,0)/KY$11</f>
      </c>
      <c r="KZ23" s="14">
        <f>VLOOKUP($IF23,Data!$B:$CP,Daily!KZ$10,0)/KZ$11</f>
      </c>
      <c r="LA23" s="14">
        <f>VLOOKUP($IF23,Data!$B:$CP,Daily!LA$10,0)/LA$11</f>
      </c>
      <c r="LB23" s="14">
        <f>VLOOKUP($IF23,Data!$B:$CP,Daily!LB$10,0)/LB$11</f>
      </c>
      <c r="LC23" s="14">
        <f>VLOOKUP($IF23,Data!$B:$CP,Daily!LC$10,0)/LC$11</f>
      </c>
      <c r="LD23" s="14">
        <f>VLOOKUP($IF23,Data!$B:$CP,Daily!LD$10,0)/LD$11</f>
      </c>
      <c r="LE23" s="14">
        <f>VLOOKUP($IF23,Data!$B:$CP,Daily!LE$10,0)/LE$11</f>
      </c>
      <c r="LF23" s="14">
        <f>VLOOKUP($IF23,Data!$B:$CP,Daily!LF$10,0)/LF$11</f>
      </c>
      <c r="LG23" s="14">
        <f>VLOOKUP($IF23,Data!$B:$CP,Daily!LG$10,0)/LG$11</f>
      </c>
      <c r="LH23" s="14">
        <f>VLOOKUP($IF23,Data!$B:$CP,Daily!LH$10,0)/LH$11</f>
      </c>
      <c r="LI23" s="14">
        <f>VLOOKUP($IF23,Data!$B:$CP,Daily!LI$10,0)/LI$11</f>
      </c>
      <c r="LJ23" s="14">
        <f>VLOOKUP($IF23,Data!$B:$CP,Daily!LJ$10,0)/LJ$11</f>
      </c>
      <c r="LK23" s="14">
        <f>VLOOKUP($IF23,Data!$B:$CP,Daily!LK$10,0)/LK$11</f>
      </c>
      <c r="LL23" s="14">
        <f>VLOOKUP($IF23,Data!$B:$CP,Daily!LL$10,0)/LL$11</f>
      </c>
      <c r="LM23" s="14">
        <f>VLOOKUP($IF23,Data!$B:$CP,Daily!LM$10,0)/LM$11</f>
      </c>
      <c r="LN23" s="14">
        <f>VLOOKUP($IF23,Data!$B:$CP,Daily!LN$10,0)/LN$11</f>
      </c>
      <c r="LO23" s="14">
        <f>VLOOKUP($IF23,Data!$B:$CP,Daily!LO$10,0)/LO$11</f>
      </c>
      <c r="LP23" s="14">
        <f>VLOOKUP($IF23,Data!$B:$CP,Daily!LP$10,0)/LP$11</f>
      </c>
      <c r="LQ23" s="14">
        <f>VLOOKUP($IF23,Data!$B:$CP,Daily!LQ$10,0)/LQ$11</f>
      </c>
      <c r="LR23" s="14">
        <f>VLOOKUP($IF23,Data!$B:$CP,Daily!LR$10,0)/LR$11</f>
      </c>
      <c r="LS23" s="14">
        <f>VLOOKUP($IF23,Data!$B:$CP,Daily!LS$10,0)/LS$11</f>
      </c>
      <c r="LU23" s="52">
        <f t="shared" si="146"/>
      </c>
      <c r="LV23" s="52">
        <f t="shared" si="147"/>
      </c>
      <c r="LW23" s="52">
        <f t="shared" si="148"/>
      </c>
      <c r="LX23" s="52">
        <f t="shared" si="149"/>
      </c>
      <c r="LY23" s="52">
        <f t="shared" si="150"/>
      </c>
      <c r="LZ23" s="58"/>
      <c r="MA23" s="14">
        <f t="shared" si="151"/>
      </c>
      <c r="MB23" s="14">
        <f t="shared" si="107"/>
      </c>
      <c r="MC23" s="14">
        <f t="shared" ref="MC23:MC24" si="156">SUMPRODUCT(KP23:LR23,KP$11:LR$11)/SUM(KP$11:LR$11)</f>
      </c>
      <c r="MD23" s="15"/>
    </row>
    <row r="24" spans="4:342" x14ac:dyDescent="0.25">
      <c r="D24" s="74" t="s">
        <v>314</v>
      </c>
      <c r="E24" s="67" t="str">
        <f>VLOOKUP($D24,'Metric Nature'!$C:$D,2,0)&amp;IF(($F24&lt;(EA24)),"Below",IF(($F24&gt;(DZ24)),"Above","Within"))</f>
      </c>
      <c r="F24" s="92">
        <f t="shared" si="152"/>
      </c>
      <c r="G24" s="92">
        <f t="shared" si="84"/>
      </c>
      <c r="H24" s="96">
        <f t="shared" si="153"/>
      </c>
      <c r="I24" s="89">
        <f t="shared" si="79"/>
      </c>
      <c r="J24" s="93">
        <f t="shared" si="154"/>
      </c>
      <c r="K24" s="92">
        <f t="shared" si="132"/>
      </c>
      <c r="L24" s="94"/>
      <c r="M24" s="67" t="str">
        <f>VLOOKUP($D24,'Metric Nature'!$C:$D,2,0)&amp;IF(($N24&lt;(HZ24)),"Below",IF(($N24&gt;(HY24)),"Above","Within"))</f>
      </c>
      <c r="N24" s="92">
        <f t="shared" si="133"/>
      </c>
      <c r="O24" s="63">
        <f t="shared" si="88"/>
      </c>
      <c r="P24" s="98">
        <f t="shared" si="30"/>
      </c>
      <c r="Q24" s="63">
        <f t="shared" si="89"/>
      </c>
      <c r="R24" s="96">
        <f t="shared" si="134"/>
      </c>
      <c r="S24" s="63">
        <f t="shared" si="32"/>
      </c>
      <c r="T24" s="94"/>
      <c r="U24" s="67" t="str">
        <f>VLOOKUP($D24,'Metric Nature'!$C:$D,2,0)&amp;IF(($V24&lt;(LY24)),"Below",IF(($V24&gt;(LX24)),"Above","Within"))</f>
      </c>
      <c r="V24" s="92">
        <f t="shared" si="135"/>
      </c>
      <c r="W24" s="63">
        <f t="shared" si="91"/>
      </c>
      <c r="X24" s="93">
        <f t="shared" si="136"/>
      </c>
      <c r="Y24" s="63">
        <f t="shared" si="93"/>
      </c>
      <c r="Z24" s="93">
        <f t="shared" si="137"/>
      </c>
      <c r="AA24" s="63">
        <f t="shared" si="61"/>
      </c>
      <c r="AB24" s="94"/>
      <c r="AC24" s="1"/>
      <c r="AD24" s="1"/>
      <c r="AE24" s="1"/>
      <c r="AF24" s="1"/>
      <c r="AG24" s="1"/>
      <c r="AH24" s="1"/>
      <c r="AI24" s="9" t="s">
        <v>315</v>
      </c>
      <c r="AJ24" s="14">
        <f>(VLOOKUP($EG24,Data!$B:$CP,Daily!EI$10,0)+VLOOKUP($IF24,Data!$B:$CP,Daily!IH$10,0))/AJ$11</f>
      </c>
      <c r="AK24" s="14">
        <f>(VLOOKUP($EG24,Data!$B:$CP,Daily!EJ$10,0)+VLOOKUP($IF24,Data!$B:$CP,Daily!II$10,0))/AK$11</f>
      </c>
      <c r="AL24" s="14">
        <f>(VLOOKUP($EG24,Data!$B:$CP,Daily!EK$10,0)+VLOOKUP($IF24,Data!$B:$CP,Daily!IJ$10,0))/AL$11</f>
      </c>
      <c r="AM24" s="14">
        <f>(VLOOKUP($EG24,Data!$B:$CP,Daily!EL$10,0)+VLOOKUP($IF24,Data!$B:$CP,Daily!IK$10,0))/AM$11</f>
      </c>
      <c r="AN24" s="14">
        <f>(VLOOKUP($EG24,Data!$B:$CP,Daily!EM$10,0)+VLOOKUP($IF24,Data!$B:$CP,Daily!IL$10,0))/AN$11</f>
      </c>
      <c r="AO24" s="14">
        <f>(VLOOKUP($EG24,Data!$B:$CP,Daily!EN$10,0)+VLOOKUP($IF24,Data!$B:$CP,Daily!IM$10,0))/AO$11</f>
      </c>
      <c r="AP24" s="14">
        <f>(VLOOKUP($EG24,Data!$B:$CP,Daily!EO$10,0)+VLOOKUP($IF24,Data!$B:$CP,Daily!IN$10,0))/AP$11</f>
      </c>
      <c r="AQ24" s="14">
        <f>(VLOOKUP($EG24,Data!$B:$CP,Daily!EP$10,0)+VLOOKUP($IF24,Data!$B:$CP,Daily!IO$10,0))/AQ$11</f>
      </c>
      <c r="AR24" s="14">
        <f>(VLOOKUP($EG24,Data!$B:$CP,Daily!EQ$10,0)+VLOOKUP($IF24,Data!$B:$CP,Daily!IP$10,0))/AR$11</f>
      </c>
      <c r="AS24" s="14">
        <f>(VLOOKUP($EG24,Data!$B:$CP,Daily!ER$10,0)+VLOOKUP($IF24,Data!$B:$CP,Daily!IQ$10,0))/AS$11</f>
      </c>
      <c r="AT24" s="14">
        <f>(VLOOKUP($EG24,Data!$B:$CP,Daily!ES$10,0)+VLOOKUP($IF24,Data!$B:$CP,Daily!IR$10,0))/AT$11</f>
      </c>
      <c r="AU24" s="14">
        <f>(VLOOKUP($EG24,Data!$B:$CP,Daily!ET$10,0)+VLOOKUP($IF24,Data!$B:$CP,Daily!IS$10,0))/AU$11</f>
      </c>
      <c r="AV24" s="14">
        <f>(VLOOKUP($EG24,Data!$B:$CP,Daily!EU$10,0)+VLOOKUP($IF24,Data!$B:$CP,Daily!IT$10,0))/AV$11</f>
      </c>
      <c r="AW24" s="14">
        <f>(VLOOKUP($EG24,Data!$B:$CP,Daily!EV$10,0)+VLOOKUP($IF24,Data!$B:$CP,Daily!IU$10,0))/AW$11</f>
      </c>
      <c r="AX24" s="14">
        <f>(VLOOKUP($EG24,Data!$B:$CP,Daily!EW$10,0)+VLOOKUP($IF24,Data!$B:$CP,Daily!IV$10,0))/AX$11</f>
      </c>
      <c r="AY24" s="14">
        <f>(VLOOKUP($EG24,Data!$B:$CP,Daily!EX$10,0)+VLOOKUP($IF24,Data!$B:$CP,Daily!IW$10,0))/AY$11</f>
      </c>
      <c r="AZ24" s="14">
        <f>(VLOOKUP($EG24,Data!$B:$CP,Daily!EY$10,0)+VLOOKUP($IF24,Data!$B:$CP,Daily!IX$10,0))/AZ$11</f>
      </c>
      <c r="BA24" s="14">
        <f>(VLOOKUP($EG24,Data!$B:$CP,Daily!EZ$10,0)+VLOOKUP($IF24,Data!$B:$CP,Daily!IY$10,0))/BA$11</f>
      </c>
      <c r="BB24" s="14">
        <f>(VLOOKUP($EG24,Data!$B:$CP,Daily!FA$10,0)+VLOOKUP($IF24,Data!$B:$CP,Daily!IZ$10,0))/BB$11</f>
      </c>
      <c r="BC24" s="14">
        <f>(VLOOKUP($EG24,Data!$B:$CP,Daily!FB$10,0)+VLOOKUP($IF24,Data!$B:$CP,Daily!JA$10,0))/BC$11</f>
      </c>
      <c r="BD24" s="14">
        <f>(VLOOKUP($EG24,Data!$B:$CP,Daily!FC$10,0)+VLOOKUP($IF24,Data!$B:$CP,Daily!JB$10,0))/BD$11</f>
      </c>
      <c r="BE24" s="14">
        <f>(VLOOKUP($EG24,Data!$B:$CP,Daily!FD$10,0)+VLOOKUP($IF24,Data!$B:$CP,Daily!JC$10,0))/BE$11</f>
      </c>
      <c r="BF24" s="14">
        <f>(VLOOKUP($EG24,Data!$B:$CP,Daily!FE$10,0)+VLOOKUP($IF24,Data!$B:$CP,Daily!JD$10,0))/BF$11</f>
      </c>
      <c r="BG24" s="14">
        <f>(VLOOKUP($EG24,Data!$B:$CP,Daily!FF$10,0)+VLOOKUP($IF24,Data!$B:$CP,Daily!JE$10,0))/BG$11</f>
      </c>
      <c r="BH24" s="14">
        <f>(VLOOKUP($EG24,Data!$B:$CP,Daily!FG$10,0)+VLOOKUP($IF24,Data!$B:$CP,Daily!JF$10,0))/BH$11</f>
      </c>
      <c r="BI24" s="14">
        <f>(VLOOKUP($EG24,Data!$B:$CP,Daily!FH$10,0)+VLOOKUP($IF24,Data!$B:$CP,Daily!JG$10,0))/BI$11</f>
      </c>
      <c r="BJ24" s="14">
        <f>(VLOOKUP($EG24,Data!$B:$CP,Daily!FI$10,0)+VLOOKUP($IF24,Data!$B:$CP,Daily!JH$10,0))/BJ$11</f>
      </c>
      <c r="BK24" s="14">
        <f>(VLOOKUP($EG24,Data!$B:$CP,Daily!FJ$10,0)+VLOOKUP($IF24,Data!$B:$CP,Daily!JI$10,0))/BK$11</f>
      </c>
      <c r="BL24" s="14">
        <f>(VLOOKUP($EG24,Data!$B:$CP,Daily!FK$10,0)+VLOOKUP($IF24,Data!$B:$CP,Daily!JJ$10,0))/BL$11</f>
      </c>
      <c r="BM24" s="14">
        <f>(VLOOKUP($EG24,Data!$B:$CP,Daily!FL$10,0)+VLOOKUP($IF24,Data!$B:$CP,Daily!JK$10,0))/BM$11</f>
      </c>
      <c r="BN24" s="14">
        <f>(VLOOKUP($EG24,Data!$B:$CP,Daily!FM$10,0)+VLOOKUP($IF24,Data!$B:$CP,Daily!JL$10,0))/BN$11</f>
      </c>
      <c r="BO24" s="14">
        <f>(VLOOKUP($EG24,Data!$B:$CP,Daily!FN$10,0)+VLOOKUP($IF24,Data!$B:$CP,Daily!JM$10,0))/BO$11</f>
      </c>
      <c r="BP24" s="14">
        <f>(VLOOKUP($EG24,Data!$B:$CP,Daily!FO$10,0)+VLOOKUP($IF24,Data!$B:$CP,Daily!JN$10,0))/BP$11</f>
      </c>
      <c r="BQ24" s="14">
        <f>(VLOOKUP($EG24,Data!$B:$CP,Daily!FP$10,0)+VLOOKUP($IF24,Data!$B:$CP,Daily!JO$10,0))/BQ$11</f>
      </c>
      <c r="BR24" s="14">
        <f>(VLOOKUP($EG24,Data!$B:$CP,Daily!FQ$10,0)+VLOOKUP($IF24,Data!$B:$CP,Daily!JP$10,0))/BR$11</f>
      </c>
      <c r="BS24" s="14">
        <f>(VLOOKUP($EG24,Data!$B:$CP,Daily!FR$10,0)+VLOOKUP($IF24,Data!$B:$CP,Daily!JQ$10,0))/BS$11</f>
      </c>
      <c r="BT24" s="14">
        <f>(VLOOKUP($EG24,Data!$B:$CP,Daily!FS$10,0)+VLOOKUP($IF24,Data!$B:$CP,Daily!JR$10,0))/BT$11</f>
      </c>
      <c r="BU24" s="14">
        <f>(VLOOKUP($EG24,Data!$B:$CP,Daily!FT$10,0)+VLOOKUP($IF24,Data!$B:$CP,Daily!JS$10,0))/BU$11</f>
      </c>
      <c r="BV24" s="14">
        <f>(VLOOKUP($EG24,Data!$B:$CP,Daily!FU$10,0)+VLOOKUP($IF24,Data!$B:$CP,Daily!JT$10,0))/BV$11</f>
      </c>
      <c r="BW24" s="14">
        <f>(VLOOKUP($EG24,Data!$B:$CP,Daily!FV$10,0)+VLOOKUP($IF24,Data!$B:$CP,Daily!JU$10,0))/BW$11</f>
      </c>
      <c r="BX24" s="14">
        <f>(VLOOKUP($EG24,Data!$B:$CP,Daily!FW$10,0)+VLOOKUP($IF24,Data!$B:$CP,Daily!JV$10,0))/BX$11</f>
      </c>
      <c r="BY24" s="14">
        <f>(VLOOKUP($EG24,Data!$B:$CP,Daily!FX$10,0)+VLOOKUP($IF24,Data!$B:$CP,Daily!JW$10,0))/BY$11</f>
      </c>
      <c r="BZ24" s="14">
        <f>(VLOOKUP($EG24,Data!$B:$CP,Daily!FY$10,0)+VLOOKUP($IF24,Data!$B:$CP,Daily!JX$10,0))/BZ$11</f>
      </c>
      <c r="CA24" s="14">
        <f>(VLOOKUP($EG24,Data!$B:$CP,Daily!FZ$10,0)+VLOOKUP($IF24,Data!$B:$CP,Daily!JY$10,0))/CA$11</f>
      </c>
      <c r="CB24" s="14">
        <f>(VLOOKUP($EG24,Data!$B:$CP,Daily!GA$10,0)+VLOOKUP($IF24,Data!$B:$CP,Daily!JZ$10,0))/CB$11</f>
      </c>
      <c r="CC24" s="14">
        <f>(VLOOKUP($EG24,Data!$B:$CP,Daily!GB$10,0)+VLOOKUP($IF24,Data!$B:$CP,Daily!KA$10,0))/CC$11</f>
      </c>
      <c r="CD24" s="14">
        <f>(VLOOKUP($EG24,Data!$B:$CP,Daily!GC$10,0)+VLOOKUP($IF24,Data!$B:$CP,Daily!KB$10,0))/CD$11</f>
      </c>
      <c r="CE24" s="14">
        <f>(VLOOKUP($EG24,Data!$B:$CP,Daily!GD$10,0)+VLOOKUP($IF24,Data!$B:$CP,Daily!KC$10,0))/CE$11</f>
      </c>
      <c r="CF24" s="14">
        <f>(VLOOKUP($EG24,Data!$B:$CP,Daily!GE$10,0)+VLOOKUP($IF24,Data!$B:$CP,Daily!KD$10,0))/CF$11</f>
      </c>
      <c r="CG24" s="14">
        <f>(VLOOKUP($EG24,Data!$B:$CP,Daily!GF$10,0)+VLOOKUP($IF24,Data!$B:$CP,Daily!KE$10,0))/CG$11</f>
      </c>
      <c r="CH24" s="14">
        <f>(VLOOKUP($EG24,Data!$B:$CP,Daily!GG$10,0)+VLOOKUP($IF24,Data!$B:$CP,Daily!KF$10,0))/CH$11</f>
      </c>
      <c r="CI24" s="14">
        <f>(VLOOKUP($EG24,Data!$B:$CP,Daily!GH$10,0)+VLOOKUP($IF24,Data!$B:$CP,Daily!KG$10,0))/CI$11</f>
      </c>
      <c r="CJ24" s="14">
        <f>(VLOOKUP($EG24,Data!$B:$CP,Daily!GI$10,0)+VLOOKUP($IF24,Data!$B:$CP,Daily!KH$10,0))/CJ$11</f>
      </c>
      <c r="CK24" s="14">
        <f>(VLOOKUP($EG24,Data!$B:$CP,Daily!GJ$10,0)+VLOOKUP($IF24,Data!$B:$CP,Daily!KI$10,0))/CK$11</f>
      </c>
      <c r="CL24" s="14">
        <f>(VLOOKUP($EG24,Data!$B:$CP,Daily!GK$10,0)+VLOOKUP($IF24,Data!$B:$CP,Daily!KJ$10,0))/CL$11</f>
      </c>
      <c r="CM24" s="14">
        <f>(VLOOKUP($EG24,Data!$B:$CP,Daily!GL$10,0)+VLOOKUP($IF24,Data!$B:$CP,Daily!KK$10,0))/CM$11</f>
      </c>
      <c r="CN24" s="14">
        <f>(VLOOKUP($EG24,Data!$B:$CP,Daily!GM$10,0)+VLOOKUP($IF24,Data!$B:$CP,Daily!KL$10,0))/CN$11</f>
      </c>
      <c r="CO24" s="14">
        <f>(VLOOKUP($EG24,Data!$B:$CP,Daily!GN$10,0)+VLOOKUP($IF24,Data!$B:$CP,Daily!KM$10,0))/CO$11</f>
      </c>
      <c r="CP24" s="14">
        <f>(VLOOKUP($EG24,Data!$B:$CP,Daily!GO$10,0)+VLOOKUP($IF24,Data!$B:$CP,Daily!KN$10,0))/CP$11</f>
      </c>
      <c r="CQ24" s="14">
        <f>(VLOOKUP($EG24,Data!$B:$CP,Daily!GP$10,0)+VLOOKUP($IF24,Data!$B:$CP,Daily!KO$10,0))/CQ$11</f>
      </c>
      <c r="CR24" s="14">
        <f>(VLOOKUP($EG24,Data!$B:$CP,Daily!GQ$10,0)+VLOOKUP($IF24,Data!$B:$CP,Daily!KP$10,0))/CR$11</f>
      </c>
      <c r="CS24" s="14">
        <f>(VLOOKUP($EG24,Data!$B:$CP,Daily!GR$10,0)+VLOOKUP($IF24,Data!$B:$CP,Daily!KQ$10,0))/CS$11</f>
      </c>
      <c r="CT24" s="14">
        <f>(VLOOKUP($EG24,Data!$B:$CP,Daily!GS$10,0)+VLOOKUP($IF24,Data!$B:$CP,Daily!KR$10,0))/CT$11</f>
      </c>
      <c r="CU24" s="14">
        <f>(VLOOKUP($EG24,Data!$B:$CP,Daily!GT$10,0)+VLOOKUP($IF24,Data!$B:$CP,Daily!KS$10,0))/CU$11</f>
      </c>
      <c r="CV24" s="14">
        <f>(VLOOKUP($EG24,Data!$B:$CP,Daily!GU$10,0)+VLOOKUP($IF24,Data!$B:$CP,Daily!KT$10,0))/CV$11</f>
      </c>
      <c r="CW24" s="14">
        <f>(VLOOKUP($EG24,Data!$B:$CP,Daily!GV$10,0)+VLOOKUP($IF24,Data!$B:$CP,Daily!KU$10,0))/CW$11</f>
      </c>
      <c r="CX24" s="14">
        <f>(VLOOKUP($EG24,Data!$B:$CP,Daily!GW$10,0)+VLOOKUP($IF24,Data!$B:$CP,Daily!KV$10,0))/CX$11</f>
      </c>
      <c r="CY24" s="14">
        <f>(VLOOKUP($EG24,Data!$B:$CP,Daily!GX$10,0)+VLOOKUP($IF24,Data!$B:$CP,Daily!KW$10,0))/CY$11</f>
      </c>
      <c r="CZ24" s="14">
        <f>(VLOOKUP($EG24,Data!$B:$CP,Daily!GY$10,0)+VLOOKUP($IF24,Data!$B:$CP,Daily!KX$10,0))/CZ$11</f>
      </c>
      <c r="DA24" s="14">
        <f>(VLOOKUP($EG24,Data!$B:$CP,Daily!GZ$10,0)+VLOOKUP($IF24,Data!$B:$CP,Daily!KY$10,0))/DA$11</f>
      </c>
      <c r="DB24" s="14">
        <f>(VLOOKUP($EG24,Data!$B:$CP,Daily!HA$10,0)+VLOOKUP($IF24,Data!$B:$CP,Daily!KZ$10,0))/DB$11</f>
      </c>
      <c r="DC24" s="14">
        <f>(VLOOKUP($EG24,Data!$B:$CP,Daily!HB$10,0)+VLOOKUP($IF24,Data!$B:$CP,Daily!LA$10,0))/DC$11</f>
      </c>
      <c r="DD24" s="14">
        <f>(VLOOKUP($EG24,Data!$B:$CP,Daily!HC$10,0)+VLOOKUP($IF24,Data!$B:$CP,Daily!LB$10,0))/DD$11</f>
      </c>
      <c r="DE24" s="14">
        <f>(VLOOKUP($EG24,Data!$B:$CP,Daily!HD$10,0)+VLOOKUP($IF24,Data!$B:$CP,Daily!LC$10,0))/DE$11</f>
      </c>
      <c r="DF24" s="14">
        <f>(VLOOKUP($EG24,Data!$B:$CP,Daily!HE$10,0)+VLOOKUP($IF24,Data!$B:$CP,Daily!LD$10,0))/DF$11</f>
      </c>
      <c r="DG24" s="14">
        <f>(VLOOKUP($EG24,Data!$B:$CP,Daily!HF$10,0)+VLOOKUP($IF24,Data!$B:$CP,Daily!LE$10,0))/DG$11</f>
      </c>
      <c r="DH24" s="14">
        <f>(VLOOKUP($EG24,Data!$B:$CP,Daily!HG$10,0)+VLOOKUP($IF24,Data!$B:$CP,Daily!LF$10,0))/DH$11</f>
      </c>
      <c r="DI24" s="14">
        <f>(VLOOKUP($EG24,Data!$B:$CP,Daily!HH$10,0)+VLOOKUP($IF24,Data!$B:$CP,Daily!LG$10,0))/DI$11</f>
      </c>
      <c r="DJ24" s="14">
        <f>(VLOOKUP($EG24,Data!$B:$CP,Daily!HI$10,0)+VLOOKUP($IF24,Data!$B:$CP,Daily!LH$10,0))/DJ$11</f>
      </c>
      <c r="DK24" s="14">
        <f>(VLOOKUP($EG24,Data!$B:$CP,Daily!HJ$10,0)+VLOOKUP($IF24,Data!$B:$CP,Daily!LI$10,0))/DK$11</f>
      </c>
      <c r="DL24" s="14">
        <f>(VLOOKUP($EG24,Data!$B:$CP,Daily!HK$10,0)+VLOOKUP($IF24,Data!$B:$CP,Daily!LJ$10,0))/DL$11</f>
      </c>
      <c r="DM24" s="14">
        <f>(VLOOKUP($EG24,Data!$B:$CP,Daily!HL$10,0)+VLOOKUP($IF24,Data!$B:$CP,Daily!LK$10,0))/DM$11</f>
      </c>
      <c r="DN24" s="14">
        <f>(VLOOKUP($EG24,Data!$B:$CP,Daily!HM$10,0)+VLOOKUP($IF24,Data!$B:$CP,Daily!LL$10,0))/DN$11</f>
      </c>
      <c r="DO24" s="14">
        <f>(VLOOKUP($EG24,Data!$B:$CP,Daily!HN$10,0)+VLOOKUP($IF24,Data!$B:$CP,Daily!LM$10,0))/DO$11</f>
      </c>
      <c r="DP24" s="14">
        <f>(VLOOKUP($EG24,Data!$B:$CP,Daily!HO$10,0)+VLOOKUP($IF24,Data!$B:$CP,Daily!LN$10,0))/DP$11</f>
      </c>
      <c r="DQ24" s="14">
        <f>(VLOOKUP($EG24,Data!$B:$CP,Daily!HP$10,0)+VLOOKUP($IF24,Data!$B:$CP,Daily!LO$10,0))/DQ$11</f>
      </c>
      <c r="DR24" s="14">
        <f>(VLOOKUP($EG24,Data!$B:$CP,Daily!HQ$10,0)+VLOOKUP($IF24,Data!$B:$CP,Daily!LP$10,0))/DR$11</f>
      </c>
      <c r="DS24" s="14">
        <f>(VLOOKUP($EG24,Data!$B:$CP,Daily!HR$10,0)+VLOOKUP($IF24,Data!$B:$CP,Daily!LQ$10,0))/DS$11</f>
      </c>
      <c r="DT24" s="14">
        <f>(VLOOKUP($EG24,Data!$B:$CP,Daily!HS$10,0)+VLOOKUP($IF24,Data!$B:$CP,Daily!LR$10,0))/DT$11</f>
      </c>
      <c r="DU24" s="14">
        <f>(VLOOKUP($EG24,Data!$B:$CP,Daily!HT$10,0)+VLOOKUP($IF24,Data!$B:$CP,Daily!LS$10,0))/DU$11</f>
      </c>
      <c r="DV24" s="17"/>
      <c r="DW24" s="14">
        <f t="shared" si="16"/>
      </c>
      <c r="DX24" s="14">
        <f t="shared" si="17"/>
      </c>
      <c r="DY24" s="14">
        <f t="shared" si="138"/>
      </c>
      <c r="DZ24" s="14">
        <f t="shared" si="139"/>
      </c>
      <c r="EA24" s="14">
        <f t="shared" si="140"/>
      </c>
      <c r="EB24" s="18"/>
      <c r="EC24" s="14">
        <f t="shared" si="141"/>
      </c>
      <c r="ED24" s="14">
        <f t="shared" si="97"/>
      </c>
      <c r="EE24" s="14">
        <f t="shared" si="98"/>
      </c>
      <c r="EF24" s="16"/>
      <c r="EG24" s="9" t="s">
        <v>316</v>
      </c>
      <c r="EH24" s="9" t="s">
        <v>16</v>
      </c>
      <c r="EI24" s="14">
        <f>VLOOKUP($EG24,Data!$B:$CP,Daily!EI$10,0)/EI$11</f>
      </c>
      <c r="EJ24" s="14">
        <f>VLOOKUP($EG24,Data!$B:$CP,Daily!EJ$10,0)/EJ$11</f>
      </c>
      <c r="EK24" s="14">
        <f>VLOOKUP($EG24,Data!$B:$CP,Daily!EK$10,0)/EK$11</f>
      </c>
      <c r="EL24" s="14">
        <f>VLOOKUP($EG24,Data!$B:$CP,Daily!EL$10,0)/EL$11</f>
      </c>
      <c r="EM24" s="14">
        <f>VLOOKUP($EG24,Data!$B:$CP,Daily!EM$10,0)/EM$11</f>
      </c>
      <c r="EN24" s="14">
        <f>VLOOKUP($EG24,Data!$B:$CP,Daily!EN$10,0)/EN$11</f>
      </c>
      <c r="EO24" s="14">
        <f>VLOOKUP($EG24,Data!$B:$CP,Daily!EO$10,0)/EO$11</f>
      </c>
      <c r="EP24" s="14">
        <f>VLOOKUP($EG24,Data!$B:$CP,Daily!EP$10,0)/EP$11</f>
      </c>
      <c r="EQ24" s="14">
        <f>VLOOKUP($EG24,Data!$B:$CP,Daily!EQ$10,0)/EQ$11</f>
      </c>
      <c r="ER24" s="14">
        <f>VLOOKUP($EG24,Data!$B:$CP,Daily!ER$10,0)/ER$11</f>
      </c>
      <c r="ES24" s="14">
        <f>VLOOKUP($EG24,Data!$B:$CP,Daily!ES$10,0)/ES$11</f>
      </c>
      <c r="ET24" s="14">
        <f>VLOOKUP($EG24,Data!$B:$CP,Daily!ET$10,0)/ET$11</f>
      </c>
      <c r="EU24" s="14">
        <f>VLOOKUP($EG24,Data!$B:$CP,Daily!EU$10,0)/EU$11</f>
      </c>
      <c r="EV24" s="14">
        <f>VLOOKUP($EG24,Data!$B:$CP,Daily!EV$10,0)/EV$11</f>
      </c>
      <c r="EW24" s="14">
        <f>VLOOKUP($EG24,Data!$B:$CP,Daily!EW$10,0)/EW$11</f>
      </c>
      <c r="EX24" s="14">
        <f>VLOOKUP($EG24,Data!$B:$CP,Daily!EX$10,0)/EX$11</f>
      </c>
      <c r="EY24" s="14">
        <f>VLOOKUP($EG24,Data!$B:$CP,Daily!EY$10,0)/EY$11</f>
      </c>
      <c r="EZ24" s="14">
        <f>VLOOKUP($EG24,Data!$B:$CP,Daily!EZ$10,0)/EZ$11</f>
      </c>
      <c r="FA24" s="14">
        <f>VLOOKUP($EG24,Data!$B:$CP,Daily!FA$10,0)/FA$11</f>
      </c>
      <c r="FB24" s="14">
        <f>VLOOKUP($EG24,Data!$B:$CP,Daily!FB$10,0)/FB$11</f>
      </c>
      <c r="FC24" s="14">
        <f>VLOOKUP($EG24,Data!$B:$CP,Daily!FC$10,0)/FC$11</f>
      </c>
      <c r="FD24" s="14">
        <f>VLOOKUP($EG24,Data!$B:$CP,Daily!FD$10,0)/FD$11</f>
      </c>
      <c r="FE24" s="14">
        <f>VLOOKUP($EG24,Data!$B:$CP,Daily!FE$10,0)/FE$11</f>
      </c>
      <c r="FF24" s="14">
        <f>VLOOKUP($EG24,Data!$B:$CP,Daily!FF$10,0)/FF$11</f>
      </c>
      <c r="FG24" s="14">
        <f>VLOOKUP($EG24,Data!$B:$CP,Daily!FG$10,0)/FG$11</f>
      </c>
      <c r="FH24" s="14">
        <f>VLOOKUP($EG24,Data!$B:$CP,Daily!FH$10,0)/FH$11</f>
      </c>
      <c r="FI24" s="14">
        <f>VLOOKUP($EG24,Data!$B:$CP,Daily!FI$10,0)/FI$11</f>
      </c>
      <c r="FJ24" s="14">
        <f>VLOOKUP($EG24,Data!$B:$CP,Daily!FJ$10,0)/FJ$11</f>
      </c>
      <c r="FK24" s="14">
        <f>VLOOKUP($EG24,Data!$B:$CP,Daily!FK$10,0)/FK$11</f>
      </c>
      <c r="FL24" s="14">
        <f>VLOOKUP($EG24,Data!$B:$CP,Daily!FL$10,0)/FL$11</f>
      </c>
      <c r="FM24" s="14">
        <f>VLOOKUP($EG24,Data!$B:$CP,Daily!FM$10,0)/FM$11</f>
      </c>
      <c r="FN24" s="14">
        <f>VLOOKUP($EG24,Data!$B:$CP,Daily!FN$10,0)/FN$11</f>
      </c>
      <c r="FO24" s="14">
        <f>VLOOKUP($EG24,Data!$B:$CP,Daily!FO$10,0)/FO$11</f>
      </c>
      <c r="FP24" s="14">
        <f>VLOOKUP($EG24,Data!$B:$CP,Daily!FP$10,0)/FP$11</f>
      </c>
      <c r="FQ24" s="14">
        <f>VLOOKUP($EG24,Data!$B:$CP,Daily!FQ$10,0)/FQ$11</f>
      </c>
      <c r="FR24" s="14">
        <f>VLOOKUP($EG24,Data!$B:$CP,Daily!FR$10,0)/FR$11</f>
      </c>
      <c r="FS24" s="14">
        <f>VLOOKUP($EG24,Data!$B:$CP,Daily!FS$10,0)/FS$11</f>
      </c>
      <c r="FT24" s="14">
        <f>VLOOKUP($EG24,Data!$B:$CP,Daily!FT$10,0)/FT$11</f>
      </c>
      <c r="FU24" s="14">
        <f>VLOOKUP($EG24,Data!$B:$CP,Daily!FU$10,0)/FU$11</f>
      </c>
      <c r="FV24" s="14">
        <f>VLOOKUP($EG24,Data!$B:$CP,Daily!FV$10,0)/FV$11</f>
      </c>
      <c r="FW24" s="14">
        <f>VLOOKUP($EG24,Data!$B:$CP,Daily!FW$10,0)/FW$11</f>
      </c>
      <c r="FX24" s="14">
        <f>VLOOKUP($EG24,Data!$B:$CP,Daily!FX$10,0)/FX$11</f>
      </c>
      <c r="FY24" s="14">
        <f>VLOOKUP($EG24,Data!$B:$CP,Daily!FY$10,0)/FY$11</f>
      </c>
      <c r="FZ24" s="14">
        <f>VLOOKUP($EG24,Data!$B:$CP,Daily!FZ$10,0)/FZ$11</f>
      </c>
      <c r="GA24" s="14">
        <f>VLOOKUP($EG24,Data!$B:$CP,Daily!GA$10,0)/GA$11</f>
      </c>
      <c r="GB24" s="14">
        <f>VLOOKUP($EG24,Data!$B:$CP,Daily!GB$10,0)/GB$11</f>
      </c>
      <c r="GC24" s="14">
        <f>VLOOKUP($EG24,Data!$B:$CP,Daily!GC$10,0)/GC$11</f>
      </c>
      <c r="GD24" s="14">
        <f>VLOOKUP($EG24,Data!$B:$CP,Daily!GD$10,0)/GD$11</f>
      </c>
      <c r="GE24" s="14">
        <f>VLOOKUP($EG24,Data!$B:$CP,Daily!GE$10,0)/GE$11</f>
      </c>
      <c r="GF24" s="14">
        <f>VLOOKUP($EG24,Data!$B:$CP,Daily!GF$10,0)/GF$11</f>
      </c>
      <c r="GG24" s="14">
        <f>VLOOKUP($EG24,Data!$B:$CP,Daily!GG$10,0)/GG$11</f>
      </c>
      <c r="GH24" s="14">
        <f>VLOOKUP($EG24,Data!$B:$CP,Daily!GH$10,0)/GH$11</f>
      </c>
      <c r="GI24" s="14">
        <f>VLOOKUP($EG24,Data!$B:$CP,Daily!GI$10,0)/GI$11</f>
      </c>
      <c r="GJ24" s="14">
        <f>VLOOKUP($EG24,Data!$B:$CP,Daily!GJ$10,0)/GJ$11</f>
      </c>
      <c r="GK24" s="14">
        <f>VLOOKUP($EG24,Data!$B:$CP,Daily!GK$10,0)/GK$11</f>
      </c>
      <c r="GL24" s="14">
        <f>VLOOKUP($EG24,Data!$B:$CP,Daily!GL$10,0)/GL$11</f>
      </c>
      <c r="GM24" s="14">
        <f>VLOOKUP($EG24,Data!$B:$CP,Daily!GM$10,0)/GM$11</f>
      </c>
      <c r="GN24" s="14">
        <f>VLOOKUP($EG24,Data!$B:$CP,Daily!GN$10,0)/GN$11</f>
      </c>
      <c r="GO24" s="14">
        <f>VLOOKUP($EG24,Data!$B:$CP,Daily!GO$10,0)/GO$11</f>
      </c>
      <c r="GP24" s="14">
        <f>VLOOKUP($EG24,Data!$B:$CP,Daily!GP$10,0)/GP$11</f>
      </c>
      <c r="GQ24" s="14">
        <f>VLOOKUP($EG24,Data!$B:$CP,Daily!GQ$10,0)/GQ$11</f>
      </c>
      <c r="GR24" s="14">
        <f>VLOOKUP($EG24,Data!$B:$CP,Daily!GR$10,0)/GR$11</f>
      </c>
      <c r="GS24" s="14">
        <f>VLOOKUP($EG24,Data!$B:$CP,Daily!GS$10,0)/GS$11</f>
      </c>
      <c r="GT24" s="14">
        <f>VLOOKUP($EG24,Data!$B:$CP,Daily!GT$10,0)/GT$11</f>
      </c>
      <c r="GU24" s="14">
        <f>VLOOKUP($EG24,Data!$B:$CP,Daily!GU$10,0)/GU$11</f>
      </c>
      <c r="GV24" s="14">
        <f>VLOOKUP($EG24,Data!$B:$CP,Daily!GV$10,0)/GV$11</f>
      </c>
      <c r="GW24" s="14">
        <f>VLOOKUP($EG24,Data!$B:$CP,Daily!GW$10,0)/GW$11</f>
      </c>
      <c r="GX24" s="14">
        <f>VLOOKUP($EG24,Data!$B:$CP,Daily!GX$10,0)/GX$11</f>
      </c>
      <c r="GY24" s="14">
        <f>VLOOKUP($EG24,Data!$B:$CP,Daily!GY$10,0)/GY$11</f>
      </c>
      <c r="GZ24" s="14">
        <f>VLOOKUP($EG24,Data!$B:$CP,Daily!GZ$10,0)/GZ$11</f>
      </c>
      <c r="HA24" s="14">
        <f>VLOOKUP($EG24,Data!$B:$CP,Daily!HA$10,0)/HA$11</f>
      </c>
      <c r="HB24" s="14">
        <f>VLOOKUP($EG24,Data!$B:$CP,Daily!HB$10,0)/HB$11</f>
      </c>
      <c r="HC24" s="14">
        <f>VLOOKUP($EG24,Data!$B:$CP,Daily!HC$10,0)/HC$11</f>
      </c>
      <c r="HD24" s="14">
        <f>VLOOKUP($EG24,Data!$B:$CP,Daily!HD$10,0)/HD$11</f>
      </c>
      <c r="HE24" s="14">
        <f>VLOOKUP($EG24,Data!$B:$CP,Daily!HE$10,0)/HE$11</f>
      </c>
      <c r="HF24" s="14">
        <f>VLOOKUP($EG24,Data!$B:$CP,Daily!HF$10,0)/HF$11</f>
      </c>
      <c r="HG24" s="14">
        <f>VLOOKUP($EG24,Data!$B:$CP,Daily!HG$10,0)/HG$11</f>
      </c>
      <c r="HH24" s="14">
        <f>VLOOKUP($EG24,Data!$B:$CP,Daily!HH$10,0)/HH$11</f>
      </c>
      <c r="HI24" s="14">
        <f>VLOOKUP($EG24,Data!$B:$CP,Daily!HI$10,0)/HI$11</f>
      </c>
      <c r="HJ24" s="14">
        <f>VLOOKUP($EG24,Data!$B:$CP,Daily!HJ$10,0)/HJ$11</f>
      </c>
      <c r="HK24" s="14">
        <f>VLOOKUP($EG24,Data!$B:$CP,Daily!HK$10,0)/HK$11</f>
      </c>
      <c r="HL24" s="14">
        <f>VLOOKUP($EG24,Data!$B:$CP,Daily!HL$10,0)/HL$11</f>
      </c>
      <c r="HM24" s="14">
        <f>VLOOKUP($EG24,Data!$B:$CP,Daily!HM$10,0)/HM$11</f>
      </c>
      <c r="HN24" s="14">
        <f>VLOOKUP($EG24,Data!$B:$CP,Daily!HN$10,0)/HN$11</f>
      </c>
      <c r="HO24" s="14">
        <f>VLOOKUP($EG24,Data!$B:$CP,Daily!HO$10,0)/HO$11</f>
      </c>
      <c r="HP24" s="14">
        <f>VLOOKUP($EG24,Data!$B:$CP,Daily!HP$10,0)/HP$11</f>
      </c>
      <c r="HQ24" s="14">
        <f>VLOOKUP($EG24,Data!$B:$CP,Daily!HQ$10,0)/HQ$11</f>
      </c>
      <c r="HR24" s="14">
        <f>VLOOKUP($EG24,Data!$B:$CP,Daily!HR$10,0)/HR$11</f>
      </c>
      <c r="HS24" s="14">
        <f>VLOOKUP($EG24,Data!$B:$CP,Daily!HS$10,0)/HS$11</f>
      </c>
      <c r="HT24" s="14">
        <f>VLOOKUP($EG24,Data!$B:$CP,Daily!HT$10,0)/HT$11</f>
      </c>
      <c r="HU24" s="17"/>
      <c r="HV24" s="52">
        <f t="shared" si="39"/>
      </c>
      <c r="HW24" s="52">
        <f t="shared" si="40"/>
      </c>
      <c r="HX24" s="52">
        <f t="shared" si="142"/>
      </c>
      <c r="HY24" s="52">
        <f t="shared" si="143"/>
      </c>
      <c r="HZ24" s="52">
        <f t="shared" si="144"/>
      </c>
      <c r="IA24" s="54"/>
      <c r="IB24" s="14">
        <f t="shared" si="145"/>
      </c>
      <c r="IC24" s="14">
        <f t="shared" si="103"/>
      </c>
      <c r="ID24" s="14">
        <f t="shared" si="155"/>
      </c>
      <c r="IE24" s="16"/>
      <c r="IF24" s="9" t="s">
        <v>317</v>
      </c>
      <c r="IG24" s="9" t="s">
        <v>16</v>
      </c>
      <c r="IH24" s="14">
        <f>VLOOKUP($IF24,Data!$B:$CP,Daily!IH$10,0)/IH$11</f>
      </c>
      <c r="II24" s="14">
        <f>VLOOKUP($IF24,Data!$B:$CP,Daily!II$10,0)/II$11</f>
      </c>
      <c r="IJ24" s="14">
        <f>VLOOKUP($IF24,Data!$B:$CP,Daily!IJ$10,0)/IJ$11</f>
      </c>
      <c r="IK24" s="14">
        <f>VLOOKUP($IF24,Data!$B:$CP,Daily!IK$10,0)/IK$11</f>
      </c>
      <c r="IL24" s="14">
        <f>VLOOKUP($IF24,Data!$B:$CP,Daily!IL$10,0)/IL$11</f>
      </c>
      <c r="IM24" s="14">
        <f>VLOOKUP($IF24,Data!$B:$CP,Daily!IM$10,0)/IM$11</f>
      </c>
      <c r="IN24" s="14">
        <f>VLOOKUP($IF24,Data!$B:$CP,Daily!IN$10,0)/IN$11</f>
      </c>
      <c r="IO24" s="14">
        <f>VLOOKUP($IF24,Data!$B:$CP,Daily!IO$10,0)/IO$11</f>
      </c>
      <c r="IP24" s="14">
        <f>VLOOKUP($IF24,Data!$B:$CP,Daily!IP$10,0)/IP$11</f>
      </c>
      <c r="IQ24" s="14">
        <f>VLOOKUP($IF24,Data!$B:$CP,Daily!IQ$10,0)/IQ$11</f>
      </c>
      <c r="IR24" s="14">
        <f>VLOOKUP($IF24,Data!$B:$CP,Daily!IR$10,0)/IR$11</f>
      </c>
      <c r="IS24" s="14">
        <f>VLOOKUP($IF24,Data!$B:$CP,Daily!IS$10,0)/IS$11</f>
      </c>
      <c r="IT24" s="14">
        <f>VLOOKUP($IF24,Data!$B:$CP,Daily!IT$10,0)/IT$11</f>
      </c>
      <c r="IU24" s="14">
        <f>VLOOKUP($IF24,Data!$B:$CP,Daily!IU$10,0)/IU$11</f>
      </c>
      <c r="IV24" s="14">
        <f>VLOOKUP($IF24,Data!$B:$CP,Daily!IV$10,0)/IV$11</f>
      </c>
      <c r="IW24" s="14">
        <f>VLOOKUP($IF24,Data!$B:$CP,Daily!IW$10,0)/IW$11</f>
      </c>
      <c r="IX24" s="14">
        <f>VLOOKUP($IF24,Data!$B:$CP,Daily!IX$10,0)/IX$11</f>
      </c>
      <c r="IY24" s="14">
        <f>VLOOKUP($IF24,Data!$B:$CP,Daily!IY$10,0)/IY$11</f>
      </c>
      <c r="IZ24" s="14">
        <f>VLOOKUP($IF24,Data!$B:$CP,Daily!IZ$10,0)/IZ$11</f>
      </c>
      <c r="JA24" s="14">
        <f>VLOOKUP($IF24,Data!$B:$CP,Daily!JA$10,0)/JA$11</f>
      </c>
      <c r="JB24" s="14">
        <f>VLOOKUP($IF24,Data!$B:$CP,Daily!JB$10,0)/JB$11</f>
      </c>
      <c r="JC24" s="14">
        <f>VLOOKUP($IF24,Data!$B:$CP,Daily!JC$10,0)/JC$11</f>
      </c>
      <c r="JD24" s="14">
        <f>VLOOKUP($IF24,Data!$B:$CP,Daily!JD$10,0)/JD$11</f>
      </c>
      <c r="JE24" s="14">
        <f>VLOOKUP($IF24,Data!$B:$CP,Daily!JE$10,0)/JE$11</f>
      </c>
      <c r="JF24" s="14">
        <f>VLOOKUP($IF24,Data!$B:$CP,Daily!JF$10,0)/JF$11</f>
      </c>
      <c r="JG24" s="14">
        <f>VLOOKUP($IF24,Data!$B:$CP,Daily!JG$10,0)/JG$11</f>
      </c>
      <c r="JH24" s="14">
        <f>VLOOKUP($IF24,Data!$B:$CP,Daily!JH$10,0)/JH$11</f>
      </c>
      <c r="JI24" s="14">
        <f>VLOOKUP($IF24,Data!$B:$CP,Daily!JI$10,0)/JI$11</f>
      </c>
      <c r="JJ24" s="14">
        <f>VLOOKUP($IF24,Data!$B:$CP,Daily!JJ$10,0)/JJ$11</f>
      </c>
      <c r="JK24" s="14">
        <f>VLOOKUP($IF24,Data!$B:$CP,Daily!JK$10,0)/JK$11</f>
      </c>
      <c r="JL24" s="14">
        <f>VLOOKUP($IF24,Data!$B:$CP,Daily!JL$10,0)/JL$11</f>
      </c>
      <c r="JM24" s="14">
        <f>VLOOKUP($IF24,Data!$B:$CP,Daily!JM$10,0)/JM$11</f>
      </c>
      <c r="JN24" s="14">
        <f>VLOOKUP($IF24,Data!$B:$CP,Daily!JN$10,0)/JN$11</f>
      </c>
      <c r="JO24" s="14">
        <f>VLOOKUP($IF24,Data!$B:$CP,Daily!JO$10,0)/JO$11</f>
      </c>
      <c r="JP24" s="14">
        <f>VLOOKUP($IF24,Data!$B:$CP,Daily!JP$10,0)/JP$11</f>
      </c>
      <c r="JQ24" s="14">
        <f>VLOOKUP($IF24,Data!$B:$CP,Daily!JQ$10,0)/JQ$11</f>
      </c>
      <c r="JR24" s="14">
        <f>VLOOKUP($IF24,Data!$B:$CP,Daily!JR$10,0)/JR$11</f>
      </c>
      <c r="JS24" s="14">
        <f>VLOOKUP($IF24,Data!$B:$CP,Daily!JS$10,0)/JS$11</f>
      </c>
      <c r="JT24" s="14">
        <f>VLOOKUP($IF24,Data!$B:$CP,Daily!JT$10,0)/JT$11</f>
      </c>
      <c r="JU24" s="14">
        <f>VLOOKUP($IF24,Data!$B:$CP,Daily!JU$10,0)/JU$11</f>
      </c>
      <c r="JV24" s="14">
        <f>VLOOKUP($IF24,Data!$B:$CP,Daily!JV$10,0)/JV$11</f>
      </c>
      <c r="JW24" s="14">
        <f>VLOOKUP($IF24,Data!$B:$CP,Daily!JW$10,0)/JW$11</f>
      </c>
      <c r="JX24" s="14">
        <f>VLOOKUP($IF24,Data!$B:$CP,Daily!JX$10,0)/JX$11</f>
      </c>
      <c r="JY24" s="14">
        <f>VLOOKUP($IF24,Data!$B:$CP,Daily!JY$10,0)/JY$11</f>
      </c>
      <c r="JZ24" s="14">
        <f>VLOOKUP($IF24,Data!$B:$CP,Daily!JZ$10,0)/JZ$11</f>
      </c>
      <c r="KA24" s="14">
        <f>VLOOKUP($IF24,Data!$B:$CP,Daily!KA$10,0)/KA$11</f>
      </c>
      <c r="KB24" s="14">
        <f>VLOOKUP($IF24,Data!$B:$CP,Daily!KB$10,0)/KB$11</f>
      </c>
      <c r="KC24" s="14">
        <f>VLOOKUP($IF24,Data!$B:$CP,Daily!KC$10,0)/KC$11</f>
      </c>
      <c r="KD24" s="14">
        <f>VLOOKUP($IF24,Data!$B:$CP,Daily!KD$10,0)/KD$11</f>
      </c>
      <c r="KE24" s="14">
        <f>VLOOKUP($IF24,Data!$B:$CP,Daily!KE$10,0)/KE$11</f>
      </c>
      <c r="KF24" s="14">
        <f>VLOOKUP($IF24,Data!$B:$CP,Daily!KF$10,0)/KF$11</f>
      </c>
      <c r="KG24" s="14">
        <f>VLOOKUP($IF24,Data!$B:$CP,Daily!KG$10,0)/KG$11</f>
      </c>
      <c r="KH24" s="14">
        <f>VLOOKUP($IF24,Data!$B:$CP,Daily!KH$10,0)/KH$11</f>
      </c>
      <c r="KI24" s="14">
        <f>VLOOKUP($IF24,Data!$B:$CP,Daily!KI$10,0)/KI$11</f>
      </c>
      <c r="KJ24" s="14">
        <f>VLOOKUP($IF24,Data!$B:$CP,Daily!KJ$10,0)/KJ$11</f>
      </c>
      <c r="KK24" s="14">
        <f>VLOOKUP($IF24,Data!$B:$CP,Daily!KK$10,0)/KK$11</f>
      </c>
      <c r="KL24" s="14">
        <f>VLOOKUP($IF24,Data!$B:$CP,Daily!KL$10,0)/KL$11</f>
      </c>
      <c r="KM24" s="14">
        <f>VLOOKUP($IF24,Data!$B:$CP,Daily!KM$10,0)/KM$11</f>
      </c>
      <c r="KN24" s="14">
        <f>VLOOKUP($IF24,Data!$B:$CP,Daily!KN$10,0)/KN$11</f>
      </c>
      <c r="KO24" s="14">
        <f>VLOOKUP($IF24,Data!$B:$CP,Daily!KO$10,0)/KO$11</f>
      </c>
      <c r="KP24" s="14">
        <f>VLOOKUP($IF24,Data!$B:$CP,Daily!KP$10,0)/KP$11</f>
      </c>
      <c r="KQ24" s="14">
        <f>VLOOKUP($IF24,Data!$B:$CP,Daily!KQ$10,0)/KQ$11</f>
      </c>
      <c r="KR24" s="14">
        <f>VLOOKUP($IF24,Data!$B:$CP,Daily!KR$10,0)/KR$11</f>
      </c>
      <c r="KS24" s="14">
        <f>VLOOKUP($IF24,Data!$B:$CP,Daily!KS$10,0)/KS$11</f>
      </c>
      <c r="KT24" s="14">
        <f>VLOOKUP($IF24,Data!$B:$CP,Daily!KT$10,0)/KT$11</f>
      </c>
      <c r="KU24" s="14">
        <f>VLOOKUP($IF24,Data!$B:$CP,Daily!KU$10,0)/KU$11</f>
      </c>
      <c r="KV24" s="14">
        <f>VLOOKUP($IF24,Data!$B:$CP,Daily!KV$10,0)/KV$11</f>
      </c>
      <c r="KW24" s="14">
        <f>VLOOKUP($IF24,Data!$B:$CP,Daily!KW$10,0)/KW$11</f>
      </c>
      <c r="KX24" s="14">
        <f>VLOOKUP($IF24,Data!$B:$CP,Daily!KX$10,0)/KX$11</f>
      </c>
      <c r="KY24" s="14">
        <f>VLOOKUP($IF24,Data!$B:$CP,Daily!KY$10,0)/KY$11</f>
      </c>
      <c r="KZ24" s="14">
        <f>VLOOKUP($IF24,Data!$B:$CP,Daily!KZ$10,0)/KZ$11</f>
      </c>
      <c r="LA24" s="14">
        <f>VLOOKUP($IF24,Data!$B:$CP,Daily!LA$10,0)/LA$11</f>
      </c>
      <c r="LB24" s="14">
        <f>VLOOKUP($IF24,Data!$B:$CP,Daily!LB$10,0)/LB$11</f>
      </c>
      <c r="LC24" s="14">
        <f>VLOOKUP($IF24,Data!$B:$CP,Daily!LC$10,0)/LC$11</f>
      </c>
      <c r="LD24" s="14">
        <f>VLOOKUP($IF24,Data!$B:$CP,Daily!LD$10,0)/LD$11</f>
      </c>
      <c r="LE24" s="14">
        <f>VLOOKUP($IF24,Data!$B:$CP,Daily!LE$10,0)/LE$11</f>
      </c>
      <c r="LF24" s="14">
        <f>VLOOKUP($IF24,Data!$B:$CP,Daily!LF$10,0)/LF$11</f>
      </c>
      <c r="LG24" s="14">
        <f>VLOOKUP($IF24,Data!$B:$CP,Daily!LG$10,0)/LG$11</f>
      </c>
      <c r="LH24" s="14">
        <f>VLOOKUP($IF24,Data!$B:$CP,Daily!LH$10,0)/LH$11</f>
      </c>
      <c r="LI24" s="14">
        <f>VLOOKUP($IF24,Data!$B:$CP,Daily!LI$10,0)/LI$11</f>
      </c>
      <c r="LJ24" s="14">
        <f>VLOOKUP($IF24,Data!$B:$CP,Daily!LJ$10,0)/LJ$11</f>
      </c>
      <c r="LK24" s="14">
        <f>VLOOKUP($IF24,Data!$B:$CP,Daily!LK$10,0)/LK$11</f>
      </c>
      <c r="LL24" s="14">
        <f>VLOOKUP($IF24,Data!$B:$CP,Daily!LL$10,0)/LL$11</f>
      </c>
      <c r="LM24" s="14">
        <f>VLOOKUP($IF24,Data!$B:$CP,Daily!LM$10,0)/LM$11</f>
      </c>
      <c r="LN24" s="14">
        <f>VLOOKUP($IF24,Data!$B:$CP,Daily!LN$10,0)/LN$11</f>
      </c>
      <c r="LO24" s="14">
        <f>VLOOKUP($IF24,Data!$B:$CP,Daily!LO$10,0)/LO$11</f>
      </c>
      <c r="LP24" s="14">
        <f>VLOOKUP($IF24,Data!$B:$CP,Daily!LP$10,0)/LP$11</f>
      </c>
      <c r="LQ24" s="14">
        <f>VLOOKUP($IF24,Data!$B:$CP,Daily!LQ$10,0)/LQ$11</f>
      </c>
      <c r="LR24" s="14">
        <f>VLOOKUP($IF24,Data!$B:$CP,Daily!LR$10,0)/LR$11</f>
      </c>
      <c r="LS24" s="14">
        <f>VLOOKUP($IF24,Data!$B:$CP,Daily!LS$10,0)/LS$11</f>
      </c>
      <c r="LU24" s="52">
        <f t="shared" si="146"/>
      </c>
      <c r="LV24" s="52">
        <f t="shared" si="147"/>
      </c>
      <c r="LW24" s="52">
        <f t="shared" si="148"/>
      </c>
      <c r="LX24" s="52">
        <f t="shared" si="149"/>
      </c>
      <c r="LY24" s="52">
        <f t="shared" si="150"/>
      </c>
      <c r="LZ24" s="58"/>
      <c r="MA24" s="14">
        <f t="shared" si="151"/>
      </c>
      <c r="MB24" s="14">
        <f t="shared" si="107"/>
      </c>
      <c r="MC24" s="14">
        <f t="shared" si="156"/>
      </c>
      <c r="MD24" s="15"/>
    </row>
    <row r="25" spans="4:342" x14ac:dyDescent="0.25">
      <c r="D25" s="74" t="s">
        <v>318</v>
      </c>
      <c r="E25" s="67" t="str">
        <f>VLOOKUP($D25,'Metric Nature'!$C:$D,2,0)&amp;IF(($F25&lt;(EA25)),"Below",IF(($F25&gt;(DZ25)),"Above","Within"))</f>
      </c>
      <c r="F25" s="92">
        <f t="shared" ref="F25" si="157">DU25</f>
      </c>
      <c r="G25" s="92">
        <f t="shared" ref="G25" si="158">ED25</f>
      </c>
      <c r="H25" s="96">
        <f t="shared" ref="H25" si="159">IFERROR(((F25-G25)/G25),0)</f>
      </c>
      <c r="I25" s="89">
        <f t="shared" ref="I25" si="160">EE25</f>
      </c>
      <c r="J25" s="93">
        <f t="shared" ref="J25" si="161">IFERROR(((F25-I25)/I25),0)</f>
      </c>
      <c r="K25" s="92">
        <f t="shared" ref="K25" si="162">EC25</f>
      </c>
      <c r="L25" s="94"/>
      <c r="M25" s="67" t="str">
        <f>VLOOKUP($D25,'Metric Nature'!$C:$D,2,0)&amp;IF(($N25&lt;(HZ25)),"Below",IF(($N25&gt;(HY25)),"Above","Within"))</f>
      </c>
      <c r="N25" s="92">
        <f t="shared" ref="N25" si="163">HT25</f>
      </c>
      <c r="O25" s="63">
        <f t="shared" ref="O25" si="164">IC25</f>
      </c>
      <c r="P25" s="98">
        <f t="shared" ref="P25" si="165">IFERROR(((N25-O25)/O25),0)</f>
      </c>
      <c r="Q25" s="63">
        <f t="shared" ref="Q25" si="166">ID25</f>
      </c>
      <c r="R25" s="96">
        <f t="shared" ref="R25" si="167">IFERROR(((N25-Q25)/Q25),0)</f>
      </c>
      <c r="S25" s="63">
        <f t="shared" ref="S25" si="168">IB25</f>
      </c>
      <c r="T25" s="94"/>
      <c r="U25" s="67" t="str">
        <f>VLOOKUP($D25,'Metric Nature'!$C:$D,2,0)&amp;IF(($V25&lt;(LY25)),"Below",IF(($V25&gt;(LX25)),"Above","Within"))</f>
      </c>
      <c r="V25" s="92">
        <f t="shared" ref="V25" si="169">LS25</f>
      </c>
      <c r="W25" s="63">
        <f t="shared" ref="W25" si="170">MB25</f>
      </c>
      <c r="X25" s="93">
        <f t="shared" ref="X25" si="171">IFERROR(((V25-W25)/W25),0)</f>
      </c>
      <c r="Y25" s="63">
        <f t="shared" ref="Y25" si="172">MC25</f>
      </c>
      <c r="Z25" s="93">
        <f t="shared" ref="Z25" si="173">IFERROR(((V25-Y25)/Y25),0)</f>
      </c>
      <c r="AA25" s="63">
        <f t="shared" ref="AA25" si="174">MA25</f>
      </c>
      <c r="AB25" s="94"/>
      <c r="AC25" s="1"/>
      <c r="AD25" s="1"/>
      <c r="AE25" s="1"/>
      <c r="AF25" s="1"/>
      <c r="AG25" s="1"/>
      <c r="AH25" s="1"/>
      <c r="AI25" s="9" t="s">
        <v>318</v>
      </c>
      <c r="AJ25" s="14">
        <f>(VLOOKUP($EG25,Data!$B:$CP,Daily!EI$10,0)+VLOOKUP($IF25,Data!$B:$CP,Daily!IH$10,0))/AJ$11</f>
      </c>
      <c r="AK25" s="14">
        <f>(VLOOKUP($EG25,Data!$B:$CP,Daily!EJ$10,0)+VLOOKUP($IF25,Data!$B:$CP,Daily!II$10,0))/AK$11</f>
      </c>
      <c r="AL25" s="14">
        <f>(VLOOKUP($EG25,Data!$B:$CP,Daily!EK$10,0)+VLOOKUP($IF25,Data!$B:$CP,Daily!IJ$10,0))/AL$11</f>
      </c>
      <c r="AM25" s="14">
        <f>(VLOOKUP($EG25,Data!$B:$CP,Daily!EL$10,0)+VLOOKUP($IF25,Data!$B:$CP,Daily!IK$10,0))/AM$11</f>
      </c>
      <c r="AN25" s="14">
        <f>(VLOOKUP($EG25,Data!$B:$CP,Daily!EM$10,0)+VLOOKUP($IF25,Data!$B:$CP,Daily!IL$10,0))/AN$11</f>
      </c>
      <c r="AO25" s="14">
        <f>(VLOOKUP($EG25,Data!$B:$CP,Daily!EN$10,0)+VLOOKUP($IF25,Data!$B:$CP,Daily!IM$10,0))/AO$11</f>
      </c>
      <c r="AP25" s="14">
        <f>(VLOOKUP($EG25,Data!$B:$CP,Daily!EO$10,0)+VLOOKUP($IF25,Data!$B:$CP,Daily!IN$10,0))/AP$11</f>
      </c>
      <c r="AQ25" s="14">
        <f>(VLOOKUP($EG25,Data!$B:$CP,Daily!EP$10,0)+VLOOKUP($IF25,Data!$B:$CP,Daily!IO$10,0))/AQ$11</f>
      </c>
      <c r="AR25" s="14">
        <f>(VLOOKUP($EG25,Data!$B:$CP,Daily!EQ$10,0)+VLOOKUP($IF25,Data!$B:$CP,Daily!IP$10,0))/AR$11</f>
      </c>
      <c r="AS25" s="14">
        <f>(VLOOKUP($EG25,Data!$B:$CP,Daily!ER$10,0)+VLOOKUP($IF25,Data!$B:$CP,Daily!IQ$10,0))/AS$11</f>
      </c>
      <c r="AT25" s="14">
        <f>(VLOOKUP($EG25,Data!$B:$CP,Daily!ES$10,0)+VLOOKUP($IF25,Data!$B:$CP,Daily!IR$10,0))/AT$11</f>
      </c>
      <c r="AU25" s="14">
        <f>(VLOOKUP($EG25,Data!$B:$CP,Daily!ET$10,0)+VLOOKUP($IF25,Data!$B:$CP,Daily!IS$10,0))/AU$11</f>
      </c>
      <c r="AV25" s="14">
        <f>(VLOOKUP($EG25,Data!$B:$CP,Daily!EU$10,0)+VLOOKUP($IF25,Data!$B:$CP,Daily!IT$10,0))/AV$11</f>
      </c>
      <c r="AW25" s="14">
        <f>(VLOOKUP($EG25,Data!$B:$CP,Daily!EV$10,0)+VLOOKUP($IF25,Data!$B:$CP,Daily!IU$10,0))/AW$11</f>
      </c>
      <c r="AX25" s="14">
        <f>(VLOOKUP($EG25,Data!$B:$CP,Daily!EW$10,0)+VLOOKUP($IF25,Data!$B:$CP,Daily!IV$10,0))/AX$11</f>
      </c>
      <c r="AY25" s="14">
        <f>(VLOOKUP($EG25,Data!$B:$CP,Daily!EX$10,0)+VLOOKUP($IF25,Data!$B:$CP,Daily!IW$10,0))/AY$11</f>
      </c>
      <c r="AZ25" s="14">
        <f>(VLOOKUP($EG25,Data!$B:$CP,Daily!EY$10,0)+VLOOKUP($IF25,Data!$B:$CP,Daily!IX$10,0))/AZ$11</f>
      </c>
      <c r="BA25" s="14">
        <f>(VLOOKUP($EG25,Data!$B:$CP,Daily!EZ$10,0)+VLOOKUP($IF25,Data!$B:$CP,Daily!IY$10,0))/BA$11</f>
      </c>
      <c r="BB25" s="14">
        <f>(VLOOKUP($EG25,Data!$B:$CP,Daily!FA$10,0)+VLOOKUP($IF25,Data!$B:$CP,Daily!IZ$10,0))/BB$11</f>
      </c>
      <c r="BC25" s="14">
        <f>(VLOOKUP($EG25,Data!$B:$CP,Daily!FB$10,0)+VLOOKUP($IF25,Data!$B:$CP,Daily!JA$10,0))/BC$11</f>
      </c>
      <c r="BD25" s="14">
        <f>(VLOOKUP($EG25,Data!$B:$CP,Daily!FC$10,0)+VLOOKUP($IF25,Data!$B:$CP,Daily!JB$10,0))/BD$11</f>
      </c>
      <c r="BE25" s="14">
        <f>(VLOOKUP($EG25,Data!$B:$CP,Daily!FD$10,0)+VLOOKUP($IF25,Data!$B:$CP,Daily!JC$10,0))/BE$11</f>
      </c>
      <c r="BF25" s="14">
        <f>(VLOOKUP($EG25,Data!$B:$CP,Daily!FE$10,0)+VLOOKUP($IF25,Data!$B:$CP,Daily!JD$10,0))/BF$11</f>
      </c>
      <c r="BG25" s="14">
        <f>(VLOOKUP($EG25,Data!$B:$CP,Daily!FF$10,0)+VLOOKUP($IF25,Data!$B:$CP,Daily!JE$10,0))/BG$11</f>
      </c>
      <c r="BH25" s="14">
        <f>(VLOOKUP($EG25,Data!$B:$CP,Daily!FG$10,0)+VLOOKUP($IF25,Data!$B:$CP,Daily!JF$10,0))/BH$11</f>
      </c>
      <c r="BI25" s="14">
        <f>(VLOOKUP($EG25,Data!$B:$CP,Daily!FH$10,0)+VLOOKUP($IF25,Data!$B:$CP,Daily!JG$10,0))/BI$11</f>
      </c>
      <c r="BJ25" s="14">
        <f>(VLOOKUP($EG25,Data!$B:$CP,Daily!FI$10,0)+VLOOKUP($IF25,Data!$B:$CP,Daily!JH$10,0))/BJ$11</f>
      </c>
      <c r="BK25" s="14">
        <f>(VLOOKUP($EG25,Data!$B:$CP,Daily!FJ$10,0)+VLOOKUP($IF25,Data!$B:$CP,Daily!JI$10,0))/BK$11</f>
      </c>
      <c r="BL25" s="14">
        <f>(VLOOKUP($EG25,Data!$B:$CP,Daily!FK$10,0)+VLOOKUP($IF25,Data!$B:$CP,Daily!JJ$10,0))/BL$11</f>
      </c>
      <c r="BM25" s="14">
        <f>(VLOOKUP($EG25,Data!$B:$CP,Daily!FL$10,0)+VLOOKUP($IF25,Data!$B:$CP,Daily!JK$10,0))/BM$11</f>
      </c>
      <c r="BN25" s="14">
        <f>(VLOOKUP($EG25,Data!$B:$CP,Daily!FM$10,0)+VLOOKUP($IF25,Data!$B:$CP,Daily!JL$10,0))/BN$11</f>
      </c>
      <c r="BO25" s="14">
        <f>(VLOOKUP($EG25,Data!$B:$CP,Daily!FN$10,0)+VLOOKUP($IF25,Data!$B:$CP,Daily!JM$10,0))/BO$11</f>
      </c>
      <c r="BP25" s="14">
        <f>(VLOOKUP($EG25,Data!$B:$CP,Daily!FO$10,0)+VLOOKUP($IF25,Data!$B:$CP,Daily!JN$10,0))/BP$11</f>
      </c>
      <c r="BQ25" s="14">
        <f>(VLOOKUP($EG25,Data!$B:$CP,Daily!FP$10,0)+VLOOKUP($IF25,Data!$B:$CP,Daily!JO$10,0))/BQ$11</f>
      </c>
      <c r="BR25" s="14">
        <f>(VLOOKUP($EG25,Data!$B:$CP,Daily!FQ$10,0)+VLOOKUP($IF25,Data!$B:$CP,Daily!JP$10,0))/BR$11</f>
      </c>
      <c r="BS25" s="14">
        <f>(VLOOKUP($EG25,Data!$B:$CP,Daily!FR$10,0)+VLOOKUP($IF25,Data!$B:$CP,Daily!JQ$10,0))/BS$11</f>
      </c>
      <c r="BT25" s="14">
        <f>(VLOOKUP($EG25,Data!$B:$CP,Daily!FS$10,0)+VLOOKUP($IF25,Data!$B:$CP,Daily!JR$10,0))/BT$11</f>
      </c>
      <c r="BU25" s="14">
        <f>(VLOOKUP($EG25,Data!$B:$CP,Daily!FT$10,0)+VLOOKUP($IF25,Data!$B:$CP,Daily!JS$10,0))/BU$11</f>
      </c>
      <c r="BV25" s="14">
        <f>(VLOOKUP($EG25,Data!$B:$CP,Daily!FU$10,0)+VLOOKUP($IF25,Data!$B:$CP,Daily!JT$10,0))/BV$11</f>
      </c>
      <c r="BW25" s="14">
        <f>(VLOOKUP($EG25,Data!$B:$CP,Daily!FV$10,0)+VLOOKUP($IF25,Data!$B:$CP,Daily!JU$10,0))/BW$11</f>
      </c>
      <c r="BX25" s="14">
        <f>(VLOOKUP($EG25,Data!$B:$CP,Daily!FW$10,0)+VLOOKUP($IF25,Data!$B:$CP,Daily!JV$10,0))/BX$11</f>
      </c>
      <c r="BY25" s="14">
        <f>(VLOOKUP($EG25,Data!$B:$CP,Daily!FX$10,0)+VLOOKUP($IF25,Data!$B:$CP,Daily!JW$10,0))/BY$11</f>
      </c>
      <c r="BZ25" s="14">
        <f>(VLOOKUP($EG25,Data!$B:$CP,Daily!FY$10,0)+VLOOKUP($IF25,Data!$B:$CP,Daily!JX$10,0))/BZ$11</f>
      </c>
      <c r="CA25" s="14">
        <f>(VLOOKUP($EG25,Data!$B:$CP,Daily!FZ$10,0)+VLOOKUP($IF25,Data!$B:$CP,Daily!JY$10,0))/CA$11</f>
      </c>
      <c r="CB25" s="14">
        <f>(VLOOKUP($EG25,Data!$B:$CP,Daily!GA$10,0)+VLOOKUP($IF25,Data!$B:$CP,Daily!JZ$10,0))/CB$11</f>
      </c>
      <c r="CC25" s="14">
        <f>(VLOOKUP($EG25,Data!$B:$CP,Daily!GB$10,0)+VLOOKUP($IF25,Data!$B:$CP,Daily!KA$10,0))/CC$11</f>
      </c>
      <c r="CD25" s="14">
        <f>(VLOOKUP($EG25,Data!$B:$CP,Daily!GC$10,0)+VLOOKUP($IF25,Data!$B:$CP,Daily!KB$10,0))/CD$11</f>
      </c>
      <c r="CE25" s="14">
        <f>(VLOOKUP($EG25,Data!$B:$CP,Daily!GD$10,0)+VLOOKUP($IF25,Data!$B:$CP,Daily!KC$10,0))/CE$11</f>
      </c>
      <c r="CF25" s="14">
        <f>(VLOOKUP($EG25,Data!$B:$CP,Daily!GE$10,0)+VLOOKUP($IF25,Data!$B:$CP,Daily!KD$10,0))/CF$11</f>
      </c>
      <c r="CG25" s="14">
        <f>(VLOOKUP($EG25,Data!$B:$CP,Daily!GF$10,0)+VLOOKUP($IF25,Data!$B:$CP,Daily!KE$10,0))/CG$11</f>
      </c>
      <c r="CH25" s="14">
        <f>(VLOOKUP($EG25,Data!$B:$CP,Daily!GG$10,0)+VLOOKUP($IF25,Data!$B:$CP,Daily!KF$10,0))/CH$11</f>
      </c>
      <c r="CI25" s="14">
        <f>(VLOOKUP($EG25,Data!$B:$CP,Daily!GH$10,0)+VLOOKUP($IF25,Data!$B:$CP,Daily!KG$10,0))/CI$11</f>
      </c>
      <c r="CJ25" s="14">
        <f>(VLOOKUP($EG25,Data!$B:$CP,Daily!GI$10,0)+VLOOKUP($IF25,Data!$B:$CP,Daily!KH$10,0))/CJ$11</f>
      </c>
      <c r="CK25" s="14">
        <f>(VLOOKUP($EG25,Data!$B:$CP,Daily!GJ$10,0)+VLOOKUP($IF25,Data!$B:$CP,Daily!KI$10,0))/CK$11</f>
      </c>
      <c r="CL25" s="14">
        <f>(VLOOKUP($EG25,Data!$B:$CP,Daily!GK$10,0)+VLOOKUP($IF25,Data!$B:$CP,Daily!KJ$10,0))/CL$11</f>
      </c>
      <c r="CM25" s="14">
        <f>(VLOOKUP($EG25,Data!$B:$CP,Daily!GL$10,0)+VLOOKUP($IF25,Data!$B:$CP,Daily!KK$10,0))/CM$11</f>
      </c>
      <c r="CN25" s="14">
        <f>(VLOOKUP($EG25,Data!$B:$CP,Daily!GM$10,0)+VLOOKUP($IF25,Data!$B:$CP,Daily!KL$10,0))/CN$11</f>
      </c>
      <c r="CO25" s="14">
        <f>(VLOOKUP($EG25,Data!$B:$CP,Daily!GN$10,0)+VLOOKUP($IF25,Data!$B:$CP,Daily!KM$10,0))/CO$11</f>
      </c>
      <c r="CP25" s="14">
        <f>(VLOOKUP($EG25,Data!$B:$CP,Daily!GO$10,0)+VLOOKUP($IF25,Data!$B:$CP,Daily!KN$10,0))/CP$11</f>
      </c>
      <c r="CQ25" s="14">
        <f>(VLOOKUP($EG25,Data!$B:$CP,Daily!GP$10,0)+VLOOKUP($IF25,Data!$B:$CP,Daily!KO$10,0))/CQ$11</f>
      </c>
      <c r="CR25" s="14">
        <f>(VLOOKUP($EG25,Data!$B:$CP,Daily!GQ$10,0)+VLOOKUP($IF25,Data!$B:$CP,Daily!KP$10,0))/CR$11</f>
      </c>
      <c r="CS25" s="14">
        <f>(VLOOKUP($EG25,Data!$B:$CP,Daily!GR$10,0)+VLOOKUP($IF25,Data!$B:$CP,Daily!KQ$10,0))/CS$11</f>
      </c>
      <c r="CT25" s="14">
        <f>(VLOOKUP($EG25,Data!$B:$CP,Daily!GS$10,0)+VLOOKUP($IF25,Data!$B:$CP,Daily!KR$10,0))/CT$11</f>
      </c>
      <c r="CU25" s="14">
        <f>(VLOOKUP($EG25,Data!$B:$CP,Daily!GT$10,0)+VLOOKUP($IF25,Data!$B:$CP,Daily!KS$10,0))/CU$11</f>
      </c>
      <c r="CV25" s="14">
        <f>(VLOOKUP($EG25,Data!$B:$CP,Daily!GU$10,0)+VLOOKUP($IF25,Data!$B:$CP,Daily!KT$10,0))/CV$11</f>
      </c>
      <c r="CW25" s="14">
        <f>(VLOOKUP($EG25,Data!$B:$CP,Daily!GV$10,0)+VLOOKUP($IF25,Data!$B:$CP,Daily!KU$10,0))/CW$11</f>
      </c>
      <c r="CX25" s="14">
        <f>(VLOOKUP($EG25,Data!$B:$CP,Daily!GW$10,0)+VLOOKUP($IF25,Data!$B:$CP,Daily!KV$10,0))/CX$11</f>
      </c>
      <c r="CY25" s="14">
        <f>(VLOOKUP($EG25,Data!$B:$CP,Daily!GX$10,0)+VLOOKUP($IF25,Data!$B:$CP,Daily!KW$10,0))/CY$11</f>
      </c>
      <c r="CZ25" s="14">
        <f>(VLOOKUP($EG25,Data!$B:$CP,Daily!GY$10,0)+VLOOKUP($IF25,Data!$B:$CP,Daily!KX$10,0))/CZ$11</f>
      </c>
      <c r="DA25" s="14">
        <f>(VLOOKUP($EG25,Data!$B:$CP,Daily!GZ$10,0)+VLOOKUP($IF25,Data!$B:$CP,Daily!KY$10,0))/DA$11</f>
      </c>
      <c r="DB25" s="14">
        <f>(VLOOKUP($EG25,Data!$B:$CP,Daily!HA$10,0)+VLOOKUP($IF25,Data!$B:$CP,Daily!KZ$10,0))/DB$11</f>
      </c>
      <c r="DC25" s="14">
        <f>(VLOOKUP($EG25,Data!$B:$CP,Daily!HB$10,0)+VLOOKUP($IF25,Data!$B:$CP,Daily!LA$10,0))/DC$11</f>
      </c>
      <c r="DD25" s="14">
        <f>(VLOOKUP($EG25,Data!$B:$CP,Daily!HC$10,0)+VLOOKUP($IF25,Data!$B:$CP,Daily!LB$10,0))/DD$11</f>
      </c>
      <c r="DE25" s="14">
        <f>(VLOOKUP($EG25,Data!$B:$CP,Daily!HD$10,0)+VLOOKUP($IF25,Data!$B:$CP,Daily!LC$10,0))/DE$11</f>
      </c>
      <c r="DF25" s="14">
        <f>(VLOOKUP($EG25,Data!$B:$CP,Daily!HE$10,0)+VLOOKUP($IF25,Data!$B:$CP,Daily!LD$10,0))/DF$11</f>
      </c>
      <c r="DG25" s="14">
        <f>(VLOOKUP($EG25,Data!$B:$CP,Daily!HF$10,0)+VLOOKUP($IF25,Data!$B:$CP,Daily!LE$10,0))/DG$11</f>
      </c>
      <c r="DH25" s="14">
        <f>(VLOOKUP($EG25,Data!$B:$CP,Daily!HG$10,0)+VLOOKUP($IF25,Data!$B:$CP,Daily!LF$10,0))/DH$11</f>
      </c>
      <c r="DI25" s="14">
        <f>(VLOOKUP($EG25,Data!$B:$CP,Daily!HH$10,0)+VLOOKUP($IF25,Data!$B:$CP,Daily!LG$10,0))/DI$11</f>
      </c>
      <c r="DJ25" s="14">
        <f>(VLOOKUP($EG25,Data!$B:$CP,Daily!HI$10,0)+VLOOKUP($IF25,Data!$B:$CP,Daily!LH$10,0))/DJ$11</f>
      </c>
      <c r="DK25" s="14">
        <f>(VLOOKUP($EG25,Data!$B:$CP,Daily!HJ$10,0)+VLOOKUP($IF25,Data!$B:$CP,Daily!LI$10,0))/DK$11</f>
      </c>
      <c r="DL25" s="14">
        <f>(VLOOKUP($EG25,Data!$B:$CP,Daily!HK$10,0)+VLOOKUP($IF25,Data!$B:$CP,Daily!LJ$10,0))/DL$11</f>
      </c>
      <c r="DM25" s="14">
        <f>(VLOOKUP($EG25,Data!$B:$CP,Daily!HL$10,0)+VLOOKUP($IF25,Data!$B:$CP,Daily!LK$10,0))/DM$11</f>
      </c>
      <c r="DN25" s="14">
        <f>(VLOOKUP($EG25,Data!$B:$CP,Daily!HM$10,0)+VLOOKUP($IF25,Data!$B:$CP,Daily!LL$10,0))/DN$11</f>
      </c>
      <c r="DO25" s="14">
        <f>(VLOOKUP($EG25,Data!$B:$CP,Daily!HN$10,0)+VLOOKUP($IF25,Data!$B:$CP,Daily!LM$10,0))/DO$11</f>
      </c>
      <c r="DP25" s="14">
        <f>(VLOOKUP($EG25,Data!$B:$CP,Daily!HO$10,0)+VLOOKUP($IF25,Data!$B:$CP,Daily!LN$10,0))/DP$11</f>
      </c>
      <c r="DQ25" s="14">
        <f>(VLOOKUP($EG25,Data!$B:$CP,Daily!HP$10,0)+VLOOKUP($IF25,Data!$B:$CP,Daily!LO$10,0))/DQ$11</f>
      </c>
      <c r="DR25" s="14">
        <f>(VLOOKUP($EG25,Data!$B:$CP,Daily!HQ$10,0)+VLOOKUP($IF25,Data!$B:$CP,Daily!LP$10,0))/DR$11</f>
      </c>
      <c r="DS25" s="14">
        <f>(VLOOKUP($EG25,Data!$B:$CP,Daily!HR$10,0)+VLOOKUP($IF25,Data!$B:$CP,Daily!LQ$10,0))/DS$11</f>
      </c>
      <c r="DT25" s="14">
        <f>(VLOOKUP($EG25,Data!$B:$CP,Daily!HS$10,0)+VLOOKUP($IF25,Data!$B:$CP,Daily!LR$10,0))/DT$11</f>
      </c>
      <c r="DU25" s="14">
        <f>(VLOOKUP($EG25,Data!$B:$CP,Daily!HT$10,0)+VLOOKUP($IF25,Data!$B:$CP,Daily!LS$10,0))/DU$11</f>
      </c>
      <c r="DV25" s="17"/>
      <c r="DW25" s="14">
        <f t="shared" si="16"/>
      </c>
      <c r="DX25" s="14">
        <f t="shared" si="17"/>
      </c>
      <c r="DY25" s="14">
        <f t="shared" ref="DY25" si="175">DX25-DW25</f>
      </c>
      <c r="DZ25" s="14">
        <f t="shared" ref="DZ25" si="176">DX25+(0.75*DY25)</f>
      </c>
      <c r="EA25" s="14">
        <f t="shared" ref="EA25" si="177">DW25-(0.75*DY25)</f>
      </c>
      <c r="EB25" s="18"/>
      <c r="EC25" s="14">
        <f t="shared" ref="EC25" si="178">_xlfn.STDEV.P(AJ25:DU25)</f>
      </c>
      <c r="ED25" s="14">
        <f t="shared" ref="ED25" si="179">SUMPRODUCT(DN25:DT25,DN$11:DT$11)/SUM(DN$11:DT$11)</f>
      </c>
      <c r="EE25" s="14">
        <f t="shared" ref="EE25" si="180">SUMPRODUCT(CR25:DT25,CR$11:DT$11)/SUM(CR$11:DT$11)</f>
      </c>
      <c r="EF25" s="16"/>
      <c r="EG25" s="9" t="s">
        <v>319</v>
      </c>
      <c r="EH25" s="9" t="s">
        <v>17</v>
      </c>
      <c r="EI25" s="14">
        <f>VLOOKUP($EG25,Data!$B:$CP,Daily!EI$10,0)/EI$11</f>
      </c>
      <c r="EJ25" s="14">
        <f>VLOOKUP($EG25,Data!$B:$CP,Daily!EJ$10,0)/EJ$11</f>
      </c>
      <c r="EK25" s="14">
        <f>VLOOKUP($EG25,Data!$B:$CP,Daily!EK$10,0)/EK$11</f>
      </c>
      <c r="EL25" s="14">
        <f>VLOOKUP($EG25,Data!$B:$CP,Daily!EL$10,0)/EL$11</f>
      </c>
      <c r="EM25" s="14">
        <f>VLOOKUP($EG25,Data!$B:$CP,Daily!EM$10,0)/EM$11</f>
      </c>
      <c r="EN25" s="14">
        <f>VLOOKUP($EG25,Data!$B:$CP,Daily!EN$10,0)/EN$11</f>
      </c>
      <c r="EO25" s="14">
        <f>VLOOKUP($EG25,Data!$B:$CP,Daily!EO$10,0)/EO$11</f>
      </c>
      <c r="EP25" s="14">
        <f>VLOOKUP($EG25,Data!$B:$CP,Daily!EP$10,0)/EP$11</f>
      </c>
      <c r="EQ25" s="14">
        <f>VLOOKUP($EG25,Data!$B:$CP,Daily!EQ$10,0)/EQ$11</f>
      </c>
      <c r="ER25" s="14">
        <f>VLOOKUP($EG25,Data!$B:$CP,Daily!ER$10,0)/ER$11</f>
      </c>
      <c r="ES25" s="14">
        <f>VLOOKUP($EG25,Data!$B:$CP,Daily!ES$10,0)/ES$11</f>
      </c>
      <c r="ET25" s="14">
        <f>VLOOKUP($EG25,Data!$B:$CP,Daily!ET$10,0)/ET$11</f>
      </c>
      <c r="EU25" s="14">
        <f>VLOOKUP($EG25,Data!$B:$CP,Daily!EU$10,0)/EU$11</f>
      </c>
      <c r="EV25" s="14">
        <f>VLOOKUP($EG25,Data!$B:$CP,Daily!EV$10,0)/EV$11</f>
      </c>
      <c r="EW25" s="14">
        <f>VLOOKUP($EG25,Data!$B:$CP,Daily!EW$10,0)/EW$11</f>
      </c>
      <c r="EX25" s="14">
        <f>VLOOKUP($EG25,Data!$B:$CP,Daily!EX$10,0)/EX$11</f>
      </c>
      <c r="EY25" s="14">
        <f>VLOOKUP($EG25,Data!$B:$CP,Daily!EY$10,0)/EY$11</f>
      </c>
      <c r="EZ25" s="14">
        <f>VLOOKUP($EG25,Data!$B:$CP,Daily!EZ$10,0)/EZ$11</f>
      </c>
      <c r="FA25" s="14">
        <f>VLOOKUP($EG25,Data!$B:$CP,Daily!FA$10,0)/FA$11</f>
      </c>
      <c r="FB25" s="14">
        <f>VLOOKUP($EG25,Data!$B:$CP,Daily!FB$10,0)/FB$11</f>
      </c>
      <c r="FC25" s="14">
        <f>VLOOKUP($EG25,Data!$B:$CP,Daily!FC$10,0)/FC$11</f>
      </c>
      <c r="FD25" s="14">
        <f>VLOOKUP($EG25,Data!$B:$CP,Daily!FD$10,0)/FD$11</f>
      </c>
      <c r="FE25" s="14">
        <f>VLOOKUP($EG25,Data!$B:$CP,Daily!FE$10,0)/FE$11</f>
      </c>
      <c r="FF25" s="14">
        <f>VLOOKUP($EG25,Data!$B:$CP,Daily!FF$10,0)/FF$11</f>
      </c>
      <c r="FG25" s="14">
        <f>VLOOKUP($EG25,Data!$B:$CP,Daily!FG$10,0)/FG$11</f>
      </c>
      <c r="FH25" s="14">
        <f>VLOOKUP($EG25,Data!$B:$CP,Daily!FH$10,0)/FH$11</f>
      </c>
      <c r="FI25" s="14">
        <f>VLOOKUP($EG25,Data!$B:$CP,Daily!FI$10,0)/FI$11</f>
      </c>
      <c r="FJ25" s="14">
        <f>VLOOKUP($EG25,Data!$B:$CP,Daily!FJ$10,0)/FJ$11</f>
      </c>
      <c r="FK25" s="14">
        <f>VLOOKUP($EG25,Data!$B:$CP,Daily!FK$10,0)/FK$11</f>
      </c>
      <c r="FL25" s="14">
        <f>VLOOKUP($EG25,Data!$B:$CP,Daily!FL$10,0)/FL$11</f>
      </c>
      <c r="FM25" s="14">
        <f>VLOOKUP($EG25,Data!$B:$CP,Daily!FM$10,0)/FM$11</f>
      </c>
      <c r="FN25" s="14">
        <f>VLOOKUP($EG25,Data!$B:$CP,Daily!FN$10,0)/FN$11</f>
      </c>
      <c r="FO25" s="14">
        <f>VLOOKUP($EG25,Data!$B:$CP,Daily!FO$10,0)/FO$11</f>
      </c>
      <c r="FP25" s="14">
        <f>VLOOKUP($EG25,Data!$B:$CP,Daily!FP$10,0)/FP$11</f>
      </c>
      <c r="FQ25" s="14">
        <f>VLOOKUP($EG25,Data!$B:$CP,Daily!FQ$10,0)/FQ$11</f>
      </c>
      <c r="FR25" s="14">
        <f>VLOOKUP($EG25,Data!$B:$CP,Daily!FR$10,0)/FR$11</f>
      </c>
      <c r="FS25" s="14">
        <f>VLOOKUP($EG25,Data!$B:$CP,Daily!FS$10,0)/FS$11</f>
      </c>
      <c r="FT25" s="14">
        <f>VLOOKUP($EG25,Data!$B:$CP,Daily!FT$10,0)/FT$11</f>
      </c>
      <c r="FU25" s="14">
        <f>VLOOKUP($EG25,Data!$B:$CP,Daily!FU$10,0)/FU$11</f>
      </c>
      <c r="FV25" s="14">
        <f>VLOOKUP($EG25,Data!$B:$CP,Daily!FV$10,0)/FV$11</f>
      </c>
      <c r="FW25" s="14">
        <f>VLOOKUP($EG25,Data!$B:$CP,Daily!FW$10,0)/FW$11</f>
      </c>
      <c r="FX25" s="14">
        <f>VLOOKUP($EG25,Data!$B:$CP,Daily!FX$10,0)/FX$11</f>
      </c>
      <c r="FY25" s="14">
        <f>VLOOKUP($EG25,Data!$B:$CP,Daily!FY$10,0)/FY$11</f>
      </c>
      <c r="FZ25" s="14">
        <f>VLOOKUP($EG25,Data!$B:$CP,Daily!FZ$10,0)/FZ$11</f>
      </c>
      <c r="GA25" s="14">
        <f>VLOOKUP($EG25,Data!$B:$CP,Daily!GA$10,0)/GA$11</f>
      </c>
      <c r="GB25" s="14">
        <f>VLOOKUP($EG25,Data!$B:$CP,Daily!GB$10,0)/GB$11</f>
      </c>
      <c r="GC25" s="14">
        <f>VLOOKUP($EG25,Data!$B:$CP,Daily!GC$10,0)/GC$11</f>
      </c>
      <c r="GD25" s="14">
        <f>VLOOKUP($EG25,Data!$B:$CP,Daily!GD$10,0)/GD$11</f>
      </c>
      <c r="GE25" s="14">
        <f>VLOOKUP($EG25,Data!$B:$CP,Daily!GE$10,0)/GE$11</f>
      </c>
      <c r="GF25" s="14">
        <f>VLOOKUP($EG25,Data!$B:$CP,Daily!GF$10,0)/GF$11</f>
      </c>
      <c r="GG25" s="14">
        <f>VLOOKUP($EG25,Data!$B:$CP,Daily!GG$10,0)/GG$11</f>
      </c>
      <c r="GH25" s="14">
        <f>VLOOKUP($EG25,Data!$B:$CP,Daily!GH$10,0)/GH$11</f>
      </c>
      <c r="GI25" s="14">
        <f>VLOOKUP($EG25,Data!$B:$CP,Daily!GI$10,0)/GI$11</f>
      </c>
      <c r="GJ25" s="14">
        <f>VLOOKUP($EG25,Data!$B:$CP,Daily!GJ$10,0)/GJ$11</f>
      </c>
      <c r="GK25" s="14">
        <f>VLOOKUP($EG25,Data!$B:$CP,Daily!GK$10,0)/GK$11</f>
      </c>
      <c r="GL25" s="14">
        <f>VLOOKUP($EG25,Data!$B:$CP,Daily!GL$10,0)/GL$11</f>
      </c>
      <c r="GM25" s="14">
        <f>VLOOKUP($EG25,Data!$B:$CP,Daily!GM$10,0)/GM$11</f>
      </c>
      <c r="GN25" s="14">
        <f>VLOOKUP($EG25,Data!$B:$CP,Daily!GN$10,0)/GN$11</f>
      </c>
      <c r="GO25" s="14">
        <f>VLOOKUP($EG25,Data!$B:$CP,Daily!GO$10,0)/GO$11</f>
      </c>
      <c r="GP25" s="14">
        <f>VLOOKUP($EG25,Data!$B:$CP,Daily!GP$10,0)/GP$11</f>
      </c>
      <c r="GQ25" s="14">
        <f>VLOOKUP($EG25,Data!$B:$CP,Daily!GQ$10,0)/GQ$11</f>
      </c>
      <c r="GR25" s="14">
        <f>VLOOKUP($EG25,Data!$B:$CP,Daily!GR$10,0)/GR$11</f>
      </c>
      <c r="GS25" s="14">
        <f>VLOOKUP($EG25,Data!$B:$CP,Daily!GS$10,0)/GS$11</f>
      </c>
      <c r="GT25" s="14">
        <f>VLOOKUP($EG25,Data!$B:$CP,Daily!GT$10,0)/GT$11</f>
      </c>
      <c r="GU25" s="14">
        <f>VLOOKUP($EG25,Data!$B:$CP,Daily!GU$10,0)/GU$11</f>
      </c>
      <c r="GV25" s="14">
        <f>VLOOKUP($EG25,Data!$B:$CP,Daily!GV$10,0)/GV$11</f>
      </c>
      <c r="GW25" s="14">
        <f>VLOOKUP($EG25,Data!$B:$CP,Daily!GW$10,0)/GW$11</f>
      </c>
      <c r="GX25" s="14">
        <f>VLOOKUP($EG25,Data!$B:$CP,Daily!GX$10,0)/GX$11</f>
      </c>
      <c r="GY25" s="14">
        <f>VLOOKUP($EG25,Data!$B:$CP,Daily!GY$10,0)/GY$11</f>
      </c>
      <c r="GZ25" s="14">
        <f>VLOOKUP($EG25,Data!$B:$CP,Daily!GZ$10,0)/GZ$11</f>
      </c>
      <c r="HA25" s="14">
        <f>VLOOKUP($EG25,Data!$B:$CP,Daily!HA$10,0)/HA$11</f>
      </c>
      <c r="HB25" s="14">
        <f>VLOOKUP($EG25,Data!$B:$CP,Daily!HB$10,0)/HB$11</f>
      </c>
      <c r="HC25" s="14">
        <f>VLOOKUP($EG25,Data!$B:$CP,Daily!HC$10,0)/HC$11</f>
      </c>
      <c r="HD25" s="14">
        <f>VLOOKUP($EG25,Data!$B:$CP,Daily!HD$10,0)/HD$11</f>
      </c>
      <c r="HE25" s="14">
        <f>VLOOKUP($EG25,Data!$B:$CP,Daily!HE$10,0)/HE$11</f>
      </c>
      <c r="HF25" s="14">
        <f>VLOOKUP($EG25,Data!$B:$CP,Daily!HF$10,0)/HF$11</f>
      </c>
      <c r="HG25" s="14">
        <f>VLOOKUP($EG25,Data!$B:$CP,Daily!HG$10,0)/HG$11</f>
      </c>
      <c r="HH25" s="14">
        <f>VLOOKUP($EG25,Data!$B:$CP,Daily!HH$10,0)/HH$11</f>
      </c>
      <c r="HI25" s="14">
        <f>VLOOKUP($EG25,Data!$B:$CP,Daily!HI$10,0)/HI$11</f>
      </c>
      <c r="HJ25" s="14">
        <f>VLOOKUP($EG25,Data!$B:$CP,Daily!HJ$10,0)/HJ$11</f>
      </c>
      <c r="HK25" s="14">
        <f>VLOOKUP($EG25,Data!$B:$CP,Daily!HK$10,0)/HK$11</f>
      </c>
      <c r="HL25" s="14">
        <f>VLOOKUP($EG25,Data!$B:$CP,Daily!HL$10,0)/HL$11</f>
      </c>
      <c r="HM25" s="14">
        <f>VLOOKUP($EG25,Data!$B:$CP,Daily!HM$10,0)/HM$11</f>
      </c>
      <c r="HN25" s="14">
        <f>VLOOKUP($EG25,Data!$B:$CP,Daily!HN$10,0)/HN$11</f>
      </c>
      <c r="HO25" s="14">
        <f>VLOOKUP($EG25,Data!$B:$CP,Daily!HO$10,0)/HO$11</f>
      </c>
      <c r="HP25" s="14">
        <f>VLOOKUP($EG25,Data!$B:$CP,Daily!HP$10,0)/HP$11</f>
      </c>
      <c r="HQ25" s="14">
        <f>VLOOKUP($EG25,Data!$B:$CP,Daily!HQ$10,0)/HQ$11</f>
      </c>
      <c r="HR25" s="14">
        <f>VLOOKUP($EG25,Data!$B:$CP,Daily!HR$10,0)/HR$11</f>
      </c>
      <c r="HS25" s="14">
        <f>VLOOKUP($EG25,Data!$B:$CP,Daily!HS$10,0)/HS$11</f>
      </c>
      <c r="HT25" s="14">
        <f>VLOOKUP($EG25,Data!$B:$CP,Daily!HT$10,0)/HT$11</f>
      </c>
      <c r="HU25" s="17"/>
      <c r="HV25" s="52">
        <f t="shared" si="39"/>
      </c>
      <c r="HW25" s="52">
        <f t="shared" si="40"/>
      </c>
      <c r="HX25" s="52">
        <f t="shared" ref="HX25" si="181">HW25-HV25</f>
      </c>
      <c r="HY25" s="52">
        <f t="shared" ref="HY25" si="182">HW25+(0.75*HX25)</f>
      </c>
      <c r="HZ25" s="52">
        <f t="shared" ref="HZ25" si="183">HV25-(0.75*HX25)</f>
      </c>
      <c r="IA25" s="54"/>
      <c r="IB25" s="14">
        <f t="shared" ref="IB25" si="184">_xlfn.STDEV.P(FM25:HT25)</f>
      </c>
      <c r="IC25" s="14">
        <f t="shared" ref="IC25" si="185">SUMPRODUCT(HM25:HS25,HM$11:HS$11)/SUM(HM$11:HS$11)</f>
      </c>
      <c r="ID25" s="14">
        <f t="shared" si="82"/>
      </c>
      <c r="IE25" s="16"/>
      <c r="IF25" s="9" t="s">
        <v>320</v>
      </c>
      <c r="IG25" s="9" t="s">
        <v>17</v>
      </c>
      <c r="IH25" s="14">
        <f>VLOOKUP($IF25,Data!$B:$CP,Daily!IH$10,0)/IH$11</f>
      </c>
      <c r="II25" s="14">
        <f>VLOOKUP($IF25,Data!$B:$CP,Daily!II$10,0)/II$11</f>
      </c>
      <c r="IJ25" s="14">
        <f>VLOOKUP($IF25,Data!$B:$CP,Daily!IJ$10,0)/IJ$11</f>
      </c>
      <c r="IK25" s="14">
        <f>VLOOKUP($IF25,Data!$B:$CP,Daily!IK$10,0)/IK$11</f>
      </c>
      <c r="IL25" s="14">
        <f>VLOOKUP($IF25,Data!$B:$CP,Daily!IL$10,0)/IL$11</f>
      </c>
      <c r="IM25" s="14">
        <f>VLOOKUP($IF25,Data!$B:$CP,Daily!IM$10,0)/IM$11</f>
      </c>
      <c r="IN25" s="14">
        <f>VLOOKUP($IF25,Data!$B:$CP,Daily!IN$10,0)/IN$11</f>
      </c>
      <c r="IO25" s="14">
        <f>VLOOKUP($IF25,Data!$B:$CP,Daily!IO$10,0)/IO$11</f>
      </c>
      <c r="IP25" s="14">
        <f>VLOOKUP($IF25,Data!$B:$CP,Daily!IP$10,0)/IP$11</f>
      </c>
      <c r="IQ25" s="14">
        <f>VLOOKUP($IF25,Data!$B:$CP,Daily!IQ$10,0)/IQ$11</f>
      </c>
      <c r="IR25" s="14">
        <f>VLOOKUP($IF25,Data!$B:$CP,Daily!IR$10,0)/IR$11</f>
      </c>
      <c r="IS25" s="14">
        <f>VLOOKUP($IF25,Data!$B:$CP,Daily!IS$10,0)/IS$11</f>
      </c>
      <c r="IT25" s="14">
        <f>VLOOKUP($IF25,Data!$B:$CP,Daily!IT$10,0)/IT$11</f>
      </c>
      <c r="IU25" s="14">
        <f>VLOOKUP($IF25,Data!$B:$CP,Daily!IU$10,0)/IU$11</f>
      </c>
      <c r="IV25" s="14">
        <f>VLOOKUP($IF25,Data!$B:$CP,Daily!IV$10,0)/IV$11</f>
      </c>
      <c r="IW25" s="14">
        <f>VLOOKUP($IF25,Data!$B:$CP,Daily!IW$10,0)/IW$11</f>
      </c>
      <c r="IX25" s="14">
        <f>VLOOKUP($IF25,Data!$B:$CP,Daily!IX$10,0)/IX$11</f>
      </c>
      <c r="IY25" s="14">
        <f>VLOOKUP($IF25,Data!$B:$CP,Daily!IY$10,0)/IY$11</f>
      </c>
      <c r="IZ25" s="14">
        <f>VLOOKUP($IF25,Data!$B:$CP,Daily!IZ$10,0)/IZ$11</f>
      </c>
      <c r="JA25" s="14">
        <f>VLOOKUP($IF25,Data!$B:$CP,Daily!JA$10,0)/JA$11</f>
      </c>
      <c r="JB25" s="14">
        <f>VLOOKUP($IF25,Data!$B:$CP,Daily!JB$10,0)/JB$11</f>
      </c>
      <c r="JC25" s="14">
        <f>VLOOKUP($IF25,Data!$B:$CP,Daily!JC$10,0)/JC$11</f>
      </c>
      <c r="JD25" s="14">
        <f>VLOOKUP($IF25,Data!$B:$CP,Daily!JD$10,0)/JD$11</f>
      </c>
      <c r="JE25" s="14">
        <f>VLOOKUP($IF25,Data!$B:$CP,Daily!JE$10,0)/JE$11</f>
      </c>
      <c r="JF25" s="14">
        <f>VLOOKUP($IF25,Data!$B:$CP,Daily!JF$10,0)/JF$11</f>
      </c>
      <c r="JG25" s="14">
        <f>VLOOKUP($IF25,Data!$B:$CP,Daily!JG$10,0)/JG$11</f>
      </c>
      <c r="JH25" s="14">
        <f>VLOOKUP($IF25,Data!$B:$CP,Daily!JH$10,0)/JH$11</f>
      </c>
      <c r="JI25" s="14">
        <f>VLOOKUP($IF25,Data!$B:$CP,Daily!JI$10,0)/JI$11</f>
      </c>
      <c r="JJ25" s="14">
        <f>VLOOKUP($IF25,Data!$B:$CP,Daily!JJ$10,0)/JJ$11</f>
      </c>
      <c r="JK25" s="14">
        <f>VLOOKUP($IF25,Data!$B:$CP,Daily!JK$10,0)/JK$11</f>
      </c>
      <c r="JL25" s="14">
        <f>VLOOKUP($IF25,Data!$B:$CP,Daily!JL$10,0)/JL$11</f>
      </c>
      <c r="JM25" s="14">
        <f>VLOOKUP($IF25,Data!$B:$CP,Daily!JM$10,0)/JM$11</f>
      </c>
      <c r="JN25" s="14">
        <f>VLOOKUP($IF25,Data!$B:$CP,Daily!JN$10,0)/JN$11</f>
      </c>
      <c r="JO25" s="14">
        <f>VLOOKUP($IF25,Data!$B:$CP,Daily!JO$10,0)/JO$11</f>
      </c>
      <c r="JP25" s="14">
        <f>VLOOKUP($IF25,Data!$B:$CP,Daily!JP$10,0)/JP$11</f>
      </c>
      <c r="JQ25" s="14">
        <f>VLOOKUP($IF25,Data!$B:$CP,Daily!JQ$10,0)/JQ$11</f>
      </c>
      <c r="JR25" s="14">
        <f>VLOOKUP($IF25,Data!$B:$CP,Daily!JR$10,0)/JR$11</f>
      </c>
      <c r="JS25" s="14">
        <f>VLOOKUP($IF25,Data!$B:$CP,Daily!JS$10,0)/JS$11</f>
      </c>
      <c r="JT25" s="14">
        <f>VLOOKUP($IF25,Data!$B:$CP,Daily!JT$10,0)/JT$11</f>
      </c>
      <c r="JU25" s="14">
        <f>VLOOKUP($IF25,Data!$B:$CP,Daily!JU$10,0)/JU$11</f>
      </c>
      <c r="JV25" s="14">
        <f>VLOOKUP($IF25,Data!$B:$CP,Daily!JV$10,0)/JV$11</f>
      </c>
      <c r="JW25" s="14">
        <f>VLOOKUP($IF25,Data!$B:$CP,Daily!JW$10,0)/JW$11</f>
      </c>
      <c r="JX25" s="14">
        <f>VLOOKUP($IF25,Data!$B:$CP,Daily!JX$10,0)/JX$11</f>
      </c>
      <c r="JY25" s="14">
        <f>VLOOKUP($IF25,Data!$B:$CP,Daily!JY$10,0)/JY$11</f>
      </c>
      <c r="JZ25" s="14">
        <f>VLOOKUP($IF25,Data!$B:$CP,Daily!JZ$10,0)/JZ$11</f>
      </c>
      <c r="KA25" s="14">
        <f>VLOOKUP($IF25,Data!$B:$CP,Daily!KA$10,0)/KA$11</f>
      </c>
      <c r="KB25" s="14">
        <f>VLOOKUP($IF25,Data!$B:$CP,Daily!KB$10,0)/KB$11</f>
      </c>
      <c r="KC25" s="14">
        <f>VLOOKUP($IF25,Data!$B:$CP,Daily!KC$10,0)/KC$11</f>
      </c>
      <c r="KD25" s="14">
        <f>VLOOKUP($IF25,Data!$B:$CP,Daily!KD$10,0)/KD$11</f>
      </c>
      <c r="KE25" s="14">
        <f>VLOOKUP($IF25,Data!$B:$CP,Daily!KE$10,0)/KE$11</f>
      </c>
      <c r="KF25" s="14">
        <f>VLOOKUP($IF25,Data!$B:$CP,Daily!KF$10,0)/KF$11</f>
      </c>
      <c r="KG25" s="14">
        <f>VLOOKUP($IF25,Data!$B:$CP,Daily!KG$10,0)/KG$11</f>
      </c>
      <c r="KH25" s="14">
        <f>VLOOKUP($IF25,Data!$B:$CP,Daily!KH$10,0)/KH$11</f>
      </c>
      <c r="KI25" s="14">
        <f>VLOOKUP($IF25,Data!$B:$CP,Daily!KI$10,0)/KI$11</f>
      </c>
      <c r="KJ25" s="14">
        <f>VLOOKUP($IF25,Data!$B:$CP,Daily!KJ$10,0)/KJ$11</f>
      </c>
      <c r="KK25" s="14">
        <f>VLOOKUP($IF25,Data!$B:$CP,Daily!KK$10,0)/KK$11</f>
      </c>
      <c r="KL25" s="14">
        <f>VLOOKUP($IF25,Data!$B:$CP,Daily!KL$10,0)/KL$11</f>
      </c>
      <c r="KM25" s="14">
        <f>VLOOKUP($IF25,Data!$B:$CP,Daily!KM$10,0)/KM$11</f>
      </c>
      <c r="KN25" s="14">
        <f>VLOOKUP($IF25,Data!$B:$CP,Daily!KN$10,0)/KN$11</f>
      </c>
      <c r="KO25" s="14">
        <f>VLOOKUP($IF25,Data!$B:$CP,Daily!KO$10,0)/KO$11</f>
      </c>
      <c r="KP25" s="14">
        <f>VLOOKUP($IF25,Data!$B:$CP,Daily!KP$10,0)/KP$11</f>
      </c>
      <c r="KQ25" s="14">
        <f>VLOOKUP($IF25,Data!$B:$CP,Daily!KQ$10,0)/KQ$11</f>
      </c>
      <c r="KR25" s="14">
        <f>VLOOKUP($IF25,Data!$B:$CP,Daily!KR$10,0)/KR$11</f>
      </c>
      <c r="KS25" s="14">
        <f>VLOOKUP($IF25,Data!$B:$CP,Daily!KS$10,0)/KS$11</f>
      </c>
      <c r="KT25" s="14">
        <f>VLOOKUP($IF25,Data!$B:$CP,Daily!KT$10,0)/KT$11</f>
      </c>
      <c r="KU25" s="14">
        <f>VLOOKUP($IF25,Data!$B:$CP,Daily!KU$10,0)/KU$11</f>
      </c>
      <c r="KV25" s="14">
        <f>VLOOKUP($IF25,Data!$B:$CP,Daily!KV$10,0)/KV$11</f>
      </c>
      <c r="KW25" s="14">
        <f>VLOOKUP($IF25,Data!$B:$CP,Daily!KW$10,0)/KW$11</f>
      </c>
      <c r="KX25" s="14">
        <f>VLOOKUP($IF25,Data!$B:$CP,Daily!KX$10,0)/KX$11</f>
      </c>
      <c r="KY25" s="14">
        <f>VLOOKUP($IF25,Data!$B:$CP,Daily!KY$10,0)/KY$11</f>
      </c>
      <c r="KZ25" s="14">
        <f>VLOOKUP($IF25,Data!$B:$CP,Daily!KZ$10,0)/KZ$11</f>
      </c>
      <c r="LA25" s="14">
        <f>VLOOKUP($IF25,Data!$B:$CP,Daily!LA$10,0)/LA$11</f>
      </c>
      <c r="LB25" s="14">
        <f>VLOOKUP($IF25,Data!$B:$CP,Daily!LB$10,0)/LB$11</f>
      </c>
      <c r="LC25" s="14">
        <f>VLOOKUP($IF25,Data!$B:$CP,Daily!LC$10,0)/LC$11</f>
      </c>
      <c r="LD25" s="14">
        <f>VLOOKUP($IF25,Data!$B:$CP,Daily!LD$10,0)/LD$11</f>
      </c>
      <c r="LE25" s="14">
        <f>VLOOKUP($IF25,Data!$B:$CP,Daily!LE$10,0)/LE$11</f>
      </c>
      <c r="LF25" s="14">
        <f>VLOOKUP($IF25,Data!$B:$CP,Daily!LF$10,0)/LF$11</f>
      </c>
      <c r="LG25" s="14">
        <f>VLOOKUP($IF25,Data!$B:$CP,Daily!LG$10,0)/LG$11</f>
      </c>
      <c r="LH25" s="14">
        <f>VLOOKUP($IF25,Data!$B:$CP,Daily!LH$10,0)/LH$11</f>
      </c>
      <c r="LI25" s="14">
        <f>VLOOKUP($IF25,Data!$B:$CP,Daily!LI$10,0)/LI$11</f>
      </c>
      <c r="LJ25" s="14">
        <f>VLOOKUP($IF25,Data!$B:$CP,Daily!LJ$10,0)/LJ$11</f>
      </c>
      <c r="LK25" s="14">
        <f>VLOOKUP($IF25,Data!$B:$CP,Daily!LK$10,0)/LK$11</f>
      </c>
      <c r="LL25" s="14">
        <f>VLOOKUP($IF25,Data!$B:$CP,Daily!LL$10,0)/LL$11</f>
      </c>
      <c r="LM25" s="14">
        <f>VLOOKUP($IF25,Data!$B:$CP,Daily!LM$10,0)/LM$11</f>
      </c>
      <c r="LN25" s="14">
        <f>VLOOKUP($IF25,Data!$B:$CP,Daily!LN$10,0)/LN$11</f>
      </c>
      <c r="LO25" s="14">
        <f>VLOOKUP($IF25,Data!$B:$CP,Daily!LO$10,0)/LO$11</f>
      </c>
      <c r="LP25" s="14">
        <f>VLOOKUP($IF25,Data!$B:$CP,Daily!LP$10,0)/LP$11</f>
      </c>
      <c r="LQ25" s="14">
        <f>VLOOKUP($IF25,Data!$B:$CP,Daily!LQ$10,0)/LQ$11</f>
      </c>
      <c r="LR25" s="14">
        <f>VLOOKUP($IF25,Data!$B:$CP,Daily!LR$10,0)/LR$11</f>
      </c>
      <c r="LS25" s="14">
        <f>VLOOKUP($IF25,Data!$B:$CP,Daily!LS$10,0)/LS$11</f>
      </c>
      <c r="LU25" s="52">
        <f t="shared" si="146"/>
      </c>
      <c r="LV25" s="52">
        <f t="shared" si="147"/>
      </c>
      <c r="LW25" s="52">
        <f t="shared" ref="LW25" si="186">LV25-LU25</f>
      </c>
      <c r="LX25" s="52">
        <f t="shared" ref="LX25" si="187">LV25+(0.75*LW25)</f>
      </c>
      <c r="LY25" s="52">
        <f t="shared" ref="LY25" si="188">LU25-(0.75*LW25)</f>
      </c>
      <c r="LZ25" s="58"/>
      <c r="MA25" s="14">
        <f t="shared" ref="MA25" si="189">_xlfn.STDEV.P(JL25:LS25)</f>
      </c>
      <c r="MB25" s="14">
        <f t="shared" ref="MB25" si="190">SUMPRODUCT(LL25:LR25,LL$11:LR$11)/SUM(LL$11:LR$11)</f>
      </c>
      <c r="MC25" s="14">
        <f t="shared" si="83"/>
      </c>
      <c r="MD25" s="15"/>
    </row>
    <row r="26" spans="4:342" x14ac:dyDescent="0.25">
      <c r="D26" s="83" t="s">
        <v>321</v>
      </c>
      <c r="E26" s="82"/>
      <c r="F26" s="79"/>
      <c r="G26" s="79"/>
      <c r="H26" s="80"/>
      <c r="I26" s="79"/>
      <c r="J26" s="80"/>
      <c r="K26" s="79"/>
      <c r="L26" s="79"/>
      <c r="M26" s="81"/>
      <c r="N26" s="79"/>
      <c r="O26" s="79"/>
      <c r="P26" s="79"/>
      <c r="Q26" s="79"/>
      <c r="R26" s="79"/>
      <c r="S26" s="79"/>
      <c r="T26" s="79"/>
      <c r="U26" s="81"/>
      <c r="V26" s="79"/>
      <c r="W26" s="79"/>
      <c r="X26" s="79"/>
      <c r="Y26" s="79"/>
      <c r="Z26" s="79"/>
      <c r="AA26" s="79"/>
      <c r="AB26" s="77"/>
      <c r="AC26" s="60"/>
      <c r="AD26" s="5"/>
      <c r="AE26" s="5"/>
      <c r="AF26" s="5"/>
      <c r="AG26" s="5"/>
      <c r="AH26" s="3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W26" s="49"/>
      <c r="DX26" s="49"/>
      <c r="DY26" s="49"/>
      <c r="DZ26" s="49"/>
      <c r="EA26" s="49"/>
      <c r="EC26" s="49"/>
      <c r="ED26" s="49"/>
      <c r="EE26" s="50"/>
      <c r="EG26" s="124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V26" s="49"/>
      <c r="HW26" s="49"/>
      <c r="HX26" s="49"/>
      <c r="HY26" s="49"/>
      <c r="HZ26" s="49"/>
      <c r="IB26" s="49"/>
      <c r="IC26" s="49"/>
      <c r="ID26" s="50"/>
      <c r="IF26" s="124"/>
      <c r="IG26" s="124"/>
      <c r="IH26" s="50"/>
      <c r="II26" s="51"/>
      <c r="IJ26" s="51"/>
      <c r="IK26" s="51"/>
      <c r="IL26" s="51"/>
      <c r="IM26" s="51"/>
      <c r="IN26" s="51"/>
      <c r="IO26" s="51"/>
      <c r="IP26" s="51"/>
      <c r="IQ26" s="51"/>
      <c r="IR26" s="51"/>
      <c r="IS26" s="51"/>
      <c r="IT26" s="51"/>
      <c r="IU26" s="51"/>
      <c r="IV26" s="51"/>
      <c r="IW26" s="51"/>
      <c r="IX26" s="51"/>
      <c r="IY26" s="51"/>
      <c r="IZ26" s="51"/>
      <c r="JA26" s="51"/>
      <c r="JB26" s="51"/>
      <c r="JC26" s="51"/>
      <c r="JD26" s="51"/>
      <c r="JE26" s="51"/>
      <c r="JF26" s="51"/>
      <c r="JG26" s="51"/>
      <c r="JH26" s="51"/>
      <c r="JI26" s="51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51"/>
      <c r="JV26" s="51"/>
      <c r="JW26" s="51"/>
      <c r="JX26" s="51"/>
      <c r="JY26" s="51"/>
      <c r="JZ26" s="51"/>
      <c r="KA26" s="51"/>
      <c r="KB26" s="51"/>
      <c r="KC26" s="51"/>
      <c r="KD26" s="51"/>
      <c r="KE26" s="51"/>
      <c r="KF26" s="51"/>
      <c r="KG26" s="51"/>
      <c r="KH26" s="51"/>
      <c r="KI26" s="51"/>
      <c r="KJ26" s="51"/>
      <c r="KK26" s="51"/>
      <c r="KL26" s="51"/>
      <c r="KM26" s="51"/>
      <c r="KN26" s="51"/>
      <c r="KO26" s="51"/>
      <c r="KP26" s="51"/>
      <c r="KQ26" s="51"/>
      <c r="KR26" s="51"/>
      <c r="KS26" s="51"/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/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/>
      <c r="LS26" s="51"/>
      <c r="LU26" s="49"/>
      <c r="LV26" s="49"/>
      <c r="LW26" s="49"/>
      <c r="LX26" s="49"/>
      <c r="LY26" s="49"/>
      <c r="MA26" s="51"/>
      <c r="MB26" s="49"/>
      <c r="MC26" s="50"/>
    </row>
    <row r="27" spans="4:342" x14ac:dyDescent="0.25">
      <c r="D27" s="73" t="s">
        <v>322</v>
      </c>
      <c r="E27" s="67" t="str">
        <f>VLOOKUP($D27,'Metric Nature'!$C:$D,2,0)&amp;IF(($F27&lt;(EA27)),"Below",IF(($F27&gt;(DZ27)),"Above","Within"))</f>
      </c>
      <c r="F27" s="68">
        <f>DU27</f>
      </c>
      <c r="G27" s="68">
        <f t="shared" ref="G27:G54" si="191">ED27</f>
      </c>
      <c r="H27" s="62">
        <f t="shared" ref="H27:H28" si="192">IFERROR(((F27-G27)/G27),0)</f>
      </c>
      <c r="I27" s="39">
        <f>EE27</f>
      </c>
      <c r="J27" s="69">
        <f t="shared" ref="J27:J33" si="193">IFERROR(((F27-I27)/I27),0)</f>
      </c>
      <c r="K27" s="68">
        <f>EC27</f>
      </c>
      <c r="L27" s="70"/>
      <c r="M27" s="67" t="str">
        <f>VLOOKUP($D27,'Metric Nature'!$C:$D,2,0)&amp;IF(($N27&lt;(HZ27)),"Below",IF(($N27&gt;(HY27)),"Above","Within"))</f>
      </c>
      <c r="N27" s="68">
        <f>HT27</f>
      </c>
      <c r="O27" s="68">
        <f>IC27</f>
      </c>
      <c r="P27" s="69">
        <f>IFERROR(((N27-O27)/O27),0)</f>
      </c>
      <c r="Q27" s="68">
        <f t="shared" ref="Q27:Q28" si="194">ID27</f>
      </c>
      <c r="R27" s="69">
        <f t="shared" ref="R27:R28" si="195">IFERROR(((N27-Q27)/Q27),0)</f>
      </c>
      <c r="S27" s="68">
        <f>IB27</f>
      </c>
      <c r="T27" s="70"/>
      <c r="U27" s="67" t="str">
        <f>VLOOKUP($D27,'Metric Nature'!$C:$D,2,0)&amp;IF(($V27&lt;(LY27)),"Below",IF(($V27&gt;(LX27)),"Above","Within"))</f>
      </c>
      <c r="V27" s="68">
        <f>LS27</f>
      </c>
      <c r="W27" s="68">
        <f>MB27</f>
      </c>
      <c r="X27" s="69">
        <f>IFERROR(((V27-W27)/W27),0)</f>
      </c>
      <c r="Y27" s="68">
        <f>MC27</f>
      </c>
      <c r="Z27" s="69">
        <f t="shared" ref="Z27:Z33" si="196">IFERROR(((V27-Y27)/Y27),0)</f>
      </c>
      <c r="AA27" s="68">
        <f>MA27</f>
      </c>
      <c r="AB27" s="70"/>
      <c r="AC27" s="60" t="s">
        <v>323</v>
      </c>
      <c r="AD27" s="1"/>
      <c r="AE27" s="1"/>
      <c r="AF27" s="1"/>
      <c r="AG27" s="1"/>
      <c r="AH27" s="1"/>
      <c r="AI27" s="9" t="s">
        <v>322</v>
      </c>
      <c r="AJ27" s="10">
        <f t="shared" ref="AJ27:BO27" si="197">EI27+IH27</f>
      </c>
      <c r="AK27" s="10">
        <f t="shared" si="197"/>
      </c>
      <c r="AL27" s="10">
        <f t="shared" si="197"/>
      </c>
      <c r="AM27" s="10">
        <f t="shared" si="197"/>
      </c>
      <c r="AN27" s="10">
        <f t="shared" si="197"/>
      </c>
      <c r="AO27" s="10">
        <f t="shared" si="197"/>
      </c>
      <c r="AP27" s="10">
        <f t="shared" si="197"/>
      </c>
      <c r="AQ27" s="10">
        <f t="shared" si="197"/>
      </c>
      <c r="AR27" s="10">
        <f t="shared" si="197"/>
      </c>
      <c r="AS27" s="10">
        <f t="shared" si="197"/>
      </c>
      <c r="AT27" s="10">
        <f t="shared" si="197"/>
      </c>
      <c r="AU27" s="10">
        <f t="shared" si="197"/>
      </c>
      <c r="AV27" s="10">
        <f t="shared" si="197"/>
      </c>
      <c r="AW27" s="10">
        <f t="shared" si="197"/>
      </c>
      <c r="AX27" s="10">
        <f t="shared" si="197"/>
      </c>
      <c r="AY27" s="10">
        <f t="shared" si="197"/>
      </c>
      <c r="AZ27" s="10">
        <f t="shared" si="197"/>
      </c>
      <c r="BA27" s="10">
        <f t="shared" si="197"/>
      </c>
      <c r="BB27" s="10">
        <f t="shared" si="197"/>
      </c>
      <c r="BC27" s="10">
        <f t="shared" si="197"/>
      </c>
      <c r="BD27" s="10">
        <f t="shared" si="197"/>
      </c>
      <c r="BE27" s="10">
        <f t="shared" si="197"/>
      </c>
      <c r="BF27" s="10">
        <f t="shared" si="197"/>
      </c>
      <c r="BG27" s="10">
        <f t="shared" si="197"/>
      </c>
      <c r="BH27" s="10">
        <f t="shared" si="197"/>
      </c>
      <c r="BI27" s="10">
        <f t="shared" si="197"/>
      </c>
      <c r="BJ27" s="10">
        <f t="shared" si="197"/>
      </c>
      <c r="BK27" s="10">
        <f t="shared" si="197"/>
      </c>
      <c r="BL27" s="10">
        <f t="shared" si="197"/>
      </c>
      <c r="BM27" s="10">
        <f t="shared" si="197"/>
      </c>
      <c r="BN27" s="10">
        <f t="shared" si="197"/>
      </c>
      <c r="BO27" s="10">
        <f t="shared" si="197"/>
      </c>
      <c r="BP27" s="10">
        <f t="shared" ref="BP27:CU27" si="198">FO27+JN27</f>
      </c>
      <c r="BQ27" s="10">
        <f t="shared" si="198"/>
      </c>
      <c r="BR27" s="10">
        <f t="shared" si="198"/>
      </c>
      <c r="BS27" s="10">
        <f t="shared" si="198"/>
      </c>
      <c r="BT27" s="10">
        <f t="shared" si="198"/>
      </c>
      <c r="BU27" s="10">
        <f t="shared" si="198"/>
      </c>
      <c r="BV27" s="10">
        <f t="shared" si="198"/>
      </c>
      <c r="BW27" s="10">
        <f t="shared" si="198"/>
      </c>
      <c r="BX27" s="10">
        <f t="shared" si="198"/>
      </c>
      <c r="BY27" s="10">
        <f t="shared" si="198"/>
      </c>
      <c r="BZ27" s="10">
        <f t="shared" si="198"/>
      </c>
      <c r="CA27" s="10">
        <f t="shared" si="198"/>
      </c>
      <c r="CB27" s="10">
        <f t="shared" si="198"/>
      </c>
      <c r="CC27" s="10">
        <f t="shared" si="198"/>
      </c>
      <c r="CD27" s="10">
        <f t="shared" si="198"/>
      </c>
      <c r="CE27" s="10">
        <f t="shared" si="198"/>
      </c>
      <c r="CF27" s="10">
        <f t="shared" si="198"/>
      </c>
      <c r="CG27" s="10">
        <f t="shared" si="198"/>
      </c>
      <c r="CH27" s="10">
        <f t="shared" si="198"/>
      </c>
      <c r="CI27" s="10">
        <f t="shared" si="198"/>
      </c>
      <c r="CJ27" s="10">
        <f t="shared" si="198"/>
      </c>
      <c r="CK27" s="10">
        <f t="shared" si="198"/>
      </c>
      <c r="CL27" s="10">
        <f t="shared" si="198"/>
      </c>
      <c r="CM27" s="10">
        <f t="shared" si="198"/>
      </c>
      <c r="CN27" s="10">
        <f t="shared" si="198"/>
      </c>
      <c r="CO27" s="10">
        <f t="shared" si="198"/>
      </c>
      <c r="CP27" s="10">
        <f t="shared" si="198"/>
      </c>
      <c r="CQ27" s="10">
        <f t="shared" si="198"/>
      </c>
      <c r="CR27" s="10">
        <f t="shared" si="198"/>
      </c>
      <c r="CS27" s="10">
        <f t="shared" si="198"/>
      </c>
      <c r="CT27" s="10">
        <f t="shared" si="198"/>
      </c>
      <c r="CU27" s="10">
        <f t="shared" si="198"/>
      </c>
      <c r="CV27" s="10">
        <f t="shared" ref="CV27:DU27" si="199">GU27+KT27</f>
      </c>
      <c r="CW27" s="10">
        <f t="shared" si="199"/>
      </c>
      <c r="CX27" s="10">
        <f t="shared" si="199"/>
      </c>
      <c r="CY27" s="10">
        <f t="shared" si="199"/>
      </c>
      <c r="CZ27" s="10">
        <f t="shared" si="199"/>
      </c>
      <c r="DA27" s="10">
        <f t="shared" si="199"/>
      </c>
      <c r="DB27" s="10">
        <f t="shared" si="199"/>
      </c>
      <c r="DC27" s="10">
        <f t="shared" si="199"/>
      </c>
      <c r="DD27" s="10">
        <f t="shared" si="199"/>
      </c>
      <c r="DE27" s="10">
        <f t="shared" si="199"/>
      </c>
      <c r="DF27" s="10">
        <f t="shared" si="199"/>
      </c>
      <c r="DG27" s="10">
        <f t="shared" si="199"/>
      </c>
      <c r="DH27" s="10">
        <f t="shared" si="199"/>
      </c>
      <c r="DI27" s="10">
        <f t="shared" si="199"/>
      </c>
      <c r="DJ27" s="10">
        <f t="shared" si="199"/>
      </c>
      <c r="DK27" s="10">
        <f t="shared" si="199"/>
      </c>
      <c r="DL27" s="10">
        <f t="shared" si="199"/>
      </c>
      <c r="DM27" s="10">
        <f t="shared" si="199"/>
      </c>
      <c r="DN27" s="10">
        <f t="shared" si="199"/>
      </c>
      <c r="DO27" s="10">
        <f t="shared" si="199"/>
      </c>
      <c r="DP27" s="10">
        <f t="shared" si="199"/>
      </c>
      <c r="DQ27" s="10">
        <f t="shared" si="199"/>
      </c>
      <c r="DR27" s="10">
        <f t="shared" si="199"/>
      </c>
      <c r="DS27" s="10">
        <f t="shared" si="199"/>
      </c>
      <c r="DT27" s="10">
        <f t="shared" si="199"/>
      </c>
      <c r="DU27" s="10">
        <f t="shared" si="199"/>
      </c>
      <c r="DV27" s="18"/>
      <c r="DW27" s="10">
        <f>_xlfn.QUARTILE.INC($AJ27:$DT27,1)</f>
      </c>
      <c r="DX27" s="10">
        <f>_xlfn.QUARTILE.INC($AJ27:$DT27,3)</f>
      </c>
      <c r="DY27" s="10">
        <f>DX27-DW27</f>
      </c>
      <c r="DZ27" s="10">
        <f>DX27+(1.25*DY27)</f>
      </c>
      <c r="EA27" s="10">
        <f>DW27-(1.25*DY27)</f>
      </c>
      <c r="EB27" s="18"/>
      <c r="EC27" s="11">
        <f t="shared" ref="EC27:EC33" si="200">_xlfn.STDEV.P(AJ27:DU27)</f>
      </c>
      <c r="ED27" s="11">
        <f>AVERAGE(DN27:DT27)</f>
      </c>
      <c r="EE27" s="11">
        <f>AVERAGE(CQ27:DT27)</f>
      </c>
      <c r="EF27" s="16"/>
      <c r="EG27" s="9" t="s">
        <v>324</v>
      </c>
      <c r="EH27" s="9" t="s">
        <v>18</v>
      </c>
      <c r="EI27" s="10">
        <f>VLOOKUP($EG27,Data!$B:$CP,Daily!EI$10,0)</f>
      </c>
      <c r="EJ27" s="10">
        <f>VLOOKUP($EG27,Data!$B:$CP,Daily!EJ$10,0)</f>
      </c>
      <c r="EK27" s="10">
        <f>VLOOKUP($EG27,Data!$B:$CP,Daily!EK$10,0)</f>
      </c>
      <c r="EL27" s="10">
        <f>VLOOKUP($EG27,Data!$B:$CP,Daily!EL$10,0)</f>
      </c>
      <c r="EM27" s="10">
        <f>VLOOKUP($EG27,Data!$B:$CP,Daily!EM$10,0)</f>
      </c>
      <c r="EN27" s="10">
        <f>VLOOKUP($EG27,Data!$B:$CP,Daily!EN$10,0)</f>
      </c>
      <c r="EO27" s="10">
        <f>VLOOKUP($EG27,Data!$B:$CP,Daily!EO$10,0)</f>
      </c>
      <c r="EP27" s="10">
        <f>VLOOKUP($EG27,Data!$B:$CP,Daily!EP$10,0)</f>
      </c>
      <c r="EQ27" s="10">
        <f>VLOOKUP($EG27,Data!$B:$CP,Daily!EQ$10,0)</f>
      </c>
      <c r="ER27" s="10">
        <f>VLOOKUP($EG27,Data!$B:$CP,Daily!ER$10,0)</f>
      </c>
      <c r="ES27" s="10">
        <f>VLOOKUP($EG27,Data!$B:$CP,Daily!ES$10,0)</f>
      </c>
      <c r="ET27" s="10">
        <f>VLOOKUP($EG27,Data!$B:$CP,Daily!ET$10,0)</f>
      </c>
      <c r="EU27" s="10">
        <f>VLOOKUP($EG27,Data!$B:$CP,Daily!EU$10,0)</f>
      </c>
      <c r="EV27" s="10">
        <f>VLOOKUP($EG27,Data!$B:$CP,Daily!EV$10,0)</f>
      </c>
      <c r="EW27" s="10">
        <f>VLOOKUP($EG27,Data!$B:$CP,Daily!EW$10,0)</f>
      </c>
      <c r="EX27" s="10">
        <f>VLOOKUP($EG27,Data!$B:$CP,Daily!EX$10,0)</f>
      </c>
      <c r="EY27" s="10">
        <f>VLOOKUP($EG27,Data!$B:$CP,Daily!EY$10,0)</f>
      </c>
      <c r="EZ27" s="10">
        <f>VLOOKUP($EG27,Data!$B:$CP,Daily!EZ$10,0)</f>
      </c>
      <c r="FA27" s="10">
        <f>VLOOKUP($EG27,Data!$B:$CP,Daily!FA$10,0)</f>
      </c>
      <c r="FB27" s="10">
        <f>VLOOKUP($EG27,Data!$B:$CP,Daily!FB$10,0)</f>
      </c>
      <c r="FC27" s="10">
        <f>VLOOKUP($EG27,Data!$B:$CP,Daily!FC$10,0)</f>
      </c>
      <c r="FD27" s="10">
        <f>VLOOKUP($EG27,Data!$B:$CP,Daily!FD$10,0)</f>
      </c>
      <c r="FE27" s="10">
        <f>VLOOKUP($EG27,Data!$B:$CP,Daily!FE$10,0)</f>
      </c>
      <c r="FF27" s="10">
        <f>VLOOKUP($EG27,Data!$B:$CP,Daily!FF$10,0)</f>
      </c>
      <c r="FG27" s="10">
        <f>VLOOKUP($EG27,Data!$B:$CP,Daily!FG$10,0)</f>
      </c>
      <c r="FH27" s="10">
        <f>VLOOKUP($EG27,Data!$B:$CP,Daily!FH$10,0)</f>
      </c>
      <c r="FI27" s="10">
        <f>VLOOKUP($EG27,Data!$B:$CP,Daily!FI$10,0)</f>
      </c>
      <c r="FJ27" s="10">
        <f>VLOOKUP($EG27,Data!$B:$CP,Daily!FJ$10,0)</f>
      </c>
      <c r="FK27" s="10">
        <f>VLOOKUP($EG27,Data!$B:$CP,Daily!FK$10,0)</f>
      </c>
      <c r="FL27" s="10">
        <f>VLOOKUP($EG27,Data!$B:$CP,Daily!FL$10,0)</f>
      </c>
      <c r="FM27" s="10">
        <f>VLOOKUP($EG27,Data!$B:$CP,Daily!FM$10,0)</f>
      </c>
      <c r="FN27" s="10">
        <f>VLOOKUP($EG27,Data!$B:$CP,Daily!FN$10,0)</f>
      </c>
      <c r="FO27" s="10">
        <f>VLOOKUP($EG27,Data!$B:$CP,Daily!FO$10,0)</f>
      </c>
      <c r="FP27" s="10">
        <f>VLOOKUP($EG27,Data!$B:$CP,Daily!FP$10,0)</f>
      </c>
      <c r="FQ27" s="10">
        <f>VLOOKUP($EG27,Data!$B:$CP,Daily!FQ$10,0)</f>
      </c>
      <c r="FR27" s="10">
        <f>VLOOKUP($EG27,Data!$B:$CP,Daily!FR$10,0)</f>
      </c>
      <c r="FS27" s="10">
        <f>VLOOKUP($EG27,Data!$B:$CP,Daily!FS$10,0)</f>
      </c>
      <c r="FT27" s="10">
        <f>VLOOKUP($EG27,Data!$B:$CP,Daily!FT$10,0)</f>
      </c>
      <c r="FU27" s="10">
        <f>VLOOKUP($EG27,Data!$B:$CP,Daily!FU$10,0)</f>
      </c>
      <c r="FV27" s="10">
        <f>VLOOKUP($EG27,Data!$B:$CP,Daily!FV$10,0)</f>
      </c>
      <c r="FW27" s="10">
        <f>VLOOKUP($EG27,Data!$B:$CP,Daily!FW$10,0)</f>
      </c>
      <c r="FX27" s="10">
        <f>VLOOKUP($EG27,Data!$B:$CP,Daily!FX$10,0)</f>
      </c>
      <c r="FY27" s="10">
        <f>VLOOKUP($EG27,Data!$B:$CP,Daily!FY$10,0)</f>
      </c>
      <c r="FZ27" s="10">
        <f>VLOOKUP($EG27,Data!$B:$CP,Daily!FZ$10,0)</f>
      </c>
      <c r="GA27" s="10">
        <f>VLOOKUP($EG27,Data!$B:$CP,Daily!GA$10,0)</f>
      </c>
      <c r="GB27" s="10">
        <f>VLOOKUP($EG27,Data!$B:$CP,Daily!GB$10,0)</f>
      </c>
      <c r="GC27" s="10">
        <f>VLOOKUP($EG27,Data!$B:$CP,Daily!GC$10,0)</f>
      </c>
      <c r="GD27" s="10">
        <f>VLOOKUP($EG27,Data!$B:$CP,Daily!GD$10,0)</f>
      </c>
      <c r="GE27" s="10">
        <f>VLOOKUP($EG27,Data!$B:$CP,Daily!GE$10,0)</f>
      </c>
      <c r="GF27" s="10">
        <f>VLOOKUP($EG27,Data!$B:$CP,Daily!GF$10,0)</f>
      </c>
      <c r="GG27" s="10">
        <f>VLOOKUP($EG27,Data!$B:$CP,Daily!GG$10,0)</f>
      </c>
      <c r="GH27" s="10">
        <f>VLOOKUP($EG27,Data!$B:$CP,Daily!GH$10,0)</f>
      </c>
      <c r="GI27" s="10">
        <f>VLOOKUP($EG27,Data!$B:$CP,Daily!GI$10,0)</f>
      </c>
      <c r="GJ27" s="10">
        <f>VLOOKUP($EG27,Data!$B:$CP,Daily!GJ$10,0)</f>
      </c>
      <c r="GK27" s="10">
        <f>VLOOKUP($EG27,Data!$B:$CP,Daily!GK$10,0)</f>
      </c>
      <c r="GL27" s="10">
        <f>VLOOKUP($EG27,Data!$B:$CP,Daily!GL$10,0)</f>
      </c>
      <c r="GM27" s="10">
        <f>VLOOKUP($EG27,Data!$B:$CP,Daily!GM$10,0)</f>
      </c>
      <c r="GN27" s="10">
        <f>VLOOKUP($EG27,Data!$B:$CP,Daily!GN$10,0)</f>
      </c>
      <c r="GO27" s="10">
        <f>VLOOKUP($EG27,Data!$B:$CP,Daily!GO$10,0)</f>
      </c>
      <c r="GP27" s="10">
        <f>VLOOKUP($EG27,Data!$B:$CP,Daily!GP$10,0)</f>
      </c>
      <c r="GQ27" s="10">
        <f>VLOOKUP($EG27,Data!$B:$CP,Daily!GQ$10,0)</f>
      </c>
      <c r="GR27" s="10">
        <f>VLOOKUP($EG27,Data!$B:$CP,Daily!GR$10,0)</f>
      </c>
      <c r="GS27" s="10">
        <f>VLOOKUP($EG27,Data!$B:$CP,Daily!GS$10,0)</f>
      </c>
      <c r="GT27" s="10">
        <f>VLOOKUP($EG27,Data!$B:$CP,Daily!GT$10,0)</f>
      </c>
      <c r="GU27" s="10">
        <f>VLOOKUP($EG27,Data!$B:$CP,Daily!GU$10,0)</f>
      </c>
      <c r="GV27" s="10">
        <f>VLOOKUP($EG27,Data!$B:$CP,Daily!GV$10,0)</f>
      </c>
      <c r="GW27" s="10">
        <f>VLOOKUP($EG27,Data!$B:$CP,Daily!GW$10,0)</f>
      </c>
      <c r="GX27" s="10">
        <f>VLOOKUP($EG27,Data!$B:$CP,Daily!GX$10,0)</f>
      </c>
      <c r="GY27" s="10">
        <f>VLOOKUP($EG27,Data!$B:$CP,Daily!GY$10,0)</f>
      </c>
      <c r="GZ27" s="10">
        <f>VLOOKUP($EG27,Data!$B:$CP,Daily!GZ$10,0)</f>
      </c>
      <c r="HA27" s="10">
        <f>VLOOKUP($EG27,Data!$B:$CP,Daily!HA$10,0)</f>
      </c>
      <c r="HB27" s="10">
        <f>VLOOKUP($EG27,Data!$B:$CP,Daily!HB$10,0)</f>
      </c>
      <c r="HC27" s="10">
        <f>VLOOKUP($EG27,Data!$B:$CP,Daily!HC$10,0)</f>
      </c>
      <c r="HD27" s="10">
        <f>VLOOKUP($EG27,Data!$B:$CP,Daily!HD$10,0)</f>
      </c>
      <c r="HE27" s="10">
        <f>VLOOKUP($EG27,Data!$B:$CP,Daily!HE$10,0)</f>
      </c>
      <c r="HF27" s="10">
        <f>VLOOKUP($EG27,Data!$B:$CP,Daily!HF$10,0)</f>
      </c>
      <c r="HG27" s="10">
        <f>VLOOKUP($EG27,Data!$B:$CP,Daily!HG$10,0)</f>
      </c>
      <c r="HH27" s="10">
        <f>VLOOKUP($EG27,Data!$B:$CP,Daily!HH$10,0)</f>
      </c>
      <c r="HI27" s="10">
        <f>VLOOKUP($EG27,Data!$B:$CP,Daily!HI$10,0)</f>
      </c>
      <c r="HJ27" s="10">
        <f>VLOOKUP($EG27,Data!$B:$CP,Daily!HJ$10,0)</f>
      </c>
      <c r="HK27" s="10">
        <f>VLOOKUP($EG27,Data!$B:$CP,Daily!HK$10,0)</f>
      </c>
      <c r="HL27" s="10">
        <f>VLOOKUP($EG27,Data!$B:$CP,Daily!HL$10,0)</f>
      </c>
      <c r="HM27" s="10">
        <f>VLOOKUP($EG27,Data!$B:$CP,Daily!HM$10,0)</f>
      </c>
      <c r="HN27" s="10">
        <f>VLOOKUP($EG27,Data!$B:$CP,Daily!HN$10,0)</f>
      </c>
      <c r="HO27" s="10">
        <f>VLOOKUP($EG27,Data!$B:$CP,Daily!HO$10,0)</f>
      </c>
      <c r="HP27" s="10">
        <f>VLOOKUP($EG27,Data!$B:$CP,Daily!HP$10,0)</f>
      </c>
      <c r="HQ27" s="10">
        <f>VLOOKUP($EG27,Data!$B:$CP,Daily!HQ$10,0)</f>
      </c>
      <c r="HR27" s="10">
        <f>VLOOKUP($EG27,Data!$B:$CP,Daily!HR$10,0)</f>
      </c>
      <c r="HS27" s="10">
        <f>VLOOKUP($EG27,Data!$B:$CP,Daily!HS$10,0)</f>
      </c>
      <c r="HT27" s="10">
        <f>VLOOKUP($EG27,Data!$B:$CP,Daily!HT$10,0)</f>
      </c>
      <c r="HU27" s="17"/>
      <c r="HV27" s="10">
        <f>_xlfn.QUARTILE.INC($EI27:$HS27,1)</f>
      </c>
      <c r="HW27" s="10">
        <f>_xlfn.QUARTILE.INC($EI27:$HS27,3)</f>
      </c>
      <c r="HX27" s="10">
        <f t="shared" ref="HX27" si="201">HW27-HV27</f>
      </c>
      <c r="HY27" s="10">
        <f>HW27+(1.25*HX27)</f>
      </c>
      <c r="HZ27" s="10">
        <f>HV27-(1.25*HX27)</f>
      </c>
      <c r="IA27" s="53"/>
      <c r="IB27" s="11">
        <f t="shared" ref="IB27:IB33" si="202">_xlfn.STDEV.P(FM27:HT27)</f>
      </c>
      <c r="IC27" s="11">
        <f>AVERAGE(HM27:HS27)</f>
      </c>
      <c r="ID27" s="11">
        <f>AVERAGE(GP27:HS27)</f>
      </c>
      <c r="IE27" s="16"/>
      <c r="IF27" s="9" t="s">
        <v>325</v>
      </c>
      <c r="IG27" s="9" t="s">
        <v>18</v>
      </c>
      <c r="IH27" s="10">
        <f>VLOOKUP($IF27,Data!$B:$CP,Daily!IH$10,0)</f>
      </c>
      <c r="II27" s="10">
        <f>VLOOKUP($IF27,Data!$B:$CP,Daily!II$10,0)</f>
      </c>
      <c r="IJ27" s="10">
        <f>VLOOKUP($IF27,Data!$B:$CP,Daily!IJ$10,0)</f>
      </c>
      <c r="IK27" s="10">
        <f>VLOOKUP($IF27,Data!$B:$CP,Daily!IK$10,0)</f>
      </c>
      <c r="IL27" s="10">
        <f>VLOOKUP($IF27,Data!$B:$CP,Daily!IL$10,0)</f>
      </c>
      <c r="IM27" s="10">
        <f>VLOOKUP($IF27,Data!$B:$CP,Daily!IM$10,0)</f>
      </c>
      <c r="IN27" s="10">
        <f>VLOOKUP($IF27,Data!$B:$CP,Daily!IN$10,0)</f>
      </c>
      <c r="IO27" s="10">
        <f>VLOOKUP($IF27,Data!$B:$CP,Daily!IO$10,0)</f>
      </c>
      <c r="IP27" s="10">
        <f>VLOOKUP($IF27,Data!$B:$CP,Daily!IP$10,0)</f>
      </c>
      <c r="IQ27" s="10">
        <f>VLOOKUP($IF27,Data!$B:$CP,Daily!IQ$10,0)</f>
      </c>
      <c r="IR27" s="10">
        <f>VLOOKUP($IF27,Data!$B:$CP,Daily!IR$10,0)</f>
      </c>
      <c r="IS27" s="10">
        <f>VLOOKUP($IF27,Data!$B:$CP,Daily!IS$10,0)</f>
      </c>
      <c r="IT27" s="10">
        <f>VLOOKUP($IF27,Data!$B:$CP,Daily!IT$10,0)</f>
      </c>
      <c r="IU27" s="10">
        <f>VLOOKUP($IF27,Data!$B:$CP,Daily!IU$10,0)</f>
      </c>
      <c r="IV27" s="10">
        <f>VLOOKUP($IF27,Data!$B:$CP,Daily!IV$10,0)</f>
      </c>
      <c r="IW27" s="10">
        <f>VLOOKUP($IF27,Data!$B:$CP,Daily!IW$10,0)</f>
      </c>
      <c r="IX27" s="10">
        <f>VLOOKUP($IF27,Data!$B:$CP,Daily!IX$10,0)</f>
      </c>
      <c r="IY27" s="10">
        <f>VLOOKUP($IF27,Data!$B:$CP,Daily!IY$10,0)</f>
      </c>
      <c r="IZ27" s="10">
        <f>VLOOKUP($IF27,Data!$B:$CP,Daily!IZ$10,0)</f>
      </c>
      <c r="JA27" s="10">
        <f>VLOOKUP($IF27,Data!$B:$CP,Daily!JA$10,0)</f>
      </c>
      <c r="JB27" s="10">
        <f>VLOOKUP($IF27,Data!$B:$CP,Daily!JB$10,0)</f>
      </c>
      <c r="JC27" s="10">
        <f>VLOOKUP($IF27,Data!$B:$CP,Daily!JC$10,0)</f>
      </c>
      <c r="JD27" s="10">
        <f>VLOOKUP($IF27,Data!$B:$CP,Daily!JD$10,0)</f>
      </c>
      <c r="JE27" s="10">
        <f>VLOOKUP($IF27,Data!$B:$CP,Daily!JE$10,0)</f>
      </c>
      <c r="JF27" s="10">
        <f>VLOOKUP($IF27,Data!$B:$CP,Daily!JF$10,0)</f>
      </c>
      <c r="JG27" s="10">
        <f>VLOOKUP($IF27,Data!$B:$CP,Daily!JG$10,0)</f>
      </c>
      <c r="JH27" s="10">
        <f>VLOOKUP($IF27,Data!$B:$CP,Daily!JH$10,0)</f>
      </c>
      <c r="JI27" s="10">
        <f>VLOOKUP($IF27,Data!$B:$CP,Daily!JI$10,0)</f>
      </c>
      <c r="JJ27" s="10">
        <f>VLOOKUP($IF27,Data!$B:$CP,Daily!JJ$10,0)</f>
      </c>
      <c r="JK27" s="10">
        <f>VLOOKUP($IF27,Data!$B:$CP,Daily!JK$10,0)</f>
      </c>
      <c r="JL27" s="10">
        <f>VLOOKUP($IF27,Data!$B:$CP,Daily!JL$10,0)</f>
      </c>
      <c r="JM27" s="10">
        <f>VLOOKUP($IF27,Data!$B:$CP,Daily!JM$10,0)</f>
      </c>
      <c r="JN27" s="10">
        <f>VLOOKUP($IF27,Data!$B:$CP,Daily!JN$10,0)</f>
      </c>
      <c r="JO27" s="10">
        <f>VLOOKUP($IF27,Data!$B:$CP,Daily!JO$10,0)</f>
      </c>
      <c r="JP27" s="10">
        <f>VLOOKUP($IF27,Data!$B:$CP,Daily!JP$10,0)</f>
      </c>
      <c r="JQ27" s="10">
        <f>VLOOKUP($IF27,Data!$B:$CP,Daily!JQ$10,0)</f>
      </c>
      <c r="JR27" s="10">
        <f>VLOOKUP($IF27,Data!$B:$CP,Daily!JR$10,0)</f>
      </c>
      <c r="JS27" s="10">
        <f>VLOOKUP($IF27,Data!$B:$CP,Daily!JS$10,0)</f>
      </c>
      <c r="JT27" s="10">
        <f>VLOOKUP($IF27,Data!$B:$CP,Daily!JT$10,0)</f>
      </c>
      <c r="JU27" s="10">
        <f>VLOOKUP($IF27,Data!$B:$CP,Daily!JU$10,0)</f>
      </c>
      <c r="JV27" s="10">
        <f>VLOOKUP($IF27,Data!$B:$CP,Daily!JV$10,0)</f>
      </c>
      <c r="JW27" s="10">
        <f>VLOOKUP($IF27,Data!$B:$CP,Daily!JW$10,0)</f>
      </c>
      <c r="JX27" s="10">
        <f>VLOOKUP($IF27,Data!$B:$CP,Daily!JX$10,0)</f>
      </c>
      <c r="JY27" s="10">
        <f>VLOOKUP($IF27,Data!$B:$CP,Daily!JY$10,0)</f>
      </c>
      <c r="JZ27" s="10">
        <f>VLOOKUP($IF27,Data!$B:$CP,Daily!JZ$10,0)</f>
      </c>
      <c r="KA27" s="10">
        <f>VLOOKUP($IF27,Data!$B:$CP,Daily!KA$10,0)</f>
      </c>
      <c r="KB27" s="10">
        <f>VLOOKUP($IF27,Data!$B:$CP,Daily!KB$10,0)</f>
      </c>
      <c r="KC27" s="10">
        <f>VLOOKUP($IF27,Data!$B:$CP,Daily!KC$10,0)</f>
      </c>
      <c r="KD27" s="10">
        <f>VLOOKUP($IF27,Data!$B:$CP,Daily!KD$10,0)</f>
      </c>
      <c r="KE27" s="10">
        <f>VLOOKUP($IF27,Data!$B:$CP,Daily!KE$10,0)</f>
      </c>
      <c r="KF27" s="10">
        <f>VLOOKUP($IF27,Data!$B:$CP,Daily!KF$10,0)</f>
      </c>
      <c r="KG27" s="10">
        <f>VLOOKUP($IF27,Data!$B:$CP,Daily!KG$10,0)</f>
      </c>
      <c r="KH27" s="10">
        <f>VLOOKUP($IF27,Data!$B:$CP,Daily!KH$10,0)</f>
      </c>
      <c r="KI27" s="10">
        <f>VLOOKUP($IF27,Data!$B:$CP,Daily!KI$10,0)</f>
      </c>
      <c r="KJ27" s="10">
        <f>VLOOKUP($IF27,Data!$B:$CP,Daily!KJ$10,0)</f>
      </c>
      <c r="KK27" s="10">
        <f>VLOOKUP($IF27,Data!$B:$CP,Daily!KK$10,0)</f>
      </c>
      <c r="KL27" s="10">
        <f>VLOOKUP($IF27,Data!$B:$CP,Daily!KL$10,0)</f>
      </c>
      <c r="KM27" s="10">
        <f>VLOOKUP($IF27,Data!$B:$CP,Daily!KM$10,0)</f>
      </c>
      <c r="KN27" s="10">
        <f>VLOOKUP($IF27,Data!$B:$CP,Daily!KN$10,0)</f>
      </c>
      <c r="KO27" s="10">
        <f>VLOOKUP($IF27,Data!$B:$CP,Daily!KO$10,0)</f>
      </c>
      <c r="KP27" s="10">
        <f>VLOOKUP($IF27,Data!$B:$CP,Daily!KP$10,0)</f>
      </c>
      <c r="KQ27" s="10">
        <f>VLOOKUP($IF27,Data!$B:$CP,Daily!KQ$10,0)</f>
      </c>
      <c r="KR27" s="10">
        <f>VLOOKUP($IF27,Data!$B:$CP,Daily!KR$10,0)</f>
      </c>
      <c r="KS27" s="10">
        <f>VLOOKUP($IF27,Data!$B:$CP,Daily!KS$10,0)</f>
      </c>
      <c r="KT27" s="10">
        <f>VLOOKUP($IF27,Data!$B:$CP,Daily!KT$10,0)</f>
      </c>
      <c r="KU27" s="10">
        <f>VLOOKUP($IF27,Data!$B:$CP,Daily!KU$10,0)</f>
      </c>
      <c r="KV27" s="10">
        <f>VLOOKUP($IF27,Data!$B:$CP,Daily!KV$10,0)</f>
      </c>
      <c r="KW27" s="10">
        <f>VLOOKUP($IF27,Data!$B:$CP,Daily!KW$10,0)</f>
      </c>
      <c r="KX27" s="10">
        <f>VLOOKUP($IF27,Data!$B:$CP,Daily!KX$10,0)</f>
      </c>
      <c r="KY27" s="10">
        <f>VLOOKUP($IF27,Data!$B:$CP,Daily!KY$10,0)</f>
      </c>
      <c r="KZ27" s="10">
        <f>VLOOKUP($IF27,Data!$B:$CP,Daily!KZ$10,0)</f>
      </c>
      <c r="LA27" s="10">
        <f>VLOOKUP($IF27,Data!$B:$CP,Daily!LA$10,0)</f>
      </c>
      <c r="LB27" s="10">
        <f>VLOOKUP($IF27,Data!$B:$CP,Daily!LB$10,0)</f>
      </c>
      <c r="LC27" s="10">
        <f>VLOOKUP($IF27,Data!$B:$CP,Daily!LC$10,0)</f>
      </c>
      <c r="LD27" s="10">
        <f>VLOOKUP($IF27,Data!$B:$CP,Daily!LD$10,0)</f>
      </c>
      <c r="LE27" s="10">
        <f>VLOOKUP($IF27,Data!$B:$CP,Daily!LE$10,0)</f>
      </c>
      <c r="LF27" s="10">
        <f>VLOOKUP($IF27,Data!$B:$CP,Daily!LF$10,0)</f>
      </c>
      <c r="LG27" s="10">
        <f>VLOOKUP($IF27,Data!$B:$CP,Daily!LG$10,0)</f>
      </c>
      <c r="LH27" s="10">
        <f>VLOOKUP($IF27,Data!$B:$CP,Daily!LH$10,0)</f>
      </c>
      <c r="LI27" s="10">
        <f>VLOOKUP($IF27,Data!$B:$CP,Daily!LI$10,0)</f>
      </c>
      <c r="LJ27" s="10">
        <f>VLOOKUP($IF27,Data!$B:$CP,Daily!LJ$10,0)</f>
      </c>
      <c r="LK27" s="10">
        <f>VLOOKUP($IF27,Data!$B:$CP,Daily!LK$10,0)</f>
      </c>
      <c r="LL27" s="10">
        <f>VLOOKUP($IF27,Data!$B:$CP,Daily!LL$10,0)</f>
      </c>
      <c r="LM27" s="10">
        <f>VLOOKUP($IF27,Data!$B:$CP,Daily!LM$10,0)</f>
      </c>
      <c r="LN27" s="10">
        <f>VLOOKUP($IF27,Data!$B:$CP,Daily!LN$10,0)</f>
      </c>
      <c r="LO27" s="10">
        <f>VLOOKUP($IF27,Data!$B:$CP,Daily!LO$10,0)</f>
      </c>
      <c r="LP27" s="10">
        <f>VLOOKUP($IF27,Data!$B:$CP,Daily!LP$10,0)</f>
      </c>
      <c r="LQ27" s="10">
        <f>VLOOKUP($IF27,Data!$B:$CP,Daily!LQ$10,0)</f>
      </c>
      <c r="LR27" s="10">
        <f>VLOOKUP($IF27,Data!$B:$CP,Daily!LR$10,0)</f>
      </c>
      <c r="LS27" s="10">
        <f>VLOOKUP($IF27,Data!$B:$CP,Daily!LS$10,0)</f>
      </c>
      <c r="LU27" s="10">
        <f>_xlfn.QUARTILE.INC($IH27:$LR27,1)</f>
      </c>
      <c r="LV27" s="10">
        <f>_xlfn.QUARTILE.INC($IH27:$LR27,3)</f>
      </c>
      <c r="LW27" s="10">
        <f t="shared" ref="LW27" si="203">LV27-LU27</f>
      </c>
      <c r="LX27" s="10">
        <f>LV27+(1.25*LW27)</f>
      </c>
      <c r="LY27" s="10">
        <f>LU27-(1.25*LW27)</f>
      </c>
      <c r="LZ27" s="53"/>
      <c r="MA27" s="11">
        <f>_xlfn.STDEV.P(JL27:LS27)</f>
      </c>
      <c r="MB27" s="11">
        <f>AVERAGE(LL27:LR27)</f>
      </c>
      <c r="MC27" s="11">
        <f>AVERAGE(KO27:LR27)</f>
      </c>
      <c r="MD27" s="15"/>
    </row>
    <row r="28" spans="4:342" x14ac:dyDescent="0.25">
      <c r="D28" s="74" t="s">
        <v>326</v>
      </c>
      <c r="E28" s="67" t="str">
        <f>VLOOKUP($D28,'Metric Nature'!$C:$D,2,0)&amp;IF(($F28&lt;(EA28)),"Below",IF(($F28&gt;(DZ28)),"Above","Within"))</f>
      </c>
      <c r="F28" s="63">
        <f>DU28</f>
      </c>
      <c r="G28" s="92">
        <f t="shared" si="191"/>
      </c>
      <c r="H28" s="93">
        <f t="shared" si="192"/>
      </c>
      <c r="I28" s="89">
        <f t="shared" ref="I28:I33" si="204">EE28</f>
      </c>
      <c r="J28" s="62">
        <f t="shared" si="193"/>
      </c>
      <c r="K28" s="63">
        <f t="shared" ref="K28:K33" si="205">EC28</f>
      </c>
      <c r="L28" s="64"/>
      <c r="M28" s="67" t="str">
        <f>VLOOKUP($D28,'Metric Nature'!$C:$D,2,0)&amp;IF(($N28&lt;(HZ28)),"Below",IF(($N28&gt;(HY28)),"Above","Within"))</f>
      </c>
      <c r="N28" s="63">
        <f>HT28</f>
      </c>
      <c r="O28" s="63">
        <f t="shared" ref="O28" si="206">IC28</f>
      </c>
      <c r="P28" s="98">
        <f t="shared" ref="P28" si="207">IFERROR(((N28-O28)/O28),0)</f>
      </c>
      <c r="Q28" s="63">
        <f t="shared" si="194"/>
      </c>
      <c r="R28" s="71">
        <f t="shared" si="195"/>
      </c>
      <c r="S28" s="63">
        <f t="shared" ref="S28:S33" si="208">IB28</f>
      </c>
      <c r="T28" s="64"/>
      <c r="U28" s="67" t="str">
        <f>VLOOKUP($D28,'Metric Nature'!$C:$D,2,0)&amp;IF(($V28&lt;(LY28)),"Below",IF(($V28&gt;(LX28)),"Above","Within"))</f>
      </c>
      <c r="V28" s="63">
        <f>LS28</f>
      </c>
      <c r="W28" s="63">
        <f t="shared" ref="W28:W33" si="209">MB28</f>
      </c>
      <c r="X28" s="93">
        <f t="shared" ref="X28" si="210">IFERROR(((V28-W28)/W28),0)</f>
      </c>
      <c r="Y28" s="63">
        <f t="shared" ref="Y28:Y33" si="211">MC28</f>
      </c>
      <c r="Z28" s="62">
        <f t="shared" si="196"/>
      </c>
      <c r="AA28" s="63">
        <f t="shared" ref="AA28:AA33" si="212">MA28</f>
      </c>
      <c r="AB28" s="64"/>
      <c r="AC28" s="60" t="s">
        <v>327</v>
      </c>
      <c r="AI28" s="9" t="s">
        <v>326</v>
      </c>
      <c r="AJ28" s="14">
        <f>(VLOOKUP($EG28,Data!$B:$CP,Daily!EI$10,0)+VLOOKUP($IF28,Data!$B:$CP,Daily!IH$10,0))/AJ$27</f>
      </c>
      <c r="AK28" s="14">
        <f>(VLOOKUP($EG28,Data!$B:$CP,Daily!EJ$10,0)+VLOOKUP($IF28,Data!$B:$CP,Daily!II$10,0))/AK$27</f>
      </c>
      <c r="AL28" s="14">
        <f>(VLOOKUP($EG28,Data!$B:$CP,Daily!EK$10,0)+VLOOKUP($IF28,Data!$B:$CP,Daily!IJ$10,0))/AL$27</f>
      </c>
      <c r="AM28" s="14">
        <f>(VLOOKUP($EG28,Data!$B:$CP,Daily!EL$10,0)+VLOOKUP($IF28,Data!$B:$CP,Daily!IK$10,0))/AM$27</f>
      </c>
      <c r="AN28" s="14">
        <f>(VLOOKUP($EG28,Data!$B:$CP,Daily!EM$10,0)+VLOOKUP($IF28,Data!$B:$CP,Daily!IL$10,0))/AN$27</f>
      </c>
      <c r="AO28" s="14">
        <f>(VLOOKUP($EG28,Data!$B:$CP,Daily!EN$10,0)+VLOOKUP($IF28,Data!$B:$CP,Daily!IM$10,0))/AO$27</f>
      </c>
      <c r="AP28" s="14">
        <f>(VLOOKUP($EG28,Data!$B:$CP,Daily!EO$10,0)+VLOOKUP($IF28,Data!$B:$CP,Daily!IN$10,0))/AP$27</f>
      </c>
      <c r="AQ28" s="14">
        <f>(VLOOKUP($EG28,Data!$B:$CP,Daily!EP$10,0)+VLOOKUP($IF28,Data!$B:$CP,Daily!IO$10,0))/AQ$27</f>
      </c>
      <c r="AR28" s="14">
        <f>(VLOOKUP($EG28,Data!$B:$CP,Daily!EQ$10,0)+VLOOKUP($IF28,Data!$B:$CP,Daily!IP$10,0))/AR$27</f>
      </c>
      <c r="AS28" s="14">
        <f>(VLOOKUP($EG28,Data!$B:$CP,Daily!ER$10,0)+VLOOKUP($IF28,Data!$B:$CP,Daily!IQ$10,0))/AS$27</f>
      </c>
      <c r="AT28" s="14">
        <f>(VLOOKUP($EG28,Data!$B:$CP,Daily!ES$10,0)+VLOOKUP($IF28,Data!$B:$CP,Daily!IR$10,0))/AT$27</f>
      </c>
      <c r="AU28" s="14">
        <f>(VLOOKUP($EG28,Data!$B:$CP,Daily!ET$10,0)+VLOOKUP($IF28,Data!$B:$CP,Daily!IS$10,0))/AU$27</f>
      </c>
      <c r="AV28" s="14">
        <f>(VLOOKUP($EG28,Data!$B:$CP,Daily!EU$10,0)+VLOOKUP($IF28,Data!$B:$CP,Daily!IT$10,0))/AV$27</f>
      </c>
      <c r="AW28" s="14">
        <f>(VLOOKUP($EG28,Data!$B:$CP,Daily!EV$10,0)+VLOOKUP($IF28,Data!$B:$CP,Daily!IU$10,0))/AW$27</f>
      </c>
      <c r="AX28" s="14">
        <f>(VLOOKUP($EG28,Data!$B:$CP,Daily!EW$10,0)+VLOOKUP($IF28,Data!$B:$CP,Daily!IV$10,0))/AX$27</f>
      </c>
      <c r="AY28" s="14">
        <f>(VLOOKUP($EG28,Data!$B:$CP,Daily!EX$10,0)+VLOOKUP($IF28,Data!$B:$CP,Daily!IW$10,0))/AY$27</f>
      </c>
      <c r="AZ28" s="14">
        <f>(VLOOKUP($EG28,Data!$B:$CP,Daily!EY$10,0)+VLOOKUP($IF28,Data!$B:$CP,Daily!IX$10,0))/AZ$27</f>
      </c>
      <c r="BA28" s="14">
        <f>(VLOOKUP($EG28,Data!$B:$CP,Daily!EZ$10,0)+VLOOKUP($IF28,Data!$B:$CP,Daily!IY$10,0))/BA$27</f>
      </c>
      <c r="BB28" s="14">
        <f>(VLOOKUP($EG28,Data!$B:$CP,Daily!FA$10,0)+VLOOKUP($IF28,Data!$B:$CP,Daily!IZ$10,0))/BB$27</f>
      </c>
      <c r="BC28" s="14">
        <f>(VLOOKUP($EG28,Data!$B:$CP,Daily!FB$10,0)+VLOOKUP($IF28,Data!$B:$CP,Daily!JA$10,0))/BC$27</f>
      </c>
      <c r="BD28" s="14">
        <f>(VLOOKUP($EG28,Data!$B:$CP,Daily!FC$10,0)+VLOOKUP($IF28,Data!$B:$CP,Daily!JB$10,0))/BD$27</f>
      </c>
      <c r="BE28" s="14">
        <f>(VLOOKUP($EG28,Data!$B:$CP,Daily!FD$10,0)+VLOOKUP($IF28,Data!$B:$CP,Daily!JC$10,0))/BE$27</f>
      </c>
      <c r="BF28" s="14">
        <f>(VLOOKUP($EG28,Data!$B:$CP,Daily!FE$10,0)+VLOOKUP($IF28,Data!$B:$CP,Daily!JD$10,0))/BF$27</f>
      </c>
      <c r="BG28" s="14">
        <f>(VLOOKUP($EG28,Data!$B:$CP,Daily!FF$10,0)+VLOOKUP($IF28,Data!$B:$CP,Daily!JE$10,0))/BG$27</f>
      </c>
      <c r="BH28" s="14">
        <f>(VLOOKUP($EG28,Data!$B:$CP,Daily!FG$10,0)+VLOOKUP($IF28,Data!$B:$CP,Daily!JF$10,0))/BH$27</f>
      </c>
      <c r="BI28" s="14">
        <f>(VLOOKUP($EG28,Data!$B:$CP,Daily!FH$10,0)+VLOOKUP($IF28,Data!$B:$CP,Daily!JG$10,0))/BI$27</f>
      </c>
      <c r="BJ28" s="14">
        <f>(VLOOKUP($EG28,Data!$B:$CP,Daily!FI$10,0)+VLOOKUP($IF28,Data!$B:$CP,Daily!JH$10,0))/BJ$27</f>
      </c>
      <c r="BK28" s="14">
        <f>(VLOOKUP($EG28,Data!$B:$CP,Daily!FJ$10,0)+VLOOKUP($IF28,Data!$B:$CP,Daily!JI$10,0))/BK$27</f>
      </c>
      <c r="BL28" s="14">
        <f>(VLOOKUP($EG28,Data!$B:$CP,Daily!FK$10,0)+VLOOKUP($IF28,Data!$B:$CP,Daily!JJ$10,0))/BL$27</f>
      </c>
      <c r="BM28" s="14">
        <f>(VLOOKUP($EG28,Data!$B:$CP,Daily!FL$10,0)+VLOOKUP($IF28,Data!$B:$CP,Daily!JK$10,0))/BM$27</f>
      </c>
      <c r="BN28" s="14">
        <f>(VLOOKUP($EG28,Data!$B:$CP,Daily!FM$10,0)+VLOOKUP($IF28,Data!$B:$CP,Daily!JL$10,0))/BN$27</f>
      </c>
      <c r="BO28" s="14">
        <f>(VLOOKUP($EG28,Data!$B:$CP,Daily!FN$10,0)+VLOOKUP($IF28,Data!$B:$CP,Daily!JM$10,0))/BO$27</f>
      </c>
      <c r="BP28" s="14">
        <f>(VLOOKUP($EG28,Data!$B:$CP,Daily!FO$10,0)+VLOOKUP($IF28,Data!$B:$CP,Daily!JN$10,0))/BP$27</f>
      </c>
      <c r="BQ28" s="14">
        <f>(VLOOKUP($EG28,Data!$B:$CP,Daily!FP$10,0)+VLOOKUP($IF28,Data!$B:$CP,Daily!JO$10,0))/BQ$27</f>
      </c>
      <c r="BR28" s="14">
        <f>(VLOOKUP($EG28,Data!$B:$CP,Daily!FQ$10,0)+VLOOKUP($IF28,Data!$B:$CP,Daily!JP$10,0))/BR$27</f>
      </c>
      <c r="BS28" s="14">
        <f>(VLOOKUP($EG28,Data!$B:$CP,Daily!FR$10,0)+VLOOKUP($IF28,Data!$B:$CP,Daily!JQ$10,0))/BS$27</f>
      </c>
      <c r="BT28" s="14">
        <f>(VLOOKUP($EG28,Data!$B:$CP,Daily!FS$10,0)+VLOOKUP($IF28,Data!$B:$CP,Daily!JR$10,0))/BT$27</f>
      </c>
      <c r="BU28" s="14">
        <f>(VLOOKUP($EG28,Data!$B:$CP,Daily!FT$10,0)+VLOOKUP($IF28,Data!$B:$CP,Daily!JS$10,0))/BU$27</f>
      </c>
      <c r="BV28" s="14">
        <f>(VLOOKUP($EG28,Data!$B:$CP,Daily!FU$10,0)+VLOOKUP($IF28,Data!$B:$CP,Daily!JT$10,0))/BV$27</f>
      </c>
      <c r="BW28" s="14">
        <f>(VLOOKUP($EG28,Data!$B:$CP,Daily!FV$10,0)+VLOOKUP($IF28,Data!$B:$CP,Daily!JU$10,0))/BW$27</f>
      </c>
      <c r="BX28" s="14">
        <f>(VLOOKUP($EG28,Data!$B:$CP,Daily!FW$10,0)+VLOOKUP($IF28,Data!$B:$CP,Daily!JV$10,0))/BX$27</f>
      </c>
      <c r="BY28" s="14">
        <f>(VLOOKUP($EG28,Data!$B:$CP,Daily!FX$10,0)+VLOOKUP($IF28,Data!$B:$CP,Daily!JW$10,0))/BY$27</f>
      </c>
      <c r="BZ28" s="14">
        <f>(VLOOKUP($EG28,Data!$B:$CP,Daily!FY$10,0)+VLOOKUP($IF28,Data!$B:$CP,Daily!JX$10,0))/BZ$27</f>
      </c>
      <c r="CA28" s="14">
        <f>(VLOOKUP($EG28,Data!$B:$CP,Daily!FZ$10,0)+VLOOKUP($IF28,Data!$B:$CP,Daily!JY$10,0))/CA$27</f>
      </c>
      <c r="CB28" s="14">
        <f>(VLOOKUP($EG28,Data!$B:$CP,Daily!GA$10,0)+VLOOKUP($IF28,Data!$B:$CP,Daily!JZ$10,0))/CB$27</f>
      </c>
      <c r="CC28" s="14">
        <f>(VLOOKUP($EG28,Data!$B:$CP,Daily!GB$10,0)+VLOOKUP($IF28,Data!$B:$CP,Daily!KA$10,0))/CC$27</f>
      </c>
      <c r="CD28" s="14">
        <f>(VLOOKUP($EG28,Data!$B:$CP,Daily!GC$10,0)+VLOOKUP($IF28,Data!$B:$CP,Daily!KB$10,0))/CD$27</f>
      </c>
      <c r="CE28" s="14">
        <f>(VLOOKUP($EG28,Data!$B:$CP,Daily!GD$10,0)+VLOOKUP($IF28,Data!$B:$CP,Daily!KC$10,0))/CE$27</f>
      </c>
      <c r="CF28" s="14">
        <f>(VLOOKUP($EG28,Data!$B:$CP,Daily!GE$10,0)+VLOOKUP($IF28,Data!$B:$CP,Daily!KD$10,0))/CF$27</f>
      </c>
      <c r="CG28" s="14">
        <f>(VLOOKUP($EG28,Data!$B:$CP,Daily!GF$10,0)+VLOOKUP($IF28,Data!$B:$CP,Daily!KE$10,0))/CG$27</f>
      </c>
      <c r="CH28" s="14">
        <f>(VLOOKUP($EG28,Data!$B:$CP,Daily!GG$10,0)+VLOOKUP($IF28,Data!$B:$CP,Daily!KF$10,0))/CH$27</f>
      </c>
      <c r="CI28" s="14">
        <f>(VLOOKUP($EG28,Data!$B:$CP,Daily!GH$10,0)+VLOOKUP($IF28,Data!$B:$CP,Daily!KG$10,0))/CI$27</f>
      </c>
      <c r="CJ28" s="14">
        <f>(VLOOKUP($EG28,Data!$B:$CP,Daily!GI$10,0)+VLOOKUP($IF28,Data!$B:$CP,Daily!KH$10,0))/CJ$27</f>
      </c>
      <c r="CK28" s="14">
        <f>(VLOOKUP($EG28,Data!$B:$CP,Daily!GJ$10,0)+VLOOKUP($IF28,Data!$B:$CP,Daily!KI$10,0))/CK$27</f>
      </c>
      <c r="CL28" s="14">
        <f>(VLOOKUP($EG28,Data!$B:$CP,Daily!GK$10,0)+VLOOKUP($IF28,Data!$B:$CP,Daily!KJ$10,0))/CL$27</f>
      </c>
      <c r="CM28" s="14">
        <f>(VLOOKUP($EG28,Data!$B:$CP,Daily!GL$10,0)+VLOOKUP($IF28,Data!$B:$CP,Daily!KK$10,0))/CM$27</f>
      </c>
      <c r="CN28" s="14">
        <f>(VLOOKUP($EG28,Data!$B:$CP,Daily!GM$10,0)+VLOOKUP($IF28,Data!$B:$CP,Daily!KL$10,0))/CN$27</f>
      </c>
      <c r="CO28" s="14">
        <f>(VLOOKUP($EG28,Data!$B:$CP,Daily!GN$10,0)+VLOOKUP($IF28,Data!$B:$CP,Daily!KM$10,0))/CO$27</f>
      </c>
      <c r="CP28" s="14">
        <f>(VLOOKUP($EG28,Data!$B:$CP,Daily!GO$10,0)+VLOOKUP($IF28,Data!$B:$CP,Daily!KN$10,0))/CP$27</f>
      </c>
      <c r="CQ28" s="14">
        <f>(VLOOKUP($EG28,Data!$B:$CP,Daily!GP$10,0)+VLOOKUP($IF28,Data!$B:$CP,Daily!KO$10,0))/CQ$27</f>
      </c>
      <c r="CR28" s="14">
        <f>(VLOOKUP($EG28,Data!$B:$CP,Daily!GQ$10,0)+VLOOKUP($IF28,Data!$B:$CP,Daily!KP$10,0))/CR$27</f>
      </c>
      <c r="CS28" s="14">
        <f>(VLOOKUP($EG28,Data!$B:$CP,Daily!GR$10,0)+VLOOKUP($IF28,Data!$B:$CP,Daily!KQ$10,0))/CS$27</f>
      </c>
      <c r="CT28" s="14">
        <f>(VLOOKUP($EG28,Data!$B:$CP,Daily!GS$10,0)+VLOOKUP($IF28,Data!$B:$CP,Daily!KR$10,0))/CT$27</f>
      </c>
      <c r="CU28" s="14">
        <f>(VLOOKUP($EG28,Data!$B:$CP,Daily!GT$10,0)+VLOOKUP($IF28,Data!$B:$CP,Daily!KS$10,0))/CU$27</f>
      </c>
      <c r="CV28" s="14">
        <f>(VLOOKUP($EG28,Data!$B:$CP,Daily!GU$10,0)+VLOOKUP($IF28,Data!$B:$CP,Daily!KT$10,0))/CV$27</f>
      </c>
      <c r="CW28" s="14">
        <f>(VLOOKUP($EG28,Data!$B:$CP,Daily!GV$10,0)+VLOOKUP($IF28,Data!$B:$CP,Daily!KU$10,0))/CW$27</f>
      </c>
      <c r="CX28" s="14">
        <f>(VLOOKUP($EG28,Data!$B:$CP,Daily!GW$10,0)+VLOOKUP($IF28,Data!$B:$CP,Daily!KV$10,0))/CX$27</f>
      </c>
      <c r="CY28" s="14">
        <f>(VLOOKUP($EG28,Data!$B:$CP,Daily!GX$10,0)+VLOOKUP($IF28,Data!$B:$CP,Daily!KW$10,0))/CY$27</f>
      </c>
      <c r="CZ28" s="14">
        <f>(VLOOKUP($EG28,Data!$B:$CP,Daily!GY$10,0)+VLOOKUP($IF28,Data!$B:$CP,Daily!KX$10,0))/CZ$27</f>
      </c>
      <c r="DA28" s="14">
        <f>(VLOOKUP($EG28,Data!$B:$CP,Daily!GZ$10,0)+VLOOKUP($IF28,Data!$B:$CP,Daily!KY$10,0))/DA$27</f>
      </c>
      <c r="DB28" s="14">
        <f>(VLOOKUP($EG28,Data!$B:$CP,Daily!HA$10,0)+VLOOKUP($IF28,Data!$B:$CP,Daily!KZ$10,0))/DB$27</f>
      </c>
      <c r="DC28" s="14">
        <f>(VLOOKUP($EG28,Data!$B:$CP,Daily!HB$10,0)+VLOOKUP($IF28,Data!$B:$CP,Daily!LA$10,0))/DC$27</f>
      </c>
      <c r="DD28" s="14">
        <f>(VLOOKUP($EG28,Data!$B:$CP,Daily!HC$10,0)+VLOOKUP($IF28,Data!$B:$CP,Daily!LB$10,0))/DD$27</f>
      </c>
      <c r="DE28" s="14">
        <f>(VLOOKUP($EG28,Data!$B:$CP,Daily!HD$10,0)+VLOOKUP($IF28,Data!$B:$CP,Daily!LC$10,0))/DE$27</f>
      </c>
      <c r="DF28" s="14">
        <f>(VLOOKUP($EG28,Data!$B:$CP,Daily!HE$10,0)+VLOOKUP($IF28,Data!$B:$CP,Daily!LD$10,0))/DF$27</f>
      </c>
      <c r="DG28" s="14">
        <f>(VLOOKUP($EG28,Data!$B:$CP,Daily!HF$10,0)+VLOOKUP($IF28,Data!$B:$CP,Daily!LE$10,0))/DG$27</f>
      </c>
      <c r="DH28" s="14">
        <f>(VLOOKUP($EG28,Data!$B:$CP,Daily!HG$10,0)+VLOOKUP($IF28,Data!$B:$CP,Daily!LF$10,0))/DH$27</f>
      </c>
      <c r="DI28" s="14">
        <f>(VLOOKUP($EG28,Data!$B:$CP,Daily!HH$10,0)+VLOOKUP($IF28,Data!$B:$CP,Daily!LG$10,0))/DI$27</f>
      </c>
      <c r="DJ28" s="14">
        <f>(VLOOKUP($EG28,Data!$B:$CP,Daily!HI$10,0)+VLOOKUP($IF28,Data!$B:$CP,Daily!LH$10,0))/DJ$27</f>
      </c>
      <c r="DK28" s="14">
        <f>(VLOOKUP($EG28,Data!$B:$CP,Daily!HJ$10,0)+VLOOKUP($IF28,Data!$B:$CP,Daily!LI$10,0))/DK$27</f>
      </c>
      <c r="DL28" s="14">
        <f>(VLOOKUP($EG28,Data!$B:$CP,Daily!HK$10,0)+VLOOKUP($IF28,Data!$B:$CP,Daily!LJ$10,0))/DL$27</f>
      </c>
      <c r="DM28" s="14">
        <f>(VLOOKUP($EG28,Data!$B:$CP,Daily!HL$10,0)+VLOOKUP($IF28,Data!$B:$CP,Daily!LK$10,0))/DM$27</f>
      </c>
      <c r="DN28" s="14">
        <f>(VLOOKUP($EG28,Data!$B:$CP,Daily!HM$10,0)+VLOOKUP($IF28,Data!$B:$CP,Daily!LL$10,0))/DN$27</f>
      </c>
      <c r="DO28" s="14">
        <f>(VLOOKUP($EG28,Data!$B:$CP,Daily!HN$10,0)+VLOOKUP($IF28,Data!$B:$CP,Daily!LM$10,0))/DO$27</f>
      </c>
      <c r="DP28" s="14">
        <f>(VLOOKUP($EG28,Data!$B:$CP,Daily!HO$10,0)+VLOOKUP($IF28,Data!$B:$CP,Daily!LN$10,0))/DP$27</f>
      </c>
      <c r="DQ28" s="14">
        <f>(VLOOKUP($EG28,Data!$B:$CP,Daily!HP$10,0)+VLOOKUP($IF28,Data!$B:$CP,Daily!LO$10,0))/DQ$27</f>
      </c>
      <c r="DR28" s="14">
        <f>(VLOOKUP($EG28,Data!$B:$CP,Daily!HQ$10,0)+VLOOKUP($IF28,Data!$B:$CP,Daily!LP$10,0))/DR$27</f>
      </c>
      <c r="DS28" s="14">
        <f>(VLOOKUP($EG28,Data!$B:$CP,Daily!HR$10,0)+VLOOKUP($IF28,Data!$B:$CP,Daily!LQ$10,0))/DS$27</f>
      </c>
      <c r="DT28" s="14">
        <f>(VLOOKUP($EG28,Data!$B:$CP,Daily!HS$10,0)+VLOOKUP($IF28,Data!$B:$CP,Daily!LR$10,0))/DT$27</f>
      </c>
      <c r="DU28" s="14">
        <f>(VLOOKUP($EG28,Data!$B:$CP,Daily!HT$10,0)+VLOOKUP($IF28,Data!$B:$CP,Daily!LS$10,0))/DU$27</f>
      </c>
      <c r="DV28" s="18"/>
      <c r="DW28" s="14">
        <f t="shared" ref="DW28:DW33" si="213">_xlfn.QUARTILE.INC($AJ28:$DT28,1)</f>
      </c>
      <c r="DX28" s="14">
        <f t="shared" ref="DX28:DX33" si="214">_xlfn.QUARTILE.INC($AJ28:$DT28,3)</f>
      </c>
      <c r="DY28" s="14">
        <f t="shared" ref="DY28" si="215">DX28-DW28</f>
      </c>
      <c r="DZ28" s="14">
        <f>DX28+(0.75*DY28)</f>
      </c>
      <c r="EA28" s="14">
        <f>DW28-(0.75*DY28)</f>
      </c>
      <c r="EB28" s="18"/>
      <c r="EC28" s="14">
        <f t="shared" si="200"/>
      </c>
      <c r="ED28" s="14">
        <f>SUMPRODUCT(DN28:DT28,DN$27:DT$27)/SUM(DN$27:DT$27)</f>
      </c>
      <c r="EE28" s="14">
        <f>SUMPRODUCT(CR28:DT28,CR$27:DT$27)/SUM(CR$27:DT$27)</f>
      </c>
      <c r="EF28" s="16"/>
      <c r="EG28" s="9" t="s">
        <v>328</v>
      </c>
      <c r="EH28" s="9" t="s">
        <v>19</v>
      </c>
      <c r="EI28" s="14">
        <f>VLOOKUP($EG28,Data!$B:$CP,Daily!EI$10,0)/EI$27</f>
      </c>
      <c r="EJ28" s="14">
        <f>VLOOKUP($EG28,Data!$B:$CP,Daily!EJ$10,0)/EJ$27</f>
      </c>
      <c r="EK28" s="14">
        <f>VLOOKUP($EG28,Data!$B:$CP,Daily!EK$10,0)/EK$27</f>
      </c>
      <c r="EL28" s="14">
        <f>VLOOKUP($EG28,Data!$B:$CP,Daily!EL$10,0)/EL$27</f>
      </c>
      <c r="EM28" s="14">
        <f>VLOOKUP($EG28,Data!$B:$CP,Daily!EM$10,0)/EM$27</f>
      </c>
      <c r="EN28" s="14">
        <f>VLOOKUP($EG28,Data!$B:$CP,Daily!EN$10,0)/EN$27</f>
      </c>
      <c r="EO28" s="14">
        <f>VLOOKUP($EG28,Data!$B:$CP,Daily!EO$10,0)/EO$27</f>
      </c>
      <c r="EP28" s="14">
        <f>VLOOKUP($EG28,Data!$B:$CP,Daily!EP$10,0)/EP$27</f>
      </c>
      <c r="EQ28" s="14">
        <f>VLOOKUP($EG28,Data!$B:$CP,Daily!EQ$10,0)/EQ$27</f>
      </c>
      <c r="ER28" s="14">
        <f>VLOOKUP($EG28,Data!$B:$CP,Daily!ER$10,0)/ER$27</f>
      </c>
      <c r="ES28" s="14">
        <f>VLOOKUP($EG28,Data!$B:$CP,Daily!ES$10,0)/ES$27</f>
      </c>
      <c r="ET28" s="14">
        <f>VLOOKUP($EG28,Data!$B:$CP,Daily!ET$10,0)/ET$27</f>
      </c>
      <c r="EU28" s="14">
        <f>VLOOKUP($EG28,Data!$B:$CP,Daily!EU$10,0)/EU$27</f>
      </c>
      <c r="EV28" s="14">
        <f>VLOOKUP($EG28,Data!$B:$CP,Daily!EV$10,0)/EV$27</f>
      </c>
      <c r="EW28" s="14">
        <f>VLOOKUP($EG28,Data!$B:$CP,Daily!EW$10,0)/EW$27</f>
      </c>
      <c r="EX28" s="14">
        <f>VLOOKUP($EG28,Data!$B:$CP,Daily!EX$10,0)/EX$27</f>
      </c>
      <c r="EY28" s="14">
        <f>VLOOKUP($EG28,Data!$B:$CP,Daily!EY$10,0)/EY$27</f>
      </c>
      <c r="EZ28" s="14">
        <f>VLOOKUP($EG28,Data!$B:$CP,Daily!EZ$10,0)/EZ$27</f>
      </c>
      <c r="FA28" s="14">
        <f>VLOOKUP($EG28,Data!$B:$CP,Daily!FA$10,0)/FA$27</f>
      </c>
      <c r="FB28" s="14">
        <f>VLOOKUP($EG28,Data!$B:$CP,Daily!FB$10,0)/FB$27</f>
      </c>
      <c r="FC28" s="14">
        <f>VLOOKUP($EG28,Data!$B:$CP,Daily!FC$10,0)/FC$27</f>
      </c>
      <c r="FD28" s="14">
        <f>VLOOKUP($EG28,Data!$B:$CP,Daily!FD$10,0)/FD$27</f>
      </c>
      <c r="FE28" s="14">
        <f>VLOOKUP($EG28,Data!$B:$CP,Daily!FE$10,0)/FE$27</f>
      </c>
      <c r="FF28" s="14">
        <f>VLOOKUP($EG28,Data!$B:$CP,Daily!FF$10,0)/FF$27</f>
      </c>
      <c r="FG28" s="14">
        <f>VLOOKUP($EG28,Data!$B:$CP,Daily!FG$10,0)/FG$27</f>
      </c>
      <c r="FH28" s="14">
        <f>VLOOKUP($EG28,Data!$B:$CP,Daily!FH$10,0)/FH$27</f>
      </c>
      <c r="FI28" s="14">
        <f>VLOOKUP($EG28,Data!$B:$CP,Daily!FI$10,0)/FI$27</f>
      </c>
      <c r="FJ28" s="14">
        <f>VLOOKUP($EG28,Data!$B:$CP,Daily!FJ$10,0)/FJ$27</f>
      </c>
      <c r="FK28" s="14">
        <f>VLOOKUP($EG28,Data!$B:$CP,Daily!FK$10,0)/FK$27</f>
      </c>
      <c r="FL28" s="14">
        <f>VLOOKUP($EG28,Data!$B:$CP,Daily!FL$10,0)/FL$27</f>
      </c>
      <c r="FM28" s="14">
        <f>VLOOKUP($EG28,Data!$B:$CP,Daily!FM$10,0)/FM$27</f>
      </c>
      <c r="FN28" s="14">
        <f>VLOOKUP($EG28,Data!$B:$CP,Daily!FN$10,0)/FN$27</f>
      </c>
      <c r="FO28" s="14">
        <f>VLOOKUP($EG28,Data!$B:$CP,Daily!FO$10,0)/FO$27</f>
      </c>
      <c r="FP28" s="14">
        <f>VLOOKUP($EG28,Data!$B:$CP,Daily!FP$10,0)/FP$27</f>
      </c>
      <c r="FQ28" s="14">
        <f>VLOOKUP($EG28,Data!$B:$CP,Daily!FQ$10,0)/FQ$27</f>
      </c>
      <c r="FR28" s="14">
        <f>VLOOKUP($EG28,Data!$B:$CP,Daily!FR$10,0)/FR$27</f>
      </c>
      <c r="FS28" s="14">
        <f>VLOOKUP($EG28,Data!$B:$CP,Daily!FS$10,0)/FS$27</f>
      </c>
      <c r="FT28" s="14">
        <f>VLOOKUP($EG28,Data!$B:$CP,Daily!FT$10,0)/FT$27</f>
      </c>
      <c r="FU28" s="14">
        <f>VLOOKUP($EG28,Data!$B:$CP,Daily!FU$10,0)/FU$27</f>
      </c>
      <c r="FV28" s="14">
        <f>VLOOKUP($EG28,Data!$B:$CP,Daily!FV$10,0)/FV$27</f>
      </c>
      <c r="FW28" s="14">
        <f>VLOOKUP($EG28,Data!$B:$CP,Daily!FW$10,0)/FW$27</f>
      </c>
      <c r="FX28" s="14">
        <f>VLOOKUP($EG28,Data!$B:$CP,Daily!FX$10,0)/FX$27</f>
      </c>
      <c r="FY28" s="14">
        <f>VLOOKUP($EG28,Data!$B:$CP,Daily!FY$10,0)/FY$27</f>
      </c>
      <c r="FZ28" s="14">
        <f>VLOOKUP($EG28,Data!$B:$CP,Daily!FZ$10,0)/FZ$27</f>
      </c>
      <c r="GA28" s="14">
        <f>VLOOKUP($EG28,Data!$B:$CP,Daily!GA$10,0)/GA$27</f>
      </c>
      <c r="GB28" s="14">
        <f>VLOOKUP($EG28,Data!$B:$CP,Daily!GB$10,0)/GB$27</f>
      </c>
      <c r="GC28" s="14">
        <f>VLOOKUP($EG28,Data!$B:$CP,Daily!GC$10,0)/GC$27</f>
      </c>
      <c r="GD28" s="14">
        <f>VLOOKUP($EG28,Data!$B:$CP,Daily!GD$10,0)/GD$27</f>
      </c>
      <c r="GE28" s="14">
        <f>VLOOKUP($EG28,Data!$B:$CP,Daily!GE$10,0)/GE$27</f>
      </c>
      <c r="GF28" s="14">
        <f>VLOOKUP($EG28,Data!$B:$CP,Daily!GF$10,0)/GF$27</f>
      </c>
      <c r="GG28" s="14">
        <f>VLOOKUP($EG28,Data!$B:$CP,Daily!GG$10,0)/GG$27</f>
      </c>
      <c r="GH28" s="14">
        <f>VLOOKUP($EG28,Data!$B:$CP,Daily!GH$10,0)/GH$27</f>
      </c>
      <c r="GI28" s="14">
        <f>VLOOKUP($EG28,Data!$B:$CP,Daily!GI$10,0)/GI$27</f>
      </c>
      <c r="GJ28" s="14">
        <f>VLOOKUP($EG28,Data!$B:$CP,Daily!GJ$10,0)/GJ$27</f>
      </c>
      <c r="GK28" s="14">
        <f>VLOOKUP($EG28,Data!$B:$CP,Daily!GK$10,0)/GK$27</f>
      </c>
      <c r="GL28" s="14">
        <f>VLOOKUP($EG28,Data!$B:$CP,Daily!GL$10,0)/GL$27</f>
      </c>
      <c r="GM28" s="14">
        <f>VLOOKUP($EG28,Data!$B:$CP,Daily!GM$10,0)/GM$27</f>
      </c>
      <c r="GN28" s="14">
        <f>VLOOKUP($EG28,Data!$B:$CP,Daily!GN$10,0)/GN$27</f>
      </c>
      <c r="GO28" s="14">
        <f>VLOOKUP($EG28,Data!$B:$CP,Daily!GO$10,0)/GO$27</f>
      </c>
      <c r="GP28" s="14">
        <f>VLOOKUP($EG28,Data!$B:$CP,Daily!GP$10,0)/GP$27</f>
      </c>
      <c r="GQ28" s="14">
        <f>VLOOKUP($EG28,Data!$B:$CP,Daily!GQ$10,0)/GQ$27</f>
      </c>
      <c r="GR28" s="14">
        <f>VLOOKUP($EG28,Data!$B:$CP,Daily!GR$10,0)/GR$27</f>
      </c>
      <c r="GS28" s="14">
        <f>VLOOKUP($EG28,Data!$B:$CP,Daily!GS$10,0)/GS$27</f>
      </c>
      <c r="GT28" s="14">
        <f>VLOOKUP($EG28,Data!$B:$CP,Daily!GT$10,0)/GT$27</f>
      </c>
      <c r="GU28" s="14">
        <f>VLOOKUP($EG28,Data!$B:$CP,Daily!GU$10,0)/GU$27</f>
      </c>
      <c r="GV28" s="14">
        <f>VLOOKUP($EG28,Data!$B:$CP,Daily!GV$10,0)/GV$27</f>
      </c>
      <c r="GW28" s="14">
        <f>VLOOKUP($EG28,Data!$B:$CP,Daily!GW$10,0)/GW$27</f>
      </c>
      <c r="GX28" s="14">
        <f>VLOOKUP($EG28,Data!$B:$CP,Daily!GX$10,0)/GX$27</f>
      </c>
      <c r="GY28" s="14">
        <f>VLOOKUP($EG28,Data!$B:$CP,Daily!GY$10,0)/GY$27</f>
      </c>
      <c r="GZ28" s="14">
        <f>VLOOKUP($EG28,Data!$B:$CP,Daily!GZ$10,0)/GZ$27</f>
      </c>
      <c r="HA28" s="14">
        <f>VLOOKUP($EG28,Data!$B:$CP,Daily!HA$10,0)/HA$27</f>
      </c>
      <c r="HB28" s="14">
        <f>VLOOKUP($EG28,Data!$B:$CP,Daily!HB$10,0)/HB$27</f>
      </c>
      <c r="HC28" s="14">
        <f>VLOOKUP($EG28,Data!$B:$CP,Daily!HC$10,0)/HC$27</f>
      </c>
      <c r="HD28" s="14">
        <f>VLOOKUP($EG28,Data!$B:$CP,Daily!HD$10,0)/HD$27</f>
      </c>
      <c r="HE28" s="14">
        <f>VLOOKUP($EG28,Data!$B:$CP,Daily!HE$10,0)/HE$27</f>
      </c>
      <c r="HF28" s="14">
        <f>VLOOKUP($EG28,Data!$B:$CP,Daily!HF$10,0)/HF$27</f>
      </c>
      <c r="HG28" s="14">
        <f>VLOOKUP($EG28,Data!$B:$CP,Daily!HG$10,0)/HG$27</f>
      </c>
      <c r="HH28" s="14">
        <f>VLOOKUP($EG28,Data!$B:$CP,Daily!HH$10,0)/HH$27</f>
      </c>
      <c r="HI28" s="14">
        <f>VLOOKUP($EG28,Data!$B:$CP,Daily!HI$10,0)/HI$27</f>
      </c>
      <c r="HJ28" s="14">
        <f>VLOOKUP($EG28,Data!$B:$CP,Daily!HJ$10,0)/HJ$27</f>
      </c>
      <c r="HK28" s="14">
        <f>VLOOKUP($EG28,Data!$B:$CP,Daily!HK$10,0)/HK$27</f>
      </c>
      <c r="HL28" s="14">
        <f>VLOOKUP($EG28,Data!$B:$CP,Daily!HL$10,0)/HL$27</f>
      </c>
      <c r="HM28" s="14">
        <f>VLOOKUP($EG28,Data!$B:$CP,Daily!HM$10,0)/HM$27</f>
      </c>
      <c r="HN28" s="14">
        <f>VLOOKUP($EG28,Data!$B:$CP,Daily!HN$10,0)/HN$27</f>
      </c>
      <c r="HO28" s="14">
        <f>VLOOKUP($EG28,Data!$B:$CP,Daily!HO$10,0)/HO$27</f>
      </c>
      <c r="HP28" s="14">
        <f>VLOOKUP($EG28,Data!$B:$CP,Daily!HP$10,0)/HP$27</f>
      </c>
      <c r="HQ28" s="14">
        <f>VLOOKUP($EG28,Data!$B:$CP,Daily!HQ$10,0)/HQ$27</f>
      </c>
      <c r="HR28" s="14">
        <f>VLOOKUP($EG28,Data!$B:$CP,Daily!HR$10,0)/HR$27</f>
      </c>
      <c r="HS28" s="14">
        <f>VLOOKUP($EG28,Data!$B:$CP,Daily!HS$10,0)/HS$27</f>
      </c>
      <c r="HT28" s="14">
        <f>VLOOKUP($EG28,Data!$B:$CP,Daily!HT$10,0)/HT$27</f>
      </c>
      <c r="HU28" s="17"/>
      <c r="HV28" s="52">
        <f t="shared" ref="HV28:HV33" si="216">_xlfn.QUARTILE.INC($EI28:$HS28,1)</f>
      </c>
      <c r="HW28" s="52">
        <f t="shared" ref="HW28:HW33" si="217">_xlfn.QUARTILE.INC($EI28:$HS28,3)</f>
      </c>
      <c r="HX28" s="52">
        <f t="shared" ref="HX28:HX33" si="218">HW28-HV28</f>
      </c>
      <c r="HY28" s="52">
        <f t="shared" ref="HY28:HY33" si="219">HW28+(0.75*HX28)</f>
      </c>
      <c r="HZ28" s="52">
        <f t="shared" ref="HZ28:HZ33" si="220">HV28-(0.75*HX28)</f>
      </c>
      <c r="IA28" s="55"/>
      <c r="IB28" s="14">
        <f t="shared" si="202"/>
      </c>
      <c r="IC28" s="14">
        <f>SUMPRODUCT(HM28:HS28,HM$27:HS$27)/SUM(HM$27:HS$27)</f>
      </c>
      <c r="ID28" s="14">
        <f>SUMPRODUCT(GQ28:HS28,GQ$27:HS$27)/SUM(GQ$27:HS$27)</f>
      </c>
      <c r="IE28" s="16"/>
      <c r="IF28" s="9" t="s">
        <v>329</v>
      </c>
      <c r="IG28" s="9" t="s">
        <v>19</v>
      </c>
      <c r="IH28" s="14">
        <f>VLOOKUP($IF28,Data!$B:$CP,Daily!IH$10,0)/IH$27</f>
      </c>
      <c r="II28" s="14">
        <f>VLOOKUP($IF28,Data!$B:$CP,Daily!II$10,0)/II$27</f>
      </c>
      <c r="IJ28" s="14">
        <f>VLOOKUP($IF28,Data!$B:$CP,Daily!IJ$10,0)/IJ$27</f>
      </c>
      <c r="IK28" s="14">
        <f>VLOOKUP($IF28,Data!$B:$CP,Daily!IK$10,0)/IK$27</f>
      </c>
      <c r="IL28" s="14">
        <f>VLOOKUP($IF28,Data!$B:$CP,Daily!IL$10,0)/IL$27</f>
      </c>
      <c r="IM28" s="14">
        <f>VLOOKUP($IF28,Data!$B:$CP,Daily!IM$10,0)/IM$27</f>
      </c>
      <c r="IN28" s="14">
        <f>VLOOKUP($IF28,Data!$B:$CP,Daily!IN$10,0)/IN$27</f>
      </c>
      <c r="IO28" s="14">
        <f>VLOOKUP($IF28,Data!$B:$CP,Daily!IO$10,0)/IO$27</f>
      </c>
      <c r="IP28" s="14">
        <f>VLOOKUP($IF28,Data!$B:$CP,Daily!IP$10,0)/IP$27</f>
      </c>
      <c r="IQ28" s="14">
        <f>VLOOKUP($IF28,Data!$B:$CP,Daily!IQ$10,0)/IQ$27</f>
      </c>
      <c r="IR28" s="14">
        <f>VLOOKUP($IF28,Data!$B:$CP,Daily!IR$10,0)/IR$27</f>
      </c>
      <c r="IS28" s="14">
        <f>VLOOKUP($IF28,Data!$B:$CP,Daily!IS$10,0)/IS$27</f>
      </c>
      <c r="IT28" s="14">
        <f>VLOOKUP($IF28,Data!$B:$CP,Daily!IT$10,0)/IT$27</f>
      </c>
      <c r="IU28" s="14">
        <f>VLOOKUP($IF28,Data!$B:$CP,Daily!IU$10,0)/IU$27</f>
      </c>
      <c r="IV28" s="14">
        <f>VLOOKUP($IF28,Data!$B:$CP,Daily!IV$10,0)/IV$27</f>
      </c>
      <c r="IW28" s="14">
        <f>VLOOKUP($IF28,Data!$B:$CP,Daily!IW$10,0)/IW$27</f>
      </c>
      <c r="IX28" s="14">
        <f>VLOOKUP($IF28,Data!$B:$CP,Daily!IX$10,0)/IX$27</f>
      </c>
      <c r="IY28" s="14">
        <f>VLOOKUP($IF28,Data!$B:$CP,Daily!IY$10,0)/IY$27</f>
      </c>
      <c r="IZ28" s="14">
        <f>VLOOKUP($IF28,Data!$B:$CP,Daily!IZ$10,0)/IZ$27</f>
      </c>
      <c r="JA28" s="14">
        <f>VLOOKUP($IF28,Data!$B:$CP,Daily!JA$10,0)/JA$27</f>
      </c>
      <c r="JB28" s="14">
        <f>VLOOKUP($IF28,Data!$B:$CP,Daily!JB$10,0)/JB$27</f>
      </c>
      <c r="JC28" s="14">
        <f>VLOOKUP($IF28,Data!$B:$CP,Daily!JC$10,0)/JC$27</f>
      </c>
      <c r="JD28" s="14">
        <f>VLOOKUP($IF28,Data!$B:$CP,Daily!JD$10,0)/JD$27</f>
      </c>
      <c r="JE28" s="14">
        <f>VLOOKUP($IF28,Data!$B:$CP,Daily!JE$10,0)/JE$27</f>
      </c>
      <c r="JF28" s="14">
        <f>VLOOKUP($IF28,Data!$B:$CP,Daily!JF$10,0)/JF$27</f>
      </c>
      <c r="JG28" s="14">
        <f>VLOOKUP($IF28,Data!$B:$CP,Daily!JG$10,0)/JG$27</f>
      </c>
      <c r="JH28" s="14">
        <f>VLOOKUP($IF28,Data!$B:$CP,Daily!JH$10,0)/JH$27</f>
      </c>
      <c r="JI28" s="14">
        <f>VLOOKUP($IF28,Data!$B:$CP,Daily!JI$10,0)/JI$27</f>
      </c>
      <c r="JJ28" s="14">
        <f>VLOOKUP($IF28,Data!$B:$CP,Daily!JJ$10,0)/JJ$27</f>
      </c>
      <c r="JK28" s="14">
        <f>VLOOKUP($IF28,Data!$B:$CP,Daily!JK$10,0)/JK$27</f>
      </c>
      <c r="JL28" s="14">
        <f>VLOOKUP($IF28,Data!$B:$CP,Daily!JL$10,0)/JL$27</f>
      </c>
      <c r="JM28" s="14">
        <f>VLOOKUP($IF28,Data!$B:$CP,Daily!JM$10,0)/JM$27</f>
      </c>
      <c r="JN28" s="14">
        <f>VLOOKUP($IF28,Data!$B:$CP,Daily!JN$10,0)/JN$27</f>
      </c>
      <c r="JO28" s="14">
        <f>VLOOKUP($IF28,Data!$B:$CP,Daily!JO$10,0)/JO$27</f>
      </c>
      <c r="JP28" s="14">
        <f>VLOOKUP($IF28,Data!$B:$CP,Daily!JP$10,0)/JP$27</f>
      </c>
      <c r="JQ28" s="14">
        <f>VLOOKUP($IF28,Data!$B:$CP,Daily!JQ$10,0)/JQ$27</f>
      </c>
      <c r="JR28" s="14">
        <f>VLOOKUP($IF28,Data!$B:$CP,Daily!JR$10,0)/JR$27</f>
      </c>
      <c r="JS28" s="14">
        <f>VLOOKUP($IF28,Data!$B:$CP,Daily!JS$10,0)/JS$27</f>
      </c>
      <c r="JT28" s="14">
        <f>VLOOKUP($IF28,Data!$B:$CP,Daily!JT$10,0)/JT$27</f>
      </c>
      <c r="JU28" s="14">
        <f>VLOOKUP($IF28,Data!$B:$CP,Daily!JU$10,0)/JU$27</f>
      </c>
      <c r="JV28" s="14">
        <f>VLOOKUP($IF28,Data!$B:$CP,Daily!JV$10,0)/JV$27</f>
      </c>
      <c r="JW28" s="14">
        <f>VLOOKUP($IF28,Data!$B:$CP,Daily!JW$10,0)/JW$27</f>
      </c>
      <c r="JX28" s="14">
        <f>VLOOKUP($IF28,Data!$B:$CP,Daily!JX$10,0)/JX$27</f>
      </c>
      <c r="JY28" s="14">
        <f>VLOOKUP($IF28,Data!$B:$CP,Daily!JY$10,0)/JY$27</f>
      </c>
      <c r="JZ28" s="14">
        <f>VLOOKUP($IF28,Data!$B:$CP,Daily!JZ$10,0)/JZ$27</f>
      </c>
      <c r="KA28" s="14">
        <f>VLOOKUP($IF28,Data!$B:$CP,Daily!KA$10,0)/KA$27</f>
      </c>
      <c r="KB28" s="14">
        <f>VLOOKUP($IF28,Data!$B:$CP,Daily!KB$10,0)/KB$27</f>
      </c>
      <c r="KC28" s="14">
        <f>VLOOKUP($IF28,Data!$B:$CP,Daily!KC$10,0)/KC$27</f>
      </c>
      <c r="KD28" s="14">
        <f>VLOOKUP($IF28,Data!$B:$CP,Daily!KD$10,0)/KD$27</f>
      </c>
      <c r="KE28" s="14">
        <f>VLOOKUP($IF28,Data!$B:$CP,Daily!KE$10,0)/KE$27</f>
      </c>
      <c r="KF28" s="14">
        <f>VLOOKUP($IF28,Data!$B:$CP,Daily!KF$10,0)/KF$27</f>
      </c>
      <c r="KG28" s="14">
        <f>VLOOKUP($IF28,Data!$B:$CP,Daily!KG$10,0)/KG$27</f>
      </c>
      <c r="KH28" s="14">
        <f>VLOOKUP($IF28,Data!$B:$CP,Daily!KH$10,0)/KH$27</f>
      </c>
      <c r="KI28" s="14">
        <f>VLOOKUP($IF28,Data!$B:$CP,Daily!KI$10,0)/KI$27</f>
      </c>
      <c r="KJ28" s="14">
        <f>VLOOKUP($IF28,Data!$B:$CP,Daily!KJ$10,0)/KJ$27</f>
      </c>
      <c r="KK28" s="14">
        <f>VLOOKUP($IF28,Data!$B:$CP,Daily!KK$10,0)/KK$27</f>
      </c>
      <c r="KL28" s="14">
        <f>VLOOKUP($IF28,Data!$B:$CP,Daily!KL$10,0)/KL$27</f>
      </c>
      <c r="KM28" s="14">
        <f>VLOOKUP($IF28,Data!$B:$CP,Daily!KM$10,0)/KM$27</f>
      </c>
      <c r="KN28" s="14">
        <f>VLOOKUP($IF28,Data!$B:$CP,Daily!KN$10,0)/KN$27</f>
      </c>
      <c r="KO28" s="14">
        <f>VLOOKUP($IF28,Data!$B:$CP,Daily!KO$10,0)/KO$27</f>
      </c>
      <c r="KP28" s="14">
        <f>VLOOKUP($IF28,Data!$B:$CP,Daily!KP$10,0)/KP$27</f>
      </c>
      <c r="KQ28" s="14">
        <f>VLOOKUP($IF28,Data!$B:$CP,Daily!KQ$10,0)/KQ$27</f>
      </c>
      <c r="KR28" s="14">
        <f>VLOOKUP($IF28,Data!$B:$CP,Daily!KR$10,0)/KR$27</f>
      </c>
      <c r="KS28" s="14">
        <f>VLOOKUP($IF28,Data!$B:$CP,Daily!KS$10,0)/KS$27</f>
      </c>
      <c r="KT28" s="14">
        <f>VLOOKUP($IF28,Data!$B:$CP,Daily!KT$10,0)/KT$27</f>
      </c>
      <c r="KU28" s="14">
        <f>VLOOKUP($IF28,Data!$B:$CP,Daily!KU$10,0)/KU$27</f>
      </c>
      <c r="KV28" s="14">
        <f>VLOOKUP($IF28,Data!$B:$CP,Daily!KV$10,0)/KV$27</f>
      </c>
      <c r="KW28" s="14">
        <f>VLOOKUP($IF28,Data!$B:$CP,Daily!KW$10,0)/KW$27</f>
      </c>
      <c r="KX28" s="14">
        <f>VLOOKUP($IF28,Data!$B:$CP,Daily!KX$10,0)/KX$27</f>
      </c>
      <c r="KY28" s="14">
        <f>VLOOKUP($IF28,Data!$B:$CP,Daily!KY$10,0)/KY$27</f>
      </c>
      <c r="KZ28" s="14">
        <f>VLOOKUP($IF28,Data!$B:$CP,Daily!KZ$10,0)/KZ$27</f>
      </c>
      <c r="LA28" s="14">
        <f>VLOOKUP($IF28,Data!$B:$CP,Daily!LA$10,0)/LA$27</f>
      </c>
      <c r="LB28" s="14">
        <f>VLOOKUP($IF28,Data!$B:$CP,Daily!LB$10,0)/LB$27</f>
      </c>
      <c r="LC28" s="14">
        <f>VLOOKUP($IF28,Data!$B:$CP,Daily!LC$10,0)/LC$27</f>
      </c>
      <c r="LD28" s="14">
        <f>VLOOKUP($IF28,Data!$B:$CP,Daily!LD$10,0)/LD$27</f>
      </c>
      <c r="LE28" s="14">
        <f>VLOOKUP($IF28,Data!$B:$CP,Daily!LE$10,0)/LE$27</f>
      </c>
      <c r="LF28" s="14">
        <f>VLOOKUP($IF28,Data!$B:$CP,Daily!LF$10,0)/LF$27</f>
      </c>
      <c r="LG28" s="14">
        <f>VLOOKUP($IF28,Data!$B:$CP,Daily!LG$10,0)/LG$27</f>
      </c>
      <c r="LH28" s="14">
        <f>VLOOKUP($IF28,Data!$B:$CP,Daily!LH$10,0)/LH$27</f>
      </c>
      <c r="LI28" s="14">
        <f>VLOOKUP($IF28,Data!$B:$CP,Daily!LI$10,0)/LI$27</f>
      </c>
      <c r="LJ28" s="14">
        <f>VLOOKUP($IF28,Data!$B:$CP,Daily!LJ$10,0)/LJ$27</f>
      </c>
      <c r="LK28" s="14">
        <f>VLOOKUP($IF28,Data!$B:$CP,Daily!LK$10,0)/LK$27</f>
      </c>
      <c r="LL28" s="14">
        <f>VLOOKUP($IF28,Data!$B:$CP,Daily!LL$10,0)/LL$27</f>
      </c>
      <c r="LM28" s="14">
        <f>VLOOKUP($IF28,Data!$B:$CP,Daily!LM$10,0)/LM$27</f>
      </c>
      <c r="LN28" s="14">
        <f>VLOOKUP($IF28,Data!$B:$CP,Daily!LN$10,0)/LN$27</f>
      </c>
      <c r="LO28" s="14">
        <f>VLOOKUP($IF28,Data!$B:$CP,Daily!LO$10,0)/LO$27</f>
      </c>
      <c r="LP28" s="14">
        <f>VLOOKUP($IF28,Data!$B:$CP,Daily!LP$10,0)/LP$27</f>
      </c>
      <c r="LQ28" s="14">
        <f>VLOOKUP($IF28,Data!$B:$CP,Daily!LQ$10,0)/LQ$27</f>
      </c>
      <c r="LR28" s="14">
        <f>VLOOKUP($IF28,Data!$B:$CP,Daily!LR$10,0)/LR$27</f>
      </c>
      <c r="LS28" s="14">
        <f>VLOOKUP($IF28,Data!$B:$CP,Daily!LS$10,0)/LS$27</f>
      </c>
      <c r="LU28" s="52">
        <f>_xlfn.QUARTILE.INC($IH28:$LR28,1)</f>
      </c>
      <c r="LV28" s="52">
        <f>_xlfn.QUARTILE.INC($IH28:$LR28,3)</f>
      </c>
      <c r="LW28" s="52">
        <f t="shared" ref="LW28" si="221">LV28-LU28</f>
      </c>
      <c r="LX28" s="52">
        <f t="shared" ref="LX28" si="222">LV28+(0.75*LW28)</f>
      </c>
      <c r="LY28" s="52">
        <f>LU28-(0.75*LW28)</f>
      </c>
      <c r="LZ28" s="58"/>
      <c r="MA28" s="14">
        <f t="shared" ref="MA28:MA33" si="223">_xlfn.STDEV.P(JL28:LS28)</f>
      </c>
      <c r="MB28" s="14">
        <f>SUMPRODUCT(LL28:LR28,LL$27:LR$27)/SUM(LL$27:LR$27)</f>
      </c>
      <c r="MC28" s="14">
        <f>SUMPRODUCT(KP28:LR28,KP$27:LR$27)/SUM(KP$27:LR$27)</f>
      </c>
      <c r="MD28" s="15"/>
    </row>
    <row r="29" spans="4:342" x14ac:dyDescent="0.25">
      <c r="D29" s="74" t="s">
        <v>330</v>
      </c>
      <c r="E29" s="67" t="str">
        <f>VLOOKUP($D29,'Metric Nature'!$C:$D,2,0)&amp;IF(($F29&lt;(EA29)),"Below",IF(($F29&gt;(DZ29)),"Above","Within"))</f>
      </c>
      <c r="F29" s="63">
        <f>DU29</f>
      </c>
      <c r="G29" s="92">
        <f t="shared" si="191"/>
      </c>
      <c r="H29" s="62">
        <f>IFERROR(((F29-G29)/G29),0)</f>
      </c>
      <c r="I29" s="89">
        <f t="shared" si="204"/>
      </c>
      <c r="J29" s="62">
        <f>IFERROR(((F29-I29)/I29),0)</f>
      </c>
      <c r="K29" s="63">
        <f>EC29</f>
      </c>
      <c r="L29" s="64"/>
      <c r="M29" s="67" t="str">
        <f>VLOOKUP($D29,'Metric Nature'!$C:$D,2,0)&amp;IF(($N29&lt;(HZ29)),"Below",IF(($N29&gt;(HY29)),"Above","Within"))</f>
      </c>
      <c r="N29" s="63">
        <f t="shared" ref="N29:N33" si="224">HT29</f>
      </c>
      <c r="O29" s="63">
        <f t="shared" ref="O29:O33" si="225">IC29</f>
      </c>
      <c r="P29" s="98">
        <f t="shared" ref="P29:P33" si="226">IFERROR(((N29-O29)/O29),0)</f>
      </c>
      <c r="Q29" s="63">
        <f t="shared" ref="Q29:Q33" si="227">ID29</f>
      </c>
      <c r="R29" s="71">
        <f t="shared" ref="R29:R33" si="228">IFERROR(((N29-Q29)/Q29),0)</f>
      </c>
      <c r="S29" s="63">
        <f>IB29</f>
      </c>
      <c r="T29" s="64"/>
      <c r="U29" s="67" t="str">
        <f>VLOOKUP($D29,'Metric Nature'!$C:$D,2,0)&amp;IF(($V29&lt;(LY29)),"Below",IF(($V29&gt;(LX29)),"Above","Within"))</f>
      </c>
      <c r="V29" s="63">
        <f>LS29</f>
      </c>
      <c r="W29" s="63">
        <f t="shared" si="209"/>
      </c>
      <c r="X29" s="62">
        <f>IFERROR(((V29-W29)/W29),0)</f>
      </c>
      <c r="Y29" s="63">
        <f t="shared" si="211"/>
      </c>
      <c r="Z29" s="62">
        <f>IFERROR(((V29-Y29)/Y29),0)</f>
      </c>
      <c r="AA29" s="63">
        <f>MA29</f>
      </c>
      <c r="AB29" s="64"/>
      <c r="AC29" s="60" t="s">
        <v>331</v>
      </c>
      <c r="AI29" s="9" t="s">
        <v>332</v>
      </c>
      <c r="AJ29" s="14">
        <f>(VLOOKUP($EG29,Data!$B:$CP,Daily!EI$10,0)+VLOOKUP($IF29,Data!$B:$CP,Daily!IH$10,0))/(VLOOKUP($EG28,Data!$B:$CP,Daily!EI$10,0)+VLOOKUP($IF28,Data!$B:$CP,Daily!IH$10,0))</f>
      </c>
      <c r="AK29" s="14">
        <f>(VLOOKUP($EG29,Data!$B:$CP,Daily!EJ$10,0)+VLOOKUP($IF29,Data!$B:$CP,Daily!II$10,0))/(VLOOKUP($EG28,Data!$B:$CP,Daily!EJ$10,0)+VLOOKUP($IF28,Data!$B:$CP,Daily!II$10,0))</f>
      </c>
      <c r="AL29" s="14">
        <f>(VLOOKUP($EG29,Data!$B:$CP,Daily!EK$10,0)+VLOOKUP($IF29,Data!$B:$CP,Daily!IJ$10,0))/(VLOOKUP($EG28,Data!$B:$CP,Daily!EK$10,0)+VLOOKUP($IF28,Data!$B:$CP,Daily!IJ$10,0))</f>
      </c>
      <c r="AM29" s="14">
        <f>(VLOOKUP($EG29,Data!$B:$CP,Daily!EL$10,0)+VLOOKUP($IF29,Data!$B:$CP,Daily!IK$10,0))/(VLOOKUP($EG28,Data!$B:$CP,Daily!EL$10,0)+VLOOKUP($IF28,Data!$B:$CP,Daily!IK$10,0))</f>
      </c>
      <c r="AN29" s="14">
        <f>(VLOOKUP($EG29,Data!$B:$CP,Daily!EM$10,0)+VLOOKUP($IF29,Data!$B:$CP,Daily!IL$10,0))/(VLOOKUP($EG28,Data!$B:$CP,Daily!EM$10,0)+VLOOKUP($IF28,Data!$B:$CP,Daily!IL$10,0))</f>
      </c>
      <c r="AO29" s="14">
        <f>(VLOOKUP($EG29,Data!$B:$CP,Daily!EN$10,0)+VLOOKUP($IF29,Data!$B:$CP,Daily!IM$10,0))/(VLOOKUP($EG28,Data!$B:$CP,Daily!EN$10,0)+VLOOKUP($IF28,Data!$B:$CP,Daily!IM$10,0))</f>
      </c>
      <c r="AP29" s="14">
        <f>(VLOOKUP($EG29,Data!$B:$CP,Daily!EO$10,0)+VLOOKUP($IF29,Data!$B:$CP,Daily!IN$10,0))/(VLOOKUP($EG28,Data!$B:$CP,Daily!EO$10,0)+VLOOKUP($IF28,Data!$B:$CP,Daily!IN$10,0))</f>
      </c>
      <c r="AQ29" s="14">
        <f>(VLOOKUP($EG29,Data!$B:$CP,Daily!EP$10,0)+VLOOKUP($IF29,Data!$B:$CP,Daily!IO$10,0))/(VLOOKUP($EG28,Data!$B:$CP,Daily!EP$10,0)+VLOOKUP($IF28,Data!$B:$CP,Daily!IO$10,0))</f>
      </c>
      <c r="AR29" s="14">
        <f>(VLOOKUP($EG29,Data!$B:$CP,Daily!EQ$10,0)+VLOOKUP($IF29,Data!$B:$CP,Daily!IP$10,0))/(VLOOKUP($EG28,Data!$B:$CP,Daily!EQ$10,0)+VLOOKUP($IF28,Data!$B:$CP,Daily!IP$10,0))</f>
      </c>
      <c r="AS29" s="14">
        <f>(VLOOKUP($EG29,Data!$B:$CP,Daily!ER$10,0)+VLOOKUP($IF29,Data!$B:$CP,Daily!IQ$10,0))/(VLOOKUP($EG28,Data!$B:$CP,Daily!ER$10,0)+VLOOKUP($IF28,Data!$B:$CP,Daily!IQ$10,0))</f>
      </c>
      <c r="AT29" s="14">
        <f>(VLOOKUP($EG29,Data!$B:$CP,Daily!ES$10,0)+VLOOKUP($IF29,Data!$B:$CP,Daily!IR$10,0))/(VLOOKUP($EG28,Data!$B:$CP,Daily!ES$10,0)+VLOOKUP($IF28,Data!$B:$CP,Daily!IR$10,0))</f>
      </c>
      <c r="AU29" s="14">
        <f>(VLOOKUP($EG29,Data!$B:$CP,Daily!ET$10,0)+VLOOKUP($IF29,Data!$B:$CP,Daily!IS$10,0))/(VLOOKUP($EG28,Data!$B:$CP,Daily!ET$10,0)+VLOOKUP($IF28,Data!$B:$CP,Daily!IS$10,0))</f>
      </c>
      <c r="AV29" s="14">
        <f>(VLOOKUP($EG29,Data!$B:$CP,Daily!EU$10,0)+VLOOKUP($IF29,Data!$B:$CP,Daily!IT$10,0))/(VLOOKUP($EG28,Data!$B:$CP,Daily!EU$10,0)+VLOOKUP($IF28,Data!$B:$CP,Daily!IT$10,0))</f>
      </c>
      <c r="AW29" s="14">
        <f>(VLOOKUP($EG29,Data!$B:$CP,Daily!EV$10,0)+VLOOKUP($IF29,Data!$B:$CP,Daily!IU$10,0))/(VLOOKUP($EG28,Data!$B:$CP,Daily!EV$10,0)+VLOOKUP($IF28,Data!$B:$CP,Daily!IU$10,0))</f>
      </c>
      <c r="AX29" s="14">
        <f>(VLOOKUP($EG29,Data!$B:$CP,Daily!EW$10,0)+VLOOKUP($IF29,Data!$B:$CP,Daily!IV$10,0))/(VLOOKUP($EG28,Data!$B:$CP,Daily!EW$10,0)+VLOOKUP($IF28,Data!$B:$CP,Daily!IV$10,0))</f>
      </c>
      <c r="AY29" s="14">
        <f>(VLOOKUP($EG29,Data!$B:$CP,Daily!EX$10,0)+VLOOKUP($IF29,Data!$B:$CP,Daily!IW$10,0))/(VLOOKUP($EG28,Data!$B:$CP,Daily!EX$10,0)+VLOOKUP($IF28,Data!$B:$CP,Daily!IW$10,0))</f>
      </c>
      <c r="AZ29" s="14">
        <f>(VLOOKUP($EG29,Data!$B:$CP,Daily!EY$10,0)+VLOOKUP($IF29,Data!$B:$CP,Daily!IX$10,0))/(VLOOKUP($EG28,Data!$B:$CP,Daily!EY$10,0)+VLOOKUP($IF28,Data!$B:$CP,Daily!IX$10,0))</f>
      </c>
      <c r="BA29" s="14">
        <f>(VLOOKUP($EG29,Data!$B:$CP,Daily!EZ$10,0)+VLOOKUP($IF29,Data!$B:$CP,Daily!IY$10,0))/(VLOOKUP($EG28,Data!$B:$CP,Daily!EZ$10,0)+VLOOKUP($IF28,Data!$B:$CP,Daily!IY$10,0))</f>
      </c>
      <c r="BB29" s="14">
        <f>(VLOOKUP($EG29,Data!$B:$CP,Daily!FA$10,0)+VLOOKUP($IF29,Data!$B:$CP,Daily!IZ$10,0))/(VLOOKUP($EG28,Data!$B:$CP,Daily!FA$10,0)+VLOOKUP($IF28,Data!$B:$CP,Daily!IZ$10,0))</f>
      </c>
      <c r="BC29" s="14">
        <f>(VLOOKUP($EG29,Data!$B:$CP,Daily!FB$10,0)+VLOOKUP($IF29,Data!$B:$CP,Daily!JA$10,0))/(VLOOKUP($EG28,Data!$B:$CP,Daily!FB$10,0)+VLOOKUP($IF28,Data!$B:$CP,Daily!JA$10,0))</f>
      </c>
      <c r="BD29" s="14">
        <f>(VLOOKUP($EG29,Data!$B:$CP,Daily!FC$10,0)+VLOOKUP($IF29,Data!$B:$CP,Daily!JB$10,0))/(VLOOKUP($EG28,Data!$B:$CP,Daily!FC$10,0)+VLOOKUP($IF28,Data!$B:$CP,Daily!JB$10,0))</f>
      </c>
      <c r="BE29" s="14">
        <f>(VLOOKUP($EG29,Data!$B:$CP,Daily!FD$10,0)+VLOOKUP($IF29,Data!$B:$CP,Daily!JC$10,0))/(VLOOKUP($EG28,Data!$B:$CP,Daily!FD$10,0)+VLOOKUP($IF28,Data!$B:$CP,Daily!JC$10,0))</f>
      </c>
      <c r="BF29" s="14">
        <f>(VLOOKUP($EG29,Data!$B:$CP,Daily!FE$10,0)+VLOOKUP($IF29,Data!$B:$CP,Daily!JD$10,0))/(VLOOKUP($EG28,Data!$B:$CP,Daily!FE$10,0)+VLOOKUP($IF28,Data!$B:$CP,Daily!JD$10,0))</f>
      </c>
      <c r="BG29" s="14">
        <f>(VLOOKUP($EG29,Data!$B:$CP,Daily!FF$10,0)+VLOOKUP($IF29,Data!$B:$CP,Daily!JE$10,0))/(VLOOKUP($EG28,Data!$B:$CP,Daily!FF$10,0)+VLOOKUP($IF28,Data!$B:$CP,Daily!JE$10,0))</f>
      </c>
      <c r="BH29" s="14">
        <f>(VLOOKUP($EG29,Data!$B:$CP,Daily!FG$10,0)+VLOOKUP($IF29,Data!$B:$CP,Daily!JF$10,0))/(VLOOKUP($EG28,Data!$B:$CP,Daily!FG$10,0)+VLOOKUP($IF28,Data!$B:$CP,Daily!JF$10,0))</f>
      </c>
      <c r="BI29" s="14">
        <f>(VLOOKUP($EG29,Data!$B:$CP,Daily!FH$10,0)+VLOOKUP($IF29,Data!$B:$CP,Daily!JG$10,0))/(VLOOKUP($EG28,Data!$B:$CP,Daily!FH$10,0)+VLOOKUP($IF28,Data!$B:$CP,Daily!JG$10,0))</f>
      </c>
      <c r="BJ29" s="14">
        <f>(VLOOKUP($EG29,Data!$B:$CP,Daily!FI$10,0)+VLOOKUP($IF29,Data!$B:$CP,Daily!JH$10,0))/(VLOOKUP($EG28,Data!$B:$CP,Daily!FI$10,0)+VLOOKUP($IF28,Data!$B:$CP,Daily!JH$10,0))</f>
      </c>
      <c r="BK29" s="14">
        <f>(VLOOKUP($EG29,Data!$B:$CP,Daily!FJ$10,0)+VLOOKUP($IF29,Data!$B:$CP,Daily!JI$10,0))/(VLOOKUP($EG28,Data!$B:$CP,Daily!FJ$10,0)+VLOOKUP($IF28,Data!$B:$CP,Daily!JI$10,0))</f>
      </c>
      <c r="BL29" s="14">
        <f>(VLOOKUP($EG29,Data!$B:$CP,Daily!FK$10,0)+VLOOKUP($IF29,Data!$B:$CP,Daily!JJ$10,0))/(VLOOKUP($EG28,Data!$B:$CP,Daily!FK$10,0)+VLOOKUP($IF28,Data!$B:$CP,Daily!JJ$10,0))</f>
      </c>
      <c r="BM29" s="14">
        <f>(VLOOKUP($EG29,Data!$B:$CP,Daily!FL$10,0)+VLOOKUP($IF29,Data!$B:$CP,Daily!JK$10,0))/(VLOOKUP($EG28,Data!$B:$CP,Daily!FL$10,0)+VLOOKUP($IF28,Data!$B:$CP,Daily!JK$10,0))</f>
      </c>
      <c r="BN29" s="14">
        <f>(VLOOKUP($EG29,Data!$B:$CP,Daily!FM$10,0)+VLOOKUP($IF29,Data!$B:$CP,Daily!JL$10,0))/(VLOOKUP($EG28,Data!$B:$CP,Daily!FM$10,0)+VLOOKUP($IF28,Data!$B:$CP,Daily!JL$10,0))</f>
      </c>
      <c r="BO29" s="14">
        <f>(VLOOKUP($EG29,Data!$B:$CP,Daily!FN$10,0)+VLOOKUP($IF29,Data!$B:$CP,Daily!JM$10,0))/(VLOOKUP($EG28,Data!$B:$CP,Daily!FN$10,0)+VLOOKUP($IF28,Data!$B:$CP,Daily!JM$10,0))</f>
      </c>
      <c r="BP29" s="14">
        <f>(VLOOKUP($EG29,Data!$B:$CP,Daily!FO$10,0)+VLOOKUP($IF29,Data!$B:$CP,Daily!JN$10,0))/(VLOOKUP($EG28,Data!$B:$CP,Daily!FO$10,0)+VLOOKUP($IF28,Data!$B:$CP,Daily!JN$10,0))</f>
      </c>
      <c r="BQ29" s="14">
        <f>(VLOOKUP($EG29,Data!$B:$CP,Daily!FP$10,0)+VLOOKUP($IF29,Data!$B:$CP,Daily!JO$10,0))/(VLOOKUP($EG28,Data!$B:$CP,Daily!FP$10,0)+VLOOKUP($IF28,Data!$B:$CP,Daily!JO$10,0))</f>
      </c>
      <c r="BR29" s="14">
        <f>(VLOOKUP($EG29,Data!$B:$CP,Daily!FQ$10,0)+VLOOKUP($IF29,Data!$B:$CP,Daily!JP$10,0))/(VLOOKUP($EG28,Data!$B:$CP,Daily!FQ$10,0)+VLOOKUP($IF28,Data!$B:$CP,Daily!JP$10,0))</f>
      </c>
      <c r="BS29" s="14">
        <f>(VLOOKUP($EG29,Data!$B:$CP,Daily!FR$10,0)+VLOOKUP($IF29,Data!$B:$CP,Daily!JQ$10,0))/(VLOOKUP($EG28,Data!$B:$CP,Daily!FR$10,0)+VLOOKUP($IF28,Data!$B:$CP,Daily!JQ$10,0))</f>
      </c>
      <c r="BT29" s="14">
        <f>(VLOOKUP($EG29,Data!$B:$CP,Daily!FS$10,0)+VLOOKUP($IF29,Data!$B:$CP,Daily!JR$10,0))/(VLOOKUP($EG28,Data!$B:$CP,Daily!FS$10,0)+VLOOKUP($IF28,Data!$B:$CP,Daily!JR$10,0))</f>
      </c>
      <c r="BU29" s="14">
        <f>(VLOOKUP($EG29,Data!$B:$CP,Daily!FT$10,0)+VLOOKUP($IF29,Data!$B:$CP,Daily!JS$10,0))/(VLOOKUP($EG28,Data!$B:$CP,Daily!FT$10,0)+VLOOKUP($IF28,Data!$B:$CP,Daily!JS$10,0))</f>
      </c>
      <c r="BV29" s="14">
        <f>(VLOOKUP($EG29,Data!$B:$CP,Daily!FU$10,0)+VLOOKUP($IF29,Data!$B:$CP,Daily!JT$10,0))/(VLOOKUP($EG28,Data!$B:$CP,Daily!FU$10,0)+VLOOKUP($IF28,Data!$B:$CP,Daily!JT$10,0))</f>
      </c>
      <c r="BW29" s="14">
        <f>(VLOOKUP($EG29,Data!$B:$CP,Daily!FV$10,0)+VLOOKUP($IF29,Data!$B:$CP,Daily!JU$10,0))/(VLOOKUP($EG28,Data!$B:$CP,Daily!FV$10,0)+VLOOKUP($IF28,Data!$B:$CP,Daily!JU$10,0))</f>
      </c>
      <c r="BX29" s="14">
        <f>(VLOOKUP($EG29,Data!$B:$CP,Daily!FW$10,0)+VLOOKUP($IF29,Data!$B:$CP,Daily!JV$10,0))/(VLOOKUP($EG28,Data!$B:$CP,Daily!FW$10,0)+VLOOKUP($IF28,Data!$B:$CP,Daily!JV$10,0))</f>
      </c>
      <c r="BY29" s="14">
        <f>(VLOOKUP($EG29,Data!$B:$CP,Daily!FX$10,0)+VLOOKUP($IF29,Data!$B:$CP,Daily!JW$10,0))/(VLOOKUP($EG28,Data!$B:$CP,Daily!FX$10,0)+VLOOKUP($IF28,Data!$B:$CP,Daily!JW$10,0))</f>
      </c>
      <c r="BZ29" s="14">
        <f>(VLOOKUP($EG29,Data!$B:$CP,Daily!FY$10,0)+VLOOKUP($IF29,Data!$B:$CP,Daily!JX$10,0))/(VLOOKUP($EG28,Data!$B:$CP,Daily!FY$10,0)+VLOOKUP($IF28,Data!$B:$CP,Daily!JX$10,0))</f>
      </c>
      <c r="CA29" s="14">
        <f>(VLOOKUP($EG29,Data!$B:$CP,Daily!FZ$10,0)+VLOOKUP($IF29,Data!$B:$CP,Daily!JY$10,0))/(VLOOKUP($EG28,Data!$B:$CP,Daily!FZ$10,0)+VLOOKUP($IF28,Data!$B:$CP,Daily!JY$10,0))</f>
      </c>
      <c r="CB29" s="14">
        <f>(VLOOKUP($EG29,Data!$B:$CP,Daily!GA$10,0)+VLOOKUP($IF29,Data!$B:$CP,Daily!JZ$10,0))/(VLOOKUP($EG28,Data!$B:$CP,Daily!GA$10,0)+VLOOKUP($IF28,Data!$B:$CP,Daily!JZ$10,0))</f>
      </c>
      <c r="CC29" s="14">
        <f>(VLOOKUP($EG29,Data!$B:$CP,Daily!GB$10,0)+VLOOKUP($IF29,Data!$B:$CP,Daily!KA$10,0))/(VLOOKUP($EG28,Data!$B:$CP,Daily!GB$10,0)+VLOOKUP($IF28,Data!$B:$CP,Daily!KA$10,0))</f>
      </c>
      <c r="CD29" s="14">
        <f>(VLOOKUP($EG29,Data!$B:$CP,Daily!GC$10,0)+VLOOKUP($IF29,Data!$B:$CP,Daily!KB$10,0))/(VLOOKUP($EG28,Data!$B:$CP,Daily!GC$10,0)+VLOOKUP($IF28,Data!$B:$CP,Daily!KB$10,0))</f>
      </c>
      <c r="CE29" s="14">
        <f>(VLOOKUP($EG29,Data!$B:$CP,Daily!GD$10,0)+VLOOKUP($IF29,Data!$B:$CP,Daily!KC$10,0))/(VLOOKUP($EG28,Data!$B:$CP,Daily!GD$10,0)+VLOOKUP($IF28,Data!$B:$CP,Daily!KC$10,0))</f>
      </c>
      <c r="CF29" s="14">
        <f>(VLOOKUP($EG29,Data!$B:$CP,Daily!GE$10,0)+VLOOKUP($IF29,Data!$B:$CP,Daily!KD$10,0))/(VLOOKUP($EG28,Data!$B:$CP,Daily!GE$10,0)+VLOOKUP($IF28,Data!$B:$CP,Daily!KD$10,0))</f>
      </c>
      <c r="CG29" s="14">
        <f>(VLOOKUP($EG29,Data!$B:$CP,Daily!GF$10,0)+VLOOKUP($IF29,Data!$B:$CP,Daily!KE$10,0))/(VLOOKUP($EG28,Data!$B:$CP,Daily!GF$10,0)+VLOOKUP($IF28,Data!$B:$CP,Daily!KE$10,0))</f>
      </c>
      <c r="CH29" s="14">
        <f>(VLOOKUP($EG29,Data!$B:$CP,Daily!GG$10,0)+VLOOKUP($IF29,Data!$B:$CP,Daily!KF$10,0))/(VLOOKUP($EG28,Data!$B:$CP,Daily!GG$10,0)+VLOOKUP($IF28,Data!$B:$CP,Daily!KF$10,0))</f>
      </c>
      <c r="CI29" s="14">
        <f>(VLOOKUP($EG29,Data!$B:$CP,Daily!GH$10,0)+VLOOKUP($IF29,Data!$B:$CP,Daily!KG$10,0))/(VLOOKUP($EG28,Data!$B:$CP,Daily!GH$10,0)+VLOOKUP($IF28,Data!$B:$CP,Daily!KG$10,0))</f>
      </c>
      <c r="CJ29" s="14">
        <f>(VLOOKUP($EG29,Data!$B:$CP,Daily!GI$10,0)+VLOOKUP($IF29,Data!$B:$CP,Daily!KH$10,0))/(VLOOKUP($EG28,Data!$B:$CP,Daily!GI$10,0)+VLOOKUP($IF28,Data!$B:$CP,Daily!KH$10,0))</f>
      </c>
      <c r="CK29" s="14">
        <f>(VLOOKUP($EG29,Data!$B:$CP,Daily!GJ$10,0)+VLOOKUP($IF29,Data!$B:$CP,Daily!KI$10,0))/(VLOOKUP($EG28,Data!$B:$CP,Daily!GJ$10,0)+VLOOKUP($IF28,Data!$B:$CP,Daily!KI$10,0))</f>
      </c>
      <c r="CL29" s="14">
        <f>(VLOOKUP($EG29,Data!$B:$CP,Daily!GK$10,0)+VLOOKUP($IF29,Data!$B:$CP,Daily!KJ$10,0))/(VLOOKUP($EG28,Data!$B:$CP,Daily!GK$10,0)+VLOOKUP($IF28,Data!$B:$CP,Daily!KJ$10,0))</f>
      </c>
      <c r="CM29" s="14">
        <f>(VLOOKUP($EG29,Data!$B:$CP,Daily!GL$10,0)+VLOOKUP($IF29,Data!$B:$CP,Daily!KK$10,0))/(VLOOKUP($EG28,Data!$B:$CP,Daily!GL$10,0)+VLOOKUP($IF28,Data!$B:$CP,Daily!KK$10,0))</f>
      </c>
      <c r="CN29" s="14">
        <f>(VLOOKUP($EG29,Data!$B:$CP,Daily!GM$10,0)+VLOOKUP($IF29,Data!$B:$CP,Daily!KL$10,0))/(VLOOKUP($EG28,Data!$B:$CP,Daily!GM$10,0)+VLOOKUP($IF28,Data!$B:$CP,Daily!KL$10,0))</f>
      </c>
      <c r="CO29" s="14">
        <f>(VLOOKUP($EG29,Data!$B:$CP,Daily!GN$10,0)+VLOOKUP($IF29,Data!$B:$CP,Daily!KM$10,0))/(VLOOKUP($EG28,Data!$B:$CP,Daily!GN$10,0)+VLOOKUP($IF28,Data!$B:$CP,Daily!KM$10,0))</f>
      </c>
      <c r="CP29" s="14">
        <f>(VLOOKUP($EG29,Data!$B:$CP,Daily!GO$10,0)+VLOOKUP($IF29,Data!$B:$CP,Daily!KN$10,0))/(VLOOKUP($EG28,Data!$B:$CP,Daily!GO$10,0)+VLOOKUP($IF28,Data!$B:$CP,Daily!KN$10,0))</f>
      </c>
      <c r="CQ29" s="14">
        <f>(VLOOKUP($EG29,Data!$B:$CP,Daily!GP$10,0)+VLOOKUP($IF29,Data!$B:$CP,Daily!KO$10,0))/(VLOOKUP($EG28,Data!$B:$CP,Daily!GP$10,0)+VLOOKUP($IF28,Data!$B:$CP,Daily!KO$10,0))</f>
      </c>
      <c r="CR29" s="14">
        <f>(VLOOKUP($EG29,Data!$B:$CP,Daily!GQ$10,0)+VLOOKUP($IF29,Data!$B:$CP,Daily!KP$10,0))/(VLOOKUP($EG28,Data!$B:$CP,Daily!GQ$10,0)+VLOOKUP($IF28,Data!$B:$CP,Daily!KP$10,0))</f>
      </c>
      <c r="CS29" s="14">
        <f>(VLOOKUP($EG29,Data!$B:$CP,Daily!GR$10,0)+VLOOKUP($IF29,Data!$B:$CP,Daily!KQ$10,0))/(VLOOKUP($EG28,Data!$B:$CP,Daily!GR$10,0)+VLOOKUP($IF28,Data!$B:$CP,Daily!KQ$10,0))</f>
      </c>
      <c r="CT29" s="14">
        <f>(VLOOKUP($EG29,Data!$B:$CP,Daily!GS$10,0)+VLOOKUP($IF29,Data!$B:$CP,Daily!KR$10,0))/(VLOOKUP($EG28,Data!$B:$CP,Daily!GS$10,0)+VLOOKUP($IF28,Data!$B:$CP,Daily!KR$10,0))</f>
      </c>
      <c r="CU29" s="14">
        <f>(VLOOKUP($EG29,Data!$B:$CP,Daily!GT$10,0)+VLOOKUP($IF29,Data!$B:$CP,Daily!KS$10,0))/(VLOOKUP($EG28,Data!$B:$CP,Daily!GT$10,0)+VLOOKUP($IF28,Data!$B:$CP,Daily!KS$10,0))</f>
      </c>
      <c r="CV29" s="14">
        <f>(VLOOKUP($EG29,Data!$B:$CP,Daily!GU$10,0)+VLOOKUP($IF29,Data!$B:$CP,Daily!KT$10,0))/(VLOOKUP($EG28,Data!$B:$CP,Daily!GU$10,0)+VLOOKUP($IF28,Data!$B:$CP,Daily!KT$10,0))</f>
      </c>
      <c r="CW29" s="14">
        <f>(VLOOKUP($EG29,Data!$B:$CP,Daily!GV$10,0)+VLOOKUP($IF29,Data!$B:$CP,Daily!KU$10,0))/(VLOOKUP($EG28,Data!$B:$CP,Daily!GV$10,0)+VLOOKUP($IF28,Data!$B:$CP,Daily!KU$10,0))</f>
      </c>
      <c r="CX29" s="14">
        <f>(VLOOKUP($EG29,Data!$B:$CP,Daily!GW$10,0)+VLOOKUP($IF29,Data!$B:$CP,Daily!KV$10,0))/(VLOOKUP($EG28,Data!$B:$CP,Daily!GW$10,0)+VLOOKUP($IF28,Data!$B:$CP,Daily!KV$10,0))</f>
      </c>
      <c r="CY29" s="14">
        <f>(VLOOKUP($EG29,Data!$B:$CP,Daily!GX$10,0)+VLOOKUP($IF29,Data!$B:$CP,Daily!KW$10,0))/(VLOOKUP($EG28,Data!$B:$CP,Daily!GX$10,0)+VLOOKUP($IF28,Data!$B:$CP,Daily!KW$10,0))</f>
      </c>
      <c r="CZ29" s="14">
        <f>(VLOOKUP($EG29,Data!$B:$CP,Daily!GY$10,0)+VLOOKUP($IF29,Data!$B:$CP,Daily!KX$10,0))/(VLOOKUP($EG28,Data!$B:$CP,Daily!GY$10,0)+VLOOKUP($IF28,Data!$B:$CP,Daily!KX$10,0))</f>
      </c>
      <c r="DA29" s="14">
        <f>(VLOOKUP($EG29,Data!$B:$CP,Daily!GZ$10,0)+VLOOKUP($IF29,Data!$B:$CP,Daily!KY$10,0))/(VLOOKUP($EG28,Data!$B:$CP,Daily!GZ$10,0)+VLOOKUP($IF28,Data!$B:$CP,Daily!KY$10,0))</f>
      </c>
      <c r="DB29" s="14">
        <f>(VLOOKUP($EG29,Data!$B:$CP,Daily!HA$10,0)+VLOOKUP($IF29,Data!$B:$CP,Daily!KZ$10,0))/(VLOOKUP($EG28,Data!$B:$CP,Daily!HA$10,0)+VLOOKUP($IF28,Data!$B:$CP,Daily!KZ$10,0))</f>
      </c>
      <c r="DC29" s="14">
        <f>(VLOOKUP($EG29,Data!$B:$CP,Daily!HB$10,0)+VLOOKUP($IF29,Data!$B:$CP,Daily!LA$10,0))/(VLOOKUP($EG28,Data!$B:$CP,Daily!HB$10,0)+VLOOKUP($IF28,Data!$B:$CP,Daily!LA$10,0))</f>
      </c>
      <c r="DD29" s="14">
        <f>(VLOOKUP($EG29,Data!$B:$CP,Daily!HC$10,0)+VLOOKUP($IF29,Data!$B:$CP,Daily!LB$10,0))/(VLOOKUP($EG28,Data!$B:$CP,Daily!HC$10,0)+VLOOKUP($IF28,Data!$B:$CP,Daily!LB$10,0))</f>
      </c>
      <c r="DE29" s="14">
        <f>(VLOOKUP($EG29,Data!$B:$CP,Daily!HD$10,0)+VLOOKUP($IF29,Data!$B:$CP,Daily!LC$10,0))/(VLOOKUP($EG28,Data!$B:$CP,Daily!HD$10,0)+VLOOKUP($IF28,Data!$B:$CP,Daily!LC$10,0))</f>
      </c>
      <c r="DF29" s="14">
        <f>(VLOOKUP($EG29,Data!$B:$CP,Daily!HE$10,0)+VLOOKUP($IF29,Data!$B:$CP,Daily!LD$10,0))/(VLOOKUP($EG28,Data!$B:$CP,Daily!HE$10,0)+VLOOKUP($IF28,Data!$B:$CP,Daily!LD$10,0))</f>
      </c>
      <c r="DG29" s="14">
        <f>(VLOOKUP($EG29,Data!$B:$CP,Daily!HF$10,0)+VLOOKUP($IF29,Data!$B:$CP,Daily!LE$10,0))/(VLOOKUP($EG28,Data!$B:$CP,Daily!HF$10,0)+VLOOKUP($IF28,Data!$B:$CP,Daily!LE$10,0))</f>
      </c>
      <c r="DH29" s="14">
        <f>(VLOOKUP($EG29,Data!$B:$CP,Daily!HG$10,0)+VLOOKUP($IF29,Data!$B:$CP,Daily!LF$10,0))/(VLOOKUP($EG28,Data!$B:$CP,Daily!HG$10,0)+VLOOKUP($IF28,Data!$B:$CP,Daily!LF$10,0))</f>
      </c>
      <c r="DI29" s="14">
        <f>(VLOOKUP($EG29,Data!$B:$CP,Daily!HH$10,0)+VLOOKUP($IF29,Data!$B:$CP,Daily!LG$10,0))/(VLOOKUP($EG28,Data!$B:$CP,Daily!HH$10,0)+VLOOKUP($IF28,Data!$B:$CP,Daily!LG$10,0))</f>
      </c>
      <c r="DJ29" s="14">
        <f>(VLOOKUP($EG29,Data!$B:$CP,Daily!HI$10,0)+VLOOKUP($IF29,Data!$B:$CP,Daily!LH$10,0))/(VLOOKUP($EG28,Data!$B:$CP,Daily!HI$10,0)+VLOOKUP($IF28,Data!$B:$CP,Daily!LH$10,0))</f>
      </c>
      <c r="DK29" s="14">
        <f>(VLOOKUP($EG29,Data!$B:$CP,Daily!HJ$10,0)+VLOOKUP($IF29,Data!$B:$CP,Daily!LI$10,0))/(VLOOKUP($EG28,Data!$B:$CP,Daily!HJ$10,0)+VLOOKUP($IF28,Data!$B:$CP,Daily!LI$10,0))</f>
      </c>
      <c r="DL29" s="14">
        <f>(VLOOKUP($EG29,Data!$B:$CP,Daily!HK$10,0)+VLOOKUP($IF29,Data!$B:$CP,Daily!LJ$10,0))/(VLOOKUP($EG28,Data!$B:$CP,Daily!HK$10,0)+VLOOKUP($IF28,Data!$B:$CP,Daily!LJ$10,0))</f>
      </c>
      <c r="DM29" s="14">
        <f>(VLOOKUP($EG29,Data!$B:$CP,Daily!HL$10,0)+VLOOKUP($IF29,Data!$B:$CP,Daily!LK$10,0))/(VLOOKUP($EG28,Data!$B:$CP,Daily!HL$10,0)+VLOOKUP($IF28,Data!$B:$CP,Daily!LK$10,0))</f>
      </c>
      <c r="DN29" s="14">
        <f>(VLOOKUP($EG29,Data!$B:$CP,Daily!HM$10,0)+VLOOKUP($IF29,Data!$B:$CP,Daily!LL$10,0))/(VLOOKUP($EG28,Data!$B:$CP,Daily!HM$10,0)+VLOOKUP($IF28,Data!$B:$CP,Daily!LL$10,0))</f>
      </c>
      <c r="DO29" s="14">
        <f>(VLOOKUP($EG29,Data!$B:$CP,Daily!HN$10,0)+VLOOKUP($IF29,Data!$B:$CP,Daily!LM$10,0))/(VLOOKUP($EG28,Data!$B:$CP,Daily!HN$10,0)+VLOOKUP($IF28,Data!$B:$CP,Daily!LM$10,0))</f>
      </c>
      <c r="DP29" s="14">
        <f>(VLOOKUP($EG29,Data!$B:$CP,Daily!HO$10,0)+VLOOKUP($IF29,Data!$B:$CP,Daily!LN$10,0))/(VLOOKUP($EG28,Data!$B:$CP,Daily!HO$10,0)+VLOOKUP($IF28,Data!$B:$CP,Daily!LN$10,0))</f>
      </c>
      <c r="DQ29" s="14">
        <f>(VLOOKUP($EG29,Data!$B:$CP,Daily!HP$10,0)+VLOOKUP($IF29,Data!$B:$CP,Daily!LO$10,0))/(VLOOKUP($EG28,Data!$B:$CP,Daily!HP$10,0)+VLOOKUP($IF28,Data!$B:$CP,Daily!LO$10,0))</f>
      </c>
      <c r="DR29" s="14">
        <f>(VLOOKUP($EG29,Data!$B:$CP,Daily!HQ$10,0)+VLOOKUP($IF29,Data!$B:$CP,Daily!LP$10,0))/(VLOOKUP($EG28,Data!$B:$CP,Daily!HQ$10,0)+VLOOKUP($IF28,Data!$B:$CP,Daily!LP$10,0))</f>
      </c>
      <c r="DS29" s="14">
        <f>(VLOOKUP($EG29,Data!$B:$CP,Daily!HR$10,0)+VLOOKUP($IF29,Data!$B:$CP,Daily!LQ$10,0))/(VLOOKUP($EG28,Data!$B:$CP,Daily!HR$10,0)+VLOOKUP($IF28,Data!$B:$CP,Daily!LQ$10,0))</f>
      </c>
      <c r="DT29" s="14">
        <f>(VLOOKUP($EG29,Data!$B:$CP,Daily!HS$10,0)+VLOOKUP($IF29,Data!$B:$CP,Daily!LR$10,0))/(VLOOKUP($EG28,Data!$B:$CP,Daily!HS$10,0)+VLOOKUP($IF28,Data!$B:$CP,Daily!LR$10,0))</f>
      </c>
      <c r="DU29" s="14">
        <f>(VLOOKUP($EG29,Data!$B:$CP,Daily!HT$10,0)+VLOOKUP($IF29,Data!$B:$CP,Daily!LS$10,0))/(VLOOKUP($EG28,Data!$B:$CP,Daily!HT$10,0)+VLOOKUP($IF28,Data!$B:$CP,Daily!LS$10,0))</f>
      </c>
      <c r="DV29" s="18"/>
      <c r="DW29" s="14">
        <f>_xlfn.QUARTILE.INC($AJ29:$DT29,1)</f>
      </c>
      <c r="DX29" s="14">
        <f>_xlfn.QUARTILE.INC($AJ29:$DT29,3)</f>
      </c>
      <c r="DY29" s="14">
        <f>DX29-DW29</f>
      </c>
      <c r="DZ29" s="14">
        <f>DX29+(0.75*DY29)</f>
      </c>
      <c r="EA29" s="14">
        <f>DW29-(0.75*DY29)</f>
      </c>
      <c r="EB29" s="18"/>
      <c r="EC29" s="14">
        <f>_xlfn.STDEV.P(AJ29:DU29)</f>
      </c>
      <c r="ED29" s="14">
        <f>SUMPRODUCT(DN29:DT29,DN$28:DT$28)/SUM(DN$28:DT$28)</f>
      </c>
      <c r="EE29" s="14">
        <f>SUMPRODUCT(CR29:DT29,CR$28:DT$28)/SUM(CR$28:DT$28)</f>
      </c>
      <c r="EF29" s="16"/>
      <c r="EG29" s="9" t="s">
        <v>333</v>
      </c>
      <c r="EH29" s="9" t="s">
        <v>20</v>
      </c>
      <c r="EI29" s="14">
        <f>VLOOKUP($EG29,Data!$B:$CP,Daily!EI$10,0)/VLOOKUP($EG28,Data!$B:$CP,Daily!EI$10,0)</f>
      </c>
      <c r="EJ29" s="14">
        <f>VLOOKUP($EG29,Data!$B:$CP,Daily!EJ$10,0)/VLOOKUP($EG28,Data!$B:$CP,Daily!EJ$10,0)</f>
      </c>
      <c r="EK29" s="14">
        <f>VLOOKUP($EG29,Data!$B:$CP,Daily!EK$10,0)/VLOOKUP($EG28,Data!$B:$CP,Daily!EK$10,0)</f>
      </c>
      <c r="EL29" s="14">
        <f>VLOOKUP($EG29,Data!$B:$CP,Daily!EL$10,0)/VLOOKUP($EG28,Data!$B:$CP,Daily!EL$10,0)</f>
      </c>
      <c r="EM29" s="14">
        <f>VLOOKUP($EG29,Data!$B:$CP,Daily!EM$10,0)/VLOOKUP($EG28,Data!$B:$CP,Daily!EM$10,0)</f>
      </c>
      <c r="EN29" s="14">
        <f>VLOOKUP($EG29,Data!$B:$CP,Daily!EN$10,0)/VLOOKUP($EG28,Data!$B:$CP,Daily!EN$10,0)</f>
      </c>
      <c r="EO29" s="14">
        <f>VLOOKUP($EG29,Data!$B:$CP,Daily!EO$10,0)/VLOOKUP($EG28,Data!$B:$CP,Daily!EO$10,0)</f>
      </c>
      <c r="EP29" s="14">
        <f>VLOOKUP($EG29,Data!$B:$CP,Daily!EP$10,0)/VLOOKUP($EG28,Data!$B:$CP,Daily!EP$10,0)</f>
      </c>
      <c r="EQ29" s="14">
        <f>VLOOKUP($EG29,Data!$B:$CP,Daily!EQ$10,0)/VLOOKUP($EG28,Data!$B:$CP,Daily!EQ$10,0)</f>
      </c>
      <c r="ER29" s="14">
        <f>VLOOKUP($EG29,Data!$B:$CP,Daily!ER$10,0)/VLOOKUP($EG28,Data!$B:$CP,Daily!ER$10,0)</f>
      </c>
      <c r="ES29" s="14">
        <f>VLOOKUP($EG29,Data!$B:$CP,Daily!ES$10,0)/VLOOKUP($EG28,Data!$B:$CP,Daily!ES$10,0)</f>
      </c>
      <c r="ET29" s="14">
        <f>VLOOKUP($EG29,Data!$B:$CP,Daily!ET$10,0)/VLOOKUP($EG28,Data!$B:$CP,Daily!ET$10,0)</f>
      </c>
      <c r="EU29" s="14">
        <f>VLOOKUP($EG29,Data!$B:$CP,Daily!EU$10,0)/VLOOKUP($EG28,Data!$B:$CP,Daily!EU$10,0)</f>
      </c>
      <c r="EV29" s="14">
        <f>VLOOKUP($EG29,Data!$B:$CP,Daily!EV$10,0)/VLOOKUP($EG28,Data!$B:$CP,Daily!EV$10,0)</f>
      </c>
      <c r="EW29" s="14">
        <f>VLOOKUP($EG29,Data!$B:$CP,Daily!EW$10,0)/VLOOKUP($EG28,Data!$B:$CP,Daily!EW$10,0)</f>
      </c>
      <c r="EX29" s="14">
        <f>VLOOKUP($EG29,Data!$B:$CP,Daily!EX$10,0)/VLOOKUP($EG28,Data!$B:$CP,Daily!EX$10,0)</f>
      </c>
      <c r="EY29" s="14">
        <f>VLOOKUP($EG29,Data!$B:$CP,Daily!EY$10,0)/VLOOKUP($EG28,Data!$B:$CP,Daily!EY$10,0)</f>
      </c>
      <c r="EZ29" s="14">
        <f>VLOOKUP($EG29,Data!$B:$CP,Daily!EZ$10,0)/VLOOKUP($EG28,Data!$B:$CP,Daily!EZ$10,0)</f>
      </c>
      <c r="FA29" s="14">
        <f>VLOOKUP($EG29,Data!$B:$CP,Daily!FA$10,0)/VLOOKUP($EG28,Data!$B:$CP,Daily!FA$10,0)</f>
      </c>
      <c r="FB29" s="14">
        <f>VLOOKUP($EG29,Data!$B:$CP,Daily!FB$10,0)/VLOOKUP($EG28,Data!$B:$CP,Daily!FB$10,0)</f>
      </c>
      <c r="FC29" s="14">
        <f>VLOOKUP($EG29,Data!$B:$CP,Daily!FC$10,0)/VLOOKUP($EG28,Data!$B:$CP,Daily!FC$10,0)</f>
      </c>
      <c r="FD29" s="14">
        <f>VLOOKUP($EG29,Data!$B:$CP,Daily!FD$10,0)/VLOOKUP($EG28,Data!$B:$CP,Daily!FD$10,0)</f>
      </c>
      <c r="FE29" s="14">
        <f>VLOOKUP($EG29,Data!$B:$CP,Daily!FE$10,0)/VLOOKUP($EG28,Data!$B:$CP,Daily!FE$10,0)</f>
      </c>
      <c r="FF29" s="14">
        <f>VLOOKUP($EG29,Data!$B:$CP,Daily!FF$10,0)/VLOOKUP($EG28,Data!$B:$CP,Daily!FF$10,0)</f>
      </c>
      <c r="FG29" s="14">
        <f>VLOOKUP($EG29,Data!$B:$CP,Daily!FG$10,0)/VLOOKUP($EG28,Data!$B:$CP,Daily!FG$10,0)</f>
      </c>
      <c r="FH29" s="14">
        <f>VLOOKUP($EG29,Data!$B:$CP,Daily!FH$10,0)/VLOOKUP($EG28,Data!$B:$CP,Daily!FH$10,0)</f>
      </c>
      <c r="FI29" s="14">
        <f>VLOOKUP($EG29,Data!$B:$CP,Daily!FI$10,0)/VLOOKUP($EG28,Data!$B:$CP,Daily!FI$10,0)</f>
      </c>
      <c r="FJ29" s="14">
        <f>VLOOKUP($EG29,Data!$B:$CP,Daily!FJ$10,0)/VLOOKUP($EG28,Data!$B:$CP,Daily!FJ$10,0)</f>
      </c>
      <c r="FK29" s="14">
        <f>VLOOKUP($EG29,Data!$B:$CP,Daily!FK$10,0)/VLOOKUP($EG28,Data!$B:$CP,Daily!FK$10,0)</f>
      </c>
      <c r="FL29" s="14">
        <f>VLOOKUP($EG29,Data!$B:$CP,Daily!FL$10,0)/VLOOKUP($EG28,Data!$B:$CP,Daily!FL$10,0)</f>
      </c>
      <c r="FM29" s="14">
        <f>VLOOKUP($EG29,Data!$B:$CP,Daily!FM$10,0)/VLOOKUP($EG28,Data!$B:$CP,Daily!FM$10,0)</f>
      </c>
      <c r="FN29" s="14">
        <f>VLOOKUP($EG29,Data!$B:$CP,Daily!FN$10,0)/VLOOKUP($EG28,Data!$B:$CP,Daily!FN$10,0)</f>
      </c>
      <c r="FO29" s="14">
        <f>VLOOKUP($EG29,Data!$B:$CP,Daily!FO$10,0)/VLOOKUP($EG28,Data!$B:$CP,Daily!FO$10,0)</f>
      </c>
      <c r="FP29" s="14">
        <f>VLOOKUP($EG29,Data!$B:$CP,Daily!FP$10,0)/VLOOKUP($EG28,Data!$B:$CP,Daily!FP$10,0)</f>
      </c>
      <c r="FQ29" s="14">
        <f>VLOOKUP($EG29,Data!$B:$CP,Daily!FQ$10,0)/VLOOKUP($EG28,Data!$B:$CP,Daily!FQ$10,0)</f>
      </c>
      <c r="FR29" s="14">
        <f>VLOOKUP($EG29,Data!$B:$CP,Daily!FR$10,0)/VLOOKUP($EG28,Data!$B:$CP,Daily!FR$10,0)</f>
      </c>
      <c r="FS29" s="14">
        <f>VLOOKUP($EG29,Data!$B:$CP,Daily!FS$10,0)/VLOOKUP($EG28,Data!$B:$CP,Daily!FS$10,0)</f>
      </c>
      <c r="FT29" s="14">
        <f>VLOOKUP($EG29,Data!$B:$CP,Daily!FT$10,0)/VLOOKUP($EG28,Data!$B:$CP,Daily!FT$10,0)</f>
      </c>
      <c r="FU29" s="14">
        <f>VLOOKUP($EG29,Data!$B:$CP,Daily!FU$10,0)/VLOOKUP($EG28,Data!$B:$CP,Daily!FU$10,0)</f>
      </c>
      <c r="FV29" s="14">
        <f>VLOOKUP($EG29,Data!$B:$CP,Daily!FV$10,0)/VLOOKUP($EG28,Data!$B:$CP,Daily!FV$10,0)</f>
      </c>
      <c r="FW29" s="14">
        <f>VLOOKUP($EG29,Data!$B:$CP,Daily!FW$10,0)/VLOOKUP($EG28,Data!$B:$CP,Daily!FW$10,0)</f>
      </c>
      <c r="FX29" s="14">
        <f>VLOOKUP($EG29,Data!$B:$CP,Daily!FX$10,0)/VLOOKUP($EG28,Data!$B:$CP,Daily!FX$10,0)</f>
      </c>
      <c r="FY29" s="14">
        <f>VLOOKUP($EG29,Data!$B:$CP,Daily!FY$10,0)/VLOOKUP($EG28,Data!$B:$CP,Daily!FY$10,0)</f>
      </c>
      <c r="FZ29" s="14">
        <f>VLOOKUP($EG29,Data!$B:$CP,Daily!FZ$10,0)/VLOOKUP($EG28,Data!$B:$CP,Daily!FZ$10,0)</f>
      </c>
      <c r="GA29" s="14">
        <f>VLOOKUP($EG29,Data!$B:$CP,Daily!GA$10,0)/VLOOKUP($EG28,Data!$B:$CP,Daily!GA$10,0)</f>
      </c>
      <c r="GB29" s="14">
        <f>VLOOKUP($EG29,Data!$B:$CP,Daily!GB$10,0)/VLOOKUP($EG28,Data!$B:$CP,Daily!GB$10,0)</f>
      </c>
      <c r="GC29" s="14">
        <f>VLOOKUP($EG29,Data!$B:$CP,Daily!GC$10,0)/VLOOKUP($EG28,Data!$B:$CP,Daily!GC$10,0)</f>
      </c>
      <c r="GD29" s="14">
        <f>VLOOKUP($EG29,Data!$B:$CP,Daily!GD$10,0)/VLOOKUP($EG28,Data!$B:$CP,Daily!GD$10,0)</f>
      </c>
      <c r="GE29" s="14">
        <f>VLOOKUP($EG29,Data!$B:$CP,Daily!GE$10,0)/VLOOKUP($EG28,Data!$B:$CP,Daily!GE$10,0)</f>
      </c>
      <c r="GF29" s="14">
        <f>VLOOKUP($EG29,Data!$B:$CP,Daily!GF$10,0)/VLOOKUP($EG28,Data!$B:$CP,Daily!GF$10,0)</f>
      </c>
      <c r="GG29" s="14">
        <f>VLOOKUP($EG29,Data!$B:$CP,Daily!GG$10,0)/VLOOKUP($EG28,Data!$B:$CP,Daily!GG$10,0)</f>
      </c>
      <c r="GH29" s="14">
        <f>VLOOKUP($EG29,Data!$B:$CP,Daily!GH$10,0)/VLOOKUP($EG28,Data!$B:$CP,Daily!GH$10,0)</f>
      </c>
      <c r="GI29" s="14">
        <f>VLOOKUP($EG29,Data!$B:$CP,Daily!GI$10,0)/VLOOKUP($EG28,Data!$B:$CP,Daily!GI$10,0)</f>
      </c>
      <c r="GJ29" s="14">
        <f>VLOOKUP($EG29,Data!$B:$CP,Daily!GJ$10,0)/VLOOKUP($EG28,Data!$B:$CP,Daily!GJ$10,0)</f>
      </c>
      <c r="GK29" s="14">
        <f>VLOOKUP($EG29,Data!$B:$CP,Daily!GK$10,0)/VLOOKUP($EG28,Data!$B:$CP,Daily!GK$10,0)</f>
      </c>
      <c r="GL29" s="14">
        <f>VLOOKUP($EG29,Data!$B:$CP,Daily!GL$10,0)/VLOOKUP($EG28,Data!$B:$CP,Daily!GL$10,0)</f>
      </c>
      <c r="GM29" s="14">
        <f>VLOOKUP($EG29,Data!$B:$CP,Daily!GM$10,0)/VLOOKUP($EG28,Data!$B:$CP,Daily!GM$10,0)</f>
      </c>
      <c r="GN29" s="14">
        <f>VLOOKUP($EG29,Data!$B:$CP,Daily!GN$10,0)/VLOOKUP($EG28,Data!$B:$CP,Daily!GN$10,0)</f>
      </c>
      <c r="GO29" s="14">
        <f>VLOOKUP($EG29,Data!$B:$CP,Daily!GO$10,0)/VLOOKUP($EG28,Data!$B:$CP,Daily!GO$10,0)</f>
      </c>
      <c r="GP29" s="14">
        <f>VLOOKUP($EG29,Data!$B:$CP,Daily!GP$10,0)/VLOOKUP($EG28,Data!$B:$CP,Daily!GP$10,0)</f>
      </c>
      <c r="GQ29" s="14">
        <f>VLOOKUP($EG29,Data!$B:$CP,Daily!GQ$10,0)/VLOOKUP($EG28,Data!$B:$CP,Daily!GQ$10,0)</f>
      </c>
      <c r="GR29" s="14">
        <f>VLOOKUP($EG29,Data!$B:$CP,Daily!GR$10,0)/VLOOKUP($EG28,Data!$B:$CP,Daily!GR$10,0)</f>
      </c>
      <c r="GS29" s="14">
        <f>VLOOKUP($EG29,Data!$B:$CP,Daily!GS$10,0)/VLOOKUP($EG28,Data!$B:$CP,Daily!GS$10,0)</f>
      </c>
      <c r="GT29" s="14">
        <f>VLOOKUP($EG29,Data!$B:$CP,Daily!GT$10,0)/VLOOKUP($EG28,Data!$B:$CP,Daily!GT$10,0)</f>
      </c>
      <c r="GU29" s="14">
        <f>VLOOKUP($EG29,Data!$B:$CP,Daily!GU$10,0)/VLOOKUP($EG28,Data!$B:$CP,Daily!GU$10,0)</f>
      </c>
      <c r="GV29" s="14">
        <f>VLOOKUP($EG29,Data!$B:$CP,Daily!GV$10,0)/VLOOKUP($EG28,Data!$B:$CP,Daily!GV$10,0)</f>
      </c>
      <c r="GW29" s="14">
        <f>VLOOKUP($EG29,Data!$B:$CP,Daily!GW$10,0)/VLOOKUP($EG28,Data!$B:$CP,Daily!GW$10,0)</f>
      </c>
      <c r="GX29" s="14">
        <f>VLOOKUP($EG29,Data!$B:$CP,Daily!GX$10,0)/VLOOKUP($EG28,Data!$B:$CP,Daily!GX$10,0)</f>
      </c>
      <c r="GY29" s="14">
        <f>VLOOKUP($EG29,Data!$B:$CP,Daily!GY$10,0)/VLOOKUP($EG28,Data!$B:$CP,Daily!GY$10,0)</f>
      </c>
      <c r="GZ29" s="14">
        <f>VLOOKUP($EG29,Data!$B:$CP,Daily!GZ$10,0)/VLOOKUP($EG28,Data!$B:$CP,Daily!GZ$10,0)</f>
      </c>
      <c r="HA29" s="14">
        <f>VLOOKUP($EG29,Data!$B:$CP,Daily!HA$10,0)/VLOOKUP($EG28,Data!$B:$CP,Daily!HA$10,0)</f>
      </c>
      <c r="HB29" s="14">
        <f>VLOOKUP($EG29,Data!$B:$CP,Daily!HB$10,0)/VLOOKUP($EG28,Data!$B:$CP,Daily!HB$10,0)</f>
      </c>
      <c r="HC29" s="14">
        <f>VLOOKUP($EG29,Data!$B:$CP,Daily!HC$10,0)/VLOOKUP($EG28,Data!$B:$CP,Daily!HC$10,0)</f>
      </c>
      <c r="HD29" s="14">
        <f>VLOOKUP($EG29,Data!$B:$CP,Daily!HD$10,0)/VLOOKUP($EG28,Data!$B:$CP,Daily!HD$10,0)</f>
      </c>
      <c r="HE29" s="14">
        <f>VLOOKUP($EG29,Data!$B:$CP,Daily!HE$10,0)/VLOOKUP($EG28,Data!$B:$CP,Daily!HE$10,0)</f>
      </c>
      <c r="HF29" s="14">
        <f>VLOOKUP($EG29,Data!$B:$CP,Daily!HF$10,0)/VLOOKUP($EG28,Data!$B:$CP,Daily!HF$10,0)</f>
      </c>
      <c r="HG29" s="14">
        <f>VLOOKUP($EG29,Data!$B:$CP,Daily!HG$10,0)/VLOOKUP($EG28,Data!$B:$CP,Daily!HG$10,0)</f>
      </c>
      <c r="HH29" s="14">
        <f>VLOOKUP($EG29,Data!$B:$CP,Daily!HH$10,0)/VLOOKUP($EG28,Data!$B:$CP,Daily!HH$10,0)</f>
      </c>
      <c r="HI29" s="14">
        <f>VLOOKUP($EG29,Data!$B:$CP,Daily!HI$10,0)/VLOOKUP($EG28,Data!$B:$CP,Daily!HI$10,0)</f>
      </c>
      <c r="HJ29" s="14">
        <f>VLOOKUP($EG29,Data!$B:$CP,Daily!HJ$10,0)/VLOOKUP($EG28,Data!$B:$CP,Daily!HJ$10,0)</f>
      </c>
      <c r="HK29" s="14">
        <f>VLOOKUP($EG29,Data!$B:$CP,Daily!HK$10,0)/VLOOKUP($EG28,Data!$B:$CP,Daily!HK$10,0)</f>
      </c>
      <c r="HL29" s="14">
        <f>VLOOKUP($EG29,Data!$B:$CP,Daily!HL$10,0)/VLOOKUP($EG28,Data!$B:$CP,Daily!HL$10,0)</f>
      </c>
      <c r="HM29" s="14">
        <f>VLOOKUP($EG29,Data!$B:$CP,Daily!HM$10,0)/VLOOKUP($EG28,Data!$B:$CP,Daily!HM$10,0)</f>
      </c>
      <c r="HN29" s="14">
        <f>VLOOKUP($EG29,Data!$B:$CP,Daily!HN$10,0)/VLOOKUP($EG28,Data!$B:$CP,Daily!HN$10,0)</f>
      </c>
      <c r="HO29" s="14">
        <f>VLOOKUP($EG29,Data!$B:$CP,Daily!HO$10,0)/VLOOKUP($EG28,Data!$B:$CP,Daily!HO$10,0)</f>
      </c>
      <c r="HP29" s="14">
        <f>VLOOKUP($EG29,Data!$B:$CP,Daily!HP$10,0)/VLOOKUP($EG28,Data!$B:$CP,Daily!HP$10,0)</f>
      </c>
      <c r="HQ29" s="14">
        <f>VLOOKUP($EG29,Data!$B:$CP,Daily!HQ$10,0)/VLOOKUP($EG28,Data!$B:$CP,Daily!HQ$10,0)</f>
      </c>
      <c r="HR29" s="14">
        <f>VLOOKUP($EG29,Data!$B:$CP,Daily!HR$10,0)/VLOOKUP($EG28,Data!$B:$CP,Daily!HR$10,0)</f>
      </c>
      <c r="HS29" s="14">
        <f>VLOOKUP($EG29,Data!$B:$CP,Daily!HS$10,0)/VLOOKUP($EG28,Data!$B:$CP,Daily!HS$10,0)</f>
      </c>
      <c r="HT29" s="14">
        <f>VLOOKUP($EG29,Data!$B:$CP,Daily!HT$10,0)/VLOOKUP($EG28,Data!$B:$CP,Daily!HT$10,0)</f>
      </c>
      <c r="HU29" s="17"/>
      <c r="HV29" s="52">
        <f>_xlfn.QUARTILE.INC($EI29:$HS29,1)</f>
      </c>
      <c r="HW29" s="52">
        <f>_xlfn.QUARTILE.INC($EI29:$HS29,3)</f>
      </c>
      <c r="HX29" s="52">
        <f>HW29-HV29</f>
      </c>
      <c r="HY29" s="52">
        <f>HW29+(0.75*HX29)</f>
      </c>
      <c r="HZ29" s="52">
        <f>HV29-(0.75*HX29)</f>
      </c>
      <c r="IA29" s="55"/>
      <c r="IB29" s="14">
        <f>_xlfn.STDEV.P(FM29:HT29)</f>
      </c>
      <c r="IC29" s="14">
        <f>SUMPRODUCT(HM29:HS29,HM$28:HS$28)/SUM(HM$28:HS$28)</f>
      </c>
      <c r="ID29" s="14">
        <f>SUMPRODUCT(GQ29:HS29,GQ$28:HS$28)/SUM(GQ$28:HS$28)</f>
      </c>
      <c r="IE29" s="16"/>
      <c r="IF29" s="9" t="s">
        <v>334</v>
      </c>
      <c r="IG29" s="9" t="s">
        <v>20</v>
      </c>
      <c r="IH29" s="14">
        <f>VLOOKUP($IF29,Data!$B:$CP,Daily!IH$10,0)/VLOOKUP($IF28,Data!$B:$CP,Daily!IH$10,0)</f>
      </c>
      <c r="II29" s="14">
        <f>VLOOKUP($IF29,Data!$B:$CP,Daily!II$10,0)/VLOOKUP($IF28,Data!$B:$CP,Daily!II$10,0)</f>
      </c>
      <c r="IJ29" s="14">
        <f>VLOOKUP($IF29,Data!$B:$CP,Daily!IJ$10,0)/VLOOKUP($IF28,Data!$B:$CP,Daily!IJ$10,0)</f>
      </c>
      <c r="IK29" s="14">
        <f>VLOOKUP($IF29,Data!$B:$CP,Daily!IK$10,0)/VLOOKUP($IF28,Data!$B:$CP,Daily!IK$10,0)</f>
      </c>
      <c r="IL29" s="14">
        <f>VLOOKUP($IF29,Data!$B:$CP,Daily!IL$10,0)/VLOOKUP($IF28,Data!$B:$CP,Daily!IL$10,0)</f>
      </c>
      <c r="IM29" s="14">
        <f>VLOOKUP($IF29,Data!$B:$CP,Daily!IM$10,0)/VLOOKUP($IF28,Data!$B:$CP,Daily!IM$10,0)</f>
      </c>
      <c r="IN29" s="14">
        <f>VLOOKUP($IF29,Data!$B:$CP,Daily!IN$10,0)/VLOOKUP($IF28,Data!$B:$CP,Daily!IN$10,0)</f>
      </c>
      <c r="IO29" s="14">
        <f>VLOOKUP($IF29,Data!$B:$CP,Daily!IO$10,0)/VLOOKUP($IF28,Data!$B:$CP,Daily!IO$10,0)</f>
      </c>
      <c r="IP29" s="14">
        <f>VLOOKUP($IF29,Data!$B:$CP,Daily!IP$10,0)/VLOOKUP($IF28,Data!$B:$CP,Daily!IP$10,0)</f>
      </c>
      <c r="IQ29" s="14">
        <f>VLOOKUP($IF29,Data!$B:$CP,Daily!IQ$10,0)/VLOOKUP($IF28,Data!$B:$CP,Daily!IQ$10,0)</f>
      </c>
      <c r="IR29" s="14">
        <f>VLOOKUP($IF29,Data!$B:$CP,Daily!IR$10,0)/VLOOKUP($IF28,Data!$B:$CP,Daily!IR$10,0)</f>
      </c>
      <c r="IS29" s="14">
        <f>VLOOKUP($IF29,Data!$B:$CP,Daily!IS$10,0)/VLOOKUP($IF28,Data!$B:$CP,Daily!IS$10,0)</f>
      </c>
      <c r="IT29" s="14">
        <f>VLOOKUP($IF29,Data!$B:$CP,Daily!IT$10,0)/VLOOKUP($IF28,Data!$B:$CP,Daily!IT$10,0)</f>
      </c>
      <c r="IU29" s="14">
        <f>VLOOKUP($IF29,Data!$B:$CP,Daily!IU$10,0)/VLOOKUP($IF28,Data!$B:$CP,Daily!IU$10,0)</f>
      </c>
      <c r="IV29" s="14">
        <f>VLOOKUP($IF29,Data!$B:$CP,Daily!IV$10,0)/VLOOKUP($IF28,Data!$B:$CP,Daily!IV$10,0)</f>
      </c>
      <c r="IW29" s="14">
        <f>VLOOKUP($IF29,Data!$B:$CP,Daily!IW$10,0)/VLOOKUP($IF28,Data!$B:$CP,Daily!IW$10,0)</f>
      </c>
      <c r="IX29" s="14">
        <f>VLOOKUP($IF29,Data!$B:$CP,Daily!IX$10,0)/VLOOKUP($IF28,Data!$B:$CP,Daily!IX$10,0)</f>
      </c>
      <c r="IY29" s="14">
        <f>VLOOKUP($IF29,Data!$B:$CP,Daily!IY$10,0)/VLOOKUP($IF28,Data!$B:$CP,Daily!IY$10,0)</f>
      </c>
      <c r="IZ29" s="14">
        <f>VLOOKUP($IF29,Data!$B:$CP,Daily!IZ$10,0)/VLOOKUP($IF28,Data!$B:$CP,Daily!IZ$10,0)</f>
      </c>
      <c r="JA29" s="14">
        <f>VLOOKUP($IF29,Data!$B:$CP,Daily!JA$10,0)/VLOOKUP($IF28,Data!$B:$CP,Daily!JA$10,0)</f>
      </c>
      <c r="JB29" s="14">
        <f>VLOOKUP($IF29,Data!$B:$CP,Daily!JB$10,0)/VLOOKUP($IF28,Data!$B:$CP,Daily!JB$10,0)</f>
      </c>
      <c r="JC29" s="14">
        <f>VLOOKUP($IF29,Data!$B:$CP,Daily!JC$10,0)/VLOOKUP($IF28,Data!$B:$CP,Daily!JC$10,0)</f>
      </c>
      <c r="JD29" s="14">
        <f>VLOOKUP($IF29,Data!$B:$CP,Daily!JD$10,0)/VLOOKUP($IF28,Data!$B:$CP,Daily!JD$10,0)</f>
      </c>
      <c r="JE29" s="14">
        <f>VLOOKUP($IF29,Data!$B:$CP,Daily!JE$10,0)/VLOOKUP($IF28,Data!$B:$CP,Daily!JE$10,0)</f>
      </c>
      <c r="JF29" s="14">
        <f>VLOOKUP($IF29,Data!$B:$CP,Daily!JF$10,0)/VLOOKUP($IF28,Data!$B:$CP,Daily!JF$10,0)</f>
      </c>
      <c r="JG29" s="14">
        <f>VLOOKUP($IF29,Data!$B:$CP,Daily!JG$10,0)/VLOOKUP($IF28,Data!$B:$CP,Daily!JG$10,0)</f>
      </c>
      <c r="JH29" s="14">
        <f>VLOOKUP($IF29,Data!$B:$CP,Daily!JH$10,0)/VLOOKUP($IF28,Data!$B:$CP,Daily!JH$10,0)</f>
      </c>
      <c r="JI29" s="14">
        <f>VLOOKUP($IF29,Data!$B:$CP,Daily!JI$10,0)/VLOOKUP($IF28,Data!$B:$CP,Daily!JI$10,0)</f>
      </c>
      <c r="JJ29" s="14">
        <f>VLOOKUP($IF29,Data!$B:$CP,Daily!JJ$10,0)/VLOOKUP($IF28,Data!$B:$CP,Daily!JJ$10,0)</f>
      </c>
      <c r="JK29" s="14">
        <f>VLOOKUP($IF29,Data!$B:$CP,Daily!JK$10,0)/VLOOKUP($IF28,Data!$B:$CP,Daily!JK$10,0)</f>
      </c>
      <c r="JL29" s="14">
        <f>VLOOKUP($IF29,Data!$B:$CP,Daily!JL$10,0)/VLOOKUP($IF28,Data!$B:$CP,Daily!JL$10,0)</f>
      </c>
      <c r="JM29" s="14">
        <f>VLOOKUP($IF29,Data!$B:$CP,Daily!JM$10,0)/VLOOKUP($IF28,Data!$B:$CP,Daily!JM$10,0)</f>
      </c>
      <c r="JN29" s="14">
        <f>VLOOKUP($IF29,Data!$B:$CP,Daily!JN$10,0)/VLOOKUP($IF28,Data!$B:$CP,Daily!JN$10,0)</f>
      </c>
      <c r="JO29" s="14">
        <f>VLOOKUP($IF29,Data!$B:$CP,Daily!JO$10,0)/VLOOKUP($IF28,Data!$B:$CP,Daily!JO$10,0)</f>
      </c>
      <c r="JP29" s="14">
        <f>VLOOKUP($IF29,Data!$B:$CP,Daily!JP$10,0)/VLOOKUP($IF28,Data!$B:$CP,Daily!JP$10,0)</f>
      </c>
      <c r="JQ29" s="14">
        <f>VLOOKUP($IF29,Data!$B:$CP,Daily!JQ$10,0)/VLOOKUP($IF28,Data!$B:$CP,Daily!JQ$10,0)</f>
      </c>
      <c r="JR29" s="14">
        <f>VLOOKUP($IF29,Data!$B:$CP,Daily!JR$10,0)/VLOOKUP($IF28,Data!$B:$CP,Daily!JR$10,0)</f>
      </c>
      <c r="JS29" s="14">
        <f>VLOOKUP($IF29,Data!$B:$CP,Daily!JS$10,0)/VLOOKUP($IF28,Data!$B:$CP,Daily!JS$10,0)</f>
      </c>
      <c r="JT29" s="14">
        <f>VLOOKUP($IF29,Data!$B:$CP,Daily!JT$10,0)/VLOOKUP($IF28,Data!$B:$CP,Daily!JT$10,0)</f>
      </c>
      <c r="JU29" s="14">
        <f>VLOOKUP($IF29,Data!$B:$CP,Daily!JU$10,0)/VLOOKUP($IF28,Data!$B:$CP,Daily!JU$10,0)</f>
      </c>
      <c r="JV29" s="14">
        <f>VLOOKUP($IF29,Data!$B:$CP,Daily!JV$10,0)/VLOOKUP($IF28,Data!$B:$CP,Daily!JV$10,0)</f>
      </c>
      <c r="JW29" s="14">
        <f>VLOOKUP($IF29,Data!$B:$CP,Daily!JW$10,0)/VLOOKUP($IF28,Data!$B:$CP,Daily!JW$10,0)</f>
      </c>
      <c r="JX29" s="14">
        <f>VLOOKUP($IF29,Data!$B:$CP,Daily!JX$10,0)/VLOOKUP($IF28,Data!$B:$CP,Daily!JX$10,0)</f>
      </c>
      <c r="JY29" s="14">
        <f>VLOOKUP($IF29,Data!$B:$CP,Daily!JY$10,0)/VLOOKUP($IF28,Data!$B:$CP,Daily!JY$10,0)</f>
      </c>
      <c r="JZ29" s="14">
        <f>VLOOKUP($IF29,Data!$B:$CP,Daily!JZ$10,0)/VLOOKUP($IF28,Data!$B:$CP,Daily!JZ$10,0)</f>
      </c>
      <c r="KA29" s="14">
        <f>VLOOKUP($IF29,Data!$B:$CP,Daily!KA$10,0)/VLOOKUP($IF28,Data!$B:$CP,Daily!KA$10,0)</f>
      </c>
      <c r="KB29" s="14">
        <f>VLOOKUP($IF29,Data!$B:$CP,Daily!KB$10,0)/VLOOKUP($IF28,Data!$B:$CP,Daily!KB$10,0)</f>
      </c>
      <c r="KC29" s="14">
        <f>VLOOKUP($IF29,Data!$B:$CP,Daily!KC$10,0)/VLOOKUP($IF28,Data!$B:$CP,Daily!KC$10,0)</f>
      </c>
      <c r="KD29" s="14">
        <f>VLOOKUP($IF29,Data!$B:$CP,Daily!KD$10,0)/VLOOKUP($IF28,Data!$B:$CP,Daily!KD$10,0)</f>
      </c>
      <c r="KE29" s="14">
        <f>VLOOKUP($IF29,Data!$B:$CP,Daily!KE$10,0)/VLOOKUP($IF28,Data!$B:$CP,Daily!KE$10,0)</f>
      </c>
      <c r="KF29" s="14">
        <f>VLOOKUP($IF29,Data!$B:$CP,Daily!KF$10,0)/VLOOKUP($IF28,Data!$B:$CP,Daily!KF$10,0)</f>
      </c>
      <c r="KG29" s="14">
        <f>VLOOKUP($IF29,Data!$B:$CP,Daily!KG$10,0)/VLOOKUP($IF28,Data!$B:$CP,Daily!KG$10,0)</f>
      </c>
      <c r="KH29" s="14">
        <f>VLOOKUP($IF29,Data!$B:$CP,Daily!KH$10,0)/VLOOKUP($IF28,Data!$B:$CP,Daily!KH$10,0)</f>
      </c>
      <c r="KI29" s="14">
        <f>VLOOKUP($IF29,Data!$B:$CP,Daily!KI$10,0)/VLOOKUP($IF28,Data!$B:$CP,Daily!KI$10,0)</f>
      </c>
      <c r="KJ29" s="14">
        <f>VLOOKUP($IF29,Data!$B:$CP,Daily!KJ$10,0)/VLOOKUP($IF28,Data!$B:$CP,Daily!KJ$10,0)</f>
      </c>
      <c r="KK29" s="14">
        <f>VLOOKUP($IF29,Data!$B:$CP,Daily!KK$10,0)/VLOOKUP($IF28,Data!$B:$CP,Daily!KK$10,0)</f>
      </c>
      <c r="KL29" s="14">
        <f>VLOOKUP($IF29,Data!$B:$CP,Daily!KL$10,0)/VLOOKUP($IF28,Data!$B:$CP,Daily!KL$10,0)</f>
      </c>
      <c r="KM29" s="14">
        <f>VLOOKUP($IF29,Data!$B:$CP,Daily!KM$10,0)/VLOOKUP($IF28,Data!$B:$CP,Daily!KM$10,0)</f>
      </c>
      <c r="KN29" s="14">
        <f>VLOOKUP($IF29,Data!$B:$CP,Daily!KN$10,0)/VLOOKUP($IF28,Data!$B:$CP,Daily!KN$10,0)</f>
      </c>
      <c r="KO29" s="14">
        <f>VLOOKUP($IF29,Data!$B:$CP,Daily!KO$10,0)/VLOOKUP($IF28,Data!$B:$CP,Daily!KO$10,0)</f>
      </c>
      <c r="KP29" s="14">
        <f>VLOOKUP($IF29,Data!$B:$CP,Daily!KP$10,0)/VLOOKUP($IF28,Data!$B:$CP,Daily!KP$10,0)</f>
      </c>
      <c r="KQ29" s="14">
        <f>VLOOKUP($IF29,Data!$B:$CP,Daily!KQ$10,0)/VLOOKUP($IF28,Data!$B:$CP,Daily!KQ$10,0)</f>
      </c>
      <c r="KR29" s="14">
        <f>VLOOKUP($IF29,Data!$B:$CP,Daily!KR$10,0)/VLOOKUP($IF28,Data!$B:$CP,Daily!KR$10,0)</f>
      </c>
      <c r="KS29" s="14">
        <f>VLOOKUP($IF29,Data!$B:$CP,Daily!KS$10,0)/VLOOKUP($IF28,Data!$B:$CP,Daily!KS$10,0)</f>
      </c>
      <c r="KT29" s="14">
        <f>VLOOKUP($IF29,Data!$B:$CP,Daily!KT$10,0)/VLOOKUP($IF28,Data!$B:$CP,Daily!KT$10,0)</f>
      </c>
      <c r="KU29" s="14">
        <f>VLOOKUP($IF29,Data!$B:$CP,Daily!KU$10,0)/VLOOKUP($IF28,Data!$B:$CP,Daily!KU$10,0)</f>
      </c>
      <c r="KV29" s="14">
        <f>VLOOKUP($IF29,Data!$B:$CP,Daily!KV$10,0)/VLOOKUP($IF28,Data!$B:$CP,Daily!KV$10,0)</f>
      </c>
      <c r="KW29" s="14">
        <f>VLOOKUP($IF29,Data!$B:$CP,Daily!KW$10,0)/VLOOKUP($IF28,Data!$B:$CP,Daily!KW$10,0)</f>
      </c>
      <c r="KX29" s="14">
        <f>VLOOKUP($IF29,Data!$B:$CP,Daily!KX$10,0)/VLOOKUP($IF28,Data!$B:$CP,Daily!KX$10,0)</f>
      </c>
      <c r="KY29" s="14">
        <f>VLOOKUP($IF29,Data!$B:$CP,Daily!KY$10,0)/VLOOKUP($IF28,Data!$B:$CP,Daily!KY$10,0)</f>
      </c>
      <c r="KZ29" s="14">
        <f>VLOOKUP($IF29,Data!$B:$CP,Daily!KZ$10,0)/VLOOKUP($IF28,Data!$B:$CP,Daily!KZ$10,0)</f>
      </c>
      <c r="LA29" s="14">
        <f>VLOOKUP($IF29,Data!$B:$CP,Daily!LA$10,0)/VLOOKUP($IF28,Data!$B:$CP,Daily!LA$10,0)</f>
      </c>
      <c r="LB29" s="14">
        <f>VLOOKUP($IF29,Data!$B:$CP,Daily!LB$10,0)/VLOOKUP($IF28,Data!$B:$CP,Daily!LB$10,0)</f>
      </c>
      <c r="LC29" s="14">
        <f>VLOOKUP($IF29,Data!$B:$CP,Daily!LC$10,0)/VLOOKUP($IF28,Data!$B:$CP,Daily!LC$10,0)</f>
      </c>
      <c r="LD29" s="14">
        <f>VLOOKUP($IF29,Data!$B:$CP,Daily!LD$10,0)/VLOOKUP($IF28,Data!$B:$CP,Daily!LD$10,0)</f>
      </c>
      <c r="LE29" s="14">
        <f>VLOOKUP($IF29,Data!$B:$CP,Daily!LE$10,0)/VLOOKUP($IF28,Data!$B:$CP,Daily!LE$10,0)</f>
      </c>
      <c r="LF29" s="14">
        <f>VLOOKUP($IF29,Data!$B:$CP,Daily!LF$10,0)/VLOOKUP($IF28,Data!$B:$CP,Daily!LF$10,0)</f>
      </c>
      <c r="LG29" s="14">
        <f>VLOOKUP($IF29,Data!$B:$CP,Daily!LG$10,0)/VLOOKUP($IF28,Data!$B:$CP,Daily!LG$10,0)</f>
      </c>
      <c r="LH29" s="14">
        <f>VLOOKUP($IF29,Data!$B:$CP,Daily!LH$10,0)/VLOOKUP($IF28,Data!$B:$CP,Daily!LH$10,0)</f>
      </c>
      <c r="LI29" s="14">
        <f>VLOOKUP($IF29,Data!$B:$CP,Daily!LI$10,0)/VLOOKUP($IF28,Data!$B:$CP,Daily!LI$10,0)</f>
      </c>
      <c r="LJ29" s="14">
        <f>VLOOKUP($IF29,Data!$B:$CP,Daily!LJ$10,0)/VLOOKUP($IF28,Data!$B:$CP,Daily!LJ$10,0)</f>
      </c>
      <c r="LK29" s="14">
        <f>VLOOKUP($IF29,Data!$B:$CP,Daily!LK$10,0)/VLOOKUP($IF28,Data!$B:$CP,Daily!LK$10,0)</f>
      </c>
      <c r="LL29" s="14">
        <f>VLOOKUP($IF29,Data!$B:$CP,Daily!LL$10,0)/VLOOKUP($IF28,Data!$B:$CP,Daily!LL$10,0)</f>
      </c>
      <c r="LM29" s="14">
        <f>VLOOKUP($IF29,Data!$B:$CP,Daily!LM$10,0)/VLOOKUP($IF28,Data!$B:$CP,Daily!LM$10,0)</f>
      </c>
      <c r="LN29" s="14">
        <f>VLOOKUP($IF29,Data!$B:$CP,Daily!LN$10,0)/VLOOKUP($IF28,Data!$B:$CP,Daily!LN$10,0)</f>
      </c>
      <c r="LO29" s="14">
        <f>VLOOKUP($IF29,Data!$B:$CP,Daily!LO$10,0)/VLOOKUP($IF28,Data!$B:$CP,Daily!LO$10,0)</f>
      </c>
      <c r="LP29" s="14">
        <f>VLOOKUP($IF29,Data!$B:$CP,Daily!LP$10,0)/VLOOKUP($IF28,Data!$B:$CP,Daily!LP$10,0)</f>
      </c>
      <c r="LQ29" s="14">
        <f>VLOOKUP($IF29,Data!$B:$CP,Daily!LQ$10,0)/VLOOKUP($IF28,Data!$B:$CP,Daily!LQ$10,0)</f>
      </c>
      <c r="LR29" s="14">
        <f>VLOOKUP($IF29,Data!$B:$CP,Daily!LR$10,0)/VLOOKUP($IF28,Data!$B:$CP,Daily!LR$10,0)</f>
      </c>
      <c r="LS29" s="14">
        <f>VLOOKUP($IF29,Data!$B:$CP,Daily!LS$10,0)/VLOOKUP($IF28,Data!$B:$CP,Daily!LS$10,0)</f>
      </c>
      <c r="LU29" s="52">
        <f>_xlfn.QUARTILE.INC($IH29:$LR29,1)</f>
      </c>
      <c r="LV29" s="52">
        <f>_xlfn.QUARTILE.INC($IH29:$LR29,3)</f>
      </c>
      <c r="LW29" s="52">
        <f>LV29-LU29</f>
      </c>
      <c r="LX29" s="52">
        <f>LV29+(0.75*LW29)</f>
      </c>
      <c r="LY29" s="52">
        <f>LU29-(0.75*LW29)</f>
      </c>
      <c r="LZ29" s="58"/>
      <c r="MA29" s="14">
        <f>_xlfn.STDEV.P(JL29:LS29)</f>
      </c>
      <c r="MB29" s="14">
        <f>SUMPRODUCT(LL29:LR29,LL$28:LR$28)/SUM(LL$28:LR$28)</f>
      </c>
      <c r="MC29" s="14">
        <f>SUMPRODUCT(KP29:LR29,KP$28:LR$28)/SUM(KP$28:LR$28)</f>
      </c>
      <c r="MD29" s="15"/>
    </row>
    <row r="30" spans="4:342" x14ac:dyDescent="0.25">
      <c r="D30" s="74" t="s">
        <v>335</v>
      </c>
      <c r="E30" s="67" t="str">
        <f>VLOOKUP($D30,'Metric Nature'!$C:$D,2,0)&amp;IF(($F30&lt;(EA30)),"Below",IF(($F30&gt;(DZ30)),"Above","Within"))</f>
      </c>
      <c r="F30" s="63">
        <f t="shared" ref="F30:F33" si="229">DU30</f>
      </c>
      <c r="G30" s="92">
        <f t="shared" si="191"/>
      </c>
      <c r="H30" s="62">
        <f t="shared" ref="H30:H33" si="230">IFERROR(((F30-G30)/G30),0)</f>
      </c>
      <c r="I30" s="89">
        <f t="shared" si="204"/>
      </c>
      <c r="J30" s="62">
        <f t="shared" si="193"/>
      </c>
      <c r="K30" s="63">
        <f t="shared" si="205"/>
      </c>
      <c r="L30" s="64"/>
      <c r="M30" s="67" t="str">
        <f>VLOOKUP($D30,'Metric Nature'!$C:$D,2,0)&amp;IF(($N30&lt;(HZ30)),"Below",IF(($N30&gt;(HY30)),"Above","Within"))</f>
      </c>
      <c r="N30" s="63">
        <f t="shared" si="224"/>
      </c>
      <c r="O30" s="63">
        <f t="shared" si="225"/>
      </c>
      <c r="P30" s="98">
        <f t="shared" si="226"/>
      </c>
      <c r="Q30" s="63">
        <f t="shared" si="227"/>
      </c>
      <c r="R30" s="71">
        <f t="shared" si="228"/>
      </c>
      <c r="S30" s="63">
        <f t="shared" si="208"/>
      </c>
      <c r="T30" s="64"/>
      <c r="U30" s="67" t="str">
        <f>VLOOKUP($D30,'Metric Nature'!$C:$D,2,0)&amp;IF(($V30&lt;(LY30)),"Below",IF(($V30&gt;(LX30)),"Above","Within"))</f>
      </c>
      <c r="V30" s="63">
        <f t="shared" ref="V30:V33" si="231">LS30</f>
      </c>
      <c r="W30" s="63">
        <f t="shared" si="209"/>
      </c>
      <c r="X30" s="62">
        <f t="shared" ref="X30:X33" si="232">IFERROR(((V30-W30)/W30),0)</f>
      </c>
      <c r="Y30" s="63">
        <f t="shared" si="211"/>
      </c>
      <c r="Z30" s="62">
        <f t="shared" si="196"/>
      </c>
      <c r="AA30" s="63">
        <f t="shared" si="212"/>
      </c>
      <c r="AB30" s="64"/>
      <c r="AC30" s="60" t="s">
        <v>336</v>
      </c>
      <c r="AI30" s="9" t="s">
        <v>335</v>
      </c>
      <c r="AJ30" s="14">
        <f>(VLOOKUP($EG30,Data!$B:$CP,Daily!EI$10,0)+VLOOKUP($IF30,Data!$B:$CP,Daily!IH$10,0))/AJ$27</f>
      </c>
      <c r="AK30" s="14">
        <f>(VLOOKUP($EG30,Data!$B:$CP,Daily!EJ$10,0)+VLOOKUP($IF30,Data!$B:$CP,Daily!II$10,0))/AK$27</f>
      </c>
      <c r="AL30" s="14">
        <f>(VLOOKUP($EG30,Data!$B:$CP,Daily!EK$10,0)+VLOOKUP($IF30,Data!$B:$CP,Daily!IJ$10,0))/AL$27</f>
      </c>
      <c r="AM30" s="14">
        <f>(VLOOKUP($EG30,Data!$B:$CP,Daily!EL$10,0)+VLOOKUP($IF30,Data!$B:$CP,Daily!IK$10,0))/AM$27</f>
      </c>
      <c r="AN30" s="14">
        <f>(VLOOKUP($EG30,Data!$B:$CP,Daily!EM$10,0)+VLOOKUP($IF30,Data!$B:$CP,Daily!IL$10,0))/AN$27</f>
      </c>
      <c r="AO30" s="14">
        <f>(VLOOKUP($EG30,Data!$B:$CP,Daily!EN$10,0)+VLOOKUP($IF30,Data!$B:$CP,Daily!IM$10,0))/AO$27</f>
      </c>
      <c r="AP30" s="14">
        <f>(VLOOKUP($EG30,Data!$B:$CP,Daily!EO$10,0)+VLOOKUP($IF30,Data!$B:$CP,Daily!IN$10,0))/AP$27</f>
      </c>
      <c r="AQ30" s="14">
        <f>(VLOOKUP($EG30,Data!$B:$CP,Daily!EP$10,0)+VLOOKUP($IF30,Data!$B:$CP,Daily!IO$10,0))/AQ$27</f>
      </c>
      <c r="AR30" s="14">
        <f>(VLOOKUP($EG30,Data!$B:$CP,Daily!EQ$10,0)+VLOOKUP($IF30,Data!$B:$CP,Daily!IP$10,0))/AR$27</f>
      </c>
      <c r="AS30" s="14">
        <f>(VLOOKUP($EG30,Data!$B:$CP,Daily!ER$10,0)+VLOOKUP($IF30,Data!$B:$CP,Daily!IQ$10,0))/AS$27</f>
      </c>
      <c r="AT30" s="14">
        <f>(VLOOKUP($EG30,Data!$B:$CP,Daily!ES$10,0)+VLOOKUP($IF30,Data!$B:$CP,Daily!IR$10,0))/AT$27</f>
      </c>
      <c r="AU30" s="14">
        <f>(VLOOKUP($EG30,Data!$B:$CP,Daily!ET$10,0)+VLOOKUP($IF30,Data!$B:$CP,Daily!IS$10,0))/AU$27</f>
      </c>
      <c r="AV30" s="14">
        <f>(VLOOKUP($EG30,Data!$B:$CP,Daily!EU$10,0)+VLOOKUP($IF30,Data!$B:$CP,Daily!IT$10,0))/AV$27</f>
      </c>
      <c r="AW30" s="14">
        <f>(VLOOKUP($EG30,Data!$B:$CP,Daily!EV$10,0)+VLOOKUP($IF30,Data!$B:$CP,Daily!IU$10,0))/AW$27</f>
      </c>
      <c r="AX30" s="14">
        <f>(VLOOKUP($EG30,Data!$B:$CP,Daily!EW$10,0)+VLOOKUP($IF30,Data!$B:$CP,Daily!IV$10,0))/AX$27</f>
      </c>
      <c r="AY30" s="14">
        <f>(VLOOKUP($EG30,Data!$B:$CP,Daily!EX$10,0)+VLOOKUP($IF30,Data!$B:$CP,Daily!IW$10,0))/AY$27</f>
      </c>
      <c r="AZ30" s="14">
        <f>(VLOOKUP($EG30,Data!$B:$CP,Daily!EY$10,0)+VLOOKUP($IF30,Data!$B:$CP,Daily!IX$10,0))/AZ$27</f>
      </c>
      <c r="BA30" s="14">
        <f>(VLOOKUP($EG30,Data!$B:$CP,Daily!EZ$10,0)+VLOOKUP($IF30,Data!$B:$CP,Daily!IY$10,0))/BA$27</f>
      </c>
      <c r="BB30" s="14">
        <f>(VLOOKUP($EG30,Data!$B:$CP,Daily!FA$10,0)+VLOOKUP($IF30,Data!$B:$CP,Daily!IZ$10,0))/BB$27</f>
      </c>
      <c r="BC30" s="14">
        <f>(VLOOKUP($EG30,Data!$B:$CP,Daily!FB$10,0)+VLOOKUP($IF30,Data!$B:$CP,Daily!JA$10,0))/BC$27</f>
      </c>
      <c r="BD30" s="14">
        <f>(VLOOKUP($EG30,Data!$B:$CP,Daily!FC$10,0)+VLOOKUP($IF30,Data!$B:$CP,Daily!JB$10,0))/BD$27</f>
      </c>
      <c r="BE30" s="14">
        <f>(VLOOKUP($EG30,Data!$B:$CP,Daily!FD$10,0)+VLOOKUP($IF30,Data!$B:$CP,Daily!JC$10,0))/BE$27</f>
      </c>
      <c r="BF30" s="14">
        <f>(VLOOKUP($EG30,Data!$B:$CP,Daily!FE$10,0)+VLOOKUP($IF30,Data!$B:$CP,Daily!JD$10,0))/BF$27</f>
      </c>
      <c r="BG30" s="14">
        <f>(VLOOKUP($EG30,Data!$B:$CP,Daily!FF$10,0)+VLOOKUP($IF30,Data!$B:$CP,Daily!JE$10,0))/BG$27</f>
      </c>
      <c r="BH30" s="14">
        <f>(VLOOKUP($EG30,Data!$B:$CP,Daily!FG$10,0)+VLOOKUP($IF30,Data!$B:$CP,Daily!JF$10,0))/BH$27</f>
      </c>
      <c r="BI30" s="14">
        <f>(VLOOKUP($EG30,Data!$B:$CP,Daily!FH$10,0)+VLOOKUP($IF30,Data!$B:$CP,Daily!JG$10,0))/BI$27</f>
      </c>
      <c r="BJ30" s="14">
        <f>(VLOOKUP($EG30,Data!$B:$CP,Daily!FI$10,0)+VLOOKUP($IF30,Data!$B:$CP,Daily!JH$10,0))/BJ$27</f>
      </c>
      <c r="BK30" s="14">
        <f>(VLOOKUP($EG30,Data!$B:$CP,Daily!FJ$10,0)+VLOOKUP($IF30,Data!$B:$CP,Daily!JI$10,0))/BK$27</f>
      </c>
      <c r="BL30" s="14">
        <f>(VLOOKUP($EG30,Data!$B:$CP,Daily!FK$10,0)+VLOOKUP($IF30,Data!$B:$CP,Daily!JJ$10,0))/BL$27</f>
      </c>
      <c r="BM30" s="14">
        <f>(VLOOKUP($EG30,Data!$B:$CP,Daily!FL$10,0)+VLOOKUP($IF30,Data!$B:$CP,Daily!JK$10,0))/BM$27</f>
      </c>
      <c r="BN30" s="14">
        <f>(VLOOKUP($EG30,Data!$B:$CP,Daily!FM$10,0)+VLOOKUP($IF30,Data!$B:$CP,Daily!JL$10,0))/BN$27</f>
      </c>
      <c r="BO30" s="14">
        <f>(VLOOKUP($EG30,Data!$B:$CP,Daily!FN$10,0)+VLOOKUP($IF30,Data!$B:$CP,Daily!JM$10,0))/BO$27</f>
      </c>
      <c r="BP30" s="14">
        <f>(VLOOKUP($EG30,Data!$B:$CP,Daily!FO$10,0)+VLOOKUP($IF30,Data!$B:$CP,Daily!JN$10,0))/BP$27</f>
      </c>
      <c r="BQ30" s="14">
        <f>(VLOOKUP($EG30,Data!$B:$CP,Daily!FP$10,0)+VLOOKUP($IF30,Data!$B:$CP,Daily!JO$10,0))/BQ$27</f>
      </c>
      <c r="BR30" s="14">
        <f>(VLOOKUP($EG30,Data!$B:$CP,Daily!FQ$10,0)+VLOOKUP($IF30,Data!$B:$CP,Daily!JP$10,0))/BR$27</f>
      </c>
      <c r="BS30" s="14">
        <f>(VLOOKUP($EG30,Data!$B:$CP,Daily!FR$10,0)+VLOOKUP($IF30,Data!$B:$CP,Daily!JQ$10,0))/BS$27</f>
      </c>
      <c r="BT30" s="14">
        <f>(VLOOKUP($EG30,Data!$B:$CP,Daily!FS$10,0)+VLOOKUP($IF30,Data!$B:$CP,Daily!JR$10,0))/BT$27</f>
      </c>
      <c r="BU30" s="14">
        <f>(VLOOKUP($EG30,Data!$B:$CP,Daily!FT$10,0)+VLOOKUP($IF30,Data!$B:$CP,Daily!JS$10,0))/BU$27</f>
      </c>
      <c r="BV30" s="14">
        <f>(VLOOKUP($EG30,Data!$B:$CP,Daily!FU$10,0)+VLOOKUP($IF30,Data!$B:$CP,Daily!JT$10,0))/BV$27</f>
      </c>
      <c r="BW30" s="14">
        <f>(VLOOKUP($EG30,Data!$B:$CP,Daily!FV$10,0)+VLOOKUP($IF30,Data!$B:$CP,Daily!JU$10,0))/BW$27</f>
      </c>
      <c r="BX30" s="14">
        <f>(VLOOKUP($EG30,Data!$B:$CP,Daily!FW$10,0)+VLOOKUP($IF30,Data!$B:$CP,Daily!JV$10,0))/BX$27</f>
      </c>
      <c r="BY30" s="14">
        <f>(VLOOKUP($EG30,Data!$B:$CP,Daily!FX$10,0)+VLOOKUP($IF30,Data!$B:$CP,Daily!JW$10,0))/BY$27</f>
      </c>
      <c r="BZ30" s="14">
        <f>(VLOOKUP($EG30,Data!$B:$CP,Daily!FY$10,0)+VLOOKUP($IF30,Data!$B:$CP,Daily!JX$10,0))/BZ$27</f>
      </c>
      <c r="CA30" s="14">
        <f>(VLOOKUP($EG30,Data!$B:$CP,Daily!FZ$10,0)+VLOOKUP($IF30,Data!$B:$CP,Daily!JY$10,0))/CA$27</f>
      </c>
      <c r="CB30" s="14">
        <f>(VLOOKUP($EG30,Data!$B:$CP,Daily!GA$10,0)+VLOOKUP($IF30,Data!$B:$CP,Daily!JZ$10,0))/CB$27</f>
      </c>
      <c r="CC30" s="14">
        <f>(VLOOKUP($EG30,Data!$B:$CP,Daily!GB$10,0)+VLOOKUP($IF30,Data!$B:$CP,Daily!KA$10,0))/CC$27</f>
      </c>
      <c r="CD30" s="14">
        <f>(VLOOKUP($EG30,Data!$B:$CP,Daily!GC$10,0)+VLOOKUP($IF30,Data!$B:$CP,Daily!KB$10,0))/CD$27</f>
      </c>
      <c r="CE30" s="14">
        <f>(VLOOKUP($EG30,Data!$B:$CP,Daily!GD$10,0)+VLOOKUP($IF30,Data!$B:$CP,Daily!KC$10,0))/CE$27</f>
      </c>
      <c r="CF30" s="14">
        <f>(VLOOKUP($EG30,Data!$B:$CP,Daily!GE$10,0)+VLOOKUP($IF30,Data!$B:$CP,Daily!KD$10,0))/CF$27</f>
      </c>
      <c r="CG30" s="14">
        <f>(VLOOKUP($EG30,Data!$B:$CP,Daily!GF$10,0)+VLOOKUP($IF30,Data!$B:$CP,Daily!KE$10,0))/CG$27</f>
      </c>
      <c r="CH30" s="14">
        <f>(VLOOKUP($EG30,Data!$B:$CP,Daily!GG$10,0)+VLOOKUP($IF30,Data!$B:$CP,Daily!KF$10,0))/CH$27</f>
      </c>
      <c r="CI30" s="14">
        <f>(VLOOKUP($EG30,Data!$B:$CP,Daily!GH$10,0)+VLOOKUP($IF30,Data!$B:$CP,Daily!KG$10,0))/CI$27</f>
      </c>
      <c r="CJ30" s="14">
        <f>(VLOOKUP($EG30,Data!$B:$CP,Daily!GI$10,0)+VLOOKUP($IF30,Data!$B:$CP,Daily!KH$10,0))/CJ$27</f>
      </c>
      <c r="CK30" s="14">
        <f>(VLOOKUP($EG30,Data!$B:$CP,Daily!GJ$10,0)+VLOOKUP($IF30,Data!$B:$CP,Daily!KI$10,0))/CK$27</f>
      </c>
      <c r="CL30" s="14">
        <f>(VLOOKUP($EG30,Data!$B:$CP,Daily!GK$10,0)+VLOOKUP($IF30,Data!$B:$CP,Daily!KJ$10,0))/CL$27</f>
      </c>
      <c r="CM30" s="14">
        <f>(VLOOKUP($EG30,Data!$B:$CP,Daily!GL$10,0)+VLOOKUP($IF30,Data!$B:$CP,Daily!KK$10,0))/CM$27</f>
      </c>
      <c r="CN30" s="14">
        <f>(VLOOKUP($EG30,Data!$B:$CP,Daily!GM$10,0)+VLOOKUP($IF30,Data!$B:$CP,Daily!KL$10,0))/CN$27</f>
      </c>
      <c r="CO30" s="14">
        <f>(VLOOKUP($EG30,Data!$B:$CP,Daily!GN$10,0)+VLOOKUP($IF30,Data!$B:$CP,Daily!KM$10,0))/CO$27</f>
      </c>
      <c r="CP30" s="14">
        <f>(VLOOKUP($EG30,Data!$B:$CP,Daily!GO$10,0)+VLOOKUP($IF30,Data!$B:$CP,Daily!KN$10,0))/CP$27</f>
      </c>
      <c r="CQ30" s="14">
        <f>(VLOOKUP($EG30,Data!$B:$CP,Daily!GP$10,0)+VLOOKUP($IF30,Data!$B:$CP,Daily!KO$10,0))/CQ$27</f>
      </c>
      <c r="CR30" s="14">
        <f>(VLOOKUP($EG30,Data!$B:$CP,Daily!GQ$10,0)+VLOOKUP($IF30,Data!$B:$CP,Daily!KP$10,0))/CR$27</f>
      </c>
      <c r="CS30" s="14">
        <f>(VLOOKUP($EG30,Data!$B:$CP,Daily!GR$10,0)+VLOOKUP($IF30,Data!$B:$CP,Daily!KQ$10,0))/CS$27</f>
      </c>
      <c r="CT30" s="14">
        <f>(VLOOKUP($EG30,Data!$B:$CP,Daily!GS$10,0)+VLOOKUP($IF30,Data!$B:$CP,Daily!KR$10,0))/CT$27</f>
      </c>
      <c r="CU30" s="14">
        <f>(VLOOKUP($EG30,Data!$B:$CP,Daily!GT$10,0)+VLOOKUP($IF30,Data!$B:$CP,Daily!KS$10,0))/CU$27</f>
      </c>
      <c r="CV30" s="14">
        <f>(VLOOKUP($EG30,Data!$B:$CP,Daily!GU$10,0)+VLOOKUP($IF30,Data!$B:$CP,Daily!KT$10,0))/CV$27</f>
      </c>
      <c r="CW30" s="14">
        <f>(VLOOKUP($EG30,Data!$B:$CP,Daily!GV$10,0)+VLOOKUP($IF30,Data!$B:$CP,Daily!KU$10,0))/CW$27</f>
      </c>
      <c r="CX30" s="14">
        <f>(VLOOKUP($EG30,Data!$B:$CP,Daily!GW$10,0)+VLOOKUP($IF30,Data!$B:$CP,Daily!KV$10,0))/CX$27</f>
      </c>
      <c r="CY30" s="14">
        <f>(VLOOKUP($EG30,Data!$B:$CP,Daily!GX$10,0)+VLOOKUP($IF30,Data!$B:$CP,Daily!KW$10,0))/CY$27</f>
      </c>
      <c r="CZ30" s="14">
        <f>(VLOOKUP($EG30,Data!$B:$CP,Daily!GY$10,0)+VLOOKUP($IF30,Data!$B:$CP,Daily!KX$10,0))/CZ$27</f>
      </c>
      <c r="DA30" s="14">
        <f>(VLOOKUP($EG30,Data!$B:$CP,Daily!GZ$10,0)+VLOOKUP($IF30,Data!$B:$CP,Daily!KY$10,0))/DA$27</f>
      </c>
      <c r="DB30" s="14">
        <f>(VLOOKUP($EG30,Data!$B:$CP,Daily!HA$10,0)+VLOOKUP($IF30,Data!$B:$CP,Daily!KZ$10,0))/DB$27</f>
      </c>
      <c r="DC30" s="14">
        <f>(VLOOKUP($EG30,Data!$B:$CP,Daily!HB$10,0)+VLOOKUP($IF30,Data!$B:$CP,Daily!LA$10,0))/DC$27</f>
      </c>
      <c r="DD30" s="14">
        <f>(VLOOKUP($EG30,Data!$B:$CP,Daily!HC$10,0)+VLOOKUP($IF30,Data!$B:$CP,Daily!LB$10,0))/DD$27</f>
      </c>
      <c r="DE30" s="14">
        <f>(VLOOKUP($EG30,Data!$B:$CP,Daily!HD$10,0)+VLOOKUP($IF30,Data!$B:$CP,Daily!LC$10,0))/DE$27</f>
      </c>
      <c r="DF30" s="14">
        <f>(VLOOKUP($EG30,Data!$B:$CP,Daily!HE$10,0)+VLOOKUP($IF30,Data!$B:$CP,Daily!LD$10,0))/DF$27</f>
      </c>
      <c r="DG30" s="14">
        <f>(VLOOKUP($EG30,Data!$B:$CP,Daily!HF$10,0)+VLOOKUP($IF30,Data!$B:$CP,Daily!LE$10,0))/DG$27</f>
      </c>
      <c r="DH30" s="14">
        <f>(VLOOKUP($EG30,Data!$B:$CP,Daily!HG$10,0)+VLOOKUP($IF30,Data!$B:$CP,Daily!LF$10,0))/DH$27</f>
      </c>
      <c r="DI30" s="14">
        <f>(VLOOKUP($EG30,Data!$B:$CP,Daily!HH$10,0)+VLOOKUP($IF30,Data!$B:$CP,Daily!LG$10,0))/DI$27</f>
      </c>
      <c r="DJ30" s="14">
        <f>(VLOOKUP($EG30,Data!$B:$CP,Daily!HI$10,0)+VLOOKUP($IF30,Data!$B:$CP,Daily!LH$10,0))/DJ$27</f>
      </c>
      <c r="DK30" s="14">
        <f>(VLOOKUP($EG30,Data!$B:$CP,Daily!HJ$10,0)+VLOOKUP($IF30,Data!$B:$CP,Daily!LI$10,0))/DK$27</f>
      </c>
      <c r="DL30" s="14">
        <f>(VLOOKUP($EG30,Data!$B:$CP,Daily!HK$10,0)+VLOOKUP($IF30,Data!$B:$CP,Daily!LJ$10,0))/DL$27</f>
      </c>
      <c r="DM30" s="14">
        <f>(VLOOKUP($EG30,Data!$B:$CP,Daily!HL$10,0)+VLOOKUP($IF30,Data!$B:$CP,Daily!LK$10,0))/DM$27</f>
      </c>
      <c r="DN30" s="14">
        <f>(VLOOKUP($EG30,Data!$B:$CP,Daily!HM$10,0)+VLOOKUP($IF30,Data!$B:$CP,Daily!LL$10,0))/DN$27</f>
      </c>
      <c r="DO30" s="14">
        <f>(VLOOKUP($EG30,Data!$B:$CP,Daily!HN$10,0)+VLOOKUP($IF30,Data!$B:$CP,Daily!LM$10,0))/DO$27</f>
      </c>
      <c r="DP30" s="14">
        <f>(VLOOKUP($EG30,Data!$B:$CP,Daily!HO$10,0)+VLOOKUP($IF30,Data!$B:$CP,Daily!LN$10,0))/DP$27</f>
      </c>
      <c r="DQ30" s="14">
        <f>(VLOOKUP($EG30,Data!$B:$CP,Daily!HP$10,0)+VLOOKUP($IF30,Data!$B:$CP,Daily!LO$10,0))/DQ$27</f>
      </c>
      <c r="DR30" s="14">
        <f>(VLOOKUP($EG30,Data!$B:$CP,Daily!HQ$10,0)+VLOOKUP($IF30,Data!$B:$CP,Daily!LP$10,0))/DR$27</f>
      </c>
      <c r="DS30" s="14">
        <f>(VLOOKUP($EG30,Data!$B:$CP,Daily!HR$10,0)+VLOOKUP($IF30,Data!$B:$CP,Daily!LQ$10,0))/DS$27</f>
      </c>
      <c r="DT30" s="14">
        <f>(VLOOKUP($EG30,Data!$B:$CP,Daily!HS$10,0)+VLOOKUP($IF30,Data!$B:$CP,Daily!LR$10,0))/DT$27</f>
      </c>
      <c r="DU30" s="14">
        <f>(VLOOKUP($EG30,Data!$B:$CP,Daily!HT$10,0)+VLOOKUP($IF30,Data!$B:$CP,Daily!LS$10,0))/DU$27</f>
      </c>
      <c r="DV30" s="18"/>
      <c r="DW30" s="14">
        <f t="shared" si="213"/>
      </c>
      <c r="DX30" s="14">
        <f t="shared" si="214"/>
      </c>
      <c r="DY30" s="14">
        <f t="shared" ref="DY30:DY33" si="233">DX30-DW30</f>
      </c>
      <c r="DZ30" s="14">
        <f t="shared" ref="DZ30:DZ33" si="234">DX30+(0.75*DY30)</f>
      </c>
      <c r="EA30" s="14">
        <f t="shared" ref="EA30:EA33" si="235">DW30-(0.75*DY30)</f>
      </c>
      <c r="EB30" s="18"/>
      <c r="EC30" s="14">
        <f t="shared" si="200"/>
      </c>
      <c r="ED30" s="14">
        <f>SUMPRODUCT(DN30:DT30,DN$27:DT$27)/SUM(DN$27:DT$27)</f>
      </c>
      <c r="EE30" s="14">
        <f>SUMPRODUCT(CR30:DT30,CR$27:DT$27)/SUM(CR$27:DT$27)</f>
      </c>
      <c r="EF30" s="16"/>
      <c r="EG30" s="9" t="s">
        <v>337</v>
      </c>
      <c r="EH30" s="9" t="s">
        <v>21</v>
      </c>
      <c r="EI30" s="14">
        <f>VLOOKUP($EG30,Data!$B:$CP,Daily!EI$10,0)/EI$27</f>
      </c>
      <c r="EJ30" s="14">
        <f>VLOOKUP($EG30,Data!$B:$CP,Daily!EJ$10,0)/EJ$27</f>
      </c>
      <c r="EK30" s="14">
        <f>VLOOKUP($EG30,Data!$B:$CP,Daily!EK$10,0)/EK$27</f>
      </c>
      <c r="EL30" s="14">
        <f>VLOOKUP($EG30,Data!$B:$CP,Daily!EL$10,0)/EL$27</f>
      </c>
      <c r="EM30" s="14">
        <f>VLOOKUP($EG30,Data!$B:$CP,Daily!EM$10,0)/EM$27</f>
      </c>
      <c r="EN30" s="14">
        <f>VLOOKUP($EG30,Data!$B:$CP,Daily!EN$10,0)/EN$27</f>
      </c>
      <c r="EO30" s="14">
        <f>VLOOKUP($EG30,Data!$B:$CP,Daily!EO$10,0)/EO$27</f>
      </c>
      <c r="EP30" s="14">
        <f>VLOOKUP($EG30,Data!$B:$CP,Daily!EP$10,0)/EP$27</f>
      </c>
      <c r="EQ30" s="14">
        <f>VLOOKUP($EG30,Data!$B:$CP,Daily!EQ$10,0)/EQ$27</f>
      </c>
      <c r="ER30" s="14">
        <f>VLOOKUP($EG30,Data!$B:$CP,Daily!ER$10,0)/ER$27</f>
      </c>
      <c r="ES30" s="14">
        <f>VLOOKUP($EG30,Data!$B:$CP,Daily!ES$10,0)/ES$27</f>
      </c>
      <c r="ET30" s="14">
        <f>VLOOKUP($EG30,Data!$B:$CP,Daily!ET$10,0)/ET$27</f>
      </c>
      <c r="EU30" s="14">
        <f>VLOOKUP($EG30,Data!$B:$CP,Daily!EU$10,0)/EU$27</f>
      </c>
      <c r="EV30" s="14">
        <f>VLOOKUP($EG30,Data!$B:$CP,Daily!EV$10,0)/EV$27</f>
      </c>
      <c r="EW30" s="14">
        <f>VLOOKUP($EG30,Data!$B:$CP,Daily!EW$10,0)/EW$27</f>
      </c>
      <c r="EX30" s="14">
        <f>VLOOKUP($EG30,Data!$B:$CP,Daily!EX$10,0)/EX$27</f>
      </c>
      <c r="EY30" s="14">
        <f>VLOOKUP($EG30,Data!$B:$CP,Daily!EY$10,0)/EY$27</f>
      </c>
      <c r="EZ30" s="14">
        <f>VLOOKUP($EG30,Data!$B:$CP,Daily!EZ$10,0)/EZ$27</f>
      </c>
      <c r="FA30" s="14">
        <f>VLOOKUP($EG30,Data!$B:$CP,Daily!FA$10,0)/FA$27</f>
      </c>
      <c r="FB30" s="14">
        <f>VLOOKUP($EG30,Data!$B:$CP,Daily!FB$10,0)/FB$27</f>
      </c>
      <c r="FC30" s="14">
        <f>VLOOKUP($EG30,Data!$B:$CP,Daily!FC$10,0)/FC$27</f>
      </c>
      <c r="FD30" s="14">
        <f>VLOOKUP($EG30,Data!$B:$CP,Daily!FD$10,0)/FD$27</f>
      </c>
      <c r="FE30" s="14">
        <f>VLOOKUP($EG30,Data!$B:$CP,Daily!FE$10,0)/FE$27</f>
      </c>
      <c r="FF30" s="14">
        <f>VLOOKUP($EG30,Data!$B:$CP,Daily!FF$10,0)/FF$27</f>
      </c>
      <c r="FG30" s="14">
        <f>VLOOKUP($EG30,Data!$B:$CP,Daily!FG$10,0)/FG$27</f>
      </c>
      <c r="FH30" s="14">
        <f>VLOOKUP($EG30,Data!$B:$CP,Daily!FH$10,0)/FH$27</f>
      </c>
      <c r="FI30" s="14">
        <f>VLOOKUP($EG30,Data!$B:$CP,Daily!FI$10,0)/FI$27</f>
      </c>
      <c r="FJ30" s="14">
        <f>VLOOKUP($EG30,Data!$B:$CP,Daily!FJ$10,0)/FJ$27</f>
      </c>
      <c r="FK30" s="14">
        <f>VLOOKUP($EG30,Data!$B:$CP,Daily!FK$10,0)/FK$27</f>
      </c>
      <c r="FL30" s="14">
        <f>VLOOKUP($EG30,Data!$B:$CP,Daily!FL$10,0)/FL$27</f>
      </c>
      <c r="FM30" s="14">
        <f>VLOOKUP($EG30,Data!$B:$CP,Daily!FM$10,0)/FM$27</f>
      </c>
      <c r="FN30" s="14">
        <f>VLOOKUP($EG30,Data!$B:$CP,Daily!FN$10,0)/FN$27</f>
      </c>
      <c r="FO30" s="14">
        <f>VLOOKUP($EG30,Data!$B:$CP,Daily!FO$10,0)/FO$27</f>
      </c>
      <c r="FP30" s="14">
        <f>VLOOKUP($EG30,Data!$B:$CP,Daily!FP$10,0)/FP$27</f>
      </c>
      <c r="FQ30" s="14">
        <f>VLOOKUP($EG30,Data!$B:$CP,Daily!FQ$10,0)/FQ$27</f>
      </c>
      <c r="FR30" s="14">
        <f>VLOOKUP($EG30,Data!$B:$CP,Daily!FR$10,0)/FR$27</f>
      </c>
      <c r="FS30" s="14">
        <f>VLOOKUP($EG30,Data!$B:$CP,Daily!FS$10,0)/FS$27</f>
      </c>
      <c r="FT30" s="14">
        <f>VLOOKUP($EG30,Data!$B:$CP,Daily!FT$10,0)/FT$27</f>
      </c>
      <c r="FU30" s="14">
        <f>VLOOKUP($EG30,Data!$B:$CP,Daily!FU$10,0)/FU$27</f>
      </c>
      <c r="FV30" s="14">
        <f>VLOOKUP($EG30,Data!$B:$CP,Daily!FV$10,0)/FV$27</f>
      </c>
      <c r="FW30" s="14">
        <f>VLOOKUP($EG30,Data!$B:$CP,Daily!FW$10,0)/FW$27</f>
      </c>
      <c r="FX30" s="14">
        <f>VLOOKUP($EG30,Data!$B:$CP,Daily!FX$10,0)/FX$27</f>
      </c>
      <c r="FY30" s="14">
        <f>VLOOKUP($EG30,Data!$B:$CP,Daily!FY$10,0)/FY$27</f>
      </c>
      <c r="FZ30" s="14">
        <f>VLOOKUP($EG30,Data!$B:$CP,Daily!FZ$10,0)/FZ$27</f>
      </c>
      <c r="GA30" s="14">
        <f>VLOOKUP($EG30,Data!$B:$CP,Daily!GA$10,0)/GA$27</f>
      </c>
      <c r="GB30" s="14">
        <f>VLOOKUP($EG30,Data!$B:$CP,Daily!GB$10,0)/GB$27</f>
      </c>
      <c r="GC30" s="14">
        <f>VLOOKUP($EG30,Data!$B:$CP,Daily!GC$10,0)/GC$27</f>
      </c>
      <c r="GD30" s="14">
        <f>VLOOKUP($EG30,Data!$B:$CP,Daily!GD$10,0)/GD$27</f>
      </c>
      <c r="GE30" s="14">
        <f>VLOOKUP($EG30,Data!$B:$CP,Daily!GE$10,0)/GE$27</f>
      </c>
      <c r="GF30" s="14">
        <f>VLOOKUP($EG30,Data!$B:$CP,Daily!GF$10,0)/GF$27</f>
      </c>
      <c r="GG30" s="14">
        <f>VLOOKUP($EG30,Data!$B:$CP,Daily!GG$10,0)/GG$27</f>
      </c>
      <c r="GH30" s="14">
        <f>VLOOKUP($EG30,Data!$B:$CP,Daily!GH$10,0)/GH$27</f>
      </c>
      <c r="GI30" s="14">
        <f>VLOOKUP($EG30,Data!$B:$CP,Daily!GI$10,0)/GI$27</f>
      </c>
      <c r="GJ30" s="14">
        <f>VLOOKUP($EG30,Data!$B:$CP,Daily!GJ$10,0)/GJ$27</f>
      </c>
      <c r="GK30" s="14">
        <f>VLOOKUP($EG30,Data!$B:$CP,Daily!GK$10,0)/GK$27</f>
      </c>
      <c r="GL30" s="14">
        <f>VLOOKUP($EG30,Data!$B:$CP,Daily!GL$10,0)/GL$27</f>
      </c>
      <c r="GM30" s="14">
        <f>VLOOKUP($EG30,Data!$B:$CP,Daily!GM$10,0)/GM$27</f>
      </c>
      <c r="GN30" s="14">
        <f>VLOOKUP($EG30,Data!$B:$CP,Daily!GN$10,0)/GN$27</f>
      </c>
      <c r="GO30" s="14">
        <f>VLOOKUP($EG30,Data!$B:$CP,Daily!GO$10,0)/GO$27</f>
      </c>
      <c r="GP30" s="14">
        <f>VLOOKUP($EG30,Data!$B:$CP,Daily!GP$10,0)/GP$27</f>
      </c>
      <c r="GQ30" s="14">
        <f>VLOOKUP($EG30,Data!$B:$CP,Daily!GQ$10,0)/GQ$27</f>
      </c>
      <c r="GR30" s="14">
        <f>VLOOKUP($EG30,Data!$B:$CP,Daily!GR$10,0)/GR$27</f>
      </c>
      <c r="GS30" s="14">
        <f>VLOOKUP($EG30,Data!$B:$CP,Daily!GS$10,0)/GS$27</f>
      </c>
      <c r="GT30" s="14">
        <f>VLOOKUP($EG30,Data!$B:$CP,Daily!GT$10,0)/GT$27</f>
      </c>
      <c r="GU30" s="14">
        <f>VLOOKUP($EG30,Data!$B:$CP,Daily!GU$10,0)/GU$27</f>
      </c>
      <c r="GV30" s="14">
        <f>VLOOKUP($EG30,Data!$B:$CP,Daily!GV$10,0)/GV$27</f>
      </c>
      <c r="GW30" s="14">
        <f>VLOOKUP($EG30,Data!$B:$CP,Daily!GW$10,0)/GW$27</f>
      </c>
      <c r="GX30" s="14">
        <f>VLOOKUP($EG30,Data!$B:$CP,Daily!GX$10,0)/GX$27</f>
      </c>
      <c r="GY30" s="14">
        <f>VLOOKUP($EG30,Data!$B:$CP,Daily!GY$10,0)/GY$27</f>
      </c>
      <c r="GZ30" s="14">
        <f>VLOOKUP($EG30,Data!$B:$CP,Daily!GZ$10,0)/GZ$27</f>
      </c>
      <c r="HA30" s="14">
        <f>VLOOKUP($EG30,Data!$B:$CP,Daily!HA$10,0)/HA$27</f>
      </c>
      <c r="HB30" s="14">
        <f>VLOOKUP($EG30,Data!$B:$CP,Daily!HB$10,0)/HB$27</f>
      </c>
      <c r="HC30" s="14">
        <f>VLOOKUP($EG30,Data!$B:$CP,Daily!HC$10,0)/HC$27</f>
      </c>
      <c r="HD30" s="14">
        <f>VLOOKUP($EG30,Data!$B:$CP,Daily!HD$10,0)/HD$27</f>
      </c>
      <c r="HE30" s="14">
        <f>VLOOKUP($EG30,Data!$B:$CP,Daily!HE$10,0)/HE$27</f>
      </c>
      <c r="HF30" s="14">
        <f>VLOOKUP($EG30,Data!$B:$CP,Daily!HF$10,0)/HF$27</f>
      </c>
      <c r="HG30" s="14">
        <f>VLOOKUP($EG30,Data!$B:$CP,Daily!HG$10,0)/HG$27</f>
      </c>
      <c r="HH30" s="14">
        <f>VLOOKUP($EG30,Data!$B:$CP,Daily!HH$10,0)/HH$27</f>
      </c>
      <c r="HI30" s="14">
        <f>VLOOKUP($EG30,Data!$B:$CP,Daily!HI$10,0)/HI$27</f>
      </c>
      <c r="HJ30" s="14">
        <f>VLOOKUP($EG30,Data!$B:$CP,Daily!HJ$10,0)/HJ$27</f>
      </c>
      <c r="HK30" s="14">
        <f>VLOOKUP($EG30,Data!$B:$CP,Daily!HK$10,0)/HK$27</f>
      </c>
      <c r="HL30" s="14">
        <f>VLOOKUP($EG30,Data!$B:$CP,Daily!HL$10,0)/HL$27</f>
      </c>
      <c r="HM30" s="14">
        <f>VLOOKUP($EG30,Data!$B:$CP,Daily!HM$10,0)/HM$27</f>
      </c>
      <c r="HN30" s="14">
        <f>VLOOKUP($EG30,Data!$B:$CP,Daily!HN$10,0)/HN$27</f>
      </c>
      <c r="HO30" s="14">
        <f>VLOOKUP($EG30,Data!$B:$CP,Daily!HO$10,0)/HO$27</f>
      </c>
      <c r="HP30" s="14">
        <f>VLOOKUP($EG30,Data!$B:$CP,Daily!HP$10,0)/HP$27</f>
      </c>
      <c r="HQ30" s="14">
        <f>VLOOKUP($EG30,Data!$B:$CP,Daily!HQ$10,0)/HQ$27</f>
      </c>
      <c r="HR30" s="14">
        <f>VLOOKUP($EG30,Data!$B:$CP,Daily!HR$10,0)/HR$27</f>
      </c>
      <c r="HS30" s="14">
        <f>VLOOKUP($EG30,Data!$B:$CP,Daily!HS$10,0)/HS$27</f>
      </c>
      <c r="HT30" s="14">
        <f>VLOOKUP($EG30,Data!$B:$CP,Daily!HT$10,0)/HT$27</f>
      </c>
      <c r="HU30" s="17"/>
      <c r="HV30" s="52">
        <f t="shared" si="216"/>
      </c>
      <c r="HW30" s="52">
        <f t="shared" si="217"/>
      </c>
      <c r="HX30" s="52">
        <f t="shared" si="218"/>
      </c>
      <c r="HY30" s="52">
        <f t="shared" si="219"/>
      </c>
      <c r="HZ30" s="52">
        <f t="shared" si="220"/>
      </c>
      <c r="IA30" s="55"/>
      <c r="IB30" s="14">
        <f t="shared" si="202"/>
      </c>
      <c r="IC30" s="14">
        <f>SUMPRODUCT(HM30:HS30,HM$27:HS$27)/SUM(HM$27:HS$27)</f>
      </c>
      <c r="ID30" s="14">
        <f>SUMPRODUCT(GQ30:HS30,GQ$27:HS$27)/SUM(GQ$27:HS$27)</f>
      </c>
      <c r="IE30" s="16"/>
      <c r="IF30" s="9" t="s">
        <v>338</v>
      </c>
      <c r="IG30" s="9" t="s">
        <v>21</v>
      </c>
      <c r="IH30" s="14">
        <f>VLOOKUP($IF30,Data!$B:$CP,Daily!IH$10,0)/IH$27</f>
      </c>
      <c r="II30" s="14">
        <f>VLOOKUP($IF30,Data!$B:$CP,Daily!II$10,0)/II$27</f>
      </c>
      <c r="IJ30" s="14">
        <f>VLOOKUP($IF30,Data!$B:$CP,Daily!IJ$10,0)/IJ$27</f>
      </c>
      <c r="IK30" s="14">
        <f>VLOOKUP($IF30,Data!$B:$CP,Daily!IK$10,0)/IK$27</f>
      </c>
      <c r="IL30" s="14">
        <f>VLOOKUP($IF30,Data!$B:$CP,Daily!IL$10,0)/IL$27</f>
      </c>
      <c r="IM30" s="14">
        <f>VLOOKUP($IF30,Data!$B:$CP,Daily!IM$10,0)/IM$27</f>
      </c>
      <c r="IN30" s="14">
        <f>VLOOKUP($IF30,Data!$B:$CP,Daily!IN$10,0)/IN$27</f>
      </c>
      <c r="IO30" s="14">
        <f>VLOOKUP($IF30,Data!$B:$CP,Daily!IO$10,0)/IO$27</f>
      </c>
      <c r="IP30" s="14">
        <f>VLOOKUP($IF30,Data!$B:$CP,Daily!IP$10,0)/IP$27</f>
      </c>
      <c r="IQ30" s="14">
        <f>VLOOKUP($IF30,Data!$B:$CP,Daily!IQ$10,0)/IQ$27</f>
      </c>
      <c r="IR30" s="14">
        <f>VLOOKUP($IF30,Data!$B:$CP,Daily!IR$10,0)/IR$27</f>
      </c>
      <c r="IS30" s="14">
        <f>VLOOKUP($IF30,Data!$B:$CP,Daily!IS$10,0)/IS$27</f>
      </c>
      <c r="IT30" s="14">
        <f>VLOOKUP($IF30,Data!$B:$CP,Daily!IT$10,0)/IT$27</f>
      </c>
      <c r="IU30" s="14">
        <f>VLOOKUP($IF30,Data!$B:$CP,Daily!IU$10,0)/IU$27</f>
      </c>
      <c r="IV30" s="14">
        <f>VLOOKUP($IF30,Data!$B:$CP,Daily!IV$10,0)/IV$27</f>
      </c>
      <c r="IW30" s="14">
        <f>VLOOKUP($IF30,Data!$B:$CP,Daily!IW$10,0)/IW$27</f>
      </c>
      <c r="IX30" s="14">
        <f>VLOOKUP($IF30,Data!$B:$CP,Daily!IX$10,0)/IX$27</f>
      </c>
      <c r="IY30" s="14">
        <f>VLOOKUP($IF30,Data!$B:$CP,Daily!IY$10,0)/IY$27</f>
      </c>
      <c r="IZ30" s="14">
        <f>VLOOKUP($IF30,Data!$B:$CP,Daily!IZ$10,0)/IZ$27</f>
      </c>
      <c r="JA30" s="14">
        <f>VLOOKUP($IF30,Data!$B:$CP,Daily!JA$10,0)/JA$27</f>
      </c>
      <c r="JB30" s="14">
        <f>VLOOKUP($IF30,Data!$B:$CP,Daily!JB$10,0)/JB$27</f>
      </c>
      <c r="JC30" s="14">
        <f>VLOOKUP($IF30,Data!$B:$CP,Daily!JC$10,0)/JC$27</f>
      </c>
      <c r="JD30" s="14">
        <f>VLOOKUP($IF30,Data!$B:$CP,Daily!JD$10,0)/JD$27</f>
      </c>
      <c r="JE30" s="14">
        <f>VLOOKUP($IF30,Data!$B:$CP,Daily!JE$10,0)/JE$27</f>
      </c>
      <c r="JF30" s="14">
        <f>VLOOKUP($IF30,Data!$B:$CP,Daily!JF$10,0)/JF$27</f>
      </c>
      <c r="JG30" s="14">
        <f>VLOOKUP($IF30,Data!$B:$CP,Daily!JG$10,0)/JG$27</f>
      </c>
      <c r="JH30" s="14">
        <f>VLOOKUP($IF30,Data!$B:$CP,Daily!JH$10,0)/JH$27</f>
      </c>
      <c r="JI30" s="14">
        <f>VLOOKUP($IF30,Data!$B:$CP,Daily!JI$10,0)/JI$27</f>
      </c>
      <c r="JJ30" s="14">
        <f>VLOOKUP($IF30,Data!$B:$CP,Daily!JJ$10,0)/JJ$27</f>
      </c>
      <c r="JK30" s="14">
        <f>VLOOKUP($IF30,Data!$B:$CP,Daily!JK$10,0)/JK$27</f>
      </c>
      <c r="JL30" s="14">
        <f>VLOOKUP($IF30,Data!$B:$CP,Daily!JL$10,0)/JL$27</f>
      </c>
      <c r="JM30" s="14">
        <f>VLOOKUP($IF30,Data!$B:$CP,Daily!JM$10,0)/JM$27</f>
      </c>
      <c r="JN30" s="14">
        <f>VLOOKUP($IF30,Data!$B:$CP,Daily!JN$10,0)/JN$27</f>
      </c>
      <c r="JO30" s="14">
        <f>VLOOKUP($IF30,Data!$B:$CP,Daily!JO$10,0)/JO$27</f>
      </c>
      <c r="JP30" s="14">
        <f>VLOOKUP($IF30,Data!$B:$CP,Daily!JP$10,0)/JP$27</f>
      </c>
      <c r="JQ30" s="14">
        <f>VLOOKUP($IF30,Data!$B:$CP,Daily!JQ$10,0)/JQ$27</f>
      </c>
      <c r="JR30" s="14">
        <f>VLOOKUP($IF30,Data!$B:$CP,Daily!JR$10,0)/JR$27</f>
      </c>
      <c r="JS30" s="14">
        <f>VLOOKUP($IF30,Data!$B:$CP,Daily!JS$10,0)/JS$27</f>
      </c>
      <c r="JT30" s="14">
        <f>VLOOKUP($IF30,Data!$B:$CP,Daily!JT$10,0)/JT$27</f>
      </c>
      <c r="JU30" s="14">
        <f>VLOOKUP($IF30,Data!$B:$CP,Daily!JU$10,0)/JU$27</f>
      </c>
      <c r="JV30" s="14">
        <f>VLOOKUP($IF30,Data!$B:$CP,Daily!JV$10,0)/JV$27</f>
      </c>
      <c r="JW30" s="14">
        <f>VLOOKUP($IF30,Data!$B:$CP,Daily!JW$10,0)/JW$27</f>
      </c>
      <c r="JX30" s="14">
        <f>VLOOKUP($IF30,Data!$B:$CP,Daily!JX$10,0)/JX$27</f>
      </c>
      <c r="JY30" s="14">
        <f>VLOOKUP($IF30,Data!$B:$CP,Daily!JY$10,0)/JY$27</f>
      </c>
      <c r="JZ30" s="14">
        <f>VLOOKUP($IF30,Data!$B:$CP,Daily!JZ$10,0)/JZ$27</f>
      </c>
      <c r="KA30" s="14">
        <f>VLOOKUP($IF30,Data!$B:$CP,Daily!KA$10,0)/KA$27</f>
      </c>
      <c r="KB30" s="14">
        <f>VLOOKUP($IF30,Data!$B:$CP,Daily!KB$10,0)/KB$27</f>
      </c>
      <c r="KC30" s="14">
        <f>VLOOKUP($IF30,Data!$B:$CP,Daily!KC$10,0)/KC$27</f>
      </c>
      <c r="KD30" s="14">
        <f>VLOOKUP($IF30,Data!$B:$CP,Daily!KD$10,0)/KD$27</f>
      </c>
      <c r="KE30" s="14">
        <f>VLOOKUP($IF30,Data!$B:$CP,Daily!KE$10,0)/KE$27</f>
      </c>
      <c r="KF30" s="14">
        <f>VLOOKUP($IF30,Data!$B:$CP,Daily!KF$10,0)/KF$27</f>
      </c>
      <c r="KG30" s="14">
        <f>VLOOKUP($IF30,Data!$B:$CP,Daily!KG$10,0)/KG$27</f>
      </c>
      <c r="KH30" s="14">
        <f>VLOOKUP($IF30,Data!$B:$CP,Daily!KH$10,0)/KH$27</f>
      </c>
      <c r="KI30" s="14">
        <f>VLOOKUP($IF30,Data!$B:$CP,Daily!KI$10,0)/KI$27</f>
      </c>
      <c r="KJ30" s="14">
        <f>VLOOKUP($IF30,Data!$B:$CP,Daily!KJ$10,0)/KJ$27</f>
      </c>
      <c r="KK30" s="14">
        <f>VLOOKUP($IF30,Data!$B:$CP,Daily!KK$10,0)/KK$27</f>
      </c>
      <c r="KL30" s="14">
        <f>VLOOKUP($IF30,Data!$B:$CP,Daily!KL$10,0)/KL$27</f>
      </c>
      <c r="KM30" s="14">
        <f>VLOOKUP($IF30,Data!$B:$CP,Daily!KM$10,0)/KM$27</f>
      </c>
      <c r="KN30" s="14">
        <f>VLOOKUP($IF30,Data!$B:$CP,Daily!KN$10,0)/KN$27</f>
      </c>
      <c r="KO30" s="14">
        <f>VLOOKUP($IF30,Data!$B:$CP,Daily!KO$10,0)/KO$27</f>
      </c>
      <c r="KP30" s="14">
        <f>VLOOKUP($IF30,Data!$B:$CP,Daily!KP$10,0)/KP$27</f>
      </c>
      <c r="KQ30" s="14">
        <f>VLOOKUP($IF30,Data!$B:$CP,Daily!KQ$10,0)/KQ$27</f>
      </c>
      <c r="KR30" s="14">
        <f>VLOOKUP($IF30,Data!$B:$CP,Daily!KR$10,0)/KR$27</f>
      </c>
      <c r="KS30" s="14">
        <f>VLOOKUP($IF30,Data!$B:$CP,Daily!KS$10,0)/KS$27</f>
      </c>
      <c r="KT30" s="14">
        <f>VLOOKUP($IF30,Data!$B:$CP,Daily!KT$10,0)/KT$27</f>
      </c>
      <c r="KU30" s="14">
        <f>VLOOKUP($IF30,Data!$B:$CP,Daily!KU$10,0)/KU$27</f>
      </c>
      <c r="KV30" s="14">
        <f>VLOOKUP($IF30,Data!$B:$CP,Daily!KV$10,0)/KV$27</f>
      </c>
      <c r="KW30" s="14">
        <f>VLOOKUP($IF30,Data!$B:$CP,Daily!KW$10,0)/KW$27</f>
      </c>
      <c r="KX30" s="14">
        <f>VLOOKUP($IF30,Data!$B:$CP,Daily!KX$10,0)/KX$27</f>
      </c>
      <c r="KY30" s="14">
        <f>VLOOKUP($IF30,Data!$B:$CP,Daily!KY$10,0)/KY$27</f>
      </c>
      <c r="KZ30" s="14">
        <f>VLOOKUP($IF30,Data!$B:$CP,Daily!KZ$10,0)/KZ$27</f>
      </c>
      <c r="LA30" s="14">
        <f>VLOOKUP($IF30,Data!$B:$CP,Daily!LA$10,0)/LA$27</f>
      </c>
      <c r="LB30" s="14">
        <f>VLOOKUP($IF30,Data!$B:$CP,Daily!LB$10,0)/LB$27</f>
      </c>
      <c r="LC30" s="14">
        <f>VLOOKUP($IF30,Data!$B:$CP,Daily!LC$10,0)/LC$27</f>
      </c>
      <c r="LD30" s="14">
        <f>VLOOKUP($IF30,Data!$B:$CP,Daily!LD$10,0)/LD$27</f>
      </c>
      <c r="LE30" s="14">
        <f>VLOOKUP($IF30,Data!$B:$CP,Daily!LE$10,0)/LE$27</f>
      </c>
      <c r="LF30" s="14">
        <f>VLOOKUP($IF30,Data!$B:$CP,Daily!LF$10,0)/LF$27</f>
      </c>
      <c r="LG30" s="14">
        <f>VLOOKUP($IF30,Data!$B:$CP,Daily!LG$10,0)/LG$27</f>
      </c>
      <c r="LH30" s="14">
        <f>VLOOKUP($IF30,Data!$B:$CP,Daily!LH$10,0)/LH$27</f>
      </c>
      <c r="LI30" s="14">
        <f>VLOOKUP($IF30,Data!$B:$CP,Daily!LI$10,0)/LI$27</f>
      </c>
      <c r="LJ30" s="14">
        <f>VLOOKUP($IF30,Data!$B:$CP,Daily!LJ$10,0)/LJ$27</f>
      </c>
      <c r="LK30" s="14">
        <f>VLOOKUP($IF30,Data!$B:$CP,Daily!LK$10,0)/LK$27</f>
      </c>
      <c r="LL30" s="14">
        <f>VLOOKUP($IF30,Data!$B:$CP,Daily!LL$10,0)/LL$27</f>
      </c>
      <c r="LM30" s="14">
        <f>VLOOKUP($IF30,Data!$B:$CP,Daily!LM$10,0)/LM$27</f>
      </c>
      <c r="LN30" s="14">
        <f>VLOOKUP($IF30,Data!$B:$CP,Daily!LN$10,0)/LN$27</f>
      </c>
      <c r="LO30" s="14">
        <f>VLOOKUP($IF30,Data!$B:$CP,Daily!LO$10,0)/LO$27</f>
      </c>
      <c r="LP30" s="14">
        <f>VLOOKUP($IF30,Data!$B:$CP,Daily!LP$10,0)/LP$27</f>
      </c>
      <c r="LQ30" s="14">
        <f>VLOOKUP($IF30,Data!$B:$CP,Daily!LQ$10,0)/LQ$27</f>
      </c>
      <c r="LR30" s="14">
        <f>VLOOKUP($IF30,Data!$B:$CP,Daily!LR$10,0)/LR$27</f>
      </c>
      <c r="LS30" s="14">
        <f>VLOOKUP($IF30,Data!$B:$CP,Daily!LS$10,0)/LS$27</f>
      </c>
      <c r="LU30" s="52">
        <f t="shared" ref="LU30:LU33" si="236">_xlfn.QUARTILE.INC($IH30:$LR30,1)</f>
      </c>
      <c r="LV30" s="52">
        <f t="shared" ref="LV30:LV33" si="237">_xlfn.QUARTILE.INC($IH30:$LR30,3)</f>
      </c>
      <c r="LW30" s="52">
        <f t="shared" ref="LW30:LW33" si="238">LV30-LU30</f>
      </c>
      <c r="LX30" s="52">
        <f t="shared" ref="LX30:LX33" si="239">LV30+(0.75*LW30)</f>
      </c>
      <c r="LY30" s="52">
        <f t="shared" ref="LY30:LY33" si="240">LU30-(0.75*LW30)</f>
      </c>
      <c r="LZ30" s="58"/>
      <c r="MA30" s="14">
        <f t="shared" si="223"/>
      </c>
      <c r="MB30" s="14">
        <f t="shared" ref="MB30:MB33" si="241">SUMPRODUCT(LL30:LR30,LL$27:LR$27)/SUM(LL$27:LR$27)</f>
      </c>
      <c r="MC30" s="14">
        <f t="shared" ref="MC30:MC33" si="242">SUMPRODUCT(KP30:LR30,KP$27:LR$27)/SUM(KP$27:LR$27)</f>
      </c>
      <c r="MD30" s="15"/>
    </row>
    <row r="31" spans="4:342" x14ac:dyDescent="0.25">
      <c r="D31" s="74" t="s">
        <v>339</v>
      </c>
      <c r="E31" s="67" t="str">
        <f>VLOOKUP($D31,'Metric Nature'!$C:$D,2,0)&amp;IF(($F31&lt;(EA31)),"Below",IF(($F31&gt;(DZ31)),"Above","Within"))</f>
      </c>
      <c r="F31" s="63">
        <f t="shared" si="229"/>
      </c>
      <c r="G31" s="92">
        <f t="shared" si="191"/>
      </c>
      <c r="H31" s="62">
        <f t="shared" si="230"/>
      </c>
      <c r="I31" s="89">
        <f t="shared" si="204"/>
      </c>
      <c r="J31" s="62">
        <f t="shared" si="193"/>
      </c>
      <c r="K31" s="63">
        <f t="shared" si="205"/>
      </c>
      <c r="L31" s="64"/>
      <c r="M31" s="67" t="str">
        <f>VLOOKUP($D31,'Metric Nature'!$C:$D,2,0)&amp;IF(($N31&lt;(HZ31)),"Below",IF(($N31&gt;(HY31)),"Above","Within"))</f>
      </c>
      <c r="N31" s="63">
        <f t="shared" si="224"/>
      </c>
      <c r="O31" s="63">
        <f t="shared" si="225"/>
      </c>
      <c r="P31" s="98">
        <f t="shared" si="226"/>
      </c>
      <c r="Q31" s="63">
        <f t="shared" si="227"/>
      </c>
      <c r="R31" s="71">
        <f t="shared" si="228"/>
      </c>
      <c r="S31" s="63">
        <f t="shared" si="208"/>
      </c>
      <c r="T31" s="64"/>
      <c r="U31" s="67" t="str">
        <f>VLOOKUP($D31,'Metric Nature'!$C:$D,2,0)&amp;IF(($V31&lt;(LY31)),"Below",IF(($V31&gt;(LX31)),"Above","Within"))</f>
      </c>
      <c r="V31" s="63">
        <f t="shared" si="231"/>
      </c>
      <c r="W31" s="63">
        <f t="shared" si="209"/>
      </c>
      <c r="X31" s="62">
        <f t="shared" si="232"/>
      </c>
      <c r="Y31" s="63">
        <f t="shared" si="211"/>
      </c>
      <c r="Z31" s="62">
        <f t="shared" si="196"/>
      </c>
      <c r="AA31" s="63">
        <f t="shared" si="212"/>
      </c>
      <c r="AB31" s="64"/>
      <c r="AC31" s="60" t="s">
        <v>340</v>
      </c>
      <c r="AI31" s="9" t="s">
        <v>339</v>
      </c>
      <c r="AJ31" s="14">
        <f>(VLOOKUP($EG31,Data!$B:$CP,Daily!EI$10,0)+VLOOKUP($IF31,Data!$B:$CP,Daily!IH$10,0))/AJ$27</f>
      </c>
      <c r="AK31" s="14">
        <f>(VLOOKUP($EG31,Data!$B:$CP,Daily!EJ$10,0)+VLOOKUP($IF31,Data!$B:$CP,Daily!II$10,0))/AK$27</f>
      </c>
      <c r="AL31" s="14">
        <f>(VLOOKUP($EG31,Data!$B:$CP,Daily!EK$10,0)+VLOOKUP($IF31,Data!$B:$CP,Daily!IJ$10,0))/AL$27</f>
      </c>
      <c r="AM31" s="14">
        <f>(VLOOKUP($EG31,Data!$B:$CP,Daily!EL$10,0)+VLOOKUP($IF31,Data!$B:$CP,Daily!IK$10,0))/AM$27</f>
      </c>
      <c r="AN31" s="14">
        <f>(VLOOKUP($EG31,Data!$B:$CP,Daily!EM$10,0)+VLOOKUP($IF31,Data!$B:$CP,Daily!IL$10,0))/AN$27</f>
      </c>
      <c r="AO31" s="14">
        <f>(VLOOKUP($EG31,Data!$B:$CP,Daily!EN$10,0)+VLOOKUP($IF31,Data!$B:$CP,Daily!IM$10,0))/AO$27</f>
      </c>
      <c r="AP31" s="14">
        <f>(VLOOKUP($EG31,Data!$B:$CP,Daily!EO$10,0)+VLOOKUP($IF31,Data!$B:$CP,Daily!IN$10,0))/AP$27</f>
      </c>
      <c r="AQ31" s="14">
        <f>(VLOOKUP($EG31,Data!$B:$CP,Daily!EP$10,0)+VLOOKUP($IF31,Data!$B:$CP,Daily!IO$10,0))/AQ$27</f>
      </c>
      <c r="AR31" s="14">
        <f>(VLOOKUP($EG31,Data!$B:$CP,Daily!EQ$10,0)+VLOOKUP($IF31,Data!$B:$CP,Daily!IP$10,0))/AR$27</f>
      </c>
      <c r="AS31" s="14">
        <f>(VLOOKUP($EG31,Data!$B:$CP,Daily!ER$10,0)+VLOOKUP($IF31,Data!$B:$CP,Daily!IQ$10,0))/AS$27</f>
      </c>
      <c r="AT31" s="14">
        <f>(VLOOKUP($EG31,Data!$B:$CP,Daily!ES$10,0)+VLOOKUP($IF31,Data!$B:$CP,Daily!IR$10,0))/AT$27</f>
      </c>
      <c r="AU31" s="14">
        <f>(VLOOKUP($EG31,Data!$B:$CP,Daily!ET$10,0)+VLOOKUP($IF31,Data!$B:$CP,Daily!IS$10,0))/AU$27</f>
      </c>
      <c r="AV31" s="14">
        <f>(VLOOKUP($EG31,Data!$B:$CP,Daily!EU$10,0)+VLOOKUP($IF31,Data!$B:$CP,Daily!IT$10,0))/AV$27</f>
      </c>
      <c r="AW31" s="14">
        <f>(VLOOKUP($EG31,Data!$B:$CP,Daily!EV$10,0)+VLOOKUP($IF31,Data!$B:$CP,Daily!IU$10,0))/AW$27</f>
      </c>
      <c r="AX31" s="14">
        <f>(VLOOKUP($EG31,Data!$B:$CP,Daily!EW$10,0)+VLOOKUP($IF31,Data!$B:$CP,Daily!IV$10,0))/AX$27</f>
      </c>
      <c r="AY31" s="14">
        <f>(VLOOKUP($EG31,Data!$B:$CP,Daily!EX$10,0)+VLOOKUP($IF31,Data!$B:$CP,Daily!IW$10,0))/AY$27</f>
      </c>
      <c r="AZ31" s="14">
        <f>(VLOOKUP($EG31,Data!$B:$CP,Daily!EY$10,0)+VLOOKUP($IF31,Data!$B:$CP,Daily!IX$10,0))/AZ$27</f>
      </c>
      <c r="BA31" s="14">
        <f>(VLOOKUP($EG31,Data!$B:$CP,Daily!EZ$10,0)+VLOOKUP($IF31,Data!$B:$CP,Daily!IY$10,0))/BA$27</f>
      </c>
      <c r="BB31" s="14">
        <f>(VLOOKUP($EG31,Data!$B:$CP,Daily!FA$10,0)+VLOOKUP($IF31,Data!$B:$CP,Daily!IZ$10,0))/BB$27</f>
      </c>
      <c r="BC31" s="14">
        <f>(VLOOKUP($EG31,Data!$B:$CP,Daily!FB$10,0)+VLOOKUP($IF31,Data!$B:$CP,Daily!JA$10,0))/BC$27</f>
      </c>
      <c r="BD31" s="14">
        <f>(VLOOKUP($EG31,Data!$B:$CP,Daily!FC$10,0)+VLOOKUP($IF31,Data!$B:$CP,Daily!JB$10,0))/BD$27</f>
      </c>
      <c r="BE31" s="14">
        <f>(VLOOKUP($EG31,Data!$B:$CP,Daily!FD$10,0)+VLOOKUP($IF31,Data!$B:$CP,Daily!JC$10,0))/BE$27</f>
      </c>
      <c r="BF31" s="14">
        <f>(VLOOKUP($EG31,Data!$B:$CP,Daily!FE$10,0)+VLOOKUP($IF31,Data!$B:$CP,Daily!JD$10,0))/BF$27</f>
      </c>
      <c r="BG31" s="14">
        <f>(VLOOKUP($EG31,Data!$B:$CP,Daily!FF$10,0)+VLOOKUP($IF31,Data!$B:$CP,Daily!JE$10,0))/BG$27</f>
      </c>
      <c r="BH31" s="14">
        <f>(VLOOKUP($EG31,Data!$B:$CP,Daily!FG$10,0)+VLOOKUP($IF31,Data!$B:$CP,Daily!JF$10,0))/BH$27</f>
      </c>
      <c r="BI31" s="14">
        <f>(VLOOKUP($EG31,Data!$B:$CP,Daily!FH$10,0)+VLOOKUP($IF31,Data!$B:$CP,Daily!JG$10,0))/BI$27</f>
      </c>
      <c r="BJ31" s="14">
        <f>(VLOOKUP($EG31,Data!$B:$CP,Daily!FI$10,0)+VLOOKUP($IF31,Data!$B:$CP,Daily!JH$10,0))/BJ$27</f>
      </c>
      <c r="BK31" s="14">
        <f>(VLOOKUP($EG31,Data!$B:$CP,Daily!FJ$10,0)+VLOOKUP($IF31,Data!$B:$CP,Daily!JI$10,0))/BK$27</f>
      </c>
      <c r="BL31" s="14">
        <f>(VLOOKUP($EG31,Data!$B:$CP,Daily!FK$10,0)+VLOOKUP($IF31,Data!$B:$CP,Daily!JJ$10,0))/BL$27</f>
      </c>
      <c r="BM31" s="14">
        <f>(VLOOKUP($EG31,Data!$B:$CP,Daily!FL$10,0)+VLOOKUP($IF31,Data!$B:$CP,Daily!JK$10,0))/BM$27</f>
      </c>
      <c r="BN31" s="14">
        <f>(VLOOKUP($EG31,Data!$B:$CP,Daily!FM$10,0)+VLOOKUP($IF31,Data!$B:$CP,Daily!JL$10,0))/BN$27</f>
      </c>
      <c r="BO31" s="14">
        <f>(VLOOKUP($EG31,Data!$B:$CP,Daily!FN$10,0)+VLOOKUP($IF31,Data!$B:$CP,Daily!JM$10,0))/BO$27</f>
      </c>
      <c r="BP31" s="14">
        <f>(VLOOKUP($EG31,Data!$B:$CP,Daily!FO$10,0)+VLOOKUP($IF31,Data!$B:$CP,Daily!JN$10,0))/BP$27</f>
      </c>
      <c r="BQ31" s="14">
        <f>(VLOOKUP($EG31,Data!$B:$CP,Daily!FP$10,0)+VLOOKUP($IF31,Data!$B:$CP,Daily!JO$10,0))/BQ$27</f>
      </c>
      <c r="BR31" s="14">
        <f>(VLOOKUP($EG31,Data!$B:$CP,Daily!FQ$10,0)+VLOOKUP($IF31,Data!$B:$CP,Daily!JP$10,0))/BR$27</f>
      </c>
      <c r="BS31" s="14">
        <f>(VLOOKUP($EG31,Data!$B:$CP,Daily!FR$10,0)+VLOOKUP($IF31,Data!$B:$CP,Daily!JQ$10,0))/BS$27</f>
      </c>
      <c r="BT31" s="14">
        <f>(VLOOKUP($EG31,Data!$B:$CP,Daily!FS$10,0)+VLOOKUP($IF31,Data!$B:$CP,Daily!JR$10,0))/BT$27</f>
      </c>
      <c r="BU31" s="14">
        <f>(VLOOKUP($EG31,Data!$B:$CP,Daily!FT$10,0)+VLOOKUP($IF31,Data!$B:$CP,Daily!JS$10,0))/BU$27</f>
      </c>
      <c r="BV31" s="14">
        <f>(VLOOKUP($EG31,Data!$B:$CP,Daily!FU$10,0)+VLOOKUP($IF31,Data!$B:$CP,Daily!JT$10,0))/BV$27</f>
      </c>
      <c r="BW31" s="14">
        <f>(VLOOKUP($EG31,Data!$B:$CP,Daily!FV$10,0)+VLOOKUP($IF31,Data!$B:$CP,Daily!JU$10,0))/BW$27</f>
      </c>
      <c r="BX31" s="14">
        <f>(VLOOKUP($EG31,Data!$B:$CP,Daily!FW$10,0)+VLOOKUP($IF31,Data!$B:$CP,Daily!JV$10,0))/BX$27</f>
      </c>
      <c r="BY31" s="14">
        <f>(VLOOKUP($EG31,Data!$B:$CP,Daily!FX$10,0)+VLOOKUP($IF31,Data!$B:$CP,Daily!JW$10,0))/BY$27</f>
      </c>
      <c r="BZ31" s="14">
        <f>(VLOOKUP($EG31,Data!$B:$CP,Daily!FY$10,0)+VLOOKUP($IF31,Data!$B:$CP,Daily!JX$10,0))/BZ$27</f>
      </c>
      <c r="CA31" s="14">
        <f>(VLOOKUP($EG31,Data!$B:$CP,Daily!FZ$10,0)+VLOOKUP($IF31,Data!$B:$CP,Daily!JY$10,0))/CA$27</f>
      </c>
      <c r="CB31" s="14">
        <f>(VLOOKUP($EG31,Data!$B:$CP,Daily!GA$10,0)+VLOOKUP($IF31,Data!$B:$CP,Daily!JZ$10,0))/CB$27</f>
      </c>
      <c r="CC31" s="14">
        <f>(VLOOKUP($EG31,Data!$B:$CP,Daily!GB$10,0)+VLOOKUP($IF31,Data!$B:$CP,Daily!KA$10,0))/CC$27</f>
      </c>
      <c r="CD31" s="14">
        <f>(VLOOKUP($EG31,Data!$B:$CP,Daily!GC$10,0)+VLOOKUP($IF31,Data!$B:$CP,Daily!KB$10,0))/CD$27</f>
      </c>
      <c r="CE31" s="14">
        <f>(VLOOKUP($EG31,Data!$B:$CP,Daily!GD$10,0)+VLOOKUP($IF31,Data!$B:$CP,Daily!KC$10,0))/CE$27</f>
      </c>
      <c r="CF31" s="14">
        <f>(VLOOKUP($EG31,Data!$B:$CP,Daily!GE$10,0)+VLOOKUP($IF31,Data!$B:$CP,Daily!KD$10,0))/CF$27</f>
      </c>
      <c r="CG31" s="14">
        <f>(VLOOKUP($EG31,Data!$B:$CP,Daily!GF$10,0)+VLOOKUP($IF31,Data!$B:$CP,Daily!KE$10,0))/CG$27</f>
      </c>
      <c r="CH31" s="14">
        <f>(VLOOKUP($EG31,Data!$B:$CP,Daily!GG$10,0)+VLOOKUP($IF31,Data!$B:$CP,Daily!KF$10,0))/CH$27</f>
      </c>
      <c r="CI31" s="14">
        <f>(VLOOKUP($EG31,Data!$B:$CP,Daily!GH$10,0)+VLOOKUP($IF31,Data!$B:$CP,Daily!KG$10,0))/CI$27</f>
      </c>
      <c r="CJ31" s="14">
        <f>(VLOOKUP($EG31,Data!$B:$CP,Daily!GI$10,0)+VLOOKUP($IF31,Data!$B:$CP,Daily!KH$10,0))/CJ$27</f>
      </c>
      <c r="CK31" s="14">
        <f>(VLOOKUP($EG31,Data!$B:$CP,Daily!GJ$10,0)+VLOOKUP($IF31,Data!$B:$CP,Daily!KI$10,0))/CK$27</f>
      </c>
      <c r="CL31" s="14">
        <f>(VLOOKUP($EG31,Data!$B:$CP,Daily!GK$10,0)+VLOOKUP($IF31,Data!$B:$CP,Daily!KJ$10,0))/CL$27</f>
      </c>
      <c r="CM31" s="14">
        <f>(VLOOKUP($EG31,Data!$B:$CP,Daily!GL$10,0)+VLOOKUP($IF31,Data!$B:$CP,Daily!KK$10,0))/CM$27</f>
      </c>
      <c r="CN31" s="14">
        <f>(VLOOKUP($EG31,Data!$B:$CP,Daily!GM$10,0)+VLOOKUP($IF31,Data!$B:$CP,Daily!KL$10,0))/CN$27</f>
      </c>
      <c r="CO31" s="14">
        <f>(VLOOKUP($EG31,Data!$B:$CP,Daily!GN$10,0)+VLOOKUP($IF31,Data!$B:$CP,Daily!KM$10,0))/CO$27</f>
      </c>
      <c r="CP31" s="14">
        <f>(VLOOKUP($EG31,Data!$B:$CP,Daily!GO$10,0)+VLOOKUP($IF31,Data!$B:$CP,Daily!KN$10,0))/CP$27</f>
      </c>
      <c r="CQ31" s="14">
        <f>(VLOOKUP($EG31,Data!$B:$CP,Daily!GP$10,0)+VLOOKUP($IF31,Data!$B:$CP,Daily!KO$10,0))/CQ$27</f>
      </c>
      <c r="CR31" s="14">
        <f>(VLOOKUP($EG31,Data!$B:$CP,Daily!GQ$10,0)+VLOOKUP($IF31,Data!$B:$CP,Daily!KP$10,0))/CR$27</f>
      </c>
      <c r="CS31" s="14">
        <f>(VLOOKUP($EG31,Data!$B:$CP,Daily!GR$10,0)+VLOOKUP($IF31,Data!$B:$CP,Daily!KQ$10,0))/CS$27</f>
      </c>
      <c r="CT31" s="14">
        <f>(VLOOKUP($EG31,Data!$B:$CP,Daily!GS$10,0)+VLOOKUP($IF31,Data!$B:$CP,Daily!KR$10,0))/CT$27</f>
      </c>
      <c r="CU31" s="14">
        <f>(VLOOKUP($EG31,Data!$B:$CP,Daily!GT$10,0)+VLOOKUP($IF31,Data!$B:$CP,Daily!KS$10,0))/CU$27</f>
      </c>
      <c r="CV31" s="14">
        <f>(VLOOKUP($EG31,Data!$B:$CP,Daily!GU$10,0)+VLOOKUP($IF31,Data!$B:$CP,Daily!KT$10,0))/CV$27</f>
      </c>
      <c r="CW31" s="14">
        <f>(VLOOKUP($EG31,Data!$B:$CP,Daily!GV$10,0)+VLOOKUP($IF31,Data!$B:$CP,Daily!KU$10,0))/CW$27</f>
      </c>
      <c r="CX31" s="14">
        <f>(VLOOKUP($EG31,Data!$B:$CP,Daily!GW$10,0)+VLOOKUP($IF31,Data!$B:$CP,Daily!KV$10,0))/CX$27</f>
      </c>
      <c r="CY31" s="14">
        <f>(VLOOKUP($EG31,Data!$B:$CP,Daily!GX$10,0)+VLOOKUP($IF31,Data!$B:$CP,Daily!KW$10,0))/CY$27</f>
      </c>
      <c r="CZ31" s="14">
        <f>(VLOOKUP($EG31,Data!$B:$CP,Daily!GY$10,0)+VLOOKUP($IF31,Data!$B:$CP,Daily!KX$10,0))/CZ$27</f>
      </c>
      <c r="DA31" s="14">
        <f>(VLOOKUP($EG31,Data!$B:$CP,Daily!GZ$10,0)+VLOOKUP($IF31,Data!$B:$CP,Daily!KY$10,0))/DA$27</f>
      </c>
      <c r="DB31" s="14">
        <f>(VLOOKUP($EG31,Data!$B:$CP,Daily!HA$10,0)+VLOOKUP($IF31,Data!$B:$CP,Daily!KZ$10,0))/DB$27</f>
      </c>
      <c r="DC31" s="14">
        <f>(VLOOKUP($EG31,Data!$B:$CP,Daily!HB$10,0)+VLOOKUP($IF31,Data!$B:$CP,Daily!LA$10,0))/DC$27</f>
      </c>
      <c r="DD31" s="14">
        <f>(VLOOKUP($EG31,Data!$B:$CP,Daily!HC$10,0)+VLOOKUP($IF31,Data!$B:$CP,Daily!LB$10,0))/DD$27</f>
      </c>
      <c r="DE31" s="14">
        <f>(VLOOKUP($EG31,Data!$B:$CP,Daily!HD$10,0)+VLOOKUP($IF31,Data!$B:$CP,Daily!LC$10,0))/DE$27</f>
      </c>
      <c r="DF31" s="14">
        <f>(VLOOKUP($EG31,Data!$B:$CP,Daily!HE$10,0)+VLOOKUP($IF31,Data!$B:$CP,Daily!LD$10,0))/DF$27</f>
      </c>
      <c r="DG31" s="14">
        <f>(VLOOKUP($EG31,Data!$B:$CP,Daily!HF$10,0)+VLOOKUP($IF31,Data!$B:$CP,Daily!LE$10,0))/DG$27</f>
      </c>
      <c r="DH31" s="14">
        <f>(VLOOKUP($EG31,Data!$B:$CP,Daily!HG$10,0)+VLOOKUP($IF31,Data!$B:$CP,Daily!LF$10,0))/DH$27</f>
      </c>
      <c r="DI31" s="14">
        <f>(VLOOKUP($EG31,Data!$B:$CP,Daily!HH$10,0)+VLOOKUP($IF31,Data!$B:$CP,Daily!LG$10,0))/DI$27</f>
      </c>
      <c r="DJ31" s="14">
        <f>(VLOOKUP($EG31,Data!$B:$CP,Daily!HI$10,0)+VLOOKUP($IF31,Data!$B:$CP,Daily!LH$10,0))/DJ$27</f>
      </c>
      <c r="DK31" s="14">
        <f>(VLOOKUP($EG31,Data!$B:$CP,Daily!HJ$10,0)+VLOOKUP($IF31,Data!$B:$CP,Daily!LI$10,0))/DK$27</f>
      </c>
      <c r="DL31" s="14">
        <f>(VLOOKUP($EG31,Data!$B:$CP,Daily!HK$10,0)+VLOOKUP($IF31,Data!$B:$CP,Daily!LJ$10,0))/DL$27</f>
      </c>
      <c r="DM31" s="14">
        <f>(VLOOKUP($EG31,Data!$B:$CP,Daily!HL$10,0)+VLOOKUP($IF31,Data!$B:$CP,Daily!LK$10,0))/DM$27</f>
      </c>
      <c r="DN31" s="14">
        <f>(VLOOKUP($EG31,Data!$B:$CP,Daily!HM$10,0)+VLOOKUP($IF31,Data!$B:$CP,Daily!LL$10,0))/DN$27</f>
      </c>
      <c r="DO31" s="14">
        <f>(VLOOKUP($EG31,Data!$B:$CP,Daily!HN$10,0)+VLOOKUP($IF31,Data!$B:$CP,Daily!LM$10,0))/DO$27</f>
      </c>
      <c r="DP31" s="14">
        <f>(VLOOKUP($EG31,Data!$B:$CP,Daily!HO$10,0)+VLOOKUP($IF31,Data!$B:$CP,Daily!LN$10,0))/DP$27</f>
      </c>
      <c r="DQ31" s="14">
        <f>(VLOOKUP($EG31,Data!$B:$CP,Daily!HP$10,0)+VLOOKUP($IF31,Data!$B:$CP,Daily!LO$10,0))/DQ$27</f>
      </c>
      <c r="DR31" s="14">
        <f>(VLOOKUP($EG31,Data!$B:$CP,Daily!HQ$10,0)+VLOOKUP($IF31,Data!$B:$CP,Daily!LP$10,0))/DR$27</f>
      </c>
      <c r="DS31" s="14">
        <f>(VLOOKUP($EG31,Data!$B:$CP,Daily!HR$10,0)+VLOOKUP($IF31,Data!$B:$CP,Daily!LQ$10,0))/DS$27</f>
      </c>
      <c r="DT31" s="14">
        <f>(VLOOKUP($EG31,Data!$B:$CP,Daily!HS$10,0)+VLOOKUP($IF31,Data!$B:$CP,Daily!LR$10,0))/DT$27</f>
      </c>
      <c r="DU31" s="14">
        <f>(VLOOKUP($EG31,Data!$B:$CP,Daily!HT$10,0)+VLOOKUP($IF31,Data!$B:$CP,Daily!LS$10,0))/DU$27</f>
      </c>
      <c r="DV31" s="18"/>
      <c r="DW31" s="14">
        <f t="shared" si="213"/>
      </c>
      <c r="DX31" s="14">
        <f t="shared" si="214"/>
      </c>
      <c r="DY31" s="14">
        <f t="shared" si="233"/>
      </c>
      <c r="DZ31" s="14">
        <f t="shared" si="234"/>
      </c>
      <c r="EA31" s="14">
        <f t="shared" si="235"/>
      </c>
      <c r="EB31" s="18"/>
      <c r="EC31" s="14">
        <f t="shared" si="200"/>
      </c>
      <c r="ED31" s="14">
        <f t="shared" ref="ED31:ED33" si="243">SUMPRODUCT(DN31:DT31,DN$27:DT$27)/SUM(DN$27:DT$27)</f>
      </c>
      <c r="EE31" s="14">
        <f t="shared" ref="EE31:EE33" si="244">SUMPRODUCT(CR31:DT31,CR$27:DT$27)/SUM(CR$27:DT$27)</f>
      </c>
      <c r="EF31" s="16"/>
      <c r="EG31" s="9" t="s">
        <v>341</v>
      </c>
      <c r="EH31" s="9" t="s">
        <v>22</v>
      </c>
      <c r="EI31" s="14">
        <f>VLOOKUP($EG31,Data!$B:$CP,Daily!EI$10,0)/EI$27</f>
      </c>
      <c r="EJ31" s="14">
        <f>VLOOKUP($EG31,Data!$B:$CP,Daily!EJ$10,0)/EJ$27</f>
      </c>
      <c r="EK31" s="14">
        <f>VLOOKUP($EG31,Data!$B:$CP,Daily!EK$10,0)/EK$27</f>
      </c>
      <c r="EL31" s="14">
        <f>VLOOKUP($EG31,Data!$B:$CP,Daily!EL$10,0)/EL$27</f>
      </c>
      <c r="EM31" s="14">
        <f>VLOOKUP($EG31,Data!$B:$CP,Daily!EM$10,0)/EM$27</f>
      </c>
      <c r="EN31" s="14">
        <f>VLOOKUP($EG31,Data!$B:$CP,Daily!EN$10,0)/EN$27</f>
      </c>
      <c r="EO31" s="14">
        <f>VLOOKUP($EG31,Data!$B:$CP,Daily!EO$10,0)/EO$27</f>
      </c>
      <c r="EP31" s="14">
        <f>VLOOKUP($EG31,Data!$B:$CP,Daily!EP$10,0)/EP$27</f>
      </c>
      <c r="EQ31" s="14">
        <f>VLOOKUP($EG31,Data!$B:$CP,Daily!EQ$10,0)/EQ$27</f>
      </c>
      <c r="ER31" s="14">
        <f>VLOOKUP($EG31,Data!$B:$CP,Daily!ER$10,0)/ER$27</f>
      </c>
      <c r="ES31" s="14">
        <f>VLOOKUP($EG31,Data!$B:$CP,Daily!ES$10,0)/ES$27</f>
      </c>
      <c r="ET31" s="14">
        <f>VLOOKUP($EG31,Data!$B:$CP,Daily!ET$10,0)/ET$27</f>
      </c>
      <c r="EU31" s="14">
        <f>VLOOKUP($EG31,Data!$B:$CP,Daily!EU$10,0)/EU$27</f>
      </c>
      <c r="EV31" s="14">
        <f>VLOOKUP($EG31,Data!$B:$CP,Daily!EV$10,0)/EV$27</f>
      </c>
      <c r="EW31" s="14">
        <f>VLOOKUP($EG31,Data!$B:$CP,Daily!EW$10,0)/EW$27</f>
      </c>
      <c r="EX31" s="14">
        <f>VLOOKUP($EG31,Data!$B:$CP,Daily!EX$10,0)/EX$27</f>
      </c>
      <c r="EY31" s="14">
        <f>VLOOKUP($EG31,Data!$B:$CP,Daily!EY$10,0)/EY$27</f>
      </c>
      <c r="EZ31" s="14">
        <f>VLOOKUP($EG31,Data!$B:$CP,Daily!EZ$10,0)/EZ$27</f>
      </c>
      <c r="FA31" s="14">
        <f>VLOOKUP($EG31,Data!$B:$CP,Daily!FA$10,0)/FA$27</f>
      </c>
      <c r="FB31" s="14">
        <f>VLOOKUP($EG31,Data!$B:$CP,Daily!FB$10,0)/FB$27</f>
      </c>
      <c r="FC31" s="14">
        <f>VLOOKUP($EG31,Data!$B:$CP,Daily!FC$10,0)/FC$27</f>
      </c>
      <c r="FD31" s="14">
        <f>VLOOKUP($EG31,Data!$B:$CP,Daily!FD$10,0)/FD$27</f>
      </c>
      <c r="FE31" s="14">
        <f>VLOOKUP($EG31,Data!$B:$CP,Daily!FE$10,0)/FE$27</f>
      </c>
      <c r="FF31" s="14">
        <f>VLOOKUP($EG31,Data!$B:$CP,Daily!FF$10,0)/FF$27</f>
      </c>
      <c r="FG31" s="14">
        <f>VLOOKUP($EG31,Data!$B:$CP,Daily!FG$10,0)/FG$27</f>
      </c>
      <c r="FH31" s="14">
        <f>VLOOKUP($EG31,Data!$B:$CP,Daily!FH$10,0)/FH$27</f>
      </c>
      <c r="FI31" s="14">
        <f>VLOOKUP($EG31,Data!$B:$CP,Daily!FI$10,0)/FI$27</f>
      </c>
      <c r="FJ31" s="14">
        <f>VLOOKUP($EG31,Data!$B:$CP,Daily!FJ$10,0)/FJ$27</f>
      </c>
      <c r="FK31" s="14">
        <f>VLOOKUP($EG31,Data!$B:$CP,Daily!FK$10,0)/FK$27</f>
      </c>
      <c r="FL31" s="14">
        <f>VLOOKUP($EG31,Data!$B:$CP,Daily!FL$10,0)/FL$27</f>
      </c>
      <c r="FM31" s="14">
        <f>VLOOKUP($EG31,Data!$B:$CP,Daily!FM$10,0)/FM$27</f>
      </c>
      <c r="FN31" s="14">
        <f>VLOOKUP($EG31,Data!$B:$CP,Daily!FN$10,0)/FN$27</f>
      </c>
      <c r="FO31" s="14">
        <f>VLOOKUP($EG31,Data!$B:$CP,Daily!FO$10,0)/FO$27</f>
      </c>
      <c r="FP31" s="14">
        <f>VLOOKUP($EG31,Data!$B:$CP,Daily!FP$10,0)/FP$27</f>
      </c>
      <c r="FQ31" s="14">
        <f>VLOOKUP($EG31,Data!$B:$CP,Daily!FQ$10,0)/FQ$27</f>
      </c>
      <c r="FR31" s="14">
        <f>VLOOKUP($EG31,Data!$B:$CP,Daily!FR$10,0)/FR$27</f>
      </c>
      <c r="FS31" s="14">
        <f>VLOOKUP($EG31,Data!$B:$CP,Daily!FS$10,0)/FS$27</f>
      </c>
      <c r="FT31" s="14">
        <f>VLOOKUP($EG31,Data!$B:$CP,Daily!FT$10,0)/FT$27</f>
      </c>
      <c r="FU31" s="14">
        <f>VLOOKUP($EG31,Data!$B:$CP,Daily!FU$10,0)/FU$27</f>
      </c>
      <c r="FV31" s="14">
        <f>VLOOKUP($EG31,Data!$B:$CP,Daily!FV$10,0)/FV$27</f>
      </c>
      <c r="FW31" s="14">
        <f>VLOOKUP($EG31,Data!$B:$CP,Daily!FW$10,0)/FW$27</f>
      </c>
      <c r="FX31" s="14">
        <f>VLOOKUP($EG31,Data!$B:$CP,Daily!FX$10,0)/FX$27</f>
      </c>
      <c r="FY31" s="14">
        <f>VLOOKUP($EG31,Data!$B:$CP,Daily!FY$10,0)/FY$27</f>
      </c>
      <c r="FZ31" s="14">
        <f>VLOOKUP($EG31,Data!$B:$CP,Daily!FZ$10,0)/FZ$27</f>
      </c>
      <c r="GA31" s="14">
        <f>VLOOKUP($EG31,Data!$B:$CP,Daily!GA$10,0)/GA$27</f>
      </c>
      <c r="GB31" s="14">
        <f>VLOOKUP($EG31,Data!$B:$CP,Daily!GB$10,0)/GB$27</f>
      </c>
      <c r="GC31" s="14">
        <f>VLOOKUP($EG31,Data!$B:$CP,Daily!GC$10,0)/GC$27</f>
      </c>
      <c r="GD31" s="14">
        <f>VLOOKUP($EG31,Data!$B:$CP,Daily!GD$10,0)/GD$27</f>
      </c>
      <c r="GE31" s="14">
        <f>VLOOKUP($EG31,Data!$B:$CP,Daily!GE$10,0)/GE$27</f>
      </c>
      <c r="GF31" s="14">
        <f>VLOOKUP($EG31,Data!$B:$CP,Daily!GF$10,0)/GF$27</f>
      </c>
      <c r="GG31" s="14">
        <f>VLOOKUP($EG31,Data!$B:$CP,Daily!GG$10,0)/GG$27</f>
      </c>
      <c r="GH31" s="14">
        <f>VLOOKUP($EG31,Data!$B:$CP,Daily!GH$10,0)/GH$27</f>
      </c>
      <c r="GI31" s="14">
        <f>VLOOKUP($EG31,Data!$B:$CP,Daily!GI$10,0)/GI$27</f>
      </c>
      <c r="GJ31" s="14">
        <f>VLOOKUP($EG31,Data!$B:$CP,Daily!GJ$10,0)/GJ$27</f>
      </c>
      <c r="GK31" s="14">
        <f>VLOOKUP($EG31,Data!$B:$CP,Daily!GK$10,0)/GK$27</f>
      </c>
      <c r="GL31" s="14">
        <f>VLOOKUP($EG31,Data!$B:$CP,Daily!GL$10,0)/GL$27</f>
      </c>
      <c r="GM31" s="14">
        <f>VLOOKUP($EG31,Data!$B:$CP,Daily!GM$10,0)/GM$27</f>
      </c>
      <c r="GN31" s="14">
        <f>VLOOKUP($EG31,Data!$B:$CP,Daily!GN$10,0)/GN$27</f>
      </c>
      <c r="GO31" s="14">
        <f>VLOOKUP($EG31,Data!$B:$CP,Daily!GO$10,0)/GO$27</f>
      </c>
      <c r="GP31" s="14">
        <f>VLOOKUP($EG31,Data!$B:$CP,Daily!GP$10,0)/GP$27</f>
      </c>
      <c r="GQ31" s="14">
        <f>VLOOKUP($EG31,Data!$B:$CP,Daily!GQ$10,0)/GQ$27</f>
      </c>
      <c r="GR31" s="14">
        <f>VLOOKUP($EG31,Data!$B:$CP,Daily!GR$10,0)/GR$27</f>
      </c>
      <c r="GS31" s="14">
        <f>VLOOKUP($EG31,Data!$B:$CP,Daily!GS$10,0)/GS$27</f>
      </c>
      <c r="GT31" s="14">
        <f>VLOOKUP($EG31,Data!$B:$CP,Daily!GT$10,0)/GT$27</f>
      </c>
      <c r="GU31" s="14">
        <f>VLOOKUP($EG31,Data!$B:$CP,Daily!GU$10,0)/GU$27</f>
      </c>
      <c r="GV31" s="14">
        <f>VLOOKUP($EG31,Data!$B:$CP,Daily!GV$10,0)/GV$27</f>
      </c>
      <c r="GW31" s="14">
        <f>VLOOKUP($EG31,Data!$B:$CP,Daily!GW$10,0)/GW$27</f>
      </c>
      <c r="GX31" s="14">
        <f>VLOOKUP($EG31,Data!$B:$CP,Daily!GX$10,0)/GX$27</f>
      </c>
      <c r="GY31" s="14">
        <f>VLOOKUP($EG31,Data!$B:$CP,Daily!GY$10,0)/GY$27</f>
      </c>
      <c r="GZ31" s="14">
        <f>VLOOKUP($EG31,Data!$B:$CP,Daily!GZ$10,0)/GZ$27</f>
      </c>
      <c r="HA31" s="14">
        <f>VLOOKUP($EG31,Data!$B:$CP,Daily!HA$10,0)/HA$27</f>
      </c>
      <c r="HB31" s="14">
        <f>VLOOKUP($EG31,Data!$B:$CP,Daily!HB$10,0)/HB$27</f>
      </c>
      <c r="HC31" s="14">
        <f>VLOOKUP($EG31,Data!$B:$CP,Daily!HC$10,0)/HC$27</f>
      </c>
      <c r="HD31" s="14">
        <f>VLOOKUP($EG31,Data!$B:$CP,Daily!HD$10,0)/HD$27</f>
      </c>
      <c r="HE31" s="14">
        <f>VLOOKUP($EG31,Data!$B:$CP,Daily!HE$10,0)/HE$27</f>
      </c>
      <c r="HF31" s="14">
        <f>VLOOKUP($EG31,Data!$B:$CP,Daily!HF$10,0)/HF$27</f>
      </c>
      <c r="HG31" s="14">
        <f>VLOOKUP($EG31,Data!$B:$CP,Daily!HG$10,0)/HG$27</f>
      </c>
      <c r="HH31" s="14">
        <f>VLOOKUP($EG31,Data!$B:$CP,Daily!HH$10,0)/HH$27</f>
      </c>
      <c r="HI31" s="14">
        <f>VLOOKUP($EG31,Data!$B:$CP,Daily!HI$10,0)/HI$27</f>
      </c>
      <c r="HJ31" s="14">
        <f>VLOOKUP($EG31,Data!$B:$CP,Daily!HJ$10,0)/HJ$27</f>
      </c>
      <c r="HK31" s="14">
        <f>VLOOKUP($EG31,Data!$B:$CP,Daily!HK$10,0)/HK$27</f>
      </c>
      <c r="HL31" s="14">
        <f>VLOOKUP($EG31,Data!$B:$CP,Daily!HL$10,0)/HL$27</f>
      </c>
      <c r="HM31" s="14">
        <f>VLOOKUP($EG31,Data!$B:$CP,Daily!HM$10,0)/HM$27</f>
      </c>
      <c r="HN31" s="14">
        <f>VLOOKUP($EG31,Data!$B:$CP,Daily!HN$10,0)/HN$27</f>
      </c>
      <c r="HO31" s="14">
        <f>VLOOKUP($EG31,Data!$B:$CP,Daily!HO$10,0)/HO$27</f>
      </c>
      <c r="HP31" s="14">
        <f>VLOOKUP($EG31,Data!$B:$CP,Daily!HP$10,0)/HP$27</f>
      </c>
      <c r="HQ31" s="14">
        <f>VLOOKUP($EG31,Data!$B:$CP,Daily!HQ$10,0)/HQ$27</f>
      </c>
      <c r="HR31" s="14">
        <f>VLOOKUP($EG31,Data!$B:$CP,Daily!HR$10,0)/HR$27</f>
      </c>
      <c r="HS31" s="14">
        <f>VLOOKUP($EG31,Data!$B:$CP,Daily!HS$10,0)/HS$27</f>
      </c>
      <c r="HT31" s="14">
        <f>VLOOKUP($EG31,Data!$B:$CP,Daily!HT$10,0)/HT$27</f>
      </c>
      <c r="HU31" s="17"/>
      <c r="HV31" s="52">
        <f t="shared" si="216"/>
      </c>
      <c r="HW31" s="52">
        <f t="shared" si="217"/>
      </c>
      <c r="HX31" s="52">
        <f t="shared" si="218"/>
      </c>
      <c r="HY31" s="52">
        <f t="shared" si="219"/>
      </c>
      <c r="HZ31" s="52">
        <f t="shared" si="220"/>
      </c>
      <c r="IA31" s="55"/>
      <c r="IB31" s="14">
        <f t="shared" si="202"/>
      </c>
      <c r="IC31" s="14">
        <f t="shared" ref="IC31:IC33" si="245">SUMPRODUCT(HM31:HS31,HM$27:HS$27)/SUM(HM$27:HS$27)</f>
      </c>
      <c r="ID31" s="14">
        <f t="shared" ref="ID31:ID33" si="246">SUMPRODUCT(GQ31:HS31,GQ$27:HS$27)/SUM(GQ$27:HS$27)</f>
      </c>
      <c r="IE31" s="16"/>
      <c r="IF31" s="9" t="s">
        <v>342</v>
      </c>
      <c r="IG31" s="9" t="s">
        <v>22</v>
      </c>
      <c r="IH31" s="14">
        <f>VLOOKUP($IF31,Data!$B:$CP,Daily!IH$10,0)/IH$27</f>
      </c>
      <c r="II31" s="14">
        <f>VLOOKUP($IF31,Data!$B:$CP,Daily!II$10,0)/II$27</f>
      </c>
      <c r="IJ31" s="14">
        <f>VLOOKUP($IF31,Data!$B:$CP,Daily!IJ$10,0)/IJ$27</f>
      </c>
      <c r="IK31" s="14">
        <f>VLOOKUP($IF31,Data!$B:$CP,Daily!IK$10,0)/IK$27</f>
      </c>
      <c r="IL31" s="14">
        <f>VLOOKUP($IF31,Data!$B:$CP,Daily!IL$10,0)/IL$27</f>
      </c>
      <c r="IM31" s="14">
        <f>VLOOKUP($IF31,Data!$B:$CP,Daily!IM$10,0)/IM$27</f>
      </c>
      <c r="IN31" s="14">
        <f>VLOOKUP($IF31,Data!$B:$CP,Daily!IN$10,0)/IN$27</f>
      </c>
      <c r="IO31" s="14">
        <f>VLOOKUP($IF31,Data!$B:$CP,Daily!IO$10,0)/IO$27</f>
      </c>
      <c r="IP31" s="14">
        <f>VLOOKUP($IF31,Data!$B:$CP,Daily!IP$10,0)/IP$27</f>
      </c>
      <c r="IQ31" s="14">
        <f>VLOOKUP($IF31,Data!$B:$CP,Daily!IQ$10,0)/IQ$27</f>
      </c>
      <c r="IR31" s="14">
        <f>VLOOKUP($IF31,Data!$B:$CP,Daily!IR$10,0)/IR$27</f>
      </c>
      <c r="IS31" s="14">
        <f>VLOOKUP($IF31,Data!$B:$CP,Daily!IS$10,0)/IS$27</f>
      </c>
      <c r="IT31" s="14">
        <f>VLOOKUP($IF31,Data!$B:$CP,Daily!IT$10,0)/IT$27</f>
      </c>
      <c r="IU31" s="14">
        <f>VLOOKUP($IF31,Data!$B:$CP,Daily!IU$10,0)/IU$27</f>
      </c>
      <c r="IV31" s="14">
        <f>VLOOKUP($IF31,Data!$B:$CP,Daily!IV$10,0)/IV$27</f>
      </c>
      <c r="IW31" s="14">
        <f>VLOOKUP($IF31,Data!$B:$CP,Daily!IW$10,0)/IW$27</f>
      </c>
      <c r="IX31" s="14">
        <f>VLOOKUP($IF31,Data!$B:$CP,Daily!IX$10,0)/IX$27</f>
      </c>
      <c r="IY31" s="14">
        <f>VLOOKUP($IF31,Data!$B:$CP,Daily!IY$10,0)/IY$27</f>
      </c>
      <c r="IZ31" s="14">
        <f>VLOOKUP($IF31,Data!$B:$CP,Daily!IZ$10,0)/IZ$27</f>
      </c>
      <c r="JA31" s="14">
        <f>VLOOKUP($IF31,Data!$B:$CP,Daily!JA$10,0)/JA$27</f>
      </c>
      <c r="JB31" s="14">
        <f>VLOOKUP($IF31,Data!$B:$CP,Daily!JB$10,0)/JB$27</f>
      </c>
      <c r="JC31" s="14">
        <f>VLOOKUP($IF31,Data!$B:$CP,Daily!JC$10,0)/JC$27</f>
      </c>
      <c r="JD31" s="14">
        <f>VLOOKUP($IF31,Data!$B:$CP,Daily!JD$10,0)/JD$27</f>
      </c>
      <c r="JE31" s="14">
        <f>VLOOKUP($IF31,Data!$B:$CP,Daily!JE$10,0)/JE$27</f>
      </c>
      <c r="JF31" s="14">
        <f>VLOOKUP($IF31,Data!$B:$CP,Daily!JF$10,0)/JF$27</f>
      </c>
      <c r="JG31" s="14">
        <f>VLOOKUP($IF31,Data!$B:$CP,Daily!JG$10,0)/JG$27</f>
      </c>
      <c r="JH31" s="14">
        <f>VLOOKUP($IF31,Data!$B:$CP,Daily!JH$10,0)/JH$27</f>
      </c>
      <c r="JI31" s="14">
        <f>VLOOKUP($IF31,Data!$B:$CP,Daily!JI$10,0)/JI$27</f>
      </c>
      <c r="JJ31" s="14">
        <f>VLOOKUP($IF31,Data!$B:$CP,Daily!JJ$10,0)/JJ$27</f>
      </c>
      <c r="JK31" s="14">
        <f>VLOOKUP($IF31,Data!$B:$CP,Daily!JK$10,0)/JK$27</f>
      </c>
      <c r="JL31" s="14">
        <f>VLOOKUP($IF31,Data!$B:$CP,Daily!JL$10,0)/JL$27</f>
      </c>
      <c r="JM31" s="14">
        <f>VLOOKUP($IF31,Data!$B:$CP,Daily!JM$10,0)/JM$27</f>
      </c>
      <c r="JN31" s="14">
        <f>VLOOKUP($IF31,Data!$B:$CP,Daily!JN$10,0)/JN$27</f>
      </c>
      <c r="JO31" s="14">
        <f>VLOOKUP($IF31,Data!$B:$CP,Daily!JO$10,0)/JO$27</f>
      </c>
      <c r="JP31" s="14">
        <f>VLOOKUP($IF31,Data!$B:$CP,Daily!JP$10,0)/JP$27</f>
      </c>
      <c r="JQ31" s="14">
        <f>VLOOKUP($IF31,Data!$B:$CP,Daily!JQ$10,0)/JQ$27</f>
      </c>
      <c r="JR31" s="14">
        <f>VLOOKUP($IF31,Data!$B:$CP,Daily!JR$10,0)/JR$27</f>
      </c>
      <c r="JS31" s="14">
        <f>VLOOKUP($IF31,Data!$B:$CP,Daily!JS$10,0)/JS$27</f>
      </c>
      <c r="JT31" s="14">
        <f>VLOOKUP($IF31,Data!$B:$CP,Daily!JT$10,0)/JT$27</f>
      </c>
      <c r="JU31" s="14">
        <f>VLOOKUP($IF31,Data!$B:$CP,Daily!JU$10,0)/JU$27</f>
      </c>
      <c r="JV31" s="14">
        <f>VLOOKUP($IF31,Data!$B:$CP,Daily!JV$10,0)/JV$27</f>
      </c>
      <c r="JW31" s="14">
        <f>VLOOKUP($IF31,Data!$B:$CP,Daily!JW$10,0)/JW$27</f>
      </c>
      <c r="JX31" s="14">
        <f>VLOOKUP($IF31,Data!$B:$CP,Daily!JX$10,0)/JX$27</f>
      </c>
      <c r="JY31" s="14">
        <f>VLOOKUP($IF31,Data!$B:$CP,Daily!JY$10,0)/JY$27</f>
      </c>
      <c r="JZ31" s="14">
        <f>VLOOKUP($IF31,Data!$B:$CP,Daily!JZ$10,0)/JZ$27</f>
      </c>
      <c r="KA31" s="14">
        <f>VLOOKUP($IF31,Data!$B:$CP,Daily!KA$10,0)/KA$27</f>
      </c>
      <c r="KB31" s="14">
        <f>VLOOKUP($IF31,Data!$B:$CP,Daily!KB$10,0)/KB$27</f>
      </c>
      <c r="KC31" s="14">
        <f>VLOOKUP($IF31,Data!$B:$CP,Daily!KC$10,0)/KC$27</f>
      </c>
      <c r="KD31" s="14">
        <f>VLOOKUP($IF31,Data!$B:$CP,Daily!KD$10,0)/KD$27</f>
      </c>
      <c r="KE31" s="14">
        <f>VLOOKUP($IF31,Data!$B:$CP,Daily!KE$10,0)/KE$27</f>
      </c>
      <c r="KF31" s="14">
        <f>VLOOKUP($IF31,Data!$B:$CP,Daily!KF$10,0)/KF$27</f>
      </c>
      <c r="KG31" s="14">
        <f>VLOOKUP($IF31,Data!$B:$CP,Daily!KG$10,0)/KG$27</f>
      </c>
      <c r="KH31" s="14">
        <f>VLOOKUP($IF31,Data!$B:$CP,Daily!KH$10,0)/KH$27</f>
      </c>
      <c r="KI31" s="14">
        <f>VLOOKUP($IF31,Data!$B:$CP,Daily!KI$10,0)/KI$27</f>
      </c>
      <c r="KJ31" s="14">
        <f>VLOOKUP($IF31,Data!$B:$CP,Daily!KJ$10,0)/KJ$27</f>
      </c>
      <c r="KK31" s="14">
        <f>VLOOKUP($IF31,Data!$B:$CP,Daily!KK$10,0)/KK$27</f>
      </c>
      <c r="KL31" s="14">
        <f>VLOOKUP($IF31,Data!$B:$CP,Daily!KL$10,0)/KL$27</f>
      </c>
      <c r="KM31" s="14">
        <f>VLOOKUP($IF31,Data!$B:$CP,Daily!KM$10,0)/KM$27</f>
      </c>
      <c r="KN31" s="14">
        <f>VLOOKUP($IF31,Data!$B:$CP,Daily!KN$10,0)/KN$27</f>
      </c>
      <c r="KO31" s="14">
        <f>VLOOKUP($IF31,Data!$B:$CP,Daily!KO$10,0)/KO$27</f>
      </c>
      <c r="KP31" s="14">
        <f>VLOOKUP($IF31,Data!$B:$CP,Daily!KP$10,0)/KP$27</f>
      </c>
      <c r="KQ31" s="14">
        <f>VLOOKUP($IF31,Data!$B:$CP,Daily!KQ$10,0)/KQ$27</f>
      </c>
      <c r="KR31" s="14">
        <f>VLOOKUP($IF31,Data!$B:$CP,Daily!KR$10,0)/KR$27</f>
      </c>
      <c r="KS31" s="14">
        <f>VLOOKUP($IF31,Data!$B:$CP,Daily!KS$10,0)/KS$27</f>
      </c>
      <c r="KT31" s="14">
        <f>VLOOKUP($IF31,Data!$B:$CP,Daily!KT$10,0)/KT$27</f>
      </c>
      <c r="KU31" s="14">
        <f>VLOOKUP($IF31,Data!$B:$CP,Daily!KU$10,0)/KU$27</f>
      </c>
      <c r="KV31" s="14">
        <f>VLOOKUP($IF31,Data!$B:$CP,Daily!KV$10,0)/KV$27</f>
      </c>
      <c r="KW31" s="14">
        <f>VLOOKUP($IF31,Data!$B:$CP,Daily!KW$10,0)/KW$27</f>
      </c>
      <c r="KX31" s="14">
        <f>VLOOKUP($IF31,Data!$B:$CP,Daily!KX$10,0)/KX$27</f>
      </c>
      <c r="KY31" s="14">
        <f>VLOOKUP($IF31,Data!$B:$CP,Daily!KY$10,0)/KY$27</f>
      </c>
      <c r="KZ31" s="14">
        <f>VLOOKUP($IF31,Data!$B:$CP,Daily!KZ$10,0)/KZ$27</f>
      </c>
      <c r="LA31" s="14">
        <f>VLOOKUP($IF31,Data!$B:$CP,Daily!LA$10,0)/LA$27</f>
      </c>
      <c r="LB31" s="14">
        <f>VLOOKUP($IF31,Data!$B:$CP,Daily!LB$10,0)/LB$27</f>
      </c>
      <c r="LC31" s="14">
        <f>VLOOKUP($IF31,Data!$B:$CP,Daily!LC$10,0)/LC$27</f>
      </c>
      <c r="LD31" s="14">
        <f>VLOOKUP($IF31,Data!$B:$CP,Daily!LD$10,0)/LD$27</f>
      </c>
      <c r="LE31" s="14">
        <f>VLOOKUP($IF31,Data!$B:$CP,Daily!LE$10,0)/LE$27</f>
      </c>
      <c r="LF31" s="14">
        <f>VLOOKUP($IF31,Data!$B:$CP,Daily!LF$10,0)/LF$27</f>
      </c>
      <c r="LG31" s="14">
        <f>VLOOKUP($IF31,Data!$B:$CP,Daily!LG$10,0)/LG$27</f>
      </c>
      <c r="LH31" s="14">
        <f>VLOOKUP($IF31,Data!$B:$CP,Daily!LH$10,0)/LH$27</f>
      </c>
      <c r="LI31" s="14">
        <f>VLOOKUP($IF31,Data!$B:$CP,Daily!LI$10,0)/LI$27</f>
      </c>
      <c r="LJ31" s="14">
        <f>VLOOKUP($IF31,Data!$B:$CP,Daily!LJ$10,0)/LJ$27</f>
      </c>
      <c r="LK31" s="14">
        <f>VLOOKUP($IF31,Data!$B:$CP,Daily!LK$10,0)/LK$27</f>
      </c>
      <c r="LL31" s="14">
        <f>VLOOKUP($IF31,Data!$B:$CP,Daily!LL$10,0)/LL$27</f>
      </c>
      <c r="LM31" s="14">
        <f>VLOOKUP($IF31,Data!$B:$CP,Daily!LM$10,0)/LM$27</f>
      </c>
      <c r="LN31" s="14">
        <f>VLOOKUP($IF31,Data!$B:$CP,Daily!LN$10,0)/LN$27</f>
      </c>
      <c r="LO31" s="14">
        <f>VLOOKUP($IF31,Data!$B:$CP,Daily!LO$10,0)/LO$27</f>
      </c>
      <c r="LP31" s="14">
        <f>VLOOKUP($IF31,Data!$B:$CP,Daily!LP$10,0)/LP$27</f>
      </c>
      <c r="LQ31" s="14">
        <f>VLOOKUP($IF31,Data!$B:$CP,Daily!LQ$10,0)/LQ$27</f>
      </c>
      <c r="LR31" s="14">
        <f>VLOOKUP($IF31,Data!$B:$CP,Daily!LR$10,0)/LR$27</f>
      </c>
      <c r="LS31" s="14">
        <f>VLOOKUP($IF31,Data!$B:$CP,Daily!LS$10,0)/LS$27</f>
      </c>
      <c r="LU31" s="52">
        <f t="shared" si="236"/>
      </c>
      <c r="LV31" s="52">
        <f t="shared" si="237"/>
      </c>
      <c r="LW31" s="52">
        <f t="shared" si="238"/>
      </c>
      <c r="LX31" s="52">
        <f t="shared" si="239"/>
      </c>
      <c r="LY31" s="52">
        <f t="shared" si="240"/>
      </c>
      <c r="LZ31" s="58"/>
      <c r="MA31" s="14">
        <f t="shared" si="223"/>
      </c>
      <c r="MB31" s="14">
        <f t="shared" si="241"/>
      </c>
      <c r="MC31" s="14">
        <f t="shared" si="242"/>
      </c>
      <c r="MD31" s="15"/>
    </row>
    <row r="32" spans="4:342" x14ac:dyDescent="0.25">
      <c r="D32" s="74" t="s">
        <v>343</v>
      </c>
      <c r="E32" s="67" t="str">
        <f>VLOOKUP($D32,'Metric Nature'!$C:$D,2,0)&amp;IF(($F32&lt;(EA32)),"Below",IF(($F32&gt;(DZ32)),"Above","Within"))</f>
      </c>
      <c r="F32" s="63">
        <f t="shared" si="229"/>
      </c>
      <c r="G32" s="92">
        <f t="shared" si="191"/>
      </c>
      <c r="H32" s="62">
        <f t="shared" si="230"/>
      </c>
      <c r="I32" s="89">
        <f t="shared" si="204"/>
      </c>
      <c r="J32" s="62">
        <f t="shared" si="193"/>
      </c>
      <c r="K32" s="63">
        <f t="shared" si="205"/>
      </c>
      <c r="L32" s="64"/>
      <c r="M32" s="67" t="str">
        <f>VLOOKUP($D32,'Metric Nature'!$C:$D,2,0)&amp;IF(($N32&lt;(HZ32)),"Below",IF(($N32&gt;(HY32)),"Above","Within"))</f>
      </c>
      <c r="N32" s="63">
        <f t="shared" si="224"/>
      </c>
      <c r="O32" s="63">
        <f t="shared" si="225"/>
      </c>
      <c r="P32" s="98">
        <f t="shared" si="226"/>
      </c>
      <c r="Q32" s="63">
        <f t="shared" si="227"/>
      </c>
      <c r="R32" s="71">
        <f t="shared" si="228"/>
      </c>
      <c r="S32" s="63">
        <f t="shared" si="208"/>
      </c>
      <c r="T32" s="64"/>
      <c r="U32" s="67" t="str">
        <f>VLOOKUP($D32,'Metric Nature'!$C:$D,2,0)&amp;IF(($V32&lt;(LY32)),"Below",IF(($V32&gt;(LX32)),"Above","Within"))</f>
      </c>
      <c r="V32" s="63">
        <f t="shared" si="231"/>
      </c>
      <c r="W32" s="63">
        <f t="shared" si="209"/>
      </c>
      <c r="X32" s="62">
        <f t="shared" si="232"/>
      </c>
      <c r="Y32" s="63">
        <f t="shared" si="211"/>
      </c>
      <c r="Z32" s="62">
        <f t="shared" si="196"/>
      </c>
      <c r="AA32" s="63">
        <f t="shared" si="212"/>
      </c>
      <c r="AB32" s="64"/>
      <c r="AC32" s="60" t="s">
        <v>344</v>
      </c>
      <c r="AI32" s="9" t="s">
        <v>343</v>
      </c>
      <c r="AJ32" s="14">
        <f>(VLOOKUP($EG32,Data!$B:$CP,Daily!EI$10,0)+VLOOKUP($IF32,Data!$B:$CP,Daily!IH$10,0))/AJ$27</f>
      </c>
      <c r="AK32" s="14">
        <f>(VLOOKUP($EG32,Data!$B:$CP,Daily!EJ$10,0)+VLOOKUP($IF32,Data!$B:$CP,Daily!II$10,0))/AK$27</f>
      </c>
      <c r="AL32" s="14">
        <f>(VLOOKUP($EG32,Data!$B:$CP,Daily!EK$10,0)+VLOOKUP($IF32,Data!$B:$CP,Daily!IJ$10,0))/AL$27</f>
      </c>
      <c r="AM32" s="14">
        <f>(VLOOKUP($EG32,Data!$B:$CP,Daily!EL$10,0)+VLOOKUP($IF32,Data!$B:$CP,Daily!IK$10,0))/AM$27</f>
      </c>
      <c r="AN32" s="14">
        <f>(VLOOKUP($EG32,Data!$B:$CP,Daily!EM$10,0)+VLOOKUP($IF32,Data!$B:$CP,Daily!IL$10,0))/AN$27</f>
      </c>
      <c r="AO32" s="14">
        <f>(VLOOKUP($EG32,Data!$B:$CP,Daily!EN$10,0)+VLOOKUP($IF32,Data!$B:$CP,Daily!IM$10,0))/AO$27</f>
      </c>
      <c r="AP32" s="14">
        <f>(VLOOKUP($EG32,Data!$B:$CP,Daily!EO$10,0)+VLOOKUP($IF32,Data!$B:$CP,Daily!IN$10,0))/AP$27</f>
      </c>
      <c r="AQ32" s="14">
        <f>(VLOOKUP($EG32,Data!$B:$CP,Daily!EP$10,0)+VLOOKUP($IF32,Data!$B:$CP,Daily!IO$10,0))/AQ$27</f>
      </c>
      <c r="AR32" s="14">
        <f>(VLOOKUP($EG32,Data!$B:$CP,Daily!EQ$10,0)+VLOOKUP($IF32,Data!$B:$CP,Daily!IP$10,0))/AR$27</f>
      </c>
      <c r="AS32" s="14">
        <f>(VLOOKUP($EG32,Data!$B:$CP,Daily!ER$10,0)+VLOOKUP($IF32,Data!$B:$CP,Daily!IQ$10,0))/AS$27</f>
      </c>
      <c r="AT32" s="14">
        <f>(VLOOKUP($EG32,Data!$B:$CP,Daily!ES$10,0)+VLOOKUP($IF32,Data!$B:$CP,Daily!IR$10,0))/AT$27</f>
      </c>
      <c r="AU32" s="14">
        <f>(VLOOKUP($EG32,Data!$B:$CP,Daily!ET$10,0)+VLOOKUP($IF32,Data!$B:$CP,Daily!IS$10,0))/AU$27</f>
      </c>
      <c r="AV32" s="14">
        <f>(VLOOKUP($EG32,Data!$B:$CP,Daily!EU$10,0)+VLOOKUP($IF32,Data!$B:$CP,Daily!IT$10,0))/AV$27</f>
      </c>
      <c r="AW32" s="14">
        <f>(VLOOKUP($EG32,Data!$B:$CP,Daily!EV$10,0)+VLOOKUP($IF32,Data!$B:$CP,Daily!IU$10,0))/AW$27</f>
      </c>
      <c r="AX32" s="14">
        <f>(VLOOKUP($EG32,Data!$B:$CP,Daily!EW$10,0)+VLOOKUP($IF32,Data!$B:$CP,Daily!IV$10,0))/AX$27</f>
      </c>
      <c r="AY32" s="14">
        <f>(VLOOKUP($EG32,Data!$B:$CP,Daily!EX$10,0)+VLOOKUP($IF32,Data!$B:$CP,Daily!IW$10,0))/AY$27</f>
      </c>
      <c r="AZ32" s="14">
        <f>(VLOOKUP($EG32,Data!$B:$CP,Daily!EY$10,0)+VLOOKUP($IF32,Data!$B:$CP,Daily!IX$10,0))/AZ$27</f>
      </c>
      <c r="BA32" s="14">
        <f>(VLOOKUP($EG32,Data!$B:$CP,Daily!EZ$10,0)+VLOOKUP($IF32,Data!$B:$CP,Daily!IY$10,0))/BA$27</f>
      </c>
      <c r="BB32" s="14">
        <f>(VLOOKUP($EG32,Data!$B:$CP,Daily!FA$10,0)+VLOOKUP($IF32,Data!$B:$CP,Daily!IZ$10,0))/BB$27</f>
      </c>
      <c r="BC32" s="14">
        <f>(VLOOKUP($EG32,Data!$B:$CP,Daily!FB$10,0)+VLOOKUP($IF32,Data!$B:$CP,Daily!JA$10,0))/BC$27</f>
      </c>
      <c r="BD32" s="14">
        <f>(VLOOKUP($EG32,Data!$B:$CP,Daily!FC$10,0)+VLOOKUP($IF32,Data!$B:$CP,Daily!JB$10,0))/BD$27</f>
      </c>
      <c r="BE32" s="14">
        <f>(VLOOKUP($EG32,Data!$B:$CP,Daily!FD$10,0)+VLOOKUP($IF32,Data!$B:$CP,Daily!JC$10,0))/BE$27</f>
      </c>
      <c r="BF32" s="14">
        <f>(VLOOKUP($EG32,Data!$B:$CP,Daily!FE$10,0)+VLOOKUP($IF32,Data!$B:$CP,Daily!JD$10,0))/BF$27</f>
      </c>
      <c r="BG32" s="14">
        <f>(VLOOKUP($EG32,Data!$B:$CP,Daily!FF$10,0)+VLOOKUP($IF32,Data!$B:$CP,Daily!JE$10,0))/BG$27</f>
      </c>
      <c r="BH32" s="14">
        <f>(VLOOKUP($EG32,Data!$B:$CP,Daily!FG$10,0)+VLOOKUP($IF32,Data!$B:$CP,Daily!JF$10,0))/BH$27</f>
      </c>
      <c r="BI32" s="14">
        <f>(VLOOKUP($EG32,Data!$B:$CP,Daily!FH$10,0)+VLOOKUP($IF32,Data!$B:$CP,Daily!JG$10,0))/BI$27</f>
      </c>
      <c r="BJ32" s="14">
        <f>(VLOOKUP($EG32,Data!$B:$CP,Daily!FI$10,0)+VLOOKUP($IF32,Data!$B:$CP,Daily!JH$10,0))/BJ$27</f>
      </c>
      <c r="BK32" s="14">
        <f>(VLOOKUP($EG32,Data!$B:$CP,Daily!FJ$10,0)+VLOOKUP($IF32,Data!$B:$CP,Daily!JI$10,0))/BK$27</f>
      </c>
      <c r="BL32" s="14">
        <f>(VLOOKUP($EG32,Data!$B:$CP,Daily!FK$10,0)+VLOOKUP($IF32,Data!$B:$CP,Daily!JJ$10,0))/BL$27</f>
      </c>
      <c r="BM32" s="14">
        <f>(VLOOKUP($EG32,Data!$B:$CP,Daily!FL$10,0)+VLOOKUP($IF32,Data!$B:$CP,Daily!JK$10,0))/BM$27</f>
      </c>
      <c r="BN32" s="14">
        <f>(VLOOKUP($EG32,Data!$B:$CP,Daily!FM$10,0)+VLOOKUP($IF32,Data!$B:$CP,Daily!JL$10,0))/BN$27</f>
      </c>
      <c r="BO32" s="14">
        <f>(VLOOKUP($EG32,Data!$B:$CP,Daily!FN$10,0)+VLOOKUP($IF32,Data!$B:$CP,Daily!JM$10,0))/BO$27</f>
      </c>
      <c r="BP32" s="14">
        <f>(VLOOKUP($EG32,Data!$B:$CP,Daily!FO$10,0)+VLOOKUP($IF32,Data!$B:$CP,Daily!JN$10,0))/BP$27</f>
      </c>
      <c r="BQ32" s="14">
        <f>(VLOOKUP($EG32,Data!$B:$CP,Daily!FP$10,0)+VLOOKUP($IF32,Data!$B:$CP,Daily!JO$10,0))/BQ$27</f>
      </c>
      <c r="BR32" s="14">
        <f>(VLOOKUP($EG32,Data!$B:$CP,Daily!FQ$10,0)+VLOOKUP($IF32,Data!$B:$CP,Daily!JP$10,0))/BR$27</f>
      </c>
      <c r="BS32" s="14">
        <f>(VLOOKUP($EG32,Data!$B:$CP,Daily!FR$10,0)+VLOOKUP($IF32,Data!$B:$CP,Daily!JQ$10,0))/BS$27</f>
      </c>
      <c r="BT32" s="14">
        <f>(VLOOKUP($EG32,Data!$B:$CP,Daily!FS$10,0)+VLOOKUP($IF32,Data!$B:$CP,Daily!JR$10,0))/BT$27</f>
      </c>
      <c r="BU32" s="14">
        <f>(VLOOKUP($EG32,Data!$B:$CP,Daily!FT$10,0)+VLOOKUP($IF32,Data!$B:$CP,Daily!JS$10,0))/BU$27</f>
      </c>
      <c r="BV32" s="14">
        <f>(VLOOKUP($EG32,Data!$B:$CP,Daily!FU$10,0)+VLOOKUP($IF32,Data!$B:$CP,Daily!JT$10,0))/BV$27</f>
      </c>
      <c r="BW32" s="14">
        <f>(VLOOKUP($EG32,Data!$B:$CP,Daily!FV$10,0)+VLOOKUP($IF32,Data!$B:$CP,Daily!JU$10,0))/BW$27</f>
      </c>
      <c r="BX32" s="14">
        <f>(VLOOKUP($EG32,Data!$B:$CP,Daily!FW$10,0)+VLOOKUP($IF32,Data!$B:$CP,Daily!JV$10,0))/BX$27</f>
      </c>
      <c r="BY32" s="14">
        <f>(VLOOKUP($EG32,Data!$B:$CP,Daily!FX$10,0)+VLOOKUP($IF32,Data!$B:$CP,Daily!JW$10,0))/BY$27</f>
      </c>
      <c r="BZ32" s="14">
        <f>(VLOOKUP($EG32,Data!$B:$CP,Daily!FY$10,0)+VLOOKUP($IF32,Data!$B:$CP,Daily!JX$10,0))/BZ$27</f>
      </c>
      <c r="CA32" s="14">
        <f>(VLOOKUP($EG32,Data!$B:$CP,Daily!FZ$10,0)+VLOOKUP($IF32,Data!$B:$CP,Daily!JY$10,0))/CA$27</f>
      </c>
      <c r="CB32" s="14">
        <f>(VLOOKUP($EG32,Data!$B:$CP,Daily!GA$10,0)+VLOOKUP($IF32,Data!$B:$CP,Daily!JZ$10,0))/CB$27</f>
      </c>
      <c r="CC32" s="14">
        <f>(VLOOKUP($EG32,Data!$B:$CP,Daily!GB$10,0)+VLOOKUP($IF32,Data!$B:$CP,Daily!KA$10,0))/CC$27</f>
      </c>
      <c r="CD32" s="14">
        <f>(VLOOKUP($EG32,Data!$B:$CP,Daily!GC$10,0)+VLOOKUP($IF32,Data!$B:$CP,Daily!KB$10,0))/CD$27</f>
      </c>
      <c r="CE32" s="14">
        <f>(VLOOKUP($EG32,Data!$B:$CP,Daily!GD$10,0)+VLOOKUP($IF32,Data!$B:$CP,Daily!KC$10,0))/CE$27</f>
      </c>
      <c r="CF32" s="14">
        <f>(VLOOKUP($EG32,Data!$B:$CP,Daily!GE$10,0)+VLOOKUP($IF32,Data!$B:$CP,Daily!KD$10,0))/CF$27</f>
      </c>
      <c r="CG32" s="14">
        <f>(VLOOKUP($EG32,Data!$B:$CP,Daily!GF$10,0)+VLOOKUP($IF32,Data!$B:$CP,Daily!KE$10,0))/CG$27</f>
      </c>
      <c r="CH32" s="14">
        <f>(VLOOKUP($EG32,Data!$B:$CP,Daily!GG$10,0)+VLOOKUP($IF32,Data!$B:$CP,Daily!KF$10,0))/CH$27</f>
      </c>
      <c r="CI32" s="14">
        <f>(VLOOKUP($EG32,Data!$B:$CP,Daily!GH$10,0)+VLOOKUP($IF32,Data!$B:$CP,Daily!KG$10,0))/CI$27</f>
      </c>
      <c r="CJ32" s="14">
        <f>(VLOOKUP($EG32,Data!$B:$CP,Daily!GI$10,0)+VLOOKUP($IF32,Data!$B:$CP,Daily!KH$10,0))/CJ$27</f>
      </c>
      <c r="CK32" s="14">
        <f>(VLOOKUP($EG32,Data!$B:$CP,Daily!GJ$10,0)+VLOOKUP($IF32,Data!$B:$CP,Daily!KI$10,0))/CK$27</f>
      </c>
      <c r="CL32" s="14">
        <f>(VLOOKUP($EG32,Data!$B:$CP,Daily!GK$10,0)+VLOOKUP($IF32,Data!$B:$CP,Daily!KJ$10,0))/CL$27</f>
      </c>
      <c r="CM32" s="14">
        <f>(VLOOKUP($EG32,Data!$B:$CP,Daily!GL$10,0)+VLOOKUP($IF32,Data!$B:$CP,Daily!KK$10,0))/CM$27</f>
      </c>
      <c r="CN32" s="14">
        <f>(VLOOKUP($EG32,Data!$B:$CP,Daily!GM$10,0)+VLOOKUP($IF32,Data!$B:$CP,Daily!KL$10,0))/CN$27</f>
      </c>
      <c r="CO32" s="14">
        <f>(VLOOKUP($EG32,Data!$B:$CP,Daily!GN$10,0)+VLOOKUP($IF32,Data!$B:$CP,Daily!KM$10,0))/CO$27</f>
      </c>
      <c r="CP32" s="14">
        <f>(VLOOKUP($EG32,Data!$B:$CP,Daily!GO$10,0)+VLOOKUP($IF32,Data!$B:$CP,Daily!KN$10,0))/CP$27</f>
      </c>
      <c r="CQ32" s="14">
        <f>(VLOOKUP($EG32,Data!$B:$CP,Daily!GP$10,0)+VLOOKUP($IF32,Data!$B:$CP,Daily!KO$10,0))/CQ$27</f>
      </c>
      <c r="CR32" s="14">
        <f>(VLOOKUP($EG32,Data!$B:$CP,Daily!GQ$10,0)+VLOOKUP($IF32,Data!$B:$CP,Daily!KP$10,0))/CR$27</f>
      </c>
      <c r="CS32" s="14">
        <f>(VLOOKUP($EG32,Data!$B:$CP,Daily!GR$10,0)+VLOOKUP($IF32,Data!$B:$CP,Daily!KQ$10,0))/CS$27</f>
      </c>
      <c r="CT32" s="14">
        <f>(VLOOKUP($EG32,Data!$B:$CP,Daily!GS$10,0)+VLOOKUP($IF32,Data!$B:$CP,Daily!KR$10,0))/CT$27</f>
      </c>
      <c r="CU32" s="14">
        <f>(VLOOKUP($EG32,Data!$B:$CP,Daily!GT$10,0)+VLOOKUP($IF32,Data!$B:$CP,Daily!KS$10,0))/CU$27</f>
      </c>
      <c r="CV32" s="14">
        <f>(VLOOKUP($EG32,Data!$B:$CP,Daily!GU$10,0)+VLOOKUP($IF32,Data!$B:$CP,Daily!KT$10,0))/CV$27</f>
      </c>
      <c r="CW32" s="14">
        <f>(VLOOKUP($EG32,Data!$B:$CP,Daily!GV$10,0)+VLOOKUP($IF32,Data!$B:$CP,Daily!KU$10,0))/CW$27</f>
      </c>
      <c r="CX32" s="14">
        <f>(VLOOKUP($EG32,Data!$B:$CP,Daily!GW$10,0)+VLOOKUP($IF32,Data!$B:$CP,Daily!KV$10,0))/CX$27</f>
      </c>
      <c r="CY32" s="14">
        <f>(VLOOKUP($EG32,Data!$B:$CP,Daily!GX$10,0)+VLOOKUP($IF32,Data!$B:$CP,Daily!KW$10,0))/CY$27</f>
      </c>
      <c r="CZ32" s="14">
        <f>(VLOOKUP($EG32,Data!$B:$CP,Daily!GY$10,0)+VLOOKUP($IF32,Data!$B:$CP,Daily!KX$10,0))/CZ$27</f>
      </c>
      <c r="DA32" s="14">
        <f>(VLOOKUP($EG32,Data!$B:$CP,Daily!GZ$10,0)+VLOOKUP($IF32,Data!$B:$CP,Daily!KY$10,0))/DA$27</f>
      </c>
      <c r="DB32" s="14">
        <f>(VLOOKUP($EG32,Data!$B:$CP,Daily!HA$10,0)+VLOOKUP($IF32,Data!$B:$CP,Daily!KZ$10,0))/DB$27</f>
      </c>
      <c r="DC32" s="14">
        <f>(VLOOKUP($EG32,Data!$B:$CP,Daily!HB$10,0)+VLOOKUP($IF32,Data!$B:$CP,Daily!LA$10,0))/DC$27</f>
      </c>
      <c r="DD32" s="14">
        <f>(VLOOKUP($EG32,Data!$B:$CP,Daily!HC$10,0)+VLOOKUP($IF32,Data!$B:$CP,Daily!LB$10,0))/DD$27</f>
      </c>
      <c r="DE32" s="14">
        <f>(VLOOKUP($EG32,Data!$B:$CP,Daily!HD$10,0)+VLOOKUP($IF32,Data!$B:$CP,Daily!LC$10,0))/DE$27</f>
      </c>
      <c r="DF32" s="14">
        <f>(VLOOKUP($EG32,Data!$B:$CP,Daily!HE$10,0)+VLOOKUP($IF32,Data!$B:$CP,Daily!LD$10,0))/DF$27</f>
      </c>
      <c r="DG32" s="14">
        <f>(VLOOKUP($EG32,Data!$B:$CP,Daily!HF$10,0)+VLOOKUP($IF32,Data!$B:$CP,Daily!LE$10,0))/DG$27</f>
      </c>
      <c r="DH32" s="14">
        <f>(VLOOKUP($EG32,Data!$B:$CP,Daily!HG$10,0)+VLOOKUP($IF32,Data!$B:$CP,Daily!LF$10,0))/DH$27</f>
      </c>
      <c r="DI32" s="14">
        <f>(VLOOKUP($EG32,Data!$B:$CP,Daily!HH$10,0)+VLOOKUP($IF32,Data!$B:$CP,Daily!LG$10,0))/DI$27</f>
      </c>
      <c r="DJ32" s="14">
        <f>(VLOOKUP($EG32,Data!$B:$CP,Daily!HI$10,0)+VLOOKUP($IF32,Data!$B:$CP,Daily!LH$10,0))/DJ$27</f>
      </c>
      <c r="DK32" s="14">
        <f>(VLOOKUP($EG32,Data!$B:$CP,Daily!HJ$10,0)+VLOOKUP($IF32,Data!$B:$CP,Daily!LI$10,0))/DK$27</f>
      </c>
      <c r="DL32" s="14">
        <f>(VLOOKUP($EG32,Data!$B:$CP,Daily!HK$10,0)+VLOOKUP($IF32,Data!$B:$CP,Daily!LJ$10,0))/DL$27</f>
      </c>
      <c r="DM32" s="14">
        <f>(VLOOKUP($EG32,Data!$B:$CP,Daily!HL$10,0)+VLOOKUP($IF32,Data!$B:$CP,Daily!LK$10,0))/DM$27</f>
      </c>
      <c r="DN32" s="14">
        <f>(VLOOKUP($EG32,Data!$B:$CP,Daily!HM$10,0)+VLOOKUP($IF32,Data!$B:$CP,Daily!LL$10,0))/DN$27</f>
      </c>
      <c r="DO32" s="14">
        <f>(VLOOKUP($EG32,Data!$B:$CP,Daily!HN$10,0)+VLOOKUP($IF32,Data!$B:$CP,Daily!LM$10,0))/DO$27</f>
      </c>
      <c r="DP32" s="14">
        <f>(VLOOKUP($EG32,Data!$B:$CP,Daily!HO$10,0)+VLOOKUP($IF32,Data!$B:$CP,Daily!LN$10,0))/DP$27</f>
      </c>
      <c r="DQ32" s="14">
        <f>(VLOOKUP($EG32,Data!$B:$CP,Daily!HP$10,0)+VLOOKUP($IF32,Data!$B:$CP,Daily!LO$10,0))/DQ$27</f>
      </c>
      <c r="DR32" s="14">
        <f>(VLOOKUP($EG32,Data!$B:$CP,Daily!HQ$10,0)+VLOOKUP($IF32,Data!$B:$CP,Daily!LP$10,0))/DR$27</f>
      </c>
      <c r="DS32" s="14">
        <f>(VLOOKUP($EG32,Data!$B:$CP,Daily!HR$10,0)+VLOOKUP($IF32,Data!$B:$CP,Daily!LQ$10,0))/DS$27</f>
      </c>
      <c r="DT32" s="14">
        <f>(VLOOKUP($EG32,Data!$B:$CP,Daily!HS$10,0)+VLOOKUP($IF32,Data!$B:$CP,Daily!LR$10,0))/DT$27</f>
      </c>
      <c r="DU32" s="14">
        <f>(VLOOKUP($EG32,Data!$B:$CP,Daily!HT$10,0)+VLOOKUP($IF32,Data!$B:$CP,Daily!LS$10,0))/DU$27</f>
      </c>
      <c r="DV32" s="18"/>
      <c r="DW32" s="14">
        <f t="shared" si="213"/>
      </c>
      <c r="DX32" s="14">
        <f t="shared" si="214"/>
      </c>
      <c r="DY32" s="14">
        <f t="shared" si="233"/>
      </c>
      <c r="DZ32" s="14">
        <f t="shared" si="234"/>
      </c>
      <c r="EA32" s="14">
        <f t="shared" si="235"/>
      </c>
      <c r="EB32" s="18"/>
      <c r="EC32" s="14">
        <f t="shared" si="200"/>
      </c>
      <c r="ED32" s="14">
        <f t="shared" si="243"/>
      </c>
      <c r="EE32" s="14">
        <f t="shared" si="244"/>
      </c>
      <c r="EF32" s="16"/>
      <c r="EG32" s="9" t="s">
        <v>345</v>
      </c>
      <c r="EH32" s="9" t="s">
        <v>23</v>
      </c>
      <c r="EI32" s="14">
        <f>VLOOKUP($EG32,Data!$B:$CP,Daily!EI$10,0)/EI$27</f>
      </c>
      <c r="EJ32" s="14">
        <f>VLOOKUP($EG32,Data!$B:$CP,Daily!EJ$10,0)/EJ$27</f>
      </c>
      <c r="EK32" s="14">
        <f>VLOOKUP($EG32,Data!$B:$CP,Daily!EK$10,0)/EK$27</f>
      </c>
      <c r="EL32" s="14">
        <f>VLOOKUP($EG32,Data!$B:$CP,Daily!EL$10,0)/EL$27</f>
      </c>
      <c r="EM32" s="14">
        <f>VLOOKUP($EG32,Data!$B:$CP,Daily!EM$10,0)/EM$27</f>
      </c>
      <c r="EN32" s="14">
        <f>VLOOKUP($EG32,Data!$B:$CP,Daily!EN$10,0)/EN$27</f>
      </c>
      <c r="EO32" s="14">
        <f>VLOOKUP($EG32,Data!$B:$CP,Daily!EO$10,0)/EO$27</f>
      </c>
      <c r="EP32" s="14">
        <f>VLOOKUP($EG32,Data!$B:$CP,Daily!EP$10,0)/EP$27</f>
      </c>
      <c r="EQ32" s="14">
        <f>VLOOKUP($EG32,Data!$B:$CP,Daily!EQ$10,0)/EQ$27</f>
      </c>
      <c r="ER32" s="14">
        <f>VLOOKUP($EG32,Data!$B:$CP,Daily!ER$10,0)/ER$27</f>
      </c>
      <c r="ES32" s="14">
        <f>VLOOKUP($EG32,Data!$B:$CP,Daily!ES$10,0)/ES$27</f>
      </c>
      <c r="ET32" s="14">
        <f>VLOOKUP($EG32,Data!$B:$CP,Daily!ET$10,0)/ET$27</f>
      </c>
      <c r="EU32" s="14">
        <f>VLOOKUP($EG32,Data!$B:$CP,Daily!EU$10,0)/EU$27</f>
      </c>
      <c r="EV32" s="14">
        <f>VLOOKUP($EG32,Data!$B:$CP,Daily!EV$10,0)/EV$27</f>
      </c>
      <c r="EW32" s="14">
        <f>VLOOKUP($EG32,Data!$B:$CP,Daily!EW$10,0)/EW$27</f>
      </c>
      <c r="EX32" s="14">
        <f>VLOOKUP($EG32,Data!$B:$CP,Daily!EX$10,0)/EX$27</f>
      </c>
      <c r="EY32" s="14">
        <f>VLOOKUP($EG32,Data!$B:$CP,Daily!EY$10,0)/EY$27</f>
      </c>
      <c r="EZ32" s="14">
        <f>VLOOKUP($EG32,Data!$B:$CP,Daily!EZ$10,0)/EZ$27</f>
      </c>
      <c r="FA32" s="14">
        <f>VLOOKUP($EG32,Data!$B:$CP,Daily!FA$10,0)/FA$27</f>
      </c>
      <c r="FB32" s="14">
        <f>VLOOKUP($EG32,Data!$B:$CP,Daily!FB$10,0)/FB$27</f>
      </c>
      <c r="FC32" s="14">
        <f>VLOOKUP($EG32,Data!$B:$CP,Daily!FC$10,0)/FC$27</f>
      </c>
      <c r="FD32" s="14">
        <f>VLOOKUP($EG32,Data!$B:$CP,Daily!FD$10,0)/FD$27</f>
      </c>
      <c r="FE32" s="14">
        <f>VLOOKUP($EG32,Data!$B:$CP,Daily!FE$10,0)/FE$27</f>
      </c>
      <c r="FF32" s="14">
        <f>VLOOKUP($EG32,Data!$B:$CP,Daily!FF$10,0)/FF$27</f>
      </c>
      <c r="FG32" s="14">
        <f>VLOOKUP($EG32,Data!$B:$CP,Daily!FG$10,0)/FG$27</f>
      </c>
      <c r="FH32" s="14">
        <f>VLOOKUP($EG32,Data!$B:$CP,Daily!FH$10,0)/FH$27</f>
      </c>
      <c r="FI32" s="14">
        <f>VLOOKUP($EG32,Data!$B:$CP,Daily!FI$10,0)/FI$27</f>
      </c>
      <c r="FJ32" s="14">
        <f>VLOOKUP($EG32,Data!$B:$CP,Daily!FJ$10,0)/FJ$27</f>
      </c>
      <c r="FK32" s="14">
        <f>VLOOKUP($EG32,Data!$B:$CP,Daily!FK$10,0)/FK$27</f>
      </c>
      <c r="FL32" s="14">
        <f>VLOOKUP($EG32,Data!$B:$CP,Daily!FL$10,0)/FL$27</f>
      </c>
      <c r="FM32" s="14">
        <f>VLOOKUP($EG32,Data!$B:$CP,Daily!FM$10,0)/FM$27</f>
      </c>
      <c r="FN32" s="14">
        <f>VLOOKUP($EG32,Data!$B:$CP,Daily!FN$10,0)/FN$27</f>
      </c>
      <c r="FO32" s="14">
        <f>VLOOKUP($EG32,Data!$B:$CP,Daily!FO$10,0)/FO$27</f>
      </c>
      <c r="FP32" s="14">
        <f>VLOOKUP($EG32,Data!$B:$CP,Daily!FP$10,0)/FP$27</f>
      </c>
      <c r="FQ32" s="14">
        <f>VLOOKUP($EG32,Data!$B:$CP,Daily!FQ$10,0)/FQ$27</f>
      </c>
      <c r="FR32" s="14">
        <f>VLOOKUP($EG32,Data!$B:$CP,Daily!FR$10,0)/FR$27</f>
      </c>
      <c r="FS32" s="14">
        <f>VLOOKUP($EG32,Data!$B:$CP,Daily!FS$10,0)/FS$27</f>
      </c>
      <c r="FT32" s="14">
        <f>VLOOKUP($EG32,Data!$B:$CP,Daily!FT$10,0)/FT$27</f>
      </c>
      <c r="FU32" s="14">
        <f>VLOOKUP($EG32,Data!$B:$CP,Daily!FU$10,0)/FU$27</f>
      </c>
      <c r="FV32" s="14">
        <f>VLOOKUP($EG32,Data!$B:$CP,Daily!FV$10,0)/FV$27</f>
      </c>
      <c r="FW32" s="14">
        <f>VLOOKUP($EG32,Data!$B:$CP,Daily!FW$10,0)/FW$27</f>
      </c>
      <c r="FX32" s="14">
        <f>VLOOKUP($EG32,Data!$B:$CP,Daily!FX$10,0)/FX$27</f>
      </c>
      <c r="FY32" s="14">
        <f>VLOOKUP($EG32,Data!$B:$CP,Daily!FY$10,0)/FY$27</f>
      </c>
      <c r="FZ32" s="14">
        <f>VLOOKUP($EG32,Data!$B:$CP,Daily!FZ$10,0)/FZ$27</f>
      </c>
      <c r="GA32" s="14">
        <f>VLOOKUP($EG32,Data!$B:$CP,Daily!GA$10,0)/GA$27</f>
      </c>
      <c r="GB32" s="14">
        <f>VLOOKUP($EG32,Data!$B:$CP,Daily!GB$10,0)/GB$27</f>
      </c>
      <c r="GC32" s="14">
        <f>VLOOKUP($EG32,Data!$B:$CP,Daily!GC$10,0)/GC$27</f>
      </c>
      <c r="GD32" s="14">
        <f>VLOOKUP($EG32,Data!$B:$CP,Daily!GD$10,0)/GD$27</f>
      </c>
      <c r="GE32" s="14">
        <f>VLOOKUP($EG32,Data!$B:$CP,Daily!GE$10,0)/GE$27</f>
      </c>
      <c r="GF32" s="14">
        <f>VLOOKUP($EG32,Data!$B:$CP,Daily!GF$10,0)/GF$27</f>
      </c>
      <c r="GG32" s="14">
        <f>VLOOKUP($EG32,Data!$B:$CP,Daily!GG$10,0)/GG$27</f>
      </c>
      <c r="GH32" s="14">
        <f>VLOOKUP($EG32,Data!$B:$CP,Daily!GH$10,0)/GH$27</f>
      </c>
      <c r="GI32" s="14">
        <f>VLOOKUP($EG32,Data!$B:$CP,Daily!GI$10,0)/GI$27</f>
      </c>
      <c r="GJ32" s="14">
        <f>VLOOKUP($EG32,Data!$B:$CP,Daily!GJ$10,0)/GJ$27</f>
      </c>
      <c r="GK32" s="14">
        <f>VLOOKUP($EG32,Data!$B:$CP,Daily!GK$10,0)/GK$27</f>
      </c>
      <c r="GL32" s="14">
        <f>VLOOKUP($EG32,Data!$B:$CP,Daily!GL$10,0)/GL$27</f>
      </c>
      <c r="GM32" s="14">
        <f>VLOOKUP($EG32,Data!$B:$CP,Daily!GM$10,0)/GM$27</f>
      </c>
      <c r="GN32" s="14">
        <f>VLOOKUP($EG32,Data!$B:$CP,Daily!GN$10,0)/GN$27</f>
      </c>
      <c r="GO32" s="14">
        <f>VLOOKUP($EG32,Data!$B:$CP,Daily!GO$10,0)/GO$27</f>
      </c>
      <c r="GP32" s="14">
        <f>VLOOKUP($EG32,Data!$B:$CP,Daily!GP$10,0)/GP$27</f>
      </c>
      <c r="GQ32" s="14">
        <f>VLOOKUP($EG32,Data!$B:$CP,Daily!GQ$10,0)/GQ$27</f>
      </c>
      <c r="GR32" s="14">
        <f>VLOOKUP($EG32,Data!$B:$CP,Daily!GR$10,0)/GR$27</f>
      </c>
      <c r="GS32" s="14">
        <f>VLOOKUP($EG32,Data!$B:$CP,Daily!GS$10,0)/GS$27</f>
      </c>
      <c r="GT32" s="14">
        <f>VLOOKUP($EG32,Data!$B:$CP,Daily!GT$10,0)/GT$27</f>
      </c>
      <c r="GU32" s="14">
        <f>VLOOKUP($EG32,Data!$B:$CP,Daily!GU$10,0)/GU$27</f>
      </c>
      <c r="GV32" s="14">
        <f>VLOOKUP($EG32,Data!$B:$CP,Daily!GV$10,0)/GV$27</f>
      </c>
      <c r="GW32" s="14">
        <f>VLOOKUP($EG32,Data!$B:$CP,Daily!GW$10,0)/GW$27</f>
      </c>
      <c r="GX32" s="14">
        <f>VLOOKUP($EG32,Data!$B:$CP,Daily!GX$10,0)/GX$27</f>
      </c>
      <c r="GY32" s="14">
        <f>VLOOKUP($EG32,Data!$B:$CP,Daily!GY$10,0)/GY$27</f>
      </c>
      <c r="GZ32" s="14">
        <f>VLOOKUP($EG32,Data!$B:$CP,Daily!GZ$10,0)/GZ$27</f>
      </c>
      <c r="HA32" s="14">
        <f>VLOOKUP($EG32,Data!$B:$CP,Daily!HA$10,0)/HA$27</f>
      </c>
      <c r="HB32" s="14">
        <f>VLOOKUP($EG32,Data!$B:$CP,Daily!HB$10,0)/HB$27</f>
      </c>
      <c r="HC32" s="14">
        <f>VLOOKUP($EG32,Data!$B:$CP,Daily!HC$10,0)/HC$27</f>
      </c>
      <c r="HD32" s="14">
        <f>VLOOKUP($EG32,Data!$B:$CP,Daily!HD$10,0)/HD$27</f>
      </c>
      <c r="HE32" s="14">
        <f>VLOOKUP($EG32,Data!$B:$CP,Daily!HE$10,0)/HE$27</f>
      </c>
      <c r="HF32" s="14">
        <f>VLOOKUP($EG32,Data!$B:$CP,Daily!HF$10,0)/HF$27</f>
      </c>
      <c r="HG32" s="14">
        <f>VLOOKUP($EG32,Data!$B:$CP,Daily!HG$10,0)/HG$27</f>
      </c>
      <c r="HH32" s="14">
        <f>VLOOKUP($EG32,Data!$B:$CP,Daily!HH$10,0)/HH$27</f>
      </c>
      <c r="HI32" s="14">
        <f>VLOOKUP($EG32,Data!$B:$CP,Daily!HI$10,0)/HI$27</f>
      </c>
      <c r="HJ32" s="14">
        <f>VLOOKUP($EG32,Data!$B:$CP,Daily!HJ$10,0)/HJ$27</f>
      </c>
      <c r="HK32" s="14">
        <f>VLOOKUP($EG32,Data!$B:$CP,Daily!HK$10,0)/HK$27</f>
      </c>
      <c r="HL32" s="14">
        <f>VLOOKUP($EG32,Data!$B:$CP,Daily!HL$10,0)/HL$27</f>
      </c>
      <c r="HM32" s="14">
        <f>VLOOKUP($EG32,Data!$B:$CP,Daily!HM$10,0)/HM$27</f>
      </c>
      <c r="HN32" s="14">
        <f>VLOOKUP($EG32,Data!$B:$CP,Daily!HN$10,0)/HN$27</f>
      </c>
      <c r="HO32" s="14">
        <f>VLOOKUP($EG32,Data!$B:$CP,Daily!HO$10,0)/HO$27</f>
      </c>
      <c r="HP32" s="14">
        <f>VLOOKUP($EG32,Data!$B:$CP,Daily!HP$10,0)/HP$27</f>
      </c>
      <c r="HQ32" s="14">
        <f>VLOOKUP($EG32,Data!$B:$CP,Daily!HQ$10,0)/HQ$27</f>
      </c>
      <c r="HR32" s="14">
        <f>VLOOKUP($EG32,Data!$B:$CP,Daily!HR$10,0)/HR$27</f>
      </c>
      <c r="HS32" s="14">
        <f>VLOOKUP($EG32,Data!$B:$CP,Daily!HS$10,0)/HS$27</f>
      </c>
      <c r="HT32" s="14">
        <f>VLOOKUP($EG32,Data!$B:$CP,Daily!HT$10,0)/HT$27</f>
      </c>
      <c r="HU32" s="17"/>
      <c r="HV32" s="52">
        <f t="shared" si="216"/>
      </c>
      <c r="HW32" s="52">
        <f t="shared" si="217"/>
      </c>
      <c r="HX32" s="52">
        <f t="shared" si="218"/>
      </c>
      <c r="HY32" s="52">
        <f t="shared" si="219"/>
      </c>
      <c r="HZ32" s="52">
        <f t="shared" si="220"/>
      </c>
      <c r="IA32" s="55"/>
      <c r="IB32" s="14">
        <f t="shared" si="202"/>
      </c>
      <c r="IC32" s="14">
        <f t="shared" si="245"/>
      </c>
      <c r="ID32" s="14">
        <f t="shared" si="246"/>
      </c>
      <c r="IE32" s="16"/>
      <c r="IF32" s="9" t="s">
        <v>346</v>
      </c>
      <c r="IG32" s="9" t="s">
        <v>23</v>
      </c>
      <c r="IH32" s="14">
        <f>VLOOKUP($IF32,Data!$B:$CP,Daily!IH$10,0)/IH$27</f>
      </c>
      <c r="II32" s="14">
        <f>VLOOKUP($IF32,Data!$B:$CP,Daily!II$10,0)/II$27</f>
      </c>
      <c r="IJ32" s="14">
        <f>VLOOKUP($IF32,Data!$B:$CP,Daily!IJ$10,0)/IJ$27</f>
      </c>
      <c r="IK32" s="14">
        <f>VLOOKUP($IF32,Data!$B:$CP,Daily!IK$10,0)/IK$27</f>
      </c>
      <c r="IL32" s="14">
        <f>VLOOKUP($IF32,Data!$B:$CP,Daily!IL$10,0)/IL$27</f>
      </c>
      <c r="IM32" s="14">
        <f>VLOOKUP($IF32,Data!$B:$CP,Daily!IM$10,0)/IM$27</f>
      </c>
      <c r="IN32" s="14">
        <f>VLOOKUP($IF32,Data!$B:$CP,Daily!IN$10,0)/IN$27</f>
      </c>
      <c r="IO32" s="14">
        <f>VLOOKUP($IF32,Data!$B:$CP,Daily!IO$10,0)/IO$27</f>
      </c>
      <c r="IP32" s="14">
        <f>VLOOKUP($IF32,Data!$B:$CP,Daily!IP$10,0)/IP$27</f>
      </c>
      <c r="IQ32" s="14">
        <f>VLOOKUP($IF32,Data!$B:$CP,Daily!IQ$10,0)/IQ$27</f>
      </c>
      <c r="IR32" s="14">
        <f>VLOOKUP($IF32,Data!$B:$CP,Daily!IR$10,0)/IR$27</f>
      </c>
      <c r="IS32" s="14">
        <f>VLOOKUP($IF32,Data!$B:$CP,Daily!IS$10,0)/IS$27</f>
      </c>
      <c r="IT32" s="14">
        <f>VLOOKUP($IF32,Data!$B:$CP,Daily!IT$10,0)/IT$27</f>
      </c>
      <c r="IU32" s="14">
        <f>VLOOKUP($IF32,Data!$B:$CP,Daily!IU$10,0)/IU$27</f>
      </c>
      <c r="IV32" s="14">
        <f>VLOOKUP($IF32,Data!$B:$CP,Daily!IV$10,0)/IV$27</f>
      </c>
      <c r="IW32" s="14">
        <f>VLOOKUP($IF32,Data!$B:$CP,Daily!IW$10,0)/IW$27</f>
      </c>
      <c r="IX32" s="14">
        <f>VLOOKUP($IF32,Data!$B:$CP,Daily!IX$10,0)/IX$27</f>
      </c>
      <c r="IY32" s="14">
        <f>VLOOKUP($IF32,Data!$B:$CP,Daily!IY$10,0)/IY$27</f>
      </c>
      <c r="IZ32" s="14">
        <f>VLOOKUP($IF32,Data!$B:$CP,Daily!IZ$10,0)/IZ$27</f>
      </c>
      <c r="JA32" s="14">
        <f>VLOOKUP($IF32,Data!$B:$CP,Daily!JA$10,0)/JA$27</f>
      </c>
      <c r="JB32" s="14">
        <f>VLOOKUP($IF32,Data!$B:$CP,Daily!JB$10,0)/JB$27</f>
      </c>
      <c r="JC32" s="14">
        <f>VLOOKUP($IF32,Data!$B:$CP,Daily!JC$10,0)/JC$27</f>
      </c>
      <c r="JD32" s="14">
        <f>VLOOKUP($IF32,Data!$B:$CP,Daily!JD$10,0)/JD$27</f>
      </c>
      <c r="JE32" s="14">
        <f>VLOOKUP($IF32,Data!$B:$CP,Daily!JE$10,0)/JE$27</f>
      </c>
      <c r="JF32" s="14">
        <f>VLOOKUP($IF32,Data!$B:$CP,Daily!JF$10,0)/JF$27</f>
      </c>
      <c r="JG32" s="14">
        <f>VLOOKUP($IF32,Data!$B:$CP,Daily!JG$10,0)/JG$27</f>
      </c>
      <c r="JH32" s="14">
        <f>VLOOKUP($IF32,Data!$B:$CP,Daily!JH$10,0)/JH$27</f>
      </c>
      <c r="JI32" s="14">
        <f>VLOOKUP($IF32,Data!$B:$CP,Daily!JI$10,0)/JI$27</f>
      </c>
      <c r="JJ32" s="14">
        <f>VLOOKUP($IF32,Data!$B:$CP,Daily!JJ$10,0)/JJ$27</f>
      </c>
      <c r="JK32" s="14">
        <f>VLOOKUP($IF32,Data!$B:$CP,Daily!JK$10,0)/JK$27</f>
      </c>
      <c r="JL32" s="14">
        <f>VLOOKUP($IF32,Data!$B:$CP,Daily!JL$10,0)/JL$27</f>
      </c>
      <c r="JM32" s="14">
        <f>VLOOKUP($IF32,Data!$B:$CP,Daily!JM$10,0)/JM$27</f>
      </c>
      <c r="JN32" s="14">
        <f>VLOOKUP($IF32,Data!$B:$CP,Daily!JN$10,0)/JN$27</f>
      </c>
      <c r="JO32" s="14">
        <f>VLOOKUP($IF32,Data!$B:$CP,Daily!JO$10,0)/JO$27</f>
      </c>
      <c r="JP32" s="14">
        <f>VLOOKUP($IF32,Data!$B:$CP,Daily!JP$10,0)/JP$27</f>
      </c>
      <c r="JQ32" s="14">
        <f>VLOOKUP($IF32,Data!$B:$CP,Daily!JQ$10,0)/JQ$27</f>
      </c>
      <c r="JR32" s="14">
        <f>VLOOKUP($IF32,Data!$B:$CP,Daily!JR$10,0)/JR$27</f>
      </c>
      <c r="JS32" s="14">
        <f>VLOOKUP($IF32,Data!$B:$CP,Daily!JS$10,0)/JS$27</f>
      </c>
      <c r="JT32" s="14">
        <f>VLOOKUP($IF32,Data!$B:$CP,Daily!JT$10,0)/JT$27</f>
      </c>
      <c r="JU32" s="14">
        <f>VLOOKUP($IF32,Data!$B:$CP,Daily!JU$10,0)/JU$27</f>
      </c>
      <c r="JV32" s="14">
        <f>VLOOKUP($IF32,Data!$B:$CP,Daily!JV$10,0)/JV$27</f>
      </c>
      <c r="JW32" s="14">
        <f>VLOOKUP($IF32,Data!$B:$CP,Daily!JW$10,0)/JW$27</f>
      </c>
      <c r="JX32" s="14">
        <f>VLOOKUP($IF32,Data!$B:$CP,Daily!JX$10,0)/JX$27</f>
      </c>
      <c r="JY32" s="14">
        <f>VLOOKUP($IF32,Data!$B:$CP,Daily!JY$10,0)/JY$27</f>
      </c>
      <c r="JZ32" s="14">
        <f>VLOOKUP($IF32,Data!$B:$CP,Daily!JZ$10,0)/JZ$27</f>
      </c>
      <c r="KA32" s="14">
        <f>VLOOKUP($IF32,Data!$B:$CP,Daily!KA$10,0)/KA$27</f>
      </c>
      <c r="KB32" s="14">
        <f>VLOOKUP($IF32,Data!$B:$CP,Daily!KB$10,0)/KB$27</f>
      </c>
      <c r="KC32" s="14">
        <f>VLOOKUP($IF32,Data!$B:$CP,Daily!KC$10,0)/KC$27</f>
      </c>
      <c r="KD32" s="14">
        <f>VLOOKUP($IF32,Data!$B:$CP,Daily!KD$10,0)/KD$27</f>
      </c>
      <c r="KE32" s="14">
        <f>VLOOKUP($IF32,Data!$B:$CP,Daily!KE$10,0)/KE$27</f>
      </c>
      <c r="KF32" s="14">
        <f>VLOOKUP($IF32,Data!$B:$CP,Daily!KF$10,0)/KF$27</f>
      </c>
      <c r="KG32" s="14">
        <f>VLOOKUP($IF32,Data!$B:$CP,Daily!KG$10,0)/KG$27</f>
      </c>
      <c r="KH32" s="14">
        <f>VLOOKUP($IF32,Data!$B:$CP,Daily!KH$10,0)/KH$27</f>
      </c>
      <c r="KI32" s="14">
        <f>VLOOKUP($IF32,Data!$B:$CP,Daily!KI$10,0)/KI$27</f>
      </c>
      <c r="KJ32" s="14">
        <f>VLOOKUP($IF32,Data!$B:$CP,Daily!KJ$10,0)/KJ$27</f>
      </c>
      <c r="KK32" s="14">
        <f>VLOOKUP($IF32,Data!$B:$CP,Daily!KK$10,0)/KK$27</f>
      </c>
      <c r="KL32" s="14">
        <f>VLOOKUP($IF32,Data!$B:$CP,Daily!KL$10,0)/KL$27</f>
      </c>
      <c r="KM32" s="14">
        <f>VLOOKUP($IF32,Data!$B:$CP,Daily!KM$10,0)/KM$27</f>
      </c>
      <c r="KN32" s="14">
        <f>VLOOKUP($IF32,Data!$B:$CP,Daily!KN$10,0)/KN$27</f>
      </c>
      <c r="KO32" s="14">
        <f>VLOOKUP($IF32,Data!$B:$CP,Daily!KO$10,0)/KO$27</f>
      </c>
      <c r="KP32" s="14">
        <f>VLOOKUP($IF32,Data!$B:$CP,Daily!KP$10,0)/KP$27</f>
      </c>
      <c r="KQ32" s="14">
        <f>VLOOKUP($IF32,Data!$B:$CP,Daily!KQ$10,0)/KQ$27</f>
      </c>
      <c r="KR32" s="14">
        <f>VLOOKUP($IF32,Data!$B:$CP,Daily!KR$10,0)/KR$27</f>
      </c>
      <c r="KS32" s="14">
        <f>VLOOKUP($IF32,Data!$B:$CP,Daily!KS$10,0)/KS$27</f>
      </c>
      <c r="KT32" s="14">
        <f>VLOOKUP($IF32,Data!$B:$CP,Daily!KT$10,0)/KT$27</f>
      </c>
      <c r="KU32" s="14">
        <f>VLOOKUP($IF32,Data!$B:$CP,Daily!KU$10,0)/KU$27</f>
      </c>
      <c r="KV32" s="14">
        <f>VLOOKUP($IF32,Data!$B:$CP,Daily!KV$10,0)/KV$27</f>
      </c>
      <c r="KW32" s="14">
        <f>VLOOKUP($IF32,Data!$B:$CP,Daily!KW$10,0)/KW$27</f>
      </c>
      <c r="KX32" s="14">
        <f>VLOOKUP($IF32,Data!$B:$CP,Daily!KX$10,0)/KX$27</f>
      </c>
      <c r="KY32" s="14">
        <f>VLOOKUP($IF32,Data!$B:$CP,Daily!KY$10,0)/KY$27</f>
      </c>
      <c r="KZ32" s="14">
        <f>VLOOKUP($IF32,Data!$B:$CP,Daily!KZ$10,0)/KZ$27</f>
      </c>
      <c r="LA32" s="14">
        <f>VLOOKUP($IF32,Data!$B:$CP,Daily!LA$10,0)/LA$27</f>
      </c>
      <c r="LB32" s="14">
        <f>VLOOKUP($IF32,Data!$B:$CP,Daily!LB$10,0)/LB$27</f>
      </c>
      <c r="LC32" s="14">
        <f>VLOOKUP($IF32,Data!$B:$CP,Daily!LC$10,0)/LC$27</f>
      </c>
      <c r="LD32" s="14">
        <f>VLOOKUP($IF32,Data!$B:$CP,Daily!LD$10,0)/LD$27</f>
      </c>
      <c r="LE32" s="14">
        <f>VLOOKUP($IF32,Data!$B:$CP,Daily!LE$10,0)/LE$27</f>
      </c>
      <c r="LF32" s="14">
        <f>VLOOKUP($IF32,Data!$B:$CP,Daily!LF$10,0)/LF$27</f>
      </c>
      <c r="LG32" s="14">
        <f>VLOOKUP($IF32,Data!$B:$CP,Daily!LG$10,0)/LG$27</f>
      </c>
      <c r="LH32" s="14">
        <f>VLOOKUP($IF32,Data!$B:$CP,Daily!LH$10,0)/LH$27</f>
      </c>
      <c r="LI32" s="14">
        <f>VLOOKUP($IF32,Data!$B:$CP,Daily!LI$10,0)/LI$27</f>
      </c>
      <c r="LJ32" s="14">
        <f>VLOOKUP($IF32,Data!$B:$CP,Daily!LJ$10,0)/LJ$27</f>
      </c>
      <c r="LK32" s="14">
        <f>VLOOKUP($IF32,Data!$B:$CP,Daily!LK$10,0)/LK$27</f>
      </c>
      <c r="LL32" s="14">
        <f>VLOOKUP($IF32,Data!$B:$CP,Daily!LL$10,0)/LL$27</f>
      </c>
      <c r="LM32" s="14">
        <f>VLOOKUP($IF32,Data!$B:$CP,Daily!LM$10,0)/LM$27</f>
      </c>
      <c r="LN32" s="14">
        <f>VLOOKUP($IF32,Data!$B:$CP,Daily!LN$10,0)/LN$27</f>
      </c>
      <c r="LO32" s="14">
        <f>VLOOKUP($IF32,Data!$B:$CP,Daily!LO$10,0)/LO$27</f>
      </c>
      <c r="LP32" s="14">
        <f>VLOOKUP($IF32,Data!$B:$CP,Daily!LP$10,0)/LP$27</f>
      </c>
      <c r="LQ32" s="14">
        <f>VLOOKUP($IF32,Data!$B:$CP,Daily!LQ$10,0)/LQ$27</f>
      </c>
      <c r="LR32" s="14">
        <f>VLOOKUP($IF32,Data!$B:$CP,Daily!LR$10,0)/LR$27</f>
      </c>
      <c r="LS32" s="14">
        <f>VLOOKUP($IF32,Data!$B:$CP,Daily!LS$10,0)/LS$27</f>
      </c>
      <c r="LU32" s="52">
        <f t="shared" si="236"/>
      </c>
      <c r="LV32" s="52">
        <f t="shared" si="237"/>
      </c>
      <c r="LW32" s="52">
        <f t="shared" si="238"/>
      </c>
      <c r="LX32" s="52">
        <f t="shared" si="239"/>
      </c>
      <c r="LY32" s="52">
        <f t="shared" si="240"/>
      </c>
      <c r="LZ32" s="58"/>
      <c r="MA32" s="14">
        <f t="shared" si="223"/>
      </c>
      <c r="MB32" s="14">
        <f t="shared" si="241"/>
      </c>
      <c r="MC32" s="14">
        <f t="shared" si="242"/>
      </c>
      <c r="MD32" s="15"/>
    </row>
    <row r="33" spans="4:342" x14ac:dyDescent="0.25">
      <c r="D33" s="74" t="s">
        <v>347</v>
      </c>
      <c r="E33" s="67" t="str">
        <f>VLOOKUP($D33,'Metric Nature'!$C:$D,2,0)&amp;IF(($F33&lt;(EA33)),"Below",IF(($F33&gt;(DZ33)),"Above","Within"))</f>
      </c>
      <c r="F33" s="63">
        <f t="shared" si="229"/>
      </c>
      <c r="G33" s="92">
        <f t="shared" si="191"/>
      </c>
      <c r="H33" s="62">
        <f t="shared" si="230"/>
      </c>
      <c r="I33" s="89">
        <f t="shared" si="204"/>
      </c>
      <c r="J33" s="62">
        <f t="shared" si="193"/>
      </c>
      <c r="K33" s="63">
        <f t="shared" si="205"/>
      </c>
      <c r="L33" s="64"/>
      <c r="M33" s="67" t="str">
        <f>VLOOKUP($D33,'Metric Nature'!$C:$D,2,0)&amp;IF(($N33&lt;(HZ33)),"Below",IF(($N33&gt;(HY33)),"Above","Within"))</f>
      </c>
      <c r="N33" s="63">
        <f t="shared" si="224"/>
      </c>
      <c r="O33" s="63">
        <f t="shared" si="225"/>
      </c>
      <c r="P33" s="98">
        <f t="shared" si="226"/>
      </c>
      <c r="Q33" s="63">
        <f t="shared" si="227"/>
      </c>
      <c r="R33" s="71">
        <f t="shared" si="228"/>
      </c>
      <c r="S33" s="63">
        <f t="shared" si="208"/>
      </c>
      <c r="T33" s="64"/>
      <c r="U33" s="67" t="str">
        <f>VLOOKUP($D33,'Metric Nature'!$C:$D,2,0)&amp;IF(($V33&lt;(LY33)),"Below",IF(($V33&gt;(LX33)),"Above","Within"))</f>
      </c>
      <c r="V33" s="63">
        <f t="shared" si="231"/>
      </c>
      <c r="W33" s="63">
        <f t="shared" si="209"/>
      </c>
      <c r="X33" s="62">
        <f t="shared" si="232"/>
      </c>
      <c r="Y33" s="63">
        <f t="shared" si="211"/>
      </c>
      <c r="Z33" s="62">
        <f t="shared" si="196"/>
      </c>
      <c r="AA33" s="63">
        <f t="shared" si="212"/>
      </c>
      <c r="AB33" s="64"/>
      <c r="AC33" s="60" t="s">
        <v>348</v>
      </c>
      <c r="AI33" s="9" t="s">
        <v>347</v>
      </c>
      <c r="AJ33" s="14">
        <f>(VLOOKUP($EG33,Data!$B:$CP,Daily!EI$10,0)+VLOOKUP($IF33,Data!$B:$CP,Daily!IH$10,0))/AJ$27</f>
      </c>
      <c r="AK33" s="14">
        <f>(VLOOKUP($EG33,Data!$B:$CP,Daily!EJ$10,0)+VLOOKUP($IF33,Data!$B:$CP,Daily!II$10,0))/AK$27</f>
      </c>
      <c r="AL33" s="14">
        <f>(VLOOKUP($EG33,Data!$B:$CP,Daily!EK$10,0)+VLOOKUP($IF33,Data!$B:$CP,Daily!IJ$10,0))/AL$27</f>
      </c>
      <c r="AM33" s="14">
        <f>(VLOOKUP($EG33,Data!$B:$CP,Daily!EL$10,0)+VLOOKUP($IF33,Data!$B:$CP,Daily!IK$10,0))/AM$27</f>
      </c>
      <c r="AN33" s="14">
        <f>(VLOOKUP($EG33,Data!$B:$CP,Daily!EM$10,0)+VLOOKUP($IF33,Data!$B:$CP,Daily!IL$10,0))/AN$27</f>
      </c>
      <c r="AO33" s="14">
        <f>(VLOOKUP($EG33,Data!$B:$CP,Daily!EN$10,0)+VLOOKUP($IF33,Data!$B:$CP,Daily!IM$10,0))/AO$27</f>
      </c>
      <c r="AP33" s="14">
        <f>(VLOOKUP($EG33,Data!$B:$CP,Daily!EO$10,0)+VLOOKUP($IF33,Data!$B:$CP,Daily!IN$10,0))/AP$27</f>
      </c>
      <c r="AQ33" s="14">
        <f>(VLOOKUP($EG33,Data!$B:$CP,Daily!EP$10,0)+VLOOKUP($IF33,Data!$B:$CP,Daily!IO$10,0))/AQ$27</f>
      </c>
      <c r="AR33" s="14">
        <f>(VLOOKUP($EG33,Data!$B:$CP,Daily!EQ$10,0)+VLOOKUP($IF33,Data!$B:$CP,Daily!IP$10,0))/AR$27</f>
      </c>
      <c r="AS33" s="14">
        <f>(VLOOKUP($EG33,Data!$B:$CP,Daily!ER$10,0)+VLOOKUP($IF33,Data!$B:$CP,Daily!IQ$10,0))/AS$27</f>
      </c>
      <c r="AT33" s="14">
        <f>(VLOOKUP($EG33,Data!$B:$CP,Daily!ES$10,0)+VLOOKUP($IF33,Data!$B:$CP,Daily!IR$10,0))/AT$27</f>
      </c>
      <c r="AU33" s="14">
        <f>(VLOOKUP($EG33,Data!$B:$CP,Daily!ET$10,0)+VLOOKUP($IF33,Data!$B:$CP,Daily!IS$10,0))/AU$27</f>
      </c>
      <c r="AV33" s="14">
        <f>(VLOOKUP($EG33,Data!$B:$CP,Daily!EU$10,0)+VLOOKUP($IF33,Data!$B:$CP,Daily!IT$10,0))/AV$27</f>
      </c>
      <c r="AW33" s="14">
        <f>(VLOOKUP($EG33,Data!$B:$CP,Daily!EV$10,0)+VLOOKUP($IF33,Data!$B:$CP,Daily!IU$10,0))/AW$27</f>
      </c>
      <c r="AX33" s="14">
        <f>(VLOOKUP($EG33,Data!$B:$CP,Daily!EW$10,0)+VLOOKUP($IF33,Data!$B:$CP,Daily!IV$10,0))/AX$27</f>
      </c>
      <c r="AY33" s="14">
        <f>(VLOOKUP($EG33,Data!$B:$CP,Daily!EX$10,0)+VLOOKUP($IF33,Data!$B:$CP,Daily!IW$10,0))/AY$27</f>
      </c>
      <c r="AZ33" s="14">
        <f>(VLOOKUP($EG33,Data!$B:$CP,Daily!EY$10,0)+VLOOKUP($IF33,Data!$B:$CP,Daily!IX$10,0))/AZ$27</f>
      </c>
      <c r="BA33" s="14">
        <f>(VLOOKUP($EG33,Data!$B:$CP,Daily!EZ$10,0)+VLOOKUP($IF33,Data!$B:$CP,Daily!IY$10,0))/BA$27</f>
      </c>
      <c r="BB33" s="14">
        <f>(VLOOKUP($EG33,Data!$B:$CP,Daily!FA$10,0)+VLOOKUP($IF33,Data!$B:$CP,Daily!IZ$10,0))/BB$27</f>
      </c>
      <c r="BC33" s="14">
        <f>(VLOOKUP($EG33,Data!$B:$CP,Daily!FB$10,0)+VLOOKUP($IF33,Data!$B:$CP,Daily!JA$10,0))/BC$27</f>
      </c>
      <c r="BD33" s="14">
        <f>(VLOOKUP($EG33,Data!$B:$CP,Daily!FC$10,0)+VLOOKUP($IF33,Data!$B:$CP,Daily!JB$10,0))/BD$27</f>
      </c>
      <c r="BE33" s="14">
        <f>(VLOOKUP($EG33,Data!$B:$CP,Daily!FD$10,0)+VLOOKUP($IF33,Data!$B:$CP,Daily!JC$10,0))/BE$27</f>
      </c>
      <c r="BF33" s="14">
        <f>(VLOOKUP($EG33,Data!$B:$CP,Daily!FE$10,0)+VLOOKUP($IF33,Data!$B:$CP,Daily!JD$10,0))/BF$27</f>
      </c>
      <c r="BG33" s="14">
        <f>(VLOOKUP($EG33,Data!$B:$CP,Daily!FF$10,0)+VLOOKUP($IF33,Data!$B:$CP,Daily!JE$10,0))/BG$27</f>
      </c>
      <c r="BH33" s="14">
        <f>(VLOOKUP($EG33,Data!$B:$CP,Daily!FG$10,0)+VLOOKUP($IF33,Data!$B:$CP,Daily!JF$10,0))/BH$27</f>
      </c>
      <c r="BI33" s="14">
        <f>(VLOOKUP($EG33,Data!$B:$CP,Daily!FH$10,0)+VLOOKUP($IF33,Data!$B:$CP,Daily!JG$10,0))/BI$27</f>
      </c>
      <c r="BJ33" s="14">
        <f>(VLOOKUP($EG33,Data!$B:$CP,Daily!FI$10,0)+VLOOKUP($IF33,Data!$B:$CP,Daily!JH$10,0))/BJ$27</f>
      </c>
      <c r="BK33" s="14">
        <f>(VLOOKUP($EG33,Data!$B:$CP,Daily!FJ$10,0)+VLOOKUP($IF33,Data!$B:$CP,Daily!JI$10,0))/BK$27</f>
      </c>
      <c r="BL33" s="14">
        <f>(VLOOKUP($EG33,Data!$B:$CP,Daily!FK$10,0)+VLOOKUP($IF33,Data!$B:$CP,Daily!JJ$10,0))/BL$27</f>
      </c>
      <c r="BM33" s="14">
        <f>(VLOOKUP($EG33,Data!$B:$CP,Daily!FL$10,0)+VLOOKUP($IF33,Data!$B:$CP,Daily!JK$10,0))/BM$27</f>
      </c>
      <c r="BN33" s="14">
        <f>(VLOOKUP($EG33,Data!$B:$CP,Daily!FM$10,0)+VLOOKUP($IF33,Data!$B:$CP,Daily!JL$10,0))/BN$27</f>
      </c>
      <c r="BO33" s="14">
        <f>(VLOOKUP($EG33,Data!$B:$CP,Daily!FN$10,0)+VLOOKUP($IF33,Data!$B:$CP,Daily!JM$10,0))/BO$27</f>
      </c>
      <c r="BP33" s="14">
        <f>(VLOOKUP($EG33,Data!$B:$CP,Daily!FO$10,0)+VLOOKUP($IF33,Data!$B:$CP,Daily!JN$10,0))/BP$27</f>
      </c>
      <c r="BQ33" s="14">
        <f>(VLOOKUP($EG33,Data!$B:$CP,Daily!FP$10,0)+VLOOKUP($IF33,Data!$B:$CP,Daily!JO$10,0))/BQ$27</f>
      </c>
      <c r="BR33" s="14">
        <f>(VLOOKUP($EG33,Data!$B:$CP,Daily!FQ$10,0)+VLOOKUP($IF33,Data!$B:$CP,Daily!JP$10,0))/BR$27</f>
      </c>
      <c r="BS33" s="14">
        <f>(VLOOKUP($EG33,Data!$B:$CP,Daily!FR$10,0)+VLOOKUP($IF33,Data!$B:$CP,Daily!JQ$10,0))/BS$27</f>
      </c>
      <c r="BT33" s="14">
        <f>(VLOOKUP($EG33,Data!$B:$CP,Daily!FS$10,0)+VLOOKUP($IF33,Data!$B:$CP,Daily!JR$10,0))/BT$27</f>
      </c>
      <c r="BU33" s="14">
        <f>(VLOOKUP($EG33,Data!$B:$CP,Daily!FT$10,0)+VLOOKUP($IF33,Data!$B:$CP,Daily!JS$10,0))/BU$27</f>
      </c>
      <c r="BV33" s="14">
        <f>(VLOOKUP($EG33,Data!$B:$CP,Daily!FU$10,0)+VLOOKUP($IF33,Data!$B:$CP,Daily!JT$10,0))/BV$27</f>
      </c>
      <c r="BW33" s="14">
        <f>(VLOOKUP($EG33,Data!$B:$CP,Daily!FV$10,0)+VLOOKUP($IF33,Data!$B:$CP,Daily!JU$10,0))/BW$27</f>
      </c>
      <c r="BX33" s="14">
        <f>(VLOOKUP($EG33,Data!$B:$CP,Daily!FW$10,0)+VLOOKUP($IF33,Data!$B:$CP,Daily!JV$10,0))/BX$27</f>
      </c>
      <c r="BY33" s="14">
        <f>(VLOOKUP($EG33,Data!$B:$CP,Daily!FX$10,0)+VLOOKUP($IF33,Data!$B:$CP,Daily!JW$10,0))/BY$27</f>
      </c>
      <c r="BZ33" s="14">
        <f>(VLOOKUP($EG33,Data!$B:$CP,Daily!FY$10,0)+VLOOKUP($IF33,Data!$B:$CP,Daily!JX$10,0))/BZ$27</f>
      </c>
      <c r="CA33" s="14">
        <f>(VLOOKUP($EG33,Data!$B:$CP,Daily!FZ$10,0)+VLOOKUP($IF33,Data!$B:$CP,Daily!JY$10,0))/CA$27</f>
      </c>
      <c r="CB33" s="14">
        <f>(VLOOKUP($EG33,Data!$B:$CP,Daily!GA$10,0)+VLOOKUP($IF33,Data!$B:$CP,Daily!JZ$10,0))/CB$27</f>
      </c>
      <c r="CC33" s="14">
        <f>(VLOOKUP($EG33,Data!$B:$CP,Daily!GB$10,0)+VLOOKUP($IF33,Data!$B:$CP,Daily!KA$10,0))/CC$27</f>
      </c>
      <c r="CD33" s="14">
        <f>(VLOOKUP($EG33,Data!$B:$CP,Daily!GC$10,0)+VLOOKUP($IF33,Data!$B:$CP,Daily!KB$10,0))/CD$27</f>
      </c>
      <c r="CE33" s="14">
        <f>(VLOOKUP($EG33,Data!$B:$CP,Daily!GD$10,0)+VLOOKUP($IF33,Data!$B:$CP,Daily!KC$10,0))/CE$27</f>
      </c>
      <c r="CF33" s="14">
        <f>(VLOOKUP($EG33,Data!$B:$CP,Daily!GE$10,0)+VLOOKUP($IF33,Data!$B:$CP,Daily!KD$10,0))/CF$27</f>
      </c>
      <c r="CG33" s="14">
        <f>(VLOOKUP($EG33,Data!$B:$CP,Daily!GF$10,0)+VLOOKUP($IF33,Data!$B:$CP,Daily!KE$10,0))/CG$27</f>
      </c>
      <c r="CH33" s="14">
        <f>(VLOOKUP($EG33,Data!$B:$CP,Daily!GG$10,0)+VLOOKUP($IF33,Data!$B:$CP,Daily!KF$10,0))/CH$27</f>
      </c>
      <c r="CI33" s="14">
        <f>(VLOOKUP($EG33,Data!$B:$CP,Daily!GH$10,0)+VLOOKUP($IF33,Data!$B:$CP,Daily!KG$10,0))/CI$27</f>
      </c>
      <c r="CJ33" s="14">
        <f>(VLOOKUP($EG33,Data!$B:$CP,Daily!GI$10,0)+VLOOKUP($IF33,Data!$B:$CP,Daily!KH$10,0))/CJ$27</f>
      </c>
      <c r="CK33" s="14">
        <f>(VLOOKUP($EG33,Data!$B:$CP,Daily!GJ$10,0)+VLOOKUP($IF33,Data!$B:$CP,Daily!KI$10,0))/CK$27</f>
      </c>
      <c r="CL33" s="14">
        <f>(VLOOKUP($EG33,Data!$B:$CP,Daily!GK$10,0)+VLOOKUP($IF33,Data!$B:$CP,Daily!KJ$10,0))/CL$27</f>
      </c>
      <c r="CM33" s="14">
        <f>(VLOOKUP($EG33,Data!$B:$CP,Daily!GL$10,0)+VLOOKUP($IF33,Data!$B:$CP,Daily!KK$10,0))/CM$27</f>
      </c>
      <c r="CN33" s="14">
        <f>(VLOOKUP($EG33,Data!$B:$CP,Daily!GM$10,0)+VLOOKUP($IF33,Data!$B:$CP,Daily!KL$10,0))/CN$27</f>
      </c>
      <c r="CO33" s="14">
        <f>(VLOOKUP($EG33,Data!$B:$CP,Daily!GN$10,0)+VLOOKUP($IF33,Data!$B:$CP,Daily!KM$10,0))/CO$27</f>
      </c>
      <c r="CP33" s="14">
        <f>(VLOOKUP($EG33,Data!$B:$CP,Daily!GO$10,0)+VLOOKUP($IF33,Data!$B:$CP,Daily!KN$10,0))/CP$27</f>
      </c>
      <c r="CQ33" s="14">
        <f>(VLOOKUP($EG33,Data!$B:$CP,Daily!GP$10,0)+VLOOKUP($IF33,Data!$B:$CP,Daily!KO$10,0))/CQ$27</f>
      </c>
      <c r="CR33" s="14">
        <f>(VLOOKUP($EG33,Data!$B:$CP,Daily!GQ$10,0)+VLOOKUP($IF33,Data!$B:$CP,Daily!KP$10,0))/CR$27</f>
      </c>
      <c r="CS33" s="14">
        <f>(VLOOKUP($EG33,Data!$B:$CP,Daily!GR$10,0)+VLOOKUP($IF33,Data!$B:$CP,Daily!KQ$10,0))/CS$27</f>
      </c>
      <c r="CT33" s="14">
        <f>(VLOOKUP($EG33,Data!$B:$CP,Daily!GS$10,0)+VLOOKUP($IF33,Data!$B:$CP,Daily!KR$10,0))/CT$27</f>
      </c>
      <c r="CU33" s="14">
        <f>(VLOOKUP($EG33,Data!$B:$CP,Daily!GT$10,0)+VLOOKUP($IF33,Data!$B:$CP,Daily!KS$10,0))/CU$27</f>
      </c>
      <c r="CV33" s="14">
        <f>(VLOOKUP($EG33,Data!$B:$CP,Daily!GU$10,0)+VLOOKUP($IF33,Data!$B:$CP,Daily!KT$10,0))/CV$27</f>
      </c>
      <c r="CW33" s="14">
        <f>(VLOOKUP($EG33,Data!$B:$CP,Daily!GV$10,0)+VLOOKUP($IF33,Data!$B:$CP,Daily!KU$10,0))/CW$27</f>
      </c>
      <c r="CX33" s="14">
        <f>(VLOOKUP($EG33,Data!$B:$CP,Daily!GW$10,0)+VLOOKUP($IF33,Data!$B:$CP,Daily!KV$10,0))/CX$27</f>
      </c>
      <c r="CY33" s="14">
        <f>(VLOOKUP($EG33,Data!$B:$CP,Daily!GX$10,0)+VLOOKUP($IF33,Data!$B:$CP,Daily!KW$10,0))/CY$27</f>
      </c>
      <c r="CZ33" s="14">
        <f>(VLOOKUP($EG33,Data!$B:$CP,Daily!GY$10,0)+VLOOKUP($IF33,Data!$B:$CP,Daily!KX$10,0))/CZ$27</f>
      </c>
      <c r="DA33" s="14">
        <f>(VLOOKUP($EG33,Data!$B:$CP,Daily!GZ$10,0)+VLOOKUP($IF33,Data!$B:$CP,Daily!KY$10,0))/DA$27</f>
      </c>
      <c r="DB33" s="14">
        <f>(VLOOKUP($EG33,Data!$B:$CP,Daily!HA$10,0)+VLOOKUP($IF33,Data!$B:$CP,Daily!KZ$10,0))/DB$27</f>
      </c>
      <c r="DC33" s="14">
        <f>(VLOOKUP($EG33,Data!$B:$CP,Daily!HB$10,0)+VLOOKUP($IF33,Data!$B:$CP,Daily!LA$10,0))/DC$27</f>
      </c>
      <c r="DD33" s="14">
        <f>(VLOOKUP($EG33,Data!$B:$CP,Daily!HC$10,0)+VLOOKUP($IF33,Data!$B:$CP,Daily!LB$10,0))/DD$27</f>
      </c>
      <c r="DE33" s="14">
        <f>(VLOOKUP($EG33,Data!$B:$CP,Daily!HD$10,0)+VLOOKUP($IF33,Data!$B:$CP,Daily!LC$10,0))/DE$27</f>
      </c>
      <c r="DF33" s="14">
        <f>(VLOOKUP($EG33,Data!$B:$CP,Daily!HE$10,0)+VLOOKUP($IF33,Data!$B:$CP,Daily!LD$10,0))/DF$27</f>
      </c>
      <c r="DG33" s="14">
        <f>(VLOOKUP($EG33,Data!$B:$CP,Daily!HF$10,0)+VLOOKUP($IF33,Data!$B:$CP,Daily!LE$10,0))/DG$27</f>
      </c>
      <c r="DH33" s="14">
        <f>(VLOOKUP($EG33,Data!$B:$CP,Daily!HG$10,0)+VLOOKUP($IF33,Data!$B:$CP,Daily!LF$10,0))/DH$27</f>
      </c>
      <c r="DI33" s="14">
        <f>(VLOOKUP($EG33,Data!$B:$CP,Daily!HH$10,0)+VLOOKUP($IF33,Data!$B:$CP,Daily!LG$10,0))/DI$27</f>
      </c>
      <c r="DJ33" s="14">
        <f>(VLOOKUP($EG33,Data!$B:$CP,Daily!HI$10,0)+VLOOKUP($IF33,Data!$B:$CP,Daily!LH$10,0))/DJ$27</f>
      </c>
      <c r="DK33" s="14">
        <f>(VLOOKUP($EG33,Data!$B:$CP,Daily!HJ$10,0)+VLOOKUP($IF33,Data!$B:$CP,Daily!LI$10,0))/DK$27</f>
      </c>
      <c r="DL33" s="14">
        <f>(VLOOKUP($EG33,Data!$B:$CP,Daily!HK$10,0)+VLOOKUP($IF33,Data!$B:$CP,Daily!LJ$10,0))/DL$27</f>
      </c>
      <c r="DM33" s="14">
        <f>(VLOOKUP($EG33,Data!$B:$CP,Daily!HL$10,0)+VLOOKUP($IF33,Data!$B:$CP,Daily!LK$10,0))/DM$27</f>
      </c>
      <c r="DN33" s="14">
        <f>(VLOOKUP($EG33,Data!$B:$CP,Daily!HM$10,0)+VLOOKUP($IF33,Data!$B:$CP,Daily!LL$10,0))/DN$27</f>
      </c>
      <c r="DO33" s="14">
        <f>(VLOOKUP($EG33,Data!$B:$CP,Daily!HN$10,0)+VLOOKUP($IF33,Data!$B:$CP,Daily!LM$10,0))/DO$27</f>
      </c>
      <c r="DP33" s="14">
        <f>(VLOOKUP($EG33,Data!$B:$CP,Daily!HO$10,0)+VLOOKUP($IF33,Data!$B:$CP,Daily!LN$10,0))/DP$27</f>
      </c>
      <c r="DQ33" s="14">
        <f>(VLOOKUP($EG33,Data!$B:$CP,Daily!HP$10,0)+VLOOKUP($IF33,Data!$B:$CP,Daily!LO$10,0))/DQ$27</f>
      </c>
      <c r="DR33" s="14">
        <f>(VLOOKUP($EG33,Data!$B:$CP,Daily!HQ$10,0)+VLOOKUP($IF33,Data!$B:$CP,Daily!LP$10,0))/DR$27</f>
      </c>
      <c r="DS33" s="14">
        <f>(VLOOKUP($EG33,Data!$B:$CP,Daily!HR$10,0)+VLOOKUP($IF33,Data!$B:$CP,Daily!LQ$10,0))/DS$27</f>
      </c>
      <c r="DT33" s="14">
        <f>(VLOOKUP($EG33,Data!$B:$CP,Daily!HS$10,0)+VLOOKUP($IF33,Data!$B:$CP,Daily!LR$10,0))/DT$27</f>
      </c>
      <c r="DU33" s="14">
        <f>(VLOOKUP($EG33,Data!$B:$CP,Daily!HT$10,0)+VLOOKUP($IF33,Data!$B:$CP,Daily!LS$10,0))/DU$27</f>
      </c>
      <c r="DV33" s="18"/>
      <c r="DW33" s="14">
        <f t="shared" si="213"/>
      </c>
      <c r="DX33" s="14">
        <f t="shared" si="214"/>
      </c>
      <c r="DY33" s="14">
        <f t="shared" si="233"/>
      </c>
      <c r="DZ33" s="14">
        <f t="shared" si="234"/>
      </c>
      <c r="EA33" s="14">
        <f t="shared" si="235"/>
      </c>
      <c r="EB33" s="18"/>
      <c r="EC33" s="14">
        <f t="shared" si="200"/>
      </c>
      <c r="ED33" s="14">
        <f t="shared" si="243"/>
      </c>
      <c r="EE33" s="14">
        <f t="shared" si="244"/>
      </c>
      <c r="EF33" s="16"/>
      <c r="EG33" s="9" t="s">
        <v>349</v>
      </c>
      <c r="EH33" s="9" t="s">
        <v>24</v>
      </c>
      <c r="EI33" s="14">
        <f>VLOOKUP($EG33,Data!$B:$CP,Daily!EI$10,0)/EI$27</f>
      </c>
      <c r="EJ33" s="14">
        <f>VLOOKUP($EG33,Data!$B:$CP,Daily!EJ$10,0)/EJ$27</f>
      </c>
      <c r="EK33" s="14">
        <f>VLOOKUP($EG33,Data!$B:$CP,Daily!EK$10,0)/EK$27</f>
      </c>
      <c r="EL33" s="14">
        <f>VLOOKUP($EG33,Data!$B:$CP,Daily!EL$10,0)/EL$27</f>
      </c>
      <c r="EM33" s="14">
        <f>VLOOKUP($EG33,Data!$B:$CP,Daily!EM$10,0)/EM$27</f>
      </c>
      <c r="EN33" s="14">
        <f>VLOOKUP($EG33,Data!$B:$CP,Daily!EN$10,0)/EN$27</f>
      </c>
      <c r="EO33" s="14">
        <f>VLOOKUP($EG33,Data!$B:$CP,Daily!EO$10,0)/EO$27</f>
      </c>
      <c r="EP33" s="14">
        <f>VLOOKUP($EG33,Data!$B:$CP,Daily!EP$10,0)/EP$27</f>
      </c>
      <c r="EQ33" s="14">
        <f>VLOOKUP($EG33,Data!$B:$CP,Daily!EQ$10,0)/EQ$27</f>
      </c>
      <c r="ER33" s="14">
        <f>VLOOKUP($EG33,Data!$B:$CP,Daily!ER$10,0)/ER$27</f>
      </c>
      <c r="ES33" s="14">
        <f>VLOOKUP($EG33,Data!$B:$CP,Daily!ES$10,0)/ES$27</f>
      </c>
      <c r="ET33" s="14">
        <f>VLOOKUP($EG33,Data!$B:$CP,Daily!ET$10,0)/ET$27</f>
      </c>
      <c r="EU33" s="14">
        <f>VLOOKUP($EG33,Data!$B:$CP,Daily!EU$10,0)/EU$27</f>
      </c>
      <c r="EV33" s="14">
        <f>VLOOKUP($EG33,Data!$B:$CP,Daily!EV$10,0)/EV$27</f>
      </c>
      <c r="EW33" s="14">
        <f>VLOOKUP($EG33,Data!$B:$CP,Daily!EW$10,0)/EW$27</f>
      </c>
      <c r="EX33" s="14">
        <f>VLOOKUP($EG33,Data!$B:$CP,Daily!EX$10,0)/EX$27</f>
      </c>
      <c r="EY33" s="14">
        <f>VLOOKUP($EG33,Data!$B:$CP,Daily!EY$10,0)/EY$27</f>
      </c>
      <c r="EZ33" s="14">
        <f>VLOOKUP($EG33,Data!$B:$CP,Daily!EZ$10,0)/EZ$27</f>
      </c>
      <c r="FA33" s="14">
        <f>VLOOKUP($EG33,Data!$B:$CP,Daily!FA$10,0)/FA$27</f>
      </c>
      <c r="FB33" s="14">
        <f>VLOOKUP($EG33,Data!$B:$CP,Daily!FB$10,0)/FB$27</f>
      </c>
      <c r="FC33" s="14">
        <f>VLOOKUP($EG33,Data!$B:$CP,Daily!FC$10,0)/FC$27</f>
      </c>
      <c r="FD33" s="14">
        <f>VLOOKUP($EG33,Data!$B:$CP,Daily!FD$10,0)/FD$27</f>
      </c>
      <c r="FE33" s="14">
        <f>VLOOKUP($EG33,Data!$B:$CP,Daily!FE$10,0)/FE$27</f>
      </c>
      <c r="FF33" s="14">
        <f>VLOOKUP($EG33,Data!$B:$CP,Daily!FF$10,0)/FF$27</f>
      </c>
      <c r="FG33" s="14">
        <f>VLOOKUP($EG33,Data!$B:$CP,Daily!FG$10,0)/FG$27</f>
      </c>
      <c r="FH33" s="14">
        <f>VLOOKUP($EG33,Data!$B:$CP,Daily!FH$10,0)/FH$27</f>
      </c>
      <c r="FI33" s="14">
        <f>VLOOKUP($EG33,Data!$B:$CP,Daily!FI$10,0)/FI$27</f>
      </c>
      <c r="FJ33" s="14">
        <f>VLOOKUP($EG33,Data!$B:$CP,Daily!FJ$10,0)/FJ$27</f>
      </c>
      <c r="FK33" s="14">
        <f>VLOOKUP($EG33,Data!$B:$CP,Daily!FK$10,0)/FK$27</f>
      </c>
      <c r="FL33" s="14">
        <f>VLOOKUP($EG33,Data!$B:$CP,Daily!FL$10,0)/FL$27</f>
      </c>
      <c r="FM33" s="14">
        <f>VLOOKUP($EG33,Data!$B:$CP,Daily!FM$10,0)/FM$27</f>
      </c>
      <c r="FN33" s="14">
        <f>VLOOKUP($EG33,Data!$B:$CP,Daily!FN$10,0)/FN$27</f>
      </c>
      <c r="FO33" s="14">
        <f>VLOOKUP($EG33,Data!$B:$CP,Daily!FO$10,0)/FO$27</f>
      </c>
      <c r="FP33" s="14">
        <f>VLOOKUP($EG33,Data!$B:$CP,Daily!FP$10,0)/FP$27</f>
      </c>
      <c r="FQ33" s="14">
        <f>VLOOKUP($EG33,Data!$B:$CP,Daily!FQ$10,0)/FQ$27</f>
      </c>
      <c r="FR33" s="14">
        <f>VLOOKUP($EG33,Data!$B:$CP,Daily!FR$10,0)/FR$27</f>
      </c>
      <c r="FS33" s="14">
        <f>VLOOKUP($EG33,Data!$B:$CP,Daily!FS$10,0)/FS$27</f>
      </c>
      <c r="FT33" s="14">
        <f>VLOOKUP($EG33,Data!$B:$CP,Daily!FT$10,0)/FT$27</f>
      </c>
      <c r="FU33" s="14">
        <f>VLOOKUP($EG33,Data!$B:$CP,Daily!FU$10,0)/FU$27</f>
      </c>
      <c r="FV33" s="14">
        <f>VLOOKUP($EG33,Data!$B:$CP,Daily!FV$10,0)/FV$27</f>
      </c>
      <c r="FW33" s="14">
        <f>VLOOKUP($EG33,Data!$B:$CP,Daily!FW$10,0)/FW$27</f>
      </c>
      <c r="FX33" s="14">
        <f>VLOOKUP($EG33,Data!$B:$CP,Daily!FX$10,0)/FX$27</f>
      </c>
      <c r="FY33" s="14">
        <f>VLOOKUP($EG33,Data!$B:$CP,Daily!FY$10,0)/FY$27</f>
      </c>
      <c r="FZ33" s="14">
        <f>VLOOKUP($EG33,Data!$B:$CP,Daily!FZ$10,0)/FZ$27</f>
      </c>
      <c r="GA33" s="14">
        <f>VLOOKUP($EG33,Data!$B:$CP,Daily!GA$10,0)/GA$27</f>
      </c>
      <c r="GB33" s="14">
        <f>VLOOKUP($EG33,Data!$B:$CP,Daily!GB$10,0)/GB$27</f>
      </c>
      <c r="GC33" s="14">
        <f>VLOOKUP($EG33,Data!$B:$CP,Daily!GC$10,0)/GC$27</f>
      </c>
      <c r="GD33" s="14">
        <f>VLOOKUP($EG33,Data!$B:$CP,Daily!GD$10,0)/GD$27</f>
      </c>
      <c r="GE33" s="14">
        <f>VLOOKUP($EG33,Data!$B:$CP,Daily!GE$10,0)/GE$27</f>
      </c>
      <c r="GF33" s="14">
        <f>VLOOKUP($EG33,Data!$B:$CP,Daily!GF$10,0)/GF$27</f>
      </c>
      <c r="GG33" s="14">
        <f>VLOOKUP($EG33,Data!$B:$CP,Daily!GG$10,0)/GG$27</f>
      </c>
      <c r="GH33" s="14">
        <f>VLOOKUP($EG33,Data!$B:$CP,Daily!GH$10,0)/GH$27</f>
      </c>
      <c r="GI33" s="14">
        <f>VLOOKUP($EG33,Data!$B:$CP,Daily!GI$10,0)/GI$27</f>
      </c>
      <c r="GJ33" s="14">
        <f>VLOOKUP($EG33,Data!$B:$CP,Daily!GJ$10,0)/GJ$27</f>
      </c>
      <c r="GK33" s="14">
        <f>VLOOKUP($EG33,Data!$B:$CP,Daily!GK$10,0)/GK$27</f>
      </c>
      <c r="GL33" s="14">
        <f>VLOOKUP($EG33,Data!$B:$CP,Daily!GL$10,0)/GL$27</f>
      </c>
      <c r="GM33" s="14">
        <f>VLOOKUP($EG33,Data!$B:$CP,Daily!GM$10,0)/GM$27</f>
      </c>
      <c r="GN33" s="14">
        <f>VLOOKUP($EG33,Data!$B:$CP,Daily!GN$10,0)/GN$27</f>
      </c>
      <c r="GO33" s="14">
        <f>VLOOKUP($EG33,Data!$B:$CP,Daily!GO$10,0)/GO$27</f>
      </c>
      <c r="GP33" s="14">
        <f>VLOOKUP($EG33,Data!$B:$CP,Daily!GP$10,0)/GP$27</f>
      </c>
      <c r="GQ33" s="14">
        <f>VLOOKUP($EG33,Data!$B:$CP,Daily!GQ$10,0)/GQ$27</f>
      </c>
      <c r="GR33" s="14">
        <f>VLOOKUP($EG33,Data!$B:$CP,Daily!GR$10,0)/GR$27</f>
      </c>
      <c r="GS33" s="14">
        <f>VLOOKUP($EG33,Data!$B:$CP,Daily!GS$10,0)/GS$27</f>
      </c>
      <c r="GT33" s="14">
        <f>VLOOKUP($EG33,Data!$B:$CP,Daily!GT$10,0)/GT$27</f>
      </c>
      <c r="GU33" s="14">
        <f>VLOOKUP($EG33,Data!$B:$CP,Daily!GU$10,0)/GU$27</f>
      </c>
      <c r="GV33" s="14">
        <f>VLOOKUP($EG33,Data!$B:$CP,Daily!GV$10,0)/GV$27</f>
      </c>
      <c r="GW33" s="14">
        <f>VLOOKUP($EG33,Data!$B:$CP,Daily!GW$10,0)/GW$27</f>
      </c>
      <c r="GX33" s="14">
        <f>VLOOKUP($EG33,Data!$B:$CP,Daily!GX$10,0)/GX$27</f>
      </c>
      <c r="GY33" s="14">
        <f>VLOOKUP($EG33,Data!$B:$CP,Daily!GY$10,0)/GY$27</f>
      </c>
      <c r="GZ33" s="14">
        <f>VLOOKUP($EG33,Data!$B:$CP,Daily!GZ$10,0)/GZ$27</f>
      </c>
      <c r="HA33" s="14">
        <f>VLOOKUP($EG33,Data!$B:$CP,Daily!HA$10,0)/HA$27</f>
      </c>
      <c r="HB33" s="14">
        <f>VLOOKUP($EG33,Data!$B:$CP,Daily!HB$10,0)/HB$27</f>
      </c>
      <c r="HC33" s="14">
        <f>VLOOKUP($EG33,Data!$B:$CP,Daily!HC$10,0)/HC$27</f>
      </c>
      <c r="HD33" s="14">
        <f>VLOOKUP($EG33,Data!$B:$CP,Daily!HD$10,0)/HD$27</f>
      </c>
      <c r="HE33" s="14">
        <f>VLOOKUP($EG33,Data!$B:$CP,Daily!HE$10,0)/HE$27</f>
      </c>
      <c r="HF33" s="14">
        <f>VLOOKUP($EG33,Data!$B:$CP,Daily!HF$10,0)/HF$27</f>
      </c>
      <c r="HG33" s="14">
        <f>VLOOKUP($EG33,Data!$B:$CP,Daily!HG$10,0)/HG$27</f>
      </c>
      <c r="HH33" s="14">
        <f>VLOOKUP($EG33,Data!$B:$CP,Daily!HH$10,0)/HH$27</f>
      </c>
      <c r="HI33" s="14">
        <f>VLOOKUP($EG33,Data!$B:$CP,Daily!HI$10,0)/HI$27</f>
      </c>
      <c r="HJ33" s="14">
        <f>VLOOKUP($EG33,Data!$B:$CP,Daily!HJ$10,0)/HJ$27</f>
      </c>
      <c r="HK33" s="14">
        <f>VLOOKUP($EG33,Data!$B:$CP,Daily!HK$10,0)/HK$27</f>
      </c>
      <c r="HL33" s="14">
        <f>VLOOKUP($EG33,Data!$B:$CP,Daily!HL$10,0)/HL$27</f>
      </c>
      <c r="HM33" s="14">
        <f>VLOOKUP($EG33,Data!$B:$CP,Daily!HM$10,0)/HM$27</f>
      </c>
      <c r="HN33" s="14">
        <f>VLOOKUP($EG33,Data!$B:$CP,Daily!HN$10,0)/HN$27</f>
      </c>
      <c r="HO33" s="14">
        <f>VLOOKUP($EG33,Data!$B:$CP,Daily!HO$10,0)/HO$27</f>
      </c>
      <c r="HP33" s="14">
        <f>VLOOKUP($EG33,Data!$B:$CP,Daily!HP$10,0)/HP$27</f>
      </c>
      <c r="HQ33" s="14">
        <f>VLOOKUP($EG33,Data!$B:$CP,Daily!HQ$10,0)/HQ$27</f>
      </c>
      <c r="HR33" s="14">
        <f>VLOOKUP($EG33,Data!$B:$CP,Daily!HR$10,0)/HR$27</f>
      </c>
      <c r="HS33" s="14">
        <f>VLOOKUP($EG33,Data!$B:$CP,Daily!HS$10,0)/HS$27</f>
      </c>
      <c r="HT33" s="14">
        <f>VLOOKUP($EG33,Data!$B:$CP,Daily!HT$10,0)/HT$27</f>
      </c>
      <c r="HU33" s="17"/>
      <c r="HV33" s="52">
        <f t="shared" si="216"/>
      </c>
      <c r="HW33" s="52">
        <f t="shared" si="217"/>
      </c>
      <c r="HX33" s="52">
        <f t="shared" si="218"/>
      </c>
      <c r="HY33" s="52">
        <f t="shared" si="219"/>
      </c>
      <c r="HZ33" s="52">
        <f t="shared" si="220"/>
      </c>
      <c r="IA33" s="55"/>
      <c r="IB33" s="14">
        <f t="shared" si="202"/>
      </c>
      <c r="IC33" s="14">
        <f t="shared" si="245"/>
      </c>
      <c r="ID33" s="14">
        <f t="shared" si="246"/>
      </c>
      <c r="IE33" s="16"/>
      <c r="IF33" s="9" t="s">
        <v>350</v>
      </c>
      <c r="IG33" s="9" t="s">
        <v>24</v>
      </c>
      <c r="IH33" s="14">
        <f>VLOOKUP($IF33,Data!$B:$CP,Daily!IH$10,0)/IH$27</f>
      </c>
      <c r="II33" s="14">
        <f>VLOOKUP($IF33,Data!$B:$CP,Daily!II$10,0)/II$27</f>
      </c>
      <c r="IJ33" s="14">
        <f>VLOOKUP($IF33,Data!$B:$CP,Daily!IJ$10,0)/IJ$27</f>
      </c>
      <c r="IK33" s="14">
        <f>VLOOKUP($IF33,Data!$B:$CP,Daily!IK$10,0)/IK$27</f>
      </c>
      <c r="IL33" s="14">
        <f>VLOOKUP($IF33,Data!$B:$CP,Daily!IL$10,0)/IL$27</f>
      </c>
      <c r="IM33" s="14">
        <f>VLOOKUP($IF33,Data!$B:$CP,Daily!IM$10,0)/IM$27</f>
      </c>
      <c r="IN33" s="14">
        <f>VLOOKUP($IF33,Data!$B:$CP,Daily!IN$10,0)/IN$27</f>
      </c>
      <c r="IO33" s="14">
        <f>VLOOKUP($IF33,Data!$B:$CP,Daily!IO$10,0)/IO$27</f>
      </c>
      <c r="IP33" s="14">
        <f>VLOOKUP($IF33,Data!$B:$CP,Daily!IP$10,0)/IP$27</f>
      </c>
      <c r="IQ33" s="14">
        <f>VLOOKUP($IF33,Data!$B:$CP,Daily!IQ$10,0)/IQ$27</f>
      </c>
      <c r="IR33" s="14">
        <f>VLOOKUP($IF33,Data!$B:$CP,Daily!IR$10,0)/IR$27</f>
      </c>
      <c r="IS33" s="14">
        <f>VLOOKUP($IF33,Data!$B:$CP,Daily!IS$10,0)/IS$27</f>
      </c>
      <c r="IT33" s="14">
        <f>VLOOKUP($IF33,Data!$B:$CP,Daily!IT$10,0)/IT$27</f>
      </c>
      <c r="IU33" s="14">
        <f>VLOOKUP($IF33,Data!$B:$CP,Daily!IU$10,0)/IU$27</f>
      </c>
      <c r="IV33" s="14">
        <f>VLOOKUP($IF33,Data!$B:$CP,Daily!IV$10,0)/IV$27</f>
      </c>
      <c r="IW33" s="14">
        <f>VLOOKUP($IF33,Data!$B:$CP,Daily!IW$10,0)/IW$27</f>
      </c>
      <c r="IX33" s="14">
        <f>VLOOKUP($IF33,Data!$B:$CP,Daily!IX$10,0)/IX$27</f>
      </c>
      <c r="IY33" s="14">
        <f>VLOOKUP($IF33,Data!$B:$CP,Daily!IY$10,0)/IY$27</f>
      </c>
      <c r="IZ33" s="14">
        <f>VLOOKUP($IF33,Data!$B:$CP,Daily!IZ$10,0)/IZ$27</f>
      </c>
      <c r="JA33" s="14">
        <f>VLOOKUP($IF33,Data!$B:$CP,Daily!JA$10,0)/JA$27</f>
      </c>
      <c r="JB33" s="14">
        <f>VLOOKUP($IF33,Data!$B:$CP,Daily!JB$10,0)/JB$27</f>
      </c>
      <c r="JC33" s="14">
        <f>VLOOKUP($IF33,Data!$B:$CP,Daily!JC$10,0)/JC$27</f>
      </c>
      <c r="JD33" s="14">
        <f>VLOOKUP($IF33,Data!$B:$CP,Daily!JD$10,0)/JD$27</f>
      </c>
      <c r="JE33" s="14">
        <f>VLOOKUP($IF33,Data!$B:$CP,Daily!JE$10,0)/JE$27</f>
      </c>
      <c r="JF33" s="14">
        <f>VLOOKUP($IF33,Data!$B:$CP,Daily!JF$10,0)/JF$27</f>
      </c>
      <c r="JG33" s="14">
        <f>VLOOKUP($IF33,Data!$B:$CP,Daily!JG$10,0)/JG$27</f>
      </c>
      <c r="JH33" s="14">
        <f>VLOOKUP($IF33,Data!$B:$CP,Daily!JH$10,0)/JH$27</f>
      </c>
      <c r="JI33" s="14">
        <f>VLOOKUP($IF33,Data!$B:$CP,Daily!JI$10,0)/JI$27</f>
      </c>
      <c r="JJ33" s="14">
        <f>VLOOKUP($IF33,Data!$B:$CP,Daily!JJ$10,0)/JJ$27</f>
      </c>
      <c r="JK33" s="14">
        <f>VLOOKUP($IF33,Data!$B:$CP,Daily!JK$10,0)/JK$27</f>
      </c>
      <c r="JL33" s="14">
        <f>VLOOKUP($IF33,Data!$B:$CP,Daily!JL$10,0)/JL$27</f>
      </c>
      <c r="JM33" s="14">
        <f>VLOOKUP($IF33,Data!$B:$CP,Daily!JM$10,0)/JM$27</f>
      </c>
      <c r="JN33" s="14">
        <f>VLOOKUP($IF33,Data!$B:$CP,Daily!JN$10,0)/JN$27</f>
      </c>
      <c r="JO33" s="14">
        <f>VLOOKUP($IF33,Data!$B:$CP,Daily!JO$10,0)/JO$27</f>
      </c>
      <c r="JP33" s="14">
        <f>VLOOKUP($IF33,Data!$B:$CP,Daily!JP$10,0)/JP$27</f>
      </c>
      <c r="JQ33" s="14">
        <f>VLOOKUP($IF33,Data!$B:$CP,Daily!JQ$10,0)/JQ$27</f>
      </c>
      <c r="JR33" s="14">
        <f>VLOOKUP($IF33,Data!$B:$CP,Daily!JR$10,0)/JR$27</f>
      </c>
      <c r="JS33" s="14">
        <f>VLOOKUP($IF33,Data!$B:$CP,Daily!JS$10,0)/JS$27</f>
      </c>
      <c r="JT33" s="14">
        <f>VLOOKUP($IF33,Data!$B:$CP,Daily!JT$10,0)/JT$27</f>
      </c>
      <c r="JU33" s="14">
        <f>VLOOKUP($IF33,Data!$B:$CP,Daily!JU$10,0)/JU$27</f>
      </c>
      <c r="JV33" s="14">
        <f>VLOOKUP($IF33,Data!$B:$CP,Daily!JV$10,0)/JV$27</f>
      </c>
      <c r="JW33" s="14">
        <f>VLOOKUP($IF33,Data!$B:$CP,Daily!JW$10,0)/JW$27</f>
      </c>
      <c r="JX33" s="14">
        <f>VLOOKUP($IF33,Data!$B:$CP,Daily!JX$10,0)/JX$27</f>
      </c>
      <c r="JY33" s="14">
        <f>VLOOKUP($IF33,Data!$B:$CP,Daily!JY$10,0)/JY$27</f>
      </c>
      <c r="JZ33" s="14">
        <f>VLOOKUP($IF33,Data!$B:$CP,Daily!JZ$10,0)/JZ$27</f>
      </c>
      <c r="KA33" s="14">
        <f>VLOOKUP($IF33,Data!$B:$CP,Daily!KA$10,0)/KA$27</f>
      </c>
      <c r="KB33" s="14">
        <f>VLOOKUP($IF33,Data!$B:$CP,Daily!KB$10,0)/KB$27</f>
      </c>
      <c r="KC33" s="14">
        <f>VLOOKUP($IF33,Data!$B:$CP,Daily!KC$10,0)/KC$27</f>
      </c>
      <c r="KD33" s="14">
        <f>VLOOKUP($IF33,Data!$B:$CP,Daily!KD$10,0)/KD$27</f>
      </c>
      <c r="KE33" s="14">
        <f>VLOOKUP($IF33,Data!$B:$CP,Daily!KE$10,0)/KE$27</f>
      </c>
      <c r="KF33" s="14">
        <f>VLOOKUP($IF33,Data!$B:$CP,Daily!KF$10,0)/KF$27</f>
      </c>
      <c r="KG33" s="14">
        <f>VLOOKUP($IF33,Data!$B:$CP,Daily!KG$10,0)/KG$27</f>
      </c>
      <c r="KH33" s="14">
        <f>VLOOKUP($IF33,Data!$B:$CP,Daily!KH$10,0)/KH$27</f>
      </c>
      <c r="KI33" s="14">
        <f>VLOOKUP($IF33,Data!$B:$CP,Daily!KI$10,0)/KI$27</f>
      </c>
      <c r="KJ33" s="14">
        <f>VLOOKUP($IF33,Data!$B:$CP,Daily!KJ$10,0)/KJ$27</f>
      </c>
      <c r="KK33" s="14">
        <f>VLOOKUP($IF33,Data!$B:$CP,Daily!KK$10,0)/KK$27</f>
      </c>
      <c r="KL33" s="14">
        <f>VLOOKUP($IF33,Data!$B:$CP,Daily!KL$10,0)/KL$27</f>
      </c>
      <c r="KM33" s="14">
        <f>VLOOKUP($IF33,Data!$B:$CP,Daily!KM$10,0)/KM$27</f>
      </c>
      <c r="KN33" s="14">
        <f>VLOOKUP($IF33,Data!$B:$CP,Daily!KN$10,0)/KN$27</f>
      </c>
      <c r="KO33" s="14">
        <f>VLOOKUP($IF33,Data!$B:$CP,Daily!KO$10,0)/KO$27</f>
      </c>
      <c r="KP33" s="14">
        <f>VLOOKUP($IF33,Data!$B:$CP,Daily!KP$10,0)/KP$27</f>
      </c>
      <c r="KQ33" s="14">
        <f>VLOOKUP($IF33,Data!$B:$CP,Daily!KQ$10,0)/KQ$27</f>
      </c>
      <c r="KR33" s="14">
        <f>VLOOKUP($IF33,Data!$B:$CP,Daily!KR$10,0)/KR$27</f>
      </c>
      <c r="KS33" s="14">
        <f>VLOOKUP($IF33,Data!$B:$CP,Daily!KS$10,0)/KS$27</f>
      </c>
      <c r="KT33" s="14">
        <f>VLOOKUP($IF33,Data!$B:$CP,Daily!KT$10,0)/KT$27</f>
      </c>
      <c r="KU33" s="14">
        <f>VLOOKUP($IF33,Data!$B:$CP,Daily!KU$10,0)/KU$27</f>
      </c>
      <c r="KV33" s="14">
        <f>VLOOKUP($IF33,Data!$B:$CP,Daily!KV$10,0)/KV$27</f>
      </c>
      <c r="KW33" s="14">
        <f>VLOOKUP($IF33,Data!$B:$CP,Daily!KW$10,0)/KW$27</f>
      </c>
      <c r="KX33" s="14">
        <f>VLOOKUP($IF33,Data!$B:$CP,Daily!KX$10,0)/KX$27</f>
      </c>
      <c r="KY33" s="14">
        <f>VLOOKUP($IF33,Data!$B:$CP,Daily!KY$10,0)/KY$27</f>
      </c>
      <c r="KZ33" s="14">
        <f>VLOOKUP($IF33,Data!$B:$CP,Daily!KZ$10,0)/KZ$27</f>
      </c>
      <c r="LA33" s="14">
        <f>VLOOKUP($IF33,Data!$B:$CP,Daily!LA$10,0)/LA$27</f>
      </c>
      <c r="LB33" s="14">
        <f>VLOOKUP($IF33,Data!$B:$CP,Daily!LB$10,0)/LB$27</f>
      </c>
      <c r="LC33" s="14">
        <f>VLOOKUP($IF33,Data!$B:$CP,Daily!LC$10,0)/LC$27</f>
      </c>
      <c r="LD33" s="14">
        <f>VLOOKUP($IF33,Data!$B:$CP,Daily!LD$10,0)/LD$27</f>
      </c>
      <c r="LE33" s="14">
        <f>VLOOKUP($IF33,Data!$B:$CP,Daily!LE$10,0)/LE$27</f>
      </c>
      <c r="LF33" s="14">
        <f>VLOOKUP($IF33,Data!$B:$CP,Daily!LF$10,0)/LF$27</f>
      </c>
      <c r="LG33" s="14">
        <f>VLOOKUP($IF33,Data!$B:$CP,Daily!LG$10,0)/LG$27</f>
      </c>
      <c r="LH33" s="14">
        <f>VLOOKUP($IF33,Data!$B:$CP,Daily!LH$10,0)/LH$27</f>
      </c>
      <c r="LI33" s="14">
        <f>VLOOKUP($IF33,Data!$B:$CP,Daily!LI$10,0)/LI$27</f>
      </c>
      <c r="LJ33" s="14">
        <f>VLOOKUP($IF33,Data!$B:$CP,Daily!LJ$10,0)/LJ$27</f>
      </c>
      <c r="LK33" s="14">
        <f>VLOOKUP($IF33,Data!$B:$CP,Daily!LK$10,0)/LK$27</f>
      </c>
      <c r="LL33" s="14">
        <f>VLOOKUP($IF33,Data!$B:$CP,Daily!LL$10,0)/LL$27</f>
      </c>
      <c r="LM33" s="14">
        <f>VLOOKUP($IF33,Data!$B:$CP,Daily!LM$10,0)/LM$27</f>
      </c>
      <c r="LN33" s="14">
        <f>VLOOKUP($IF33,Data!$B:$CP,Daily!LN$10,0)/LN$27</f>
      </c>
      <c r="LO33" s="14">
        <f>VLOOKUP($IF33,Data!$B:$CP,Daily!LO$10,0)/LO$27</f>
      </c>
      <c r="LP33" s="14">
        <f>VLOOKUP($IF33,Data!$B:$CP,Daily!LP$10,0)/LP$27</f>
      </c>
      <c r="LQ33" s="14">
        <f>VLOOKUP($IF33,Data!$B:$CP,Daily!LQ$10,0)/LQ$27</f>
      </c>
      <c r="LR33" s="14">
        <f>VLOOKUP($IF33,Data!$B:$CP,Daily!LR$10,0)/LR$27</f>
      </c>
      <c r="LS33" s="14">
        <f>VLOOKUP($IF33,Data!$B:$CP,Daily!LS$10,0)/LS$27</f>
      </c>
      <c r="LU33" s="52">
        <f t="shared" si="236"/>
      </c>
      <c r="LV33" s="52">
        <f t="shared" si="237"/>
      </c>
      <c r="LW33" s="52">
        <f t="shared" si="238"/>
      </c>
      <c r="LX33" s="52">
        <f t="shared" si="239"/>
      </c>
      <c r="LY33" s="52">
        <f t="shared" si="240"/>
      </c>
      <c r="LZ33" s="58"/>
      <c r="MA33" s="14">
        <f t="shared" si="223"/>
      </c>
      <c r="MB33" s="14">
        <f t="shared" si="241"/>
      </c>
      <c r="MC33" s="14">
        <f t="shared" si="242"/>
      </c>
      <c r="MD33" s="15"/>
    </row>
    <row r="34" spans="4:342" hidden="1" x14ac:dyDescent="0.25">
      <c r="D34" s="75" t="s">
        <v>351</v>
      </c>
      <c r="E34" s="90"/>
      <c r="F34" s="95"/>
      <c r="G34" s="92"/>
      <c r="H34" s="93"/>
      <c r="I34" s="89"/>
      <c r="J34" s="93"/>
      <c r="K34" s="95"/>
      <c r="L34" s="94"/>
      <c r="M34" s="90"/>
      <c r="N34" s="72"/>
      <c r="O34" s="63"/>
      <c r="P34" s="98"/>
      <c r="Q34" s="63"/>
      <c r="R34" s="71"/>
      <c r="S34" s="95"/>
      <c r="T34" s="94"/>
      <c r="U34" s="90"/>
      <c r="V34" s="95"/>
      <c r="W34" s="63"/>
      <c r="X34" s="93"/>
      <c r="Y34" s="63"/>
      <c r="Z34" s="93"/>
      <c r="AA34" s="95"/>
      <c r="AB34" s="94"/>
      <c r="AC34" s="60"/>
      <c r="AI34" s="35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  <c r="CE34" s="122"/>
      <c r="CF34" s="122"/>
      <c r="CG34" s="122"/>
      <c r="CH34" s="122"/>
      <c r="CI34" s="122"/>
      <c r="CJ34" s="122"/>
      <c r="CK34" s="122"/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  <c r="CX34" s="122"/>
      <c r="CY34" s="122"/>
      <c r="CZ34" s="122"/>
      <c r="DA34" s="122"/>
      <c r="DB34" s="122"/>
      <c r="DC34" s="122"/>
      <c r="DD34" s="122"/>
      <c r="DE34" s="122"/>
      <c r="DF34" s="122"/>
      <c r="DG34" s="122"/>
      <c r="DH34" s="122"/>
      <c r="DI34" s="122"/>
      <c r="DJ34" s="122"/>
      <c r="DK34" s="122"/>
      <c r="DL34" s="122"/>
      <c r="DM34" s="122"/>
      <c r="DN34" s="122"/>
      <c r="DO34" s="122"/>
      <c r="DP34" s="122"/>
      <c r="DQ34" s="122"/>
      <c r="DR34" s="122"/>
      <c r="DS34" s="122"/>
      <c r="DT34" s="122"/>
      <c r="DU34" s="122"/>
      <c r="DV34" s="18"/>
      <c r="DW34" s="122"/>
      <c r="DX34" s="122"/>
      <c r="DY34" s="122"/>
      <c r="DZ34" s="122"/>
      <c r="EA34" s="122"/>
      <c r="EB34" s="18"/>
      <c r="EC34" s="122"/>
      <c r="ED34" s="122"/>
      <c r="EE34" s="122"/>
      <c r="EF34" s="16"/>
      <c r="EG34" s="35"/>
      <c r="EH34" s="35"/>
      <c r="EI34" s="122"/>
      <c r="EJ34" s="122"/>
      <c r="EK34" s="122"/>
      <c r="EL34" s="122"/>
      <c r="EM34" s="122"/>
      <c r="EN34" s="122"/>
      <c r="EO34" s="122"/>
      <c r="EP34" s="122"/>
      <c r="EQ34" s="122"/>
      <c r="ER34" s="122"/>
      <c r="ES34" s="122"/>
      <c r="ET34" s="122"/>
      <c r="EU34" s="122"/>
      <c r="EV34" s="122"/>
      <c r="EW34" s="122"/>
      <c r="EX34" s="122"/>
      <c r="EY34" s="122"/>
      <c r="EZ34" s="122"/>
      <c r="FA34" s="122"/>
      <c r="FB34" s="122"/>
      <c r="FC34" s="122"/>
      <c r="FD34" s="122"/>
      <c r="FE34" s="122"/>
      <c r="FF34" s="122"/>
      <c r="FG34" s="122"/>
      <c r="FH34" s="122"/>
      <c r="FI34" s="122"/>
      <c r="FJ34" s="122"/>
      <c r="FK34" s="122"/>
      <c r="FL34" s="122"/>
      <c r="FM34" s="122"/>
      <c r="FN34" s="122"/>
      <c r="FO34" s="122"/>
      <c r="FP34" s="122"/>
      <c r="FQ34" s="122"/>
      <c r="FR34" s="122"/>
      <c r="FS34" s="122"/>
      <c r="FT34" s="122"/>
      <c r="FU34" s="122"/>
      <c r="FV34" s="122"/>
      <c r="FW34" s="122"/>
      <c r="FX34" s="122"/>
      <c r="FY34" s="122"/>
      <c r="FZ34" s="122"/>
      <c r="GA34" s="122"/>
      <c r="GB34" s="122"/>
      <c r="GC34" s="122"/>
      <c r="GD34" s="122"/>
      <c r="GE34" s="122"/>
      <c r="GF34" s="122"/>
      <c r="GG34" s="122"/>
      <c r="GH34" s="122"/>
      <c r="GI34" s="122"/>
      <c r="GJ34" s="122"/>
      <c r="GK34" s="122"/>
      <c r="GL34" s="122"/>
      <c r="GM34" s="122"/>
      <c r="GN34" s="122"/>
      <c r="GO34" s="122"/>
      <c r="GP34" s="122"/>
      <c r="GQ34" s="122"/>
      <c r="GR34" s="122"/>
      <c r="GS34" s="122"/>
      <c r="GT34" s="122"/>
      <c r="GU34" s="122"/>
      <c r="GV34" s="122"/>
      <c r="GW34" s="122"/>
      <c r="GX34" s="122"/>
      <c r="GY34" s="122"/>
      <c r="GZ34" s="122"/>
      <c r="HA34" s="122"/>
      <c r="HB34" s="122"/>
      <c r="HC34" s="122"/>
      <c r="HD34" s="122"/>
      <c r="HE34" s="122"/>
      <c r="HF34" s="122"/>
      <c r="HG34" s="122"/>
      <c r="HH34" s="122"/>
      <c r="HI34" s="122"/>
      <c r="HJ34" s="122"/>
      <c r="HK34" s="122"/>
      <c r="HL34" s="122"/>
      <c r="HM34" s="122"/>
      <c r="HN34" s="122"/>
      <c r="HO34" s="122"/>
      <c r="HP34" s="122"/>
      <c r="HQ34" s="122"/>
      <c r="HR34" s="122"/>
      <c r="HS34" s="122"/>
      <c r="HT34" s="122"/>
      <c r="HU34" s="17"/>
      <c r="HV34" s="123"/>
      <c r="HW34" s="123"/>
      <c r="HX34" s="123"/>
      <c r="HY34" s="123"/>
      <c r="HZ34" s="123"/>
      <c r="IA34" s="122"/>
      <c r="IB34" s="122"/>
      <c r="IC34" s="122"/>
      <c r="ID34" s="122"/>
      <c r="IE34" s="16"/>
      <c r="IF34" s="35"/>
      <c r="IG34" s="35"/>
      <c r="IH34" s="122"/>
      <c r="II34" s="122"/>
      <c r="IJ34" s="122"/>
      <c r="IK34" s="122"/>
      <c r="IL34" s="122"/>
      <c r="IM34" s="122"/>
      <c r="IN34" s="122"/>
      <c r="IO34" s="122"/>
      <c r="IP34" s="122"/>
      <c r="IQ34" s="122"/>
      <c r="IR34" s="122"/>
      <c r="IS34" s="122"/>
      <c r="IT34" s="122"/>
      <c r="IU34" s="122"/>
      <c r="IV34" s="122"/>
      <c r="IW34" s="122"/>
      <c r="IX34" s="122"/>
      <c r="IY34" s="122"/>
      <c r="IZ34" s="122"/>
      <c r="JA34" s="122"/>
      <c r="JB34" s="122"/>
      <c r="JC34" s="122"/>
      <c r="JD34" s="122"/>
      <c r="JE34" s="122"/>
      <c r="JF34" s="122"/>
      <c r="JG34" s="122"/>
      <c r="JH34" s="122"/>
      <c r="JI34" s="122"/>
      <c r="JJ34" s="122"/>
      <c r="JK34" s="122"/>
      <c r="JL34" s="122"/>
      <c r="JM34" s="122"/>
      <c r="JN34" s="122"/>
      <c r="JO34" s="122"/>
      <c r="JP34" s="122"/>
      <c r="JQ34" s="122"/>
      <c r="JR34" s="122"/>
      <c r="JS34" s="122"/>
      <c r="JT34" s="122"/>
      <c r="JU34" s="122"/>
      <c r="JV34" s="122"/>
      <c r="JW34" s="122"/>
      <c r="JX34" s="122"/>
      <c r="JY34" s="122"/>
      <c r="JZ34" s="122"/>
      <c r="KA34" s="122"/>
      <c r="KB34" s="122"/>
      <c r="KC34" s="122"/>
      <c r="KD34" s="122"/>
      <c r="KE34" s="122"/>
      <c r="KF34" s="122"/>
      <c r="KG34" s="122"/>
      <c r="KH34" s="122"/>
      <c r="KI34" s="122"/>
      <c r="KJ34" s="122"/>
      <c r="KK34" s="122"/>
      <c r="KL34" s="122"/>
      <c r="KM34" s="122"/>
      <c r="KN34" s="122"/>
      <c r="KO34" s="122"/>
      <c r="KP34" s="122"/>
      <c r="KQ34" s="122"/>
      <c r="KR34" s="122"/>
      <c r="KS34" s="122"/>
      <c r="KT34" s="122"/>
      <c r="KU34" s="122"/>
      <c r="KV34" s="122"/>
      <c r="KW34" s="122"/>
      <c r="KX34" s="122"/>
      <c r="KY34" s="122"/>
      <c r="KZ34" s="122"/>
      <c r="LA34" s="122"/>
      <c r="LB34" s="122"/>
      <c r="LC34" s="122"/>
      <c r="LD34" s="122"/>
      <c r="LE34" s="122"/>
      <c r="LF34" s="122"/>
      <c r="LG34" s="122"/>
      <c r="LH34" s="122"/>
      <c r="LI34" s="122"/>
      <c r="LJ34" s="122"/>
      <c r="LK34" s="122"/>
      <c r="LL34" s="122"/>
      <c r="LM34" s="122"/>
      <c r="LN34" s="122"/>
      <c r="LO34" s="122"/>
      <c r="LP34" s="122"/>
      <c r="LQ34" s="122"/>
      <c r="LR34" s="122"/>
      <c r="LS34" s="122"/>
      <c r="LU34" s="123"/>
      <c r="LV34" s="123"/>
      <c r="LW34" s="123"/>
      <c r="LX34" s="123"/>
      <c r="LY34" s="123"/>
      <c r="LZ34" s="123"/>
      <c r="MA34" s="122"/>
      <c r="MB34" s="122"/>
      <c r="MC34" s="122"/>
      <c r="MD34" s="15"/>
    </row>
    <row r="35" spans="4:342" x14ac:dyDescent="0.25">
      <c r="D35" s="83" t="s">
        <v>352</v>
      </c>
      <c r="E35" s="82"/>
      <c r="F35" s="79"/>
      <c r="G35" s="99"/>
      <c r="H35" s="100"/>
      <c r="I35" s="99"/>
      <c r="J35" s="100"/>
      <c r="K35" s="99"/>
      <c r="L35" s="101"/>
      <c r="M35" s="101"/>
      <c r="N35" s="102"/>
      <c r="O35" s="99"/>
      <c r="P35" s="103"/>
      <c r="Q35" s="99"/>
      <c r="R35" s="103"/>
      <c r="S35" s="99"/>
      <c r="T35" s="101"/>
      <c r="U35" s="101"/>
      <c r="V35" s="102"/>
      <c r="W35" s="99"/>
      <c r="X35" s="103"/>
      <c r="Y35" s="99"/>
      <c r="Z35" s="103"/>
      <c r="AA35" s="99"/>
      <c r="AB35" s="78"/>
      <c r="AC35" s="60"/>
      <c r="AD35" s="1"/>
      <c r="AE35" s="1"/>
      <c r="AF35" s="1"/>
      <c r="AG35" s="1"/>
      <c r="AH35" s="1"/>
      <c r="EE35" s="27"/>
      <c r="MB35"/>
      <c r="MD35" s="15"/>
    </row>
    <row r="36" spans="4:342" x14ac:dyDescent="0.25">
      <c r="D36" s="105" t="s">
        <v>353</v>
      </c>
      <c r="E36" s="104" t="str">
        <f>VLOOKUP($D36,'Metric Nature'!$C:$D,2,0)&amp;IF(($F36&lt;(EA36)),"Below",IF(($F36&gt;(DZ36)),"Above","Within"))</f>
      </c>
      <c r="F36" s="68">
        <f>DU36</f>
      </c>
      <c r="G36" s="68">
        <f t="shared" si="191"/>
      </c>
      <c r="H36" s="98">
        <f t="shared" ref="H36:H54" si="247">IFERROR(((F36-G36)/G36),0)</f>
      </c>
      <c r="I36" s="39">
        <f>EE36</f>
      </c>
      <c r="J36" s="98">
        <f t="shared" ref="J36:J54" si="248">IFERROR(((F36-I36)/I36),0)</f>
      </c>
      <c r="K36" s="97">
        <f t="shared" ref="K36:K54" si="249">EC36</f>
      </c>
      <c r="L36" s="70"/>
      <c r="M36" s="67" t="str">
        <f>VLOOKUP($D36,'Metric Nature'!$C:$D,2,0)&amp;IF(($N36&lt;(HZ36)),"Below",IF(($N36&gt;(HY36)),"Above","Within"))</f>
      </c>
      <c r="N36" s="97">
        <f t="shared" ref="N36:N54" si="250">HT36</f>
      </c>
      <c r="O36" s="68">
        <f>IC36</f>
      </c>
      <c r="P36" s="69">
        <f>IFERROR(((N36-O36)/O36),0)</f>
      </c>
      <c r="Q36" s="68">
        <f t="shared" ref="Q36:Q37" si="251">ID36</f>
      </c>
      <c r="R36" s="98">
        <f t="shared" ref="R36:R54" si="252">IFERROR(((N36-Q36)/Q36),0)</f>
      </c>
      <c r="S36" s="97">
        <f>IB36</f>
      </c>
      <c r="T36" s="70"/>
      <c r="U36" s="67" t="str">
        <f>VLOOKUP($D36,'Metric Nature'!$C:$D,2,0)&amp;IF(($V36&lt;(LY36)),"Below",IF(($V36&gt;(LX36)),"Above","Within"))</f>
      </c>
      <c r="V36" s="97">
        <f t="shared" ref="V36:V54" si="253">LS36</f>
      </c>
      <c r="W36" s="68">
        <f>MB36</f>
      </c>
      <c r="X36" s="98">
        <f t="shared" ref="X36:X54" si="254">IFERROR(((V36-W36)/W36),0)</f>
      </c>
      <c r="Y36" s="68">
        <f>MC36</f>
      </c>
      <c r="Z36" s="98">
        <f t="shared" ref="Z36:Z54" si="255">IFERROR(((V36-Y36)/Y36),0)</f>
      </c>
      <c r="AA36" s="97">
        <f>MA36</f>
      </c>
      <c r="AB36" s="64"/>
      <c r="AC36" s="60" t="s">
        <v>354</v>
      </c>
      <c r="AD36" s="1"/>
      <c r="AE36" s="1"/>
      <c r="AF36" s="1"/>
      <c r="AG36" s="1"/>
      <c r="AH36" s="1"/>
      <c r="AI36" s="9" t="s">
        <v>353</v>
      </c>
      <c r="AJ36" s="10">
        <f t="shared" ref="AJ36:BO36" si="256">EI36+IH36</f>
      </c>
      <c r="AK36" s="10">
        <f t="shared" si="256"/>
      </c>
      <c r="AL36" s="10">
        <f t="shared" si="256"/>
      </c>
      <c r="AM36" s="10">
        <f t="shared" si="256"/>
      </c>
      <c r="AN36" s="10">
        <f t="shared" si="256"/>
      </c>
      <c r="AO36" s="10">
        <f t="shared" si="256"/>
      </c>
      <c r="AP36" s="10">
        <f t="shared" si="256"/>
      </c>
      <c r="AQ36" s="10">
        <f t="shared" si="256"/>
      </c>
      <c r="AR36" s="10">
        <f t="shared" si="256"/>
      </c>
      <c r="AS36" s="10">
        <f t="shared" si="256"/>
      </c>
      <c r="AT36" s="10">
        <f t="shared" si="256"/>
      </c>
      <c r="AU36" s="10">
        <f t="shared" si="256"/>
      </c>
      <c r="AV36" s="10">
        <f t="shared" si="256"/>
      </c>
      <c r="AW36" s="10">
        <f t="shared" si="256"/>
      </c>
      <c r="AX36" s="10">
        <f t="shared" si="256"/>
      </c>
      <c r="AY36" s="10">
        <f t="shared" si="256"/>
      </c>
      <c r="AZ36" s="10">
        <f t="shared" si="256"/>
      </c>
      <c r="BA36" s="10">
        <f t="shared" si="256"/>
      </c>
      <c r="BB36" s="10">
        <f t="shared" si="256"/>
      </c>
      <c r="BC36" s="10">
        <f t="shared" si="256"/>
      </c>
      <c r="BD36" s="10">
        <f t="shared" si="256"/>
      </c>
      <c r="BE36" s="10">
        <f t="shared" si="256"/>
      </c>
      <c r="BF36" s="10">
        <f t="shared" si="256"/>
      </c>
      <c r="BG36" s="10">
        <f t="shared" si="256"/>
      </c>
      <c r="BH36" s="10">
        <f t="shared" si="256"/>
      </c>
      <c r="BI36" s="10">
        <f t="shared" si="256"/>
      </c>
      <c r="BJ36" s="10">
        <f t="shared" si="256"/>
      </c>
      <c r="BK36" s="10">
        <f t="shared" si="256"/>
      </c>
      <c r="BL36" s="10">
        <f t="shared" si="256"/>
      </c>
      <c r="BM36" s="10">
        <f t="shared" si="256"/>
      </c>
      <c r="BN36" s="10">
        <f t="shared" si="256"/>
      </c>
      <c r="BO36" s="10">
        <f t="shared" si="256"/>
      </c>
      <c r="BP36" s="10">
        <f t="shared" ref="BP36:CU36" si="257">FO36+JN36</f>
      </c>
      <c r="BQ36" s="10">
        <f t="shared" si="257"/>
      </c>
      <c r="BR36" s="10">
        <f t="shared" si="257"/>
      </c>
      <c r="BS36" s="10">
        <f t="shared" si="257"/>
      </c>
      <c r="BT36" s="10">
        <f t="shared" si="257"/>
      </c>
      <c r="BU36" s="10">
        <f t="shared" si="257"/>
      </c>
      <c r="BV36" s="10">
        <f t="shared" si="257"/>
      </c>
      <c r="BW36" s="10">
        <f t="shared" si="257"/>
      </c>
      <c r="BX36" s="10">
        <f t="shared" si="257"/>
      </c>
      <c r="BY36" s="10">
        <f t="shared" si="257"/>
      </c>
      <c r="BZ36" s="10">
        <f t="shared" si="257"/>
      </c>
      <c r="CA36" s="10">
        <f t="shared" si="257"/>
      </c>
      <c r="CB36" s="10">
        <f t="shared" si="257"/>
      </c>
      <c r="CC36" s="10">
        <f t="shared" si="257"/>
      </c>
      <c r="CD36" s="10">
        <f t="shared" si="257"/>
      </c>
      <c r="CE36" s="10">
        <f t="shared" si="257"/>
      </c>
      <c r="CF36" s="10">
        <f t="shared" si="257"/>
      </c>
      <c r="CG36" s="10">
        <f t="shared" si="257"/>
      </c>
      <c r="CH36" s="10">
        <f t="shared" si="257"/>
      </c>
      <c r="CI36" s="10">
        <f t="shared" si="257"/>
      </c>
      <c r="CJ36" s="10">
        <f t="shared" si="257"/>
      </c>
      <c r="CK36" s="10">
        <f t="shared" si="257"/>
      </c>
      <c r="CL36" s="10">
        <f t="shared" si="257"/>
      </c>
      <c r="CM36" s="10">
        <f t="shared" si="257"/>
      </c>
      <c r="CN36" s="10">
        <f t="shared" si="257"/>
      </c>
      <c r="CO36" s="10">
        <f t="shared" si="257"/>
      </c>
      <c r="CP36" s="10">
        <f t="shared" si="257"/>
      </c>
      <c r="CQ36" s="10">
        <f t="shared" si="257"/>
      </c>
      <c r="CR36" s="10">
        <f t="shared" si="257"/>
      </c>
      <c r="CS36" s="10">
        <f t="shared" si="257"/>
      </c>
      <c r="CT36" s="10">
        <f t="shared" si="257"/>
      </c>
      <c r="CU36" s="10">
        <f t="shared" si="257"/>
      </c>
      <c r="CV36" s="10">
        <f t="shared" ref="CV36:DU36" si="258">GU36+KT36</f>
      </c>
      <c r="CW36" s="10">
        <f t="shared" si="258"/>
      </c>
      <c r="CX36" s="10">
        <f t="shared" si="258"/>
      </c>
      <c r="CY36" s="10">
        <f t="shared" si="258"/>
      </c>
      <c r="CZ36" s="10">
        <f t="shared" si="258"/>
      </c>
      <c r="DA36" s="10">
        <f t="shared" si="258"/>
      </c>
      <c r="DB36" s="10">
        <f t="shared" si="258"/>
      </c>
      <c r="DC36" s="10">
        <f t="shared" si="258"/>
      </c>
      <c r="DD36" s="10">
        <f t="shared" si="258"/>
      </c>
      <c r="DE36" s="10">
        <f t="shared" si="258"/>
      </c>
      <c r="DF36" s="10">
        <f t="shared" si="258"/>
      </c>
      <c r="DG36" s="10">
        <f t="shared" si="258"/>
      </c>
      <c r="DH36" s="10">
        <f t="shared" si="258"/>
      </c>
      <c r="DI36" s="10">
        <f t="shared" si="258"/>
      </c>
      <c r="DJ36" s="10">
        <f t="shared" si="258"/>
      </c>
      <c r="DK36" s="10">
        <f t="shared" si="258"/>
      </c>
      <c r="DL36" s="10">
        <f t="shared" si="258"/>
      </c>
      <c r="DM36" s="10">
        <f t="shared" si="258"/>
      </c>
      <c r="DN36" s="10">
        <f t="shared" si="258"/>
      </c>
      <c r="DO36" s="10">
        <f t="shared" si="258"/>
      </c>
      <c r="DP36" s="10">
        <f t="shared" si="258"/>
      </c>
      <c r="DQ36" s="10">
        <f t="shared" si="258"/>
      </c>
      <c r="DR36" s="10">
        <f t="shared" si="258"/>
      </c>
      <c r="DS36" s="10">
        <f t="shared" si="258"/>
      </c>
      <c r="DT36" s="10">
        <f t="shared" si="258"/>
      </c>
      <c r="DU36" s="10">
        <f t="shared" si="258"/>
      </c>
      <c r="DV36" s="18"/>
      <c r="DW36" s="10">
        <f t="shared" ref="DW36:DW54" si="259">_xlfn.QUARTILE.INC($AJ36:$DT36,1)</f>
      </c>
      <c r="DX36" s="10">
        <f t="shared" ref="DX36:DX54" si="260">_xlfn.QUARTILE.INC($AJ36:$DT36,3)</f>
      </c>
      <c r="DY36" s="10">
        <f>DX36-DW36</f>
      </c>
      <c r="DZ36" s="10">
        <f>DX36+(1.25*DY36)</f>
      </c>
      <c r="EA36" s="10">
        <f>DW36-(1.25*DY36)</f>
      </c>
      <c r="EB36" s="18"/>
      <c r="EC36" s="11">
        <f t="shared" ref="EC36:EC49" si="261">_xlfn.STDEV.P(AJ36:DU36)</f>
      </c>
      <c r="ED36" s="11">
        <f>AVERAGE(DN36:DT36)</f>
      </c>
      <c r="EE36" s="11">
        <f>AVERAGE(CQ36:DT36)</f>
      </c>
      <c r="EF36" s="16"/>
      <c r="EG36" s="9" t="s">
        <v>355</v>
      </c>
      <c r="EH36" s="9" t="s">
        <v>356</v>
      </c>
      <c r="EI36" s="10">
        <f>VLOOKUP($EG36,Data!$B:$CP,Daily!EI$10,0)</f>
      </c>
      <c r="EJ36" s="10">
        <f>VLOOKUP($EG36,Data!$B:$CP,Daily!EJ$10,0)</f>
      </c>
      <c r="EK36" s="10">
        <f>VLOOKUP($EG36,Data!$B:$CP,Daily!EK$10,0)</f>
      </c>
      <c r="EL36" s="10">
        <f>VLOOKUP($EG36,Data!$B:$CP,Daily!EL$10,0)</f>
      </c>
      <c r="EM36" s="10">
        <f>VLOOKUP($EG36,Data!$B:$CP,Daily!EM$10,0)</f>
      </c>
      <c r="EN36" s="10">
        <f>VLOOKUP($EG36,Data!$B:$CP,Daily!EN$10,0)</f>
      </c>
      <c r="EO36" s="10">
        <f>VLOOKUP($EG36,Data!$B:$CP,Daily!EO$10,0)</f>
      </c>
      <c r="EP36" s="10">
        <f>VLOOKUP($EG36,Data!$B:$CP,Daily!EP$10,0)</f>
      </c>
      <c r="EQ36" s="10">
        <f>VLOOKUP($EG36,Data!$B:$CP,Daily!EQ$10,0)</f>
      </c>
      <c r="ER36" s="10">
        <f>VLOOKUP($EG36,Data!$B:$CP,Daily!ER$10,0)</f>
      </c>
      <c r="ES36" s="10">
        <f>VLOOKUP($EG36,Data!$B:$CP,Daily!ES$10,0)</f>
      </c>
      <c r="ET36" s="10">
        <f>VLOOKUP($EG36,Data!$B:$CP,Daily!ET$10,0)</f>
      </c>
      <c r="EU36" s="10">
        <f>VLOOKUP($EG36,Data!$B:$CP,Daily!EU$10,0)</f>
      </c>
      <c r="EV36" s="10">
        <f>VLOOKUP($EG36,Data!$B:$CP,Daily!EV$10,0)</f>
      </c>
      <c r="EW36" s="10">
        <f>VLOOKUP($EG36,Data!$B:$CP,Daily!EW$10,0)</f>
      </c>
      <c r="EX36" s="10">
        <f>VLOOKUP($EG36,Data!$B:$CP,Daily!EX$10,0)</f>
      </c>
      <c r="EY36" s="10">
        <f>VLOOKUP($EG36,Data!$B:$CP,Daily!EY$10,0)</f>
      </c>
      <c r="EZ36" s="10">
        <f>VLOOKUP($EG36,Data!$B:$CP,Daily!EZ$10,0)</f>
      </c>
      <c r="FA36" s="10">
        <f>VLOOKUP($EG36,Data!$B:$CP,Daily!FA$10,0)</f>
      </c>
      <c r="FB36" s="10">
        <f>VLOOKUP($EG36,Data!$B:$CP,Daily!FB$10,0)</f>
      </c>
      <c r="FC36" s="10">
        <f>VLOOKUP($EG36,Data!$B:$CP,Daily!FC$10,0)</f>
      </c>
      <c r="FD36" s="10">
        <f>VLOOKUP($EG36,Data!$B:$CP,Daily!FD$10,0)</f>
      </c>
      <c r="FE36" s="10">
        <f>VLOOKUP($EG36,Data!$B:$CP,Daily!FE$10,0)</f>
      </c>
      <c r="FF36" s="10">
        <f>VLOOKUP($EG36,Data!$B:$CP,Daily!FF$10,0)</f>
      </c>
      <c r="FG36" s="10">
        <f>VLOOKUP($EG36,Data!$B:$CP,Daily!FG$10,0)</f>
      </c>
      <c r="FH36" s="10">
        <f>VLOOKUP($EG36,Data!$B:$CP,Daily!FH$10,0)</f>
      </c>
      <c r="FI36" s="10">
        <f>VLOOKUP($EG36,Data!$B:$CP,Daily!FI$10,0)</f>
      </c>
      <c r="FJ36" s="10">
        <f>VLOOKUP($EG36,Data!$B:$CP,Daily!FJ$10,0)</f>
      </c>
      <c r="FK36" s="10">
        <f>VLOOKUP($EG36,Data!$B:$CP,Daily!FK$10,0)</f>
      </c>
      <c r="FL36" s="10">
        <f>VLOOKUP($EG36,Data!$B:$CP,Daily!FL$10,0)</f>
      </c>
      <c r="FM36" s="10">
        <f>VLOOKUP($EG36,Data!$B:$CP,Daily!FM$10,0)</f>
      </c>
      <c r="FN36" s="10">
        <f>VLOOKUP($EG36,Data!$B:$CP,Daily!FN$10,0)</f>
      </c>
      <c r="FO36" s="10">
        <f>VLOOKUP($EG36,Data!$B:$CP,Daily!FO$10,0)</f>
      </c>
      <c r="FP36" s="10">
        <f>VLOOKUP($EG36,Data!$B:$CP,Daily!FP$10,0)</f>
      </c>
      <c r="FQ36" s="10">
        <f>VLOOKUP($EG36,Data!$B:$CP,Daily!FQ$10,0)</f>
      </c>
      <c r="FR36" s="10">
        <f>VLOOKUP($EG36,Data!$B:$CP,Daily!FR$10,0)</f>
      </c>
      <c r="FS36" s="10">
        <f>VLOOKUP($EG36,Data!$B:$CP,Daily!FS$10,0)</f>
      </c>
      <c r="FT36" s="10">
        <f>VLOOKUP($EG36,Data!$B:$CP,Daily!FT$10,0)</f>
      </c>
      <c r="FU36" s="10">
        <f>VLOOKUP($EG36,Data!$B:$CP,Daily!FU$10,0)</f>
      </c>
      <c r="FV36" s="10">
        <f>VLOOKUP($EG36,Data!$B:$CP,Daily!FV$10,0)</f>
      </c>
      <c r="FW36" s="10">
        <f>VLOOKUP($EG36,Data!$B:$CP,Daily!FW$10,0)</f>
      </c>
      <c r="FX36" s="10">
        <f>VLOOKUP($EG36,Data!$B:$CP,Daily!FX$10,0)</f>
      </c>
      <c r="FY36" s="10">
        <f>VLOOKUP($EG36,Data!$B:$CP,Daily!FY$10,0)</f>
      </c>
      <c r="FZ36" s="10">
        <f>VLOOKUP($EG36,Data!$B:$CP,Daily!FZ$10,0)</f>
      </c>
      <c r="GA36" s="10">
        <f>VLOOKUP($EG36,Data!$B:$CP,Daily!GA$10,0)</f>
      </c>
      <c r="GB36" s="10">
        <f>VLOOKUP($EG36,Data!$B:$CP,Daily!GB$10,0)</f>
      </c>
      <c r="GC36" s="10">
        <f>VLOOKUP($EG36,Data!$B:$CP,Daily!GC$10,0)</f>
      </c>
      <c r="GD36" s="10">
        <f>VLOOKUP($EG36,Data!$B:$CP,Daily!GD$10,0)</f>
      </c>
      <c r="GE36" s="10">
        <f>VLOOKUP($EG36,Data!$B:$CP,Daily!GE$10,0)</f>
      </c>
      <c r="GF36" s="10">
        <f>VLOOKUP($EG36,Data!$B:$CP,Daily!GF$10,0)</f>
      </c>
      <c r="GG36" s="10">
        <f>VLOOKUP($EG36,Data!$B:$CP,Daily!GG$10,0)</f>
      </c>
      <c r="GH36" s="10">
        <f>VLOOKUP($EG36,Data!$B:$CP,Daily!GH$10,0)</f>
      </c>
      <c r="GI36" s="10">
        <f>VLOOKUP($EG36,Data!$B:$CP,Daily!GI$10,0)</f>
      </c>
      <c r="GJ36" s="10">
        <f>VLOOKUP($EG36,Data!$B:$CP,Daily!GJ$10,0)</f>
      </c>
      <c r="GK36" s="10">
        <f>VLOOKUP($EG36,Data!$B:$CP,Daily!GK$10,0)</f>
      </c>
      <c r="GL36" s="10">
        <f>VLOOKUP($EG36,Data!$B:$CP,Daily!GL$10,0)</f>
      </c>
      <c r="GM36" s="10">
        <f>VLOOKUP($EG36,Data!$B:$CP,Daily!GM$10,0)</f>
      </c>
      <c r="GN36" s="10">
        <f>VLOOKUP($EG36,Data!$B:$CP,Daily!GN$10,0)</f>
      </c>
      <c r="GO36" s="10">
        <f>VLOOKUP($EG36,Data!$B:$CP,Daily!GO$10,0)</f>
      </c>
      <c r="GP36" s="10">
        <f>VLOOKUP($EG36,Data!$B:$CP,Daily!GP$10,0)</f>
      </c>
      <c r="GQ36" s="10">
        <f>VLOOKUP($EG36,Data!$B:$CP,Daily!GQ$10,0)</f>
      </c>
      <c r="GR36" s="10">
        <f>VLOOKUP($EG36,Data!$B:$CP,Daily!GR$10,0)</f>
      </c>
      <c r="GS36" s="10">
        <f>VLOOKUP($EG36,Data!$B:$CP,Daily!GS$10,0)</f>
      </c>
      <c r="GT36" s="10">
        <f>VLOOKUP($EG36,Data!$B:$CP,Daily!GT$10,0)</f>
      </c>
      <c r="GU36" s="10">
        <f>VLOOKUP($EG36,Data!$B:$CP,Daily!GU$10,0)</f>
      </c>
      <c r="GV36" s="10">
        <f>VLOOKUP($EG36,Data!$B:$CP,Daily!GV$10,0)</f>
      </c>
      <c r="GW36" s="10">
        <f>VLOOKUP($EG36,Data!$B:$CP,Daily!GW$10,0)</f>
      </c>
      <c r="GX36" s="10">
        <f>VLOOKUP($EG36,Data!$B:$CP,Daily!GX$10,0)</f>
      </c>
      <c r="GY36" s="10">
        <f>VLOOKUP($EG36,Data!$B:$CP,Daily!GY$10,0)</f>
      </c>
      <c r="GZ36" s="10">
        <f>VLOOKUP($EG36,Data!$B:$CP,Daily!GZ$10,0)</f>
      </c>
      <c r="HA36" s="10">
        <f>VLOOKUP($EG36,Data!$B:$CP,Daily!HA$10,0)</f>
      </c>
      <c r="HB36" s="10">
        <f>VLOOKUP($EG36,Data!$B:$CP,Daily!HB$10,0)</f>
      </c>
      <c r="HC36" s="10">
        <f>VLOOKUP($EG36,Data!$B:$CP,Daily!HC$10,0)</f>
      </c>
      <c r="HD36" s="10">
        <f>VLOOKUP($EG36,Data!$B:$CP,Daily!HD$10,0)</f>
      </c>
      <c r="HE36" s="10">
        <f>VLOOKUP($EG36,Data!$B:$CP,Daily!HE$10,0)</f>
      </c>
      <c r="HF36" s="10">
        <f>VLOOKUP($EG36,Data!$B:$CP,Daily!HF$10,0)</f>
      </c>
      <c r="HG36" s="10">
        <f>VLOOKUP($EG36,Data!$B:$CP,Daily!HG$10,0)</f>
      </c>
      <c r="HH36" s="10">
        <f>VLOOKUP($EG36,Data!$B:$CP,Daily!HH$10,0)</f>
      </c>
      <c r="HI36" s="10">
        <f>VLOOKUP($EG36,Data!$B:$CP,Daily!HI$10,0)</f>
      </c>
      <c r="HJ36" s="10">
        <f>VLOOKUP($EG36,Data!$B:$CP,Daily!HJ$10,0)</f>
      </c>
      <c r="HK36" s="10">
        <f>VLOOKUP($EG36,Data!$B:$CP,Daily!HK$10,0)</f>
      </c>
      <c r="HL36" s="10">
        <f>VLOOKUP($EG36,Data!$B:$CP,Daily!HL$10,0)</f>
      </c>
      <c r="HM36" s="10">
        <f>VLOOKUP($EG36,Data!$B:$CP,Daily!HM$10,0)</f>
      </c>
      <c r="HN36" s="10">
        <f>VLOOKUP($EG36,Data!$B:$CP,Daily!HN$10,0)</f>
      </c>
      <c r="HO36" s="10">
        <f>VLOOKUP($EG36,Data!$B:$CP,Daily!HO$10,0)</f>
      </c>
      <c r="HP36" s="10">
        <f>VLOOKUP($EG36,Data!$B:$CP,Daily!HP$10,0)</f>
      </c>
      <c r="HQ36" s="10">
        <f>VLOOKUP($EG36,Data!$B:$CP,Daily!HQ$10,0)</f>
      </c>
      <c r="HR36" s="10">
        <f>VLOOKUP($EG36,Data!$B:$CP,Daily!HR$10,0)</f>
      </c>
      <c r="HS36" s="10">
        <f>VLOOKUP($EG36,Data!$B:$CP,Daily!HS$10,0)</f>
      </c>
      <c r="HT36" s="10">
        <f>VLOOKUP($EG36,Data!$B:$CP,Daily!HT$10,0)</f>
      </c>
      <c r="HU36" s="17"/>
      <c r="HV36" s="10">
        <f t="shared" ref="HV36:HV54" si="262">_xlfn.QUARTILE.INC($EI36:$HS36,1)</f>
      </c>
      <c r="HW36" s="10">
        <f t="shared" ref="HW36:HW54" si="263">_xlfn.QUARTILE.INC($EI36:$HS36,3)</f>
      </c>
      <c r="HX36" s="10">
        <f t="shared" ref="HX36:HX37" si="264">HW36-HV36</f>
      </c>
      <c r="HY36" s="10">
        <f>HW36+(1.25*HX36)</f>
      </c>
      <c r="HZ36" s="10">
        <f>HV36-(1.25*HX36)</f>
      </c>
      <c r="IA36" s="53"/>
      <c r="IB36" s="11">
        <f t="shared" ref="IB36:IB54" si="265">_xlfn.STDEV.P(FM36:HT36)</f>
      </c>
      <c r="IC36" s="11">
        <f>AVERAGE(HM36:HS36)</f>
      </c>
      <c r="ID36" s="11">
        <f>AVERAGE(GP36:HS36)</f>
      </c>
      <c r="IE36" s="16"/>
      <c r="IF36" s="9" t="s">
        <v>357</v>
      </c>
      <c r="IG36" s="9" t="s">
        <v>356</v>
      </c>
      <c r="IH36" s="10">
        <f>VLOOKUP($IF36,Data!$B:$CP,Daily!IH$10,0)</f>
      </c>
      <c r="II36" s="10">
        <f>VLOOKUP($IF36,Data!$B:$CP,Daily!II$10,0)</f>
      </c>
      <c r="IJ36" s="10">
        <f>VLOOKUP($IF36,Data!$B:$CP,Daily!IJ$10,0)</f>
      </c>
      <c r="IK36" s="10">
        <f>VLOOKUP($IF36,Data!$B:$CP,Daily!IK$10,0)</f>
      </c>
      <c r="IL36" s="10">
        <f>VLOOKUP($IF36,Data!$B:$CP,Daily!IL$10,0)</f>
      </c>
      <c r="IM36" s="10">
        <f>VLOOKUP($IF36,Data!$B:$CP,Daily!IM$10,0)</f>
      </c>
      <c r="IN36" s="10">
        <f>VLOOKUP($IF36,Data!$B:$CP,Daily!IN$10,0)</f>
      </c>
      <c r="IO36" s="10">
        <f>VLOOKUP($IF36,Data!$B:$CP,Daily!IO$10,0)</f>
      </c>
      <c r="IP36" s="10">
        <f>VLOOKUP($IF36,Data!$B:$CP,Daily!IP$10,0)</f>
      </c>
      <c r="IQ36" s="10">
        <f>VLOOKUP($IF36,Data!$B:$CP,Daily!IQ$10,0)</f>
      </c>
      <c r="IR36" s="10">
        <f>VLOOKUP($IF36,Data!$B:$CP,Daily!IR$10,0)</f>
      </c>
      <c r="IS36" s="10">
        <f>VLOOKUP($IF36,Data!$B:$CP,Daily!IS$10,0)</f>
      </c>
      <c r="IT36" s="10">
        <f>VLOOKUP($IF36,Data!$B:$CP,Daily!IT$10,0)</f>
      </c>
      <c r="IU36" s="10">
        <f>VLOOKUP($IF36,Data!$B:$CP,Daily!IU$10,0)</f>
      </c>
      <c r="IV36" s="10">
        <f>VLOOKUP($IF36,Data!$B:$CP,Daily!IV$10,0)</f>
      </c>
      <c r="IW36" s="10">
        <f>VLOOKUP($IF36,Data!$B:$CP,Daily!IW$10,0)</f>
      </c>
      <c r="IX36" s="10">
        <f>VLOOKUP($IF36,Data!$B:$CP,Daily!IX$10,0)</f>
      </c>
      <c r="IY36" s="10">
        <f>VLOOKUP($IF36,Data!$B:$CP,Daily!IY$10,0)</f>
      </c>
      <c r="IZ36" s="10">
        <f>VLOOKUP($IF36,Data!$B:$CP,Daily!IZ$10,0)</f>
      </c>
      <c r="JA36" s="10">
        <f>VLOOKUP($IF36,Data!$B:$CP,Daily!JA$10,0)</f>
      </c>
      <c r="JB36" s="10">
        <f>VLOOKUP($IF36,Data!$B:$CP,Daily!JB$10,0)</f>
      </c>
      <c r="JC36" s="10">
        <f>VLOOKUP($IF36,Data!$B:$CP,Daily!JC$10,0)</f>
      </c>
      <c r="JD36" s="10">
        <f>VLOOKUP($IF36,Data!$B:$CP,Daily!JD$10,0)</f>
      </c>
      <c r="JE36" s="10">
        <f>VLOOKUP($IF36,Data!$B:$CP,Daily!JE$10,0)</f>
      </c>
      <c r="JF36" s="10">
        <f>VLOOKUP($IF36,Data!$B:$CP,Daily!JF$10,0)</f>
      </c>
      <c r="JG36" s="10">
        <f>VLOOKUP($IF36,Data!$B:$CP,Daily!JG$10,0)</f>
      </c>
      <c r="JH36" s="10">
        <f>VLOOKUP($IF36,Data!$B:$CP,Daily!JH$10,0)</f>
      </c>
      <c r="JI36" s="10">
        <f>VLOOKUP($IF36,Data!$B:$CP,Daily!JI$10,0)</f>
      </c>
      <c r="JJ36" s="10">
        <f>VLOOKUP($IF36,Data!$B:$CP,Daily!JJ$10,0)</f>
      </c>
      <c r="JK36" s="10">
        <f>VLOOKUP($IF36,Data!$B:$CP,Daily!JK$10,0)</f>
      </c>
      <c r="JL36" s="10">
        <f>VLOOKUP($IF36,Data!$B:$CP,Daily!JL$10,0)</f>
      </c>
      <c r="JM36" s="10">
        <f>VLOOKUP($IF36,Data!$B:$CP,Daily!JM$10,0)</f>
      </c>
      <c r="JN36" s="10">
        <f>VLOOKUP($IF36,Data!$B:$CP,Daily!JN$10,0)</f>
      </c>
      <c r="JO36" s="10">
        <f>VLOOKUP($IF36,Data!$B:$CP,Daily!JO$10,0)</f>
      </c>
      <c r="JP36" s="10">
        <f>VLOOKUP($IF36,Data!$B:$CP,Daily!JP$10,0)</f>
      </c>
      <c r="JQ36" s="10">
        <f>VLOOKUP($IF36,Data!$B:$CP,Daily!JQ$10,0)</f>
      </c>
      <c r="JR36" s="10">
        <f>VLOOKUP($IF36,Data!$B:$CP,Daily!JR$10,0)</f>
      </c>
      <c r="JS36" s="10">
        <f>VLOOKUP($IF36,Data!$B:$CP,Daily!JS$10,0)</f>
      </c>
      <c r="JT36" s="10">
        <f>VLOOKUP($IF36,Data!$B:$CP,Daily!JT$10,0)</f>
      </c>
      <c r="JU36" s="10">
        <f>VLOOKUP($IF36,Data!$B:$CP,Daily!JU$10,0)</f>
      </c>
      <c r="JV36" s="10">
        <f>VLOOKUP($IF36,Data!$B:$CP,Daily!JV$10,0)</f>
      </c>
      <c r="JW36" s="10">
        <f>VLOOKUP($IF36,Data!$B:$CP,Daily!JW$10,0)</f>
      </c>
      <c r="JX36" s="10">
        <f>VLOOKUP($IF36,Data!$B:$CP,Daily!JX$10,0)</f>
      </c>
      <c r="JY36" s="10">
        <f>VLOOKUP($IF36,Data!$B:$CP,Daily!JY$10,0)</f>
      </c>
      <c r="JZ36" s="10">
        <f>VLOOKUP($IF36,Data!$B:$CP,Daily!JZ$10,0)</f>
      </c>
      <c r="KA36" s="10">
        <f>VLOOKUP($IF36,Data!$B:$CP,Daily!KA$10,0)</f>
      </c>
      <c r="KB36" s="10">
        <f>VLOOKUP($IF36,Data!$B:$CP,Daily!KB$10,0)</f>
      </c>
      <c r="KC36" s="10">
        <f>VLOOKUP($IF36,Data!$B:$CP,Daily!KC$10,0)</f>
      </c>
      <c r="KD36" s="10">
        <f>VLOOKUP($IF36,Data!$B:$CP,Daily!KD$10,0)</f>
      </c>
      <c r="KE36" s="10">
        <f>VLOOKUP($IF36,Data!$B:$CP,Daily!KE$10,0)</f>
      </c>
      <c r="KF36" s="10">
        <f>VLOOKUP($IF36,Data!$B:$CP,Daily!KF$10,0)</f>
      </c>
      <c r="KG36" s="10">
        <f>VLOOKUP($IF36,Data!$B:$CP,Daily!KG$10,0)</f>
      </c>
      <c r="KH36" s="10">
        <f>VLOOKUP($IF36,Data!$B:$CP,Daily!KH$10,0)</f>
      </c>
      <c r="KI36" s="10">
        <f>VLOOKUP($IF36,Data!$B:$CP,Daily!KI$10,0)</f>
      </c>
      <c r="KJ36" s="10">
        <f>VLOOKUP($IF36,Data!$B:$CP,Daily!KJ$10,0)</f>
      </c>
      <c r="KK36" s="10">
        <f>VLOOKUP($IF36,Data!$B:$CP,Daily!KK$10,0)</f>
      </c>
      <c r="KL36" s="10">
        <f>VLOOKUP($IF36,Data!$B:$CP,Daily!KL$10,0)</f>
      </c>
      <c r="KM36" s="10">
        <f>VLOOKUP($IF36,Data!$B:$CP,Daily!KM$10,0)</f>
      </c>
      <c r="KN36" s="10">
        <f>VLOOKUP($IF36,Data!$B:$CP,Daily!KN$10,0)</f>
      </c>
      <c r="KO36" s="10">
        <f>VLOOKUP($IF36,Data!$B:$CP,Daily!KO$10,0)</f>
      </c>
      <c r="KP36" s="10">
        <f>VLOOKUP($IF36,Data!$B:$CP,Daily!KP$10,0)</f>
      </c>
      <c r="KQ36" s="10">
        <f>VLOOKUP($IF36,Data!$B:$CP,Daily!KQ$10,0)</f>
      </c>
      <c r="KR36" s="10">
        <f>VLOOKUP($IF36,Data!$B:$CP,Daily!KR$10,0)</f>
      </c>
      <c r="KS36" s="10">
        <f>VLOOKUP($IF36,Data!$B:$CP,Daily!KS$10,0)</f>
      </c>
      <c r="KT36" s="10">
        <f>VLOOKUP($IF36,Data!$B:$CP,Daily!KT$10,0)</f>
      </c>
      <c r="KU36" s="10">
        <f>VLOOKUP($IF36,Data!$B:$CP,Daily!KU$10,0)</f>
      </c>
      <c r="KV36" s="10">
        <f>VLOOKUP($IF36,Data!$B:$CP,Daily!KV$10,0)</f>
      </c>
      <c r="KW36" s="10">
        <f>VLOOKUP($IF36,Data!$B:$CP,Daily!KW$10,0)</f>
      </c>
      <c r="KX36" s="10">
        <f>VLOOKUP($IF36,Data!$B:$CP,Daily!KX$10,0)</f>
      </c>
      <c r="KY36" s="10">
        <f>VLOOKUP($IF36,Data!$B:$CP,Daily!KY$10,0)</f>
      </c>
      <c r="KZ36" s="10">
        <f>VLOOKUP($IF36,Data!$B:$CP,Daily!KZ$10,0)</f>
      </c>
      <c r="LA36" s="10">
        <f>VLOOKUP($IF36,Data!$B:$CP,Daily!LA$10,0)</f>
      </c>
      <c r="LB36" s="10">
        <f>VLOOKUP($IF36,Data!$B:$CP,Daily!LB$10,0)</f>
      </c>
      <c r="LC36" s="10">
        <f>VLOOKUP($IF36,Data!$B:$CP,Daily!LC$10,0)</f>
      </c>
      <c r="LD36" s="10">
        <f>VLOOKUP($IF36,Data!$B:$CP,Daily!LD$10,0)</f>
      </c>
      <c r="LE36" s="10">
        <f>VLOOKUP($IF36,Data!$B:$CP,Daily!LE$10,0)</f>
      </c>
      <c r="LF36" s="10">
        <f>VLOOKUP($IF36,Data!$B:$CP,Daily!LF$10,0)</f>
      </c>
      <c r="LG36" s="10">
        <f>VLOOKUP($IF36,Data!$B:$CP,Daily!LG$10,0)</f>
      </c>
      <c r="LH36" s="10">
        <f>VLOOKUP($IF36,Data!$B:$CP,Daily!LH$10,0)</f>
      </c>
      <c r="LI36" s="10">
        <f>VLOOKUP($IF36,Data!$B:$CP,Daily!LI$10,0)</f>
      </c>
      <c r="LJ36" s="10">
        <f>VLOOKUP($IF36,Data!$B:$CP,Daily!LJ$10,0)</f>
      </c>
      <c r="LK36" s="10">
        <f>VLOOKUP($IF36,Data!$B:$CP,Daily!LK$10,0)</f>
      </c>
      <c r="LL36" s="10">
        <f>VLOOKUP($IF36,Data!$B:$CP,Daily!LL$10,0)</f>
      </c>
      <c r="LM36" s="10">
        <f>VLOOKUP($IF36,Data!$B:$CP,Daily!LM$10,0)</f>
      </c>
      <c r="LN36" s="10">
        <f>VLOOKUP($IF36,Data!$B:$CP,Daily!LN$10,0)</f>
      </c>
      <c r="LO36" s="10">
        <f>VLOOKUP($IF36,Data!$B:$CP,Daily!LO$10,0)</f>
      </c>
      <c r="LP36" s="10">
        <f>VLOOKUP($IF36,Data!$B:$CP,Daily!LP$10,0)</f>
      </c>
      <c r="LQ36" s="10">
        <f>VLOOKUP($IF36,Data!$B:$CP,Daily!LQ$10,0)</f>
      </c>
      <c r="LR36" s="10">
        <f>VLOOKUP($IF36,Data!$B:$CP,Daily!LR$10,0)</f>
      </c>
      <c r="LS36" s="10">
        <f>VLOOKUP($IF36,Data!$B:$CP,Daily!LS$10,0)</f>
      </c>
      <c r="LU36" s="10">
        <f t="shared" ref="LU36:LU54" si="266">_xlfn.QUARTILE.INC($IH36:$LR36,1)</f>
      </c>
      <c r="LV36" s="10">
        <f t="shared" ref="LV36:LV54" si="267">_xlfn.QUARTILE.INC($IH36:$LR36,3)</f>
      </c>
      <c r="LW36" s="10">
        <f t="shared" ref="LW36:LW37" si="268">LV36-LU36</f>
      </c>
      <c r="LX36" s="10">
        <f>LV36+(1.25*LW36)</f>
      </c>
      <c r="LY36" s="10">
        <f>LU36-(1.25*LW36)</f>
      </c>
      <c r="LZ36" s="53"/>
      <c r="MA36" s="11">
        <f>_xlfn.STDEV.P(JL36:LS36)</f>
      </c>
      <c r="MB36" s="11">
        <f>AVERAGE(LL36:LR36)</f>
      </c>
      <c r="MC36" s="11">
        <f>AVERAGE(KO36:LR36)</f>
      </c>
      <c r="MD36" s="15"/>
    </row>
    <row r="37" spans="4:342" hidden="1" x14ac:dyDescent="0.25">
      <c r="D37" s="106" t="s">
        <v>358</v>
      </c>
      <c r="E37" s="104" t="str">
        <f>VLOOKUP($D37,'Metric Nature'!$C:$D,2,0)&amp;IF(($F37&lt;(EA37)),"Below",IF(($F37&gt;(DZ37)),"Above","Within"))</f>
      </c>
      <c r="F37" s="71">
        <f t="shared" ref="F37:F54" si="269">DU37</f>
      </c>
      <c r="G37" s="92">
        <f t="shared" si="191"/>
      </c>
      <c r="H37" s="71">
        <f t="shared" si="247"/>
      </c>
      <c r="I37" s="89">
        <f t="shared" ref="I37:I54" si="270">EE37</f>
      </c>
      <c r="J37" s="71">
        <f t="shared" si="248"/>
      </c>
      <c r="K37" s="71">
        <f t="shared" si="249"/>
      </c>
      <c r="L37" s="64"/>
      <c r="M37" s="67" t="str">
        <f>VLOOKUP($D37,'Metric Nature'!$C:$D,2,0)&amp;IF(($N37&lt;(HZ37)),"Below",IF(($N37&gt;(HY37)),"Above","Within"))</f>
      </c>
      <c r="N37" s="71">
        <f t="shared" si="250"/>
      </c>
      <c r="O37" s="63">
        <f t="shared" ref="O37" si="271">IC37</f>
      </c>
      <c r="P37" s="98">
        <f t="shared" ref="P37" si="272">IFERROR(((N37-O37)/O37),0)</f>
      </c>
      <c r="Q37" s="63">
        <f t="shared" si="251"/>
      </c>
      <c r="R37" s="71">
        <f t="shared" si="252"/>
      </c>
      <c r="S37" s="71">
        <f t="shared" ref="S37:S54" si="273">IB37/S$36</f>
      </c>
      <c r="T37" s="64"/>
      <c r="U37" s="67" t="str">
        <f>VLOOKUP($D37,'Metric Nature'!$C:$D,2,0)&amp;IF(($V37&lt;(LY37)),"Below",IF(($V37&gt;(LX37)),"Above","Within"))</f>
      </c>
      <c r="V37" s="71">
        <f t="shared" si="253"/>
      </c>
      <c r="W37" s="63">
        <f t="shared" ref="W37:W54" si="274">MB37</f>
      </c>
      <c r="X37" s="71">
        <f t="shared" si="254"/>
      </c>
      <c r="Y37" s="63">
        <f t="shared" ref="Y37:Y54" si="275">MC37</f>
      </c>
      <c r="Z37" s="71">
        <f t="shared" si="255"/>
      </c>
      <c r="AA37" s="71">
        <f t="shared" ref="AA37:AA54" si="276">MA37/AA$36</f>
      </c>
      <c r="AB37" s="64"/>
      <c r="AC37" s="60" t="s">
        <v>359</v>
      </c>
      <c r="AD37" s="1"/>
      <c r="AE37" s="1"/>
      <c r="AF37" s="1"/>
      <c r="AG37" s="1"/>
      <c r="AH37" s="1"/>
      <c r="AI37" s="9" t="s">
        <v>358</v>
      </c>
      <c r="AJ37" s="14">
        <f>(VLOOKUP($EG37,Data!$B:$CP,Daily!EI$10,0)+VLOOKUP($IF37,Data!$B:$CP,Daily!IH$10,0))/AJ$36</f>
      </c>
      <c r="AK37" s="14">
        <f>(VLOOKUP($EG37,Data!$B:$CP,Daily!EJ$10,0)+VLOOKUP($IF37,Data!$B:$CP,Daily!II$10,0))/AK$36</f>
      </c>
      <c r="AL37" s="14">
        <f>(VLOOKUP($EG37,Data!$B:$CP,Daily!EK$10,0)+VLOOKUP($IF37,Data!$B:$CP,Daily!IJ$10,0))/AL$36</f>
      </c>
      <c r="AM37" s="14">
        <f>(VLOOKUP($EG37,Data!$B:$CP,Daily!EL$10,0)+VLOOKUP($IF37,Data!$B:$CP,Daily!IK$10,0))/AM$36</f>
      </c>
      <c r="AN37" s="14">
        <f>(VLOOKUP($EG37,Data!$B:$CP,Daily!EM$10,0)+VLOOKUP($IF37,Data!$B:$CP,Daily!IL$10,0))/AN$36</f>
      </c>
      <c r="AO37" s="14">
        <f>(VLOOKUP($EG37,Data!$B:$CP,Daily!EN$10,0)+VLOOKUP($IF37,Data!$B:$CP,Daily!IM$10,0))/AO$36</f>
      </c>
      <c r="AP37" s="14">
        <f>(VLOOKUP($EG37,Data!$B:$CP,Daily!EO$10,0)+VLOOKUP($IF37,Data!$B:$CP,Daily!IN$10,0))/AP$36</f>
      </c>
      <c r="AQ37" s="14">
        <f>(VLOOKUP($EG37,Data!$B:$CP,Daily!EP$10,0)+VLOOKUP($IF37,Data!$B:$CP,Daily!IO$10,0))/AQ$36</f>
      </c>
      <c r="AR37" s="14">
        <f>(VLOOKUP($EG37,Data!$B:$CP,Daily!EQ$10,0)+VLOOKUP($IF37,Data!$B:$CP,Daily!IP$10,0))/AR$36</f>
      </c>
      <c r="AS37" s="14">
        <f>(VLOOKUP($EG37,Data!$B:$CP,Daily!ER$10,0)+VLOOKUP($IF37,Data!$B:$CP,Daily!IQ$10,0))/AS$36</f>
      </c>
      <c r="AT37" s="14">
        <f>(VLOOKUP($EG37,Data!$B:$CP,Daily!ES$10,0)+VLOOKUP($IF37,Data!$B:$CP,Daily!IR$10,0))/AT$36</f>
      </c>
      <c r="AU37" s="14">
        <f>(VLOOKUP($EG37,Data!$B:$CP,Daily!ET$10,0)+VLOOKUP($IF37,Data!$B:$CP,Daily!IS$10,0))/AU$36</f>
      </c>
      <c r="AV37" s="14">
        <f>(VLOOKUP($EG37,Data!$B:$CP,Daily!EU$10,0)+VLOOKUP($IF37,Data!$B:$CP,Daily!IT$10,0))/AV$36</f>
      </c>
      <c r="AW37" s="14">
        <f>(VLOOKUP($EG37,Data!$B:$CP,Daily!EV$10,0)+VLOOKUP($IF37,Data!$B:$CP,Daily!IU$10,0))/AW$36</f>
      </c>
      <c r="AX37" s="14">
        <f>(VLOOKUP($EG37,Data!$B:$CP,Daily!EW$10,0)+VLOOKUP($IF37,Data!$B:$CP,Daily!IV$10,0))/AX$36</f>
      </c>
      <c r="AY37" s="14">
        <f>(VLOOKUP($EG37,Data!$B:$CP,Daily!EX$10,0)+VLOOKUP($IF37,Data!$B:$CP,Daily!IW$10,0))/AY$36</f>
      </c>
      <c r="AZ37" s="14">
        <f>(VLOOKUP($EG37,Data!$B:$CP,Daily!EY$10,0)+VLOOKUP($IF37,Data!$B:$CP,Daily!IX$10,0))/AZ$36</f>
      </c>
      <c r="BA37" s="14">
        <f>(VLOOKUP($EG37,Data!$B:$CP,Daily!EZ$10,0)+VLOOKUP($IF37,Data!$B:$CP,Daily!IY$10,0))/BA$36</f>
      </c>
      <c r="BB37" s="14">
        <f>(VLOOKUP($EG37,Data!$B:$CP,Daily!FA$10,0)+VLOOKUP($IF37,Data!$B:$CP,Daily!IZ$10,0))/BB$36</f>
      </c>
      <c r="BC37" s="14">
        <f>(VLOOKUP($EG37,Data!$B:$CP,Daily!FB$10,0)+VLOOKUP($IF37,Data!$B:$CP,Daily!JA$10,0))/BC$36</f>
      </c>
      <c r="BD37" s="14">
        <f>(VLOOKUP($EG37,Data!$B:$CP,Daily!FC$10,0)+VLOOKUP($IF37,Data!$B:$CP,Daily!JB$10,0))/BD$36</f>
      </c>
      <c r="BE37" s="14">
        <f>(VLOOKUP($EG37,Data!$B:$CP,Daily!FD$10,0)+VLOOKUP($IF37,Data!$B:$CP,Daily!JC$10,0))/BE$36</f>
      </c>
      <c r="BF37" s="14">
        <f>(VLOOKUP($EG37,Data!$B:$CP,Daily!FE$10,0)+VLOOKUP($IF37,Data!$B:$CP,Daily!JD$10,0))/BF$36</f>
      </c>
      <c r="BG37" s="14">
        <f>(VLOOKUP($EG37,Data!$B:$CP,Daily!FF$10,0)+VLOOKUP($IF37,Data!$B:$CP,Daily!JE$10,0))/BG$36</f>
      </c>
      <c r="BH37" s="14">
        <f>(VLOOKUP($EG37,Data!$B:$CP,Daily!FG$10,0)+VLOOKUP($IF37,Data!$B:$CP,Daily!JF$10,0))/BH$36</f>
      </c>
      <c r="BI37" s="14">
        <f>(VLOOKUP($EG37,Data!$B:$CP,Daily!FH$10,0)+VLOOKUP($IF37,Data!$B:$CP,Daily!JG$10,0))/BI$36</f>
      </c>
      <c r="BJ37" s="14">
        <f>(VLOOKUP($EG37,Data!$B:$CP,Daily!FI$10,0)+VLOOKUP($IF37,Data!$B:$CP,Daily!JH$10,0))/BJ$36</f>
      </c>
      <c r="BK37" s="14">
        <f>(VLOOKUP($EG37,Data!$B:$CP,Daily!FJ$10,0)+VLOOKUP($IF37,Data!$B:$CP,Daily!JI$10,0))/BK$36</f>
      </c>
      <c r="BL37" s="14">
        <f>(VLOOKUP($EG37,Data!$B:$CP,Daily!FK$10,0)+VLOOKUP($IF37,Data!$B:$CP,Daily!JJ$10,0))/BL$36</f>
      </c>
      <c r="BM37" s="14">
        <f>(VLOOKUP($EG37,Data!$B:$CP,Daily!FL$10,0)+VLOOKUP($IF37,Data!$B:$CP,Daily!JK$10,0))/BM$36</f>
      </c>
      <c r="BN37" s="14">
        <f>(VLOOKUP($EG37,Data!$B:$CP,Daily!FM$10,0)+VLOOKUP($IF37,Data!$B:$CP,Daily!JL$10,0))/BN$36</f>
      </c>
      <c r="BO37" s="14">
        <f>(VLOOKUP($EG37,Data!$B:$CP,Daily!FN$10,0)+VLOOKUP($IF37,Data!$B:$CP,Daily!JM$10,0))/BO$36</f>
      </c>
      <c r="BP37" s="14">
        <f>(VLOOKUP($EG37,Data!$B:$CP,Daily!FO$10,0)+VLOOKUP($IF37,Data!$B:$CP,Daily!JN$10,0))/BP$36</f>
      </c>
      <c r="BQ37" s="14">
        <f>(VLOOKUP($EG37,Data!$B:$CP,Daily!FP$10,0)+VLOOKUP($IF37,Data!$B:$CP,Daily!JO$10,0))/BQ$36</f>
      </c>
      <c r="BR37" s="14">
        <f>(VLOOKUP($EG37,Data!$B:$CP,Daily!FQ$10,0)+VLOOKUP($IF37,Data!$B:$CP,Daily!JP$10,0))/BR$36</f>
      </c>
      <c r="BS37" s="14">
        <f>(VLOOKUP($EG37,Data!$B:$CP,Daily!FR$10,0)+VLOOKUP($IF37,Data!$B:$CP,Daily!JQ$10,0))/BS$36</f>
      </c>
      <c r="BT37" s="14">
        <f>(VLOOKUP($EG37,Data!$B:$CP,Daily!FS$10,0)+VLOOKUP($IF37,Data!$B:$CP,Daily!JR$10,0))/BT$36</f>
      </c>
      <c r="BU37" s="14">
        <f>(VLOOKUP($EG37,Data!$B:$CP,Daily!FT$10,0)+VLOOKUP($IF37,Data!$B:$CP,Daily!JS$10,0))/BU$36</f>
      </c>
      <c r="BV37" s="14">
        <f>(VLOOKUP($EG37,Data!$B:$CP,Daily!FU$10,0)+VLOOKUP($IF37,Data!$B:$CP,Daily!JT$10,0))/BV$36</f>
      </c>
      <c r="BW37" s="14">
        <f>(VLOOKUP($EG37,Data!$B:$CP,Daily!FV$10,0)+VLOOKUP($IF37,Data!$B:$CP,Daily!JU$10,0))/BW$36</f>
      </c>
      <c r="BX37" s="14">
        <f>(VLOOKUP($EG37,Data!$B:$CP,Daily!FW$10,0)+VLOOKUP($IF37,Data!$B:$CP,Daily!JV$10,0))/BX$36</f>
      </c>
      <c r="BY37" s="14">
        <f>(VLOOKUP($EG37,Data!$B:$CP,Daily!FX$10,0)+VLOOKUP($IF37,Data!$B:$CP,Daily!JW$10,0))/BY$36</f>
      </c>
      <c r="BZ37" s="14">
        <f>(VLOOKUP($EG37,Data!$B:$CP,Daily!FY$10,0)+VLOOKUP($IF37,Data!$B:$CP,Daily!JX$10,0))/BZ$36</f>
      </c>
      <c r="CA37" s="14">
        <f>(VLOOKUP($EG37,Data!$B:$CP,Daily!FZ$10,0)+VLOOKUP($IF37,Data!$B:$CP,Daily!JY$10,0))/CA$36</f>
      </c>
      <c r="CB37" s="14">
        <f>(VLOOKUP($EG37,Data!$B:$CP,Daily!GA$10,0)+VLOOKUP($IF37,Data!$B:$CP,Daily!JZ$10,0))/CB$36</f>
      </c>
      <c r="CC37" s="14">
        <f>(VLOOKUP($EG37,Data!$B:$CP,Daily!GB$10,0)+VLOOKUP($IF37,Data!$B:$CP,Daily!KA$10,0))/CC$36</f>
      </c>
      <c r="CD37" s="14">
        <f>(VLOOKUP($EG37,Data!$B:$CP,Daily!GC$10,0)+VLOOKUP($IF37,Data!$B:$CP,Daily!KB$10,0))/CD$36</f>
      </c>
      <c r="CE37" s="14">
        <f>(VLOOKUP($EG37,Data!$B:$CP,Daily!GD$10,0)+VLOOKUP($IF37,Data!$B:$CP,Daily!KC$10,0))/CE$36</f>
      </c>
      <c r="CF37" s="14">
        <f>(VLOOKUP($EG37,Data!$B:$CP,Daily!GE$10,0)+VLOOKUP($IF37,Data!$B:$CP,Daily!KD$10,0))/CF$36</f>
      </c>
      <c r="CG37" s="14">
        <f>(VLOOKUP($EG37,Data!$B:$CP,Daily!GF$10,0)+VLOOKUP($IF37,Data!$B:$CP,Daily!KE$10,0))/CG$36</f>
      </c>
      <c r="CH37" s="14">
        <f>(VLOOKUP($EG37,Data!$B:$CP,Daily!GG$10,0)+VLOOKUP($IF37,Data!$B:$CP,Daily!KF$10,0))/CH$36</f>
      </c>
      <c r="CI37" s="14">
        <f>(VLOOKUP($EG37,Data!$B:$CP,Daily!GH$10,0)+VLOOKUP($IF37,Data!$B:$CP,Daily!KG$10,0))/CI$36</f>
      </c>
      <c r="CJ37" s="14">
        <f>(VLOOKUP($EG37,Data!$B:$CP,Daily!GI$10,0)+VLOOKUP($IF37,Data!$B:$CP,Daily!KH$10,0))/CJ$36</f>
      </c>
      <c r="CK37" s="14">
        <f>(VLOOKUP($EG37,Data!$B:$CP,Daily!GJ$10,0)+VLOOKUP($IF37,Data!$B:$CP,Daily!KI$10,0))/CK$36</f>
      </c>
      <c r="CL37" s="14">
        <f>(VLOOKUP($EG37,Data!$B:$CP,Daily!GK$10,0)+VLOOKUP($IF37,Data!$B:$CP,Daily!KJ$10,0))/CL$36</f>
      </c>
      <c r="CM37" s="14">
        <f>(VLOOKUP($EG37,Data!$B:$CP,Daily!GL$10,0)+VLOOKUP($IF37,Data!$B:$CP,Daily!KK$10,0))/CM$36</f>
      </c>
      <c r="CN37" s="14">
        <f>(VLOOKUP($EG37,Data!$B:$CP,Daily!GM$10,0)+VLOOKUP($IF37,Data!$B:$CP,Daily!KL$10,0))/CN$36</f>
      </c>
      <c r="CO37" s="14">
        <f>(VLOOKUP($EG37,Data!$B:$CP,Daily!GN$10,0)+VLOOKUP($IF37,Data!$B:$CP,Daily!KM$10,0))/CO$36</f>
      </c>
      <c r="CP37" s="14">
        <f>(VLOOKUP($EG37,Data!$B:$CP,Daily!GO$10,0)+VLOOKUP($IF37,Data!$B:$CP,Daily!KN$10,0))/CP$36</f>
      </c>
      <c r="CQ37" s="14">
        <f>(VLOOKUP($EG37,Data!$B:$CP,Daily!GP$10,0)+VLOOKUP($IF37,Data!$B:$CP,Daily!KO$10,0))/CQ$36</f>
      </c>
      <c r="CR37" s="14">
        <f>(VLOOKUP($EG37,Data!$B:$CP,Daily!GQ$10,0)+VLOOKUP($IF37,Data!$B:$CP,Daily!KP$10,0))/CR$36</f>
      </c>
      <c r="CS37" s="14">
        <f>(VLOOKUP($EG37,Data!$B:$CP,Daily!GR$10,0)+VLOOKUP($IF37,Data!$B:$CP,Daily!KQ$10,0))/CS$36</f>
      </c>
      <c r="CT37" s="14">
        <f>(VLOOKUP($EG37,Data!$B:$CP,Daily!GS$10,0)+VLOOKUP($IF37,Data!$B:$CP,Daily!KR$10,0))/CT$36</f>
      </c>
      <c r="CU37" s="14">
        <f>(VLOOKUP($EG37,Data!$B:$CP,Daily!GT$10,0)+VLOOKUP($IF37,Data!$B:$CP,Daily!KS$10,0))/CU$36</f>
      </c>
      <c r="CV37" s="14">
        <f>(VLOOKUP($EG37,Data!$B:$CP,Daily!GU$10,0)+VLOOKUP($IF37,Data!$B:$CP,Daily!KT$10,0))/CV$36</f>
      </c>
      <c r="CW37" s="14">
        <f>(VLOOKUP($EG37,Data!$B:$CP,Daily!GV$10,0)+VLOOKUP($IF37,Data!$B:$CP,Daily!KU$10,0))/CW$36</f>
      </c>
      <c r="CX37" s="14">
        <f>(VLOOKUP($EG37,Data!$B:$CP,Daily!GW$10,0)+VLOOKUP($IF37,Data!$B:$CP,Daily!KV$10,0))/CX$36</f>
      </c>
      <c r="CY37" s="14">
        <f>(VLOOKUP($EG37,Data!$B:$CP,Daily!GX$10,0)+VLOOKUP($IF37,Data!$B:$CP,Daily!KW$10,0))/CY$36</f>
      </c>
      <c r="CZ37" s="14">
        <f>(VLOOKUP($EG37,Data!$B:$CP,Daily!GY$10,0)+VLOOKUP($IF37,Data!$B:$CP,Daily!KX$10,0))/CZ$36</f>
      </c>
      <c r="DA37" s="14">
        <f>(VLOOKUP($EG37,Data!$B:$CP,Daily!GZ$10,0)+VLOOKUP($IF37,Data!$B:$CP,Daily!KY$10,0))/DA$36</f>
      </c>
      <c r="DB37" s="14">
        <f>(VLOOKUP($EG37,Data!$B:$CP,Daily!HA$10,0)+VLOOKUP($IF37,Data!$B:$CP,Daily!KZ$10,0))/DB$36</f>
      </c>
      <c r="DC37" s="14">
        <f>(VLOOKUP($EG37,Data!$B:$CP,Daily!HB$10,0)+VLOOKUP($IF37,Data!$B:$CP,Daily!LA$10,0))/DC$36</f>
      </c>
      <c r="DD37" s="14">
        <f>(VLOOKUP($EG37,Data!$B:$CP,Daily!HC$10,0)+VLOOKUP($IF37,Data!$B:$CP,Daily!LB$10,0))/DD$36</f>
      </c>
      <c r="DE37" s="14">
        <f>(VLOOKUP($EG37,Data!$B:$CP,Daily!HD$10,0)+VLOOKUP($IF37,Data!$B:$CP,Daily!LC$10,0))/DE$36</f>
      </c>
      <c r="DF37" s="14">
        <f>(VLOOKUP($EG37,Data!$B:$CP,Daily!HE$10,0)+VLOOKUP($IF37,Data!$B:$CP,Daily!LD$10,0))/DF$36</f>
      </c>
      <c r="DG37" s="14">
        <f>(VLOOKUP($EG37,Data!$B:$CP,Daily!HF$10,0)+VLOOKUP($IF37,Data!$B:$CP,Daily!LE$10,0))/DG$36</f>
      </c>
      <c r="DH37" s="14">
        <f>(VLOOKUP($EG37,Data!$B:$CP,Daily!HG$10,0)+VLOOKUP($IF37,Data!$B:$CP,Daily!LF$10,0))/DH$36</f>
      </c>
      <c r="DI37" s="14">
        <f>(VLOOKUP($EG37,Data!$B:$CP,Daily!HH$10,0)+VLOOKUP($IF37,Data!$B:$CP,Daily!LG$10,0))/DI$36</f>
      </c>
      <c r="DJ37" s="14">
        <f>(VLOOKUP($EG37,Data!$B:$CP,Daily!HI$10,0)+VLOOKUP($IF37,Data!$B:$CP,Daily!LH$10,0))/DJ$36</f>
      </c>
      <c r="DK37" s="14">
        <f>(VLOOKUP($EG37,Data!$B:$CP,Daily!HJ$10,0)+VLOOKUP($IF37,Data!$B:$CP,Daily!LI$10,0))/DK$36</f>
      </c>
      <c r="DL37" s="14">
        <f>(VLOOKUP($EG37,Data!$B:$CP,Daily!HK$10,0)+VLOOKUP($IF37,Data!$B:$CP,Daily!LJ$10,0))/DL$36</f>
      </c>
      <c r="DM37" s="14">
        <f>(VLOOKUP($EG37,Data!$B:$CP,Daily!HL$10,0)+VLOOKUP($IF37,Data!$B:$CP,Daily!LK$10,0))/DM$36</f>
      </c>
      <c r="DN37" s="14">
        <f>(VLOOKUP($EG37,Data!$B:$CP,Daily!HM$10,0)+VLOOKUP($IF37,Data!$B:$CP,Daily!LL$10,0))/DN$36</f>
      </c>
      <c r="DO37" s="14">
        <f>(VLOOKUP($EG37,Data!$B:$CP,Daily!HN$10,0)+VLOOKUP($IF37,Data!$B:$CP,Daily!LM$10,0))/DO$36</f>
      </c>
      <c r="DP37" s="14">
        <f>(VLOOKUP($EG37,Data!$B:$CP,Daily!HO$10,0)+VLOOKUP($IF37,Data!$B:$CP,Daily!LN$10,0))/DP$36</f>
      </c>
      <c r="DQ37" s="14">
        <f>(VLOOKUP($EG37,Data!$B:$CP,Daily!HP$10,0)+VLOOKUP($IF37,Data!$B:$CP,Daily!LO$10,0))/DQ$36</f>
      </c>
      <c r="DR37" s="14">
        <f>(VLOOKUP($EG37,Data!$B:$CP,Daily!HQ$10,0)+VLOOKUP($IF37,Data!$B:$CP,Daily!LP$10,0))/DR$36</f>
      </c>
      <c r="DS37" s="14">
        <f>(VLOOKUP($EG37,Data!$B:$CP,Daily!HR$10,0)+VLOOKUP($IF37,Data!$B:$CP,Daily!LQ$10,0))/DS$36</f>
      </c>
      <c r="DT37" s="14">
        <f>(VLOOKUP($EG37,Data!$B:$CP,Daily!HS$10,0)+VLOOKUP($IF37,Data!$B:$CP,Daily!LR$10,0))/DT$36</f>
      </c>
      <c r="DU37" s="14">
        <f>(VLOOKUP($EG37,Data!$B:$CP,Daily!HT$10,0)+VLOOKUP($IF37,Data!$B:$CP,Daily!LS$10,0))/DU$36</f>
      </c>
      <c r="DV37" s="18"/>
      <c r="DW37" s="14">
        <f t="shared" si="259"/>
      </c>
      <c r="DX37" s="14">
        <f t="shared" si="260"/>
      </c>
      <c r="DY37" s="14">
        <f t="shared" ref="DY37:DY54" si="277">DX37-DW37</f>
      </c>
      <c r="DZ37" s="14">
        <f t="shared" ref="DZ37:DZ54" si="278">DX37+(0.75*DY37)</f>
      </c>
      <c r="EA37" s="14">
        <f t="shared" ref="EA37:EA54" si="279">DW37-(0.75*DY37)</f>
      </c>
      <c r="EB37" s="18"/>
      <c r="EC37" s="14">
        <f t="shared" si="261"/>
      </c>
      <c r="ED37" s="14">
        <f>SUMPRODUCT(DN37:DT37,DN$36:DT$36)/SUM(DN$36:DT$36)</f>
      </c>
      <c r="EE37" s="14">
        <f>SUMPRODUCT(CR37:DT37,CR$36:DT$36)/SUM(CR$36:DT$36)</f>
      </c>
      <c r="EF37" s="16"/>
      <c r="EG37" s="9" t="s">
        <v>360</v>
      </c>
      <c r="EH37" s="9" t="s">
        <v>361</v>
      </c>
      <c r="EI37" s="14">
        <f>VLOOKUP($EG37,Data!$B:$CP,Daily!EI$10,0)/EI$36</f>
      </c>
      <c r="EJ37" s="14">
        <f>VLOOKUP($EG37,Data!$B:$CP,Daily!EJ$10,0)/EJ$36</f>
      </c>
      <c r="EK37" s="14">
        <f>VLOOKUP($EG37,Data!$B:$CP,Daily!EK$10,0)/EK$36</f>
      </c>
      <c r="EL37" s="14">
        <f>VLOOKUP($EG37,Data!$B:$CP,Daily!EL$10,0)/EL$36</f>
      </c>
      <c r="EM37" s="14">
        <f>VLOOKUP($EG37,Data!$B:$CP,Daily!EM$10,0)/EM$36</f>
      </c>
      <c r="EN37" s="14">
        <f>VLOOKUP($EG37,Data!$B:$CP,Daily!EN$10,0)/EN$36</f>
      </c>
      <c r="EO37" s="14">
        <f>VLOOKUP($EG37,Data!$B:$CP,Daily!EO$10,0)/EO$36</f>
      </c>
      <c r="EP37" s="14">
        <f>VLOOKUP($EG37,Data!$B:$CP,Daily!EP$10,0)/EP$36</f>
      </c>
      <c r="EQ37" s="14">
        <f>VLOOKUP($EG37,Data!$B:$CP,Daily!EQ$10,0)/EQ$36</f>
      </c>
      <c r="ER37" s="14">
        <f>VLOOKUP($EG37,Data!$B:$CP,Daily!ER$10,0)/ER$36</f>
      </c>
      <c r="ES37" s="14">
        <f>VLOOKUP($EG37,Data!$B:$CP,Daily!ES$10,0)/ES$36</f>
      </c>
      <c r="ET37" s="14">
        <f>VLOOKUP($EG37,Data!$B:$CP,Daily!ET$10,0)/ET$36</f>
      </c>
      <c r="EU37" s="14">
        <f>VLOOKUP($EG37,Data!$B:$CP,Daily!EU$10,0)/EU$36</f>
      </c>
      <c r="EV37" s="14">
        <f>VLOOKUP($EG37,Data!$B:$CP,Daily!EV$10,0)/EV$36</f>
      </c>
      <c r="EW37" s="14">
        <f>VLOOKUP($EG37,Data!$B:$CP,Daily!EW$10,0)/EW$36</f>
      </c>
      <c r="EX37" s="14">
        <f>VLOOKUP($EG37,Data!$B:$CP,Daily!EX$10,0)/EX$36</f>
      </c>
      <c r="EY37" s="14">
        <f>VLOOKUP($EG37,Data!$B:$CP,Daily!EY$10,0)/EY$36</f>
      </c>
      <c r="EZ37" s="14">
        <f>VLOOKUP($EG37,Data!$B:$CP,Daily!EZ$10,0)/EZ$36</f>
      </c>
      <c r="FA37" s="14">
        <f>VLOOKUP($EG37,Data!$B:$CP,Daily!FA$10,0)/FA$36</f>
      </c>
      <c r="FB37" s="14">
        <f>VLOOKUP($EG37,Data!$B:$CP,Daily!FB$10,0)/FB$36</f>
      </c>
      <c r="FC37" s="14">
        <f>VLOOKUP($EG37,Data!$B:$CP,Daily!FC$10,0)/FC$36</f>
      </c>
      <c r="FD37" s="14">
        <f>VLOOKUP($EG37,Data!$B:$CP,Daily!FD$10,0)/FD$36</f>
      </c>
      <c r="FE37" s="14">
        <f>VLOOKUP($EG37,Data!$B:$CP,Daily!FE$10,0)/FE$36</f>
      </c>
      <c r="FF37" s="14">
        <f>VLOOKUP($EG37,Data!$B:$CP,Daily!FF$10,0)/FF$36</f>
      </c>
      <c r="FG37" s="14">
        <f>VLOOKUP($EG37,Data!$B:$CP,Daily!FG$10,0)/FG$36</f>
      </c>
      <c r="FH37" s="14">
        <f>VLOOKUP($EG37,Data!$B:$CP,Daily!FH$10,0)/FH$36</f>
      </c>
      <c r="FI37" s="14">
        <f>VLOOKUP($EG37,Data!$B:$CP,Daily!FI$10,0)/FI$36</f>
      </c>
      <c r="FJ37" s="14">
        <f>VLOOKUP($EG37,Data!$B:$CP,Daily!FJ$10,0)/FJ$36</f>
      </c>
      <c r="FK37" s="14">
        <f>VLOOKUP($EG37,Data!$B:$CP,Daily!FK$10,0)/FK$36</f>
      </c>
      <c r="FL37" s="14">
        <f>VLOOKUP($EG37,Data!$B:$CP,Daily!FL$10,0)/FL$36</f>
      </c>
      <c r="FM37" s="14">
        <f>VLOOKUP($EG37,Data!$B:$CP,Daily!FM$10,0)/FM$36</f>
      </c>
      <c r="FN37" s="14">
        <f>VLOOKUP($EG37,Data!$B:$CP,Daily!FN$10,0)/FN$36</f>
      </c>
      <c r="FO37" s="14">
        <f>VLOOKUP($EG37,Data!$B:$CP,Daily!FO$10,0)/FO$36</f>
      </c>
      <c r="FP37" s="14">
        <f>VLOOKUP($EG37,Data!$B:$CP,Daily!FP$10,0)/FP$36</f>
      </c>
      <c r="FQ37" s="14">
        <f>VLOOKUP($EG37,Data!$B:$CP,Daily!FQ$10,0)/FQ$36</f>
      </c>
      <c r="FR37" s="14">
        <f>VLOOKUP($EG37,Data!$B:$CP,Daily!FR$10,0)/FR$36</f>
      </c>
      <c r="FS37" s="14">
        <f>VLOOKUP($EG37,Data!$B:$CP,Daily!FS$10,0)/FS$36</f>
      </c>
      <c r="FT37" s="14">
        <f>VLOOKUP($EG37,Data!$B:$CP,Daily!FT$10,0)/FT$36</f>
      </c>
      <c r="FU37" s="14">
        <f>VLOOKUP($EG37,Data!$B:$CP,Daily!FU$10,0)/FU$36</f>
      </c>
      <c r="FV37" s="14">
        <f>VLOOKUP($EG37,Data!$B:$CP,Daily!FV$10,0)/FV$36</f>
      </c>
      <c r="FW37" s="14">
        <f>VLOOKUP($EG37,Data!$B:$CP,Daily!FW$10,0)/FW$36</f>
      </c>
      <c r="FX37" s="14">
        <f>VLOOKUP($EG37,Data!$B:$CP,Daily!FX$10,0)/FX$36</f>
      </c>
      <c r="FY37" s="14">
        <f>VLOOKUP($EG37,Data!$B:$CP,Daily!FY$10,0)/FY$36</f>
      </c>
      <c r="FZ37" s="14">
        <f>VLOOKUP($EG37,Data!$B:$CP,Daily!FZ$10,0)/FZ$36</f>
      </c>
      <c r="GA37" s="14">
        <f>VLOOKUP($EG37,Data!$B:$CP,Daily!GA$10,0)/GA$36</f>
      </c>
      <c r="GB37" s="14">
        <f>VLOOKUP($EG37,Data!$B:$CP,Daily!GB$10,0)/GB$36</f>
      </c>
      <c r="GC37" s="14">
        <f>VLOOKUP($EG37,Data!$B:$CP,Daily!GC$10,0)/GC$36</f>
      </c>
      <c r="GD37" s="14">
        <f>VLOOKUP($EG37,Data!$B:$CP,Daily!GD$10,0)/GD$36</f>
      </c>
      <c r="GE37" s="14">
        <f>VLOOKUP($EG37,Data!$B:$CP,Daily!GE$10,0)/GE$36</f>
      </c>
      <c r="GF37" s="14">
        <f>VLOOKUP($EG37,Data!$B:$CP,Daily!GF$10,0)/GF$36</f>
      </c>
      <c r="GG37" s="14">
        <f>VLOOKUP($EG37,Data!$B:$CP,Daily!GG$10,0)/GG$36</f>
      </c>
      <c r="GH37" s="14">
        <f>VLOOKUP($EG37,Data!$B:$CP,Daily!GH$10,0)/GH$36</f>
      </c>
      <c r="GI37" s="14">
        <f>VLOOKUP($EG37,Data!$B:$CP,Daily!GI$10,0)/GI$36</f>
      </c>
      <c r="GJ37" s="14">
        <f>VLOOKUP($EG37,Data!$B:$CP,Daily!GJ$10,0)/GJ$36</f>
      </c>
      <c r="GK37" s="14">
        <f>VLOOKUP($EG37,Data!$B:$CP,Daily!GK$10,0)/GK$36</f>
      </c>
      <c r="GL37" s="14">
        <f>VLOOKUP($EG37,Data!$B:$CP,Daily!GL$10,0)/GL$36</f>
      </c>
      <c r="GM37" s="14">
        <f>VLOOKUP($EG37,Data!$B:$CP,Daily!GM$10,0)/GM$36</f>
      </c>
      <c r="GN37" s="14">
        <f>VLOOKUP($EG37,Data!$B:$CP,Daily!GN$10,0)/GN$36</f>
      </c>
      <c r="GO37" s="14">
        <f>VLOOKUP($EG37,Data!$B:$CP,Daily!GO$10,0)/GO$36</f>
      </c>
      <c r="GP37" s="14">
        <f>VLOOKUP($EG37,Data!$B:$CP,Daily!GP$10,0)/GP$36</f>
      </c>
      <c r="GQ37" s="14">
        <f>VLOOKUP($EG37,Data!$B:$CP,Daily!GQ$10,0)/GQ$36</f>
      </c>
      <c r="GR37" s="14">
        <f>VLOOKUP($EG37,Data!$B:$CP,Daily!GR$10,0)/GR$36</f>
      </c>
      <c r="GS37" s="14">
        <f>VLOOKUP($EG37,Data!$B:$CP,Daily!GS$10,0)/GS$36</f>
      </c>
      <c r="GT37" s="14">
        <f>VLOOKUP($EG37,Data!$B:$CP,Daily!GT$10,0)/GT$36</f>
      </c>
      <c r="GU37" s="14">
        <f>VLOOKUP($EG37,Data!$B:$CP,Daily!GU$10,0)/GU$36</f>
      </c>
      <c r="GV37" s="14">
        <f>VLOOKUP($EG37,Data!$B:$CP,Daily!GV$10,0)/GV$36</f>
      </c>
      <c r="GW37" s="14">
        <f>VLOOKUP($EG37,Data!$B:$CP,Daily!GW$10,0)/GW$36</f>
      </c>
      <c r="GX37" s="14">
        <f>VLOOKUP($EG37,Data!$B:$CP,Daily!GX$10,0)/GX$36</f>
      </c>
      <c r="GY37" s="14">
        <f>VLOOKUP($EG37,Data!$B:$CP,Daily!GY$10,0)/GY$36</f>
      </c>
      <c r="GZ37" s="14">
        <f>VLOOKUP($EG37,Data!$B:$CP,Daily!GZ$10,0)/GZ$36</f>
      </c>
      <c r="HA37" s="14">
        <f>VLOOKUP($EG37,Data!$B:$CP,Daily!HA$10,0)/HA$36</f>
      </c>
      <c r="HB37" s="14">
        <f>VLOOKUP($EG37,Data!$B:$CP,Daily!HB$10,0)/HB$36</f>
      </c>
      <c r="HC37" s="14">
        <f>VLOOKUP($EG37,Data!$B:$CP,Daily!HC$10,0)/HC$36</f>
      </c>
      <c r="HD37" s="14">
        <f>VLOOKUP($EG37,Data!$B:$CP,Daily!HD$10,0)/HD$36</f>
      </c>
      <c r="HE37" s="14">
        <f>VLOOKUP($EG37,Data!$B:$CP,Daily!HE$10,0)/HE$36</f>
      </c>
      <c r="HF37" s="14">
        <f>VLOOKUP($EG37,Data!$B:$CP,Daily!HF$10,0)/HF$36</f>
      </c>
      <c r="HG37" s="14">
        <f>VLOOKUP($EG37,Data!$B:$CP,Daily!HG$10,0)/HG$36</f>
      </c>
      <c r="HH37" s="14">
        <f>VLOOKUP($EG37,Data!$B:$CP,Daily!HH$10,0)/HH$36</f>
      </c>
      <c r="HI37" s="14">
        <f>VLOOKUP($EG37,Data!$B:$CP,Daily!HI$10,0)/HI$36</f>
      </c>
      <c r="HJ37" s="14">
        <f>VLOOKUP($EG37,Data!$B:$CP,Daily!HJ$10,0)/HJ$36</f>
      </c>
      <c r="HK37" s="14">
        <f>VLOOKUP($EG37,Data!$B:$CP,Daily!HK$10,0)/HK$36</f>
      </c>
      <c r="HL37" s="14">
        <f>VLOOKUP($EG37,Data!$B:$CP,Daily!HL$10,0)/HL$36</f>
      </c>
      <c r="HM37" s="14">
        <f>VLOOKUP($EG37,Data!$B:$CP,Daily!HM$10,0)/HM$36</f>
      </c>
      <c r="HN37" s="14">
        <f>VLOOKUP($EG37,Data!$B:$CP,Daily!HN$10,0)/HN$36</f>
      </c>
      <c r="HO37" s="14">
        <f>VLOOKUP($EG37,Data!$B:$CP,Daily!HO$10,0)/HO$36</f>
      </c>
      <c r="HP37" s="14">
        <f>VLOOKUP($EG37,Data!$B:$CP,Daily!HP$10,0)/HP$36</f>
      </c>
      <c r="HQ37" s="14">
        <f>VLOOKUP($EG37,Data!$B:$CP,Daily!HQ$10,0)/HQ$36</f>
      </c>
      <c r="HR37" s="14">
        <f>VLOOKUP($EG37,Data!$B:$CP,Daily!HR$10,0)/HR$36</f>
      </c>
      <c r="HS37" s="14">
        <f>VLOOKUP($EG37,Data!$B:$CP,Daily!HS$10,0)/HS$36</f>
      </c>
      <c r="HT37" s="14">
        <f>VLOOKUP($EG37,Data!$B:$CP,Daily!HT$10,0)/HT$36</f>
      </c>
      <c r="HU37" s="17"/>
      <c r="HV37" s="52">
        <f t="shared" si="262"/>
      </c>
      <c r="HW37" s="52">
        <f t="shared" si="263"/>
      </c>
      <c r="HX37" s="52">
        <f t="shared" si="264"/>
      </c>
      <c r="HY37" s="52">
        <f t="shared" ref="HY37" si="280">HW37+(0.75*HX37)</f>
      </c>
      <c r="HZ37" s="52">
        <f t="shared" ref="HZ37" si="281">HV37-(0.75*HX37)</f>
      </c>
      <c r="IA37" s="55"/>
      <c r="IB37" s="14">
        <f t="shared" si="265"/>
      </c>
      <c r="IC37" s="14">
        <f>SUMPRODUCT(HM37:HS37,HM$36:HS$36)/SUM(HM$36:HS$36)</f>
      </c>
      <c r="ID37" s="14">
        <f>SUMPRODUCT(GQ37:HS37,GQ$36:HS$36)/SUM(GQ$36:HS$36)</f>
      </c>
      <c r="IE37" s="16"/>
      <c r="IF37" s="9" t="s">
        <v>362</v>
      </c>
      <c r="IG37" s="9" t="s">
        <v>361</v>
      </c>
      <c r="IH37" s="14">
        <f>VLOOKUP($IF37,Data!$B:$CP,Daily!IH$10,0)/IH$36</f>
      </c>
      <c r="II37" s="14">
        <f>VLOOKUP($IF37,Data!$B:$CP,Daily!II$10,0)/II$36</f>
      </c>
      <c r="IJ37" s="14">
        <f>VLOOKUP($IF37,Data!$B:$CP,Daily!IJ$10,0)/IJ$36</f>
      </c>
      <c r="IK37" s="14">
        <f>VLOOKUP($IF37,Data!$B:$CP,Daily!IK$10,0)/IK$36</f>
      </c>
      <c r="IL37" s="14">
        <f>VLOOKUP($IF37,Data!$B:$CP,Daily!IL$10,0)/IL$36</f>
      </c>
      <c r="IM37" s="14">
        <f>VLOOKUP($IF37,Data!$B:$CP,Daily!IM$10,0)/IM$36</f>
      </c>
      <c r="IN37" s="14">
        <f>VLOOKUP($IF37,Data!$B:$CP,Daily!IN$10,0)/IN$36</f>
      </c>
      <c r="IO37" s="14">
        <f>VLOOKUP($IF37,Data!$B:$CP,Daily!IO$10,0)/IO$36</f>
      </c>
      <c r="IP37" s="14">
        <f>VLOOKUP($IF37,Data!$B:$CP,Daily!IP$10,0)/IP$36</f>
      </c>
      <c r="IQ37" s="14">
        <f>VLOOKUP($IF37,Data!$B:$CP,Daily!IQ$10,0)/IQ$36</f>
      </c>
      <c r="IR37" s="14">
        <f>VLOOKUP($IF37,Data!$B:$CP,Daily!IR$10,0)/IR$36</f>
      </c>
      <c r="IS37" s="14">
        <f>VLOOKUP($IF37,Data!$B:$CP,Daily!IS$10,0)/IS$36</f>
      </c>
      <c r="IT37" s="14">
        <f>VLOOKUP($IF37,Data!$B:$CP,Daily!IT$10,0)/IT$36</f>
      </c>
      <c r="IU37" s="14">
        <f>VLOOKUP($IF37,Data!$B:$CP,Daily!IU$10,0)/IU$36</f>
      </c>
      <c r="IV37" s="14">
        <f>VLOOKUP($IF37,Data!$B:$CP,Daily!IV$10,0)/IV$36</f>
      </c>
      <c r="IW37" s="14">
        <f>VLOOKUP($IF37,Data!$B:$CP,Daily!IW$10,0)/IW$36</f>
      </c>
      <c r="IX37" s="14">
        <f>VLOOKUP($IF37,Data!$B:$CP,Daily!IX$10,0)/IX$36</f>
      </c>
      <c r="IY37" s="14">
        <f>VLOOKUP($IF37,Data!$B:$CP,Daily!IY$10,0)/IY$36</f>
      </c>
      <c r="IZ37" s="14">
        <f>VLOOKUP($IF37,Data!$B:$CP,Daily!IZ$10,0)/IZ$36</f>
      </c>
      <c r="JA37" s="14">
        <f>VLOOKUP($IF37,Data!$B:$CP,Daily!JA$10,0)/JA$36</f>
      </c>
      <c r="JB37" s="14">
        <f>VLOOKUP($IF37,Data!$B:$CP,Daily!JB$10,0)/JB$36</f>
      </c>
      <c r="JC37" s="14">
        <f>VLOOKUP($IF37,Data!$B:$CP,Daily!JC$10,0)/JC$36</f>
      </c>
      <c r="JD37" s="14">
        <f>VLOOKUP($IF37,Data!$B:$CP,Daily!JD$10,0)/JD$36</f>
      </c>
      <c r="JE37" s="14">
        <f>VLOOKUP($IF37,Data!$B:$CP,Daily!JE$10,0)/JE$36</f>
      </c>
      <c r="JF37" s="14">
        <f>VLOOKUP($IF37,Data!$B:$CP,Daily!JF$10,0)/JF$36</f>
      </c>
      <c r="JG37" s="14">
        <f>VLOOKUP($IF37,Data!$B:$CP,Daily!JG$10,0)/JG$36</f>
      </c>
      <c r="JH37" s="14">
        <f>VLOOKUP($IF37,Data!$B:$CP,Daily!JH$10,0)/JH$36</f>
      </c>
      <c r="JI37" s="14">
        <f>VLOOKUP($IF37,Data!$B:$CP,Daily!JI$10,0)/JI$36</f>
      </c>
      <c r="JJ37" s="14">
        <f>VLOOKUP($IF37,Data!$B:$CP,Daily!JJ$10,0)/JJ$36</f>
      </c>
      <c r="JK37" s="14">
        <f>VLOOKUP($IF37,Data!$B:$CP,Daily!JK$10,0)/JK$36</f>
      </c>
      <c r="JL37" s="14">
        <f>VLOOKUP($IF37,Data!$B:$CP,Daily!JL$10,0)/JL$36</f>
      </c>
      <c r="JM37" s="14">
        <f>VLOOKUP($IF37,Data!$B:$CP,Daily!JM$10,0)/JM$36</f>
      </c>
      <c r="JN37" s="14">
        <f>VLOOKUP($IF37,Data!$B:$CP,Daily!JN$10,0)/JN$36</f>
      </c>
      <c r="JO37" s="14">
        <f>VLOOKUP($IF37,Data!$B:$CP,Daily!JO$10,0)/JO$36</f>
      </c>
      <c r="JP37" s="14">
        <f>VLOOKUP($IF37,Data!$B:$CP,Daily!JP$10,0)/JP$36</f>
      </c>
      <c r="JQ37" s="14">
        <f>VLOOKUP($IF37,Data!$B:$CP,Daily!JQ$10,0)/JQ$36</f>
      </c>
      <c r="JR37" s="14">
        <f>VLOOKUP($IF37,Data!$B:$CP,Daily!JR$10,0)/JR$36</f>
      </c>
      <c r="JS37" s="14">
        <f>VLOOKUP($IF37,Data!$B:$CP,Daily!JS$10,0)/JS$36</f>
      </c>
      <c r="JT37" s="14">
        <f>VLOOKUP($IF37,Data!$B:$CP,Daily!JT$10,0)/JT$36</f>
      </c>
      <c r="JU37" s="14">
        <f>VLOOKUP($IF37,Data!$B:$CP,Daily!JU$10,0)/JU$36</f>
      </c>
      <c r="JV37" s="14">
        <f>VLOOKUP($IF37,Data!$B:$CP,Daily!JV$10,0)/JV$36</f>
      </c>
      <c r="JW37" s="14">
        <f>VLOOKUP($IF37,Data!$B:$CP,Daily!JW$10,0)/JW$36</f>
      </c>
      <c r="JX37" s="14">
        <f>VLOOKUP($IF37,Data!$B:$CP,Daily!JX$10,0)/JX$36</f>
      </c>
      <c r="JY37" s="14">
        <f>VLOOKUP($IF37,Data!$B:$CP,Daily!JY$10,0)/JY$36</f>
      </c>
      <c r="JZ37" s="14">
        <f>VLOOKUP($IF37,Data!$B:$CP,Daily!JZ$10,0)/JZ$36</f>
      </c>
      <c r="KA37" s="14">
        <f>VLOOKUP($IF37,Data!$B:$CP,Daily!KA$10,0)/KA$36</f>
      </c>
      <c r="KB37" s="14">
        <f>VLOOKUP($IF37,Data!$B:$CP,Daily!KB$10,0)/KB$36</f>
      </c>
      <c r="KC37" s="14">
        <f>VLOOKUP($IF37,Data!$B:$CP,Daily!KC$10,0)/KC$36</f>
      </c>
      <c r="KD37" s="14">
        <f>VLOOKUP($IF37,Data!$B:$CP,Daily!KD$10,0)/KD$36</f>
      </c>
      <c r="KE37" s="14">
        <f>VLOOKUP($IF37,Data!$B:$CP,Daily!KE$10,0)/KE$36</f>
      </c>
      <c r="KF37" s="14">
        <f>VLOOKUP($IF37,Data!$B:$CP,Daily!KF$10,0)/KF$36</f>
      </c>
      <c r="KG37" s="14">
        <f>VLOOKUP($IF37,Data!$B:$CP,Daily!KG$10,0)/KG$36</f>
      </c>
      <c r="KH37" s="14">
        <f>VLOOKUP($IF37,Data!$B:$CP,Daily!KH$10,0)/KH$36</f>
      </c>
      <c r="KI37" s="14">
        <f>VLOOKUP($IF37,Data!$B:$CP,Daily!KI$10,0)/KI$36</f>
      </c>
      <c r="KJ37" s="14">
        <f>VLOOKUP($IF37,Data!$B:$CP,Daily!KJ$10,0)/KJ$36</f>
      </c>
      <c r="KK37" s="14">
        <f>VLOOKUP($IF37,Data!$B:$CP,Daily!KK$10,0)/KK$36</f>
      </c>
      <c r="KL37" s="14">
        <f>VLOOKUP($IF37,Data!$B:$CP,Daily!KL$10,0)/KL$36</f>
      </c>
      <c r="KM37" s="14">
        <f>VLOOKUP($IF37,Data!$B:$CP,Daily!KM$10,0)/KM$36</f>
      </c>
      <c r="KN37" s="14">
        <f>VLOOKUP($IF37,Data!$B:$CP,Daily!KN$10,0)/KN$36</f>
      </c>
      <c r="KO37" s="14">
        <f>VLOOKUP($IF37,Data!$B:$CP,Daily!KO$10,0)/KO$36</f>
      </c>
      <c r="KP37" s="14">
        <f>VLOOKUP($IF37,Data!$B:$CP,Daily!KP$10,0)/KP$36</f>
      </c>
      <c r="KQ37" s="14">
        <f>VLOOKUP($IF37,Data!$B:$CP,Daily!KQ$10,0)/KQ$36</f>
      </c>
      <c r="KR37" s="14">
        <f>VLOOKUP($IF37,Data!$B:$CP,Daily!KR$10,0)/KR$36</f>
      </c>
      <c r="KS37" s="14">
        <f>VLOOKUP($IF37,Data!$B:$CP,Daily!KS$10,0)/KS$36</f>
      </c>
      <c r="KT37" s="14">
        <f>VLOOKUP($IF37,Data!$B:$CP,Daily!KT$10,0)/KT$36</f>
      </c>
      <c r="KU37" s="14">
        <f>VLOOKUP($IF37,Data!$B:$CP,Daily!KU$10,0)/KU$36</f>
      </c>
      <c r="KV37" s="14">
        <f>VLOOKUP($IF37,Data!$B:$CP,Daily!KV$10,0)/KV$36</f>
      </c>
      <c r="KW37" s="14">
        <f>VLOOKUP($IF37,Data!$B:$CP,Daily!KW$10,0)/KW$36</f>
      </c>
      <c r="KX37" s="14">
        <f>VLOOKUP($IF37,Data!$B:$CP,Daily!KX$10,0)/KX$36</f>
      </c>
      <c r="KY37" s="14">
        <f>VLOOKUP($IF37,Data!$B:$CP,Daily!KY$10,0)/KY$36</f>
      </c>
      <c r="KZ37" s="14">
        <f>VLOOKUP($IF37,Data!$B:$CP,Daily!KZ$10,0)/KZ$36</f>
      </c>
      <c r="LA37" s="14">
        <f>VLOOKUP($IF37,Data!$B:$CP,Daily!LA$10,0)/LA$36</f>
      </c>
      <c r="LB37" s="14">
        <f>VLOOKUP($IF37,Data!$B:$CP,Daily!LB$10,0)/LB$36</f>
      </c>
      <c r="LC37" s="14">
        <f>VLOOKUP($IF37,Data!$B:$CP,Daily!LC$10,0)/LC$36</f>
      </c>
      <c r="LD37" s="14">
        <f>VLOOKUP($IF37,Data!$B:$CP,Daily!LD$10,0)/LD$36</f>
      </c>
      <c r="LE37" s="14">
        <f>VLOOKUP($IF37,Data!$B:$CP,Daily!LE$10,0)/LE$36</f>
      </c>
      <c r="LF37" s="14">
        <f>VLOOKUP($IF37,Data!$B:$CP,Daily!LF$10,0)/LF$36</f>
      </c>
      <c r="LG37" s="14">
        <f>VLOOKUP($IF37,Data!$B:$CP,Daily!LG$10,0)/LG$36</f>
      </c>
      <c r="LH37" s="14">
        <f>VLOOKUP($IF37,Data!$B:$CP,Daily!LH$10,0)/LH$36</f>
      </c>
      <c r="LI37" s="14">
        <f>VLOOKUP($IF37,Data!$B:$CP,Daily!LI$10,0)/LI$36</f>
      </c>
      <c r="LJ37" s="14">
        <f>VLOOKUP($IF37,Data!$B:$CP,Daily!LJ$10,0)/LJ$36</f>
      </c>
      <c r="LK37" s="14">
        <f>VLOOKUP($IF37,Data!$B:$CP,Daily!LK$10,0)/LK$36</f>
      </c>
      <c r="LL37" s="14">
        <f>VLOOKUP($IF37,Data!$B:$CP,Daily!LL$10,0)/LL$36</f>
      </c>
      <c r="LM37" s="14">
        <f>VLOOKUP($IF37,Data!$B:$CP,Daily!LM$10,0)/LM$36</f>
      </c>
      <c r="LN37" s="14">
        <f>VLOOKUP($IF37,Data!$B:$CP,Daily!LN$10,0)/LN$36</f>
      </c>
      <c r="LO37" s="14">
        <f>VLOOKUP($IF37,Data!$B:$CP,Daily!LO$10,0)/LO$36</f>
      </c>
      <c r="LP37" s="14">
        <f>VLOOKUP($IF37,Data!$B:$CP,Daily!LP$10,0)/LP$36</f>
      </c>
      <c r="LQ37" s="14">
        <f>VLOOKUP($IF37,Data!$B:$CP,Daily!LQ$10,0)/LQ$36</f>
      </c>
      <c r="LR37" s="14">
        <f>VLOOKUP($IF37,Data!$B:$CP,Daily!LR$10,0)/LR$36</f>
      </c>
      <c r="LS37" s="14">
        <f>VLOOKUP($IF37,Data!$B:$CP,Daily!LS$10,0)/LS$36</f>
      </c>
      <c r="LU37" s="52">
        <f t="shared" si="266"/>
      </c>
      <c r="LV37" s="52">
        <f t="shared" si="267"/>
      </c>
      <c r="LW37" s="52">
        <f t="shared" si="268"/>
      </c>
      <c r="LX37" s="52">
        <f t="shared" ref="LX37" si="282">LV37+(0.75*LW37)</f>
      </c>
      <c r="LY37" s="52">
        <f>LU37-(0.75*LW37)</f>
      </c>
      <c r="LZ37" s="58"/>
      <c r="MA37" s="14">
        <f t="shared" ref="MA37:MA53" si="283">_xlfn.STDEV.P(JL37:LS37)</f>
      </c>
      <c r="MB37" s="14">
        <f>SUMPRODUCT(LL37:LR37,LL$36:LR$36)/SUM(LL$36:LR$36)</f>
      </c>
      <c r="MC37" s="14">
        <f>SUMPRODUCT(KP37:LR37,KP$36:LR$36)/SUM(KP$36:LR$36)</f>
      </c>
      <c r="MD37" s="15"/>
    </row>
    <row r="38" spans="4:342" x14ac:dyDescent="0.25">
      <c r="D38" s="106" t="s">
        <v>363</v>
      </c>
      <c r="E38" s="104" t="str">
        <f>VLOOKUP($D38,'Metric Nature'!$C:$D,2,0)&amp;IF(($F38&lt;(EA38)),"Below",IF(($F38&gt;(DZ38)),"Above","Within"))</f>
      </c>
      <c r="F38" s="71">
        <f t="shared" ref="F38" si="284">DU38</f>
      </c>
      <c r="G38" s="92">
        <f t="shared" ref="G38" si="285">ED38</f>
      </c>
      <c r="H38" s="71">
        <f t="shared" ref="H38" si="286">IFERROR(((F38-G38)/G38),0)</f>
      </c>
      <c r="I38" s="89">
        <f t="shared" ref="I38" si="287">EE38</f>
      </c>
      <c r="J38" s="71">
        <f t="shared" ref="J38" si="288">IFERROR(((F38-I38)/I38),0)</f>
      </c>
      <c r="K38" s="71">
        <f t="shared" ref="K38" si="289">EC38</f>
      </c>
      <c r="L38" s="64"/>
      <c r="M38" s="67" t="str">
        <f>VLOOKUP($D38,'Metric Nature'!$C:$D,2,0)&amp;IF(($N38&lt;(HZ38)),"Below",IF(($N38&gt;(HY38)),"Above","Within"))</f>
      </c>
      <c r="N38" s="71">
        <f t="shared" ref="N38" si="290">HT38</f>
      </c>
      <c r="O38" s="63">
        <f t="shared" ref="O38" si="291">IC38</f>
      </c>
      <c r="P38" s="98">
        <f t="shared" ref="P38" si="292">IFERROR(((N38-O38)/O38),0)</f>
      </c>
      <c r="Q38" s="63">
        <f t="shared" ref="Q38" si="293">ID38</f>
      </c>
      <c r="R38" s="71">
        <f t="shared" ref="R38" si="294">IFERROR(((N38-Q38)/Q38),0)</f>
      </c>
      <c r="S38" s="71">
        <f t="shared" si="273"/>
      </c>
      <c r="T38" s="64"/>
      <c r="U38" s="67" t="str">
        <f>VLOOKUP($D38,'Metric Nature'!$C:$D,2,0)&amp;IF(($V38&lt;(LY38)),"Below",IF(($V38&gt;(LX38)),"Above","Within"))</f>
      </c>
      <c r="V38" s="71">
        <f t="shared" ref="V38" si="295">LS38</f>
      </c>
      <c r="W38" s="63">
        <f t="shared" ref="W38" si="296">MB38</f>
      </c>
      <c r="X38" s="71">
        <f t="shared" ref="X38" si="297">IFERROR(((V38-W38)/W38),0)</f>
      </c>
      <c r="Y38" s="63">
        <f t="shared" ref="Y38" si="298">MC38</f>
      </c>
      <c r="Z38" s="71">
        <f t="shared" ref="Z38" si="299">IFERROR(((V38-Y38)/Y38),0)</f>
      </c>
      <c r="AA38" s="71">
        <f t="shared" si="276"/>
      </c>
      <c r="AB38" s="64"/>
      <c r="AC38" s="60" t="s">
        <v>364</v>
      </c>
      <c r="AD38" s="1"/>
      <c r="AE38" s="1"/>
      <c r="AF38" s="1"/>
      <c r="AG38" s="1"/>
      <c r="AH38" s="1"/>
      <c r="AI38" s="9" t="s">
        <v>363</v>
      </c>
      <c r="AJ38" s="14">
        <f>(VLOOKUP($EG38,Data!$B:$CP,Daily!EI$10,0)+VLOOKUP($IF38,Data!$B:$CP,Daily!IH$10,0))/AJ$36</f>
      </c>
      <c r="AK38" s="14">
        <f>(VLOOKUP($EG38,Data!$B:$CP,Daily!EJ$10,0)+VLOOKUP($IF38,Data!$B:$CP,Daily!II$10,0))/AK$36</f>
      </c>
      <c r="AL38" s="14">
        <f>(VLOOKUP($EG38,Data!$B:$CP,Daily!EK$10,0)+VLOOKUP($IF38,Data!$B:$CP,Daily!IJ$10,0))/AL$36</f>
      </c>
      <c r="AM38" s="14">
        <f>(VLOOKUP($EG38,Data!$B:$CP,Daily!EL$10,0)+VLOOKUP($IF38,Data!$B:$CP,Daily!IK$10,0))/AM$36</f>
      </c>
      <c r="AN38" s="14">
        <f>(VLOOKUP($EG38,Data!$B:$CP,Daily!EM$10,0)+VLOOKUP($IF38,Data!$B:$CP,Daily!IL$10,0))/AN$36</f>
      </c>
      <c r="AO38" s="14">
        <f>(VLOOKUP($EG38,Data!$B:$CP,Daily!EN$10,0)+VLOOKUP($IF38,Data!$B:$CP,Daily!IM$10,0))/AO$36</f>
      </c>
      <c r="AP38" s="14">
        <f>(VLOOKUP($EG38,Data!$B:$CP,Daily!EO$10,0)+VLOOKUP($IF38,Data!$B:$CP,Daily!IN$10,0))/AP$36</f>
      </c>
      <c r="AQ38" s="14">
        <f>(VLOOKUP($EG38,Data!$B:$CP,Daily!EP$10,0)+VLOOKUP($IF38,Data!$B:$CP,Daily!IO$10,0))/AQ$36</f>
      </c>
      <c r="AR38" s="14">
        <f>(VLOOKUP($EG38,Data!$B:$CP,Daily!EQ$10,0)+VLOOKUP($IF38,Data!$B:$CP,Daily!IP$10,0))/AR$36</f>
      </c>
      <c r="AS38" s="14">
        <f>(VLOOKUP($EG38,Data!$B:$CP,Daily!ER$10,0)+VLOOKUP($IF38,Data!$B:$CP,Daily!IQ$10,0))/AS$36</f>
      </c>
      <c r="AT38" s="14">
        <f>(VLOOKUP($EG38,Data!$B:$CP,Daily!ES$10,0)+VLOOKUP($IF38,Data!$B:$CP,Daily!IR$10,0))/AT$36</f>
      </c>
      <c r="AU38" s="14">
        <f>(VLOOKUP($EG38,Data!$B:$CP,Daily!ET$10,0)+VLOOKUP($IF38,Data!$B:$CP,Daily!IS$10,0))/AU$36</f>
      </c>
      <c r="AV38" s="14">
        <f>(VLOOKUP($EG38,Data!$B:$CP,Daily!EU$10,0)+VLOOKUP($IF38,Data!$B:$CP,Daily!IT$10,0))/AV$36</f>
      </c>
      <c r="AW38" s="14">
        <f>(VLOOKUP($EG38,Data!$B:$CP,Daily!EV$10,0)+VLOOKUP($IF38,Data!$B:$CP,Daily!IU$10,0))/AW$36</f>
      </c>
      <c r="AX38" s="14">
        <f>(VLOOKUP($EG38,Data!$B:$CP,Daily!EW$10,0)+VLOOKUP($IF38,Data!$B:$CP,Daily!IV$10,0))/AX$36</f>
      </c>
      <c r="AY38" s="14">
        <f>(VLOOKUP($EG38,Data!$B:$CP,Daily!EX$10,0)+VLOOKUP($IF38,Data!$B:$CP,Daily!IW$10,0))/AY$36</f>
      </c>
      <c r="AZ38" s="14">
        <f>(VLOOKUP($EG38,Data!$B:$CP,Daily!EY$10,0)+VLOOKUP($IF38,Data!$B:$CP,Daily!IX$10,0))/AZ$36</f>
      </c>
      <c r="BA38" s="14">
        <f>(VLOOKUP($EG38,Data!$B:$CP,Daily!EZ$10,0)+VLOOKUP($IF38,Data!$B:$CP,Daily!IY$10,0))/BA$36</f>
      </c>
      <c r="BB38" s="14">
        <f>(VLOOKUP($EG38,Data!$B:$CP,Daily!FA$10,0)+VLOOKUP($IF38,Data!$B:$CP,Daily!IZ$10,0))/BB$36</f>
      </c>
      <c r="BC38" s="14">
        <f>(VLOOKUP($EG38,Data!$B:$CP,Daily!FB$10,0)+VLOOKUP($IF38,Data!$B:$CP,Daily!JA$10,0))/BC$36</f>
      </c>
      <c r="BD38" s="14">
        <f>(VLOOKUP($EG38,Data!$B:$CP,Daily!FC$10,0)+VLOOKUP($IF38,Data!$B:$CP,Daily!JB$10,0))/BD$36</f>
      </c>
      <c r="BE38" s="14">
        <f>(VLOOKUP($EG38,Data!$B:$CP,Daily!FD$10,0)+VLOOKUP($IF38,Data!$B:$CP,Daily!JC$10,0))/BE$36</f>
      </c>
      <c r="BF38" s="14">
        <f>(VLOOKUP($EG38,Data!$B:$CP,Daily!FE$10,0)+VLOOKUP($IF38,Data!$B:$CP,Daily!JD$10,0))/BF$36</f>
      </c>
      <c r="BG38" s="14">
        <f>(VLOOKUP($EG38,Data!$B:$CP,Daily!FF$10,0)+VLOOKUP($IF38,Data!$B:$CP,Daily!JE$10,0))/BG$36</f>
      </c>
      <c r="BH38" s="14">
        <f>(VLOOKUP($EG38,Data!$B:$CP,Daily!FG$10,0)+VLOOKUP($IF38,Data!$B:$CP,Daily!JF$10,0))/BH$36</f>
      </c>
      <c r="BI38" s="14">
        <f>(VLOOKUP($EG38,Data!$B:$CP,Daily!FH$10,0)+VLOOKUP($IF38,Data!$B:$CP,Daily!JG$10,0))/BI$36</f>
      </c>
      <c r="BJ38" s="14">
        <f>(VLOOKUP($EG38,Data!$B:$CP,Daily!FI$10,0)+VLOOKUP($IF38,Data!$B:$CP,Daily!JH$10,0))/BJ$36</f>
      </c>
      <c r="BK38" s="14">
        <f>(VLOOKUP($EG38,Data!$B:$CP,Daily!FJ$10,0)+VLOOKUP($IF38,Data!$B:$CP,Daily!JI$10,0))/BK$36</f>
      </c>
      <c r="BL38" s="14">
        <f>(VLOOKUP($EG38,Data!$B:$CP,Daily!FK$10,0)+VLOOKUP($IF38,Data!$B:$CP,Daily!JJ$10,0))/BL$36</f>
      </c>
      <c r="BM38" s="14">
        <f>(VLOOKUP($EG38,Data!$B:$CP,Daily!FL$10,0)+VLOOKUP($IF38,Data!$B:$CP,Daily!JK$10,0))/BM$36</f>
      </c>
      <c r="BN38" s="14">
        <f>(VLOOKUP($EG38,Data!$B:$CP,Daily!FM$10,0)+VLOOKUP($IF38,Data!$B:$CP,Daily!JL$10,0))/BN$36</f>
      </c>
      <c r="BO38" s="14">
        <f>(VLOOKUP($EG38,Data!$B:$CP,Daily!FN$10,0)+VLOOKUP($IF38,Data!$B:$CP,Daily!JM$10,0))/BO$36</f>
      </c>
      <c r="BP38" s="14">
        <f>(VLOOKUP($EG38,Data!$B:$CP,Daily!FO$10,0)+VLOOKUP($IF38,Data!$B:$CP,Daily!JN$10,0))/BP$36</f>
      </c>
      <c r="BQ38" s="14">
        <f>(VLOOKUP($EG38,Data!$B:$CP,Daily!FP$10,0)+VLOOKUP($IF38,Data!$B:$CP,Daily!JO$10,0))/BQ$36</f>
      </c>
      <c r="BR38" s="14">
        <f>(VLOOKUP($EG38,Data!$B:$CP,Daily!FQ$10,0)+VLOOKUP($IF38,Data!$B:$CP,Daily!JP$10,0))/BR$36</f>
      </c>
      <c r="BS38" s="14">
        <f>(VLOOKUP($EG38,Data!$B:$CP,Daily!FR$10,0)+VLOOKUP($IF38,Data!$B:$CP,Daily!JQ$10,0))/BS$36</f>
      </c>
      <c r="BT38" s="14">
        <f>(VLOOKUP($EG38,Data!$B:$CP,Daily!FS$10,0)+VLOOKUP($IF38,Data!$B:$CP,Daily!JR$10,0))/BT$36</f>
      </c>
      <c r="BU38" s="14">
        <f>(VLOOKUP($EG38,Data!$B:$CP,Daily!FT$10,0)+VLOOKUP($IF38,Data!$B:$CP,Daily!JS$10,0))/BU$36</f>
      </c>
      <c r="BV38" s="14">
        <f>(VLOOKUP($EG38,Data!$B:$CP,Daily!FU$10,0)+VLOOKUP($IF38,Data!$B:$CP,Daily!JT$10,0))/BV$36</f>
      </c>
      <c r="BW38" s="14">
        <f>(VLOOKUP($EG38,Data!$B:$CP,Daily!FV$10,0)+VLOOKUP($IF38,Data!$B:$CP,Daily!JU$10,0))/BW$36</f>
      </c>
      <c r="BX38" s="14">
        <f>(VLOOKUP($EG38,Data!$B:$CP,Daily!FW$10,0)+VLOOKUP($IF38,Data!$B:$CP,Daily!JV$10,0))/BX$36</f>
      </c>
      <c r="BY38" s="14">
        <f>(VLOOKUP($EG38,Data!$B:$CP,Daily!FX$10,0)+VLOOKUP($IF38,Data!$B:$CP,Daily!JW$10,0))/BY$36</f>
      </c>
      <c r="BZ38" s="14">
        <f>(VLOOKUP($EG38,Data!$B:$CP,Daily!FY$10,0)+VLOOKUP($IF38,Data!$B:$CP,Daily!JX$10,0))/BZ$36</f>
      </c>
      <c r="CA38" s="14">
        <f>(VLOOKUP($EG38,Data!$B:$CP,Daily!FZ$10,0)+VLOOKUP($IF38,Data!$B:$CP,Daily!JY$10,0))/CA$36</f>
      </c>
      <c r="CB38" s="14">
        <f>(VLOOKUP($EG38,Data!$B:$CP,Daily!GA$10,0)+VLOOKUP($IF38,Data!$B:$CP,Daily!JZ$10,0))/CB$36</f>
      </c>
      <c r="CC38" s="14">
        <f>(VLOOKUP($EG38,Data!$B:$CP,Daily!GB$10,0)+VLOOKUP($IF38,Data!$B:$CP,Daily!KA$10,0))/CC$36</f>
      </c>
      <c r="CD38" s="14">
        <f>(VLOOKUP($EG38,Data!$B:$CP,Daily!GC$10,0)+VLOOKUP($IF38,Data!$B:$CP,Daily!KB$10,0))/CD$36</f>
      </c>
      <c r="CE38" s="14">
        <f>(VLOOKUP($EG38,Data!$B:$CP,Daily!GD$10,0)+VLOOKUP($IF38,Data!$B:$CP,Daily!KC$10,0))/CE$36</f>
      </c>
      <c r="CF38" s="14">
        <f>(VLOOKUP($EG38,Data!$B:$CP,Daily!GE$10,0)+VLOOKUP($IF38,Data!$B:$CP,Daily!KD$10,0))/CF$36</f>
      </c>
      <c r="CG38" s="14">
        <f>(VLOOKUP($EG38,Data!$B:$CP,Daily!GF$10,0)+VLOOKUP($IF38,Data!$B:$CP,Daily!KE$10,0))/CG$36</f>
      </c>
      <c r="CH38" s="14">
        <f>(VLOOKUP($EG38,Data!$B:$CP,Daily!GG$10,0)+VLOOKUP($IF38,Data!$B:$CP,Daily!KF$10,0))/CH$36</f>
      </c>
      <c r="CI38" s="14">
        <f>(VLOOKUP($EG38,Data!$B:$CP,Daily!GH$10,0)+VLOOKUP($IF38,Data!$B:$CP,Daily!KG$10,0))/CI$36</f>
      </c>
      <c r="CJ38" s="14">
        <f>(VLOOKUP($EG38,Data!$B:$CP,Daily!GI$10,0)+VLOOKUP($IF38,Data!$B:$CP,Daily!KH$10,0))/CJ$36</f>
      </c>
      <c r="CK38" s="14">
        <f>(VLOOKUP($EG38,Data!$B:$CP,Daily!GJ$10,0)+VLOOKUP($IF38,Data!$B:$CP,Daily!KI$10,0))/CK$36</f>
      </c>
      <c r="CL38" s="14">
        <f>(VLOOKUP($EG38,Data!$B:$CP,Daily!GK$10,0)+VLOOKUP($IF38,Data!$B:$CP,Daily!KJ$10,0))/CL$36</f>
      </c>
      <c r="CM38" s="14">
        <f>(VLOOKUP($EG38,Data!$B:$CP,Daily!GL$10,0)+VLOOKUP($IF38,Data!$B:$CP,Daily!KK$10,0))/CM$36</f>
      </c>
      <c r="CN38" s="14">
        <f>(VLOOKUP($EG38,Data!$B:$CP,Daily!GM$10,0)+VLOOKUP($IF38,Data!$B:$CP,Daily!KL$10,0))/CN$36</f>
      </c>
      <c r="CO38" s="14">
        <f>(VLOOKUP($EG38,Data!$B:$CP,Daily!GN$10,0)+VLOOKUP($IF38,Data!$B:$CP,Daily!KM$10,0))/CO$36</f>
      </c>
      <c r="CP38" s="14">
        <f>(VLOOKUP($EG38,Data!$B:$CP,Daily!GO$10,0)+VLOOKUP($IF38,Data!$B:$CP,Daily!KN$10,0))/CP$36</f>
      </c>
      <c r="CQ38" s="14">
        <f>(VLOOKUP($EG38,Data!$B:$CP,Daily!GP$10,0)+VLOOKUP($IF38,Data!$B:$CP,Daily!KO$10,0))/CQ$36</f>
      </c>
      <c r="CR38" s="14">
        <f>(VLOOKUP($EG38,Data!$B:$CP,Daily!GQ$10,0)+VLOOKUP($IF38,Data!$B:$CP,Daily!KP$10,0))/CR$36</f>
      </c>
      <c r="CS38" s="14">
        <f>(VLOOKUP($EG38,Data!$B:$CP,Daily!GR$10,0)+VLOOKUP($IF38,Data!$B:$CP,Daily!KQ$10,0))/CS$36</f>
      </c>
      <c r="CT38" s="14">
        <f>(VLOOKUP($EG38,Data!$B:$CP,Daily!GS$10,0)+VLOOKUP($IF38,Data!$B:$CP,Daily!KR$10,0))/CT$36</f>
      </c>
      <c r="CU38" s="14">
        <f>(VLOOKUP($EG38,Data!$B:$CP,Daily!GT$10,0)+VLOOKUP($IF38,Data!$B:$CP,Daily!KS$10,0))/CU$36</f>
      </c>
      <c r="CV38" s="14">
        <f>(VLOOKUP($EG38,Data!$B:$CP,Daily!GU$10,0)+VLOOKUP($IF38,Data!$B:$CP,Daily!KT$10,0))/CV$36</f>
      </c>
      <c r="CW38" s="14">
        <f>(VLOOKUP($EG38,Data!$B:$CP,Daily!GV$10,0)+VLOOKUP($IF38,Data!$B:$CP,Daily!KU$10,0))/CW$36</f>
      </c>
      <c r="CX38" s="14">
        <f>(VLOOKUP($EG38,Data!$B:$CP,Daily!GW$10,0)+VLOOKUP($IF38,Data!$B:$CP,Daily!KV$10,0))/CX$36</f>
      </c>
      <c r="CY38" s="14">
        <f>(VLOOKUP($EG38,Data!$B:$CP,Daily!GX$10,0)+VLOOKUP($IF38,Data!$B:$CP,Daily!KW$10,0))/CY$36</f>
      </c>
      <c r="CZ38" s="14">
        <f>(VLOOKUP($EG38,Data!$B:$CP,Daily!GY$10,0)+VLOOKUP($IF38,Data!$B:$CP,Daily!KX$10,0))/CZ$36</f>
      </c>
      <c r="DA38" s="14">
        <f>(VLOOKUP($EG38,Data!$B:$CP,Daily!GZ$10,0)+VLOOKUP($IF38,Data!$B:$CP,Daily!KY$10,0))/DA$36</f>
      </c>
      <c r="DB38" s="14">
        <f>(VLOOKUP($EG38,Data!$B:$CP,Daily!HA$10,0)+VLOOKUP($IF38,Data!$B:$CP,Daily!KZ$10,0))/DB$36</f>
      </c>
      <c r="DC38" s="14">
        <f>(VLOOKUP($EG38,Data!$B:$CP,Daily!HB$10,0)+VLOOKUP($IF38,Data!$B:$CP,Daily!LA$10,0))/DC$36</f>
      </c>
      <c r="DD38" s="14">
        <f>(VLOOKUP($EG38,Data!$B:$CP,Daily!HC$10,0)+VLOOKUP($IF38,Data!$B:$CP,Daily!LB$10,0))/DD$36</f>
      </c>
      <c r="DE38" s="14">
        <f>(VLOOKUP($EG38,Data!$B:$CP,Daily!HD$10,0)+VLOOKUP($IF38,Data!$B:$CP,Daily!LC$10,0))/DE$36</f>
      </c>
      <c r="DF38" s="14">
        <f>(VLOOKUP($EG38,Data!$B:$CP,Daily!HE$10,0)+VLOOKUP($IF38,Data!$B:$CP,Daily!LD$10,0))/DF$36</f>
      </c>
      <c r="DG38" s="14">
        <f>(VLOOKUP($EG38,Data!$B:$CP,Daily!HF$10,0)+VLOOKUP($IF38,Data!$B:$CP,Daily!LE$10,0))/DG$36</f>
      </c>
      <c r="DH38" s="14">
        <f>(VLOOKUP($EG38,Data!$B:$CP,Daily!HG$10,0)+VLOOKUP($IF38,Data!$B:$CP,Daily!LF$10,0))/DH$36</f>
      </c>
      <c r="DI38" s="14">
        <f>(VLOOKUP($EG38,Data!$B:$CP,Daily!HH$10,0)+VLOOKUP($IF38,Data!$B:$CP,Daily!LG$10,0))/DI$36</f>
      </c>
      <c r="DJ38" s="14">
        <f>(VLOOKUP($EG38,Data!$B:$CP,Daily!HI$10,0)+VLOOKUP($IF38,Data!$B:$CP,Daily!LH$10,0))/DJ$36</f>
      </c>
      <c r="DK38" s="14">
        <f>(VLOOKUP($EG38,Data!$B:$CP,Daily!HJ$10,0)+VLOOKUP($IF38,Data!$B:$CP,Daily!LI$10,0))/DK$36</f>
      </c>
      <c r="DL38" s="14">
        <f>(VLOOKUP($EG38,Data!$B:$CP,Daily!HK$10,0)+VLOOKUP($IF38,Data!$B:$CP,Daily!LJ$10,0))/DL$36</f>
      </c>
      <c r="DM38" s="14">
        <f>(VLOOKUP($EG38,Data!$B:$CP,Daily!HL$10,0)+VLOOKUP($IF38,Data!$B:$CP,Daily!LK$10,0))/DM$36</f>
      </c>
      <c r="DN38" s="14">
        <f>(VLOOKUP($EG38,Data!$B:$CP,Daily!HM$10,0)+VLOOKUP($IF38,Data!$B:$CP,Daily!LL$10,0))/DN$36</f>
      </c>
      <c r="DO38" s="14">
        <f>(VLOOKUP($EG38,Data!$B:$CP,Daily!HN$10,0)+VLOOKUP($IF38,Data!$B:$CP,Daily!LM$10,0))/DO$36</f>
      </c>
      <c r="DP38" s="14">
        <f>(VLOOKUP($EG38,Data!$B:$CP,Daily!HO$10,0)+VLOOKUP($IF38,Data!$B:$CP,Daily!LN$10,0))/DP$36</f>
      </c>
      <c r="DQ38" s="14">
        <f>(VLOOKUP($EG38,Data!$B:$CP,Daily!HP$10,0)+VLOOKUP($IF38,Data!$B:$CP,Daily!LO$10,0))/DQ$36</f>
      </c>
      <c r="DR38" s="14">
        <f>(VLOOKUP($EG38,Data!$B:$CP,Daily!HQ$10,0)+VLOOKUP($IF38,Data!$B:$CP,Daily!LP$10,0))/DR$36</f>
      </c>
      <c r="DS38" s="14">
        <f>(VLOOKUP($EG38,Data!$B:$CP,Daily!HR$10,0)+VLOOKUP($IF38,Data!$B:$CP,Daily!LQ$10,0))/DS$36</f>
      </c>
      <c r="DT38" s="14">
        <f>(VLOOKUP($EG38,Data!$B:$CP,Daily!HS$10,0)+VLOOKUP($IF38,Data!$B:$CP,Daily!LR$10,0))/DT$36</f>
      </c>
      <c r="DU38" s="14">
        <f>(VLOOKUP($EG38,Data!$B:$CP,Daily!HT$10,0)+VLOOKUP($IF38,Data!$B:$CP,Daily!LS$10,0))/DU$36</f>
      </c>
      <c r="DV38" s="18"/>
      <c r="DW38" s="14">
        <f t="shared" si="259"/>
      </c>
      <c r="DX38" s="14">
        <f t="shared" si="260"/>
      </c>
      <c r="DY38" s="14">
        <f t="shared" ref="DY38" si="300">DX38-DW38</f>
      </c>
      <c r="DZ38" s="14">
        <f t="shared" ref="DZ38" si="301">DX38+(0.75*DY38)</f>
      </c>
      <c r="EA38" s="14">
        <f t="shared" ref="EA38" si="302">DW38-(0.75*DY38)</f>
      </c>
      <c r="EB38" s="18"/>
      <c r="EC38" s="14">
        <f t="shared" ref="EC38" si="303">_xlfn.STDEV.P(AJ38:DU38)</f>
      </c>
      <c r="ED38" s="14">
        <f>SUMPRODUCT(DN38:DT38,DN$36:DT$36)/SUM(DN$36:DT$36)</f>
      </c>
      <c r="EE38" s="14">
        <f>SUMPRODUCT(CR38:DT38,CR$36:DT$36)/SUM(CR$36:DT$36)</f>
      </c>
      <c r="EF38" s="16"/>
      <c r="EG38" s="9" t="s">
        <v>365</v>
      </c>
      <c r="EH38" s="9" t="s">
        <v>27</v>
      </c>
      <c r="EI38" s="14">
        <f>VLOOKUP($EG38,Data!$B:$CP,Daily!EI$10,0)/EI$36</f>
      </c>
      <c r="EJ38" s="14">
        <f>VLOOKUP($EG38,Data!$B:$CP,Daily!EJ$10,0)/EJ$36</f>
      </c>
      <c r="EK38" s="14">
        <f>VLOOKUP($EG38,Data!$B:$CP,Daily!EK$10,0)/EK$36</f>
      </c>
      <c r="EL38" s="14">
        <f>VLOOKUP($EG38,Data!$B:$CP,Daily!EL$10,0)/EL$36</f>
      </c>
      <c r="EM38" s="14">
        <f>VLOOKUP($EG38,Data!$B:$CP,Daily!EM$10,0)/EM$36</f>
      </c>
      <c r="EN38" s="14">
        <f>VLOOKUP($EG38,Data!$B:$CP,Daily!EN$10,0)/EN$36</f>
      </c>
      <c r="EO38" s="14">
        <f>VLOOKUP($EG38,Data!$B:$CP,Daily!EO$10,0)/EO$36</f>
      </c>
      <c r="EP38" s="14">
        <f>VLOOKUP($EG38,Data!$B:$CP,Daily!EP$10,0)/EP$36</f>
      </c>
      <c r="EQ38" s="14">
        <f>VLOOKUP($EG38,Data!$B:$CP,Daily!EQ$10,0)/EQ$36</f>
      </c>
      <c r="ER38" s="14">
        <f>VLOOKUP($EG38,Data!$B:$CP,Daily!ER$10,0)/ER$36</f>
      </c>
      <c r="ES38" s="14">
        <f>VLOOKUP($EG38,Data!$B:$CP,Daily!ES$10,0)/ES$36</f>
      </c>
      <c r="ET38" s="14">
        <f>VLOOKUP($EG38,Data!$B:$CP,Daily!ET$10,0)/ET$36</f>
      </c>
      <c r="EU38" s="14">
        <f>VLOOKUP($EG38,Data!$B:$CP,Daily!EU$10,0)/EU$36</f>
      </c>
      <c r="EV38" s="14">
        <f>VLOOKUP($EG38,Data!$B:$CP,Daily!EV$10,0)/EV$36</f>
      </c>
      <c r="EW38" s="14">
        <f>VLOOKUP($EG38,Data!$B:$CP,Daily!EW$10,0)/EW$36</f>
      </c>
      <c r="EX38" s="14">
        <f>VLOOKUP($EG38,Data!$B:$CP,Daily!EX$10,0)/EX$36</f>
      </c>
      <c r="EY38" s="14">
        <f>VLOOKUP($EG38,Data!$B:$CP,Daily!EY$10,0)/EY$36</f>
      </c>
      <c r="EZ38" s="14">
        <f>VLOOKUP($EG38,Data!$B:$CP,Daily!EZ$10,0)/EZ$36</f>
      </c>
      <c r="FA38" s="14">
        <f>VLOOKUP($EG38,Data!$B:$CP,Daily!FA$10,0)/FA$36</f>
      </c>
      <c r="FB38" s="14">
        <f>VLOOKUP($EG38,Data!$B:$CP,Daily!FB$10,0)/FB$36</f>
      </c>
      <c r="FC38" s="14">
        <f>VLOOKUP($EG38,Data!$B:$CP,Daily!FC$10,0)/FC$36</f>
      </c>
      <c r="FD38" s="14">
        <f>VLOOKUP($EG38,Data!$B:$CP,Daily!FD$10,0)/FD$36</f>
      </c>
      <c r="FE38" s="14">
        <f>VLOOKUP($EG38,Data!$B:$CP,Daily!FE$10,0)/FE$36</f>
      </c>
      <c r="FF38" s="14">
        <f>VLOOKUP($EG38,Data!$B:$CP,Daily!FF$10,0)/FF$36</f>
      </c>
      <c r="FG38" s="14">
        <f>VLOOKUP($EG38,Data!$B:$CP,Daily!FG$10,0)/FG$36</f>
      </c>
      <c r="FH38" s="14">
        <f>VLOOKUP($EG38,Data!$B:$CP,Daily!FH$10,0)/FH$36</f>
      </c>
      <c r="FI38" s="14">
        <f>VLOOKUP($EG38,Data!$B:$CP,Daily!FI$10,0)/FI$36</f>
      </c>
      <c r="FJ38" s="14">
        <f>VLOOKUP($EG38,Data!$B:$CP,Daily!FJ$10,0)/FJ$36</f>
      </c>
      <c r="FK38" s="14">
        <f>VLOOKUP($EG38,Data!$B:$CP,Daily!FK$10,0)/FK$36</f>
      </c>
      <c r="FL38" s="14">
        <f>VLOOKUP($EG38,Data!$B:$CP,Daily!FL$10,0)/FL$36</f>
      </c>
      <c r="FM38" s="14">
        <f>VLOOKUP($EG38,Data!$B:$CP,Daily!FM$10,0)/FM$36</f>
      </c>
      <c r="FN38" s="14">
        <f>VLOOKUP($EG38,Data!$B:$CP,Daily!FN$10,0)/FN$36</f>
      </c>
      <c r="FO38" s="14">
        <f>VLOOKUP($EG38,Data!$B:$CP,Daily!FO$10,0)/FO$36</f>
      </c>
      <c r="FP38" s="14">
        <f>VLOOKUP($EG38,Data!$B:$CP,Daily!FP$10,0)/FP$36</f>
      </c>
      <c r="FQ38" s="14">
        <f>VLOOKUP($EG38,Data!$B:$CP,Daily!FQ$10,0)/FQ$36</f>
      </c>
      <c r="FR38" s="14">
        <f>VLOOKUP($EG38,Data!$B:$CP,Daily!FR$10,0)/FR$36</f>
      </c>
      <c r="FS38" s="14">
        <f>VLOOKUP($EG38,Data!$B:$CP,Daily!FS$10,0)/FS$36</f>
      </c>
      <c r="FT38" s="14">
        <f>VLOOKUP($EG38,Data!$B:$CP,Daily!FT$10,0)/FT$36</f>
      </c>
      <c r="FU38" s="14">
        <f>VLOOKUP($EG38,Data!$B:$CP,Daily!FU$10,0)/FU$36</f>
      </c>
      <c r="FV38" s="14">
        <f>VLOOKUP($EG38,Data!$B:$CP,Daily!FV$10,0)/FV$36</f>
      </c>
      <c r="FW38" s="14">
        <f>VLOOKUP($EG38,Data!$B:$CP,Daily!FW$10,0)/FW$36</f>
      </c>
      <c r="FX38" s="14">
        <f>VLOOKUP($EG38,Data!$B:$CP,Daily!FX$10,0)/FX$36</f>
      </c>
      <c r="FY38" s="14">
        <f>VLOOKUP($EG38,Data!$B:$CP,Daily!FY$10,0)/FY$36</f>
      </c>
      <c r="FZ38" s="14">
        <f>VLOOKUP($EG38,Data!$B:$CP,Daily!FZ$10,0)/FZ$36</f>
      </c>
      <c r="GA38" s="14">
        <f>VLOOKUP($EG38,Data!$B:$CP,Daily!GA$10,0)/GA$36</f>
      </c>
      <c r="GB38" s="14">
        <f>VLOOKUP($EG38,Data!$B:$CP,Daily!GB$10,0)/GB$36</f>
      </c>
      <c r="GC38" s="14">
        <f>VLOOKUP($EG38,Data!$B:$CP,Daily!GC$10,0)/GC$36</f>
      </c>
      <c r="GD38" s="14">
        <f>VLOOKUP($EG38,Data!$B:$CP,Daily!GD$10,0)/GD$36</f>
      </c>
      <c r="GE38" s="14">
        <f>VLOOKUP($EG38,Data!$B:$CP,Daily!GE$10,0)/GE$36</f>
      </c>
      <c r="GF38" s="14">
        <f>VLOOKUP($EG38,Data!$B:$CP,Daily!GF$10,0)/GF$36</f>
      </c>
      <c r="GG38" s="14">
        <f>VLOOKUP($EG38,Data!$B:$CP,Daily!GG$10,0)/GG$36</f>
      </c>
      <c r="GH38" s="14">
        <f>VLOOKUP($EG38,Data!$B:$CP,Daily!GH$10,0)/GH$36</f>
      </c>
      <c r="GI38" s="14">
        <f>VLOOKUP($EG38,Data!$B:$CP,Daily!GI$10,0)/GI$36</f>
      </c>
      <c r="GJ38" s="14">
        <f>VLOOKUP($EG38,Data!$B:$CP,Daily!GJ$10,0)/GJ$36</f>
      </c>
      <c r="GK38" s="14">
        <f>VLOOKUP($EG38,Data!$B:$CP,Daily!GK$10,0)/GK$36</f>
      </c>
      <c r="GL38" s="14">
        <f>VLOOKUP($EG38,Data!$B:$CP,Daily!GL$10,0)/GL$36</f>
      </c>
      <c r="GM38" s="14">
        <f>VLOOKUP($EG38,Data!$B:$CP,Daily!GM$10,0)/GM$36</f>
      </c>
      <c r="GN38" s="14">
        <f>VLOOKUP($EG38,Data!$B:$CP,Daily!GN$10,0)/GN$36</f>
      </c>
      <c r="GO38" s="14">
        <f>VLOOKUP($EG38,Data!$B:$CP,Daily!GO$10,0)/GO$36</f>
      </c>
      <c r="GP38" s="14">
        <f>VLOOKUP($EG38,Data!$B:$CP,Daily!GP$10,0)/GP$36</f>
      </c>
      <c r="GQ38" s="14">
        <f>VLOOKUP($EG38,Data!$B:$CP,Daily!GQ$10,0)/GQ$36</f>
      </c>
      <c r="GR38" s="14">
        <f>VLOOKUP($EG38,Data!$B:$CP,Daily!GR$10,0)/GR$36</f>
      </c>
      <c r="GS38" s="14">
        <f>VLOOKUP($EG38,Data!$B:$CP,Daily!GS$10,0)/GS$36</f>
      </c>
      <c r="GT38" s="14">
        <f>VLOOKUP($EG38,Data!$B:$CP,Daily!GT$10,0)/GT$36</f>
      </c>
      <c r="GU38" s="14">
        <f>VLOOKUP($EG38,Data!$B:$CP,Daily!GU$10,0)/GU$36</f>
      </c>
      <c r="GV38" s="14">
        <f>VLOOKUP($EG38,Data!$B:$CP,Daily!GV$10,0)/GV$36</f>
      </c>
      <c r="GW38" s="14">
        <f>VLOOKUP($EG38,Data!$B:$CP,Daily!GW$10,0)/GW$36</f>
      </c>
      <c r="GX38" s="14">
        <f>VLOOKUP($EG38,Data!$B:$CP,Daily!GX$10,0)/GX$36</f>
      </c>
      <c r="GY38" s="14">
        <f>VLOOKUP($EG38,Data!$B:$CP,Daily!GY$10,0)/GY$36</f>
      </c>
      <c r="GZ38" s="14">
        <f>VLOOKUP($EG38,Data!$B:$CP,Daily!GZ$10,0)/GZ$36</f>
      </c>
      <c r="HA38" s="14">
        <f>VLOOKUP($EG38,Data!$B:$CP,Daily!HA$10,0)/HA$36</f>
      </c>
      <c r="HB38" s="14">
        <f>VLOOKUP($EG38,Data!$B:$CP,Daily!HB$10,0)/HB$36</f>
      </c>
      <c r="HC38" s="14">
        <f>VLOOKUP($EG38,Data!$B:$CP,Daily!HC$10,0)/HC$36</f>
      </c>
      <c r="HD38" s="14">
        <f>VLOOKUP($EG38,Data!$B:$CP,Daily!HD$10,0)/HD$36</f>
      </c>
      <c r="HE38" s="14">
        <f>VLOOKUP($EG38,Data!$B:$CP,Daily!HE$10,0)/HE$36</f>
      </c>
      <c r="HF38" s="14">
        <f>VLOOKUP($EG38,Data!$B:$CP,Daily!HF$10,0)/HF$36</f>
      </c>
      <c r="HG38" s="14">
        <f>VLOOKUP($EG38,Data!$B:$CP,Daily!HG$10,0)/HG$36</f>
      </c>
      <c r="HH38" s="14">
        <f>VLOOKUP($EG38,Data!$B:$CP,Daily!HH$10,0)/HH$36</f>
      </c>
      <c r="HI38" s="14">
        <f>VLOOKUP($EG38,Data!$B:$CP,Daily!HI$10,0)/HI$36</f>
      </c>
      <c r="HJ38" s="14">
        <f>VLOOKUP($EG38,Data!$B:$CP,Daily!HJ$10,0)/HJ$36</f>
      </c>
      <c r="HK38" s="14">
        <f>VLOOKUP($EG38,Data!$B:$CP,Daily!HK$10,0)/HK$36</f>
      </c>
      <c r="HL38" s="14">
        <f>VLOOKUP($EG38,Data!$B:$CP,Daily!HL$10,0)/HL$36</f>
      </c>
      <c r="HM38" s="14">
        <f>VLOOKUP($EG38,Data!$B:$CP,Daily!HM$10,0)/HM$36</f>
      </c>
      <c r="HN38" s="14">
        <f>VLOOKUP($EG38,Data!$B:$CP,Daily!HN$10,0)/HN$36</f>
      </c>
      <c r="HO38" s="14">
        <f>VLOOKUP($EG38,Data!$B:$CP,Daily!HO$10,0)/HO$36</f>
      </c>
      <c r="HP38" s="14">
        <f>VLOOKUP($EG38,Data!$B:$CP,Daily!HP$10,0)/HP$36</f>
      </c>
      <c r="HQ38" s="14">
        <f>VLOOKUP($EG38,Data!$B:$CP,Daily!HQ$10,0)/HQ$36</f>
      </c>
      <c r="HR38" s="14">
        <f>VLOOKUP($EG38,Data!$B:$CP,Daily!HR$10,0)/HR$36</f>
      </c>
      <c r="HS38" s="14">
        <f>VLOOKUP($EG38,Data!$B:$CP,Daily!HS$10,0)/HS$36</f>
      </c>
      <c r="HT38" s="14">
        <f>VLOOKUP($EG38,Data!$B:$CP,Daily!HT$10,0)/HT$36</f>
      </c>
      <c r="HU38" s="17"/>
      <c r="HV38" s="52">
        <f t="shared" si="262"/>
      </c>
      <c r="HW38" s="52">
        <f t="shared" si="263"/>
      </c>
      <c r="HX38" s="52">
        <f t="shared" ref="HX38" si="304">HW38-HV38</f>
      </c>
      <c r="HY38" s="52">
        <f t="shared" ref="HY38" si="305">HW38+(0.75*HX38)</f>
      </c>
      <c r="HZ38" s="52">
        <f t="shared" ref="HZ38" si="306">HV38-(0.75*HX38)</f>
      </c>
      <c r="IA38" s="55"/>
      <c r="IB38" s="14">
        <f t="shared" ref="IB38" si="307">_xlfn.STDEV.P(FM38:HT38)</f>
      </c>
      <c r="IC38" s="14">
        <f>SUMPRODUCT(HM38:HS38,HM$36:HS$36)/SUM(HM$36:HS$36)</f>
      </c>
      <c r="ID38" s="14">
        <f>SUMPRODUCT(GQ38:HS38,GQ$36:HS$36)/SUM(GQ$36:HS$36)</f>
      </c>
      <c r="IE38" s="16"/>
      <c r="IF38" s="9" t="s">
        <v>366</v>
      </c>
      <c r="IG38" s="9" t="s">
        <v>27</v>
      </c>
      <c r="IH38" s="14">
        <f>VLOOKUP($IF38,Data!$B:$CP,Daily!IH$10,0)/IH$36</f>
      </c>
      <c r="II38" s="14">
        <f>VLOOKUP($IF38,Data!$B:$CP,Daily!II$10,0)/II$36</f>
      </c>
      <c r="IJ38" s="14">
        <f>VLOOKUP($IF38,Data!$B:$CP,Daily!IJ$10,0)/IJ$36</f>
      </c>
      <c r="IK38" s="14">
        <f>VLOOKUP($IF38,Data!$B:$CP,Daily!IK$10,0)/IK$36</f>
      </c>
      <c r="IL38" s="14">
        <f>VLOOKUP($IF38,Data!$B:$CP,Daily!IL$10,0)/IL$36</f>
      </c>
      <c r="IM38" s="14">
        <f>VLOOKUP($IF38,Data!$B:$CP,Daily!IM$10,0)/IM$36</f>
      </c>
      <c r="IN38" s="14">
        <f>VLOOKUP($IF38,Data!$B:$CP,Daily!IN$10,0)/IN$36</f>
      </c>
      <c r="IO38" s="14">
        <f>VLOOKUP($IF38,Data!$B:$CP,Daily!IO$10,0)/IO$36</f>
      </c>
      <c r="IP38" s="14">
        <f>VLOOKUP($IF38,Data!$B:$CP,Daily!IP$10,0)/IP$36</f>
      </c>
      <c r="IQ38" s="14">
        <f>VLOOKUP($IF38,Data!$B:$CP,Daily!IQ$10,0)/IQ$36</f>
      </c>
      <c r="IR38" s="14">
        <f>VLOOKUP($IF38,Data!$B:$CP,Daily!IR$10,0)/IR$36</f>
      </c>
      <c r="IS38" s="14">
        <f>VLOOKUP($IF38,Data!$B:$CP,Daily!IS$10,0)/IS$36</f>
      </c>
      <c r="IT38" s="14">
        <f>VLOOKUP($IF38,Data!$B:$CP,Daily!IT$10,0)/IT$36</f>
      </c>
      <c r="IU38" s="14">
        <f>VLOOKUP($IF38,Data!$B:$CP,Daily!IU$10,0)/IU$36</f>
      </c>
      <c r="IV38" s="14">
        <f>VLOOKUP($IF38,Data!$B:$CP,Daily!IV$10,0)/IV$36</f>
      </c>
      <c r="IW38" s="14">
        <f>VLOOKUP($IF38,Data!$B:$CP,Daily!IW$10,0)/IW$36</f>
      </c>
      <c r="IX38" s="14">
        <f>VLOOKUP($IF38,Data!$B:$CP,Daily!IX$10,0)/IX$36</f>
      </c>
      <c r="IY38" s="14">
        <f>VLOOKUP($IF38,Data!$B:$CP,Daily!IY$10,0)/IY$36</f>
      </c>
      <c r="IZ38" s="14">
        <f>VLOOKUP($IF38,Data!$B:$CP,Daily!IZ$10,0)/IZ$36</f>
      </c>
      <c r="JA38" s="14">
        <f>VLOOKUP($IF38,Data!$B:$CP,Daily!JA$10,0)/JA$36</f>
      </c>
      <c r="JB38" s="14">
        <f>VLOOKUP($IF38,Data!$B:$CP,Daily!JB$10,0)/JB$36</f>
      </c>
      <c r="JC38" s="14">
        <f>VLOOKUP($IF38,Data!$B:$CP,Daily!JC$10,0)/JC$36</f>
      </c>
      <c r="JD38" s="14">
        <f>VLOOKUP($IF38,Data!$B:$CP,Daily!JD$10,0)/JD$36</f>
      </c>
      <c r="JE38" s="14">
        <f>VLOOKUP($IF38,Data!$B:$CP,Daily!JE$10,0)/JE$36</f>
      </c>
      <c r="JF38" s="14">
        <f>VLOOKUP($IF38,Data!$B:$CP,Daily!JF$10,0)/JF$36</f>
      </c>
      <c r="JG38" s="14">
        <f>VLOOKUP($IF38,Data!$B:$CP,Daily!JG$10,0)/JG$36</f>
      </c>
      <c r="JH38" s="14">
        <f>VLOOKUP($IF38,Data!$B:$CP,Daily!JH$10,0)/JH$36</f>
      </c>
      <c r="JI38" s="14">
        <f>VLOOKUP($IF38,Data!$B:$CP,Daily!JI$10,0)/JI$36</f>
      </c>
      <c r="JJ38" s="14">
        <f>VLOOKUP($IF38,Data!$B:$CP,Daily!JJ$10,0)/JJ$36</f>
      </c>
      <c r="JK38" s="14">
        <f>VLOOKUP($IF38,Data!$B:$CP,Daily!JK$10,0)/JK$36</f>
      </c>
      <c r="JL38" s="14">
        <f>VLOOKUP($IF38,Data!$B:$CP,Daily!JL$10,0)/JL$36</f>
      </c>
      <c r="JM38" s="14">
        <f>VLOOKUP($IF38,Data!$B:$CP,Daily!JM$10,0)/JM$36</f>
      </c>
      <c r="JN38" s="14">
        <f>VLOOKUP($IF38,Data!$B:$CP,Daily!JN$10,0)/JN$36</f>
      </c>
      <c r="JO38" s="14">
        <f>VLOOKUP($IF38,Data!$B:$CP,Daily!JO$10,0)/JO$36</f>
      </c>
      <c r="JP38" s="14">
        <f>VLOOKUP($IF38,Data!$B:$CP,Daily!JP$10,0)/JP$36</f>
      </c>
      <c r="JQ38" s="14">
        <f>VLOOKUP($IF38,Data!$B:$CP,Daily!JQ$10,0)/JQ$36</f>
      </c>
      <c r="JR38" s="14">
        <f>VLOOKUP($IF38,Data!$B:$CP,Daily!JR$10,0)/JR$36</f>
      </c>
      <c r="JS38" s="14">
        <f>VLOOKUP($IF38,Data!$B:$CP,Daily!JS$10,0)/JS$36</f>
      </c>
      <c r="JT38" s="14">
        <f>VLOOKUP($IF38,Data!$B:$CP,Daily!JT$10,0)/JT$36</f>
      </c>
      <c r="JU38" s="14">
        <f>VLOOKUP($IF38,Data!$B:$CP,Daily!JU$10,0)/JU$36</f>
      </c>
      <c r="JV38" s="14">
        <f>VLOOKUP($IF38,Data!$B:$CP,Daily!JV$10,0)/JV$36</f>
      </c>
      <c r="JW38" s="14">
        <f>VLOOKUP($IF38,Data!$B:$CP,Daily!JW$10,0)/JW$36</f>
      </c>
      <c r="JX38" s="14">
        <f>VLOOKUP($IF38,Data!$B:$CP,Daily!JX$10,0)/JX$36</f>
      </c>
      <c r="JY38" s="14">
        <f>VLOOKUP($IF38,Data!$B:$CP,Daily!JY$10,0)/JY$36</f>
      </c>
      <c r="JZ38" s="14">
        <f>VLOOKUP($IF38,Data!$B:$CP,Daily!JZ$10,0)/JZ$36</f>
      </c>
      <c r="KA38" s="14">
        <f>VLOOKUP($IF38,Data!$B:$CP,Daily!KA$10,0)/KA$36</f>
      </c>
      <c r="KB38" s="14">
        <f>VLOOKUP($IF38,Data!$B:$CP,Daily!KB$10,0)/KB$36</f>
      </c>
      <c r="KC38" s="14">
        <f>VLOOKUP($IF38,Data!$B:$CP,Daily!KC$10,0)/KC$36</f>
      </c>
      <c r="KD38" s="14">
        <f>VLOOKUP($IF38,Data!$B:$CP,Daily!KD$10,0)/KD$36</f>
      </c>
      <c r="KE38" s="14">
        <f>VLOOKUP($IF38,Data!$B:$CP,Daily!KE$10,0)/KE$36</f>
      </c>
      <c r="KF38" s="14">
        <f>VLOOKUP($IF38,Data!$B:$CP,Daily!KF$10,0)/KF$36</f>
      </c>
      <c r="KG38" s="14">
        <f>VLOOKUP($IF38,Data!$B:$CP,Daily!KG$10,0)/KG$36</f>
      </c>
      <c r="KH38" s="14">
        <f>VLOOKUP($IF38,Data!$B:$CP,Daily!KH$10,0)/KH$36</f>
      </c>
      <c r="KI38" s="14">
        <f>VLOOKUP($IF38,Data!$B:$CP,Daily!KI$10,0)/KI$36</f>
      </c>
      <c r="KJ38" s="14">
        <f>VLOOKUP($IF38,Data!$B:$CP,Daily!KJ$10,0)/KJ$36</f>
      </c>
      <c r="KK38" s="14">
        <f>VLOOKUP($IF38,Data!$B:$CP,Daily!KK$10,0)/KK$36</f>
      </c>
      <c r="KL38" s="14">
        <f>VLOOKUP($IF38,Data!$B:$CP,Daily!KL$10,0)/KL$36</f>
      </c>
      <c r="KM38" s="14">
        <f>VLOOKUP($IF38,Data!$B:$CP,Daily!KM$10,0)/KM$36</f>
      </c>
      <c r="KN38" s="14">
        <f>VLOOKUP($IF38,Data!$B:$CP,Daily!KN$10,0)/KN$36</f>
      </c>
      <c r="KO38" s="14">
        <f>VLOOKUP($IF38,Data!$B:$CP,Daily!KO$10,0)/KO$36</f>
      </c>
      <c r="KP38" s="14">
        <f>VLOOKUP($IF38,Data!$B:$CP,Daily!KP$10,0)/KP$36</f>
      </c>
      <c r="KQ38" s="14">
        <f>VLOOKUP($IF38,Data!$B:$CP,Daily!KQ$10,0)/KQ$36</f>
      </c>
      <c r="KR38" s="14">
        <f>VLOOKUP($IF38,Data!$B:$CP,Daily!KR$10,0)/KR$36</f>
      </c>
      <c r="KS38" s="14">
        <f>VLOOKUP($IF38,Data!$B:$CP,Daily!KS$10,0)/KS$36</f>
      </c>
      <c r="KT38" s="14">
        <f>VLOOKUP($IF38,Data!$B:$CP,Daily!KT$10,0)/KT$36</f>
      </c>
      <c r="KU38" s="14">
        <f>VLOOKUP($IF38,Data!$B:$CP,Daily!KU$10,0)/KU$36</f>
      </c>
      <c r="KV38" s="14">
        <f>VLOOKUP($IF38,Data!$B:$CP,Daily!KV$10,0)/KV$36</f>
      </c>
      <c r="KW38" s="14">
        <f>VLOOKUP($IF38,Data!$B:$CP,Daily!KW$10,0)/KW$36</f>
      </c>
      <c r="KX38" s="14">
        <f>VLOOKUP($IF38,Data!$B:$CP,Daily!KX$10,0)/KX$36</f>
      </c>
      <c r="KY38" s="14">
        <f>VLOOKUP($IF38,Data!$B:$CP,Daily!KY$10,0)/KY$36</f>
      </c>
      <c r="KZ38" s="14">
        <f>VLOOKUP($IF38,Data!$B:$CP,Daily!KZ$10,0)/KZ$36</f>
      </c>
      <c r="LA38" s="14">
        <f>VLOOKUP($IF38,Data!$B:$CP,Daily!LA$10,0)/LA$36</f>
      </c>
      <c r="LB38" s="14">
        <f>VLOOKUP($IF38,Data!$B:$CP,Daily!LB$10,0)/LB$36</f>
      </c>
      <c r="LC38" s="14">
        <f>VLOOKUP($IF38,Data!$B:$CP,Daily!LC$10,0)/LC$36</f>
      </c>
      <c r="LD38" s="14">
        <f>VLOOKUP($IF38,Data!$B:$CP,Daily!LD$10,0)/LD$36</f>
      </c>
      <c r="LE38" s="14">
        <f>VLOOKUP($IF38,Data!$B:$CP,Daily!LE$10,0)/LE$36</f>
      </c>
      <c r="LF38" s="14">
        <f>VLOOKUP($IF38,Data!$B:$CP,Daily!LF$10,0)/LF$36</f>
      </c>
      <c r="LG38" s="14">
        <f>VLOOKUP($IF38,Data!$B:$CP,Daily!LG$10,0)/LG$36</f>
      </c>
      <c r="LH38" s="14">
        <f>VLOOKUP($IF38,Data!$B:$CP,Daily!LH$10,0)/LH$36</f>
      </c>
      <c r="LI38" s="14">
        <f>VLOOKUP($IF38,Data!$B:$CP,Daily!LI$10,0)/LI$36</f>
      </c>
      <c r="LJ38" s="14">
        <f>VLOOKUP($IF38,Data!$B:$CP,Daily!LJ$10,0)/LJ$36</f>
      </c>
      <c r="LK38" s="14">
        <f>VLOOKUP($IF38,Data!$B:$CP,Daily!LK$10,0)/LK$36</f>
      </c>
      <c r="LL38" s="14">
        <f>VLOOKUP($IF38,Data!$B:$CP,Daily!LL$10,0)/LL$36</f>
      </c>
      <c r="LM38" s="14">
        <f>VLOOKUP($IF38,Data!$B:$CP,Daily!LM$10,0)/LM$36</f>
      </c>
      <c r="LN38" s="14">
        <f>VLOOKUP($IF38,Data!$B:$CP,Daily!LN$10,0)/LN$36</f>
      </c>
      <c r="LO38" s="14">
        <f>VLOOKUP($IF38,Data!$B:$CP,Daily!LO$10,0)/LO$36</f>
      </c>
      <c r="LP38" s="14">
        <f>VLOOKUP($IF38,Data!$B:$CP,Daily!LP$10,0)/LP$36</f>
      </c>
      <c r="LQ38" s="14">
        <f>VLOOKUP($IF38,Data!$B:$CP,Daily!LQ$10,0)/LQ$36</f>
      </c>
      <c r="LR38" s="14">
        <f>VLOOKUP($IF38,Data!$B:$CP,Daily!LR$10,0)/LR$36</f>
      </c>
      <c r="LS38" s="14">
        <f>VLOOKUP($IF38,Data!$B:$CP,Daily!LS$10,0)/LS$36</f>
      </c>
      <c r="LU38" s="52">
        <f t="shared" si="266"/>
      </c>
      <c r="LV38" s="52">
        <f t="shared" si="267"/>
      </c>
      <c r="LW38" s="52">
        <f t="shared" ref="LW38" si="308">LV38-LU38</f>
      </c>
      <c r="LX38" s="52">
        <f t="shared" ref="LX38" si="309">LV38+(0.75*LW38)</f>
      </c>
      <c r="LY38" s="52">
        <f>LU38-(0.75*LW38)</f>
      </c>
      <c r="LZ38" s="58"/>
      <c r="MA38" s="14">
        <f t="shared" ref="MA38" si="310">_xlfn.STDEV.P(JL38:LS38)</f>
      </c>
      <c r="MB38" s="14">
        <f>SUMPRODUCT(LL38:LR38,LL$36:LR$36)/SUM(LL$36:LR$36)</f>
      </c>
      <c r="MC38" s="14">
        <f>SUMPRODUCT(KP38:LR38,KP$36:LR$36)/SUM(KP$36:LR$36)</f>
      </c>
      <c r="MD38" s="15"/>
    </row>
    <row r="39" spans="4:342" x14ac:dyDescent="0.25">
      <c r="D39" s="121" t="s">
        <v>367</v>
      </c>
      <c r="E39" s="104" t="str">
        <f>VLOOKUP($D39,'Metric Nature'!$C:$D,2,0)&amp;IF(($F39&lt;(EA39)),"Below",IF(($F39&gt;(DZ39)),"Above","Within"))</f>
      </c>
      <c r="F39" s="71">
        <f t="shared" si="269"/>
      </c>
      <c r="G39" s="92">
        <f t="shared" si="191"/>
      </c>
      <c r="H39" s="71">
        <f t="shared" si="247"/>
      </c>
      <c r="I39" s="89">
        <f t="shared" si="270"/>
      </c>
      <c r="J39" s="71">
        <f t="shared" si="248"/>
      </c>
      <c r="K39" s="71">
        <f t="shared" si="249"/>
      </c>
      <c r="L39" s="64"/>
      <c r="M39" s="67" t="str">
        <f>VLOOKUP($D39,'Metric Nature'!$C:$D,2,0)&amp;IF(($N39&lt;(HZ39)),"Below",IF(($N39&gt;(HY39)),"Above","Within"))</f>
      </c>
      <c r="N39" s="71">
        <f t="shared" si="250"/>
      </c>
      <c r="O39" s="63">
        <f t="shared" ref="O39:O54" si="311">IC39</f>
      </c>
      <c r="P39" s="98">
        <f t="shared" ref="P39:P54" si="312">IFERROR(((N39-O39)/O39),0)</f>
      </c>
      <c r="Q39" s="63">
        <f t="shared" ref="Q39:Q54" si="313">ID39</f>
      </c>
      <c r="R39" s="71">
        <f t="shared" si="252"/>
      </c>
      <c r="S39" s="71">
        <f t="shared" si="273"/>
      </c>
      <c r="T39" s="64"/>
      <c r="U39" s="67" t="str">
        <f>VLOOKUP($D39,'Metric Nature'!$C:$D,2,0)&amp;IF(($V39&lt;(LY39)),"Below",IF(($V39&gt;(LX39)),"Above","Within"))</f>
      </c>
      <c r="V39" s="71">
        <f t="shared" si="253"/>
      </c>
      <c r="W39" s="63">
        <f t="shared" si="274"/>
      </c>
      <c r="X39" s="71">
        <f t="shared" si="254"/>
      </c>
      <c r="Y39" s="63">
        <f t="shared" si="275"/>
      </c>
      <c r="Z39" s="71">
        <f t="shared" si="255"/>
      </c>
      <c r="AA39" s="71">
        <f t="shared" si="276"/>
      </c>
      <c r="AB39" s="64"/>
      <c r="AC39" s="60" t="s">
        <v>368</v>
      </c>
      <c r="AD39" s="1"/>
      <c r="AE39" s="1"/>
      <c r="AF39" s="1"/>
      <c r="AG39" s="1"/>
      <c r="AH39" s="1"/>
      <c r="AI39" s="9" t="s">
        <v>367</v>
      </c>
      <c r="AJ39" s="14">
        <f>(VLOOKUP($EG39,Data!$B:$CP,Daily!EI$10,0)+VLOOKUP($IF39,Data!$B:$CP,Daily!IH$10,0))/(VLOOKUP($EG38,Data!$B:$CP,Daily!EI$10,0)+VLOOKUP($IF38,Data!$B:$CP,Daily!IH$10,0))</f>
      </c>
      <c r="AK39" s="14">
        <f>(VLOOKUP($EG39,Data!$B:$CP,Daily!EJ$10,0)+VLOOKUP($IF39,Data!$B:$CP,Daily!II$10,0))/(VLOOKUP($EG38,Data!$B:$CP,Daily!EJ$10,0)+VLOOKUP($IF38,Data!$B:$CP,Daily!II$10,0))</f>
      </c>
      <c r="AL39" s="14">
        <f>(VLOOKUP($EG39,Data!$B:$CP,Daily!EK$10,0)+VLOOKUP($IF39,Data!$B:$CP,Daily!IJ$10,0))/(VLOOKUP($EG38,Data!$B:$CP,Daily!EK$10,0)+VLOOKUP($IF38,Data!$B:$CP,Daily!IJ$10,0))</f>
      </c>
      <c r="AM39" s="14">
        <f>(VLOOKUP($EG39,Data!$B:$CP,Daily!EL$10,0)+VLOOKUP($IF39,Data!$B:$CP,Daily!IK$10,0))/(VLOOKUP($EG38,Data!$B:$CP,Daily!EL$10,0)+VLOOKUP($IF38,Data!$B:$CP,Daily!IK$10,0))</f>
      </c>
      <c r="AN39" s="14">
        <f>(VLOOKUP($EG39,Data!$B:$CP,Daily!EM$10,0)+VLOOKUP($IF39,Data!$B:$CP,Daily!IL$10,0))/(VLOOKUP($EG38,Data!$B:$CP,Daily!EM$10,0)+VLOOKUP($IF38,Data!$B:$CP,Daily!IL$10,0))</f>
      </c>
      <c r="AO39" s="14">
        <f>(VLOOKUP($EG39,Data!$B:$CP,Daily!EN$10,0)+VLOOKUP($IF39,Data!$B:$CP,Daily!IM$10,0))/(VLOOKUP($EG38,Data!$B:$CP,Daily!EN$10,0)+VLOOKUP($IF38,Data!$B:$CP,Daily!IM$10,0))</f>
      </c>
      <c r="AP39" s="14">
        <f>(VLOOKUP($EG39,Data!$B:$CP,Daily!EO$10,0)+VLOOKUP($IF39,Data!$B:$CP,Daily!IN$10,0))/(VLOOKUP($EG38,Data!$B:$CP,Daily!EO$10,0)+VLOOKUP($IF38,Data!$B:$CP,Daily!IN$10,0))</f>
      </c>
      <c r="AQ39" s="14">
        <f>(VLOOKUP($EG39,Data!$B:$CP,Daily!EP$10,0)+VLOOKUP($IF39,Data!$B:$CP,Daily!IO$10,0))/(VLOOKUP($EG38,Data!$B:$CP,Daily!EP$10,0)+VLOOKUP($IF38,Data!$B:$CP,Daily!IO$10,0))</f>
      </c>
      <c r="AR39" s="14">
        <f>(VLOOKUP($EG39,Data!$B:$CP,Daily!EQ$10,0)+VLOOKUP($IF39,Data!$B:$CP,Daily!IP$10,0))/(VLOOKUP($EG38,Data!$B:$CP,Daily!EQ$10,0)+VLOOKUP($IF38,Data!$B:$CP,Daily!IP$10,0))</f>
      </c>
      <c r="AS39" s="14">
        <f>(VLOOKUP($EG39,Data!$B:$CP,Daily!ER$10,0)+VLOOKUP($IF39,Data!$B:$CP,Daily!IQ$10,0))/(VLOOKUP($EG38,Data!$B:$CP,Daily!ER$10,0)+VLOOKUP($IF38,Data!$B:$CP,Daily!IQ$10,0))</f>
      </c>
      <c r="AT39" s="14">
        <f>(VLOOKUP($EG39,Data!$B:$CP,Daily!ES$10,0)+VLOOKUP($IF39,Data!$B:$CP,Daily!IR$10,0))/(VLOOKUP($EG38,Data!$B:$CP,Daily!ES$10,0)+VLOOKUP($IF38,Data!$B:$CP,Daily!IR$10,0))</f>
      </c>
      <c r="AU39" s="14">
        <f>(VLOOKUP($EG39,Data!$B:$CP,Daily!ET$10,0)+VLOOKUP($IF39,Data!$B:$CP,Daily!IS$10,0))/(VLOOKUP($EG38,Data!$B:$CP,Daily!ET$10,0)+VLOOKUP($IF38,Data!$B:$CP,Daily!IS$10,0))</f>
      </c>
      <c r="AV39" s="14">
        <f>(VLOOKUP($EG39,Data!$B:$CP,Daily!EU$10,0)+VLOOKUP($IF39,Data!$B:$CP,Daily!IT$10,0))/(VLOOKUP($EG38,Data!$B:$CP,Daily!EU$10,0)+VLOOKUP($IF38,Data!$B:$CP,Daily!IT$10,0))</f>
      </c>
      <c r="AW39" s="14">
        <f>(VLOOKUP($EG39,Data!$B:$CP,Daily!EV$10,0)+VLOOKUP($IF39,Data!$B:$CP,Daily!IU$10,0))/(VLOOKUP($EG38,Data!$B:$CP,Daily!EV$10,0)+VLOOKUP($IF38,Data!$B:$CP,Daily!IU$10,0))</f>
      </c>
      <c r="AX39" s="14">
        <f>(VLOOKUP($EG39,Data!$B:$CP,Daily!EW$10,0)+VLOOKUP($IF39,Data!$B:$CP,Daily!IV$10,0))/(VLOOKUP($EG38,Data!$B:$CP,Daily!EW$10,0)+VLOOKUP($IF38,Data!$B:$CP,Daily!IV$10,0))</f>
      </c>
      <c r="AY39" s="14">
        <f>(VLOOKUP($EG39,Data!$B:$CP,Daily!EX$10,0)+VLOOKUP($IF39,Data!$B:$CP,Daily!IW$10,0))/(VLOOKUP($EG38,Data!$B:$CP,Daily!EX$10,0)+VLOOKUP($IF38,Data!$B:$CP,Daily!IW$10,0))</f>
      </c>
      <c r="AZ39" s="14">
        <f>(VLOOKUP($EG39,Data!$B:$CP,Daily!EY$10,0)+VLOOKUP($IF39,Data!$B:$CP,Daily!IX$10,0))/(VLOOKUP($EG38,Data!$B:$CP,Daily!EY$10,0)+VLOOKUP($IF38,Data!$B:$CP,Daily!IX$10,0))</f>
      </c>
      <c r="BA39" s="14">
        <f>(VLOOKUP($EG39,Data!$B:$CP,Daily!EZ$10,0)+VLOOKUP($IF39,Data!$B:$CP,Daily!IY$10,0))/(VLOOKUP($EG38,Data!$B:$CP,Daily!EZ$10,0)+VLOOKUP($IF38,Data!$B:$CP,Daily!IY$10,0))</f>
      </c>
      <c r="BB39" s="14">
        <f>(VLOOKUP($EG39,Data!$B:$CP,Daily!FA$10,0)+VLOOKUP($IF39,Data!$B:$CP,Daily!IZ$10,0))/(VLOOKUP($EG38,Data!$B:$CP,Daily!FA$10,0)+VLOOKUP($IF38,Data!$B:$CP,Daily!IZ$10,0))</f>
      </c>
      <c r="BC39" s="14">
        <f>(VLOOKUP($EG39,Data!$B:$CP,Daily!FB$10,0)+VLOOKUP($IF39,Data!$B:$CP,Daily!JA$10,0))/(VLOOKUP($EG38,Data!$B:$CP,Daily!FB$10,0)+VLOOKUP($IF38,Data!$B:$CP,Daily!JA$10,0))</f>
      </c>
      <c r="BD39" s="14">
        <f>(VLOOKUP($EG39,Data!$B:$CP,Daily!FC$10,0)+VLOOKUP($IF39,Data!$B:$CP,Daily!JB$10,0))/(VLOOKUP($EG38,Data!$B:$CP,Daily!FC$10,0)+VLOOKUP($IF38,Data!$B:$CP,Daily!JB$10,0))</f>
      </c>
      <c r="BE39" s="14">
        <f>(VLOOKUP($EG39,Data!$B:$CP,Daily!FD$10,0)+VLOOKUP($IF39,Data!$B:$CP,Daily!JC$10,0))/(VLOOKUP($EG38,Data!$B:$CP,Daily!FD$10,0)+VLOOKUP($IF38,Data!$B:$CP,Daily!JC$10,0))</f>
      </c>
      <c r="BF39" s="14">
        <f>(VLOOKUP($EG39,Data!$B:$CP,Daily!FE$10,0)+VLOOKUP($IF39,Data!$B:$CP,Daily!JD$10,0))/(VLOOKUP($EG38,Data!$B:$CP,Daily!FE$10,0)+VLOOKUP($IF38,Data!$B:$CP,Daily!JD$10,0))</f>
      </c>
      <c r="BG39" s="14">
        <f>(VLOOKUP($EG39,Data!$B:$CP,Daily!FF$10,0)+VLOOKUP($IF39,Data!$B:$CP,Daily!JE$10,0))/(VLOOKUP($EG38,Data!$B:$CP,Daily!FF$10,0)+VLOOKUP($IF38,Data!$B:$CP,Daily!JE$10,0))</f>
      </c>
      <c r="BH39" s="14">
        <f>(VLOOKUP($EG39,Data!$B:$CP,Daily!FG$10,0)+VLOOKUP($IF39,Data!$B:$CP,Daily!JF$10,0))/(VLOOKUP($EG38,Data!$B:$CP,Daily!FG$10,0)+VLOOKUP($IF38,Data!$B:$CP,Daily!JF$10,0))</f>
      </c>
      <c r="BI39" s="14">
        <f>(VLOOKUP($EG39,Data!$B:$CP,Daily!FH$10,0)+VLOOKUP($IF39,Data!$B:$CP,Daily!JG$10,0))/(VLOOKUP($EG38,Data!$B:$CP,Daily!FH$10,0)+VLOOKUP($IF38,Data!$B:$CP,Daily!JG$10,0))</f>
      </c>
      <c r="BJ39" s="14">
        <f>(VLOOKUP($EG39,Data!$B:$CP,Daily!FI$10,0)+VLOOKUP($IF39,Data!$B:$CP,Daily!JH$10,0))/(VLOOKUP($EG38,Data!$B:$CP,Daily!FI$10,0)+VLOOKUP($IF38,Data!$B:$CP,Daily!JH$10,0))</f>
      </c>
      <c r="BK39" s="14">
        <f>(VLOOKUP($EG39,Data!$B:$CP,Daily!FJ$10,0)+VLOOKUP($IF39,Data!$B:$CP,Daily!JI$10,0))/(VLOOKUP($EG38,Data!$B:$CP,Daily!FJ$10,0)+VLOOKUP($IF38,Data!$B:$CP,Daily!JI$10,0))</f>
      </c>
      <c r="BL39" s="14">
        <f>(VLOOKUP($EG39,Data!$B:$CP,Daily!FK$10,0)+VLOOKUP($IF39,Data!$B:$CP,Daily!JJ$10,0))/(VLOOKUP($EG38,Data!$B:$CP,Daily!FK$10,0)+VLOOKUP($IF38,Data!$B:$CP,Daily!JJ$10,0))</f>
      </c>
      <c r="BM39" s="14">
        <f>(VLOOKUP($EG39,Data!$B:$CP,Daily!FL$10,0)+VLOOKUP($IF39,Data!$B:$CP,Daily!JK$10,0))/(VLOOKUP($EG38,Data!$B:$CP,Daily!FL$10,0)+VLOOKUP($IF38,Data!$B:$CP,Daily!JK$10,0))</f>
      </c>
      <c r="BN39" s="14">
        <f>(VLOOKUP($EG39,Data!$B:$CP,Daily!FM$10,0)+VLOOKUP($IF39,Data!$B:$CP,Daily!JL$10,0))/(VLOOKUP($EG38,Data!$B:$CP,Daily!FM$10,0)+VLOOKUP($IF38,Data!$B:$CP,Daily!JL$10,0))</f>
      </c>
      <c r="BO39" s="14">
        <f>(VLOOKUP($EG39,Data!$B:$CP,Daily!FN$10,0)+VLOOKUP($IF39,Data!$B:$CP,Daily!JM$10,0))/(VLOOKUP($EG38,Data!$B:$CP,Daily!FN$10,0)+VLOOKUP($IF38,Data!$B:$CP,Daily!JM$10,0))</f>
      </c>
      <c r="BP39" s="14">
        <f>(VLOOKUP($EG39,Data!$B:$CP,Daily!FO$10,0)+VLOOKUP($IF39,Data!$B:$CP,Daily!JN$10,0))/(VLOOKUP($EG38,Data!$B:$CP,Daily!FO$10,0)+VLOOKUP($IF38,Data!$B:$CP,Daily!JN$10,0))</f>
      </c>
      <c r="BQ39" s="14">
        <f>(VLOOKUP($EG39,Data!$B:$CP,Daily!FP$10,0)+VLOOKUP($IF39,Data!$B:$CP,Daily!JO$10,0))/(VLOOKUP($EG38,Data!$B:$CP,Daily!FP$10,0)+VLOOKUP($IF38,Data!$B:$CP,Daily!JO$10,0))</f>
      </c>
      <c r="BR39" s="14">
        <f>(VLOOKUP($EG39,Data!$B:$CP,Daily!FQ$10,0)+VLOOKUP($IF39,Data!$B:$CP,Daily!JP$10,0))/(VLOOKUP($EG38,Data!$B:$CP,Daily!FQ$10,0)+VLOOKUP($IF38,Data!$B:$CP,Daily!JP$10,0))</f>
      </c>
      <c r="BS39" s="14">
        <f>(VLOOKUP($EG39,Data!$B:$CP,Daily!FR$10,0)+VLOOKUP($IF39,Data!$B:$CP,Daily!JQ$10,0))/(VLOOKUP($EG38,Data!$B:$CP,Daily!FR$10,0)+VLOOKUP($IF38,Data!$B:$CP,Daily!JQ$10,0))</f>
      </c>
      <c r="BT39" s="14">
        <f>(VLOOKUP($EG39,Data!$B:$CP,Daily!FS$10,0)+VLOOKUP($IF39,Data!$B:$CP,Daily!JR$10,0))/(VLOOKUP($EG38,Data!$B:$CP,Daily!FS$10,0)+VLOOKUP($IF38,Data!$B:$CP,Daily!JR$10,0))</f>
      </c>
      <c r="BU39" s="14">
        <f>(VLOOKUP($EG39,Data!$B:$CP,Daily!FT$10,0)+VLOOKUP($IF39,Data!$B:$CP,Daily!JS$10,0))/(VLOOKUP($EG38,Data!$B:$CP,Daily!FT$10,0)+VLOOKUP($IF38,Data!$B:$CP,Daily!JS$10,0))</f>
      </c>
      <c r="BV39" s="14">
        <f>(VLOOKUP($EG39,Data!$B:$CP,Daily!FU$10,0)+VLOOKUP($IF39,Data!$B:$CP,Daily!JT$10,0))/(VLOOKUP($EG38,Data!$B:$CP,Daily!FU$10,0)+VLOOKUP($IF38,Data!$B:$CP,Daily!JT$10,0))</f>
      </c>
      <c r="BW39" s="14">
        <f>(VLOOKUP($EG39,Data!$B:$CP,Daily!FV$10,0)+VLOOKUP($IF39,Data!$B:$CP,Daily!JU$10,0))/(VLOOKUP($EG38,Data!$B:$CP,Daily!FV$10,0)+VLOOKUP($IF38,Data!$B:$CP,Daily!JU$10,0))</f>
      </c>
      <c r="BX39" s="14">
        <f>(VLOOKUP($EG39,Data!$B:$CP,Daily!FW$10,0)+VLOOKUP($IF39,Data!$B:$CP,Daily!JV$10,0))/(VLOOKUP($EG38,Data!$B:$CP,Daily!FW$10,0)+VLOOKUP($IF38,Data!$B:$CP,Daily!JV$10,0))</f>
      </c>
      <c r="BY39" s="14">
        <f>(VLOOKUP($EG39,Data!$B:$CP,Daily!FX$10,0)+VLOOKUP($IF39,Data!$B:$CP,Daily!JW$10,0))/(VLOOKUP($EG38,Data!$B:$CP,Daily!FX$10,0)+VLOOKUP($IF38,Data!$B:$CP,Daily!JW$10,0))</f>
      </c>
      <c r="BZ39" s="14">
        <f>(VLOOKUP($EG39,Data!$B:$CP,Daily!FY$10,0)+VLOOKUP($IF39,Data!$B:$CP,Daily!JX$10,0))/(VLOOKUP($EG38,Data!$B:$CP,Daily!FY$10,0)+VLOOKUP($IF38,Data!$B:$CP,Daily!JX$10,0))</f>
      </c>
      <c r="CA39" s="14">
        <f>(VLOOKUP($EG39,Data!$B:$CP,Daily!FZ$10,0)+VLOOKUP($IF39,Data!$B:$CP,Daily!JY$10,0))/(VLOOKUP($EG38,Data!$B:$CP,Daily!FZ$10,0)+VLOOKUP($IF38,Data!$B:$CP,Daily!JY$10,0))</f>
      </c>
      <c r="CB39" s="14">
        <f>(VLOOKUP($EG39,Data!$B:$CP,Daily!GA$10,0)+VLOOKUP($IF39,Data!$B:$CP,Daily!JZ$10,0))/(VLOOKUP($EG38,Data!$B:$CP,Daily!GA$10,0)+VLOOKUP($IF38,Data!$B:$CP,Daily!JZ$10,0))</f>
      </c>
      <c r="CC39" s="14">
        <f>(VLOOKUP($EG39,Data!$B:$CP,Daily!GB$10,0)+VLOOKUP($IF39,Data!$B:$CP,Daily!KA$10,0))/(VLOOKUP($EG38,Data!$B:$CP,Daily!GB$10,0)+VLOOKUP($IF38,Data!$B:$CP,Daily!KA$10,0))</f>
      </c>
      <c r="CD39" s="14">
        <f>(VLOOKUP($EG39,Data!$B:$CP,Daily!GC$10,0)+VLOOKUP($IF39,Data!$B:$CP,Daily!KB$10,0))/(VLOOKUP($EG38,Data!$B:$CP,Daily!GC$10,0)+VLOOKUP($IF38,Data!$B:$CP,Daily!KB$10,0))</f>
      </c>
      <c r="CE39" s="14">
        <f>(VLOOKUP($EG39,Data!$B:$CP,Daily!GD$10,0)+VLOOKUP($IF39,Data!$B:$CP,Daily!KC$10,0))/(VLOOKUP($EG38,Data!$B:$CP,Daily!GD$10,0)+VLOOKUP($IF38,Data!$B:$CP,Daily!KC$10,0))</f>
      </c>
      <c r="CF39" s="14">
        <f>(VLOOKUP($EG39,Data!$B:$CP,Daily!GE$10,0)+VLOOKUP($IF39,Data!$B:$CP,Daily!KD$10,0))/(VLOOKUP($EG38,Data!$B:$CP,Daily!GE$10,0)+VLOOKUP($IF38,Data!$B:$CP,Daily!KD$10,0))</f>
      </c>
      <c r="CG39" s="14">
        <f>(VLOOKUP($EG39,Data!$B:$CP,Daily!GF$10,0)+VLOOKUP($IF39,Data!$B:$CP,Daily!KE$10,0))/(VLOOKUP($EG38,Data!$B:$CP,Daily!GF$10,0)+VLOOKUP($IF38,Data!$B:$CP,Daily!KE$10,0))</f>
      </c>
      <c r="CH39" s="14">
        <f>(VLOOKUP($EG39,Data!$B:$CP,Daily!GG$10,0)+VLOOKUP($IF39,Data!$B:$CP,Daily!KF$10,0))/(VLOOKUP($EG38,Data!$B:$CP,Daily!GG$10,0)+VLOOKUP($IF38,Data!$B:$CP,Daily!KF$10,0))</f>
      </c>
      <c r="CI39" s="14">
        <f>(VLOOKUP($EG39,Data!$B:$CP,Daily!GH$10,0)+VLOOKUP($IF39,Data!$B:$CP,Daily!KG$10,0))/(VLOOKUP($EG38,Data!$B:$CP,Daily!GH$10,0)+VLOOKUP($IF38,Data!$B:$CP,Daily!KG$10,0))</f>
      </c>
      <c r="CJ39" s="14">
        <f>(VLOOKUP($EG39,Data!$B:$CP,Daily!GI$10,0)+VLOOKUP($IF39,Data!$B:$CP,Daily!KH$10,0))/(VLOOKUP($EG38,Data!$B:$CP,Daily!GI$10,0)+VLOOKUP($IF38,Data!$B:$CP,Daily!KH$10,0))</f>
      </c>
      <c r="CK39" s="14">
        <f>(VLOOKUP($EG39,Data!$B:$CP,Daily!GJ$10,0)+VLOOKUP($IF39,Data!$B:$CP,Daily!KI$10,0))/(VLOOKUP($EG38,Data!$B:$CP,Daily!GJ$10,0)+VLOOKUP($IF38,Data!$B:$CP,Daily!KI$10,0))</f>
      </c>
      <c r="CL39" s="14">
        <f>(VLOOKUP($EG39,Data!$B:$CP,Daily!GK$10,0)+VLOOKUP($IF39,Data!$B:$CP,Daily!KJ$10,0))/(VLOOKUP($EG38,Data!$B:$CP,Daily!GK$10,0)+VLOOKUP($IF38,Data!$B:$CP,Daily!KJ$10,0))</f>
      </c>
      <c r="CM39" s="14">
        <f>(VLOOKUP($EG39,Data!$B:$CP,Daily!GL$10,0)+VLOOKUP($IF39,Data!$B:$CP,Daily!KK$10,0))/(VLOOKUP($EG38,Data!$B:$CP,Daily!GL$10,0)+VLOOKUP($IF38,Data!$B:$CP,Daily!KK$10,0))</f>
      </c>
      <c r="CN39" s="14">
        <f>(VLOOKUP($EG39,Data!$B:$CP,Daily!GM$10,0)+VLOOKUP($IF39,Data!$B:$CP,Daily!KL$10,0))/(VLOOKUP($EG38,Data!$B:$CP,Daily!GM$10,0)+VLOOKUP($IF38,Data!$B:$CP,Daily!KL$10,0))</f>
      </c>
      <c r="CO39" s="14">
        <f>(VLOOKUP($EG39,Data!$B:$CP,Daily!GN$10,0)+VLOOKUP($IF39,Data!$B:$CP,Daily!KM$10,0))/(VLOOKUP($EG38,Data!$B:$CP,Daily!GN$10,0)+VLOOKUP($IF38,Data!$B:$CP,Daily!KM$10,0))</f>
      </c>
      <c r="CP39" s="14">
        <f>(VLOOKUP($EG39,Data!$B:$CP,Daily!GO$10,0)+VLOOKUP($IF39,Data!$B:$CP,Daily!KN$10,0))/(VLOOKUP($EG38,Data!$B:$CP,Daily!GO$10,0)+VLOOKUP($IF38,Data!$B:$CP,Daily!KN$10,0))</f>
      </c>
      <c r="CQ39" s="14">
        <f>(VLOOKUP($EG39,Data!$B:$CP,Daily!GP$10,0)+VLOOKUP($IF39,Data!$B:$CP,Daily!KO$10,0))/(VLOOKUP($EG38,Data!$B:$CP,Daily!GP$10,0)+VLOOKUP($IF38,Data!$B:$CP,Daily!KO$10,0))</f>
      </c>
      <c r="CR39" s="14">
        <f>(VLOOKUP($EG39,Data!$B:$CP,Daily!GQ$10,0)+VLOOKUP($IF39,Data!$B:$CP,Daily!KP$10,0))/(VLOOKUP($EG38,Data!$B:$CP,Daily!GQ$10,0)+VLOOKUP($IF38,Data!$B:$CP,Daily!KP$10,0))</f>
      </c>
      <c r="CS39" s="14">
        <f>(VLOOKUP($EG39,Data!$B:$CP,Daily!GR$10,0)+VLOOKUP($IF39,Data!$B:$CP,Daily!KQ$10,0))/(VLOOKUP($EG38,Data!$B:$CP,Daily!GR$10,0)+VLOOKUP($IF38,Data!$B:$CP,Daily!KQ$10,0))</f>
      </c>
      <c r="CT39" s="14">
        <f>(VLOOKUP($EG39,Data!$B:$CP,Daily!GS$10,0)+VLOOKUP($IF39,Data!$B:$CP,Daily!KR$10,0))/(VLOOKUP($EG38,Data!$B:$CP,Daily!GS$10,0)+VLOOKUP($IF38,Data!$B:$CP,Daily!KR$10,0))</f>
      </c>
      <c r="CU39" s="14">
        <f>(VLOOKUP($EG39,Data!$B:$CP,Daily!GT$10,0)+VLOOKUP($IF39,Data!$B:$CP,Daily!KS$10,0))/(VLOOKUP($EG38,Data!$B:$CP,Daily!GT$10,0)+VLOOKUP($IF38,Data!$B:$CP,Daily!KS$10,0))</f>
      </c>
      <c r="CV39" s="14">
        <f>(VLOOKUP($EG39,Data!$B:$CP,Daily!GU$10,0)+VLOOKUP($IF39,Data!$B:$CP,Daily!KT$10,0))/(VLOOKUP($EG38,Data!$B:$CP,Daily!GU$10,0)+VLOOKUP($IF38,Data!$B:$CP,Daily!KT$10,0))</f>
      </c>
      <c r="CW39" s="14">
        <f>(VLOOKUP($EG39,Data!$B:$CP,Daily!GV$10,0)+VLOOKUP($IF39,Data!$B:$CP,Daily!KU$10,0))/(VLOOKUP($EG38,Data!$B:$CP,Daily!GV$10,0)+VLOOKUP($IF38,Data!$B:$CP,Daily!KU$10,0))</f>
      </c>
      <c r="CX39" s="14">
        <f>(VLOOKUP($EG39,Data!$B:$CP,Daily!GW$10,0)+VLOOKUP($IF39,Data!$B:$CP,Daily!KV$10,0))/(VLOOKUP($EG38,Data!$B:$CP,Daily!GW$10,0)+VLOOKUP($IF38,Data!$B:$CP,Daily!KV$10,0))</f>
      </c>
      <c r="CY39" s="14">
        <f>(VLOOKUP($EG39,Data!$B:$CP,Daily!GX$10,0)+VLOOKUP($IF39,Data!$B:$CP,Daily!KW$10,0))/(VLOOKUP($EG38,Data!$B:$CP,Daily!GX$10,0)+VLOOKUP($IF38,Data!$B:$CP,Daily!KW$10,0))</f>
      </c>
      <c r="CZ39" s="14">
        <f>(VLOOKUP($EG39,Data!$B:$CP,Daily!GY$10,0)+VLOOKUP($IF39,Data!$B:$CP,Daily!KX$10,0))/(VLOOKUP($EG38,Data!$B:$CP,Daily!GY$10,0)+VLOOKUP($IF38,Data!$B:$CP,Daily!KX$10,0))</f>
      </c>
      <c r="DA39" s="14">
        <f>(VLOOKUP($EG39,Data!$B:$CP,Daily!GZ$10,0)+VLOOKUP($IF39,Data!$B:$CP,Daily!KY$10,0))/(VLOOKUP($EG38,Data!$B:$CP,Daily!GZ$10,0)+VLOOKUP($IF38,Data!$B:$CP,Daily!KY$10,0))</f>
      </c>
      <c r="DB39" s="14">
        <f>(VLOOKUP($EG39,Data!$B:$CP,Daily!HA$10,0)+VLOOKUP($IF39,Data!$B:$CP,Daily!KZ$10,0))/(VLOOKUP($EG38,Data!$B:$CP,Daily!HA$10,0)+VLOOKUP($IF38,Data!$B:$CP,Daily!KZ$10,0))</f>
      </c>
      <c r="DC39" s="14">
        <f>(VLOOKUP($EG39,Data!$B:$CP,Daily!HB$10,0)+VLOOKUP($IF39,Data!$B:$CP,Daily!LA$10,0))/(VLOOKUP($EG38,Data!$B:$CP,Daily!HB$10,0)+VLOOKUP($IF38,Data!$B:$CP,Daily!LA$10,0))</f>
      </c>
      <c r="DD39" s="14">
        <f>(VLOOKUP($EG39,Data!$B:$CP,Daily!HC$10,0)+VLOOKUP($IF39,Data!$B:$CP,Daily!LB$10,0))/(VLOOKUP($EG38,Data!$B:$CP,Daily!HC$10,0)+VLOOKUP($IF38,Data!$B:$CP,Daily!LB$10,0))</f>
      </c>
      <c r="DE39" s="14">
        <f>(VLOOKUP($EG39,Data!$B:$CP,Daily!HD$10,0)+VLOOKUP($IF39,Data!$B:$CP,Daily!LC$10,0))/(VLOOKUP($EG38,Data!$B:$CP,Daily!HD$10,0)+VLOOKUP($IF38,Data!$B:$CP,Daily!LC$10,0))</f>
      </c>
      <c r="DF39" s="14">
        <f>(VLOOKUP($EG39,Data!$B:$CP,Daily!HE$10,0)+VLOOKUP($IF39,Data!$B:$CP,Daily!LD$10,0))/(VLOOKUP($EG38,Data!$B:$CP,Daily!HE$10,0)+VLOOKUP($IF38,Data!$B:$CP,Daily!LD$10,0))</f>
      </c>
      <c r="DG39" s="14">
        <f>(VLOOKUP($EG39,Data!$B:$CP,Daily!HF$10,0)+VLOOKUP($IF39,Data!$B:$CP,Daily!LE$10,0))/(VLOOKUP($EG38,Data!$B:$CP,Daily!HF$10,0)+VLOOKUP($IF38,Data!$B:$CP,Daily!LE$10,0))</f>
      </c>
      <c r="DH39" s="14">
        <f>(VLOOKUP($EG39,Data!$B:$CP,Daily!HG$10,0)+VLOOKUP($IF39,Data!$B:$CP,Daily!LF$10,0))/(VLOOKUP($EG38,Data!$B:$CP,Daily!HG$10,0)+VLOOKUP($IF38,Data!$B:$CP,Daily!LF$10,0))</f>
      </c>
      <c r="DI39" s="14">
        <f>(VLOOKUP($EG39,Data!$B:$CP,Daily!HH$10,0)+VLOOKUP($IF39,Data!$B:$CP,Daily!LG$10,0))/(VLOOKUP($EG38,Data!$B:$CP,Daily!HH$10,0)+VLOOKUP($IF38,Data!$B:$CP,Daily!LG$10,0))</f>
      </c>
      <c r="DJ39" s="14">
        <f>(VLOOKUP($EG39,Data!$B:$CP,Daily!HI$10,0)+VLOOKUP($IF39,Data!$B:$CP,Daily!LH$10,0))/(VLOOKUP($EG38,Data!$B:$CP,Daily!HI$10,0)+VLOOKUP($IF38,Data!$B:$CP,Daily!LH$10,0))</f>
      </c>
      <c r="DK39" s="14">
        <f>(VLOOKUP($EG39,Data!$B:$CP,Daily!HJ$10,0)+VLOOKUP($IF39,Data!$B:$CP,Daily!LI$10,0))/(VLOOKUP($EG38,Data!$B:$CP,Daily!HJ$10,0)+VLOOKUP($IF38,Data!$B:$CP,Daily!LI$10,0))</f>
      </c>
      <c r="DL39" s="14">
        <f>(VLOOKUP($EG39,Data!$B:$CP,Daily!HK$10,0)+VLOOKUP($IF39,Data!$B:$CP,Daily!LJ$10,0))/(VLOOKUP($EG38,Data!$B:$CP,Daily!HK$10,0)+VLOOKUP($IF38,Data!$B:$CP,Daily!LJ$10,0))</f>
      </c>
      <c r="DM39" s="14">
        <f>(VLOOKUP($EG39,Data!$B:$CP,Daily!HL$10,0)+VLOOKUP($IF39,Data!$B:$CP,Daily!LK$10,0))/(VLOOKUP($EG38,Data!$B:$CP,Daily!HL$10,0)+VLOOKUP($IF38,Data!$B:$CP,Daily!LK$10,0))</f>
      </c>
      <c r="DN39" s="14">
        <f>(VLOOKUP($EG39,Data!$B:$CP,Daily!HM$10,0)+VLOOKUP($IF39,Data!$B:$CP,Daily!LL$10,0))/(VLOOKUP($EG38,Data!$B:$CP,Daily!HM$10,0)+VLOOKUP($IF38,Data!$B:$CP,Daily!LL$10,0))</f>
      </c>
      <c r="DO39" s="14">
        <f>(VLOOKUP($EG39,Data!$B:$CP,Daily!HN$10,0)+VLOOKUP($IF39,Data!$B:$CP,Daily!LM$10,0))/(VLOOKUP($EG38,Data!$B:$CP,Daily!HN$10,0)+VLOOKUP($IF38,Data!$B:$CP,Daily!LM$10,0))</f>
      </c>
      <c r="DP39" s="14">
        <f>(VLOOKUP($EG39,Data!$B:$CP,Daily!HO$10,0)+VLOOKUP($IF39,Data!$B:$CP,Daily!LN$10,0))/(VLOOKUP($EG38,Data!$B:$CP,Daily!HO$10,0)+VLOOKUP($IF38,Data!$B:$CP,Daily!LN$10,0))</f>
      </c>
      <c r="DQ39" s="14">
        <f>(VLOOKUP($EG39,Data!$B:$CP,Daily!HP$10,0)+VLOOKUP($IF39,Data!$B:$CP,Daily!LO$10,0))/(VLOOKUP($EG38,Data!$B:$CP,Daily!HP$10,0)+VLOOKUP($IF38,Data!$B:$CP,Daily!LO$10,0))</f>
      </c>
      <c r="DR39" s="14">
        <f>(VLOOKUP($EG39,Data!$B:$CP,Daily!HQ$10,0)+VLOOKUP($IF39,Data!$B:$CP,Daily!LP$10,0))/(VLOOKUP($EG38,Data!$B:$CP,Daily!HQ$10,0)+VLOOKUP($IF38,Data!$B:$CP,Daily!LP$10,0))</f>
      </c>
      <c r="DS39" s="14">
        <f>(VLOOKUP($EG39,Data!$B:$CP,Daily!HR$10,0)+VLOOKUP($IF39,Data!$B:$CP,Daily!LQ$10,0))/(VLOOKUP($EG38,Data!$B:$CP,Daily!HR$10,0)+VLOOKUP($IF38,Data!$B:$CP,Daily!LQ$10,0))</f>
      </c>
      <c r="DT39" s="14">
        <f>(VLOOKUP($EG39,Data!$B:$CP,Daily!HS$10,0)+VLOOKUP($IF39,Data!$B:$CP,Daily!LR$10,0))/(VLOOKUP($EG38,Data!$B:$CP,Daily!HS$10,0)+VLOOKUP($IF38,Data!$B:$CP,Daily!LR$10,0))</f>
      </c>
      <c r="DU39" s="14">
        <f>(VLOOKUP($EG39,Data!$B:$CP,Daily!HT$10,0)+VLOOKUP($IF39,Data!$B:$CP,Daily!LS$10,0))/(VLOOKUP($EG38,Data!$B:$CP,Daily!HT$10,0)+VLOOKUP($IF38,Data!$B:$CP,Daily!LS$10,0))</f>
      </c>
      <c r="DV39" s="18"/>
      <c r="DW39" s="14">
        <f t="shared" si="259"/>
      </c>
      <c r="DX39" s="14">
        <f t="shared" si="260"/>
      </c>
      <c r="DY39" s="14">
        <f t="shared" si="277"/>
      </c>
      <c r="DZ39" s="14">
        <f t="shared" si="278"/>
      </c>
      <c r="EA39" s="14">
        <f t="shared" si="279"/>
      </c>
      <c r="EB39" s="18"/>
      <c r="EC39" s="14">
        <f t="shared" si="261"/>
      </c>
      <c r="ED39" s="14">
        <f>SUMPRODUCT(DN39:DT39,DN$36:DT$36)/SUM(DN$36:DT$36)</f>
      </c>
      <c r="EE39" s="14">
        <f t="shared" ref="EE39:EE54" si="314">SUMPRODUCT(CR39:DT39,CR$36:DT$36)/SUM(CR$36:DT$36)</f>
      </c>
      <c r="EF39" s="16"/>
      <c r="EG39" s="9" t="s">
        <v>369</v>
      </c>
      <c r="EH39" s="9" t="s">
        <v>370</v>
      </c>
      <c r="EI39" s="14">
        <f>VLOOKUP($EG39,Data!$B:$CP,Daily!EI$10,0)/VLOOKUP($EG38,Data!$B:$CP,Daily!EI$10,0)</f>
      </c>
      <c r="EJ39" s="14">
        <f>VLOOKUP($EG39,Data!$B:$CP,Daily!EJ$10,0)/VLOOKUP($EG38,Data!$B:$CP,Daily!EJ$10,0)</f>
      </c>
      <c r="EK39" s="14">
        <f>VLOOKUP($EG39,Data!$B:$CP,Daily!EK$10,0)/VLOOKUP($EG38,Data!$B:$CP,Daily!EK$10,0)</f>
      </c>
      <c r="EL39" s="14">
        <f>VLOOKUP($EG39,Data!$B:$CP,Daily!EL$10,0)/VLOOKUP($EG38,Data!$B:$CP,Daily!EL$10,0)</f>
      </c>
      <c r="EM39" s="14">
        <f>VLOOKUP($EG39,Data!$B:$CP,Daily!EM$10,0)/VLOOKUP($EG38,Data!$B:$CP,Daily!EM$10,0)</f>
      </c>
      <c r="EN39" s="14">
        <f>VLOOKUP($EG39,Data!$B:$CP,Daily!EN$10,0)/VLOOKUP($EG38,Data!$B:$CP,Daily!EN$10,0)</f>
      </c>
      <c r="EO39" s="14">
        <f>VLOOKUP($EG39,Data!$B:$CP,Daily!EO$10,0)/VLOOKUP($EG38,Data!$B:$CP,Daily!EO$10,0)</f>
      </c>
      <c r="EP39" s="14">
        <f>VLOOKUP($EG39,Data!$B:$CP,Daily!EP$10,0)/VLOOKUP($EG38,Data!$B:$CP,Daily!EP$10,0)</f>
      </c>
      <c r="EQ39" s="14">
        <f>VLOOKUP($EG39,Data!$B:$CP,Daily!EQ$10,0)/VLOOKUP($EG38,Data!$B:$CP,Daily!EQ$10,0)</f>
      </c>
      <c r="ER39" s="14">
        <f>VLOOKUP($EG39,Data!$B:$CP,Daily!ER$10,0)/VLOOKUP($EG38,Data!$B:$CP,Daily!ER$10,0)</f>
      </c>
      <c r="ES39" s="14">
        <f>VLOOKUP($EG39,Data!$B:$CP,Daily!ES$10,0)/VLOOKUP($EG38,Data!$B:$CP,Daily!ES$10,0)</f>
      </c>
      <c r="ET39" s="14">
        <f>VLOOKUP($EG39,Data!$B:$CP,Daily!ET$10,0)/VLOOKUP($EG38,Data!$B:$CP,Daily!ET$10,0)</f>
      </c>
      <c r="EU39" s="14">
        <f>VLOOKUP($EG39,Data!$B:$CP,Daily!EU$10,0)/VLOOKUP($EG38,Data!$B:$CP,Daily!EU$10,0)</f>
      </c>
      <c r="EV39" s="14">
        <f>VLOOKUP($EG39,Data!$B:$CP,Daily!EV$10,0)/VLOOKUP($EG38,Data!$B:$CP,Daily!EV$10,0)</f>
      </c>
      <c r="EW39" s="14">
        <f>VLOOKUP($EG39,Data!$B:$CP,Daily!EW$10,0)/VLOOKUP($EG38,Data!$B:$CP,Daily!EW$10,0)</f>
      </c>
      <c r="EX39" s="14">
        <f>VLOOKUP($EG39,Data!$B:$CP,Daily!EX$10,0)/VLOOKUP($EG38,Data!$B:$CP,Daily!EX$10,0)</f>
      </c>
      <c r="EY39" s="14">
        <f>VLOOKUP($EG39,Data!$B:$CP,Daily!EY$10,0)/VLOOKUP($EG38,Data!$B:$CP,Daily!EY$10,0)</f>
      </c>
      <c r="EZ39" s="14">
        <f>VLOOKUP($EG39,Data!$B:$CP,Daily!EZ$10,0)/VLOOKUP($EG38,Data!$B:$CP,Daily!EZ$10,0)</f>
      </c>
      <c r="FA39" s="14">
        <f>VLOOKUP($EG39,Data!$B:$CP,Daily!FA$10,0)/VLOOKUP($EG38,Data!$B:$CP,Daily!FA$10,0)</f>
      </c>
      <c r="FB39" s="14">
        <f>VLOOKUP($EG39,Data!$B:$CP,Daily!FB$10,0)/VLOOKUP($EG38,Data!$B:$CP,Daily!FB$10,0)</f>
      </c>
      <c r="FC39" s="14">
        <f>VLOOKUP($EG39,Data!$B:$CP,Daily!FC$10,0)/VLOOKUP($EG38,Data!$B:$CP,Daily!FC$10,0)</f>
      </c>
      <c r="FD39" s="14">
        <f>VLOOKUP($EG39,Data!$B:$CP,Daily!FD$10,0)/VLOOKUP($EG38,Data!$B:$CP,Daily!FD$10,0)</f>
      </c>
      <c r="FE39" s="14">
        <f>VLOOKUP($EG39,Data!$B:$CP,Daily!FE$10,0)/VLOOKUP($EG38,Data!$B:$CP,Daily!FE$10,0)</f>
      </c>
      <c r="FF39" s="14">
        <f>VLOOKUP($EG39,Data!$B:$CP,Daily!FF$10,0)/VLOOKUP($EG38,Data!$B:$CP,Daily!FF$10,0)</f>
      </c>
      <c r="FG39" s="14">
        <f>VLOOKUP($EG39,Data!$B:$CP,Daily!FG$10,0)/VLOOKUP($EG38,Data!$B:$CP,Daily!FG$10,0)</f>
      </c>
      <c r="FH39" s="14">
        <f>VLOOKUP($EG39,Data!$B:$CP,Daily!FH$10,0)/VLOOKUP($EG38,Data!$B:$CP,Daily!FH$10,0)</f>
      </c>
      <c r="FI39" s="14">
        <f>VLOOKUP($EG39,Data!$B:$CP,Daily!FI$10,0)/VLOOKUP($EG38,Data!$B:$CP,Daily!FI$10,0)</f>
      </c>
      <c r="FJ39" s="14">
        <f>VLOOKUP($EG39,Data!$B:$CP,Daily!FJ$10,0)/VLOOKUP($EG38,Data!$B:$CP,Daily!FJ$10,0)</f>
      </c>
      <c r="FK39" s="14">
        <f>VLOOKUP($EG39,Data!$B:$CP,Daily!FK$10,0)/VLOOKUP($EG38,Data!$B:$CP,Daily!FK$10,0)</f>
      </c>
      <c r="FL39" s="14">
        <f>VLOOKUP($EG39,Data!$B:$CP,Daily!FL$10,0)/VLOOKUP($EG38,Data!$B:$CP,Daily!FL$10,0)</f>
      </c>
      <c r="FM39" s="14">
        <f>VLOOKUP($EG39,Data!$B:$CP,Daily!FM$10,0)/VLOOKUP($EG38,Data!$B:$CP,Daily!FM$10,0)</f>
      </c>
      <c r="FN39" s="14">
        <f>VLOOKUP($EG39,Data!$B:$CP,Daily!FN$10,0)/VLOOKUP($EG38,Data!$B:$CP,Daily!FN$10,0)</f>
      </c>
      <c r="FO39" s="14">
        <f>VLOOKUP($EG39,Data!$B:$CP,Daily!FO$10,0)/VLOOKUP($EG38,Data!$B:$CP,Daily!FO$10,0)</f>
      </c>
      <c r="FP39" s="14">
        <f>VLOOKUP($EG39,Data!$B:$CP,Daily!FP$10,0)/VLOOKUP($EG38,Data!$B:$CP,Daily!FP$10,0)</f>
      </c>
      <c r="FQ39" s="14">
        <f>VLOOKUP($EG39,Data!$B:$CP,Daily!FQ$10,0)/VLOOKUP($EG38,Data!$B:$CP,Daily!FQ$10,0)</f>
      </c>
      <c r="FR39" s="14">
        <f>VLOOKUP($EG39,Data!$B:$CP,Daily!FR$10,0)/VLOOKUP($EG38,Data!$B:$CP,Daily!FR$10,0)</f>
      </c>
      <c r="FS39" s="14">
        <f>VLOOKUP($EG39,Data!$B:$CP,Daily!FS$10,0)/VLOOKUP($EG38,Data!$B:$CP,Daily!FS$10,0)</f>
      </c>
      <c r="FT39" s="14">
        <f>VLOOKUP($EG39,Data!$B:$CP,Daily!FT$10,0)/VLOOKUP($EG38,Data!$B:$CP,Daily!FT$10,0)</f>
      </c>
      <c r="FU39" s="14">
        <f>VLOOKUP($EG39,Data!$B:$CP,Daily!FU$10,0)/VLOOKUP($EG38,Data!$B:$CP,Daily!FU$10,0)</f>
      </c>
      <c r="FV39" s="14">
        <f>VLOOKUP($EG39,Data!$B:$CP,Daily!FV$10,0)/VLOOKUP($EG38,Data!$B:$CP,Daily!FV$10,0)</f>
      </c>
      <c r="FW39" s="14">
        <f>VLOOKUP($EG39,Data!$B:$CP,Daily!FW$10,0)/VLOOKUP($EG38,Data!$B:$CP,Daily!FW$10,0)</f>
      </c>
      <c r="FX39" s="14">
        <f>VLOOKUP($EG39,Data!$B:$CP,Daily!FX$10,0)/VLOOKUP($EG38,Data!$B:$CP,Daily!FX$10,0)</f>
      </c>
      <c r="FY39" s="14">
        <f>VLOOKUP($EG39,Data!$B:$CP,Daily!FY$10,0)/VLOOKUP($EG38,Data!$B:$CP,Daily!FY$10,0)</f>
      </c>
      <c r="FZ39" s="14">
        <f>VLOOKUP($EG39,Data!$B:$CP,Daily!FZ$10,0)/VLOOKUP($EG38,Data!$B:$CP,Daily!FZ$10,0)</f>
      </c>
      <c r="GA39" s="14">
        <f>VLOOKUP($EG39,Data!$B:$CP,Daily!GA$10,0)/VLOOKUP($EG38,Data!$B:$CP,Daily!GA$10,0)</f>
      </c>
      <c r="GB39" s="14">
        <f>VLOOKUP($EG39,Data!$B:$CP,Daily!GB$10,0)/VLOOKUP($EG38,Data!$B:$CP,Daily!GB$10,0)</f>
      </c>
      <c r="GC39" s="14">
        <f>VLOOKUP($EG39,Data!$B:$CP,Daily!GC$10,0)/VLOOKUP($EG38,Data!$B:$CP,Daily!GC$10,0)</f>
      </c>
      <c r="GD39" s="14">
        <f>VLOOKUP($EG39,Data!$B:$CP,Daily!GD$10,0)/VLOOKUP($EG38,Data!$B:$CP,Daily!GD$10,0)</f>
      </c>
      <c r="GE39" s="14">
        <f>VLOOKUP($EG39,Data!$B:$CP,Daily!GE$10,0)/VLOOKUP($EG38,Data!$B:$CP,Daily!GE$10,0)</f>
      </c>
      <c r="GF39" s="14">
        <f>VLOOKUP($EG39,Data!$B:$CP,Daily!GF$10,0)/VLOOKUP($EG38,Data!$B:$CP,Daily!GF$10,0)</f>
      </c>
      <c r="GG39" s="14">
        <f>VLOOKUP($EG39,Data!$B:$CP,Daily!GG$10,0)/VLOOKUP($EG38,Data!$B:$CP,Daily!GG$10,0)</f>
      </c>
      <c r="GH39" s="14">
        <f>VLOOKUP($EG39,Data!$B:$CP,Daily!GH$10,0)/VLOOKUP($EG38,Data!$B:$CP,Daily!GH$10,0)</f>
      </c>
      <c r="GI39" s="14">
        <f>VLOOKUP($EG39,Data!$B:$CP,Daily!GI$10,0)/VLOOKUP($EG38,Data!$B:$CP,Daily!GI$10,0)</f>
      </c>
      <c r="GJ39" s="14">
        <f>VLOOKUP($EG39,Data!$B:$CP,Daily!GJ$10,0)/VLOOKUP($EG38,Data!$B:$CP,Daily!GJ$10,0)</f>
      </c>
      <c r="GK39" s="14">
        <f>VLOOKUP($EG39,Data!$B:$CP,Daily!GK$10,0)/VLOOKUP($EG38,Data!$B:$CP,Daily!GK$10,0)</f>
      </c>
      <c r="GL39" s="14">
        <f>VLOOKUP($EG39,Data!$B:$CP,Daily!GL$10,0)/VLOOKUP($EG38,Data!$B:$CP,Daily!GL$10,0)</f>
      </c>
      <c r="GM39" s="14">
        <f>VLOOKUP($EG39,Data!$B:$CP,Daily!GM$10,0)/VLOOKUP($EG38,Data!$B:$CP,Daily!GM$10,0)</f>
      </c>
      <c r="GN39" s="14">
        <f>VLOOKUP($EG39,Data!$B:$CP,Daily!GN$10,0)/VLOOKUP($EG38,Data!$B:$CP,Daily!GN$10,0)</f>
      </c>
      <c r="GO39" s="14">
        <f>VLOOKUP($EG39,Data!$B:$CP,Daily!GO$10,0)/VLOOKUP($EG38,Data!$B:$CP,Daily!GO$10,0)</f>
      </c>
      <c r="GP39" s="14">
        <f>VLOOKUP($EG39,Data!$B:$CP,Daily!GP$10,0)/VLOOKUP($EG38,Data!$B:$CP,Daily!GP$10,0)</f>
      </c>
      <c r="GQ39" s="14">
        <f>VLOOKUP($EG39,Data!$B:$CP,Daily!GQ$10,0)/VLOOKUP($EG38,Data!$B:$CP,Daily!GQ$10,0)</f>
      </c>
      <c r="GR39" s="14">
        <f>VLOOKUP($EG39,Data!$B:$CP,Daily!GR$10,0)/VLOOKUP($EG38,Data!$B:$CP,Daily!GR$10,0)</f>
      </c>
      <c r="GS39" s="14">
        <f>VLOOKUP($EG39,Data!$B:$CP,Daily!GS$10,0)/VLOOKUP($EG38,Data!$B:$CP,Daily!GS$10,0)</f>
      </c>
      <c r="GT39" s="14">
        <f>VLOOKUP($EG39,Data!$B:$CP,Daily!GT$10,0)/VLOOKUP($EG38,Data!$B:$CP,Daily!GT$10,0)</f>
      </c>
      <c r="GU39" s="14">
        <f>VLOOKUP($EG39,Data!$B:$CP,Daily!GU$10,0)/VLOOKUP($EG38,Data!$B:$CP,Daily!GU$10,0)</f>
      </c>
      <c r="GV39" s="14">
        <f>VLOOKUP($EG39,Data!$B:$CP,Daily!GV$10,0)/VLOOKUP($EG38,Data!$B:$CP,Daily!GV$10,0)</f>
      </c>
      <c r="GW39" s="14">
        <f>VLOOKUP($EG39,Data!$B:$CP,Daily!GW$10,0)/VLOOKUP($EG38,Data!$B:$CP,Daily!GW$10,0)</f>
      </c>
      <c r="GX39" s="14">
        <f>VLOOKUP($EG39,Data!$B:$CP,Daily!GX$10,0)/VLOOKUP($EG38,Data!$B:$CP,Daily!GX$10,0)</f>
      </c>
      <c r="GY39" s="14">
        <f>VLOOKUP($EG39,Data!$B:$CP,Daily!GY$10,0)/VLOOKUP($EG38,Data!$B:$CP,Daily!GY$10,0)</f>
      </c>
      <c r="GZ39" s="14">
        <f>VLOOKUP($EG39,Data!$B:$CP,Daily!GZ$10,0)/VLOOKUP($EG38,Data!$B:$CP,Daily!GZ$10,0)</f>
      </c>
      <c r="HA39" s="14">
        <f>VLOOKUP($EG39,Data!$B:$CP,Daily!HA$10,0)/VLOOKUP($EG38,Data!$B:$CP,Daily!HA$10,0)</f>
      </c>
      <c r="HB39" s="14">
        <f>VLOOKUP($EG39,Data!$B:$CP,Daily!HB$10,0)/VLOOKUP($EG38,Data!$B:$CP,Daily!HB$10,0)</f>
      </c>
      <c r="HC39" s="14">
        <f>VLOOKUP($EG39,Data!$B:$CP,Daily!HC$10,0)/VLOOKUP($EG38,Data!$B:$CP,Daily!HC$10,0)</f>
      </c>
      <c r="HD39" s="14">
        <f>VLOOKUP($EG39,Data!$B:$CP,Daily!HD$10,0)/VLOOKUP($EG38,Data!$B:$CP,Daily!HD$10,0)</f>
      </c>
      <c r="HE39" s="14">
        <f>VLOOKUP($EG39,Data!$B:$CP,Daily!HE$10,0)/VLOOKUP($EG38,Data!$B:$CP,Daily!HE$10,0)</f>
      </c>
      <c r="HF39" s="14">
        <f>VLOOKUP($EG39,Data!$B:$CP,Daily!HF$10,0)/VLOOKUP($EG38,Data!$B:$CP,Daily!HF$10,0)</f>
      </c>
      <c r="HG39" s="14">
        <f>VLOOKUP($EG39,Data!$B:$CP,Daily!HG$10,0)/VLOOKUP($EG38,Data!$B:$CP,Daily!HG$10,0)</f>
      </c>
      <c r="HH39" s="14">
        <f>VLOOKUP($EG39,Data!$B:$CP,Daily!HH$10,0)/VLOOKUP($EG38,Data!$B:$CP,Daily!HH$10,0)</f>
      </c>
      <c r="HI39" s="14">
        <f>VLOOKUP($EG39,Data!$B:$CP,Daily!HI$10,0)/VLOOKUP($EG38,Data!$B:$CP,Daily!HI$10,0)</f>
      </c>
      <c r="HJ39" s="14">
        <f>VLOOKUP($EG39,Data!$B:$CP,Daily!HJ$10,0)/VLOOKUP($EG38,Data!$B:$CP,Daily!HJ$10,0)</f>
      </c>
      <c r="HK39" s="14">
        <f>VLOOKUP($EG39,Data!$B:$CP,Daily!HK$10,0)/VLOOKUP($EG38,Data!$B:$CP,Daily!HK$10,0)</f>
      </c>
      <c r="HL39" s="14">
        <f>VLOOKUP($EG39,Data!$B:$CP,Daily!HL$10,0)/VLOOKUP($EG38,Data!$B:$CP,Daily!HL$10,0)</f>
      </c>
      <c r="HM39" s="14">
        <f>VLOOKUP($EG39,Data!$B:$CP,Daily!HM$10,0)/VLOOKUP($EG38,Data!$B:$CP,Daily!HM$10,0)</f>
      </c>
      <c r="HN39" s="14">
        <f>VLOOKUP($EG39,Data!$B:$CP,Daily!HN$10,0)/VLOOKUP($EG38,Data!$B:$CP,Daily!HN$10,0)</f>
      </c>
      <c r="HO39" s="14">
        <f>VLOOKUP($EG39,Data!$B:$CP,Daily!HO$10,0)/VLOOKUP($EG38,Data!$B:$CP,Daily!HO$10,0)</f>
      </c>
      <c r="HP39" s="14">
        <f>VLOOKUP($EG39,Data!$B:$CP,Daily!HP$10,0)/VLOOKUP($EG38,Data!$B:$CP,Daily!HP$10,0)</f>
      </c>
      <c r="HQ39" s="14">
        <f>VLOOKUP($EG39,Data!$B:$CP,Daily!HQ$10,0)/VLOOKUP($EG38,Data!$B:$CP,Daily!HQ$10,0)</f>
      </c>
      <c r="HR39" s="14">
        <f>VLOOKUP($EG39,Data!$B:$CP,Daily!HR$10,0)/VLOOKUP($EG38,Data!$B:$CP,Daily!HR$10,0)</f>
      </c>
      <c r="HS39" s="14">
        <f>VLOOKUP($EG39,Data!$B:$CP,Daily!HS$10,0)/VLOOKUP($EG38,Data!$B:$CP,Daily!HS$10,0)</f>
      </c>
      <c r="HT39" s="14">
        <f>VLOOKUP($EG39,Data!$B:$CP,Daily!HT$10,0)/VLOOKUP($EG38,Data!$B:$CP,Daily!HT$10,0)</f>
      </c>
      <c r="HU39" s="17"/>
      <c r="HV39" s="52">
        <f t="shared" si="262"/>
      </c>
      <c r="HW39" s="52">
        <f t="shared" si="263"/>
      </c>
      <c r="HX39" s="52">
        <f t="shared" ref="HX39:HX54" si="315">HW39-HV39</f>
      </c>
      <c r="HY39" s="52">
        <f t="shared" ref="HY39:HY54" si="316">HW39+(0.75*HX39)</f>
      </c>
      <c r="HZ39" s="52">
        <f t="shared" ref="HZ39:HZ54" si="317">HV39-(0.75*HX39)</f>
      </c>
      <c r="IA39" s="55"/>
      <c r="IB39" s="14">
        <f t="shared" si="265"/>
      </c>
      <c r="IC39" s="14">
        <f t="shared" ref="IC39:IC54" si="318">SUMPRODUCT(HM39:HS39,HM$36:HS$36)/SUM(HM$36:HS$36)</f>
      </c>
      <c r="ID39" s="14">
        <f t="shared" ref="ID39:ID54" si="319">SUMPRODUCT(GQ39:HS39,GQ$36:HS$36)/SUM(GQ$36:HS$36)</f>
      </c>
      <c r="IE39" s="16"/>
      <c r="IF39" s="9" t="s">
        <v>371</v>
      </c>
      <c r="IG39" s="9" t="s">
        <v>370</v>
      </c>
      <c r="IH39" s="14">
        <f>VLOOKUP($IF39,Data!$B:$CP,Daily!IH$10,0)/VLOOKUP($IF38,Data!$B:$CP,Daily!IH$10,0)</f>
      </c>
      <c r="II39" s="14">
        <f>VLOOKUP($IF39,Data!$B:$CP,Daily!II$10,0)/VLOOKUP($IF38,Data!$B:$CP,Daily!II$10,0)</f>
      </c>
      <c r="IJ39" s="14">
        <f>VLOOKUP($IF39,Data!$B:$CP,Daily!IJ$10,0)/VLOOKUP($IF38,Data!$B:$CP,Daily!IJ$10,0)</f>
      </c>
      <c r="IK39" s="14">
        <f>VLOOKUP($IF39,Data!$B:$CP,Daily!IK$10,0)/VLOOKUP($IF38,Data!$B:$CP,Daily!IK$10,0)</f>
      </c>
      <c r="IL39" s="14">
        <f>VLOOKUP($IF39,Data!$B:$CP,Daily!IL$10,0)/VLOOKUP($IF38,Data!$B:$CP,Daily!IL$10,0)</f>
      </c>
      <c r="IM39" s="14">
        <f>VLOOKUP($IF39,Data!$B:$CP,Daily!IM$10,0)/VLOOKUP($IF38,Data!$B:$CP,Daily!IM$10,0)</f>
      </c>
      <c r="IN39" s="14">
        <f>VLOOKUP($IF39,Data!$B:$CP,Daily!IN$10,0)/VLOOKUP($IF38,Data!$B:$CP,Daily!IN$10,0)</f>
      </c>
      <c r="IO39" s="14">
        <f>VLOOKUP($IF39,Data!$B:$CP,Daily!IO$10,0)/VLOOKUP($IF38,Data!$B:$CP,Daily!IO$10,0)</f>
      </c>
      <c r="IP39" s="14">
        <f>VLOOKUP($IF39,Data!$B:$CP,Daily!IP$10,0)/VLOOKUP($IF38,Data!$B:$CP,Daily!IP$10,0)</f>
      </c>
      <c r="IQ39" s="14">
        <f>VLOOKUP($IF39,Data!$B:$CP,Daily!IQ$10,0)/VLOOKUP($IF38,Data!$B:$CP,Daily!IQ$10,0)</f>
      </c>
      <c r="IR39" s="14">
        <f>VLOOKUP($IF39,Data!$B:$CP,Daily!IR$10,0)/VLOOKUP($IF38,Data!$B:$CP,Daily!IR$10,0)</f>
      </c>
      <c r="IS39" s="14">
        <f>VLOOKUP($IF39,Data!$B:$CP,Daily!IS$10,0)/VLOOKUP($IF38,Data!$B:$CP,Daily!IS$10,0)</f>
      </c>
      <c r="IT39" s="14">
        <f>VLOOKUP($IF39,Data!$B:$CP,Daily!IT$10,0)/VLOOKUP($IF38,Data!$B:$CP,Daily!IT$10,0)</f>
      </c>
      <c r="IU39" s="14">
        <f>VLOOKUP($IF39,Data!$B:$CP,Daily!IU$10,0)/VLOOKUP($IF38,Data!$B:$CP,Daily!IU$10,0)</f>
      </c>
      <c r="IV39" s="14">
        <f>VLOOKUP($IF39,Data!$B:$CP,Daily!IV$10,0)/VLOOKUP($IF38,Data!$B:$CP,Daily!IV$10,0)</f>
      </c>
      <c r="IW39" s="14">
        <f>VLOOKUP($IF39,Data!$B:$CP,Daily!IW$10,0)/VLOOKUP($IF38,Data!$B:$CP,Daily!IW$10,0)</f>
      </c>
      <c r="IX39" s="14">
        <f>VLOOKUP($IF39,Data!$B:$CP,Daily!IX$10,0)/VLOOKUP($IF38,Data!$B:$CP,Daily!IX$10,0)</f>
      </c>
      <c r="IY39" s="14">
        <f>VLOOKUP($IF39,Data!$B:$CP,Daily!IY$10,0)/VLOOKUP($IF38,Data!$B:$CP,Daily!IY$10,0)</f>
      </c>
      <c r="IZ39" s="14">
        <f>VLOOKUP($IF39,Data!$B:$CP,Daily!IZ$10,0)/VLOOKUP($IF38,Data!$B:$CP,Daily!IZ$10,0)</f>
      </c>
      <c r="JA39" s="14">
        <f>VLOOKUP($IF39,Data!$B:$CP,Daily!JA$10,0)/VLOOKUP($IF38,Data!$B:$CP,Daily!JA$10,0)</f>
      </c>
      <c r="JB39" s="14">
        <f>VLOOKUP($IF39,Data!$B:$CP,Daily!JB$10,0)/VLOOKUP($IF38,Data!$B:$CP,Daily!JB$10,0)</f>
      </c>
      <c r="JC39" s="14">
        <f>VLOOKUP($IF39,Data!$B:$CP,Daily!JC$10,0)/VLOOKUP($IF38,Data!$B:$CP,Daily!JC$10,0)</f>
      </c>
      <c r="JD39" s="14">
        <f>VLOOKUP($IF39,Data!$B:$CP,Daily!JD$10,0)/VLOOKUP($IF38,Data!$B:$CP,Daily!JD$10,0)</f>
      </c>
      <c r="JE39" s="14">
        <f>VLOOKUP($IF39,Data!$B:$CP,Daily!JE$10,0)/VLOOKUP($IF38,Data!$B:$CP,Daily!JE$10,0)</f>
      </c>
      <c r="JF39" s="14">
        <f>VLOOKUP($IF39,Data!$B:$CP,Daily!JF$10,0)/VLOOKUP($IF38,Data!$B:$CP,Daily!JF$10,0)</f>
      </c>
      <c r="JG39" s="14">
        <f>VLOOKUP($IF39,Data!$B:$CP,Daily!JG$10,0)/VLOOKUP($IF38,Data!$B:$CP,Daily!JG$10,0)</f>
      </c>
      <c r="JH39" s="14">
        <f>VLOOKUP($IF39,Data!$B:$CP,Daily!JH$10,0)/VLOOKUP($IF38,Data!$B:$CP,Daily!JH$10,0)</f>
      </c>
      <c r="JI39" s="14">
        <f>VLOOKUP($IF39,Data!$B:$CP,Daily!JI$10,0)/VLOOKUP($IF38,Data!$B:$CP,Daily!JI$10,0)</f>
      </c>
      <c r="JJ39" s="14">
        <f>VLOOKUP($IF39,Data!$B:$CP,Daily!JJ$10,0)/VLOOKUP($IF38,Data!$B:$CP,Daily!JJ$10,0)</f>
      </c>
      <c r="JK39" s="14">
        <f>VLOOKUP($IF39,Data!$B:$CP,Daily!JK$10,0)/VLOOKUP($IF38,Data!$B:$CP,Daily!JK$10,0)</f>
      </c>
      <c r="JL39" s="14">
        <f>VLOOKUP($IF39,Data!$B:$CP,Daily!JL$10,0)/VLOOKUP($IF38,Data!$B:$CP,Daily!JL$10,0)</f>
      </c>
      <c r="JM39" s="14">
        <f>VLOOKUP($IF39,Data!$B:$CP,Daily!JM$10,0)/VLOOKUP($IF38,Data!$B:$CP,Daily!JM$10,0)</f>
      </c>
      <c r="JN39" s="14">
        <f>VLOOKUP($IF39,Data!$B:$CP,Daily!JN$10,0)/VLOOKUP($IF38,Data!$B:$CP,Daily!JN$10,0)</f>
      </c>
      <c r="JO39" s="14">
        <f>VLOOKUP($IF39,Data!$B:$CP,Daily!JO$10,0)/VLOOKUP($IF38,Data!$B:$CP,Daily!JO$10,0)</f>
      </c>
      <c r="JP39" s="14">
        <f>VLOOKUP($IF39,Data!$B:$CP,Daily!JP$10,0)/VLOOKUP($IF38,Data!$B:$CP,Daily!JP$10,0)</f>
      </c>
      <c r="JQ39" s="14">
        <f>VLOOKUP($IF39,Data!$B:$CP,Daily!JQ$10,0)/VLOOKUP($IF38,Data!$B:$CP,Daily!JQ$10,0)</f>
      </c>
      <c r="JR39" s="14">
        <f>VLOOKUP($IF39,Data!$B:$CP,Daily!JR$10,0)/VLOOKUP($IF38,Data!$B:$CP,Daily!JR$10,0)</f>
      </c>
      <c r="JS39" s="14">
        <f>VLOOKUP($IF39,Data!$B:$CP,Daily!JS$10,0)/VLOOKUP($IF38,Data!$B:$CP,Daily!JS$10,0)</f>
      </c>
      <c r="JT39" s="14">
        <f>VLOOKUP($IF39,Data!$B:$CP,Daily!JT$10,0)/VLOOKUP($IF38,Data!$B:$CP,Daily!JT$10,0)</f>
      </c>
      <c r="JU39" s="14">
        <f>VLOOKUP($IF39,Data!$B:$CP,Daily!JU$10,0)/VLOOKUP($IF38,Data!$B:$CP,Daily!JU$10,0)</f>
      </c>
      <c r="JV39" s="14">
        <f>VLOOKUP($IF39,Data!$B:$CP,Daily!JV$10,0)/VLOOKUP($IF38,Data!$B:$CP,Daily!JV$10,0)</f>
      </c>
      <c r="JW39" s="14">
        <f>VLOOKUP($IF39,Data!$B:$CP,Daily!JW$10,0)/VLOOKUP($IF38,Data!$B:$CP,Daily!JW$10,0)</f>
      </c>
      <c r="JX39" s="14">
        <f>VLOOKUP($IF39,Data!$B:$CP,Daily!JX$10,0)/VLOOKUP($IF38,Data!$B:$CP,Daily!JX$10,0)</f>
      </c>
      <c r="JY39" s="14">
        <f>VLOOKUP($IF39,Data!$B:$CP,Daily!JY$10,0)/VLOOKUP($IF38,Data!$B:$CP,Daily!JY$10,0)</f>
      </c>
      <c r="JZ39" s="14">
        <f>VLOOKUP($IF39,Data!$B:$CP,Daily!JZ$10,0)/VLOOKUP($IF38,Data!$B:$CP,Daily!JZ$10,0)</f>
      </c>
      <c r="KA39" s="14">
        <f>VLOOKUP($IF39,Data!$B:$CP,Daily!KA$10,0)/VLOOKUP($IF38,Data!$B:$CP,Daily!KA$10,0)</f>
      </c>
      <c r="KB39" s="14">
        <f>VLOOKUP($IF39,Data!$B:$CP,Daily!KB$10,0)/VLOOKUP($IF38,Data!$B:$CP,Daily!KB$10,0)</f>
      </c>
      <c r="KC39" s="14">
        <f>VLOOKUP($IF39,Data!$B:$CP,Daily!KC$10,0)/VLOOKUP($IF38,Data!$B:$CP,Daily!KC$10,0)</f>
      </c>
      <c r="KD39" s="14">
        <f>VLOOKUP($IF39,Data!$B:$CP,Daily!KD$10,0)/VLOOKUP($IF38,Data!$B:$CP,Daily!KD$10,0)</f>
      </c>
      <c r="KE39" s="14">
        <f>VLOOKUP($IF39,Data!$B:$CP,Daily!KE$10,0)/VLOOKUP($IF38,Data!$B:$CP,Daily!KE$10,0)</f>
      </c>
      <c r="KF39" s="14">
        <f>VLOOKUP($IF39,Data!$B:$CP,Daily!KF$10,0)/VLOOKUP($IF38,Data!$B:$CP,Daily!KF$10,0)</f>
      </c>
      <c r="KG39" s="14">
        <f>VLOOKUP($IF39,Data!$B:$CP,Daily!KG$10,0)/VLOOKUP($IF38,Data!$B:$CP,Daily!KG$10,0)</f>
      </c>
      <c r="KH39" s="14">
        <f>VLOOKUP($IF39,Data!$B:$CP,Daily!KH$10,0)/VLOOKUP($IF38,Data!$B:$CP,Daily!KH$10,0)</f>
      </c>
      <c r="KI39" s="14">
        <f>VLOOKUP($IF39,Data!$B:$CP,Daily!KI$10,0)/VLOOKUP($IF38,Data!$B:$CP,Daily!KI$10,0)</f>
      </c>
      <c r="KJ39" s="14">
        <f>VLOOKUP($IF39,Data!$B:$CP,Daily!KJ$10,0)/VLOOKUP($IF38,Data!$B:$CP,Daily!KJ$10,0)</f>
      </c>
      <c r="KK39" s="14">
        <f>VLOOKUP($IF39,Data!$B:$CP,Daily!KK$10,0)/VLOOKUP($IF38,Data!$B:$CP,Daily!KK$10,0)</f>
      </c>
      <c r="KL39" s="14">
        <f>VLOOKUP($IF39,Data!$B:$CP,Daily!KL$10,0)/VLOOKUP($IF38,Data!$B:$CP,Daily!KL$10,0)</f>
      </c>
      <c r="KM39" s="14">
        <f>VLOOKUP($IF39,Data!$B:$CP,Daily!KM$10,0)/VLOOKUP($IF38,Data!$B:$CP,Daily!KM$10,0)</f>
      </c>
      <c r="KN39" s="14">
        <f>VLOOKUP($IF39,Data!$B:$CP,Daily!KN$10,0)/VLOOKUP($IF38,Data!$B:$CP,Daily!KN$10,0)</f>
      </c>
      <c r="KO39" s="14">
        <f>VLOOKUP($IF39,Data!$B:$CP,Daily!KO$10,0)/VLOOKUP($IF38,Data!$B:$CP,Daily!KO$10,0)</f>
      </c>
      <c r="KP39" s="14">
        <f>VLOOKUP($IF39,Data!$B:$CP,Daily!KP$10,0)/VLOOKUP($IF38,Data!$B:$CP,Daily!KP$10,0)</f>
      </c>
      <c r="KQ39" s="14">
        <f>VLOOKUP($IF39,Data!$B:$CP,Daily!KQ$10,0)/VLOOKUP($IF38,Data!$B:$CP,Daily!KQ$10,0)</f>
      </c>
      <c r="KR39" s="14">
        <f>VLOOKUP($IF39,Data!$B:$CP,Daily!KR$10,0)/VLOOKUP($IF38,Data!$B:$CP,Daily!KR$10,0)</f>
      </c>
      <c r="KS39" s="14">
        <f>VLOOKUP($IF39,Data!$B:$CP,Daily!KS$10,0)/VLOOKUP($IF38,Data!$B:$CP,Daily!KS$10,0)</f>
      </c>
      <c r="KT39" s="14">
        <f>VLOOKUP($IF39,Data!$B:$CP,Daily!KT$10,0)/VLOOKUP($IF38,Data!$B:$CP,Daily!KT$10,0)</f>
      </c>
      <c r="KU39" s="14">
        <f>VLOOKUP($IF39,Data!$B:$CP,Daily!KU$10,0)/VLOOKUP($IF38,Data!$B:$CP,Daily!KU$10,0)</f>
      </c>
      <c r="KV39" s="14">
        <f>VLOOKUP($IF39,Data!$B:$CP,Daily!KV$10,0)/VLOOKUP($IF38,Data!$B:$CP,Daily!KV$10,0)</f>
      </c>
      <c r="KW39" s="14">
        <f>VLOOKUP($IF39,Data!$B:$CP,Daily!KW$10,0)/VLOOKUP($IF38,Data!$B:$CP,Daily!KW$10,0)</f>
      </c>
      <c r="KX39" s="14">
        <f>VLOOKUP($IF39,Data!$B:$CP,Daily!KX$10,0)/VLOOKUP($IF38,Data!$B:$CP,Daily!KX$10,0)</f>
      </c>
      <c r="KY39" s="14">
        <f>VLOOKUP($IF39,Data!$B:$CP,Daily!KY$10,0)/VLOOKUP($IF38,Data!$B:$CP,Daily!KY$10,0)</f>
      </c>
      <c r="KZ39" s="14">
        <f>VLOOKUP($IF39,Data!$B:$CP,Daily!KZ$10,0)/VLOOKUP($IF38,Data!$B:$CP,Daily!KZ$10,0)</f>
      </c>
      <c r="LA39" s="14">
        <f>VLOOKUP($IF39,Data!$B:$CP,Daily!LA$10,0)/VLOOKUP($IF38,Data!$B:$CP,Daily!LA$10,0)</f>
      </c>
      <c r="LB39" s="14">
        <f>VLOOKUP($IF39,Data!$B:$CP,Daily!LB$10,0)/VLOOKUP($IF38,Data!$B:$CP,Daily!LB$10,0)</f>
      </c>
      <c r="LC39" s="14">
        <f>VLOOKUP($IF39,Data!$B:$CP,Daily!LC$10,0)/VLOOKUP($IF38,Data!$B:$CP,Daily!LC$10,0)</f>
      </c>
      <c r="LD39" s="14">
        <f>VLOOKUP($IF39,Data!$B:$CP,Daily!LD$10,0)/VLOOKUP($IF38,Data!$B:$CP,Daily!LD$10,0)</f>
      </c>
      <c r="LE39" s="14">
        <f>VLOOKUP($IF39,Data!$B:$CP,Daily!LE$10,0)/VLOOKUP($IF38,Data!$B:$CP,Daily!LE$10,0)</f>
      </c>
      <c r="LF39" s="14">
        <f>VLOOKUP($IF39,Data!$B:$CP,Daily!LF$10,0)/VLOOKUP($IF38,Data!$B:$CP,Daily!LF$10,0)</f>
      </c>
      <c r="LG39" s="14">
        <f>VLOOKUP($IF39,Data!$B:$CP,Daily!LG$10,0)/VLOOKUP($IF38,Data!$B:$CP,Daily!LG$10,0)</f>
      </c>
      <c r="LH39" s="14">
        <f>VLOOKUP($IF39,Data!$B:$CP,Daily!LH$10,0)/VLOOKUP($IF38,Data!$B:$CP,Daily!LH$10,0)</f>
      </c>
      <c r="LI39" s="14">
        <f>VLOOKUP($IF39,Data!$B:$CP,Daily!LI$10,0)/VLOOKUP($IF38,Data!$B:$CP,Daily!LI$10,0)</f>
      </c>
      <c r="LJ39" s="14">
        <f>VLOOKUP($IF39,Data!$B:$CP,Daily!LJ$10,0)/VLOOKUP($IF38,Data!$B:$CP,Daily!LJ$10,0)</f>
      </c>
      <c r="LK39" s="14">
        <f>VLOOKUP($IF39,Data!$B:$CP,Daily!LK$10,0)/VLOOKUP($IF38,Data!$B:$CP,Daily!LK$10,0)</f>
      </c>
      <c r="LL39" s="14">
        <f>VLOOKUP($IF39,Data!$B:$CP,Daily!LL$10,0)/VLOOKUP($IF38,Data!$B:$CP,Daily!LL$10,0)</f>
      </c>
      <c r="LM39" s="14">
        <f>VLOOKUP($IF39,Data!$B:$CP,Daily!LM$10,0)/VLOOKUP($IF38,Data!$B:$CP,Daily!LM$10,0)</f>
      </c>
      <c r="LN39" s="14">
        <f>VLOOKUP($IF39,Data!$B:$CP,Daily!LN$10,0)/VLOOKUP($IF38,Data!$B:$CP,Daily!LN$10,0)</f>
      </c>
      <c r="LO39" s="14">
        <f>VLOOKUP($IF39,Data!$B:$CP,Daily!LO$10,0)/VLOOKUP($IF38,Data!$B:$CP,Daily!LO$10,0)</f>
      </c>
      <c r="LP39" s="14">
        <f>VLOOKUP($IF39,Data!$B:$CP,Daily!LP$10,0)/VLOOKUP($IF38,Data!$B:$CP,Daily!LP$10,0)</f>
      </c>
      <c r="LQ39" s="14">
        <f>VLOOKUP($IF39,Data!$B:$CP,Daily!LQ$10,0)/VLOOKUP($IF38,Data!$B:$CP,Daily!LQ$10,0)</f>
      </c>
      <c r="LR39" s="14">
        <f>VLOOKUP($IF39,Data!$B:$CP,Daily!LR$10,0)/VLOOKUP($IF38,Data!$B:$CP,Daily!LR$10,0)</f>
      </c>
      <c r="LS39" s="14">
        <f>VLOOKUP($IF39,Data!$B:$CP,Daily!LS$10,0)/VLOOKUP($IF38,Data!$B:$CP,Daily!LS$10,0)</f>
      </c>
      <c r="LU39" s="52">
        <f t="shared" si="266"/>
      </c>
      <c r="LV39" s="52">
        <f t="shared" si="267"/>
      </c>
      <c r="LW39" s="52">
        <f t="shared" ref="LW39:LW54" si="320">LV39-LU39</f>
      </c>
      <c r="LX39" s="52">
        <f t="shared" ref="LX39:LX54" si="321">LV39+(0.75*LW39)</f>
      </c>
      <c r="LY39" s="52">
        <f t="shared" ref="LY39:LY54" si="322">LU39-(0.75*LW39)</f>
      </c>
      <c r="LZ39" s="58"/>
      <c r="MA39" s="14">
        <f t="shared" ref="MA39:MA41" si="323">_xlfn.STDEV.P(JL39:LS39)</f>
      </c>
      <c r="MB39" s="14">
        <f t="shared" ref="MB39:MB54" si="324">SUMPRODUCT(LL39:LR39,LL$36:LR$36)/SUM(LL$36:LR$36)</f>
      </c>
      <c r="MC39" s="14">
        <f t="shared" ref="MC39:MC54" si="325">SUMPRODUCT(KP39:LR39,KP$36:LR$36)/SUM(KP$36:LR$36)</f>
      </c>
      <c r="MD39" s="15"/>
    </row>
    <row r="40" spans="4:342" hidden="1" x14ac:dyDescent="0.25">
      <c r="D40" s="121" t="s">
        <v>372</v>
      </c>
      <c r="E40" s="104" t="str">
        <f>VLOOKUP($D40,'Metric Nature'!$C:$D,2,0)&amp;IF(($F40&lt;(EA40)),"Below",IF(($F40&gt;(DZ40)),"Above","Within"))</f>
      </c>
      <c r="F40" s="71">
        <f t="shared" si="269"/>
      </c>
      <c r="G40" s="92">
        <f t="shared" si="191"/>
      </c>
      <c r="H40" s="71">
        <f t="shared" si="247"/>
      </c>
      <c r="I40" s="89">
        <f t="shared" si="270"/>
      </c>
      <c r="J40" s="71">
        <f t="shared" si="248"/>
      </c>
      <c r="K40" s="71">
        <f t="shared" si="249"/>
      </c>
      <c r="L40" s="64"/>
      <c r="M40" s="67" t="str">
        <f>VLOOKUP($D40,'Metric Nature'!$C:$D,2,0)&amp;IF(($N40&lt;(HZ40)),"Below",IF(($N40&gt;(HY40)),"Above","Within"))</f>
      </c>
      <c r="N40" s="71">
        <f t="shared" si="250"/>
      </c>
      <c r="O40" s="63">
        <f t="shared" si="311"/>
      </c>
      <c r="P40" s="98">
        <f t="shared" si="312"/>
      </c>
      <c r="Q40" s="63">
        <f t="shared" si="313"/>
      </c>
      <c r="R40" s="71">
        <f t="shared" si="252"/>
      </c>
      <c r="S40" s="71">
        <f t="shared" si="273"/>
      </c>
      <c r="T40" s="64"/>
      <c r="U40" s="67" t="str">
        <f>VLOOKUP($D40,'Metric Nature'!$C:$D,2,0)&amp;IF(($V40&lt;(LY40)),"Below",IF(($V40&gt;(LX40)),"Above","Within"))</f>
      </c>
      <c r="V40" s="71">
        <f t="shared" si="253"/>
      </c>
      <c r="W40" s="63">
        <f t="shared" si="274"/>
      </c>
      <c r="X40" s="71">
        <f t="shared" si="254"/>
      </c>
      <c r="Y40" s="63">
        <f t="shared" si="275"/>
      </c>
      <c r="Z40" s="71">
        <f t="shared" si="255"/>
      </c>
      <c r="AA40" s="71">
        <f t="shared" si="276"/>
      </c>
      <c r="AB40" s="64"/>
      <c r="AC40" s="60"/>
      <c r="AD40" s="1"/>
      <c r="AE40" s="1"/>
      <c r="AF40" s="1"/>
      <c r="AG40" s="1"/>
      <c r="AH40" s="1"/>
      <c r="AI40" s="9" t="s">
        <v>372</v>
      </c>
      <c r="AJ40" s="14">
        <f>(VLOOKUP($EG40,Data!$B:$CP,Daily!EI$10,0)+VLOOKUP($IF40,Data!$B:$CP,Daily!IH$10,0))/(VLOOKUP($EG37,Data!$B:$CP,Daily!EI$10,0)+VLOOKUP($IF37,Data!$B:$CP,Daily!IH$10,0))</f>
      </c>
      <c r="AK40" s="14">
        <f>(VLOOKUP($EG40,Data!$B:$CP,Daily!EJ$10,0)+VLOOKUP($IF40,Data!$B:$CP,Daily!II$10,0))/(VLOOKUP($EG37,Data!$B:$CP,Daily!EJ$10,0)+VLOOKUP($IF37,Data!$B:$CP,Daily!II$10,0))</f>
      </c>
      <c r="AL40" s="14">
        <f>(VLOOKUP($EG40,Data!$B:$CP,Daily!EK$10,0)+VLOOKUP($IF40,Data!$B:$CP,Daily!IJ$10,0))/(VLOOKUP($EG37,Data!$B:$CP,Daily!EK$10,0)+VLOOKUP($IF37,Data!$B:$CP,Daily!IJ$10,0))</f>
      </c>
      <c r="AM40" s="14">
        <f>(VLOOKUP($EG40,Data!$B:$CP,Daily!EL$10,0)+VLOOKUP($IF40,Data!$B:$CP,Daily!IK$10,0))/(VLOOKUP($EG37,Data!$B:$CP,Daily!EL$10,0)+VLOOKUP($IF37,Data!$B:$CP,Daily!IK$10,0))</f>
      </c>
      <c r="AN40" s="14">
        <f>(VLOOKUP($EG40,Data!$B:$CP,Daily!EM$10,0)+VLOOKUP($IF40,Data!$B:$CP,Daily!IL$10,0))/(VLOOKUP($EG37,Data!$B:$CP,Daily!EM$10,0)+VLOOKUP($IF37,Data!$B:$CP,Daily!IL$10,0))</f>
      </c>
      <c r="AO40" s="14">
        <f>(VLOOKUP($EG40,Data!$B:$CP,Daily!EN$10,0)+VLOOKUP($IF40,Data!$B:$CP,Daily!IM$10,0))/(VLOOKUP($EG37,Data!$B:$CP,Daily!EN$10,0)+VLOOKUP($IF37,Data!$B:$CP,Daily!IM$10,0))</f>
      </c>
      <c r="AP40" s="14">
        <f>(VLOOKUP($EG40,Data!$B:$CP,Daily!EO$10,0)+VLOOKUP($IF40,Data!$B:$CP,Daily!IN$10,0))/(VLOOKUP($EG37,Data!$B:$CP,Daily!EO$10,0)+VLOOKUP($IF37,Data!$B:$CP,Daily!IN$10,0))</f>
      </c>
      <c r="AQ40" s="14">
        <f>(VLOOKUP($EG40,Data!$B:$CP,Daily!EP$10,0)+VLOOKUP($IF40,Data!$B:$CP,Daily!IO$10,0))/(VLOOKUP($EG37,Data!$B:$CP,Daily!EP$10,0)+VLOOKUP($IF37,Data!$B:$CP,Daily!IO$10,0))</f>
      </c>
      <c r="AR40" s="14">
        <f>(VLOOKUP($EG40,Data!$B:$CP,Daily!EQ$10,0)+VLOOKUP($IF40,Data!$B:$CP,Daily!IP$10,0))/(VLOOKUP($EG37,Data!$B:$CP,Daily!EQ$10,0)+VLOOKUP($IF37,Data!$B:$CP,Daily!IP$10,0))</f>
      </c>
      <c r="AS40" s="14">
        <f>(VLOOKUP($EG40,Data!$B:$CP,Daily!ER$10,0)+VLOOKUP($IF40,Data!$B:$CP,Daily!IQ$10,0))/(VLOOKUP($EG37,Data!$B:$CP,Daily!ER$10,0)+VLOOKUP($IF37,Data!$B:$CP,Daily!IQ$10,0))</f>
      </c>
      <c r="AT40" s="14">
        <f>(VLOOKUP($EG40,Data!$B:$CP,Daily!ES$10,0)+VLOOKUP($IF40,Data!$B:$CP,Daily!IR$10,0))/(VLOOKUP($EG37,Data!$B:$CP,Daily!ES$10,0)+VLOOKUP($IF37,Data!$B:$CP,Daily!IR$10,0))</f>
      </c>
      <c r="AU40" s="14">
        <f>(VLOOKUP($EG40,Data!$B:$CP,Daily!ET$10,0)+VLOOKUP($IF40,Data!$B:$CP,Daily!IS$10,0))/(VLOOKUP($EG37,Data!$B:$CP,Daily!ET$10,0)+VLOOKUP($IF37,Data!$B:$CP,Daily!IS$10,0))</f>
      </c>
      <c r="AV40" s="14">
        <f>(VLOOKUP($EG40,Data!$B:$CP,Daily!EU$10,0)+VLOOKUP($IF40,Data!$B:$CP,Daily!IT$10,0))/(VLOOKUP($EG37,Data!$B:$CP,Daily!EU$10,0)+VLOOKUP($IF37,Data!$B:$CP,Daily!IT$10,0))</f>
      </c>
      <c r="AW40" s="14">
        <f>(VLOOKUP($EG40,Data!$B:$CP,Daily!EV$10,0)+VLOOKUP($IF40,Data!$B:$CP,Daily!IU$10,0))/(VLOOKUP($EG37,Data!$B:$CP,Daily!EV$10,0)+VLOOKUP($IF37,Data!$B:$CP,Daily!IU$10,0))</f>
      </c>
      <c r="AX40" s="14">
        <f>(VLOOKUP($EG40,Data!$B:$CP,Daily!EW$10,0)+VLOOKUP($IF40,Data!$B:$CP,Daily!IV$10,0))/(VLOOKUP($EG37,Data!$B:$CP,Daily!EW$10,0)+VLOOKUP($IF37,Data!$B:$CP,Daily!IV$10,0))</f>
      </c>
      <c r="AY40" s="14">
        <f>(VLOOKUP($EG40,Data!$B:$CP,Daily!EX$10,0)+VLOOKUP($IF40,Data!$B:$CP,Daily!IW$10,0))/(VLOOKUP($EG37,Data!$B:$CP,Daily!EX$10,0)+VLOOKUP($IF37,Data!$B:$CP,Daily!IW$10,0))</f>
      </c>
      <c r="AZ40" s="14">
        <f>(VLOOKUP($EG40,Data!$B:$CP,Daily!EY$10,0)+VLOOKUP($IF40,Data!$B:$CP,Daily!IX$10,0))/(VLOOKUP($EG37,Data!$B:$CP,Daily!EY$10,0)+VLOOKUP($IF37,Data!$B:$CP,Daily!IX$10,0))</f>
      </c>
      <c r="BA40" s="14">
        <f>(VLOOKUP($EG40,Data!$B:$CP,Daily!EZ$10,0)+VLOOKUP($IF40,Data!$B:$CP,Daily!IY$10,0))/(VLOOKUP($EG37,Data!$B:$CP,Daily!EZ$10,0)+VLOOKUP($IF37,Data!$B:$CP,Daily!IY$10,0))</f>
      </c>
      <c r="BB40" s="14">
        <f>(VLOOKUP($EG40,Data!$B:$CP,Daily!FA$10,0)+VLOOKUP($IF40,Data!$B:$CP,Daily!IZ$10,0))/(VLOOKUP($EG37,Data!$B:$CP,Daily!FA$10,0)+VLOOKUP($IF37,Data!$B:$CP,Daily!IZ$10,0))</f>
      </c>
      <c r="BC40" s="14">
        <f>(VLOOKUP($EG40,Data!$B:$CP,Daily!FB$10,0)+VLOOKUP($IF40,Data!$B:$CP,Daily!JA$10,0))/(VLOOKUP($EG37,Data!$B:$CP,Daily!FB$10,0)+VLOOKUP($IF37,Data!$B:$CP,Daily!JA$10,0))</f>
      </c>
      <c r="BD40" s="14">
        <f>(VLOOKUP($EG40,Data!$B:$CP,Daily!FC$10,0)+VLOOKUP($IF40,Data!$B:$CP,Daily!JB$10,0))/(VLOOKUP($EG37,Data!$B:$CP,Daily!FC$10,0)+VLOOKUP($IF37,Data!$B:$CP,Daily!JB$10,0))</f>
      </c>
      <c r="BE40" s="14">
        <f>(VLOOKUP($EG40,Data!$B:$CP,Daily!FD$10,0)+VLOOKUP($IF40,Data!$B:$CP,Daily!JC$10,0))/(VLOOKUP($EG37,Data!$B:$CP,Daily!FD$10,0)+VLOOKUP($IF37,Data!$B:$CP,Daily!JC$10,0))</f>
      </c>
      <c r="BF40" s="14">
        <f>(VLOOKUP($EG40,Data!$B:$CP,Daily!FE$10,0)+VLOOKUP($IF40,Data!$B:$CP,Daily!JD$10,0))/(VLOOKUP($EG37,Data!$B:$CP,Daily!FE$10,0)+VLOOKUP($IF37,Data!$B:$CP,Daily!JD$10,0))</f>
      </c>
      <c r="BG40" s="14">
        <f>(VLOOKUP($EG40,Data!$B:$CP,Daily!FF$10,0)+VLOOKUP($IF40,Data!$B:$CP,Daily!JE$10,0))/(VLOOKUP($EG37,Data!$B:$CP,Daily!FF$10,0)+VLOOKUP($IF37,Data!$B:$CP,Daily!JE$10,0))</f>
      </c>
      <c r="BH40" s="14">
        <f>(VLOOKUP($EG40,Data!$B:$CP,Daily!FG$10,0)+VLOOKUP($IF40,Data!$B:$CP,Daily!JF$10,0))/(VLOOKUP($EG37,Data!$B:$CP,Daily!FG$10,0)+VLOOKUP($IF37,Data!$B:$CP,Daily!JF$10,0))</f>
      </c>
      <c r="BI40" s="14">
        <f>(VLOOKUP($EG40,Data!$B:$CP,Daily!FH$10,0)+VLOOKUP($IF40,Data!$B:$CP,Daily!JG$10,0))/(VLOOKUP($EG37,Data!$B:$CP,Daily!FH$10,0)+VLOOKUP($IF37,Data!$B:$CP,Daily!JG$10,0))</f>
      </c>
      <c r="BJ40" s="14">
        <f>(VLOOKUP($EG40,Data!$B:$CP,Daily!FI$10,0)+VLOOKUP($IF40,Data!$B:$CP,Daily!JH$10,0))/(VLOOKUP($EG37,Data!$B:$CP,Daily!FI$10,0)+VLOOKUP($IF37,Data!$B:$CP,Daily!JH$10,0))</f>
      </c>
      <c r="BK40" s="14">
        <f>(VLOOKUP($EG40,Data!$B:$CP,Daily!FJ$10,0)+VLOOKUP($IF40,Data!$B:$CP,Daily!JI$10,0))/(VLOOKUP($EG37,Data!$B:$CP,Daily!FJ$10,0)+VLOOKUP($IF37,Data!$B:$CP,Daily!JI$10,0))</f>
      </c>
      <c r="BL40" s="14">
        <f>(VLOOKUP($EG40,Data!$B:$CP,Daily!FK$10,0)+VLOOKUP($IF40,Data!$B:$CP,Daily!JJ$10,0))/(VLOOKUP($EG37,Data!$B:$CP,Daily!FK$10,0)+VLOOKUP($IF37,Data!$B:$CP,Daily!JJ$10,0))</f>
      </c>
      <c r="BM40" s="14">
        <f>(VLOOKUP($EG40,Data!$B:$CP,Daily!FL$10,0)+VLOOKUP($IF40,Data!$B:$CP,Daily!JK$10,0))/(VLOOKUP($EG37,Data!$B:$CP,Daily!FL$10,0)+VLOOKUP($IF37,Data!$B:$CP,Daily!JK$10,0))</f>
      </c>
      <c r="BN40" s="14">
        <f>(VLOOKUP($EG40,Data!$B:$CP,Daily!FM$10,0)+VLOOKUP($IF40,Data!$B:$CP,Daily!JL$10,0))/(VLOOKUP($EG37,Data!$B:$CP,Daily!FM$10,0)+VLOOKUP($IF37,Data!$B:$CP,Daily!JL$10,0))</f>
      </c>
      <c r="BO40" s="14">
        <f>(VLOOKUP($EG40,Data!$B:$CP,Daily!FN$10,0)+VLOOKUP($IF40,Data!$B:$CP,Daily!JM$10,0))/(VLOOKUP($EG37,Data!$B:$CP,Daily!FN$10,0)+VLOOKUP($IF37,Data!$B:$CP,Daily!JM$10,0))</f>
      </c>
      <c r="BP40" s="14">
        <f>(VLOOKUP($EG40,Data!$B:$CP,Daily!FO$10,0)+VLOOKUP($IF40,Data!$B:$CP,Daily!JN$10,0))/(VLOOKUP($EG37,Data!$B:$CP,Daily!FO$10,0)+VLOOKUP($IF37,Data!$B:$CP,Daily!JN$10,0))</f>
      </c>
      <c r="BQ40" s="14">
        <f>(VLOOKUP($EG40,Data!$B:$CP,Daily!FP$10,0)+VLOOKUP($IF40,Data!$B:$CP,Daily!JO$10,0))/(VLOOKUP($EG37,Data!$B:$CP,Daily!FP$10,0)+VLOOKUP($IF37,Data!$B:$CP,Daily!JO$10,0))</f>
      </c>
      <c r="BR40" s="14">
        <f>(VLOOKUP($EG40,Data!$B:$CP,Daily!FQ$10,0)+VLOOKUP($IF40,Data!$B:$CP,Daily!JP$10,0))/(VLOOKUP($EG37,Data!$B:$CP,Daily!FQ$10,0)+VLOOKUP($IF37,Data!$B:$CP,Daily!JP$10,0))</f>
      </c>
      <c r="BS40" s="14">
        <f>(VLOOKUP($EG40,Data!$B:$CP,Daily!FR$10,0)+VLOOKUP($IF40,Data!$B:$CP,Daily!JQ$10,0))/(VLOOKUP($EG37,Data!$B:$CP,Daily!FR$10,0)+VLOOKUP($IF37,Data!$B:$CP,Daily!JQ$10,0))</f>
      </c>
      <c r="BT40" s="14">
        <f>(VLOOKUP($EG40,Data!$B:$CP,Daily!FS$10,0)+VLOOKUP($IF40,Data!$B:$CP,Daily!JR$10,0))/(VLOOKUP($EG37,Data!$B:$CP,Daily!FS$10,0)+VLOOKUP($IF37,Data!$B:$CP,Daily!JR$10,0))</f>
      </c>
      <c r="BU40" s="14">
        <f>(VLOOKUP($EG40,Data!$B:$CP,Daily!FT$10,0)+VLOOKUP($IF40,Data!$B:$CP,Daily!JS$10,0))/(VLOOKUP($EG37,Data!$B:$CP,Daily!FT$10,0)+VLOOKUP($IF37,Data!$B:$CP,Daily!JS$10,0))</f>
      </c>
      <c r="BV40" s="14">
        <f>(VLOOKUP($EG40,Data!$B:$CP,Daily!FU$10,0)+VLOOKUP($IF40,Data!$B:$CP,Daily!JT$10,0))/(VLOOKUP($EG37,Data!$B:$CP,Daily!FU$10,0)+VLOOKUP($IF37,Data!$B:$CP,Daily!JT$10,0))</f>
      </c>
      <c r="BW40" s="14">
        <f>(VLOOKUP($EG40,Data!$B:$CP,Daily!FV$10,0)+VLOOKUP($IF40,Data!$B:$CP,Daily!JU$10,0))/(VLOOKUP($EG37,Data!$B:$CP,Daily!FV$10,0)+VLOOKUP($IF37,Data!$B:$CP,Daily!JU$10,0))</f>
      </c>
      <c r="BX40" s="14">
        <f>(VLOOKUP($EG40,Data!$B:$CP,Daily!FW$10,0)+VLOOKUP($IF40,Data!$B:$CP,Daily!JV$10,0))/(VLOOKUP($EG37,Data!$B:$CP,Daily!FW$10,0)+VLOOKUP($IF37,Data!$B:$CP,Daily!JV$10,0))</f>
      </c>
      <c r="BY40" s="14">
        <f>(VLOOKUP($EG40,Data!$B:$CP,Daily!FX$10,0)+VLOOKUP($IF40,Data!$B:$CP,Daily!JW$10,0))/(VLOOKUP($EG37,Data!$B:$CP,Daily!FX$10,0)+VLOOKUP($IF37,Data!$B:$CP,Daily!JW$10,0))</f>
      </c>
      <c r="BZ40" s="14">
        <f>(VLOOKUP($EG40,Data!$B:$CP,Daily!FY$10,0)+VLOOKUP($IF40,Data!$B:$CP,Daily!JX$10,0))/(VLOOKUP($EG37,Data!$B:$CP,Daily!FY$10,0)+VLOOKUP($IF37,Data!$B:$CP,Daily!JX$10,0))</f>
      </c>
      <c r="CA40" s="14">
        <f>(VLOOKUP($EG40,Data!$B:$CP,Daily!FZ$10,0)+VLOOKUP($IF40,Data!$B:$CP,Daily!JY$10,0))/(VLOOKUP($EG37,Data!$B:$CP,Daily!FZ$10,0)+VLOOKUP($IF37,Data!$B:$CP,Daily!JY$10,0))</f>
      </c>
      <c r="CB40" s="14">
        <f>(VLOOKUP($EG40,Data!$B:$CP,Daily!GA$10,0)+VLOOKUP($IF40,Data!$B:$CP,Daily!JZ$10,0))/(VLOOKUP($EG37,Data!$B:$CP,Daily!GA$10,0)+VLOOKUP($IF37,Data!$B:$CP,Daily!JZ$10,0))</f>
      </c>
      <c r="CC40" s="14">
        <f>(VLOOKUP($EG40,Data!$B:$CP,Daily!GB$10,0)+VLOOKUP($IF40,Data!$B:$CP,Daily!KA$10,0))/(VLOOKUP($EG37,Data!$B:$CP,Daily!GB$10,0)+VLOOKUP($IF37,Data!$B:$CP,Daily!KA$10,0))</f>
      </c>
      <c r="CD40" s="14">
        <f>(VLOOKUP($EG40,Data!$B:$CP,Daily!GC$10,0)+VLOOKUP($IF40,Data!$B:$CP,Daily!KB$10,0))/(VLOOKUP($EG37,Data!$B:$CP,Daily!GC$10,0)+VLOOKUP($IF37,Data!$B:$CP,Daily!KB$10,0))</f>
      </c>
      <c r="CE40" s="14">
        <f>(VLOOKUP($EG40,Data!$B:$CP,Daily!GD$10,0)+VLOOKUP($IF40,Data!$B:$CP,Daily!KC$10,0))/(VLOOKUP($EG37,Data!$B:$CP,Daily!GD$10,0)+VLOOKUP($IF37,Data!$B:$CP,Daily!KC$10,0))</f>
      </c>
      <c r="CF40" s="14">
        <f>(VLOOKUP($EG40,Data!$B:$CP,Daily!GE$10,0)+VLOOKUP($IF40,Data!$B:$CP,Daily!KD$10,0))/(VLOOKUP($EG37,Data!$B:$CP,Daily!GE$10,0)+VLOOKUP($IF37,Data!$B:$CP,Daily!KD$10,0))</f>
      </c>
      <c r="CG40" s="14">
        <f>(VLOOKUP($EG40,Data!$B:$CP,Daily!GF$10,0)+VLOOKUP($IF40,Data!$B:$CP,Daily!KE$10,0))/(VLOOKUP($EG37,Data!$B:$CP,Daily!GF$10,0)+VLOOKUP($IF37,Data!$B:$CP,Daily!KE$10,0))</f>
      </c>
      <c r="CH40" s="14">
        <f>(VLOOKUP($EG40,Data!$B:$CP,Daily!GG$10,0)+VLOOKUP($IF40,Data!$B:$CP,Daily!KF$10,0))/(VLOOKUP($EG37,Data!$B:$CP,Daily!GG$10,0)+VLOOKUP($IF37,Data!$B:$CP,Daily!KF$10,0))</f>
      </c>
      <c r="CI40" s="14">
        <f>(VLOOKUP($EG40,Data!$B:$CP,Daily!GH$10,0)+VLOOKUP($IF40,Data!$B:$CP,Daily!KG$10,0))/(VLOOKUP($EG37,Data!$B:$CP,Daily!GH$10,0)+VLOOKUP($IF37,Data!$B:$CP,Daily!KG$10,0))</f>
      </c>
      <c r="CJ40" s="14">
        <f>(VLOOKUP($EG40,Data!$B:$CP,Daily!GI$10,0)+VLOOKUP($IF40,Data!$B:$CP,Daily!KH$10,0))/(VLOOKUP($EG37,Data!$B:$CP,Daily!GI$10,0)+VLOOKUP($IF37,Data!$B:$CP,Daily!KH$10,0))</f>
      </c>
      <c r="CK40" s="14">
        <f>(VLOOKUP($EG40,Data!$B:$CP,Daily!GJ$10,0)+VLOOKUP($IF40,Data!$B:$CP,Daily!KI$10,0))/(VLOOKUP($EG37,Data!$B:$CP,Daily!GJ$10,0)+VLOOKUP($IF37,Data!$B:$CP,Daily!KI$10,0))</f>
      </c>
      <c r="CL40" s="14">
        <f>(VLOOKUP($EG40,Data!$B:$CP,Daily!GK$10,0)+VLOOKUP($IF40,Data!$B:$CP,Daily!KJ$10,0))/(VLOOKUP($EG37,Data!$B:$CP,Daily!GK$10,0)+VLOOKUP($IF37,Data!$B:$CP,Daily!KJ$10,0))</f>
      </c>
      <c r="CM40" s="14">
        <f>(VLOOKUP($EG40,Data!$B:$CP,Daily!GL$10,0)+VLOOKUP($IF40,Data!$B:$CP,Daily!KK$10,0))/(VLOOKUP($EG37,Data!$B:$CP,Daily!GL$10,0)+VLOOKUP($IF37,Data!$B:$CP,Daily!KK$10,0))</f>
      </c>
      <c r="CN40" s="14">
        <f>(VLOOKUP($EG40,Data!$B:$CP,Daily!GM$10,0)+VLOOKUP($IF40,Data!$B:$CP,Daily!KL$10,0))/(VLOOKUP($EG37,Data!$B:$CP,Daily!GM$10,0)+VLOOKUP($IF37,Data!$B:$CP,Daily!KL$10,0))</f>
      </c>
      <c r="CO40" s="14">
        <f>(VLOOKUP($EG40,Data!$B:$CP,Daily!GN$10,0)+VLOOKUP($IF40,Data!$B:$CP,Daily!KM$10,0))/(VLOOKUP($EG37,Data!$B:$CP,Daily!GN$10,0)+VLOOKUP($IF37,Data!$B:$CP,Daily!KM$10,0))</f>
      </c>
      <c r="CP40" s="14">
        <f>(VLOOKUP($EG40,Data!$B:$CP,Daily!GO$10,0)+VLOOKUP($IF40,Data!$B:$CP,Daily!KN$10,0))/(VLOOKUP($EG37,Data!$B:$CP,Daily!GO$10,0)+VLOOKUP($IF37,Data!$B:$CP,Daily!KN$10,0))</f>
      </c>
      <c r="CQ40" s="14">
        <f>(VLOOKUP($EG40,Data!$B:$CP,Daily!GP$10,0)+VLOOKUP($IF40,Data!$B:$CP,Daily!KO$10,0))/(VLOOKUP($EG37,Data!$B:$CP,Daily!GP$10,0)+VLOOKUP($IF37,Data!$B:$CP,Daily!KO$10,0))</f>
      </c>
      <c r="CR40" s="14">
        <f>(VLOOKUP($EG40,Data!$B:$CP,Daily!GQ$10,0)+VLOOKUP($IF40,Data!$B:$CP,Daily!KP$10,0))/(VLOOKUP($EG37,Data!$B:$CP,Daily!GQ$10,0)+VLOOKUP($IF37,Data!$B:$CP,Daily!KP$10,0))</f>
      </c>
      <c r="CS40" s="14">
        <f>(VLOOKUP($EG40,Data!$B:$CP,Daily!GR$10,0)+VLOOKUP($IF40,Data!$B:$CP,Daily!KQ$10,0))/(VLOOKUP($EG37,Data!$B:$CP,Daily!GR$10,0)+VLOOKUP($IF37,Data!$B:$CP,Daily!KQ$10,0))</f>
      </c>
      <c r="CT40" s="14">
        <f>(VLOOKUP($EG40,Data!$B:$CP,Daily!GS$10,0)+VLOOKUP($IF40,Data!$B:$CP,Daily!KR$10,0))/(VLOOKUP($EG37,Data!$B:$CP,Daily!GS$10,0)+VLOOKUP($IF37,Data!$B:$CP,Daily!KR$10,0))</f>
      </c>
      <c r="CU40" s="14">
        <f>(VLOOKUP($EG40,Data!$B:$CP,Daily!GT$10,0)+VLOOKUP($IF40,Data!$B:$CP,Daily!KS$10,0))/(VLOOKUP($EG37,Data!$B:$CP,Daily!GT$10,0)+VLOOKUP($IF37,Data!$B:$CP,Daily!KS$10,0))</f>
      </c>
      <c r="CV40" s="14">
        <f>(VLOOKUP($EG40,Data!$B:$CP,Daily!GU$10,0)+VLOOKUP($IF40,Data!$B:$CP,Daily!KT$10,0))/(VLOOKUP($EG37,Data!$B:$CP,Daily!GU$10,0)+VLOOKUP($IF37,Data!$B:$CP,Daily!KT$10,0))</f>
      </c>
      <c r="CW40" s="14">
        <f>(VLOOKUP($EG40,Data!$B:$CP,Daily!GV$10,0)+VLOOKUP($IF40,Data!$B:$CP,Daily!KU$10,0))/(VLOOKUP($EG37,Data!$B:$CP,Daily!GV$10,0)+VLOOKUP($IF37,Data!$B:$CP,Daily!KU$10,0))</f>
      </c>
      <c r="CX40" s="14">
        <f>(VLOOKUP($EG40,Data!$B:$CP,Daily!GW$10,0)+VLOOKUP($IF40,Data!$B:$CP,Daily!KV$10,0))/(VLOOKUP($EG37,Data!$B:$CP,Daily!GW$10,0)+VLOOKUP($IF37,Data!$B:$CP,Daily!KV$10,0))</f>
      </c>
      <c r="CY40" s="14">
        <f>(VLOOKUP($EG40,Data!$B:$CP,Daily!GX$10,0)+VLOOKUP($IF40,Data!$B:$CP,Daily!KW$10,0))/(VLOOKUP($EG37,Data!$B:$CP,Daily!GX$10,0)+VLOOKUP($IF37,Data!$B:$CP,Daily!KW$10,0))</f>
      </c>
      <c r="CZ40" s="14">
        <f>(VLOOKUP($EG40,Data!$B:$CP,Daily!GY$10,0)+VLOOKUP($IF40,Data!$B:$CP,Daily!KX$10,0))/(VLOOKUP($EG37,Data!$B:$CP,Daily!GY$10,0)+VLOOKUP($IF37,Data!$B:$CP,Daily!KX$10,0))</f>
      </c>
      <c r="DA40" s="14">
        <f>(VLOOKUP($EG40,Data!$B:$CP,Daily!GZ$10,0)+VLOOKUP($IF40,Data!$B:$CP,Daily!KY$10,0))/(VLOOKUP($EG37,Data!$B:$CP,Daily!GZ$10,0)+VLOOKUP($IF37,Data!$B:$CP,Daily!KY$10,0))</f>
      </c>
      <c r="DB40" s="14">
        <f>(VLOOKUP($EG40,Data!$B:$CP,Daily!HA$10,0)+VLOOKUP($IF40,Data!$B:$CP,Daily!KZ$10,0))/(VLOOKUP($EG37,Data!$B:$CP,Daily!HA$10,0)+VLOOKUP($IF37,Data!$B:$CP,Daily!KZ$10,0))</f>
      </c>
      <c r="DC40" s="14">
        <f>(VLOOKUP($EG40,Data!$B:$CP,Daily!HB$10,0)+VLOOKUP($IF40,Data!$B:$CP,Daily!LA$10,0))/(VLOOKUP($EG37,Data!$B:$CP,Daily!HB$10,0)+VLOOKUP($IF37,Data!$B:$CP,Daily!LA$10,0))</f>
      </c>
      <c r="DD40" s="14">
        <f>(VLOOKUP($EG40,Data!$B:$CP,Daily!HC$10,0)+VLOOKUP($IF40,Data!$B:$CP,Daily!LB$10,0))/(VLOOKUP($EG37,Data!$B:$CP,Daily!HC$10,0)+VLOOKUP($IF37,Data!$B:$CP,Daily!LB$10,0))</f>
      </c>
      <c r="DE40" s="14">
        <f>(VLOOKUP($EG40,Data!$B:$CP,Daily!HD$10,0)+VLOOKUP($IF40,Data!$B:$CP,Daily!LC$10,0))/(VLOOKUP($EG37,Data!$B:$CP,Daily!HD$10,0)+VLOOKUP($IF37,Data!$B:$CP,Daily!LC$10,0))</f>
      </c>
      <c r="DF40" s="14">
        <f>(VLOOKUP($EG40,Data!$B:$CP,Daily!HE$10,0)+VLOOKUP($IF40,Data!$B:$CP,Daily!LD$10,0))/(VLOOKUP($EG37,Data!$B:$CP,Daily!HE$10,0)+VLOOKUP($IF37,Data!$B:$CP,Daily!LD$10,0))</f>
      </c>
      <c r="DG40" s="14">
        <f>(VLOOKUP($EG40,Data!$B:$CP,Daily!HF$10,0)+VLOOKUP($IF40,Data!$B:$CP,Daily!LE$10,0))/(VLOOKUP($EG37,Data!$B:$CP,Daily!HF$10,0)+VLOOKUP($IF37,Data!$B:$CP,Daily!LE$10,0))</f>
      </c>
      <c r="DH40" s="14">
        <f>(VLOOKUP($EG40,Data!$B:$CP,Daily!HG$10,0)+VLOOKUP($IF40,Data!$B:$CP,Daily!LF$10,0))/(VLOOKUP($EG37,Data!$B:$CP,Daily!HG$10,0)+VLOOKUP($IF37,Data!$B:$CP,Daily!LF$10,0))</f>
      </c>
      <c r="DI40" s="14">
        <f>(VLOOKUP($EG40,Data!$B:$CP,Daily!HH$10,0)+VLOOKUP($IF40,Data!$B:$CP,Daily!LG$10,0))/(VLOOKUP($EG37,Data!$B:$CP,Daily!HH$10,0)+VLOOKUP($IF37,Data!$B:$CP,Daily!LG$10,0))</f>
      </c>
      <c r="DJ40" s="14">
        <f>(VLOOKUP($EG40,Data!$B:$CP,Daily!HI$10,0)+VLOOKUP($IF40,Data!$B:$CP,Daily!LH$10,0))/(VLOOKUP($EG37,Data!$B:$CP,Daily!HI$10,0)+VLOOKUP($IF37,Data!$B:$CP,Daily!LH$10,0))</f>
      </c>
      <c r="DK40" s="14">
        <f>(VLOOKUP($EG40,Data!$B:$CP,Daily!HJ$10,0)+VLOOKUP($IF40,Data!$B:$CP,Daily!LI$10,0))/(VLOOKUP($EG37,Data!$B:$CP,Daily!HJ$10,0)+VLOOKUP($IF37,Data!$B:$CP,Daily!LI$10,0))</f>
      </c>
      <c r="DL40" s="14">
        <f>(VLOOKUP($EG40,Data!$B:$CP,Daily!HK$10,0)+VLOOKUP($IF40,Data!$B:$CP,Daily!LJ$10,0))/(VLOOKUP($EG37,Data!$B:$CP,Daily!HK$10,0)+VLOOKUP($IF37,Data!$B:$CP,Daily!LJ$10,0))</f>
      </c>
      <c r="DM40" s="14">
        <f>(VLOOKUP($EG40,Data!$B:$CP,Daily!HL$10,0)+VLOOKUP($IF40,Data!$B:$CP,Daily!LK$10,0))/(VLOOKUP($EG37,Data!$B:$CP,Daily!HL$10,0)+VLOOKUP($IF37,Data!$B:$CP,Daily!LK$10,0))</f>
      </c>
      <c r="DN40" s="14">
        <f>(VLOOKUP($EG40,Data!$B:$CP,Daily!HM$10,0)+VLOOKUP($IF40,Data!$B:$CP,Daily!LL$10,0))/(VLOOKUP($EG37,Data!$B:$CP,Daily!HM$10,0)+VLOOKUP($IF37,Data!$B:$CP,Daily!LL$10,0))</f>
      </c>
      <c r="DO40" s="14">
        <f>(VLOOKUP($EG40,Data!$B:$CP,Daily!HN$10,0)+VLOOKUP($IF40,Data!$B:$CP,Daily!LM$10,0))/(VLOOKUP($EG37,Data!$B:$CP,Daily!HN$10,0)+VLOOKUP($IF37,Data!$B:$CP,Daily!LM$10,0))</f>
      </c>
      <c r="DP40" s="14">
        <f>(VLOOKUP($EG40,Data!$B:$CP,Daily!HO$10,0)+VLOOKUP($IF40,Data!$B:$CP,Daily!LN$10,0))/(VLOOKUP($EG37,Data!$B:$CP,Daily!HO$10,0)+VLOOKUP($IF37,Data!$B:$CP,Daily!LN$10,0))</f>
      </c>
      <c r="DQ40" s="14">
        <f>(VLOOKUP($EG40,Data!$B:$CP,Daily!HP$10,0)+VLOOKUP($IF40,Data!$B:$CP,Daily!LO$10,0))/(VLOOKUP($EG37,Data!$B:$CP,Daily!HP$10,0)+VLOOKUP($IF37,Data!$B:$CP,Daily!LO$10,0))</f>
      </c>
      <c r="DR40" s="14">
        <f>(VLOOKUP($EG40,Data!$B:$CP,Daily!HQ$10,0)+VLOOKUP($IF40,Data!$B:$CP,Daily!LP$10,0))/(VLOOKUP($EG37,Data!$B:$CP,Daily!HQ$10,0)+VLOOKUP($IF37,Data!$B:$CP,Daily!LP$10,0))</f>
      </c>
      <c r="DS40" s="14">
        <f>(VLOOKUP($EG40,Data!$B:$CP,Daily!HR$10,0)+VLOOKUP($IF40,Data!$B:$CP,Daily!LQ$10,0))/(VLOOKUP($EG37,Data!$B:$CP,Daily!HR$10,0)+VLOOKUP($IF37,Data!$B:$CP,Daily!LQ$10,0))</f>
      </c>
      <c r="DT40" s="14">
        <f>(VLOOKUP($EG40,Data!$B:$CP,Daily!HS$10,0)+VLOOKUP($IF40,Data!$B:$CP,Daily!LR$10,0))/(VLOOKUP($EG37,Data!$B:$CP,Daily!HS$10,0)+VLOOKUP($IF37,Data!$B:$CP,Daily!LR$10,0))</f>
      </c>
      <c r="DU40" s="14">
        <f>(VLOOKUP($EG40,Data!$B:$CP,Daily!HT$10,0)+VLOOKUP($IF40,Data!$B:$CP,Daily!LS$10,0))/(VLOOKUP($EG37,Data!$B:$CP,Daily!HT$10,0)+VLOOKUP($IF37,Data!$B:$CP,Daily!LS$10,0))</f>
      </c>
      <c r="DV40" s="18"/>
      <c r="DW40" s="14">
        <f t="shared" si="259"/>
      </c>
      <c r="DX40" s="14">
        <f t="shared" si="260"/>
      </c>
      <c r="DY40" s="14">
        <f t="shared" si="277"/>
      </c>
      <c r="DZ40" s="14">
        <f t="shared" si="278"/>
      </c>
      <c r="EA40" s="14">
        <f t="shared" si="279"/>
      </c>
      <c r="EB40" s="18"/>
      <c r="EC40" s="14">
        <f t="shared" si="261"/>
      </c>
      <c r="ED40" s="14">
        <f t="shared" ref="ED40:ED54" si="326">SUMPRODUCT(DN40:DT40,DN$36:DT$36)/SUM(DN$36:DT$36)</f>
      </c>
      <c r="EE40" s="14">
        <f t="shared" si="314"/>
      </c>
      <c r="EF40" s="16"/>
      <c r="EG40" s="9" t="s">
        <v>373</v>
      </c>
      <c r="EH40" s="9" t="s">
        <v>374</v>
      </c>
      <c r="EI40" s="14">
        <f>VLOOKUP($EG40,Data!$B:$CP,Daily!EI$10,0)/VLOOKUP($EG37,Data!$B:$CP,Daily!EI$10,0)</f>
      </c>
      <c r="EJ40" s="14">
        <f>VLOOKUP($EG40,Data!$B:$CP,Daily!EJ$10,0)/VLOOKUP($EG37,Data!$B:$CP,Daily!EJ$10,0)</f>
      </c>
      <c r="EK40" s="14">
        <f>VLOOKUP($EG40,Data!$B:$CP,Daily!EK$10,0)/VLOOKUP($EG37,Data!$B:$CP,Daily!EK$10,0)</f>
      </c>
      <c r="EL40" s="14">
        <f>VLOOKUP($EG40,Data!$B:$CP,Daily!EL$10,0)/VLOOKUP($EG37,Data!$B:$CP,Daily!EL$10,0)</f>
      </c>
      <c r="EM40" s="14">
        <f>VLOOKUP($EG40,Data!$B:$CP,Daily!EM$10,0)/VLOOKUP($EG37,Data!$B:$CP,Daily!EM$10,0)</f>
      </c>
      <c r="EN40" s="14">
        <f>VLOOKUP($EG40,Data!$B:$CP,Daily!EN$10,0)/VLOOKUP($EG37,Data!$B:$CP,Daily!EN$10,0)</f>
      </c>
      <c r="EO40" s="14">
        <f>VLOOKUP($EG40,Data!$B:$CP,Daily!EO$10,0)/VLOOKUP($EG37,Data!$B:$CP,Daily!EO$10,0)</f>
      </c>
      <c r="EP40" s="14">
        <f>VLOOKUP($EG40,Data!$B:$CP,Daily!EP$10,0)/VLOOKUP($EG37,Data!$B:$CP,Daily!EP$10,0)</f>
      </c>
      <c r="EQ40" s="14">
        <f>VLOOKUP($EG40,Data!$B:$CP,Daily!EQ$10,0)/VLOOKUP($EG37,Data!$B:$CP,Daily!EQ$10,0)</f>
      </c>
      <c r="ER40" s="14">
        <f>VLOOKUP($EG40,Data!$B:$CP,Daily!ER$10,0)/VLOOKUP($EG37,Data!$B:$CP,Daily!ER$10,0)</f>
      </c>
      <c r="ES40" s="14">
        <f>VLOOKUP($EG40,Data!$B:$CP,Daily!ES$10,0)/VLOOKUP($EG37,Data!$B:$CP,Daily!ES$10,0)</f>
      </c>
      <c r="ET40" s="14">
        <f>VLOOKUP($EG40,Data!$B:$CP,Daily!ET$10,0)/VLOOKUP($EG37,Data!$B:$CP,Daily!ET$10,0)</f>
      </c>
      <c r="EU40" s="14">
        <f>VLOOKUP($EG40,Data!$B:$CP,Daily!EU$10,0)/VLOOKUP($EG37,Data!$B:$CP,Daily!EU$10,0)</f>
      </c>
      <c r="EV40" s="14">
        <f>VLOOKUP($EG40,Data!$B:$CP,Daily!EV$10,0)/VLOOKUP($EG37,Data!$B:$CP,Daily!EV$10,0)</f>
      </c>
      <c r="EW40" s="14">
        <f>VLOOKUP($EG40,Data!$B:$CP,Daily!EW$10,0)/VLOOKUP($EG37,Data!$B:$CP,Daily!EW$10,0)</f>
      </c>
      <c r="EX40" s="14">
        <f>VLOOKUP($EG40,Data!$B:$CP,Daily!EX$10,0)/VLOOKUP($EG37,Data!$B:$CP,Daily!EX$10,0)</f>
      </c>
      <c r="EY40" s="14">
        <f>VLOOKUP($EG40,Data!$B:$CP,Daily!EY$10,0)/VLOOKUP($EG37,Data!$B:$CP,Daily!EY$10,0)</f>
      </c>
      <c r="EZ40" s="14">
        <f>VLOOKUP($EG40,Data!$B:$CP,Daily!EZ$10,0)/VLOOKUP($EG37,Data!$B:$CP,Daily!EZ$10,0)</f>
      </c>
      <c r="FA40" s="14">
        <f>VLOOKUP($EG40,Data!$B:$CP,Daily!FA$10,0)/VLOOKUP($EG37,Data!$B:$CP,Daily!FA$10,0)</f>
      </c>
      <c r="FB40" s="14">
        <f>VLOOKUP($EG40,Data!$B:$CP,Daily!FB$10,0)/VLOOKUP($EG37,Data!$B:$CP,Daily!FB$10,0)</f>
      </c>
      <c r="FC40" s="14">
        <f>VLOOKUP($EG40,Data!$B:$CP,Daily!FC$10,0)/VLOOKUP($EG37,Data!$B:$CP,Daily!FC$10,0)</f>
      </c>
      <c r="FD40" s="14">
        <f>VLOOKUP($EG40,Data!$B:$CP,Daily!FD$10,0)/VLOOKUP($EG37,Data!$B:$CP,Daily!FD$10,0)</f>
      </c>
      <c r="FE40" s="14">
        <f>VLOOKUP($EG40,Data!$B:$CP,Daily!FE$10,0)/VLOOKUP($EG37,Data!$B:$CP,Daily!FE$10,0)</f>
      </c>
      <c r="FF40" s="14">
        <f>VLOOKUP($EG40,Data!$B:$CP,Daily!FF$10,0)/VLOOKUP($EG37,Data!$B:$CP,Daily!FF$10,0)</f>
      </c>
      <c r="FG40" s="14">
        <f>VLOOKUP($EG40,Data!$B:$CP,Daily!FG$10,0)/VLOOKUP($EG37,Data!$B:$CP,Daily!FG$10,0)</f>
      </c>
      <c r="FH40" s="14">
        <f>VLOOKUP($EG40,Data!$B:$CP,Daily!FH$10,0)/VLOOKUP($EG37,Data!$B:$CP,Daily!FH$10,0)</f>
      </c>
      <c r="FI40" s="14">
        <f>VLOOKUP($EG40,Data!$B:$CP,Daily!FI$10,0)/VLOOKUP($EG37,Data!$B:$CP,Daily!FI$10,0)</f>
      </c>
      <c r="FJ40" s="14">
        <f>VLOOKUP($EG40,Data!$B:$CP,Daily!FJ$10,0)/VLOOKUP($EG37,Data!$B:$CP,Daily!FJ$10,0)</f>
      </c>
      <c r="FK40" s="14">
        <f>VLOOKUP($EG40,Data!$B:$CP,Daily!FK$10,0)/VLOOKUP($EG37,Data!$B:$CP,Daily!FK$10,0)</f>
      </c>
      <c r="FL40" s="14">
        <f>VLOOKUP($EG40,Data!$B:$CP,Daily!FL$10,0)/VLOOKUP($EG37,Data!$B:$CP,Daily!FL$10,0)</f>
      </c>
      <c r="FM40" s="14">
        <f>VLOOKUP($EG40,Data!$B:$CP,Daily!FM$10,0)/VLOOKUP($EG37,Data!$B:$CP,Daily!FM$10,0)</f>
      </c>
      <c r="FN40" s="14">
        <f>VLOOKUP($EG40,Data!$B:$CP,Daily!FN$10,0)/VLOOKUP($EG37,Data!$B:$CP,Daily!FN$10,0)</f>
      </c>
      <c r="FO40" s="14">
        <f>VLOOKUP($EG40,Data!$B:$CP,Daily!FO$10,0)/VLOOKUP($EG37,Data!$B:$CP,Daily!FO$10,0)</f>
      </c>
      <c r="FP40" s="14">
        <f>VLOOKUP($EG40,Data!$B:$CP,Daily!FP$10,0)/VLOOKUP($EG37,Data!$B:$CP,Daily!FP$10,0)</f>
      </c>
      <c r="FQ40" s="14">
        <f>VLOOKUP($EG40,Data!$B:$CP,Daily!FQ$10,0)/VLOOKUP($EG37,Data!$B:$CP,Daily!FQ$10,0)</f>
      </c>
      <c r="FR40" s="14">
        <f>VLOOKUP($EG40,Data!$B:$CP,Daily!FR$10,0)/VLOOKUP($EG37,Data!$B:$CP,Daily!FR$10,0)</f>
      </c>
      <c r="FS40" s="14">
        <f>VLOOKUP($EG40,Data!$B:$CP,Daily!FS$10,0)/VLOOKUP($EG37,Data!$B:$CP,Daily!FS$10,0)</f>
      </c>
      <c r="FT40" s="14">
        <f>VLOOKUP($EG40,Data!$B:$CP,Daily!FT$10,0)/VLOOKUP($EG37,Data!$B:$CP,Daily!FT$10,0)</f>
      </c>
      <c r="FU40" s="14">
        <f>VLOOKUP($EG40,Data!$B:$CP,Daily!FU$10,0)/VLOOKUP($EG37,Data!$B:$CP,Daily!FU$10,0)</f>
      </c>
      <c r="FV40" s="14">
        <f>VLOOKUP($EG40,Data!$B:$CP,Daily!FV$10,0)/VLOOKUP($EG37,Data!$B:$CP,Daily!FV$10,0)</f>
      </c>
      <c r="FW40" s="14">
        <f>VLOOKUP($EG40,Data!$B:$CP,Daily!FW$10,0)/VLOOKUP($EG37,Data!$B:$CP,Daily!FW$10,0)</f>
      </c>
      <c r="FX40" s="14">
        <f>VLOOKUP($EG40,Data!$B:$CP,Daily!FX$10,0)/VLOOKUP($EG37,Data!$B:$CP,Daily!FX$10,0)</f>
      </c>
      <c r="FY40" s="14">
        <f>VLOOKUP($EG40,Data!$B:$CP,Daily!FY$10,0)/VLOOKUP($EG37,Data!$B:$CP,Daily!FY$10,0)</f>
      </c>
      <c r="FZ40" s="14">
        <f>VLOOKUP($EG40,Data!$B:$CP,Daily!FZ$10,0)/VLOOKUP($EG37,Data!$B:$CP,Daily!FZ$10,0)</f>
      </c>
      <c r="GA40" s="14">
        <f>VLOOKUP($EG40,Data!$B:$CP,Daily!GA$10,0)/VLOOKUP($EG37,Data!$B:$CP,Daily!GA$10,0)</f>
      </c>
      <c r="GB40" s="14">
        <f>VLOOKUP($EG40,Data!$B:$CP,Daily!GB$10,0)/VLOOKUP($EG37,Data!$B:$CP,Daily!GB$10,0)</f>
      </c>
      <c r="GC40" s="14">
        <f>VLOOKUP($EG40,Data!$B:$CP,Daily!GC$10,0)/VLOOKUP($EG37,Data!$B:$CP,Daily!GC$10,0)</f>
      </c>
      <c r="GD40" s="14">
        <f>VLOOKUP($EG40,Data!$B:$CP,Daily!GD$10,0)/VLOOKUP($EG37,Data!$B:$CP,Daily!GD$10,0)</f>
      </c>
      <c r="GE40" s="14">
        <f>VLOOKUP($EG40,Data!$B:$CP,Daily!GE$10,0)/VLOOKUP($EG37,Data!$B:$CP,Daily!GE$10,0)</f>
      </c>
      <c r="GF40" s="14">
        <f>VLOOKUP($EG40,Data!$B:$CP,Daily!GF$10,0)/VLOOKUP($EG37,Data!$B:$CP,Daily!GF$10,0)</f>
      </c>
      <c r="GG40" s="14">
        <f>VLOOKUP($EG40,Data!$B:$CP,Daily!GG$10,0)/VLOOKUP($EG37,Data!$B:$CP,Daily!GG$10,0)</f>
      </c>
      <c r="GH40" s="14">
        <f>VLOOKUP($EG40,Data!$B:$CP,Daily!GH$10,0)/VLOOKUP($EG37,Data!$B:$CP,Daily!GH$10,0)</f>
      </c>
      <c r="GI40" s="14">
        <f>VLOOKUP($EG40,Data!$B:$CP,Daily!GI$10,0)/VLOOKUP($EG37,Data!$B:$CP,Daily!GI$10,0)</f>
      </c>
      <c r="GJ40" s="14">
        <f>VLOOKUP($EG40,Data!$B:$CP,Daily!GJ$10,0)/VLOOKUP($EG37,Data!$B:$CP,Daily!GJ$10,0)</f>
      </c>
      <c r="GK40" s="14">
        <f>VLOOKUP($EG40,Data!$B:$CP,Daily!GK$10,0)/VLOOKUP($EG37,Data!$B:$CP,Daily!GK$10,0)</f>
      </c>
      <c r="GL40" s="14">
        <f>VLOOKUP($EG40,Data!$B:$CP,Daily!GL$10,0)/VLOOKUP($EG37,Data!$B:$CP,Daily!GL$10,0)</f>
      </c>
      <c r="GM40" s="14">
        <f>VLOOKUP($EG40,Data!$B:$CP,Daily!GM$10,0)/VLOOKUP($EG37,Data!$B:$CP,Daily!GM$10,0)</f>
      </c>
      <c r="GN40" s="14">
        <f>VLOOKUP($EG40,Data!$B:$CP,Daily!GN$10,0)/VLOOKUP($EG37,Data!$B:$CP,Daily!GN$10,0)</f>
      </c>
      <c r="GO40" s="14">
        <f>VLOOKUP($EG40,Data!$B:$CP,Daily!GO$10,0)/VLOOKUP($EG37,Data!$B:$CP,Daily!GO$10,0)</f>
      </c>
      <c r="GP40" s="14">
        <f>VLOOKUP($EG40,Data!$B:$CP,Daily!GP$10,0)/VLOOKUP($EG37,Data!$B:$CP,Daily!GP$10,0)</f>
      </c>
      <c r="GQ40" s="14">
        <f>VLOOKUP($EG40,Data!$B:$CP,Daily!GQ$10,0)/VLOOKUP($EG37,Data!$B:$CP,Daily!GQ$10,0)</f>
      </c>
      <c r="GR40" s="14">
        <f>VLOOKUP($EG40,Data!$B:$CP,Daily!GR$10,0)/VLOOKUP($EG37,Data!$B:$CP,Daily!GR$10,0)</f>
      </c>
      <c r="GS40" s="14">
        <f>VLOOKUP($EG40,Data!$B:$CP,Daily!GS$10,0)/VLOOKUP($EG37,Data!$B:$CP,Daily!GS$10,0)</f>
      </c>
      <c r="GT40" s="14">
        <f>VLOOKUP($EG40,Data!$B:$CP,Daily!GT$10,0)/VLOOKUP($EG37,Data!$B:$CP,Daily!GT$10,0)</f>
      </c>
      <c r="GU40" s="14">
        <f>VLOOKUP($EG40,Data!$B:$CP,Daily!GU$10,0)/VLOOKUP($EG37,Data!$B:$CP,Daily!GU$10,0)</f>
      </c>
      <c r="GV40" s="14">
        <f>VLOOKUP($EG40,Data!$B:$CP,Daily!GV$10,0)/VLOOKUP($EG37,Data!$B:$CP,Daily!GV$10,0)</f>
      </c>
      <c r="GW40" s="14">
        <f>VLOOKUP($EG40,Data!$B:$CP,Daily!GW$10,0)/VLOOKUP($EG37,Data!$B:$CP,Daily!GW$10,0)</f>
      </c>
      <c r="GX40" s="14">
        <f>VLOOKUP($EG40,Data!$B:$CP,Daily!GX$10,0)/VLOOKUP($EG37,Data!$B:$CP,Daily!GX$10,0)</f>
      </c>
      <c r="GY40" s="14">
        <f>VLOOKUP($EG40,Data!$B:$CP,Daily!GY$10,0)/VLOOKUP($EG37,Data!$B:$CP,Daily!GY$10,0)</f>
      </c>
      <c r="GZ40" s="14">
        <f>VLOOKUP($EG40,Data!$B:$CP,Daily!GZ$10,0)/VLOOKUP($EG37,Data!$B:$CP,Daily!GZ$10,0)</f>
      </c>
      <c r="HA40" s="14">
        <f>VLOOKUP($EG40,Data!$B:$CP,Daily!HA$10,0)/VLOOKUP($EG37,Data!$B:$CP,Daily!HA$10,0)</f>
      </c>
      <c r="HB40" s="14">
        <f>VLOOKUP($EG40,Data!$B:$CP,Daily!HB$10,0)/VLOOKUP($EG37,Data!$B:$CP,Daily!HB$10,0)</f>
      </c>
      <c r="HC40" s="14">
        <f>VLOOKUP($EG40,Data!$B:$CP,Daily!HC$10,0)/VLOOKUP($EG37,Data!$B:$CP,Daily!HC$10,0)</f>
      </c>
      <c r="HD40" s="14">
        <f>VLOOKUP($EG40,Data!$B:$CP,Daily!HD$10,0)/VLOOKUP($EG37,Data!$B:$CP,Daily!HD$10,0)</f>
      </c>
      <c r="HE40" s="14">
        <f>VLOOKUP($EG40,Data!$B:$CP,Daily!HE$10,0)/VLOOKUP($EG37,Data!$B:$CP,Daily!HE$10,0)</f>
      </c>
      <c r="HF40" s="14">
        <f>VLOOKUP($EG40,Data!$B:$CP,Daily!HF$10,0)/VLOOKUP($EG37,Data!$B:$CP,Daily!HF$10,0)</f>
      </c>
      <c r="HG40" s="14">
        <f>VLOOKUP($EG40,Data!$B:$CP,Daily!HG$10,0)/VLOOKUP($EG37,Data!$B:$CP,Daily!HG$10,0)</f>
      </c>
      <c r="HH40" s="14">
        <f>VLOOKUP($EG40,Data!$B:$CP,Daily!HH$10,0)/VLOOKUP($EG37,Data!$B:$CP,Daily!HH$10,0)</f>
      </c>
      <c r="HI40" s="14">
        <f>VLOOKUP($EG40,Data!$B:$CP,Daily!HI$10,0)/VLOOKUP($EG37,Data!$B:$CP,Daily!HI$10,0)</f>
      </c>
      <c r="HJ40" s="14">
        <f>VLOOKUP($EG40,Data!$B:$CP,Daily!HJ$10,0)/VLOOKUP($EG37,Data!$B:$CP,Daily!HJ$10,0)</f>
      </c>
      <c r="HK40" s="14">
        <f>VLOOKUP($EG40,Data!$B:$CP,Daily!HK$10,0)/VLOOKUP($EG37,Data!$B:$CP,Daily!HK$10,0)</f>
      </c>
      <c r="HL40" s="14">
        <f>VLOOKUP($EG40,Data!$B:$CP,Daily!HL$10,0)/VLOOKUP($EG37,Data!$B:$CP,Daily!HL$10,0)</f>
      </c>
      <c r="HM40" s="14">
        <f>VLOOKUP($EG40,Data!$B:$CP,Daily!HM$10,0)/VLOOKUP($EG37,Data!$B:$CP,Daily!HM$10,0)</f>
      </c>
      <c r="HN40" s="14">
        <f>VLOOKUP($EG40,Data!$B:$CP,Daily!HN$10,0)/VLOOKUP($EG37,Data!$B:$CP,Daily!HN$10,0)</f>
      </c>
      <c r="HO40" s="14">
        <f>VLOOKUP($EG40,Data!$B:$CP,Daily!HO$10,0)/VLOOKUP($EG37,Data!$B:$CP,Daily!HO$10,0)</f>
      </c>
      <c r="HP40" s="14">
        <f>VLOOKUP($EG40,Data!$B:$CP,Daily!HP$10,0)/VLOOKUP($EG37,Data!$B:$CP,Daily!HP$10,0)</f>
      </c>
      <c r="HQ40" s="14">
        <f>VLOOKUP($EG40,Data!$B:$CP,Daily!HQ$10,0)/VLOOKUP($EG37,Data!$B:$CP,Daily!HQ$10,0)</f>
      </c>
      <c r="HR40" s="14">
        <f>VLOOKUP($EG40,Data!$B:$CP,Daily!HR$10,0)/VLOOKUP($EG37,Data!$B:$CP,Daily!HR$10,0)</f>
      </c>
      <c r="HS40" s="14">
        <f>VLOOKUP($EG40,Data!$B:$CP,Daily!HS$10,0)/VLOOKUP($EG37,Data!$B:$CP,Daily!HS$10,0)</f>
      </c>
      <c r="HT40" s="14">
        <f>VLOOKUP($EG40,Data!$B:$CP,Daily!HT$10,0)/VLOOKUP($EG37,Data!$B:$CP,Daily!HT$10,0)</f>
      </c>
      <c r="HU40" s="17"/>
      <c r="HV40" s="52">
        <f t="shared" si="262"/>
      </c>
      <c r="HW40" s="52">
        <f t="shared" si="263"/>
      </c>
      <c r="HX40" s="52">
        <f t="shared" si="315"/>
      </c>
      <c r="HY40" s="52">
        <f t="shared" si="316"/>
      </c>
      <c r="HZ40" s="52">
        <f t="shared" si="317"/>
      </c>
      <c r="IA40" s="55"/>
      <c r="IB40" s="14">
        <f t="shared" si="265"/>
      </c>
      <c r="IC40" s="14">
        <f t="shared" si="318"/>
      </c>
      <c r="ID40" s="14">
        <f t="shared" si="319"/>
      </c>
      <c r="IE40" s="16"/>
      <c r="IF40" s="9" t="s">
        <v>375</v>
      </c>
      <c r="IG40" s="9" t="s">
        <v>374</v>
      </c>
      <c r="IH40" s="14">
        <f>VLOOKUP($IF40,Data!$B:$CP,Daily!IH$10,0)/VLOOKUP($IF37,Data!$B:$CP,Daily!IH$10,0)</f>
      </c>
      <c r="II40" s="14">
        <f>VLOOKUP($IF40,Data!$B:$CP,Daily!II$10,0)/VLOOKUP($IF37,Data!$B:$CP,Daily!II$10,0)</f>
      </c>
      <c r="IJ40" s="14">
        <f>VLOOKUP($IF40,Data!$B:$CP,Daily!IJ$10,0)/VLOOKUP($IF37,Data!$B:$CP,Daily!IJ$10,0)</f>
      </c>
      <c r="IK40" s="14">
        <f>VLOOKUP($IF40,Data!$B:$CP,Daily!IK$10,0)/VLOOKUP($IF37,Data!$B:$CP,Daily!IK$10,0)</f>
      </c>
      <c r="IL40" s="14">
        <f>VLOOKUP($IF40,Data!$B:$CP,Daily!IL$10,0)/VLOOKUP($IF37,Data!$B:$CP,Daily!IL$10,0)</f>
      </c>
      <c r="IM40" s="14">
        <f>VLOOKUP($IF40,Data!$B:$CP,Daily!IM$10,0)/VLOOKUP($IF37,Data!$B:$CP,Daily!IM$10,0)</f>
      </c>
      <c r="IN40" s="14">
        <f>VLOOKUP($IF40,Data!$B:$CP,Daily!IN$10,0)/VLOOKUP($IF37,Data!$B:$CP,Daily!IN$10,0)</f>
      </c>
      <c r="IO40" s="14">
        <f>VLOOKUP($IF40,Data!$B:$CP,Daily!IO$10,0)/VLOOKUP($IF37,Data!$B:$CP,Daily!IO$10,0)</f>
      </c>
      <c r="IP40" s="14">
        <f>VLOOKUP($IF40,Data!$B:$CP,Daily!IP$10,0)/VLOOKUP($IF37,Data!$B:$CP,Daily!IP$10,0)</f>
      </c>
      <c r="IQ40" s="14">
        <f>VLOOKUP($IF40,Data!$B:$CP,Daily!IQ$10,0)/VLOOKUP($IF37,Data!$B:$CP,Daily!IQ$10,0)</f>
      </c>
      <c r="IR40" s="14">
        <f>VLOOKUP($IF40,Data!$B:$CP,Daily!IR$10,0)/VLOOKUP($IF37,Data!$B:$CP,Daily!IR$10,0)</f>
      </c>
      <c r="IS40" s="14">
        <f>VLOOKUP($IF40,Data!$B:$CP,Daily!IS$10,0)/VLOOKUP($IF37,Data!$B:$CP,Daily!IS$10,0)</f>
      </c>
      <c r="IT40" s="14">
        <f>VLOOKUP($IF40,Data!$B:$CP,Daily!IT$10,0)/VLOOKUP($IF37,Data!$B:$CP,Daily!IT$10,0)</f>
      </c>
      <c r="IU40" s="14">
        <f>VLOOKUP($IF40,Data!$B:$CP,Daily!IU$10,0)/VLOOKUP($IF37,Data!$B:$CP,Daily!IU$10,0)</f>
      </c>
      <c r="IV40" s="14">
        <f>VLOOKUP($IF40,Data!$B:$CP,Daily!IV$10,0)/VLOOKUP($IF37,Data!$B:$CP,Daily!IV$10,0)</f>
      </c>
      <c r="IW40" s="14">
        <f>VLOOKUP($IF40,Data!$B:$CP,Daily!IW$10,0)/VLOOKUP($IF37,Data!$B:$CP,Daily!IW$10,0)</f>
      </c>
      <c r="IX40" s="14">
        <f>VLOOKUP($IF40,Data!$B:$CP,Daily!IX$10,0)/VLOOKUP($IF37,Data!$B:$CP,Daily!IX$10,0)</f>
      </c>
      <c r="IY40" s="14">
        <f>VLOOKUP($IF40,Data!$B:$CP,Daily!IY$10,0)/VLOOKUP($IF37,Data!$B:$CP,Daily!IY$10,0)</f>
      </c>
      <c r="IZ40" s="14">
        <f>VLOOKUP($IF40,Data!$B:$CP,Daily!IZ$10,0)/VLOOKUP($IF37,Data!$B:$CP,Daily!IZ$10,0)</f>
      </c>
      <c r="JA40" s="14">
        <f>VLOOKUP($IF40,Data!$B:$CP,Daily!JA$10,0)/VLOOKUP($IF37,Data!$B:$CP,Daily!JA$10,0)</f>
      </c>
      <c r="JB40" s="14">
        <f>VLOOKUP($IF40,Data!$B:$CP,Daily!JB$10,0)/VLOOKUP($IF37,Data!$B:$CP,Daily!JB$10,0)</f>
      </c>
      <c r="JC40" s="14">
        <f>VLOOKUP($IF40,Data!$B:$CP,Daily!JC$10,0)/VLOOKUP($IF37,Data!$B:$CP,Daily!JC$10,0)</f>
      </c>
      <c r="JD40" s="14">
        <f>VLOOKUP($IF40,Data!$B:$CP,Daily!JD$10,0)/VLOOKUP($IF37,Data!$B:$CP,Daily!JD$10,0)</f>
      </c>
      <c r="JE40" s="14">
        <f>VLOOKUP($IF40,Data!$B:$CP,Daily!JE$10,0)/VLOOKUP($IF37,Data!$B:$CP,Daily!JE$10,0)</f>
      </c>
      <c r="JF40" s="14">
        <f>VLOOKUP($IF40,Data!$B:$CP,Daily!JF$10,0)/VLOOKUP($IF37,Data!$B:$CP,Daily!JF$10,0)</f>
      </c>
      <c r="JG40" s="14">
        <f>VLOOKUP($IF40,Data!$B:$CP,Daily!JG$10,0)/VLOOKUP($IF37,Data!$B:$CP,Daily!JG$10,0)</f>
      </c>
      <c r="JH40" s="14">
        <f>VLOOKUP($IF40,Data!$B:$CP,Daily!JH$10,0)/VLOOKUP($IF37,Data!$B:$CP,Daily!JH$10,0)</f>
      </c>
      <c r="JI40" s="14">
        <f>VLOOKUP($IF40,Data!$B:$CP,Daily!JI$10,0)/VLOOKUP($IF37,Data!$B:$CP,Daily!JI$10,0)</f>
      </c>
      <c r="JJ40" s="14">
        <f>VLOOKUP($IF40,Data!$B:$CP,Daily!JJ$10,0)/VLOOKUP($IF37,Data!$B:$CP,Daily!JJ$10,0)</f>
      </c>
      <c r="JK40" s="14">
        <f>VLOOKUP($IF40,Data!$B:$CP,Daily!JK$10,0)/VLOOKUP($IF37,Data!$B:$CP,Daily!JK$10,0)</f>
      </c>
      <c r="JL40" s="14">
        <f>VLOOKUP($IF40,Data!$B:$CP,Daily!JL$10,0)/VLOOKUP($IF37,Data!$B:$CP,Daily!JL$10,0)</f>
      </c>
      <c r="JM40" s="14">
        <f>VLOOKUP($IF40,Data!$B:$CP,Daily!JM$10,0)/VLOOKUP($IF37,Data!$B:$CP,Daily!JM$10,0)</f>
      </c>
      <c r="JN40" s="14">
        <f>VLOOKUP($IF40,Data!$B:$CP,Daily!JN$10,0)/VLOOKUP($IF37,Data!$B:$CP,Daily!JN$10,0)</f>
      </c>
      <c r="JO40" s="14">
        <f>VLOOKUP($IF40,Data!$B:$CP,Daily!JO$10,0)/VLOOKUP($IF37,Data!$B:$CP,Daily!JO$10,0)</f>
      </c>
      <c r="JP40" s="14">
        <f>VLOOKUP($IF40,Data!$B:$CP,Daily!JP$10,0)/VLOOKUP($IF37,Data!$B:$CP,Daily!JP$10,0)</f>
      </c>
      <c r="JQ40" s="14">
        <f>VLOOKUP($IF40,Data!$B:$CP,Daily!JQ$10,0)/VLOOKUP($IF37,Data!$B:$CP,Daily!JQ$10,0)</f>
      </c>
      <c r="JR40" s="14">
        <f>VLOOKUP($IF40,Data!$B:$CP,Daily!JR$10,0)/VLOOKUP($IF37,Data!$B:$CP,Daily!JR$10,0)</f>
      </c>
      <c r="JS40" s="14">
        <f>VLOOKUP($IF40,Data!$B:$CP,Daily!JS$10,0)/VLOOKUP($IF37,Data!$B:$CP,Daily!JS$10,0)</f>
      </c>
      <c r="JT40" s="14">
        <f>VLOOKUP($IF40,Data!$B:$CP,Daily!JT$10,0)/VLOOKUP($IF37,Data!$B:$CP,Daily!JT$10,0)</f>
      </c>
      <c r="JU40" s="14">
        <f>VLOOKUP($IF40,Data!$B:$CP,Daily!JU$10,0)/VLOOKUP($IF37,Data!$B:$CP,Daily!JU$10,0)</f>
      </c>
      <c r="JV40" s="14">
        <f>VLOOKUP($IF40,Data!$B:$CP,Daily!JV$10,0)/VLOOKUP($IF37,Data!$B:$CP,Daily!JV$10,0)</f>
      </c>
      <c r="JW40" s="14">
        <f>VLOOKUP($IF40,Data!$B:$CP,Daily!JW$10,0)/VLOOKUP($IF37,Data!$B:$CP,Daily!JW$10,0)</f>
      </c>
      <c r="JX40" s="14">
        <f>VLOOKUP($IF40,Data!$B:$CP,Daily!JX$10,0)/VLOOKUP($IF37,Data!$B:$CP,Daily!JX$10,0)</f>
      </c>
      <c r="JY40" s="14">
        <f>VLOOKUP($IF40,Data!$B:$CP,Daily!JY$10,0)/VLOOKUP($IF37,Data!$B:$CP,Daily!JY$10,0)</f>
      </c>
      <c r="JZ40" s="14">
        <f>VLOOKUP($IF40,Data!$B:$CP,Daily!JZ$10,0)/VLOOKUP($IF37,Data!$B:$CP,Daily!JZ$10,0)</f>
      </c>
      <c r="KA40" s="14">
        <f>VLOOKUP($IF40,Data!$B:$CP,Daily!KA$10,0)/VLOOKUP($IF37,Data!$B:$CP,Daily!KA$10,0)</f>
      </c>
      <c r="KB40" s="14">
        <f>VLOOKUP($IF40,Data!$B:$CP,Daily!KB$10,0)/VLOOKUP($IF37,Data!$B:$CP,Daily!KB$10,0)</f>
      </c>
      <c r="KC40" s="14">
        <f>VLOOKUP($IF40,Data!$B:$CP,Daily!KC$10,0)/VLOOKUP($IF37,Data!$B:$CP,Daily!KC$10,0)</f>
      </c>
      <c r="KD40" s="14">
        <f>VLOOKUP($IF40,Data!$B:$CP,Daily!KD$10,0)/VLOOKUP($IF37,Data!$B:$CP,Daily!KD$10,0)</f>
      </c>
      <c r="KE40" s="14">
        <f>VLOOKUP($IF40,Data!$B:$CP,Daily!KE$10,0)/VLOOKUP($IF37,Data!$B:$CP,Daily!KE$10,0)</f>
      </c>
      <c r="KF40" s="14">
        <f>VLOOKUP($IF40,Data!$B:$CP,Daily!KF$10,0)/VLOOKUP($IF37,Data!$B:$CP,Daily!KF$10,0)</f>
      </c>
      <c r="KG40" s="14">
        <f>VLOOKUP($IF40,Data!$B:$CP,Daily!KG$10,0)/VLOOKUP($IF37,Data!$B:$CP,Daily!KG$10,0)</f>
      </c>
      <c r="KH40" s="14">
        <f>VLOOKUP($IF40,Data!$B:$CP,Daily!KH$10,0)/VLOOKUP($IF37,Data!$B:$CP,Daily!KH$10,0)</f>
      </c>
      <c r="KI40" s="14">
        <f>VLOOKUP($IF40,Data!$B:$CP,Daily!KI$10,0)/VLOOKUP($IF37,Data!$B:$CP,Daily!KI$10,0)</f>
      </c>
      <c r="KJ40" s="14">
        <f>VLOOKUP($IF40,Data!$B:$CP,Daily!KJ$10,0)/VLOOKUP($IF37,Data!$B:$CP,Daily!KJ$10,0)</f>
      </c>
      <c r="KK40" s="14">
        <f>VLOOKUP($IF40,Data!$B:$CP,Daily!KK$10,0)/VLOOKUP($IF37,Data!$B:$CP,Daily!KK$10,0)</f>
      </c>
      <c r="KL40" s="14">
        <f>VLOOKUP($IF40,Data!$B:$CP,Daily!KL$10,0)/VLOOKUP($IF37,Data!$B:$CP,Daily!KL$10,0)</f>
      </c>
      <c r="KM40" s="14">
        <f>VLOOKUP($IF40,Data!$B:$CP,Daily!KM$10,0)/VLOOKUP($IF37,Data!$B:$CP,Daily!KM$10,0)</f>
      </c>
      <c r="KN40" s="14">
        <f>VLOOKUP($IF40,Data!$B:$CP,Daily!KN$10,0)/VLOOKUP($IF37,Data!$B:$CP,Daily!KN$10,0)</f>
      </c>
      <c r="KO40" s="14">
        <f>VLOOKUP($IF40,Data!$B:$CP,Daily!KO$10,0)/VLOOKUP($IF37,Data!$B:$CP,Daily!KO$10,0)</f>
      </c>
      <c r="KP40" s="14">
        <f>VLOOKUP($IF40,Data!$B:$CP,Daily!KP$10,0)/VLOOKUP($IF37,Data!$B:$CP,Daily!KP$10,0)</f>
      </c>
      <c r="KQ40" s="14">
        <f>VLOOKUP($IF40,Data!$B:$CP,Daily!KQ$10,0)/VLOOKUP($IF37,Data!$B:$CP,Daily!KQ$10,0)</f>
      </c>
      <c r="KR40" s="14">
        <f>VLOOKUP($IF40,Data!$B:$CP,Daily!KR$10,0)/VLOOKUP($IF37,Data!$B:$CP,Daily!KR$10,0)</f>
      </c>
      <c r="KS40" s="14">
        <f>VLOOKUP($IF40,Data!$B:$CP,Daily!KS$10,0)/VLOOKUP($IF37,Data!$B:$CP,Daily!KS$10,0)</f>
      </c>
      <c r="KT40" s="14">
        <f>VLOOKUP($IF40,Data!$B:$CP,Daily!KT$10,0)/VLOOKUP($IF37,Data!$B:$CP,Daily!KT$10,0)</f>
      </c>
      <c r="KU40" s="14">
        <f>VLOOKUP($IF40,Data!$B:$CP,Daily!KU$10,0)/VLOOKUP($IF37,Data!$B:$CP,Daily!KU$10,0)</f>
      </c>
      <c r="KV40" s="14">
        <f>VLOOKUP($IF40,Data!$B:$CP,Daily!KV$10,0)/VLOOKUP($IF37,Data!$B:$CP,Daily!KV$10,0)</f>
      </c>
      <c r="KW40" s="14">
        <f>VLOOKUP($IF40,Data!$B:$CP,Daily!KW$10,0)/VLOOKUP($IF37,Data!$B:$CP,Daily!KW$10,0)</f>
      </c>
      <c r="KX40" s="14">
        <f>VLOOKUP($IF40,Data!$B:$CP,Daily!KX$10,0)/VLOOKUP($IF37,Data!$B:$CP,Daily!KX$10,0)</f>
      </c>
      <c r="KY40" s="14">
        <f>VLOOKUP($IF40,Data!$B:$CP,Daily!KY$10,0)/VLOOKUP($IF37,Data!$B:$CP,Daily!KY$10,0)</f>
      </c>
      <c r="KZ40" s="14">
        <f>VLOOKUP($IF40,Data!$B:$CP,Daily!KZ$10,0)/VLOOKUP($IF37,Data!$B:$CP,Daily!KZ$10,0)</f>
      </c>
      <c r="LA40" s="14">
        <f>VLOOKUP($IF40,Data!$B:$CP,Daily!LA$10,0)/VLOOKUP($IF37,Data!$B:$CP,Daily!LA$10,0)</f>
      </c>
      <c r="LB40" s="14">
        <f>VLOOKUP($IF40,Data!$B:$CP,Daily!LB$10,0)/VLOOKUP($IF37,Data!$B:$CP,Daily!LB$10,0)</f>
      </c>
      <c r="LC40" s="14">
        <f>VLOOKUP($IF40,Data!$B:$CP,Daily!LC$10,0)/VLOOKUP($IF37,Data!$B:$CP,Daily!LC$10,0)</f>
      </c>
      <c r="LD40" s="14">
        <f>VLOOKUP($IF40,Data!$B:$CP,Daily!LD$10,0)/VLOOKUP($IF37,Data!$B:$CP,Daily!LD$10,0)</f>
      </c>
      <c r="LE40" s="14">
        <f>VLOOKUP($IF40,Data!$B:$CP,Daily!LE$10,0)/VLOOKUP($IF37,Data!$B:$CP,Daily!LE$10,0)</f>
      </c>
      <c r="LF40" s="14">
        <f>VLOOKUP($IF40,Data!$B:$CP,Daily!LF$10,0)/VLOOKUP($IF37,Data!$B:$CP,Daily!LF$10,0)</f>
      </c>
      <c r="LG40" s="14">
        <f>VLOOKUP($IF40,Data!$B:$CP,Daily!LG$10,0)/VLOOKUP($IF37,Data!$B:$CP,Daily!LG$10,0)</f>
      </c>
      <c r="LH40" s="14">
        <f>VLOOKUP($IF40,Data!$B:$CP,Daily!LH$10,0)/VLOOKUP($IF37,Data!$B:$CP,Daily!LH$10,0)</f>
      </c>
      <c r="LI40" s="14">
        <f>VLOOKUP($IF40,Data!$B:$CP,Daily!LI$10,0)/VLOOKUP($IF37,Data!$B:$CP,Daily!LI$10,0)</f>
      </c>
      <c r="LJ40" s="14">
        <f>VLOOKUP($IF40,Data!$B:$CP,Daily!LJ$10,0)/VLOOKUP($IF37,Data!$B:$CP,Daily!LJ$10,0)</f>
      </c>
      <c r="LK40" s="14">
        <f>VLOOKUP($IF40,Data!$B:$CP,Daily!LK$10,0)/VLOOKUP($IF37,Data!$B:$CP,Daily!LK$10,0)</f>
      </c>
      <c r="LL40" s="14">
        <f>VLOOKUP($IF40,Data!$B:$CP,Daily!LL$10,0)/VLOOKUP($IF37,Data!$B:$CP,Daily!LL$10,0)</f>
      </c>
      <c r="LM40" s="14">
        <f>VLOOKUP($IF40,Data!$B:$CP,Daily!LM$10,0)/VLOOKUP($IF37,Data!$B:$CP,Daily!LM$10,0)</f>
      </c>
      <c r="LN40" s="14">
        <f>VLOOKUP($IF40,Data!$B:$CP,Daily!LN$10,0)/VLOOKUP($IF37,Data!$B:$CP,Daily!LN$10,0)</f>
      </c>
      <c r="LO40" s="14">
        <f>VLOOKUP($IF40,Data!$B:$CP,Daily!LO$10,0)/VLOOKUP($IF37,Data!$B:$CP,Daily!LO$10,0)</f>
      </c>
      <c r="LP40" s="14">
        <f>VLOOKUP($IF40,Data!$B:$CP,Daily!LP$10,0)/VLOOKUP($IF37,Data!$B:$CP,Daily!LP$10,0)</f>
      </c>
      <c r="LQ40" s="14">
        <f>VLOOKUP($IF40,Data!$B:$CP,Daily!LQ$10,0)/VLOOKUP($IF37,Data!$B:$CP,Daily!LQ$10,0)</f>
      </c>
      <c r="LR40" s="14">
        <f>VLOOKUP($IF40,Data!$B:$CP,Daily!LR$10,0)/VLOOKUP($IF37,Data!$B:$CP,Daily!LR$10,0)</f>
      </c>
      <c r="LS40" s="14">
        <f>VLOOKUP($IF40,Data!$B:$CP,Daily!LS$10,0)/VLOOKUP($IF37,Data!$B:$CP,Daily!LS$10,0)</f>
      </c>
      <c r="LU40" s="52">
        <f t="shared" si="266"/>
      </c>
      <c r="LV40" s="52">
        <f t="shared" si="267"/>
      </c>
      <c r="LW40" s="52">
        <f t="shared" si="320"/>
      </c>
      <c r="LX40" s="52">
        <f t="shared" si="321"/>
      </c>
      <c r="LY40" s="52">
        <f t="shared" si="322"/>
      </c>
      <c r="LZ40" s="58"/>
      <c r="MA40" s="14">
        <f t="shared" si="323"/>
      </c>
      <c r="MB40" s="14">
        <f t="shared" si="324"/>
      </c>
      <c r="MC40" s="14">
        <f t="shared" si="325"/>
      </c>
      <c r="MD40" s="15"/>
    </row>
    <row r="41" spans="4:342" x14ac:dyDescent="0.25">
      <c r="D41" s="121" t="s">
        <v>376</v>
      </c>
      <c r="E41" s="104" t="str">
        <f>VLOOKUP($D41,'Metric Nature'!$C:$D,2,0)&amp;IF(($F41&lt;(EA41)),"Below",IF(($F41&gt;(DZ41)),"Above","Within"))</f>
      </c>
      <c r="F41" s="71">
        <f t="shared" si="269"/>
      </c>
      <c r="G41" s="92">
        <f t="shared" si="191"/>
      </c>
      <c r="H41" s="71">
        <f t="shared" si="247"/>
      </c>
      <c r="I41" s="89">
        <f t="shared" si="270"/>
      </c>
      <c r="J41" s="71">
        <f t="shared" si="248"/>
      </c>
      <c r="K41" s="71">
        <f t="shared" si="249"/>
      </c>
      <c r="L41" s="64"/>
      <c r="M41" s="67" t="str">
        <f>VLOOKUP($D41,'Metric Nature'!$C:$D,2,0)&amp;IF(($N41&lt;(HZ41)),"Below",IF(($N41&gt;(HY41)),"Above","Within"))</f>
      </c>
      <c r="N41" s="71">
        <f t="shared" si="250"/>
      </c>
      <c r="O41" s="63">
        <f t="shared" si="311"/>
      </c>
      <c r="P41" s="98">
        <f t="shared" si="312"/>
      </c>
      <c r="Q41" s="63">
        <f t="shared" si="313"/>
      </c>
      <c r="R41" s="71">
        <f t="shared" si="252"/>
      </c>
      <c r="S41" s="71">
        <f t="shared" si="273"/>
      </c>
      <c r="T41" s="64"/>
      <c r="U41" s="67" t="str">
        <f>VLOOKUP($D41,'Metric Nature'!$C:$D,2,0)&amp;IF(($V41&lt;(LY41)),"Below",IF(($V41&gt;(LX41)),"Above","Within"))</f>
      </c>
      <c r="V41" s="71">
        <f t="shared" si="253"/>
      </c>
      <c r="W41" s="63">
        <f t="shared" si="274"/>
      </c>
      <c r="X41" s="71">
        <f t="shared" si="254"/>
      </c>
      <c r="Y41" s="63">
        <f t="shared" si="275"/>
      </c>
      <c r="Z41" s="71">
        <f t="shared" si="255"/>
      </c>
      <c r="AA41" s="71">
        <f t="shared" si="276"/>
      </c>
      <c r="AB41" s="64"/>
      <c r="AC41" s="60" t="s">
        <v>377</v>
      </c>
      <c r="AD41" s="1"/>
      <c r="AE41" s="1"/>
      <c r="AF41" s="1"/>
      <c r="AG41" s="1"/>
      <c r="AH41" s="1"/>
      <c r="AI41" s="9" t="s">
        <v>376</v>
      </c>
      <c r="AJ41" s="14">
        <f>(VLOOKUP($EG41,Data!$B:$CP,Daily!EI$10,0)+VLOOKUP($IF41,Data!$B:$CP,Daily!IH$10,0))/(VLOOKUP($EG37,Data!$B:$CP,Daily!EI$10,0)+VLOOKUP($IF37,Data!$B:$CP,Daily!IH$10,0))</f>
      </c>
      <c r="AK41" s="14">
        <f>(VLOOKUP($EG41,Data!$B:$CP,Daily!EJ$10,0)+VLOOKUP($IF41,Data!$B:$CP,Daily!II$10,0))/(VLOOKUP($EG37,Data!$B:$CP,Daily!EJ$10,0)+VLOOKUP($IF37,Data!$B:$CP,Daily!II$10,0))</f>
      </c>
      <c r="AL41" s="14">
        <f>(VLOOKUP($EG41,Data!$B:$CP,Daily!EK$10,0)+VLOOKUP($IF41,Data!$B:$CP,Daily!IJ$10,0))/(VLOOKUP($EG37,Data!$B:$CP,Daily!EK$10,0)+VLOOKUP($IF37,Data!$B:$CP,Daily!IJ$10,0))</f>
      </c>
      <c r="AM41" s="14">
        <f>(VLOOKUP($EG41,Data!$B:$CP,Daily!EL$10,0)+VLOOKUP($IF41,Data!$B:$CP,Daily!IK$10,0))/(VLOOKUP($EG37,Data!$B:$CP,Daily!EL$10,0)+VLOOKUP($IF37,Data!$B:$CP,Daily!IK$10,0))</f>
      </c>
      <c r="AN41" s="14">
        <f>(VLOOKUP($EG41,Data!$B:$CP,Daily!EM$10,0)+VLOOKUP($IF41,Data!$B:$CP,Daily!IL$10,0))/(VLOOKUP($EG37,Data!$B:$CP,Daily!EM$10,0)+VLOOKUP($IF37,Data!$B:$CP,Daily!IL$10,0))</f>
      </c>
      <c r="AO41" s="14">
        <f>(VLOOKUP($EG41,Data!$B:$CP,Daily!EN$10,0)+VLOOKUP($IF41,Data!$B:$CP,Daily!IM$10,0))/(VLOOKUP($EG37,Data!$B:$CP,Daily!EN$10,0)+VLOOKUP($IF37,Data!$B:$CP,Daily!IM$10,0))</f>
      </c>
      <c r="AP41" s="14">
        <f>(VLOOKUP($EG41,Data!$B:$CP,Daily!EO$10,0)+VLOOKUP($IF41,Data!$B:$CP,Daily!IN$10,0))/(VLOOKUP($EG37,Data!$B:$CP,Daily!EO$10,0)+VLOOKUP($IF37,Data!$B:$CP,Daily!IN$10,0))</f>
      </c>
      <c r="AQ41" s="14">
        <f>(VLOOKUP($EG41,Data!$B:$CP,Daily!EP$10,0)+VLOOKUP($IF41,Data!$B:$CP,Daily!IO$10,0))/(VLOOKUP($EG37,Data!$B:$CP,Daily!EP$10,0)+VLOOKUP($IF37,Data!$B:$CP,Daily!IO$10,0))</f>
      </c>
      <c r="AR41" s="14">
        <f>(VLOOKUP($EG41,Data!$B:$CP,Daily!EQ$10,0)+VLOOKUP($IF41,Data!$B:$CP,Daily!IP$10,0))/(VLOOKUP($EG37,Data!$B:$CP,Daily!EQ$10,0)+VLOOKUP($IF37,Data!$B:$CP,Daily!IP$10,0))</f>
      </c>
      <c r="AS41" s="14">
        <f>(VLOOKUP($EG41,Data!$B:$CP,Daily!ER$10,0)+VLOOKUP($IF41,Data!$B:$CP,Daily!IQ$10,0))/(VLOOKUP($EG37,Data!$B:$CP,Daily!ER$10,0)+VLOOKUP($IF37,Data!$B:$CP,Daily!IQ$10,0))</f>
      </c>
      <c r="AT41" s="14">
        <f>(VLOOKUP($EG41,Data!$B:$CP,Daily!ES$10,0)+VLOOKUP($IF41,Data!$B:$CP,Daily!IR$10,0))/(VLOOKUP($EG37,Data!$B:$CP,Daily!ES$10,0)+VLOOKUP($IF37,Data!$B:$CP,Daily!IR$10,0))</f>
      </c>
      <c r="AU41" s="14">
        <f>(VLOOKUP($EG41,Data!$B:$CP,Daily!ET$10,0)+VLOOKUP($IF41,Data!$B:$CP,Daily!IS$10,0))/(VLOOKUP($EG37,Data!$B:$CP,Daily!ET$10,0)+VLOOKUP($IF37,Data!$B:$CP,Daily!IS$10,0))</f>
      </c>
      <c r="AV41" s="14">
        <f>(VLOOKUP($EG41,Data!$B:$CP,Daily!EU$10,0)+VLOOKUP($IF41,Data!$B:$CP,Daily!IT$10,0))/(VLOOKUP($EG37,Data!$B:$CP,Daily!EU$10,0)+VLOOKUP($IF37,Data!$B:$CP,Daily!IT$10,0))</f>
      </c>
      <c r="AW41" s="14">
        <f>(VLOOKUP($EG41,Data!$B:$CP,Daily!EV$10,0)+VLOOKUP($IF41,Data!$B:$CP,Daily!IU$10,0))/(VLOOKUP($EG37,Data!$B:$CP,Daily!EV$10,0)+VLOOKUP($IF37,Data!$B:$CP,Daily!IU$10,0))</f>
      </c>
      <c r="AX41" s="14">
        <f>(VLOOKUP($EG41,Data!$B:$CP,Daily!EW$10,0)+VLOOKUP($IF41,Data!$B:$CP,Daily!IV$10,0))/(VLOOKUP($EG37,Data!$B:$CP,Daily!EW$10,0)+VLOOKUP($IF37,Data!$B:$CP,Daily!IV$10,0))</f>
      </c>
      <c r="AY41" s="14">
        <f>(VLOOKUP($EG41,Data!$B:$CP,Daily!EX$10,0)+VLOOKUP($IF41,Data!$B:$CP,Daily!IW$10,0))/(VLOOKUP($EG37,Data!$B:$CP,Daily!EX$10,0)+VLOOKUP($IF37,Data!$B:$CP,Daily!IW$10,0))</f>
      </c>
      <c r="AZ41" s="14">
        <f>(VLOOKUP($EG41,Data!$B:$CP,Daily!EY$10,0)+VLOOKUP($IF41,Data!$B:$CP,Daily!IX$10,0))/(VLOOKUP($EG37,Data!$B:$CP,Daily!EY$10,0)+VLOOKUP($IF37,Data!$B:$CP,Daily!IX$10,0))</f>
      </c>
      <c r="BA41" s="14">
        <f>(VLOOKUP($EG41,Data!$B:$CP,Daily!EZ$10,0)+VLOOKUP($IF41,Data!$B:$CP,Daily!IY$10,0))/(VLOOKUP($EG37,Data!$B:$CP,Daily!EZ$10,0)+VLOOKUP($IF37,Data!$B:$CP,Daily!IY$10,0))</f>
      </c>
      <c r="BB41" s="14">
        <f>(VLOOKUP($EG41,Data!$B:$CP,Daily!FA$10,0)+VLOOKUP($IF41,Data!$B:$CP,Daily!IZ$10,0))/(VLOOKUP($EG37,Data!$B:$CP,Daily!FA$10,0)+VLOOKUP($IF37,Data!$B:$CP,Daily!IZ$10,0))</f>
      </c>
      <c r="BC41" s="14">
        <f>(VLOOKUP($EG41,Data!$B:$CP,Daily!FB$10,0)+VLOOKUP($IF41,Data!$B:$CP,Daily!JA$10,0))/(VLOOKUP($EG37,Data!$B:$CP,Daily!FB$10,0)+VLOOKUP($IF37,Data!$B:$CP,Daily!JA$10,0))</f>
      </c>
      <c r="BD41" s="14">
        <f>(VLOOKUP($EG41,Data!$B:$CP,Daily!FC$10,0)+VLOOKUP($IF41,Data!$B:$CP,Daily!JB$10,0))/(VLOOKUP($EG37,Data!$B:$CP,Daily!FC$10,0)+VLOOKUP($IF37,Data!$B:$CP,Daily!JB$10,0))</f>
      </c>
      <c r="BE41" s="14">
        <f>(VLOOKUP($EG41,Data!$B:$CP,Daily!FD$10,0)+VLOOKUP($IF41,Data!$B:$CP,Daily!JC$10,0))/(VLOOKUP($EG37,Data!$B:$CP,Daily!FD$10,0)+VLOOKUP($IF37,Data!$B:$CP,Daily!JC$10,0))</f>
      </c>
      <c r="BF41" s="14">
        <f>(VLOOKUP($EG41,Data!$B:$CP,Daily!FE$10,0)+VLOOKUP($IF41,Data!$B:$CP,Daily!JD$10,0))/(VLOOKUP($EG37,Data!$B:$CP,Daily!FE$10,0)+VLOOKUP($IF37,Data!$B:$CP,Daily!JD$10,0))</f>
      </c>
      <c r="BG41" s="14">
        <f>(VLOOKUP($EG41,Data!$B:$CP,Daily!FF$10,0)+VLOOKUP($IF41,Data!$B:$CP,Daily!JE$10,0))/(VLOOKUP($EG37,Data!$B:$CP,Daily!FF$10,0)+VLOOKUP($IF37,Data!$B:$CP,Daily!JE$10,0))</f>
      </c>
      <c r="BH41" s="14">
        <f>(VLOOKUP($EG41,Data!$B:$CP,Daily!FG$10,0)+VLOOKUP($IF41,Data!$B:$CP,Daily!JF$10,0))/(VLOOKUP($EG37,Data!$B:$CP,Daily!FG$10,0)+VLOOKUP($IF37,Data!$B:$CP,Daily!JF$10,0))</f>
      </c>
      <c r="BI41" s="14">
        <f>(VLOOKUP($EG41,Data!$B:$CP,Daily!FH$10,0)+VLOOKUP($IF41,Data!$B:$CP,Daily!JG$10,0))/(VLOOKUP($EG37,Data!$B:$CP,Daily!FH$10,0)+VLOOKUP($IF37,Data!$B:$CP,Daily!JG$10,0))</f>
      </c>
      <c r="BJ41" s="14">
        <f>(VLOOKUP($EG41,Data!$B:$CP,Daily!FI$10,0)+VLOOKUP($IF41,Data!$B:$CP,Daily!JH$10,0))/(VLOOKUP($EG37,Data!$B:$CP,Daily!FI$10,0)+VLOOKUP($IF37,Data!$B:$CP,Daily!JH$10,0))</f>
      </c>
      <c r="BK41" s="14">
        <f>(VLOOKUP($EG41,Data!$B:$CP,Daily!FJ$10,0)+VLOOKUP($IF41,Data!$B:$CP,Daily!JI$10,0))/(VLOOKUP($EG37,Data!$B:$CP,Daily!FJ$10,0)+VLOOKUP($IF37,Data!$B:$CP,Daily!JI$10,0))</f>
      </c>
      <c r="BL41" s="14">
        <f>(VLOOKUP($EG41,Data!$B:$CP,Daily!FK$10,0)+VLOOKUP($IF41,Data!$B:$CP,Daily!JJ$10,0))/(VLOOKUP($EG37,Data!$B:$CP,Daily!FK$10,0)+VLOOKUP($IF37,Data!$B:$CP,Daily!JJ$10,0))</f>
      </c>
      <c r="BM41" s="14">
        <f>(VLOOKUP($EG41,Data!$B:$CP,Daily!FL$10,0)+VLOOKUP($IF41,Data!$B:$CP,Daily!JK$10,0))/(VLOOKUP($EG37,Data!$B:$CP,Daily!FL$10,0)+VLOOKUP($IF37,Data!$B:$CP,Daily!JK$10,0))</f>
      </c>
      <c r="BN41" s="14">
        <f>(VLOOKUP($EG41,Data!$B:$CP,Daily!FM$10,0)+VLOOKUP($IF41,Data!$B:$CP,Daily!JL$10,0))/(VLOOKUP($EG37,Data!$B:$CP,Daily!FM$10,0)+VLOOKUP($IF37,Data!$B:$CP,Daily!JL$10,0))</f>
      </c>
      <c r="BO41" s="14">
        <f>(VLOOKUP($EG41,Data!$B:$CP,Daily!FN$10,0)+VLOOKUP($IF41,Data!$B:$CP,Daily!JM$10,0))/(VLOOKUP($EG37,Data!$B:$CP,Daily!FN$10,0)+VLOOKUP($IF37,Data!$B:$CP,Daily!JM$10,0))</f>
      </c>
      <c r="BP41" s="14">
        <f>(VLOOKUP($EG41,Data!$B:$CP,Daily!FO$10,0)+VLOOKUP($IF41,Data!$B:$CP,Daily!JN$10,0))/(VLOOKUP($EG37,Data!$B:$CP,Daily!FO$10,0)+VLOOKUP($IF37,Data!$B:$CP,Daily!JN$10,0))</f>
      </c>
      <c r="BQ41" s="14">
        <f>(VLOOKUP($EG41,Data!$B:$CP,Daily!FP$10,0)+VLOOKUP($IF41,Data!$B:$CP,Daily!JO$10,0))/(VLOOKUP($EG37,Data!$B:$CP,Daily!FP$10,0)+VLOOKUP($IF37,Data!$B:$CP,Daily!JO$10,0))</f>
      </c>
      <c r="BR41" s="14">
        <f>(VLOOKUP($EG41,Data!$B:$CP,Daily!FQ$10,0)+VLOOKUP($IF41,Data!$B:$CP,Daily!JP$10,0))/(VLOOKUP($EG37,Data!$B:$CP,Daily!FQ$10,0)+VLOOKUP($IF37,Data!$B:$CP,Daily!JP$10,0))</f>
      </c>
      <c r="BS41" s="14">
        <f>(VLOOKUP($EG41,Data!$B:$CP,Daily!FR$10,0)+VLOOKUP($IF41,Data!$B:$CP,Daily!JQ$10,0))/(VLOOKUP($EG37,Data!$B:$CP,Daily!FR$10,0)+VLOOKUP($IF37,Data!$B:$CP,Daily!JQ$10,0))</f>
      </c>
      <c r="BT41" s="14">
        <f>(VLOOKUP($EG41,Data!$B:$CP,Daily!FS$10,0)+VLOOKUP($IF41,Data!$B:$CP,Daily!JR$10,0))/(VLOOKUP($EG37,Data!$B:$CP,Daily!FS$10,0)+VLOOKUP($IF37,Data!$B:$CP,Daily!JR$10,0))</f>
      </c>
      <c r="BU41" s="14">
        <f>(VLOOKUP($EG41,Data!$B:$CP,Daily!FT$10,0)+VLOOKUP($IF41,Data!$B:$CP,Daily!JS$10,0))/(VLOOKUP($EG37,Data!$B:$CP,Daily!FT$10,0)+VLOOKUP($IF37,Data!$B:$CP,Daily!JS$10,0))</f>
      </c>
      <c r="BV41" s="14">
        <f>(VLOOKUP($EG41,Data!$B:$CP,Daily!FU$10,0)+VLOOKUP($IF41,Data!$B:$CP,Daily!JT$10,0))/(VLOOKUP($EG37,Data!$B:$CP,Daily!FU$10,0)+VLOOKUP($IF37,Data!$B:$CP,Daily!JT$10,0))</f>
      </c>
      <c r="BW41" s="14">
        <f>(VLOOKUP($EG41,Data!$B:$CP,Daily!FV$10,0)+VLOOKUP($IF41,Data!$B:$CP,Daily!JU$10,0))/(VLOOKUP($EG37,Data!$B:$CP,Daily!FV$10,0)+VLOOKUP($IF37,Data!$B:$CP,Daily!JU$10,0))</f>
      </c>
      <c r="BX41" s="14">
        <f>(VLOOKUP($EG41,Data!$B:$CP,Daily!FW$10,0)+VLOOKUP($IF41,Data!$B:$CP,Daily!JV$10,0))/(VLOOKUP($EG37,Data!$B:$CP,Daily!FW$10,0)+VLOOKUP($IF37,Data!$B:$CP,Daily!JV$10,0))</f>
      </c>
      <c r="BY41" s="14">
        <f>(VLOOKUP($EG41,Data!$B:$CP,Daily!FX$10,0)+VLOOKUP($IF41,Data!$B:$CP,Daily!JW$10,0))/(VLOOKUP($EG37,Data!$B:$CP,Daily!FX$10,0)+VLOOKUP($IF37,Data!$B:$CP,Daily!JW$10,0))</f>
      </c>
      <c r="BZ41" s="14">
        <f>(VLOOKUP($EG41,Data!$B:$CP,Daily!FY$10,0)+VLOOKUP($IF41,Data!$B:$CP,Daily!JX$10,0))/(VLOOKUP($EG37,Data!$B:$CP,Daily!FY$10,0)+VLOOKUP($IF37,Data!$B:$CP,Daily!JX$10,0))</f>
      </c>
      <c r="CA41" s="14">
        <f>(VLOOKUP($EG41,Data!$B:$CP,Daily!FZ$10,0)+VLOOKUP($IF41,Data!$B:$CP,Daily!JY$10,0))/(VLOOKUP($EG37,Data!$B:$CP,Daily!FZ$10,0)+VLOOKUP($IF37,Data!$B:$CP,Daily!JY$10,0))</f>
      </c>
      <c r="CB41" s="14">
        <f>(VLOOKUP($EG41,Data!$B:$CP,Daily!GA$10,0)+VLOOKUP($IF41,Data!$B:$CP,Daily!JZ$10,0))/(VLOOKUP($EG37,Data!$B:$CP,Daily!GA$10,0)+VLOOKUP($IF37,Data!$B:$CP,Daily!JZ$10,0))</f>
      </c>
      <c r="CC41" s="14">
        <f>(VLOOKUP($EG41,Data!$B:$CP,Daily!GB$10,0)+VLOOKUP($IF41,Data!$B:$CP,Daily!KA$10,0))/(VLOOKUP($EG37,Data!$B:$CP,Daily!GB$10,0)+VLOOKUP($IF37,Data!$B:$CP,Daily!KA$10,0))</f>
      </c>
      <c r="CD41" s="14">
        <f>(VLOOKUP($EG41,Data!$B:$CP,Daily!GC$10,0)+VLOOKUP($IF41,Data!$B:$CP,Daily!KB$10,0))/(VLOOKUP($EG37,Data!$B:$CP,Daily!GC$10,0)+VLOOKUP($IF37,Data!$B:$CP,Daily!KB$10,0))</f>
      </c>
      <c r="CE41" s="14">
        <f>(VLOOKUP($EG41,Data!$B:$CP,Daily!GD$10,0)+VLOOKUP($IF41,Data!$B:$CP,Daily!KC$10,0))/(VLOOKUP($EG37,Data!$B:$CP,Daily!GD$10,0)+VLOOKUP($IF37,Data!$B:$CP,Daily!KC$10,0))</f>
      </c>
      <c r="CF41" s="14">
        <f>(VLOOKUP($EG41,Data!$B:$CP,Daily!GE$10,0)+VLOOKUP($IF41,Data!$B:$CP,Daily!KD$10,0))/(VLOOKUP($EG37,Data!$B:$CP,Daily!GE$10,0)+VLOOKUP($IF37,Data!$B:$CP,Daily!KD$10,0))</f>
      </c>
      <c r="CG41" s="14">
        <f>(VLOOKUP($EG41,Data!$B:$CP,Daily!GF$10,0)+VLOOKUP($IF41,Data!$B:$CP,Daily!KE$10,0))/(VLOOKUP($EG37,Data!$B:$CP,Daily!GF$10,0)+VLOOKUP($IF37,Data!$B:$CP,Daily!KE$10,0))</f>
      </c>
      <c r="CH41" s="14">
        <f>(VLOOKUP($EG41,Data!$B:$CP,Daily!GG$10,0)+VLOOKUP($IF41,Data!$B:$CP,Daily!KF$10,0))/(VLOOKUP($EG37,Data!$B:$CP,Daily!GG$10,0)+VLOOKUP($IF37,Data!$B:$CP,Daily!KF$10,0))</f>
      </c>
      <c r="CI41" s="14">
        <f>(VLOOKUP($EG41,Data!$B:$CP,Daily!GH$10,0)+VLOOKUP($IF41,Data!$B:$CP,Daily!KG$10,0))/(VLOOKUP($EG37,Data!$B:$CP,Daily!GH$10,0)+VLOOKUP($IF37,Data!$B:$CP,Daily!KG$10,0))</f>
      </c>
      <c r="CJ41" s="14">
        <f>(VLOOKUP($EG41,Data!$B:$CP,Daily!GI$10,0)+VLOOKUP($IF41,Data!$B:$CP,Daily!KH$10,0))/(VLOOKUP($EG37,Data!$B:$CP,Daily!GI$10,0)+VLOOKUP($IF37,Data!$B:$CP,Daily!KH$10,0))</f>
      </c>
      <c r="CK41" s="14">
        <f>(VLOOKUP($EG41,Data!$B:$CP,Daily!GJ$10,0)+VLOOKUP($IF41,Data!$B:$CP,Daily!KI$10,0))/(VLOOKUP($EG37,Data!$B:$CP,Daily!GJ$10,0)+VLOOKUP($IF37,Data!$B:$CP,Daily!KI$10,0))</f>
      </c>
      <c r="CL41" s="14">
        <f>(VLOOKUP($EG41,Data!$B:$CP,Daily!GK$10,0)+VLOOKUP($IF41,Data!$B:$CP,Daily!KJ$10,0))/(VLOOKUP($EG37,Data!$B:$CP,Daily!GK$10,0)+VLOOKUP($IF37,Data!$B:$CP,Daily!KJ$10,0))</f>
      </c>
      <c r="CM41" s="14">
        <f>(VLOOKUP($EG41,Data!$B:$CP,Daily!GL$10,0)+VLOOKUP($IF41,Data!$B:$CP,Daily!KK$10,0))/(VLOOKUP($EG37,Data!$B:$CP,Daily!GL$10,0)+VLOOKUP($IF37,Data!$B:$CP,Daily!KK$10,0))</f>
      </c>
      <c r="CN41" s="14">
        <f>(VLOOKUP($EG41,Data!$B:$CP,Daily!GM$10,0)+VLOOKUP($IF41,Data!$B:$CP,Daily!KL$10,0))/(VLOOKUP($EG37,Data!$B:$CP,Daily!GM$10,0)+VLOOKUP($IF37,Data!$B:$CP,Daily!KL$10,0))</f>
      </c>
      <c r="CO41" s="14">
        <f>(VLOOKUP($EG41,Data!$B:$CP,Daily!GN$10,0)+VLOOKUP($IF41,Data!$B:$CP,Daily!KM$10,0))/(VLOOKUP($EG37,Data!$B:$CP,Daily!GN$10,0)+VLOOKUP($IF37,Data!$B:$CP,Daily!KM$10,0))</f>
      </c>
      <c r="CP41" s="14">
        <f>(VLOOKUP($EG41,Data!$B:$CP,Daily!GO$10,0)+VLOOKUP($IF41,Data!$B:$CP,Daily!KN$10,0))/(VLOOKUP($EG37,Data!$B:$CP,Daily!GO$10,0)+VLOOKUP($IF37,Data!$B:$CP,Daily!KN$10,0))</f>
      </c>
      <c r="CQ41" s="14">
        <f>(VLOOKUP($EG41,Data!$B:$CP,Daily!GP$10,0)+VLOOKUP($IF41,Data!$B:$CP,Daily!KO$10,0))/(VLOOKUP($EG37,Data!$B:$CP,Daily!GP$10,0)+VLOOKUP($IF37,Data!$B:$CP,Daily!KO$10,0))</f>
      </c>
      <c r="CR41" s="14">
        <f>(VLOOKUP($EG41,Data!$B:$CP,Daily!GQ$10,0)+VLOOKUP($IF41,Data!$B:$CP,Daily!KP$10,0))/(VLOOKUP($EG37,Data!$B:$CP,Daily!GQ$10,0)+VLOOKUP($IF37,Data!$B:$CP,Daily!KP$10,0))</f>
      </c>
      <c r="CS41" s="14">
        <f>(VLOOKUP($EG41,Data!$B:$CP,Daily!GR$10,0)+VLOOKUP($IF41,Data!$B:$CP,Daily!KQ$10,0))/(VLOOKUP($EG37,Data!$B:$CP,Daily!GR$10,0)+VLOOKUP($IF37,Data!$B:$CP,Daily!KQ$10,0))</f>
      </c>
      <c r="CT41" s="14">
        <f>(VLOOKUP($EG41,Data!$B:$CP,Daily!GS$10,0)+VLOOKUP($IF41,Data!$B:$CP,Daily!KR$10,0))/(VLOOKUP($EG37,Data!$B:$CP,Daily!GS$10,0)+VLOOKUP($IF37,Data!$B:$CP,Daily!KR$10,0))</f>
      </c>
      <c r="CU41" s="14">
        <f>(VLOOKUP($EG41,Data!$B:$CP,Daily!GT$10,0)+VLOOKUP($IF41,Data!$B:$CP,Daily!KS$10,0))/(VLOOKUP($EG37,Data!$B:$CP,Daily!GT$10,0)+VLOOKUP($IF37,Data!$B:$CP,Daily!KS$10,0))</f>
      </c>
      <c r="CV41" s="14">
        <f>(VLOOKUP($EG41,Data!$B:$CP,Daily!GU$10,0)+VLOOKUP($IF41,Data!$B:$CP,Daily!KT$10,0))/(VLOOKUP($EG37,Data!$B:$CP,Daily!GU$10,0)+VLOOKUP($IF37,Data!$B:$CP,Daily!KT$10,0))</f>
      </c>
      <c r="CW41" s="14">
        <f>(VLOOKUP($EG41,Data!$B:$CP,Daily!GV$10,0)+VLOOKUP($IF41,Data!$B:$CP,Daily!KU$10,0))/(VLOOKUP($EG37,Data!$B:$CP,Daily!GV$10,0)+VLOOKUP($IF37,Data!$B:$CP,Daily!KU$10,0))</f>
      </c>
      <c r="CX41" s="14">
        <f>(VLOOKUP($EG41,Data!$B:$CP,Daily!GW$10,0)+VLOOKUP($IF41,Data!$B:$CP,Daily!KV$10,0))/(VLOOKUP($EG37,Data!$B:$CP,Daily!GW$10,0)+VLOOKUP($IF37,Data!$B:$CP,Daily!KV$10,0))</f>
      </c>
      <c r="CY41" s="14">
        <f>(VLOOKUP($EG41,Data!$B:$CP,Daily!GX$10,0)+VLOOKUP($IF41,Data!$B:$CP,Daily!KW$10,0))/(VLOOKUP($EG37,Data!$B:$CP,Daily!GX$10,0)+VLOOKUP($IF37,Data!$B:$CP,Daily!KW$10,0))</f>
      </c>
      <c r="CZ41" s="14">
        <f>(VLOOKUP($EG41,Data!$B:$CP,Daily!GY$10,0)+VLOOKUP($IF41,Data!$B:$CP,Daily!KX$10,0))/(VLOOKUP($EG37,Data!$B:$CP,Daily!GY$10,0)+VLOOKUP($IF37,Data!$B:$CP,Daily!KX$10,0))</f>
      </c>
      <c r="DA41" s="14">
        <f>(VLOOKUP($EG41,Data!$B:$CP,Daily!GZ$10,0)+VLOOKUP($IF41,Data!$B:$CP,Daily!KY$10,0))/(VLOOKUP($EG37,Data!$B:$CP,Daily!GZ$10,0)+VLOOKUP($IF37,Data!$B:$CP,Daily!KY$10,0))</f>
      </c>
      <c r="DB41" s="14">
        <f>(VLOOKUP($EG41,Data!$B:$CP,Daily!HA$10,0)+VLOOKUP($IF41,Data!$B:$CP,Daily!KZ$10,0))/(VLOOKUP($EG37,Data!$B:$CP,Daily!HA$10,0)+VLOOKUP($IF37,Data!$B:$CP,Daily!KZ$10,0))</f>
      </c>
      <c r="DC41" s="14">
        <f>(VLOOKUP($EG41,Data!$B:$CP,Daily!HB$10,0)+VLOOKUP($IF41,Data!$B:$CP,Daily!LA$10,0))/(VLOOKUP($EG37,Data!$B:$CP,Daily!HB$10,0)+VLOOKUP($IF37,Data!$B:$CP,Daily!LA$10,0))</f>
      </c>
      <c r="DD41" s="14">
        <f>(VLOOKUP($EG41,Data!$B:$CP,Daily!HC$10,0)+VLOOKUP($IF41,Data!$B:$CP,Daily!LB$10,0))/(VLOOKUP($EG37,Data!$B:$CP,Daily!HC$10,0)+VLOOKUP($IF37,Data!$B:$CP,Daily!LB$10,0))</f>
      </c>
      <c r="DE41" s="14">
        <f>(VLOOKUP($EG41,Data!$B:$CP,Daily!HD$10,0)+VLOOKUP($IF41,Data!$B:$CP,Daily!LC$10,0))/(VLOOKUP($EG37,Data!$B:$CP,Daily!HD$10,0)+VLOOKUP($IF37,Data!$B:$CP,Daily!LC$10,0))</f>
      </c>
      <c r="DF41" s="14">
        <f>(VLOOKUP($EG41,Data!$B:$CP,Daily!HE$10,0)+VLOOKUP($IF41,Data!$B:$CP,Daily!LD$10,0))/(VLOOKUP($EG37,Data!$B:$CP,Daily!HE$10,0)+VLOOKUP($IF37,Data!$B:$CP,Daily!LD$10,0))</f>
      </c>
      <c r="DG41" s="14">
        <f>(VLOOKUP($EG41,Data!$B:$CP,Daily!HF$10,0)+VLOOKUP($IF41,Data!$B:$CP,Daily!LE$10,0))/(VLOOKUP($EG37,Data!$B:$CP,Daily!HF$10,0)+VLOOKUP($IF37,Data!$B:$CP,Daily!LE$10,0))</f>
      </c>
      <c r="DH41" s="14">
        <f>(VLOOKUP($EG41,Data!$B:$CP,Daily!HG$10,0)+VLOOKUP($IF41,Data!$B:$CP,Daily!LF$10,0))/(VLOOKUP($EG37,Data!$B:$CP,Daily!HG$10,0)+VLOOKUP($IF37,Data!$B:$CP,Daily!LF$10,0))</f>
      </c>
      <c r="DI41" s="14">
        <f>(VLOOKUP($EG41,Data!$B:$CP,Daily!HH$10,0)+VLOOKUP($IF41,Data!$B:$CP,Daily!LG$10,0))/(VLOOKUP($EG37,Data!$B:$CP,Daily!HH$10,0)+VLOOKUP($IF37,Data!$B:$CP,Daily!LG$10,0))</f>
      </c>
      <c r="DJ41" s="14">
        <f>(VLOOKUP($EG41,Data!$B:$CP,Daily!HI$10,0)+VLOOKUP($IF41,Data!$B:$CP,Daily!LH$10,0))/(VLOOKUP($EG37,Data!$B:$CP,Daily!HI$10,0)+VLOOKUP($IF37,Data!$B:$CP,Daily!LH$10,0))</f>
      </c>
      <c r="DK41" s="14">
        <f>(VLOOKUP($EG41,Data!$B:$CP,Daily!HJ$10,0)+VLOOKUP($IF41,Data!$B:$CP,Daily!LI$10,0))/(VLOOKUP($EG37,Data!$B:$CP,Daily!HJ$10,0)+VLOOKUP($IF37,Data!$B:$CP,Daily!LI$10,0))</f>
      </c>
      <c r="DL41" s="14">
        <f>(VLOOKUP($EG41,Data!$B:$CP,Daily!HK$10,0)+VLOOKUP($IF41,Data!$B:$CP,Daily!LJ$10,0))/(VLOOKUP($EG37,Data!$B:$CP,Daily!HK$10,0)+VLOOKUP($IF37,Data!$B:$CP,Daily!LJ$10,0))</f>
      </c>
      <c r="DM41" s="14">
        <f>(VLOOKUP($EG41,Data!$B:$CP,Daily!HL$10,0)+VLOOKUP($IF41,Data!$B:$CP,Daily!LK$10,0))/(VLOOKUP($EG37,Data!$B:$CP,Daily!HL$10,0)+VLOOKUP($IF37,Data!$B:$CP,Daily!LK$10,0))</f>
      </c>
      <c r="DN41" s="14">
        <f>(VLOOKUP($EG41,Data!$B:$CP,Daily!HM$10,0)+VLOOKUP($IF41,Data!$B:$CP,Daily!LL$10,0))/(VLOOKUP($EG37,Data!$B:$CP,Daily!HM$10,0)+VLOOKUP($IF37,Data!$B:$CP,Daily!LL$10,0))</f>
      </c>
      <c r="DO41" s="14">
        <f>(VLOOKUP($EG41,Data!$B:$CP,Daily!HN$10,0)+VLOOKUP($IF41,Data!$B:$CP,Daily!LM$10,0))/(VLOOKUP($EG37,Data!$B:$CP,Daily!HN$10,0)+VLOOKUP($IF37,Data!$B:$CP,Daily!LM$10,0))</f>
      </c>
      <c r="DP41" s="14">
        <f>(VLOOKUP($EG41,Data!$B:$CP,Daily!HO$10,0)+VLOOKUP($IF41,Data!$B:$CP,Daily!LN$10,0))/(VLOOKUP($EG37,Data!$B:$CP,Daily!HO$10,0)+VLOOKUP($IF37,Data!$B:$CP,Daily!LN$10,0))</f>
      </c>
      <c r="DQ41" s="14">
        <f>(VLOOKUP($EG41,Data!$B:$CP,Daily!HP$10,0)+VLOOKUP($IF41,Data!$B:$CP,Daily!LO$10,0))/(VLOOKUP($EG37,Data!$B:$CP,Daily!HP$10,0)+VLOOKUP($IF37,Data!$B:$CP,Daily!LO$10,0))</f>
      </c>
      <c r="DR41" s="14">
        <f>(VLOOKUP($EG41,Data!$B:$CP,Daily!HQ$10,0)+VLOOKUP($IF41,Data!$B:$CP,Daily!LP$10,0))/(VLOOKUP($EG37,Data!$B:$CP,Daily!HQ$10,0)+VLOOKUP($IF37,Data!$B:$CP,Daily!LP$10,0))</f>
      </c>
      <c r="DS41" s="14">
        <f>(VLOOKUP($EG41,Data!$B:$CP,Daily!HR$10,0)+VLOOKUP($IF41,Data!$B:$CP,Daily!LQ$10,0))/(VLOOKUP($EG37,Data!$B:$CP,Daily!HR$10,0)+VLOOKUP($IF37,Data!$B:$CP,Daily!LQ$10,0))</f>
      </c>
      <c r="DT41" s="14">
        <f>(VLOOKUP($EG41,Data!$B:$CP,Daily!HS$10,0)+VLOOKUP($IF41,Data!$B:$CP,Daily!LR$10,0))/(VLOOKUP($EG37,Data!$B:$CP,Daily!HS$10,0)+VLOOKUP($IF37,Data!$B:$CP,Daily!LR$10,0))</f>
      </c>
      <c r="DU41" s="14">
        <f>(VLOOKUP($EG41,Data!$B:$CP,Daily!HT$10,0)+VLOOKUP($IF41,Data!$B:$CP,Daily!LS$10,0))/(VLOOKUP($EG37,Data!$B:$CP,Daily!HT$10,0)+VLOOKUP($IF37,Data!$B:$CP,Daily!LS$10,0))</f>
      </c>
      <c r="DV41" s="18"/>
      <c r="DW41" s="14">
        <f t="shared" si="259"/>
      </c>
      <c r="DX41" s="14">
        <f t="shared" si="260"/>
      </c>
      <c r="DY41" s="14">
        <f t="shared" si="277"/>
      </c>
      <c r="DZ41" s="14">
        <f t="shared" si="278"/>
      </c>
      <c r="EA41" s="14">
        <f t="shared" si="279"/>
      </c>
      <c r="EB41" s="18"/>
      <c r="EC41" s="14">
        <f t="shared" si="261"/>
      </c>
      <c r="ED41" s="14">
        <f t="shared" si="326"/>
      </c>
      <c r="EE41" s="14">
        <f t="shared" si="314"/>
      </c>
      <c r="EF41" s="16"/>
      <c r="EG41" s="9" t="s">
        <v>378</v>
      </c>
      <c r="EH41" s="9" t="s">
        <v>293</v>
      </c>
      <c r="EI41" s="14">
        <f>VLOOKUP($EG41,Data!$B:$CP,Daily!EI$10,0)/VLOOKUP($EG37,Data!$B:$CP,Daily!EI$10,0)</f>
      </c>
      <c r="EJ41" s="14">
        <f>VLOOKUP($EG41,Data!$B:$CP,Daily!EJ$10,0)/VLOOKUP($EG37,Data!$B:$CP,Daily!EJ$10,0)</f>
      </c>
      <c r="EK41" s="14">
        <f>VLOOKUP($EG41,Data!$B:$CP,Daily!EK$10,0)/VLOOKUP($EG37,Data!$B:$CP,Daily!EK$10,0)</f>
      </c>
      <c r="EL41" s="14">
        <f>VLOOKUP($EG41,Data!$B:$CP,Daily!EL$10,0)/VLOOKUP($EG37,Data!$B:$CP,Daily!EL$10,0)</f>
      </c>
      <c r="EM41" s="14">
        <f>VLOOKUP($EG41,Data!$B:$CP,Daily!EM$10,0)/VLOOKUP($EG37,Data!$B:$CP,Daily!EM$10,0)</f>
      </c>
      <c r="EN41" s="14">
        <f>VLOOKUP($EG41,Data!$B:$CP,Daily!EN$10,0)/VLOOKUP($EG37,Data!$B:$CP,Daily!EN$10,0)</f>
      </c>
      <c r="EO41" s="14">
        <f>VLOOKUP($EG41,Data!$B:$CP,Daily!EO$10,0)/VLOOKUP($EG37,Data!$B:$CP,Daily!EO$10,0)</f>
      </c>
      <c r="EP41" s="14">
        <f>VLOOKUP($EG41,Data!$B:$CP,Daily!EP$10,0)/VLOOKUP($EG37,Data!$B:$CP,Daily!EP$10,0)</f>
      </c>
      <c r="EQ41" s="14">
        <f>VLOOKUP($EG41,Data!$B:$CP,Daily!EQ$10,0)/VLOOKUP($EG37,Data!$B:$CP,Daily!EQ$10,0)</f>
      </c>
      <c r="ER41" s="14">
        <f>VLOOKUP($EG41,Data!$B:$CP,Daily!ER$10,0)/VLOOKUP($EG37,Data!$B:$CP,Daily!ER$10,0)</f>
      </c>
      <c r="ES41" s="14">
        <f>VLOOKUP($EG41,Data!$B:$CP,Daily!ES$10,0)/VLOOKUP($EG37,Data!$B:$CP,Daily!ES$10,0)</f>
      </c>
      <c r="ET41" s="14">
        <f>VLOOKUP($EG41,Data!$B:$CP,Daily!ET$10,0)/VLOOKUP($EG37,Data!$B:$CP,Daily!ET$10,0)</f>
      </c>
      <c r="EU41" s="14">
        <f>VLOOKUP($EG41,Data!$B:$CP,Daily!EU$10,0)/VLOOKUP($EG37,Data!$B:$CP,Daily!EU$10,0)</f>
      </c>
      <c r="EV41" s="14">
        <f>VLOOKUP($EG41,Data!$B:$CP,Daily!EV$10,0)/VLOOKUP($EG37,Data!$B:$CP,Daily!EV$10,0)</f>
      </c>
      <c r="EW41" s="14">
        <f>VLOOKUP($EG41,Data!$B:$CP,Daily!EW$10,0)/VLOOKUP($EG37,Data!$B:$CP,Daily!EW$10,0)</f>
      </c>
      <c r="EX41" s="14">
        <f>VLOOKUP($EG41,Data!$B:$CP,Daily!EX$10,0)/VLOOKUP($EG37,Data!$B:$CP,Daily!EX$10,0)</f>
      </c>
      <c r="EY41" s="14">
        <f>VLOOKUP($EG41,Data!$B:$CP,Daily!EY$10,0)/VLOOKUP($EG37,Data!$B:$CP,Daily!EY$10,0)</f>
      </c>
      <c r="EZ41" s="14">
        <f>VLOOKUP($EG41,Data!$B:$CP,Daily!EZ$10,0)/VLOOKUP($EG37,Data!$B:$CP,Daily!EZ$10,0)</f>
      </c>
      <c r="FA41" s="14">
        <f>VLOOKUP($EG41,Data!$B:$CP,Daily!FA$10,0)/VLOOKUP($EG37,Data!$B:$CP,Daily!FA$10,0)</f>
      </c>
      <c r="FB41" s="14">
        <f>VLOOKUP($EG41,Data!$B:$CP,Daily!FB$10,0)/VLOOKUP($EG37,Data!$B:$CP,Daily!FB$10,0)</f>
      </c>
      <c r="FC41" s="14">
        <f>VLOOKUP($EG41,Data!$B:$CP,Daily!FC$10,0)/VLOOKUP($EG37,Data!$B:$CP,Daily!FC$10,0)</f>
      </c>
      <c r="FD41" s="14">
        <f>VLOOKUP($EG41,Data!$B:$CP,Daily!FD$10,0)/VLOOKUP($EG37,Data!$B:$CP,Daily!FD$10,0)</f>
      </c>
      <c r="FE41" s="14">
        <f>VLOOKUP($EG41,Data!$B:$CP,Daily!FE$10,0)/VLOOKUP($EG37,Data!$B:$CP,Daily!FE$10,0)</f>
      </c>
      <c r="FF41" s="14">
        <f>VLOOKUP($EG41,Data!$B:$CP,Daily!FF$10,0)/VLOOKUP($EG37,Data!$B:$CP,Daily!FF$10,0)</f>
      </c>
      <c r="FG41" s="14">
        <f>VLOOKUP($EG41,Data!$B:$CP,Daily!FG$10,0)/VLOOKUP($EG37,Data!$B:$CP,Daily!FG$10,0)</f>
      </c>
      <c r="FH41" s="14">
        <f>VLOOKUP($EG41,Data!$B:$CP,Daily!FH$10,0)/VLOOKUP($EG37,Data!$B:$CP,Daily!FH$10,0)</f>
      </c>
      <c r="FI41" s="14">
        <f>VLOOKUP($EG41,Data!$B:$CP,Daily!FI$10,0)/VLOOKUP($EG37,Data!$B:$CP,Daily!FI$10,0)</f>
      </c>
      <c r="FJ41" s="14">
        <f>VLOOKUP($EG41,Data!$B:$CP,Daily!FJ$10,0)/VLOOKUP($EG37,Data!$B:$CP,Daily!FJ$10,0)</f>
      </c>
      <c r="FK41" s="14">
        <f>VLOOKUP($EG41,Data!$B:$CP,Daily!FK$10,0)/VLOOKUP($EG37,Data!$B:$CP,Daily!FK$10,0)</f>
      </c>
      <c r="FL41" s="14">
        <f>VLOOKUP($EG41,Data!$B:$CP,Daily!FL$10,0)/VLOOKUP($EG37,Data!$B:$CP,Daily!FL$10,0)</f>
      </c>
      <c r="FM41" s="14">
        <f>VLOOKUP($EG41,Data!$B:$CP,Daily!FM$10,0)/VLOOKUP($EG37,Data!$B:$CP,Daily!FM$10,0)</f>
      </c>
      <c r="FN41" s="14">
        <f>VLOOKUP($EG41,Data!$B:$CP,Daily!FN$10,0)/VLOOKUP($EG37,Data!$B:$CP,Daily!FN$10,0)</f>
      </c>
      <c r="FO41" s="14">
        <f>VLOOKUP($EG41,Data!$B:$CP,Daily!FO$10,0)/VLOOKUP($EG37,Data!$B:$CP,Daily!FO$10,0)</f>
      </c>
      <c r="FP41" s="14">
        <f>VLOOKUP($EG41,Data!$B:$CP,Daily!FP$10,0)/VLOOKUP($EG37,Data!$B:$CP,Daily!FP$10,0)</f>
      </c>
      <c r="FQ41" s="14">
        <f>VLOOKUP($EG41,Data!$B:$CP,Daily!FQ$10,0)/VLOOKUP($EG37,Data!$B:$CP,Daily!FQ$10,0)</f>
      </c>
      <c r="FR41" s="14">
        <f>VLOOKUP($EG41,Data!$B:$CP,Daily!FR$10,0)/VLOOKUP($EG37,Data!$B:$CP,Daily!FR$10,0)</f>
      </c>
      <c r="FS41" s="14">
        <f>VLOOKUP($EG41,Data!$B:$CP,Daily!FS$10,0)/VLOOKUP($EG37,Data!$B:$CP,Daily!FS$10,0)</f>
      </c>
      <c r="FT41" s="14">
        <f>VLOOKUP($EG41,Data!$B:$CP,Daily!FT$10,0)/VLOOKUP($EG37,Data!$B:$CP,Daily!FT$10,0)</f>
      </c>
      <c r="FU41" s="14">
        <f>VLOOKUP($EG41,Data!$B:$CP,Daily!FU$10,0)/VLOOKUP($EG37,Data!$B:$CP,Daily!FU$10,0)</f>
      </c>
      <c r="FV41" s="14">
        <f>VLOOKUP($EG41,Data!$B:$CP,Daily!FV$10,0)/VLOOKUP($EG37,Data!$B:$CP,Daily!FV$10,0)</f>
      </c>
      <c r="FW41" s="14">
        <f>VLOOKUP($EG41,Data!$B:$CP,Daily!FW$10,0)/VLOOKUP($EG37,Data!$B:$CP,Daily!FW$10,0)</f>
      </c>
      <c r="FX41" s="14">
        <f>VLOOKUP($EG41,Data!$B:$CP,Daily!FX$10,0)/VLOOKUP($EG37,Data!$B:$CP,Daily!FX$10,0)</f>
      </c>
      <c r="FY41" s="14">
        <f>VLOOKUP($EG41,Data!$B:$CP,Daily!FY$10,0)/VLOOKUP($EG37,Data!$B:$CP,Daily!FY$10,0)</f>
      </c>
      <c r="FZ41" s="14">
        <f>VLOOKUP($EG41,Data!$B:$CP,Daily!FZ$10,0)/VLOOKUP($EG37,Data!$B:$CP,Daily!FZ$10,0)</f>
      </c>
      <c r="GA41" s="14">
        <f>VLOOKUP($EG41,Data!$B:$CP,Daily!GA$10,0)/VLOOKUP($EG37,Data!$B:$CP,Daily!GA$10,0)</f>
      </c>
      <c r="GB41" s="14">
        <f>VLOOKUP($EG41,Data!$B:$CP,Daily!GB$10,0)/VLOOKUP($EG37,Data!$B:$CP,Daily!GB$10,0)</f>
      </c>
      <c r="GC41" s="14">
        <f>VLOOKUP($EG41,Data!$B:$CP,Daily!GC$10,0)/VLOOKUP($EG37,Data!$B:$CP,Daily!GC$10,0)</f>
      </c>
      <c r="GD41" s="14">
        <f>VLOOKUP($EG41,Data!$B:$CP,Daily!GD$10,0)/VLOOKUP($EG37,Data!$B:$CP,Daily!GD$10,0)</f>
      </c>
      <c r="GE41" s="14">
        <f>VLOOKUP($EG41,Data!$B:$CP,Daily!GE$10,0)/VLOOKUP($EG37,Data!$B:$CP,Daily!GE$10,0)</f>
      </c>
      <c r="GF41" s="14">
        <f>VLOOKUP($EG41,Data!$B:$CP,Daily!GF$10,0)/VLOOKUP($EG37,Data!$B:$CP,Daily!GF$10,0)</f>
      </c>
      <c r="GG41" s="14">
        <f>VLOOKUP($EG41,Data!$B:$CP,Daily!GG$10,0)/VLOOKUP($EG37,Data!$B:$CP,Daily!GG$10,0)</f>
      </c>
      <c r="GH41" s="14">
        <f>VLOOKUP($EG41,Data!$B:$CP,Daily!GH$10,0)/VLOOKUP($EG37,Data!$B:$CP,Daily!GH$10,0)</f>
      </c>
      <c r="GI41" s="14">
        <f>VLOOKUP($EG41,Data!$B:$CP,Daily!GI$10,0)/VLOOKUP($EG37,Data!$B:$CP,Daily!GI$10,0)</f>
      </c>
      <c r="GJ41" s="14">
        <f>VLOOKUP($EG41,Data!$B:$CP,Daily!GJ$10,0)/VLOOKUP($EG37,Data!$B:$CP,Daily!GJ$10,0)</f>
      </c>
      <c r="GK41" s="14">
        <f>VLOOKUP($EG41,Data!$B:$CP,Daily!GK$10,0)/VLOOKUP($EG37,Data!$B:$CP,Daily!GK$10,0)</f>
      </c>
      <c r="GL41" s="14">
        <f>VLOOKUP($EG41,Data!$B:$CP,Daily!GL$10,0)/VLOOKUP($EG37,Data!$B:$CP,Daily!GL$10,0)</f>
      </c>
      <c r="GM41" s="14">
        <f>VLOOKUP($EG41,Data!$B:$CP,Daily!GM$10,0)/VLOOKUP($EG37,Data!$B:$CP,Daily!GM$10,0)</f>
      </c>
      <c r="GN41" s="14">
        <f>VLOOKUP($EG41,Data!$B:$CP,Daily!GN$10,0)/VLOOKUP($EG37,Data!$B:$CP,Daily!GN$10,0)</f>
      </c>
      <c r="GO41" s="14">
        <f>VLOOKUP($EG41,Data!$B:$CP,Daily!GO$10,0)/VLOOKUP($EG37,Data!$B:$CP,Daily!GO$10,0)</f>
      </c>
      <c r="GP41" s="14">
        <f>VLOOKUP($EG41,Data!$B:$CP,Daily!GP$10,0)/VLOOKUP($EG37,Data!$B:$CP,Daily!GP$10,0)</f>
      </c>
      <c r="GQ41" s="14">
        <f>VLOOKUP($EG41,Data!$B:$CP,Daily!GQ$10,0)/VLOOKUP($EG37,Data!$B:$CP,Daily!GQ$10,0)</f>
      </c>
      <c r="GR41" s="14">
        <f>VLOOKUP($EG41,Data!$B:$CP,Daily!GR$10,0)/VLOOKUP($EG37,Data!$B:$CP,Daily!GR$10,0)</f>
      </c>
      <c r="GS41" s="14">
        <f>VLOOKUP($EG41,Data!$B:$CP,Daily!GS$10,0)/VLOOKUP($EG37,Data!$B:$CP,Daily!GS$10,0)</f>
      </c>
      <c r="GT41" s="14">
        <f>VLOOKUP($EG41,Data!$B:$CP,Daily!GT$10,0)/VLOOKUP($EG37,Data!$B:$CP,Daily!GT$10,0)</f>
      </c>
      <c r="GU41" s="14">
        <f>VLOOKUP($EG41,Data!$B:$CP,Daily!GU$10,0)/VLOOKUP($EG37,Data!$B:$CP,Daily!GU$10,0)</f>
      </c>
      <c r="GV41" s="14">
        <f>VLOOKUP($EG41,Data!$B:$CP,Daily!GV$10,0)/VLOOKUP($EG37,Data!$B:$CP,Daily!GV$10,0)</f>
      </c>
      <c r="GW41" s="14">
        <f>VLOOKUP($EG41,Data!$B:$CP,Daily!GW$10,0)/VLOOKUP($EG37,Data!$B:$CP,Daily!GW$10,0)</f>
      </c>
      <c r="GX41" s="14">
        <f>VLOOKUP($EG41,Data!$B:$CP,Daily!GX$10,0)/VLOOKUP($EG37,Data!$B:$CP,Daily!GX$10,0)</f>
      </c>
      <c r="GY41" s="14">
        <f>VLOOKUP($EG41,Data!$B:$CP,Daily!GY$10,0)/VLOOKUP($EG37,Data!$B:$CP,Daily!GY$10,0)</f>
      </c>
      <c r="GZ41" s="14">
        <f>VLOOKUP($EG41,Data!$B:$CP,Daily!GZ$10,0)/VLOOKUP($EG37,Data!$B:$CP,Daily!GZ$10,0)</f>
      </c>
      <c r="HA41" s="14">
        <f>VLOOKUP($EG41,Data!$B:$CP,Daily!HA$10,0)/VLOOKUP($EG37,Data!$B:$CP,Daily!HA$10,0)</f>
      </c>
      <c r="HB41" s="14">
        <f>VLOOKUP($EG41,Data!$B:$CP,Daily!HB$10,0)/VLOOKUP($EG37,Data!$B:$CP,Daily!HB$10,0)</f>
      </c>
      <c r="HC41" s="14">
        <f>VLOOKUP($EG41,Data!$B:$CP,Daily!HC$10,0)/VLOOKUP($EG37,Data!$B:$CP,Daily!HC$10,0)</f>
      </c>
      <c r="HD41" s="14">
        <f>VLOOKUP($EG41,Data!$B:$CP,Daily!HD$10,0)/VLOOKUP($EG37,Data!$B:$CP,Daily!HD$10,0)</f>
      </c>
      <c r="HE41" s="14">
        <f>VLOOKUP($EG41,Data!$B:$CP,Daily!HE$10,0)/VLOOKUP($EG37,Data!$B:$CP,Daily!HE$10,0)</f>
      </c>
      <c r="HF41" s="14">
        <f>VLOOKUP($EG41,Data!$B:$CP,Daily!HF$10,0)/VLOOKUP($EG37,Data!$B:$CP,Daily!HF$10,0)</f>
      </c>
      <c r="HG41" s="14">
        <f>VLOOKUP($EG41,Data!$B:$CP,Daily!HG$10,0)/VLOOKUP($EG37,Data!$B:$CP,Daily!HG$10,0)</f>
      </c>
      <c r="HH41" s="14">
        <f>VLOOKUP($EG41,Data!$B:$CP,Daily!HH$10,0)/VLOOKUP($EG37,Data!$B:$CP,Daily!HH$10,0)</f>
      </c>
      <c r="HI41" s="14">
        <f>VLOOKUP($EG41,Data!$B:$CP,Daily!HI$10,0)/VLOOKUP($EG37,Data!$B:$CP,Daily!HI$10,0)</f>
      </c>
      <c r="HJ41" s="14">
        <f>VLOOKUP($EG41,Data!$B:$CP,Daily!HJ$10,0)/VLOOKUP($EG37,Data!$B:$CP,Daily!HJ$10,0)</f>
      </c>
      <c r="HK41" s="14">
        <f>VLOOKUP($EG41,Data!$B:$CP,Daily!HK$10,0)/VLOOKUP($EG37,Data!$B:$CP,Daily!HK$10,0)</f>
      </c>
      <c r="HL41" s="14">
        <f>VLOOKUP($EG41,Data!$B:$CP,Daily!HL$10,0)/VLOOKUP($EG37,Data!$B:$CP,Daily!HL$10,0)</f>
      </c>
      <c r="HM41" s="14">
        <f>VLOOKUP($EG41,Data!$B:$CP,Daily!HM$10,0)/VLOOKUP($EG37,Data!$B:$CP,Daily!HM$10,0)</f>
      </c>
      <c r="HN41" s="14">
        <f>VLOOKUP($EG41,Data!$B:$CP,Daily!HN$10,0)/VLOOKUP($EG37,Data!$B:$CP,Daily!HN$10,0)</f>
      </c>
      <c r="HO41" s="14">
        <f>VLOOKUP($EG41,Data!$B:$CP,Daily!HO$10,0)/VLOOKUP($EG37,Data!$B:$CP,Daily!HO$10,0)</f>
      </c>
      <c r="HP41" s="14">
        <f>VLOOKUP($EG41,Data!$B:$CP,Daily!HP$10,0)/VLOOKUP($EG37,Data!$B:$CP,Daily!HP$10,0)</f>
      </c>
      <c r="HQ41" s="14">
        <f>VLOOKUP($EG41,Data!$B:$CP,Daily!HQ$10,0)/VLOOKUP($EG37,Data!$B:$CP,Daily!HQ$10,0)</f>
      </c>
      <c r="HR41" s="14">
        <f>VLOOKUP($EG41,Data!$B:$CP,Daily!HR$10,0)/VLOOKUP($EG37,Data!$B:$CP,Daily!HR$10,0)</f>
      </c>
      <c r="HS41" s="14">
        <f>VLOOKUP($EG41,Data!$B:$CP,Daily!HS$10,0)/VLOOKUP($EG37,Data!$B:$CP,Daily!HS$10,0)</f>
      </c>
      <c r="HT41" s="14">
        <f>VLOOKUP($EG41,Data!$B:$CP,Daily!HT$10,0)/VLOOKUP($EG37,Data!$B:$CP,Daily!HT$10,0)</f>
      </c>
      <c r="HU41" s="17"/>
      <c r="HV41" s="52">
        <f t="shared" si="262"/>
      </c>
      <c r="HW41" s="52">
        <f t="shared" si="263"/>
      </c>
      <c r="HX41" s="52">
        <f t="shared" si="315"/>
      </c>
      <c r="HY41" s="52">
        <f t="shared" si="316"/>
      </c>
      <c r="HZ41" s="52">
        <f t="shared" si="317"/>
      </c>
      <c r="IA41" s="55"/>
      <c r="IB41" s="14">
        <f t="shared" si="265"/>
      </c>
      <c r="IC41" s="14">
        <f t="shared" si="318"/>
      </c>
      <c r="ID41" s="14">
        <f t="shared" si="319"/>
      </c>
      <c r="IE41" s="16"/>
      <c r="IF41" s="9" t="s">
        <v>379</v>
      </c>
      <c r="IG41" s="9" t="s">
        <v>293</v>
      </c>
      <c r="IH41" s="14">
        <f>VLOOKUP($IF41,Data!$B:$CP,Daily!IH$10,0)/VLOOKUP($IF37,Data!$B:$CP,Daily!IH$10,0)</f>
      </c>
      <c r="II41" s="14">
        <f>VLOOKUP($IF41,Data!$B:$CP,Daily!II$10,0)/VLOOKUP($IF37,Data!$B:$CP,Daily!II$10,0)</f>
      </c>
      <c r="IJ41" s="14">
        <f>VLOOKUP($IF41,Data!$B:$CP,Daily!IJ$10,0)/VLOOKUP($IF37,Data!$B:$CP,Daily!IJ$10,0)</f>
      </c>
      <c r="IK41" s="14">
        <f>VLOOKUP($IF41,Data!$B:$CP,Daily!IK$10,0)/VLOOKUP($IF37,Data!$B:$CP,Daily!IK$10,0)</f>
      </c>
      <c r="IL41" s="14">
        <f>VLOOKUP($IF41,Data!$B:$CP,Daily!IL$10,0)/VLOOKUP($IF37,Data!$B:$CP,Daily!IL$10,0)</f>
      </c>
      <c r="IM41" s="14">
        <f>VLOOKUP($IF41,Data!$B:$CP,Daily!IM$10,0)/VLOOKUP($IF37,Data!$B:$CP,Daily!IM$10,0)</f>
      </c>
      <c r="IN41" s="14">
        <f>VLOOKUP($IF41,Data!$B:$CP,Daily!IN$10,0)/VLOOKUP($IF37,Data!$B:$CP,Daily!IN$10,0)</f>
      </c>
      <c r="IO41" s="14">
        <f>VLOOKUP($IF41,Data!$B:$CP,Daily!IO$10,0)/VLOOKUP($IF37,Data!$B:$CP,Daily!IO$10,0)</f>
      </c>
      <c r="IP41" s="14">
        <f>VLOOKUP($IF41,Data!$B:$CP,Daily!IP$10,0)/VLOOKUP($IF37,Data!$B:$CP,Daily!IP$10,0)</f>
      </c>
      <c r="IQ41" s="14">
        <f>VLOOKUP($IF41,Data!$B:$CP,Daily!IQ$10,0)/VLOOKUP($IF37,Data!$B:$CP,Daily!IQ$10,0)</f>
      </c>
      <c r="IR41" s="14">
        <f>VLOOKUP($IF41,Data!$B:$CP,Daily!IR$10,0)/VLOOKUP($IF37,Data!$B:$CP,Daily!IR$10,0)</f>
      </c>
      <c r="IS41" s="14">
        <f>VLOOKUP($IF41,Data!$B:$CP,Daily!IS$10,0)/VLOOKUP($IF37,Data!$B:$CP,Daily!IS$10,0)</f>
      </c>
      <c r="IT41" s="14">
        <f>VLOOKUP($IF41,Data!$B:$CP,Daily!IT$10,0)/VLOOKUP($IF37,Data!$B:$CP,Daily!IT$10,0)</f>
      </c>
      <c r="IU41" s="14">
        <f>VLOOKUP($IF41,Data!$B:$CP,Daily!IU$10,0)/VLOOKUP($IF37,Data!$B:$CP,Daily!IU$10,0)</f>
      </c>
      <c r="IV41" s="14">
        <f>VLOOKUP($IF41,Data!$B:$CP,Daily!IV$10,0)/VLOOKUP($IF37,Data!$B:$CP,Daily!IV$10,0)</f>
      </c>
      <c r="IW41" s="14">
        <f>VLOOKUP($IF41,Data!$B:$CP,Daily!IW$10,0)/VLOOKUP($IF37,Data!$B:$CP,Daily!IW$10,0)</f>
      </c>
      <c r="IX41" s="14">
        <f>VLOOKUP($IF41,Data!$B:$CP,Daily!IX$10,0)/VLOOKUP($IF37,Data!$B:$CP,Daily!IX$10,0)</f>
      </c>
      <c r="IY41" s="14">
        <f>VLOOKUP($IF41,Data!$B:$CP,Daily!IY$10,0)/VLOOKUP($IF37,Data!$B:$CP,Daily!IY$10,0)</f>
      </c>
      <c r="IZ41" s="14">
        <f>VLOOKUP($IF41,Data!$B:$CP,Daily!IZ$10,0)/VLOOKUP($IF37,Data!$B:$CP,Daily!IZ$10,0)</f>
      </c>
      <c r="JA41" s="14">
        <f>VLOOKUP($IF41,Data!$B:$CP,Daily!JA$10,0)/VLOOKUP($IF37,Data!$B:$CP,Daily!JA$10,0)</f>
      </c>
      <c r="JB41" s="14">
        <f>VLOOKUP($IF41,Data!$B:$CP,Daily!JB$10,0)/VLOOKUP($IF37,Data!$B:$CP,Daily!JB$10,0)</f>
      </c>
      <c r="JC41" s="14">
        <f>VLOOKUP($IF41,Data!$B:$CP,Daily!JC$10,0)/VLOOKUP($IF37,Data!$B:$CP,Daily!JC$10,0)</f>
      </c>
      <c r="JD41" s="14">
        <f>VLOOKUP($IF41,Data!$B:$CP,Daily!JD$10,0)/VLOOKUP($IF37,Data!$B:$CP,Daily!JD$10,0)</f>
      </c>
      <c r="JE41" s="14">
        <f>VLOOKUP($IF41,Data!$B:$CP,Daily!JE$10,0)/VLOOKUP($IF37,Data!$B:$CP,Daily!JE$10,0)</f>
      </c>
      <c r="JF41" s="14">
        <f>VLOOKUP($IF41,Data!$B:$CP,Daily!JF$10,0)/VLOOKUP($IF37,Data!$B:$CP,Daily!JF$10,0)</f>
      </c>
      <c r="JG41" s="14">
        <f>VLOOKUP($IF41,Data!$B:$CP,Daily!JG$10,0)/VLOOKUP($IF37,Data!$B:$CP,Daily!JG$10,0)</f>
      </c>
      <c r="JH41" s="14">
        <f>VLOOKUP($IF41,Data!$B:$CP,Daily!JH$10,0)/VLOOKUP($IF37,Data!$B:$CP,Daily!JH$10,0)</f>
      </c>
      <c r="JI41" s="14">
        <f>VLOOKUP($IF41,Data!$B:$CP,Daily!JI$10,0)/VLOOKUP($IF37,Data!$B:$CP,Daily!JI$10,0)</f>
      </c>
      <c r="JJ41" s="14">
        <f>VLOOKUP($IF41,Data!$B:$CP,Daily!JJ$10,0)/VLOOKUP($IF37,Data!$B:$CP,Daily!JJ$10,0)</f>
      </c>
      <c r="JK41" s="14">
        <f>VLOOKUP($IF41,Data!$B:$CP,Daily!JK$10,0)/VLOOKUP($IF37,Data!$B:$CP,Daily!JK$10,0)</f>
      </c>
      <c r="JL41" s="14">
        <f>VLOOKUP($IF41,Data!$B:$CP,Daily!JL$10,0)/VLOOKUP($IF37,Data!$B:$CP,Daily!JL$10,0)</f>
      </c>
      <c r="JM41" s="14">
        <f>VLOOKUP($IF41,Data!$B:$CP,Daily!JM$10,0)/VLOOKUP($IF37,Data!$B:$CP,Daily!JM$10,0)</f>
      </c>
      <c r="JN41" s="14">
        <f>VLOOKUP($IF41,Data!$B:$CP,Daily!JN$10,0)/VLOOKUP($IF37,Data!$B:$CP,Daily!JN$10,0)</f>
      </c>
      <c r="JO41" s="14">
        <f>VLOOKUP($IF41,Data!$B:$CP,Daily!JO$10,0)/VLOOKUP($IF37,Data!$B:$CP,Daily!JO$10,0)</f>
      </c>
      <c r="JP41" s="14">
        <f>VLOOKUP($IF41,Data!$B:$CP,Daily!JP$10,0)/VLOOKUP($IF37,Data!$B:$CP,Daily!JP$10,0)</f>
      </c>
      <c r="JQ41" s="14">
        <f>VLOOKUP($IF41,Data!$B:$CP,Daily!JQ$10,0)/VLOOKUP($IF37,Data!$B:$CP,Daily!JQ$10,0)</f>
      </c>
      <c r="JR41" s="14">
        <f>VLOOKUP($IF41,Data!$B:$CP,Daily!JR$10,0)/VLOOKUP($IF37,Data!$B:$CP,Daily!JR$10,0)</f>
      </c>
      <c r="JS41" s="14">
        <f>VLOOKUP($IF41,Data!$B:$CP,Daily!JS$10,0)/VLOOKUP($IF37,Data!$B:$CP,Daily!JS$10,0)</f>
      </c>
      <c r="JT41" s="14">
        <f>VLOOKUP($IF41,Data!$B:$CP,Daily!JT$10,0)/VLOOKUP($IF37,Data!$B:$CP,Daily!JT$10,0)</f>
      </c>
      <c r="JU41" s="14">
        <f>VLOOKUP($IF41,Data!$B:$CP,Daily!JU$10,0)/VLOOKUP($IF37,Data!$B:$CP,Daily!JU$10,0)</f>
      </c>
      <c r="JV41" s="14">
        <f>VLOOKUP($IF41,Data!$B:$CP,Daily!JV$10,0)/VLOOKUP($IF37,Data!$B:$CP,Daily!JV$10,0)</f>
      </c>
      <c r="JW41" s="14">
        <f>VLOOKUP($IF41,Data!$B:$CP,Daily!JW$10,0)/VLOOKUP($IF37,Data!$B:$CP,Daily!JW$10,0)</f>
      </c>
      <c r="JX41" s="14">
        <f>VLOOKUP($IF41,Data!$B:$CP,Daily!JX$10,0)/VLOOKUP($IF37,Data!$B:$CP,Daily!JX$10,0)</f>
      </c>
      <c r="JY41" s="14">
        <f>VLOOKUP($IF41,Data!$B:$CP,Daily!JY$10,0)/VLOOKUP($IF37,Data!$B:$CP,Daily!JY$10,0)</f>
      </c>
      <c r="JZ41" s="14">
        <f>VLOOKUP($IF41,Data!$B:$CP,Daily!JZ$10,0)/VLOOKUP($IF37,Data!$B:$CP,Daily!JZ$10,0)</f>
      </c>
      <c r="KA41" s="14">
        <f>VLOOKUP($IF41,Data!$B:$CP,Daily!KA$10,0)/VLOOKUP($IF37,Data!$B:$CP,Daily!KA$10,0)</f>
      </c>
      <c r="KB41" s="14">
        <f>VLOOKUP($IF41,Data!$B:$CP,Daily!KB$10,0)/VLOOKUP($IF37,Data!$B:$CP,Daily!KB$10,0)</f>
      </c>
      <c r="KC41" s="14">
        <f>VLOOKUP($IF41,Data!$B:$CP,Daily!KC$10,0)/VLOOKUP($IF37,Data!$B:$CP,Daily!KC$10,0)</f>
      </c>
      <c r="KD41" s="14">
        <f>VLOOKUP($IF41,Data!$B:$CP,Daily!KD$10,0)/VLOOKUP($IF37,Data!$B:$CP,Daily!KD$10,0)</f>
      </c>
      <c r="KE41" s="14">
        <f>VLOOKUP($IF41,Data!$B:$CP,Daily!KE$10,0)/VLOOKUP($IF37,Data!$B:$CP,Daily!KE$10,0)</f>
      </c>
      <c r="KF41" s="14">
        <f>VLOOKUP($IF41,Data!$B:$CP,Daily!KF$10,0)/VLOOKUP($IF37,Data!$B:$CP,Daily!KF$10,0)</f>
      </c>
      <c r="KG41" s="14">
        <f>VLOOKUP($IF41,Data!$B:$CP,Daily!KG$10,0)/VLOOKUP($IF37,Data!$B:$CP,Daily!KG$10,0)</f>
      </c>
      <c r="KH41" s="14">
        <f>VLOOKUP($IF41,Data!$B:$CP,Daily!KH$10,0)/VLOOKUP($IF37,Data!$B:$CP,Daily!KH$10,0)</f>
      </c>
      <c r="KI41" s="14">
        <f>VLOOKUP($IF41,Data!$B:$CP,Daily!KI$10,0)/VLOOKUP($IF37,Data!$B:$CP,Daily!KI$10,0)</f>
      </c>
      <c r="KJ41" s="14">
        <f>VLOOKUP($IF41,Data!$B:$CP,Daily!KJ$10,0)/VLOOKUP($IF37,Data!$B:$CP,Daily!KJ$10,0)</f>
      </c>
      <c r="KK41" s="14">
        <f>VLOOKUP($IF41,Data!$B:$CP,Daily!KK$10,0)/VLOOKUP($IF37,Data!$B:$CP,Daily!KK$10,0)</f>
      </c>
      <c r="KL41" s="14">
        <f>VLOOKUP($IF41,Data!$B:$CP,Daily!KL$10,0)/VLOOKUP($IF37,Data!$B:$CP,Daily!KL$10,0)</f>
      </c>
      <c r="KM41" s="14">
        <f>VLOOKUP($IF41,Data!$B:$CP,Daily!KM$10,0)/VLOOKUP($IF37,Data!$B:$CP,Daily!KM$10,0)</f>
      </c>
      <c r="KN41" s="14">
        <f>VLOOKUP($IF41,Data!$B:$CP,Daily!KN$10,0)/VLOOKUP($IF37,Data!$B:$CP,Daily!KN$10,0)</f>
      </c>
      <c r="KO41" s="14">
        <f>VLOOKUP($IF41,Data!$B:$CP,Daily!KO$10,0)/VLOOKUP($IF37,Data!$B:$CP,Daily!KO$10,0)</f>
      </c>
      <c r="KP41" s="14">
        <f>VLOOKUP($IF41,Data!$B:$CP,Daily!KP$10,0)/VLOOKUP($IF37,Data!$B:$CP,Daily!KP$10,0)</f>
      </c>
      <c r="KQ41" s="14">
        <f>VLOOKUP($IF41,Data!$B:$CP,Daily!KQ$10,0)/VLOOKUP($IF37,Data!$B:$CP,Daily!KQ$10,0)</f>
      </c>
      <c r="KR41" s="14">
        <f>VLOOKUP($IF41,Data!$B:$CP,Daily!KR$10,0)/VLOOKUP($IF37,Data!$B:$CP,Daily!KR$10,0)</f>
      </c>
      <c r="KS41" s="14">
        <f>VLOOKUP($IF41,Data!$B:$CP,Daily!KS$10,0)/VLOOKUP($IF37,Data!$B:$CP,Daily!KS$10,0)</f>
      </c>
      <c r="KT41" s="14">
        <f>VLOOKUP($IF41,Data!$B:$CP,Daily!KT$10,0)/VLOOKUP($IF37,Data!$B:$CP,Daily!KT$10,0)</f>
      </c>
      <c r="KU41" s="14">
        <f>VLOOKUP($IF41,Data!$B:$CP,Daily!KU$10,0)/VLOOKUP($IF37,Data!$B:$CP,Daily!KU$10,0)</f>
      </c>
      <c r="KV41" s="14">
        <f>VLOOKUP($IF41,Data!$B:$CP,Daily!KV$10,0)/VLOOKUP($IF37,Data!$B:$CP,Daily!KV$10,0)</f>
      </c>
      <c r="KW41" s="14">
        <f>VLOOKUP($IF41,Data!$B:$CP,Daily!KW$10,0)/VLOOKUP($IF37,Data!$B:$CP,Daily!KW$10,0)</f>
      </c>
      <c r="KX41" s="14">
        <f>VLOOKUP($IF41,Data!$B:$CP,Daily!KX$10,0)/VLOOKUP($IF37,Data!$B:$CP,Daily!KX$10,0)</f>
      </c>
      <c r="KY41" s="14">
        <f>VLOOKUP($IF41,Data!$B:$CP,Daily!KY$10,0)/VLOOKUP($IF37,Data!$B:$CP,Daily!KY$10,0)</f>
      </c>
      <c r="KZ41" s="14">
        <f>VLOOKUP($IF41,Data!$B:$CP,Daily!KZ$10,0)/VLOOKUP($IF37,Data!$B:$CP,Daily!KZ$10,0)</f>
      </c>
      <c r="LA41" s="14">
        <f>VLOOKUP($IF41,Data!$B:$CP,Daily!LA$10,0)/VLOOKUP($IF37,Data!$B:$CP,Daily!LA$10,0)</f>
      </c>
      <c r="LB41" s="14">
        <f>VLOOKUP($IF41,Data!$B:$CP,Daily!LB$10,0)/VLOOKUP($IF37,Data!$B:$CP,Daily!LB$10,0)</f>
      </c>
      <c r="LC41" s="14">
        <f>VLOOKUP($IF41,Data!$B:$CP,Daily!LC$10,0)/VLOOKUP($IF37,Data!$B:$CP,Daily!LC$10,0)</f>
      </c>
      <c r="LD41" s="14">
        <f>VLOOKUP($IF41,Data!$B:$CP,Daily!LD$10,0)/VLOOKUP($IF37,Data!$B:$CP,Daily!LD$10,0)</f>
      </c>
      <c r="LE41" s="14">
        <f>VLOOKUP($IF41,Data!$B:$CP,Daily!LE$10,0)/VLOOKUP($IF37,Data!$B:$CP,Daily!LE$10,0)</f>
      </c>
      <c r="LF41" s="14">
        <f>VLOOKUP($IF41,Data!$B:$CP,Daily!LF$10,0)/VLOOKUP($IF37,Data!$B:$CP,Daily!LF$10,0)</f>
      </c>
      <c r="LG41" s="14">
        <f>VLOOKUP($IF41,Data!$B:$CP,Daily!LG$10,0)/VLOOKUP($IF37,Data!$B:$CP,Daily!LG$10,0)</f>
      </c>
      <c r="LH41" s="14">
        <f>VLOOKUP($IF41,Data!$B:$CP,Daily!LH$10,0)/VLOOKUP($IF37,Data!$B:$CP,Daily!LH$10,0)</f>
      </c>
      <c r="LI41" s="14">
        <f>VLOOKUP($IF41,Data!$B:$CP,Daily!LI$10,0)/VLOOKUP($IF37,Data!$B:$CP,Daily!LI$10,0)</f>
      </c>
      <c r="LJ41" s="14">
        <f>VLOOKUP($IF41,Data!$B:$CP,Daily!LJ$10,0)/VLOOKUP($IF37,Data!$B:$CP,Daily!LJ$10,0)</f>
      </c>
      <c r="LK41" s="14">
        <f>VLOOKUP($IF41,Data!$B:$CP,Daily!LK$10,0)/VLOOKUP($IF37,Data!$B:$CP,Daily!LK$10,0)</f>
      </c>
      <c r="LL41" s="14">
        <f>VLOOKUP($IF41,Data!$B:$CP,Daily!LL$10,0)/VLOOKUP($IF37,Data!$B:$CP,Daily!LL$10,0)</f>
      </c>
      <c r="LM41" s="14">
        <f>VLOOKUP($IF41,Data!$B:$CP,Daily!LM$10,0)/VLOOKUP($IF37,Data!$B:$CP,Daily!LM$10,0)</f>
      </c>
      <c r="LN41" s="14">
        <f>VLOOKUP($IF41,Data!$B:$CP,Daily!LN$10,0)/VLOOKUP($IF37,Data!$B:$CP,Daily!LN$10,0)</f>
      </c>
      <c r="LO41" s="14">
        <f>VLOOKUP($IF41,Data!$B:$CP,Daily!LO$10,0)/VLOOKUP($IF37,Data!$B:$CP,Daily!LO$10,0)</f>
      </c>
      <c r="LP41" s="14">
        <f>VLOOKUP($IF41,Data!$B:$CP,Daily!LP$10,0)/VLOOKUP($IF37,Data!$B:$CP,Daily!LP$10,0)</f>
      </c>
      <c r="LQ41" s="14">
        <f>VLOOKUP($IF41,Data!$B:$CP,Daily!LQ$10,0)/VLOOKUP($IF37,Data!$B:$CP,Daily!LQ$10,0)</f>
      </c>
      <c r="LR41" s="14">
        <f>VLOOKUP($IF41,Data!$B:$CP,Daily!LR$10,0)/VLOOKUP($IF37,Data!$B:$CP,Daily!LR$10,0)</f>
      </c>
      <c r="LS41" s="14">
        <f>VLOOKUP($IF41,Data!$B:$CP,Daily!LS$10,0)/VLOOKUP($IF37,Data!$B:$CP,Daily!LS$10,0)</f>
      </c>
      <c r="LU41" s="52">
        <f t="shared" si="266"/>
      </c>
      <c r="LV41" s="52">
        <f t="shared" si="267"/>
      </c>
      <c r="LW41" s="52">
        <f t="shared" si="320"/>
      </c>
      <c r="LX41" s="52">
        <f t="shared" si="321"/>
      </c>
      <c r="LY41" s="52">
        <f t="shared" si="322"/>
      </c>
      <c r="LZ41" s="58"/>
      <c r="MA41" s="14">
        <f t="shared" si="323"/>
      </c>
      <c r="MB41" s="14">
        <f t="shared" si="324"/>
      </c>
      <c r="MC41" s="14">
        <f t="shared" si="325"/>
      </c>
      <c r="MD41" s="15"/>
    </row>
    <row r="42" spans="4:342" hidden="1" x14ac:dyDescent="0.25">
      <c r="D42" s="106" t="s">
        <v>380</v>
      </c>
      <c r="E42" s="104" t="str">
        <f>VLOOKUP($D42,'Metric Nature'!$C:$D,2,0)&amp;IF(($F42&lt;(EA42)),"Below",IF(($F42&gt;(DZ42)),"Above","Within"))</f>
      </c>
      <c r="F42" s="71">
        <f t="shared" si="269"/>
      </c>
      <c r="G42" s="92">
        <f t="shared" si="191"/>
      </c>
      <c r="H42" s="71">
        <f t="shared" ref="H42" si="327">IFERROR(((F42-G42)/G42),0)</f>
      </c>
      <c r="I42" s="89">
        <f t="shared" si="270"/>
      </c>
      <c r="J42" s="71">
        <f t="shared" ref="J42" si="328">IFERROR(((F42-I42)/I42),0)</f>
      </c>
      <c r="K42" s="71">
        <f t="shared" si="249"/>
      </c>
      <c r="L42" s="64"/>
      <c r="M42" s="67" t="str">
        <f>VLOOKUP($D42,'Metric Nature'!$C:$D,2,0)&amp;IF(($N42&lt;(HZ42)),"Below",IF(($N42&gt;(HY42)),"Above","Within"))</f>
      </c>
      <c r="N42" s="71">
        <f t="shared" si="250"/>
      </c>
      <c r="O42" s="63">
        <f t="shared" si="311"/>
      </c>
      <c r="P42" s="98">
        <f t="shared" si="312"/>
      </c>
      <c r="Q42" s="63">
        <f t="shared" si="313"/>
      </c>
      <c r="R42" s="71">
        <f t="shared" ref="R42" si="329">IFERROR(((N42-Q42)/Q42),0)</f>
      </c>
      <c r="S42" s="71">
        <f t="shared" si="273"/>
      </c>
      <c r="T42" s="64"/>
      <c r="U42" s="67" t="str">
        <f>VLOOKUP($D42,'Metric Nature'!$C:$D,2,0)&amp;IF(($V42&lt;(LY42)),"Below",IF(($V42&gt;(LX42)),"Above","Within"))</f>
      </c>
      <c r="V42" s="71">
        <f t="shared" si="253"/>
      </c>
      <c r="W42" s="63">
        <f t="shared" si="274"/>
      </c>
      <c r="X42" s="71">
        <f t="shared" ref="X42" si="330">IFERROR(((V42-W42)/W42),0)</f>
      </c>
      <c r="Y42" s="63">
        <f t="shared" si="275"/>
      </c>
      <c r="Z42" s="71">
        <f t="shared" ref="Z42" si="331">IFERROR(((V42-Y42)/Y42),0)</f>
      </c>
      <c r="AA42" s="71">
        <f t="shared" si="276"/>
      </c>
      <c r="AB42" s="64"/>
      <c r="AC42" s="60" t="s">
        <v>381</v>
      </c>
      <c r="AD42" s="1"/>
      <c r="AE42" s="1"/>
      <c r="AF42" s="1"/>
      <c r="AG42" s="1"/>
      <c r="AH42" s="1"/>
      <c r="AI42" s="9" t="s">
        <v>382</v>
      </c>
      <c r="AJ42" s="14">
        <f>(VLOOKUP($EG42,Data!$B:$CP,Daily!EI$10,0)+VLOOKUP($IF42,Data!$B:$CP,Daily!IH$10,0))/AJ$36</f>
      </c>
      <c r="AK42" s="14">
        <f>(VLOOKUP($EG42,Data!$B:$CP,Daily!EJ$10,0)+VLOOKUP($IF42,Data!$B:$CP,Daily!II$10,0))/AK$36</f>
      </c>
      <c r="AL42" s="14">
        <f>(VLOOKUP($EG42,Data!$B:$CP,Daily!EK$10,0)+VLOOKUP($IF42,Data!$B:$CP,Daily!IJ$10,0))/AL$36</f>
      </c>
      <c r="AM42" s="14">
        <f>(VLOOKUP($EG42,Data!$B:$CP,Daily!EL$10,0)+VLOOKUP($IF42,Data!$B:$CP,Daily!IK$10,0))/AM$36</f>
      </c>
      <c r="AN42" s="14">
        <f>(VLOOKUP($EG42,Data!$B:$CP,Daily!EM$10,0)+VLOOKUP($IF42,Data!$B:$CP,Daily!IL$10,0))/AN$36</f>
      </c>
      <c r="AO42" s="14">
        <f>(VLOOKUP($EG42,Data!$B:$CP,Daily!EN$10,0)+VLOOKUP($IF42,Data!$B:$CP,Daily!IM$10,0))/AO$36</f>
      </c>
      <c r="AP42" s="14">
        <f>(VLOOKUP($EG42,Data!$B:$CP,Daily!EO$10,0)+VLOOKUP($IF42,Data!$B:$CP,Daily!IN$10,0))/AP$36</f>
      </c>
      <c r="AQ42" s="14">
        <f>(VLOOKUP($EG42,Data!$B:$CP,Daily!EP$10,0)+VLOOKUP($IF42,Data!$B:$CP,Daily!IO$10,0))/AQ$36</f>
      </c>
      <c r="AR42" s="14">
        <f>(VLOOKUP($EG42,Data!$B:$CP,Daily!EQ$10,0)+VLOOKUP($IF42,Data!$B:$CP,Daily!IP$10,0))/AR$36</f>
      </c>
      <c r="AS42" s="14">
        <f>(VLOOKUP($EG42,Data!$B:$CP,Daily!ER$10,0)+VLOOKUP($IF42,Data!$B:$CP,Daily!IQ$10,0))/AS$36</f>
      </c>
      <c r="AT42" s="14">
        <f>(VLOOKUP($EG42,Data!$B:$CP,Daily!ES$10,0)+VLOOKUP($IF42,Data!$B:$CP,Daily!IR$10,0))/AT$36</f>
      </c>
      <c r="AU42" s="14">
        <f>(VLOOKUP($EG42,Data!$B:$CP,Daily!ET$10,0)+VLOOKUP($IF42,Data!$B:$CP,Daily!IS$10,0))/AU$36</f>
      </c>
      <c r="AV42" s="14">
        <f>(VLOOKUP($EG42,Data!$B:$CP,Daily!EU$10,0)+VLOOKUP($IF42,Data!$B:$CP,Daily!IT$10,0))/AV$36</f>
      </c>
      <c r="AW42" s="14">
        <f>(VLOOKUP($EG42,Data!$B:$CP,Daily!EV$10,0)+VLOOKUP($IF42,Data!$B:$CP,Daily!IU$10,0))/AW$36</f>
      </c>
      <c r="AX42" s="14">
        <f>(VLOOKUP($EG42,Data!$B:$CP,Daily!EW$10,0)+VLOOKUP($IF42,Data!$B:$CP,Daily!IV$10,0))/AX$36</f>
      </c>
      <c r="AY42" s="14">
        <f>(VLOOKUP($EG42,Data!$B:$CP,Daily!EX$10,0)+VLOOKUP($IF42,Data!$B:$CP,Daily!IW$10,0))/AY$36</f>
      </c>
      <c r="AZ42" s="14">
        <f>(VLOOKUP($EG42,Data!$B:$CP,Daily!EY$10,0)+VLOOKUP($IF42,Data!$B:$CP,Daily!IX$10,0))/AZ$36</f>
      </c>
      <c r="BA42" s="14">
        <f>(VLOOKUP($EG42,Data!$B:$CP,Daily!EZ$10,0)+VLOOKUP($IF42,Data!$B:$CP,Daily!IY$10,0))/BA$36</f>
      </c>
      <c r="BB42" s="14">
        <f>(VLOOKUP($EG42,Data!$B:$CP,Daily!FA$10,0)+VLOOKUP($IF42,Data!$B:$CP,Daily!IZ$10,0))/BB$36</f>
      </c>
      <c r="BC42" s="14">
        <f>(VLOOKUP($EG42,Data!$B:$CP,Daily!FB$10,0)+VLOOKUP($IF42,Data!$B:$CP,Daily!JA$10,0))/BC$36</f>
      </c>
      <c r="BD42" s="14">
        <f>(VLOOKUP($EG42,Data!$B:$CP,Daily!FC$10,0)+VLOOKUP($IF42,Data!$B:$CP,Daily!JB$10,0))/BD$36</f>
      </c>
      <c r="BE42" s="14">
        <f>(VLOOKUP($EG42,Data!$B:$CP,Daily!FD$10,0)+VLOOKUP($IF42,Data!$B:$CP,Daily!JC$10,0))/BE$36</f>
      </c>
      <c r="BF42" s="14">
        <f>(VLOOKUP($EG42,Data!$B:$CP,Daily!FE$10,0)+VLOOKUP($IF42,Data!$B:$CP,Daily!JD$10,0))/BF$36</f>
      </c>
      <c r="BG42" s="14">
        <f>(VLOOKUP($EG42,Data!$B:$CP,Daily!FF$10,0)+VLOOKUP($IF42,Data!$B:$CP,Daily!JE$10,0))/BG$36</f>
      </c>
      <c r="BH42" s="14">
        <f>(VLOOKUP($EG42,Data!$B:$CP,Daily!FG$10,0)+VLOOKUP($IF42,Data!$B:$CP,Daily!JF$10,0))/BH$36</f>
      </c>
      <c r="BI42" s="14">
        <f>(VLOOKUP($EG42,Data!$B:$CP,Daily!FH$10,0)+VLOOKUP($IF42,Data!$B:$CP,Daily!JG$10,0))/BI$36</f>
      </c>
      <c r="BJ42" s="14">
        <f>(VLOOKUP($EG42,Data!$B:$CP,Daily!FI$10,0)+VLOOKUP($IF42,Data!$B:$CP,Daily!JH$10,0))/BJ$36</f>
      </c>
      <c r="BK42" s="14">
        <f>(VLOOKUP($EG42,Data!$B:$CP,Daily!FJ$10,0)+VLOOKUP($IF42,Data!$B:$CP,Daily!JI$10,0))/BK$36</f>
      </c>
      <c r="BL42" s="14">
        <f>(VLOOKUP($EG42,Data!$B:$CP,Daily!FK$10,0)+VLOOKUP($IF42,Data!$B:$CP,Daily!JJ$10,0))/BL$36</f>
      </c>
      <c r="BM42" s="14">
        <f>(VLOOKUP($EG42,Data!$B:$CP,Daily!FL$10,0)+VLOOKUP($IF42,Data!$B:$CP,Daily!JK$10,0))/BM$36</f>
      </c>
      <c r="BN42" s="14">
        <f>(VLOOKUP($EG42,Data!$B:$CP,Daily!FM$10,0)+VLOOKUP($IF42,Data!$B:$CP,Daily!JL$10,0))/BN$36</f>
      </c>
      <c r="BO42" s="14">
        <f>(VLOOKUP($EG42,Data!$B:$CP,Daily!FN$10,0)+VLOOKUP($IF42,Data!$B:$CP,Daily!JM$10,0))/BO$36</f>
      </c>
      <c r="BP42" s="14">
        <f>(VLOOKUP($EG42,Data!$B:$CP,Daily!FO$10,0)+VLOOKUP($IF42,Data!$B:$CP,Daily!JN$10,0))/BP$36</f>
      </c>
      <c r="BQ42" s="14">
        <f>(VLOOKUP($EG42,Data!$B:$CP,Daily!FP$10,0)+VLOOKUP($IF42,Data!$B:$CP,Daily!JO$10,0))/BQ$36</f>
      </c>
      <c r="BR42" s="14">
        <f>(VLOOKUP($EG42,Data!$B:$CP,Daily!FQ$10,0)+VLOOKUP($IF42,Data!$B:$CP,Daily!JP$10,0))/BR$36</f>
      </c>
      <c r="BS42" s="14">
        <f>(VLOOKUP($EG42,Data!$B:$CP,Daily!FR$10,0)+VLOOKUP($IF42,Data!$B:$CP,Daily!JQ$10,0))/BS$36</f>
      </c>
      <c r="BT42" s="14">
        <f>(VLOOKUP($EG42,Data!$B:$CP,Daily!FS$10,0)+VLOOKUP($IF42,Data!$B:$CP,Daily!JR$10,0))/BT$36</f>
      </c>
      <c r="BU42" s="14">
        <f>(VLOOKUP($EG42,Data!$B:$CP,Daily!FT$10,0)+VLOOKUP($IF42,Data!$B:$CP,Daily!JS$10,0))/BU$36</f>
      </c>
      <c r="BV42" s="14">
        <f>(VLOOKUP($EG42,Data!$B:$CP,Daily!FU$10,0)+VLOOKUP($IF42,Data!$B:$CP,Daily!JT$10,0))/BV$36</f>
      </c>
      <c r="BW42" s="14">
        <f>(VLOOKUP($EG42,Data!$B:$CP,Daily!FV$10,0)+VLOOKUP($IF42,Data!$B:$CP,Daily!JU$10,0))/BW$36</f>
      </c>
      <c r="BX42" s="14">
        <f>(VLOOKUP($EG42,Data!$B:$CP,Daily!FW$10,0)+VLOOKUP($IF42,Data!$B:$CP,Daily!JV$10,0))/BX$36</f>
      </c>
      <c r="BY42" s="14">
        <f>(VLOOKUP($EG42,Data!$B:$CP,Daily!FX$10,0)+VLOOKUP($IF42,Data!$B:$CP,Daily!JW$10,0))/BY$36</f>
      </c>
      <c r="BZ42" s="14">
        <f>(VLOOKUP($EG42,Data!$B:$CP,Daily!FY$10,0)+VLOOKUP($IF42,Data!$B:$CP,Daily!JX$10,0))/BZ$36</f>
      </c>
      <c r="CA42" s="14">
        <f>(VLOOKUP($EG42,Data!$B:$CP,Daily!FZ$10,0)+VLOOKUP($IF42,Data!$B:$CP,Daily!JY$10,0))/CA$36</f>
      </c>
      <c r="CB42" s="14">
        <f>(VLOOKUP($EG42,Data!$B:$CP,Daily!GA$10,0)+VLOOKUP($IF42,Data!$B:$CP,Daily!JZ$10,0))/CB$36</f>
      </c>
      <c r="CC42" s="14">
        <f>(VLOOKUP($EG42,Data!$B:$CP,Daily!GB$10,0)+VLOOKUP($IF42,Data!$B:$CP,Daily!KA$10,0))/CC$36</f>
      </c>
      <c r="CD42" s="14">
        <f>(VLOOKUP($EG42,Data!$B:$CP,Daily!GC$10,0)+VLOOKUP($IF42,Data!$B:$CP,Daily!KB$10,0))/CD$36</f>
      </c>
      <c r="CE42" s="14">
        <f>(VLOOKUP($EG42,Data!$B:$CP,Daily!GD$10,0)+VLOOKUP($IF42,Data!$B:$CP,Daily!KC$10,0))/CE$36</f>
      </c>
      <c r="CF42" s="14">
        <f>(VLOOKUP($EG42,Data!$B:$CP,Daily!GE$10,0)+VLOOKUP($IF42,Data!$B:$CP,Daily!KD$10,0))/CF$36</f>
      </c>
      <c r="CG42" s="14">
        <f>(VLOOKUP($EG42,Data!$B:$CP,Daily!GF$10,0)+VLOOKUP($IF42,Data!$B:$CP,Daily!KE$10,0))/CG$36</f>
      </c>
      <c r="CH42" s="14">
        <f>(VLOOKUP($EG42,Data!$B:$CP,Daily!GG$10,0)+VLOOKUP($IF42,Data!$B:$CP,Daily!KF$10,0))/CH$36</f>
      </c>
      <c r="CI42" s="14">
        <f>(VLOOKUP($EG42,Data!$B:$CP,Daily!GH$10,0)+VLOOKUP($IF42,Data!$B:$CP,Daily!KG$10,0))/CI$36</f>
      </c>
      <c r="CJ42" s="14">
        <f>(VLOOKUP($EG42,Data!$B:$CP,Daily!GI$10,0)+VLOOKUP($IF42,Data!$B:$CP,Daily!KH$10,0))/CJ$36</f>
      </c>
      <c r="CK42" s="14">
        <f>(VLOOKUP($EG42,Data!$B:$CP,Daily!GJ$10,0)+VLOOKUP($IF42,Data!$B:$CP,Daily!KI$10,0))/CK$36</f>
      </c>
      <c r="CL42" s="14">
        <f>(VLOOKUP($EG42,Data!$B:$CP,Daily!GK$10,0)+VLOOKUP($IF42,Data!$B:$CP,Daily!KJ$10,0))/CL$36</f>
      </c>
      <c r="CM42" s="14">
        <f>(VLOOKUP($EG42,Data!$B:$CP,Daily!GL$10,0)+VLOOKUP($IF42,Data!$B:$CP,Daily!KK$10,0))/CM$36</f>
      </c>
      <c r="CN42" s="14">
        <f>(VLOOKUP($EG42,Data!$B:$CP,Daily!GM$10,0)+VLOOKUP($IF42,Data!$B:$CP,Daily!KL$10,0))/CN$36</f>
      </c>
      <c r="CO42" s="14">
        <f>(VLOOKUP($EG42,Data!$B:$CP,Daily!GN$10,0)+VLOOKUP($IF42,Data!$B:$CP,Daily!KM$10,0))/CO$36</f>
      </c>
      <c r="CP42" s="14">
        <f>(VLOOKUP($EG42,Data!$B:$CP,Daily!GO$10,0)+VLOOKUP($IF42,Data!$B:$CP,Daily!KN$10,0))/CP$36</f>
      </c>
      <c r="CQ42" s="14">
        <f>(VLOOKUP($EG42,Data!$B:$CP,Daily!GP$10,0)+VLOOKUP($IF42,Data!$B:$CP,Daily!KO$10,0))/CQ$36</f>
      </c>
      <c r="CR42" s="14">
        <f>(VLOOKUP($EG42,Data!$B:$CP,Daily!GQ$10,0)+VLOOKUP($IF42,Data!$B:$CP,Daily!KP$10,0))/CR$36</f>
      </c>
      <c r="CS42" s="14">
        <f>(VLOOKUP($EG42,Data!$B:$CP,Daily!GR$10,0)+VLOOKUP($IF42,Data!$B:$CP,Daily!KQ$10,0))/CS$36</f>
      </c>
      <c r="CT42" s="14">
        <f>(VLOOKUP($EG42,Data!$B:$CP,Daily!GS$10,0)+VLOOKUP($IF42,Data!$B:$CP,Daily!KR$10,0))/CT$36</f>
      </c>
      <c r="CU42" s="14">
        <f>(VLOOKUP($EG42,Data!$B:$CP,Daily!GT$10,0)+VLOOKUP($IF42,Data!$B:$CP,Daily!KS$10,0))/CU$36</f>
      </c>
      <c r="CV42" s="14">
        <f>(VLOOKUP($EG42,Data!$B:$CP,Daily!GU$10,0)+VLOOKUP($IF42,Data!$B:$CP,Daily!KT$10,0))/CV$36</f>
      </c>
      <c r="CW42" s="14">
        <f>(VLOOKUP($EG42,Data!$B:$CP,Daily!GV$10,0)+VLOOKUP($IF42,Data!$B:$CP,Daily!KU$10,0))/CW$36</f>
      </c>
      <c r="CX42" s="14">
        <f>(VLOOKUP($EG42,Data!$B:$CP,Daily!GW$10,0)+VLOOKUP($IF42,Data!$B:$CP,Daily!KV$10,0))/CX$36</f>
      </c>
      <c r="CY42" s="14">
        <f>(VLOOKUP($EG42,Data!$B:$CP,Daily!GX$10,0)+VLOOKUP($IF42,Data!$B:$CP,Daily!KW$10,0))/CY$36</f>
      </c>
      <c r="CZ42" s="14">
        <f>(VLOOKUP($EG42,Data!$B:$CP,Daily!GY$10,0)+VLOOKUP($IF42,Data!$B:$CP,Daily!KX$10,0))/CZ$36</f>
      </c>
      <c r="DA42" s="14">
        <f>(VLOOKUP($EG42,Data!$B:$CP,Daily!GZ$10,0)+VLOOKUP($IF42,Data!$B:$CP,Daily!KY$10,0))/DA$36</f>
      </c>
      <c r="DB42" s="14">
        <f>(VLOOKUP($EG42,Data!$B:$CP,Daily!HA$10,0)+VLOOKUP($IF42,Data!$B:$CP,Daily!KZ$10,0))/DB$36</f>
      </c>
      <c r="DC42" s="14">
        <f>(VLOOKUP($EG42,Data!$B:$CP,Daily!HB$10,0)+VLOOKUP($IF42,Data!$B:$CP,Daily!LA$10,0))/DC$36</f>
      </c>
      <c r="DD42" s="14">
        <f>(VLOOKUP($EG42,Data!$B:$CP,Daily!HC$10,0)+VLOOKUP($IF42,Data!$B:$CP,Daily!LB$10,0))/DD$36</f>
      </c>
      <c r="DE42" s="14">
        <f>(VLOOKUP($EG42,Data!$B:$CP,Daily!HD$10,0)+VLOOKUP($IF42,Data!$B:$CP,Daily!LC$10,0))/DE$36</f>
      </c>
      <c r="DF42" s="14">
        <f>(VLOOKUP($EG42,Data!$B:$CP,Daily!HE$10,0)+VLOOKUP($IF42,Data!$B:$CP,Daily!LD$10,0))/DF$36</f>
      </c>
      <c r="DG42" s="14">
        <f>(VLOOKUP($EG42,Data!$B:$CP,Daily!HF$10,0)+VLOOKUP($IF42,Data!$B:$CP,Daily!LE$10,0))/DG$36</f>
      </c>
      <c r="DH42" s="14">
        <f>(VLOOKUP($EG42,Data!$B:$CP,Daily!HG$10,0)+VLOOKUP($IF42,Data!$B:$CP,Daily!LF$10,0))/DH$36</f>
      </c>
      <c r="DI42" s="14">
        <f>(VLOOKUP($EG42,Data!$B:$CP,Daily!HH$10,0)+VLOOKUP($IF42,Data!$B:$CP,Daily!LG$10,0))/DI$36</f>
      </c>
      <c r="DJ42" s="14">
        <f>(VLOOKUP($EG42,Data!$B:$CP,Daily!HI$10,0)+VLOOKUP($IF42,Data!$B:$CP,Daily!LH$10,0))/DJ$36</f>
      </c>
      <c r="DK42" s="14">
        <f>(VLOOKUP($EG42,Data!$B:$CP,Daily!HJ$10,0)+VLOOKUP($IF42,Data!$B:$CP,Daily!LI$10,0))/DK$36</f>
      </c>
      <c r="DL42" s="14">
        <f>(VLOOKUP($EG42,Data!$B:$CP,Daily!HK$10,0)+VLOOKUP($IF42,Data!$B:$CP,Daily!LJ$10,0))/DL$36</f>
      </c>
      <c r="DM42" s="14">
        <f>(VLOOKUP($EG42,Data!$B:$CP,Daily!HL$10,0)+VLOOKUP($IF42,Data!$B:$CP,Daily!LK$10,0))/DM$36</f>
      </c>
      <c r="DN42" s="14">
        <f>(VLOOKUP($EG42,Data!$B:$CP,Daily!HM$10,0)+VLOOKUP($IF42,Data!$B:$CP,Daily!LL$10,0))/DN$36</f>
      </c>
      <c r="DO42" s="14">
        <f>(VLOOKUP($EG42,Data!$B:$CP,Daily!HN$10,0)+VLOOKUP($IF42,Data!$B:$CP,Daily!LM$10,0))/DO$36</f>
      </c>
      <c r="DP42" s="14">
        <f>(VLOOKUP($EG42,Data!$B:$CP,Daily!HO$10,0)+VLOOKUP($IF42,Data!$B:$CP,Daily!LN$10,0))/DP$36</f>
      </c>
      <c r="DQ42" s="14">
        <f>(VLOOKUP($EG42,Data!$B:$CP,Daily!HP$10,0)+VLOOKUP($IF42,Data!$B:$CP,Daily!LO$10,0))/DQ$36</f>
      </c>
      <c r="DR42" s="14">
        <f>(VLOOKUP($EG42,Data!$B:$CP,Daily!HQ$10,0)+VLOOKUP($IF42,Data!$B:$CP,Daily!LP$10,0))/DR$36</f>
      </c>
      <c r="DS42" s="14">
        <f>(VLOOKUP($EG42,Data!$B:$CP,Daily!HR$10,0)+VLOOKUP($IF42,Data!$B:$CP,Daily!LQ$10,0))/DS$36</f>
      </c>
      <c r="DT42" s="14">
        <f>(VLOOKUP($EG42,Data!$B:$CP,Daily!HS$10,0)+VLOOKUP($IF42,Data!$B:$CP,Daily!LR$10,0))/DT$36</f>
      </c>
      <c r="DU42" s="14">
        <f>(VLOOKUP($EG42,Data!$B:$CP,Daily!HT$10,0)+VLOOKUP($IF42,Data!$B:$CP,Daily!LS$10,0))/DU$36</f>
      </c>
      <c r="DV42" s="18"/>
      <c r="DW42" s="14">
        <f t="shared" si="259"/>
      </c>
      <c r="DX42" s="14">
        <f t="shared" si="260"/>
      </c>
      <c r="DY42" s="14">
        <f t="shared" ref="DY42" si="332">DX42-DW42</f>
      </c>
      <c r="DZ42" s="14">
        <f t="shared" ref="DZ42" si="333">DX42+(0.75*DY42)</f>
      </c>
      <c r="EA42" s="14">
        <f t="shared" ref="EA42" si="334">DW42-(0.75*DY42)</f>
      </c>
      <c r="EB42" s="18"/>
      <c r="EC42" s="14">
        <f t="shared" ref="EC42" si="335">_xlfn.STDEV.P(AJ42:DU42)</f>
      </c>
      <c r="ED42" s="14">
        <f t="shared" si="326"/>
      </c>
      <c r="EE42" s="14">
        <f t="shared" si="314"/>
      </c>
      <c r="EF42" s="16"/>
      <c r="EG42" s="9" t="s">
        <v>383</v>
      </c>
      <c r="EH42" s="9" t="s">
        <v>31</v>
      </c>
      <c r="EI42" s="14">
        <f>VLOOKUP($EG42,Data!$B:$CP,Daily!EI$10,0)/EI$36</f>
      </c>
      <c r="EJ42" s="14">
        <f>VLOOKUP($EG42,Data!$B:$CP,Daily!EJ$10,0)/EJ$36</f>
      </c>
      <c r="EK42" s="14">
        <f>VLOOKUP($EG42,Data!$B:$CP,Daily!EK$10,0)/EK$36</f>
      </c>
      <c r="EL42" s="14">
        <f>VLOOKUP($EG42,Data!$B:$CP,Daily!EL$10,0)/EL$36</f>
      </c>
      <c r="EM42" s="14">
        <f>VLOOKUP($EG42,Data!$B:$CP,Daily!EM$10,0)/EM$36</f>
      </c>
      <c r="EN42" s="14">
        <f>VLOOKUP($EG42,Data!$B:$CP,Daily!EN$10,0)/EN$36</f>
      </c>
      <c r="EO42" s="14">
        <f>VLOOKUP($EG42,Data!$B:$CP,Daily!EO$10,0)/EO$36</f>
      </c>
      <c r="EP42" s="14">
        <f>VLOOKUP($EG42,Data!$B:$CP,Daily!EP$10,0)/EP$36</f>
      </c>
      <c r="EQ42" s="14">
        <f>VLOOKUP($EG42,Data!$B:$CP,Daily!EQ$10,0)/EQ$36</f>
      </c>
      <c r="ER42" s="14">
        <f>VLOOKUP($EG42,Data!$B:$CP,Daily!ER$10,0)/ER$36</f>
      </c>
      <c r="ES42" s="14">
        <f>VLOOKUP($EG42,Data!$B:$CP,Daily!ES$10,0)/ES$36</f>
      </c>
      <c r="ET42" s="14">
        <f>VLOOKUP($EG42,Data!$B:$CP,Daily!ET$10,0)/ET$36</f>
      </c>
      <c r="EU42" s="14">
        <f>VLOOKUP($EG42,Data!$B:$CP,Daily!EU$10,0)/EU$36</f>
      </c>
      <c r="EV42" s="14">
        <f>VLOOKUP($EG42,Data!$B:$CP,Daily!EV$10,0)/EV$36</f>
      </c>
      <c r="EW42" s="14">
        <f>VLOOKUP($EG42,Data!$B:$CP,Daily!EW$10,0)/EW$36</f>
      </c>
      <c r="EX42" s="14">
        <f>VLOOKUP($EG42,Data!$B:$CP,Daily!EX$10,0)/EX$36</f>
      </c>
      <c r="EY42" s="14">
        <f>VLOOKUP($EG42,Data!$B:$CP,Daily!EY$10,0)/EY$36</f>
      </c>
      <c r="EZ42" s="14">
        <f>VLOOKUP($EG42,Data!$B:$CP,Daily!EZ$10,0)/EZ$36</f>
      </c>
      <c r="FA42" s="14">
        <f>VLOOKUP($EG42,Data!$B:$CP,Daily!FA$10,0)/FA$36</f>
      </c>
      <c r="FB42" s="14">
        <f>VLOOKUP($EG42,Data!$B:$CP,Daily!FB$10,0)/FB$36</f>
      </c>
      <c r="FC42" s="14">
        <f>VLOOKUP($EG42,Data!$B:$CP,Daily!FC$10,0)/FC$36</f>
      </c>
      <c r="FD42" s="14">
        <f>VLOOKUP($EG42,Data!$B:$CP,Daily!FD$10,0)/FD$36</f>
      </c>
      <c r="FE42" s="14">
        <f>VLOOKUP($EG42,Data!$B:$CP,Daily!FE$10,0)/FE$36</f>
      </c>
      <c r="FF42" s="14">
        <f>VLOOKUP($EG42,Data!$B:$CP,Daily!FF$10,0)/FF$36</f>
      </c>
      <c r="FG42" s="14">
        <f>VLOOKUP($EG42,Data!$B:$CP,Daily!FG$10,0)/FG$36</f>
      </c>
      <c r="FH42" s="14">
        <f>VLOOKUP($EG42,Data!$B:$CP,Daily!FH$10,0)/FH$36</f>
      </c>
      <c r="FI42" s="14">
        <f>VLOOKUP($EG42,Data!$B:$CP,Daily!FI$10,0)/FI$36</f>
      </c>
      <c r="FJ42" s="14">
        <f>VLOOKUP($EG42,Data!$B:$CP,Daily!FJ$10,0)/FJ$36</f>
      </c>
      <c r="FK42" s="14">
        <f>VLOOKUP($EG42,Data!$B:$CP,Daily!FK$10,0)/FK$36</f>
      </c>
      <c r="FL42" s="14">
        <f>VLOOKUP($EG42,Data!$B:$CP,Daily!FL$10,0)/FL$36</f>
      </c>
      <c r="FM42" s="14">
        <f>VLOOKUP($EG42,Data!$B:$CP,Daily!FM$10,0)/FM$36</f>
      </c>
      <c r="FN42" s="14">
        <f>VLOOKUP($EG42,Data!$B:$CP,Daily!FN$10,0)/FN$36</f>
      </c>
      <c r="FO42" s="14">
        <f>VLOOKUP($EG42,Data!$B:$CP,Daily!FO$10,0)/FO$36</f>
      </c>
      <c r="FP42" s="14">
        <f>VLOOKUP($EG42,Data!$B:$CP,Daily!FP$10,0)/FP$36</f>
      </c>
      <c r="FQ42" s="14">
        <f>VLOOKUP($EG42,Data!$B:$CP,Daily!FQ$10,0)/FQ$36</f>
      </c>
      <c r="FR42" s="14">
        <f>VLOOKUP($EG42,Data!$B:$CP,Daily!FR$10,0)/FR$36</f>
      </c>
      <c r="FS42" s="14">
        <f>VLOOKUP($EG42,Data!$B:$CP,Daily!FS$10,0)/FS$36</f>
      </c>
      <c r="FT42" s="14">
        <f>VLOOKUP($EG42,Data!$B:$CP,Daily!FT$10,0)/FT$36</f>
      </c>
      <c r="FU42" s="14">
        <f>VLOOKUP($EG42,Data!$B:$CP,Daily!FU$10,0)/FU$36</f>
      </c>
      <c r="FV42" s="14">
        <f>VLOOKUP($EG42,Data!$B:$CP,Daily!FV$10,0)/FV$36</f>
      </c>
      <c r="FW42" s="14">
        <f>VLOOKUP($EG42,Data!$B:$CP,Daily!FW$10,0)/FW$36</f>
      </c>
      <c r="FX42" s="14">
        <f>VLOOKUP($EG42,Data!$B:$CP,Daily!FX$10,0)/FX$36</f>
      </c>
      <c r="FY42" s="14">
        <f>VLOOKUP($EG42,Data!$B:$CP,Daily!FY$10,0)/FY$36</f>
      </c>
      <c r="FZ42" s="14">
        <f>VLOOKUP($EG42,Data!$B:$CP,Daily!FZ$10,0)/FZ$36</f>
      </c>
      <c r="GA42" s="14">
        <f>VLOOKUP($EG42,Data!$B:$CP,Daily!GA$10,0)/GA$36</f>
      </c>
      <c r="GB42" s="14">
        <f>VLOOKUP($EG42,Data!$B:$CP,Daily!GB$10,0)/GB$36</f>
      </c>
      <c r="GC42" s="14">
        <f>VLOOKUP($EG42,Data!$B:$CP,Daily!GC$10,0)/GC$36</f>
      </c>
      <c r="GD42" s="14">
        <f>VLOOKUP($EG42,Data!$B:$CP,Daily!GD$10,0)/GD$36</f>
      </c>
      <c r="GE42" s="14">
        <f>VLOOKUP($EG42,Data!$B:$CP,Daily!GE$10,0)/GE$36</f>
      </c>
      <c r="GF42" s="14">
        <f>VLOOKUP($EG42,Data!$B:$CP,Daily!GF$10,0)/GF$36</f>
      </c>
      <c r="GG42" s="14">
        <f>VLOOKUP($EG42,Data!$B:$CP,Daily!GG$10,0)/GG$36</f>
      </c>
      <c r="GH42" s="14">
        <f>VLOOKUP($EG42,Data!$B:$CP,Daily!GH$10,0)/GH$36</f>
      </c>
      <c r="GI42" s="14">
        <f>VLOOKUP($EG42,Data!$B:$CP,Daily!GI$10,0)/GI$36</f>
      </c>
      <c r="GJ42" s="14">
        <f>VLOOKUP($EG42,Data!$B:$CP,Daily!GJ$10,0)/GJ$36</f>
      </c>
      <c r="GK42" s="14">
        <f>VLOOKUP($EG42,Data!$B:$CP,Daily!GK$10,0)/GK$36</f>
      </c>
      <c r="GL42" s="14">
        <f>VLOOKUP($EG42,Data!$B:$CP,Daily!GL$10,0)/GL$36</f>
      </c>
      <c r="GM42" s="14">
        <f>VLOOKUP($EG42,Data!$B:$CP,Daily!GM$10,0)/GM$36</f>
      </c>
      <c r="GN42" s="14">
        <f>VLOOKUP($EG42,Data!$B:$CP,Daily!GN$10,0)/GN$36</f>
      </c>
      <c r="GO42" s="14">
        <f>VLOOKUP($EG42,Data!$B:$CP,Daily!GO$10,0)/GO$36</f>
      </c>
      <c r="GP42" s="14">
        <f>VLOOKUP($EG42,Data!$B:$CP,Daily!GP$10,0)/GP$36</f>
      </c>
      <c r="GQ42" s="14">
        <f>VLOOKUP($EG42,Data!$B:$CP,Daily!GQ$10,0)/GQ$36</f>
      </c>
      <c r="GR42" s="14">
        <f>VLOOKUP($EG42,Data!$B:$CP,Daily!GR$10,0)/GR$36</f>
      </c>
      <c r="GS42" s="14">
        <f>VLOOKUP($EG42,Data!$B:$CP,Daily!GS$10,0)/GS$36</f>
      </c>
      <c r="GT42" s="14">
        <f>VLOOKUP($EG42,Data!$B:$CP,Daily!GT$10,0)/GT$36</f>
      </c>
      <c r="GU42" s="14">
        <f>VLOOKUP($EG42,Data!$B:$CP,Daily!GU$10,0)/GU$36</f>
      </c>
      <c r="GV42" s="14">
        <f>VLOOKUP($EG42,Data!$B:$CP,Daily!GV$10,0)/GV$36</f>
      </c>
      <c r="GW42" s="14">
        <f>VLOOKUP($EG42,Data!$B:$CP,Daily!GW$10,0)/GW$36</f>
      </c>
      <c r="GX42" s="14">
        <f>VLOOKUP($EG42,Data!$B:$CP,Daily!GX$10,0)/GX$36</f>
      </c>
      <c r="GY42" s="14">
        <f>VLOOKUP($EG42,Data!$B:$CP,Daily!GY$10,0)/GY$36</f>
      </c>
      <c r="GZ42" s="14">
        <f>VLOOKUP($EG42,Data!$B:$CP,Daily!GZ$10,0)/GZ$36</f>
      </c>
      <c r="HA42" s="14">
        <f>VLOOKUP($EG42,Data!$B:$CP,Daily!HA$10,0)/HA$36</f>
      </c>
      <c r="HB42" s="14">
        <f>VLOOKUP($EG42,Data!$B:$CP,Daily!HB$10,0)/HB$36</f>
      </c>
      <c r="HC42" s="14">
        <f>VLOOKUP($EG42,Data!$B:$CP,Daily!HC$10,0)/HC$36</f>
      </c>
      <c r="HD42" s="14">
        <f>VLOOKUP($EG42,Data!$B:$CP,Daily!HD$10,0)/HD$36</f>
      </c>
      <c r="HE42" s="14">
        <f>VLOOKUP($EG42,Data!$B:$CP,Daily!HE$10,0)/HE$36</f>
      </c>
      <c r="HF42" s="14">
        <f>VLOOKUP($EG42,Data!$B:$CP,Daily!HF$10,0)/HF$36</f>
      </c>
      <c r="HG42" s="14">
        <f>VLOOKUP($EG42,Data!$B:$CP,Daily!HG$10,0)/HG$36</f>
      </c>
      <c r="HH42" s="14">
        <f>VLOOKUP($EG42,Data!$B:$CP,Daily!HH$10,0)/HH$36</f>
      </c>
      <c r="HI42" s="14">
        <f>VLOOKUP($EG42,Data!$B:$CP,Daily!HI$10,0)/HI$36</f>
      </c>
      <c r="HJ42" s="14">
        <f>VLOOKUP($EG42,Data!$B:$CP,Daily!HJ$10,0)/HJ$36</f>
      </c>
      <c r="HK42" s="14">
        <f>VLOOKUP($EG42,Data!$B:$CP,Daily!HK$10,0)/HK$36</f>
      </c>
      <c r="HL42" s="14">
        <f>VLOOKUP($EG42,Data!$B:$CP,Daily!HL$10,0)/HL$36</f>
      </c>
      <c r="HM42" s="14">
        <f>VLOOKUP($EG42,Data!$B:$CP,Daily!HM$10,0)/HM$36</f>
      </c>
      <c r="HN42" s="14">
        <f>VLOOKUP($EG42,Data!$B:$CP,Daily!HN$10,0)/HN$36</f>
      </c>
      <c r="HO42" s="14">
        <f>VLOOKUP($EG42,Data!$B:$CP,Daily!HO$10,0)/HO$36</f>
      </c>
      <c r="HP42" s="14">
        <f>VLOOKUP($EG42,Data!$B:$CP,Daily!HP$10,0)/HP$36</f>
      </c>
      <c r="HQ42" s="14">
        <f>VLOOKUP($EG42,Data!$B:$CP,Daily!HQ$10,0)/HQ$36</f>
      </c>
      <c r="HR42" s="14">
        <f>VLOOKUP($EG42,Data!$B:$CP,Daily!HR$10,0)/HR$36</f>
      </c>
      <c r="HS42" s="14">
        <f>VLOOKUP($EG42,Data!$B:$CP,Daily!HS$10,0)/HS$36</f>
      </c>
      <c r="HT42" s="14">
        <f>VLOOKUP($EG42,Data!$B:$CP,Daily!HT$10,0)/HT$36</f>
      </c>
      <c r="HU42" s="17"/>
      <c r="HV42" s="52">
        <f t="shared" si="262"/>
      </c>
      <c r="HW42" s="52">
        <f t="shared" si="263"/>
      </c>
      <c r="HX42" s="52">
        <f t="shared" ref="HX42" si="336">HW42-HV42</f>
      </c>
      <c r="HY42" s="52">
        <f t="shared" ref="HY42" si="337">HW42+(0.75*HX42)</f>
      </c>
      <c r="HZ42" s="52">
        <f t="shared" ref="HZ42" si="338">HV42-(0.75*HX42)</f>
      </c>
      <c r="IA42" s="55"/>
      <c r="IB42" s="14">
        <f t="shared" ref="IB42" si="339">_xlfn.STDEV.P(FM42:HT42)</f>
      </c>
      <c r="IC42" s="14">
        <f t="shared" si="318"/>
      </c>
      <c r="ID42" s="14">
        <f t="shared" si="319"/>
      </c>
      <c r="IE42" s="16"/>
      <c r="IF42" s="9" t="s">
        <v>384</v>
      </c>
      <c r="IG42" s="9" t="s">
        <v>31</v>
      </c>
      <c r="IH42" s="14">
        <f>VLOOKUP($IF42,Data!$B:$CP,Daily!IH$10,0)/IH$36</f>
      </c>
      <c r="II42" s="14">
        <f>VLOOKUP($IF42,Data!$B:$CP,Daily!II$10,0)/II$36</f>
      </c>
      <c r="IJ42" s="14">
        <f>VLOOKUP($IF42,Data!$B:$CP,Daily!IJ$10,0)/IJ$36</f>
      </c>
      <c r="IK42" s="14">
        <f>VLOOKUP($IF42,Data!$B:$CP,Daily!IK$10,0)/IK$36</f>
      </c>
      <c r="IL42" s="14">
        <f>VLOOKUP($IF42,Data!$B:$CP,Daily!IL$10,0)/IL$36</f>
      </c>
      <c r="IM42" s="14">
        <f>VLOOKUP($IF42,Data!$B:$CP,Daily!IM$10,0)/IM$36</f>
      </c>
      <c r="IN42" s="14">
        <f>VLOOKUP($IF42,Data!$B:$CP,Daily!IN$10,0)/IN$36</f>
      </c>
      <c r="IO42" s="14">
        <f>VLOOKUP($IF42,Data!$B:$CP,Daily!IO$10,0)/IO$36</f>
      </c>
      <c r="IP42" s="14">
        <f>VLOOKUP($IF42,Data!$B:$CP,Daily!IP$10,0)/IP$36</f>
      </c>
      <c r="IQ42" s="14">
        <f>VLOOKUP($IF42,Data!$B:$CP,Daily!IQ$10,0)/IQ$36</f>
      </c>
      <c r="IR42" s="14">
        <f>VLOOKUP($IF42,Data!$B:$CP,Daily!IR$10,0)/IR$36</f>
      </c>
      <c r="IS42" s="14">
        <f>VLOOKUP($IF42,Data!$B:$CP,Daily!IS$10,0)/IS$36</f>
      </c>
      <c r="IT42" s="14">
        <f>VLOOKUP($IF42,Data!$B:$CP,Daily!IT$10,0)/IT$36</f>
      </c>
      <c r="IU42" s="14">
        <f>VLOOKUP($IF42,Data!$B:$CP,Daily!IU$10,0)/IU$36</f>
      </c>
      <c r="IV42" s="14">
        <f>VLOOKUP($IF42,Data!$B:$CP,Daily!IV$10,0)/IV$36</f>
      </c>
      <c r="IW42" s="14">
        <f>VLOOKUP($IF42,Data!$B:$CP,Daily!IW$10,0)/IW$36</f>
      </c>
      <c r="IX42" s="14">
        <f>VLOOKUP($IF42,Data!$B:$CP,Daily!IX$10,0)/IX$36</f>
      </c>
      <c r="IY42" s="14">
        <f>VLOOKUP($IF42,Data!$B:$CP,Daily!IY$10,0)/IY$36</f>
      </c>
      <c r="IZ42" s="14">
        <f>VLOOKUP($IF42,Data!$B:$CP,Daily!IZ$10,0)/IZ$36</f>
      </c>
      <c r="JA42" s="14">
        <f>VLOOKUP($IF42,Data!$B:$CP,Daily!JA$10,0)/JA$36</f>
      </c>
      <c r="JB42" s="14">
        <f>VLOOKUP($IF42,Data!$B:$CP,Daily!JB$10,0)/JB$36</f>
      </c>
      <c r="JC42" s="14">
        <f>VLOOKUP($IF42,Data!$B:$CP,Daily!JC$10,0)/JC$36</f>
      </c>
      <c r="JD42" s="14">
        <f>VLOOKUP($IF42,Data!$B:$CP,Daily!JD$10,0)/JD$36</f>
      </c>
      <c r="JE42" s="14">
        <f>VLOOKUP($IF42,Data!$B:$CP,Daily!JE$10,0)/JE$36</f>
      </c>
      <c r="JF42" s="14">
        <f>VLOOKUP($IF42,Data!$B:$CP,Daily!JF$10,0)/JF$36</f>
      </c>
      <c r="JG42" s="14">
        <f>VLOOKUP($IF42,Data!$B:$CP,Daily!JG$10,0)/JG$36</f>
      </c>
      <c r="JH42" s="14">
        <f>VLOOKUP($IF42,Data!$B:$CP,Daily!JH$10,0)/JH$36</f>
      </c>
      <c r="JI42" s="14">
        <f>VLOOKUP($IF42,Data!$B:$CP,Daily!JI$10,0)/JI$36</f>
      </c>
      <c r="JJ42" s="14">
        <f>VLOOKUP($IF42,Data!$B:$CP,Daily!JJ$10,0)/JJ$36</f>
      </c>
      <c r="JK42" s="14">
        <f>VLOOKUP($IF42,Data!$B:$CP,Daily!JK$10,0)/JK$36</f>
      </c>
      <c r="JL42" s="14">
        <f>VLOOKUP($IF42,Data!$B:$CP,Daily!JL$10,0)/JL$36</f>
      </c>
      <c r="JM42" s="14">
        <f>VLOOKUP($IF42,Data!$B:$CP,Daily!JM$10,0)/JM$36</f>
      </c>
      <c r="JN42" s="14">
        <f>VLOOKUP($IF42,Data!$B:$CP,Daily!JN$10,0)/JN$36</f>
      </c>
      <c r="JO42" s="14">
        <f>VLOOKUP($IF42,Data!$B:$CP,Daily!JO$10,0)/JO$36</f>
      </c>
      <c r="JP42" s="14">
        <f>VLOOKUP($IF42,Data!$B:$CP,Daily!JP$10,0)/JP$36</f>
      </c>
      <c r="JQ42" s="14">
        <f>VLOOKUP($IF42,Data!$B:$CP,Daily!JQ$10,0)/JQ$36</f>
      </c>
      <c r="JR42" s="14">
        <f>VLOOKUP($IF42,Data!$B:$CP,Daily!JR$10,0)/JR$36</f>
      </c>
      <c r="JS42" s="14">
        <f>VLOOKUP($IF42,Data!$B:$CP,Daily!JS$10,0)/JS$36</f>
      </c>
      <c r="JT42" s="14">
        <f>VLOOKUP($IF42,Data!$B:$CP,Daily!JT$10,0)/JT$36</f>
      </c>
      <c r="JU42" s="14">
        <f>VLOOKUP($IF42,Data!$B:$CP,Daily!JU$10,0)/JU$36</f>
      </c>
      <c r="JV42" s="14">
        <f>VLOOKUP($IF42,Data!$B:$CP,Daily!JV$10,0)/JV$36</f>
      </c>
      <c r="JW42" s="14">
        <f>VLOOKUP($IF42,Data!$B:$CP,Daily!JW$10,0)/JW$36</f>
      </c>
      <c r="JX42" s="14">
        <f>VLOOKUP($IF42,Data!$B:$CP,Daily!JX$10,0)/JX$36</f>
      </c>
      <c r="JY42" s="14">
        <f>VLOOKUP($IF42,Data!$B:$CP,Daily!JY$10,0)/JY$36</f>
      </c>
      <c r="JZ42" s="14">
        <f>VLOOKUP($IF42,Data!$B:$CP,Daily!JZ$10,0)/JZ$36</f>
      </c>
      <c r="KA42" s="14">
        <f>VLOOKUP($IF42,Data!$B:$CP,Daily!KA$10,0)/KA$36</f>
      </c>
      <c r="KB42" s="14">
        <f>VLOOKUP($IF42,Data!$B:$CP,Daily!KB$10,0)/KB$36</f>
      </c>
      <c r="KC42" s="14">
        <f>VLOOKUP($IF42,Data!$B:$CP,Daily!KC$10,0)/KC$36</f>
      </c>
      <c r="KD42" s="14">
        <f>VLOOKUP($IF42,Data!$B:$CP,Daily!KD$10,0)/KD$36</f>
      </c>
      <c r="KE42" s="14">
        <f>VLOOKUP($IF42,Data!$B:$CP,Daily!KE$10,0)/KE$36</f>
      </c>
      <c r="KF42" s="14">
        <f>VLOOKUP($IF42,Data!$B:$CP,Daily!KF$10,0)/KF$36</f>
      </c>
      <c r="KG42" s="14">
        <f>VLOOKUP($IF42,Data!$B:$CP,Daily!KG$10,0)/KG$36</f>
      </c>
      <c r="KH42" s="14">
        <f>VLOOKUP($IF42,Data!$B:$CP,Daily!KH$10,0)/KH$36</f>
      </c>
      <c r="KI42" s="14">
        <f>VLOOKUP($IF42,Data!$B:$CP,Daily!KI$10,0)/KI$36</f>
      </c>
      <c r="KJ42" s="14">
        <f>VLOOKUP($IF42,Data!$B:$CP,Daily!KJ$10,0)/KJ$36</f>
      </c>
      <c r="KK42" s="14">
        <f>VLOOKUP($IF42,Data!$B:$CP,Daily!KK$10,0)/KK$36</f>
      </c>
      <c r="KL42" s="14">
        <f>VLOOKUP($IF42,Data!$B:$CP,Daily!KL$10,0)/KL$36</f>
      </c>
      <c r="KM42" s="14">
        <f>VLOOKUP($IF42,Data!$B:$CP,Daily!KM$10,0)/KM$36</f>
      </c>
      <c r="KN42" s="14">
        <f>VLOOKUP($IF42,Data!$B:$CP,Daily!KN$10,0)/KN$36</f>
      </c>
      <c r="KO42" s="14">
        <f>VLOOKUP($IF42,Data!$B:$CP,Daily!KO$10,0)/KO$36</f>
      </c>
      <c r="KP42" s="14">
        <f>VLOOKUP($IF42,Data!$B:$CP,Daily!KP$10,0)/KP$36</f>
      </c>
      <c r="KQ42" s="14">
        <f>VLOOKUP($IF42,Data!$B:$CP,Daily!KQ$10,0)/KQ$36</f>
      </c>
      <c r="KR42" s="14">
        <f>VLOOKUP($IF42,Data!$B:$CP,Daily!KR$10,0)/KR$36</f>
      </c>
      <c r="KS42" s="14">
        <f>VLOOKUP($IF42,Data!$B:$CP,Daily!KS$10,0)/KS$36</f>
      </c>
      <c r="KT42" s="14">
        <f>VLOOKUP($IF42,Data!$B:$CP,Daily!KT$10,0)/KT$36</f>
      </c>
      <c r="KU42" s="14">
        <f>VLOOKUP($IF42,Data!$B:$CP,Daily!KU$10,0)/KU$36</f>
      </c>
      <c r="KV42" s="14">
        <f>VLOOKUP($IF42,Data!$B:$CP,Daily!KV$10,0)/KV$36</f>
      </c>
      <c r="KW42" s="14">
        <f>VLOOKUP($IF42,Data!$B:$CP,Daily!KW$10,0)/KW$36</f>
      </c>
      <c r="KX42" s="14">
        <f>VLOOKUP($IF42,Data!$B:$CP,Daily!KX$10,0)/KX$36</f>
      </c>
      <c r="KY42" s="14">
        <f>VLOOKUP($IF42,Data!$B:$CP,Daily!KY$10,0)/KY$36</f>
      </c>
      <c r="KZ42" s="14">
        <f>VLOOKUP($IF42,Data!$B:$CP,Daily!KZ$10,0)/KZ$36</f>
      </c>
      <c r="LA42" s="14">
        <f>VLOOKUP($IF42,Data!$B:$CP,Daily!LA$10,0)/LA$36</f>
      </c>
      <c r="LB42" s="14">
        <f>VLOOKUP($IF42,Data!$B:$CP,Daily!LB$10,0)/LB$36</f>
      </c>
      <c r="LC42" s="14">
        <f>VLOOKUP($IF42,Data!$B:$CP,Daily!LC$10,0)/LC$36</f>
      </c>
      <c r="LD42" s="14">
        <f>VLOOKUP($IF42,Data!$B:$CP,Daily!LD$10,0)/LD$36</f>
      </c>
      <c r="LE42" s="14">
        <f>VLOOKUP($IF42,Data!$B:$CP,Daily!LE$10,0)/LE$36</f>
      </c>
      <c r="LF42" s="14">
        <f>VLOOKUP($IF42,Data!$B:$CP,Daily!LF$10,0)/LF$36</f>
      </c>
      <c r="LG42" s="14">
        <f>VLOOKUP($IF42,Data!$B:$CP,Daily!LG$10,0)/LG$36</f>
      </c>
      <c r="LH42" s="14">
        <f>VLOOKUP($IF42,Data!$B:$CP,Daily!LH$10,0)/LH$36</f>
      </c>
      <c r="LI42" s="14">
        <f>VLOOKUP($IF42,Data!$B:$CP,Daily!LI$10,0)/LI$36</f>
      </c>
      <c r="LJ42" s="14">
        <f>VLOOKUP($IF42,Data!$B:$CP,Daily!LJ$10,0)/LJ$36</f>
      </c>
      <c r="LK42" s="14">
        <f>VLOOKUP($IF42,Data!$B:$CP,Daily!LK$10,0)/LK$36</f>
      </c>
      <c r="LL42" s="14">
        <f>VLOOKUP($IF42,Data!$B:$CP,Daily!LL$10,0)/LL$36</f>
      </c>
      <c r="LM42" s="14">
        <f>VLOOKUP($IF42,Data!$B:$CP,Daily!LM$10,0)/LM$36</f>
      </c>
      <c r="LN42" s="14">
        <f>VLOOKUP($IF42,Data!$B:$CP,Daily!LN$10,0)/LN$36</f>
      </c>
      <c r="LO42" s="14">
        <f>VLOOKUP($IF42,Data!$B:$CP,Daily!LO$10,0)/LO$36</f>
      </c>
      <c r="LP42" s="14">
        <f>VLOOKUP($IF42,Data!$B:$CP,Daily!LP$10,0)/LP$36</f>
      </c>
      <c r="LQ42" s="14">
        <f>VLOOKUP($IF42,Data!$B:$CP,Daily!LQ$10,0)/LQ$36</f>
      </c>
      <c r="LR42" s="14">
        <f>VLOOKUP($IF42,Data!$B:$CP,Daily!LR$10,0)/LR$36</f>
      </c>
      <c r="LS42" s="14">
        <f>VLOOKUP($IF42,Data!$B:$CP,Daily!LS$10,0)/LS$36</f>
      </c>
      <c r="LU42" s="52">
        <f t="shared" si="266"/>
      </c>
      <c r="LV42" s="52">
        <f t="shared" si="267"/>
      </c>
      <c r="LW42" s="52">
        <f t="shared" ref="LW42" si="340">LV42-LU42</f>
      </c>
      <c r="LX42" s="52">
        <f t="shared" ref="LX42" si="341">LV42+(0.75*LW42)</f>
      </c>
      <c r="LY42" s="52">
        <f t="shared" ref="LY42" si="342">LU42-(0.75*LW42)</f>
      </c>
      <c r="LZ42" s="58"/>
      <c r="MA42" s="14">
        <f t="shared" ref="MA42" si="343">_xlfn.STDEV.P(JL42:LS42)</f>
      </c>
      <c r="MB42" s="14">
        <f t="shared" si="324"/>
      </c>
      <c r="MC42" s="14">
        <f t="shared" si="325"/>
      </c>
      <c r="MD42" s="15"/>
    </row>
    <row r="43" spans="4:342" x14ac:dyDescent="0.25">
      <c r="D43" s="106" t="s">
        <v>385</v>
      </c>
      <c r="E43" s="104"/>
      <c r="F43" s="71">
        <f t="shared" ref="F43" si="344">DU43</f>
      </c>
      <c r="G43" s="92">
        <f t="shared" ref="G43" si="345">ED43</f>
      </c>
      <c r="H43" s="71">
        <f t="shared" ref="H43" si="346">IFERROR(((F43-G43)/G43),0)</f>
      </c>
      <c r="I43" s="89">
        <f t="shared" ref="I43" si="347">EE43</f>
      </c>
      <c r="J43" s="71">
        <f t="shared" ref="J43" si="348">IFERROR(((F43-I43)/I43),0)</f>
      </c>
      <c r="K43" s="71"/>
      <c r="L43" s="64"/>
      <c r="M43" s="67" t="str">
        <f>VLOOKUP($D43,'Metric Nature'!$C:$D,2,0)&amp;IF(($N43&lt;(HZ43)),"Below",IF(($N43&gt;(HY43)),"Above","Within"))</f>
      </c>
      <c r="N43" s="71">
        <f t="shared" ref="N43" si="349">HT43</f>
      </c>
      <c r="O43" s="63">
        <f t="shared" ref="O43" si="350">IC43</f>
      </c>
      <c r="P43" s="98">
        <f t="shared" ref="P43" si="351">IFERROR(((N43-O43)/O43),0)</f>
      </c>
      <c r="Q43" s="63">
        <f t="shared" ref="Q43" si="352">ID43</f>
      </c>
      <c r="R43" s="71">
        <f t="shared" ref="R43" si="353">IFERROR(((N43-Q43)/Q43),0)</f>
      </c>
      <c r="S43" s="71"/>
      <c r="T43" s="64"/>
      <c r="U43" s="67" t="str">
        <f>VLOOKUP($D43,'Metric Nature'!$C:$D,2,0)&amp;IF(($V43&lt;(LY43)),"Below",IF(($V43&gt;(LX43)),"Above","Within"))</f>
      </c>
      <c r="V43" s="71">
        <f t="shared" ref="V43" si="354">LS43</f>
      </c>
      <c r="W43" s="63">
        <f t="shared" ref="W43" si="355">MB43</f>
      </c>
      <c r="X43" s="71">
        <f t="shared" ref="X43" si="356">IFERROR(((V43-W43)/W43),0)</f>
      </c>
      <c r="Y43" s="63">
        <f t="shared" ref="Y43" si="357">MC43</f>
      </c>
      <c r="Z43" s="71">
        <f t="shared" ref="Z43" si="358">IFERROR(((V43-Y43)/Y43),0)</f>
      </c>
      <c r="AA43" s="71"/>
      <c r="AB43" s="64"/>
      <c r="AC43" s="60"/>
      <c r="AD43" s="1"/>
      <c r="AE43" s="1"/>
      <c r="AF43" s="1"/>
      <c r="AG43" s="1"/>
      <c r="AH43" s="1"/>
      <c r="AI43" s="9" t="s">
        <v>385</v>
      </c>
      <c r="AJ43" s="14">
        <f>(VLOOKUP($EG43,Data!$B:$CP,Daily!EI$10,0)+VLOOKUP($IF43,Data!$B:$CP,Daily!IH$10,0))/AJ$36</f>
      </c>
      <c r="AK43" s="14">
        <f>(VLOOKUP($EG43,Data!$B:$CP,Daily!EJ$10,0)+VLOOKUP($IF43,Data!$B:$CP,Daily!II$10,0))/AK$36</f>
      </c>
      <c r="AL43" s="14">
        <f>(VLOOKUP($EG43,Data!$B:$CP,Daily!EK$10,0)+VLOOKUP($IF43,Data!$B:$CP,Daily!IJ$10,0))/AL$36</f>
      </c>
      <c r="AM43" s="14">
        <f>(VLOOKUP($EG43,Data!$B:$CP,Daily!EL$10,0)+VLOOKUP($IF43,Data!$B:$CP,Daily!IK$10,0))/AM$36</f>
      </c>
      <c r="AN43" s="14">
        <f>(VLOOKUP($EG43,Data!$B:$CP,Daily!EM$10,0)+VLOOKUP($IF43,Data!$B:$CP,Daily!IL$10,0))/AN$36</f>
      </c>
      <c r="AO43" s="14">
        <f>(VLOOKUP($EG43,Data!$B:$CP,Daily!EN$10,0)+VLOOKUP($IF43,Data!$B:$CP,Daily!IM$10,0))/AO$36</f>
      </c>
      <c r="AP43" s="14">
        <f>(VLOOKUP($EG43,Data!$B:$CP,Daily!EO$10,0)+VLOOKUP($IF43,Data!$B:$CP,Daily!IN$10,0))/AP$36</f>
      </c>
      <c r="AQ43" s="14">
        <f>(VLOOKUP($EG43,Data!$B:$CP,Daily!EP$10,0)+VLOOKUP($IF43,Data!$B:$CP,Daily!IO$10,0))/AQ$36</f>
      </c>
      <c r="AR43" s="14">
        <f>(VLOOKUP($EG43,Data!$B:$CP,Daily!EQ$10,0)+VLOOKUP($IF43,Data!$B:$CP,Daily!IP$10,0))/AR$36</f>
      </c>
      <c r="AS43" s="14">
        <f>(VLOOKUP($EG43,Data!$B:$CP,Daily!ER$10,0)+VLOOKUP($IF43,Data!$B:$CP,Daily!IQ$10,0))/AS$36</f>
      </c>
      <c r="AT43" s="14">
        <f>(VLOOKUP($EG43,Data!$B:$CP,Daily!ES$10,0)+VLOOKUP($IF43,Data!$B:$CP,Daily!IR$10,0))/AT$36</f>
      </c>
      <c r="AU43" s="14">
        <f>(VLOOKUP($EG43,Data!$B:$CP,Daily!ET$10,0)+VLOOKUP($IF43,Data!$B:$CP,Daily!IS$10,0))/AU$36</f>
      </c>
      <c r="AV43" s="14">
        <f>(VLOOKUP($EG43,Data!$B:$CP,Daily!EU$10,0)+VLOOKUP($IF43,Data!$B:$CP,Daily!IT$10,0))/AV$36</f>
      </c>
      <c r="AW43" s="14">
        <f>(VLOOKUP($EG43,Data!$B:$CP,Daily!EV$10,0)+VLOOKUP($IF43,Data!$B:$CP,Daily!IU$10,0))/AW$36</f>
      </c>
      <c r="AX43" s="14">
        <f>(VLOOKUP($EG43,Data!$B:$CP,Daily!EW$10,0)+VLOOKUP($IF43,Data!$B:$CP,Daily!IV$10,0))/AX$36</f>
      </c>
      <c r="AY43" s="14">
        <f>(VLOOKUP($EG43,Data!$B:$CP,Daily!EX$10,0)+VLOOKUP($IF43,Data!$B:$CP,Daily!IW$10,0))/AY$36</f>
      </c>
      <c r="AZ43" s="14">
        <f>(VLOOKUP($EG43,Data!$B:$CP,Daily!EY$10,0)+VLOOKUP($IF43,Data!$B:$CP,Daily!IX$10,0))/AZ$36</f>
      </c>
      <c r="BA43" s="14">
        <f>(VLOOKUP($EG43,Data!$B:$CP,Daily!EZ$10,0)+VLOOKUP($IF43,Data!$B:$CP,Daily!IY$10,0))/BA$36</f>
      </c>
      <c r="BB43" s="14">
        <f>(VLOOKUP($EG43,Data!$B:$CP,Daily!FA$10,0)+VLOOKUP($IF43,Data!$B:$CP,Daily!IZ$10,0))/BB$36</f>
      </c>
      <c r="BC43" s="14">
        <f>(VLOOKUP($EG43,Data!$B:$CP,Daily!FB$10,0)+VLOOKUP($IF43,Data!$B:$CP,Daily!JA$10,0))/BC$36</f>
      </c>
      <c r="BD43" s="14">
        <f>(VLOOKUP($EG43,Data!$B:$CP,Daily!FC$10,0)+VLOOKUP($IF43,Data!$B:$CP,Daily!JB$10,0))/BD$36</f>
      </c>
      <c r="BE43" s="14">
        <f>(VLOOKUP($EG43,Data!$B:$CP,Daily!FD$10,0)+VLOOKUP($IF43,Data!$B:$CP,Daily!JC$10,0))/BE$36</f>
      </c>
      <c r="BF43" s="14">
        <f>(VLOOKUP($EG43,Data!$B:$CP,Daily!FE$10,0)+VLOOKUP($IF43,Data!$B:$CP,Daily!JD$10,0))/BF$36</f>
      </c>
      <c r="BG43" s="14">
        <f>(VLOOKUP($EG43,Data!$B:$CP,Daily!FF$10,0)+VLOOKUP($IF43,Data!$B:$CP,Daily!JE$10,0))/BG$36</f>
      </c>
      <c r="BH43" s="14">
        <f>(VLOOKUP($EG43,Data!$B:$CP,Daily!FG$10,0)+VLOOKUP($IF43,Data!$B:$CP,Daily!JF$10,0))/BH$36</f>
      </c>
      <c r="BI43" s="14">
        <f>(VLOOKUP($EG43,Data!$B:$CP,Daily!FH$10,0)+VLOOKUP($IF43,Data!$B:$CP,Daily!JG$10,0))/BI$36</f>
      </c>
      <c r="BJ43" s="14">
        <f>(VLOOKUP($EG43,Data!$B:$CP,Daily!FI$10,0)+VLOOKUP($IF43,Data!$B:$CP,Daily!JH$10,0))/BJ$36</f>
      </c>
      <c r="BK43" s="14">
        <f>(VLOOKUP($EG43,Data!$B:$CP,Daily!FJ$10,0)+VLOOKUP($IF43,Data!$B:$CP,Daily!JI$10,0))/BK$36</f>
      </c>
      <c r="BL43" s="14">
        <f>(VLOOKUP($EG43,Data!$B:$CP,Daily!FK$10,0)+VLOOKUP($IF43,Data!$B:$CP,Daily!JJ$10,0))/BL$36</f>
      </c>
      <c r="BM43" s="14">
        <f>(VLOOKUP($EG43,Data!$B:$CP,Daily!FL$10,0)+VLOOKUP($IF43,Data!$B:$CP,Daily!JK$10,0))/BM$36</f>
      </c>
      <c r="BN43" s="14">
        <f>(VLOOKUP($EG43,Data!$B:$CP,Daily!FM$10,0)+VLOOKUP($IF43,Data!$B:$CP,Daily!JL$10,0))/BN$36</f>
      </c>
      <c r="BO43" s="14">
        <f>(VLOOKUP($EG43,Data!$B:$CP,Daily!FN$10,0)+VLOOKUP($IF43,Data!$B:$CP,Daily!JM$10,0))/BO$36</f>
      </c>
      <c r="BP43" s="14">
        <f>(VLOOKUP($EG43,Data!$B:$CP,Daily!FO$10,0)+VLOOKUP($IF43,Data!$B:$CP,Daily!JN$10,0))/BP$36</f>
      </c>
      <c r="BQ43" s="14">
        <f>(VLOOKUP($EG43,Data!$B:$CP,Daily!FP$10,0)+VLOOKUP($IF43,Data!$B:$CP,Daily!JO$10,0))/BQ$36</f>
      </c>
      <c r="BR43" s="14">
        <f>(VLOOKUP($EG43,Data!$B:$CP,Daily!FQ$10,0)+VLOOKUP($IF43,Data!$B:$CP,Daily!JP$10,0))/BR$36</f>
      </c>
      <c r="BS43" s="14">
        <f>(VLOOKUP($EG43,Data!$B:$CP,Daily!FR$10,0)+VLOOKUP($IF43,Data!$B:$CP,Daily!JQ$10,0))/BS$36</f>
      </c>
      <c r="BT43" s="14">
        <f>(VLOOKUP($EG43,Data!$B:$CP,Daily!FS$10,0)+VLOOKUP($IF43,Data!$B:$CP,Daily!JR$10,0))/BT$36</f>
      </c>
      <c r="BU43" s="14">
        <f>(VLOOKUP($EG43,Data!$B:$CP,Daily!FT$10,0)+VLOOKUP($IF43,Data!$B:$CP,Daily!JS$10,0))/BU$36</f>
      </c>
      <c r="BV43" s="14">
        <f>(VLOOKUP($EG43,Data!$B:$CP,Daily!FU$10,0)+VLOOKUP($IF43,Data!$B:$CP,Daily!JT$10,0))/BV$36</f>
      </c>
      <c r="BW43" s="14">
        <f>(VLOOKUP($EG43,Data!$B:$CP,Daily!FV$10,0)+VLOOKUP($IF43,Data!$B:$CP,Daily!JU$10,0))/BW$36</f>
      </c>
      <c r="BX43" s="14">
        <f>(VLOOKUP($EG43,Data!$B:$CP,Daily!FW$10,0)+VLOOKUP($IF43,Data!$B:$CP,Daily!JV$10,0))/BX$36</f>
      </c>
      <c r="BY43" s="14">
        <f>(VLOOKUP($EG43,Data!$B:$CP,Daily!FX$10,0)+VLOOKUP($IF43,Data!$B:$CP,Daily!JW$10,0))/BY$36</f>
      </c>
      <c r="BZ43" s="14">
        <f>(VLOOKUP($EG43,Data!$B:$CP,Daily!FY$10,0)+VLOOKUP($IF43,Data!$B:$CP,Daily!JX$10,0))/BZ$36</f>
      </c>
      <c r="CA43" s="14">
        <f>(VLOOKUP($EG43,Data!$B:$CP,Daily!FZ$10,0)+VLOOKUP($IF43,Data!$B:$CP,Daily!JY$10,0))/CA$36</f>
      </c>
      <c r="CB43" s="14">
        <f>(VLOOKUP($EG43,Data!$B:$CP,Daily!GA$10,0)+VLOOKUP($IF43,Data!$B:$CP,Daily!JZ$10,0))/CB$36</f>
      </c>
      <c r="CC43" s="14">
        <f>(VLOOKUP($EG43,Data!$B:$CP,Daily!GB$10,0)+VLOOKUP($IF43,Data!$B:$CP,Daily!KA$10,0))/CC$36</f>
      </c>
      <c r="CD43" s="14">
        <f>(VLOOKUP($EG43,Data!$B:$CP,Daily!GC$10,0)+VLOOKUP($IF43,Data!$B:$CP,Daily!KB$10,0))/CD$36</f>
      </c>
      <c r="CE43" s="14">
        <f>(VLOOKUP($EG43,Data!$B:$CP,Daily!GD$10,0)+VLOOKUP($IF43,Data!$B:$CP,Daily!KC$10,0))/CE$36</f>
      </c>
      <c r="CF43" s="14">
        <f>(VLOOKUP($EG43,Data!$B:$CP,Daily!GE$10,0)+VLOOKUP($IF43,Data!$B:$CP,Daily!KD$10,0))/CF$36</f>
      </c>
      <c r="CG43" s="14">
        <f>(VLOOKUP($EG43,Data!$B:$CP,Daily!GF$10,0)+VLOOKUP($IF43,Data!$B:$CP,Daily!KE$10,0))/CG$36</f>
      </c>
      <c r="CH43" s="14">
        <f>(VLOOKUP($EG43,Data!$B:$CP,Daily!GG$10,0)+VLOOKUP($IF43,Data!$B:$CP,Daily!KF$10,0))/CH$36</f>
      </c>
      <c r="CI43" s="14">
        <f>(VLOOKUP($EG43,Data!$B:$CP,Daily!GH$10,0)+VLOOKUP($IF43,Data!$B:$CP,Daily!KG$10,0))/CI$36</f>
      </c>
      <c r="CJ43" s="14">
        <f>(VLOOKUP($EG43,Data!$B:$CP,Daily!GI$10,0)+VLOOKUP($IF43,Data!$B:$CP,Daily!KH$10,0))/CJ$36</f>
      </c>
      <c r="CK43" s="14">
        <f>(VLOOKUP($EG43,Data!$B:$CP,Daily!GJ$10,0)+VLOOKUP($IF43,Data!$B:$CP,Daily!KI$10,0))/CK$36</f>
      </c>
      <c r="CL43" s="14">
        <f>(VLOOKUP($EG43,Data!$B:$CP,Daily!GK$10,0)+VLOOKUP($IF43,Data!$B:$CP,Daily!KJ$10,0))/CL$36</f>
      </c>
      <c r="CM43" s="14">
        <f>(VLOOKUP($EG43,Data!$B:$CP,Daily!GL$10,0)+VLOOKUP($IF43,Data!$B:$CP,Daily!KK$10,0))/CM$36</f>
      </c>
      <c r="CN43" s="14">
        <f>(VLOOKUP($EG43,Data!$B:$CP,Daily!GM$10,0)+VLOOKUP($IF43,Data!$B:$CP,Daily!KL$10,0))/CN$36</f>
      </c>
      <c r="CO43" s="14">
        <f>(VLOOKUP($EG43,Data!$B:$CP,Daily!GN$10,0)+VLOOKUP($IF43,Data!$B:$CP,Daily!KM$10,0))/CO$36</f>
      </c>
      <c r="CP43" s="14">
        <f>(VLOOKUP($EG43,Data!$B:$CP,Daily!GO$10,0)+VLOOKUP($IF43,Data!$B:$CP,Daily!KN$10,0))/CP$36</f>
      </c>
      <c r="CQ43" s="14">
        <f>(VLOOKUP($EG43,Data!$B:$CP,Daily!GP$10,0)+VLOOKUP($IF43,Data!$B:$CP,Daily!KO$10,0))/CQ$36</f>
      </c>
      <c r="CR43" s="14">
        <f>(VLOOKUP($EG43,Data!$B:$CP,Daily!GQ$10,0)+VLOOKUP($IF43,Data!$B:$CP,Daily!KP$10,0))/CR$36</f>
      </c>
      <c r="CS43" s="14">
        <f>(VLOOKUP($EG43,Data!$B:$CP,Daily!GR$10,0)+VLOOKUP($IF43,Data!$B:$CP,Daily!KQ$10,0))/CS$36</f>
      </c>
      <c r="CT43" s="14">
        <f>(VLOOKUP($EG43,Data!$B:$CP,Daily!GS$10,0)+VLOOKUP($IF43,Data!$B:$CP,Daily!KR$10,0))/CT$36</f>
      </c>
      <c r="CU43" s="14">
        <f>(VLOOKUP($EG43,Data!$B:$CP,Daily!GT$10,0)+VLOOKUP($IF43,Data!$B:$CP,Daily!KS$10,0))/CU$36</f>
      </c>
      <c r="CV43" s="14">
        <f>(VLOOKUP($EG43,Data!$B:$CP,Daily!GU$10,0)+VLOOKUP($IF43,Data!$B:$CP,Daily!KT$10,0))/CV$36</f>
      </c>
      <c r="CW43" s="14">
        <f>(VLOOKUP($EG43,Data!$B:$CP,Daily!GV$10,0)+VLOOKUP($IF43,Data!$B:$CP,Daily!KU$10,0))/CW$36</f>
      </c>
      <c r="CX43" s="14">
        <f>(VLOOKUP($EG43,Data!$B:$CP,Daily!GW$10,0)+VLOOKUP($IF43,Data!$B:$CP,Daily!KV$10,0))/CX$36</f>
      </c>
      <c r="CY43" s="14">
        <f>(VLOOKUP($EG43,Data!$B:$CP,Daily!GX$10,0)+VLOOKUP($IF43,Data!$B:$CP,Daily!KW$10,0))/CY$36</f>
      </c>
      <c r="CZ43" s="14">
        <f>(VLOOKUP($EG43,Data!$B:$CP,Daily!GY$10,0)+VLOOKUP($IF43,Data!$B:$CP,Daily!KX$10,0))/CZ$36</f>
      </c>
      <c r="DA43" s="14">
        <f>(VLOOKUP($EG43,Data!$B:$CP,Daily!GZ$10,0)+VLOOKUP($IF43,Data!$B:$CP,Daily!KY$10,0))/DA$36</f>
      </c>
      <c r="DB43" s="14">
        <f>(VLOOKUP($EG43,Data!$B:$CP,Daily!HA$10,0)+VLOOKUP($IF43,Data!$B:$CP,Daily!KZ$10,0))/DB$36</f>
      </c>
      <c r="DC43" s="14">
        <f>(VLOOKUP($EG43,Data!$B:$CP,Daily!HB$10,0)+VLOOKUP($IF43,Data!$B:$CP,Daily!LA$10,0))/DC$36</f>
      </c>
      <c r="DD43" s="14">
        <f>(VLOOKUP($EG43,Data!$B:$CP,Daily!HC$10,0)+VLOOKUP($IF43,Data!$B:$CP,Daily!LB$10,0))/DD$36</f>
      </c>
      <c r="DE43" s="14">
        <f>(VLOOKUP($EG43,Data!$B:$CP,Daily!HD$10,0)+VLOOKUP($IF43,Data!$B:$CP,Daily!LC$10,0))/DE$36</f>
      </c>
      <c r="DF43" s="14">
        <f>(VLOOKUP($EG43,Data!$B:$CP,Daily!HE$10,0)+VLOOKUP($IF43,Data!$B:$CP,Daily!LD$10,0))/DF$36</f>
      </c>
      <c r="DG43" s="14">
        <f>(VLOOKUP($EG43,Data!$B:$CP,Daily!HF$10,0)+VLOOKUP($IF43,Data!$B:$CP,Daily!LE$10,0))/DG$36</f>
      </c>
      <c r="DH43" s="14">
        <f>(VLOOKUP($EG43,Data!$B:$CP,Daily!HG$10,0)+VLOOKUP($IF43,Data!$B:$CP,Daily!LF$10,0))/DH$36</f>
      </c>
      <c r="DI43" s="14">
        <f>(VLOOKUP($EG43,Data!$B:$CP,Daily!HH$10,0)+VLOOKUP($IF43,Data!$B:$CP,Daily!LG$10,0))/DI$36</f>
      </c>
      <c r="DJ43" s="14">
        <f>(VLOOKUP($EG43,Data!$B:$CP,Daily!HI$10,0)+VLOOKUP($IF43,Data!$B:$CP,Daily!LH$10,0))/DJ$36</f>
      </c>
      <c r="DK43" s="14">
        <f>(VLOOKUP($EG43,Data!$B:$CP,Daily!HJ$10,0)+VLOOKUP($IF43,Data!$B:$CP,Daily!LI$10,0))/DK$36</f>
      </c>
      <c r="DL43" s="14">
        <f>(VLOOKUP($EG43,Data!$B:$CP,Daily!HK$10,0)+VLOOKUP($IF43,Data!$B:$CP,Daily!LJ$10,0))/DL$36</f>
      </c>
      <c r="DM43" s="14">
        <f>(VLOOKUP($EG43,Data!$B:$CP,Daily!HL$10,0)+VLOOKUP($IF43,Data!$B:$CP,Daily!LK$10,0))/DM$36</f>
      </c>
      <c r="DN43" s="14">
        <f>(VLOOKUP($EG43,Data!$B:$CP,Daily!HM$10,0)+VLOOKUP($IF43,Data!$B:$CP,Daily!LL$10,0))/DN$36</f>
      </c>
      <c r="DO43" s="14">
        <f>(VLOOKUP($EG43,Data!$B:$CP,Daily!HN$10,0)+VLOOKUP($IF43,Data!$B:$CP,Daily!LM$10,0))/DO$36</f>
      </c>
      <c r="DP43" s="14">
        <f>(VLOOKUP($EG43,Data!$B:$CP,Daily!HO$10,0)+VLOOKUP($IF43,Data!$B:$CP,Daily!LN$10,0))/DP$36</f>
      </c>
      <c r="DQ43" s="14">
        <f>(VLOOKUP($EG43,Data!$B:$CP,Daily!HP$10,0)+VLOOKUP($IF43,Data!$B:$CP,Daily!LO$10,0))/DQ$36</f>
      </c>
      <c r="DR43" s="14">
        <f>(VLOOKUP($EG43,Data!$B:$CP,Daily!HQ$10,0)+VLOOKUP($IF43,Data!$B:$CP,Daily!LP$10,0))/DR$36</f>
      </c>
      <c r="DS43" s="14">
        <f>(VLOOKUP($EG43,Data!$B:$CP,Daily!HR$10,0)+VLOOKUP($IF43,Data!$B:$CP,Daily!LQ$10,0))/DS$36</f>
      </c>
      <c r="DT43" s="14">
        <f>(VLOOKUP($EG43,Data!$B:$CP,Daily!HS$10,0)+VLOOKUP($IF43,Data!$B:$CP,Daily!LR$10,0))/DT$36</f>
      </c>
      <c r="DU43" s="14">
        <f>(VLOOKUP($EG43,Data!$B:$CP,Daily!HT$10,0)+VLOOKUP($IF43,Data!$B:$CP,Daily!LS$10,0))/DU$36</f>
      </c>
      <c r="DV43" s="18"/>
      <c r="DW43" s="14">
        <f t="shared" si="259"/>
      </c>
      <c r="DX43" s="14">
        <f t="shared" si="260"/>
      </c>
      <c r="DY43" s="14">
        <f t="shared" ref="DY43" si="359">DX43-DW43</f>
      </c>
      <c r="DZ43" s="14">
        <f t="shared" ref="DZ43" si="360">DX43+(0.75*DY43)</f>
      </c>
      <c r="EA43" s="14">
        <f t="shared" ref="EA43" si="361">DW43-(0.75*DY43)</f>
      </c>
      <c r="EB43" s="18"/>
      <c r="EC43" s="14">
        <f t="shared" ref="EC43" si="362">_xlfn.STDEV.P(AJ43:DU43)</f>
      </c>
      <c r="ED43" s="14">
        <f t="shared" ref="ED43" si="363">SUMPRODUCT(DN43:DT43,DN$36:DT$36)/SUM(DN$36:DT$36)</f>
      </c>
      <c r="EE43" s="14">
        <f t="shared" si="314"/>
      </c>
      <c r="EF43" s="16"/>
      <c r="EG43" s="9" t="s">
        <v>386</v>
      </c>
      <c r="EH43" s="9" t="s">
        <v>32</v>
      </c>
      <c r="EI43" s="14">
        <f>VLOOKUP($EG43,Data!$B:$CP,Daily!EI$10,0)/EI$36</f>
      </c>
      <c r="EJ43" s="14">
        <f>VLOOKUP($EG43,Data!$B:$CP,Daily!EJ$10,0)/EJ$36</f>
      </c>
      <c r="EK43" s="14">
        <f>VLOOKUP($EG43,Data!$B:$CP,Daily!EK$10,0)/EK$36</f>
      </c>
      <c r="EL43" s="14">
        <f>VLOOKUP($EG43,Data!$B:$CP,Daily!EL$10,0)/EL$36</f>
      </c>
      <c r="EM43" s="14">
        <f>VLOOKUP($EG43,Data!$B:$CP,Daily!EM$10,0)/EM$36</f>
      </c>
      <c r="EN43" s="14">
        <f>VLOOKUP($EG43,Data!$B:$CP,Daily!EN$10,0)/EN$36</f>
      </c>
      <c r="EO43" s="14">
        <f>VLOOKUP($EG43,Data!$B:$CP,Daily!EO$10,0)/EO$36</f>
      </c>
      <c r="EP43" s="14">
        <f>VLOOKUP($EG43,Data!$B:$CP,Daily!EP$10,0)/EP$36</f>
      </c>
      <c r="EQ43" s="14">
        <f>VLOOKUP($EG43,Data!$B:$CP,Daily!EQ$10,0)/EQ$36</f>
      </c>
      <c r="ER43" s="14">
        <f>VLOOKUP($EG43,Data!$B:$CP,Daily!ER$10,0)/ER$36</f>
      </c>
      <c r="ES43" s="14">
        <f>VLOOKUP($EG43,Data!$B:$CP,Daily!ES$10,0)/ES$36</f>
      </c>
      <c r="ET43" s="14">
        <f>VLOOKUP($EG43,Data!$B:$CP,Daily!ET$10,0)/ET$36</f>
      </c>
      <c r="EU43" s="14">
        <f>VLOOKUP($EG43,Data!$B:$CP,Daily!EU$10,0)/EU$36</f>
      </c>
      <c r="EV43" s="14">
        <f>VLOOKUP($EG43,Data!$B:$CP,Daily!EV$10,0)/EV$36</f>
      </c>
      <c r="EW43" s="14">
        <f>VLOOKUP($EG43,Data!$B:$CP,Daily!EW$10,0)/EW$36</f>
      </c>
      <c r="EX43" s="14">
        <f>VLOOKUP($EG43,Data!$B:$CP,Daily!EX$10,0)/EX$36</f>
      </c>
      <c r="EY43" s="14">
        <f>VLOOKUP($EG43,Data!$B:$CP,Daily!EY$10,0)/EY$36</f>
      </c>
      <c r="EZ43" s="14">
        <f>VLOOKUP($EG43,Data!$B:$CP,Daily!EZ$10,0)/EZ$36</f>
      </c>
      <c r="FA43" s="14">
        <f>VLOOKUP($EG43,Data!$B:$CP,Daily!FA$10,0)/FA$36</f>
      </c>
      <c r="FB43" s="14">
        <f>VLOOKUP($EG43,Data!$B:$CP,Daily!FB$10,0)/FB$36</f>
      </c>
      <c r="FC43" s="14">
        <f>VLOOKUP($EG43,Data!$B:$CP,Daily!FC$10,0)/FC$36</f>
      </c>
      <c r="FD43" s="14">
        <f>VLOOKUP($EG43,Data!$B:$CP,Daily!FD$10,0)/FD$36</f>
      </c>
      <c r="FE43" s="14">
        <f>VLOOKUP($EG43,Data!$B:$CP,Daily!FE$10,0)/FE$36</f>
      </c>
      <c r="FF43" s="14">
        <f>VLOOKUP($EG43,Data!$B:$CP,Daily!FF$10,0)/FF$36</f>
      </c>
      <c r="FG43" s="14">
        <f>VLOOKUP($EG43,Data!$B:$CP,Daily!FG$10,0)/FG$36</f>
      </c>
      <c r="FH43" s="14">
        <f>VLOOKUP($EG43,Data!$B:$CP,Daily!FH$10,0)/FH$36</f>
      </c>
      <c r="FI43" s="14">
        <f>VLOOKUP($EG43,Data!$B:$CP,Daily!FI$10,0)/FI$36</f>
      </c>
      <c r="FJ43" s="14">
        <f>VLOOKUP($EG43,Data!$B:$CP,Daily!FJ$10,0)/FJ$36</f>
      </c>
      <c r="FK43" s="14">
        <f>VLOOKUP($EG43,Data!$B:$CP,Daily!FK$10,0)/FK$36</f>
      </c>
      <c r="FL43" s="14">
        <f>VLOOKUP($EG43,Data!$B:$CP,Daily!FL$10,0)/FL$36</f>
      </c>
      <c r="FM43" s="14">
        <f>VLOOKUP($EG43,Data!$B:$CP,Daily!FM$10,0)/FM$36</f>
      </c>
      <c r="FN43" s="14">
        <f>VLOOKUP($EG43,Data!$B:$CP,Daily!FN$10,0)/FN$36</f>
      </c>
      <c r="FO43" s="14">
        <f>VLOOKUP($EG43,Data!$B:$CP,Daily!FO$10,0)/FO$36</f>
      </c>
      <c r="FP43" s="14">
        <f>VLOOKUP($EG43,Data!$B:$CP,Daily!FP$10,0)/FP$36</f>
      </c>
      <c r="FQ43" s="14">
        <f>VLOOKUP($EG43,Data!$B:$CP,Daily!FQ$10,0)/FQ$36</f>
      </c>
      <c r="FR43" s="14">
        <f>VLOOKUP($EG43,Data!$B:$CP,Daily!FR$10,0)/FR$36</f>
      </c>
      <c r="FS43" s="14">
        <f>VLOOKUP($EG43,Data!$B:$CP,Daily!FS$10,0)/FS$36</f>
      </c>
      <c r="FT43" s="14">
        <f>VLOOKUP($EG43,Data!$B:$CP,Daily!FT$10,0)/FT$36</f>
      </c>
      <c r="FU43" s="14">
        <f>VLOOKUP($EG43,Data!$B:$CP,Daily!FU$10,0)/FU$36</f>
      </c>
      <c r="FV43" s="14">
        <f>VLOOKUP($EG43,Data!$B:$CP,Daily!FV$10,0)/FV$36</f>
      </c>
      <c r="FW43" s="14">
        <f>VLOOKUP($EG43,Data!$B:$CP,Daily!FW$10,0)/FW$36</f>
      </c>
      <c r="FX43" s="14">
        <f>VLOOKUP($EG43,Data!$B:$CP,Daily!FX$10,0)/FX$36</f>
      </c>
      <c r="FY43" s="14">
        <f>VLOOKUP($EG43,Data!$B:$CP,Daily!FY$10,0)/FY$36</f>
      </c>
      <c r="FZ43" s="14">
        <f>VLOOKUP($EG43,Data!$B:$CP,Daily!FZ$10,0)/FZ$36</f>
      </c>
      <c r="GA43" s="14">
        <f>VLOOKUP($EG43,Data!$B:$CP,Daily!GA$10,0)/GA$36</f>
      </c>
      <c r="GB43" s="14">
        <f>VLOOKUP($EG43,Data!$B:$CP,Daily!GB$10,0)/GB$36</f>
      </c>
      <c r="GC43" s="14">
        <f>VLOOKUP($EG43,Data!$B:$CP,Daily!GC$10,0)/GC$36</f>
      </c>
      <c r="GD43" s="14">
        <f>VLOOKUP($EG43,Data!$B:$CP,Daily!GD$10,0)/GD$36</f>
      </c>
      <c r="GE43" s="14">
        <f>VLOOKUP($EG43,Data!$B:$CP,Daily!GE$10,0)/GE$36</f>
      </c>
      <c r="GF43" s="14">
        <f>VLOOKUP($EG43,Data!$B:$CP,Daily!GF$10,0)/GF$36</f>
      </c>
      <c r="GG43" s="14">
        <f>VLOOKUP($EG43,Data!$B:$CP,Daily!GG$10,0)/GG$36</f>
      </c>
      <c r="GH43" s="14">
        <f>VLOOKUP($EG43,Data!$B:$CP,Daily!GH$10,0)/GH$36</f>
      </c>
      <c r="GI43" s="14">
        <f>VLOOKUP($EG43,Data!$B:$CP,Daily!GI$10,0)/GI$36</f>
      </c>
      <c r="GJ43" s="14">
        <f>VLOOKUP($EG43,Data!$B:$CP,Daily!GJ$10,0)/GJ$36</f>
      </c>
      <c r="GK43" s="14">
        <f>VLOOKUP($EG43,Data!$B:$CP,Daily!GK$10,0)/GK$36</f>
      </c>
      <c r="GL43" s="14">
        <f>VLOOKUP($EG43,Data!$B:$CP,Daily!GL$10,0)/GL$36</f>
      </c>
      <c r="GM43" s="14">
        <f>VLOOKUP($EG43,Data!$B:$CP,Daily!GM$10,0)/GM$36</f>
      </c>
      <c r="GN43" s="14">
        <f>VLOOKUP($EG43,Data!$B:$CP,Daily!GN$10,0)/GN$36</f>
      </c>
      <c r="GO43" s="14">
        <f>VLOOKUP($EG43,Data!$B:$CP,Daily!GO$10,0)/GO$36</f>
      </c>
      <c r="GP43" s="14">
        <f>VLOOKUP($EG43,Data!$B:$CP,Daily!GP$10,0)/GP$36</f>
      </c>
      <c r="GQ43" s="14">
        <f>VLOOKUP($EG43,Data!$B:$CP,Daily!GQ$10,0)/GQ$36</f>
      </c>
      <c r="GR43" s="14">
        <f>VLOOKUP($EG43,Data!$B:$CP,Daily!GR$10,0)/GR$36</f>
      </c>
      <c r="GS43" s="14">
        <f>VLOOKUP($EG43,Data!$B:$CP,Daily!GS$10,0)/GS$36</f>
      </c>
      <c r="GT43" s="14">
        <f>VLOOKUP($EG43,Data!$B:$CP,Daily!GT$10,0)/GT$36</f>
      </c>
      <c r="GU43" s="14">
        <f>VLOOKUP($EG43,Data!$B:$CP,Daily!GU$10,0)/GU$36</f>
      </c>
      <c r="GV43" s="14">
        <f>VLOOKUP($EG43,Data!$B:$CP,Daily!GV$10,0)/GV$36</f>
      </c>
      <c r="GW43" s="14">
        <f>VLOOKUP($EG43,Data!$B:$CP,Daily!GW$10,0)/GW$36</f>
      </c>
      <c r="GX43" s="14">
        <f>VLOOKUP($EG43,Data!$B:$CP,Daily!GX$10,0)/GX$36</f>
      </c>
      <c r="GY43" s="14">
        <f>VLOOKUP($EG43,Data!$B:$CP,Daily!GY$10,0)/GY$36</f>
      </c>
      <c r="GZ43" s="14">
        <f>VLOOKUP($EG43,Data!$B:$CP,Daily!GZ$10,0)/GZ$36</f>
      </c>
      <c r="HA43" s="14">
        <f>VLOOKUP($EG43,Data!$B:$CP,Daily!HA$10,0)/HA$36</f>
      </c>
      <c r="HB43" s="14">
        <f>VLOOKUP($EG43,Data!$B:$CP,Daily!HB$10,0)/HB$36</f>
      </c>
      <c r="HC43" s="14">
        <f>VLOOKUP($EG43,Data!$B:$CP,Daily!HC$10,0)/HC$36</f>
      </c>
      <c r="HD43" s="14">
        <f>VLOOKUP($EG43,Data!$B:$CP,Daily!HD$10,0)/HD$36</f>
      </c>
      <c r="HE43" s="14">
        <f>VLOOKUP($EG43,Data!$B:$CP,Daily!HE$10,0)/HE$36</f>
      </c>
      <c r="HF43" s="14">
        <f>VLOOKUP($EG43,Data!$B:$CP,Daily!HF$10,0)/HF$36</f>
      </c>
      <c r="HG43" s="14">
        <f>VLOOKUP($EG43,Data!$B:$CP,Daily!HG$10,0)/HG$36</f>
      </c>
      <c r="HH43" s="14">
        <f>VLOOKUP($EG43,Data!$B:$CP,Daily!HH$10,0)/HH$36</f>
      </c>
      <c r="HI43" s="14">
        <f>VLOOKUP($EG43,Data!$B:$CP,Daily!HI$10,0)/HI$36</f>
      </c>
      <c r="HJ43" s="14">
        <f>VLOOKUP($EG43,Data!$B:$CP,Daily!HJ$10,0)/HJ$36</f>
      </c>
      <c r="HK43" s="14">
        <f>VLOOKUP($EG43,Data!$B:$CP,Daily!HK$10,0)/HK$36</f>
      </c>
      <c r="HL43" s="14">
        <f>VLOOKUP($EG43,Data!$B:$CP,Daily!HL$10,0)/HL$36</f>
      </c>
      <c r="HM43" s="14">
        <f>VLOOKUP($EG43,Data!$B:$CP,Daily!HM$10,0)/HM$36</f>
      </c>
      <c r="HN43" s="14">
        <f>VLOOKUP($EG43,Data!$B:$CP,Daily!HN$10,0)/HN$36</f>
      </c>
      <c r="HO43" s="14">
        <f>VLOOKUP($EG43,Data!$B:$CP,Daily!HO$10,0)/HO$36</f>
      </c>
      <c r="HP43" s="14">
        <f>VLOOKUP($EG43,Data!$B:$CP,Daily!HP$10,0)/HP$36</f>
      </c>
      <c r="HQ43" s="14">
        <f>VLOOKUP($EG43,Data!$B:$CP,Daily!HQ$10,0)/HQ$36</f>
      </c>
      <c r="HR43" s="14">
        <f>VLOOKUP($EG43,Data!$B:$CP,Daily!HR$10,0)/HR$36</f>
      </c>
      <c r="HS43" s="14">
        <f>VLOOKUP($EG43,Data!$B:$CP,Daily!HS$10,0)/HS$36</f>
      </c>
      <c r="HT43" s="14">
        <f>VLOOKUP($EG43,Data!$B:$CP,Daily!HT$10,0)/HT$36</f>
      </c>
      <c r="HU43" s="17"/>
      <c r="HV43" s="52">
        <f t="shared" si="262"/>
      </c>
      <c r="HW43" s="52">
        <f t="shared" si="263"/>
      </c>
      <c r="HX43" s="52">
        <f t="shared" ref="HX43" si="364">HW43-HV43</f>
      </c>
      <c r="HY43" s="52">
        <f t="shared" ref="HY43" si="365">HW43+(0.75*HX43)</f>
      </c>
      <c r="HZ43" s="52">
        <f t="shared" ref="HZ43" si="366">HV43-(0.75*HX43)</f>
      </c>
      <c r="IA43" s="55"/>
      <c r="IB43" s="14">
        <f t="shared" ref="IB43" si="367">_xlfn.STDEV.P(FM43:HT43)</f>
      </c>
      <c r="IC43" s="14">
        <f>SUMPRODUCT(HM43:HS43,HM$36:HS$36)/SUM(HM$36:HS$36)</f>
      </c>
      <c r="ID43" s="14">
        <f t="shared" ref="ID43" si="368">SUMPRODUCT(GQ43:HS43,GQ$36:HS$36)/SUM(GQ$36:HS$36)</f>
      </c>
      <c r="IE43" s="16"/>
      <c r="IF43" s="9" t="s">
        <v>387</v>
      </c>
      <c r="IG43" s="9" t="s">
        <v>32</v>
      </c>
      <c r="IH43" s="14">
        <f>VLOOKUP($IF43,Data!$B:$CP,Daily!IH$10,0)/IH$36</f>
      </c>
      <c r="II43" s="14">
        <f>VLOOKUP($IF43,Data!$B:$CP,Daily!II$10,0)/II$36</f>
      </c>
      <c r="IJ43" s="14">
        <f>VLOOKUP($IF43,Data!$B:$CP,Daily!IJ$10,0)/IJ$36</f>
      </c>
      <c r="IK43" s="14">
        <f>VLOOKUP($IF43,Data!$B:$CP,Daily!IK$10,0)/IK$36</f>
      </c>
      <c r="IL43" s="14">
        <f>VLOOKUP($IF43,Data!$B:$CP,Daily!IL$10,0)/IL$36</f>
      </c>
      <c r="IM43" s="14">
        <f>VLOOKUP($IF43,Data!$B:$CP,Daily!IM$10,0)/IM$36</f>
      </c>
      <c r="IN43" s="14">
        <f>VLOOKUP($IF43,Data!$B:$CP,Daily!IN$10,0)/IN$36</f>
      </c>
      <c r="IO43" s="14">
        <f>VLOOKUP($IF43,Data!$B:$CP,Daily!IO$10,0)/IO$36</f>
      </c>
      <c r="IP43" s="14">
        <f>VLOOKUP($IF43,Data!$B:$CP,Daily!IP$10,0)/IP$36</f>
      </c>
      <c r="IQ43" s="14">
        <f>VLOOKUP($IF43,Data!$B:$CP,Daily!IQ$10,0)/IQ$36</f>
      </c>
      <c r="IR43" s="14">
        <f>VLOOKUP($IF43,Data!$B:$CP,Daily!IR$10,0)/IR$36</f>
      </c>
      <c r="IS43" s="14">
        <f>VLOOKUP($IF43,Data!$B:$CP,Daily!IS$10,0)/IS$36</f>
      </c>
      <c r="IT43" s="14">
        <f>VLOOKUP($IF43,Data!$B:$CP,Daily!IT$10,0)/IT$36</f>
      </c>
      <c r="IU43" s="14">
        <f>VLOOKUP($IF43,Data!$B:$CP,Daily!IU$10,0)/IU$36</f>
      </c>
      <c r="IV43" s="14">
        <f>VLOOKUP($IF43,Data!$B:$CP,Daily!IV$10,0)/IV$36</f>
      </c>
      <c r="IW43" s="14">
        <f>VLOOKUP($IF43,Data!$B:$CP,Daily!IW$10,0)/IW$36</f>
      </c>
      <c r="IX43" s="14">
        <f>VLOOKUP($IF43,Data!$B:$CP,Daily!IX$10,0)/IX$36</f>
      </c>
      <c r="IY43" s="14">
        <f>VLOOKUP($IF43,Data!$B:$CP,Daily!IY$10,0)/IY$36</f>
      </c>
      <c r="IZ43" s="14">
        <f>VLOOKUP($IF43,Data!$B:$CP,Daily!IZ$10,0)/IZ$36</f>
      </c>
      <c r="JA43" s="14">
        <f>VLOOKUP($IF43,Data!$B:$CP,Daily!JA$10,0)/JA$36</f>
      </c>
      <c r="JB43" s="14">
        <f>VLOOKUP($IF43,Data!$B:$CP,Daily!JB$10,0)/JB$36</f>
      </c>
      <c r="JC43" s="14">
        <f>VLOOKUP($IF43,Data!$B:$CP,Daily!JC$10,0)/JC$36</f>
      </c>
      <c r="JD43" s="14">
        <f>VLOOKUP($IF43,Data!$B:$CP,Daily!JD$10,0)/JD$36</f>
      </c>
      <c r="JE43" s="14">
        <f>VLOOKUP($IF43,Data!$B:$CP,Daily!JE$10,0)/JE$36</f>
      </c>
      <c r="JF43" s="14">
        <f>VLOOKUP($IF43,Data!$B:$CP,Daily!JF$10,0)/JF$36</f>
      </c>
      <c r="JG43" s="14">
        <f>VLOOKUP($IF43,Data!$B:$CP,Daily!JG$10,0)/JG$36</f>
      </c>
      <c r="JH43" s="14">
        <f>VLOOKUP($IF43,Data!$B:$CP,Daily!JH$10,0)/JH$36</f>
      </c>
      <c r="JI43" s="14">
        <f>VLOOKUP($IF43,Data!$B:$CP,Daily!JI$10,0)/JI$36</f>
      </c>
      <c r="JJ43" s="14">
        <f>VLOOKUP($IF43,Data!$B:$CP,Daily!JJ$10,0)/JJ$36</f>
      </c>
      <c r="JK43" s="14">
        <f>VLOOKUP($IF43,Data!$B:$CP,Daily!JK$10,0)/JK$36</f>
      </c>
      <c r="JL43" s="14">
        <f>VLOOKUP($IF43,Data!$B:$CP,Daily!JL$10,0)/JL$36</f>
      </c>
      <c r="JM43" s="14">
        <f>VLOOKUP($IF43,Data!$B:$CP,Daily!JM$10,0)/JM$36</f>
      </c>
      <c r="JN43" s="14">
        <f>VLOOKUP($IF43,Data!$B:$CP,Daily!JN$10,0)/JN$36</f>
      </c>
      <c r="JO43" s="14">
        <f>VLOOKUP($IF43,Data!$B:$CP,Daily!JO$10,0)/JO$36</f>
      </c>
      <c r="JP43" s="14">
        <f>VLOOKUP($IF43,Data!$B:$CP,Daily!JP$10,0)/JP$36</f>
      </c>
      <c r="JQ43" s="14">
        <f>VLOOKUP($IF43,Data!$B:$CP,Daily!JQ$10,0)/JQ$36</f>
      </c>
      <c r="JR43" s="14">
        <f>VLOOKUP($IF43,Data!$B:$CP,Daily!JR$10,0)/JR$36</f>
      </c>
      <c r="JS43" s="14">
        <f>VLOOKUP($IF43,Data!$B:$CP,Daily!JS$10,0)/JS$36</f>
      </c>
      <c r="JT43" s="14">
        <f>VLOOKUP($IF43,Data!$B:$CP,Daily!JT$10,0)/JT$36</f>
      </c>
      <c r="JU43" s="14">
        <f>VLOOKUP($IF43,Data!$B:$CP,Daily!JU$10,0)/JU$36</f>
      </c>
      <c r="JV43" s="14">
        <f>VLOOKUP($IF43,Data!$B:$CP,Daily!JV$10,0)/JV$36</f>
      </c>
      <c r="JW43" s="14">
        <f>VLOOKUP($IF43,Data!$B:$CP,Daily!JW$10,0)/JW$36</f>
      </c>
      <c r="JX43" s="14">
        <f>VLOOKUP($IF43,Data!$B:$CP,Daily!JX$10,0)/JX$36</f>
      </c>
      <c r="JY43" s="14">
        <f>VLOOKUP($IF43,Data!$B:$CP,Daily!JY$10,0)/JY$36</f>
      </c>
      <c r="JZ43" s="14">
        <f>VLOOKUP($IF43,Data!$B:$CP,Daily!JZ$10,0)/JZ$36</f>
      </c>
      <c r="KA43" s="14">
        <f>VLOOKUP($IF43,Data!$B:$CP,Daily!KA$10,0)/KA$36</f>
      </c>
      <c r="KB43" s="14">
        <f>VLOOKUP($IF43,Data!$B:$CP,Daily!KB$10,0)/KB$36</f>
      </c>
      <c r="KC43" s="14">
        <f>VLOOKUP($IF43,Data!$B:$CP,Daily!KC$10,0)/KC$36</f>
      </c>
      <c r="KD43" s="14">
        <f>VLOOKUP($IF43,Data!$B:$CP,Daily!KD$10,0)/KD$36</f>
      </c>
      <c r="KE43" s="14">
        <f>VLOOKUP($IF43,Data!$B:$CP,Daily!KE$10,0)/KE$36</f>
      </c>
      <c r="KF43" s="14">
        <f>VLOOKUP($IF43,Data!$B:$CP,Daily!KF$10,0)/KF$36</f>
      </c>
      <c r="KG43" s="14">
        <f>VLOOKUP($IF43,Data!$B:$CP,Daily!KG$10,0)/KG$36</f>
      </c>
      <c r="KH43" s="14">
        <f>VLOOKUP($IF43,Data!$B:$CP,Daily!KH$10,0)/KH$36</f>
      </c>
      <c r="KI43" s="14">
        <f>VLOOKUP($IF43,Data!$B:$CP,Daily!KI$10,0)/KI$36</f>
      </c>
      <c r="KJ43" s="14">
        <f>VLOOKUP($IF43,Data!$B:$CP,Daily!KJ$10,0)/KJ$36</f>
      </c>
      <c r="KK43" s="14">
        <f>VLOOKUP($IF43,Data!$B:$CP,Daily!KK$10,0)/KK$36</f>
      </c>
      <c r="KL43" s="14">
        <f>VLOOKUP($IF43,Data!$B:$CP,Daily!KL$10,0)/KL$36</f>
      </c>
      <c r="KM43" s="14">
        <f>VLOOKUP($IF43,Data!$B:$CP,Daily!KM$10,0)/KM$36</f>
      </c>
      <c r="KN43" s="14">
        <f>VLOOKUP($IF43,Data!$B:$CP,Daily!KN$10,0)/KN$36</f>
      </c>
      <c r="KO43" s="14">
        <f>VLOOKUP($IF43,Data!$B:$CP,Daily!KO$10,0)/KO$36</f>
      </c>
      <c r="KP43" s="14">
        <f>VLOOKUP($IF43,Data!$B:$CP,Daily!KP$10,0)/KP$36</f>
      </c>
      <c r="KQ43" s="14">
        <f>VLOOKUP($IF43,Data!$B:$CP,Daily!KQ$10,0)/KQ$36</f>
      </c>
      <c r="KR43" s="14">
        <f>VLOOKUP($IF43,Data!$B:$CP,Daily!KR$10,0)/KR$36</f>
      </c>
      <c r="KS43" s="14">
        <f>VLOOKUP($IF43,Data!$B:$CP,Daily!KS$10,0)/KS$36</f>
      </c>
      <c r="KT43" s="14">
        <f>VLOOKUP($IF43,Data!$B:$CP,Daily!KT$10,0)/KT$36</f>
      </c>
      <c r="KU43" s="14">
        <f>VLOOKUP($IF43,Data!$B:$CP,Daily!KU$10,0)/KU$36</f>
      </c>
      <c r="KV43" s="14">
        <f>VLOOKUP($IF43,Data!$B:$CP,Daily!KV$10,0)/KV$36</f>
      </c>
      <c r="KW43" s="14">
        <f>VLOOKUP($IF43,Data!$B:$CP,Daily!KW$10,0)/KW$36</f>
      </c>
      <c r="KX43" s="14">
        <f>VLOOKUP($IF43,Data!$B:$CP,Daily!KX$10,0)/KX$36</f>
      </c>
      <c r="KY43" s="14">
        <f>VLOOKUP($IF43,Data!$B:$CP,Daily!KY$10,0)/KY$36</f>
      </c>
      <c r="KZ43" s="14">
        <f>VLOOKUP($IF43,Data!$B:$CP,Daily!KZ$10,0)/KZ$36</f>
      </c>
      <c r="LA43" s="14">
        <f>VLOOKUP($IF43,Data!$B:$CP,Daily!LA$10,0)/LA$36</f>
      </c>
      <c r="LB43" s="14">
        <f>VLOOKUP($IF43,Data!$B:$CP,Daily!LB$10,0)/LB$36</f>
      </c>
      <c r="LC43" s="14">
        <f>VLOOKUP($IF43,Data!$B:$CP,Daily!LC$10,0)/LC$36</f>
      </c>
      <c r="LD43" s="14">
        <f>VLOOKUP($IF43,Data!$B:$CP,Daily!LD$10,0)/LD$36</f>
      </c>
      <c r="LE43" s="14">
        <f>VLOOKUP($IF43,Data!$B:$CP,Daily!LE$10,0)/LE$36</f>
      </c>
      <c r="LF43" s="14">
        <f>VLOOKUP($IF43,Data!$B:$CP,Daily!LF$10,0)/LF$36</f>
      </c>
      <c r="LG43" s="14">
        <f>VLOOKUP($IF43,Data!$B:$CP,Daily!LG$10,0)/LG$36</f>
      </c>
      <c r="LH43" s="14">
        <f>VLOOKUP($IF43,Data!$B:$CP,Daily!LH$10,0)/LH$36</f>
      </c>
      <c r="LI43" s="14">
        <f>VLOOKUP($IF43,Data!$B:$CP,Daily!LI$10,0)/LI$36</f>
      </c>
      <c r="LJ43" s="14">
        <f>VLOOKUP($IF43,Data!$B:$CP,Daily!LJ$10,0)/LJ$36</f>
      </c>
      <c r="LK43" s="14">
        <f>VLOOKUP($IF43,Data!$B:$CP,Daily!LK$10,0)/LK$36</f>
      </c>
      <c r="LL43" s="14">
        <f>VLOOKUP($IF43,Data!$B:$CP,Daily!LL$10,0)/LL$36</f>
      </c>
      <c r="LM43" s="14">
        <f>VLOOKUP($IF43,Data!$B:$CP,Daily!LM$10,0)/LM$36</f>
      </c>
      <c r="LN43" s="14">
        <f>VLOOKUP($IF43,Data!$B:$CP,Daily!LN$10,0)/LN$36</f>
      </c>
      <c r="LO43" s="14">
        <f>VLOOKUP($IF43,Data!$B:$CP,Daily!LO$10,0)/LO$36</f>
      </c>
      <c r="LP43" s="14">
        <f>VLOOKUP($IF43,Data!$B:$CP,Daily!LP$10,0)/LP$36</f>
      </c>
      <c r="LQ43" s="14">
        <f>VLOOKUP($IF43,Data!$B:$CP,Daily!LQ$10,0)/LQ$36</f>
      </c>
      <c r="LR43" s="14">
        <f>VLOOKUP($IF43,Data!$B:$CP,Daily!LR$10,0)/LR$36</f>
      </c>
      <c r="LS43" s="14">
        <f>VLOOKUP($IF43,Data!$B:$CP,Daily!LS$10,0)/LS$36</f>
      </c>
      <c r="LU43" s="52">
        <f t="shared" si="266"/>
      </c>
      <c r="LV43" s="52">
        <f t="shared" si="267"/>
      </c>
      <c r="LW43" s="52">
        <f t="shared" ref="LW43" si="369">LV43-LU43</f>
      </c>
      <c r="LX43" s="52">
        <f t="shared" ref="LX43" si="370">LV43+(0.75*LW43)</f>
      </c>
      <c r="LY43" s="52">
        <f t="shared" ref="LY43" si="371">LU43-(0.75*LW43)</f>
      </c>
      <c r="LZ43" s="58"/>
      <c r="MA43" s="14">
        <f t="shared" ref="MA43" si="372">_xlfn.STDEV.P(JL43:LS43)</f>
      </c>
      <c r="MB43" s="14">
        <f t="shared" ref="MB43" si="373">SUMPRODUCT(LL43:LR43,LL$36:LR$36)/SUM(LL$36:LR$36)</f>
      </c>
      <c r="MC43" s="14">
        <f t="shared" ref="MC43" si="374">SUMPRODUCT(KP43:LR43,KP$36:LR$36)/SUM(KP$36:LR$36)</f>
      </c>
      <c r="MD43" s="15"/>
    </row>
    <row r="44" spans="4:342" x14ac:dyDescent="0.25">
      <c r="D44" s="121" t="s">
        <v>388</v>
      </c>
      <c r="E44" s="104"/>
      <c r="F44" s="71">
        <f t="shared" ref="F44:F45" si="375">DU44</f>
      </c>
      <c r="G44" s="92">
        <f t="shared" ref="G44:G45" si="376">ED44</f>
      </c>
      <c r="H44" s="71">
        <f t="shared" ref="H44:H45" si="377">IFERROR(((F44-G44)/G44),0)</f>
      </c>
      <c r="I44" s="89">
        <f t="shared" ref="I44:I45" si="378">EE44</f>
      </c>
      <c r="J44" s="71">
        <f t="shared" ref="J44:J45" si="379">IFERROR(((F44-I44)/I44),0)</f>
      </c>
      <c r="K44" s="71"/>
      <c r="L44" s="64"/>
      <c r="M44" s="67" t="str">
        <f>VLOOKUP($D44,'Metric Nature'!$C:$D,2,0)&amp;IF(($N44&lt;(HZ44)),"Below",IF(($N44&gt;(HY44)),"Above","Within"))</f>
      </c>
      <c r="N44" s="71">
        <f t="shared" ref="N44:N45" si="380">HT44</f>
      </c>
      <c r="O44" s="63">
        <f t="shared" ref="O44:O45" si="381">IC44</f>
      </c>
      <c r="P44" s="98">
        <f t="shared" ref="P44:P45" si="382">IFERROR(((N44-O44)/O44),0)</f>
      </c>
      <c r="Q44" s="63">
        <f t="shared" ref="Q44:Q45" si="383">ID44</f>
      </c>
      <c r="R44" s="71">
        <f t="shared" ref="R44:R45" si="384">IFERROR(((N44-Q44)/Q44),0)</f>
      </c>
      <c r="S44" s="71"/>
      <c r="T44" s="64"/>
      <c r="U44" s="67" t="str">
        <f>VLOOKUP($D44,'Metric Nature'!$C:$D,2,0)&amp;IF(($V44&lt;(LY44)),"Below",IF(($V44&gt;(LX44)),"Above","Within"))</f>
      </c>
      <c r="V44" s="71">
        <f t="shared" ref="V44:V45" si="385">LS44</f>
      </c>
      <c r="W44" s="63">
        <f t="shared" ref="W44:W45" si="386">MB44</f>
      </c>
      <c r="X44" s="71">
        <f t="shared" ref="X44:X45" si="387">IFERROR(((V44-W44)/W44),0)</f>
      </c>
      <c r="Y44" s="63">
        <f t="shared" ref="Y44:Y45" si="388">MC44</f>
      </c>
      <c r="Z44" s="71">
        <f t="shared" ref="Z44:Z45" si="389">IFERROR(((V44-Y44)/Y44),0)</f>
      </c>
      <c r="AA44" s="71"/>
      <c r="AB44" s="64"/>
      <c r="AC44" s="60"/>
      <c r="AD44" s="1"/>
      <c r="AE44" s="1"/>
      <c r="AF44" s="1"/>
      <c r="AG44" s="1"/>
      <c r="AH44" s="1"/>
      <c r="AI44" s="9" t="s">
        <v>388</v>
      </c>
      <c r="AJ44" s="14">
        <f>(VLOOKUP($EG44,Data!$B:$CP,Daily!EI$10,0)+VLOOKUP($IF44,Data!$B:$CP,Daily!IH$10,0))/(VLOOKUP($EG43,Data!$B:$CP,Daily!EI$10,0)+VLOOKUP($IF43,Data!$B:$CP,Daily!IH$10,0))</f>
      </c>
      <c r="AK44" s="14">
        <f>(VLOOKUP($EG44,Data!$B:$CP,Daily!EJ$10,0)+VLOOKUP($IF44,Data!$B:$CP,Daily!II$10,0))/(VLOOKUP($EG43,Data!$B:$CP,Daily!EJ$10,0)+VLOOKUP($IF43,Data!$B:$CP,Daily!II$10,0))</f>
      </c>
      <c r="AL44" s="14">
        <f>(VLOOKUP($EG44,Data!$B:$CP,Daily!EK$10,0)+VLOOKUP($IF44,Data!$B:$CP,Daily!IJ$10,0))/(VLOOKUP($EG43,Data!$B:$CP,Daily!EK$10,0)+VLOOKUP($IF43,Data!$B:$CP,Daily!IJ$10,0))</f>
      </c>
      <c r="AM44" s="14">
        <f>(VLOOKUP($EG44,Data!$B:$CP,Daily!EL$10,0)+VLOOKUP($IF44,Data!$B:$CP,Daily!IK$10,0))/(VLOOKUP($EG43,Data!$B:$CP,Daily!EL$10,0)+VLOOKUP($IF43,Data!$B:$CP,Daily!IK$10,0))</f>
      </c>
      <c r="AN44" s="14">
        <f>(VLOOKUP($EG44,Data!$B:$CP,Daily!EM$10,0)+VLOOKUP($IF44,Data!$B:$CP,Daily!IL$10,0))/(VLOOKUP($EG43,Data!$B:$CP,Daily!EM$10,0)+VLOOKUP($IF43,Data!$B:$CP,Daily!IL$10,0))</f>
      </c>
      <c r="AO44" s="14">
        <f>(VLOOKUP($EG44,Data!$B:$CP,Daily!EN$10,0)+VLOOKUP($IF44,Data!$B:$CP,Daily!IM$10,0))/(VLOOKUP($EG43,Data!$B:$CP,Daily!EN$10,0)+VLOOKUP($IF43,Data!$B:$CP,Daily!IM$10,0))</f>
      </c>
      <c r="AP44" s="14">
        <f>(VLOOKUP($EG44,Data!$B:$CP,Daily!EO$10,0)+VLOOKUP($IF44,Data!$B:$CP,Daily!IN$10,0))/(VLOOKUP($EG43,Data!$B:$CP,Daily!EO$10,0)+VLOOKUP($IF43,Data!$B:$CP,Daily!IN$10,0))</f>
      </c>
      <c r="AQ44" s="14">
        <f>(VLOOKUP($EG44,Data!$B:$CP,Daily!EP$10,0)+VLOOKUP($IF44,Data!$B:$CP,Daily!IO$10,0))/(VLOOKUP($EG43,Data!$B:$CP,Daily!EP$10,0)+VLOOKUP($IF43,Data!$B:$CP,Daily!IO$10,0))</f>
      </c>
      <c r="AR44" s="14">
        <f>(VLOOKUP($EG44,Data!$B:$CP,Daily!EQ$10,0)+VLOOKUP($IF44,Data!$B:$CP,Daily!IP$10,0))/(VLOOKUP($EG43,Data!$B:$CP,Daily!EQ$10,0)+VLOOKUP($IF43,Data!$B:$CP,Daily!IP$10,0))</f>
      </c>
      <c r="AS44" s="14">
        <f>(VLOOKUP($EG44,Data!$B:$CP,Daily!ER$10,0)+VLOOKUP($IF44,Data!$B:$CP,Daily!IQ$10,0))/(VLOOKUP($EG43,Data!$B:$CP,Daily!ER$10,0)+VLOOKUP($IF43,Data!$B:$CP,Daily!IQ$10,0))</f>
      </c>
      <c r="AT44" s="14">
        <f>(VLOOKUP($EG44,Data!$B:$CP,Daily!ES$10,0)+VLOOKUP($IF44,Data!$B:$CP,Daily!IR$10,0))/(VLOOKUP($EG43,Data!$B:$CP,Daily!ES$10,0)+VLOOKUP($IF43,Data!$B:$CP,Daily!IR$10,0))</f>
      </c>
      <c r="AU44" s="14">
        <f>(VLOOKUP($EG44,Data!$B:$CP,Daily!ET$10,0)+VLOOKUP($IF44,Data!$B:$CP,Daily!IS$10,0))/(VLOOKUP($EG43,Data!$B:$CP,Daily!ET$10,0)+VLOOKUP($IF43,Data!$B:$CP,Daily!IS$10,0))</f>
      </c>
      <c r="AV44" s="14">
        <f>(VLOOKUP($EG44,Data!$B:$CP,Daily!EU$10,0)+VLOOKUP($IF44,Data!$B:$CP,Daily!IT$10,0))/(VLOOKUP($EG43,Data!$B:$CP,Daily!EU$10,0)+VLOOKUP($IF43,Data!$B:$CP,Daily!IT$10,0))</f>
      </c>
      <c r="AW44" s="14">
        <f>(VLOOKUP($EG44,Data!$B:$CP,Daily!EV$10,0)+VLOOKUP($IF44,Data!$B:$CP,Daily!IU$10,0))/(VLOOKUP($EG43,Data!$B:$CP,Daily!EV$10,0)+VLOOKUP($IF43,Data!$B:$CP,Daily!IU$10,0))</f>
      </c>
      <c r="AX44" s="14">
        <f>(VLOOKUP($EG44,Data!$B:$CP,Daily!EW$10,0)+VLOOKUP($IF44,Data!$B:$CP,Daily!IV$10,0))/(VLOOKUP($EG43,Data!$B:$CP,Daily!EW$10,0)+VLOOKUP($IF43,Data!$B:$CP,Daily!IV$10,0))</f>
      </c>
      <c r="AY44" s="14">
        <f>(VLOOKUP($EG44,Data!$B:$CP,Daily!EX$10,0)+VLOOKUP($IF44,Data!$B:$CP,Daily!IW$10,0))/(VLOOKUP($EG43,Data!$B:$CP,Daily!EX$10,0)+VLOOKUP($IF43,Data!$B:$CP,Daily!IW$10,0))</f>
      </c>
      <c r="AZ44" s="14">
        <f>(VLOOKUP($EG44,Data!$B:$CP,Daily!EY$10,0)+VLOOKUP($IF44,Data!$B:$CP,Daily!IX$10,0))/(VLOOKUP($EG43,Data!$B:$CP,Daily!EY$10,0)+VLOOKUP($IF43,Data!$B:$CP,Daily!IX$10,0))</f>
      </c>
      <c r="BA44" s="14">
        <f>(VLOOKUP($EG44,Data!$B:$CP,Daily!EZ$10,0)+VLOOKUP($IF44,Data!$B:$CP,Daily!IY$10,0))/(VLOOKUP($EG43,Data!$B:$CP,Daily!EZ$10,0)+VLOOKUP($IF43,Data!$B:$CP,Daily!IY$10,0))</f>
      </c>
      <c r="BB44" s="14">
        <f>(VLOOKUP($EG44,Data!$B:$CP,Daily!FA$10,0)+VLOOKUP($IF44,Data!$B:$CP,Daily!IZ$10,0))/(VLOOKUP($EG43,Data!$B:$CP,Daily!FA$10,0)+VLOOKUP($IF43,Data!$B:$CP,Daily!IZ$10,0))</f>
      </c>
      <c r="BC44" s="14">
        <f>(VLOOKUP($EG44,Data!$B:$CP,Daily!FB$10,0)+VLOOKUP($IF44,Data!$B:$CP,Daily!JA$10,0))/(VLOOKUP($EG43,Data!$B:$CP,Daily!FB$10,0)+VLOOKUP($IF43,Data!$B:$CP,Daily!JA$10,0))</f>
      </c>
      <c r="BD44" s="14">
        <f>(VLOOKUP($EG44,Data!$B:$CP,Daily!FC$10,0)+VLOOKUP($IF44,Data!$B:$CP,Daily!JB$10,0))/(VLOOKUP($EG43,Data!$B:$CP,Daily!FC$10,0)+VLOOKUP($IF43,Data!$B:$CP,Daily!JB$10,0))</f>
      </c>
      <c r="BE44" s="14">
        <f>(VLOOKUP($EG44,Data!$B:$CP,Daily!FD$10,0)+VLOOKUP($IF44,Data!$B:$CP,Daily!JC$10,0))/(VLOOKUP($EG43,Data!$B:$CP,Daily!FD$10,0)+VLOOKUP($IF43,Data!$B:$CP,Daily!JC$10,0))</f>
      </c>
      <c r="BF44" s="14">
        <f>(VLOOKUP($EG44,Data!$B:$CP,Daily!FE$10,0)+VLOOKUP($IF44,Data!$B:$CP,Daily!JD$10,0))/(VLOOKUP($EG43,Data!$B:$CP,Daily!FE$10,0)+VLOOKUP($IF43,Data!$B:$CP,Daily!JD$10,0))</f>
      </c>
      <c r="BG44" s="14">
        <f>(VLOOKUP($EG44,Data!$B:$CP,Daily!FF$10,0)+VLOOKUP($IF44,Data!$B:$CP,Daily!JE$10,0))/(VLOOKUP($EG43,Data!$B:$CP,Daily!FF$10,0)+VLOOKUP($IF43,Data!$B:$CP,Daily!JE$10,0))</f>
      </c>
      <c r="BH44" s="14">
        <f>(VLOOKUP($EG44,Data!$B:$CP,Daily!FG$10,0)+VLOOKUP($IF44,Data!$B:$CP,Daily!JF$10,0))/(VLOOKUP($EG43,Data!$B:$CP,Daily!FG$10,0)+VLOOKUP($IF43,Data!$B:$CP,Daily!JF$10,0))</f>
      </c>
      <c r="BI44" s="14">
        <f>(VLOOKUP($EG44,Data!$B:$CP,Daily!FH$10,0)+VLOOKUP($IF44,Data!$B:$CP,Daily!JG$10,0))/(VLOOKUP($EG43,Data!$B:$CP,Daily!FH$10,0)+VLOOKUP($IF43,Data!$B:$CP,Daily!JG$10,0))</f>
      </c>
      <c r="BJ44" s="14">
        <f>(VLOOKUP($EG44,Data!$B:$CP,Daily!FI$10,0)+VLOOKUP($IF44,Data!$B:$CP,Daily!JH$10,0))/(VLOOKUP($EG43,Data!$B:$CP,Daily!FI$10,0)+VLOOKUP($IF43,Data!$B:$CP,Daily!JH$10,0))</f>
      </c>
      <c r="BK44" s="14">
        <f>(VLOOKUP($EG44,Data!$B:$CP,Daily!FJ$10,0)+VLOOKUP($IF44,Data!$B:$CP,Daily!JI$10,0))/(VLOOKUP($EG43,Data!$B:$CP,Daily!FJ$10,0)+VLOOKUP($IF43,Data!$B:$CP,Daily!JI$10,0))</f>
      </c>
      <c r="BL44" s="14">
        <f>(VLOOKUP($EG44,Data!$B:$CP,Daily!FK$10,0)+VLOOKUP($IF44,Data!$B:$CP,Daily!JJ$10,0))/(VLOOKUP($EG43,Data!$B:$CP,Daily!FK$10,0)+VLOOKUP($IF43,Data!$B:$CP,Daily!JJ$10,0))</f>
      </c>
      <c r="BM44" s="14">
        <f>(VLOOKUP($EG44,Data!$B:$CP,Daily!FL$10,0)+VLOOKUP($IF44,Data!$B:$CP,Daily!JK$10,0))/(VLOOKUP($EG43,Data!$B:$CP,Daily!FL$10,0)+VLOOKUP($IF43,Data!$B:$CP,Daily!JK$10,0))</f>
      </c>
      <c r="BN44" s="14">
        <f>(VLOOKUP($EG44,Data!$B:$CP,Daily!FM$10,0)+VLOOKUP($IF44,Data!$B:$CP,Daily!JL$10,0))/(VLOOKUP($EG43,Data!$B:$CP,Daily!FM$10,0)+VLOOKUP($IF43,Data!$B:$CP,Daily!JL$10,0))</f>
      </c>
      <c r="BO44" s="14">
        <f>(VLOOKUP($EG44,Data!$B:$CP,Daily!FN$10,0)+VLOOKUP($IF44,Data!$B:$CP,Daily!JM$10,0))/(VLOOKUP($EG43,Data!$B:$CP,Daily!FN$10,0)+VLOOKUP($IF43,Data!$B:$CP,Daily!JM$10,0))</f>
      </c>
      <c r="BP44" s="14">
        <f>(VLOOKUP($EG44,Data!$B:$CP,Daily!FO$10,0)+VLOOKUP($IF44,Data!$B:$CP,Daily!JN$10,0))/(VLOOKUP($EG43,Data!$B:$CP,Daily!FO$10,0)+VLOOKUP($IF43,Data!$B:$CP,Daily!JN$10,0))</f>
      </c>
      <c r="BQ44" s="14">
        <f>(VLOOKUP($EG44,Data!$B:$CP,Daily!FP$10,0)+VLOOKUP($IF44,Data!$B:$CP,Daily!JO$10,0))/(VLOOKUP($EG43,Data!$B:$CP,Daily!FP$10,0)+VLOOKUP($IF43,Data!$B:$CP,Daily!JO$10,0))</f>
      </c>
      <c r="BR44" s="14">
        <f>(VLOOKUP($EG44,Data!$B:$CP,Daily!FQ$10,0)+VLOOKUP($IF44,Data!$B:$CP,Daily!JP$10,0))/(VLOOKUP($EG43,Data!$B:$CP,Daily!FQ$10,0)+VLOOKUP($IF43,Data!$B:$CP,Daily!JP$10,0))</f>
      </c>
      <c r="BS44" s="14">
        <f>(VLOOKUP($EG44,Data!$B:$CP,Daily!FR$10,0)+VLOOKUP($IF44,Data!$B:$CP,Daily!JQ$10,0))/(VLOOKUP($EG43,Data!$B:$CP,Daily!FR$10,0)+VLOOKUP($IF43,Data!$B:$CP,Daily!JQ$10,0))</f>
      </c>
      <c r="BT44" s="14">
        <f>(VLOOKUP($EG44,Data!$B:$CP,Daily!FS$10,0)+VLOOKUP($IF44,Data!$B:$CP,Daily!JR$10,0))/(VLOOKUP($EG43,Data!$B:$CP,Daily!FS$10,0)+VLOOKUP($IF43,Data!$B:$CP,Daily!JR$10,0))</f>
      </c>
      <c r="BU44" s="14">
        <f>(VLOOKUP($EG44,Data!$B:$CP,Daily!FT$10,0)+VLOOKUP($IF44,Data!$B:$CP,Daily!JS$10,0))/(VLOOKUP($EG43,Data!$B:$CP,Daily!FT$10,0)+VLOOKUP($IF43,Data!$B:$CP,Daily!JS$10,0))</f>
      </c>
      <c r="BV44" s="14">
        <f>(VLOOKUP($EG44,Data!$B:$CP,Daily!FU$10,0)+VLOOKUP($IF44,Data!$B:$CP,Daily!JT$10,0))/(VLOOKUP($EG43,Data!$B:$CP,Daily!FU$10,0)+VLOOKUP($IF43,Data!$B:$CP,Daily!JT$10,0))</f>
      </c>
      <c r="BW44" s="14">
        <f>(VLOOKUP($EG44,Data!$B:$CP,Daily!FV$10,0)+VLOOKUP($IF44,Data!$B:$CP,Daily!JU$10,0))/(VLOOKUP($EG43,Data!$B:$CP,Daily!FV$10,0)+VLOOKUP($IF43,Data!$B:$CP,Daily!JU$10,0))</f>
      </c>
      <c r="BX44" s="14">
        <f>(VLOOKUP($EG44,Data!$B:$CP,Daily!FW$10,0)+VLOOKUP($IF44,Data!$B:$CP,Daily!JV$10,0))/(VLOOKUP($EG43,Data!$B:$CP,Daily!FW$10,0)+VLOOKUP($IF43,Data!$B:$CP,Daily!JV$10,0))</f>
      </c>
      <c r="BY44" s="14">
        <f>(VLOOKUP($EG44,Data!$B:$CP,Daily!FX$10,0)+VLOOKUP($IF44,Data!$B:$CP,Daily!JW$10,0))/(VLOOKUP($EG43,Data!$B:$CP,Daily!FX$10,0)+VLOOKUP($IF43,Data!$B:$CP,Daily!JW$10,0))</f>
      </c>
      <c r="BZ44" s="14">
        <f>(VLOOKUP($EG44,Data!$B:$CP,Daily!FY$10,0)+VLOOKUP($IF44,Data!$B:$CP,Daily!JX$10,0))/(VLOOKUP($EG43,Data!$B:$CP,Daily!FY$10,0)+VLOOKUP($IF43,Data!$B:$CP,Daily!JX$10,0))</f>
      </c>
      <c r="CA44" s="14">
        <f>(VLOOKUP($EG44,Data!$B:$CP,Daily!FZ$10,0)+VLOOKUP($IF44,Data!$B:$CP,Daily!JY$10,0))/(VLOOKUP($EG43,Data!$B:$CP,Daily!FZ$10,0)+VLOOKUP($IF43,Data!$B:$CP,Daily!JY$10,0))</f>
      </c>
      <c r="CB44" s="14">
        <f>(VLOOKUP($EG44,Data!$B:$CP,Daily!GA$10,0)+VLOOKUP($IF44,Data!$B:$CP,Daily!JZ$10,0))/(VLOOKUP($EG43,Data!$B:$CP,Daily!GA$10,0)+VLOOKUP($IF43,Data!$B:$CP,Daily!JZ$10,0))</f>
      </c>
      <c r="CC44" s="14">
        <f>(VLOOKUP($EG44,Data!$B:$CP,Daily!GB$10,0)+VLOOKUP($IF44,Data!$B:$CP,Daily!KA$10,0))/(VLOOKUP($EG43,Data!$B:$CP,Daily!GB$10,0)+VLOOKUP($IF43,Data!$B:$CP,Daily!KA$10,0))</f>
      </c>
      <c r="CD44" s="14">
        <f>(VLOOKUP($EG44,Data!$B:$CP,Daily!GC$10,0)+VLOOKUP($IF44,Data!$B:$CP,Daily!KB$10,0))/(VLOOKUP($EG43,Data!$B:$CP,Daily!GC$10,0)+VLOOKUP($IF43,Data!$B:$CP,Daily!KB$10,0))</f>
      </c>
      <c r="CE44" s="14">
        <f>(VLOOKUP($EG44,Data!$B:$CP,Daily!GD$10,0)+VLOOKUP($IF44,Data!$B:$CP,Daily!KC$10,0))/(VLOOKUP($EG43,Data!$B:$CP,Daily!GD$10,0)+VLOOKUP($IF43,Data!$B:$CP,Daily!KC$10,0))</f>
      </c>
      <c r="CF44" s="14">
        <f>(VLOOKUP($EG44,Data!$B:$CP,Daily!GE$10,0)+VLOOKUP($IF44,Data!$B:$CP,Daily!KD$10,0))/(VLOOKUP($EG43,Data!$B:$CP,Daily!GE$10,0)+VLOOKUP($IF43,Data!$B:$CP,Daily!KD$10,0))</f>
      </c>
      <c r="CG44" s="14">
        <f>(VLOOKUP($EG44,Data!$B:$CP,Daily!GF$10,0)+VLOOKUP($IF44,Data!$B:$CP,Daily!KE$10,0))/(VLOOKUP($EG43,Data!$B:$CP,Daily!GF$10,0)+VLOOKUP($IF43,Data!$B:$CP,Daily!KE$10,0))</f>
      </c>
      <c r="CH44" s="14">
        <f>(VLOOKUP($EG44,Data!$B:$CP,Daily!GG$10,0)+VLOOKUP($IF44,Data!$B:$CP,Daily!KF$10,0))/(VLOOKUP($EG43,Data!$B:$CP,Daily!GG$10,0)+VLOOKUP($IF43,Data!$B:$CP,Daily!KF$10,0))</f>
      </c>
      <c r="CI44" s="14">
        <f>(VLOOKUP($EG44,Data!$B:$CP,Daily!GH$10,0)+VLOOKUP($IF44,Data!$B:$CP,Daily!KG$10,0))/(VLOOKUP($EG43,Data!$B:$CP,Daily!GH$10,0)+VLOOKUP($IF43,Data!$B:$CP,Daily!KG$10,0))</f>
      </c>
      <c r="CJ44" s="14">
        <f>(VLOOKUP($EG44,Data!$B:$CP,Daily!GI$10,0)+VLOOKUP($IF44,Data!$B:$CP,Daily!KH$10,0))/(VLOOKUP($EG43,Data!$B:$CP,Daily!GI$10,0)+VLOOKUP($IF43,Data!$B:$CP,Daily!KH$10,0))</f>
      </c>
      <c r="CK44" s="14">
        <f>(VLOOKUP($EG44,Data!$B:$CP,Daily!GJ$10,0)+VLOOKUP($IF44,Data!$B:$CP,Daily!KI$10,0))/(VLOOKUP($EG43,Data!$B:$CP,Daily!GJ$10,0)+VLOOKUP($IF43,Data!$B:$CP,Daily!KI$10,0))</f>
      </c>
      <c r="CL44" s="14">
        <f>(VLOOKUP($EG44,Data!$B:$CP,Daily!GK$10,0)+VLOOKUP($IF44,Data!$B:$CP,Daily!KJ$10,0))/(VLOOKUP($EG43,Data!$B:$CP,Daily!GK$10,0)+VLOOKUP($IF43,Data!$B:$CP,Daily!KJ$10,0))</f>
      </c>
      <c r="CM44" s="14">
        <f>(VLOOKUP($EG44,Data!$B:$CP,Daily!GL$10,0)+VLOOKUP($IF44,Data!$B:$CP,Daily!KK$10,0))/(VLOOKUP($EG43,Data!$B:$CP,Daily!GL$10,0)+VLOOKUP($IF43,Data!$B:$CP,Daily!KK$10,0))</f>
      </c>
      <c r="CN44" s="14">
        <f>(VLOOKUP($EG44,Data!$B:$CP,Daily!GM$10,0)+VLOOKUP($IF44,Data!$B:$CP,Daily!KL$10,0))/(VLOOKUP($EG43,Data!$B:$CP,Daily!GM$10,0)+VLOOKUP($IF43,Data!$B:$CP,Daily!KL$10,0))</f>
      </c>
      <c r="CO44" s="14">
        <f>(VLOOKUP($EG44,Data!$B:$CP,Daily!GN$10,0)+VLOOKUP($IF44,Data!$B:$CP,Daily!KM$10,0))/(VLOOKUP($EG43,Data!$B:$CP,Daily!GN$10,0)+VLOOKUP($IF43,Data!$B:$CP,Daily!KM$10,0))</f>
      </c>
      <c r="CP44" s="14">
        <f>(VLOOKUP($EG44,Data!$B:$CP,Daily!GO$10,0)+VLOOKUP($IF44,Data!$B:$CP,Daily!KN$10,0))/(VLOOKUP($EG43,Data!$B:$CP,Daily!GO$10,0)+VLOOKUP($IF43,Data!$B:$CP,Daily!KN$10,0))</f>
      </c>
      <c r="CQ44" s="14">
        <f>(VLOOKUP($EG44,Data!$B:$CP,Daily!GP$10,0)+VLOOKUP($IF44,Data!$B:$CP,Daily!KO$10,0))/(VLOOKUP($EG43,Data!$B:$CP,Daily!GP$10,0)+VLOOKUP($IF43,Data!$B:$CP,Daily!KO$10,0))</f>
      </c>
      <c r="CR44" s="14">
        <f>(VLOOKUP($EG44,Data!$B:$CP,Daily!GQ$10,0)+VLOOKUP($IF44,Data!$B:$CP,Daily!KP$10,0))/(VLOOKUP($EG43,Data!$B:$CP,Daily!GQ$10,0)+VLOOKUP($IF43,Data!$B:$CP,Daily!KP$10,0))</f>
      </c>
      <c r="CS44" s="14">
        <f>(VLOOKUP($EG44,Data!$B:$CP,Daily!GR$10,0)+VLOOKUP($IF44,Data!$B:$CP,Daily!KQ$10,0))/(VLOOKUP($EG43,Data!$B:$CP,Daily!GR$10,0)+VLOOKUP($IF43,Data!$B:$CP,Daily!KQ$10,0))</f>
      </c>
      <c r="CT44" s="14">
        <f>(VLOOKUP($EG44,Data!$B:$CP,Daily!GS$10,0)+VLOOKUP($IF44,Data!$B:$CP,Daily!KR$10,0))/(VLOOKUP($EG43,Data!$B:$CP,Daily!GS$10,0)+VLOOKUP($IF43,Data!$B:$CP,Daily!KR$10,0))</f>
      </c>
      <c r="CU44" s="14">
        <f>(VLOOKUP($EG44,Data!$B:$CP,Daily!GT$10,0)+VLOOKUP($IF44,Data!$B:$CP,Daily!KS$10,0))/(VLOOKUP($EG43,Data!$B:$CP,Daily!GT$10,0)+VLOOKUP($IF43,Data!$B:$CP,Daily!KS$10,0))</f>
      </c>
      <c r="CV44" s="14">
        <f>(VLOOKUP($EG44,Data!$B:$CP,Daily!GU$10,0)+VLOOKUP($IF44,Data!$B:$CP,Daily!KT$10,0))/(VLOOKUP($EG43,Data!$B:$CP,Daily!GU$10,0)+VLOOKUP($IF43,Data!$B:$CP,Daily!KT$10,0))</f>
      </c>
      <c r="CW44" s="14">
        <f>(VLOOKUP($EG44,Data!$B:$CP,Daily!GV$10,0)+VLOOKUP($IF44,Data!$B:$CP,Daily!KU$10,0))/(VLOOKUP($EG43,Data!$B:$CP,Daily!GV$10,0)+VLOOKUP($IF43,Data!$B:$CP,Daily!KU$10,0))</f>
      </c>
      <c r="CX44" s="14">
        <f>(VLOOKUP($EG44,Data!$B:$CP,Daily!GW$10,0)+VLOOKUP($IF44,Data!$B:$CP,Daily!KV$10,0))/(VLOOKUP($EG43,Data!$B:$CP,Daily!GW$10,0)+VLOOKUP($IF43,Data!$B:$CP,Daily!KV$10,0))</f>
      </c>
      <c r="CY44" s="14">
        <f>(VLOOKUP($EG44,Data!$B:$CP,Daily!GX$10,0)+VLOOKUP($IF44,Data!$B:$CP,Daily!KW$10,0))/(VLOOKUP($EG43,Data!$B:$CP,Daily!GX$10,0)+VLOOKUP($IF43,Data!$B:$CP,Daily!KW$10,0))</f>
      </c>
      <c r="CZ44" s="14">
        <f>(VLOOKUP($EG44,Data!$B:$CP,Daily!GY$10,0)+VLOOKUP($IF44,Data!$B:$CP,Daily!KX$10,0))/(VLOOKUP($EG43,Data!$B:$CP,Daily!GY$10,0)+VLOOKUP($IF43,Data!$B:$CP,Daily!KX$10,0))</f>
      </c>
      <c r="DA44" s="14">
        <f>(VLOOKUP($EG44,Data!$B:$CP,Daily!GZ$10,0)+VLOOKUP($IF44,Data!$B:$CP,Daily!KY$10,0))/(VLOOKUP($EG43,Data!$B:$CP,Daily!GZ$10,0)+VLOOKUP($IF43,Data!$B:$CP,Daily!KY$10,0))</f>
      </c>
      <c r="DB44" s="14">
        <f>(VLOOKUP($EG44,Data!$B:$CP,Daily!HA$10,0)+VLOOKUP($IF44,Data!$B:$CP,Daily!KZ$10,0))/(VLOOKUP($EG43,Data!$B:$CP,Daily!HA$10,0)+VLOOKUP($IF43,Data!$B:$CP,Daily!KZ$10,0))</f>
      </c>
      <c r="DC44" s="14">
        <f>(VLOOKUP($EG44,Data!$B:$CP,Daily!HB$10,0)+VLOOKUP($IF44,Data!$B:$CP,Daily!LA$10,0))/(VLOOKUP($EG43,Data!$B:$CP,Daily!HB$10,0)+VLOOKUP($IF43,Data!$B:$CP,Daily!LA$10,0))</f>
      </c>
      <c r="DD44" s="14">
        <f>(VLOOKUP($EG44,Data!$B:$CP,Daily!HC$10,0)+VLOOKUP($IF44,Data!$B:$CP,Daily!LB$10,0))/(VLOOKUP($EG43,Data!$B:$CP,Daily!HC$10,0)+VLOOKUP($IF43,Data!$B:$CP,Daily!LB$10,0))</f>
      </c>
      <c r="DE44" s="14">
        <f>(VLOOKUP($EG44,Data!$B:$CP,Daily!HD$10,0)+VLOOKUP($IF44,Data!$B:$CP,Daily!LC$10,0))/(VLOOKUP($EG43,Data!$B:$CP,Daily!HD$10,0)+VLOOKUP($IF43,Data!$B:$CP,Daily!LC$10,0))</f>
      </c>
      <c r="DF44" s="14">
        <f>(VLOOKUP($EG44,Data!$B:$CP,Daily!HE$10,0)+VLOOKUP($IF44,Data!$B:$CP,Daily!LD$10,0))/(VLOOKUP($EG43,Data!$B:$CP,Daily!HE$10,0)+VLOOKUP($IF43,Data!$B:$CP,Daily!LD$10,0))</f>
      </c>
      <c r="DG44" s="14">
        <f>(VLOOKUP($EG44,Data!$B:$CP,Daily!HF$10,0)+VLOOKUP($IF44,Data!$B:$CP,Daily!LE$10,0))/(VLOOKUP($EG43,Data!$B:$CP,Daily!HF$10,0)+VLOOKUP($IF43,Data!$B:$CP,Daily!LE$10,0))</f>
      </c>
      <c r="DH44" s="14">
        <f>(VLOOKUP($EG44,Data!$B:$CP,Daily!HG$10,0)+VLOOKUP($IF44,Data!$B:$CP,Daily!LF$10,0))/(VLOOKUP($EG43,Data!$B:$CP,Daily!HG$10,0)+VLOOKUP($IF43,Data!$B:$CP,Daily!LF$10,0))</f>
      </c>
      <c r="DI44" s="14">
        <f>(VLOOKUP($EG44,Data!$B:$CP,Daily!HH$10,0)+VLOOKUP($IF44,Data!$B:$CP,Daily!LG$10,0))/(VLOOKUP($EG43,Data!$B:$CP,Daily!HH$10,0)+VLOOKUP($IF43,Data!$B:$CP,Daily!LG$10,0))</f>
      </c>
      <c r="DJ44" s="14">
        <f>(VLOOKUP($EG44,Data!$B:$CP,Daily!HI$10,0)+VLOOKUP($IF44,Data!$B:$CP,Daily!LH$10,0))/(VLOOKUP($EG43,Data!$B:$CP,Daily!HI$10,0)+VLOOKUP($IF43,Data!$B:$CP,Daily!LH$10,0))</f>
      </c>
      <c r="DK44" s="14">
        <f>(VLOOKUP($EG44,Data!$B:$CP,Daily!HJ$10,0)+VLOOKUP($IF44,Data!$B:$CP,Daily!LI$10,0))/(VLOOKUP($EG43,Data!$B:$CP,Daily!HJ$10,0)+VLOOKUP($IF43,Data!$B:$CP,Daily!LI$10,0))</f>
      </c>
      <c r="DL44" s="14">
        <f>(VLOOKUP($EG44,Data!$B:$CP,Daily!HK$10,0)+VLOOKUP($IF44,Data!$B:$CP,Daily!LJ$10,0))/(VLOOKUP($EG43,Data!$B:$CP,Daily!HK$10,0)+VLOOKUP($IF43,Data!$B:$CP,Daily!LJ$10,0))</f>
      </c>
      <c r="DM44" s="14">
        <f>(VLOOKUP($EG44,Data!$B:$CP,Daily!HL$10,0)+VLOOKUP($IF44,Data!$B:$CP,Daily!LK$10,0))/(VLOOKUP($EG43,Data!$B:$CP,Daily!HL$10,0)+VLOOKUP($IF43,Data!$B:$CP,Daily!LK$10,0))</f>
      </c>
      <c r="DN44" s="14">
        <f>(VLOOKUP($EG44,Data!$B:$CP,Daily!HM$10,0)+VLOOKUP($IF44,Data!$B:$CP,Daily!LL$10,0))/(VLOOKUP($EG43,Data!$B:$CP,Daily!HM$10,0)+VLOOKUP($IF43,Data!$B:$CP,Daily!LL$10,0))</f>
      </c>
      <c r="DO44" s="14">
        <f>(VLOOKUP($EG44,Data!$B:$CP,Daily!HN$10,0)+VLOOKUP($IF44,Data!$B:$CP,Daily!LM$10,0))/(VLOOKUP($EG43,Data!$B:$CP,Daily!HN$10,0)+VLOOKUP($IF43,Data!$B:$CP,Daily!LM$10,0))</f>
      </c>
      <c r="DP44" s="14">
        <f>(VLOOKUP($EG44,Data!$B:$CP,Daily!HO$10,0)+VLOOKUP($IF44,Data!$B:$CP,Daily!LN$10,0))/(VLOOKUP($EG43,Data!$B:$CP,Daily!HO$10,0)+VLOOKUP($IF43,Data!$B:$CP,Daily!LN$10,0))</f>
      </c>
      <c r="DQ44" s="14">
        <f>(VLOOKUP($EG44,Data!$B:$CP,Daily!HP$10,0)+VLOOKUP($IF44,Data!$B:$CP,Daily!LO$10,0))/(VLOOKUP($EG43,Data!$B:$CP,Daily!HP$10,0)+VLOOKUP($IF43,Data!$B:$CP,Daily!LO$10,0))</f>
      </c>
      <c r="DR44" s="14">
        <f>(VLOOKUP($EG44,Data!$B:$CP,Daily!HQ$10,0)+VLOOKUP($IF44,Data!$B:$CP,Daily!LP$10,0))/(VLOOKUP($EG43,Data!$B:$CP,Daily!HQ$10,0)+VLOOKUP($IF43,Data!$B:$CP,Daily!LP$10,0))</f>
      </c>
      <c r="DS44" s="14">
        <f>(VLOOKUP($EG44,Data!$B:$CP,Daily!HR$10,0)+VLOOKUP($IF44,Data!$B:$CP,Daily!LQ$10,0))/(VLOOKUP($EG43,Data!$B:$CP,Daily!HR$10,0)+VLOOKUP($IF43,Data!$B:$CP,Daily!LQ$10,0))</f>
      </c>
      <c r="DT44" s="14">
        <f>(VLOOKUP($EG44,Data!$B:$CP,Daily!HS$10,0)+VLOOKUP($IF44,Data!$B:$CP,Daily!LR$10,0))/(VLOOKUP($EG43,Data!$B:$CP,Daily!HS$10,0)+VLOOKUP($IF43,Data!$B:$CP,Daily!LR$10,0))</f>
      </c>
      <c r="DU44" s="14">
        <f>(VLOOKUP($EG44,Data!$B:$CP,Daily!HT$10,0)+VLOOKUP($IF44,Data!$B:$CP,Daily!LS$10,0))/(VLOOKUP($EG43,Data!$B:$CP,Daily!HT$10,0)+VLOOKUP($IF43,Data!$B:$CP,Daily!LS$10,0))</f>
      </c>
      <c r="DV44" s="18"/>
      <c r="DW44" s="14">
        <f t="shared" si="259"/>
      </c>
      <c r="DX44" s="14">
        <f t="shared" si="260"/>
      </c>
      <c r="DY44" s="14">
        <f t="shared" ref="DY44:DY45" si="390">DX44-DW44</f>
      </c>
      <c r="DZ44" s="14">
        <f t="shared" ref="DZ44:DZ45" si="391">DX44+(0.75*DY44)</f>
      </c>
      <c r="EA44" s="14">
        <f t="shared" ref="EA44:EA45" si="392">DW44-(0.75*DY44)</f>
      </c>
      <c r="EB44" s="18"/>
      <c r="EC44" s="14">
        <f t="shared" ref="EC44:EC45" si="393">_xlfn.STDEV.P(AJ44:DU44)</f>
      </c>
      <c r="ED44" s="14">
        <f>SUMPRODUCT(DN44:DT44,DN$43:DT$43)/SUM(DN$43:DT$43)</f>
      </c>
      <c r="EE44" s="14">
        <f>SUMPRODUCT(CR44:DT44,CR$43:DT$43)/SUM(CR$43:DT$43)</f>
      </c>
      <c r="EF44" s="16"/>
      <c r="EG44" s="9" t="s">
        <v>389</v>
      </c>
      <c r="EH44" s="9" t="s">
        <v>33</v>
      </c>
      <c r="EI44" s="14">
        <f>IFERROR(VLOOKUP($EG44,Data!$B:$CP,Daily!EI$10,0)/VLOOKUP($EG43,Data!$B:$CP,Daily!EI$10,0),0)</f>
      </c>
      <c r="EJ44" s="14">
        <f>IFERROR(VLOOKUP($EG44,Data!$B:$CP,Daily!EJ$10,0)/VLOOKUP($EG43,Data!$B:$CP,Daily!EJ$10,0),0)</f>
      </c>
      <c r="EK44" s="14">
        <f>IFERROR(VLOOKUP($EG44,Data!$B:$CP,Daily!EK$10,0)/VLOOKUP($EG43,Data!$B:$CP,Daily!EK$10,0),0)</f>
      </c>
      <c r="EL44" s="14">
        <f>IFERROR(VLOOKUP($EG44,Data!$B:$CP,Daily!EL$10,0)/VLOOKUP($EG43,Data!$B:$CP,Daily!EL$10,0),0)</f>
      </c>
      <c r="EM44" s="14">
        <f>IFERROR(VLOOKUP($EG44,Data!$B:$CP,Daily!EM$10,0)/VLOOKUP($EG43,Data!$B:$CP,Daily!EM$10,0),0)</f>
      </c>
      <c r="EN44" s="14">
        <f>IFERROR(VLOOKUP($EG44,Data!$B:$CP,Daily!EN$10,0)/VLOOKUP($EG43,Data!$B:$CP,Daily!EN$10,0),0)</f>
      </c>
      <c r="EO44" s="14">
        <f>IFERROR(VLOOKUP($EG44,Data!$B:$CP,Daily!EO$10,0)/VLOOKUP($EG43,Data!$B:$CP,Daily!EO$10,0),0)</f>
      </c>
      <c r="EP44" s="14">
        <f>IFERROR(VLOOKUP($EG44,Data!$B:$CP,Daily!EP$10,0)/VLOOKUP($EG43,Data!$B:$CP,Daily!EP$10,0),0)</f>
      </c>
      <c r="EQ44" s="14">
        <f>IFERROR(VLOOKUP($EG44,Data!$B:$CP,Daily!EQ$10,0)/VLOOKUP($EG43,Data!$B:$CP,Daily!EQ$10,0),0)</f>
      </c>
      <c r="ER44" s="14">
        <f>IFERROR(VLOOKUP($EG44,Data!$B:$CP,Daily!ER$10,0)/VLOOKUP($EG43,Data!$B:$CP,Daily!ER$10,0),0)</f>
      </c>
      <c r="ES44" s="14">
        <f>IFERROR(VLOOKUP($EG44,Data!$B:$CP,Daily!ES$10,0)/VLOOKUP($EG43,Data!$B:$CP,Daily!ES$10,0),0)</f>
      </c>
      <c r="ET44" s="14">
        <f>IFERROR(VLOOKUP($EG44,Data!$B:$CP,Daily!ET$10,0)/VLOOKUP($EG43,Data!$B:$CP,Daily!ET$10,0),0)</f>
      </c>
      <c r="EU44" s="14">
        <f>IFERROR(VLOOKUP($EG44,Data!$B:$CP,Daily!EU$10,0)/VLOOKUP($EG43,Data!$B:$CP,Daily!EU$10,0),0)</f>
      </c>
      <c r="EV44" s="14">
        <f>IFERROR(VLOOKUP($EG44,Data!$B:$CP,Daily!EV$10,0)/VLOOKUP($EG43,Data!$B:$CP,Daily!EV$10,0),0)</f>
      </c>
      <c r="EW44" s="14">
        <f>IFERROR(VLOOKUP($EG44,Data!$B:$CP,Daily!EW$10,0)/VLOOKUP($EG43,Data!$B:$CP,Daily!EW$10,0),0)</f>
      </c>
      <c r="EX44" s="14">
        <f>IFERROR(VLOOKUP($EG44,Data!$B:$CP,Daily!EX$10,0)/VLOOKUP($EG43,Data!$B:$CP,Daily!EX$10,0),0)</f>
      </c>
      <c r="EY44" s="14">
        <f>IFERROR(VLOOKUP($EG44,Data!$B:$CP,Daily!EY$10,0)/VLOOKUP($EG43,Data!$B:$CP,Daily!EY$10,0),0)</f>
      </c>
      <c r="EZ44" s="14">
        <f>IFERROR(VLOOKUP($EG44,Data!$B:$CP,Daily!EZ$10,0)/VLOOKUP($EG43,Data!$B:$CP,Daily!EZ$10,0),0)</f>
      </c>
      <c r="FA44" s="14">
        <f>IFERROR(VLOOKUP($EG44,Data!$B:$CP,Daily!FA$10,0)/VLOOKUP($EG43,Data!$B:$CP,Daily!FA$10,0),0)</f>
      </c>
      <c r="FB44" s="14">
        <f>IFERROR(VLOOKUP($EG44,Data!$B:$CP,Daily!FB$10,0)/VLOOKUP($EG43,Data!$B:$CP,Daily!FB$10,0),0)</f>
      </c>
      <c r="FC44" s="14">
        <f>IFERROR(VLOOKUP($EG44,Data!$B:$CP,Daily!FC$10,0)/VLOOKUP($EG43,Data!$B:$CP,Daily!FC$10,0),0)</f>
      </c>
      <c r="FD44" s="14">
        <f>IFERROR(VLOOKUP($EG44,Data!$B:$CP,Daily!FD$10,0)/VLOOKUP($EG43,Data!$B:$CP,Daily!FD$10,0),0)</f>
      </c>
      <c r="FE44" s="14">
        <f>IFERROR(VLOOKUP($EG44,Data!$B:$CP,Daily!FE$10,0)/VLOOKUP($EG43,Data!$B:$CP,Daily!FE$10,0),0)</f>
      </c>
      <c r="FF44" s="14">
        <f>IFERROR(VLOOKUP($EG44,Data!$B:$CP,Daily!FF$10,0)/VLOOKUP($EG43,Data!$B:$CP,Daily!FF$10,0),0)</f>
      </c>
      <c r="FG44" s="14">
        <f>IFERROR(VLOOKUP($EG44,Data!$B:$CP,Daily!FG$10,0)/VLOOKUP($EG43,Data!$B:$CP,Daily!FG$10,0),0)</f>
      </c>
      <c r="FH44" s="14">
        <f>IFERROR(VLOOKUP($EG44,Data!$B:$CP,Daily!FH$10,0)/VLOOKUP($EG43,Data!$B:$CP,Daily!FH$10,0),0)</f>
      </c>
      <c r="FI44" s="14">
        <f>IFERROR(VLOOKUP($EG44,Data!$B:$CP,Daily!FI$10,0)/VLOOKUP($EG43,Data!$B:$CP,Daily!FI$10,0),0)</f>
      </c>
      <c r="FJ44" s="14">
        <f>IFERROR(VLOOKUP($EG44,Data!$B:$CP,Daily!FJ$10,0)/VLOOKUP($EG43,Data!$B:$CP,Daily!FJ$10,0),0)</f>
      </c>
      <c r="FK44" s="14">
        <f>IFERROR(VLOOKUP($EG44,Data!$B:$CP,Daily!FK$10,0)/VLOOKUP($EG43,Data!$B:$CP,Daily!FK$10,0),0)</f>
      </c>
      <c r="FL44" s="14">
        <f>IFERROR(VLOOKUP($EG44,Data!$B:$CP,Daily!FL$10,0)/VLOOKUP($EG43,Data!$B:$CP,Daily!FL$10,0),0)</f>
      </c>
      <c r="FM44" s="14">
        <f>IFERROR(VLOOKUP($EG44,Data!$B:$CP,Daily!FM$10,0)/VLOOKUP($EG43,Data!$B:$CP,Daily!FM$10,0),0)</f>
      </c>
      <c r="FN44" s="14">
        <f>IFERROR(VLOOKUP($EG44,Data!$B:$CP,Daily!FN$10,0)/VLOOKUP($EG43,Data!$B:$CP,Daily!FN$10,0),0)</f>
      </c>
      <c r="FO44" s="14">
        <f>IFERROR(VLOOKUP($EG44,Data!$B:$CP,Daily!FO$10,0)/VLOOKUP($EG43,Data!$B:$CP,Daily!FO$10,0),0)</f>
      </c>
      <c r="FP44" s="14">
        <f>IFERROR(VLOOKUP($EG44,Data!$B:$CP,Daily!FP$10,0)/VLOOKUP($EG43,Data!$B:$CP,Daily!FP$10,0),0)</f>
      </c>
      <c r="FQ44" s="14">
        <f>IFERROR(VLOOKUP($EG44,Data!$B:$CP,Daily!FQ$10,0)/VLOOKUP($EG43,Data!$B:$CP,Daily!FQ$10,0),0)</f>
      </c>
      <c r="FR44" s="14">
        <f>IFERROR(VLOOKUP($EG44,Data!$B:$CP,Daily!FR$10,0)/VLOOKUP($EG43,Data!$B:$CP,Daily!FR$10,0),0)</f>
      </c>
      <c r="FS44" s="14">
        <f>IFERROR(VLOOKUP($EG44,Data!$B:$CP,Daily!FS$10,0)/VLOOKUP($EG43,Data!$B:$CP,Daily!FS$10,0),0)</f>
      </c>
      <c r="FT44" s="14">
        <f>IFERROR(VLOOKUP($EG44,Data!$B:$CP,Daily!FT$10,0)/VLOOKUP($EG43,Data!$B:$CP,Daily!FT$10,0),0)</f>
      </c>
      <c r="FU44" s="14">
        <f>IFERROR(VLOOKUP($EG44,Data!$B:$CP,Daily!FU$10,0)/VLOOKUP($EG43,Data!$B:$CP,Daily!FU$10,0),0)</f>
      </c>
      <c r="FV44" s="14">
        <f>IFERROR(VLOOKUP($EG44,Data!$B:$CP,Daily!FV$10,0)/VLOOKUP($EG43,Data!$B:$CP,Daily!FV$10,0),0)</f>
      </c>
      <c r="FW44" s="14">
        <f>IFERROR(VLOOKUP($EG44,Data!$B:$CP,Daily!FW$10,0)/VLOOKUP($EG43,Data!$B:$CP,Daily!FW$10,0),0)</f>
      </c>
      <c r="FX44" s="14">
        <f>IFERROR(VLOOKUP($EG44,Data!$B:$CP,Daily!FX$10,0)/VLOOKUP($EG43,Data!$B:$CP,Daily!FX$10,0),0)</f>
      </c>
      <c r="FY44" s="14">
        <f>IFERROR(VLOOKUP($EG44,Data!$B:$CP,Daily!FY$10,0)/VLOOKUP($EG43,Data!$B:$CP,Daily!FY$10,0),0)</f>
      </c>
      <c r="FZ44" s="14">
        <f>IFERROR(VLOOKUP($EG44,Data!$B:$CP,Daily!FZ$10,0)/VLOOKUP($EG43,Data!$B:$CP,Daily!FZ$10,0),0)</f>
      </c>
      <c r="GA44" s="14">
        <f>IFERROR(VLOOKUP($EG44,Data!$B:$CP,Daily!GA$10,0)/VLOOKUP($EG43,Data!$B:$CP,Daily!GA$10,0),0)</f>
      </c>
      <c r="GB44" s="14">
        <f>IFERROR(VLOOKUP($EG44,Data!$B:$CP,Daily!GB$10,0)/VLOOKUP($EG43,Data!$B:$CP,Daily!GB$10,0),0)</f>
      </c>
      <c r="GC44" s="14">
        <f>IFERROR(VLOOKUP($EG44,Data!$B:$CP,Daily!GC$10,0)/VLOOKUP($EG43,Data!$B:$CP,Daily!GC$10,0),0)</f>
      </c>
      <c r="GD44" s="14">
        <f>IFERROR(VLOOKUP($EG44,Data!$B:$CP,Daily!GD$10,0)/VLOOKUP($EG43,Data!$B:$CP,Daily!GD$10,0),0)</f>
      </c>
      <c r="GE44" s="14">
        <f>IFERROR(VLOOKUP($EG44,Data!$B:$CP,Daily!GE$10,0)/VLOOKUP($EG43,Data!$B:$CP,Daily!GE$10,0),0)</f>
      </c>
      <c r="GF44" s="14">
        <f>IFERROR(VLOOKUP($EG44,Data!$B:$CP,Daily!GF$10,0)/VLOOKUP($EG43,Data!$B:$CP,Daily!GF$10,0),0)</f>
      </c>
      <c r="GG44" s="14">
        <f>IFERROR(VLOOKUP($EG44,Data!$B:$CP,Daily!GG$10,0)/VLOOKUP($EG43,Data!$B:$CP,Daily!GG$10,0),0)</f>
      </c>
      <c r="GH44" s="14">
        <f>IFERROR(VLOOKUP($EG44,Data!$B:$CP,Daily!GH$10,0)/VLOOKUP($EG43,Data!$B:$CP,Daily!GH$10,0),0)</f>
      </c>
      <c r="GI44" s="14">
        <f>IFERROR(VLOOKUP($EG44,Data!$B:$CP,Daily!GI$10,0)/VLOOKUP($EG43,Data!$B:$CP,Daily!GI$10,0),0)</f>
      </c>
      <c r="GJ44" s="14">
        <f>IFERROR(VLOOKUP($EG44,Data!$B:$CP,Daily!GJ$10,0)/VLOOKUP($EG43,Data!$B:$CP,Daily!GJ$10,0),0)</f>
      </c>
      <c r="GK44" s="14">
        <f>IFERROR(VLOOKUP($EG44,Data!$B:$CP,Daily!GK$10,0)/VLOOKUP($EG43,Data!$B:$CP,Daily!GK$10,0),0)</f>
      </c>
      <c r="GL44" s="14">
        <f>IFERROR(VLOOKUP($EG44,Data!$B:$CP,Daily!GL$10,0)/VLOOKUP($EG43,Data!$B:$CP,Daily!GL$10,0),0)</f>
      </c>
      <c r="GM44" s="14">
        <f>IFERROR(VLOOKUP($EG44,Data!$B:$CP,Daily!GM$10,0)/VLOOKUP($EG43,Data!$B:$CP,Daily!GM$10,0),0)</f>
      </c>
      <c r="GN44" s="14">
        <f>IFERROR(VLOOKUP($EG44,Data!$B:$CP,Daily!GN$10,0)/VLOOKUP($EG43,Data!$B:$CP,Daily!GN$10,0),0)</f>
      </c>
      <c r="GO44" s="14">
        <f>IFERROR(VLOOKUP($EG44,Data!$B:$CP,Daily!GO$10,0)/VLOOKUP($EG43,Data!$B:$CP,Daily!GO$10,0),0)</f>
      </c>
      <c r="GP44" s="14">
        <f>IFERROR(VLOOKUP($EG44,Data!$B:$CP,Daily!GP$10,0)/VLOOKUP($EG43,Data!$B:$CP,Daily!GP$10,0),0)</f>
      </c>
      <c r="GQ44" s="14">
        <f>IFERROR(VLOOKUP($EG44,Data!$B:$CP,Daily!GQ$10,0)/VLOOKUP($EG43,Data!$B:$CP,Daily!GQ$10,0),0)</f>
      </c>
      <c r="GR44" s="14">
        <f>IFERROR(VLOOKUP($EG44,Data!$B:$CP,Daily!GR$10,0)/VLOOKUP($EG43,Data!$B:$CP,Daily!GR$10,0),0)</f>
      </c>
      <c r="GS44" s="14">
        <f>IFERROR(VLOOKUP($EG44,Data!$B:$CP,Daily!GS$10,0)/VLOOKUP($EG43,Data!$B:$CP,Daily!GS$10,0),0)</f>
      </c>
      <c r="GT44" s="14">
        <f>IFERROR(VLOOKUP($EG44,Data!$B:$CP,Daily!GT$10,0)/VLOOKUP($EG43,Data!$B:$CP,Daily!GT$10,0),0)</f>
      </c>
      <c r="GU44" s="14">
        <f>IFERROR(VLOOKUP($EG44,Data!$B:$CP,Daily!GU$10,0)/VLOOKUP($EG43,Data!$B:$CP,Daily!GU$10,0),0)</f>
      </c>
      <c r="GV44" s="14">
        <f>IFERROR(VLOOKUP($EG44,Data!$B:$CP,Daily!GV$10,0)/VLOOKUP($EG43,Data!$B:$CP,Daily!GV$10,0),0)</f>
      </c>
      <c r="GW44" s="14">
        <f>IFERROR(VLOOKUP($EG44,Data!$B:$CP,Daily!GW$10,0)/VLOOKUP($EG43,Data!$B:$CP,Daily!GW$10,0),0)</f>
      </c>
      <c r="GX44" s="14">
        <f>IFERROR(VLOOKUP($EG44,Data!$B:$CP,Daily!GX$10,0)/VLOOKUP($EG43,Data!$B:$CP,Daily!GX$10,0),0)</f>
      </c>
      <c r="GY44" s="14">
        <f>IFERROR(VLOOKUP($EG44,Data!$B:$CP,Daily!GY$10,0)/VLOOKUP($EG43,Data!$B:$CP,Daily!GY$10,0),0)</f>
      </c>
      <c r="GZ44" s="14">
        <f>IFERROR(VLOOKUP($EG44,Data!$B:$CP,Daily!GZ$10,0)/VLOOKUP($EG43,Data!$B:$CP,Daily!GZ$10,0),0)</f>
      </c>
      <c r="HA44" s="14">
        <f>IFERROR(VLOOKUP($EG44,Data!$B:$CP,Daily!HA$10,0)/VLOOKUP($EG43,Data!$B:$CP,Daily!HA$10,0),0)</f>
      </c>
      <c r="HB44" s="14">
        <f>IFERROR(VLOOKUP($EG44,Data!$B:$CP,Daily!HB$10,0)/VLOOKUP($EG43,Data!$B:$CP,Daily!HB$10,0),0)</f>
      </c>
      <c r="HC44" s="14">
        <f>IFERROR(VLOOKUP($EG44,Data!$B:$CP,Daily!HC$10,0)/VLOOKUP($EG43,Data!$B:$CP,Daily!HC$10,0),0)</f>
      </c>
      <c r="HD44" s="14">
        <f>IFERROR(VLOOKUP($EG44,Data!$B:$CP,Daily!HD$10,0)/VLOOKUP($EG43,Data!$B:$CP,Daily!HD$10,0),0)</f>
      </c>
      <c r="HE44" s="14">
        <f>IFERROR(VLOOKUP($EG44,Data!$B:$CP,Daily!HE$10,0)/VLOOKUP($EG43,Data!$B:$CP,Daily!HE$10,0),0)</f>
      </c>
      <c r="HF44" s="14">
        <f>IFERROR(VLOOKUP($EG44,Data!$B:$CP,Daily!HF$10,0)/VLOOKUP($EG43,Data!$B:$CP,Daily!HF$10,0),0)</f>
      </c>
      <c r="HG44" s="14">
        <f>IFERROR(VLOOKUP($EG44,Data!$B:$CP,Daily!HG$10,0)/VLOOKUP($EG43,Data!$B:$CP,Daily!HG$10,0),0)</f>
      </c>
      <c r="HH44" s="14">
        <f>IFERROR(VLOOKUP($EG44,Data!$B:$CP,Daily!HH$10,0)/VLOOKUP($EG43,Data!$B:$CP,Daily!HH$10,0),0)</f>
      </c>
      <c r="HI44" s="14">
        <f>IFERROR(VLOOKUP($EG44,Data!$B:$CP,Daily!HI$10,0)/VLOOKUP($EG43,Data!$B:$CP,Daily!HI$10,0),0)</f>
      </c>
      <c r="HJ44" s="14">
        <f>IFERROR(VLOOKUP($EG44,Data!$B:$CP,Daily!HJ$10,0)/VLOOKUP($EG43,Data!$B:$CP,Daily!HJ$10,0),0)</f>
      </c>
      <c r="HK44" s="14">
        <f>IFERROR(VLOOKUP($EG44,Data!$B:$CP,Daily!HK$10,0)/VLOOKUP($EG43,Data!$B:$CP,Daily!HK$10,0),0)</f>
      </c>
      <c r="HL44" s="14">
        <f>IFERROR(VLOOKUP($EG44,Data!$B:$CP,Daily!HL$10,0)/VLOOKUP($EG43,Data!$B:$CP,Daily!HL$10,0),0)</f>
      </c>
      <c r="HM44" s="14">
        <f>IFERROR(VLOOKUP($EG44,Data!$B:$CP,Daily!HM$10,0)/VLOOKUP($EG43,Data!$B:$CP,Daily!HM$10,0),0)</f>
      </c>
      <c r="HN44" s="14">
        <f>IFERROR(VLOOKUP($EG44,Data!$B:$CP,Daily!HN$10,0)/VLOOKUP($EG43,Data!$B:$CP,Daily!HN$10,0),0)</f>
      </c>
      <c r="HO44" s="14">
        <f>IFERROR(VLOOKUP($EG44,Data!$B:$CP,Daily!HO$10,0)/VLOOKUP($EG43,Data!$B:$CP,Daily!HO$10,0),0)</f>
      </c>
      <c r="HP44" s="14">
        <f>IFERROR(VLOOKUP($EG44,Data!$B:$CP,Daily!HP$10,0)/VLOOKUP($EG43,Data!$B:$CP,Daily!HP$10,0),0)</f>
      </c>
      <c r="HQ44" s="14">
        <f>IFERROR(VLOOKUP($EG44,Data!$B:$CP,Daily!HQ$10,0)/VLOOKUP($EG43,Data!$B:$CP,Daily!HQ$10,0),0)</f>
      </c>
      <c r="HR44" s="14">
        <f>IFERROR(VLOOKUP($EG44,Data!$B:$CP,Daily!HR$10,0)/VLOOKUP($EG43,Data!$B:$CP,Daily!HR$10,0),0)</f>
      </c>
      <c r="HS44" s="14">
        <f>IFERROR(VLOOKUP($EG44,Data!$B:$CP,Daily!HS$10,0)/VLOOKUP($EG43,Data!$B:$CP,Daily!HS$10,0),0)</f>
      </c>
      <c r="HT44" s="14">
        <f>IFERROR(VLOOKUP($EG44,Data!$B:$CP,Daily!HT$10,0)/VLOOKUP($EG43,Data!$B:$CP,Daily!HT$10,0),0)</f>
      </c>
      <c r="HU44" s="17"/>
      <c r="HV44" s="52">
        <f t="shared" si="262"/>
      </c>
      <c r="HW44" s="52">
        <f t="shared" si="263"/>
      </c>
      <c r="HX44" s="52">
        <f t="shared" ref="HX44:HX45" si="394">HW44-HV44</f>
      </c>
      <c r="HY44" s="52">
        <f t="shared" ref="HY44:HY45" si="395">HW44+(0.75*HX44)</f>
      </c>
      <c r="HZ44" s="52">
        <f t="shared" ref="HZ44:HZ45" si="396">HV44-(0.75*HX44)</f>
      </c>
      <c r="IA44" s="55"/>
      <c r="IB44" s="14">
        <f t="shared" ref="IB44:IB45" si="397">_xlfn.STDEV.P(FM44:HT44)</f>
      </c>
      <c r="IC44" s="14">
        <f>SUMPRODUCT(HM44:HS44,HM$43:HS$43)/SUM(HM$43:HS$43)</f>
      </c>
      <c r="ID44" s="14">
        <f>SUMPRODUCT(GQ44:HS44,GQ$43:HS$43)/SUM(GQ$43:HS$43)</f>
      </c>
      <c r="IE44" s="16"/>
      <c r="IF44" s="9" t="s">
        <v>390</v>
      </c>
      <c r="IG44" s="9" t="s">
        <v>33</v>
      </c>
      <c r="IH44" s="14">
        <f>VLOOKUP($IF44,Data!$B:$CP,Daily!IH$10,0)/VLOOKUP($IF43,Data!$B:$CP,Daily!IH$10,0)</f>
      </c>
      <c r="II44" s="14">
        <f>VLOOKUP($IF44,Data!$B:$CP,Daily!II$10,0)/VLOOKUP($IF43,Data!$B:$CP,Daily!II$10,0)</f>
      </c>
      <c r="IJ44" s="14">
        <f>VLOOKUP($IF44,Data!$B:$CP,Daily!IJ$10,0)/VLOOKUP($IF43,Data!$B:$CP,Daily!IJ$10,0)</f>
      </c>
      <c r="IK44" s="14">
        <f>VLOOKUP($IF44,Data!$B:$CP,Daily!IK$10,0)/VLOOKUP($IF43,Data!$B:$CP,Daily!IK$10,0)</f>
      </c>
      <c r="IL44" s="14">
        <f>VLOOKUP($IF44,Data!$B:$CP,Daily!IL$10,0)/VLOOKUP($IF43,Data!$B:$CP,Daily!IL$10,0)</f>
      </c>
      <c r="IM44" s="14">
        <f>VLOOKUP($IF44,Data!$B:$CP,Daily!IM$10,0)/VLOOKUP($IF43,Data!$B:$CP,Daily!IM$10,0)</f>
      </c>
      <c r="IN44" s="14">
        <f>VLOOKUP($IF44,Data!$B:$CP,Daily!IN$10,0)/VLOOKUP($IF43,Data!$B:$CP,Daily!IN$10,0)</f>
      </c>
      <c r="IO44" s="14">
        <f>VLOOKUP($IF44,Data!$B:$CP,Daily!IO$10,0)/VLOOKUP($IF43,Data!$B:$CP,Daily!IO$10,0)</f>
      </c>
      <c r="IP44" s="14">
        <f>VLOOKUP($IF44,Data!$B:$CP,Daily!IP$10,0)/VLOOKUP($IF43,Data!$B:$CP,Daily!IP$10,0)</f>
      </c>
      <c r="IQ44" s="14">
        <f>VLOOKUP($IF44,Data!$B:$CP,Daily!IQ$10,0)/VLOOKUP($IF43,Data!$B:$CP,Daily!IQ$10,0)</f>
      </c>
      <c r="IR44" s="14">
        <f>VLOOKUP($IF44,Data!$B:$CP,Daily!IR$10,0)/VLOOKUP($IF43,Data!$B:$CP,Daily!IR$10,0)</f>
      </c>
      <c r="IS44" s="14">
        <f>VLOOKUP($IF44,Data!$B:$CP,Daily!IS$10,0)/VLOOKUP($IF43,Data!$B:$CP,Daily!IS$10,0)</f>
      </c>
      <c r="IT44" s="14">
        <f>VLOOKUP($IF44,Data!$B:$CP,Daily!IT$10,0)/VLOOKUP($IF43,Data!$B:$CP,Daily!IT$10,0)</f>
      </c>
      <c r="IU44" s="14">
        <f>VLOOKUP($IF44,Data!$B:$CP,Daily!IU$10,0)/VLOOKUP($IF43,Data!$B:$CP,Daily!IU$10,0)</f>
      </c>
      <c r="IV44" s="14">
        <f>VLOOKUP($IF44,Data!$B:$CP,Daily!IV$10,0)/VLOOKUP($IF43,Data!$B:$CP,Daily!IV$10,0)</f>
      </c>
      <c r="IW44" s="14">
        <f>VLOOKUP($IF44,Data!$B:$CP,Daily!IW$10,0)/VLOOKUP($IF43,Data!$B:$CP,Daily!IW$10,0)</f>
      </c>
      <c r="IX44" s="14">
        <f>VLOOKUP($IF44,Data!$B:$CP,Daily!IX$10,0)/VLOOKUP($IF43,Data!$B:$CP,Daily!IX$10,0)</f>
      </c>
      <c r="IY44" s="14">
        <f>VLOOKUP($IF44,Data!$B:$CP,Daily!IY$10,0)/VLOOKUP($IF43,Data!$B:$CP,Daily!IY$10,0)</f>
      </c>
      <c r="IZ44" s="14">
        <f>VLOOKUP($IF44,Data!$B:$CP,Daily!IZ$10,0)/VLOOKUP($IF43,Data!$B:$CP,Daily!IZ$10,0)</f>
      </c>
      <c r="JA44" s="14">
        <f>VLOOKUP($IF44,Data!$B:$CP,Daily!JA$10,0)/VLOOKUP($IF43,Data!$B:$CP,Daily!JA$10,0)</f>
      </c>
      <c r="JB44" s="14">
        <f>VLOOKUP($IF44,Data!$B:$CP,Daily!JB$10,0)/VLOOKUP($IF43,Data!$B:$CP,Daily!JB$10,0)</f>
      </c>
      <c r="JC44" s="14">
        <f>VLOOKUP($IF44,Data!$B:$CP,Daily!JC$10,0)/VLOOKUP($IF43,Data!$B:$CP,Daily!JC$10,0)</f>
      </c>
      <c r="JD44" s="14">
        <f>VLOOKUP($IF44,Data!$B:$CP,Daily!JD$10,0)/VLOOKUP($IF43,Data!$B:$CP,Daily!JD$10,0)</f>
      </c>
      <c r="JE44" s="14">
        <f>VLOOKUP($IF44,Data!$B:$CP,Daily!JE$10,0)/VLOOKUP($IF43,Data!$B:$CP,Daily!JE$10,0)</f>
      </c>
      <c r="JF44" s="14">
        <f>VLOOKUP($IF44,Data!$B:$CP,Daily!JF$10,0)/VLOOKUP($IF43,Data!$B:$CP,Daily!JF$10,0)</f>
      </c>
      <c r="JG44" s="14">
        <f>VLOOKUP($IF44,Data!$B:$CP,Daily!JG$10,0)/VLOOKUP($IF43,Data!$B:$CP,Daily!JG$10,0)</f>
      </c>
      <c r="JH44" s="14">
        <f>VLOOKUP($IF44,Data!$B:$CP,Daily!JH$10,0)/VLOOKUP($IF43,Data!$B:$CP,Daily!JH$10,0)</f>
      </c>
      <c r="JI44" s="14">
        <f>VLOOKUP($IF44,Data!$B:$CP,Daily!JI$10,0)/VLOOKUP($IF43,Data!$B:$CP,Daily!JI$10,0)</f>
      </c>
      <c r="JJ44" s="14">
        <f>VLOOKUP($IF44,Data!$B:$CP,Daily!JJ$10,0)/VLOOKUP($IF43,Data!$B:$CP,Daily!JJ$10,0)</f>
      </c>
      <c r="JK44" s="14">
        <f>VLOOKUP($IF44,Data!$B:$CP,Daily!JK$10,0)/VLOOKUP($IF43,Data!$B:$CP,Daily!JK$10,0)</f>
      </c>
      <c r="JL44" s="14">
        <f>VLOOKUP($IF44,Data!$B:$CP,Daily!JL$10,0)/VLOOKUP($IF43,Data!$B:$CP,Daily!JL$10,0)</f>
      </c>
      <c r="JM44" s="14">
        <f>VLOOKUP($IF44,Data!$B:$CP,Daily!JM$10,0)/VLOOKUP($IF43,Data!$B:$CP,Daily!JM$10,0)</f>
      </c>
      <c r="JN44" s="14">
        <f>VLOOKUP($IF44,Data!$B:$CP,Daily!JN$10,0)/VLOOKUP($IF43,Data!$B:$CP,Daily!JN$10,0)</f>
      </c>
      <c r="JO44" s="14">
        <f>VLOOKUP($IF44,Data!$B:$CP,Daily!JO$10,0)/VLOOKUP($IF43,Data!$B:$CP,Daily!JO$10,0)</f>
      </c>
      <c r="JP44" s="14">
        <f>VLOOKUP($IF44,Data!$B:$CP,Daily!JP$10,0)/VLOOKUP($IF43,Data!$B:$CP,Daily!JP$10,0)</f>
      </c>
      <c r="JQ44" s="14">
        <f>VLOOKUP($IF44,Data!$B:$CP,Daily!JQ$10,0)/VLOOKUP($IF43,Data!$B:$CP,Daily!JQ$10,0)</f>
      </c>
      <c r="JR44" s="14">
        <f>VLOOKUP($IF44,Data!$B:$CP,Daily!JR$10,0)/VLOOKUP($IF43,Data!$B:$CP,Daily!JR$10,0)</f>
      </c>
      <c r="JS44" s="14">
        <f>VLOOKUP($IF44,Data!$B:$CP,Daily!JS$10,0)/VLOOKUP($IF43,Data!$B:$CP,Daily!JS$10,0)</f>
      </c>
      <c r="JT44" s="14">
        <f>VLOOKUP($IF44,Data!$B:$CP,Daily!JT$10,0)/VLOOKUP($IF43,Data!$B:$CP,Daily!JT$10,0)</f>
      </c>
      <c r="JU44" s="14">
        <f>VLOOKUP($IF44,Data!$B:$CP,Daily!JU$10,0)/VLOOKUP($IF43,Data!$B:$CP,Daily!JU$10,0)</f>
      </c>
      <c r="JV44" s="14">
        <f>VLOOKUP($IF44,Data!$B:$CP,Daily!JV$10,0)/VLOOKUP($IF43,Data!$B:$CP,Daily!JV$10,0)</f>
      </c>
      <c r="JW44" s="14">
        <f>VLOOKUP($IF44,Data!$B:$CP,Daily!JW$10,0)/VLOOKUP($IF43,Data!$B:$CP,Daily!JW$10,0)</f>
      </c>
      <c r="JX44" s="14">
        <f>VLOOKUP($IF44,Data!$B:$CP,Daily!JX$10,0)/VLOOKUP($IF43,Data!$B:$CP,Daily!JX$10,0)</f>
      </c>
      <c r="JY44" s="14">
        <f>VLOOKUP($IF44,Data!$B:$CP,Daily!JY$10,0)/VLOOKUP($IF43,Data!$B:$CP,Daily!JY$10,0)</f>
      </c>
      <c r="JZ44" s="14">
        <f>VLOOKUP($IF44,Data!$B:$CP,Daily!JZ$10,0)/VLOOKUP($IF43,Data!$B:$CP,Daily!JZ$10,0)</f>
      </c>
      <c r="KA44" s="14">
        <f>VLOOKUP($IF44,Data!$B:$CP,Daily!KA$10,0)/VLOOKUP($IF43,Data!$B:$CP,Daily!KA$10,0)</f>
      </c>
      <c r="KB44" s="14">
        <f>VLOOKUP($IF44,Data!$B:$CP,Daily!KB$10,0)/VLOOKUP($IF43,Data!$B:$CP,Daily!KB$10,0)</f>
      </c>
      <c r="KC44" s="14">
        <f>VLOOKUP($IF44,Data!$B:$CP,Daily!KC$10,0)/VLOOKUP($IF43,Data!$B:$CP,Daily!KC$10,0)</f>
      </c>
      <c r="KD44" s="14">
        <f>VLOOKUP($IF44,Data!$B:$CP,Daily!KD$10,0)/VLOOKUP($IF43,Data!$B:$CP,Daily!KD$10,0)</f>
      </c>
      <c r="KE44" s="14">
        <f>VLOOKUP($IF44,Data!$B:$CP,Daily!KE$10,0)/VLOOKUP($IF43,Data!$B:$CP,Daily!KE$10,0)</f>
      </c>
      <c r="KF44" s="14">
        <f>VLOOKUP($IF44,Data!$B:$CP,Daily!KF$10,0)/VLOOKUP($IF43,Data!$B:$CP,Daily!KF$10,0)</f>
      </c>
      <c r="KG44" s="14">
        <f>VLOOKUP($IF44,Data!$B:$CP,Daily!KG$10,0)/VLOOKUP($IF43,Data!$B:$CP,Daily!KG$10,0)</f>
      </c>
      <c r="KH44" s="14">
        <f>VLOOKUP($IF44,Data!$B:$CP,Daily!KH$10,0)/VLOOKUP($IF43,Data!$B:$CP,Daily!KH$10,0)</f>
      </c>
      <c r="KI44" s="14">
        <f>VLOOKUP($IF44,Data!$B:$CP,Daily!KI$10,0)/VLOOKUP($IF43,Data!$B:$CP,Daily!KI$10,0)</f>
      </c>
      <c r="KJ44" s="14">
        <f>VLOOKUP($IF44,Data!$B:$CP,Daily!KJ$10,0)/VLOOKUP($IF43,Data!$B:$CP,Daily!KJ$10,0)</f>
      </c>
      <c r="KK44" s="14">
        <f>VLOOKUP($IF44,Data!$B:$CP,Daily!KK$10,0)/VLOOKUP($IF43,Data!$B:$CP,Daily!KK$10,0)</f>
      </c>
      <c r="KL44" s="14">
        <f>VLOOKUP($IF44,Data!$B:$CP,Daily!KL$10,0)/VLOOKUP($IF43,Data!$B:$CP,Daily!KL$10,0)</f>
      </c>
      <c r="KM44" s="14">
        <f>VLOOKUP($IF44,Data!$B:$CP,Daily!KM$10,0)/VLOOKUP($IF43,Data!$B:$CP,Daily!KM$10,0)</f>
      </c>
      <c r="KN44" s="14">
        <f>VLOOKUP($IF44,Data!$B:$CP,Daily!KN$10,0)/VLOOKUP($IF43,Data!$B:$CP,Daily!KN$10,0)</f>
      </c>
      <c r="KO44" s="14">
        <f>VLOOKUP($IF44,Data!$B:$CP,Daily!KO$10,0)/VLOOKUP($IF43,Data!$B:$CP,Daily!KO$10,0)</f>
      </c>
      <c r="KP44" s="14">
        <f>VLOOKUP($IF44,Data!$B:$CP,Daily!KP$10,0)/VLOOKUP($IF43,Data!$B:$CP,Daily!KP$10,0)</f>
      </c>
      <c r="KQ44" s="14">
        <f>VLOOKUP($IF44,Data!$B:$CP,Daily!KQ$10,0)/VLOOKUP($IF43,Data!$B:$CP,Daily!KQ$10,0)</f>
      </c>
      <c r="KR44" s="14">
        <f>VLOOKUP($IF44,Data!$B:$CP,Daily!KR$10,0)/VLOOKUP($IF43,Data!$B:$CP,Daily!KR$10,0)</f>
      </c>
      <c r="KS44" s="14">
        <f>VLOOKUP($IF44,Data!$B:$CP,Daily!KS$10,0)/VLOOKUP($IF43,Data!$B:$CP,Daily!KS$10,0)</f>
      </c>
      <c r="KT44" s="14">
        <f>VLOOKUP($IF44,Data!$B:$CP,Daily!KT$10,0)/VLOOKUP($IF43,Data!$B:$CP,Daily!KT$10,0)</f>
      </c>
      <c r="KU44" s="14">
        <f>VLOOKUP($IF44,Data!$B:$CP,Daily!KU$10,0)/VLOOKUP($IF43,Data!$B:$CP,Daily!KU$10,0)</f>
      </c>
      <c r="KV44" s="14">
        <f>VLOOKUP($IF44,Data!$B:$CP,Daily!KV$10,0)/VLOOKUP($IF43,Data!$B:$CP,Daily!KV$10,0)</f>
      </c>
      <c r="KW44" s="14">
        <f>VLOOKUP($IF44,Data!$B:$CP,Daily!KW$10,0)/VLOOKUP($IF43,Data!$B:$CP,Daily!KW$10,0)</f>
      </c>
      <c r="KX44" s="14">
        <f>VLOOKUP($IF44,Data!$B:$CP,Daily!KX$10,0)/VLOOKUP($IF43,Data!$B:$CP,Daily!KX$10,0)</f>
      </c>
      <c r="KY44" s="14">
        <f>VLOOKUP($IF44,Data!$B:$CP,Daily!KY$10,0)/VLOOKUP($IF43,Data!$B:$CP,Daily!KY$10,0)</f>
      </c>
      <c r="KZ44" s="14">
        <f>VLOOKUP($IF44,Data!$B:$CP,Daily!KZ$10,0)/VLOOKUP($IF43,Data!$B:$CP,Daily!KZ$10,0)</f>
      </c>
      <c r="LA44" s="14">
        <f>VLOOKUP($IF44,Data!$B:$CP,Daily!LA$10,0)/VLOOKUP($IF43,Data!$B:$CP,Daily!LA$10,0)</f>
      </c>
      <c r="LB44" s="14">
        <f>VLOOKUP($IF44,Data!$B:$CP,Daily!LB$10,0)/VLOOKUP($IF43,Data!$B:$CP,Daily!LB$10,0)</f>
      </c>
      <c r="LC44" s="14">
        <f>VLOOKUP($IF44,Data!$B:$CP,Daily!LC$10,0)/VLOOKUP($IF43,Data!$B:$CP,Daily!LC$10,0)</f>
      </c>
      <c r="LD44" s="14">
        <f>VLOOKUP($IF44,Data!$B:$CP,Daily!LD$10,0)/VLOOKUP($IF43,Data!$B:$CP,Daily!LD$10,0)</f>
      </c>
      <c r="LE44" s="14">
        <f>VLOOKUP($IF44,Data!$B:$CP,Daily!LE$10,0)/VLOOKUP($IF43,Data!$B:$CP,Daily!LE$10,0)</f>
      </c>
      <c r="LF44" s="14">
        <f>VLOOKUP($IF44,Data!$B:$CP,Daily!LF$10,0)/VLOOKUP($IF43,Data!$B:$CP,Daily!LF$10,0)</f>
      </c>
      <c r="LG44" s="14">
        <f>VLOOKUP($IF44,Data!$B:$CP,Daily!LG$10,0)/VLOOKUP($IF43,Data!$B:$CP,Daily!LG$10,0)</f>
      </c>
      <c r="LH44" s="14">
        <f>VLOOKUP($IF44,Data!$B:$CP,Daily!LH$10,0)/VLOOKUP($IF43,Data!$B:$CP,Daily!LH$10,0)</f>
      </c>
      <c r="LI44" s="14">
        <f>VLOOKUP($IF44,Data!$B:$CP,Daily!LI$10,0)/VLOOKUP($IF43,Data!$B:$CP,Daily!LI$10,0)</f>
      </c>
      <c r="LJ44" s="14">
        <f>VLOOKUP($IF44,Data!$B:$CP,Daily!LJ$10,0)/VLOOKUP($IF43,Data!$B:$CP,Daily!LJ$10,0)</f>
      </c>
      <c r="LK44" s="14">
        <f>VLOOKUP($IF44,Data!$B:$CP,Daily!LK$10,0)/VLOOKUP($IF43,Data!$B:$CP,Daily!LK$10,0)</f>
      </c>
      <c r="LL44" s="14">
        <f>VLOOKUP($IF44,Data!$B:$CP,Daily!LL$10,0)/VLOOKUP($IF43,Data!$B:$CP,Daily!LL$10,0)</f>
      </c>
      <c r="LM44" s="14">
        <f>VLOOKUP($IF44,Data!$B:$CP,Daily!LM$10,0)/VLOOKUP($IF43,Data!$B:$CP,Daily!LM$10,0)</f>
      </c>
      <c r="LN44" s="14">
        <f>VLOOKUP($IF44,Data!$B:$CP,Daily!LN$10,0)/VLOOKUP($IF43,Data!$B:$CP,Daily!LN$10,0)</f>
      </c>
      <c r="LO44" s="14">
        <f>VLOOKUP($IF44,Data!$B:$CP,Daily!LO$10,0)/VLOOKUP($IF43,Data!$B:$CP,Daily!LO$10,0)</f>
      </c>
      <c r="LP44" s="14">
        <f>VLOOKUP($IF44,Data!$B:$CP,Daily!LP$10,0)/VLOOKUP($IF43,Data!$B:$CP,Daily!LP$10,0)</f>
      </c>
      <c r="LQ44" s="14">
        <f>VLOOKUP($IF44,Data!$B:$CP,Daily!LQ$10,0)/VLOOKUP($IF43,Data!$B:$CP,Daily!LQ$10,0)</f>
      </c>
      <c r="LR44" s="14">
        <f>VLOOKUP($IF44,Data!$B:$CP,Daily!LR$10,0)/VLOOKUP($IF43,Data!$B:$CP,Daily!LR$10,0)</f>
      </c>
      <c r="LS44" s="14">
        <f>VLOOKUP($IF44,Data!$B:$CP,Daily!LS$10,0)/VLOOKUP($IF43,Data!$B:$CP,Daily!LS$10,0)</f>
      </c>
      <c r="LU44" s="52">
        <f t="shared" si="266"/>
      </c>
      <c r="LV44" s="52">
        <f t="shared" si="267"/>
      </c>
      <c r="LW44" s="52">
        <f t="shared" ref="LW44:LW45" si="398">LV44-LU44</f>
      </c>
      <c r="LX44" s="52">
        <f t="shared" ref="LX44:LX45" si="399">LV44+(0.75*LW44)</f>
      </c>
      <c r="LY44" s="52">
        <f t="shared" ref="LY44:LY45" si="400">LU44-(0.75*LW44)</f>
      </c>
      <c r="LZ44" s="58"/>
      <c r="MA44" s="14">
        <f t="shared" ref="MA44:MA45" si="401">_xlfn.STDEV.P(JL44:LS44)</f>
      </c>
      <c r="MB44" s="14">
        <f>SUMPRODUCT(LL44:LR44,LL$43:LR$43)/SUM(LL$43:LR$43)</f>
      </c>
      <c r="MC44" s="14">
        <f>SUMPRODUCT(KP44:LR44,KP$43:LR$43)/SUM(KP$43:LR$43)</f>
      </c>
      <c r="MD44" s="15"/>
    </row>
    <row r="45" spans="4:342" x14ac:dyDescent="0.25">
      <c r="D45" s="121" t="s">
        <v>391</v>
      </c>
      <c r="E45" s="104"/>
      <c r="F45" s="71">
        <f t="shared" si="375"/>
      </c>
      <c r="G45" s="92">
        <f t="shared" si="376"/>
      </c>
      <c r="H45" s="71">
        <f t="shared" si="377"/>
      </c>
      <c r="I45" s="89">
        <f t="shared" si="378"/>
      </c>
      <c r="J45" s="71">
        <f t="shared" si="379"/>
      </c>
      <c r="K45" s="71"/>
      <c r="L45" s="64"/>
      <c r="M45" s="67" t="str">
        <f>VLOOKUP($D45,'Metric Nature'!$C:$D,2,0)&amp;IF(($N45&lt;(HZ45)),"Below",IF(($N45&gt;(HY45)),"Above","Within"))</f>
      </c>
      <c r="N45" s="71">
        <f t="shared" si="380"/>
      </c>
      <c r="O45" s="63">
        <f t="shared" si="381"/>
      </c>
      <c r="P45" s="98">
        <f t="shared" si="382"/>
      </c>
      <c r="Q45" s="63">
        <f t="shared" si="383"/>
      </c>
      <c r="R45" s="71">
        <f t="shared" si="384"/>
      </c>
      <c r="S45" s="71"/>
      <c r="T45" s="64"/>
      <c r="U45" s="67" t="str">
        <f>VLOOKUP($D45,'Metric Nature'!$C:$D,2,0)&amp;IF(($V45&lt;(LY45)),"Below",IF(($V45&gt;(LX45)),"Above","Within"))</f>
      </c>
      <c r="V45" s="71">
        <f t="shared" si="385"/>
      </c>
      <c r="W45" s="63">
        <f t="shared" si="386"/>
      </c>
      <c r="X45" s="71">
        <f t="shared" si="387"/>
      </c>
      <c r="Y45" s="63">
        <f t="shared" si="388"/>
      </c>
      <c r="Z45" s="71">
        <f t="shared" si="389"/>
      </c>
      <c r="AA45" s="71"/>
      <c r="AB45" s="64"/>
      <c r="AC45" s="60"/>
      <c r="AD45" s="1"/>
      <c r="AE45" s="1"/>
      <c r="AF45" s="1"/>
      <c r="AG45" s="1"/>
      <c r="AH45" s="1"/>
      <c r="AI45" s="9" t="s">
        <v>391</v>
      </c>
      <c r="AJ45" s="14">
        <f>(VLOOKUP($EG45,Data!$B:$CP,Daily!EI$10,0)+VLOOKUP($IF45,Data!$B:$CP,Daily!IH$10,0))/(VLOOKUP($EG43,Data!$B:$CP,Daily!EI$10,0)+VLOOKUP($IF43,Data!$B:$CP,Daily!IH$10,0))</f>
      </c>
      <c r="AK45" s="14">
        <f>(VLOOKUP($EG45,Data!$B:$CP,Daily!EJ$10,0)+VLOOKUP($IF45,Data!$B:$CP,Daily!II$10,0))/(VLOOKUP($EG43,Data!$B:$CP,Daily!EJ$10,0)+VLOOKUP($IF43,Data!$B:$CP,Daily!II$10,0))</f>
      </c>
      <c r="AL45" s="14">
        <f>(VLOOKUP($EG45,Data!$B:$CP,Daily!EK$10,0)+VLOOKUP($IF45,Data!$B:$CP,Daily!IJ$10,0))/(VLOOKUP($EG43,Data!$B:$CP,Daily!EK$10,0)+VLOOKUP($IF43,Data!$B:$CP,Daily!IJ$10,0))</f>
      </c>
      <c r="AM45" s="14">
        <f>(VLOOKUP($EG45,Data!$B:$CP,Daily!EL$10,0)+VLOOKUP($IF45,Data!$B:$CP,Daily!IK$10,0))/(VLOOKUP($EG43,Data!$B:$CP,Daily!EL$10,0)+VLOOKUP($IF43,Data!$B:$CP,Daily!IK$10,0))</f>
      </c>
      <c r="AN45" s="14">
        <f>(VLOOKUP($EG45,Data!$B:$CP,Daily!EM$10,0)+VLOOKUP($IF45,Data!$B:$CP,Daily!IL$10,0))/(VLOOKUP($EG43,Data!$B:$CP,Daily!EM$10,0)+VLOOKUP($IF43,Data!$B:$CP,Daily!IL$10,0))</f>
      </c>
      <c r="AO45" s="14">
        <f>(VLOOKUP($EG45,Data!$B:$CP,Daily!EN$10,0)+VLOOKUP($IF45,Data!$B:$CP,Daily!IM$10,0))/(VLOOKUP($EG43,Data!$B:$CP,Daily!EN$10,0)+VLOOKUP($IF43,Data!$B:$CP,Daily!IM$10,0))</f>
      </c>
      <c r="AP45" s="14">
        <f>(VLOOKUP($EG45,Data!$B:$CP,Daily!EO$10,0)+VLOOKUP($IF45,Data!$B:$CP,Daily!IN$10,0))/(VLOOKUP($EG43,Data!$B:$CP,Daily!EO$10,0)+VLOOKUP($IF43,Data!$B:$CP,Daily!IN$10,0))</f>
      </c>
      <c r="AQ45" s="14">
        <f>(VLOOKUP($EG45,Data!$B:$CP,Daily!EP$10,0)+VLOOKUP($IF45,Data!$B:$CP,Daily!IO$10,0))/(VLOOKUP($EG43,Data!$B:$CP,Daily!EP$10,0)+VLOOKUP($IF43,Data!$B:$CP,Daily!IO$10,0))</f>
      </c>
      <c r="AR45" s="14">
        <f>(VLOOKUP($EG45,Data!$B:$CP,Daily!EQ$10,0)+VLOOKUP($IF45,Data!$B:$CP,Daily!IP$10,0))/(VLOOKUP($EG43,Data!$B:$CP,Daily!EQ$10,0)+VLOOKUP($IF43,Data!$B:$CP,Daily!IP$10,0))</f>
      </c>
      <c r="AS45" s="14">
        <f>(VLOOKUP($EG45,Data!$B:$CP,Daily!ER$10,0)+VLOOKUP($IF45,Data!$B:$CP,Daily!IQ$10,0))/(VLOOKUP($EG43,Data!$B:$CP,Daily!ER$10,0)+VLOOKUP($IF43,Data!$B:$CP,Daily!IQ$10,0))</f>
      </c>
      <c r="AT45" s="14">
        <f>(VLOOKUP($EG45,Data!$B:$CP,Daily!ES$10,0)+VLOOKUP($IF45,Data!$B:$CP,Daily!IR$10,0))/(VLOOKUP($EG43,Data!$B:$CP,Daily!ES$10,0)+VLOOKUP($IF43,Data!$B:$CP,Daily!IR$10,0))</f>
      </c>
      <c r="AU45" s="14">
        <f>(VLOOKUP($EG45,Data!$B:$CP,Daily!ET$10,0)+VLOOKUP($IF45,Data!$B:$CP,Daily!IS$10,0))/(VLOOKUP($EG43,Data!$B:$CP,Daily!ET$10,0)+VLOOKUP($IF43,Data!$B:$CP,Daily!IS$10,0))</f>
      </c>
      <c r="AV45" s="14">
        <f>(VLOOKUP($EG45,Data!$B:$CP,Daily!EU$10,0)+VLOOKUP($IF45,Data!$B:$CP,Daily!IT$10,0))/(VLOOKUP($EG43,Data!$B:$CP,Daily!EU$10,0)+VLOOKUP($IF43,Data!$B:$CP,Daily!IT$10,0))</f>
      </c>
      <c r="AW45" s="14">
        <f>(VLOOKUP($EG45,Data!$B:$CP,Daily!EV$10,0)+VLOOKUP($IF45,Data!$B:$CP,Daily!IU$10,0))/(VLOOKUP($EG43,Data!$B:$CP,Daily!EV$10,0)+VLOOKUP($IF43,Data!$B:$CP,Daily!IU$10,0))</f>
      </c>
      <c r="AX45" s="14">
        <f>(VLOOKUP($EG45,Data!$B:$CP,Daily!EW$10,0)+VLOOKUP($IF45,Data!$B:$CP,Daily!IV$10,0))/(VLOOKUP($EG43,Data!$B:$CP,Daily!EW$10,0)+VLOOKUP($IF43,Data!$B:$CP,Daily!IV$10,0))</f>
      </c>
      <c r="AY45" s="14">
        <f>(VLOOKUP($EG45,Data!$B:$CP,Daily!EX$10,0)+VLOOKUP($IF45,Data!$B:$CP,Daily!IW$10,0))/(VLOOKUP($EG43,Data!$B:$CP,Daily!EX$10,0)+VLOOKUP($IF43,Data!$B:$CP,Daily!IW$10,0))</f>
      </c>
      <c r="AZ45" s="14">
        <f>(VLOOKUP($EG45,Data!$B:$CP,Daily!EY$10,0)+VLOOKUP($IF45,Data!$B:$CP,Daily!IX$10,0))/(VLOOKUP($EG43,Data!$B:$CP,Daily!EY$10,0)+VLOOKUP($IF43,Data!$B:$CP,Daily!IX$10,0))</f>
      </c>
      <c r="BA45" s="14">
        <f>(VLOOKUP($EG45,Data!$B:$CP,Daily!EZ$10,0)+VLOOKUP($IF45,Data!$B:$CP,Daily!IY$10,0))/(VLOOKUP($EG43,Data!$B:$CP,Daily!EZ$10,0)+VLOOKUP($IF43,Data!$B:$CP,Daily!IY$10,0))</f>
      </c>
      <c r="BB45" s="14">
        <f>(VLOOKUP($EG45,Data!$B:$CP,Daily!FA$10,0)+VLOOKUP($IF45,Data!$B:$CP,Daily!IZ$10,0))/(VLOOKUP($EG43,Data!$B:$CP,Daily!FA$10,0)+VLOOKUP($IF43,Data!$B:$CP,Daily!IZ$10,0))</f>
      </c>
      <c r="BC45" s="14">
        <f>(VLOOKUP($EG45,Data!$B:$CP,Daily!FB$10,0)+VLOOKUP($IF45,Data!$B:$CP,Daily!JA$10,0))/(VLOOKUP($EG43,Data!$B:$CP,Daily!FB$10,0)+VLOOKUP($IF43,Data!$B:$CP,Daily!JA$10,0))</f>
      </c>
      <c r="BD45" s="14">
        <f>(VLOOKUP($EG45,Data!$B:$CP,Daily!FC$10,0)+VLOOKUP($IF45,Data!$B:$CP,Daily!JB$10,0))/(VLOOKUP($EG43,Data!$B:$CP,Daily!FC$10,0)+VLOOKUP($IF43,Data!$B:$CP,Daily!JB$10,0))</f>
      </c>
      <c r="BE45" s="14">
        <f>(VLOOKUP($EG45,Data!$B:$CP,Daily!FD$10,0)+VLOOKUP($IF45,Data!$B:$CP,Daily!JC$10,0))/(VLOOKUP($EG43,Data!$B:$CP,Daily!FD$10,0)+VLOOKUP($IF43,Data!$B:$CP,Daily!JC$10,0))</f>
      </c>
      <c r="BF45" s="14">
        <f>(VLOOKUP($EG45,Data!$B:$CP,Daily!FE$10,0)+VLOOKUP($IF45,Data!$B:$CP,Daily!JD$10,0))/(VLOOKUP($EG43,Data!$B:$CP,Daily!FE$10,0)+VLOOKUP($IF43,Data!$B:$CP,Daily!JD$10,0))</f>
      </c>
      <c r="BG45" s="14">
        <f>(VLOOKUP($EG45,Data!$B:$CP,Daily!FF$10,0)+VLOOKUP($IF45,Data!$B:$CP,Daily!JE$10,0))/(VLOOKUP($EG43,Data!$B:$CP,Daily!FF$10,0)+VLOOKUP($IF43,Data!$B:$CP,Daily!JE$10,0))</f>
      </c>
      <c r="BH45" s="14">
        <f>(VLOOKUP($EG45,Data!$B:$CP,Daily!FG$10,0)+VLOOKUP($IF45,Data!$B:$CP,Daily!JF$10,0))/(VLOOKUP($EG43,Data!$B:$CP,Daily!FG$10,0)+VLOOKUP($IF43,Data!$B:$CP,Daily!JF$10,0))</f>
      </c>
      <c r="BI45" s="14">
        <f>(VLOOKUP($EG45,Data!$B:$CP,Daily!FH$10,0)+VLOOKUP($IF45,Data!$B:$CP,Daily!JG$10,0))/(VLOOKUP($EG43,Data!$B:$CP,Daily!FH$10,0)+VLOOKUP($IF43,Data!$B:$CP,Daily!JG$10,0))</f>
      </c>
      <c r="BJ45" s="14">
        <f>(VLOOKUP($EG45,Data!$B:$CP,Daily!FI$10,0)+VLOOKUP($IF45,Data!$B:$CP,Daily!JH$10,0))/(VLOOKUP($EG43,Data!$B:$CP,Daily!FI$10,0)+VLOOKUP($IF43,Data!$B:$CP,Daily!JH$10,0))</f>
      </c>
      <c r="BK45" s="14">
        <f>(VLOOKUP($EG45,Data!$B:$CP,Daily!FJ$10,0)+VLOOKUP($IF45,Data!$B:$CP,Daily!JI$10,0))/(VLOOKUP($EG43,Data!$B:$CP,Daily!FJ$10,0)+VLOOKUP($IF43,Data!$B:$CP,Daily!JI$10,0))</f>
      </c>
      <c r="BL45" s="14">
        <f>(VLOOKUP($EG45,Data!$B:$CP,Daily!FK$10,0)+VLOOKUP($IF45,Data!$B:$CP,Daily!JJ$10,0))/(VLOOKUP($EG43,Data!$B:$CP,Daily!FK$10,0)+VLOOKUP($IF43,Data!$B:$CP,Daily!JJ$10,0))</f>
      </c>
      <c r="BM45" s="14">
        <f>(VLOOKUP($EG45,Data!$B:$CP,Daily!FL$10,0)+VLOOKUP($IF45,Data!$B:$CP,Daily!JK$10,0))/(VLOOKUP($EG43,Data!$B:$CP,Daily!FL$10,0)+VLOOKUP($IF43,Data!$B:$CP,Daily!JK$10,0))</f>
      </c>
      <c r="BN45" s="14">
        <f>(VLOOKUP($EG45,Data!$B:$CP,Daily!FM$10,0)+VLOOKUP($IF45,Data!$B:$CP,Daily!JL$10,0))/(VLOOKUP($EG43,Data!$B:$CP,Daily!FM$10,0)+VLOOKUP($IF43,Data!$B:$CP,Daily!JL$10,0))</f>
      </c>
      <c r="BO45" s="14">
        <f>(VLOOKUP($EG45,Data!$B:$CP,Daily!FN$10,0)+VLOOKUP($IF45,Data!$B:$CP,Daily!JM$10,0))/(VLOOKUP($EG43,Data!$B:$CP,Daily!FN$10,0)+VLOOKUP($IF43,Data!$B:$CP,Daily!JM$10,0))</f>
      </c>
      <c r="BP45" s="14">
        <f>(VLOOKUP($EG45,Data!$B:$CP,Daily!FO$10,0)+VLOOKUP($IF45,Data!$B:$CP,Daily!JN$10,0))/(VLOOKUP($EG43,Data!$B:$CP,Daily!FO$10,0)+VLOOKUP($IF43,Data!$B:$CP,Daily!JN$10,0))</f>
      </c>
      <c r="BQ45" s="14">
        <f>(VLOOKUP($EG45,Data!$B:$CP,Daily!FP$10,0)+VLOOKUP($IF45,Data!$B:$CP,Daily!JO$10,0))/(VLOOKUP($EG43,Data!$B:$CP,Daily!FP$10,0)+VLOOKUP($IF43,Data!$B:$CP,Daily!JO$10,0))</f>
      </c>
      <c r="BR45" s="14">
        <f>(VLOOKUP($EG45,Data!$B:$CP,Daily!FQ$10,0)+VLOOKUP($IF45,Data!$B:$CP,Daily!JP$10,0))/(VLOOKUP($EG43,Data!$B:$CP,Daily!FQ$10,0)+VLOOKUP($IF43,Data!$B:$CP,Daily!JP$10,0))</f>
      </c>
      <c r="BS45" s="14">
        <f>(VLOOKUP($EG45,Data!$B:$CP,Daily!FR$10,0)+VLOOKUP($IF45,Data!$B:$CP,Daily!JQ$10,0))/(VLOOKUP($EG43,Data!$B:$CP,Daily!FR$10,0)+VLOOKUP($IF43,Data!$B:$CP,Daily!JQ$10,0))</f>
      </c>
      <c r="BT45" s="14">
        <f>(VLOOKUP($EG45,Data!$B:$CP,Daily!FS$10,0)+VLOOKUP($IF45,Data!$B:$CP,Daily!JR$10,0))/(VLOOKUP($EG43,Data!$B:$CP,Daily!FS$10,0)+VLOOKUP($IF43,Data!$B:$CP,Daily!JR$10,0))</f>
      </c>
      <c r="BU45" s="14">
        <f>(VLOOKUP($EG45,Data!$B:$CP,Daily!FT$10,0)+VLOOKUP($IF45,Data!$B:$CP,Daily!JS$10,0))/(VLOOKUP($EG43,Data!$B:$CP,Daily!FT$10,0)+VLOOKUP($IF43,Data!$B:$CP,Daily!JS$10,0))</f>
      </c>
      <c r="BV45" s="14">
        <f>(VLOOKUP($EG45,Data!$B:$CP,Daily!FU$10,0)+VLOOKUP($IF45,Data!$B:$CP,Daily!JT$10,0))/(VLOOKUP($EG43,Data!$B:$CP,Daily!FU$10,0)+VLOOKUP($IF43,Data!$B:$CP,Daily!JT$10,0))</f>
      </c>
      <c r="BW45" s="14">
        <f>(VLOOKUP($EG45,Data!$B:$CP,Daily!FV$10,0)+VLOOKUP($IF45,Data!$B:$CP,Daily!JU$10,0))/(VLOOKUP($EG43,Data!$B:$CP,Daily!FV$10,0)+VLOOKUP($IF43,Data!$B:$CP,Daily!JU$10,0))</f>
      </c>
      <c r="BX45" s="14">
        <f>(VLOOKUP($EG45,Data!$B:$CP,Daily!FW$10,0)+VLOOKUP($IF45,Data!$B:$CP,Daily!JV$10,0))/(VLOOKUP($EG43,Data!$B:$CP,Daily!FW$10,0)+VLOOKUP($IF43,Data!$B:$CP,Daily!JV$10,0))</f>
      </c>
      <c r="BY45" s="14">
        <f>(VLOOKUP($EG45,Data!$B:$CP,Daily!FX$10,0)+VLOOKUP($IF45,Data!$B:$CP,Daily!JW$10,0))/(VLOOKUP($EG43,Data!$B:$CP,Daily!FX$10,0)+VLOOKUP($IF43,Data!$B:$CP,Daily!JW$10,0))</f>
      </c>
      <c r="BZ45" s="14">
        <f>(VLOOKUP($EG45,Data!$B:$CP,Daily!FY$10,0)+VLOOKUP($IF45,Data!$B:$CP,Daily!JX$10,0))/(VLOOKUP($EG43,Data!$B:$CP,Daily!FY$10,0)+VLOOKUP($IF43,Data!$B:$CP,Daily!JX$10,0))</f>
      </c>
      <c r="CA45" s="14">
        <f>(VLOOKUP($EG45,Data!$B:$CP,Daily!FZ$10,0)+VLOOKUP($IF45,Data!$B:$CP,Daily!JY$10,0))/(VLOOKUP($EG43,Data!$B:$CP,Daily!FZ$10,0)+VLOOKUP($IF43,Data!$B:$CP,Daily!JY$10,0))</f>
      </c>
      <c r="CB45" s="14">
        <f>(VLOOKUP($EG45,Data!$B:$CP,Daily!GA$10,0)+VLOOKUP($IF45,Data!$B:$CP,Daily!JZ$10,0))/(VLOOKUP($EG43,Data!$B:$CP,Daily!GA$10,0)+VLOOKUP($IF43,Data!$B:$CP,Daily!JZ$10,0))</f>
      </c>
      <c r="CC45" s="14">
        <f>(VLOOKUP($EG45,Data!$B:$CP,Daily!GB$10,0)+VLOOKUP($IF45,Data!$B:$CP,Daily!KA$10,0))/(VLOOKUP($EG43,Data!$B:$CP,Daily!GB$10,0)+VLOOKUP($IF43,Data!$B:$CP,Daily!KA$10,0))</f>
      </c>
      <c r="CD45" s="14">
        <f>(VLOOKUP($EG45,Data!$B:$CP,Daily!GC$10,0)+VLOOKUP($IF45,Data!$B:$CP,Daily!KB$10,0))/(VLOOKUP($EG43,Data!$B:$CP,Daily!GC$10,0)+VLOOKUP($IF43,Data!$B:$CP,Daily!KB$10,0))</f>
      </c>
      <c r="CE45" s="14">
        <f>(VLOOKUP($EG45,Data!$B:$CP,Daily!GD$10,0)+VLOOKUP($IF45,Data!$B:$CP,Daily!KC$10,0))/(VLOOKUP($EG43,Data!$B:$CP,Daily!GD$10,0)+VLOOKUP($IF43,Data!$B:$CP,Daily!KC$10,0))</f>
      </c>
      <c r="CF45" s="14">
        <f>(VLOOKUP($EG45,Data!$B:$CP,Daily!GE$10,0)+VLOOKUP($IF45,Data!$B:$CP,Daily!KD$10,0))/(VLOOKUP($EG43,Data!$B:$CP,Daily!GE$10,0)+VLOOKUP($IF43,Data!$B:$CP,Daily!KD$10,0))</f>
      </c>
      <c r="CG45" s="14">
        <f>(VLOOKUP($EG45,Data!$B:$CP,Daily!GF$10,0)+VLOOKUP($IF45,Data!$B:$CP,Daily!KE$10,0))/(VLOOKUP($EG43,Data!$B:$CP,Daily!GF$10,0)+VLOOKUP($IF43,Data!$B:$CP,Daily!KE$10,0))</f>
      </c>
      <c r="CH45" s="14">
        <f>(VLOOKUP($EG45,Data!$B:$CP,Daily!GG$10,0)+VLOOKUP($IF45,Data!$B:$CP,Daily!KF$10,0))/(VLOOKUP($EG43,Data!$B:$CP,Daily!GG$10,0)+VLOOKUP($IF43,Data!$B:$CP,Daily!KF$10,0))</f>
      </c>
      <c r="CI45" s="14">
        <f>(VLOOKUP($EG45,Data!$B:$CP,Daily!GH$10,0)+VLOOKUP($IF45,Data!$B:$CP,Daily!KG$10,0))/(VLOOKUP($EG43,Data!$B:$CP,Daily!GH$10,0)+VLOOKUP($IF43,Data!$B:$CP,Daily!KG$10,0))</f>
      </c>
      <c r="CJ45" s="14">
        <f>(VLOOKUP($EG45,Data!$B:$CP,Daily!GI$10,0)+VLOOKUP($IF45,Data!$B:$CP,Daily!KH$10,0))/(VLOOKUP($EG43,Data!$B:$CP,Daily!GI$10,0)+VLOOKUP($IF43,Data!$B:$CP,Daily!KH$10,0))</f>
      </c>
      <c r="CK45" s="14">
        <f>(VLOOKUP($EG45,Data!$B:$CP,Daily!GJ$10,0)+VLOOKUP($IF45,Data!$B:$CP,Daily!KI$10,0))/(VLOOKUP($EG43,Data!$B:$CP,Daily!GJ$10,0)+VLOOKUP($IF43,Data!$B:$CP,Daily!KI$10,0))</f>
      </c>
      <c r="CL45" s="14">
        <f>(VLOOKUP($EG45,Data!$B:$CP,Daily!GK$10,0)+VLOOKUP($IF45,Data!$B:$CP,Daily!KJ$10,0))/(VLOOKUP($EG43,Data!$B:$CP,Daily!GK$10,0)+VLOOKUP($IF43,Data!$B:$CP,Daily!KJ$10,0))</f>
      </c>
      <c r="CM45" s="14">
        <f>(VLOOKUP($EG45,Data!$B:$CP,Daily!GL$10,0)+VLOOKUP($IF45,Data!$B:$CP,Daily!KK$10,0))/(VLOOKUP($EG43,Data!$B:$CP,Daily!GL$10,0)+VLOOKUP($IF43,Data!$B:$CP,Daily!KK$10,0))</f>
      </c>
      <c r="CN45" s="14">
        <f>(VLOOKUP($EG45,Data!$B:$CP,Daily!GM$10,0)+VLOOKUP($IF45,Data!$B:$CP,Daily!KL$10,0))/(VLOOKUP($EG43,Data!$B:$CP,Daily!GM$10,0)+VLOOKUP($IF43,Data!$B:$CP,Daily!KL$10,0))</f>
      </c>
      <c r="CO45" s="14">
        <f>(VLOOKUP($EG45,Data!$B:$CP,Daily!GN$10,0)+VLOOKUP($IF45,Data!$B:$CP,Daily!KM$10,0))/(VLOOKUP($EG43,Data!$B:$CP,Daily!GN$10,0)+VLOOKUP($IF43,Data!$B:$CP,Daily!KM$10,0))</f>
      </c>
      <c r="CP45" s="14">
        <f>(VLOOKUP($EG45,Data!$B:$CP,Daily!GO$10,0)+VLOOKUP($IF45,Data!$B:$CP,Daily!KN$10,0))/(VLOOKUP($EG43,Data!$B:$CP,Daily!GO$10,0)+VLOOKUP($IF43,Data!$B:$CP,Daily!KN$10,0))</f>
      </c>
      <c r="CQ45" s="14">
        <f>(VLOOKUP($EG45,Data!$B:$CP,Daily!GP$10,0)+VLOOKUP($IF45,Data!$B:$CP,Daily!KO$10,0))/(VLOOKUP($EG43,Data!$B:$CP,Daily!GP$10,0)+VLOOKUP($IF43,Data!$B:$CP,Daily!KO$10,0))</f>
      </c>
      <c r="CR45" s="14">
        <f>(VLOOKUP($EG45,Data!$B:$CP,Daily!GQ$10,0)+VLOOKUP($IF45,Data!$B:$CP,Daily!KP$10,0))/(VLOOKUP($EG43,Data!$B:$CP,Daily!GQ$10,0)+VLOOKUP($IF43,Data!$B:$CP,Daily!KP$10,0))</f>
      </c>
      <c r="CS45" s="14">
        <f>(VLOOKUP($EG45,Data!$B:$CP,Daily!GR$10,0)+VLOOKUP($IF45,Data!$B:$CP,Daily!KQ$10,0))/(VLOOKUP($EG43,Data!$B:$CP,Daily!GR$10,0)+VLOOKUP($IF43,Data!$B:$CP,Daily!KQ$10,0))</f>
      </c>
      <c r="CT45" s="14">
        <f>(VLOOKUP($EG45,Data!$B:$CP,Daily!GS$10,0)+VLOOKUP($IF45,Data!$B:$CP,Daily!KR$10,0))/(VLOOKUP($EG43,Data!$B:$CP,Daily!GS$10,0)+VLOOKUP($IF43,Data!$B:$CP,Daily!KR$10,0))</f>
      </c>
      <c r="CU45" s="14">
        <f>(VLOOKUP($EG45,Data!$B:$CP,Daily!GT$10,0)+VLOOKUP($IF45,Data!$B:$CP,Daily!KS$10,0))/(VLOOKUP($EG43,Data!$B:$CP,Daily!GT$10,0)+VLOOKUP($IF43,Data!$B:$CP,Daily!KS$10,0))</f>
      </c>
      <c r="CV45" s="14">
        <f>(VLOOKUP($EG45,Data!$B:$CP,Daily!GU$10,0)+VLOOKUP($IF45,Data!$B:$CP,Daily!KT$10,0))/(VLOOKUP($EG43,Data!$B:$CP,Daily!GU$10,0)+VLOOKUP($IF43,Data!$B:$CP,Daily!KT$10,0))</f>
      </c>
      <c r="CW45" s="14">
        <f>(VLOOKUP($EG45,Data!$B:$CP,Daily!GV$10,0)+VLOOKUP($IF45,Data!$B:$CP,Daily!KU$10,0))/(VLOOKUP($EG43,Data!$B:$CP,Daily!GV$10,0)+VLOOKUP($IF43,Data!$B:$CP,Daily!KU$10,0))</f>
      </c>
      <c r="CX45" s="14">
        <f>(VLOOKUP($EG45,Data!$B:$CP,Daily!GW$10,0)+VLOOKUP($IF45,Data!$B:$CP,Daily!KV$10,0))/(VLOOKUP($EG43,Data!$B:$CP,Daily!GW$10,0)+VLOOKUP($IF43,Data!$B:$CP,Daily!KV$10,0))</f>
      </c>
      <c r="CY45" s="14">
        <f>(VLOOKUP($EG45,Data!$B:$CP,Daily!GX$10,0)+VLOOKUP($IF45,Data!$B:$CP,Daily!KW$10,0))/(VLOOKUP($EG43,Data!$B:$CP,Daily!GX$10,0)+VLOOKUP($IF43,Data!$B:$CP,Daily!KW$10,0))</f>
      </c>
      <c r="CZ45" s="14">
        <f>(VLOOKUP($EG45,Data!$B:$CP,Daily!GY$10,0)+VLOOKUP($IF45,Data!$B:$CP,Daily!KX$10,0))/(VLOOKUP($EG43,Data!$B:$CP,Daily!GY$10,0)+VLOOKUP($IF43,Data!$B:$CP,Daily!KX$10,0))</f>
      </c>
      <c r="DA45" s="14">
        <f>(VLOOKUP($EG45,Data!$B:$CP,Daily!GZ$10,0)+VLOOKUP($IF45,Data!$B:$CP,Daily!KY$10,0))/(VLOOKUP($EG43,Data!$B:$CP,Daily!GZ$10,0)+VLOOKUP($IF43,Data!$B:$CP,Daily!KY$10,0))</f>
      </c>
      <c r="DB45" s="14">
        <f>(VLOOKUP($EG45,Data!$B:$CP,Daily!HA$10,0)+VLOOKUP($IF45,Data!$B:$CP,Daily!KZ$10,0))/(VLOOKUP($EG43,Data!$B:$CP,Daily!HA$10,0)+VLOOKUP($IF43,Data!$B:$CP,Daily!KZ$10,0))</f>
      </c>
      <c r="DC45" s="14">
        <f>(VLOOKUP($EG45,Data!$B:$CP,Daily!HB$10,0)+VLOOKUP($IF45,Data!$B:$CP,Daily!LA$10,0))/(VLOOKUP($EG43,Data!$B:$CP,Daily!HB$10,0)+VLOOKUP($IF43,Data!$B:$CP,Daily!LA$10,0))</f>
      </c>
      <c r="DD45" s="14">
        <f>(VLOOKUP($EG45,Data!$B:$CP,Daily!HC$10,0)+VLOOKUP($IF45,Data!$B:$CP,Daily!LB$10,0))/(VLOOKUP($EG43,Data!$B:$CP,Daily!HC$10,0)+VLOOKUP($IF43,Data!$B:$CP,Daily!LB$10,0))</f>
      </c>
      <c r="DE45" s="14">
        <f>(VLOOKUP($EG45,Data!$B:$CP,Daily!HD$10,0)+VLOOKUP($IF45,Data!$B:$CP,Daily!LC$10,0))/(VLOOKUP($EG43,Data!$B:$CP,Daily!HD$10,0)+VLOOKUP($IF43,Data!$B:$CP,Daily!LC$10,0))</f>
      </c>
      <c r="DF45" s="14">
        <f>(VLOOKUP($EG45,Data!$B:$CP,Daily!HE$10,0)+VLOOKUP($IF45,Data!$B:$CP,Daily!LD$10,0))/(VLOOKUP($EG43,Data!$B:$CP,Daily!HE$10,0)+VLOOKUP($IF43,Data!$B:$CP,Daily!LD$10,0))</f>
      </c>
      <c r="DG45" s="14">
        <f>(VLOOKUP($EG45,Data!$B:$CP,Daily!HF$10,0)+VLOOKUP($IF45,Data!$B:$CP,Daily!LE$10,0))/(VLOOKUP($EG43,Data!$B:$CP,Daily!HF$10,0)+VLOOKUP($IF43,Data!$B:$CP,Daily!LE$10,0))</f>
      </c>
      <c r="DH45" s="14">
        <f>(VLOOKUP($EG45,Data!$B:$CP,Daily!HG$10,0)+VLOOKUP($IF45,Data!$B:$CP,Daily!LF$10,0))/(VLOOKUP($EG43,Data!$B:$CP,Daily!HG$10,0)+VLOOKUP($IF43,Data!$B:$CP,Daily!LF$10,0))</f>
      </c>
      <c r="DI45" s="14">
        <f>(VLOOKUP($EG45,Data!$B:$CP,Daily!HH$10,0)+VLOOKUP($IF45,Data!$B:$CP,Daily!LG$10,0))/(VLOOKUP($EG43,Data!$B:$CP,Daily!HH$10,0)+VLOOKUP($IF43,Data!$B:$CP,Daily!LG$10,0))</f>
      </c>
      <c r="DJ45" s="14">
        <f>(VLOOKUP($EG45,Data!$B:$CP,Daily!HI$10,0)+VLOOKUP($IF45,Data!$B:$CP,Daily!LH$10,0))/(VLOOKUP($EG43,Data!$B:$CP,Daily!HI$10,0)+VLOOKUP($IF43,Data!$B:$CP,Daily!LH$10,0))</f>
      </c>
      <c r="DK45" s="14">
        <f>(VLOOKUP($EG45,Data!$B:$CP,Daily!HJ$10,0)+VLOOKUP($IF45,Data!$B:$CP,Daily!LI$10,0))/(VLOOKUP($EG43,Data!$B:$CP,Daily!HJ$10,0)+VLOOKUP($IF43,Data!$B:$CP,Daily!LI$10,0))</f>
      </c>
      <c r="DL45" s="14">
        <f>(VLOOKUP($EG45,Data!$B:$CP,Daily!HK$10,0)+VLOOKUP($IF45,Data!$B:$CP,Daily!LJ$10,0))/(VLOOKUP($EG43,Data!$B:$CP,Daily!HK$10,0)+VLOOKUP($IF43,Data!$B:$CP,Daily!LJ$10,0))</f>
      </c>
      <c r="DM45" s="14">
        <f>(VLOOKUP($EG45,Data!$B:$CP,Daily!HL$10,0)+VLOOKUP($IF45,Data!$B:$CP,Daily!LK$10,0))/(VLOOKUP($EG43,Data!$B:$CP,Daily!HL$10,0)+VLOOKUP($IF43,Data!$B:$CP,Daily!LK$10,0))</f>
      </c>
      <c r="DN45" s="14">
        <f>(VLOOKUP($EG45,Data!$B:$CP,Daily!HM$10,0)+VLOOKUP($IF45,Data!$B:$CP,Daily!LL$10,0))/(VLOOKUP($EG43,Data!$B:$CP,Daily!HM$10,0)+VLOOKUP($IF43,Data!$B:$CP,Daily!LL$10,0))</f>
      </c>
      <c r="DO45" s="14">
        <f>(VLOOKUP($EG45,Data!$B:$CP,Daily!HN$10,0)+VLOOKUP($IF45,Data!$B:$CP,Daily!LM$10,0))/(VLOOKUP($EG43,Data!$B:$CP,Daily!HN$10,0)+VLOOKUP($IF43,Data!$B:$CP,Daily!LM$10,0))</f>
      </c>
      <c r="DP45" s="14">
        <f>(VLOOKUP($EG45,Data!$B:$CP,Daily!HO$10,0)+VLOOKUP($IF45,Data!$B:$CP,Daily!LN$10,0))/(VLOOKUP($EG43,Data!$B:$CP,Daily!HO$10,0)+VLOOKUP($IF43,Data!$B:$CP,Daily!LN$10,0))</f>
      </c>
      <c r="DQ45" s="14">
        <f>(VLOOKUP($EG45,Data!$B:$CP,Daily!HP$10,0)+VLOOKUP($IF45,Data!$B:$CP,Daily!LO$10,0))/(VLOOKUP($EG43,Data!$B:$CP,Daily!HP$10,0)+VLOOKUP($IF43,Data!$B:$CP,Daily!LO$10,0))</f>
      </c>
      <c r="DR45" s="14">
        <f>(VLOOKUP($EG45,Data!$B:$CP,Daily!HQ$10,0)+VLOOKUP($IF45,Data!$B:$CP,Daily!LP$10,0))/(VLOOKUP($EG43,Data!$B:$CP,Daily!HQ$10,0)+VLOOKUP($IF43,Data!$B:$CP,Daily!LP$10,0))</f>
      </c>
      <c r="DS45" s="14">
        <f>(VLOOKUP($EG45,Data!$B:$CP,Daily!HR$10,0)+VLOOKUP($IF45,Data!$B:$CP,Daily!LQ$10,0))/(VLOOKUP($EG43,Data!$B:$CP,Daily!HR$10,0)+VLOOKUP($IF43,Data!$B:$CP,Daily!LQ$10,0))</f>
      </c>
      <c r="DT45" s="14">
        <f>(VLOOKUP($EG45,Data!$B:$CP,Daily!HS$10,0)+VLOOKUP($IF45,Data!$B:$CP,Daily!LR$10,0))/(VLOOKUP($EG43,Data!$B:$CP,Daily!HS$10,0)+VLOOKUP($IF43,Data!$B:$CP,Daily!LR$10,0))</f>
      </c>
      <c r="DU45" s="14">
        <f>(VLOOKUP($EG45,Data!$B:$CP,Daily!HT$10,0)+VLOOKUP($IF45,Data!$B:$CP,Daily!LS$10,0))/(VLOOKUP($EG43,Data!$B:$CP,Daily!HT$10,0)+VLOOKUP($IF43,Data!$B:$CP,Daily!LS$10,0))</f>
      </c>
      <c r="DV45" s="18"/>
      <c r="DW45" s="14">
        <f t="shared" si="259"/>
      </c>
      <c r="DX45" s="14">
        <f t="shared" si="260"/>
      </c>
      <c r="DY45" s="14">
        <f t="shared" si="390"/>
      </c>
      <c r="DZ45" s="14">
        <f t="shared" si="391"/>
      </c>
      <c r="EA45" s="14">
        <f t="shared" si="392"/>
      </c>
      <c r="EB45" s="18"/>
      <c r="EC45" s="14">
        <f t="shared" si="393"/>
      </c>
      <c r="ED45" s="14">
        <f>SUMPRODUCT(DN45:DT45,DN$43:DT$43)/SUM(DN$43:DT$43)</f>
      </c>
      <c r="EE45" s="14">
        <f>SUMPRODUCT(CR45:DT45,CR$43:DT$43)/SUM(CR$43:DT$43)</f>
      </c>
      <c r="EF45" s="16"/>
      <c r="EG45" s="9" t="s">
        <v>392</v>
      </c>
      <c r="EH45" s="9" t="s">
        <v>34</v>
      </c>
      <c r="EI45" s="14">
        <f>IFERROR(VLOOKUP($EG45,Data!$B:$CP,Daily!EI$10,0)/VLOOKUP($EG43,Data!$B:$CP,Daily!EI$10,0),0)</f>
      </c>
      <c r="EJ45" s="14">
        <f>IFERROR(VLOOKUP($EG45,Data!$B:$CP,Daily!EJ$10,0)/VLOOKUP($EG43,Data!$B:$CP,Daily!EJ$10,0),0)</f>
      </c>
      <c r="EK45" s="14">
        <f>IFERROR(VLOOKUP($EG45,Data!$B:$CP,Daily!EK$10,0)/VLOOKUP($EG43,Data!$B:$CP,Daily!EK$10,0),0)</f>
      </c>
      <c r="EL45" s="14">
        <f>IFERROR(VLOOKUP($EG45,Data!$B:$CP,Daily!EL$10,0)/VLOOKUP($EG43,Data!$B:$CP,Daily!EL$10,0),0)</f>
      </c>
      <c r="EM45" s="14">
        <f>IFERROR(VLOOKUP($EG45,Data!$B:$CP,Daily!EM$10,0)/VLOOKUP($EG43,Data!$B:$CP,Daily!EM$10,0),0)</f>
      </c>
      <c r="EN45" s="14">
        <f>IFERROR(VLOOKUP($EG45,Data!$B:$CP,Daily!EN$10,0)/VLOOKUP($EG43,Data!$B:$CP,Daily!EN$10,0),0)</f>
      </c>
      <c r="EO45" s="14">
        <f>IFERROR(VLOOKUP($EG45,Data!$B:$CP,Daily!EO$10,0)/VLOOKUP($EG43,Data!$B:$CP,Daily!EO$10,0),0)</f>
      </c>
      <c r="EP45" s="14">
        <f>IFERROR(VLOOKUP($EG45,Data!$B:$CP,Daily!EP$10,0)/VLOOKUP($EG43,Data!$B:$CP,Daily!EP$10,0),0)</f>
      </c>
      <c r="EQ45" s="14">
        <f>IFERROR(VLOOKUP($EG45,Data!$B:$CP,Daily!EQ$10,0)/VLOOKUP($EG43,Data!$B:$CP,Daily!EQ$10,0),0)</f>
      </c>
      <c r="ER45" s="14">
        <f>IFERROR(VLOOKUP($EG45,Data!$B:$CP,Daily!ER$10,0)/VLOOKUP($EG43,Data!$B:$CP,Daily!ER$10,0),0)</f>
      </c>
      <c r="ES45" s="14">
        <f>IFERROR(VLOOKUP($EG45,Data!$B:$CP,Daily!ES$10,0)/VLOOKUP($EG43,Data!$B:$CP,Daily!ES$10,0),0)</f>
      </c>
      <c r="ET45" s="14">
        <f>IFERROR(VLOOKUP($EG45,Data!$B:$CP,Daily!ET$10,0)/VLOOKUP($EG43,Data!$B:$CP,Daily!ET$10,0),0)</f>
      </c>
      <c r="EU45" s="14">
        <f>IFERROR(VLOOKUP($EG45,Data!$B:$CP,Daily!EU$10,0)/VLOOKUP($EG43,Data!$B:$CP,Daily!EU$10,0),0)</f>
      </c>
      <c r="EV45" s="14">
        <f>IFERROR(VLOOKUP($EG45,Data!$B:$CP,Daily!EV$10,0)/VLOOKUP($EG43,Data!$B:$CP,Daily!EV$10,0),0)</f>
      </c>
      <c r="EW45" s="14">
        <f>IFERROR(VLOOKUP($EG45,Data!$B:$CP,Daily!EW$10,0)/VLOOKUP($EG43,Data!$B:$CP,Daily!EW$10,0),0)</f>
      </c>
      <c r="EX45" s="14">
        <f>IFERROR(VLOOKUP($EG45,Data!$B:$CP,Daily!EX$10,0)/VLOOKUP($EG43,Data!$B:$CP,Daily!EX$10,0),0)</f>
      </c>
      <c r="EY45" s="14">
        <f>IFERROR(VLOOKUP($EG45,Data!$B:$CP,Daily!EY$10,0)/VLOOKUP($EG43,Data!$B:$CP,Daily!EY$10,0),0)</f>
      </c>
      <c r="EZ45" s="14">
        <f>IFERROR(VLOOKUP($EG45,Data!$B:$CP,Daily!EZ$10,0)/VLOOKUP($EG43,Data!$B:$CP,Daily!EZ$10,0),0)</f>
      </c>
      <c r="FA45" s="14">
        <f>IFERROR(VLOOKUP($EG45,Data!$B:$CP,Daily!FA$10,0)/VLOOKUP($EG43,Data!$B:$CP,Daily!FA$10,0),0)</f>
      </c>
      <c r="FB45" s="14">
        <f>IFERROR(VLOOKUP($EG45,Data!$B:$CP,Daily!FB$10,0)/VLOOKUP($EG43,Data!$B:$CP,Daily!FB$10,0),0)</f>
      </c>
      <c r="FC45" s="14">
        <f>IFERROR(VLOOKUP($EG45,Data!$B:$CP,Daily!FC$10,0)/VLOOKUP($EG43,Data!$B:$CP,Daily!FC$10,0),0)</f>
      </c>
      <c r="FD45" s="14">
        <f>IFERROR(VLOOKUP($EG45,Data!$B:$CP,Daily!FD$10,0)/VLOOKUP($EG43,Data!$B:$CP,Daily!FD$10,0),0)</f>
      </c>
      <c r="FE45" s="14">
        <f>IFERROR(VLOOKUP($EG45,Data!$B:$CP,Daily!FE$10,0)/VLOOKUP($EG43,Data!$B:$CP,Daily!FE$10,0),0)</f>
      </c>
      <c r="FF45" s="14">
        <f>IFERROR(VLOOKUP($EG45,Data!$B:$CP,Daily!FF$10,0)/VLOOKUP($EG43,Data!$B:$CP,Daily!FF$10,0),0)</f>
      </c>
      <c r="FG45" s="14">
        <f>IFERROR(VLOOKUP($EG45,Data!$B:$CP,Daily!FG$10,0)/VLOOKUP($EG43,Data!$B:$CP,Daily!FG$10,0),0)</f>
      </c>
      <c r="FH45" s="14">
        <f>IFERROR(VLOOKUP($EG45,Data!$B:$CP,Daily!FH$10,0)/VLOOKUP($EG43,Data!$B:$CP,Daily!FH$10,0),0)</f>
      </c>
      <c r="FI45" s="14">
        <f>IFERROR(VLOOKUP($EG45,Data!$B:$CP,Daily!FI$10,0)/VLOOKUP($EG43,Data!$B:$CP,Daily!FI$10,0),0)</f>
      </c>
      <c r="FJ45" s="14">
        <f>IFERROR(VLOOKUP($EG45,Data!$B:$CP,Daily!FJ$10,0)/VLOOKUP($EG43,Data!$B:$CP,Daily!FJ$10,0),0)</f>
      </c>
      <c r="FK45" s="14">
        <f>IFERROR(VLOOKUP($EG45,Data!$B:$CP,Daily!FK$10,0)/VLOOKUP($EG43,Data!$B:$CP,Daily!FK$10,0),0)</f>
      </c>
      <c r="FL45" s="14">
        <f>IFERROR(VLOOKUP($EG45,Data!$B:$CP,Daily!FL$10,0)/VLOOKUP($EG43,Data!$B:$CP,Daily!FL$10,0),0)</f>
      </c>
      <c r="FM45" s="14">
        <f>IFERROR(VLOOKUP($EG45,Data!$B:$CP,Daily!FM$10,0)/VLOOKUP($EG43,Data!$B:$CP,Daily!FM$10,0),0)</f>
      </c>
      <c r="FN45" s="14">
        <f>IFERROR(VLOOKUP($EG45,Data!$B:$CP,Daily!FN$10,0)/VLOOKUP($EG43,Data!$B:$CP,Daily!FN$10,0),0)</f>
      </c>
      <c r="FO45" s="14">
        <f>IFERROR(VLOOKUP($EG45,Data!$B:$CP,Daily!FO$10,0)/VLOOKUP($EG43,Data!$B:$CP,Daily!FO$10,0),0)</f>
      </c>
      <c r="FP45" s="14">
        <f>IFERROR(VLOOKUP($EG45,Data!$B:$CP,Daily!FP$10,0)/VLOOKUP($EG43,Data!$B:$CP,Daily!FP$10,0),0)</f>
      </c>
      <c r="FQ45" s="14">
        <f>IFERROR(VLOOKUP($EG45,Data!$B:$CP,Daily!FQ$10,0)/VLOOKUP($EG43,Data!$B:$CP,Daily!FQ$10,0),0)</f>
      </c>
      <c r="FR45" s="14">
        <f>IFERROR(VLOOKUP($EG45,Data!$B:$CP,Daily!FR$10,0)/VLOOKUP($EG43,Data!$B:$CP,Daily!FR$10,0),0)</f>
      </c>
      <c r="FS45" s="14">
        <f>IFERROR(VLOOKUP($EG45,Data!$B:$CP,Daily!FS$10,0)/VLOOKUP($EG43,Data!$B:$CP,Daily!FS$10,0),0)</f>
      </c>
      <c r="FT45" s="14">
        <f>IFERROR(VLOOKUP($EG45,Data!$B:$CP,Daily!FT$10,0)/VLOOKUP($EG43,Data!$B:$CP,Daily!FT$10,0),0)</f>
      </c>
      <c r="FU45" s="14">
        <f>IFERROR(VLOOKUP($EG45,Data!$B:$CP,Daily!FU$10,0)/VLOOKUP($EG43,Data!$B:$CP,Daily!FU$10,0),0)</f>
      </c>
      <c r="FV45" s="14">
        <f>IFERROR(VLOOKUP($EG45,Data!$B:$CP,Daily!FV$10,0)/VLOOKUP($EG43,Data!$B:$CP,Daily!FV$10,0),0)</f>
      </c>
      <c r="FW45" s="14">
        <f>IFERROR(VLOOKUP($EG45,Data!$B:$CP,Daily!FW$10,0)/VLOOKUP($EG43,Data!$B:$CP,Daily!FW$10,0),0)</f>
      </c>
      <c r="FX45" s="14">
        <f>IFERROR(VLOOKUP($EG45,Data!$B:$CP,Daily!FX$10,0)/VLOOKUP($EG43,Data!$B:$CP,Daily!FX$10,0),0)</f>
      </c>
      <c r="FY45" s="14">
        <f>IFERROR(VLOOKUP($EG45,Data!$B:$CP,Daily!FY$10,0)/VLOOKUP($EG43,Data!$B:$CP,Daily!FY$10,0),0)</f>
      </c>
      <c r="FZ45" s="14">
        <f>IFERROR(VLOOKUP($EG45,Data!$B:$CP,Daily!FZ$10,0)/VLOOKUP($EG43,Data!$B:$CP,Daily!FZ$10,0),0)</f>
      </c>
      <c r="GA45" s="14">
        <f>IFERROR(VLOOKUP($EG45,Data!$B:$CP,Daily!GA$10,0)/VLOOKUP($EG43,Data!$B:$CP,Daily!GA$10,0),0)</f>
      </c>
      <c r="GB45" s="14">
        <f>IFERROR(VLOOKUP($EG45,Data!$B:$CP,Daily!GB$10,0)/VLOOKUP($EG43,Data!$B:$CP,Daily!GB$10,0),0)</f>
      </c>
      <c r="GC45" s="14">
        <f>IFERROR(VLOOKUP($EG45,Data!$B:$CP,Daily!GC$10,0)/VLOOKUP($EG43,Data!$B:$CP,Daily!GC$10,0),0)</f>
      </c>
      <c r="GD45" s="14">
        <f>IFERROR(VLOOKUP($EG45,Data!$B:$CP,Daily!GD$10,0)/VLOOKUP($EG43,Data!$B:$CP,Daily!GD$10,0),0)</f>
      </c>
      <c r="GE45" s="14">
        <f>IFERROR(VLOOKUP($EG45,Data!$B:$CP,Daily!GE$10,0)/VLOOKUP($EG43,Data!$B:$CP,Daily!GE$10,0),0)</f>
      </c>
      <c r="GF45" s="14">
        <f>IFERROR(VLOOKUP($EG45,Data!$B:$CP,Daily!GF$10,0)/VLOOKUP($EG43,Data!$B:$CP,Daily!GF$10,0),0)</f>
      </c>
      <c r="GG45" s="14">
        <f>IFERROR(VLOOKUP($EG45,Data!$B:$CP,Daily!GG$10,0)/VLOOKUP($EG43,Data!$B:$CP,Daily!GG$10,0),0)</f>
      </c>
      <c r="GH45" s="14">
        <f>IFERROR(VLOOKUP($EG45,Data!$B:$CP,Daily!GH$10,0)/VLOOKUP($EG43,Data!$B:$CP,Daily!GH$10,0),0)</f>
      </c>
      <c r="GI45" s="14">
        <f>IFERROR(VLOOKUP($EG45,Data!$B:$CP,Daily!GI$10,0)/VLOOKUP($EG43,Data!$B:$CP,Daily!GI$10,0),0)</f>
      </c>
      <c r="GJ45" s="14">
        <f>IFERROR(VLOOKUP($EG45,Data!$B:$CP,Daily!GJ$10,0)/VLOOKUP($EG43,Data!$B:$CP,Daily!GJ$10,0),0)</f>
      </c>
      <c r="GK45" s="14">
        <f>IFERROR(VLOOKUP($EG45,Data!$B:$CP,Daily!GK$10,0)/VLOOKUP($EG43,Data!$B:$CP,Daily!GK$10,0),0)</f>
      </c>
      <c r="GL45" s="14">
        <f>IFERROR(VLOOKUP($EG45,Data!$B:$CP,Daily!GL$10,0)/VLOOKUP($EG43,Data!$B:$CP,Daily!GL$10,0),0)</f>
      </c>
      <c r="GM45" s="14">
        <f>IFERROR(VLOOKUP($EG45,Data!$B:$CP,Daily!GM$10,0)/VLOOKUP($EG43,Data!$B:$CP,Daily!GM$10,0),0)</f>
      </c>
      <c r="GN45" s="14">
        <f>IFERROR(VLOOKUP($EG45,Data!$B:$CP,Daily!GN$10,0)/VLOOKUP($EG43,Data!$B:$CP,Daily!GN$10,0),0)</f>
      </c>
      <c r="GO45" s="14">
        <f>IFERROR(VLOOKUP($EG45,Data!$B:$CP,Daily!GO$10,0)/VLOOKUP($EG43,Data!$B:$CP,Daily!GO$10,0),0)</f>
      </c>
      <c r="GP45" s="14">
        <f>IFERROR(VLOOKUP($EG45,Data!$B:$CP,Daily!GP$10,0)/VLOOKUP($EG43,Data!$B:$CP,Daily!GP$10,0),0)</f>
      </c>
      <c r="GQ45" s="14">
        <f>IFERROR(VLOOKUP($EG45,Data!$B:$CP,Daily!GQ$10,0)/VLOOKUP($EG43,Data!$B:$CP,Daily!GQ$10,0),0)</f>
      </c>
      <c r="GR45" s="14">
        <f>IFERROR(VLOOKUP($EG45,Data!$B:$CP,Daily!GR$10,0)/VLOOKUP($EG43,Data!$B:$CP,Daily!GR$10,0),0)</f>
      </c>
      <c r="GS45" s="14">
        <f>IFERROR(VLOOKUP($EG45,Data!$B:$CP,Daily!GS$10,0)/VLOOKUP($EG43,Data!$B:$CP,Daily!GS$10,0),0)</f>
      </c>
      <c r="GT45" s="14">
        <f>IFERROR(VLOOKUP($EG45,Data!$B:$CP,Daily!GT$10,0)/VLOOKUP($EG43,Data!$B:$CP,Daily!GT$10,0),0)</f>
      </c>
      <c r="GU45" s="14">
        <f>IFERROR(VLOOKUP($EG45,Data!$B:$CP,Daily!GU$10,0)/VLOOKUP($EG43,Data!$B:$CP,Daily!GU$10,0),0)</f>
      </c>
      <c r="GV45" s="14">
        <f>IFERROR(VLOOKUP($EG45,Data!$B:$CP,Daily!GV$10,0)/VLOOKUP($EG43,Data!$B:$CP,Daily!GV$10,0),0)</f>
      </c>
      <c r="GW45" s="14">
        <f>IFERROR(VLOOKUP($EG45,Data!$B:$CP,Daily!GW$10,0)/VLOOKUP($EG43,Data!$B:$CP,Daily!GW$10,0),0)</f>
      </c>
      <c r="GX45" s="14">
        <f>IFERROR(VLOOKUP($EG45,Data!$B:$CP,Daily!GX$10,0)/VLOOKUP($EG43,Data!$B:$CP,Daily!GX$10,0),0)</f>
      </c>
      <c r="GY45" s="14">
        <f>IFERROR(VLOOKUP($EG45,Data!$B:$CP,Daily!GY$10,0)/VLOOKUP($EG43,Data!$B:$CP,Daily!GY$10,0),0)</f>
      </c>
      <c r="GZ45" s="14">
        <f>IFERROR(VLOOKUP($EG45,Data!$B:$CP,Daily!GZ$10,0)/VLOOKUP($EG43,Data!$B:$CP,Daily!GZ$10,0),0)</f>
      </c>
      <c r="HA45" s="14">
        <f>IFERROR(VLOOKUP($EG45,Data!$B:$CP,Daily!HA$10,0)/VLOOKUP($EG43,Data!$B:$CP,Daily!HA$10,0),0)</f>
      </c>
      <c r="HB45" s="14">
        <f>IFERROR(VLOOKUP($EG45,Data!$B:$CP,Daily!HB$10,0)/VLOOKUP($EG43,Data!$B:$CP,Daily!HB$10,0),0)</f>
      </c>
      <c r="HC45" s="14">
        <f>IFERROR(VLOOKUP($EG45,Data!$B:$CP,Daily!HC$10,0)/VLOOKUP($EG43,Data!$B:$CP,Daily!HC$10,0),0)</f>
      </c>
      <c r="HD45" s="14">
        <f>IFERROR(VLOOKUP($EG45,Data!$B:$CP,Daily!HD$10,0)/VLOOKUP($EG43,Data!$B:$CP,Daily!HD$10,0),0)</f>
      </c>
      <c r="HE45" s="14">
        <f>IFERROR(VLOOKUP($EG45,Data!$B:$CP,Daily!HE$10,0)/VLOOKUP($EG43,Data!$B:$CP,Daily!HE$10,0),0)</f>
      </c>
      <c r="HF45" s="14">
        <f>IFERROR(VLOOKUP($EG45,Data!$B:$CP,Daily!HF$10,0)/VLOOKUP($EG43,Data!$B:$CP,Daily!HF$10,0),0)</f>
      </c>
      <c r="HG45" s="14">
        <f>IFERROR(VLOOKUP($EG45,Data!$B:$CP,Daily!HG$10,0)/VLOOKUP($EG43,Data!$B:$CP,Daily!HG$10,0),0)</f>
      </c>
      <c r="HH45" s="14">
        <f>IFERROR(VLOOKUP($EG45,Data!$B:$CP,Daily!HH$10,0)/VLOOKUP($EG43,Data!$B:$CP,Daily!HH$10,0),0)</f>
      </c>
      <c r="HI45" s="14">
        <f>IFERROR(VLOOKUP($EG45,Data!$B:$CP,Daily!HI$10,0)/VLOOKUP($EG43,Data!$B:$CP,Daily!HI$10,0),0)</f>
      </c>
      <c r="HJ45" s="14">
        <f>IFERROR(VLOOKUP($EG45,Data!$B:$CP,Daily!HJ$10,0)/VLOOKUP($EG43,Data!$B:$CP,Daily!HJ$10,0),0)</f>
      </c>
      <c r="HK45" s="14">
        <f>IFERROR(VLOOKUP($EG45,Data!$B:$CP,Daily!HK$10,0)/VLOOKUP($EG43,Data!$B:$CP,Daily!HK$10,0),0)</f>
      </c>
      <c r="HL45" s="14">
        <f>IFERROR(VLOOKUP($EG45,Data!$B:$CP,Daily!HL$10,0)/VLOOKUP($EG43,Data!$B:$CP,Daily!HL$10,0),0)</f>
      </c>
      <c r="HM45" s="14">
        <f>IFERROR(VLOOKUP($EG45,Data!$B:$CP,Daily!HM$10,0)/VLOOKUP($EG43,Data!$B:$CP,Daily!HM$10,0),0)</f>
      </c>
      <c r="HN45" s="14">
        <f>IFERROR(VLOOKUP($EG45,Data!$B:$CP,Daily!HN$10,0)/VLOOKUP($EG43,Data!$B:$CP,Daily!HN$10,0),0)</f>
      </c>
      <c r="HO45" s="14">
        <f>IFERROR(VLOOKUP($EG45,Data!$B:$CP,Daily!HO$10,0)/VLOOKUP($EG43,Data!$B:$CP,Daily!HO$10,0),0)</f>
      </c>
      <c r="HP45" s="14">
        <f>IFERROR(VLOOKUP($EG45,Data!$B:$CP,Daily!HP$10,0)/VLOOKUP($EG43,Data!$B:$CP,Daily!HP$10,0),0)</f>
      </c>
      <c r="HQ45" s="14">
        <f>IFERROR(VLOOKUP($EG45,Data!$B:$CP,Daily!HQ$10,0)/VLOOKUP($EG43,Data!$B:$CP,Daily!HQ$10,0),0)</f>
      </c>
      <c r="HR45" s="14">
        <f>IFERROR(VLOOKUP($EG45,Data!$B:$CP,Daily!HR$10,0)/VLOOKUP($EG43,Data!$B:$CP,Daily!HR$10,0),0)</f>
      </c>
      <c r="HS45" s="14">
        <f>IFERROR(VLOOKUP($EG45,Data!$B:$CP,Daily!HS$10,0)/VLOOKUP($EG43,Data!$B:$CP,Daily!HS$10,0),0)</f>
      </c>
      <c r="HT45" s="14">
        <f>IFERROR(VLOOKUP($EG45,Data!$B:$CP,Daily!HT$10,0)/VLOOKUP($EG43,Data!$B:$CP,Daily!HT$10,0),0)</f>
      </c>
      <c r="HU45" s="17"/>
      <c r="HV45" s="52">
        <f t="shared" si="262"/>
      </c>
      <c r="HW45" s="52">
        <f t="shared" si="263"/>
      </c>
      <c r="HX45" s="52">
        <f t="shared" si="394"/>
      </c>
      <c r="HY45" s="52">
        <f t="shared" si="395"/>
      </c>
      <c r="HZ45" s="52">
        <f t="shared" si="396"/>
      </c>
      <c r="IA45" s="55"/>
      <c r="IB45" s="14">
        <f t="shared" si="397"/>
      </c>
      <c r="IC45" s="14">
        <f>SUMPRODUCT(HM45:HS45,HM$43:HS$43)/SUM(HM$43:HS$43)</f>
      </c>
      <c r="ID45" s="14">
        <f>SUMPRODUCT(GQ45:HS45,GQ$43:HS$43)/SUM(GQ$43:HS$43)</f>
      </c>
      <c r="IE45" s="16"/>
      <c r="IF45" s="9" t="s">
        <v>393</v>
      </c>
      <c r="IG45" s="9" t="s">
        <v>34</v>
      </c>
      <c r="IH45" s="14">
        <f>VLOOKUP($IF45,Data!$B:$CP,Daily!IH$10,0)/VLOOKUP($IF43,Data!$B:$CP,Daily!IH$10,0)</f>
      </c>
      <c r="II45" s="14">
        <f>VLOOKUP($IF45,Data!$B:$CP,Daily!II$10,0)/VLOOKUP($IF43,Data!$B:$CP,Daily!II$10,0)</f>
      </c>
      <c r="IJ45" s="14">
        <f>VLOOKUP($IF45,Data!$B:$CP,Daily!IJ$10,0)/VLOOKUP($IF43,Data!$B:$CP,Daily!IJ$10,0)</f>
      </c>
      <c r="IK45" s="14">
        <f>VLOOKUP($IF45,Data!$B:$CP,Daily!IK$10,0)/VLOOKUP($IF43,Data!$B:$CP,Daily!IK$10,0)</f>
      </c>
      <c r="IL45" s="14">
        <f>VLOOKUP($IF45,Data!$B:$CP,Daily!IL$10,0)/VLOOKUP($IF43,Data!$B:$CP,Daily!IL$10,0)</f>
      </c>
      <c r="IM45" s="14">
        <f>VLOOKUP($IF45,Data!$B:$CP,Daily!IM$10,0)/VLOOKUP($IF43,Data!$B:$CP,Daily!IM$10,0)</f>
      </c>
      <c r="IN45" s="14">
        <f>VLOOKUP($IF45,Data!$B:$CP,Daily!IN$10,0)/VLOOKUP($IF43,Data!$B:$CP,Daily!IN$10,0)</f>
      </c>
      <c r="IO45" s="14">
        <f>VLOOKUP($IF45,Data!$B:$CP,Daily!IO$10,0)/VLOOKUP($IF43,Data!$B:$CP,Daily!IO$10,0)</f>
      </c>
      <c r="IP45" s="14">
        <f>VLOOKUP($IF45,Data!$B:$CP,Daily!IP$10,0)/VLOOKUP($IF43,Data!$B:$CP,Daily!IP$10,0)</f>
      </c>
      <c r="IQ45" s="14">
        <f>VLOOKUP($IF45,Data!$B:$CP,Daily!IQ$10,0)/VLOOKUP($IF43,Data!$B:$CP,Daily!IQ$10,0)</f>
      </c>
      <c r="IR45" s="14">
        <f>VLOOKUP($IF45,Data!$B:$CP,Daily!IR$10,0)/VLOOKUP($IF43,Data!$B:$CP,Daily!IR$10,0)</f>
      </c>
      <c r="IS45" s="14">
        <f>VLOOKUP($IF45,Data!$B:$CP,Daily!IS$10,0)/VLOOKUP($IF43,Data!$B:$CP,Daily!IS$10,0)</f>
      </c>
      <c r="IT45" s="14">
        <f>VLOOKUP($IF45,Data!$B:$CP,Daily!IT$10,0)/VLOOKUP($IF43,Data!$B:$CP,Daily!IT$10,0)</f>
      </c>
      <c r="IU45" s="14">
        <f>VLOOKUP($IF45,Data!$B:$CP,Daily!IU$10,0)/VLOOKUP($IF43,Data!$B:$CP,Daily!IU$10,0)</f>
      </c>
      <c r="IV45" s="14">
        <f>VLOOKUP($IF45,Data!$B:$CP,Daily!IV$10,0)/VLOOKUP($IF43,Data!$B:$CP,Daily!IV$10,0)</f>
      </c>
      <c r="IW45" s="14">
        <f>VLOOKUP($IF45,Data!$B:$CP,Daily!IW$10,0)/VLOOKUP($IF43,Data!$B:$CP,Daily!IW$10,0)</f>
      </c>
      <c r="IX45" s="14">
        <f>VLOOKUP($IF45,Data!$B:$CP,Daily!IX$10,0)/VLOOKUP($IF43,Data!$B:$CP,Daily!IX$10,0)</f>
      </c>
      <c r="IY45" s="14">
        <f>VLOOKUP($IF45,Data!$B:$CP,Daily!IY$10,0)/VLOOKUP($IF43,Data!$B:$CP,Daily!IY$10,0)</f>
      </c>
      <c r="IZ45" s="14">
        <f>VLOOKUP($IF45,Data!$B:$CP,Daily!IZ$10,0)/VLOOKUP($IF43,Data!$B:$CP,Daily!IZ$10,0)</f>
      </c>
      <c r="JA45" s="14">
        <f>VLOOKUP($IF45,Data!$B:$CP,Daily!JA$10,0)/VLOOKUP($IF43,Data!$B:$CP,Daily!JA$10,0)</f>
      </c>
      <c r="JB45" s="14">
        <f>VLOOKUP($IF45,Data!$B:$CP,Daily!JB$10,0)/VLOOKUP($IF43,Data!$B:$CP,Daily!JB$10,0)</f>
      </c>
      <c r="JC45" s="14">
        <f>VLOOKUP($IF45,Data!$B:$CP,Daily!JC$10,0)/VLOOKUP($IF43,Data!$B:$CP,Daily!JC$10,0)</f>
      </c>
      <c r="JD45" s="14">
        <f>VLOOKUP($IF45,Data!$B:$CP,Daily!JD$10,0)/VLOOKUP($IF43,Data!$B:$CP,Daily!JD$10,0)</f>
      </c>
      <c r="JE45" s="14">
        <f>VLOOKUP($IF45,Data!$B:$CP,Daily!JE$10,0)/VLOOKUP($IF43,Data!$B:$CP,Daily!JE$10,0)</f>
      </c>
      <c r="JF45" s="14">
        <f>VLOOKUP($IF45,Data!$B:$CP,Daily!JF$10,0)/VLOOKUP($IF43,Data!$B:$CP,Daily!JF$10,0)</f>
      </c>
      <c r="JG45" s="14">
        <f>VLOOKUP($IF45,Data!$B:$CP,Daily!JG$10,0)/VLOOKUP($IF43,Data!$B:$CP,Daily!JG$10,0)</f>
      </c>
      <c r="JH45" s="14">
        <f>VLOOKUP($IF45,Data!$B:$CP,Daily!JH$10,0)/VLOOKUP($IF43,Data!$B:$CP,Daily!JH$10,0)</f>
      </c>
      <c r="JI45" s="14">
        <f>VLOOKUP($IF45,Data!$B:$CP,Daily!JI$10,0)/VLOOKUP($IF43,Data!$B:$CP,Daily!JI$10,0)</f>
      </c>
      <c r="JJ45" s="14">
        <f>VLOOKUP($IF45,Data!$B:$CP,Daily!JJ$10,0)/VLOOKUP($IF43,Data!$B:$CP,Daily!JJ$10,0)</f>
      </c>
      <c r="JK45" s="14">
        <f>VLOOKUP($IF45,Data!$B:$CP,Daily!JK$10,0)/VLOOKUP($IF43,Data!$B:$CP,Daily!JK$10,0)</f>
      </c>
      <c r="JL45" s="14">
        <f>VLOOKUP($IF45,Data!$B:$CP,Daily!JL$10,0)/VLOOKUP($IF43,Data!$B:$CP,Daily!JL$10,0)</f>
      </c>
      <c r="JM45" s="14">
        <f>VLOOKUP($IF45,Data!$B:$CP,Daily!JM$10,0)/VLOOKUP($IF43,Data!$B:$CP,Daily!JM$10,0)</f>
      </c>
      <c r="JN45" s="14">
        <f>VLOOKUP($IF45,Data!$B:$CP,Daily!JN$10,0)/VLOOKUP($IF43,Data!$B:$CP,Daily!JN$10,0)</f>
      </c>
      <c r="JO45" s="14">
        <f>VLOOKUP($IF45,Data!$B:$CP,Daily!JO$10,0)/VLOOKUP($IF43,Data!$B:$CP,Daily!JO$10,0)</f>
      </c>
      <c r="JP45" s="14">
        <f>VLOOKUP($IF45,Data!$B:$CP,Daily!JP$10,0)/VLOOKUP($IF43,Data!$B:$CP,Daily!JP$10,0)</f>
      </c>
      <c r="JQ45" s="14">
        <f>VLOOKUP($IF45,Data!$B:$CP,Daily!JQ$10,0)/VLOOKUP($IF43,Data!$B:$CP,Daily!JQ$10,0)</f>
      </c>
      <c r="JR45" s="14">
        <f>VLOOKUP($IF45,Data!$B:$CP,Daily!JR$10,0)/VLOOKUP($IF43,Data!$B:$CP,Daily!JR$10,0)</f>
      </c>
      <c r="JS45" s="14">
        <f>VLOOKUP($IF45,Data!$B:$CP,Daily!JS$10,0)/VLOOKUP($IF43,Data!$B:$CP,Daily!JS$10,0)</f>
      </c>
      <c r="JT45" s="14">
        <f>VLOOKUP($IF45,Data!$B:$CP,Daily!JT$10,0)/VLOOKUP($IF43,Data!$B:$CP,Daily!JT$10,0)</f>
      </c>
      <c r="JU45" s="14">
        <f>VLOOKUP($IF45,Data!$B:$CP,Daily!JU$10,0)/VLOOKUP($IF43,Data!$B:$CP,Daily!JU$10,0)</f>
      </c>
      <c r="JV45" s="14">
        <f>VLOOKUP($IF45,Data!$B:$CP,Daily!JV$10,0)/VLOOKUP($IF43,Data!$B:$CP,Daily!JV$10,0)</f>
      </c>
      <c r="JW45" s="14">
        <f>VLOOKUP($IF45,Data!$B:$CP,Daily!JW$10,0)/VLOOKUP($IF43,Data!$B:$CP,Daily!JW$10,0)</f>
      </c>
      <c r="JX45" s="14">
        <f>VLOOKUP($IF45,Data!$B:$CP,Daily!JX$10,0)/VLOOKUP($IF43,Data!$B:$CP,Daily!JX$10,0)</f>
      </c>
      <c r="JY45" s="14">
        <f>VLOOKUP($IF45,Data!$B:$CP,Daily!JY$10,0)/VLOOKUP($IF43,Data!$B:$CP,Daily!JY$10,0)</f>
      </c>
      <c r="JZ45" s="14">
        <f>VLOOKUP($IF45,Data!$B:$CP,Daily!JZ$10,0)/VLOOKUP($IF43,Data!$B:$CP,Daily!JZ$10,0)</f>
      </c>
      <c r="KA45" s="14">
        <f>VLOOKUP($IF45,Data!$B:$CP,Daily!KA$10,0)/VLOOKUP($IF43,Data!$B:$CP,Daily!KA$10,0)</f>
      </c>
      <c r="KB45" s="14">
        <f>VLOOKUP($IF45,Data!$B:$CP,Daily!KB$10,0)/VLOOKUP($IF43,Data!$B:$CP,Daily!KB$10,0)</f>
      </c>
      <c r="KC45" s="14">
        <f>VLOOKUP($IF45,Data!$B:$CP,Daily!KC$10,0)/VLOOKUP($IF43,Data!$B:$CP,Daily!KC$10,0)</f>
      </c>
      <c r="KD45" s="14">
        <f>VLOOKUP($IF45,Data!$B:$CP,Daily!KD$10,0)/VLOOKUP($IF43,Data!$B:$CP,Daily!KD$10,0)</f>
      </c>
      <c r="KE45" s="14">
        <f>VLOOKUP($IF45,Data!$B:$CP,Daily!KE$10,0)/VLOOKUP($IF43,Data!$B:$CP,Daily!KE$10,0)</f>
      </c>
      <c r="KF45" s="14">
        <f>VLOOKUP($IF45,Data!$B:$CP,Daily!KF$10,0)/VLOOKUP($IF43,Data!$B:$CP,Daily!KF$10,0)</f>
      </c>
      <c r="KG45" s="14">
        <f>VLOOKUP($IF45,Data!$B:$CP,Daily!KG$10,0)/VLOOKUP($IF43,Data!$B:$CP,Daily!KG$10,0)</f>
      </c>
      <c r="KH45" s="14">
        <f>VLOOKUP($IF45,Data!$B:$CP,Daily!KH$10,0)/VLOOKUP($IF43,Data!$B:$CP,Daily!KH$10,0)</f>
      </c>
      <c r="KI45" s="14">
        <f>VLOOKUP($IF45,Data!$B:$CP,Daily!KI$10,0)/VLOOKUP($IF43,Data!$B:$CP,Daily!KI$10,0)</f>
      </c>
      <c r="KJ45" s="14">
        <f>VLOOKUP($IF45,Data!$B:$CP,Daily!KJ$10,0)/VLOOKUP($IF43,Data!$B:$CP,Daily!KJ$10,0)</f>
      </c>
      <c r="KK45" s="14">
        <f>VLOOKUP($IF45,Data!$B:$CP,Daily!KK$10,0)/VLOOKUP($IF43,Data!$B:$CP,Daily!KK$10,0)</f>
      </c>
      <c r="KL45" s="14">
        <f>VLOOKUP($IF45,Data!$B:$CP,Daily!KL$10,0)/VLOOKUP($IF43,Data!$B:$CP,Daily!KL$10,0)</f>
      </c>
      <c r="KM45" s="14">
        <f>VLOOKUP($IF45,Data!$B:$CP,Daily!KM$10,0)/VLOOKUP($IF43,Data!$B:$CP,Daily!KM$10,0)</f>
      </c>
      <c r="KN45" s="14">
        <f>VLOOKUP($IF45,Data!$B:$CP,Daily!KN$10,0)/VLOOKUP($IF43,Data!$B:$CP,Daily!KN$10,0)</f>
      </c>
      <c r="KO45" s="14">
        <f>VLOOKUP($IF45,Data!$B:$CP,Daily!KO$10,0)/VLOOKUP($IF43,Data!$B:$CP,Daily!KO$10,0)</f>
      </c>
      <c r="KP45" s="14">
        <f>VLOOKUP($IF45,Data!$B:$CP,Daily!KP$10,0)/VLOOKUP($IF43,Data!$B:$CP,Daily!KP$10,0)</f>
      </c>
      <c r="KQ45" s="14">
        <f>VLOOKUP($IF45,Data!$B:$CP,Daily!KQ$10,0)/VLOOKUP($IF43,Data!$B:$CP,Daily!KQ$10,0)</f>
      </c>
      <c r="KR45" s="14">
        <f>VLOOKUP($IF45,Data!$B:$CP,Daily!KR$10,0)/VLOOKUP($IF43,Data!$B:$CP,Daily!KR$10,0)</f>
      </c>
      <c r="KS45" s="14">
        <f>VLOOKUP($IF45,Data!$B:$CP,Daily!KS$10,0)/VLOOKUP($IF43,Data!$B:$CP,Daily!KS$10,0)</f>
      </c>
      <c r="KT45" s="14">
        <f>VLOOKUP($IF45,Data!$B:$CP,Daily!KT$10,0)/VLOOKUP($IF43,Data!$B:$CP,Daily!KT$10,0)</f>
      </c>
      <c r="KU45" s="14">
        <f>VLOOKUP($IF45,Data!$B:$CP,Daily!KU$10,0)/VLOOKUP($IF43,Data!$B:$CP,Daily!KU$10,0)</f>
      </c>
      <c r="KV45" s="14">
        <f>VLOOKUP($IF45,Data!$B:$CP,Daily!KV$10,0)/VLOOKUP($IF43,Data!$B:$CP,Daily!KV$10,0)</f>
      </c>
      <c r="KW45" s="14">
        <f>VLOOKUP($IF45,Data!$B:$CP,Daily!KW$10,0)/VLOOKUP($IF43,Data!$B:$CP,Daily!KW$10,0)</f>
      </c>
      <c r="KX45" s="14">
        <f>VLOOKUP($IF45,Data!$B:$CP,Daily!KX$10,0)/VLOOKUP($IF43,Data!$B:$CP,Daily!KX$10,0)</f>
      </c>
      <c r="KY45" s="14">
        <f>VLOOKUP($IF45,Data!$B:$CP,Daily!KY$10,0)/VLOOKUP($IF43,Data!$B:$CP,Daily!KY$10,0)</f>
      </c>
      <c r="KZ45" s="14">
        <f>VLOOKUP($IF45,Data!$B:$CP,Daily!KZ$10,0)/VLOOKUP($IF43,Data!$B:$CP,Daily!KZ$10,0)</f>
      </c>
      <c r="LA45" s="14">
        <f>VLOOKUP($IF45,Data!$B:$CP,Daily!LA$10,0)/VLOOKUP($IF43,Data!$B:$CP,Daily!LA$10,0)</f>
      </c>
      <c r="LB45" s="14">
        <f>VLOOKUP($IF45,Data!$B:$CP,Daily!LB$10,0)/VLOOKUP($IF43,Data!$B:$CP,Daily!LB$10,0)</f>
      </c>
      <c r="LC45" s="14">
        <f>VLOOKUP($IF45,Data!$B:$CP,Daily!LC$10,0)/VLOOKUP($IF43,Data!$B:$CP,Daily!LC$10,0)</f>
      </c>
      <c r="LD45" s="14">
        <f>VLOOKUP($IF45,Data!$B:$CP,Daily!LD$10,0)/VLOOKUP($IF43,Data!$B:$CP,Daily!LD$10,0)</f>
      </c>
      <c r="LE45" s="14">
        <f>VLOOKUP($IF45,Data!$B:$CP,Daily!LE$10,0)/VLOOKUP($IF43,Data!$B:$CP,Daily!LE$10,0)</f>
      </c>
      <c r="LF45" s="14">
        <f>VLOOKUP($IF45,Data!$B:$CP,Daily!LF$10,0)/VLOOKUP($IF43,Data!$B:$CP,Daily!LF$10,0)</f>
      </c>
      <c r="LG45" s="14">
        <f>VLOOKUP($IF45,Data!$B:$CP,Daily!LG$10,0)/VLOOKUP($IF43,Data!$B:$CP,Daily!LG$10,0)</f>
      </c>
      <c r="LH45" s="14">
        <f>VLOOKUP($IF45,Data!$B:$CP,Daily!LH$10,0)/VLOOKUP($IF43,Data!$B:$CP,Daily!LH$10,0)</f>
      </c>
      <c r="LI45" s="14">
        <f>VLOOKUP($IF45,Data!$B:$CP,Daily!LI$10,0)/VLOOKUP($IF43,Data!$B:$CP,Daily!LI$10,0)</f>
      </c>
      <c r="LJ45" s="14">
        <f>VLOOKUP($IF45,Data!$B:$CP,Daily!LJ$10,0)/VLOOKUP($IF43,Data!$B:$CP,Daily!LJ$10,0)</f>
      </c>
      <c r="LK45" s="14">
        <f>VLOOKUP($IF45,Data!$B:$CP,Daily!LK$10,0)/VLOOKUP($IF43,Data!$B:$CP,Daily!LK$10,0)</f>
      </c>
      <c r="LL45" s="14">
        <f>VLOOKUP($IF45,Data!$B:$CP,Daily!LL$10,0)/VLOOKUP($IF43,Data!$B:$CP,Daily!LL$10,0)</f>
      </c>
      <c r="LM45" s="14">
        <f>VLOOKUP($IF45,Data!$B:$CP,Daily!LM$10,0)/VLOOKUP($IF43,Data!$B:$CP,Daily!LM$10,0)</f>
      </c>
      <c r="LN45" s="14">
        <f>VLOOKUP($IF45,Data!$B:$CP,Daily!LN$10,0)/VLOOKUP($IF43,Data!$B:$CP,Daily!LN$10,0)</f>
      </c>
      <c r="LO45" s="14">
        <f>VLOOKUP($IF45,Data!$B:$CP,Daily!LO$10,0)/VLOOKUP($IF43,Data!$B:$CP,Daily!LO$10,0)</f>
      </c>
      <c r="LP45" s="14">
        <f>VLOOKUP($IF45,Data!$B:$CP,Daily!LP$10,0)/VLOOKUP($IF43,Data!$B:$CP,Daily!LP$10,0)</f>
      </c>
      <c r="LQ45" s="14">
        <f>VLOOKUP($IF45,Data!$B:$CP,Daily!LQ$10,0)/VLOOKUP($IF43,Data!$B:$CP,Daily!LQ$10,0)</f>
      </c>
      <c r="LR45" s="14">
        <f>VLOOKUP($IF45,Data!$B:$CP,Daily!LR$10,0)/VLOOKUP($IF43,Data!$B:$CP,Daily!LR$10,0)</f>
      </c>
      <c r="LS45" s="14">
        <f>VLOOKUP($IF45,Data!$B:$CP,Daily!LS$10,0)/VLOOKUP($IF43,Data!$B:$CP,Daily!LS$10,0)</f>
      </c>
      <c r="LU45" s="52">
        <f t="shared" si="266"/>
      </c>
      <c r="LV45" s="52">
        <f t="shared" si="267"/>
      </c>
      <c r="LW45" s="52">
        <f t="shared" si="398"/>
      </c>
      <c r="LX45" s="52">
        <f t="shared" si="399"/>
      </c>
      <c r="LY45" s="52">
        <f t="shared" si="400"/>
      </c>
      <c r="LZ45" s="58"/>
      <c r="MA45" s="14">
        <f t="shared" si="401"/>
      </c>
      <c r="MB45" s="14">
        <f>SUMPRODUCT(LL45:LR45,LL$43:LR$43)/SUM(LL$43:LR$43)</f>
      </c>
      <c r="MC45" s="14">
        <f>SUMPRODUCT(KP45:LR45,KP$43:LR$43)/SUM(KP$43:LR$43)</f>
      </c>
      <c r="MD45" s="15"/>
    </row>
    <row r="46" spans="4:342" x14ac:dyDescent="0.25">
      <c r="D46" s="106" t="s">
        <v>394</v>
      </c>
      <c r="E46" s="104" t="str">
        <f>VLOOKUP($D46,'Metric Nature'!$C:$D,2,0)&amp;IF(($F46&lt;(EA46)),"Below",IF(($F46&gt;(DZ46)),"Above","Within"))</f>
      </c>
      <c r="F46" s="71">
        <f t="shared" si="269"/>
      </c>
      <c r="G46" s="92">
        <f t="shared" si="191"/>
      </c>
      <c r="H46" s="71">
        <f t="shared" si="247"/>
      </c>
      <c r="I46" s="89">
        <f t="shared" si="270"/>
      </c>
      <c r="J46" s="71">
        <f t="shared" si="248"/>
      </c>
      <c r="K46" s="71">
        <f t="shared" si="249"/>
      </c>
      <c r="L46" s="64"/>
      <c r="M46" s="67" t="str">
        <f>VLOOKUP($D46,'Metric Nature'!$C:$D,2,0)&amp;IF(($N46&lt;(HZ46)),"Below",IF(($N46&gt;(HY46)),"Above","Within"))</f>
      </c>
      <c r="N46" s="71">
        <f t="shared" si="250"/>
      </c>
      <c r="O46" s="63">
        <f t="shared" si="311"/>
      </c>
      <c r="P46" s="98">
        <f t="shared" si="312"/>
      </c>
      <c r="Q46" s="63">
        <f t="shared" si="313"/>
      </c>
      <c r="R46" s="71">
        <f t="shared" si="252"/>
      </c>
      <c r="S46" s="71">
        <f t="shared" si="273"/>
      </c>
      <c r="T46" s="64"/>
      <c r="U46" s="67" t="str">
        <f>VLOOKUP($D46,'Metric Nature'!$C:$D,2,0)&amp;IF(($V46&lt;(LY46)),"Below",IF(($V46&gt;(LX46)),"Above","Within"))</f>
      </c>
      <c r="V46" s="71">
        <f t="shared" si="253"/>
      </c>
      <c r="W46" s="63">
        <f t="shared" si="274"/>
      </c>
      <c r="X46" s="71">
        <f t="shared" si="254"/>
      </c>
      <c r="Y46" s="63">
        <f t="shared" si="275"/>
      </c>
      <c r="Z46" s="71">
        <f t="shared" si="255"/>
      </c>
      <c r="AA46" s="71">
        <f t="shared" si="276"/>
      </c>
      <c r="AB46" s="64"/>
      <c r="AC46" s="60" t="s">
        <v>395</v>
      </c>
      <c r="AD46" s="1"/>
      <c r="AE46" s="1"/>
      <c r="AF46" s="1"/>
      <c r="AG46" s="1"/>
      <c r="AH46" s="1"/>
      <c r="AI46" s="9" t="s">
        <v>394</v>
      </c>
      <c r="AJ46" s="14">
        <f>(VLOOKUP($EG46,Data!$B:$CP,Daily!EI$10,0)+VLOOKUP($IF46,Data!$B:$CP,Daily!IH$10,0))/AJ$36</f>
      </c>
      <c r="AK46" s="14">
        <f>(VLOOKUP($EG46,Data!$B:$CP,Daily!EJ$10,0)+VLOOKUP($IF46,Data!$B:$CP,Daily!II$10,0))/AK$36</f>
      </c>
      <c r="AL46" s="14">
        <f>(VLOOKUP($EG46,Data!$B:$CP,Daily!EK$10,0)+VLOOKUP($IF46,Data!$B:$CP,Daily!IJ$10,0))/AL$36</f>
      </c>
      <c r="AM46" s="14">
        <f>(VLOOKUP($EG46,Data!$B:$CP,Daily!EL$10,0)+VLOOKUP($IF46,Data!$B:$CP,Daily!IK$10,0))/AM$36</f>
      </c>
      <c r="AN46" s="14">
        <f>(VLOOKUP($EG46,Data!$B:$CP,Daily!EM$10,0)+VLOOKUP($IF46,Data!$B:$CP,Daily!IL$10,0))/AN$36</f>
      </c>
      <c r="AO46" s="14">
        <f>(VLOOKUP($EG46,Data!$B:$CP,Daily!EN$10,0)+VLOOKUP($IF46,Data!$B:$CP,Daily!IM$10,0))/AO$36</f>
      </c>
      <c r="AP46" s="14">
        <f>(VLOOKUP($EG46,Data!$B:$CP,Daily!EO$10,0)+VLOOKUP($IF46,Data!$B:$CP,Daily!IN$10,0))/AP$36</f>
      </c>
      <c r="AQ46" s="14">
        <f>(VLOOKUP($EG46,Data!$B:$CP,Daily!EP$10,0)+VLOOKUP($IF46,Data!$B:$CP,Daily!IO$10,0))/AQ$36</f>
      </c>
      <c r="AR46" s="14">
        <f>(VLOOKUP($EG46,Data!$B:$CP,Daily!EQ$10,0)+VLOOKUP($IF46,Data!$B:$CP,Daily!IP$10,0))/AR$36</f>
      </c>
      <c r="AS46" s="14">
        <f>(VLOOKUP($EG46,Data!$B:$CP,Daily!ER$10,0)+VLOOKUP($IF46,Data!$B:$CP,Daily!IQ$10,0))/AS$36</f>
      </c>
      <c r="AT46" s="14">
        <f>(VLOOKUP($EG46,Data!$B:$CP,Daily!ES$10,0)+VLOOKUP($IF46,Data!$B:$CP,Daily!IR$10,0))/AT$36</f>
      </c>
      <c r="AU46" s="14">
        <f>(VLOOKUP($EG46,Data!$B:$CP,Daily!ET$10,0)+VLOOKUP($IF46,Data!$B:$CP,Daily!IS$10,0))/AU$36</f>
      </c>
      <c r="AV46" s="14">
        <f>(VLOOKUP($EG46,Data!$B:$CP,Daily!EU$10,0)+VLOOKUP($IF46,Data!$B:$CP,Daily!IT$10,0))/AV$36</f>
      </c>
      <c r="AW46" s="14">
        <f>(VLOOKUP($EG46,Data!$B:$CP,Daily!EV$10,0)+VLOOKUP($IF46,Data!$B:$CP,Daily!IU$10,0))/AW$36</f>
      </c>
      <c r="AX46" s="14">
        <f>(VLOOKUP($EG46,Data!$B:$CP,Daily!EW$10,0)+VLOOKUP($IF46,Data!$B:$CP,Daily!IV$10,0))/AX$36</f>
      </c>
      <c r="AY46" s="14">
        <f>(VLOOKUP($EG46,Data!$B:$CP,Daily!EX$10,0)+VLOOKUP($IF46,Data!$B:$CP,Daily!IW$10,0))/AY$36</f>
      </c>
      <c r="AZ46" s="14">
        <f>(VLOOKUP($EG46,Data!$B:$CP,Daily!EY$10,0)+VLOOKUP($IF46,Data!$B:$CP,Daily!IX$10,0))/AZ$36</f>
      </c>
      <c r="BA46" s="14">
        <f>(VLOOKUP($EG46,Data!$B:$CP,Daily!EZ$10,0)+VLOOKUP($IF46,Data!$B:$CP,Daily!IY$10,0))/BA$36</f>
      </c>
      <c r="BB46" s="14">
        <f>(VLOOKUP($EG46,Data!$B:$CP,Daily!FA$10,0)+VLOOKUP($IF46,Data!$B:$CP,Daily!IZ$10,0))/BB$36</f>
      </c>
      <c r="BC46" s="14">
        <f>(VLOOKUP($EG46,Data!$B:$CP,Daily!FB$10,0)+VLOOKUP($IF46,Data!$B:$CP,Daily!JA$10,0))/BC$36</f>
      </c>
      <c r="BD46" s="14">
        <f>(VLOOKUP($EG46,Data!$B:$CP,Daily!FC$10,0)+VLOOKUP($IF46,Data!$B:$CP,Daily!JB$10,0))/BD$36</f>
      </c>
      <c r="BE46" s="14">
        <f>(VLOOKUP($EG46,Data!$B:$CP,Daily!FD$10,0)+VLOOKUP($IF46,Data!$B:$CP,Daily!JC$10,0))/BE$36</f>
      </c>
      <c r="BF46" s="14">
        <f>(VLOOKUP($EG46,Data!$B:$CP,Daily!FE$10,0)+VLOOKUP($IF46,Data!$B:$CP,Daily!JD$10,0))/BF$36</f>
      </c>
      <c r="BG46" s="14">
        <f>(VLOOKUP($EG46,Data!$B:$CP,Daily!FF$10,0)+VLOOKUP($IF46,Data!$B:$CP,Daily!JE$10,0))/BG$36</f>
      </c>
      <c r="BH46" s="14">
        <f>(VLOOKUP($EG46,Data!$B:$CP,Daily!FG$10,0)+VLOOKUP($IF46,Data!$B:$CP,Daily!JF$10,0))/BH$36</f>
      </c>
      <c r="BI46" s="14">
        <f>(VLOOKUP($EG46,Data!$B:$CP,Daily!FH$10,0)+VLOOKUP($IF46,Data!$B:$CP,Daily!JG$10,0))/BI$36</f>
      </c>
      <c r="BJ46" s="14">
        <f>(VLOOKUP($EG46,Data!$B:$CP,Daily!FI$10,0)+VLOOKUP($IF46,Data!$B:$CP,Daily!JH$10,0))/BJ$36</f>
      </c>
      <c r="BK46" s="14">
        <f>(VLOOKUP($EG46,Data!$B:$CP,Daily!FJ$10,0)+VLOOKUP($IF46,Data!$B:$CP,Daily!JI$10,0))/BK$36</f>
      </c>
      <c r="BL46" s="14">
        <f>(VLOOKUP($EG46,Data!$B:$CP,Daily!FK$10,0)+VLOOKUP($IF46,Data!$B:$CP,Daily!JJ$10,0))/BL$36</f>
      </c>
      <c r="BM46" s="14">
        <f>(VLOOKUP($EG46,Data!$B:$CP,Daily!FL$10,0)+VLOOKUP($IF46,Data!$B:$CP,Daily!JK$10,0))/BM$36</f>
      </c>
      <c r="BN46" s="14">
        <f>(VLOOKUP($EG46,Data!$B:$CP,Daily!FM$10,0)+VLOOKUP($IF46,Data!$B:$CP,Daily!JL$10,0))/BN$36</f>
      </c>
      <c r="BO46" s="14">
        <f>(VLOOKUP($EG46,Data!$B:$CP,Daily!FN$10,0)+VLOOKUP($IF46,Data!$B:$CP,Daily!JM$10,0))/BO$36</f>
      </c>
      <c r="BP46" s="14">
        <f>(VLOOKUP($EG46,Data!$B:$CP,Daily!FO$10,0)+VLOOKUP($IF46,Data!$B:$CP,Daily!JN$10,0))/BP$36</f>
      </c>
      <c r="BQ46" s="14">
        <f>(VLOOKUP($EG46,Data!$B:$CP,Daily!FP$10,0)+VLOOKUP($IF46,Data!$B:$CP,Daily!JO$10,0))/BQ$36</f>
      </c>
      <c r="BR46" s="14">
        <f>(VLOOKUP($EG46,Data!$B:$CP,Daily!FQ$10,0)+VLOOKUP($IF46,Data!$B:$CP,Daily!JP$10,0))/BR$36</f>
      </c>
      <c r="BS46" s="14">
        <f>(VLOOKUP($EG46,Data!$B:$CP,Daily!FR$10,0)+VLOOKUP($IF46,Data!$B:$CP,Daily!JQ$10,0))/BS$36</f>
      </c>
      <c r="BT46" s="14">
        <f>(VLOOKUP($EG46,Data!$B:$CP,Daily!FS$10,0)+VLOOKUP($IF46,Data!$B:$CP,Daily!JR$10,0))/BT$36</f>
      </c>
      <c r="BU46" s="14">
        <f>(VLOOKUP($EG46,Data!$B:$CP,Daily!FT$10,0)+VLOOKUP($IF46,Data!$B:$CP,Daily!JS$10,0))/BU$36</f>
      </c>
      <c r="BV46" s="14">
        <f>(VLOOKUP($EG46,Data!$B:$CP,Daily!FU$10,0)+VLOOKUP($IF46,Data!$B:$CP,Daily!JT$10,0))/BV$36</f>
      </c>
      <c r="BW46" s="14">
        <f>(VLOOKUP($EG46,Data!$B:$CP,Daily!FV$10,0)+VLOOKUP($IF46,Data!$B:$CP,Daily!JU$10,0))/BW$36</f>
      </c>
      <c r="BX46" s="14">
        <f>(VLOOKUP($EG46,Data!$B:$CP,Daily!FW$10,0)+VLOOKUP($IF46,Data!$B:$CP,Daily!JV$10,0))/BX$36</f>
      </c>
      <c r="BY46" s="14">
        <f>(VLOOKUP($EG46,Data!$B:$CP,Daily!FX$10,0)+VLOOKUP($IF46,Data!$B:$CP,Daily!JW$10,0))/BY$36</f>
      </c>
      <c r="BZ46" s="14">
        <f>(VLOOKUP($EG46,Data!$B:$CP,Daily!FY$10,0)+VLOOKUP($IF46,Data!$B:$CP,Daily!JX$10,0))/BZ$36</f>
      </c>
      <c r="CA46" s="14">
        <f>(VLOOKUP($EG46,Data!$B:$CP,Daily!FZ$10,0)+VLOOKUP($IF46,Data!$B:$CP,Daily!JY$10,0))/CA$36</f>
      </c>
      <c r="CB46" s="14">
        <f>(VLOOKUP($EG46,Data!$B:$CP,Daily!GA$10,0)+VLOOKUP($IF46,Data!$B:$CP,Daily!JZ$10,0))/CB$36</f>
      </c>
      <c r="CC46" s="14">
        <f>(VLOOKUP($EG46,Data!$B:$CP,Daily!GB$10,0)+VLOOKUP($IF46,Data!$B:$CP,Daily!KA$10,0))/CC$36</f>
      </c>
      <c r="CD46" s="14">
        <f>(VLOOKUP($EG46,Data!$B:$CP,Daily!GC$10,0)+VLOOKUP($IF46,Data!$B:$CP,Daily!KB$10,0))/CD$36</f>
      </c>
      <c r="CE46" s="14">
        <f>(VLOOKUP($EG46,Data!$B:$CP,Daily!GD$10,0)+VLOOKUP($IF46,Data!$B:$CP,Daily!KC$10,0))/CE$36</f>
      </c>
      <c r="CF46" s="14">
        <f>(VLOOKUP($EG46,Data!$B:$CP,Daily!GE$10,0)+VLOOKUP($IF46,Data!$B:$CP,Daily!KD$10,0))/CF$36</f>
      </c>
      <c r="CG46" s="14">
        <f>(VLOOKUP($EG46,Data!$B:$CP,Daily!GF$10,0)+VLOOKUP($IF46,Data!$B:$CP,Daily!KE$10,0))/CG$36</f>
      </c>
      <c r="CH46" s="14">
        <f>(VLOOKUP($EG46,Data!$B:$CP,Daily!GG$10,0)+VLOOKUP($IF46,Data!$B:$CP,Daily!KF$10,0))/CH$36</f>
      </c>
      <c r="CI46" s="14">
        <f>(VLOOKUP($EG46,Data!$B:$CP,Daily!GH$10,0)+VLOOKUP($IF46,Data!$B:$CP,Daily!KG$10,0))/CI$36</f>
      </c>
      <c r="CJ46" s="14">
        <f>(VLOOKUP($EG46,Data!$B:$CP,Daily!GI$10,0)+VLOOKUP($IF46,Data!$B:$CP,Daily!KH$10,0))/CJ$36</f>
      </c>
      <c r="CK46" s="14">
        <f>(VLOOKUP($EG46,Data!$B:$CP,Daily!GJ$10,0)+VLOOKUP($IF46,Data!$B:$CP,Daily!KI$10,0))/CK$36</f>
      </c>
      <c r="CL46" s="14">
        <f>(VLOOKUP($EG46,Data!$B:$CP,Daily!GK$10,0)+VLOOKUP($IF46,Data!$B:$CP,Daily!KJ$10,0))/CL$36</f>
      </c>
      <c r="CM46" s="14">
        <f>(VLOOKUP($EG46,Data!$B:$CP,Daily!GL$10,0)+VLOOKUP($IF46,Data!$B:$CP,Daily!KK$10,0))/CM$36</f>
      </c>
      <c r="CN46" s="14">
        <f>(VLOOKUP($EG46,Data!$B:$CP,Daily!GM$10,0)+VLOOKUP($IF46,Data!$B:$CP,Daily!KL$10,0))/CN$36</f>
      </c>
      <c r="CO46" s="14">
        <f>(VLOOKUP($EG46,Data!$B:$CP,Daily!GN$10,0)+VLOOKUP($IF46,Data!$B:$CP,Daily!KM$10,0))/CO$36</f>
      </c>
      <c r="CP46" s="14">
        <f>(VLOOKUP($EG46,Data!$B:$CP,Daily!GO$10,0)+VLOOKUP($IF46,Data!$B:$CP,Daily!KN$10,0))/CP$36</f>
      </c>
      <c r="CQ46" s="14">
        <f>(VLOOKUP($EG46,Data!$B:$CP,Daily!GP$10,0)+VLOOKUP($IF46,Data!$B:$CP,Daily!KO$10,0))/CQ$36</f>
      </c>
      <c r="CR46" s="14">
        <f>(VLOOKUP($EG46,Data!$B:$CP,Daily!GQ$10,0)+VLOOKUP($IF46,Data!$B:$CP,Daily!KP$10,0))/CR$36</f>
      </c>
      <c r="CS46" s="14">
        <f>(VLOOKUP($EG46,Data!$B:$CP,Daily!GR$10,0)+VLOOKUP($IF46,Data!$B:$CP,Daily!KQ$10,0))/CS$36</f>
      </c>
      <c r="CT46" s="14">
        <f>(VLOOKUP($EG46,Data!$B:$CP,Daily!GS$10,0)+VLOOKUP($IF46,Data!$B:$CP,Daily!KR$10,0))/CT$36</f>
      </c>
      <c r="CU46" s="14">
        <f>(VLOOKUP($EG46,Data!$B:$CP,Daily!GT$10,0)+VLOOKUP($IF46,Data!$B:$CP,Daily!KS$10,0))/CU$36</f>
      </c>
      <c r="CV46" s="14">
        <f>(VLOOKUP($EG46,Data!$B:$CP,Daily!GU$10,0)+VLOOKUP($IF46,Data!$B:$CP,Daily!KT$10,0))/CV$36</f>
      </c>
      <c r="CW46" s="14">
        <f>(VLOOKUP($EG46,Data!$B:$CP,Daily!GV$10,0)+VLOOKUP($IF46,Data!$B:$CP,Daily!KU$10,0))/CW$36</f>
      </c>
      <c r="CX46" s="14">
        <f>(VLOOKUP($EG46,Data!$B:$CP,Daily!GW$10,0)+VLOOKUP($IF46,Data!$B:$CP,Daily!KV$10,0))/CX$36</f>
      </c>
      <c r="CY46" s="14">
        <f>(VLOOKUP($EG46,Data!$B:$CP,Daily!GX$10,0)+VLOOKUP($IF46,Data!$B:$CP,Daily!KW$10,0))/CY$36</f>
      </c>
      <c r="CZ46" s="14">
        <f>(VLOOKUP($EG46,Data!$B:$CP,Daily!GY$10,0)+VLOOKUP($IF46,Data!$B:$CP,Daily!KX$10,0))/CZ$36</f>
      </c>
      <c r="DA46" s="14">
        <f>(VLOOKUP($EG46,Data!$B:$CP,Daily!GZ$10,0)+VLOOKUP($IF46,Data!$B:$CP,Daily!KY$10,0))/DA$36</f>
      </c>
      <c r="DB46" s="14">
        <f>(VLOOKUP($EG46,Data!$B:$CP,Daily!HA$10,0)+VLOOKUP($IF46,Data!$B:$CP,Daily!KZ$10,0))/DB$36</f>
      </c>
      <c r="DC46" s="14">
        <f>(VLOOKUP($EG46,Data!$B:$CP,Daily!HB$10,0)+VLOOKUP($IF46,Data!$B:$CP,Daily!LA$10,0))/DC$36</f>
      </c>
      <c r="DD46" s="14">
        <f>(VLOOKUP($EG46,Data!$B:$CP,Daily!HC$10,0)+VLOOKUP($IF46,Data!$B:$CP,Daily!LB$10,0))/DD$36</f>
      </c>
      <c r="DE46" s="14">
        <f>(VLOOKUP($EG46,Data!$B:$CP,Daily!HD$10,0)+VLOOKUP($IF46,Data!$B:$CP,Daily!LC$10,0))/DE$36</f>
      </c>
      <c r="DF46" s="14">
        <f>(VLOOKUP($EG46,Data!$B:$CP,Daily!HE$10,0)+VLOOKUP($IF46,Data!$B:$CP,Daily!LD$10,0))/DF$36</f>
      </c>
      <c r="DG46" s="14">
        <f>(VLOOKUP($EG46,Data!$B:$CP,Daily!HF$10,0)+VLOOKUP($IF46,Data!$B:$CP,Daily!LE$10,0))/DG$36</f>
      </c>
      <c r="DH46" s="14">
        <f>(VLOOKUP($EG46,Data!$B:$CP,Daily!HG$10,0)+VLOOKUP($IF46,Data!$B:$CP,Daily!LF$10,0))/DH$36</f>
      </c>
      <c r="DI46" s="14">
        <f>(VLOOKUP($EG46,Data!$B:$CP,Daily!HH$10,0)+VLOOKUP($IF46,Data!$B:$CP,Daily!LG$10,0))/DI$36</f>
      </c>
      <c r="DJ46" s="14">
        <f>(VLOOKUP($EG46,Data!$B:$CP,Daily!HI$10,0)+VLOOKUP($IF46,Data!$B:$CP,Daily!LH$10,0))/DJ$36</f>
      </c>
      <c r="DK46" s="14">
        <f>(VLOOKUP($EG46,Data!$B:$CP,Daily!HJ$10,0)+VLOOKUP($IF46,Data!$B:$CP,Daily!LI$10,0))/DK$36</f>
      </c>
      <c r="DL46" s="14">
        <f>(VLOOKUP($EG46,Data!$B:$CP,Daily!HK$10,0)+VLOOKUP($IF46,Data!$B:$CP,Daily!LJ$10,0))/DL$36</f>
      </c>
      <c r="DM46" s="14">
        <f>(VLOOKUP($EG46,Data!$B:$CP,Daily!HL$10,0)+VLOOKUP($IF46,Data!$B:$CP,Daily!LK$10,0))/DM$36</f>
      </c>
      <c r="DN46" s="14">
        <f>(VLOOKUP($EG46,Data!$B:$CP,Daily!HM$10,0)+VLOOKUP($IF46,Data!$B:$CP,Daily!LL$10,0))/DN$36</f>
      </c>
      <c r="DO46" s="14">
        <f>(VLOOKUP($EG46,Data!$B:$CP,Daily!HN$10,0)+VLOOKUP($IF46,Data!$B:$CP,Daily!LM$10,0))/DO$36</f>
      </c>
      <c r="DP46" s="14">
        <f>(VLOOKUP($EG46,Data!$B:$CP,Daily!HO$10,0)+VLOOKUP($IF46,Data!$B:$CP,Daily!LN$10,0))/DP$36</f>
      </c>
      <c r="DQ46" s="14">
        <f>(VLOOKUP($EG46,Data!$B:$CP,Daily!HP$10,0)+VLOOKUP($IF46,Data!$B:$CP,Daily!LO$10,0))/DQ$36</f>
      </c>
      <c r="DR46" s="14">
        <f>(VLOOKUP($EG46,Data!$B:$CP,Daily!HQ$10,0)+VLOOKUP($IF46,Data!$B:$CP,Daily!LP$10,0))/DR$36</f>
      </c>
      <c r="DS46" s="14">
        <f>(VLOOKUP($EG46,Data!$B:$CP,Daily!HR$10,0)+VLOOKUP($IF46,Data!$B:$CP,Daily!LQ$10,0))/DS$36</f>
      </c>
      <c r="DT46" s="14">
        <f>(VLOOKUP($EG46,Data!$B:$CP,Daily!HS$10,0)+VLOOKUP($IF46,Data!$B:$CP,Daily!LR$10,0))/DT$36</f>
      </c>
      <c r="DU46" s="14">
        <f>(VLOOKUP($EG46,Data!$B:$CP,Daily!HT$10,0)+VLOOKUP($IF46,Data!$B:$CP,Daily!LS$10,0))/DU$36</f>
      </c>
      <c r="DV46" s="18"/>
      <c r="DW46" s="14">
        <f t="shared" si="259"/>
      </c>
      <c r="DX46" s="14">
        <f t="shared" si="260"/>
      </c>
      <c r="DY46" s="14">
        <f t="shared" si="277"/>
      </c>
      <c r="DZ46" s="14">
        <f t="shared" si="278"/>
      </c>
      <c r="EA46" s="14">
        <f t="shared" si="279"/>
      </c>
      <c r="EB46" s="18"/>
      <c r="EC46" s="14">
        <f t="shared" si="261"/>
      </c>
      <c r="ED46" s="14">
        <f t="shared" si="326"/>
      </c>
      <c r="EE46" s="14">
        <f t="shared" si="314"/>
      </c>
      <c r="EF46" s="16"/>
      <c r="EG46" s="9" t="s">
        <v>396</v>
      </c>
      <c r="EH46" s="9" t="s">
        <v>397</v>
      </c>
      <c r="EI46" s="14">
        <f>VLOOKUP($EG46,Data!$B:$CP,Daily!EI$10,0)/EI$36</f>
      </c>
      <c r="EJ46" s="14">
        <f>VLOOKUP($EG46,Data!$B:$CP,Daily!EJ$10,0)/EJ$36</f>
      </c>
      <c r="EK46" s="14">
        <f>VLOOKUP($EG46,Data!$B:$CP,Daily!EK$10,0)/EK$36</f>
      </c>
      <c r="EL46" s="14">
        <f>VLOOKUP($EG46,Data!$B:$CP,Daily!EL$10,0)/EL$36</f>
      </c>
      <c r="EM46" s="14">
        <f>VLOOKUP($EG46,Data!$B:$CP,Daily!EM$10,0)/EM$36</f>
      </c>
      <c r="EN46" s="14">
        <f>VLOOKUP($EG46,Data!$B:$CP,Daily!EN$10,0)/EN$36</f>
      </c>
      <c r="EO46" s="14">
        <f>VLOOKUP($EG46,Data!$B:$CP,Daily!EO$10,0)/EO$36</f>
      </c>
      <c r="EP46" s="14">
        <f>VLOOKUP($EG46,Data!$B:$CP,Daily!EP$10,0)/EP$36</f>
      </c>
      <c r="EQ46" s="14">
        <f>VLOOKUP($EG46,Data!$B:$CP,Daily!EQ$10,0)/EQ$36</f>
      </c>
      <c r="ER46" s="14">
        <f>VLOOKUP($EG46,Data!$B:$CP,Daily!ER$10,0)/ER$36</f>
      </c>
      <c r="ES46" s="14">
        <f>VLOOKUP($EG46,Data!$B:$CP,Daily!ES$10,0)/ES$36</f>
      </c>
      <c r="ET46" s="14">
        <f>VLOOKUP($EG46,Data!$B:$CP,Daily!ET$10,0)/ET$36</f>
      </c>
      <c r="EU46" s="14">
        <f>VLOOKUP($EG46,Data!$B:$CP,Daily!EU$10,0)/EU$36</f>
      </c>
      <c r="EV46" s="14">
        <f>VLOOKUP($EG46,Data!$B:$CP,Daily!EV$10,0)/EV$36</f>
      </c>
      <c r="EW46" s="14">
        <f>VLOOKUP($EG46,Data!$B:$CP,Daily!EW$10,0)/EW$36</f>
      </c>
      <c r="EX46" s="14">
        <f>VLOOKUP($EG46,Data!$B:$CP,Daily!EX$10,0)/EX$36</f>
      </c>
      <c r="EY46" s="14">
        <f>VLOOKUP($EG46,Data!$B:$CP,Daily!EY$10,0)/EY$36</f>
      </c>
      <c r="EZ46" s="14">
        <f>VLOOKUP($EG46,Data!$B:$CP,Daily!EZ$10,0)/EZ$36</f>
      </c>
      <c r="FA46" s="14">
        <f>VLOOKUP($EG46,Data!$B:$CP,Daily!FA$10,0)/FA$36</f>
      </c>
      <c r="FB46" s="14">
        <f>VLOOKUP($EG46,Data!$B:$CP,Daily!FB$10,0)/FB$36</f>
      </c>
      <c r="FC46" s="14">
        <f>VLOOKUP($EG46,Data!$B:$CP,Daily!FC$10,0)/FC$36</f>
      </c>
      <c r="FD46" s="14">
        <f>VLOOKUP($EG46,Data!$B:$CP,Daily!FD$10,0)/FD$36</f>
      </c>
      <c r="FE46" s="14">
        <f>VLOOKUP($EG46,Data!$B:$CP,Daily!FE$10,0)/FE$36</f>
      </c>
      <c r="FF46" s="14">
        <f>VLOOKUP($EG46,Data!$B:$CP,Daily!FF$10,0)/FF$36</f>
      </c>
      <c r="FG46" s="14">
        <f>VLOOKUP($EG46,Data!$B:$CP,Daily!FG$10,0)/FG$36</f>
      </c>
      <c r="FH46" s="14">
        <f>VLOOKUP($EG46,Data!$B:$CP,Daily!FH$10,0)/FH$36</f>
      </c>
      <c r="FI46" s="14">
        <f>VLOOKUP($EG46,Data!$B:$CP,Daily!FI$10,0)/FI$36</f>
      </c>
      <c r="FJ46" s="14">
        <f>VLOOKUP($EG46,Data!$B:$CP,Daily!FJ$10,0)/FJ$36</f>
      </c>
      <c r="FK46" s="14">
        <f>VLOOKUP($EG46,Data!$B:$CP,Daily!FK$10,0)/FK$36</f>
      </c>
      <c r="FL46" s="14">
        <f>VLOOKUP($EG46,Data!$B:$CP,Daily!FL$10,0)/FL$36</f>
      </c>
      <c r="FM46" s="14">
        <f>VLOOKUP($EG46,Data!$B:$CP,Daily!FM$10,0)/FM$36</f>
      </c>
      <c r="FN46" s="14">
        <f>VLOOKUP($EG46,Data!$B:$CP,Daily!FN$10,0)/FN$36</f>
      </c>
      <c r="FO46" s="14">
        <f>VLOOKUP($EG46,Data!$B:$CP,Daily!FO$10,0)/FO$36</f>
      </c>
      <c r="FP46" s="14">
        <f>VLOOKUP($EG46,Data!$B:$CP,Daily!FP$10,0)/FP$36</f>
      </c>
      <c r="FQ46" s="14">
        <f>VLOOKUP($EG46,Data!$B:$CP,Daily!FQ$10,0)/FQ$36</f>
      </c>
      <c r="FR46" s="14">
        <f>VLOOKUP($EG46,Data!$B:$CP,Daily!FR$10,0)/FR$36</f>
      </c>
      <c r="FS46" s="14">
        <f>VLOOKUP($EG46,Data!$B:$CP,Daily!FS$10,0)/FS$36</f>
      </c>
      <c r="FT46" s="14">
        <f>VLOOKUP($EG46,Data!$B:$CP,Daily!FT$10,0)/FT$36</f>
      </c>
      <c r="FU46" s="14">
        <f>VLOOKUP($EG46,Data!$B:$CP,Daily!FU$10,0)/FU$36</f>
      </c>
      <c r="FV46" s="14">
        <f>VLOOKUP($EG46,Data!$B:$CP,Daily!FV$10,0)/FV$36</f>
      </c>
      <c r="FW46" s="14">
        <f>VLOOKUP($EG46,Data!$B:$CP,Daily!FW$10,0)/FW$36</f>
      </c>
      <c r="FX46" s="14">
        <f>VLOOKUP($EG46,Data!$B:$CP,Daily!FX$10,0)/FX$36</f>
      </c>
      <c r="FY46" s="14">
        <f>VLOOKUP($EG46,Data!$B:$CP,Daily!FY$10,0)/FY$36</f>
      </c>
      <c r="FZ46" s="14">
        <f>VLOOKUP($EG46,Data!$B:$CP,Daily!FZ$10,0)/FZ$36</f>
      </c>
      <c r="GA46" s="14">
        <f>VLOOKUP($EG46,Data!$B:$CP,Daily!GA$10,0)/GA$36</f>
      </c>
      <c r="GB46" s="14">
        <f>VLOOKUP($EG46,Data!$B:$CP,Daily!GB$10,0)/GB$36</f>
      </c>
      <c r="GC46" s="14">
        <f>VLOOKUP($EG46,Data!$B:$CP,Daily!GC$10,0)/GC$36</f>
      </c>
      <c r="GD46" s="14">
        <f>VLOOKUP($EG46,Data!$B:$CP,Daily!GD$10,0)/GD$36</f>
      </c>
      <c r="GE46" s="14">
        <f>VLOOKUP($EG46,Data!$B:$CP,Daily!GE$10,0)/GE$36</f>
      </c>
      <c r="GF46" s="14">
        <f>VLOOKUP($EG46,Data!$B:$CP,Daily!GF$10,0)/GF$36</f>
      </c>
      <c r="GG46" s="14">
        <f>VLOOKUP($EG46,Data!$B:$CP,Daily!GG$10,0)/GG$36</f>
      </c>
      <c r="GH46" s="14">
        <f>VLOOKUP($EG46,Data!$B:$CP,Daily!GH$10,0)/GH$36</f>
      </c>
      <c r="GI46" s="14">
        <f>VLOOKUP($EG46,Data!$B:$CP,Daily!GI$10,0)/GI$36</f>
      </c>
      <c r="GJ46" s="14">
        <f>VLOOKUP($EG46,Data!$B:$CP,Daily!GJ$10,0)/GJ$36</f>
      </c>
      <c r="GK46" s="14">
        <f>VLOOKUP($EG46,Data!$B:$CP,Daily!GK$10,0)/GK$36</f>
      </c>
      <c r="GL46" s="14">
        <f>VLOOKUP($EG46,Data!$B:$CP,Daily!GL$10,0)/GL$36</f>
      </c>
      <c r="GM46" s="14">
        <f>VLOOKUP($EG46,Data!$B:$CP,Daily!GM$10,0)/GM$36</f>
      </c>
      <c r="GN46" s="14">
        <f>VLOOKUP($EG46,Data!$B:$CP,Daily!GN$10,0)/GN$36</f>
      </c>
      <c r="GO46" s="14">
        <f>VLOOKUP($EG46,Data!$B:$CP,Daily!GO$10,0)/GO$36</f>
      </c>
      <c r="GP46" s="14">
        <f>VLOOKUP($EG46,Data!$B:$CP,Daily!GP$10,0)/GP$36</f>
      </c>
      <c r="GQ46" s="14">
        <f>VLOOKUP($EG46,Data!$B:$CP,Daily!GQ$10,0)/GQ$36</f>
      </c>
      <c r="GR46" s="14">
        <f>VLOOKUP($EG46,Data!$B:$CP,Daily!GR$10,0)/GR$36</f>
      </c>
      <c r="GS46" s="14">
        <f>VLOOKUP($EG46,Data!$B:$CP,Daily!GS$10,0)/GS$36</f>
      </c>
      <c r="GT46" s="14">
        <f>VLOOKUP($EG46,Data!$B:$CP,Daily!GT$10,0)/GT$36</f>
      </c>
      <c r="GU46" s="14">
        <f>VLOOKUP($EG46,Data!$B:$CP,Daily!GU$10,0)/GU$36</f>
      </c>
      <c r="GV46" s="14">
        <f>VLOOKUP($EG46,Data!$B:$CP,Daily!GV$10,0)/GV$36</f>
      </c>
      <c r="GW46" s="14">
        <f>VLOOKUP($EG46,Data!$B:$CP,Daily!GW$10,0)/GW$36</f>
      </c>
      <c r="GX46" s="14">
        <f>VLOOKUP($EG46,Data!$B:$CP,Daily!GX$10,0)/GX$36</f>
      </c>
      <c r="GY46" s="14">
        <f>VLOOKUP($EG46,Data!$B:$CP,Daily!GY$10,0)/GY$36</f>
      </c>
      <c r="GZ46" s="14">
        <f>VLOOKUP($EG46,Data!$B:$CP,Daily!GZ$10,0)/GZ$36</f>
      </c>
      <c r="HA46" s="14">
        <f>VLOOKUP($EG46,Data!$B:$CP,Daily!HA$10,0)/HA$36</f>
      </c>
      <c r="HB46" s="14">
        <f>VLOOKUP($EG46,Data!$B:$CP,Daily!HB$10,0)/HB$36</f>
      </c>
      <c r="HC46" s="14">
        <f>VLOOKUP($EG46,Data!$B:$CP,Daily!HC$10,0)/HC$36</f>
      </c>
      <c r="HD46" s="14">
        <f>VLOOKUP($EG46,Data!$B:$CP,Daily!HD$10,0)/HD$36</f>
      </c>
      <c r="HE46" s="14">
        <f>VLOOKUP($EG46,Data!$B:$CP,Daily!HE$10,0)/HE$36</f>
      </c>
      <c r="HF46" s="14">
        <f>VLOOKUP($EG46,Data!$B:$CP,Daily!HF$10,0)/HF$36</f>
      </c>
      <c r="HG46" s="14">
        <f>VLOOKUP($EG46,Data!$B:$CP,Daily!HG$10,0)/HG$36</f>
      </c>
      <c r="HH46" s="14">
        <f>VLOOKUP($EG46,Data!$B:$CP,Daily!HH$10,0)/HH$36</f>
      </c>
      <c r="HI46" s="14">
        <f>VLOOKUP($EG46,Data!$B:$CP,Daily!HI$10,0)/HI$36</f>
      </c>
      <c r="HJ46" s="14">
        <f>VLOOKUP($EG46,Data!$B:$CP,Daily!HJ$10,0)/HJ$36</f>
      </c>
      <c r="HK46" s="14">
        <f>VLOOKUP($EG46,Data!$B:$CP,Daily!HK$10,0)/HK$36</f>
      </c>
      <c r="HL46" s="14">
        <f>VLOOKUP($EG46,Data!$B:$CP,Daily!HL$10,0)/HL$36</f>
      </c>
      <c r="HM46" s="14">
        <f>VLOOKUP($EG46,Data!$B:$CP,Daily!HM$10,0)/HM$36</f>
      </c>
      <c r="HN46" s="14">
        <f>VLOOKUP($EG46,Data!$B:$CP,Daily!HN$10,0)/HN$36</f>
      </c>
      <c r="HO46" s="14">
        <f>VLOOKUP($EG46,Data!$B:$CP,Daily!HO$10,0)/HO$36</f>
      </c>
      <c r="HP46" s="14">
        <f>VLOOKUP($EG46,Data!$B:$CP,Daily!HP$10,0)/HP$36</f>
      </c>
      <c r="HQ46" s="14">
        <f>VLOOKUP($EG46,Data!$B:$CP,Daily!HQ$10,0)/HQ$36</f>
      </c>
      <c r="HR46" s="14">
        <f>VLOOKUP($EG46,Data!$B:$CP,Daily!HR$10,0)/HR$36</f>
      </c>
      <c r="HS46" s="14">
        <f>VLOOKUP($EG46,Data!$B:$CP,Daily!HS$10,0)/HS$36</f>
      </c>
      <c r="HT46" s="14">
        <f>VLOOKUP($EG46,Data!$B:$CP,Daily!HT$10,0)/HT$36</f>
      </c>
      <c r="HU46" s="17"/>
      <c r="HV46" s="52">
        <f t="shared" si="262"/>
      </c>
      <c r="HW46" s="52">
        <f t="shared" si="263"/>
      </c>
      <c r="HX46" s="52">
        <f t="shared" si="315"/>
      </c>
      <c r="HY46" s="52">
        <f t="shared" si="316"/>
      </c>
      <c r="HZ46" s="52">
        <f t="shared" si="317"/>
      </c>
      <c r="IA46" s="55"/>
      <c r="IB46" s="14">
        <f t="shared" si="265"/>
      </c>
      <c r="IC46" s="14">
        <f t="shared" si="318"/>
      </c>
      <c r="ID46" s="14">
        <f t="shared" si="319"/>
      </c>
      <c r="IE46" s="16"/>
      <c r="IF46" s="9" t="s">
        <v>398</v>
      </c>
      <c r="IG46" s="9" t="s">
        <v>397</v>
      </c>
      <c r="IH46" s="14">
        <f>VLOOKUP($IF46,Data!$B:$CP,Daily!IH$10,0)/IH$36</f>
      </c>
      <c r="II46" s="14">
        <f>VLOOKUP($IF46,Data!$B:$CP,Daily!II$10,0)/II$36</f>
      </c>
      <c r="IJ46" s="14">
        <f>VLOOKUP($IF46,Data!$B:$CP,Daily!IJ$10,0)/IJ$36</f>
      </c>
      <c r="IK46" s="14">
        <f>VLOOKUP($IF46,Data!$B:$CP,Daily!IK$10,0)/IK$36</f>
      </c>
      <c r="IL46" s="14">
        <f>VLOOKUP($IF46,Data!$B:$CP,Daily!IL$10,0)/IL$36</f>
      </c>
      <c r="IM46" s="14">
        <f>VLOOKUP($IF46,Data!$B:$CP,Daily!IM$10,0)/IM$36</f>
      </c>
      <c r="IN46" s="14">
        <f>VLOOKUP($IF46,Data!$B:$CP,Daily!IN$10,0)/IN$36</f>
      </c>
      <c r="IO46" s="14">
        <f>VLOOKUP($IF46,Data!$B:$CP,Daily!IO$10,0)/IO$36</f>
      </c>
      <c r="IP46" s="14">
        <f>VLOOKUP($IF46,Data!$B:$CP,Daily!IP$10,0)/IP$36</f>
      </c>
      <c r="IQ46" s="14">
        <f>VLOOKUP($IF46,Data!$B:$CP,Daily!IQ$10,0)/IQ$36</f>
      </c>
      <c r="IR46" s="14">
        <f>VLOOKUP($IF46,Data!$B:$CP,Daily!IR$10,0)/IR$36</f>
      </c>
      <c r="IS46" s="14">
        <f>VLOOKUP($IF46,Data!$B:$CP,Daily!IS$10,0)/IS$36</f>
      </c>
      <c r="IT46" s="14">
        <f>VLOOKUP($IF46,Data!$B:$CP,Daily!IT$10,0)/IT$36</f>
      </c>
      <c r="IU46" s="14">
        <f>VLOOKUP($IF46,Data!$B:$CP,Daily!IU$10,0)/IU$36</f>
      </c>
      <c r="IV46" s="14">
        <f>VLOOKUP($IF46,Data!$B:$CP,Daily!IV$10,0)/IV$36</f>
      </c>
      <c r="IW46" s="14">
        <f>VLOOKUP($IF46,Data!$B:$CP,Daily!IW$10,0)/IW$36</f>
      </c>
      <c r="IX46" s="14">
        <f>VLOOKUP($IF46,Data!$B:$CP,Daily!IX$10,0)/IX$36</f>
      </c>
      <c r="IY46" s="14">
        <f>VLOOKUP($IF46,Data!$B:$CP,Daily!IY$10,0)/IY$36</f>
      </c>
      <c r="IZ46" s="14">
        <f>VLOOKUP($IF46,Data!$B:$CP,Daily!IZ$10,0)/IZ$36</f>
      </c>
      <c r="JA46" s="14">
        <f>VLOOKUP($IF46,Data!$B:$CP,Daily!JA$10,0)/JA$36</f>
      </c>
      <c r="JB46" s="14">
        <f>VLOOKUP($IF46,Data!$B:$CP,Daily!JB$10,0)/JB$36</f>
      </c>
      <c r="JC46" s="14">
        <f>VLOOKUP($IF46,Data!$B:$CP,Daily!JC$10,0)/JC$36</f>
      </c>
      <c r="JD46" s="14">
        <f>VLOOKUP($IF46,Data!$B:$CP,Daily!JD$10,0)/JD$36</f>
      </c>
      <c r="JE46" s="14">
        <f>VLOOKUP($IF46,Data!$B:$CP,Daily!JE$10,0)/JE$36</f>
      </c>
      <c r="JF46" s="14">
        <f>VLOOKUP($IF46,Data!$B:$CP,Daily!JF$10,0)/JF$36</f>
      </c>
      <c r="JG46" s="14">
        <f>VLOOKUP($IF46,Data!$B:$CP,Daily!JG$10,0)/JG$36</f>
      </c>
      <c r="JH46" s="14">
        <f>VLOOKUP($IF46,Data!$B:$CP,Daily!JH$10,0)/JH$36</f>
      </c>
      <c r="JI46" s="14">
        <f>VLOOKUP($IF46,Data!$B:$CP,Daily!JI$10,0)/JI$36</f>
      </c>
      <c r="JJ46" s="14">
        <f>VLOOKUP($IF46,Data!$B:$CP,Daily!JJ$10,0)/JJ$36</f>
      </c>
      <c r="JK46" s="14">
        <f>VLOOKUP($IF46,Data!$B:$CP,Daily!JK$10,0)/JK$36</f>
      </c>
      <c r="JL46" s="14">
        <f>VLOOKUP($IF46,Data!$B:$CP,Daily!JL$10,0)/JL$36</f>
      </c>
      <c r="JM46" s="14">
        <f>VLOOKUP($IF46,Data!$B:$CP,Daily!JM$10,0)/JM$36</f>
      </c>
      <c r="JN46" s="14">
        <f>VLOOKUP($IF46,Data!$B:$CP,Daily!JN$10,0)/JN$36</f>
      </c>
      <c r="JO46" s="14">
        <f>VLOOKUP($IF46,Data!$B:$CP,Daily!JO$10,0)/JO$36</f>
      </c>
      <c r="JP46" s="14">
        <f>VLOOKUP($IF46,Data!$B:$CP,Daily!JP$10,0)/JP$36</f>
      </c>
      <c r="JQ46" s="14">
        <f>VLOOKUP($IF46,Data!$B:$CP,Daily!JQ$10,0)/JQ$36</f>
      </c>
      <c r="JR46" s="14">
        <f>VLOOKUP($IF46,Data!$B:$CP,Daily!JR$10,0)/JR$36</f>
      </c>
      <c r="JS46" s="14">
        <f>VLOOKUP($IF46,Data!$B:$CP,Daily!JS$10,0)/JS$36</f>
      </c>
      <c r="JT46" s="14">
        <f>VLOOKUP($IF46,Data!$B:$CP,Daily!JT$10,0)/JT$36</f>
      </c>
      <c r="JU46" s="14">
        <f>VLOOKUP($IF46,Data!$B:$CP,Daily!JU$10,0)/JU$36</f>
      </c>
      <c r="JV46" s="14">
        <f>VLOOKUP($IF46,Data!$B:$CP,Daily!JV$10,0)/JV$36</f>
      </c>
      <c r="JW46" s="14">
        <f>VLOOKUP($IF46,Data!$B:$CP,Daily!JW$10,0)/JW$36</f>
      </c>
      <c r="JX46" s="14">
        <f>VLOOKUP($IF46,Data!$B:$CP,Daily!JX$10,0)/JX$36</f>
      </c>
      <c r="JY46" s="14">
        <f>VLOOKUP($IF46,Data!$B:$CP,Daily!JY$10,0)/JY$36</f>
      </c>
      <c r="JZ46" s="14">
        <f>VLOOKUP($IF46,Data!$B:$CP,Daily!JZ$10,0)/JZ$36</f>
      </c>
      <c r="KA46" s="14">
        <f>VLOOKUP($IF46,Data!$B:$CP,Daily!KA$10,0)/KA$36</f>
      </c>
      <c r="KB46" s="14">
        <f>VLOOKUP($IF46,Data!$B:$CP,Daily!KB$10,0)/KB$36</f>
      </c>
      <c r="KC46" s="14">
        <f>VLOOKUP($IF46,Data!$B:$CP,Daily!KC$10,0)/KC$36</f>
      </c>
      <c r="KD46" s="14">
        <f>VLOOKUP($IF46,Data!$B:$CP,Daily!KD$10,0)/KD$36</f>
      </c>
      <c r="KE46" s="14">
        <f>VLOOKUP($IF46,Data!$B:$CP,Daily!KE$10,0)/KE$36</f>
      </c>
      <c r="KF46" s="14">
        <f>VLOOKUP($IF46,Data!$B:$CP,Daily!KF$10,0)/KF$36</f>
      </c>
      <c r="KG46" s="14">
        <f>VLOOKUP($IF46,Data!$B:$CP,Daily!KG$10,0)/KG$36</f>
      </c>
      <c r="KH46" s="14">
        <f>VLOOKUP($IF46,Data!$B:$CP,Daily!KH$10,0)/KH$36</f>
      </c>
      <c r="KI46" s="14">
        <f>VLOOKUP($IF46,Data!$B:$CP,Daily!KI$10,0)/KI$36</f>
      </c>
      <c r="KJ46" s="14">
        <f>VLOOKUP($IF46,Data!$B:$CP,Daily!KJ$10,0)/KJ$36</f>
      </c>
      <c r="KK46" s="14">
        <f>VLOOKUP($IF46,Data!$B:$CP,Daily!KK$10,0)/KK$36</f>
      </c>
      <c r="KL46" s="14">
        <f>VLOOKUP($IF46,Data!$B:$CP,Daily!KL$10,0)/KL$36</f>
      </c>
      <c r="KM46" s="14">
        <f>VLOOKUP($IF46,Data!$B:$CP,Daily!KM$10,0)/KM$36</f>
      </c>
      <c r="KN46" s="14">
        <f>VLOOKUP($IF46,Data!$B:$CP,Daily!KN$10,0)/KN$36</f>
      </c>
      <c r="KO46" s="14">
        <f>VLOOKUP($IF46,Data!$B:$CP,Daily!KO$10,0)/KO$36</f>
      </c>
      <c r="KP46" s="14">
        <f>VLOOKUP($IF46,Data!$B:$CP,Daily!KP$10,0)/KP$36</f>
      </c>
      <c r="KQ46" s="14">
        <f>VLOOKUP($IF46,Data!$B:$CP,Daily!KQ$10,0)/KQ$36</f>
      </c>
      <c r="KR46" s="14">
        <f>VLOOKUP($IF46,Data!$B:$CP,Daily!KR$10,0)/KR$36</f>
      </c>
      <c r="KS46" s="14">
        <f>VLOOKUP($IF46,Data!$B:$CP,Daily!KS$10,0)/KS$36</f>
      </c>
      <c r="KT46" s="14">
        <f>VLOOKUP($IF46,Data!$B:$CP,Daily!KT$10,0)/KT$36</f>
      </c>
      <c r="KU46" s="14">
        <f>VLOOKUP($IF46,Data!$B:$CP,Daily!KU$10,0)/KU$36</f>
      </c>
      <c r="KV46" s="14">
        <f>VLOOKUP($IF46,Data!$B:$CP,Daily!KV$10,0)/KV$36</f>
      </c>
      <c r="KW46" s="14">
        <f>VLOOKUP($IF46,Data!$B:$CP,Daily!KW$10,0)/KW$36</f>
      </c>
      <c r="KX46" s="14">
        <f>VLOOKUP($IF46,Data!$B:$CP,Daily!KX$10,0)/KX$36</f>
      </c>
      <c r="KY46" s="14">
        <f>VLOOKUP($IF46,Data!$B:$CP,Daily!KY$10,0)/KY$36</f>
      </c>
      <c r="KZ46" s="14">
        <f>VLOOKUP($IF46,Data!$B:$CP,Daily!KZ$10,0)/KZ$36</f>
      </c>
      <c r="LA46" s="14">
        <f>VLOOKUP($IF46,Data!$B:$CP,Daily!LA$10,0)/LA$36</f>
      </c>
      <c r="LB46" s="14">
        <f>VLOOKUP($IF46,Data!$B:$CP,Daily!LB$10,0)/LB$36</f>
      </c>
      <c r="LC46" s="14">
        <f>VLOOKUP($IF46,Data!$B:$CP,Daily!LC$10,0)/LC$36</f>
      </c>
      <c r="LD46" s="14">
        <f>VLOOKUP($IF46,Data!$B:$CP,Daily!LD$10,0)/LD$36</f>
      </c>
      <c r="LE46" s="14">
        <f>VLOOKUP($IF46,Data!$B:$CP,Daily!LE$10,0)/LE$36</f>
      </c>
      <c r="LF46" s="14">
        <f>VLOOKUP($IF46,Data!$B:$CP,Daily!LF$10,0)/LF$36</f>
      </c>
      <c r="LG46" s="14">
        <f>VLOOKUP($IF46,Data!$B:$CP,Daily!LG$10,0)/LG$36</f>
      </c>
      <c r="LH46" s="14">
        <f>VLOOKUP($IF46,Data!$B:$CP,Daily!LH$10,0)/LH$36</f>
      </c>
      <c r="LI46" s="14">
        <f>VLOOKUP($IF46,Data!$B:$CP,Daily!LI$10,0)/LI$36</f>
      </c>
      <c r="LJ46" s="14">
        <f>VLOOKUP($IF46,Data!$B:$CP,Daily!LJ$10,0)/LJ$36</f>
      </c>
      <c r="LK46" s="14">
        <f>VLOOKUP($IF46,Data!$B:$CP,Daily!LK$10,0)/LK$36</f>
      </c>
      <c r="LL46" s="14">
        <f>VLOOKUP($IF46,Data!$B:$CP,Daily!LL$10,0)/LL$36</f>
      </c>
      <c r="LM46" s="14">
        <f>VLOOKUP($IF46,Data!$B:$CP,Daily!LM$10,0)/LM$36</f>
      </c>
      <c r="LN46" s="14">
        <f>VLOOKUP($IF46,Data!$B:$CP,Daily!LN$10,0)/LN$36</f>
      </c>
      <c r="LO46" s="14">
        <f>VLOOKUP($IF46,Data!$B:$CP,Daily!LO$10,0)/LO$36</f>
      </c>
      <c r="LP46" s="14">
        <f>VLOOKUP($IF46,Data!$B:$CP,Daily!LP$10,0)/LP$36</f>
      </c>
      <c r="LQ46" s="14">
        <f>VLOOKUP($IF46,Data!$B:$CP,Daily!LQ$10,0)/LQ$36</f>
      </c>
      <c r="LR46" s="14">
        <f>VLOOKUP($IF46,Data!$B:$CP,Daily!LR$10,0)/LR$36</f>
      </c>
      <c r="LS46" s="14">
        <f>VLOOKUP($IF46,Data!$B:$CP,Daily!LS$10,0)/LS$36</f>
      </c>
      <c r="LU46" s="52">
        <f t="shared" si="266"/>
      </c>
      <c r="LV46" s="52">
        <f t="shared" si="267"/>
      </c>
      <c r="LW46" s="52">
        <f t="shared" si="320"/>
      </c>
      <c r="LX46" s="52">
        <f t="shared" si="321"/>
      </c>
      <c r="LY46" s="52">
        <f t="shared" si="322"/>
      </c>
      <c r="LZ46" s="58"/>
      <c r="MA46" s="14">
        <f>_xlfn.STDEV.P(JL46:LS46)</f>
      </c>
      <c r="MB46" s="14">
        <f t="shared" si="324"/>
      </c>
      <c r="MC46" s="14">
        <f t="shared" si="325"/>
      </c>
      <c r="MD46" s="15"/>
    </row>
    <row r="47" spans="4:342" x14ac:dyDescent="0.25">
      <c r="D47" s="106" t="s">
        <v>399</v>
      </c>
      <c r="E47" s="104" t="str">
        <f>VLOOKUP($D47,'Metric Nature'!$C:$D,2,0)&amp;IF(($F47&lt;(EA47)),"Below",IF(($F47&gt;(DZ47)),"Above","Within"))</f>
      </c>
      <c r="F47" s="71">
        <f t="shared" si="269"/>
      </c>
      <c r="G47" s="92">
        <f t="shared" si="191"/>
      </c>
      <c r="H47" s="71">
        <f t="shared" si="247"/>
      </c>
      <c r="I47" s="89">
        <f t="shared" si="270"/>
      </c>
      <c r="J47" s="71">
        <f t="shared" si="248"/>
      </c>
      <c r="K47" s="71">
        <f t="shared" si="249"/>
      </c>
      <c r="L47" s="64"/>
      <c r="M47" s="67" t="str">
        <f>VLOOKUP($D47,'Metric Nature'!$C:$D,2,0)&amp;IF(($N47&lt;(HZ47)),"Below",IF(($N47&gt;(HY47)),"Above","Within"))</f>
      </c>
      <c r="N47" s="71">
        <f t="shared" si="250"/>
      </c>
      <c r="O47" s="63">
        <f t="shared" si="311"/>
      </c>
      <c r="P47" s="98">
        <f t="shared" si="312"/>
      </c>
      <c r="Q47" s="63">
        <f t="shared" si="313"/>
      </c>
      <c r="R47" s="71">
        <f t="shared" si="252"/>
      </c>
      <c r="S47" s="71">
        <f t="shared" si="273"/>
      </c>
      <c r="T47" s="64"/>
      <c r="U47" s="67" t="str">
        <f>VLOOKUP($D47,'Metric Nature'!$C:$D,2,0)&amp;IF(($V47&lt;(LY47)),"Below",IF(($V47&gt;(LX47)),"Above","Within"))</f>
      </c>
      <c r="V47" s="71">
        <f t="shared" si="253"/>
      </c>
      <c r="W47" s="63">
        <f t="shared" si="274"/>
      </c>
      <c r="X47" s="71">
        <f t="shared" si="254"/>
      </c>
      <c r="Y47" s="63">
        <f t="shared" si="275"/>
      </c>
      <c r="Z47" s="71">
        <f t="shared" si="255"/>
      </c>
      <c r="AA47" s="71">
        <f t="shared" si="276"/>
      </c>
      <c r="AB47" s="64"/>
      <c r="AC47" s="60" t="s">
        <v>400</v>
      </c>
      <c r="AD47" s="1"/>
      <c r="AE47" s="1"/>
      <c r="AF47" s="1"/>
      <c r="AG47" s="1"/>
      <c r="AH47" s="1"/>
      <c r="AI47" s="9" t="s">
        <v>399</v>
      </c>
      <c r="AJ47" s="14">
        <f>(VLOOKUP($EG47,Data!$B:$CP,Daily!EI$10,0)+VLOOKUP($IF47,Data!$B:$CP,Daily!IH$10,0))/AJ$36</f>
      </c>
      <c r="AK47" s="14">
        <f>(VLOOKUP($EG47,Data!$B:$CP,Daily!EJ$10,0)+VLOOKUP($IF47,Data!$B:$CP,Daily!II$10,0))/AK$36</f>
      </c>
      <c r="AL47" s="14">
        <f>(VLOOKUP($EG47,Data!$B:$CP,Daily!EK$10,0)+VLOOKUP($IF47,Data!$B:$CP,Daily!IJ$10,0))/AL$36</f>
      </c>
      <c r="AM47" s="14">
        <f>(VLOOKUP($EG47,Data!$B:$CP,Daily!EL$10,0)+VLOOKUP($IF47,Data!$B:$CP,Daily!IK$10,0))/AM$36</f>
      </c>
      <c r="AN47" s="14">
        <f>(VLOOKUP($EG47,Data!$B:$CP,Daily!EM$10,0)+VLOOKUP($IF47,Data!$B:$CP,Daily!IL$10,0))/AN$36</f>
      </c>
      <c r="AO47" s="14">
        <f>(VLOOKUP($EG47,Data!$B:$CP,Daily!EN$10,0)+VLOOKUP($IF47,Data!$B:$CP,Daily!IM$10,0))/AO$36</f>
      </c>
      <c r="AP47" s="14">
        <f>(VLOOKUP($EG47,Data!$B:$CP,Daily!EO$10,0)+VLOOKUP($IF47,Data!$B:$CP,Daily!IN$10,0))/AP$36</f>
      </c>
      <c r="AQ47" s="14">
        <f>(VLOOKUP($EG47,Data!$B:$CP,Daily!EP$10,0)+VLOOKUP($IF47,Data!$B:$CP,Daily!IO$10,0))/AQ$36</f>
      </c>
      <c r="AR47" s="14">
        <f>(VLOOKUP($EG47,Data!$B:$CP,Daily!EQ$10,0)+VLOOKUP($IF47,Data!$B:$CP,Daily!IP$10,0))/AR$36</f>
      </c>
      <c r="AS47" s="14">
        <f>(VLOOKUP($EG47,Data!$B:$CP,Daily!ER$10,0)+VLOOKUP($IF47,Data!$B:$CP,Daily!IQ$10,0))/AS$36</f>
      </c>
      <c r="AT47" s="14">
        <f>(VLOOKUP($EG47,Data!$B:$CP,Daily!ES$10,0)+VLOOKUP($IF47,Data!$B:$CP,Daily!IR$10,0))/AT$36</f>
      </c>
      <c r="AU47" s="14">
        <f>(VLOOKUP($EG47,Data!$B:$CP,Daily!ET$10,0)+VLOOKUP($IF47,Data!$B:$CP,Daily!IS$10,0))/AU$36</f>
      </c>
      <c r="AV47" s="14">
        <f>(VLOOKUP($EG47,Data!$B:$CP,Daily!EU$10,0)+VLOOKUP($IF47,Data!$B:$CP,Daily!IT$10,0))/AV$36</f>
      </c>
      <c r="AW47" s="14">
        <f>(VLOOKUP($EG47,Data!$B:$CP,Daily!EV$10,0)+VLOOKUP($IF47,Data!$B:$CP,Daily!IU$10,0))/AW$36</f>
      </c>
      <c r="AX47" s="14">
        <f>(VLOOKUP($EG47,Data!$B:$CP,Daily!EW$10,0)+VLOOKUP($IF47,Data!$B:$CP,Daily!IV$10,0))/AX$36</f>
      </c>
      <c r="AY47" s="14">
        <f>(VLOOKUP($EG47,Data!$B:$CP,Daily!EX$10,0)+VLOOKUP($IF47,Data!$B:$CP,Daily!IW$10,0))/AY$36</f>
      </c>
      <c r="AZ47" s="14">
        <f>(VLOOKUP($EG47,Data!$B:$CP,Daily!EY$10,0)+VLOOKUP($IF47,Data!$B:$CP,Daily!IX$10,0))/AZ$36</f>
      </c>
      <c r="BA47" s="14">
        <f>(VLOOKUP($EG47,Data!$B:$CP,Daily!EZ$10,0)+VLOOKUP($IF47,Data!$B:$CP,Daily!IY$10,0))/BA$36</f>
      </c>
      <c r="BB47" s="14">
        <f>(VLOOKUP($EG47,Data!$B:$CP,Daily!FA$10,0)+VLOOKUP($IF47,Data!$B:$CP,Daily!IZ$10,0))/BB$36</f>
      </c>
      <c r="BC47" s="14">
        <f>(VLOOKUP($EG47,Data!$B:$CP,Daily!FB$10,0)+VLOOKUP($IF47,Data!$B:$CP,Daily!JA$10,0))/BC$36</f>
      </c>
      <c r="BD47" s="14">
        <f>(VLOOKUP($EG47,Data!$B:$CP,Daily!FC$10,0)+VLOOKUP($IF47,Data!$B:$CP,Daily!JB$10,0))/BD$36</f>
      </c>
      <c r="BE47" s="14">
        <f>(VLOOKUP($EG47,Data!$B:$CP,Daily!FD$10,0)+VLOOKUP($IF47,Data!$B:$CP,Daily!JC$10,0))/BE$36</f>
      </c>
      <c r="BF47" s="14">
        <f>(VLOOKUP($EG47,Data!$B:$CP,Daily!FE$10,0)+VLOOKUP($IF47,Data!$B:$CP,Daily!JD$10,0))/BF$36</f>
      </c>
      <c r="BG47" s="14">
        <f>(VLOOKUP($EG47,Data!$B:$CP,Daily!FF$10,0)+VLOOKUP($IF47,Data!$B:$CP,Daily!JE$10,0))/BG$36</f>
      </c>
      <c r="BH47" s="14">
        <f>(VLOOKUP($EG47,Data!$B:$CP,Daily!FG$10,0)+VLOOKUP($IF47,Data!$B:$CP,Daily!JF$10,0))/BH$36</f>
      </c>
      <c r="BI47" s="14">
        <f>(VLOOKUP($EG47,Data!$B:$CP,Daily!FH$10,0)+VLOOKUP($IF47,Data!$B:$CP,Daily!JG$10,0))/BI$36</f>
      </c>
      <c r="BJ47" s="14">
        <f>(VLOOKUP($EG47,Data!$B:$CP,Daily!FI$10,0)+VLOOKUP($IF47,Data!$B:$CP,Daily!JH$10,0))/BJ$36</f>
      </c>
      <c r="BK47" s="14">
        <f>(VLOOKUP($EG47,Data!$B:$CP,Daily!FJ$10,0)+VLOOKUP($IF47,Data!$B:$CP,Daily!JI$10,0))/BK$36</f>
      </c>
      <c r="BL47" s="14">
        <f>(VLOOKUP($EG47,Data!$B:$CP,Daily!FK$10,0)+VLOOKUP($IF47,Data!$B:$CP,Daily!JJ$10,0))/BL$36</f>
      </c>
      <c r="BM47" s="14">
        <f>(VLOOKUP($EG47,Data!$B:$CP,Daily!FL$10,0)+VLOOKUP($IF47,Data!$B:$CP,Daily!JK$10,0))/BM$36</f>
      </c>
      <c r="BN47" s="14">
        <f>(VLOOKUP($EG47,Data!$B:$CP,Daily!FM$10,0)+VLOOKUP($IF47,Data!$B:$CP,Daily!JL$10,0))/BN$36</f>
      </c>
      <c r="BO47" s="14">
        <f>(VLOOKUP($EG47,Data!$B:$CP,Daily!FN$10,0)+VLOOKUP($IF47,Data!$B:$CP,Daily!JM$10,0))/BO$36</f>
      </c>
      <c r="BP47" s="14">
        <f>(VLOOKUP($EG47,Data!$B:$CP,Daily!FO$10,0)+VLOOKUP($IF47,Data!$B:$CP,Daily!JN$10,0))/BP$36</f>
      </c>
      <c r="BQ47" s="14">
        <f>(VLOOKUP($EG47,Data!$B:$CP,Daily!FP$10,0)+VLOOKUP($IF47,Data!$B:$CP,Daily!JO$10,0))/BQ$36</f>
      </c>
      <c r="BR47" s="14">
        <f>(VLOOKUP($EG47,Data!$B:$CP,Daily!FQ$10,0)+VLOOKUP($IF47,Data!$B:$CP,Daily!JP$10,0))/BR$36</f>
      </c>
      <c r="BS47" s="14">
        <f>(VLOOKUP($EG47,Data!$B:$CP,Daily!FR$10,0)+VLOOKUP($IF47,Data!$B:$CP,Daily!JQ$10,0))/BS$36</f>
      </c>
      <c r="BT47" s="14">
        <f>(VLOOKUP($EG47,Data!$B:$CP,Daily!FS$10,0)+VLOOKUP($IF47,Data!$B:$CP,Daily!JR$10,0))/BT$36</f>
      </c>
      <c r="BU47" s="14">
        <f>(VLOOKUP($EG47,Data!$B:$CP,Daily!FT$10,0)+VLOOKUP($IF47,Data!$B:$CP,Daily!JS$10,0))/BU$36</f>
      </c>
      <c r="BV47" s="14">
        <f>(VLOOKUP($EG47,Data!$B:$CP,Daily!FU$10,0)+VLOOKUP($IF47,Data!$B:$CP,Daily!JT$10,0))/BV$36</f>
      </c>
      <c r="BW47" s="14">
        <f>(VLOOKUP($EG47,Data!$B:$CP,Daily!FV$10,0)+VLOOKUP($IF47,Data!$B:$CP,Daily!JU$10,0))/BW$36</f>
      </c>
      <c r="BX47" s="14">
        <f>(VLOOKUP($EG47,Data!$B:$CP,Daily!FW$10,0)+VLOOKUP($IF47,Data!$B:$CP,Daily!JV$10,0))/BX$36</f>
      </c>
      <c r="BY47" s="14">
        <f>(VLOOKUP($EG47,Data!$B:$CP,Daily!FX$10,0)+VLOOKUP($IF47,Data!$B:$CP,Daily!JW$10,0))/BY$36</f>
      </c>
      <c r="BZ47" s="14">
        <f>(VLOOKUP($EG47,Data!$B:$CP,Daily!FY$10,0)+VLOOKUP($IF47,Data!$B:$CP,Daily!JX$10,0))/BZ$36</f>
      </c>
      <c r="CA47" s="14">
        <f>(VLOOKUP($EG47,Data!$B:$CP,Daily!FZ$10,0)+VLOOKUP($IF47,Data!$B:$CP,Daily!JY$10,0))/CA$36</f>
      </c>
      <c r="CB47" s="14">
        <f>(VLOOKUP($EG47,Data!$B:$CP,Daily!GA$10,0)+VLOOKUP($IF47,Data!$B:$CP,Daily!JZ$10,0))/CB$36</f>
      </c>
      <c r="CC47" s="14">
        <f>(VLOOKUP($EG47,Data!$B:$CP,Daily!GB$10,0)+VLOOKUP($IF47,Data!$B:$CP,Daily!KA$10,0))/CC$36</f>
      </c>
      <c r="CD47" s="14">
        <f>(VLOOKUP($EG47,Data!$B:$CP,Daily!GC$10,0)+VLOOKUP($IF47,Data!$B:$CP,Daily!KB$10,0))/CD$36</f>
      </c>
      <c r="CE47" s="14">
        <f>(VLOOKUP($EG47,Data!$B:$CP,Daily!GD$10,0)+VLOOKUP($IF47,Data!$B:$CP,Daily!KC$10,0))/CE$36</f>
      </c>
      <c r="CF47" s="14">
        <f>(VLOOKUP($EG47,Data!$B:$CP,Daily!GE$10,0)+VLOOKUP($IF47,Data!$B:$CP,Daily!KD$10,0))/CF$36</f>
      </c>
      <c r="CG47" s="14">
        <f>(VLOOKUP($EG47,Data!$B:$CP,Daily!GF$10,0)+VLOOKUP($IF47,Data!$B:$CP,Daily!KE$10,0))/CG$36</f>
      </c>
      <c r="CH47" s="14">
        <f>(VLOOKUP($EG47,Data!$B:$CP,Daily!GG$10,0)+VLOOKUP($IF47,Data!$B:$CP,Daily!KF$10,0))/CH$36</f>
      </c>
      <c r="CI47" s="14">
        <f>(VLOOKUP($EG47,Data!$B:$CP,Daily!GH$10,0)+VLOOKUP($IF47,Data!$B:$CP,Daily!KG$10,0))/CI$36</f>
      </c>
      <c r="CJ47" s="14">
        <f>(VLOOKUP($EG47,Data!$B:$CP,Daily!GI$10,0)+VLOOKUP($IF47,Data!$B:$CP,Daily!KH$10,0))/CJ$36</f>
      </c>
      <c r="CK47" s="14">
        <f>(VLOOKUP($EG47,Data!$B:$CP,Daily!GJ$10,0)+VLOOKUP($IF47,Data!$B:$CP,Daily!KI$10,0))/CK$36</f>
      </c>
      <c r="CL47" s="14">
        <f>(VLOOKUP($EG47,Data!$B:$CP,Daily!GK$10,0)+VLOOKUP($IF47,Data!$B:$CP,Daily!KJ$10,0))/CL$36</f>
      </c>
      <c r="CM47" s="14">
        <f>(VLOOKUP($EG47,Data!$B:$CP,Daily!GL$10,0)+VLOOKUP($IF47,Data!$B:$CP,Daily!KK$10,0))/CM$36</f>
      </c>
      <c r="CN47" s="14">
        <f>(VLOOKUP($EG47,Data!$B:$CP,Daily!GM$10,0)+VLOOKUP($IF47,Data!$B:$CP,Daily!KL$10,0))/CN$36</f>
      </c>
      <c r="CO47" s="14">
        <f>(VLOOKUP($EG47,Data!$B:$CP,Daily!GN$10,0)+VLOOKUP($IF47,Data!$B:$CP,Daily!KM$10,0))/CO$36</f>
      </c>
      <c r="CP47" s="14">
        <f>(VLOOKUP($EG47,Data!$B:$CP,Daily!GO$10,0)+VLOOKUP($IF47,Data!$B:$CP,Daily!KN$10,0))/CP$36</f>
      </c>
      <c r="CQ47" s="14">
        <f>(VLOOKUP($EG47,Data!$B:$CP,Daily!GP$10,0)+VLOOKUP($IF47,Data!$B:$CP,Daily!KO$10,0))/CQ$36</f>
      </c>
      <c r="CR47" s="14">
        <f>(VLOOKUP($EG47,Data!$B:$CP,Daily!GQ$10,0)+VLOOKUP($IF47,Data!$B:$CP,Daily!KP$10,0))/CR$36</f>
      </c>
      <c r="CS47" s="14">
        <f>(VLOOKUP($EG47,Data!$B:$CP,Daily!GR$10,0)+VLOOKUP($IF47,Data!$B:$CP,Daily!KQ$10,0))/CS$36</f>
      </c>
      <c r="CT47" s="14">
        <f>(VLOOKUP($EG47,Data!$B:$CP,Daily!GS$10,0)+VLOOKUP($IF47,Data!$B:$CP,Daily!KR$10,0))/CT$36</f>
      </c>
      <c r="CU47" s="14">
        <f>(VLOOKUP($EG47,Data!$B:$CP,Daily!GT$10,0)+VLOOKUP($IF47,Data!$B:$CP,Daily!KS$10,0))/CU$36</f>
      </c>
      <c r="CV47" s="14">
        <f>(VLOOKUP($EG47,Data!$B:$CP,Daily!GU$10,0)+VLOOKUP($IF47,Data!$B:$CP,Daily!KT$10,0))/CV$36</f>
      </c>
      <c r="CW47" s="14">
        <f>(VLOOKUP($EG47,Data!$B:$CP,Daily!GV$10,0)+VLOOKUP($IF47,Data!$B:$CP,Daily!KU$10,0))/CW$36</f>
      </c>
      <c r="CX47" s="14">
        <f>(VLOOKUP($EG47,Data!$B:$CP,Daily!GW$10,0)+VLOOKUP($IF47,Data!$B:$CP,Daily!KV$10,0))/CX$36</f>
      </c>
      <c r="CY47" s="14">
        <f>(VLOOKUP($EG47,Data!$B:$CP,Daily!GX$10,0)+VLOOKUP($IF47,Data!$B:$CP,Daily!KW$10,0))/CY$36</f>
      </c>
      <c r="CZ47" s="14">
        <f>(VLOOKUP($EG47,Data!$B:$CP,Daily!GY$10,0)+VLOOKUP($IF47,Data!$B:$CP,Daily!KX$10,0))/CZ$36</f>
      </c>
      <c r="DA47" s="14">
        <f>(VLOOKUP($EG47,Data!$B:$CP,Daily!GZ$10,0)+VLOOKUP($IF47,Data!$B:$CP,Daily!KY$10,0))/DA$36</f>
      </c>
      <c r="DB47" s="14">
        <f>(VLOOKUP($EG47,Data!$B:$CP,Daily!HA$10,0)+VLOOKUP($IF47,Data!$B:$CP,Daily!KZ$10,0))/DB$36</f>
      </c>
      <c r="DC47" s="14">
        <f>(VLOOKUP($EG47,Data!$B:$CP,Daily!HB$10,0)+VLOOKUP($IF47,Data!$B:$CP,Daily!LA$10,0))/DC$36</f>
      </c>
      <c r="DD47" s="14">
        <f>(VLOOKUP($EG47,Data!$B:$CP,Daily!HC$10,0)+VLOOKUP($IF47,Data!$B:$CP,Daily!LB$10,0))/DD$36</f>
      </c>
      <c r="DE47" s="14">
        <f>(VLOOKUP($EG47,Data!$B:$CP,Daily!HD$10,0)+VLOOKUP($IF47,Data!$B:$CP,Daily!LC$10,0))/DE$36</f>
      </c>
      <c r="DF47" s="14">
        <f>(VLOOKUP($EG47,Data!$B:$CP,Daily!HE$10,0)+VLOOKUP($IF47,Data!$B:$CP,Daily!LD$10,0))/DF$36</f>
      </c>
      <c r="DG47" s="14">
        <f>(VLOOKUP($EG47,Data!$B:$CP,Daily!HF$10,0)+VLOOKUP($IF47,Data!$B:$CP,Daily!LE$10,0))/DG$36</f>
      </c>
      <c r="DH47" s="14">
        <f>(VLOOKUP($EG47,Data!$B:$CP,Daily!HG$10,0)+VLOOKUP($IF47,Data!$B:$CP,Daily!LF$10,0))/DH$36</f>
      </c>
      <c r="DI47" s="14">
        <f>(VLOOKUP($EG47,Data!$B:$CP,Daily!HH$10,0)+VLOOKUP($IF47,Data!$B:$CP,Daily!LG$10,0))/DI$36</f>
      </c>
      <c r="DJ47" s="14">
        <f>(VLOOKUP($EG47,Data!$B:$CP,Daily!HI$10,0)+VLOOKUP($IF47,Data!$B:$CP,Daily!LH$10,0))/DJ$36</f>
      </c>
      <c r="DK47" s="14">
        <f>(VLOOKUP($EG47,Data!$B:$CP,Daily!HJ$10,0)+VLOOKUP($IF47,Data!$B:$CP,Daily!LI$10,0))/DK$36</f>
      </c>
      <c r="DL47" s="14">
        <f>(VLOOKUP($EG47,Data!$B:$CP,Daily!HK$10,0)+VLOOKUP($IF47,Data!$B:$CP,Daily!LJ$10,0))/DL$36</f>
      </c>
      <c r="DM47" s="14">
        <f>(VLOOKUP($EG47,Data!$B:$CP,Daily!HL$10,0)+VLOOKUP($IF47,Data!$B:$CP,Daily!LK$10,0))/DM$36</f>
      </c>
      <c r="DN47" s="14">
        <f>(VLOOKUP($EG47,Data!$B:$CP,Daily!HM$10,0)+VLOOKUP($IF47,Data!$B:$CP,Daily!LL$10,0))/DN$36</f>
      </c>
      <c r="DO47" s="14">
        <f>(VLOOKUP($EG47,Data!$B:$CP,Daily!HN$10,0)+VLOOKUP($IF47,Data!$B:$CP,Daily!LM$10,0))/DO$36</f>
      </c>
      <c r="DP47" s="14">
        <f>(VLOOKUP($EG47,Data!$B:$CP,Daily!HO$10,0)+VLOOKUP($IF47,Data!$B:$CP,Daily!LN$10,0))/DP$36</f>
      </c>
      <c r="DQ47" s="14">
        <f>(VLOOKUP($EG47,Data!$B:$CP,Daily!HP$10,0)+VLOOKUP($IF47,Data!$B:$CP,Daily!LO$10,0))/DQ$36</f>
      </c>
      <c r="DR47" s="14">
        <f>(VLOOKUP($EG47,Data!$B:$CP,Daily!HQ$10,0)+VLOOKUP($IF47,Data!$B:$CP,Daily!LP$10,0))/DR$36</f>
      </c>
      <c r="DS47" s="14">
        <f>(VLOOKUP($EG47,Data!$B:$CP,Daily!HR$10,0)+VLOOKUP($IF47,Data!$B:$CP,Daily!LQ$10,0))/DS$36</f>
      </c>
      <c r="DT47" s="14">
        <f>(VLOOKUP($EG47,Data!$B:$CP,Daily!HS$10,0)+VLOOKUP($IF47,Data!$B:$CP,Daily!LR$10,0))/DT$36</f>
      </c>
      <c r="DU47" s="14">
        <f>(VLOOKUP($EG47,Data!$B:$CP,Daily!HT$10,0)+VLOOKUP($IF47,Data!$B:$CP,Daily!LS$10,0))/DU$36</f>
      </c>
      <c r="DV47" s="18"/>
      <c r="DW47" s="14">
        <f t="shared" si="259"/>
      </c>
      <c r="DX47" s="14">
        <f t="shared" si="260"/>
      </c>
      <c r="DY47" s="14">
        <f t="shared" si="277"/>
      </c>
      <c r="DZ47" s="14">
        <f t="shared" si="278"/>
      </c>
      <c r="EA47" s="14">
        <f t="shared" si="279"/>
      </c>
      <c r="EB47" s="18"/>
      <c r="EC47" s="14">
        <f t="shared" si="261"/>
      </c>
      <c r="ED47" s="14">
        <f t="shared" si="326"/>
      </c>
      <c r="EE47" s="14">
        <f t="shared" si="314"/>
      </c>
      <c r="EF47" s="16"/>
      <c r="EG47" s="9" t="s">
        <v>401</v>
      </c>
      <c r="EH47" s="9" t="s">
        <v>399</v>
      </c>
      <c r="EI47" s="14">
        <f>VLOOKUP($EG47,Data!$B:$CP,Daily!EI$10,0)/EI$36</f>
      </c>
      <c r="EJ47" s="14">
        <f>VLOOKUP($EG47,Data!$B:$CP,Daily!EJ$10,0)/EJ$36</f>
      </c>
      <c r="EK47" s="14">
        <f>VLOOKUP($EG47,Data!$B:$CP,Daily!EK$10,0)/EK$36</f>
      </c>
      <c r="EL47" s="14">
        <f>VLOOKUP($EG47,Data!$B:$CP,Daily!EL$10,0)/EL$36</f>
      </c>
      <c r="EM47" s="14">
        <f>VLOOKUP($EG47,Data!$B:$CP,Daily!EM$10,0)/EM$36</f>
      </c>
      <c r="EN47" s="14">
        <f>VLOOKUP($EG47,Data!$B:$CP,Daily!EN$10,0)/EN$36</f>
      </c>
      <c r="EO47" s="14">
        <f>VLOOKUP($EG47,Data!$B:$CP,Daily!EO$10,0)/EO$36</f>
      </c>
      <c r="EP47" s="14">
        <f>VLOOKUP($EG47,Data!$B:$CP,Daily!EP$10,0)/EP$36</f>
      </c>
      <c r="EQ47" s="14">
        <f>VLOOKUP($EG47,Data!$B:$CP,Daily!EQ$10,0)/EQ$36</f>
      </c>
      <c r="ER47" s="14">
        <f>VLOOKUP($EG47,Data!$B:$CP,Daily!ER$10,0)/ER$36</f>
      </c>
      <c r="ES47" s="14">
        <f>VLOOKUP($EG47,Data!$B:$CP,Daily!ES$10,0)/ES$36</f>
      </c>
      <c r="ET47" s="14">
        <f>VLOOKUP($EG47,Data!$B:$CP,Daily!ET$10,0)/ET$36</f>
      </c>
      <c r="EU47" s="14">
        <f>VLOOKUP($EG47,Data!$B:$CP,Daily!EU$10,0)/EU$36</f>
      </c>
      <c r="EV47" s="14">
        <f>VLOOKUP($EG47,Data!$B:$CP,Daily!EV$10,0)/EV$36</f>
      </c>
      <c r="EW47" s="14">
        <f>VLOOKUP($EG47,Data!$B:$CP,Daily!EW$10,0)/EW$36</f>
      </c>
      <c r="EX47" s="14">
        <f>VLOOKUP($EG47,Data!$B:$CP,Daily!EX$10,0)/EX$36</f>
      </c>
      <c r="EY47" s="14">
        <f>VLOOKUP($EG47,Data!$B:$CP,Daily!EY$10,0)/EY$36</f>
      </c>
      <c r="EZ47" s="14">
        <f>VLOOKUP($EG47,Data!$B:$CP,Daily!EZ$10,0)/EZ$36</f>
      </c>
      <c r="FA47" s="14">
        <f>VLOOKUP($EG47,Data!$B:$CP,Daily!FA$10,0)/FA$36</f>
      </c>
      <c r="FB47" s="14">
        <f>VLOOKUP($EG47,Data!$B:$CP,Daily!FB$10,0)/FB$36</f>
      </c>
      <c r="FC47" s="14">
        <f>VLOOKUP($EG47,Data!$B:$CP,Daily!FC$10,0)/FC$36</f>
      </c>
      <c r="FD47" s="14">
        <f>VLOOKUP($EG47,Data!$B:$CP,Daily!FD$10,0)/FD$36</f>
      </c>
      <c r="FE47" s="14">
        <f>VLOOKUP($EG47,Data!$B:$CP,Daily!FE$10,0)/FE$36</f>
      </c>
      <c r="FF47" s="14">
        <f>VLOOKUP($EG47,Data!$B:$CP,Daily!FF$10,0)/FF$36</f>
      </c>
      <c r="FG47" s="14">
        <f>VLOOKUP($EG47,Data!$B:$CP,Daily!FG$10,0)/FG$36</f>
      </c>
      <c r="FH47" s="14">
        <f>VLOOKUP($EG47,Data!$B:$CP,Daily!FH$10,0)/FH$36</f>
      </c>
      <c r="FI47" s="14">
        <f>VLOOKUP($EG47,Data!$B:$CP,Daily!FI$10,0)/FI$36</f>
      </c>
      <c r="FJ47" s="14">
        <f>VLOOKUP($EG47,Data!$B:$CP,Daily!FJ$10,0)/FJ$36</f>
      </c>
      <c r="FK47" s="14">
        <f>VLOOKUP($EG47,Data!$B:$CP,Daily!FK$10,0)/FK$36</f>
      </c>
      <c r="FL47" s="14">
        <f>VLOOKUP($EG47,Data!$B:$CP,Daily!FL$10,0)/FL$36</f>
      </c>
      <c r="FM47" s="14">
        <f>VLOOKUP($EG47,Data!$B:$CP,Daily!FM$10,0)/FM$36</f>
      </c>
      <c r="FN47" s="14">
        <f>VLOOKUP($EG47,Data!$B:$CP,Daily!FN$10,0)/FN$36</f>
      </c>
      <c r="FO47" s="14">
        <f>VLOOKUP($EG47,Data!$B:$CP,Daily!FO$10,0)/FO$36</f>
      </c>
      <c r="FP47" s="14">
        <f>VLOOKUP($EG47,Data!$B:$CP,Daily!FP$10,0)/FP$36</f>
      </c>
      <c r="FQ47" s="14">
        <f>VLOOKUP($EG47,Data!$B:$CP,Daily!FQ$10,0)/FQ$36</f>
      </c>
      <c r="FR47" s="14">
        <f>VLOOKUP($EG47,Data!$B:$CP,Daily!FR$10,0)/FR$36</f>
      </c>
      <c r="FS47" s="14">
        <f>VLOOKUP($EG47,Data!$B:$CP,Daily!FS$10,0)/FS$36</f>
      </c>
      <c r="FT47" s="14">
        <f>VLOOKUP($EG47,Data!$B:$CP,Daily!FT$10,0)/FT$36</f>
      </c>
      <c r="FU47" s="14">
        <f>VLOOKUP($EG47,Data!$B:$CP,Daily!FU$10,0)/FU$36</f>
      </c>
      <c r="FV47" s="14">
        <f>VLOOKUP($EG47,Data!$B:$CP,Daily!FV$10,0)/FV$36</f>
      </c>
      <c r="FW47" s="14">
        <f>VLOOKUP($EG47,Data!$B:$CP,Daily!FW$10,0)/FW$36</f>
      </c>
      <c r="FX47" s="14">
        <f>VLOOKUP($EG47,Data!$B:$CP,Daily!FX$10,0)/FX$36</f>
      </c>
      <c r="FY47" s="14">
        <f>VLOOKUP($EG47,Data!$B:$CP,Daily!FY$10,0)/FY$36</f>
      </c>
      <c r="FZ47" s="14">
        <f>VLOOKUP($EG47,Data!$B:$CP,Daily!FZ$10,0)/FZ$36</f>
      </c>
      <c r="GA47" s="14">
        <f>VLOOKUP($EG47,Data!$B:$CP,Daily!GA$10,0)/GA$36</f>
      </c>
      <c r="GB47" s="14">
        <f>VLOOKUP($EG47,Data!$B:$CP,Daily!GB$10,0)/GB$36</f>
      </c>
      <c r="GC47" s="14">
        <f>VLOOKUP($EG47,Data!$B:$CP,Daily!GC$10,0)/GC$36</f>
      </c>
      <c r="GD47" s="14">
        <f>VLOOKUP($EG47,Data!$B:$CP,Daily!GD$10,0)/GD$36</f>
      </c>
      <c r="GE47" s="14">
        <f>VLOOKUP($EG47,Data!$B:$CP,Daily!GE$10,0)/GE$36</f>
      </c>
      <c r="GF47" s="14">
        <f>VLOOKUP($EG47,Data!$B:$CP,Daily!GF$10,0)/GF$36</f>
      </c>
      <c r="GG47" s="14">
        <f>VLOOKUP($EG47,Data!$B:$CP,Daily!GG$10,0)/GG$36</f>
      </c>
      <c r="GH47" s="14">
        <f>VLOOKUP($EG47,Data!$B:$CP,Daily!GH$10,0)/GH$36</f>
      </c>
      <c r="GI47" s="14">
        <f>VLOOKUP($EG47,Data!$B:$CP,Daily!GI$10,0)/GI$36</f>
      </c>
      <c r="GJ47" s="14">
        <f>VLOOKUP($EG47,Data!$B:$CP,Daily!GJ$10,0)/GJ$36</f>
      </c>
      <c r="GK47" s="14">
        <f>VLOOKUP($EG47,Data!$B:$CP,Daily!GK$10,0)/GK$36</f>
      </c>
      <c r="GL47" s="14">
        <f>VLOOKUP($EG47,Data!$B:$CP,Daily!GL$10,0)/GL$36</f>
      </c>
      <c r="GM47" s="14">
        <f>VLOOKUP($EG47,Data!$B:$CP,Daily!GM$10,0)/GM$36</f>
      </c>
      <c r="GN47" s="14">
        <f>VLOOKUP($EG47,Data!$B:$CP,Daily!GN$10,0)/GN$36</f>
      </c>
      <c r="GO47" s="14">
        <f>VLOOKUP($EG47,Data!$B:$CP,Daily!GO$10,0)/GO$36</f>
      </c>
      <c r="GP47" s="14">
        <f>VLOOKUP($EG47,Data!$B:$CP,Daily!GP$10,0)/GP$36</f>
      </c>
      <c r="GQ47" s="14">
        <f>VLOOKUP($EG47,Data!$B:$CP,Daily!GQ$10,0)/GQ$36</f>
      </c>
      <c r="GR47" s="14">
        <f>VLOOKUP($EG47,Data!$B:$CP,Daily!GR$10,0)/GR$36</f>
      </c>
      <c r="GS47" s="14">
        <f>VLOOKUP($EG47,Data!$B:$CP,Daily!GS$10,0)/GS$36</f>
      </c>
      <c r="GT47" s="14">
        <f>VLOOKUP($EG47,Data!$B:$CP,Daily!GT$10,0)/GT$36</f>
      </c>
      <c r="GU47" s="14">
        <f>VLOOKUP($EG47,Data!$B:$CP,Daily!GU$10,0)/GU$36</f>
      </c>
      <c r="GV47" s="14">
        <f>VLOOKUP($EG47,Data!$B:$CP,Daily!GV$10,0)/GV$36</f>
      </c>
      <c r="GW47" s="14">
        <f>VLOOKUP($EG47,Data!$B:$CP,Daily!GW$10,0)/GW$36</f>
      </c>
      <c r="GX47" s="14">
        <f>VLOOKUP($EG47,Data!$B:$CP,Daily!GX$10,0)/GX$36</f>
      </c>
      <c r="GY47" s="14">
        <f>VLOOKUP($EG47,Data!$B:$CP,Daily!GY$10,0)/GY$36</f>
      </c>
      <c r="GZ47" s="14">
        <f>VLOOKUP($EG47,Data!$B:$CP,Daily!GZ$10,0)/GZ$36</f>
      </c>
      <c r="HA47" s="14">
        <f>VLOOKUP($EG47,Data!$B:$CP,Daily!HA$10,0)/HA$36</f>
      </c>
      <c r="HB47" s="14">
        <f>VLOOKUP($EG47,Data!$B:$CP,Daily!HB$10,0)/HB$36</f>
      </c>
      <c r="HC47" s="14">
        <f>VLOOKUP($EG47,Data!$B:$CP,Daily!HC$10,0)/HC$36</f>
      </c>
      <c r="HD47" s="14">
        <f>VLOOKUP($EG47,Data!$B:$CP,Daily!HD$10,0)/HD$36</f>
      </c>
      <c r="HE47" s="14">
        <f>VLOOKUP($EG47,Data!$B:$CP,Daily!HE$10,0)/HE$36</f>
      </c>
      <c r="HF47" s="14">
        <f>VLOOKUP($EG47,Data!$B:$CP,Daily!HF$10,0)/HF$36</f>
      </c>
      <c r="HG47" s="14">
        <f>VLOOKUP($EG47,Data!$B:$CP,Daily!HG$10,0)/HG$36</f>
      </c>
      <c r="HH47" s="14">
        <f>VLOOKUP($EG47,Data!$B:$CP,Daily!HH$10,0)/HH$36</f>
      </c>
      <c r="HI47" s="14">
        <f>VLOOKUP($EG47,Data!$B:$CP,Daily!HI$10,0)/HI$36</f>
      </c>
      <c r="HJ47" s="14">
        <f>VLOOKUP($EG47,Data!$B:$CP,Daily!HJ$10,0)/HJ$36</f>
      </c>
      <c r="HK47" s="14">
        <f>VLOOKUP($EG47,Data!$B:$CP,Daily!HK$10,0)/HK$36</f>
      </c>
      <c r="HL47" s="14">
        <f>VLOOKUP($EG47,Data!$B:$CP,Daily!HL$10,0)/HL$36</f>
      </c>
      <c r="HM47" s="14">
        <f>VLOOKUP($EG47,Data!$B:$CP,Daily!HM$10,0)/HM$36</f>
      </c>
      <c r="HN47" s="14">
        <f>VLOOKUP($EG47,Data!$B:$CP,Daily!HN$10,0)/HN$36</f>
      </c>
      <c r="HO47" s="14">
        <f>VLOOKUP($EG47,Data!$B:$CP,Daily!HO$10,0)/HO$36</f>
      </c>
      <c r="HP47" s="14">
        <f>VLOOKUP($EG47,Data!$B:$CP,Daily!HP$10,0)/HP$36</f>
      </c>
      <c r="HQ47" s="14">
        <f>VLOOKUP($EG47,Data!$B:$CP,Daily!HQ$10,0)/HQ$36</f>
      </c>
      <c r="HR47" s="14">
        <f>VLOOKUP($EG47,Data!$B:$CP,Daily!HR$10,0)/HR$36</f>
      </c>
      <c r="HS47" s="14">
        <f>VLOOKUP($EG47,Data!$B:$CP,Daily!HS$10,0)/HS$36</f>
      </c>
      <c r="HT47" s="14">
        <f>VLOOKUP($EG47,Data!$B:$CP,Daily!HT$10,0)/HT$36</f>
      </c>
      <c r="HU47" s="17"/>
      <c r="HV47" s="52">
        <f t="shared" si="262"/>
      </c>
      <c r="HW47" s="52">
        <f t="shared" si="263"/>
      </c>
      <c r="HX47" s="52">
        <f t="shared" si="315"/>
      </c>
      <c r="HY47" s="52">
        <f t="shared" si="316"/>
      </c>
      <c r="HZ47" s="52">
        <f t="shared" si="317"/>
      </c>
      <c r="IA47" s="55"/>
      <c r="IB47" s="14">
        <f t="shared" si="265"/>
      </c>
      <c r="IC47" s="14">
        <f t="shared" si="318"/>
      </c>
      <c r="ID47" s="14">
        <f t="shared" si="319"/>
      </c>
      <c r="IE47" s="16"/>
      <c r="IF47" s="9" t="s">
        <v>402</v>
      </c>
      <c r="IG47" s="9" t="s">
        <v>399</v>
      </c>
      <c r="IH47" s="14">
        <f>VLOOKUP($IF47,Data!$B:$CP,Daily!IH$10,0)/IH$36</f>
      </c>
      <c r="II47" s="14">
        <f>VLOOKUP($IF47,Data!$B:$CP,Daily!II$10,0)/II$36</f>
      </c>
      <c r="IJ47" s="14">
        <f>VLOOKUP($IF47,Data!$B:$CP,Daily!IJ$10,0)/IJ$36</f>
      </c>
      <c r="IK47" s="14">
        <f>VLOOKUP($IF47,Data!$B:$CP,Daily!IK$10,0)/IK$36</f>
      </c>
      <c r="IL47" s="14">
        <f>VLOOKUP($IF47,Data!$B:$CP,Daily!IL$10,0)/IL$36</f>
      </c>
      <c r="IM47" s="14">
        <f>VLOOKUP($IF47,Data!$B:$CP,Daily!IM$10,0)/IM$36</f>
      </c>
      <c r="IN47" s="14">
        <f>VLOOKUP($IF47,Data!$B:$CP,Daily!IN$10,0)/IN$36</f>
      </c>
      <c r="IO47" s="14">
        <f>VLOOKUP($IF47,Data!$B:$CP,Daily!IO$10,0)/IO$36</f>
      </c>
      <c r="IP47" s="14">
        <f>VLOOKUP($IF47,Data!$B:$CP,Daily!IP$10,0)/IP$36</f>
      </c>
      <c r="IQ47" s="14">
        <f>VLOOKUP($IF47,Data!$B:$CP,Daily!IQ$10,0)/IQ$36</f>
      </c>
      <c r="IR47" s="14">
        <f>VLOOKUP($IF47,Data!$B:$CP,Daily!IR$10,0)/IR$36</f>
      </c>
      <c r="IS47" s="14">
        <f>VLOOKUP($IF47,Data!$B:$CP,Daily!IS$10,0)/IS$36</f>
      </c>
      <c r="IT47" s="14">
        <f>VLOOKUP($IF47,Data!$B:$CP,Daily!IT$10,0)/IT$36</f>
      </c>
      <c r="IU47" s="14">
        <f>VLOOKUP($IF47,Data!$B:$CP,Daily!IU$10,0)/IU$36</f>
      </c>
      <c r="IV47" s="14">
        <f>VLOOKUP($IF47,Data!$B:$CP,Daily!IV$10,0)/IV$36</f>
      </c>
      <c r="IW47" s="14">
        <f>VLOOKUP($IF47,Data!$B:$CP,Daily!IW$10,0)/IW$36</f>
      </c>
      <c r="IX47" s="14">
        <f>VLOOKUP($IF47,Data!$B:$CP,Daily!IX$10,0)/IX$36</f>
      </c>
      <c r="IY47" s="14">
        <f>VLOOKUP($IF47,Data!$B:$CP,Daily!IY$10,0)/IY$36</f>
      </c>
      <c r="IZ47" s="14">
        <f>VLOOKUP($IF47,Data!$B:$CP,Daily!IZ$10,0)/IZ$36</f>
      </c>
      <c r="JA47" s="14">
        <f>VLOOKUP($IF47,Data!$B:$CP,Daily!JA$10,0)/JA$36</f>
      </c>
      <c r="JB47" s="14">
        <f>VLOOKUP($IF47,Data!$B:$CP,Daily!JB$10,0)/JB$36</f>
      </c>
      <c r="JC47" s="14">
        <f>VLOOKUP($IF47,Data!$B:$CP,Daily!JC$10,0)/JC$36</f>
      </c>
      <c r="JD47" s="14">
        <f>VLOOKUP($IF47,Data!$B:$CP,Daily!JD$10,0)/JD$36</f>
      </c>
      <c r="JE47" s="14">
        <f>VLOOKUP($IF47,Data!$B:$CP,Daily!JE$10,0)/JE$36</f>
      </c>
      <c r="JF47" s="14">
        <f>VLOOKUP($IF47,Data!$B:$CP,Daily!JF$10,0)/JF$36</f>
      </c>
      <c r="JG47" s="14">
        <f>VLOOKUP($IF47,Data!$B:$CP,Daily!JG$10,0)/JG$36</f>
      </c>
      <c r="JH47" s="14">
        <f>VLOOKUP($IF47,Data!$B:$CP,Daily!JH$10,0)/JH$36</f>
      </c>
      <c r="JI47" s="14">
        <f>VLOOKUP($IF47,Data!$B:$CP,Daily!JI$10,0)/JI$36</f>
      </c>
      <c r="JJ47" s="14">
        <f>VLOOKUP($IF47,Data!$B:$CP,Daily!JJ$10,0)/JJ$36</f>
      </c>
      <c r="JK47" s="14">
        <f>VLOOKUP($IF47,Data!$B:$CP,Daily!JK$10,0)/JK$36</f>
      </c>
      <c r="JL47" s="14">
        <f>VLOOKUP($IF47,Data!$B:$CP,Daily!JL$10,0)/JL$36</f>
      </c>
      <c r="JM47" s="14">
        <f>VLOOKUP($IF47,Data!$B:$CP,Daily!JM$10,0)/JM$36</f>
      </c>
      <c r="JN47" s="14">
        <f>VLOOKUP($IF47,Data!$B:$CP,Daily!JN$10,0)/JN$36</f>
      </c>
      <c r="JO47" s="14">
        <f>VLOOKUP($IF47,Data!$B:$CP,Daily!JO$10,0)/JO$36</f>
      </c>
      <c r="JP47" s="14">
        <f>VLOOKUP($IF47,Data!$B:$CP,Daily!JP$10,0)/JP$36</f>
      </c>
      <c r="JQ47" s="14">
        <f>VLOOKUP($IF47,Data!$B:$CP,Daily!JQ$10,0)/JQ$36</f>
      </c>
      <c r="JR47" s="14">
        <f>VLOOKUP($IF47,Data!$B:$CP,Daily!JR$10,0)/JR$36</f>
      </c>
      <c r="JS47" s="14">
        <f>VLOOKUP($IF47,Data!$B:$CP,Daily!JS$10,0)/JS$36</f>
      </c>
      <c r="JT47" s="14">
        <f>VLOOKUP($IF47,Data!$B:$CP,Daily!JT$10,0)/JT$36</f>
      </c>
      <c r="JU47" s="14">
        <f>VLOOKUP($IF47,Data!$B:$CP,Daily!JU$10,0)/JU$36</f>
      </c>
      <c r="JV47" s="14">
        <f>VLOOKUP($IF47,Data!$B:$CP,Daily!JV$10,0)/JV$36</f>
      </c>
      <c r="JW47" s="14">
        <f>VLOOKUP($IF47,Data!$B:$CP,Daily!JW$10,0)/JW$36</f>
      </c>
      <c r="JX47" s="14">
        <f>VLOOKUP($IF47,Data!$B:$CP,Daily!JX$10,0)/JX$36</f>
      </c>
      <c r="JY47" s="14">
        <f>VLOOKUP($IF47,Data!$B:$CP,Daily!JY$10,0)/JY$36</f>
      </c>
      <c r="JZ47" s="14">
        <f>VLOOKUP($IF47,Data!$B:$CP,Daily!JZ$10,0)/JZ$36</f>
      </c>
      <c r="KA47" s="14">
        <f>VLOOKUP($IF47,Data!$B:$CP,Daily!KA$10,0)/KA$36</f>
      </c>
      <c r="KB47" s="14">
        <f>VLOOKUP($IF47,Data!$B:$CP,Daily!KB$10,0)/KB$36</f>
      </c>
      <c r="KC47" s="14">
        <f>VLOOKUP($IF47,Data!$B:$CP,Daily!KC$10,0)/KC$36</f>
      </c>
      <c r="KD47" s="14">
        <f>VLOOKUP($IF47,Data!$B:$CP,Daily!KD$10,0)/KD$36</f>
      </c>
      <c r="KE47" s="14">
        <f>VLOOKUP($IF47,Data!$B:$CP,Daily!KE$10,0)/KE$36</f>
      </c>
      <c r="KF47" s="14">
        <f>VLOOKUP($IF47,Data!$B:$CP,Daily!KF$10,0)/KF$36</f>
      </c>
      <c r="KG47" s="14">
        <f>VLOOKUP($IF47,Data!$B:$CP,Daily!KG$10,0)/KG$36</f>
      </c>
      <c r="KH47" s="14">
        <f>VLOOKUP($IF47,Data!$B:$CP,Daily!KH$10,0)/KH$36</f>
      </c>
      <c r="KI47" s="14">
        <f>VLOOKUP($IF47,Data!$B:$CP,Daily!KI$10,0)/KI$36</f>
      </c>
      <c r="KJ47" s="14">
        <f>VLOOKUP($IF47,Data!$B:$CP,Daily!KJ$10,0)/KJ$36</f>
      </c>
      <c r="KK47" s="14">
        <f>VLOOKUP($IF47,Data!$B:$CP,Daily!KK$10,0)/KK$36</f>
      </c>
      <c r="KL47" s="14">
        <f>VLOOKUP($IF47,Data!$B:$CP,Daily!KL$10,0)/KL$36</f>
      </c>
      <c r="KM47" s="14">
        <f>VLOOKUP($IF47,Data!$B:$CP,Daily!KM$10,0)/KM$36</f>
      </c>
      <c r="KN47" s="14">
        <f>VLOOKUP($IF47,Data!$B:$CP,Daily!KN$10,0)/KN$36</f>
      </c>
      <c r="KO47" s="14">
        <f>VLOOKUP($IF47,Data!$B:$CP,Daily!KO$10,0)/KO$36</f>
      </c>
      <c r="KP47" s="14">
        <f>VLOOKUP($IF47,Data!$B:$CP,Daily!KP$10,0)/KP$36</f>
      </c>
      <c r="KQ47" s="14">
        <f>VLOOKUP($IF47,Data!$B:$CP,Daily!KQ$10,0)/KQ$36</f>
      </c>
      <c r="KR47" s="14">
        <f>VLOOKUP($IF47,Data!$B:$CP,Daily!KR$10,0)/KR$36</f>
      </c>
      <c r="KS47" s="14">
        <f>VLOOKUP($IF47,Data!$B:$CP,Daily!KS$10,0)/KS$36</f>
      </c>
      <c r="KT47" s="14">
        <f>VLOOKUP($IF47,Data!$B:$CP,Daily!KT$10,0)/KT$36</f>
      </c>
      <c r="KU47" s="14">
        <f>VLOOKUP($IF47,Data!$B:$CP,Daily!KU$10,0)/KU$36</f>
      </c>
      <c r="KV47" s="14">
        <f>VLOOKUP($IF47,Data!$B:$CP,Daily!KV$10,0)/KV$36</f>
      </c>
      <c r="KW47" s="14">
        <f>VLOOKUP($IF47,Data!$B:$CP,Daily!KW$10,0)/KW$36</f>
      </c>
      <c r="KX47" s="14">
        <f>VLOOKUP($IF47,Data!$B:$CP,Daily!KX$10,0)/KX$36</f>
      </c>
      <c r="KY47" s="14">
        <f>VLOOKUP($IF47,Data!$B:$CP,Daily!KY$10,0)/KY$36</f>
      </c>
      <c r="KZ47" s="14">
        <f>VLOOKUP($IF47,Data!$B:$CP,Daily!KZ$10,0)/KZ$36</f>
      </c>
      <c r="LA47" s="14">
        <f>VLOOKUP($IF47,Data!$B:$CP,Daily!LA$10,0)/LA$36</f>
      </c>
      <c r="LB47" s="14">
        <f>VLOOKUP($IF47,Data!$B:$CP,Daily!LB$10,0)/LB$36</f>
      </c>
      <c r="LC47" s="14">
        <f>VLOOKUP($IF47,Data!$B:$CP,Daily!LC$10,0)/LC$36</f>
      </c>
      <c r="LD47" s="14">
        <f>VLOOKUP($IF47,Data!$B:$CP,Daily!LD$10,0)/LD$36</f>
      </c>
      <c r="LE47" s="14">
        <f>VLOOKUP($IF47,Data!$B:$CP,Daily!LE$10,0)/LE$36</f>
      </c>
      <c r="LF47" s="14">
        <f>VLOOKUP($IF47,Data!$B:$CP,Daily!LF$10,0)/LF$36</f>
      </c>
      <c r="LG47" s="14">
        <f>VLOOKUP($IF47,Data!$B:$CP,Daily!LG$10,0)/LG$36</f>
      </c>
      <c r="LH47" s="14">
        <f>VLOOKUP($IF47,Data!$B:$CP,Daily!LH$10,0)/LH$36</f>
      </c>
      <c r="LI47" s="14">
        <f>VLOOKUP($IF47,Data!$B:$CP,Daily!LI$10,0)/LI$36</f>
      </c>
      <c r="LJ47" s="14">
        <f>VLOOKUP($IF47,Data!$B:$CP,Daily!LJ$10,0)/LJ$36</f>
      </c>
      <c r="LK47" s="14">
        <f>VLOOKUP($IF47,Data!$B:$CP,Daily!LK$10,0)/LK$36</f>
      </c>
      <c r="LL47" s="14">
        <f>VLOOKUP($IF47,Data!$B:$CP,Daily!LL$10,0)/LL$36</f>
      </c>
      <c r="LM47" s="14">
        <f>VLOOKUP($IF47,Data!$B:$CP,Daily!LM$10,0)/LM$36</f>
      </c>
      <c r="LN47" s="14">
        <f>VLOOKUP($IF47,Data!$B:$CP,Daily!LN$10,0)/LN$36</f>
      </c>
      <c r="LO47" s="14">
        <f>VLOOKUP($IF47,Data!$B:$CP,Daily!LO$10,0)/LO$36</f>
      </c>
      <c r="LP47" s="14">
        <f>VLOOKUP($IF47,Data!$B:$CP,Daily!LP$10,0)/LP$36</f>
      </c>
      <c r="LQ47" s="14">
        <f>VLOOKUP($IF47,Data!$B:$CP,Daily!LQ$10,0)/LQ$36</f>
      </c>
      <c r="LR47" s="14">
        <f>VLOOKUP($IF47,Data!$B:$CP,Daily!LR$10,0)/LR$36</f>
      </c>
      <c r="LS47" s="14">
        <f>VLOOKUP($IF47,Data!$B:$CP,Daily!LS$10,0)/LS$36</f>
      </c>
      <c r="LU47" s="52">
        <f t="shared" si="266"/>
      </c>
      <c r="LV47" s="52">
        <f t="shared" si="267"/>
      </c>
      <c r="LW47" s="52">
        <f t="shared" si="320"/>
      </c>
      <c r="LX47" s="52">
        <f t="shared" si="321"/>
      </c>
      <c r="LY47" s="52">
        <f t="shared" si="322"/>
      </c>
      <c r="LZ47" s="58"/>
      <c r="MA47" s="14">
        <f>_xlfn.STDEV.P(JL47:LS47)</f>
      </c>
      <c r="MB47" s="14">
        <f t="shared" si="324"/>
      </c>
      <c r="MC47" s="14">
        <f t="shared" si="325"/>
      </c>
      <c r="MD47" s="15"/>
    </row>
    <row r="48" spans="4:342" x14ac:dyDescent="0.25">
      <c r="D48" s="106" t="s">
        <v>403</v>
      </c>
      <c r="E48" s="104" t="str">
        <f>VLOOKUP($D48,'Metric Nature'!$C:$D,2,0)&amp;IF(($F48&lt;(EA48)),"Below",IF(($F48&gt;(DZ48)),"Above","Within"))</f>
      </c>
      <c r="F48" s="71">
        <f t="shared" si="269"/>
      </c>
      <c r="G48" s="92">
        <f t="shared" si="191"/>
      </c>
      <c r="H48" s="71">
        <f t="shared" si="247"/>
      </c>
      <c r="I48" s="89">
        <f t="shared" si="270"/>
      </c>
      <c r="J48" s="71">
        <f t="shared" si="248"/>
      </c>
      <c r="K48" s="71">
        <f t="shared" si="249"/>
      </c>
      <c r="L48" s="64"/>
      <c r="M48" s="67" t="str">
        <f>VLOOKUP($D48,'Metric Nature'!$C:$D,2,0)&amp;IF(($N48&lt;(HZ48)),"Below",IF(($N48&gt;(HY48)),"Above","Within"))</f>
      </c>
      <c r="N48" s="71">
        <f t="shared" si="250"/>
      </c>
      <c r="O48" s="63">
        <f t="shared" si="311"/>
      </c>
      <c r="P48" s="98">
        <f t="shared" si="312"/>
      </c>
      <c r="Q48" s="63">
        <f t="shared" si="313"/>
      </c>
      <c r="R48" s="71">
        <f t="shared" si="252"/>
      </c>
      <c r="S48" s="71">
        <f t="shared" si="273"/>
      </c>
      <c r="T48" s="64"/>
      <c r="U48" s="67" t="str">
        <f>VLOOKUP($D48,'Metric Nature'!$C:$D,2,0)&amp;IF(($V48&lt;(LY48)),"Below",IF(($V48&gt;(LX48)),"Above","Within"))</f>
      </c>
      <c r="V48" s="71">
        <f t="shared" si="253"/>
      </c>
      <c r="W48" s="63">
        <f t="shared" si="274"/>
      </c>
      <c r="X48" s="71">
        <f t="shared" si="254"/>
      </c>
      <c r="Y48" s="63">
        <f t="shared" si="275"/>
      </c>
      <c r="Z48" s="71">
        <f t="shared" si="255"/>
      </c>
      <c r="AA48" s="71">
        <f t="shared" si="276"/>
      </c>
      <c r="AB48" s="64"/>
      <c r="AC48" s="60" t="s">
        <v>404</v>
      </c>
      <c r="AD48" s="1"/>
      <c r="AE48" s="1"/>
      <c r="AF48" s="1"/>
      <c r="AG48" s="1"/>
      <c r="AH48" s="1"/>
      <c r="AI48" s="9" t="s">
        <v>403</v>
      </c>
      <c r="AJ48" s="14">
        <f>(VLOOKUP($EG48,Data!$B:$CP,Daily!EI$10,0)+VLOOKUP($IF48,Data!$B:$CP,Daily!IH$10,0))/AJ$36</f>
      </c>
      <c r="AK48" s="14">
        <f>(VLOOKUP($EG48,Data!$B:$CP,Daily!EJ$10,0)+VLOOKUP($IF48,Data!$B:$CP,Daily!II$10,0))/AK$36</f>
      </c>
      <c r="AL48" s="14">
        <f>(VLOOKUP($EG48,Data!$B:$CP,Daily!EK$10,0)+VLOOKUP($IF48,Data!$B:$CP,Daily!IJ$10,0))/AL$36</f>
      </c>
      <c r="AM48" s="14">
        <f>(VLOOKUP($EG48,Data!$B:$CP,Daily!EL$10,0)+VLOOKUP($IF48,Data!$B:$CP,Daily!IK$10,0))/AM$36</f>
      </c>
      <c r="AN48" s="14">
        <f>(VLOOKUP($EG48,Data!$B:$CP,Daily!EM$10,0)+VLOOKUP($IF48,Data!$B:$CP,Daily!IL$10,0))/AN$36</f>
      </c>
      <c r="AO48" s="14">
        <f>(VLOOKUP($EG48,Data!$B:$CP,Daily!EN$10,0)+VLOOKUP($IF48,Data!$B:$CP,Daily!IM$10,0))/AO$36</f>
      </c>
      <c r="AP48" s="14">
        <f>(VLOOKUP($EG48,Data!$B:$CP,Daily!EO$10,0)+VLOOKUP($IF48,Data!$B:$CP,Daily!IN$10,0))/AP$36</f>
      </c>
      <c r="AQ48" s="14">
        <f>(VLOOKUP($EG48,Data!$B:$CP,Daily!EP$10,0)+VLOOKUP($IF48,Data!$B:$CP,Daily!IO$10,0))/AQ$36</f>
      </c>
      <c r="AR48" s="14">
        <f>(VLOOKUP($EG48,Data!$B:$CP,Daily!EQ$10,0)+VLOOKUP($IF48,Data!$B:$CP,Daily!IP$10,0))/AR$36</f>
      </c>
      <c r="AS48" s="14">
        <f>(VLOOKUP($EG48,Data!$B:$CP,Daily!ER$10,0)+VLOOKUP($IF48,Data!$B:$CP,Daily!IQ$10,0))/AS$36</f>
      </c>
      <c r="AT48" s="14">
        <f>(VLOOKUP($EG48,Data!$B:$CP,Daily!ES$10,0)+VLOOKUP($IF48,Data!$B:$CP,Daily!IR$10,0))/AT$36</f>
      </c>
      <c r="AU48" s="14">
        <f>(VLOOKUP($EG48,Data!$B:$CP,Daily!ET$10,0)+VLOOKUP($IF48,Data!$B:$CP,Daily!IS$10,0))/AU$36</f>
      </c>
      <c r="AV48" s="14">
        <f>(VLOOKUP($EG48,Data!$B:$CP,Daily!EU$10,0)+VLOOKUP($IF48,Data!$B:$CP,Daily!IT$10,0))/AV$36</f>
      </c>
      <c r="AW48" s="14">
        <f>(VLOOKUP($EG48,Data!$B:$CP,Daily!EV$10,0)+VLOOKUP($IF48,Data!$B:$CP,Daily!IU$10,0))/AW$36</f>
      </c>
      <c r="AX48" s="14">
        <f>(VLOOKUP($EG48,Data!$B:$CP,Daily!EW$10,0)+VLOOKUP($IF48,Data!$B:$CP,Daily!IV$10,0))/AX$36</f>
      </c>
      <c r="AY48" s="14">
        <f>(VLOOKUP($EG48,Data!$B:$CP,Daily!EX$10,0)+VLOOKUP($IF48,Data!$B:$CP,Daily!IW$10,0))/AY$36</f>
      </c>
      <c r="AZ48" s="14">
        <f>(VLOOKUP($EG48,Data!$B:$CP,Daily!EY$10,0)+VLOOKUP($IF48,Data!$B:$CP,Daily!IX$10,0))/AZ$36</f>
      </c>
      <c r="BA48" s="14">
        <f>(VLOOKUP($EG48,Data!$B:$CP,Daily!EZ$10,0)+VLOOKUP($IF48,Data!$B:$CP,Daily!IY$10,0))/BA$36</f>
      </c>
      <c r="BB48" s="14">
        <f>(VLOOKUP($EG48,Data!$B:$CP,Daily!FA$10,0)+VLOOKUP($IF48,Data!$B:$CP,Daily!IZ$10,0))/BB$36</f>
      </c>
      <c r="BC48" s="14">
        <f>(VLOOKUP($EG48,Data!$B:$CP,Daily!FB$10,0)+VLOOKUP($IF48,Data!$B:$CP,Daily!JA$10,0))/BC$36</f>
      </c>
      <c r="BD48" s="14">
        <f>(VLOOKUP($EG48,Data!$B:$CP,Daily!FC$10,0)+VLOOKUP($IF48,Data!$B:$CP,Daily!JB$10,0))/BD$36</f>
      </c>
      <c r="BE48" s="14">
        <f>(VLOOKUP($EG48,Data!$B:$CP,Daily!FD$10,0)+VLOOKUP($IF48,Data!$B:$CP,Daily!JC$10,0))/BE$36</f>
      </c>
      <c r="BF48" s="14">
        <f>(VLOOKUP($EG48,Data!$B:$CP,Daily!FE$10,0)+VLOOKUP($IF48,Data!$B:$CP,Daily!JD$10,0))/BF$36</f>
      </c>
      <c r="BG48" s="14">
        <f>(VLOOKUP($EG48,Data!$B:$CP,Daily!FF$10,0)+VLOOKUP($IF48,Data!$B:$CP,Daily!JE$10,0))/BG$36</f>
      </c>
      <c r="BH48" s="14">
        <f>(VLOOKUP($EG48,Data!$B:$CP,Daily!FG$10,0)+VLOOKUP($IF48,Data!$B:$CP,Daily!JF$10,0))/BH$36</f>
      </c>
      <c r="BI48" s="14">
        <f>(VLOOKUP($EG48,Data!$B:$CP,Daily!FH$10,0)+VLOOKUP($IF48,Data!$B:$CP,Daily!JG$10,0))/BI$36</f>
      </c>
      <c r="BJ48" s="14">
        <f>(VLOOKUP($EG48,Data!$B:$CP,Daily!FI$10,0)+VLOOKUP($IF48,Data!$B:$CP,Daily!JH$10,0))/BJ$36</f>
      </c>
      <c r="BK48" s="14">
        <f>(VLOOKUP($EG48,Data!$B:$CP,Daily!FJ$10,0)+VLOOKUP($IF48,Data!$B:$CP,Daily!JI$10,0))/BK$36</f>
      </c>
      <c r="BL48" s="14">
        <f>(VLOOKUP($EG48,Data!$B:$CP,Daily!FK$10,0)+VLOOKUP($IF48,Data!$B:$CP,Daily!JJ$10,0))/BL$36</f>
      </c>
      <c r="BM48" s="14">
        <f>(VLOOKUP($EG48,Data!$B:$CP,Daily!FL$10,0)+VLOOKUP($IF48,Data!$B:$CP,Daily!JK$10,0))/BM$36</f>
      </c>
      <c r="BN48" s="14">
        <f>(VLOOKUP($EG48,Data!$B:$CP,Daily!FM$10,0)+VLOOKUP($IF48,Data!$B:$CP,Daily!JL$10,0))/BN$36</f>
      </c>
      <c r="BO48" s="14">
        <f>(VLOOKUP($EG48,Data!$B:$CP,Daily!FN$10,0)+VLOOKUP($IF48,Data!$B:$CP,Daily!JM$10,0))/BO$36</f>
      </c>
      <c r="BP48" s="14">
        <f>(VLOOKUP($EG48,Data!$B:$CP,Daily!FO$10,0)+VLOOKUP($IF48,Data!$B:$CP,Daily!JN$10,0))/BP$36</f>
      </c>
      <c r="BQ48" s="14">
        <f>(VLOOKUP($EG48,Data!$B:$CP,Daily!FP$10,0)+VLOOKUP($IF48,Data!$B:$CP,Daily!JO$10,0))/BQ$36</f>
      </c>
      <c r="BR48" s="14">
        <f>(VLOOKUP($EG48,Data!$B:$CP,Daily!FQ$10,0)+VLOOKUP($IF48,Data!$B:$CP,Daily!JP$10,0))/BR$36</f>
      </c>
      <c r="BS48" s="14">
        <f>(VLOOKUP($EG48,Data!$B:$CP,Daily!FR$10,0)+VLOOKUP($IF48,Data!$B:$CP,Daily!JQ$10,0))/BS$36</f>
      </c>
      <c r="BT48" s="14">
        <f>(VLOOKUP($EG48,Data!$B:$CP,Daily!FS$10,0)+VLOOKUP($IF48,Data!$B:$CP,Daily!JR$10,0))/BT$36</f>
      </c>
      <c r="BU48" s="14">
        <f>(VLOOKUP($EG48,Data!$B:$CP,Daily!FT$10,0)+VLOOKUP($IF48,Data!$B:$CP,Daily!JS$10,0))/BU$36</f>
      </c>
      <c r="BV48" s="14">
        <f>(VLOOKUP($EG48,Data!$B:$CP,Daily!FU$10,0)+VLOOKUP($IF48,Data!$B:$CP,Daily!JT$10,0))/BV$36</f>
      </c>
      <c r="BW48" s="14">
        <f>(VLOOKUP($EG48,Data!$B:$CP,Daily!FV$10,0)+VLOOKUP($IF48,Data!$B:$CP,Daily!JU$10,0))/BW$36</f>
      </c>
      <c r="BX48" s="14">
        <f>(VLOOKUP($EG48,Data!$B:$CP,Daily!FW$10,0)+VLOOKUP($IF48,Data!$B:$CP,Daily!JV$10,0))/BX$36</f>
      </c>
      <c r="BY48" s="14">
        <f>(VLOOKUP($EG48,Data!$B:$CP,Daily!FX$10,0)+VLOOKUP($IF48,Data!$B:$CP,Daily!JW$10,0))/BY$36</f>
      </c>
      <c r="BZ48" s="14">
        <f>(VLOOKUP($EG48,Data!$B:$CP,Daily!FY$10,0)+VLOOKUP($IF48,Data!$B:$CP,Daily!JX$10,0))/BZ$36</f>
      </c>
      <c r="CA48" s="14">
        <f>(VLOOKUP($EG48,Data!$B:$CP,Daily!FZ$10,0)+VLOOKUP($IF48,Data!$B:$CP,Daily!JY$10,0))/CA$36</f>
      </c>
      <c r="CB48" s="14">
        <f>(VLOOKUP($EG48,Data!$B:$CP,Daily!GA$10,0)+VLOOKUP($IF48,Data!$B:$CP,Daily!JZ$10,0))/CB$36</f>
      </c>
      <c r="CC48" s="14">
        <f>(VLOOKUP($EG48,Data!$B:$CP,Daily!GB$10,0)+VLOOKUP($IF48,Data!$B:$CP,Daily!KA$10,0))/CC$36</f>
      </c>
      <c r="CD48" s="14">
        <f>(VLOOKUP($EG48,Data!$B:$CP,Daily!GC$10,0)+VLOOKUP($IF48,Data!$B:$CP,Daily!KB$10,0))/CD$36</f>
      </c>
      <c r="CE48" s="14">
        <f>(VLOOKUP($EG48,Data!$B:$CP,Daily!GD$10,0)+VLOOKUP($IF48,Data!$B:$CP,Daily!KC$10,0))/CE$36</f>
      </c>
      <c r="CF48" s="14">
        <f>(VLOOKUP($EG48,Data!$B:$CP,Daily!GE$10,0)+VLOOKUP($IF48,Data!$B:$CP,Daily!KD$10,0))/CF$36</f>
      </c>
      <c r="CG48" s="14">
        <f>(VLOOKUP($EG48,Data!$B:$CP,Daily!GF$10,0)+VLOOKUP($IF48,Data!$B:$CP,Daily!KE$10,0))/CG$36</f>
      </c>
      <c r="CH48" s="14">
        <f>(VLOOKUP($EG48,Data!$B:$CP,Daily!GG$10,0)+VLOOKUP($IF48,Data!$B:$CP,Daily!KF$10,0))/CH$36</f>
      </c>
      <c r="CI48" s="14">
        <f>(VLOOKUP($EG48,Data!$B:$CP,Daily!GH$10,0)+VLOOKUP($IF48,Data!$B:$CP,Daily!KG$10,0))/CI$36</f>
      </c>
      <c r="CJ48" s="14">
        <f>(VLOOKUP($EG48,Data!$B:$CP,Daily!GI$10,0)+VLOOKUP($IF48,Data!$B:$CP,Daily!KH$10,0))/CJ$36</f>
      </c>
      <c r="CK48" s="14">
        <f>(VLOOKUP($EG48,Data!$B:$CP,Daily!GJ$10,0)+VLOOKUP($IF48,Data!$B:$CP,Daily!KI$10,0))/CK$36</f>
      </c>
      <c r="CL48" s="14">
        <f>(VLOOKUP($EG48,Data!$B:$CP,Daily!GK$10,0)+VLOOKUP($IF48,Data!$B:$CP,Daily!KJ$10,0))/CL$36</f>
      </c>
      <c r="CM48" s="14">
        <f>(VLOOKUP($EG48,Data!$B:$CP,Daily!GL$10,0)+VLOOKUP($IF48,Data!$B:$CP,Daily!KK$10,0))/CM$36</f>
      </c>
      <c r="CN48" s="14">
        <f>(VLOOKUP($EG48,Data!$B:$CP,Daily!GM$10,0)+VLOOKUP($IF48,Data!$B:$CP,Daily!KL$10,0))/CN$36</f>
      </c>
      <c r="CO48" s="14">
        <f>(VLOOKUP($EG48,Data!$B:$CP,Daily!GN$10,0)+VLOOKUP($IF48,Data!$B:$CP,Daily!KM$10,0))/CO$36</f>
      </c>
      <c r="CP48" s="14">
        <f>(VLOOKUP($EG48,Data!$B:$CP,Daily!GO$10,0)+VLOOKUP($IF48,Data!$B:$CP,Daily!KN$10,0))/CP$36</f>
      </c>
      <c r="CQ48" s="14">
        <f>(VLOOKUP($EG48,Data!$B:$CP,Daily!GP$10,0)+VLOOKUP($IF48,Data!$B:$CP,Daily!KO$10,0))/CQ$36</f>
      </c>
      <c r="CR48" s="14">
        <f>(VLOOKUP($EG48,Data!$B:$CP,Daily!GQ$10,0)+VLOOKUP($IF48,Data!$B:$CP,Daily!KP$10,0))/CR$36</f>
      </c>
      <c r="CS48" s="14">
        <f>(VLOOKUP($EG48,Data!$B:$CP,Daily!GR$10,0)+VLOOKUP($IF48,Data!$B:$CP,Daily!KQ$10,0))/CS$36</f>
      </c>
      <c r="CT48" s="14">
        <f>(VLOOKUP($EG48,Data!$B:$CP,Daily!GS$10,0)+VLOOKUP($IF48,Data!$B:$CP,Daily!KR$10,0))/CT$36</f>
      </c>
      <c r="CU48" s="14">
        <f>(VLOOKUP($EG48,Data!$B:$CP,Daily!GT$10,0)+VLOOKUP($IF48,Data!$B:$CP,Daily!KS$10,0))/CU$36</f>
      </c>
      <c r="CV48" s="14">
        <f>(VLOOKUP($EG48,Data!$B:$CP,Daily!GU$10,0)+VLOOKUP($IF48,Data!$B:$CP,Daily!KT$10,0))/CV$36</f>
      </c>
      <c r="CW48" s="14">
        <f>(VLOOKUP($EG48,Data!$B:$CP,Daily!GV$10,0)+VLOOKUP($IF48,Data!$B:$CP,Daily!KU$10,0))/CW$36</f>
      </c>
      <c r="CX48" s="14">
        <f>(VLOOKUP($EG48,Data!$B:$CP,Daily!GW$10,0)+VLOOKUP($IF48,Data!$B:$CP,Daily!KV$10,0))/CX$36</f>
      </c>
      <c r="CY48" s="14">
        <f>(VLOOKUP($EG48,Data!$B:$CP,Daily!GX$10,0)+VLOOKUP($IF48,Data!$B:$CP,Daily!KW$10,0))/CY$36</f>
      </c>
      <c r="CZ48" s="14">
        <f>(VLOOKUP($EG48,Data!$B:$CP,Daily!GY$10,0)+VLOOKUP($IF48,Data!$B:$CP,Daily!KX$10,0))/CZ$36</f>
      </c>
      <c r="DA48" s="14">
        <f>(VLOOKUP($EG48,Data!$B:$CP,Daily!GZ$10,0)+VLOOKUP($IF48,Data!$B:$CP,Daily!KY$10,0))/DA$36</f>
      </c>
      <c r="DB48" s="14">
        <f>(VLOOKUP($EG48,Data!$B:$CP,Daily!HA$10,0)+VLOOKUP($IF48,Data!$B:$CP,Daily!KZ$10,0))/DB$36</f>
      </c>
      <c r="DC48" s="14">
        <f>(VLOOKUP($EG48,Data!$B:$CP,Daily!HB$10,0)+VLOOKUP($IF48,Data!$B:$CP,Daily!LA$10,0))/DC$36</f>
      </c>
      <c r="DD48" s="14">
        <f>(VLOOKUP($EG48,Data!$B:$CP,Daily!HC$10,0)+VLOOKUP($IF48,Data!$B:$CP,Daily!LB$10,0))/DD$36</f>
      </c>
      <c r="DE48" s="14">
        <f>(VLOOKUP($EG48,Data!$B:$CP,Daily!HD$10,0)+VLOOKUP($IF48,Data!$B:$CP,Daily!LC$10,0))/DE$36</f>
      </c>
      <c r="DF48" s="14">
        <f>(VLOOKUP($EG48,Data!$B:$CP,Daily!HE$10,0)+VLOOKUP($IF48,Data!$B:$CP,Daily!LD$10,0))/DF$36</f>
      </c>
      <c r="DG48" s="14">
        <f>(VLOOKUP($EG48,Data!$B:$CP,Daily!HF$10,0)+VLOOKUP($IF48,Data!$B:$CP,Daily!LE$10,0))/DG$36</f>
      </c>
      <c r="DH48" s="14">
        <f>(VLOOKUP($EG48,Data!$B:$CP,Daily!HG$10,0)+VLOOKUP($IF48,Data!$B:$CP,Daily!LF$10,0))/DH$36</f>
      </c>
      <c r="DI48" s="14">
        <f>(VLOOKUP($EG48,Data!$B:$CP,Daily!HH$10,0)+VLOOKUP($IF48,Data!$B:$CP,Daily!LG$10,0))/DI$36</f>
      </c>
      <c r="DJ48" s="14">
        <f>(VLOOKUP($EG48,Data!$B:$CP,Daily!HI$10,0)+VLOOKUP($IF48,Data!$B:$CP,Daily!LH$10,0))/DJ$36</f>
      </c>
      <c r="DK48" s="14">
        <f>(VLOOKUP($EG48,Data!$B:$CP,Daily!HJ$10,0)+VLOOKUP($IF48,Data!$B:$CP,Daily!LI$10,0))/DK$36</f>
      </c>
      <c r="DL48" s="14">
        <f>(VLOOKUP($EG48,Data!$B:$CP,Daily!HK$10,0)+VLOOKUP($IF48,Data!$B:$CP,Daily!LJ$10,0))/DL$36</f>
      </c>
      <c r="DM48" s="14">
        <f>(VLOOKUP($EG48,Data!$B:$CP,Daily!HL$10,0)+VLOOKUP($IF48,Data!$B:$CP,Daily!LK$10,0))/DM$36</f>
      </c>
      <c r="DN48" s="14">
        <f>(VLOOKUP($EG48,Data!$B:$CP,Daily!HM$10,0)+VLOOKUP($IF48,Data!$B:$CP,Daily!LL$10,0))/DN$36</f>
      </c>
      <c r="DO48" s="14">
        <f>(VLOOKUP($EG48,Data!$B:$CP,Daily!HN$10,0)+VLOOKUP($IF48,Data!$B:$CP,Daily!LM$10,0))/DO$36</f>
      </c>
      <c r="DP48" s="14">
        <f>(VLOOKUP($EG48,Data!$B:$CP,Daily!HO$10,0)+VLOOKUP($IF48,Data!$B:$CP,Daily!LN$10,0))/DP$36</f>
      </c>
      <c r="DQ48" s="14">
        <f>(VLOOKUP($EG48,Data!$B:$CP,Daily!HP$10,0)+VLOOKUP($IF48,Data!$B:$CP,Daily!LO$10,0))/DQ$36</f>
      </c>
      <c r="DR48" s="14">
        <f>(VLOOKUP($EG48,Data!$B:$CP,Daily!HQ$10,0)+VLOOKUP($IF48,Data!$B:$CP,Daily!LP$10,0))/DR$36</f>
      </c>
      <c r="DS48" s="14">
        <f>(VLOOKUP($EG48,Data!$B:$CP,Daily!HR$10,0)+VLOOKUP($IF48,Data!$B:$CP,Daily!LQ$10,0))/DS$36</f>
      </c>
      <c r="DT48" s="14">
        <f>(VLOOKUP($EG48,Data!$B:$CP,Daily!HS$10,0)+VLOOKUP($IF48,Data!$B:$CP,Daily!LR$10,0))/DT$36</f>
      </c>
      <c r="DU48" s="14">
        <f>(VLOOKUP($EG48,Data!$B:$CP,Daily!HT$10,0)+VLOOKUP($IF48,Data!$B:$CP,Daily!LS$10,0))/DU$36</f>
      </c>
      <c r="DV48" s="18"/>
      <c r="DW48" s="14">
        <f t="shared" si="259"/>
      </c>
      <c r="DX48" s="14">
        <f t="shared" si="260"/>
      </c>
      <c r="DY48" s="14">
        <f t="shared" si="277"/>
      </c>
      <c r="DZ48" s="14">
        <f t="shared" si="278"/>
      </c>
      <c r="EA48" s="14">
        <f t="shared" si="279"/>
      </c>
      <c r="EB48" s="18"/>
      <c r="EC48" s="14">
        <f t="shared" si="261"/>
      </c>
      <c r="ED48" s="14">
        <f t="shared" si="326"/>
      </c>
      <c r="EE48" s="14">
        <f t="shared" si="314"/>
      </c>
      <c r="EF48" s="16"/>
      <c r="EG48" s="9" t="s">
        <v>405</v>
      </c>
      <c r="EH48" s="9" t="s">
        <v>406</v>
      </c>
      <c r="EI48" s="14">
        <f>VLOOKUP($EG48,Data!$B:$CP,Daily!EI$10,0)/EI$36</f>
      </c>
      <c r="EJ48" s="14">
        <f>VLOOKUP($EG48,Data!$B:$CP,Daily!EJ$10,0)/EJ$36</f>
      </c>
      <c r="EK48" s="14">
        <f>VLOOKUP($EG48,Data!$B:$CP,Daily!EK$10,0)/EK$36</f>
      </c>
      <c r="EL48" s="14">
        <f>VLOOKUP($EG48,Data!$B:$CP,Daily!EL$10,0)/EL$36</f>
      </c>
      <c r="EM48" s="14">
        <f>VLOOKUP($EG48,Data!$B:$CP,Daily!EM$10,0)/EM$36</f>
      </c>
      <c r="EN48" s="14">
        <f>VLOOKUP($EG48,Data!$B:$CP,Daily!EN$10,0)/EN$36</f>
      </c>
      <c r="EO48" s="14">
        <f>VLOOKUP($EG48,Data!$B:$CP,Daily!EO$10,0)/EO$36</f>
      </c>
      <c r="EP48" s="14">
        <f>VLOOKUP($EG48,Data!$B:$CP,Daily!EP$10,0)/EP$36</f>
      </c>
      <c r="EQ48" s="14">
        <f>VLOOKUP($EG48,Data!$B:$CP,Daily!EQ$10,0)/EQ$36</f>
      </c>
      <c r="ER48" s="14">
        <f>VLOOKUP($EG48,Data!$B:$CP,Daily!ER$10,0)/ER$36</f>
      </c>
      <c r="ES48" s="14">
        <f>VLOOKUP($EG48,Data!$B:$CP,Daily!ES$10,0)/ES$36</f>
      </c>
      <c r="ET48" s="14">
        <f>VLOOKUP($EG48,Data!$B:$CP,Daily!ET$10,0)/ET$36</f>
      </c>
      <c r="EU48" s="14">
        <f>VLOOKUP($EG48,Data!$B:$CP,Daily!EU$10,0)/EU$36</f>
      </c>
      <c r="EV48" s="14">
        <f>VLOOKUP($EG48,Data!$B:$CP,Daily!EV$10,0)/EV$36</f>
      </c>
      <c r="EW48" s="14">
        <f>VLOOKUP($EG48,Data!$B:$CP,Daily!EW$10,0)/EW$36</f>
      </c>
      <c r="EX48" s="14">
        <f>VLOOKUP($EG48,Data!$B:$CP,Daily!EX$10,0)/EX$36</f>
      </c>
      <c r="EY48" s="14">
        <f>VLOOKUP($EG48,Data!$B:$CP,Daily!EY$10,0)/EY$36</f>
      </c>
      <c r="EZ48" s="14">
        <f>VLOOKUP($EG48,Data!$B:$CP,Daily!EZ$10,0)/EZ$36</f>
      </c>
      <c r="FA48" s="14">
        <f>VLOOKUP($EG48,Data!$B:$CP,Daily!FA$10,0)/FA$36</f>
      </c>
      <c r="FB48" s="14">
        <f>VLOOKUP($EG48,Data!$B:$CP,Daily!FB$10,0)/FB$36</f>
      </c>
      <c r="FC48" s="14">
        <f>VLOOKUP($EG48,Data!$B:$CP,Daily!FC$10,0)/FC$36</f>
      </c>
      <c r="FD48" s="14">
        <f>VLOOKUP($EG48,Data!$B:$CP,Daily!FD$10,0)/FD$36</f>
      </c>
      <c r="FE48" s="14">
        <f>VLOOKUP($EG48,Data!$B:$CP,Daily!FE$10,0)/FE$36</f>
      </c>
      <c r="FF48" s="14">
        <f>VLOOKUP($EG48,Data!$B:$CP,Daily!FF$10,0)/FF$36</f>
      </c>
      <c r="FG48" s="14">
        <f>VLOOKUP($EG48,Data!$B:$CP,Daily!FG$10,0)/FG$36</f>
      </c>
      <c r="FH48" s="14">
        <f>VLOOKUP($EG48,Data!$B:$CP,Daily!FH$10,0)/FH$36</f>
      </c>
      <c r="FI48" s="14">
        <f>VLOOKUP($EG48,Data!$B:$CP,Daily!FI$10,0)/FI$36</f>
      </c>
      <c r="FJ48" s="14">
        <f>VLOOKUP($EG48,Data!$B:$CP,Daily!FJ$10,0)/FJ$36</f>
      </c>
      <c r="FK48" s="14">
        <f>VLOOKUP($EG48,Data!$B:$CP,Daily!FK$10,0)/FK$36</f>
      </c>
      <c r="FL48" s="14">
        <f>VLOOKUP($EG48,Data!$B:$CP,Daily!FL$10,0)/FL$36</f>
      </c>
      <c r="FM48" s="14">
        <f>VLOOKUP($EG48,Data!$B:$CP,Daily!FM$10,0)/FM$36</f>
      </c>
      <c r="FN48" s="14">
        <f>VLOOKUP($EG48,Data!$B:$CP,Daily!FN$10,0)/FN$36</f>
      </c>
      <c r="FO48" s="14">
        <f>VLOOKUP($EG48,Data!$B:$CP,Daily!FO$10,0)/FO$36</f>
      </c>
      <c r="FP48" s="14">
        <f>VLOOKUP($EG48,Data!$B:$CP,Daily!FP$10,0)/FP$36</f>
      </c>
      <c r="FQ48" s="14">
        <f>VLOOKUP($EG48,Data!$B:$CP,Daily!FQ$10,0)/FQ$36</f>
      </c>
      <c r="FR48" s="14">
        <f>VLOOKUP($EG48,Data!$B:$CP,Daily!FR$10,0)/FR$36</f>
      </c>
      <c r="FS48" s="14">
        <f>VLOOKUP($EG48,Data!$B:$CP,Daily!FS$10,0)/FS$36</f>
      </c>
      <c r="FT48" s="14">
        <f>VLOOKUP($EG48,Data!$B:$CP,Daily!FT$10,0)/FT$36</f>
      </c>
      <c r="FU48" s="14">
        <f>VLOOKUP($EG48,Data!$B:$CP,Daily!FU$10,0)/FU$36</f>
      </c>
      <c r="FV48" s="14">
        <f>VLOOKUP($EG48,Data!$B:$CP,Daily!FV$10,0)/FV$36</f>
      </c>
      <c r="FW48" s="14">
        <f>VLOOKUP($EG48,Data!$B:$CP,Daily!FW$10,0)/FW$36</f>
      </c>
      <c r="FX48" s="14">
        <f>VLOOKUP($EG48,Data!$B:$CP,Daily!FX$10,0)/FX$36</f>
      </c>
      <c r="FY48" s="14">
        <f>VLOOKUP($EG48,Data!$B:$CP,Daily!FY$10,0)/FY$36</f>
      </c>
      <c r="FZ48" s="14">
        <f>VLOOKUP($EG48,Data!$B:$CP,Daily!FZ$10,0)/FZ$36</f>
      </c>
      <c r="GA48" s="14">
        <f>VLOOKUP($EG48,Data!$B:$CP,Daily!GA$10,0)/GA$36</f>
      </c>
      <c r="GB48" s="14">
        <f>VLOOKUP($EG48,Data!$B:$CP,Daily!GB$10,0)/GB$36</f>
      </c>
      <c r="GC48" s="14">
        <f>VLOOKUP($EG48,Data!$B:$CP,Daily!GC$10,0)/GC$36</f>
      </c>
      <c r="GD48" s="14">
        <f>VLOOKUP($EG48,Data!$B:$CP,Daily!GD$10,0)/GD$36</f>
      </c>
      <c r="GE48" s="14">
        <f>VLOOKUP($EG48,Data!$B:$CP,Daily!GE$10,0)/GE$36</f>
      </c>
      <c r="GF48" s="14">
        <f>VLOOKUP($EG48,Data!$B:$CP,Daily!GF$10,0)/GF$36</f>
      </c>
      <c r="GG48" s="14">
        <f>VLOOKUP($EG48,Data!$B:$CP,Daily!GG$10,0)/GG$36</f>
      </c>
      <c r="GH48" s="14">
        <f>VLOOKUP($EG48,Data!$B:$CP,Daily!GH$10,0)/GH$36</f>
      </c>
      <c r="GI48" s="14">
        <f>VLOOKUP($EG48,Data!$B:$CP,Daily!GI$10,0)/GI$36</f>
      </c>
      <c r="GJ48" s="14">
        <f>VLOOKUP($EG48,Data!$B:$CP,Daily!GJ$10,0)/GJ$36</f>
      </c>
      <c r="GK48" s="14">
        <f>VLOOKUP($EG48,Data!$B:$CP,Daily!GK$10,0)/GK$36</f>
      </c>
      <c r="GL48" s="14">
        <f>VLOOKUP($EG48,Data!$B:$CP,Daily!GL$10,0)/GL$36</f>
      </c>
      <c r="GM48" s="14">
        <f>VLOOKUP($EG48,Data!$B:$CP,Daily!GM$10,0)/GM$36</f>
      </c>
      <c r="GN48" s="14">
        <f>VLOOKUP($EG48,Data!$B:$CP,Daily!GN$10,0)/GN$36</f>
      </c>
      <c r="GO48" s="14">
        <f>VLOOKUP($EG48,Data!$B:$CP,Daily!GO$10,0)/GO$36</f>
      </c>
      <c r="GP48" s="14">
        <f>VLOOKUP($EG48,Data!$B:$CP,Daily!GP$10,0)/GP$36</f>
      </c>
      <c r="GQ48" s="14">
        <f>VLOOKUP($EG48,Data!$B:$CP,Daily!GQ$10,0)/GQ$36</f>
      </c>
      <c r="GR48" s="14">
        <f>VLOOKUP($EG48,Data!$B:$CP,Daily!GR$10,0)/GR$36</f>
      </c>
      <c r="GS48" s="14">
        <f>VLOOKUP($EG48,Data!$B:$CP,Daily!GS$10,0)/GS$36</f>
      </c>
      <c r="GT48" s="14">
        <f>VLOOKUP($EG48,Data!$B:$CP,Daily!GT$10,0)/GT$36</f>
      </c>
      <c r="GU48" s="14">
        <f>VLOOKUP($EG48,Data!$B:$CP,Daily!GU$10,0)/GU$36</f>
      </c>
      <c r="GV48" s="14">
        <f>VLOOKUP($EG48,Data!$B:$CP,Daily!GV$10,0)/GV$36</f>
      </c>
      <c r="GW48" s="14">
        <f>VLOOKUP($EG48,Data!$B:$CP,Daily!GW$10,0)/GW$36</f>
      </c>
      <c r="GX48" s="14">
        <f>VLOOKUP($EG48,Data!$B:$CP,Daily!GX$10,0)/GX$36</f>
      </c>
      <c r="GY48" s="14">
        <f>VLOOKUP($EG48,Data!$B:$CP,Daily!GY$10,0)/GY$36</f>
      </c>
      <c r="GZ48" s="14">
        <f>VLOOKUP($EG48,Data!$B:$CP,Daily!GZ$10,0)/GZ$36</f>
      </c>
      <c r="HA48" s="14">
        <f>VLOOKUP($EG48,Data!$B:$CP,Daily!HA$10,0)/HA$36</f>
      </c>
      <c r="HB48" s="14">
        <f>VLOOKUP($EG48,Data!$B:$CP,Daily!HB$10,0)/HB$36</f>
      </c>
      <c r="HC48" s="14">
        <f>VLOOKUP($EG48,Data!$B:$CP,Daily!HC$10,0)/HC$36</f>
      </c>
      <c r="HD48" s="14">
        <f>VLOOKUP($EG48,Data!$B:$CP,Daily!HD$10,0)/HD$36</f>
      </c>
      <c r="HE48" s="14">
        <f>VLOOKUP($EG48,Data!$B:$CP,Daily!HE$10,0)/HE$36</f>
      </c>
      <c r="HF48" s="14">
        <f>VLOOKUP($EG48,Data!$B:$CP,Daily!HF$10,0)/HF$36</f>
      </c>
      <c r="HG48" s="14">
        <f>VLOOKUP($EG48,Data!$B:$CP,Daily!HG$10,0)/HG$36</f>
      </c>
      <c r="HH48" s="14">
        <f>VLOOKUP($EG48,Data!$B:$CP,Daily!HH$10,0)/HH$36</f>
      </c>
      <c r="HI48" s="14">
        <f>VLOOKUP($EG48,Data!$B:$CP,Daily!HI$10,0)/HI$36</f>
      </c>
      <c r="HJ48" s="14">
        <f>VLOOKUP($EG48,Data!$B:$CP,Daily!HJ$10,0)/HJ$36</f>
      </c>
      <c r="HK48" s="14">
        <f>VLOOKUP($EG48,Data!$B:$CP,Daily!HK$10,0)/HK$36</f>
      </c>
      <c r="HL48" s="14">
        <f>VLOOKUP($EG48,Data!$B:$CP,Daily!HL$10,0)/HL$36</f>
      </c>
      <c r="HM48" s="14">
        <f>VLOOKUP($EG48,Data!$B:$CP,Daily!HM$10,0)/HM$36</f>
      </c>
      <c r="HN48" s="14">
        <f>VLOOKUP($EG48,Data!$B:$CP,Daily!HN$10,0)/HN$36</f>
      </c>
      <c r="HO48" s="14">
        <f>VLOOKUP($EG48,Data!$B:$CP,Daily!HO$10,0)/HO$36</f>
      </c>
      <c r="HP48" s="14">
        <f>VLOOKUP($EG48,Data!$B:$CP,Daily!HP$10,0)/HP$36</f>
      </c>
      <c r="HQ48" s="14">
        <f>VLOOKUP($EG48,Data!$B:$CP,Daily!HQ$10,0)/HQ$36</f>
      </c>
      <c r="HR48" s="14">
        <f>VLOOKUP($EG48,Data!$B:$CP,Daily!HR$10,0)/HR$36</f>
      </c>
      <c r="HS48" s="14">
        <f>VLOOKUP($EG48,Data!$B:$CP,Daily!HS$10,0)/HS$36</f>
      </c>
      <c r="HT48" s="14">
        <f>VLOOKUP($EG48,Data!$B:$CP,Daily!HT$10,0)/HT$36</f>
      </c>
      <c r="HU48" s="17"/>
      <c r="HV48" s="52">
        <f t="shared" si="262"/>
      </c>
      <c r="HW48" s="52">
        <f t="shared" si="263"/>
      </c>
      <c r="HX48" s="52">
        <f t="shared" si="315"/>
      </c>
      <c r="HY48" s="52">
        <f t="shared" si="316"/>
      </c>
      <c r="HZ48" s="52">
        <f t="shared" si="317"/>
      </c>
      <c r="IA48" s="55"/>
      <c r="IB48" s="14">
        <f t="shared" si="265"/>
      </c>
      <c r="IC48" s="14">
        <f t="shared" si="318"/>
      </c>
      <c r="ID48" s="14">
        <f t="shared" si="319"/>
      </c>
      <c r="IE48" s="16"/>
      <c r="IF48" s="9" t="s">
        <v>407</v>
      </c>
      <c r="IG48" s="9" t="s">
        <v>406</v>
      </c>
      <c r="IH48" s="14">
        <f>VLOOKUP($IF48,Data!$B:$CP,Daily!IH$10,0)/IH$36</f>
      </c>
      <c r="II48" s="14">
        <f>VLOOKUP($IF48,Data!$B:$CP,Daily!II$10,0)/II$36</f>
      </c>
      <c r="IJ48" s="14">
        <f>VLOOKUP($IF48,Data!$B:$CP,Daily!IJ$10,0)/IJ$36</f>
      </c>
      <c r="IK48" s="14">
        <f>VLOOKUP($IF48,Data!$B:$CP,Daily!IK$10,0)/IK$36</f>
      </c>
      <c r="IL48" s="14">
        <f>VLOOKUP($IF48,Data!$B:$CP,Daily!IL$10,0)/IL$36</f>
      </c>
      <c r="IM48" s="14">
        <f>VLOOKUP($IF48,Data!$B:$CP,Daily!IM$10,0)/IM$36</f>
      </c>
      <c r="IN48" s="14">
        <f>VLOOKUP($IF48,Data!$B:$CP,Daily!IN$10,0)/IN$36</f>
      </c>
      <c r="IO48" s="14">
        <f>VLOOKUP($IF48,Data!$B:$CP,Daily!IO$10,0)/IO$36</f>
      </c>
      <c r="IP48" s="14">
        <f>VLOOKUP($IF48,Data!$B:$CP,Daily!IP$10,0)/IP$36</f>
      </c>
      <c r="IQ48" s="14">
        <f>VLOOKUP($IF48,Data!$B:$CP,Daily!IQ$10,0)/IQ$36</f>
      </c>
      <c r="IR48" s="14">
        <f>VLOOKUP($IF48,Data!$B:$CP,Daily!IR$10,0)/IR$36</f>
      </c>
      <c r="IS48" s="14">
        <f>VLOOKUP($IF48,Data!$B:$CP,Daily!IS$10,0)/IS$36</f>
      </c>
      <c r="IT48" s="14">
        <f>VLOOKUP($IF48,Data!$B:$CP,Daily!IT$10,0)/IT$36</f>
      </c>
      <c r="IU48" s="14">
        <f>VLOOKUP($IF48,Data!$B:$CP,Daily!IU$10,0)/IU$36</f>
      </c>
      <c r="IV48" s="14">
        <f>VLOOKUP($IF48,Data!$B:$CP,Daily!IV$10,0)/IV$36</f>
      </c>
      <c r="IW48" s="14">
        <f>VLOOKUP($IF48,Data!$B:$CP,Daily!IW$10,0)/IW$36</f>
      </c>
      <c r="IX48" s="14">
        <f>VLOOKUP($IF48,Data!$B:$CP,Daily!IX$10,0)/IX$36</f>
      </c>
      <c r="IY48" s="14">
        <f>VLOOKUP($IF48,Data!$B:$CP,Daily!IY$10,0)/IY$36</f>
      </c>
      <c r="IZ48" s="14">
        <f>VLOOKUP($IF48,Data!$B:$CP,Daily!IZ$10,0)/IZ$36</f>
      </c>
      <c r="JA48" s="14">
        <f>VLOOKUP($IF48,Data!$B:$CP,Daily!JA$10,0)/JA$36</f>
      </c>
      <c r="JB48" s="14">
        <f>VLOOKUP($IF48,Data!$B:$CP,Daily!JB$10,0)/JB$36</f>
      </c>
      <c r="JC48" s="14">
        <f>VLOOKUP($IF48,Data!$B:$CP,Daily!JC$10,0)/JC$36</f>
      </c>
      <c r="JD48" s="14">
        <f>VLOOKUP($IF48,Data!$B:$CP,Daily!JD$10,0)/JD$36</f>
      </c>
      <c r="JE48" s="14">
        <f>VLOOKUP($IF48,Data!$B:$CP,Daily!JE$10,0)/JE$36</f>
      </c>
      <c r="JF48" s="14">
        <f>VLOOKUP($IF48,Data!$B:$CP,Daily!JF$10,0)/JF$36</f>
      </c>
      <c r="JG48" s="14">
        <f>VLOOKUP($IF48,Data!$B:$CP,Daily!JG$10,0)/JG$36</f>
      </c>
      <c r="JH48" s="14">
        <f>VLOOKUP($IF48,Data!$B:$CP,Daily!JH$10,0)/JH$36</f>
      </c>
      <c r="JI48" s="14">
        <f>VLOOKUP($IF48,Data!$B:$CP,Daily!JI$10,0)/JI$36</f>
      </c>
      <c r="JJ48" s="14">
        <f>VLOOKUP($IF48,Data!$B:$CP,Daily!JJ$10,0)/JJ$36</f>
      </c>
      <c r="JK48" s="14">
        <f>VLOOKUP($IF48,Data!$B:$CP,Daily!JK$10,0)/JK$36</f>
      </c>
      <c r="JL48" s="14">
        <f>VLOOKUP($IF48,Data!$B:$CP,Daily!JL$10,0)/JL$36</f>
      </c>
      <c r="JM48" s="14">
        <f>VLOOKUP($IF48,Data!$B:$CP,Daily!JM$10,0)/JM$36</f>
      </c>
      <c r="JN48" s="14">
        <f>VLOOKUP($IF48,Data!$B:$CP,Daily!JN$10,0)/JN$36</f>
      </c>
      <c r="JO48" s="14">
        <f>VLOOKUP($IF48,Data!$B:$CP,Daily!JO$10,0)/JO$36</f>
      </c>
      <c r="JP48" s="14">
        <f>VLOOKUP($IF48,Data!$B:$CP,Daily!JP$10,0)/JP$36</f>
      </c>
      <c r="JQ48" s="14">
        <f>VLOOKUP($IF48,Data!$B:$CP,Daily!JQ$10,0)/JQ$36</f>
      </c>
      <c r="JR48" s="14">
        <f>VLOOKUP($IF48,Data!$B:$CP,Daily!JR$10,0)/JR$36</f>
      </c>
      <c r="JS48" s="14">
        <f>VLOOKUP($IF48,Data!$B:$CP,Daily!JS$10,0)/JS$36</f>
      </c>
      <c r="JT48" s="14">
        <f>VLOOKUP($IF48,Data!$B:$CP,Daily!JT$10,0)/JT$36</f>
      </c>
      <c r="JU48" s="14">
        <f>VLOOKUP($IF48,Data!$B:$CP,Daily!JU$10,0)/JU$36</f>
      </c>
      <c r="JV48" s="14">
        <f>VLOOKUP($IF48,Data!$B:$CP,Daily!JV$10,0)/JV$36</f>
      </c>
      <c r="JW48" s="14">
        <f>VLOOKUP($IF48,Data!$B:$CP,Daily!JW$10,0)/JW$36</f>
      </c>
      <c r="JX48" s="14">
        <f>VLOOKUP($IF48,Data!$B:$CP,Daily!JX$10,0)/JX$36</f>
      </c>
      <c r="JY48" s="14">
        <f>VLOOKUP($IF48,Data!$B:$CP,Daily!JY$10,0)/JY$36</f>
      </c>
      <c r="JZ48" s="14">
        <f>VLOOKUP($IF48,Data!$B:$CP,Daily!JZ$10,0)/JZ$36</f>
      </c>
      <c r="KA48" s="14">
        <f>VLOOKUP($IF48,Data!$B:$CP,Daily!KA$10,0)/KA$36</f>
      </c>
      <c r="KB48" s="14">
        <f>VLOOKUP($IF48,Data!$B:$CP,Daily!KB$10,0)/KB$36</f>
      </c>
      <c r="KC48" s="14">
        <f>VLOOKUP($IF48,Data!$B:$CP,Daily!KC$10,0)/KC$36</f>
      </c>
      <c r="KD48" s="14">
        <f>VLOOKUP($IF48,Data!$B:$CP,Daily!KD$10,0)/KD$36</f>
      </c>
      <c r="KE48" s="14">
        <f>VLOOKUP($IF48,Data!$B:$CP,Daily!KE$10,0)/KE$36</f>
      </c>
      <c r="KF48" s="14">
        <f>VLOOKUP($IF48,Data!$B:$CP,Daily!KF$10,0)/KF$36</f>
      </c>
      <c r="KG48" s="14">
        <f>VLOOKUP($IF48,Data!$B:$CP,Daily!KG$10,0)/KG$36</f>
      </c>
      <c r="KH48" s="14">
        <f>VLOOKUP($IF48,Data!$B:$CP,Daily!KH$10,0)/KH$36</f>
      </c>
      <c r="KI48" s="14">
        <f>VLOOKUP($IF48,Data!$B:$CP,Daily!KI$10,0)/KI$36</f>
      </c>
      <c r="KJ48" s="14">
        <f>VLOOKUP($IF48,Data!$B:$CP,Daily!KJ$10,0)/KJ$36</f>
      </c>
      <c r="KK48" s="14">
        <f>VLOOKUP($IF48,Data!$B:$CP,Daily!KK$10,0)/KK$36</f>
      </c>
      <c r="KL48" s="14">
        <f>VLOOKUP($IF48,Data!$B:$CP,Daily!KL$10,0)/KL$36</f>
      </c>
      <c r="KM48" s="14">
        <f>VLOOKUP($IF48,Data!$B:$CP,Daily!KM$10,0)/KM$36</f>
      </c>
      <c r="KN48" s="14">
        <f>VLOOKUP($IF48,Data!$B:$CP,Daily!KN$10,0)/KN$36</f>
      </c>
      <c r="KO48" s="14">
        <f>VLOOKUP($IF48,Data!$B:$CP,Daily!KO$10,0)/KO$36</f>
      </c>
      <c r="KP48" s="14">
        <f>VLOOKUP($IF48,Data!$B:$CP,Daily!KP$10,0)/KP$36</f>
      </c>
      <c r="KQ48" s="14">
        <f>VLOOKUP($IF48,Data!$B:$CP,Daily!KQ$10,0)/KQ$36</f>
      </c>
      <c r="KR48" s="14">
        <f>VLOOKUP($IF48,Data!$B:$CP,Daily!KR$10,0)/KR$36</f>
      </c>
      <c r="KS48" s="14">
        <f>VLOOKUP($IF48,Data!$B:$CP,Daily!KS$10,0)/KS$36</f>
      </c>
      <c r="KT48" s="14">
        <f>VLOOKUP($IF48,Data!$B:$CP,Daily!KT$10,0)/KT$36</f>
      </c>
      <c r="KU48" s="14">
        <f>VLOOKUP($IF48,Data!$B:$CP,Daily!KU$10,0)/KU$36</f>
      </c>
      <c r="KV48" s="14">
        <f>VLOOKUP($IF48,Data!$B:$CP,Daily!KV$10,0)/KV$36</f>
      </c>
      <c r="KW48" s="14">
        <f>VLOOKUP($IF48,Data!$B:$CP,Daily!KW$10,0)/KW$36</f>
      </c>
      <c r="KX48" s="14">
        <f>VLOOKUP($IF48,Data!$B:$CP,Daily!KX$10,0)/KX$36</f>
      </c>
      <c r="KY48" s="14">
        <f>VLOOKUP($IF48,Data!$B:$CP,Daily!KY$10,0)/KY$36</f>
      </c>
      <c r="KZ48" s="14">
        <f>VLOOKUP($IF48,Data!$B:$CP,Daily!KZ$10,0)/KZ$36</f>
      </c>
      <c r="LA48" s="14">
        <f>VLOOKUP($IF48,Data!$B:$CP,Daily!LA$10,0)/LA$36</f>
      </c>
      <c r="LB48" s="14">
        <f>VLOOKUP($IF48,Data!$B:$CP,Daily!LB$10,0)/LB$36</f>
      </c>
      <c r="LC48" s="14">
        <f>VLOOKUP($IF48,Data!$B:$CP,Daily!LC$10,0)/LC$36</f>
      </c>
      <c r="LD48" s="14">
        <f>VLOOKUP($IF48,Data!$B:$CP,Daily!LD$10,0)/LD$36</f>
      </c>
      <c r="LE48" s="14">
        <f>VLOOKUP($IF48,Data!$B:$CP,Daily!LE$10,0)/LE$36</f>
      </c>
      <c r="LF48" s="14">
        <f>VLOOKUP($IF48,Data!$B:$CP,Daily!LF$10,0)/LF$36</f>
      </c>
      <c r="LG48" s="14">
        <f>VLOOKUP($IF48,Data!$B:$CP,Daily!LG$10,0)/LG$36</f>
      </c>
      <c r="LH48" s="14">
        <f>VLOOKUP($IF48,Data!$B:$CP,Daily!LH$10,0)/LH$36</f>
      </c>
      <c r="LI48" s="14">
        <f>VLOOKUP($IF48,Data!$B:$CP,Daily!LI$10,0)/LI$36</f>
      </c>
      <c r="LJ48" s="14">
        <f>VLOOKUP($IF48,Data!$B:$CP,Daily!LJ$10,0)/LJ$36</f>
      </c>
      <c r="LK48" s="14">
        <f>VLOOKUP($IF48,Data!$B:$CP,Daily!LK$10,0)/LK$36</f>
      </c>
      <c r="LL48" s="14">
        <f>VLOOKUP($IF48,Data!$B:$CP,Daily!LL$10,0)/LL$36</f>
      </c>
      <c r="LM48" s="14">
        <f>VLOOKUP($IF48,Data!$B:$CP,Daily!LM$10,0)/LM$36</f>
      </c>
      <c r="LN48" s="14">
        <f>VLOOKUP($IF48,Data!$B:$CP,Daily!LN$10,0)/LN$36</f>
      </c>
      <c r="LO48" s="14">
        <f>VLOOKUP($IF48,Data!$B:$CP,Daily!LO$10,0)/LO$36</f>
      </c>
      <c r="LP48" s="14">
        <f>VLOOKUP($IF48,Data!$B:$CP,Daily!LP$10,0)/LP$36</f>
      </c>
      <c r="LQ48" s="14">
        <f>VLOOKUP($IF48,Data!$B:$CP,Daily!LQ$10,0)/LQ$36</f>
      </c>
      <c r="LR48" s="14">
        <f>VLOOKUP($IF48,Data!$B:$CP,Daily!LR$10,0)/LR$36</f>
      </c>
      <c r="LS48" s="14">
        <f>VLOOKUP($IF48,Data!$B:$CP,Daily!LS$10,0)/LS$36</f>
      </c>
      <c r="LU48" s="52">
        <f t="shared" si="266"/>
      </c>
      <c r="LV48" s="52">
        <f t="shared" si="267"/>
      </c>
      <c r="LW48" s="52">
        <f t="shared" si="320"/>
      </c>
      <c r="LX48" s="52">
        <f t="shared" si="321"/>
      </c>
      <c r="LY48" s="52">
        <f t="shared" si="322"/>
      </c>
      <c r="LZ48" s="58"/>
      <c r="MA48" s="14">
        <f t="shared" si="283"/>
      </c>
      <c r="MB48" s="14">
        <f t="shared" si="324"/>
      </c>
      <c r="MC48" s="14">
        <f t="shared" si="325"/>
      </c>
      <c r="MD48" s="15"/>
    </row>
    <row r="49" spans="4:342" x14ac:dyDescent="0.25">
      <c r="D49" s="106" t="s">
        <v>408</v>
      </c>
      <c r="E49" s="104" t="str">
        <f>VLOOKUP($D49,'Metric Nature'!$C:$D,2,0)&amp;IF(($F49&lt;(EA49)),"Below",IF(($F49&gt;(DZ49)),"Above","Within"))</f>
      </c>
      <c r="F49" s="71">
        <f t="shared" si="269"/>
      </c>
      <c r="G49" s="92">
        <f t="shared" si="191"/>
      </c>
      <c r="H49" s="71">
        <f t="shared" si="247"/>
      </c>
      <c r="I49" s="89">
        <f t="shared" si="270"/>
      </c>
      <c r="J49" s="71">
        <f t="shared" si="248"/>
      </c>
      <c r="K49" s="71">
        <f t="shared" si="249"/>
      </c>
      <c r="L49" s="64"/>
      <c r="M49" s="67" t="str">
        <f>VLOOKUP($D49,'Metric Nature'!$C:$D,2,0)&amp;IF(($N49&lt;(HZ49)),"Below",IF(($N49&gt;(HY49)),"Above","Within"))</f>
      </c>
      <c r="N49" s="71">
        <f t="shared" si="250"/>
      </c>
      <c r="O49" s="63">
        <f t="shared" si="311"/>
      </c>
      <c r="P49" s="98">
        <f t="shared" si="312"/>
      </c>
      <c r="Q49" s="63">
        <f t="shared" si="313"/>
      </c>
      <c r="R49" s="71">
        <f t="shared" si="252"/>
      </c>
      <c r="S49" s="71">
        <f t="shared" si="273"/>
      </c>
      <c r="T49" s="64"/>
      <c r="U49" s="67" t="str">
        <f>VLOOKUP($D49,'Metric Nature'!$C:$D,2,0)&amp;IF(($V49&lt;(LY49)),"Below",IF(($V49&gt;(LX49)),"Above","Within"))</f>
      </c>
      <c r="V49" s="71">
        <f t="shared" si="253"/>
      </c>
      <c r="W49" s="63">
        <f t="shared" si="274"/>
      </c>
      <c r="X49" s="71">
        <f t="shared" si="254"/>
      </c>
      <c r="Y49" s="63">
        <f t="shared" si="275"/>
      </c>
      <c r="Z49" s="71">
        <f t="shared" si="255"/>
      </c>
      <c r="AA49" s="71">
        <f t="shared" si="276"/>
      </c>
      <c r="AB49" s="64"/>
      <c r="AC49" s="60" t="s">
        <v>409</v>
      </c>
      <c r="AD49" s="1"/>
      <c r="AE49" s="1"/>
      <c r="AF49" s="1"/>
      <c r="AG49" s="1"/>
      <c r="AH49" s="1"/>
      <c r="AI49" s="9" t="s">
        <v>408</v>
      </c>
      <c r="AJ49" s="14">
        <f>(VLOOKUP($EG49,Data!$B:$CP,Daily!EI$10,0)+VLOOKUP($IF49,Data!$B:$CP,Daily!IH$10,0))/AJ$36</f>
      </c>
      <c r="AK49" s="14">
        <f>(VLOOKUP($EG49,Data!$B:$CP,Daily!EJ$10,0)+VLOOKUP($IF49,Data!$B:$CP,Daily!II$10,0))/AK$36</f>
      </c>
      <c r="AL49" s="14">
        <f>(VLOOKUP($EG49,Data!$B:$CP,Daily!EK$10,0)+VLOOKUP($IF49,Data!$B:$CP,Daily!IJ$10,0))/AL$36</f>
      </c>
      <c r="AM49" s="14">
        <f>(VLOOKUP($EG49,Data!$B:$CP,Daily!EL$10,0)+VLOOKUP($IF49,Data!$B:$CP,Daily!IK$10,0))/AM$36</f>
      </c>
      <c r="AN49" s="14">
        <f>(VLOOKUP($EG49,Data!$B:$CP,Daily!EM$10,0)+VLOOKUP($IF49,Data!$B:$CP,Daily!IL$10,0))/AN$36</f>
      </c>
      <c r="AO49" s="14">
        <f>(VLOOKUP($EG49,Data!$B:$CP,Daily!EN$10,0)+VLOOKUP($IF49,Data!$B:$CP,Daily!IM$10,0))/AO$36</f>
      </c>
      <c r="AP49" s="14">
        <f>(VLOOKUP($EG49,Data!$B:$CP,Daily!EO$10,0)+VLOOKUP($IF49,Data!$B:$CP,Daily!IN$10,0))/AP$36</f>
      </c>
      <c r="AQ49" s="14">
        <f>(VLOOKUP($EG49,Data!$B:$CP,Daily!EP$10,0)+VLOOKUP($IF49,Data!$B:$CP,Daily!IO$10,0))/AQ$36</f>
      </c>
      <c r="AR49" s="14">
        <f>(VLOOKUP($EG49,Data!$B:$CP,Daily!EQ$10,0)+VLOOKUP($IF49,Data!$B:$CP,Daily!IP$10,0))/AR$36</f>
      </c>
      <c r="AS49" s="14">
        <f>(VLOOKUP($EG49,Data!$B:$CP,Daily!ER$10,0)+VLOOKUP($IF49,Data!$B:$CP,Daily!IQ$10,0))/AS$36</f>
      </c>
      <c r="AT49" s="14">
        <f>(VLOOKUP($EG49,Data!$B:$CP,Daily!ES$10,0)+VLOOKUP($IF49,Data!$B:$CP,Daily!IR$10,0))/AT$36</f>
      </c>
      <c r="AU49" s="14">
        <f>(VLOOKUP($EG49,Data!$B:$CP,Daily!ET$10,0)+VLOOKUP($IF49,Data!$B:$CP,Daily!IS$10,0))/AU$36</f>
      </c>
      <c r="AV49" s="14">
        <f>(VLOOKUP($EG49,Data!$B:$CP,Daily!EU$10,0)+VLOOKUP($IF49,Data!$B:$CP,Daily!IT$10,0))/AV$36</f>
      </c>
      <c r="AW49" s="14">
        <f>(VLOOKUP($EG49,Data!$B:$CP,Daily!EV$10,0)+VLOOKUP($IF49,Data!$B:$CP,Daily!IU$10,0))/AW$36</f>
      </c>
      <c r="AX49" s="14">
        <f>(VLOOKUP($EG49,Data!$B:$CP,Daily!EW$10,0)+VLOOKUP($IF49,Data!$B:$CP,Daily!IV$10,0))/AX$36</f>
      </c>
      <c r="AY49" s="14">
        <f>(VLOOKUP($EG49,Data!$B:$CP,Daily!EX$10,0)+VLOOKUP($IF49,Data!$B:$CP,Daily!IW$10,0))/AY$36</f>
      </c>
      <c r="AZ49" s="14">
        <f>(VLOOKUP($EG49,Data!$B:$CP,Daily!EY$10,0)+VLOOKUP($IF49,Data!$B:$CP,Daily!IX$10,0))/AZ$36</f>
      </c>
      <c r="BA49" s="14">
        <f>(VLOOKUP($EG49,Data!$B:$CP,Daily!EZ$10,0)+VLOOKUP($IF49,Data!$B:$CP,Daily!IY$10,0))/BA$36</f>
      </c>
      <c r="BB49" s="14">
        <f>(VLOOKUP($EG49,Data!$B:$CP,Daily!FA$10,0)+VLOOKUP($IF49,Data!$B:$CP,Daily!IZ$10,0))/BB$36</f>
      </c>
      <c r="BC49" s="14">
        <f>(VLOOKUP($EG49,Data!$B:$CP,Daily!FB$10,0)+VLOOKUP($IF49,Data!$B:$CP,Daily!JA$10,0))/BC$36</f>
      </c>
      <c r="BD49" s="14">
        <f>(VLOOKUP($EG49,Data!$B:$CP,Daily!FC$10,0)+VLOOKUP($IF49,Data!$B:$CP,Daily!JB$10,0))/BD$36</f>
      </c>
      <c r="BE49" s="14">
        <f>(VLOOKUP($EG49,Data!$B:$CP,Daily!FD$10,0)+VLOOKUP($IF49,Data!$B:$CP,Daily!JC$10,0))/BE$36</f>
      </c>
      <c r="BF49" s="14">
        <f>(VLOOKUP($EG49,Data!$B:$CP,Daily!FE$10,0)+VLOOKUP($IF49,Data!$B:$CP,Daily!JD$10,0))/BF$36</f>
      </c>
      <c r="BG49" s="14">
        <f>(VLOOKUP($EG49,Data!$B:$CP,Daily!FF$10,0)+VLOOKUP($IF49,Data!$B:$CP,Daily!JE$10,0))/BG$36</f>
      </c>
      <c r="BH49" s="14">
        <f>(VLOOKUP($EG49,Data!$B:$CP,Daily!FG$10,0)+VLOOKUP($IF49,Data!$B:$CP,Daily!JF$10,0))/BH$36</f>
      </c>
      <c r="BI49" s="14">
        <f>(VLOOKUP($EG49,Data!$B:$CP,Daily!FH$10,0)+VLOOKUP($IF49,Data!$B:$CP,Daily!JG$10,0))/BI$36</f>
      </c>
      <c r="BJ49" s="14">
        <f>(VLOOKUP($EG49,Data!$B:$CP,Daily!FI$10,0)+VLOOKUP($IF49,Data!$B:$CP,Daily!JH$10,0))/BJ$36</f>
      </c>
      <c r="BK49" s="14">
        <f>(VLOOKUP($EG49,Data!$B:$CP,Daily!FJ$10,0)+VLOOKUP($IF49,Data!$B:$CP,Daily!JI$10,0))/BK$36</f>
      </c>
      <c r="BL49" s="14">
        <f>(VLOOKUP($EG49,Data!$B:$CP,Daily!FK$10,0)+VLOOKUP($IF49,Data!$B:$CP,Daily!JJ$10,0))/BL$36</f>
      </c>
      <c r="BM49" s="14">
        <f>(VLOOKUP($EG49,Data!$B:$CP,Daily!FL$10,0)+VLOOKUP($IF49,Data!$B:$CP,Daily!JK$10,0))/BM$36</f>
      </c>
      <c r="BN49" s="14">
        <f>(VLOOKUP($EG49,Data!$B:$CP,Daily!FM$10,0)+VLOOKUP($IF49,Data!$B:$CP,Daily!JL$10,0))/BN$36</f>
      </c>
      <c r="BO49" s="14">
        <f>(VLOOKUP($EG49,Data!$B:$CP,Daily!FN$10,0)+VLOOKUP($IF49,Data!$B:$CP,Daily!JM$10,0))/BO$36</f>
      </c>
      <c r="BP49" s="14">
        <f>(VLOOKUP($EG49,Data!$B:$CP,Daily!FO$10,0)+VLOOKUP($IF49,Data!$B:$CP,Daily!JN$10,0))/BP$36</f>
      </c>
      <c r="BQ49" s="14">
        <f>(VLOOKUP($EG49,Data!$B:$CP,Daily!FP$10,0)+VLOOKUP($IF49,Data!$B:$CP,Daily!JO$10,0))/BQ$36</f>
      </c>
      <c r="BR49" s="14">
        <f>(VLOOKUP($EG49,Data!$B:$CP,Daily!FQ$10,0)+VLOOKUP($IF49,Data!$B:$CP,Daily!JP$10,0))/BR$36</f>
      </c>
      <c r="BS49" s="14">
        <f>(VLOOKUP($EG49,Data!$B:$CP,Daily!FR$10,0)+VLOOKUP($IF49,Data!$B:$CP,Daily!JQ$10,0))/BS$36</f>
      </c>
      <c r="BT49" s="14">
        <f>(VLOOKUP($EG49,Data!$B:$CP,Daily!FS$10,0)+VLOOKUP($IF49,Data!$B:$CP,Daily!JR$10,0))/BT$36</f>
      </c>
      <c r="BU49" s="14">
        <f>(VLOOKUP($EG49,Data!$B:$CP,Daily!FT$10,0)+VLOOKUP($IF49,Data!$B:$CP,Daily!JS$10,0))/BU$36</f>
      </c>
      <c r="BV49" s="14">
        <f>(VLOOKUP($EG49,Data!$B:$CP,Daily!FU$10,0)+VLOOKUP($IF49,Data!$B:$CP,Daily!JT$10,0))/BV$36</f>
      </c>
      <c r="BW49" s="14">
        <f>(VLOOKUP($EG49,Data!$B:$CP,Daily!FV$10,0)+VLOOKUP($IF49,Data!$B:$CP,Daily!JU$10,0))/BW$36</f>
      </c>
      <c r="BX49" s="14">
        <f>(VLOOKUP($EG49,Data!$B:$CP,Daily!FW$10,0)+VLOOKUP($IF49,Data!$B:$CP,Daily!JV$10,0))/BX$36</f>
      </c>
      <c r="BY49" s="14">
        <f>(VLOOKUP($EG49,Data!$B:$CP,Daily!FX$10,0)+VLOOKUP($IF49,Data!$B:$CP,Daily!JW$10,0))/BY$36</f>
      </c>
      <c r="BZ49" s="14">
        <f>(VLOOKUP($EG49,Data!$B:$CP,Daily!FY$10,0)+VLOOKUP($IF49,Data!$B:$CP,Daily!JX$10,0))/BZ$36</f>
      </c>
      <c r="CA49" s="14">
        <f>(VLOOKUP($EG49,Data!$B:$CP,Daily!FZ$10,0)+VLOOKUP($IF49,Data!$B:$CP,Daily!JY$10,0))/CA$36</f>
      </c>
      <c r="CB49" s="14">
        <f>(VLOOKUP($EG49,Data!$B:$CP,Daily!GA$10,0)+VLOOKUP($IF49,Data!$B:$CP,Daily!JZ$10,0))/CB$36</f>
      </c>
      <c r="CC49" s="14">
        <f>(VLOOKUP($EG49,Data!$B:$CP,Daily!GB$10,0)+VLOOKUP($IF49,Data!$B:$CP,Daily!KA$10,0))/CC$36</f>
      </c>
      <c r="CD49" s="14">
        <f>(VLOOKUP($EG49,Data!$B:$CP,Daily!GC$10,0)+VLOOKUP($IF49,Data!$B:$CP,Daily!KB$10,0))/CD$36</f>
      </c>
      <c r="CE49" s="14">
        <f>(VLOOKUP($EG49,Data!$B:$CP,Daily!GD$10,0)+VLOOKUP($IF49,Data!$B:$CP,Daily!KC$10,0))/CE$36</f>
      </c>
      <c r="CF49" s="14">
        <f>(VLOOKUP($EG49,Data!$B:$CP,Daily!GE$10,0)+VLOOKUP($IF49,Data!$B:$CP,Daily!KD$10,0))/CF$36</f>
      </c>
      <c r="CG49" s="14">
        <f>(VLOOKUP($EG49,Data!$B:$CP,Daily!GF$10,0)+VLOOKUP($IF49,Data!$B:$CP,Daily!KE$10,0))/CG$36</f>
      </c>
      <c r="CH49" s="14">
        <f>(VLOOKUP($EG49,Data!$B:$CP,Daily!GG$10,0)+VLOOKUP($IF49,Data!$B:$CP,Daily!KF$10,0))/CH$36</f>
      </c>
      <c r="CI49" s="14">
        <f>(VLOOKUP($EG49,Data!$B:$CP,Daily!GH$10,0)+VLOOKUP($IF49,Data!$B:$CP,Daily!KG$10,0))/CI$36</f>
      </c>
      <c r="CJ49" s="14">
        <f>(VLOOKUP($EG49,Data!$B:$CP,Daily!GI$10,0)+VLOOKUP($IF49,Data!$B:$CP,Daily!KH$10,0))/CJ$36</f>
      </c>
      <c r="CK49" s="14">
        <f>(VLOOKUP($EG49,Data!$B:$CP,Daily!GJ$10,0)+VLOOKUP($IF49,Data!$B:$CP,Daily!KI$10,0))/CK$36</f>
      </c>
      <c r="CL49" s="14">
        <f>(VLOOKUP($EG49,Data!$B:$CP,Daily!GK$10,0)+VLOOKUP($IF49,Data!$B:$CP,Daily!KJ$10,0))/CL$36</f>
      </c>
      <c r="CM49" s="14">
        <f>(VLOOKUP($EG49,Data!$B:$CP,Daily!GL$10,0)+VLOOKUP($IF49,Data!$B:$CP,Daily!KK$10,0))/CM$36</f>
      </c>
      <c r="CN49" s="14">
        <f>(VLOOKUP($EG49,Data!$B:$CP,Daily!GM$10,0)+VLOOKUP($IF49,Data!$B:$CP,Daily!KL$10,0))/CN$36</f>
      </c>
      <c r="CO49" s="14">
        <f>(VLOOKUP($EG49,Data!$B:$CP,Daily!GN$10,0)+VLOOKUP($IF49,Data!$B:$CP,Daily!KM$10,0))/CO$36</f>
      </c>
      <c r="CP49" s="14">
        <f>(VLOOKUP($EG49,Data!$B:$CP,Daily!GO$10,0)+VLOOKUP($IF49,Data!$B:$CP,Daily!KN$10,0))/CP$36</f>
      </c>
      <c r="CQ49" s="14">
        <f>(VLOOKUP($EG49,Data!$B:$CP,Daily!GP$10,0)+VLOOKUP($IF49,Data!$B:$CP,Daily!KO$10,0))/CQ$36</f>
      </c>
      <c r="CR49" s="14">
        <f>(VLOOKUP($EG49,Data!$B:$CP,Daily!GQ$10,0)+VLOOKUP($IF49,Data!$B:$CP,Daily!KP$10,0))/CR$36</f>
      </c>
      <c r="CS49" s="14">
        <f>(VLOOKUP($EG49,Data!$B:$CP,Daily!GR$10,0)+VLOOKUP($IF49,Data!$B:$CP,Daily!KQ$10,0))/CS$36</f>
      </c>
      <c r="CT49" s="14">
        <f>(VLOOKUP($EG49,Data!$B:$CP,Daily!GS$10,0)+VLOOKUP($IF49,Data!$B:$CP,Daily!KR$10,0))/CT$36</f>
      </c>
      <c r="CU49" s="14">
        <f>(VLOOKUP($EG49,Data!$B:$CP,Daily!GT$10,0)+VLOOKUP($IF49,Data!$B:$CP,Daily!KS$10,0))/CU$36</f>
      </c>
      <c r="CV49" s="14">
        <f>(VLOOKUP($EG49,Data!$B:$CP,Daily!GU$10,0)+VLOOKUP($IF49,Data!$B:$CP,Daily!KT$10,0))/CV$36</f>
      </c>
      <c r="CW49" s="14">
        <f>(VLOOKUP($EG49,Data!$B:$CP,Daily!GV$10,0)+VLOOKUP($IF49,Data!$B:$CP,Daily!KU$10,0))/CW$36</f>
      </c>
      <c r="CX49" s="14">
        <f>(VLOOKUP($EG49,Data!$B:$CP,Daily!GW$10,0)+VLOOKUP($IF49,Data!$B:$CP,Daily!KV$10,0))/CX$36</f>
      </c>
      <c r="CY49" s="14">
        <f>(VLOOKUP($EG49,Data!$B:$CP,Daily!GX$10,0)+VLOOKUP($IF49,Data!$B:$CP,Daily!KW$10,0))/CY$36</f>
      </c>
      <c r="CZ49" s="14">
        <f>(VLOOKUP($EG49,Data!$B:$CP,Daily!GY$10,0)+VLOOKUP($IF49,Data!$B:$CP,Daily!KX$10,0))/CZ$36</f>
      </c>
      <c r="DA49" s="14">
        <f>(VLOOKUP($EG49,Data!$B:$CP,Daily!GZ$10,0)+VLOOKUP($IF49,Data!$B:$CP,Daily!KY$10,0))/DA$36</f>
      </c>
      <c r="DB49" s="14">
        <f>(VLOOKUP($EG49,Data!$B:$CP,Daily!HA$10,0)+VLOOKUP($IF49,Data!$B:$CP,Daily!KZ$10,0))/DB$36</f>
      </c>
      <c r="DC49" s="14">
        <f>(VLOOKUP($EG49,Data!$B:$CP,Daily!HB$10,0)+VLOOKUP($IF49,Data!$B:$CP,Daily!LA$10,0))/DC$36</f>
      </c>
      <c r="DD49" s="14">
        <f>(VLOOKUP($EG49,Data!$B:$CP,Daily!HC$10,0)+VLOOKUP($IF49,Data!$B:$CP,Daily!LB$10,0))/DD$36</f>
      </c>
      <c r="DE49" s="14">
        <f>(VLOOKUP($EG49,Data!$B:$CP,Daily!HD$10,0)+VLOOKUP($IF49,Data!$B:$CP,Daily!LC$10,0))/DE$36</f>
      </c>
      <c r="DF49" s="14">
        <f>(VLOOKUP($EG49,Data!$B:$CP,Daily!HE$10,0)+VLOOKUP($IF49,Data!$B:$CP,Daily!LD$10,0))/DF$36</f>
      </c>
      <c r="DG49" s="14">
        <f>(VLOOKUP($EG49,Data!$B:$CP,Daily!HF$10,0)+VLOOKUP($IF49,Data!$B:$CP,Daily!LE$10,0))/DG$36</f>
      </c>
      <c r="DH49" s="14">
        <f>(VLOOKUP($EG49,Data!$B:$CP,Daily!HG$10,0)+VLOOKUP($IF49,Data!$B:$CP,Daily!LF$10,0))/DH$36</f>
      </c>
      <c r="DI49" s="14">
        <f>(VLOOKUP($EG49,Data!$B:$CP,Daily!HH$10,0)+VLOOKUP($IF49,Data!$B:$CP,Daily!LG$10,0))/DI$36</f>
      </c>
      <c r="DJ49" s="14">
        <f>(VLOOKUP($EG49,Data!$B:$CP,Daily!HI$10,0)+VLOOKUP($IF49,Data!$B:$CP,Daily!LH$10,0))/DJ$36</f>
      </c>
      <c r="DK49" s="14">
        <f>(VLOOKUP($EG49,Data!$B:$CP,Daily!HJ$10,0)+VLOOKUP($IF49,Data!$B:$CP,Daily!LI$10,0))/DK$36</f>
      </c>
      <c r="DL49" s="14">
        <f>(VLOOKUP($EG49,Data!$B:$CP,Daily!HK$10,0)+VLOOKUP($IF49,Data!$B:$CP,Daily!LJ$10,0))/DL$36</f>
      </c>
      <c r="DM49" s="14">
        <f>(VLOOKUP($EG49,Data!$B:$CP,Daily!HL$10,0)+VLOOKUP($IF49,Data!$B:$CP,Daily!LK$10,0))/DM$36</f>
      </c>
      <c r="DN49" s="14">
        <f>(VLOOKUP($EG49,Data!$B:$CP,Daily!HM$10,0)+VLOOKUP($IF49,Data!$B:$CP,Daily!LL$10,0))/DN$36</f>
      </c>
      <c r="DO49" s="14">
        <f>(VLOOKUP($EG49,Data!$B:$CP,Daily!HN$10,0)+VLOOKUP($IF49,Data!$B:$CP,Daily!LM$10,0))/DO$36</f>
      </c>
      <c r="DP49" s="14">
        <f>(VLOOKUP($EG49,Data!$B:$CP,Daily!HO$10,0)+VLOOKUP($IF49,Data!$B:$CP,Daily!LN$10,0))/DP$36</f>
      </c>
      <c r="DQ49" s="14">
        <f>(VLOOKUP($EG49,Data!$B:$CP,Daily!HP$10,0)+VLOOKUP($IF49,Data!$B:$CP,Daily!LO$10,0))/DQ$36</f>
      </c>
      <c r="DR49" s="14">
        <f>(VLOOKUP($EG49,Data!$B:$CP,Daily!HQ$10,0)+VLOOKUP($IF49,Data!$B:$CP,Daily!LP$10,0))/DR$36</f>
      </c>
      <c r="DS49" s="14">
        <f>(VLOOKUP($EG49,Data!$B:$CP,Daily!HR$10,0)+VLOOKUP($IF49,Data!$B:$CP,Daily!LQ$10,0))/DS$36</f>
      </c>
      <c r="DT49" s="14">
        <f>(VLOOKUP($EG49,Data!$B:$CP,Daily!HS$10,0)+VLOOKUP($IF49,Data!$B:$CP,Daily!LR$10,0))/DT$36</f>
      </c>
      <c r="DU49" s="14">
        <f>(VLOOKUP($EG49,Data!$B:$CP,Daily!HT$10,0)+VLOOKUP($IF49,Data!$B:$CP,Daily!LS$10,0))/DU$36</f>
      </c>
      <c r="DW49" s="45">
        <f t="shared" si="259"/>
      </c>
      <c r="DX49" s="45">
        <f t="shared" si="260"/>
      </c>
      <c r="DY49" s="45">
        <f t="shared" si="277"/>
      </c>
      <c r="DZ49" s="45">
        <f t="shared" si="278"/>
      </c>
      <c r="EA49" s="45">
        <f t="shared" si="279"/>
      </c>
      <c r="EB49" s="18"/>
      <c r="EC49" s="14">
        <f t="shared" si="261"/>
      </c>
      <c r="ED49" s="14">
        <f t="shared" si="326"/>
      </c>
      <c r="EE49" s="14">
        <f t="shared" si="314"/>
      </c>
      <c r="EF49" s="16"/>
      <c r="EG49" s="9" t="s">
        <v>410</v>
      </c>
      <c r="EH49" s="9" t="s">
        <v>411</v>
      </c>
      <c r="EI49" s="14">
        <f>VLOOKUP($EG49,Data!$B:$CP,Daily!EI$10,0)/EI$36</f>
      </c>
      <c r="EJ49" s="14">
        <f>VLOOKUP($EG49,Data!$B:$CP,Daily!EJ$10,0)/EJ$36</f>
      </c>
      <c r="EK49" s="14">
        <f>VLOOKUP($EG49,Data!$B:$CP,Daily!EK$10,0)/EK$36</f>
      </c>
      <c r="EL49" s="14">
        <f>VLOOKUP($EG49,Data!$B:$CP,Daily!EL$10,0)/EL$36</f>
      </c>
      <c r="EM49" s="14">
        <f>VLOOKUP($EG49,Data!$B:$CP,Daily!EM$10,0)/EM$36</f>
      </c>
      <c r="EN49" s="14">
        <f>VLOOKUP($EG49,Data!$B:$CP,Daily!EN$10,0)/EN$36</f>
      </c>
      <c r="EO49" s="14">
        <f>VLOOKUP($EG49,Data!$B:$CP,Daily!EO$10,0)/EO$36</f>
      </c>
      <c r="EP49" s="14">
        <f>VLOOKUP($EG49,Data!$B:$CP,Daily!EP$10,0)/EP$36</f>
      </c>
      <c r="EQ49" s="14">
        <f>VLOOKUP($EG49,Data!$B:$CP,Daily!EQ$10,0)/EQ$36</f>
      </c>
      <c r="ER49" s="14">
        <f>VLOOKUP($EG49,Data!$B:$CP,Daily!ER$10,0)/ER$36</f>
      </c>
      <c r="ES49" s="14">
        <f>VLOOKUP($EG49,Data!$B:$CP,Daily!ES$10,0)/ES$36</f>
      </c>
      <c r="ET49" s="14">
        <f>VLOOKUP($EG49,Data!$B:$CP,Daily!ET$10,0)/ET$36</f>
      </c>
      <c r="EU49" s="14">
        <f>VLOOKUP($EG49,Data!$B:$CP,Daily!EU$10,0)/EU$36</f>
      </c>
      <c r="EV49" s="14">
        <f>VLOOKUP($EG49,Data!$B:$CP,Daily!EV$10,0)/EV$36</f>
      </c>
      <c r="EW49" s="14">
        <f>VLOOKUP($EG49,Data!$B:$CP,Daily!EW$10,0)/EW$36</f>
      </c>
      <c r="EX49" s="14">
        <f>VLOOKUP($EG49,Data!$B:$CP,Daily!EX$10,0)/EX$36</f>
      </c>
      <c r="EY49" s="14">
        <f>VLOOKUP($EG49,Data!$B:$CP,Daily!EY$10,0)/EY$36</f>
      </c>
      <c r="EZ49" s="14">
        <f>VLOOKUP($EG49,Data!$B:$CP,Daily!EZ$10,0)/EZ$36</f>
      </c>
      <c r="FA49" s="14">
        <f>VLOOKUP($EG49,Data!$B:$CP,Daily!FA$10,0)/FA$36</f>
      </c>
      <c r="FB49" s="14">
        <f>VLOOKUP($EG49,Data!$B:$CP,Daily!FB$10,0)/FB$36</f>
      </c>
      <c r="FC49" s="14">
        <f>VLOOKUP($EG49,Data!$B:$CP,Daily!FC$10,0)/FC$36</f>
      </c>
      <c r="FD49" s="14">
        <f>VLOOKUP($EG49,Data!$B:$CP,Daily!FD$10,0)/FD$36</f>
      </c>
      <c r="FE49" s="14">
        <f>VLOOKUP($EG49,Data!$B:$CP,Daily!FE$10,0)/FE$36</f>
      </c>
      <c r="FF49" s="14">
        <f>VLOOKUP($EG49,Data!$B:$CP,Daily!FF$10,0)/FF$36</f>
      </c>
      <c r="FG49" s="14">
        <f>VLOOKUP($EG49,Data!$B:$CP,Daily!FG$10,0)/FG$36</f>
      </c>
      <c r="FH49" s="14">
        <f>VLOOKUP($EG49,Data!$B:$CP,Daily!FH$10,0)/FH$36</f>
      </c>
      <c r="FI49" s="14">
        <f>VLOOKUP($EG49,Data!$B:$CP,Daily!FI$10,0)/FI$36</f>
      </c>
      <c r="FJ49" s="14">
        <f>VLOOKUP($EG49,Data!$B:$CP,Daily!FJ$10,0)/FJ$36</f>
      </c>
      <c r="FK49" s="14">
        <f>VLOOKUP($EG49,Data!$B:$CP,Daily!FK$10,0)/FK$36</f>
      </c>
      <c r="FL49" s="14">
        <f>VLOOKUP($EG49,Data!$B:$CP,Daily!FL$10,0)/FL$36</f>
      </c>
      <c r="FM49" s="14">
        <f>VLOOKUP($EG49,Data!$B:$CP,Daily!FM$10,0)/FM$36</f>
      </c>
      <c r="FN49" s="14">
        <f>VLOOKUP($EG49,Data!$B:$CP,Daily!FN$10,0)/FN$36</f>
      </c>
      <c r="FO49" s="14">
        <f>VLOOKUP($EG49,Data!$B:$CP,Daily!FO$10,0)/FO$36</f>
      </c>
      <c r="FP49" s="14">
        <f>VLOOKUP($EG49,Data!$B:$CP,Daily!FP$10,0)/FP$36</f>
      </c>
      <c r="FQ49" s="14">
        <f>VLOOKUP($EG49,Data!$B:$CP,Daily!FQ$10,0)/FQ$36</f>
      </c>
      <c r="FR49" s="14">
        <f>VLOOKUP($EG49,Data!$B:$CP,Daily!FR$10,0)/FR$36</f>
      </c>
      <c r="FS49" s="14">
        <f>VLOOKUP($EG49,Data!$B:$CP,Daily!FS$10,0)/FS$36</f>
      </c>
      <c r="FT49" s="14">
        <f>VLOOKUP($EG49,Data!$B:$CP,Daily!FT$10,0)/FT$36</f>
      </c>
      <c r="FU49" s="14">
        <f>VLOOKUP($EG49,Data!$B:$CP,Daily!FU$10,0)/FU$36</f>
      </c>
      <c r="FV49" s="14">
        <f>VLOOKUP($EG49,Data!$B:$CP,Daily!FV$10,0)/FV$36</f>
      </c>
      <c r="FW49" s="14">
        <f>VLOOKUP($EG49,Data!$B:$CP,Daily!FW$10,0)/FW$36</f>
      </c>
      <c r="FX49" s="14">
        <f>VLOOKUP($EG49,Data!$B:$CP,Daily!FX$10,0)/FX$36</f>
      </c>
      <c r="FY49" s="14">
        <f>VLOOKUP($EG49,Data!$B:$CP,Daily!FY$10,0)/FY$36</f>
      </c>
      <c r="FZ49" s="14">
        <f>VLOOKUP($EG49,Data!$B:$CP,Daily!FZ$10,0)/FZ$36</f>
      </c>
      <c r="GA49" s="14">
        <f>VLOOKUP($EG49,Data!$B:$CP,Daily!GA$10,0)/GA$36</f>
      </c>
      <c r="GB49" s="14">
        <f>VLOOKUP($EG49,Data!$B:$CP,Daily!GB$10,0)/GB$36</f>
      </c>
      <c r="GC49" s="14">
        <f>VLOOKUP($EG49,Data!$B:$CP,Daily!GC$10,0)/GC$36</f>
      </c>
      <c r="GD49" s="14">
        <f>VLOOKUP($EG49,Data!$B:$CP,Daily!GD$10,0)/GD$36</f>
      </c>
      <c r="GE49" s="14">
        <f>VLOOKUP($EG49,Data!$B:$CP,Daily!GE$10,0)/GE$36</f>
      </c>
      <c r="GF49" s="14">
        <f>VLOOKUP($EG49,Data!$B:$CP,Daily!GF$10,0)/GF$36</f>
      </c>
      <c r="GG49" s="14">
        <f>VLOOKUP($EG49,Data!$B:$CP,Daily!GG$10,0)/GG$36</f>
      </c>
      <c r="GH49" s="14">
        <f>VLOOKUP($EG49,Data!$B:$CP,Daily!GH$10,0)/GH$36</f>
      </c>
      <c r="GI49" s="14">
        <f>VLOOKUP($EG49,Data!$B:$CP,Daily!GI$10,0)/GI$36</f>
      </c>
      <c r="GJ49" s="14">
        <f>VLOOKUP($EG49,Data!$B:$CP,Daily!GJ$10,0)/GJ$36</f>
      </c>
      <c r="GK49" s="14">
        <f>VLOOKUP($EG49,Data!$B:$CP,Daily!GK$10,0)/GK$36</f>
      </c>
      <c r="GL49" s="14">
        <f>VLOOKUP($EG49,Data!$B:$CP,Daily!GL$10,0)/GL$36</f>
      </c>
      <c r="GM49" s="14">
        <f>VLOOKUP($EG49,Data!$B:$CP,Daily!GM$10,0)/GM$36</f>
      </c>
      <c r="GN49" s="14">
        <f>VLOOKUP($EG49,Data!$B:$CP,Daily!GN$10,0)/GN$36</f>
      </c>
      <c r="GO49" s="14">
        <f>VLOOKUP($EG49,Data!$B:$CP,Daily!GO$10,0)/GO$36</f>
      </c>
      <c r="GP49" s="14">
        <f>VLOOKUP($EG49,Data!$B:$CP,Daily!GP$10,0)/GP$36</f>
      </c>
      <c r="GQ49" s="14">
        <f>VLOOKUP($EG49,Data!$B:$CP,Daily!GQ$10,0)/GQ$36</f>
      </c>
      <c r="GR49" s="14">
        <f>VLOOKUP($EG49,Data!$B:$CP,Daily!GR$10,0)/GR$36</f>
      </c>
      <c r="GS49" s="14">
        <f>VLOOKUP($EG49,Data!$B:$CP,Daily!GS$10,0)/GS$36</f>
      </c>
      <c r="GT49" s="14">
        <f>VLOOKUP($EG49,Data!$B:$CP,Daily!GT$10,0)/GT$36</f>
      </c>
      <c r="GU49" s="14">
        <f>VLOOKUP($EG49,Data!$B:$CP,Daily!GU$10,0)/GU$36</f>
      </c>
      <c r="GV49" s="14">
        <f>VLOOKUP($EG49,Data!$B:$CP,Daily!GV$10,0)/GV$36</f>
      </c>
      <c r="GW49" s="14">
        <f>VLOOKUP($EG49,Data!$B:$CP,Daily!GW$10,0)/GW$36</f>
      </c>
      <c r="GX49" s="14">
        <f>VLOOKUP($EG49,Data!$B:$CP,Daily!GX$10,0)/GX$36</f>
      </c>
      <c r="GY49" s="14">
        <f>VLOOKUP($EG49,Data!$B:$CP,Daily!GY$10,0)/GY$36</f>
      </c>
      <c r="GZ49" s="14">
        <f>VLOOKUP($EG49,Data!$B:$CP,Daily!GZ$10,0)/GZ$36</f>
      </c>
      <c r="HA49" s="14">
        <f>VLOOKUP($EG49,Data!$B:$CP,Daily!HA$10,0)/HA$36</f>
      </c>
      <c r="HB49" s="14">
        <f>VLOOKUP($EG49,Data!$B:$CP,Daily!HB$10,0)/HB$36</f>
      </c>
      <c r="HC49" s="14">
        <f>VLOOKUP($EG49,Data!$B:$CP,Daily!HC$10,0)/HC$36</f>
      </c>
      <c r="HD49" s="14">
        <f>VLOOKUP($EG49,Data!$B:$CP,Daily!HD$10,0)/HD$36</f>
      </c>
      <c r="HE49" s="14">
        <f>VLOOKUP($EG49,Data!$B:$CP,Daily!HE$10,0)/HE$36</f>
      </c>
      <c r="HF49" s="14">
        <f>VLOOKUP($EG49,Data!$B:$CP,Daily!HF$10,0)/HF$36</f>
      </c>
      <c r="HG49" s="14">
        <f>VLOOKUP($EG49,Data!$B:$CP,Daily!HG$10,0)/HG$36</f>
      </c>
      <c r="HH49" s="14">
        <f>VLOOKUP($EG49,Data!$B:$CP,Daily!HH$10,0)/HH$36</f>
      </c>
      <c r="HI49" s="14">
        <f>VLOOKUP($EG49,Data!$B:$CP,Daily!HI$10,0)/HI$36</f>
      </c>
      <c r="HJ49" s="14">
        <f>VLOOKUP($EG49,Data!$B:$CP,Daily!HJ$10,0)/HJ$36</f>
      </c>
      <c r="HK49" s="14">
        <f>VLOOKUP($EG49,Data!$B:$CP,Daily!HK$10,0)/HK$36</f>
      </c>
      <c r="HL49" s="14">
        <f>VLOOKUP($EG49,Data!$B:$CP,Daily!HL$10,0)/HL$36</f>
      </c>
      <c r="HM49" s="14">
        <f>VLOOKUP($EG49,Data!$B:$CP,Daily!HM$10,0)/HM$36</f>
      </c>
      <c r="HN49" s="14">
        <f>VLOOKUP($EG49,Data!$B:$CP,Daily!HN$10,0)/HN$36</f>
      </c>
      <c r="HO49" s="14">
        <f>VLOOKUP($EG49,Data!$B:$CP,Daily!HO$10,0)/HO$36</f>
      </c>
      <c r="HP49" s="14">
        <f>VLOOKUP($EG49,Data!$B:$CP,Daily!HP$10,0)/HP$36</f>
      </c>
      <c r="HQ49" s="14">
        <f>VLOOKUP($EG49,Data!$B:$CP,Daily!HQ$10,0)/HQ$36</f>
      </c>
      <c r="HR49" s="14">
        <f>VLOOKUP($EG49,Data!$B:$CP,Daily!HR$10,0)/HR$36</f>
      </c>
      <c r="HS49" s="14">
        <f>VLOOKUP($EG49,Data!$B:$CP,Daily!HS$10,0)/HS$36</f>
      </c>
      <c r="HT49" s="14">
        <f>VLOOKUP($EG49,Data!$B:$CP,Daily!HT$10,0)/HT$36</f>
      </c>
      <c r="HU49" s="17"/>
      <c r="HV49" s="52">
        <f t="shared" si="262"/>
      </c>
      <c r="HW49" s="52">
        <f t="shared" si="263"/>
      </c>
      <c r="HX49" s="52">
        <f t="shared" si="315"/>
      </c>
      <c r="HY49" s="52">
        <f t="shared" si="316"/>
      </c>
      <c r="HZ49" s="52">
        <f t="shared" si="317"/>
      </c>
      <c r="IA49" s="56"/>
      <c r="IB49" s="14">
        <f t="shared" si="265"/>
      </c>
      <c r="IC49" s="14">
        <f t="shared" si="318"/>
      </c>
      <c r="ID49" s="14">
        <f t="shared" si="319"/>
      </c>
      <c r="IE49" s="16"/>
      <c r="IF49" s="9" t="s">
        <v>412</v>
      </c>
      <c r="IG49" s="9" t="s">
        <v>411</v>
      </c>
      <c r="IH49" s="14">
        <f>VLOOKUP($IF49,Data!$B:$CP,Daily!IH$10,0)/IH$36</f>
      </c>
      <c r="II49" s="14">
        <f>VLOOKUP($IF49,Data!$B:$CP,Daily!II$10,0)/II$36</f>
      </c>
      <c r="IJ49" s="14">
        <f>VLOOKUP($IF49,Data!$B:$CP,Daily!IJ$10,0)/IJ$36</f>
      </c>
      <c r="IK49" s="14">
        <f>VLOOKUP($IF49,Data!$B:$CP,Daily!IK$10,0)/IK$36</f>
      </c>
      <c r="IL49" s="14">
        <f>VLOOKUP($IF49,Data!$B:$CP,Daily!IL$10,0)/IL$36</f>
      </c>
      <c r="IM49" s="14">
        <f>VLOOKUP($IF49,Data!$B:$CP,Daily!IM$10,0)/IM$36</f>
      </c>
      <c r="IN49" s="14">
        <f>VLOOKUP($IF49,Data!$B:$CP,Daily!IN$10,0)/IN$36</f>
      </c>
      <c r="IO49" s="14">
        <f>VLOOKUP($IF49,Data!$B:$CP,Daily!IO$10,0)/IO$36</f>
      </c>
      <c r="IP49" s="14">
        <f>VLOOKUP($IF49,Data!$B:$CP,Daily!IP$10,0)/IP$36</f>
      </c>
      <c r="IQ49" s="14">
        <f>VLOOKUP($IF49,Data!$B:$CP,Daily!IQ$10,0)/IQ$36</f>
      </c>
      <c r="IR49" s="14">
        <f>VLOOKUP($IF49,Data!$B:$CP,Daily!IR$10,0)/IR$36</f>
      </c>
      <c r="IS49" s="14">
        <f>VLOOKUP($IF49,Data!$B:$CP,Daily!IS$10,0)/IS$36</f>
      </c>
      <c r="IT49" s="14">
        <f>VLOOKUP($IF49,Data!$B:$CP,Daily!IT$10,0)/IT$36</f>
      </c>
      <c r="IU49" s="14">
        <f>VLOOKUP($IF49,Data!$B:$CP,Daily!IU$10,0)/IU$36</f>
      </c>
      <c r="IV49" s="14">
        <f>VLOOKUP($IF49,Data!$B:$CP,Daily!IV$10,0)/IV$36</f>
      </c>
      <c r="IW49" s="14">
        <f>VLOOKUP($IF49,Data!$B:$CP,Daily!IW$10,0)/IW$36</f>
      </c>
      <c r="IX49" s="14">
        <f>VLOOKUP($IF49,Data!$B:$CP,Daily!IX$10,0)/IX$36</f>
      </c>
      <c r="IY49" s="14">
        <f>VLOOKUP($IF49,Data!$B:$CP,Daily!IY$10,0)/IY$36</f>
      </c>
      <c r="IZ49" s="14">
        <f>VLOOKUP($IF49,Data!$B:$CP,Daily!IZ$10,0)/IZ$36</f>
      </c>
      <c r="JA49" s="14">
        <f>VLOOKUP($IF49,Data!$B:$CP,Daily!JA$10,0)/JA$36</f>
      </c>
      <c r="JB49" s="14">
        <f>VLOOKUP($IF49,Data!$B:$CP,Daily!JB$10,0)/JB$36</f>
      </c>
      <c r="JC49" s="14">
        <f>VLOOKUP($IF49,Data!$B:$CP,Daily!JC$10,0)/JC$36</f>
      </c>
      <c r="JD49" s="14">
        <f>VLOOKUP($IF49,Data!$B:$CP,Daily!JD$10,0)/JD$36</f>
      </c>
      <c r="JE49" s="14">
        <f>VLOOKUP($IF49,Data!$B:$CP,Daily!JE$10,0)/JE$36</f>
      </c>
      <c r="JF49" s="14">
        <f>VLOOKUP($IF49,Data!$B:$CP,Daily!JF$10,0)/JF$36</f>
      </c>
      <c r="JG49" s="14">
        <f>VLOOKUP($IF49,Data!$B:$CP,Daily!JG$10,0)/JG$36</f>
      </c>
      <c r="JH49" s="14">
        <f>VLOOKUP($IF49,Data!$B:$CP,Daily!JH$10,0)/JH$36</f>
      </c>
      <c r="JI49" s="14">
        <f>VLOOKUP($IF49,Data!$B:$CP,Daily!JI$10,0)/JI$36</f>
      </c>
      <c r="JJ49" s="14">
        <f>VLOOKUP($IF49,Data!$B:$CP,Daily!JJ$10,0)/JJ$36</f>
      </c>
      <c r="JK49" s="14">
        <f>VLOOKUP($IF49,Data!$B:$CP,Daily!JK$10,0)/JK$36</f>
      </c>
      <c r="JL49" s="14">
        <f>VLOOKUP($IF49,Data!$B:$CP,Daily!JL$10,0)/JL$36</f>
      </c>
      <c r="JM49" s="14">
        <f>VLOOKUP($IF49,Data!$B:$CP,Daily!JM$10,0)/JM$36</f>
      </c>
      <c r="JN49" s="14">
        <f>VLOOKUP($IF49,Data!$B:$CP,Daily!JN$10,0)/JN$36</f>
      </c>
      <c r="JO49" s="14">
        <f>VLOOKUP($IF49,Data!$B:$CP,Daily!JO$10,0)/JO$36</f>
      </c>
      <c r="JP49" s="14">
        <f>VLOOKUP($IF49,Data!$B:$CP,Daily!JP$10,0)/JP$36</f>
      </c>
      <c r="JQ49" s="14">
        <f>VLOOKUP($IF49,Data!$B:$CP,Daily!JQ$10,0)/JQ$36</f>
      </c>
      <c r="JR49" s="14">
        <f>VLOOKUP($IF49,Data!$B:$CP,Daily!JR$10,0)/JR$36</f>
      </c>
      <c r="JS49" s="14">
        <f>VLOOKUP($IF49,Data!$B:$CP,Daily!JS$10,0)/JS$36</f>
      </c>
      <c r="JT49" s="14">
        <f>VLOOKUP($IF49,Data!$B:$CP,Daily!JT$10,0)/JT$36</f>
      </c>
      <c r="JU49" s="14">
        <f>VLOOKUP($IF49,Data!$B:$CP,Daily!JU$10,0)/JU$36</f>
      </c>
      <c r="JV49" s="14">
        <f>VLOOKUP($IF49,Data!$B:$CP,Daily!JV$10,0)/JV$36</f>
      </c>
      <c r="JW49" s="14">
        <f>VLOOKUP($IF49,Data!$B:$CP,Daily!JW$10,0)/JW$36</f>
      </c>
      <c r="JX49" s="14">
        <f>VLOOKUP($IF49,Data!$B:$CP,Daily!JX$10,0)/JX$36</f>
      </c>
      <c r="JY49" s="14">
        <f>VLOOKUP($IF49,Data!$B:$CP,Daily!JY$10,0)/JY$36</f>
      </c>
      <c r="JZ49" s="14">
        <f>VLOOKUP($IF49,Data!$B:$CP,Daily!JZ$10,0)/JZ$36</f>
      </c>
      <c r="KA49" s="14">
        <f>VLOOKUP($IF49,Data!$B:$CP,Daily!KA$10,0)/KA$36</f>
      </c>
      <c r="KB49" s="14">
        <f>VLOOKUP($IF49,Data!$B:$CP,Daily!KB$10,0)/KB$36</f>
      </c>
      <c r="KC49" s="14">
        <f>VLOOKUP($IF49,Data!$B:$CP,Daily!KC$10,0)/KC$36</f>
      </c>
      <c r="KD49" s="14">
        <f>VLOOKUP($IF49,Data!$B:$CP,Daily!KD$10,0)/KD$36</f>
      </c>
      <c r="KE49" s="14">
        <f>VLOOKUP($IF49,Data!$B:$CP,Daily!KE$10,0)/KE$36</f>
      </c>
      <c r="KF49" s="14">
        <f>VLOOKUP($IF49,Data!$B:$CP,Daily!KF$10,0)/KF$36</f>
      </c>
      <c r="KG49" s="14">
        <f>VLOOKUP($IF49,Data!$B:$CP,Daily!KG$10,0)/KG$36</f>
      </c>
      <c r="KH49" s="14">
        <f>VLOOKUP($IF49,Data!$B:$CP,Daily!KH$10,0)/KH$36</f>
      </c>
      <c r="KI49" s="14">
        <f>VLOOKUP($IF49,Data!$B:$CP,Daily!KI$10,0)/KI$36</f>
      </c>
      <c r="KJ49" s="14">
        <f>VLOOKUP($IF49,Data!$B:$CP,Daily!KJ$10,0)/KJ$36</f>
      </c>
      <c r="KK49" s="14">
        <f>VLOOKUP($IF49,Data!$B:$CP,Daily!KK$10,0)/KK$36</f>
      </c>
      <c r="KL49" s="14">
        <f>VLOOKUP($IF49,Data!$B:$CP,Daily!KL$10,0)/KL$36</f>
      </c>
      <c r="KM49" s="14">
        <f>VLOOKUP($IF49,Data!$B:$CP,Daily!KM$10,0)/KM$36</f>
      </c>
      <c r="KN49" s="14">
        <f>VLOOKUP($IF49,Data!$B:$CP,Daily!KN$10,0)/KN$36</f>
      </c>
      <c r="KO49" s="14">
        <f>VLOOKUP($IF49,Data!$B:$CP,Daily!KO$10,0)/KO$36</f>
      </c>
      <c r="KP49" s="14">
        <f>VLOOKUP($IF49,Data!$B:$CP,Daily!KP$10,0)/KP$36</f>
      </c>
      <c r="KQ49" s="14">
        <f>VLOOKUP($IF49,Data!$B:$CP,Daily!KQ$10,0)/KQ$36</f>
      </c>
      <c r="KR49" s="14">
        <f>VLOOKUP($IF49,Data!$B:$CP,Daily!KR$10,0)/KR$36</f>
      </c>
      <c r="KS49" s="14">
        <f>VLOOKUP($IF49,Data!$B:$CP,Daily!KS$10,0)/KS$36</f>
      </c>
      <c r="KT49" s="14">
        <f>VLOOKUP($IF49,Data!$B:$CP,Daily!KT$10,0)/KT$36</f>
      </c>
      <c r="KU49" s="14">
        <f>VLOOKUP($IF49,Data!$B:$CP,Daily!KU$10,0)/KU$36</f>
      </c>
      <c r="KV49" s="14">
        <f>VLOOKUP($IF49,Data!$B:$CP,Daily!KV$10,0)/KV$36</f>
      </c>
      <c r="KW49" s="14">
        <f>VLOOKUP($IF49,Data!$B:$CP,Daily!KW$10,0)/KW$36</f>
      </c>
      <c r="KX49" s="14">
        <f>VLOOKUP($IF49,Data!$B:$CP,Daily!KX$10,0)/KX$36</f>
      </c>
      <c r="KY49" s="14">
        <f>VLOOKUP($IF49,Data!$B:$CP,Daily!KY$10,0)/KY$36</f>
      </c>
      <c r="KZ49" s="14">
        <f>VLOOKUP($IF49,Data!$B:$CP,Daily!KZ$10,0)/KZ$36</f>
      </c>
      <c r="LA49" s="14">
        <f>VLOOKUP($IF49,Data!$B:$CP,Daily!LA$10,0)/LA$36</f>
      </c>
      <c r="LB49" s="14">
        <f>VLOOKUP($IF49,Data!$B:$CP,Daily!LB$10,0)/LB$36</f>
      </c>
      <c r="LC49" s="14">
        <f>VLOOKUP($IF49,Data!$B:$CP,Daily!LC$10,0)/LC$36</f>
      </c>
      <c r="LD49" s="14">
        <f>VLOOKUP($IF49,Data!$B:$CP,Daily!LD$10,0)/LD$36</f>
      </c>
      <c r="LE49" s="14">
        <f>VLOOKUP($IF49,Data!$B:$CP,Daily!LE$10,0)/LE$36</f>
      </c>
      <c r="LF49" s="14">
        <f>VLOOKUP($IF49,Data!$B:$CP,Daily!LF$10,0)/LF$36</f>
      </c>
      <c r="LG49" s="14">
        <f>VLOOKUP($IF49,Data!$B:$CP,Daily!LG$10,0)/LG$36</f>
      </c>
      <c r="LH49" s="14">
        <f>VLOOKUP($IF49,Data!$B:$CP,Daily!LH$10,0)/LH$36</f>
      </c>
      <c r="LI49" s="14">
        <f>VLOOKUP($IF49,Data!$B:$CP,Daily!LI$10,0)/LI$36</f>
      </c>
      <c r="LJ49" s="14">
        <f>VLOOKUP($IF49,Data!$B:$CP,Daily!LJ$10,0)/LJ$36</f>
      </c>
      <c r="LK49" s="14">
        <f>VLOOKUP($IF49,Data!$B:$CP,Daily!LK$10,0)/LK$36</f>
      </c>
      <c r="LL49" s="14">
        <f>VLOOKUP($IF49,Data!$B:$CP,Daily!LL$10,0)/LL$36</f>
      </c>
      <c r="LM49" s="14">
        <f>VLOOKUP($IF49,Data!$B:$CP,Daily!LM$10,0)/LM$36</f>
      </c>
      <c r="LN49" s="14">
        <f>VLOOKUP($IF49,Data!$B:$CP,Daily!LN$10,0)/LN$36</f>
      </c>
      <c r="LO49" s="14">
        <f>VLOOKUP($IF49,Data!$B:$CP,Daily!LO$10,0)/LO$36</f>
      </c>
      <c r="LP49" s="14">
        <f>VLOOKUP($IF49,Data!$B:$CP,Daily!LP$10,0)/LP$36</f>
      </c>
      <c r="LQ49" s="14">
        <f>VLOOKUP($IF49,Data!$B:$CP,Daily!LQ$10,0)/LQ$36</f>
      </c>
      <c r="LR49" s="14">
        <f>VLOOKUP($IF49,Data!$B:$CP,Daily!LR$10,0)/LR$36</f>
      </c>
      <c r="LS49" s="14">
        <f>VLOOKUP($IF49,Data!$B:$CP,Daily!LS$10,0)/LS$36</f>
      </c>
      <c r="LU49" s="52">
        <f t="shared" si="266"/>
      </c>
      <c r="LV49" s="52">
        <f t="shared" si="267"/>
      </c>
      <c r="LW49" s="52">
        <f t="shared" si="320"/>
      </c>
      <c r="LX49" s="52">
        <f t="shared" si="321"/>
      </c>
      <c r="LY49" s="52">
        <f t="shared" si="322"/>
      </c>
      <c r="LZ49" s="58"/>
      <c r="MA49" s="14">
        <f t="shared" si="283"/>
      </c>
      <c r="MB49" s="14">
        <f t="shared" si="324"/>
      </c>
      <c r="MC49" s="14">
        <f t="shared" si="325"/>
      </c>
      <c r="MD49" s="15"/>
    </row>
    <row r="50" spans="4:342" x14ac:dyDescent="0.25">
      <c r="D50" s="106" t="s">
        <v>413</v>
      </c>
      <c r="E50" s="104" t="str">
        <f>VLOOKUP($D50,'Metric Nature'!$C:$D,2,0)&amp;IF(($F50&lt;(EA50)),"Below",IF(($F50&gt;(DZ50)),"Above","Within"))</f>
      </c>
      <c r="F50" s="71">
        <f t="shared" si="269"/>
      </c>
      <c r="G50" s="92">
        <f t="shared" si="191"/>
      </c>
      <c r="H50" s="71">
        <f t="shared" si="247"/>
      </c>
      <c r="I50" s="89">
        <f t="shared" si="270"/>
      </c>
      <c r="J50" s="71">
        <f t="shared" si="248"/>
      </c>
      <c r="K50" s="71">
        <f t="shared" si="249"/>
      </c>
      <c r="L50" s="64"/>
      <c r="M50" s="67" t="str">
        <f>VLOOKUP($D50,'Metric Nature'!$C:$D,2,0)&amp;IF(($N50&lt;(HZ50)),"Below",IF(($N50&gt;(HY50)),"Above","Within"))</f>
      </c>
      <c r="N50" s="71">
        <f t="shared" si="250"/>
      </c>
      <c r="O50" s="63">
        <f t="shared" si="311"/>
      </c>
      <c r="P50" s="98">
        <f t="shared" si="312"/>
      </c>
      <c r="Q50" s="63">
        <f t="shared" si="313"/>
      </c>
      <c r="R50" s="71">
        <f t="shared" si="252"/>
      </c>
      <c r="S50" s="71">
        <f t="shared" si="273"/>
      </c>
      <c r="T50" s="64"/>
      <c r="U50" s="67" t="str">
        <f>VLOOKUP($D50,'Metric Nature'!$C:$D,2,0)&amp;IF(($V50&lt;(LY50)),"Below",IF(($V50&gt;(LX50)),"Above","Within"))</f>
      </c>
      <c r="V50" s="71">
        <f t="shared" si="253"/>
      </c>
      <c r="W50" s="63">
        <f t="shared" si="274"/>
      </c>
      <c r="X50" s="71">
        <f t="shared" si="254"/>
      </c>
      <c r="Y50" s="63">
        <f t="shared" si="275"/>
      </c>
      <c r="Z50" s="71">
        <f t="shared" si="255"/>
      </c>
      <c r="AA50" s="71">
        <f t="shared" si="276"/>
      </c>
      <c r="AB50" s="64"/>
      <c r="AC50" s="60" t="s">
        <v>414</v>
      </c>
      <c r="AD50" s="1"/>
      <c r="AE50" s="1"/>
      <c r="AF50" s="1"/>
      <c r="AG50" s="1"/>
      <c r="AH50" s="1"/>
      <c r="AI50" s="9" t="s">
        <v>413</v>
      </c>
      <c r="AJ50" s="14">
        <f>(VLOOKUP($EG50,Data!$B:$CP,Daily!EI$10,0)+VLOOKUP($IF50,Data!$B:$CP,Daily!IH$10,0))/AJ$36</f>
      </c>
      <c r="AK50" s="14">
        <f>(VLOOKUP($EG50,Data!$B:$CP,Daily!EJ$10,0)+VLOOKUP($IF50,Data!$B:$CP,Daily!II$10,0))/AK$36</f>
      </c>
      <c r="AL50" s="14">
        <f>(VLOOKUP($EG50,Data!$B:$CP,Daily!EK$10,0)+VLOOKUP($IF50,Data!$B:$CP,Daily!IJ$10,0))/AL$36</f>
      </c>
      <c r="AM50" s="14">
        <f>(VLOOKUP($EG50,Data!$B:$CP,Daily!EL$10,0)+VLOOKUP($IF50,Data!$B:$CP,Daily!IK$10,0))/AM$36</f>
      </c>
      <c r="AN50" s="14">
        <f>(VLOOKUP($EG50,Data!$B:$CP,Daily!EM$10,0)+VLOOKUP($IF50,Data!$B:$CP,Daily!IL$10,0))/AN$36</f>
      </c>
      <c r="AO50" s="14">
        <f>(VLOOKUP($EG50,Data!$B:$CP,Daily!EN$10,0)+VLOOKUP($IF50,Data!$B:$CP,Daily!IM$10,0))/AO$36</f>
      </c>
      <c r="AP50" s="14">
        <f>(VLOOKUP($EG50,Data!$B:$CP,Daily!EO$10,0)+VLOOKUP($IF50,Data!$B:$CP,Daily!IN$10,0))/AP$36</f>
      </c>
      <c r="AQ50" s="14">
        <f>(VLOOKUP($EG50,Data!$B:$CP,Daily!EP$10,0)+VLOOKUP($IF50,Data!$B:$CP,Daily!IO$10,0))/AQ$36</f>
      </c>
      <c r="AR50" s="14">
        <f>(VLOOKUP($EG50,Data!$B:$CP,Daily!EQ$10,0)+VLOOKUP($IF50,Data!$B:$CP,Daily!IP$10,0))/AR$36</f>
      </c>
      <c r="AS50" s="14">
        <f>(VLOOKUP($EG50,Data!$B:$CP,Daily!ER$10,0)+VLOOKUP($IF50,Data!$B:$CP,Daily!IQ$10,0))/AS$36</f>
      </c>
      <c r="AT50" s="14">
        <f>(VLOOKUP($EG50,Data!$B:$CP,Daily!ES$10,0)+VLOOKUP($IF50,Data!$B:$CP,Daily!IR$10,0))/AT$36</f>
      </c>
      <c r="AU50" s="14">
        <f>(VLOOKUP($EG50,Data!$B:$CP,Daily!ET$10,0)+VLOOKUP($IF50,Data!$B:$CP,Daily!IS$10,0))/AU$36</f>
      </c>
      <c r="AV50" s="14">
        <f>(VLOOKUP($EG50,Data!$B:$CP,Daily!EU$10,0)+VLOOKUP($IF50,Data!$B:$CP,Daily!IT$10,0))/AV$36</f>
      </c>
      <c r="AW50" s="14">
        <f>(VLOOKUP($EG50,Data!$B:$CP,Daily!EV$10,0)+VLOOKUP($IF50,Data!$B:$CP,Daily!IU$10,0))/AW$36</f>
      </c>
      <c r="AX50" s="14">
        <f>(VLOOKUP($EG50,Data!$B:$CP,Daily!EW$10,0)+VLOOKUP($IF50,Data!$B:$CP,Daily!IV$10,0))/AX$36</f>
      </c>
      <c r="AY50" s="14">
        <f>(VLOOKUP($EG50,Data!$B:$CP,Daily!EX$10,0)+VLOOKUP($IF50,Data!$B:$CP,Daily!IW$10,0))/AY$36</f>
      </c>
      <c r="AZ50" s="14">
        <f>(VLOOKUP($EG50,Data!$B:$CP,Daily!EY$10,0)+VLOOKUP($IF50,Data!$B:$CP,Daily!IX$10,0))/AZ$36</f>
      </c>
      <c r="BA50" s="14">
        <f>(VLOOKUP($EG50,Data!$B:$CP,Daily!EZ$10,0)+VLOOKUP($IF50,Data!$B:$CP,Daily!IY$10,0))/BA$36</f>
      </c>
      <c r="BB50" s="14">
        <f>(VLOOKUP($EG50,Data!$B:$CP,Daily!FA$10,0)+VLOOKUP($IF50,Data!$B:$CP,Daily!IZ$10,0))/BB$36</f>
      </c>
      <c r="BC50" s="14">
        <f>(VLOOKUP($EG50,Data!$B:$CP,Daily!FB$10,0)+VLOOKUP($IF50,Data!$B:$CP,Daily!JA$10,0))/BC$36</f>
      </c>
      <c r="BD50" s="14">
        <f>(VLOOKUP($EG50,Data!$B:$CP,Daily!FC$10,0)+VLOOKUP($IF50,Data!$B:$CP,Daily!JB$10,0))/BD$36</f>
      </c>
      <c r="BE50" s="14">
        <f>(VLOOKUP($EG50,Data!$B:$CP,Daily!FD$10,0)+VLOOKUP($IF50,Data!$B:$CP,Daily!JC$10,0))/BE$36</f>
      </c>
      <c r="BF50" s="14">
        <f>(VLOOKUP($EG50,Data!$B:$CP,Daily!FE$10,0)+VLOOKUP($IF50,Data!$B:$CP,Daily!JD$10,0))/BF$36</f>
      </c>
      <c r="BG50" s="14">
        <f>(VLOOKUP($EG50,Data!$B:$CP,Daily!FF$10,0)+VLOOKUP($IF50,Data!$B:$CP,Daily!JE$10,0))/BG$36</f>
      </c>
      <c r="BH50" s="14">
        <f>(VLOOKUP($EG50,Data!$B:$CP,Daily!FG$10,0)+VLOOKUP($IF50,Data!$B:$CP,Daily!JF$10,0))/BH$36</f>
      </c>
      <c r="BI50" s="14">
        <f>(VLOOKUP($EG50,Data!$B:$CP,Daily!FH$10,0)+VLOOKUP($IF50,Data!$B:$CP,Daily!JG$10,0))/BI$36</f>
      </c>
      <c r="BJ50" s="14">
        <f>(VLOOKUP($EG50,Data!$B:$CP,Daily!FI$10,0)+VLOOKUP($IF50,Data!$B:$CP,Daily!JH$10,0))/BJ$36</f>
      </c>
      <c r="BK50" s="14">
        <f>(VLOOKUP($EG50,Data!$B:$CP,Daily!FJ$10,0)+VLOOKUP($IF50,Data!$B:$CP,Daily!JI$10,0))/BK$36</f>
      </c>
      <c r="BL50" s="14">
        <f>(VLOOKUP($EG50,Data!$B:$CP,Daily!FK$10,0)+VLOOKUP($IF50,Data!$B:$CP,Daily!JJ$10,0))/BL$36</f>
      </c>
      <c r="BM50" s="14">
        <f>(VLOOKUP($EG50,Data!$B:$CP,Daily!FL$10,0)+VLOOKUP($IF50,Data!$B:$CP,Daily!JK$10,0))/BM$36</f>
      </c>
      <c r="BN50" s="14">
        <f>(VLOOKUP($EG50,Data!$B:$CP,Daily!FM$10,0)+VLOOKUP($IF50,Data!$B:$CP,Daily!JL$10,0))/BN$36</f>
      </c>
      <c r="BO50" s="14">
        <f>(VLOOKUP($EG50,Data!$B:$CP,Daily!FN$10,0)+VLOOKUP($IF50,Data!$B:$CP,Daily!JM$10,0))/BO$36</f>
      </c>
      <c r="BP50" s="14">
        <f>(VLOOKUP($EG50,Data!$B:$CP,Daily!FO$10,0)+VLOOKUP($IF50,Data!$B:$CP,Daily!JN$10,0))/BP$36</f>
      </c>
      <c r="BQ50" s="14">
        <f>(VLOOKUP($EG50,Data!$B:$CP,Daily!FP$10,0)+VLOOKUP($IF50,Data!$B:$CP,Daily!JO$10,0))/BQ$36</f>
      </c>
      <c r="BR50" s="14">
        <f>(VLOOKUP($EG50,Data!$B:$CP,Daily!FQ$10,0)+VLOOKUP($IF50,Data!$B:$CP,Daily!JP$10,0))/BR$36</f>
      </c>
      <c r="BS50" s="14">
        <f>(VLOOKUP($EG50,Data!$B:$CP,Daily!FR$10,0)+VLOOKUP($IF50,Data!$B:$CP,Daily!JQ$10,0))/BS$36</f>
      </c>
      <c r="BT50" s="14">
        <f>(VLOOKUP($EG50,Data!$B:$CP,Daily!FS$10,0)+VLOOKUP($IF50,Data!$B:$CP,Daily!JR$10,0))/BT$36</f>
      </c>
      <c r="BU50" s="14">
        <f>(VLOOKUP($EG50,Data!$B:$CP,Daily!FT$10,0)+VLOOKUP($IF50,Data!$B:$CP,Daily!JS$10,0))/BU$36</f>
      </c>
      <c r="BV50" s="14">
        <f>(VLOOKUP($EG50,Data!$B:$CP,Daily!FU$10,0)+VLOOKUP($IF50,Data!$B:$CP,Daily!JT$10,0))/BV$36</f>
      </c>
      <c r="BW50" s="14">
        <f>(VLOOKUP($EG50,Data!$B:$CP,Daily!FV$10,0)+VLOOKUP($IF50,Data!$B:$CP,Daily!JU$10,0))/BW$36</f>
      </c>
      <c r="BX50" s="14">
        <f>(VLOOKUP($EG50,Data!$B:$CP,Daily!FW$10,0)+VLOOKUP($IF50,Data!$B:$CP,Daily!JV$10,0))/BX$36</f>
      </c>
      <c r="BY50" s="14">
        <f>(VLOOKUP($EG50,Data!$B:$CP,Daily!FX$10,0)+VLOOKUP($IF50,Data!$B:$CP,Daily!JW$10,0))/BY$36</f>
      </c>
      <c r="BZ50" s="14">
        <f>(VLOOKUP($EG50,Data!$B:$CP,Daily!FY$10,0)+VLOOKUP($IF50,Data!$B:$CP,Daily!JX$10,0))/BZ$36</f>
      </c>
      <c r="CA50" s="14">
        <f>(VLOOKUP($EG50,Data!$B:$CP,Daily!FZ$10,0)+VLOOKUP($IF50,Data!$B:$CP,Daily!JY$10,0))/CA$36</f>
      </c>
      <c r="CB50" s="14">
        <f>(VLOOKUP($EG50,Data!$B:$CP,Daily!GA$10,0)+VLOOKUP($IF50,Data!$B:$CP,Daily!JZ$10,0))/CB$36</f>
      </c>
      <c r="CC50" s="14">
        <f>(VLOOKUP($EG50,Data!$B:$CP,Daily!GB$10,0)+VLOOKUP($IF50,Data!$B:$CP,Daily!KA$10,0))/CC$36</f>
      </c>
      <c r="CD50" s="14">
        <f>(VLOOKUP($EG50,Data!$B:$CP,Daily!GC$10,0)+VLOOKUP($IF50,Data!$B:$CP,Daily!KB$10,0))/CD$36</f>
      </c>
      <c r="CE50" s="14">
        <f>(VLOOKUP($EG50,Data!$B:$CP,Daily!GD$10,0)+VLOOKUP($IF50,Data!$B:$CP,Daily!KC$10,0))/CE$36</f>
      </c>
      <c r="CF50" s="14">
        <f>(VLOOKUP($EG50,Data!$B:$CP,Daily!GE$10,0)+VLOOKUP($IF50,Data!$B:$CP,Daily!KD$10,0))/CF$36</f>
      </c>
      <c r="CG50" s="14">
        <f>(VLOOKUP($EG50,Data!$B:$CP,Daily!GF$10,0)+VLOOKUP($IF50,Data!$B:$CP,Daily!KE$10,0))/CG$36</f>
      </c>
      <c r="CH50" s="14">
        <f>(VLOOKUP($EG50,Data!$B:$CP,Daily!GG$10,0)+VLOOKUP($IF50,Data!$B:$CP,Daily!KF$10,0))/CH$36</f>
      </c>
      <c r="CI50" s="14">
        <f>(VLOOKUP($EG50,Data!$B:$CP,Daily!GH$10,0)+VLOOKUP($IF50,Data!$B:$CP,Daily!KG$10,0))/CI$36</f>
      </c>
      <c r="CJ50" s="14">
        <f>(VLOOKUP($EG50,Data!$B:$CP,Daily!GI$10,0)+VLOOKUP($IF50,Data!$B:$CP,Daily!KH$10,0))/CJ$36</f>
      </c>
      <c r="CK50" s="14">
        <f>(VLOOKUP($EG50,Data!$B:$CP,Daily!GJ$10,0)+VLOOKUP($IF50,Data!$B:$CP,Daily!KI$10,0))/CK$36</f>
      </c>
      <c r="CL50" s="14">
        <f>(VLOOKUP($EG50,Data!$B:$CP,Daily!GK$10,0)+VLOOKUP($IF50,Data!$B:$CP,Daily!KJ$10,0))/CL$36</f>
      </c>
      <c r="CM50" s="14">
        <f>(VLOOKUP($EG50,Data!$B:$CP,Daily!GL$10,0)+VLOOKUP($IF50,Data!$B:$CP,Daily!KK$10,0))/CM$36</f>
      </c>
      <c r="CN50" s="14">
        <f>(VLOOKUP($EG50,Data!$B:$CP,Daily!GM$10,0)+VLOOKUP($IF50,Data!$B:$CP,Daily!KL$10,0))/CN$36</f>
      </c>
      <c r="CO50" s="14">
        <f>(VLOOKUP($EG50,Data!$B:$CP,Daily!GN$10,0)+VLOOKUP($IF50,Data!$B:$CP,Daily!KM$10,0))/CO$36</f>
      </c>
      <c r="CP50" s="14">
        <f>(VLOOKUP($EG50,Data!$B:$CP,Daily!GO$10,0)+VLOOKUP($IF50,Data!$B:$CP,Daily!KN$10,0))/CP$36</f>
      </c>
      <c r="CQ50" s="14">
        <f>(VLOOKUP($EG50,Data!$B:$CP,Daily!GP$10,0)+VLOOKUP($IF50,Data!$B:$CP,Daily!KO$10,0))/CQ$36</f>
      </c>
      <c r="CR50" s="14">
        <f>(VLOOKUP($EG50,Data!$B:$CP,Daily!GQ$10,0)+VLOOKUP($IF50,Data!$B:$CP,Daily!KP$10,0))/CR$36</f>
      </c>
      <c r="CS50" s="14">
        <f>(VLOOKUP($EG50,Data!$B:$CP,Daily!GR$10,0)+VLOOKUP($IF50,Data!$B:$CP,Daily!KQ$10,0))/CS$36</f>
      </c>
      <c r="CT50" s="14">
        <f>(VLOOKUP($EG50,Data!$B:$CP,Daily!GS$10,0)+VLOOKUP($IF50,Data!$B:$CP,Daily!KR$10,0))/CT$36</f>
      </c>
      <c r="CU50" s="14">
        <f>(VLOOKUP($EG50,Data!$B:$CP,Daily!GT$10,0)+VLOOKUP($IF50,Data!$B:$CP,Daily!KS$10,0))/CU$36</f>
      </c>
      <c r="CV50" s="14">
        <f>(VLOOKUP($EG50,Data!$B:$CP,Daily!GU$10,0)+VLOOKUP($IF50,Data!$B:$CP,Daily!KT$10,0))/CV$36</f>
      </c>
      <c r="CW50" s="14">
        <f>(VLOOKUP($EG50,Data!$B:$CP,Daily!GV$10,0)+VLOOKUP($IF50,Data!$B:$CP,Daily!KU$10,0))/CW$36</f>
      </c>
      <c r="CX50" s="14">
        <f>(VLOOKUP($EG50,Data!$B:$CP,Daily!GW$10,0)+VLOOKUP($IF50,Data!$B:$CP,Daily!KV$10,0))/CX$36</f>
      </c>
      <c r="CY50" s="14">
        <f>(VLOOKUP($EG50,Data!$B:$CP,Daily!GX$10,0)+VLOOKUP($IF50,Data!$B:$CP,Daily!KW$10,0))/CY$36</f>
      </c>
      <c r="CZ50" s="14">
        <f>(VLOOKUP($EG50,Data!$B:$CP,Daily!GY$10,0)+VLOOKUP($IF50,Data!$B:$CP,Daily!KX$10,0))/CZ$36</f>
      </c>
      <c r="DA50" s="14">
        <f>(VLOOKUP($EG50,Data!$B:$CP,Daily!GZ$10,0)+VLOOKUP($IF50,Data!$B:$CP,Daily!KY$10,0))/DA$36</f>
      </c>
      <c r="DB50" s="14">
        <f>(VLOOKUP($EG50,Data!$B:$CP,Daily!HA$10,0)+VLOOKUP($IF50,Data!$B:$CP,Daily!KZ$10,0))/DB$36</f>
      </c>
      <c r="DC50" s="14">
        <f>(VLOOKUP($EG50,Data!$B:$CP,Daily!HB$10,0)+VLOOKUP($IF50,Data!$B:$CP,Daily!LA$10,0))/DC$36</f>
      </c>
      <c r="DD50" s="14">
        <f>(VLOOKUP($EG50,Data!$B:$CP,Daily!HC$10,0)+VLOOKUP($IF50,Data!$B:$CP,Daily!LB$10,0))/DD$36</f>
      </c>
      <c r="DE50" s="14">
        <f>(VLOOKUP($EG50,Data!$B:$CP,Daily!HD$10,0)+VLOOKUP($IF50,Data!$B:$CP,Daily!LC$10,0))/DE$36</f>
      </c>
      <c r="DF50" s="14">
        <f>(VLOOKUP($EG50,Data!$B:$CP,Daily!HE$10,0)+VLOOKUP($IF50,Data!$B:$CP,Daily!LD$10,0))/DF$36</f>
      </c>
      <c r="DG50" s="14">
        <f>(VLOOKUP($EG50,Data!$B:$CP,Daily!HF$10,0)+VLOOKUP($IF50,Data!$B:$CP,Daily!LE$10,0))/DG$36</f>
      </c>
      <c r="DH50" s="14">
        <f>(VLOOKUP($EG50,Data!$B:$CP,Daily!HG$10,0)+VLOOKUP($IF50,Data!$B:$CP,Daily!LF$10,0))/DH$36</f>
      </c>
      <c r="DI50" s="14">
        <f>(VLOOKUP($EG50,Data!$B:$CP,Daily!HH$10,0)+VLOOKUP($IF50,Data!$B:$CP,Daily!LG$10,0))/DI$36</f>
      </c>
      <c r="DJ50" s="14">
        <f>(VLOOKUP($EG50,Data!$B:$CP,Daily!HI$10,0)+VLOOKUP($IF50,Data!$B:$CP,Daily!LH$10,0))/DJ$36</f>
      </c>
      <c r="DK50" s="14">
        <f>(VLOOKUP($EG50,Data!$B:$CP,Daily!HJ$10,0)+VLOOKUP($IF50,Data!$B:$CP,Daily!LI$10,0))/DK$36</f>
      </c>
      <c r="DL50" s="14">
        <f>(VLOOKUP($EG50,Data!$B:$CP,Daily!HK$10,0)+VLOOKUP($IF50,Data!$B:$CP,Daily!LJ$10,0))/DL$36</f>
      </c>
      <c r="DM50" s="14">
        <f>(VLOOKUP($EG50,Data!$B:$CP,Daily!HL$10,0)+VLOOKUP($IF50,Data!$B:$CP,Daily!LK$10,0))/DM$36</f>
      </c>
      <c r="DN50" s="14">
        <f>(VLOOKUP($EG50,Data!$B:$CP,Daily!HM$10,0)+VLOOKUP($IF50,Data!$B:$CP,Daily!LL$10,0))/DN$36</f>
      </c>
      <c r="DO50" s="14">
        <f>(VLOOKUP($EG50,Data!$B:$CP,Daily!HN$10,0)+VLOOKUP($IF50,Data!$B:$CP,Daily!LM$10,0))/DO$36</f>
      </c>
      <c r="DP50" s="14">
        <f>(VLOOKUP($EG50,Data!$B:$CP,Daily!HO$10,0)+VLOOKUP($IF50,Data!$B:$CP,Daily!LN$10,0))/DP$36</f>
      </c>
      <c r="DQ50" s="14">
        <f>(VLOOKUP($EG50,Data!$B:$CP,Daily!HP$10,0)+VLOOKUP($IF50,Data!$B:$CP,Daily!LO$10,0))/DQ$36</f>
      </c>
      <c r="DR50" s="14">
        <f>(VLOOKUP($EG50,Data!$B:$CP,Daily!HQ$10,0)+VLOOKUP($IF50,Data!$B:$CP,Daily!LP$10,0))/DR$36</f>
      </c>
      <c r="DS50" s="14">
        <f>(VLOOKUP($EG50,Data!$B:$CP,Daily!HR$10,0)+VLOOKUP($IF50,Data!$B:$CP,Daily!LQ$10,0))/DS$36</f>
      </c>
      <c r="DT50" s="14">
        <f>(VLOOKUP($EG50,Data!$B:$CP,Daily!HS$10,0)+VLOOKUP($IF50,Data!$B:$CP,Daily!LR$10,0))/DT$36</f>
      </c>
      <c r="DU50" s="14">
        <f>(VLOOKUP($EG50,Data!$B:$CP,Daily!HT$10,0)+VLOOKUP($IF50,Data!$B:$CP,Daily!LS$10,0))/DU$36</f>
      </c>
      <c r="DV50" s="18"/>
      <c r="DW50" s="14">
        <f t="shared" si="259"/>
      </c>
      <c r="DX50" s="14">
        <f t="shared" si="260"/>
      </c>
      <c r="DY50" s="14">
        <f t="shared" si="277"/>
      </c>
      <c r="DZ50" s="14">
        <f t="shared" si="278"/>
      </c>
      <c r="EA50" s="14">
        <f t="shared" si="279"/>
      </c>
      <c r="EB50" s="18"/>
      <c r="EC50" s="14">
        <f>_xlfn.STDEV.P(AJ50:DU50)</f>
      </c>
      <c r="ED50" s="14">
        <f t="shared" si="326"/>
      </c>
      <c r="EE50" s="14">
        <f t="shared" si="314"/>
      </c>
      <c r="EF50" s="16"/>
      <c r="EG50" s="9" t="s">
        <v>415</v>
      </c>
      <c r="EH50" s="9" t="s">
        <v>416</v>
      </c>
      <c r="EI50" s="14">
        <f>VLOOKUP($EG50,Data!$B:$CP,Daily!EI$10,0)/EI$36</f>
      </c>
      <c r="EJ50" s="14">
        <f>VLOOKUP($EG50,Data!$B:$CP,Daily!EJ$10,0)/EJ$36</f>
      </c>
      <c r="EK50" s="14">
        <f>VLOOKUP($EG50,Data!$B:$CP,Daily!EK$10,0)/EK$36</f>
      </c>
      <c r="EL50" s="14">
        <f>VLOOKUP($EG50,Data!$B:$CP,Daily!EL$10,0)/EL$36</f>
      </c>
      <c r="EM50" s="14">
        <f>VLOOKUP($EG50,Data!$B:$CP,Daily!EM$10,0)/EM$36</f>
      </c>
      <c r="EN50" s="14">
        <f>VLOOKUP($EG50,Data!$B:$CP,Daily!EN$10,0)/EN$36</f>
      </c>
      <c r="EO50" s="14">
        <f>VLOOKUP($EG50,Data!$B:$CP,Daily!EO$10,0)/EO$36</f>
      </c>
      <c r="EP50" s="14">
        <f>VLOOKUP($EG50,Data!$B:$CP,Daily!EP$10,0)/EP$36</f>
      </c>
      <c r="EQ50" s="14">
        <f>VLOOKUP($EG50,Data!$B:$CP,Daily!EQ$10,0)/EQ$36</f>
      </c>
      <c r="ER50" s="14">
        <f>VLOOKUP($EG50,Data!$B:$CP,Daily!ER$10,0)/ER$36</f>
      </c>
      <c r="ES50" s="14">
        <f>VLOOKUP($EG50,Data!$B:$CP,Daily!ES$10,0)/ES$36</f>
      </c>
      <c r="ET50" s="14">
        <f>VLOOKUP($EG50,Data!$B:$CP,Daily!ET$10,0)/ET$36</f>
      </c>
      <c r="EU50" s="14">
        <f>VLOOKUP($EG50,Data!$B:$CP,Daily!EU$10,0)/EU$36</f>
      </c>
      <c r="EV50" s="14">
        <f>VLOOKUP($EG50,Data!$B:$CP,Daily!EV$10,0)/EV$36</f>
      </c>
      <c r="EW50" s="14">
        <f>VLOOKUP($EG50,Data!$B:$CP,Daily!EW$10,0)/EW$36</f>
      </c>
      <c r="EX50" s="14">
        <f>VLOOKUP($EG50,Data!$B:$CP,Daily!EX$10,0)/EX$36</f>
      </c>
      <c r="EY50" s="14">
        <f>VLOOKUP($EG50,Data!$B:$CP,Daily!EY$10,0)/EY$36</f>
      </c>
      <c r="EZ50" s="14">
        <f>VLOOKUP($EG50,Data!$B:$CP,Daily!EZ$10,0)/EZ$36</f>
      </c>
      <c r="FA50" s="14">
        <f>VLOOKUP($EG50,Data!$B:$CP,Daily!FA$10,0)/FA$36</f>
      </c>
      <c r="FB50" s="14">
        <f>VLOOKUP($EG50,Data!$B:$CP,Daily!FB$10,0)/FB$36</f>
      </c>
      <c r="FC50" s="14">
        <f>VLOOKUP($EG50,Data!$B:$CP,Daily!FC$10,0)/FC$36</f>
      </c>
      <c r="FD50" s="14">
        <f>VLOOKUP($EG50,Data!$B:$CP,Daily!FD$10,0)/FD$36</f>
      </c>
      <c r="FE50" s="14">
        <f>VLOOKUP($EG50,Data!$B:$CP,Daily!FE$10,0)/FE$36</f>
      </c>
      <c r="FF50" s="14">
        <f>VLOOKUP($EG50,Data!$B:$CP,Daily!FF$10,0)/FF$36</f>
      </c>
      <c r="FG50" s="14">
        <f>VLOOKUP($EG50,Data!$B:$CP,Daily!FG$10,0)/FG$36</f>
      </c>
      <c r="FH50" s="14">
        <f>VLOOKUP($EG50,Data!$B:$CP,Daily!FH$10,0)/FH$36</f>
      </c>
      <c r="FI50" s="14">
        <f>VLOOKUP($EG50,Data!$B:$CP,Daily!FI$10,0)/FI$36</f>
      </c>
      <c r="FJ50" s="14">
        <f>VLOOKUP($EG50,Data!$B:$CP,Daily!FJ$10,0)/FJ$36</f>
      </c>
      <c r="FK50" s="14">
        <f>VLOOKUP($EG50,Data!$B:$CP,Daily!FK$10,0)/FK$36</f>
      </c>
      <c r="FL50" s="14">
        <f>VLOOKUP($EG50,Data!$B:$CP,Daily!FL$10,0)/FL$36</f>
      </c>
      <c r="FM50" s="14">
        <f>VLOOKUP($EG50,Data!$B:$CP,Daily!FM$10,0)/FM$36</f>
      </c>
      <c r="FN50" s="14">
        <f>VLOOKUP($EG50,Data!$B:$CP,Daily!FN$10,0)/FN$36</f>
      </c>
      <c r="FO50" s="14">
        <f>VLOOKUP($EG50,Data!$B:$CP,Daily!FO$10,0)/FO$36</f>
      </c>
      <c r="FP50" s="14">
        <f>VLOOKUP($EG50,Data!$B:$CP,Daily!FP$10,0)/FP$36</f>
      </c>
      <c r="FQ50" s="14">
        <f>VLOOKUP($EG50,Data!$B:$CP,Daily!FQ$10,0)/FQ$36</f>
      </c>
      <c r="FR50" s="14">
        <f>VLOOKUP($EG50,Data!$B:$CP,Daily!FR$10,0)/FR$36</f>
      </c>
      <c r="FS50" s="14">
        <f>VLOOKUP($EG50,Data!$B:$CP,Daily!FS$10,0)/FS$36</f>
      </c>
      <c r="FT50" s="14">
        <f>VLOOKUP($EG50,Data!$B:$CP,Daily!FT$10,0)/FT$36</f>
      </c>
      <c r="FU50" s="14">
        <f>VLOOKUP($EG50,Data!$B:$CP,Daily!FU$10,0)/FU$36</f>
      </c>
      <c r="FV50" s="14">
        <f>VLOOKUP($EG50,Data!$B:$CP,Daily!FV$10,0)/FV$36</f>
      </c>
      <c r="FW50" s="14">
        <f>VLOOKUP($EG50,Data!$B:$CP,Daily!FW$10,0)/FW$36</f>
      </c>
      <c r="FX50" s="14">
        <f>VLOOKUP($EG50,Data!$B:$CP,Daily!FX$10,0)/FX$36</f>
      </c>
      <c r="FY50" s="14">
        <f>VLOOKUP($EG50,Data!$B:$CP,Daily!FY$10,0)/FY$36</f>
      </c>
      <c r="FZ50" s="14">
        <f>VLOOKUP($EG50,Data!$B:$CP,Daily!FZ$10,0)/FZ$36</f>
      </c>
      <c r="GA50" s="14">
        <f>VLOOKUP($EG50,Data!$B:$CP,Daily!GA$10,0)/GA$36</f>
      </c>
      <c r="GB50" s="14">
        <f>VLOOKUP($EG50,Data!$B:$CP,Daily!GB$10,0)/GB$36</f>
      </c>
      <c r="GC50" s="14">
        <f>VLOOKUP($EG50,Data!$B:$CP,Daily!GC$10,0)/GC$36</f>
      </c>
      <c r="GD50" s="14">
        <f>VLOOKUP($EG50,Data!$B:$CP,Daily!GD$10,0)/GD$36</f>
      </c>
      <c r="GE50" s="14">
        <f>VLOOKUP($EG50,Data!$B:$CP,Daily!GE$10,0)/GE$36</f>
      </c>
      <c r="GF50" s="14">
        <f>VLOOKUP($EG50,Data!$B:$CP,Daily!GF$10,0)/GF$36</f>
      </c>
      <c r="GG50" s="14">
        <f>VLOOKUP($EG50,Data!$B:$CP,Daily!GG$10,0)/GG$36</f>
      </c>
      <c r="GH50" s="14">
        <f>VLOOKUP($EG50,Data!$B:$CP,Daily!GH$10,0)/GH$36</f>
      </c>
      <c r="GI50" s="14">
        <f>VLOOKUP($EG50,Data!$B:$CP,Daily!GI$10,0)/GI$36</f>
      </c>
      <c r="GJ50" s="14">
        <f>VLOOKUP($EG50,Data!$B:$CP,Daily!GJ$10,0)/GJ$36</f>
      </c>
      <c r="GK50" s="14">
        <f>VLOOKUP($EG50,Data!$B:$CP,Daily!GK$10,0)/GK$36</f>
      </c>
      <c r="GL50" s="14">
        <f>VLOOKUP($EG50,Data!$B:$CP,Daily!GL$10,0)/GL$36</f>
      </c>
      <c r="GM50" s="14">
        <f>VLOOKUP($EG50,Data!$B:$CP,Daily!GM$10,0)/GM$36</f>
      </c>
      <c r="GN50" s="14">
        <f>VLOOKUP($EG50,Data!$B:$CP,Daily!GN$10,0)/GN$36</f>
      </c>
      <c r="GO50" s="14">
        <f>VLOOKUP($EG50,Data!$B:$CP,Daily!GO$10,0)/GO$36</f>
      </c>
      <c r="GP50" s="14">
        <f>VLOOKUP($EG50,Data!$B:$CP,Daily!GP$10,0)/GP$36</f>
      </c>
      <c r="GQ50" s="14">
        <f>VLOOKUP($EG50,Data!$B:$CP,Daily!GQ$10,0)/GQ$36</f>
      </c>
      <c r="GR50" s="14">
        <f>VLOOKUP($EG50,Data!$B:$CP,Daily!GR$10,0)/GR$36</f>
      </c>
      <c r="GS50" s="14">
        <f>VLOOKUP($EG50,Data!$B:$CP,Daily!GS$10,0)/GS$36</f>
      </c>
      <c r="GT50" s="14">
        <f>VLOOKUP($EG50,Data!$B:$CP,Daily!GT$10,0)/GT$36</f>
      </c>
      <c r="GU50" s="14">
        <f>VLOOKUP($EG50,Data!$B:$CP,Daily!GU$10,0)/GU$36</f>
      </c>
      <c r="GV50" s="14">
        <f>VLOOKUP($EG50,Data!$B:$CP,Daily!GV$10,0)/GV$36</f>
      </c>
      <c r="GW50" s="14">
        <f>VLOOKUP($EG50,Data!$B:$CP,Daily!GW$10,0)/GW$36</f>
      </c>
      <c r="GX50" s="14">
        <f>VLOOKUP($EG50,Data!$B:$CP,Daily!GX$10,0)/GX$36</f>
      </c>
      <c r="GY50" s="14">
        <f>VLOOKUP($EG50,Data!$B:$CP,Daily!GY$10,0)/GY$36</f>
      </c>
      <c r="GZ50" s="14">
        <f>VLOOKUP($EG50,Data!$B:$CP,Daily!GZ$10,0)/GZ$36</f>
      </c>
      <c r="HA50" s="14">
        <f>VLOOKUP($EG50,Data!$B:$CP,Daily!HA$10,0)/HA$36</f>
      </c>
      <c r="HB50" s="14">
        <f>VLOOKUP($EG50,Data!$B:$CP,Daily!HB$10,0)/HB$36</f>
      </c>
      <c r="HC50" s="14">
        <f>VLOOKUP($EG50,Data!$B:$CP,Daily!HC$10,0)/HC$36</f>
      </c>
      <c r="HD50" s="14">
        <f>VLOOKUP($EG50,Data!$B:$CP,Daily!HD$10,0)/HD$36</f>
      </c>
      <c r="HE50" s="14">
        <f>VLOOKUP($EG50,Data!$B:$CP,Daily!HE$10,0)/HE$36</f>
      </c>
      <c r="HF50" s="14">
        <f>VLOOKUP($EG50,Data!$B:$CP,Daily!HF$10,0)/HF$36</f>
      </c>
      <c r="HG50" s="14">
        <f>VLOOKUP($EG50,Data!$B:$CP,Daily!HG$10,0)/HG$36</f>
      </c>
      <c r="HH50" s="14">
        <f>VLOOKUP($EG50,Data!$B:$CP,Daily!HH$10,0)/HH$36</f>
      </c>
      <c r="HI50" s="14">
        <f>VLOOKUP($EG50,Data!$B:$CP,Daily!HI$10,0)/HI$36</f>
      </c>
      <c r="HJ50" s="14">
        <f>VLOOKUP($EG50,Data!$B:$CP,Daily!HJ$10,0)/HJ$36</f>
      </c>
      <c r="HK50" s="14">
        <f>VLOOKUP($EG50,Data!$B:$CP,Daily!HK$10,0)/HK$36</f>
      </c>
      <c r="HL50" s="14">
        <f>VLOOKUP($EG50,Data!$B:$CP,Daily!HL$10,0)/HL$36</f>
      </c>
      <c r="HM50" s="14">
        <f>VLOOKUP($EG50,Data!$B:$CP,Daily!HM$10,0)/HM$36</f>
      </c>
      <c r="HN50" s="14">
        <f>VLOOKUP($EG50,Data!$B:$CP,Daily!HN$10,0)/HN$36</f>
      </c>
      <c r="HO50" s="14">
        <f>VLOOKUP($EG50,Data!$B:$CP,Daily!HO$10,0)/HO$36</f>
      </c>
      <c r="HP50" s="14">
        <f>VLOOKUP($EG50,Data!$B:$CP,Daily!HP$10,0)/HP$36</f>
      </c>
      <c r="HQ50" s="14">
        <f>VLOOKUP($EG50,Data!$B:$CP,Daily!HQ$10,0)/HQ$36</f>
      </c>
      <c r="HR50" s="14">
        <f>VLOOKUP($EG50,Data!$B:$CP,Daily!HR$10,0)/HR$36</f>
      </c>
      <c r="HS50" s="14">
        <f>VLOOKUP($EG50,Data!$B:$CP,Daily!HS$10,0)/HS$36</f>
      </c>
      <c r="HT50" s="14">
        <f>VLOOKUP($EG50,Data!$B:$CP,Daily!HT$10,0)/HT$36</f>
      </c>
      <c r="HU50" s="17"/>
      <c r="HV50" s="52">
        <f t="shared" si="262"/>
      </c>
      <c r="HW50" s="52">
        <f t="shared" si="263"/>
      </c>
      <c r="HX50" s="52">
        <f t="shared" si="315"/>
      </c>
      <c r="HY50" s="52">
        <f t="shared" si="316"/>
      </c>
      <c r="HZ50" s="52">
        <f t="shared" si="317"/>
      </c>
      <c r="IA50" s="55"/>
      <c r="IB50" s="14">
        <f t="shared" si="265"/>
      </c>
      <c r="IC50" s="14">
        <f t="shared" si="318"/>
      </c>
      <c r="ID50" s="14">
        <f t="shared" si="319"/>
      </c>
      <c r="IE50" s="16"/>
      <c r="IF50" s="9" t="s">
        <v>417</v>
      </c>
      <c r="IG50" s="9" t="s">
        <v>416</v>
      </c>
      <c r="IH50" s="14">
        <f>VLOOKUP($IF50,Data!$B:$CP,Daily!IH$10,0)/IH$36</f>
      </c>
      <c r="II50" s="14">
        <f>VLOOKUP($IF50,Data!$B:$CP,Daily!II$10,0)/II$36</f>
      </c>
      <c r="IJ50" s="14">
        <f>VLOOKUP($IF50,Data!$B:$CP,Daily!IJ$10,0)/IJ$36</f>
      </c>
      <c r="IK50" s="14">
        <f>VLOOKUP($IF50,Data!$B:$CP,Daily!IK$10,0)/IK$36</f>
      </c>
      <c r="IL50" s="14">
        <f>VLOOKUP($IF50,Data!$B:$CP,Daily!IL$10,0)/IL$36</f>
      </c>
      <c r="IM50" s="14">
        <f>VLOOKUP($IF50,Data!$B:$CP,Daily!IM$10,0)/IM$36</f>
      </c>
      <c r="IN50" s="14">
        <f>VLOOKUP($IF50,Data!$B:$CP,Daily!IN$10,0)/IN$36</f>
      </c>
      <c r="IO50" s="14">
        <f>VLOOKUP($IF50,Data!$B:$CP,Daily!IO$10,0)/IO$36</f>
      </c>
      <c r="IP50" s="14">
        <f>VLOOKUP($IF50,Data!$B:$CP,Daily!IP$10,0)/IP$36</f>
      </c>
      <c r="IQ50" s="14">
        <f>VLOOKUP($IF50,Data!$B:$CP,Daily!IQ$10,0)/IQ$36</f>
      </c>
      <c r="IR50" s="14">
        <f>VLOOKUP($IF50,Data!$B:$CP,Daily!IR$10,0)/IR$36</f>
      </c>
      <c r="IS50" s="14">
        <f>VLOOKUP($IF50,Data!$B:$CP,Daily!IS$10,0)/IS$36</f>
      </c>
      <c r="IT50" s="14">
        <f>VLOOKUP($IF50,Data!$B:$CP,Daily!IT$10,0)/IT$36</f>
      </c>
      <c r="IU50" s="14">
        <f>VLOOKUP($IF50,Data!$B:$CP,Daily!IU$10,0)/IU$36</f>
      </c>
      <c r="IV50" s="14">
        <f>VLOOKUP($IF50,Data!$B:$CP,Daily!IV$10,0)/IV$36</f>
      </c>
      <c r="IW50" s="14">
        <f>VLOOKUP($IF50,Data!$B:$CP,Daily!IW$10,0)/IW$36</f>
      </c>
      <c r="IX50" s="14">
        <f>VLOOKUP($IF50,Data!$B:$CP,Daily!IX$10,0)/IX$36</f>
      </c>
      <c r="IY50" s="14">
        <f>VLOOKUP($IF50,Data!$B:$CP,Daily!IY$10,0)/IY$36</f>
      </c>
      <c r="IZ50" s="14">
        <f>VLOOKUP($IF50,Data!$B:$CP,Daily!IZ$10,0)/IZ$36</f>
      </c>
      <c r="JA50" s="14">
        <f>VLOOKUP($IF50,Data!$B:$CP,Daily!JA$10,0)/JA$36</f>
      </c>
      <c r="JB50" s="14">
        <f>VLOOKUP($IF50,Data!$B:$CP,Daily!JB$10,0)/JB$36</f>
      </c>
      <c r="JC50" s="14">
        <f>VLOOKUP($IF50,Data!$B:$CP,Daily!JC$10,0)/JC$36</f>
      </c>
      <c r="JD50" s="14">
        <f>VLOOKUP($IF50,Data!$B:$CP,Daily!JD$10,0)/JD$36</f>
      </c>
      <c r="JE50" s="14">
        <f>VLOOKUP($IF50,Data!$B:$CP,Daily!JE$10,0)/JE$36</f>
      </c>
      <c r="JF50" s="14">
        <f>VLOOKUP($IF50,Data!$B:$CP,Daily!JF$10,0)/JF$36</f>
      </c>
      <c r="JG50" s="14">
        <f>VLOOKUP($IF50,Data!$B:$CP,Daily!JG$10,0)/JG$36</f>
      </c>
      <c r="JH50" s="14">
        <f>VLOOKUP($IF50,Data!$B:$CP,Daily!JH$10,0)/JH$36</f>
      </c>
      <c r="JI50" s="14">
        <f>VLOOKUP($IF50,Data!$B:$CP,Daily!JI$10,0)/JI$36</f>
      </c>
      <c r="JJ50" s="14">
        <f>VLOOKUP($IF50,Data!$B:$CP,Daily!JJ$10,0)/JJ$36</f>
      </c>
      <c r="JK50" s="14">
        <f>VLOOKUP($IF50,Data!$B:$CP,Daily!JK$10,0)/JK$36</f>
      </c>
      <c r="JL50" s="14">
        <f>VLOOKUP($IF50,Data!$B:$CP,Daily!JL$10,0)/JL$36</f>
      </c>
      <c r="JM50" s="14">
        <f>VLOOKUP($IF50,Data!$B:$CP,Daily!JM$10,0)/JM$36</f>
      </c>
      <c r="JN50" s="14">
        <f>VLOOKUP($IF50,Data!$B:$CP,Daily!JN$10,0)/JN$36</f>
      </c>
      <c r="JO50" s="14">
        <f>VLOOKUP($IF50,Data!$B:$CP,Daily!JO$10,0)/JO$36</f>
      </c>
      <c r="JP50" s="14">
        <f>VLOOKUP($IF50,Data!$B:$CP,Daily!JP$10,0)/JP$36</f>
      </c>
      <c r="JQ50" s="14">
        <f>VLOOKUP($IF50,Data!$B:$CP,Daily!JQ$10,0)/JQ$36</f>
      </c>
      <c r="JR50" s="14">
        <f>VLOOKUP($IF50,Data!$B:$CP,Daily!JR$10,0)/JR$36</f>
      </c>
      <c r="JS50" s="14">
        <f>VLOOKUP($IF50,Data!$B:$CP,Daily!JS$10,0)/JS$36</f>
      </c>
      <c r="JT50" s="14">
        <f>VLOOKUP($IF50,Data!$B:$CP,Daily!JT$10,0)/JT$36</f>
      </c>
      <c r="JU50" s="14">
        <f>VLOOKUP($IF50,Data!$B:$CP,Daily!JU$10,0)/JU$36</f>
      </c>
      <c r="JV50" s="14">
        <f>VLOOKUP($IF50,Data!$B:$CP,Daily!JV$10,0)/JV$36</f>
      </c>
      <c r="JW50" s="14">
        <f>VLOOKUP($IF50,Data!$B:$CP,Daily!JW$10,0)/JW$36</f>
      </c>
      <c r="JX50" s="14">
        <f>VLOOKUP($IF50,Data!$B:$CP,Daily!JX$10,0)/JX$36</f>
      </c>
      <c r="JY50" s="14">
        <f>VLOOKUP($IF50,Data!$B:$CP,Daily!JY$10,0)/JY$36</f>
      </c>
      <c r="JZ50" s="14">
        <f>VLOOKUP($IF50,Data!$B:$CP,Daily!JZ$10,0)/JZ$36</f>
      </c>
      <c r="KA50" s="14">
        <f>VLOOKUP($IF50,Data!$B:$CP,Daily!KA$10,0)/KA$36</f>
      </c>
      <c r="KB50" s="14">
        <f>VLOOKUP($IF50,Data!$B:$CP,Daily!KB$10,0)/KB$36</f>
      </c>
      <c r="KC50" s="14">
        <f>VLOOKUP($IF50,Data!$B:$CP,Daily!KC$10,0)/KC$36</f>
      </c>
      <c r="KD50" s="14">
        <f>VLOOKUP($IF50,Data!$B:$CP,Daily!KD$10,0)/KD$36</f>
      </c>
      <c r="KE50" s="14">
        <f>VLOOKUP($IF50,Data!$B:$CP,Daily!KE$10,0)/KE$36</f>
      </c>
      <c r="KF50" s="14">
        <f>VLOOKUP($IF50,Data!$B:$CP,Daily!KF$10,0)/KF$36</f>
      </c>
      <c r="KG50" s="14">
        <f>VLOOKUP($IF50,Data!$B:$CP,Daily!KG$10,0)/KG$36</f>
      </c>
      <c r="KH50" s="14">
        <f>VLOOKUP($IF50,Data!$B:$CP,Daily!KH$10,0)/KH$36</f>
      </c>
      <c r="KI50" s="14">
        <f>VLOOKUP($IF50,Data!$B:$CP,Daily!KI$10,0)/KI$36</f>
      </c>
      <c r="KJ50" s="14">
        <f>VLOOKUP($IF50,Data!$B:$CP,Daily!KJ$10,0)/KJ$36</f>
      </c>
      <c r="KK50" s="14">
        <f>VLOOKUP($IF50,Data!$B:$CP,Daily!KK$10,0)/KK$36</f>
      </c>
      <c r="KL50" s="14">
        <f>VLOOKUP($IF50,Data!$B:$CP,Daily!KL$10,0)/KL$36</f>
      </c>
      <c r="KM50" s="14">
        <f>VLOOKUP($IF50,Data!$B:$CP,Daily!KM$10,0)/KM$36</f>
      </c>
      <c r="KN50" s="14">
        <f>VLOOKUP($IF50,Data!$B:$CP,Daily!KN$10,0)/KN$36</f>
      </c>
      <c r="KO50" s="14">
        <f>VLOOKUP($IF50,Data!$B:$CP,Daily!KO$10,0)/KO$36</f>
      </c>
      <c r="KP50" s="14">
        <f>VLOOKUP($IF50,Data!$B:$CP,Daily!KP$10,0)/KP$36</f>
      </c>
      <c r="KQ50" s="14">
        <f>VLOOKUP($IF50,Data!$B:$CP,Daily!KQ$10,0)/KQ$36</f>
      </c>
      <c r="KR50" s="14">
        <f>VLOOKUP($IF50,Data!$B:$CP,Daily!KR$10,0)/KR$36</f>
      </c>
      <c r="KS50" s="14">
        <f>VLOOKUP($IF50,Data!$B:$CP,Daily!KS$10,0)/KS$36</f>
      </c>
      <c r="KT50" s="14">
        <f>VLOOKUP($IF50,Data!$B:$CP,Daily!KT$10,0)/KT$36</f>
      </c>
      <c r="KU50" s="14">
        <f>VLOOKUP($IF50,Data!$B:$CP,Daily!KU$10,0)/KU$36</f>
      </c>
      <c r="KV50" s="14">
        <f>VLOOKUP($IF50,Data!$B:$CP,Daily!KV$10,0)/KV$36</f>
      </c>
      <c r="KW50" s="14">
        <f>VLOOKUP($IF50,Data!$B:$CP,Daily!KW$10,0)/KW$36</f>
      </c>
      <c r="KX50" s="14">
        <f>VLOOKUP($IF50,Data!$B:$CP,Daily!KX$10,0)/KX$36</f>
      </c>
      <c r="KY50" s="14">
        <f>VLOOKUP($IF50,Data!$B:$CP,Daily!KY$10,0)/KY$36</f>
      </c>
      <c r="KZ50" s="14">
        <f>VLOOKUP($IF50,Data!$B:$CP,Daily!KZ$10,0)/KZ$36</f>
      </c>
      <c r="LA50" s="14">
        <f>VLOOKUP($IF50,Data!$B:$CP,Daily!LA$10,0)/LA$36</f>
      </c>
      <c r="LB50" s="14">
        <f>VLOOKUP($IF50,Data!$B:$CP,Daily!LB$10,0)/LB$36</f>
      </c>
      <c r="LC50" s="14">
        <f>VLOOKUP($IF50,Data!$B:$CP,Daily!LC$10,0)/LC$36</f>
      </c>
      <c r="LD50" s="14">
        <f>VLOOKUP($IF50,Data!$B:$CP,Daily!LD$10,0)/LD$36</f>
      </c>
      <c r="LE50" s="14">
        <f>VLOOKUP($IF50,Data!$B:$CP,Daily!LE$10,0)/LE$36</f>
      </c>
      <c r="LF50" s="14">
        <f>VLOOKUP($IF50,Data!$B:$CP,Daily!LF$10,0)/LF$36</f>
      </c>
      <c r="LG50" s="14">
        <f>VLOOKUP($IF50,Data!$B:$CP,Daily!LG$10,0)/LG$36</f>
      </c>
      <c r="LH50" s="14">
        <f>VLOOKUP($IF50,Data!$B:$CP,Daily!LH$10,0)/LH$36</f>
      </c>
      <c r="LI50" s="14">
        <f>VLOOKUP($IF50,Data!$B:$CP,Daily!LI$10,0)/LI$36</f>
      </c>
      <c r="LJ50" s="14">
        <f>VLOOKUP($IF50,Data!$B:$CP,Daily!LJ$10,0)/LJ$36</f>
      </c>
      <c r="LK50" s="14">
        <f>VLOOKUP($IF50,Data!$B:$CP,Daily!LK$10,0)/LK$36</f>
      </c>
      <c r="LL50" s="14">
        <f>VLOOKUP($IF50,Data!$B:$CP,Daily!LL$10,0)/LL$36</f>
      </c>
      <c r="LM50" s="14">
        <f>VLOOKUP($IF50,Data!$B:$CP,Daily!LM$10,0)/LM$36</f>
      </c>
      <c r="LN50" s="14">
        <f>VLOOKUP($IF50,Data!$B:$CP,Daily!LN$10,0)/LN$36</f>
      </c>
      <c r="LO50" s="14">
        <f>VLOOKUP($IF50,Data!$B:$CP,Daily!LO$10,0)/LO$36</f>
      </c>
      <c r="LP50" s="14">
        <f>VLOOKUP($IF50,Data!$B:$CP,Daily!LP$10,0)/LP$36</f>
      </c>
      <c r="LQ50" s="14">
        <f>VLOOKUP($IF50,Data!$B:$CP,Daily!LQ$10,0)/LQ$36</f>
      </c>
      <c r="LR50" s="14">
        <f>VLOOKUP($IF50,Data!$B:$CP,Daily!LR$10,0)/LR$36</f>
      </c>
      <c r="LS50" s="14">
        <f>VLOOKUP($IF50,Data!$B:$CP,Daily!LS$10,0)/LS$36</f>
      </c>
      <c r="LU50" s="52">
        <f t="shared" si="266"/>
      </c>
      <c r="LV50" s="52">
        <f t="shared" si="267"/>
      </c>
      <c r="LW50" s="52">
        <f t="shared" si="320"/>
      </c>
      <c r="LX50" s="52">
        <f t="shared" si="321"/>
      </c>
      <c r="LY50" s="52">
        <f t="shared" si="322"/>
      </c>
      <c r="LZ50" s="58"/>
      <c r="MA50" s="14">
        <f t="shared" si="283"/>
      </c>
      <c r="MB50" s="14">
        <f t="shared" si="324"/>
      </c>
      <c r="MC50" s="14">
        <f t="shared" si="325"/>
      </c>
      <c r="MD50" s="15"/>
    </row>
    <row r="51" spans="4:342" x14ac:dyDescent="0.25">
      <c r="D51" s="106" t="s">
        <v>418</v>
      </c>
      <c r="E51" s="104" t="str">
        <f>VLOOKUP($D51,'Metric Nature'!$C:$D,2,0)&amp;IF(($F51&lt;(EA51)),"Below",IF(($F51&gt;(DZ51)),"Above","Within"))</f>
      </c>
      <c r="F51" s="71">
        <f t="shared" si="269"/>
      </c>
      <c r="G51" s="92">
        <f t="shared" si="191"/>
      </c>
      <c r="H51" s="71">
        <f t="shared" si="247"/>
      </c>
      <c r="I51" s="89">
        <f t="shared" si="270"/>
      </c>
      <c r="J51" s="71">
        <f t="shared" si="248"/>
      </c>
      <c r="K51" s="71">
        <f t="shared" si="249"/>
      </c>
      <c r="L51" s="64"/>
      <c r="M51" s="67" t="str">
        <f>VLOOKUP($D51,'Metric Nature'!$C:$D,2,0)&amp;IF(($N51&lt;(HZ51)),"Below",IF(($N51&gt;(HY51)),"Above","Within"))</f>
      </c>
      <c r="N51" s="71">
        <f t="shared" si="250"/>
      </c>
      <c r="O51" s="63">
        <f t="shared" si="311"/>
      </c>
      <c r="P51" s="98">
        <f t="shared" si="312"/>
      </c>
      <c r="Q51" s="63">
        <f t="shared" si="313"/>
      </c>
      <c r="R51" s="71">
        <f t="shared" si="252"/>
      </c>
      <c r="S51" s="71">
        <f t="shared" si="273"/>
      </c>
      <c r="T51" s="64"/>
      <c r="U51" s="67" t="str">
        <f>VLOOKUP($D51,'Metric Nature'!$C:$D,2,0)&amp;IF(($V51&lt;(LY51)),"Below",IF(($V51&gt;(LX51)),"Above","Within"))</f>
      </c>
      <c r="V51" s="71">
        <f t="shared" si="253"/>
      </c>
      <c r="W51" s="63">
        <f t="shared" si="274"/>
      </c>
      <c r="X51" s="71">
        <f t="shared" si="254"/>
      </c>
      <c r="Y51" s="63">
        <f t="shared" si="275"/>
      </c>
      <c r="Z51" s="71">
        <f t="shared" si="255"/>
      </c>
      <c r="AA51" s="71">
        <f t="shared" si="276"/>
      </c>
      <c r="AB51" s="64"/>
      <c r="AC51" s="60" t="s">
        <v>419</v>
      </c>
      <c r="AD51" s="1"/>
      <c r="AE51" s="1"/>
      <c r="AF51" s="1"/>
      <c r="AG51" s="1"/>
      <c r="AH51" s="1"/>
      <c r="AI51" s="9" t="s">
        <v>418</v>
      </c>
      <c r="AJ51" s="14">
        <f>(VLOOKUP($EG51,Data!$B:$CP,Daily!EI$10,0)+VLOOKUP($IF51,Data!$B:$CP,Daily!IH$10,0))/AJ$36</f>
      </c>
      <c r="AK51" s="14">
        <f>(VLOOKUP($EG51,Data!$B:$CP,Daily!EJ$10,0)+VLOOKUP($IF51,Data!$B:$CP,Daily!II$10,0))/AK$36</f>
      </c>
      <c r="AL51" s="14">
        <f>(VLOOKUP($EG51,Data!$B:$CP,Daily!EK$10,0)+VLOOKUP($IF51,Data!$B:$CP,Daily!IJ$10,0))/AL$36</f>
      </c>
      <c r="AM51" s="14">
        <f>(VLOOKUP($EG51,Data!$B:$CP,Daily!EL$10,0)+VLOOKUP($IF51,Data!$B:$CP,Daily!IK$10,0))/AM$36</f>
      </c>
      <c r="AN51" s="14">
        <f>(VLOOKUP($EG51,Data!$B:$CP,Daily!EM$10,0)+VLOOKUP($IF51,Data!$B:$CP,Daily!IL$10,0))/AN$36</f>
      </c>
      <c r="AO51" s="14">
        <f>(VLOOKUP($EG51,Data!$B:$CP,Daily!EN$10,0)+VLOOKUP($IF51,Data!$B:$CP,Daily!IM$10,0))/AO$36</f>
      </c>
      <c r="AP51" s="14">
        <f>(VLOOKUP($EG51,Data!$B:$CP,Daily!EO$10,0)+VLOOKUP($IF51,Data!$B:$CP,Daily!IN$10,0))/AP$36</f>
      </c>
      <c r="AQ51" s="14">
        <f>(VLOOKUP($EG51,Data!$B:$CP,Daily!EP$10,0)+VLOOKUP($IF51,Data!$B:$CP,Daily!IO$10,0))/AQ$36</f>
      </c>
      <c r="AR51" s="14">
        <f>(VLOOKUP($EG51,Data!$B:$CP,Daily!EQ$10,0)+VLOOKUP($IF51,Data!$B:$CP,Daily!IP$10,0))/AR$36</f>
      </c>
      <c r="AS51" s="14">
        <f>(VLOOKUP($EG51,Data!$B:$CP,Daily!ER$10,0)+VLOOKUP($IF51,Data!$B:$CP,Daily!IQ$10,0))/AS$36</f>
      </c>
      <c r="AT51" s="14">
        <f>(VLOOKUP($EG51,Data!$B:$CP,Daily!ES$10,0)+VLOOKUP($IF51,Data!$B:$CP,Daily!IR$10,0))/AT$36</f>
      </c>
      <c r="AU51" s="14">
        <f>(VLOOKUP($EG51,Data!$B:$CP,Daily!ET$10,0)+VLOOKUP($IF51,Data!$B:$CP,Daily!IS$10,0))/AU$36</f>
      </c>
      <c r="AV51" s="14">
        <f>(VLOOKUP($EG51,Data!$B:$CP,Daily!EU$10,0)+VLOOKUP($IF51,Data!$B:$CP,Daily!IT$10,0))/AV$36</f>
      </c>
      <c r="AW51" s="14">
        <f>(VLOOKUP($EG51,Data!$B:$CP,Daily!EV$10,0)+VLOOKUP($IF51,Data!$B:$CP,Daily!IU$10,0))/AW$36</f>
      </c>
      <c r="AX51" s="14">
        <f>(VLOOKUP($EG51,Data!$B:$CP,Daily!EW$10,0)+VLOOKUP($IF51,Data!$B:$CP,Daily!IV$10,0))/AX$36</f>
      </c>
      <c r="AY51" s="14">
        <f>(VLOOKUP($EG51,Data!$B:$CP,Daily!EX$10,0)+VLOOKUP($IF51,Data!$B:$CP,Daily!IW$10,0))/AY$36</f>
      </c>
      <c r="AZ51" s="14">
        <f>(VLOOKUP($EG51,Data!$B:$CP,Daily!EY$10,0)+VLOOKUP($IF51,Data!$B:$CP,Daily!IX$10,0))/AZ$36</f>
      </c>
      <c r="BA51" s="14">
        <f>(VLOOKUP($EG51,Data!$B:$CP,Daily!EZ$10,0)+VLOOKUP($IF51,Data!$B:$CP,Daily!IY$10,0))/BA$36</f>
      </c>
      <c r="BB51" s="14">
        <f>(VLOOKUP($EG51,Data!$B:$CP,Daily!FA$10,0)+VLOOKUP($IF51,Data!$B:$CP,Daily!IZ$10,0))/BB$36</f>
      </c>
      <c r="BC51" s="14">
        <f>(VLOOKUP($EG51,Data!$B:$CP,Daily!FB$10,0)+VLOOKUP($IF51,Data!$B:$CP,Daily!JA$10,0))/BC$36</f>
      </c>
      <c r="BD51" s="14">
        <f>(VLOOKUP($EG51,Data!$B:$CP,Daily!FC$10,0)+VLOOKUP($IF51,Data!$B:$CP,Daily!JB$10,0))/BD$36</f>
      </c>
      <c r="BE51" s="14">
        <f>(VLOOKUP($EG51,Data!$B:$CP,Daily!FD$10,0)+VLOOKUP($IF51,Data!$B:$CP,Daily!JC$10,0))/BE$36</f>
      </c>
      <c r="BF51" s="14">
        <f>(VLOOKUP($EG51,Data!$B:$CP,Daily!FE$10,0)+VLOOKUP($IF51,Data!$B:$CP,Daily!JD$10,0))/BF$36</f>
      </c>
      <c r="BG51" s="14">
        <f>(VLOOKUP($EG51,Data!$B:$CP,Daily!FF$10,0)+VLOOKUP($IF51,Data!$B:$CP,Daily!JE$10,0))/BG$36</f>
      </c>
      <c r="BH51" s="14">
        <f>(VLOOKUP($EG51,Data!$B:$CP,Daily!FG$10,0)+VLOOKUP($IF51,Data!$B:$CP,Daily!JF$10,0))/BH$36</f>
      </c>
      <c r="BI51" s="14">
        <f>(VLOOKUP($EG51,Data!$B:$CP,Daily!FH$10,0)+VLOOKUP($IF51,Data!$B:$CP,Daily!JG$10,0))/BI$36</f>
      </c>
      <c r="BJ51" s="14">
        <f>(VLOOKUP($EG51,Data!$B:$CP,Daily!FI$10,0)+VLOOKUP($IF51,Data!$B:$CP,Daily!JH$10,0))/BJ$36</f>
      </c>
      <c r="BK51" s="14">
        <f>(VLOOKUP($EG51,Data!$B:$CP,Daily!FJ$10,0)+VLOOKUP($IF51,Data!$B:$CP,Daily!JI$10,0))/BK$36</f>
      </c>
      <c r="BL51" s="14">
        <f>(VLOOKUP($EG51,Data!$B:$CP,Daily!FK$10,0)+VLOOKUP($IF51,Data!$B:$CP,Daily!JJ$10,0))/BL$36</f>
      </c>
      <c r="BM51" s="14">
        <f>(VLOOKUP($EG51,Data!$B:$CP,Daily!FL$10,0)+VLOOKUP($IF51,Data!$B:$CP,Daily!JK$10,0))/BM$36</f>
      </c>
      <c r="BN51" s="14">
        <f>(VLOOKUP($EG51,Data!$B:$CP,Daily!FM$10,0)+VLOOKUP($IF51,Data!$B:$CP,Daily!JL$10,0))/BN$36</f>
      </c>
      <c r="BO51" s="14">
        <f>(VLOOKUP($EG51,Data!$B:$CP,Daily!FN$10,0)+VLOOKUP($IF51,Data!$B:$CP,Daily!JM$10,0))/BO$36</f>
      </c>
      <c r="BP51" s="14">
        <f>(VLOOKUP($EG51,Data!$B:$CP,Daily!FO$10,0)+VLOOKUP($IF51,Data!$B:$CP,Daily!JN$10,0))/BP$36</f>
      </c>
      <c r="BQ51" s="14">
        <f>(VLOOKUP($EG51,Data!$B:$CP,Daily!FP$10,0)+VLOOKUP($IF51,Data!$B:$CP,Daily!JO$10,0))/BQ$36</f>
      </c>
      <c r="BR51" s="14">
        <f>(VLOOKUP($EG51,Data!$B:$CP,Daily!FQ$10,0)+VLOOKUP($IF51,Data!$B:$CP,Daily!JP$10,0))/BR$36</f>
      </c>
      <c r="BS51" s="14">
        <f>(VLOOKUP($EG51,Data!$B:$CP,Daily!FR$10,0)+VLOOKUP($IF51,Data!$B:$CP,Daily!JQ$10,0))/BS$36</f>
      </c>
      <c r="BT51" s="14">
        <f>(VLOOKUP($EG51,Data!$B:$CP,Daily!FS$10,0)+VLOOKUP($IF51,Data!$B:$CP,Daily!JR$10,0))/BT$36</f>
      </c>
      <c r="BU51" s="14">
        <f>(VLOOKUP($EG51,Data!$B:$CP,Daily!FT$10,0)+VLOOKUP($IF51,Data!$B:$CP,Daily!JS$10,0))/BU$36</f>
      </c>
      <c r="BV51" s="14">
        <f>(VLOOKUP($EG51,Data!$B:$CP,Daily!FU$10,0)+VLOOKUP($IF51,Data!$B:$CP,Daily!JT$10,0))/BV$36</f>
      </c>
      <c r="BW51" s="14">
        <f>(VLOOKUP($EG51,Data!$B:$CP,Daily!FV$10,0)+VLOOKUP($IF51,Data!$B:$CP,Daily!JU$10,0))/BW$36</f>
      </c>
      <c r="BX51" s="14">
        <f>(VLOOKUP($EG51,Data!$B:$CP,Daily!FW$10,0)+VLOOKUP($IF51,Data!$B:$CP,Daily!JV$10,0))/BX$36</f>
      </c>
      <c r="BY51" s="14">
        <f>(VLOOKUP($EG51,Data!$B:$CP,Daily!FX$10,0)+VLOOKUP($IF51,Data!$B:$CP,Daily!JW$10,0))/BY$36</f>
      </c>
      <c r="BZ51" s="14">
        <f>(VLOOKUP($EG51,Data!$B:$CP,Daily!FY$10,0)+VLOOKUP($IF51,Data!$B:$CP,Daily!JX$10,0))/BZ$36</f>
      </c>
      <c r="CA51" s="14">
        <f>(VLOOKUP($EG51,Data!$B:$CP,Daily!FZ$10,0)+VLOOKUP($IF51,Data!$B:$CP,Daily!JY$10,0))/CA$36</f>
      </c>
      <c r="CB51" s="14">
        <f>(VLOOKUP($EG51,Data!$B:$CP,Daily!GA$10,0)+VLOOKUP($IF51,Data!$B:$CP,Daily!JZ$10,0))/CB$36</f>
      </c>
      <c r="CC51" s="14">
        <f>(VLOOKUP($EG51,Data!$B:$CP,Daily!GB$10,0)+VLOOKUP($IF51,Data!$B:$CP,Daily!KA$10,0))/CC$36</f>
      </c>
      <c r="CD51" s="14">
        <f>(VLOOKUP($EG51,Data!$B:$CP,Daily!GC$10,0)+VLOOKUP($IF51,Data!$B:$CP,Daily!KB$10,0))/CD$36</f>
      </c>
      <c r="CE51" s="14">
        <f>(VLOOKUP($EG51,Data!$B:$CP,Daily!GD$10,0)+VLOOKUP($IF51,Data!$B:$CP,Daily!KC$10,0))/CE$36</f>
      </c>
      <c r="CF51" s="14">
        <f>(VLOOKUP($EG51,Data!$B:$CP,Daily!GE$10,0)+VLOOKUP($IF51,Data!$B:$CP,Daily!KD$10,0))/CF$36</f>
      </c>
      <c r="CG51" s="14">
        <f>(VLOOKUP($EG51,Data!$B:$CP,Daily!GF$10,0)+VLOOKUP($IF51,Data!$B:$CP,Daily!KE$10,0))/CG$36</f>
      </c>
      <c r="CH51" s="14">
        <f>(VLOOKUP($EG51,Data!$B:$CP,Daily!GG$10,0)+VLOOKUP($IF51,Data!$B:$CP,Daily!KF$10,0))/CH$36</f>
      </c>
      <c r="CI51" s="14">
        <f>(VLOOKUP($EG51,Data!$B:$CP,Daily!GH$10,0)+VLOOKUP($IF51,Data!$B:$CP,Daily!KG$10,0))/CI$36</f>
      </c>
      <c r="CJ51" s="14">
        <f>(VLOOKUP($EG51,Data!$B:$CP,Daily!GI$10,0)+VLOOKUP($IF51,Data!$B:$CP,Daily!KH$10,0))/CJ$36</f>
      </c>
      <c r="CK51" s="14">
        <f>(VLOOKUP($EG51,Data!$B:$CP,Daily!GJ$10,0)+VLOOKUP($IF51,Data!$B:$CP,Daily!KI$10,0))/CK$36</f>
      </c>
      <c r="CL51" s="14">
        <f>(VLOOKUP($EG51,Data!$B:$CP,Daily!GK$10,0)+VLOOKUP($IF51,Data!$B:$CP,Daily!KJ$10,0))/CL$36</f>
      </c>
      <c r="CM51" s="14">
        <f>(VLOOKUP($EG51,Data!$B:$CP,Daily!GL$10,0)+VLOOKUP($IF51,Data!$B:$CP,Daily!KK$10,0))/CM$36</f>
      </c>
      <c r="CN51" s="14">
        <f>(VLOOKUP($EG51,Data!$B:$CP,Daily!GM$10,0)+VLOOKUP($IF51,Data!$B:$CP,Daily!KL$10,0))/CN$36</f>
      </c>
      <c r="CO51" s="14">
        <f>(VLOOKUP($EG51,Data!$B:$CP,Daily!GN$10,0)+VLOOKUP($IF51,Data!$B:$CP,Daily!KM$10,0))/CO$36</f>
      </c>
      <c r="CP51" s="14">
        <f>(VLOOKUP($EG51,Data!$B:$CP,Daily!GO$10,0)+VLOOKUP($IF51,Data!$B:$CP,Daily!KN$10,0))/CP$36</f>
      </c>
      <c r="CQ51" s="14">
        <f>(VLOOKUP($EG51,Data!$B:$CP,Daily!GP$10,0)+VLOOKUP($IF51,Data!$B:$CP,Daily!KO$10,0))/CQ$36</f>
      </c>
      <c r="CR51" s="14">
        <f>(VLOOKUP($EG51,Data!$B:$CP,Daily!GQ$10,0)+VLOOKUP($IF51,Data!$B:$CP,Daily!KP$10,0))/CR$36</f>
      </c>
      <c r="CS51" s="14">
        <f>(VLOOKUP($EG51,Data!$B:$CP,Daily!GR$10,0)+VLOOKUP($IF51,Data!$B:$CP,Daily!KQ$10,0))/CS$36</f>
      </c>
      <c r="CT51" s="14">
        <f>(VLOOKUP($EG51,Data!$B:$CP,Daily!GS$10,0)+VLOOKUP($IF51,Data!$B:$CP,Daily!KR$10,0))/CT$36</f>
      </c>
      <c r="CU51" s="14">
        <f>(VLOOKUP($EG51,Data!$B:$CP,Daily!GT$10,0)+VLOOKUP($IF51,Data!$B:$CP,Daily!KS$10,0))/CU$36</f>
      </c>
      <c r="CV51" s="14">
        <f>(VLOOKUP($EG51,Data!$B:$CP,Daily!GU$10,0)+VLOOKUP($IF51,Data!$B:$CP,Daily!KT$10,0))/CV$36</f>
      </c>
      <c r="CW51" s="14">
        <f>(VLOOKUP($EG51,Data!$B:$CP,Daily!GV$10,0)+VLOOKUP($IF51,Data!$B:$CP,Daily!KU$10,0))/CW$36</f>
      </c>
      <c r="CX51" s="14">
        <f>(VLOOKUP($EG51,Data!$B:$CP,Daily!GW$10,0)+VLOOKUP($IF51,Data!$B:$CP,Daily!KV$10,0))/CX$36</f>
      </c>
      <c r="CY51" s="14">
        <f>(VLOOKUP($EG51,Data!$B:$CP,Daily!GX$10,0)+VLOOKUP($IF51,Data!$B:$CP,Daily!KW$10,0))/CY$36</f>
      </c>
      <c r="CZ51" s="14">
        <f>(VLOOKUP($EG51,Data!$B:$CP,Daily!GY$10,0)+VLOOKUP($IF51,Data!$B:$CP,Daily!KX$10,0))/CZ$36</f>
      </c>
      <c r="DA51" s="14">
        <f>(VLOOKUP($EG51,Data!$B:$CP,Daily!GZ$10,0)+VLOOKUP($IF51,Data!$B:$CP,Daily!KY$10,0))/DA$36</f>
      </c>
      <c r="DB51" s="14">
        <f>(VLOOKUP($EG51,Data!$B:$CP,Daily!HA$10,0)+VLOOKUP($IF51,Data!$B:$CP,Daily!KZ$10,0))/DB$36</f>
      </c>
      <c r="DC51" s="14">
        <f>(VLOOKUP($EG51,Data!$B:$CP,Daily!HB$10,0)+VLOOKUP($IF51,Data!$B:$CP,Daily!LA$10,0))/DC$36</f>
      </c>
      <c r="DD51" s="14">
        <f>(VLOOKUP($EG51,Data!$B:$CP,Daily!HC$10,0)+VLOOKUP($IF51,Data!$B:$CP,Daily!LB$10,0))/DD$36</f>
      </c>
      <c r="DE51" s="14">
        <f>(VLOOKUP($EG51,Data!$B:$CP,Daily!HD$10,0)+VLOOKUP($IF51,Data!$B:$CP,Daily!LC$10,0))/DE$36</f>
      </c>
      <c r="DF51" s="14">
        <f>(VLOOKUP($EG51,Data!$B:$CP,Daily!HE$10,0)+VLOOKUP($IF51,Data!$B:$CP,Daily!LD$10,0))/DF$36</f>
      </c>
      <c r="DG51" s="14">
        <f>(VLOOKUP($EG51,Data!$B:$CP,Daily!HF$10,0)+VLOOKUP($IF51,Data!$B:$CP,Daily!LE$10,0))/DG$36</f>
      </c>
      <c r="DH51" s="14">
        <f>(VLOOKUP($EG51,Data!$B:$CP,Daily!HG$10,0)+VLOOKUP($IF51,Data!$B:$CP,Daily!LF$10,0))/DH$36</f>
      </c>
      <c r="DI51" s="14">
        <f>(VLOOKUP($EG51,Data!$B:$CP,Daily!HH$10,0)+VLOOKUP($IF51,Data!$B:$CP,Daily!LG$10,0))/DI$36</f>
      </c>
      <c r="DJ51" s="14">
        <f>(VLOOKUP($EG51,Data!$B:$CP,Daily!HI$10,0)+VLOOKUP($IF51,Data!$B:$CP,Daily!LH$10,0))/DJ$36</f>
      </c>
      <c r="DK51" s="14">
        <f>(VLOOKUP($EG51,Data!$B:$CP,Daily!HJ$10,0)+VLOOKUP($IF51,Data!$B:$CP,Daily!LI$10,0))/DK$36</f>
      </c>
      <c r="DL51" s="14">
        <f>(VLOOKUP($EG51,Data!$B:$CP,Daily!HK$10,0)+VLOOKUP($IF51,Data!$B:$CP,Daily!LJ$10,0))/DL$36</f>
      </c>
      <c r="DM51" s="14">
        <f>(VLOOKUP($EG51,Data!$B:$CP,Daily!HL$10,0)+VLOOKUP($IF51,Data!$B:$CP,Daily!LK$10,0))/DM$36</f>
      </c>
      <c r="DN51" s="14">
        <f>(VLOOKUP($EG51,Data!$B:$CP,Daily!HM$10,0)+VLOOKUP($IF51,Data!$B:$CP,Daily!LL$10,0))/DN$36</f>
      </c>
      <c r="DO51" s="14">
        <f>(VLOOKUP($EG51,Data!$B:$CP,Daily!HN$10,0)+VLOOKUP($IF51,Data!$B:$CP,Daily!LM$10,0))/DO$36</f>
      </c>
      <c r="DP51" s="14">
        <f>(VLOOKUP($EG51,Data!$B:$CP,Daily!HO$10,0)+VLOOKUP($IF51,Data!$B:$CP,Daily!LN$10,0))/DP$36</f>
      </c>
      <c r="DQ51" s="14">
        <f>(VLOOKUP($EG51,Data!$B:$CP,Daily!HP$10,0)+VLOOKUP($IF51,Data!$B:$CP,Daily!LO$10,0))/DQ$36</f>
      </c>
      <c r="DR51" s="14">
        <f>(VLOOKUP($EG51,Data!$B:$CP,Daily!HQ$10,0)+VLOOKUP($IF51,Data!$B:$CP,Daily!LP$10,0))/DR$36</f>
      </c>
      <c r="DS51" s="14">
        <f>(VLOOKUP($EG51,Data!$B:$CP,Daily!HR$10,0)+VLOOKUP($IF51,Data!$B:$CP,Daily!LQ$10,0))/DS$36</f>
      </c>
      <c r="DT51" s="14">
        <f>(VLOOKUP($EG51,Data!$B:$CP,Daily!HS$10,0)+VLOOKUP($IF51,Data!$B:$CP,Daily!LR$10,0))/DT$36</f>
      </c>
      <c r="DU51" s="14">
        <f>(VLOOKUP($EG51,Data!$B:$CP,Daily!HT$10,0)+VLOOKUP($IF51,Data!$B:$CP,Daily!LS$10,0))/DU$36</f>
      </c>
      <c r="DV51" s="18"/>
      <c r="DW51" s="14">
        <f t="shared" si="259"/>
      </c>
      <c r="DX51" s="14">
        <f t="shared" si="260"/>
      </c>
      <c r="DY51" s="14">
        <f t="shared" si="277"/>
      </c>
      <c r="DZ51" s="14">
        <f t="shared" si="278"/>
      </c>
      <c r="EA51" s="14">
        <f t="shared" si="279"/>
      </c>
      <c r="EB51" s="18"/>
      <c r="EC51" s="14">
        <f>_xlfn.STDEV.P(AJ51:DU51)</f>
      </c>
      <c r="ED51" s="14">
        <f t="shared" si="326"/>
      </c>
      <c r="EE51" s="14">
        <f t="shared" si="314"/>
      </c>
      <c r="EF51" s="16"/>
      <c r="EG51" s="9" t="s">
        <v>420</v>
      </c>
      <c r="EH51" s="9" t="s">
        <v>421</v>
      </c>
      <c r="EI51" s="14">
        <f>VLOOKUP($EG51,Data!$B:$CP,Daily!EI$10,0)/EI$36</f>
      </c>
      <c r="EJ51" s="14">
        <f>VLOOKUP($EG51,Data!$B:$CP,Daily!EJ$10,0)/EJ$36</f>
      </c>
      <c r="EK51" s="14">
        <f>VLOOKUP($EG51,Data!$B:$CP,Daily!EK$10,0)/EK$36</f>
      </c>
      <c r="EL51" s="14">
        <f>VLOOKUP($EG51,Data!$B:$CP,Daily!EL$10,0)/EL$36</f>
      </c>
      <c r="EM51" s="14">
        <f>VLOOKUP($EG51,Data!$B:$CP,Daily!EM$10,0)/EM$36</f>
      </c>
      <c r="EN51" s="14">
        <f>VLOOKUP($EG51,Data!$B:$CP,Daily!EN$10,0)/EN$36</f>
      </c>
      <c r="EO51" s="14">
        <f>VLOOKUP($EG51,Data!$B:$CP,Daily!EO$10,0)/EO$36</f>
      </c>
      <c r="EP51" s="14">
        <f>VLOOKUP($EG51,Data!$B:$CP,Daily!EP$10,0)/EP$36</f>
      </c>
      <c r="EQ51" s="14">
        <f>VLOOKUP($EG51,Data!$B:$CP,Daily!EQ$10,0)/EQ$36</f>
      </c>
      <c r="ER51" s="14">
        <f>VLOOKUP($EG51,Data!$B:$CP,Daily!ER$10,0)/ER$36</f>
      </c>
      <c r="ES51" s="14">
        <f>VLOOKUP($EG51,Data!$B:$CP,Daily!ES$10,0)/ES$36</f>
      </c>
      <c r="ET51" s="14">
        <f>VLOOKUP($EG51,Data!$B:$CP,Daily!ET$10,0)/ET$36</f>
      </c>
      <c r="EU51" s="14">
        <f>VLOOKUP($EG51,Data!$B:$CP,Daily!EU$10,0)/EU$36</f>
      </c>
      <c r="EV51" s="14">
        <f>VLOOKUP($EG51,Data!$B:$CP,Daily!EV$10,0)/EV$36</f>
      </c>
      <c r="EW51" s="14">
        <f>VLOOKUP($EG51,Data!$B:$CP,Daily!EW$10,0)/EW$36</f>
      </c>
      <c r="EX51" s="14">
        <f>VLOOKUP($EG51,Data!$B:$CP,Daily!EX$10,0)/EX$36</f>
      </c>
      <c r="EY51" s="14">
        <f>VLOOKUP($EG51,Data!$B:$CP,Daily!EY$10,0)/EY$36</f>
      </c>
      <c r="EZ51" s="14">
        <f>VLOOKUP($EG51,Data!$B:$CP,Daily!EZ$10,0)/EZ$36</f>
      </c>
      <c r="FA51" s="14">
        <f>VLOOKUP($EG51,Data!$B:$CP,Daily!FA$10,0)/FA$36</f>
      </c>
      <c r="FB51" s="14">
        <f>VLOOKUP($EG51,Data!$B:$CP,Daily!FB$10,0)/FB$36</f>
      </c>
      <c r="FC51" s="14">
        <f>VLOOKUP($EG51,Data!$B:$CP,Daily!FC$10,0)/FC$36</f>
      </c>
      <c r="FD51" s="14">
        <f>VLOOKUP($EG51,Data!$B:$CP,Daily!FD$10,0)/FD$36</f>
      </c>
      <c r="FE51" s="14">
        <f>VLOOKUP($EG51,Data!$B:$CP,Daily!FE$10,0)/FE$36</f>
      </c>
      <c r="FF51" s="14">
        <f>VLOOKUP($EG51,Data!$B:$CP,Daily!FF$10,0)/FF$36</f>
      </c>
      <c r="FG51" s="14">
        <f>VLOOKUP($EG51,Data!$B:$CP,Daily!FG$10,0)/FG$36</f>
      </c>
      <c r="FH51" s="14">
        <f>VLOOKUP($EG51,Data!$B:$CP,Daily!FH$10,0)/FH$36</f>
      </c>
      <c r="FI51" s="14">
        <f>VLOOKUP($EG51,Data!$B:$CP,Daily!FI$10,0)/FI$36</f>
      </c>
      <c r="FJ51" s="14">
        <f>VLOOKUP($EG51,Data!$B:$CP,Daily!FJ$10,0)/FJ$36</f>
      </c>
      <c r="FK51" s="14">
        <f>VLOOKUP($EG51,Data!$B:$CP,Daily!FK$10,0)/FK$36</f>
      </c>
      <c r="FL51" s="14">
        <f>VLOOKUP($EG51,Data!$B:$CP,Daily!FL$10,0)/FL$36</f>
      </c>
      <c r="FM51" s="14">
        <f>VLOOKUP($EG51,Data!$B:$CP,Daily!FM$10,0)/FM$36</f>
      </c>
      <c r="FN51" s="14">
        <f>VLOOKUP($EG51,Data!$B:$CP,Daily!FN$10,0)/FN$36</f>
      </c>
      <c r="FO51" s="14">
        <f>VLOOKUP($EG51,Data!$B:$CP,Daily!FO$10,0)/FO$36</f>
      </c>
      <c r="FP51" s="14">
        <f>VLOOKUP($EG51,Data!$B:$CP,Daily!FP$10,0)/FP$36</f>
      </c>
      <c r="FQ51" s="14">
        <f>VLOOKUP($EG51,Data!$B:$CP,Daily!FQ$10,0)/FQ$36</f>
      </c>
      <c r="FR51" s="14">
        <f>VLOOKUP($EG51,Data!$B:$CP,Daily!FR$10,0)/FR$36</f>
      </c>
      <c r="FS51" s="14">
        <f>VLOOKUP($EG51,Data!$B:$CP,Daily!FS$10,0)/FS$36</f>
      </c>
      <c r="FT51" s="14">
        <f>VLOOKUP($EG51,Data!$B:$CP,Daily!FT$10,0)/FT$36</f>
      </c>
      <c r="FU51" s="14">
        <f>VLOOKUP($EG51,Data!$B:$CP,Daily!FU$10,0)/FU$36</f>
      </c>
      <c r="FV51" s="14">
        <f>VLOOKUP($EG51,Data!$B:$CP,Daily!FV$10,0)/FV$36</f>
      </c>
      <c r="FW51" s="14">
        <f>VLOOKUP($EG51,Data!$B:$CP,Daily!FW$10,0)/FW$36</f>
      </c>
      <c r="FX51" s="14">
        <f>VLOOKUP($EG51,Data!$B:$CP,Daily!FX$10,0)/FX$36</f>
      </c>
      <c r="FY51" s="14">
        <f>VLOOKUP($EG51,Data!$B:$CP,Daily!FY$10,0)/FY$36</f>
      </c>
      <c r="FZ51" s="14">
        <f>VLOOKUP($EG51,Data!$B:$CP,Daily!FZ$10,0)/FZ$36</f>
      </c>
      <c r="GA51" s="14">
        <f>VLOOKUP($EG51,Data!$B:$CP,Daily!GA$10,0)/GA$36</f>
      </c>
      <c r="GB51" s="14">
        <f>VLOOKUP($EG51,Data!$B:$CP,Daily!GB$10,0)/GB$36</f>
      </c>
      <c r="GC51" s="14">
        <f>VLOOKUP($EG51,Data!$B:$CP,Daily!GC$10,0)/GC$36</f>
      </c>
      <c r="GD51" s="14">
        <f>VLOOKUP($EG51,Data!$B:$CP,Daily!GD$10,0)/GD$36</f>
      </c>
      <c r="GE51" s="14">
        <f>VLOOKUP($EG51,Data!$B:$CP,Daily!GE$10,0)/GE$36</f>
      </c>
      <c r="GF51" s="14">
        <f>VLOOKUP($EG51,Data!$B:$CP,Daily!GF$10,0)/GF$36</f>
      </c>
      <c r="GG51" s="14">
        <f>VLOOKUP($EG51,Data!$B:$CP,Daily!GG$10,0)/GG$36</f>
      </c>
      <c r="GH51" s="14">
        <f>VLOOKUP($EG51,Data!$B:$CP,Daily!GH$10,0)/GH$36</f>
      </c>
      <c r="GI51" s="14">
        <f>VLOOKUP($EG51,Data!$B:$CP,Daily!GI$10,0)/GI$36</f>
      </c>
      <c r="GJ51" s="14">
        <f>VLOOKUP($EG51,Data!$B:$CP,Daily!GJ$10,0)/GJ$36</f>
      </c>
      <c r="GK51" s="14">
        <f>VLOOKUP($EG51,Data!$B:$CP,Daily!GK$10,0)/GK$36</f>
      </c>
      <c r="GL51" s="14">
        <f>VLOOKUP($EG51,Data!$B:$CP,Daily!GL$10,0)/GL$36</f>
      </c>
      <c r="GM51" s="14">
        <f>VLOOKUP($EG51,Data!$B:$CP,Daily!GM$10,0)/GM$36</f>
      </c>
      <c r="GN51" s="14">
        <f>VLOOKUP($EG51,Data!$B:$CP,Daily!GN$10,0)/GN$36</f>
      </c>
      <c r="GO51" s="14">
        <f>VLOOKUP($EG51,Data!$B:$CP,Daily!GO$10,0)/GO$36</f>
      </c>
      <c r="GP51" s="14">
        <f>VLOOKUP($EG51,Data!$B:$CP,Daily!GP$10,0)/GP$36</f>
      </c>
      <c r="GQ51" s="14">
        <f>VLOOKUP($EG51,Data!$B:$CP,Daily!GQ$10,0)/GQ$36</f>
      </c>
      <c r="GR51" s="14">
        <f>VLOOKUP($EG51,Data!$B:$CP,Daily!GR$10,0)/GR$36</f>
      </c>
      <c r="GS51" s="14">
        <f>VLOOKUP($EG51,Data!$B:$CP,Daily!GS$10,0)/GS$36</f>
      </c>
      <c r="GT51" s="14">
        <f>VLOOKUP($EG51,Data!$B:$CP,Daily!GT$10,0)/GT$36</f>
      </c>
      <c r="GU51" s="14">
        <f>VLOOKUP($EG51,Data!$B:$CP,Daily!GU$10,0)/GU$36</f>
      </c>
      <c r="GV51" s="14">
        <f>VLOOKUP($EG51,Data!$B:$CP,Daily!GV$10,0)/GV$36</f>
      </c>
      <c r="GW51" s="14">
        <f>VLOOKUP($EG51,Data!$B:$CP,Daily!GW$10,0)/GW$36</f>
      </c>
      <c r="GX51" s="14">
        <f>VLOOKUP($EG51,Data!$B:$CP,Daily!GX$10,0)/GX$36</f>
      </c>
      <c r="GY51" s="14">
        <f>VLOOKUP($EG51,Data!$B:$CP,Daily!GY$10,0)/GY$36</f>
      </c>
      <c r="GZ51" s="14">
        <f>VLOOKUP($EG51,Data!$B:$CP,Daily!GZ$10,0)/GZ$36</f>
      </c>
      <c r="HA51" s="14">
        <f>VLOOKUP($EG51,Data!$B:$CP,Daily!HA$10,0)/HA$36</f>
      </c>
      <c r="HB51" s="14">
        <f>VLOOKUP($EG51,Data!$B:$CP,Daily!HB$10,0)/HB$36</f>
      </c>
      <c r="HC51" s="14">
        <f>VLOOKUP($EG51,Data!$B:$CP,Daily!HC$10,0)/HC$36</f>
      </c>
      <c r="HD51" s="14">
        <f>VLOOKUP($EG51,Data!$B:$CP,Daily!HD$10,0)/HD$36</f>
      </c>
      <c r="HE51" s="14">
        <f>VLOOKUP($EG51,Data!$B:$CP,Daily!HE$10,0)/HE$36</f>
      </c>
      <c r="HF51" s="14">
        <f>VLOOKUP($EG51,Data!$B:$CP,Daily!HF$10,0)/HF$36</f>
      </c>
      <c r="HG51" s="14">
        <f>VLOOKUP($EG51,Data!$B:$CP,Daily!HG$10,0)/HG$36</f>
      </c>
      <c r="HH51" s="14">
        <f>VLOOKUP($EG51,Data!$B:$CP,Daily!HH$10,0)/HH$36</f>
      </c>
      <c r="HI51" s="14">
        <f>VLOOKUP($EG51,Data!$B:$CP,Daily!HI$10,0)/HI$36</f>
      </c>
      <c r="HJ51" s="14">
        <f>VLOOKUP($EG51,Data!$B:$CP,Daily!HJ$10,0)/HJ$36</f>
      </c>
      <c r="HK51" s="14">
        <f>VLOOKUP($EG51,Data!$B:$CP,Daily!HK$10,0)/HK$36</f>
      </c>
      <c r="HL51" s="14">
        <f>VLOOKUP($EG51,Data!$B:$CP,Daily!HL$10,0)/HL$36</f>
      </c>
      <c r="HM51" s="14">
        <f>VLOOKUP($EG51,Data!$B:$CP,Daily!HM$10,0)/HM$36</f>
      </c>
      <c r="HN51" s="14">
        <f>VLOOKUP($EG51,Data!$B:$CP,Daily!HN$10,0)/HN$36</f>
      </c>
      <c r="HO51" s="14">
        <f>VLOOKUP($EG51,Data!$B:$CP,Daily!HO$10,0)/HO$36</f>
      </c>
      <c r="HP51" s="14">
        <f>VLOOKUP($EG51,Data!$B:$CP,Daily!HP$10,0)/HP$36</f>
      </c>
      <c r="HQ51" s="14">
        <f>VLOOKUP($EG51,Data!$B:$CP,Daily!HQ$10,0)/HQ$36</f>
      </c>
      <c r="HR51" s="14">
        <f>VLOOKUP($EG51,Data!$B:$CP,Daily!HR$10,0)/HR$36</f>
      </c>
      <c r="HS51" s="14">
        <f>VLOOKUP($EG51,Data!$B:$CP,Daily!HS$10,0)/HS$36</f>
      </c>
      <c r="HT51" s="14">
        <f>VLOOKUP($EG51,Data!$B:$CP,Daily!HT$10,0)/HT$36</f>
      </c>
      <c r="HU51" s="17"/>
      <c r="HV51" s="52">
        <f t="shared" si="262"/>
      </c>
      <c r="HW51" s="52">
        <f t="shared" si="263"/>
      </c>
      <c r="HX51" s="52">
        <f t="shared" si="315"/>
      </c>
      <c r="HY51" s="52">
        <f t="shared" si="316"/>
      </c>
      <c r="HZ51" s="52">
        <f t="shared" si="317"/>
      </c>
      <c r="IA51" s="55"/>
      <c r="IB51" s="14">
        <f t="shared" si="265"/>
      </c>
      <c r="IC51" s="14">
        <f t="shared" si="318"/>
      </c>
      <c r="ID51" s="14">
        <f t="shared" si="319"/>
      </c>
      <c r="IE51" s="16"/>
      <c r="IF51" s="9" t="s">
        <v>422</v>
      </c>
      <c r="IG51" s="9" t="s">
        <v>421</v>
      </c>
      <c r="IH51" s="14">
        <f>VLOOKUP($IF51,Data!$B:$CP,Daily!IH$10,0)/IH$36</f>
      </c>
      <c r="II51" s="14">
        <f>VLOOKUP($IF51,Data!$B:$CP,Daily!II$10,0)/II$36</f>
      </c>
      <c r="IJ51" s="14">
        <f>VLOOKUP($IF51,Data!$B:$CP,Daily!IJ$10,0)/IJ$36</f>
      </c>
      <c r="IK51" s="14">
        <f>VLOOKUP($IF51,Data!$B:$CP,Daily!IK$10,0)/IK$36</f>
      </c>
      <c r="IL51" s="14">
        <f>VLOOKUP($IF51,Data!$B:$CP,Daily!IL$10,0)/IL$36</f>
      </c>
      <c r="IM51" s="14">
        <f>VLOOKUP($IF51,Data!$B:$CP,Daily!IM$10,0)/IM$36</f>
      </c>
      <c r="IN51" s="14">
        <f>VLOOKUP($IF51,Data!$B:$CP,Daily!IN$10,0)/IN$36</f>
      </c>
      <c r="IO51" s="14">
        <f>VLOOKUP($IF51,Data!$B:$CP,Daily!IO$10,0)/IO$36</f>
      </c>
      <c r="IP51" s="14">
        <f>VLOOKUP($IF51,Data!$B:$CP,Daily!IP$10,0)/IP$36</f>
      </c>
      <c r="IQ51" s="14">
        <f>VLOOKUP($IF51,Data!$B:$CP,Daily!IQ$10,0)/IQ$36</f>
      </c>
      <c r="IR51" s="14">
        <f>VLOOKUP($IF51,Data!$B:$CP,Daily!IR$10,0)/IR$36</f>
      </c>
      <c r="IS51" s="14">
        <f>VLOOKUP($IF51,Data!$B:$CP,Daily!IS$10,0)/IS$36</f>
      </c>
      <c r="IT51" s="14">
        <f>VLOOKUP($IF51,Data!$B:$CP,Daily!IT$10,0)/IT$36</f>
      </c>
      <c r="IU51" s="14">
        <f>VLOOKUP($IF51,Data!$B:$CP,Daily!IU$10,0)/IU$36</f>
      </c>
      <c r="IV51" s="14">
        <f>VLOOKUP($IF51,Data!$B:$CP,Daily!IV$10,0)/IV$36</f>
      </c>
      <c r="IW51" s="14">
        <f>VLOOKUP($IF51,Data!$B:$CP,Daily!IW$10,0)/IW$36</f>
      </c>
      <c r="IX51" s="14">
        <f>VLOOKUP($IF51,Data!$B:$CP,Daily!IX$10,0)/IX$36</f>
      </c>
      <c r="IY51" s="14">
        <f>VLOOKUP($IF51,Data!$B:$CP,Daily!IY$10,0)/IY$36</f>
      </c>
      <c r="IZ51" s="14">
        <f>VLOOKUP($IF51,Data!$B:$CP,Daily!IZ$10,0)/IZ$36</f>
      </c>
      <c r="JA51" s="14">
        <f>VLOOKUP($IF51,Data!$B:$CP,Daily!JA$10,0)/JA$36</f>
      </c>
      <c r="JB51" s="14">
        <f>VLOOKUP($IF51,Data!$B:$CP,Daily!JB$10,0)/JB$36</f>
      </c>
      <c r="JC51" s="14">
        <f>VLOOKUP($IF51,Data!$B:$CP,Daily!JC$10,0)/JC$36</f>
      </c>
      <c r="JD51" s="14">
        <f>VLOOKUP($IF51,Data!$B:$CP,Daily!JD$10,0)/JD$36</f>
      </c>
      <c r="JE51" s="14">
        <f>VLOOKUP($IF51,Data!$B:$CP,Daily!JE$10,0)/JE$36</f>
      </c>
      <c r="JF51" s="14">
        <f>VLOOKUP($IF51,Data!$B:$CP,Daily!JF$10,0)/JF$36</f>
      </c>
      <c r="JG51" s="14">
        <f>VLOOKUP($IF51,Data!$B:$CP,Daily!JG$10,0)/JG$36</f>
      </c>
      <c r="JH51" s="14">
        <f>VLOOKUP($IF51,Data!$B:$CP,Daily!JH$10,0)/JH$36</f>
      </c>
      <c r="JI51" s="14">
        <f>VLOOKUP($IF51,Data!$B:$CP,Daily!JI$10,0)/JI$36</f>
      </c>
      <c r="JJ51" s="14">
        <f>VLOOKUP($IF51,Data!$B:$CP,Daily!JJ$10,0)/JJ$36</f>
      </c>
      <c r="JK51" s="14">
        <f>VLOOKUP($IF51,Data!$B:$CP,Daily!JK$10,0)/JK$36</f>
      </c>
      <c r="JL51" s="14">
        <f>VLOOKUP($IF51,Data!$B:$CP,Daily!JL$10,0)/JL$36</f>
      </c>
      <c r="JM51" s="14">
        <f>VLOOKUP($IF51,Data!$B:$CP,Daily!JM$10,0)/JM$36</f>
      </c>
      <c r="JN51" s="14">
        <f>VLOOKUP($IF51,Data!$B:$CP,Daily!JN$10,0)/JN$36</f>
      </c>
      <c r="JO51" s="14">
        <f>VLOOKUP($IF51,Data!$B:$CP,Daily!JO$10,0)/JO$36</f>
      </c>
      <c r="JP51" s="14">
        <f>VLOOKUP($IF51,Data!$B:$CP,Daily!JP$10,0)/JP$36</f>
      </c>
      <c r="JQ51" s="14">
        <f>VLOOKUP($IF51,Data!$B:$CP,Daily!JQ$10,0)/JQ$36</f>
      </c>
      <c r="JR51" s="14">
        <f>VLOOKUP($IF51,Data!$B:$CP,Daily!JR$10,0)/JR$36</f>
      </c>
      <c r="JS51" s="14">
        <f>VLOOKUP($IF51,Data!$B:$CP,Daily!JS$10,0)/JS$36</f>
      </c>
      <c r="JT51" s="14">
        <f>VLOOKUP($IF51,Data!$B:$CP,Daily!JT$10,0)/JT$36</f>
      </c>
      <c r="JU51" s="14">
        <f>VLOOKUP($IF51,Data!$B:$CP,Daily!JU$10,0)/JU$36</f>
      </c>
      <c r="JV51" s="14">
        <f>VLOOKUP($IF51,Data!$B:$CP,Daily!JV$10,0)/JV$36</f>
      </c>
      <c r="JW51" s="14">
        <f>VLOOKUP($IF51,Data!$B:$CP,Daily!JW$10,0)/JW$36</f>
      </c>
      <c r="JX51" s="14">
        <f>VLOOKUP($IF51,Data!$B:$CP,Daily!JX$10,0)/JX$36</f>
      </c>
      <c r="JY51" s="14">
        <f>VLOOKUP($IF51,Data!$B:$CP,Daily!JY$10,0)/JY$36</f>
      </c>
      <c r="JZ51" s="14">
        <f>VLOOKUP($IF51,Data!$B:$CP,Daily!JZ$10,0)/JZ$36</f>
      </c>
      <c r="KA51" s="14">
        <f>VLOOKUP($IF51,Data!$B:$CP,Daily!KA$10,0)/KA$36</f>
      </c>
      <c r="KB51" s="14">
        <f>VLOOKUP($IF51,Data!$B:$CP,Daily!KB$10,0)/KB$36</f>
      </c>
      <c r="KC51" s="14">
        <f>VLOOKUP($IF51,Data!$B:$CP,Daily!KC$10,0)/KC$36</f>
      </c>
      <c r="KD51" s="14">
        <f>VLOOKUP($IF51,Data!$B:$CP,Daily!KD$10,0)/KD$36</f>
      </c>
      <c r="KE51" s="14">
        <f>VLOOKUP($IF51,Data!$B:$CP,Daily!KE$10,0)/KE$36</f>
      </c>
      <c r="KF51" s="14">
        <f>VLOOKUP($IF51,Data!$B:$CP,Daily!KF$10,0)/KF$36</f>
      </c>
      <c r="KG51" s="14">
        <f>VLOOKUP($IF51,Data!$B:$CP,Daily!KG$10,0)/KG$36</f>
      </c>
      <c r="KH51" s="14">
        <f>VLOOKUP($IF51,Data!$B:$CP,Daily!KH$10,0)/KH$36</f>
      </c>
      <c r="KI51" s="14">
        <f>VLOOKUP($IF51,Data!$B:$CP,Daily!KI$10,0)/KI$36</f>
      </c>
      <c r="KJ51" s="14">
        <f>VLOOKUP($IF51,Data!$B:$CP,Daily!KJ$10,0)/KJ$36</f>
      </c>
      <c r="KK51" s="14">
        <f>VLOOKUP($IF51,Data!$B:$CP,Daily!KK$10,0)/KK$36</f>
      </c>
      <c r="KL51" s="14">
        <f>VLOOKUP($IF51,Data!$B:$CP,Daily!KL$10,0)/KL$36</f>
      </c>
      <c r="KM51" s="14">
        <f>VLOOKUP($IF51,Data!$B:$CP,Daily!KM$10,0)/KM$36</f>
      </c>
      <c r="KN51" s="14">
        <f>VLOOKUP($IF51,Data!$B:$CP,Daily!KN$10,0)/KN$36</f>
      </c>
      <c r="KO51" s="14">
        <f>VLOOKUP($IF51,Data!$B:$CP,Daily!KO$10,0)/KO$36</f>
      </c>
      <c r="KP51" s="14">
        <f>VLOOKUP($IF51,Data!$B:$CP,Daily!KP$10,0)/KP$36</f>
      </c>
      <c r="KQ51" s="14">
        <f>VLOOKUP($IF51,Data!$B:$CP,Daily!KQ$10,0)/KQ$36</f>
      </c>
      <c r="KR51" s="14">
        <f>VLOOKUP($IF51,Data!$B:$CP,Daily!KR$10,0)/KR$36</f>
      </c>
      <c r="KS51" s="14">
        <f>VLOOKUP($IF51,Data!$B:$CP,Daily!KS$10,0)/KS$36</f>
      </c>
      <c r="KT51" s="14">
        <f>VLOOKUP($IF51,Data!$B:$CP,Daily!KT$10,0)/KT$36</f>
      </c>
      <c r="KU51" s="14">
        <f>VLOOKUP($IF51,Data!$B:$CP,Daily!KU$10,0)/KU$36</f>
      </c>
      <c r="KV51" s="14">
        <f>VLOOKUP($IF51,Data!$B:$CP,Daily!KV$10,0)/KV$36</f>
      </c>
      <c r="KW51" s="14">
        <f>VLOOKUP($IF51,Data!$B:$CP,Daily!KW$10,0)/KW$36</f>
      </c>
      <c r="KX51" s="14">
        <f>VLOOKUP($IF51,Data!$B:$CP,Daily!KX$10,0)/KX$36</f>
      </c>
      <c r="KY51" s="14">
        <f>VLOOKUP($IF51,Data!$B:$CP,Daily!KY$10,0)/KY$36</f>
      </c>
      <c r="KZ51" s="14">
        <f>VLOOKUP($IF51,Data!$B:$CP,Daily!KZ$10,0)/KZ$36</f>
      </c>
      <c r="LA51" s="14">
        <f>VLOOKUP($IF51,Data!$B:$CP,Daily!LA$10,0)/LA$36</f>
      </c>
      <c r="LB51" s="14">
        <f>VLOOKUP($IF51,Data!$B:$CP,Daily!LB$10,0)/LB$36</f>
      </c>
      <c r="LC51" s="14">
        <f>VLOOKUP($IF51,Data!$B:$CP,Daily!LC$10,0)/LC$36</f>
      </c>
      <c r="LD51" s="14">
        <f>VLOOKUP($IF51,Data!$B:$CP,Daily!LD$10,0)/LD$36</f>
      </c>
      <c r="LE51" s="14">
        <f>VLOOKUP($IF51,Data!$B:$CP,Daily!LE$10,0)/LE$36</f>
      </c>
      <c r="LF51" s="14">
        <f>VLOOKUP($IF51,Data!$B:$CP,Daily!LF$10,0)/LF$36</f>
      </c>
      <c r="LG51" s="14">
        <f>VLOOKUP($IF51,Data!$B:$CP,Daily!LG$10,0)/LG$36</f>
      </c>
      <c r="LH51" s="14">
        <f>VLOOKUP($IF51,Data!$B:$CP,Daily!LH$10,0)/LH$36</f>
      </c>
      <c r="LI51" s="14">
        <f>VLOOKUP($IF51,Data!$B:$CP,Daily!LI$10,0)/LI$36</f>
      </c>
      <c r="LJ51" s="14">
        <f>VLOOKUP($IF51,Data!$B:$CP,Daily!LJ$10,0)/LJ$36</f>
      </c>
      <c r="LK51" s="14">
        <f>VLOOKUP($IF51,Data!$B:$CP,Daily!LK$10,0)/LK$36</f>
      </c>
      <c r="LL51" s="14">
        <f>VLOOKUP($IF51,Data!$B:$CP,Daily!LL$10,0)/LL$36</f>
      </c>
      <c r="LM51" s="14">
        <f>VLOOKUP($IF51,Data!$B:$CP,Daily!LM$10,0)/LM$36</f>
      </c>
      <c r="LN51" s="14">
        <f>VLOOKUP($IF51,Data!$B:$CP,Daily!LN$10,0)/LN$36</f>
      </c>
      <c r="LO51" s="14">
        <f>VLOOKUP($IF51,Data!$B:$CP,Daily!LO$10,0)/LO$36</f>
      </c>
      <c r="LP51" s="14">
        <f>VLOOKUP($IF51,Data!$B:$CP,Daily!LP$10,0)/LP$36</f>
      </c>
      <c r="LQ51" s="14">
        <f>VLOOKUP($IF51,Data!$B:$CP,Daily!LQ$10,0)/LQ$36</f>
      </c>
      <c r="LR51" s="14">
        <f>VLOOKUP($IF51,Data!$B:$CP,Daily!LR$10,0)/LR$36</f>
      </c>
      <c r="LS51" s="14">
        <f>VLOOKUP($IF51,Data!$B:$CP,Daily!LS$10,0)/LS$36</f>
      </c>
      <c r="LU51" s="52">
        <f t="shared" si="266"/>
      </c>
      <c r="LV51" s="52">
        <f t="shared" si="267"/>
      </c>
      <c r="LW51" s="52">
        <f t="shared" si="320"/>
      </c>
      <c r="LX51" s="52">
        <f t="shared" si="321"/>
      </c>
      <c r="LY51" s="52">
        <f t="shared" si="322"/>
      </c>
      <c r="LZ51" s="58"/>
      <c r="MA51" s="14">
        <f t="shared" si="283"/>
      </c>
      <c r="MB51" s="14">
        <f t="shared" si="324"/>
      </c>
      <c r="MC51" s="14">
        <f t="shared" si="325"/>
      </c>
      <c r="MD51" s="15"/>
    </row>
    <row r="52" spans="4:342" x14ac:dyDescent="0.25">
      <c r="D52" s="106" t="s">
        <v>423</v>
      </c>
      <c r="E52" s="104" t="str">
        <f>VLOOKUP($D52,'Metric Nature'!$C:$D,2,0)&amp;IF(($F52&lt;(EA52)),"Below",IF(($F52&gt;(DZ52)),"Above","Within"))</f>
      </c>
      <c r="F52" s="71">
        <f t="shared" ref="F52:F53" si="402">DU52</f>
      </c>
      <c r="G52" s="92">
        <f t="shared" ref="G52:G53" si="403">ED52</f>
      </c>
      <c r="H52" s="71">
        <f t="shared" ref="H52:H53" si="404">IFERROR(((F52-G52)/G52),0)</f>
      </c>
      <c r="I52" s="89">
        <f t="shared" ref="I52:I53" si="405">EE52</f>
      </c>
      <c r="J52" s="71">
        <f t="shared" ref="J52:J53" si="406">IFERROR(((F52-I52)/I52),0)</f>
      </c>
      <c r="K52" s="71">
        <f t="shared" ref="K52:K53" si="407">EC52</f>
      </c>
      <c r="L52" s="64"/>
      <c r="M52" s="67" t="str">
        <f>VLOOKUP($D52,'Metric Nature'!$C:$D,2,0)&amp;IF(($N52&lt;(HZ52)),"Below",IF(($N52&gt;(HY52)),"Above","Within"))</f>
      </c>
      <c r="N52" s="71">
        <f t="shared" ref="N52:N53" si="408">HT52</f>
      </c>
      <c r="O52" s="63">
        <f t="shared" ref="O52:O53" si="409">IC52</f>
      </c>
      <c r="P52" s="98">
        <f t="shared" ref="P52:P53" si="410">IFERROR(((N52-O52)/O52),0)</f>
      </c>
      <c r="Q52" s="63">
        <f t="shared" ref="Q52:Q53" si="411">ID52</f>
      </c>
      <c r="R52" s="71">
        <f t="shared" ref="R52:R53" si="412">IFERROR(((N52-Q52)/Q52),0)</f>
      </c>
      <c r="S52" s="71">
        <f t="shared" ref="S52:S53" si="413">IB52/S$36</f>
      </c>
      <c r="T52" s="64"/>
      <c r="U52" s="67" t="str">
        <f>VLOOKUP($D52,'Metric Nature'!$C:$D,2,0)&amp;IF(($V52&lt;(LY52)),"Below",IF(($V52&gt;(LX52)),"Above","Within"))</f>
      </c>
      <c r="V52" s="71">
        <f t="shared" ref="V52:V53" si="414">LS52</f>
      </c>
      <c r="W52" s="63">
        <f t="shared" ref="W52:W53" si="415">MB52</f>
      </c>
      <c r="X52" s="71">
        <f t="shared" ref="X52:X53" si="416">IFERROR(((V52-W52)/W52),0)</f>
      </c>
      <c r="Y52" s="63">
        <f t="shared" ref="Y52:Y53" si="417">MC52</f>
      </c>
      <c r="Z52" s="71">
        <f t="shared" ref="Z52:Z53" si="418">IFERROR(((V52-Y52)/Y52),0)</f>
      </c>
      <c r="AA52" s="71">
        <f t="shared" ref="AA52:AA53" si="419">MA52/AA$36</f>
      </c>
      <c r="AB52" s="64"/>
      <c r="AC52" s="60" t="s">
        <v>424</v>
      </c>
      <c r="AD52" s="1"/>
      <c r="AE52" s="1"/>
      <c r="AF52" s="1"/>
      <c r="AG52" s="1"/>
      <c r="AH52" s="1"/>
      <c r="AI52" s="9" t="s">
        <v>423</v>
      </c>
      <c r="AJ52" s="14">
        <f>(VLOOKUP($EG52,Data!$B:$CP,Daily!EI$10,0)+VLOOKUP($IF52,Data!$B:$CP,Daily!IH$10,0))/AJ$36</f>
      </c>
      <c r="AK52" s="14">
        <f>(VLOOKUP($EG52,Data!$B:$CP,Daily!EJ$10,0)+VLOOKUP($IF52,Data!$B:$CP,Daily!II$10,0))/AK$36</f>
      </c>
      <c r="AL52" s="14">
        <f>(VLOOKUP($EG52,Data!$B:$CP,Daily!EK$10,0)+VLOOKUP($IF52,Data!$B:$CP,Daily!IJ$10,0))/AL$36</f>
      </c>
      <c r="AM52" s="14">
        <f>(VLOOKUP($EG52,Data!$B:$CP,Daily!EL$10,0)+VLOOKUP($IF52,Data!$B:$CP,Daily!IK$10,0))/AM$36</f>
      </c>
      <c r="AN52" s="14">
        <f>(VLOOKUP($EG52,Data!$B:$CP,Daily!EM$10,0)+VLOOKUP($IF52,Data!$B:$CP,Daily!IL$10,0))/AN$36</f>
      </c>
      <c r="AO52" s="14">
        <f>(VLOOKUP($EG52,Data!$B:$CP,Daily!EN$10,0)+VLOOKUP($IF52,Data!$B:$CP,Daily!IM$10,0))/AO$36</f>
      </c>
      <c r="AP52" s="14">
        <f>(VLOOKUP($EG52,Data!$B:$CP,Daily!EO$10,0)+VLOOKUP($IF52,Data!$B:$CP,Daily!IN$10,0))/AP$36</f>
      </c>
      <c r="AQ52" s="14">
        <f>(VLOOKUP($EG52,Data!$B:$CP,Daily!EP$10,0)+VLOOKUP($IF52,Data!$B:$CP,Daily!IO$10,0))/AQ$36</f>
      </c>
      <c r="AR52" s="14">
        <f>(VLOOKUP($EG52,Data!$B:$CP,Daily!EQ$10,0)+VLOOKUP($IF52,Data!$B:$CP,Daily!IP$10,0))/AR$36</f>
      </c>
      <c r="AS52" s="14">
        <f>(VLOOKUP($EG52,Data!$B:$CP,Daily!ER$10,0)+VLOOKUP($IF52,Data!$B:$CP,Daily!IQ$10,0))/AS$36</f>
      </c>
      <c r="AT52" s="14">
        <f>(VLOOKUP($EG52,Data!$B:$CP,Daily!ES$10,0)+VLOOKUP($IF52,Data!$B:$CP,Daily!IR$10,0))/AT$36</f>
      </c>
      <c r="AU52" s="14">
        <f>(VLOOKUP($EG52,Data!$B:$CP,Daily!ET$10,0)+VLOOKUP($IF52,Data!$B:$CP,Daily!IS$10,0))/AU$36</f>
      </c>
      <c r="AV52" s="14">
        <f>(VLOOKUP($EG52,Data!$B:$CP,Daily!EU$10,0)+VLOOKUP($IF52,Data!$B:$CP,Daily!IT$10,0))/AV$36</f>
      </c>
      <c r="AW52" s="14">
        <f>(VLOOKUP($EG52,Data!$B:$CP,Daily!EV$10,0)+VLOOKUP($IF52,Data!$B:$CP,Daily!IU$10,0))/AW$36</f>
      </c>
      <c r="AX52" s="14">
        <f>(VLOOKUP($EG52,Data!$B:$CP,Daily!EW$10,0)+VLOOKUP($IF52,Data!$B:$CP,Daily!IV$10,0))/AX$36</f>
      </c>
      <c r="AY52" s="14">
        <f>(VLOOKUP($EG52,Data!$B:$CP,Daily!EX$10,0)+VLOOKUP($IF52,Data!$B:$CP,Daily!IW$10,0))/AY$36</f>
      </c>
      <c r="AZ52" s="14">
        <f>(VLOOKUP($EG52,Data!$B:$CP,Daily!EY$10,0)+VLOOKUP($IF52,Data!$B:$CP,Daily!IX$10,0))/AZ$36</f>
      </c>
      <c r="BA52" s="14">
        <f>(VLOOKUP($EG52,Data!$B:$CP,Daily!EZ$10,0)+VLOOKUP($IF52,Data!$B:$CP,Daily!IY$10,0))/BA$36</f>
      </c>
      <c r="BB52" s="14">
        <f>(VLOOKUP($EG52,Data!$B:$CP,Daily!FA$10,0)+VLOOKUP($IF52,Data!$B:$CP,Daily!IZ$10,0))/BB$36</f>
      </c>
      <c r="BC52" s="14">
        <f>(VLOOKUP($EG52,Data!$B:$CP,Daily!FB$10,0)+VLOOKUP($IF52,Data!$B:$CP,Daily!JA$10,0))/BC$36</f>
      </c>
      <c r="BD52" s="14">
        <f>(VLOOKUP($EG52,Data!$B:$CP,Daily!FC$10,0)+VLOOKUP($IF52,Data!$B:$CP,Daily!JB$10,0))/BD$36</f>
      </c>
      <c r="BE52" s="14">
        <f>(VLOOKUP($EG52,Data!$B:$CP,Daily!FD$10,0)+VLOOKUP($IF52,Data!$B:$CP,Daily!JC$10,0))/BE$36</f>
      </c>
      <c r="BF52" s="14">
        <f>(VLOOKUP($EG52,Data!$B:$CP,Daily!FE$10,0)+VLOOKUP($IF52,Data!$B:$CP,Daily!JD$10,0))/BF$36</f>
      </c>
      <c r="BG52" s="14">
        <f>(VLOOKUP($EG52,Data!$B:$CP,Daily!FF$10,0)+VLOOKUP($IF52,Data!$B:$CP,Daily!JE$10,0))/BG$36</f>
      </c>
      <c r="BH52" s="14">
        <f>(VLOOKUP($EG52,Data!$B:$CP,Daily!FG$10,0)+VLOOKUP($IF52,Data!$B:$CP,Daily!JF$10,0))/BH$36</f>
      </c>
      <c r="BI52" s="14">
        <f>(VLOOKUP($EG52,Data!$B:$CP,Daily!FH$10,0)+VLOOKUP($IF52,Data!$B:$CP,Daily!JG$10,0))/BI$36</f>
      </c>
      <c r="BJ52" s="14">
        <f>(VLOOKUP($EG52,Data!$B:$CP,Daily!FI$10,0)+VLOOKUP($IF52,Data!$B:$CP,Daily!JH$10,0))/BJ$36</f>
      </c>
      <c r="BK52" s="14">
        <f>(VLOOKUP($EG52,Data!$B:$CP,Daily!FJ$10,0)+VLOOKUP($IF52,Data!$B:$CP,Daily!JI$10,0))/BK$36</f>
      </c>
      <c r="BL52" s="14">
        <f>(VLOOKUP($EG52,Data!$B:$CP,Daily!FK$10,0)+VLOOKUP($IF52,Data!$B:$CP,Daily!JJ$10,0))/BL$36</f>
      </c>
      <c r="BM52" s="14">
        <f>(VLOOKUP($EG52,Data!$B:$CP,Daily!FL$10,0)+VLOOKUP($IF52,Data!$B:$CP,Daily!JK$10,0))/BM$36</f>
      </c>
      <c r="BN52" s="14">
        <f>(VLOOKUP($EG52,Data!$B:$CP,Daily!FM$10,0)+VLOOKUP($IF52,Data!$B:$CP,Daily!JL$10,0))/BN$36</f>
      </c>
      <c r="BO52" s="14">
        <f>(VLOOKUP($EG52,Data!$B:$CP,Daily!FN$10,0)+VLOOKUP($IF52,Data!$B:$CP,Daily!JM$10,0))/BO$36</f>
      </c>
      <c r="BP52" s="14">
        <f>(VLOOKUP($EG52,Data!$B:$CP,Daily!FO$10,0)+VLOOKUP($IF52,Data!$B:$CP,Daily!JN$10,0))/BP$36</f>
      </c>
      <c r="BQ52" s="14">
        <f>(VLOOKUP($EG52,Data!$B:$CP,Daily!FP$10,0)+VLOOKUP($IF52,Data!$B:$CP,Daily!JO$10,0))/BQ$36</f>
      </c>
      <c r="BR52" s="14">
        <f>(VLOOKUP($EG52,Data!$B:$CP,Daily!FQ$10,0)+VLOOKUP($IF52,Data!$B:$CP,Daily!JP$10,0))/BR$36</f>
      </c>
      <c r="BS52" s="14">
        <f>(VLOOKUP($EG52,Data!$B:$CP,Daily!FR$10,0)+VLOOKUP($IF52,Data!$B:$CP,Daily!JQ$10,0))/BS$36</f>
      </c>
      <c r="BT52" s="14">
        <f>(VLOOKUP($EG52,Data!$B:$CP,Daily!FS$10,0)+VLOOKUP($IF52,Data!$B:$CP,Daily!JR$10,0))/BT$36</f>
      </c>
      <c r="BU52" s="14">
        <f>(VLOOKUP($EG52,Data!$B:$CP,Daily!FT$10,0)+VLOOKUP($IF52,Data!$B:$CP,Daily!JS$10,0))/BU$36</f>
      </c>
      <c r="BV52" s="14">
        <f>(VLOOKUP($EG52,Data!$B:$CP,Daily!FU$10,0)+VLOOKUP($IF52,Data!$B:$CP,Daily!JT$10,0))/BV$36</f>
      </c>
      <c r="BW52" s="14">
        <f>(VLOOKUP($EG52,Data!$B:$CP,Daily!FV$10,0)+VLOOKUP($IF52,Data!$B:$CP,Daily!JU$10,0))/BW$36</f>
      </c>
      <c r="BX52" s="14">
        <f>(VLOOKUP($EG52,Data!$B:$CP,Daily!FW$10,0)+VLOOKUP($IF52,Data!$B:$CP,Daily!JV$10,0))/BX$36</f>
      </c>
      <c r="BY52" s="14">
        <f>(VLOOKUP($EG52,Data!$B:$CP,Daily!FX$10,0)+VLOOKUP($IF52,Data!$B:$CP,Daily!JW$10,0))/BY$36</f>
      </c>
      <c r="BZ52" s="14">
        <f>(VLOOKUP($EG52,Data!$B:$CP,Daily!FY$10,0)+VLOOKUP($IF52,Data!$B:$CP,Daily!JX$10,0))/BZ$36</f>
      </c>
      <c r="CA52" s="14">
        <f>(VLOOKUP($EG52,Data!$B:$CP,Daily!FZ$10,0)+VLOOKUP($IF52,Data!$B:$CP,Daily!JY$10,0))/CA$36</f>
      </c>
      <c r="CB52" s="14">
        <f>(VLOOKUP($EG52,Data!$B:$CP,Daily!GA$10,0)+VLOOKUP($IF52,Data!$B:$CP,Daily!JZ$10,0))/CB$36</f>
      </c>
      <c r="CC52" s="14">
        <f>(VLOOKUP($EG52,Data!$B:$CP,Daily!GB$10,0)+VLOOKUP($IF52,Data!$B:$CP,Daily!KA$10,0))/CC$36</f>
      </c>
      <c r="CD52" s="14">
        <f>(VLOOKUP($EG52,Data!$B:$CP,Daily!GC$10,0)+VLOOKUP($IF52,Data!$B:$CP,Daily!KB$10,0))/CD$36</f>
      </c>
      <c r="CE52" s="14">
        <f>(VLOOKUP($EG52,Data!$B:$CP,Daily!GD$10,0)+VLOOKUP($IF52,Data!$B:$CP,Daily!KC$10,0))/CE$36</f>
      </c>
      <c r="CF52" s="14">
        <f>(VLOOKUP($EG52,Data!$B:$CP,Daily!GE$10,0)+VLOOKUP($IF52,Data!$B:$CP,Daily!KD$10,0))/CF$36</f>
      </c>
      <c r="CG52" s="14">
        <f>(VLOOKUP($EG52,Data!$B:$CP,Daily!GF$10,0)+VLOOKUP($IF52,Data!$B:$CP,Daily!KE$10,0))/CG$36</f>
      </c>
      <c r="CH52" s="14">
        <f>(VLOOKUP($EG52,Data!$B:$CP,Daily!GG$10,0)+VLOOKUP($IF52,Data!$B:$CP,Daily!KF$10,0))/CH$36</f>
      </c>
      <c r="CI52" s="14">
        <f>(VLOOKUP($EG52,Data!$B:$CP,Daily!GH$10,0)+VLOOKUP($IF52,Data!$B:$CP,Daily!KG$10,0))/CI$36</f>
      </c>
      <c r="CJ52" s="14">
        <f>(VLOOKUP($EG52,Data!$B:$CP,Daily!GI$10,0)+VLOOKUP($IF52,Data!$B:$CP,Daily!KH$10,0))/CJ$36</f>
      </c>
      <c r="CK52" s="14">
        <f>(VLOOKUP($EG52,Data!$B:$CP,Daily!GJ$10,0)+VLOOKUP($IF52,Data!$B:$CP,Daily!KI$10,0))/CK$36</f>
      </c>
      <c r="CL52" s="14">
        <f>(VLOOKUP($EG52,Data!$B:$CP,Daily!GK$10,0)+VLOOKUP($IF52,Data!$B:$CP,Daily!KJ$10,0))/CL$36</f>
      </c>
      <c r="CM52" s="14">
        <f>(VLOOKUP($EG52,Data!$B:$CP,Daily!GL$10,0)+VLOOKUP($IF52,Data!$B:$CP,Daily!KK$10,0))/CM$36</f>
      </c>
      <c r="CN52" s="14">
        <f>(VLOOKUP($EG52,Data!$B:$CP,Daily!GM$10,0)+VLOOKUP($IF52,Data!$B:$CP,Daily!KL$10,0))/CN$36</f>
      </c>
      <c r="CO52" s="14">
        <f>(VLOOKUP($EG52,Data!$B:$CP,Daily!GN$10,0)+VLOOKUP($IF52,Data!$B:$CP,Daily!KM$10,0))/CO$36</f>
      </c>
      <c r="CP52" s="14">
        <f>(VLOOKUP($EG52,Data!$B:$CP,Daily!GO$10,0)+VLOOKUP($IF52,Data!$B:$CP,Daily!KN$10,0))/CP$36</f>
      </c>
      <c r="CQ52" s="14">
        <f>(VLOOKUP($EG52,Data!$B:$CP,Daily!GP$10,0)+VLOOKUP($IF52,Data!$B:$CP,Daily!KO$10,0))/CQ$36</f>
      </c>
      <c r="CR52" s="14">
        <f>(VLOOKUP($EG52,Data!$B:$CP,Daily!GQ$10,0)+VLOOKUP($IF52,Data!$B:$CP,Daily!KP$10,0))/CR$36</f>
      </c>
      <c r="CS52" s="14">
        <f>(VLOOKUP($EG52,Data!$B:$CP,Daily!GR$10,0)+VLOOKUP($IF52,Data!$B:$CP,Daily!KQ$10,0))/CS$36</f>
      </c>
      <c r="CT52" s="14">
        <f>(VLOOKUP($EG52,Data!$B:$CP,Daily!GS$10,0)+VLOOKUP($IF52,Data!$B:$CP,Daily!KR$10,0))/CT$36</f>
      </c>
      <c r="CU52" s="14">
        <f>(VLOOKUP($EG52,Data!$B:$CP,Daily!GT$10,0)+VLOOKUP($IF52,Data!$B:$CP,Daily!KS$10,0))/CU$36</f>
      </c>
      <c r="CV52" s="14">
        <f>(VLOOKUP($EG52,Data!$B:$CP,Daily!GU$10,0)+VLOOKUP($IF52,Data!$B:$CP,Daily!KT$10,0))/CV$36</f>
      </c>
      <c r="CW52" s="14">
        <f>(VLOOKUP($EG52,Data!$B:$CP,Daily!GV$10,0)+VLOOKUP($IF52,Data!$B:$CP,Daily!KU$10,0))/CW$36</f>
      </c>
      <c r="CX52" s="14">
        <f>(VLOOKUP($EG52,Data!$B:$CP,Daily!GW$10,0)+VLOOKUP($IF52,Data!$B:$CP,Daily!KV$10,0))/CX$36</f>
      </c>
      <c r="CY52" s="14">
        <f>(VLOOKUP($EG52,Data!$B:$CP,Daily!GX$10,0)+VLOOKUP($IF52,Data!$B:$CP,Daily!KW$10,0))/CY$36</f>
      </c>
      <c r="CZ52" s="14">
        <f>(VLOOKUP($EG52,Data!$B:$CP,Daily!GY$10,0)+VLOOKUP($IF52,Data!$B:$CP,Daily!KX$10,0))/CZ$36</f>
      </c>
      <c r="DA52" s="14">
        <f>(VLOOKUP($EG52,Data!$B:$CP,Daily!GZ$10,0)+VLOOKUP($IF52,Data!$B:$CP,Daily!KY$10,0))/DA$36</f>
      </c>
      <c r="DB52" s="14">
        <f>(VLOOKUP($EG52,Data!$B:$CP,Daily!HA$10,0)+VLOOKUP($IF52,Data!$B:$CP,Daily!KZ$10,0))/DB$36</f>
      </c>
      <c r="DC52" s="14">
        <f>(VLOOKUP($EG52,Data!$B:$CP,Daily!HB$10,0)+VLOOKUP($IF52,Data!$B:$CP,Daily!LA$10,0))/DC$36</f>
      </c>
      <c r="DD52" s="14">
        <f>(VLOOKUP($EG52,Data!$B:$CP,Daily!HC$10,0)+VLOOKUP($IF52,Data!$B:$CP,Daily!LB$10,0))/DD$36</f>
      </c>
      <c r="DE52" s="14">
        <f>(VLOOKUP($EG52,Data!$B:$CP,Daily!HD$10,0)+VLOOKUP($IF52,Data!$B:$CP,Daily!LC$10,0))/DE$36</f>
      </c>
      <c r="DF52" s="14">
        <f>(VLOOKUP($EG52,Data!$B:$CP,Daily!HE$10,0)+VLOOKUP($IF52,Data!$B:$CP,Daily!LD$10,0))/DF$36</f>
      </c>
      <c r="DG52" s="14">
        <f>(VLOOKUP($EG52,Data!$B:$CP,Daily!HF$10,0)+VLOOKUP($IF52,Data!$B:$CP,Daily!LE$10,0))/DG$36</f>
      </c>
      <c r="DH52" s="14">
        <f>(VLOOKUP($EG52,Data!$B:$CP,Daily!HG$10,0)+VLOOKUP($IF52,Data!$B:$CP,Daily!LF$10,0))/DH$36</f>
      </c>
      <c r="DI52" s="14">
        <f>(VLOOKUP($EG52,Data!$B:$CP,Daily!HH$10,0)+VLOOKUP($IF52,Data!$B:$CP,Daily!LG$10,0))/DI$36</f>
      </c>
      <c r="DJ52" s="14">
        <f>(VLOOKUP($EG52,Data!$B:$CP,Daily!HI$10,0)+VLOOKUP($IF52,Data!$B:$CP,Daily!LH$10,0))/DJ$36</f>
      </c>
      <c r="DK52" s="14">
        <f>(VLOOKUP($EG52,Data!$B:$CP,Daily!HJ$10,0)+VLOOKUP($IF52,Data!$B:$CP,Daily!LI$10,0))/DK$36</f>
      </c>
      <c r="DL52" s="14">
        <f>(VLOOKUP($EG52,Data!$B:$CP,Daily!HK$10,0)+VLOOKUP($IF52,Data!$B:$CP,Daily!LJ$10,0))/DL$36</f>
      </c>
      <c r="DM52" s="14">
        <f>(VLOOKUP($EG52,Data!$B:$CP,Daily!HL$10,0)+VLOOKUP($IF52,Data!$B:$CP,Daily!LK$10,0))/DM$36</f>
      </c>
      <c r="DN52" s="14">
        <f>(VLOOKUP($EG52,Data!$B:$CP,Daily!HM$10,0)+VLOOKUP($IF52,Data!$B:$CP,Daily!LL$10,0))/DN$36</f>
      </c>
      <c r="DO52" s="14">
        <f>(VLOOKUP($EG52,Data!$B:$CP,Daily!HN$10,0)+VLOOKUP($IF52,Data!$B:$CP,Daily!LM$10,0))/DO$36</f>
      </c>
      <c r="DP52" s="14">
        <f>(VLOOKUP($EG52,Data!$B:$CP,Daily!HO$10,0)+VLOOKUP($IF52,Data!$B:$CP,Daily!LN$10,0))/DP$36</f>
      </c>
      <c r="DQ52" s="14">
        <f>(VLOOKUP($EG52,Data!$B:$CP,Daily!HP$10,0)+VLOOKUP($IF52,Data!$B:$CP,Daily!LO$10,0))/DQ$36</f>
      </c>
      <c r="DR52" s="14">
        <f>(VLOOKUP($EG52,Data!$B:$CP,Daily!HQ$10,0)+VLOOKUP($IF52,Data!$B:$CP,Daily!LP$10,0))/DR$36</f>
      </c>
      <c r="DS52" s="14">
        <f>(VLOOKUP($EG52,Data!$B:$CP,Daily!HR$10,0)+VLOOKUP($IF52,Data!$B:$CP,Daily!LQ$10,0))/DS$36</f>
      </c>
      <c r="DT52" s="14">
        <f>(VLOOKUP($EG52,Data!$B:$CP,Daily!HS$10,0)+VLOOKUP($IF52,Data!$B:$CP,Daily!LR$10,0))/DT$36</f>
      </c>
      <c r="DU52" s="14">
        <f>(VLOOKUP($EG52,Data!$B:$CP,Daily!HT$10,0)+VLOOKUP($IF52,Data!$B:$CP,Daily!LS$10,0))/DU$36</f>
      </c>
      <c r="DV52" s="18"/>
      <c r="DW52" s="14">
        <f t="shared" si="259"/>
      </c>
      <c r="DX52" s="14">
        <f t="shared" si="260"/>
      </c>
      <c r="DY52" s="14">
        <f t="shared" ref="DY52:DY53" si="420">DX52-DW52</f>
      </c>
      <c r="DZ52" s="14">
        <f t="shared" ref="DZ52:DZ53" si="421">DX52+(0.75*DY52)</f>
      </c>
      <c r="EA52" s="14">
        <f t="shared" ref="EA52:EA53" si="422">DW52-(0.75*DY52)</f>
      </c>
      <c r="EB52" s="18"/>
      <c r="EC52" s="14">
        <f>_xlfn.STDEV.P(AJ52:DU52)</f>
      </c>
      <c r="ED52" s="14">
        <f t="shared" ref="ED52:ED53" si="423">SUMPRODUCT(DN52:DT52,DN$36:DT$36)/SUM(DN$36:DT$36)</f>
      </c>
      <c r="EE52" s="14">
        <f t="shared" ref="EE52:EE53" si="424">SUMPRODUCT(CR52:DT52,CR$36:DT$36)/SUM(CR$36:DT$36)</f>
      </c>
      <c r="EF52" s="16"/>
      <c r="EG52" s="9" t="s">
        <v>425</v>
      </c>
      <c r="EH52" s="9" t="s">
        <v>426</v>
      </c>
      <c r="EI52" s="14">
        <f>VLOOKUP($EG52,Data!$B:$CP,Daily!EI$10,0)/EI$36</f>
      </c>
      <c r="EJ52" s="14">
        <f>VLOOKUP($EG52,Data!$B:$CP,Daily!EJ$10,0)/EJ$36</f>
      </c>
      <c r="EK52" s="14">
        <f>VLOOKUP($EG52,Data!$B:$CP,Daily!EK$10,0)/EK$36</f>
      </c>
      <c r="EL52" s="14">
        <f>VLOOKUP($EG52,Data!$B:$CP,Daily!EL$10,0)/EL$36</f>
      </c>
      <c r="EM52" s="14">
        <f>VLOOKUP($EG52,Data!$B:$CP,Daily!EM$10,0)/EM$36</f>
      </c>
      <c r="EN52" s="14">
        <f>VLOOKUP($EG52,Data!$B:$CP,Daily!EN$10,0)/EN$36</f>
      </c>
      <c r="EO52" s="14">
        <f>VLOOKUP($EG52,Data!$B:$CP,Daily!EO$10,0)/EO$36</f>
      </c>
      <c r="EP52" s="14">
        <f>VLOOKUP($EG52,Data!$B:$CP,Daily!EP$10,0)/EP$36</f>
      </c>
      <c r="EQ52" s="14">
        <f>VLOOKUP($EG52,Data!$B:$CP,Daily!EQ$10,0)/EQ$36</f>
      </c>
      <c r="ER52" s="14">
        <f>VLOOKUP($EG52,Data!$B:$CP,Daily!ER$10,0)/ER$36</f>
      </c>
      <c r="ES52" s="14">
        <f>VLOOKUP($EG52,Data!$B:$CP,Daily!ES$10,0)/ES$36</f>
      </c>
      <c r="ET52" s="14">
        <f>VLOOKUP($EG52,Data!$B:$CP,Daily!ET$10,0)/ET$36</f>
      </c>
      <c r="EU52" s="14">
        <f>VLOOKUP($EG52,Data!$B:$CP,Daily!EU$10,0)/EU$36</f>
      </c>
      <c r="EV52" s="14">
        <f>VLOOKUP($EG52,Data!$B:$CP,Daily!EV$10,0)/EV$36</f>
      </c>
      <c r="EW52" s="14">
        <f>VLOOKUP($EG52,Data!$B:$CP,Daily!EW$10,0)/EW$36</f>
      </c>
      <c r="EX52" s="14">
        <f>VLOOKUP($EG52,Data!$B:$CP,Daily!EX$10,0)/EX$36</f>
      </c>
      <c r="EY52" s="14">
        <f>VLOOKUP($EG52,Data!$B:$CP,Daily!EY$10,0)/EY$36</f>
      </c>
      <c r="EZ52" s="14">
        <f>VLOOKUP($EG52,Data!$B:$CP,Daily!EZ$10,0)/EZ$36</f>
      </c>
      <c r="FA52" s="14">
        <f>VLOOKUP($EG52,Data!$B:$CP,Daily!FA$10,0)/FA$36</f>
      </c>
      <c r="FB52" s="14">
        <f>VLOOKUP($EG52,Data!$B:$CP,Daily!FB$10,0)/FB$36</f>
      </c>
      <c r="FC52" s="14">
        <f>VLOOKUP($EG52,Data!$B:$CP,Daily!FC$10,0)/FC$36</f>
      </c>
      <c r="FD52" s="14">
        <f>VLOOKUP($EG52,Data!$B:$CP,Daily!FD$10,0)/FD$36</f>
      </c>
      <c r="FE52" s="14">
        <f>VLOOKUP($EG52,Data!$B:$CP,Daily!FE$10,0)/FE$36</f>
      </c>
      <c r="FF52" s="14">
        <f>VLOOKUP($EG52,Data!$B:$CP,Daily!FF$10,0)/FF$36</f>
      </c>
      <c r="FG52" s="14">
        <f>VLOOKUP($EG52,Data!$B:$CP,Daily!FG$10,0)/FG$36</f>
      </c>
      <c r="FH52" s="14">
        <f>VLOOKUP($EG52,Data!$B:$CP,Daily!FH$10,0)/FH$36</f>
      </c>
      <c r="FI52" s="14">
        <f>VLOOKUP($EG52,Data!$B:$CP,Daily!FI$10,0)/FI$36</f>
      </c>
      <c r="FJ52" s="14">
        <f>VLOOKUP($EG52,Data!$B:$CP,Daily!FJ$10,0)/FJ$36</f>
      </c>
      <c r="FK52" s="14">
        <f>VLOOKUP($EG52,Data!$B:$CP,Daily!FK$10,0)/FK$36</f>
      </c>
      <c r="FL52" s="14">
        <f>VLOOKUP($EG52,Data!$B:$CP,Daily!FL$10,0)/FL$36</f>
      </c>
      <c r="FM52" s="14">
        <f>VLOOKUP($EG52,Data!$B:$CP,Daily!FM$10,0)/FM$36</f>
      </c>
      <c r="FN52" s="14">
        <f>VLOOKUP($EG52,Data!$B:$CP,Daily!FN$10,0)/FN$36</f>
      </c>
      <c r="FO52" s="14">
        <f>VLOOKUP($EG52,Data!$B:$CP,Daily!FO$10,0)/FO$36</f>
      </c>
      <c r="FP52" s="14">
        <f>VLOOKUP($EG52,Data!$B:$CP,Daily!FP$10,0)/FP$36</f>
      </c>
      <c r="FQ52" s="14">
        <f>VLOOKUP($EG52,Data!$B:$CP,Daily!FQ$10,0)/FQ$36</f>
      </c>
      <c r="FR52" s="14">
        <f>VLOOKUP($EG52,Data!$B:$CP,Daily!FR$10,0)/FR$36</f>
      </c>
      <c r="FS52" s="14">
        <f>VLOOKUP($EG52,Data!$B:$CP,Daily!FS$10,0)/FS$36</f>
      </c>
      <c r="FT52" s="14">
        <f>VLOOKUP($EG52,Data!$B:$CP,Daily!FT$10,0)/FT$36</f>
      </c>
      <c r="FU52" s="14">
        <f>VLOOKUP($EG52,Data!$B:$CP,Daily!FU$10,0)/FU$36</f>
      </c>
      <c r="FV52" s="14">
        <f>VLOOKUP($EG52,Data!$B:$CP,Daily!FV$10,0)/FV$36</f>
      </c>
      <c r="FW52" s="14">
        <f>VLOOKUP($EG52,Data!$B:$CP,Daily!FW$10,0)/FW$36</f>
      </c>
      <c r="FX52" s="14">
        <f>VLOOKUP($EG52,Data!$B:$CP,Daily!FX$10,0)/FX$36</f>
      </c>
      <c r="FY52" s="14">
        <f>VLOOKUP($EG52,Data!$B:$CP,Daily!FY$10,0)/FY$36</f>
      </c>
      <c r="FZ52" s="14">
        <f>VLOOKUP($EG52,Data!$B:$CP,Daily!FZ$10,0)/FZ$36</f>
      </c>
      <c r="GA52" s="14">
        <f>VLOOKUP($EG52,Data!$B:$CP,Daily!GA$10,0)/GA$36</f>
      </c>
      <c r="GB52" s="14">
        <f>VLOOKUP($EG52,Data!$B:$CP,Daily!GB$10,0)/GB$36</f>
      </c>
      <c r="GC52" s="14">
        <f>VLOOKUP($EG52,Data!$B:$CP,Daily!GC$10,0)/GC$36</f>
      </c>
      <c r="GD52" s="14">
        <f>VLOOKUP($EG52,Data!$B:$CP,Daily!GD$10,0)/GD$36</f>
      </c>
      <c r="GE52" s="14">
        <f>VLOOKUP($EG52,Data!$B:$CP,Daily!GE$10,0)/GE$36</f>
      </c>
      <c r="GF52" s="14">
        <f>VLOOKUP($EG52,Data!$B:$CP,Daily!GF$10,0)/GF$36</f>
      </c>
      <c r="GG52" s="14">
        <f>VLOOKUP($EG52,Data!$B:$CP,Daily!GG$10,0)/GG$36</f>
      </c>
      <c r="GH52" s="14">
        <f>VLOOKUP($EG52,Data!$B:$CP,Daily!GH$10,0)/GH$36</f>
      </c>
      <c r="GI52" s="14">
        <f>VLOOKUP($EG52,Data!$B:$CP,Daily!GI$10,0)/GI$36</f>
      </c>
      <c r="GJ52" s="14">
        <f>VLOOKUP($EG52,Data!$B:$CP,Daily!GJ$10,0)/GJ$36</f>
      </c>
      <c r="GK52" s="14">
        <f>VLOOKUP($EG52,Data!$B:$CP,Daily!GK$10,0)/GK$36</f>
      </c>
      <c r="GL52" s="14">
        <f>VLOOKUP($EG52,Data!$B:$CP,Daily!GL$10,0)/GL$36</f>
      </c>
      <c r="GM52" s="14">
        <f>VLOOKUP($EG52,Data!$B:$CP,Daily!GM$10,0)/GM$36</f>
      </c>
      <c r="GN52" s="14">
        <f>VLOOKUP($EG52,Data!$B:$CP,Daily!GN$10,0)/GN$36</f>
      </c>
      <c r="GO52" s="14">
        <f>VLOOKUP($EG52,Data!$B:$CP,Daily!GO$10,0)/GO$36</f>
      </c>
      <c r="GP52" s="14">
        <f>VLOOKUP($EG52,Data!$B:$CP,Daily!GP$10,0)/GP$36</f>
      </c>
      <c r="GQ52" s="14">
        <f>VLOOKUP($EG52,Data!$B:$CP,Daily!GQ$10,0)/GQ$36</f>
      </c>
      <c r="GR52" s="14">
        <f>VLOOKUP($EG52,Data!$B:$CP,Daily!GR$10,0)/GR$36</f>
      </c>
      <c r="GS52" s="14">
        <f>VLOOKUP($EG52,Data!$B:$CP,Daily!GS$10,0)/GS$36</f>
      </c>
      <c r="GT52" s="14">
        <f>VLOOKUP($EG52,Data!$B:$CP,Daily!GT$10,0)/GT$36</f>
      </c>
      <c r="GU52" s="14">
        <f>VLOOKUP($EG52,Data!$B:$CP,Daily!GU$10,0)/GU$36</f>
      </c>
      <c r="GV52" s="14">
        <f>VLOOKUP($EG52,Data!$B:$CP,Daily!GV$10,0)/GV$36</f>
      </c>
      <c r="GW52" s="14">
        <f>VLOOKUP($EG52,Data!$B:$CP,Daily!GW$10,0)/GW$36</f>
      </c>
      <c r="GX52" s="14">
        <f>VLOOKUP($EG52,Data!$B:$CP,Daily!GX$10,0)/GX$36</f>
      </c>
      <c r="GY52" s="14">
        <f>VLOOKUP($EG52,Data!$B:$CP,Daily!GY$10,0)/GY$36</f>
      </c>
      <c r="GZ52" s="14">
        <f>VLOOKUP($EG52,Data!$B:$CP,Daily!GZ$10,0)/GZ$36</f>
      </c>
      <c r="HA52" s="14">
        <f>VLOOKUP($EG52,Data!$B:$CP,Daily!HA$10,0)/HA$36</f>
      </c>
      <c r="HB52" s="14">
        <f>VLOOKUP($EG52,Data!$B:$CP,Daily!HB$10,0)/HB$36</f>
      </c>
      <c r="HC52" s="14">
        <f>VLOOKUP($EG52,Data!$B:$CP,Daily!HC$10,0)/HC$36</f>
      </c>
      <c r="HD52" s="14">
        <f>VLOOKUP($EG52,Data!$B:$CP,Daily!HD$10,0)/HD$36</f>
      </c>
      <c r="HE52" s="14">
        <f>VLOOKUP($EG52,Data!$B:$CP,Daily!HE$10,0)/HE$36</f>
      </c>
      <c r="HF52" s="14">
        <f>VLOOKUP($EG52,Data!$B:$CP,Daily!HF$10,0)/HF$36</f>
      </c>
      <c r="HG52" s="14">
        <f>VLOOKUP($EG52,Data!$B:$CP,Daily!HG$10,0)/HG$36</f>
      </c>
      <c r="HH52" s="14">
        <f>VLOOKUP($EG52,Data!$B:$CP,Daily!HH$10,0)/HH$36</f>
      </c>
      <c r="HI52" s="14">
        <f>VLOOKUP($EG52,Data!$B:$CP,Daily!HI$10,0)/HI$36</f>
      </c>
      <c r="HJ52" s="14">
        <f>VLOOKUP($EG52,Data!$B:$CP,Daily!HJ$10,0)/HJ$36</f>
      </c>
      <c r="HK52" s="14">
        <f>VLOOKUP($EG52,Data!$B:$CP,Daily!HK$10,0)/HK$36</f>
      </c>
      <c r="HL52" s="14">
        <f>VLOOKUP($EG52,Data!$B:$CP,Daily!HL$10,0)/HL$36</f>
      </c>
      <c r="HM52" s="14">
        <f>VLOOKUP($EG52,Data!$B:$CP,Daily!HM$10,0)/HM$36</f>
      </c>
      <c r="HN52" s="14">
        <f>VLOOKUP($EG52,Data!$B:$CP,Daily!HN$10,0)/HN$36</f>
      </c>
      <c r="HO52" s="14">
        <f>VLOOKUP($EG52,Data!$B:$CP,Daily!HO$10,0)/HO$36</f>
      </c>
      <c r="HP52" s="14">
        <f>VLOOKUP($EG52,Data!$B:$CP,Daily!HP$10,0)/HP$36</f>
      </c>
      <c r="HQ52" s="14">
        <f>VLOOKUP($EG52,Data!$B:$CP,Daily!HQ$10,0)/HQ$36</f>
      </c>
      <c r="HR52" s="14">
        <f>VLOOKUP($EG52,Data!$B:$CP,Daily!HR$10,0)/HR$36</f>
      </c>
      <c r="HS52" s="14">
        <f>VLOOKUP($EG52,Data!$B:$CP,Daily!HS$10,0)/HS$36</f>
      </c>
      <c r="HT52" s="14">
        <f>VLOOKUP($EG52,Data!$B:$CP,Daily!HT$10,0)/HT$36</f>
      </c>
      <c r="HU52" s="17"/>
      <c r="HV52" s="52">
        <f t="shared" si="262"/>
      </c>
      <c r="HW52" s="52">
        <f t="shared" si="263"/>
      </c>
      <c r="HX52" s="52">
        <f t="shared" ref="HX52:HX53" si="425">HW52-HV52</f>
      </c>
      <c r="HY52" s="52">
        <f t="shared" ref="HY52:HY53" si="426">HW52+(0.75*HX52)</f>
      </c>
      <c r="HZ52" s="52">
        <f t="shared" ref="HZ52:HZ53" si="427">HV52-(0.75*HX52)</f>
      </c>
      <c r="IA52" s="55"/>
      <c r="IB52" s="14">
        <f t="shared" ref="IB52:IB53" si="428">_xlfn.STDEV.P(FM52:HT52)</f>
      </c>
      <c r="IC52" s="14">
        <f t="shared" ref="IC52:IC53" si="429">SUMPRODUCT(HM52:HS52,HM$36:HS$36)/SUM(HM$36:HS$36)</f>
      </c>
      <c r="ID52" s="14">
        <f t="shared" ref="ID52:ID53" si="430">SUMPRODUCT(GQ52:HS52,GQ$36:HS$36)/SUM(GQ$36:HS$36)</f>
      </c>
      <c r="IE52" s="16"/>
      <c r="IF52" s="9" t="s">
        <v>427</v>
      </c>
      <c r="IG52" s="9" t="s">
        <v>426</v>
      </c>
      <c r="IH52" s="14">
        <f>VLOOKUP($IF52,Data!$B:$CP,Daily!IH$10,0)/IH$36</f>
      </c>
      <c r="II52" s="14">
        <f>VLOOKUP($IF52,Data!$B:$CP,Daily!II$10,0)/II$36</f>
      </c>
      <c r="IJ52" s="14">
        <f>VLOOKUP($IF52,Data!$B:$CP,Daily!IJ$10,0)/IJ$36</f>
      </c>
      <c r="IK52" s="14">
        <f>VLOOKUP($IF52,Data!$B:$CP,Daily!IK$10,0)/IK$36</f>
      </c>
      <c r="IL52" s="14">
        <f>VLOOKUP($IF52,Data!$B:$CP,Daily!IL$10,0)/IL$36</f>
      </c>
      <c r="IM52" s="14">
        <f>VLOOKUP($IF52,Data!$B:$CP,Daily!IM$10,0)/IM$36</f>
      </c>
      <c r="IN52" s="14">
        <f>VLOOKUP($IF52,Data!$B:$CP,Daily!IN$10,0)/IN$36</f>
      </c>
      <c r="IO52" s="14">
        <f>VLOOKUP($IF52,Data!$B:$CP,Daily!IO$10,0)/IO$36</f>
      </c>
      <c r="IP52" s="14">
        <f>VLOOKUP($IF52,Data!$B:$CP,Daily!IP$10,0)/IP$36</f>
      </c>
      <c r="IQ52" s="14">
        <f>VLOOKUP($IF52,Data!$B:$CP,Daily!IQ$10,0)/IQ$36</f>
      </c>
      <c r="IR52" s="14">
        <f>VLOOKUP($IF52,Data!$B:$CP,Daily!IR$10,0)/IR$36</f>
      </c>
      <c r="IS52" s="14">
        <f>VLOOKUP($IF52,Data!$B:$CP,Daily!IS$10,0)/IS$36</f>
      </c>
      <c r="IT52" s="14">
        <f>VLOOKUP($IF52,Data!$B:$CP,Daily!IT$10,0)/IT$36</f>
      </c>
      <c r="IU52" s="14">
        <f>VLOOKUP($IF52,Data!$B:$CP,Daily!IU$10,0)/IU$36</f>
      </c>
      <c r="IV52" s="14">
        <f>VLOOKUP($IF52,Data!$B:$CP,Daily!IV$10,0)/IV$36</f>
      </c>
      <c r="IW52" s="14">
        <f>VLOOKUP($IF52,Data!$B:$CP,Daily!IW$10,0)/IW$36</f>
      </c>
      <c r="IX52" s="14">
        <f>VLOOKUP($IF52,Data!$B:$CP,Daily!IX$10,0)/IX$36</f>
      </c>
      <c r="IY52" s="14">
        <f>VLOOKUP($IF52,Data!$B:$CP,Daily!IY$10,0)/IY$36</f>
      </c>
      <c r="IZ52" s="14">
        <f>VLOOKUP($IF52,Data!$B:$CP,Daily!IZ$10,0)/IZ$36</f>
      </c>
      <c r="JA52" s="14">
        <f>VLOOKUP($IF52,Data!$B:$CP,Daily!JA$10,0)/JA$36</f>
      </c>
      <c r="JB52" s="14">
        <f>VLOOKUP($IF52,Data!$B:$CP,Daily!JB$10,0)/JB$36</f>
      </c>
      <c r="JC52" s="14">
        <f>VLOOKUP($IF52,Data!$B:$CP,Daily!JC$10,0)/JC$36</f>
      </c>
      <c r="JD52" s="14">
        <f>VLOOKUP($IF52,Data!$B:$CP,Daily!JD$10,0)/JD$36</f>
      </c>
      <c r="JE52" s="14">
        <f>VLOOKUP($IF52,Data!$B:$CP,Daily!JE$10,0)/JE$36</f>
      </c>
      <c r="JF52" s="14">
        <f>VLOOKUP($IF52,Data!$B:$CP,Daily!JF$10,0)/JF$36</f>
      </c>
      <c r="JG52" s="14">
        <f>VLOOKUP($IF52,Data!$B:$CP,Daily!JG$10,0)/JG$36</f>
      </c>
      <c r="JH52" s="14">
        <f>VLOOKUP($IF52,Data!$B:$CP,Daily!JH$10,0)/JH$36</f>
      </c>
      <c r="JI52" s="14">
        <f>VLOOKUP($IF52,Data!$B:$CP,Daily!JI$10,0)/JI$36</f>
      </c>
      <c r="JJ52" s="14">
        <f>VLOOKUP($IF52,Data!$B:$CP,Daily!JJ$10,0)/JJ$36</f>
      </c>
      <c r="JK52" s="14">
        <f>VLOOKUP($IF52,Data!$B:$CP,Daily!JK$10,0)/JK$36</f>
      </c>
      <c r="JL52" s="14">
        <f>VLOOKUP($IF52,Data!$B:$CP,Daily!JL$10,0)/JL$36</f>
      </c>
      <c r="JM52" s="14">
        <f>VLOOKUP($IF52,Data!$B:$CP,Daily!JM$10,0)/JM$36</f>
      </c>
      <c r="JN52" s="14">
        <f>VLOOKUP($IF52,Data!$B:$CP,Daily!JN$10,0)/JN$36</f>
      </c>
      <c r="JO52" s="14">
        <f>VLOOKUP($IF52,Data!$B:$CP,Daily!JO$10,0)/JO$36</f>
      </c>
      <c r="JP52" s="14">
        <f>VLOOKUP($IF52,Data!$B:$CP,Daily!JP$10,0)/JP$36</f>
      </c>
      <c r="JQ52" s="14">
        <f>VLOOKUP($IF52,Data!$B:$CP,Daily!JQ$10,0)/JQ$36</f>
      </c>
      <c r="JR52" s="14">
        <f>VLOOKUP($IF52,Data!$B:$CP,Daily!JR$10,0)/JR$36</f>
      </c>
      <c r="JS52" s="14">
        <f>VLOOKUP($IF52,Data!$B:$CP,Daily!JS$10,0)/JS$36</f>
      </c>
      <c r="JT52" s="14">
        <f>VLOOKUP($IF52,Data!$B:$CP,Daily!JT$10,0)/JT$36</f>
      </c>
      <c r="JU52" s="14">
        <f>VLOOKUP($IF52,Data!$B:$CP,Daily!JU$10,0)/JU$36</f>
      </c>
      <c r="JV52" s="14">
        <f>VLOOKUP($IF52,Data!$B:$CP,Daily!JV$10,0)/JV$36</f>
      </c>
      <c r="JW52" s="14">
        <f>VLOOKUP($IF52,Data!$B:$CP,Daily!JW$10,0)/JW$36</f>
      </c>
      <c r="JX52" s="14">
        <f>VLOOKUP($IF52,Data!$B:$CP,Daily!JX$10,0)/JX$36</f>
      </c>
      <c r="JY52" s="14">
        <f>VLOOKUP($IF52,Data!$B:$CP,Daily!JY$10,0)/JY$36</f>
      </c>
      <c r="JZ52" s="14">
        <f>VLOOKUP($IF52,Data!$B:$CP,Daily!JZ$10,0)/JZ$36</f>
      </c>
      <c r="KA52" s="14">
        <f>VLOOKUP($IF52,Data!$B:$CP,Daily!KA$10,0)/KA$36</f>
      </c>
      <c r="KB52" s="14">
        <f>VLOOKUP($IF52,Data!$B:$CP,Daily!KB$10,0)/KB$36</f>
      </c>
      <c r="KC52" s="14">
        <f>VLOOKUP($IF52,Data!$B:$CP,Daily!KC$10,0)/KC$36</f>
      </c>
      <c r="KD52" s="14">
        <f>VLOOKUP($IF52,Data!$B:$CP,Daily!KD$10,0)/KD$36</f>
      </c>
      <c r="KE52" s="14">
        <f>VLOOKUP($IF52,Data!$B:$CP,Daily!KE$10,0)/KE$36</f>
      </c>
      <c r="KF52" s="14">
        <f>VLOOKUP($IF52,Data!$B:$CP,Daily!KF$10,0)/KF$36</f>
      </c>
      <c r="KG52" s="14">
        <f>VLOOKUP($IF52,Data!$B:$CP,Daily!KG$10,0)/KG$36</f>
      </c>
      <c r="KH52" s="14">
        <f>VLOOKUP($IF52,Data!$B:$CP,Daily!KH$10,0)/KH$36</f>
      </c>
      <c r="KI52" s="14">
        <f>VLOOKUP($IF52,Data!$B:$CP,Daily!KI$10,0)/KI$36</f>
      </c>
      <c r="KJ52" s="14">
        <f>VLOOKUP($IF52,Data!$B:$CP,Daily!KJ$10,0)/KJ$36</f>
      </c>
      <c r="KK52" s="14">
        <f>VLOOKUP($IF52,Data!$B:$CP,Daily!KK$10,0)/KK$36</f>
      </c>
      <c r="KL52" s="14">
        <f>VLOOKUP($IF52,Data!$B:$CP,Daily!KL$10,0)/KL$36</f>
      </c>
      <c r="KM52" s="14">
        <f>VLOOKUP($IF52,Data!$B:$CP,Daily!KM$10,0)/KM$36</f>
      </c>
      <c r="KN52" s="14">
        <f>VLOOKUP($IF52,Data!$B:$CP,Daily!KN$10,0)/KN$36</f>
      </c>
      <c r="KO52" s="14">
        <f>VLOOKUP($IF52,Data!$B:$CP,Daily!KO$10,0)/KO$36</f>
      </c>
      <c r="KP52" s="14">
        <f>VLOOKUP($IF52,Data!$B:$CP,Daily!KP$10,0)/KP$36</f>
      </c>
      <c r="KQ52" s="14">
        <f>VLOOKUP($IF52,Data!$B:$CP,Daily!KQ$10,0)/KQ$36</f>
      </c>
      <c r="KR52" s="14">
        <f>VLOOKUP($IF52,Data!$B:$CP,Daily!KR$10,0)/KR$36</f>
      </c>
      <c r="KS52" s="14">
        <f>VLOOKUP($IF52,Data!$B:$CP,Daily!KS$10,0)/KS$36</f>
      </c>
      <c r="KT52" s="14">
        <f>VLOOKUP($IF52,Data!$B:$CP,Daily!KT$10,0)/KT$36</f>
      </c>
      <c r="KU52" s="14">
        <f>VLOOKUP($IF52,Data!$B:$CP,Daily!KU$10,0)/KU$36</f>
      </c>
      <c r="KV52" s="14">
        <f>VLOOKUP($IF52,Data!$B:$CP,Daily!KV$10,0)/KV$36</f>
      </c>
      <c r="KW52" s="14">
        <f>VLOOKUP($IF52,Data!$B:$CP,Daily!KW$10,0)/KW$36</f>
      </c>
      <c r="KX52" s="14">
        <f>VLOOKUP($IF52,Data!$B:$CP,Daily!KX$10,0)/KX$36</f>
      </c>
      <c r="KY52" s="14">
        <f>VLOOKUP($IF52,Data!$B:$CP,Daily!KY$10,0)/KY$36</f>
      </c>
      <c r="KZ52" s="14">
        <f>VLOOKUP($IF52,Data!$B:$CP,Daily!KZ$10,0)/KZ$36</f>
      </c>
      <c r="LA52" s="14">
        <f>VLOOKUP($IF52,Data!$B:$CP,Daily!LA$10,0)/LA$36</f>
      </c>
      <c r="LB52" s="14">
        <f>VLOOKUP($IF52,Data!$B:$CP,Daily!LB$10,0)/LB$36</f>
      </c>
      <c r="LC52" s="14">
        <f>VLOOKUP($IF52,Data!$B:$CP,Daily!LC$10,0)/LC$36</f>
      </c>
      <c r="LD52" s="14">
        <f>VLOOKUP($IF52,Data!$B:$CP,Daily!LD$10,0)/LD$36</f>
      </c>
      <c r="LE52" s="14">
        <f>VLOOKUP($IF52,Data!$B:$CP,Daily!LE$10,0)/LE$36</f>
      </c>
      <c r="LF52" s="14">
        <f>VLOOKUP($IF52,Data!$B:$CP,Daily!LF$10,0)/LF$36</f>
      </c>
      <c r="LG52" s="14">
        <f>VLOOKUP($IF52,Data!$B:$CP,Daily!LG$10,0)/LG$36</f>
      </c>
      <c r="LH52" s="14">
        <f>VLOOKUP($IF52,Data!$B:$CP,Daily!LH$10,0)/LH$36</f>
      </c>
      <c r="LI52" s="14">
        <f>VLOOKUP($IF52,Data!$B:$CP,Daily!LI$10,0)/LI$36</f>
      </c>
      <c r="LJ52" s="14">
        <f>VLOOKUP($IF52,Data!$B:$CP,Daily!LJ$10,0)/LJ$36</f>
      </c>
      <c r="LK52" s="14">
        <f>VLOOKUP($IF52,Data!$B:$CP,Daily!LK$10,0)/LK$36</f>
      </c>
      <c r="LL52" s="14">
        <f>VLOOKUP($IF52,Data!$B:$CP,Daily!LL$10,0)/LL$36</f>
      </c>
      <c r="LM52" s="14">
        <f>VLOOKUP($IF52,Data!$B:$CP,Daily!LM$10,0)/LM$36</f>
      </c>
      <c r="LN52" s="14">
        <f>VLOOKUP($IF52,Data!$B:$CP,Daily!LN$10,0)/LN$36</f>
      </c>
      <c r="LO52" s="14">
        <f>VLOOKUP($IF52,Data!$B:$CP,Daily!LO$10,0)/LO$36</f>
      </c>
      <c r="LP52" s="14">
        <f>VLOOKUP($IF52,Data!$B:$CP,Daily!LP$10,0)/LP$36</f>
      </c>
      <c r="LQ52" s="14">
        <f>VLOOKUP($IF52,Data!$B:$CP,Daily!LQ$10,0)/LQ$36</f>
      </c>
      <c r="LR52" s="14">
        <f>VLOOKUP($IF52,Data!$B:$CP,Daily!LR$10,0)/LR$36</f>
      </c>
      <c r="LS52" s="14">
        <f>VLOOKUP($IF52,Data!$B:$CP,Daily!LS$10,0)/LS$36</f>
      </c>
      <c r="LU52" s="52">
        <f t="shared" si="266"/>
      </c>
      <c r="LV52" s="52">
        <f t="shared" si="267"/>
      </c>
      <c r="LW52" s="52">
        <f t="shared" ref="LW52:LW53" si="431">LV52-LU52</f>
      </c>
      <c r="LX52" s="52">
        <f t="shared" ref="LX52:LX53" si="432">LV52+(0.75*LW52)</f>
      </c>
      <c r="LY52" s="52">
        <f t="shared" ref="LY52:LY53" si="433">LU52-(0.75*LW52)</f>
      </c>
      <c r="LZ52" s="58"/>
      <c r="MA52" s="14">
        <f t="shared" si="283"/>
      </c>
      <c r="MB52" s="14">
        <f t="shared" ref="MB52:MB53" si="434">SUMPRODUCT(LL52:LR52,LL$36:LR$36)/SUM(LL$36:LR$36)</f>
      </c>
      <c r="MC52" s="14">
        <f t="shared" ref="MC52:MC53" si="435">SUMPRODUCT(KP52:LR52,KP$36:LR$36)/SUM(KP$36:LR$36)</f>
      </c>
      <c r="MD52" s="15"/>
    </row>
    <row r="53" spans="4:342" x14ac:dyDescent="0.25">
      <c r="D53" s="107" t="s">
        <v>428</v>
      </c>
      <c r="E53" s="104" t="str">
        <f>VLOOKUP($D53,'Metric Nature'!$C:$D,2,0)&amp;IF(($F53&lt;(EA53)),"Below",IF(($F53&gt;(DZ53)),"Above","Within"))</f>
      </c>
      <c r="F53" s="96">
        <f t="shared" si="402"/>
      </c>
      <c r="G53" s="92">
        <f t="shared" si="403"/>
      </c>
      <c r="H53" s="96">
        <f t="shared" si="404"/>
      </c>
      <c r="I53" s="89">
        <f t="shared" si="405"/>
      </c>
      <c r="J53" s="96">
        <f t="shared" si="406"/>
      </c>
      <c r="K53" s="71">
        <f t="shared" si="407"/>
      </c>
      <c r="L53" s="64"/>
      <c r="M53" s="67" t="str">
        <f>VLOOKUP($D53,'Metric Nature'!$C:$D,2,0)&amp;IF(($N53&lt;(HZ53)),"Below",IF(($N53&gt;(HY53)),"Above","Within"))</f>
      </c>
      <c r="N53" s="96">
        <f t="shared" si="408"/>
      </c>
      <c r="O53" s="63">
        <f t="shared" si="409"/>
      </c>
      <c r="P53" s="98">
        <f t="shared" si="410"/>
      </c>
      <c r="Q53" s="63">
        <f t="shared" si="411"/>
      </c>
      <c r="R53" s="96">
        <f t="shared" si="412"/>
      </c>
      <c r="S53" s="71">
        <f t="shared" si="413"/>
      </c>
      <c r="T53" s="64"/>
      <c r="U53" s="67" t="str">
        <f>VLOOKUP($D53,'Metric Nature'!$C:$D,2,0)&amp;IF(($V53&lt;(LY53)),"Below",IF(($V53&gt;(LX53)),"Above","Within"))</f>
      </c>
      <c r="V53" s="96">
        <f t="shared" si="414"/>
      </c>
      <c r="W53" s="63">
        <f t="shared" si="415"/>
      </c>
      <c r="X53" s="96">
        <f t="shared" si="416"/>
      </c>
      <c r="Y53" s="63">
        <f t="shared" si="417"/>
      </c>
      <c r="Z53" s="96">
        <f t="shared" si="418"/>
      </c>
      <c r="AA53" s="71">
        <f t="shared" si="419"/>
      </c>
      <c r="AB53" s="64"/>
      <c r="AC53" s="60" t="s">
        <v>429</v>
      </c>
      <c r="AD53" s="3"/>
      <c r="AE53" s="3"/>
      <c r="AF53" s="3"/>
      <c r="AG53" s="3"/>
      <c r="AH53" s="3"/>
      <c r="AI53" s="9" t="s">
        <v>428</v>
      </c>
      <c r="AJ53" s="14">
        <f>(VLOOKUP($EG53,Data!$B:$CP,Daily!EI$10,0)+VLOOKUP($IF53,Data!$B:$CP,Daily!IH$10,0))/AJ$36</f>
      </c>
      <c r="AK53" s="14">
        <f>(VLOOKUP($EG53,Data!$B:$CP,Daily!EJ$10,0)+VLOOKUP($IF53,Data!$B:$CP,Daily!II$10,0))/AK$36</f>
      </c>
      <c r="AL53" s="14">
        <f>(VLOOKUP($EG53,Data!$B:$CP,Daily!EK$10,0)+VLOOKUP($IF53,Data!$B:$CP,Daily!IJ$10,0))/AL$36</f>
      </c>
      <c r="AM53" s="14">
        <f>(VLOOKUP($EG53,Data!$B:$CP,Daily!EL$10,0)+VLOOKUP($IF53,Data!$B:$CP,Daily!IK$10,0))/AM$36</f>
      </c>
      <c r="AN53" s="14">
        <f>(VLOOKUP($EG53,Data!$B:$CP,Daily!EM$10,0)+VLOOKUP($IF53,Data!$B:$CP,Daily!IL$10,0))/AN$36</f>
      </c>
      <c r="AO53" s="14">
        <f>(VLOOKUP($EG53,Data!$B:$CP,Daily!EN$10,0)+VLOOKUP($IF53,Data!$B:$CP,Daily!IM$10,0))/AO$36</f>
      </c>
      <c r="AP53" s="14">
        <f>(VLOOKUP($EG53,Data!$B:$CP,Daily!EO$10,0)+VLOOKUP($IF53,Data!$B:$CP,Daily!IN$10,0))/AP$36</f>
      </c>
      <c r="AQ53" s="14">
        <f>(VLOOKUP($EG53,Data!$B:$CP,Daily!EP$10,0)+VLOOKUP($IF53,Data!$B:$CP,Daily!IO$10,0))/AQ$36</f>
      </c>
      <c r="AR53" s="14">
        <f>(VLOOKUP($EG53,Data!$B:$CP,Daily!EQ$10,0)+VLOOKUP($IF53,Data!$B:$CP,Daily!IP$10,0))/AR$36</f>
      </c>
      <c r="AS53" s="14">
        <f>(VLOOKUP($EG53,Data!$B:$CP,Daily!ER$10,0)+VLOOKUP($IF53,Data!$B:$CP,Daily!IQ$10,0))/AS$36</f>
      </c>
      <c r="AT53" s="14">
        <f>(VLOOKUP($EG53,Data!$B:$CP,Daily!ES$10,0)+VLOOKUP($IF53,Data!$B:$CP,Daily!IR$10,0))/AT$36</f>
      </c>
      <c r="AU53" s="14">
        <f>(VLOOKUP($EG53,Data!$B:$CP,Daily!ET$10,0)+VLOOKUP($IF53,Data!$B:$CP,Daily!IS$10,0))/AU$36</f>
      </c>
      <c r="AV53" s="14">
        <f>(VLOOKUP($EG53,Data!$B:$CP,Daily!EU$10,0)+VLOOKUP($IF53,Data!$B:$CP,Daily!IT$10,0))/AV$36</f>
      </c>
      <c r="AW53" s="14">
        <f>(VLOOKUP($EG53,Data!$B:$CP,Daily!EV$10,0)+VLOOKUP($IF53,Data!$B:$CP,Daily!IU$10,0))/AW$36</f>
      </c>
      <c r="AX53" s="14">
        <f>(VLOOKUP($EG53,Data!$B:$CP,Daily!EW$10,0)+VLOOKUP($IF53,Data!$B:$CP,Daily!IV$10,0))/AX$36</f>
      </c>
      <c r="AY53" s="14">
        <f>(VLOOKUP($EG53,Data!$B:$CP,Daily!EX$10,0)+VLOOKUP($IF53,Data!$B:$CP,Daily!IW$10,0))/AY$36</f>
      </c>
      <c r="AZ53" s="14">
        <f>(VLOOKUP($EG53,Data!$B:$CP,Daily!EY$10,0)+VLOOKUP($IF53,Data!$B:$CP,Daily!IX$10,0))/AZ$36</f>
      </c>
      <c r="BA53" s="14">
        <f>(VLOOKUP($EG53,Data!$B:$CP,Daily!EZ$10,0)+VLOOKUP($IF53,Data!$B:$CP,Daily!IY$10,0))/BA$36</f>
      </c>
      <c r="BB53" s="14">
        <f>(VLOOKUP($EG53,Data!$B:$CP,Daily!FA$10,0)+VLOOKUP($IF53,Data!$B:$CP,Daily!IZ$10,0))/BB$36</f>
      </c>
      <c r="BC53" s="14">
        <f>(VLOOKUP($EG53,Data!$B:$CP,Daily!FB$10,0)+VLOOKUP($IF53,Data!$B:$CP,Daily!JA$10,0))/BC$36</f>
      </c>
      <c r="BD53" s="14">
        <f>(VLOOKUP($EG53,Data!$B:$CP,Daily!FC$10,0)+VLOOKUP($IF53,Data!$B:$CP,Daily!JB$10,0))/BD$36</f>
      </c>
      <c r="BE53" s="14">
        <f>(VLOOKUP($EG53,Data!$B:$CP,Daily!FD$10,0)+VLOOKUP($IF53,Data!$B:$CP,Daily!JC$10,0))/BE$36</f>
      </c>
      <c r="BF53" s="14">
        <f>(VLOOKUP($EG53,Data!$B:$CP,Daily!FE$10,0)+VLOOKUP($IF53,Data!$B:$CP,Daily!JD$10,0))/BF$36</f>
      </c>
      <c r="BG53" s="14">
        <f>(VLOOKUP($EG53,Data!$B:$CP,Daily!FF$10,0)+VLOOKUP($IF53,Data!$B:$CP,Daily!JE$10,0))/BG$36</f>
      </c>
      <c r="BH53" s="14">
        <f>(VLOOKUP($EG53,Data!$B:$CP,Daily!FG$10,0)+VLOOKUP($IF53,Data!$B:$CP,Daily!JF$10,0))/BH$36</f>
      </c>
      <c r="BI53" s="14">
        <f>(VLOOKUP($EG53,Data!$B:$CP,Daily!FH$10,0)+VLOOKUP($IF53,Data!$B:$CP,Daily!JG$10,0))/BI$36</f>
      </c>
      <c r="BJ53" s="14">
        <f>(VLOOKUP($EG53,Data!$B:$CP,Daily!FI$10,0)+VLOOKUP($IF53,Data!$B:$CP,Daily!JH$10,0))/BJ$36</f>
      </c>
      <c r="BK53" s="14">
        <f>(VLOOKUP($EG53,Data!$B:$CP,Daily!FJ$10,0)+VLOOKUP($IF53,Data!$B:$CP,Daily!JI$10,0))/BK$36</f>
      </c>
      <c r="BL53" s="14">
        <f>(VLOOKUP($EG53,Data!$B:$CP,Daily!FK$10,0)+VLOOKUP($IF53,Data!$B:$CP,Daily!JJ$10,0))/BL$36</f>
      </c>
      <c r="BM53" s="14">
        <f>(VLOOKUP($EG53,Data!$B:$CP,Daily!FL$10,0)+VLOOKUP($IF53,Data!$B:$CP,Daily!JK$10,0))/BM$36</f>
      </c>
      <c r="BN53" s="14">
        <f>(VLOOKUP($EG53,Data!$B:$CP,Daily!FM$10,0)+VLOOKUP($IF53,Data!$B:$CP,Daily!JL$10,0))/BN$36</f>
      </c>
      <c r="BO53" s="14">
        <f>(VLOOKUP($EG53,Data!$B:$CP,Daily!FN$10,0)+VLOOKUP($IF53,Data!$B:$CP,Daily!JM$10,0))/BO$36</f>
      </c>
      <c r="BP53" s="14">
        <f>(VLOOKUP($EG53,Data!$B:$CP,Daily!FO$10,0)+VLOOKUP($IF53,Data!$B:$CP,Daily!JN$10,0))/BP$36</f>
      </c>
      <c r="BQ53" s="14">
        <f>(VLOOKUP($EG53,Data!$B:$CP,Daily!FP$10,0)+VLOOKUP($IF53,Data!$B:$CP,Daily!JO$10,0))/BQ$36</f>
      </c>
      <c r="BR53" s="14">
        <f>(VLOOKUP($EG53,Data!$B:$CP,Daily!FQ$10,0)+VLOOKUP($IF53,Data!$B:$CP,Daily!JP$10,0))/BR$36</f>
      </c>
      <c r="BS53" s="14">
        <f>(VLOOKUP($EG53,Data!$B:$CP,Daily!FR$10,0)+VLOOKUP($IF53,Data!$B:$CP,Daily!JQ$10,0))/BS$36</f>
      </c>
      <c r="BT53" s="14">
        <f>(VLOOKUP($EG53,Data!$B:$CP,Daily!FS$10,0)+VLOOKUP($IF53,Data!$B:$CP,Daily!JR$10,0))/BT$36</f>
      </c>
      <c r="BU53" s="14">
        <f>(VLOOKUP($EG53,Data!$B:$CP,Daily!FT$10,0)+VLOOKUP($IF53,Data!$B:$CP,Daily!JS$10,0))/BU$36</f>
      </c>
      <c r="BV53" s="14">
        <f>(VLOOKUP($EG53,Data!$B:$CP,Daily!FU$10,0)+VLOOKUP($IF53,Data!$B:$CP,Daily!JT$10,0))/BV$36</f>
      </c>
      <c r="BW53" s="14">
        <f>(VLOOKUP($EG53,Data!$B:$CP,Daily!FV$10,0)+VLOOKUP($IF53,Data!$B:$CP,Daily!JU$10,0))/BW$36</f>
      </c>
      <c r="BX53" s="14">
        <f>(VLOOKUP($EG53,Data!$B:$CP,Daily!FW$10,0)+VLOOKUP($IF53,Data!$B:$CP,Daily!JV$10,0))/BX$36</f>
      </c>
      <c r="BY53" s="14">
        <f>(VLOOKUP($EG53,Data!$B:$CP,Daily!FX$10,0)+VLOOKUP($IF53,Data!$B:$CP,Daily!JW$10,0))/BY$36</f>
      </c>
      <c r="BZ53" s="14">
        <f>(VLOOKUP($EG53,Data!$B:$CP,Daily!FY$10,0)+VLOOKUP($IF53,Data!$B:$CP,Daily!JX$10,0))/BZ$36</f>
      </c>
      <c r="CA53" s="14">
        <f>(VLOOKUP($EG53,Data!$B:$CP,Daily!FZ$10,0)+VLOOKUP($IF53,Data!$B:$CP,Daily!JY$10,0))/CA$36</f>
      </c>
      <c r="CB53" s="14">
        <f>(VLOOKUP($EG53,Data!$B:$CP,Daily!GA$10,0)+VLOOKUP($IF53,Data!$B:$CP,Daily!JZ$10,0))/CB$36</f>
      </c>
      <c r="CC53" s="14">
        <f>(VLOOKUP($EG53,Data!$B:$CP,Daily!GB$10,0)+VLOOKUP($IF53,Data!$B:$CP,Daily!KA$10,0))/CC$36</f>
      </c>
      <c r="CD53" s="14">
        <f>(VLOOKUP($EG53,Data!$B:$CP,Daily!GC$10,0)+VLOOKUP($IF53,Data!$B:$CP,Daily!KB$10,0))/CD$36</f>
      </c>
      <c r="CE53" s="14">
        <f>(VLOOKUP($EG53,Data!$B:$CP,Daily!GD$10,0)+VLOOKUP($IF53,Data!$B:$CP,Daily!KC$10,0))/CE$36</f>
      </c>
      <c r="CF53" s="14">
        <f>(VLOOKUP($EG53,Data!$B:$CP,Daily!GE$10,0)+VLOOKUP($IF53,Data!$B:$CP,Daily!KD$10,0))/CF$36</f>
      </c>
      <c r="CG53" s="14">
        <f>(VLOOKUP($EG53,Data!$B:$CP,Daily!GF$10,0)+VLOOKUP($IF53,Data!$B:$CP,Daily!KE$10,0))/CG$36</f>
      </c>
      <c r="CH53" s="14">
        <f>(VLOOKUP($EG53,Data!$B:$CP,Daily!GG$10,0)+VLOOKUP($IF53,Data!$B:$CP,Daily!KF$10,0))/CH$36</f>
      </c>
      <c r="CI53" s="14">
        <f>(VLOOKUP($EG53,Data!$B:$CP,Daily!GH$10,0)+VLOOKUP($IF53,Data!$B:$CP,Daily!KG$10,0))/CI$36</f>
      </c>
      <c r="CJ53" s="14">
        <f>(VLOOKUP($EG53,Data!$B:$CP,Daily!GI$10,0)+VLOOKUP($IF53,Data!$B:$CP,Daily!KH$10,0))/CJ$36</f>
      </c>
      <c r="CK53" s="14">
        <f>(VLOOKUP($EG53,Data!$B:$CP,Daily!GJ$10,0)+VLOOKUP($IF53,Data!$B:$CP,Daily!KI$10,0))/CK$36</f>
      </c>
      <c r="CL53" s="14">
        <f>(VLOOKUP($EG53,Data!$B:$CP,Daily!GK$10,0)+VLOOKUP($IF53,Data!$B:$CP,Daily!KJ$10,0))/CL$36</f>
      </c>
      <c r="CM53" s="14">
        <f>(VLOOKUP($EG53,Data!$B:$CP,Daily!GL$10,0)+VLOOKUP($IF53,Data!$B:$CP,Daily!KK$10,0))/CM$36</f>
      </c>
      <c r="CN53" s="14">
        <f>(VLOOKUP($EG53,Data!$B:$CP,Daily!GM$10,0)+VLOOKUP($IF53,Data!$B:$CP,Daily!KL$10,0))/CN$36</f>
      </c>
      <c r="CO53" s="14">
        <f>(VLOOKUP($EG53,Data!$B:$CP,Daily!GN$10,0)+VLOOKUP($IF53,Data!$B:$CP,Daily!KM$10,0))/CO$36</f>
      </c>
      <c r="CP53" s="14">
        <f>(VLOOKUP($EG53,Data!$B:$CP,Daily!GO$10,0)+VLOOKUP($IF53,Data!$B:$CP,Daily!KN$10,0))/CP$36</f>
      </c>
      <c r="CQ53" s="14">
        <f>(VLOOKUP($EG53,Data!$B:$CP,Daily!GP$10,0)+VLOOKUP($IF53,Data!$B:$CP,Daily!KO$10,0))/CQ$36</f>
      </c>
      <c r="CR53" s="14">
        <f>(VLOOKUP($EG53,Data!$B:$CP,Daily!GQ$10,0)+VLOOKUP($IF53,Data!$B:$CP,Daily!KP$10,0))/CR$36</f>
      </c>
      <c r="CS53" s="14">
        <f>(VLOOKUP($EG53,Data!$B:$CP,Daily!GR$10,0)+VLOOKUP($IF53,Data!$B:$CP,Daily!KQ$10,0))/CS$36</f>
      </c>
      <c r="CT53" s="14">
        <f>(VLOOKUP($EG53,Data!$B:$CP,Daily!GS$10,0)+VLOOKUP($IF53,Data!$B:$CP,Daily!KR$10,0))/CT$36</f>
      </c>
      <c r="CU53" s="14">
        <f>(VLOOKUP($EG53,Data!$B:$CP,Daily!GT$10,0)+VLOOKUP($IF53,Data!$B:$CP,Daily!KS$10,0))/CU$36</f>
      </c>
      <c r="CV53" s="14">
        <f>(VLOOKUP($EG53,Data!$B:$CP,Daily!GU$10,0)+VLOOKUP($IF53,Data!$B:$CP,Daily!KT$10,0))/CV$36</f>
      </c>
      <c r="CW53" s="14">
        <f>(VLOOKUP($EG53,Data!$B:$CP,Daily!GV$10,0)+VLOOKUP($IF53,Data!$B:$CP,Daily!KU$10,0))/CW$36</f>
      </c>
      <c r="CX53" s="14">
        <f>(VLOOKUP($EG53,Data!$B:$CP,Daily!GW$10,0)+VLOOKUP($IF53,Data!$B:$CP,Daily!KV$10,0))/CX$36</f>
      </c>
      <c r="CY53" s="14">
        <f>(VLOOKUP($EG53,Data!$B:$CP,Daily!GX$10,0)+VLOOKUP($IF53,Data!$B:$CP,Daily!KW$10,0))/CY$36</f>
      </c>
      <c r="CZ53" s="14">
        <f>(VLOOKUP($EG53,Data!$B:$CP,Daily!GY$10,0)+VLOOKUP($IF53,Data!$B:$CP,Daily!KX$10,0))/CZ$36</f>
      </c>
      <c r="DA53" s="14">
        <f>(VLOOKUP($EG53,Data!$B:$CP,Daily!GZ$10,0)+VLOOKUP($IF53,Data!$B:$CP,Daily!KY$10,0))/DA$36</f>
      </c>
      <c r="DB53" s="14">
        <f>(VLOOKUP($EG53,Data!$B:$CP,Daily!HA$10,0)+VLOOKUP($IF53,Data!$B:$CP,Daily!KZ$10,0))/DB$36</f>
      </c>
      <c r="DC53" s="14">
        <f>(VLOOKUP($EG53,Data!$B:$CP,Daily!HB$10,0)+VLOOKUP($IF53,Data!$B:$CP,Daily!LA$10,0))/DC$36</f>
      </c>
      <c r="DD53" s="14">
        <f>(VLOOKUP($EG53,Data!$B:$CP,Daily!HC$10,0)+VLOOKUP($IF53,Data!$B:$CP,Daily!LB$10,0))/DD$36</f>
      </c>
      <c r="DE53" s="14">
        <f>(VLOOKUP($EG53,Data!$B:$CP,Daily!HD$10,0)+VLOOKUP($IF53,Data!$B:$CP,Daily!LC$10,0))/DE$36</f>
      </c>
      <c r="DF53" s="14">
        <f>(VLOOKUP($EG53,Data!$B:$CP,Daily!HE$10,0)+VLOOKUP($IF53,Data!$B:$CP,Daily!LD$10,0))/DF$36</f>
      </c>
      <c r="DG53" s="14">
        <f>(VLOOKUP($EG53,Data!$B:$CP,Daily!HF$10,0)+VLOOKUP($IF53,Data!$B:$CP,Daily!LE$10,0))/DG$36</f>
      </c>
      <c r="DH53" s="14">
        <f>(VLOOKUP($EG53,Data!$B:$CP,Daily!HG$10,0)+VLOOKUP($IF53,Data!$B:$CP,Daily!LF$10,0))/DH$36</f>
      </c>
      <c r="DI53" s="14">
        <f>(VLOOKUP($EG53,Data!$B:$CP,Daily!HH$10,0)+VLOOKUP($IF53,Data!$B:$CP,Daily!LG$10,0))/DI$36</f>
      </c>
      <c r="DJ53" s="14">
        <f>(VLOOKUP($EG53,Data!$B:$CP,Daily!HI$10,0)+VLOOKUP($IF53,Data!$B:$CP,Daily!LH$10,0))/DJ$36</f>
      </c>
      <c r="DK53" s="14">
        <f>(VLOOKUP($EG53,Data!$B:$CP,Daily!HJ$10,0)+VLOOKUP($IF53,Data!$B:$CP,Daily!LI$10,0))/DK$36</f>
      </c>
      <c r="DL53" s="14">
        <f>(VLOOKUP($EG53,Data!$B:$CP,Daily!HK$10,0)+VLOOKUP($IF53,Data!$B:$CP,Daily!LJ$10,0))/DL$36</f>
      </c>
      <c r="DM53" s="14">
        <f>(VLOOKUP($EG53,Data!$B:$CP,Daily!HL$10,0)+VLOOKUP($IF53,Data!$B:$CP,Daily!LK$10,0))/DM$36</f>
      </c>
      <c r="DN53" s="14">
        <f>(VLOOKUP($EG53,Data!$B:$CP,Daily!HM$10,0)+VLOOKUP($IF53,Data!$B:$CP,Daily!LL$10,0))/DN$36</f>
      </c>
      <c r="DO53" s="14">
        <f>(VLOOKUP($EG53,Data!$B:$CP,Daily!HN$10,0)+VLOOKUP($IF53,Data!$B:$CP,Daily!LM$10,0))/DO$36</f>
      </c>
      <c r="DP53" s="14">
        <f>(VLOOKUP($EG53,Data!$B:$CP,Daily!HO$10,0)+VLOOKUP($IF53,Data!$B:$CP,Daily!LN$10,0))/DP$36</f>
      </c>
      <c r="DQ53" s="14">
        <f>(VLOOKUP($EG53,Data!$B:$CP,Daily!HP$10,0)+VLOOKUP($IF53,Data!$B:$CP,Daily!LO$10,0))/DQ$36</f>
      </c>
      <c r="DR53" s="14">
        <f>(VLOOKUP($EG53,Data!$B:$CP,Daily!HQ$10,0)+VLOOKUP($IF53,Data!$B:$CP,Daily!LP$10,0))/DR$36</f>
      </c>
      <c r="DS53" s="14">
        <f>(VLOOKUP($EG53,Data!$B:$CP,Daily!HR$10,0)+VLOOKUP($IF53,Data!$B:$CP,Daily!LQ$10,0))/DS$36</f>
      </c>
      <c r="DT53" s="14">
        <f>(VLOOKUP($EG53,Data!$B:$CP,Daily!HS$10,0)+VLOOKUP($IF53,Data!$B:$CP,Daily!LR$10,0))/DT$36</f>
      </c>
      <c r="DU53" s="14">
        <f>(VLOOKUP($EG53,Data!$B:$CP,Daily!HT$10,0)+VLOOKUP($IF53,Data!$B:$CP,Daily!LS$10,0))/DU$36</f>
      </c>
      <c r="DV53" s="18"/>
      <c r="DW53" s="14">
        <f t="shared" si="259"/>
      </c>
      <c r="DX53" s="14">
        <f t="shared" si="260"/>
      </c>
      <c r="DY53" s="14">
        <f t="shared" si="420"/>
      </c>
      <c r="DZ53" s="14">
        <f t="shared" si="421"/>
      </c>
      <c r="EA53" s="14">
        <f t="shared" si="422"/>
      </c>
      <c r="EB53" s="18"/>
      <c r="EC53" s="14">
        <f>_xlfn.STDEV.P(AJ53:DU53)</f>
      </c>
      <c r="ED53" s="14">
        <f t="shared" si="423"/>
      </c>
      <c r="EE53" s="14">
        <f t="shared" si="424"/>
      </c>
      <c r="EF53" s="16"/>
      <c r="EG53" s="9" t="s">
        <v>430</v>
      </c>
      <c r="EH53" s="9" t="s">
        <v>431</v>
      </c>
      <c r="EI53" s="14">
        <f>VLOOKUP($EG53,Data!$B:$CP,Daily!EI$10,0)/EI$36</f>
      </c>
      <c r="EJ53" s="14">
        <f>VLOOKUP($EG53,Data!$B:$CP,Daily!EJ$10,0)/EJ$36</f>
      </c>
      <c r="EK53" s="14">
        <f>VLOOKUP($EG53,Data!$B:$CP,Daily!EK$10,0)/EK$36</f>
      </c>
      <c r="EL53" s="14">
        <f>VLOOKUP($EG53,Data!$B:$CP,Daily!EL$10,0)/EL$36</f>
      </c>
      <c r="EM53" s="14">
        <f>VLOOKUP($EG53,Data!$B:$CP,Daily!EM$10,0)/EM$36</f>
      </c>
      <c r="EN53" s="14">
        <f>VLOOKUP($EG53,Data!$B:$CP,Daily!EN$10,0)/EN$36</f>
      </c>
      <c r="EO53" s="14">
        <f>VLOOKUP($EG53,Data!$B:$CP,Daily!EO$10,0)/EO$36</f>
      </c>
      <c r="EP53" s="14">
        <f>VLOOKUP($EG53,Data!$B:$CP,Daily!EP$10,0)/EP$36</f>
      </c>
      <c r="EQ53" s="14">
        <f>VLOOKUP($EG53,Data!$B:$CP,Daily!EQ$10,0)/EQ$36</f>
      </c>
      <c r="ER53" s="14">
        <f>VLOOKUP($EG53,Data!$B:$CP,Daily!ER$10,0)/ER$36</f>
      </c>
      <c r="ES53" s="14">
        <f>VLOOKUP($EG53,Data!$B:$CP,Daily!ES$10,0)/ES$36</f>
      </c>
      <c r="ET53" s="14">
        <f>VLOOKUP($EG53,Data!$B:$CP,Daily!ET$10,0)/ET$36</f>
      </c>
      <c r="EU53" s="14">
        <f>VLOOKUP($EG53,Data!$B:$CP,Daily!EU$10,0)/EU$36</f>
      </c>
      <c r="EV53" s="14">
        <f>VLOOKUP($EG53,Data!$B:$CP,Daily!EV$10,0)/EV$36</f>
      </c>
      <c r="EW53" s="14">
        <f>VLOOKUP($EG53,Data!$B:$CP,Daily!EW$10,0)/EW$36</f>
      </c>
      <c r="EX53" s="14">
        <f>VLOOKUP($EG53,Data!$B:$CP,Daily!EX$10,0)/EX$36</f>
      </c>
      <c r="EY53" s="14">
        <f>VLOOKUP($EG53,Data!$B:$CP,Daily!EY$10,0)/EY$36</f>
      </c>
      <c r="EZ53" s="14">
        <f>VLOOKUP($EG53,Data!$B:$CP,Daily!EZ$10,0)/EZ$36</f>
      </c>
      <c r="FA53" s="14">
        <f>VLOOKUP($EG53,Data!$B:$CP,Daily!FA$10,0)/FA$36</f>
      </c>
      <c r="FB53" s="14">
        <f>VLOOKUP($EG53,Data!$B:$CP,Daily!FB$10,0)/FB$36</f>
      </c>
      <c r="FC53" s="14">
        <f>VLOOKUP($EG53,Data!$B:$CP,Daily!FC$10,0)/FC$36</f>
      </c>
      <c r="FD53" s="14">
        <f>VLOOKUP($EG53,Data!$B:$CP,Daily!FD$10,0)/FD$36</f>
      </c>
      <c r="FE53" s="14">
        <f>VLOOKUP($EG53,Data!$B:$CP,Daily!FE$10,0)/FE$36</f>
      </c>
      <c r="FF53" s="14">
        <f>VLOOKUP($EG53,Data!$B:$CP,Daily!FF$10,0)/FF$36</f>
      </c>
      <c r="FG53" s="14">
        <f>VLOOKUP($EG53,Data!$B:$CP,Daily!FG$10,0)/FG$36</f>
      </c>
      <c r="FH53" s="14">
        <f>VLOOKUP($EG53,Data!$B:$CP,Daily!FH$10,0)/FH$36</f>
      </c>
      <c r="FI53" s="14">
        <f>VLOOKUP($EG53,Data!$B:$CP,Daily!FI$10,0)/FI$36</f>
      </c>
      <c r="FJ53" s="14">
        <f>VLOOKUP($EG53,Data!$B:$CP,Daily!FJ$10,0)/FJ$36</f>
      </c>
      <c r="FK53" s="14">
        <f>VLOOKUP($EG53,Data!$B:$CP,Daily!FK$10,0)/FK$36</f>
      </c>
      <c r="FL53" s="14">
        <f>VLOOKUP($EG53,Data!$B:$CP,Daily!FL$10,0)/FL$36</f>
      </c>
      <c r="FM53" s="14">
        <f>VLOOKUP($EG53,Data!$B:$CP,Daily!FM$10,0)/FM$36</f>
      </c>
      <c r="FN53" s="14">
        <f>VLOOKUP($EG53,Data!$B:$CP,Daily!FN$10,0)/FN$36</f>
      </c>
      <c r="FO53" s="14">
        <f>VLOOKUP($EG53,Data!$B:$CP,Daily!FO$10,0)/FO$36</f>
      </c>
      <c r="FP53" s="14">
        <f>VLOOKUP($EG53,Data!$B:$CP,Daily!FP$10,0)/FP$36</f>
      </c>
      <c r="FQ53" s="14">
        <f>VLOOKUP($EG53,Data!$B:$CP,Daily!FQ$10,0)/FQ$36</f>
      </c>
      <c r="FR53" s="14">
        <f>VLOOKUP($EG53,Data!$B:$CP,Daily!FR$10,0)/FR$36</f>
      </c>
      <c r="FS53" s="14">
        <f>VLOOKUP($EG53,Data!$B:$CP,Daily!FS$10,0)/FS$36</f>
      </c>
      <c r="FT53" s="14">
        <f>VLOOKUP($EG53,Data!$B:$CP,Daily!FT$10,0)/FT$36</f>
      </c>
      <c r="FU53" s="14">
        <f>VLOOKUP($EG53,Data!$B:$CP,Daily!FU$10,0)/FU$36</f>
      </c>
      <c r="FV53" s="14">
        <f>VLOOKUP($EG53,Data!$B:$CP,Daily!FV$10,0)/FV$36</f>
      </c>
      <c r="FW53" s="14">
        <f>VLOOKUP($EG53,Data!$B:$CP,Daily!FW$10,0)/FW$36</f>
      </c>
      <c r="FX53" s="14">
        <f>VLOOKUP($EG53,Data!$B:$CP,Daily!FX$10,0)/FX$36</f>
      </c>
      <c r="FY53" s="14">
        <f>VLOOKUP($EG53,Data!$B:$CP,Daily!FY$10,0)/FY$36</f>
      </c>
      <c r="FZ53" s="14">
        <f>VLOOKUP($EG53,Data!$B:$CP,Daily!FZ$10,0)/FZ$36</f>
      </c>
      <c r="GA53" s="14">
        <f>VLOOKUP($EG53,Data!$B:$CP,Daily!GA$10,0)/GA$36</f>
      </c>
      <c r="GB53" s="14">
        <f>VLOOKUP($EG53,Data!$B:$CP,Daily!GB$10,0)/GB$36</f>
      </c>
      <c r="GC53" s="14">
        <f>VLOOKUP($EG53,Data!$B:$CP,Daily!GC$10,0)/GC$36</f>
      </c>
      <c r="GD53" s="14">
        <f>VLOOKUP($EG53,Data!$B:$CP,Daily!GD$10,0)/GD$36</f>
      </c>
      <c r="GE53" s="14">
        <f>VLOOKUP($EG53,Data!$B:$CP,Daily!GE$10,0)/GE$36</f>
      </c>
      <c r="GF53" s="14">
        <f>VLOOKUP($EG53,Data!$B:$CP,Daily!GF$10,0)/GF$36</f>
      </c>
      <c r="GG53" s="14">
        <f>VLOOKUP($EG53,Data!$B:$CP,Daily!GG$10,0)/GG$36</f>
      </c>
      <c r="GH53" s="14">
        <f>VLOOKUP($EG53,Data!$B:$CP,Daily!GH$10,0)/GH$36</f>
      </c>
      <c r="GI53" s="14">
        <f>VLOOKUP($EG53,Data!$B:$CP,Daily!GI$10,0)/GI$36</f>
      </c>
      <c r="GJ53" s="14">
        <f>VLOOKUP($EG53,Data!$B:$CP,Daily!GJ$10,0)/GJ$36</f>
      </c>
      <c r="GK53" s="14">
        <f>VLOOKUP($EG53,Data!$B:$CP,Daily!GK$10,0)/GK$36</f>
      </c>
      <c r="GL53" s="14">
        <f>VLOOKUP($EG53,Data!$B:$CP,Daily!GL$10,0)/GL$36</f>
      </c>
      <c r="GM53" s="14">
        <f>VLOOKUP($EG53,Data!$B:$CP,Daily!GM$10,0)/GM$36</f>
      </c>
      <c r="GN53" s="14">
        <f>VLOOKUP($EG53,Data!$B:$CP,Daily!GN$10,0)/GN$36</f>
      </c>
      <c r="GO53" s="14">
        <f>VLOOKUP($EG53,Data!$B:$CP,Daily!GO$10,0)/GO$36</f>
      </c>
      <c r="GP53" s="14">
        <f>VLOOKUP($EG53,Data!$B:$CP,Daily!GP$10,0)/GP$36</f>
      </c>
      <c r="GQ53" s="14">
        <f>VLOOKUP($EG53,Data!$B:$CP,Daily!GQ$10,0)/GQ$36</f>
      </c>
      <c r="GR53" s="14">
        <f>VLOOKUP($EG53,Data!$B:$CP,Daily!GR$10,0)/GR$36</f>
      </c>
      <c r="GS53" s="14">
        <f>VLOOKUP($EG53,Data!$B:$CP,Daily!GS$10,0)/GS$36</f>
      </c>
      <c r="GT53" s="14">
        <f>VLOOKUP($EG53,Data!$B:$CP,Daily!GT$10,0)/GT$36</f>
      </c>
      <c r="GU53" s="14">
        <f>VLOOKUP($EG53,Data!$B:$CP,Daily!GU$10,0)/GU$36</f>
      </c>
      <c r="GV53" s="14">
        <f>VLOOKUP($EG53,Data!$B:$CP,Daily!GV$10,0)/GV$36</f>
      </c>
      <c r="GW53" s="14">
        <f>VLOOKUP($EG53,Data!$B:$CP,Daily!GW$10,0)/GW$36</f>
      </c>
      <c r="GX53" s="14">
        <f>VLOOKUP($EG53,Data!$B:$CP,Daily!GX$10,0)/GX$36</f>
      </c>
      <c r="GY53" s="14">
        <f>VLOOKUP($EG53,Data!$B:$CP,Daily!GY$10,0)/GY$36</f>
      </c>
      <c r="GZ53" s="14">
        <f>VLOOKUP($EG53,Data!$B:$CP,Daily!GZ$10,0)/GZ$36</f>
      </c>
      <c r="HA53" s="14">
        <f>VLOOKUP($EG53,Data!$B:$CP,Daily!HA$10,0)/HA$36</f>
      </c>
      <c r="HB53" s="14">
        <f>VLOOKUP($EG53,Data!$B:$CP,Daily!HB$10,0)/HB$36</f>
      </c>
      <c r="HC53" s="14">
        <f>VLOOKUP($EG53,Data!$B:$CP,Daily!HC$10,0)/HC$36</f>
      </c>
      <c r="HD53" s="14">
        <f>VLOOKUP($EG53,Data!$B:$CP,Daily!HD$10,0)/HD$36</f>
      </c>
      <c r="HE53" s="14">
        <f>VLOOKUP($EG53,Data!$B:$CP,Daily!HE$10,0)/HE$36</f>
      </c>
      <c r="HF53" s="14">
        <f>VLOOKUP($EG53,Data!$B:$CP,Daily!HF$10,0)/HF$36</f>
      </c>
      <c r="HG53" s="14">
        <f>VLOOKUP($EG53,Data!$B:$CP,Daily!HG$10,0)/HG$36</f>
      </c>
      <c r="HH53" s="14">
        <f>VLOOKUP($EG53,Data!$B:$CP,Daily!HH$10,0)/HH$36</f>
      </c>
      <c r="HI53" s="14">
        <f>VLOOKUP($EG53,Data!$B:$CP,Daily!HI$10,0)/HI$36</f>
      </c>
      <c r="HJ53" s="14">
        <f>VLOOKUP($EG53,Data!$B:$CP,Daily!HJ$10,0)/HJ$36</f>
      </c>
      <c r="HK53" s="14">
        <f>VLOOKUP($EG53,Data!$B:$CP,Daily!HK$10,0)/HK$36</f>
      </c>
      <c r="HL53" s="14">
        <f>VLOOKUP($EG53,Data!$B:$CP,Daily!HL$10,0)/HL$36</f>
      </c>
      <c r="HM53" s="14">
        <f>VLOOKUP($EG53,Data!$B:$CP,Daily!HM$10,0)/HM$36</f>
      </c>
      <c r="HN53" s="14">
        <f>VLOOKUP($EG53,Data!$B:$CP,Daily!HN$10,0)/HN$36</f>
      </c>
      <c r="HO53" s="14">
        <f>VLOOKUP($EG53,Data!$B:$CP,Daily!HO$10,0)/HO$36</f>
      </c>
      <c r="HP53" s="14">
        <f>VLOOKUP($EG53,Data!$B:$CP,Daily!HP$10,0)/HP$36</f>
      </c>
      <c r="HQ53" s="14">
        <f>VLOOKUP($EG53,Data!$B:$CP,Daily!HQ$10,0)/HQ$36</f>
      </c>
      <c r="HR53" s="14">
        <f>VLOOKUP($EG53,Data!$B:$CP,Daily!HR$10,0)/HR$36</f>
      </c>
      <c r="HS53" s="14">
        <f>VLOOKUP($EG53,Data!$B:$CP,Daily!HS$10,0)/HS$36</f>
      </c>
      <c r="HT53" s="14">
        <f>VLOOKUP($EG53,Data!$B:$CP,Daily!HT$10,0)/HT$36</f>
      </c>
      <c r="HU53" s="17"/>
      <c r="HV53" s="52">
        <f t="shared" si="262"/>
      </c>
      <c r="HW53" s="52">
        <f t="shared" si="263"/>
      </c>
      <c r="HX53" s="52">
        <f t="shared" si="425"/>
      </c>
      <c r="HY53" s="52">
        <f t="shared" si="426"/>
      </c>
      <c r="HZ53" s="52">
        <f t="shared" si="427"/>
      </c>
      <c r="IA53" s="55"/>
      <c r="IB53" s="14">
        <f t="shared" si="428"/>
      </c>
      <c r="IC53" s="14">
        <f t="shared" si="429"/>
      </c>
      <c r="ID53" s="14">
        <f t="shared" si="430"/>
      </c>
      <c r="IE53" s="16"/>
      <c r="IF53" s="9" t="s">
        <v>432</v>
      </c>
      <c r="IG53" s="9" t="s">
        <v>431</v>
      </c>
      <c r="IH53" s="14">
        <f>VLOOKUP($IF53,Data!$B:$CP,Daily!IH$10,0)/IH$36</f>
      </c>
      <c r="II53" s="14">
        <f>VLOOKUP($IF53,Data!$B:$CP,Daily!II$10,0)/II$36</f>
      </c>
      <c r="IJ53" s="14">
        <f>VLOOKUP($IF53,Data!$B:$CP,Daily!IJ$10,0)/IJ$36</f>
      </c>
      <c r="IK53" s="14">
        <f>VLOOKUP($IF53,Data!$B:$CP,Daily!IK$10,0)/IK$36</f>
      </c>
      <c r="IL53" s="14">
        <f>VLOOKUP($IF53,Data!$B:$CP,Daily!IL$10,0)/IL$36</f>
      </c>
      <c r="IM53" s="14">
        <f>VLOOKUP($IF53,Data!$B:$CP,Daily!IM$10,0)/IM$36</f>
      </c>
      <c r="IN53" s="14">
        <f>VLOOKUP($IF53,Data!$B:$CP,Daily!IN$10,0)/IN$36</f>
      </c>
      <c r="IO53" s="14">
        <f>VLOOKUP($IF53,Data!$B:$CP,Daily!IO$10,0)/IO$36</f>
      </c>
      <c r="IP53" s="14">
        <f>VLOOKUP($IF53,Data!$B:$CP,Daily!IP$10,0)/IP$36</f>
      </c>
      <c r="IQ53" s="14">
        <f>VLOOKUP($IF53,Data!$B:$CP,Daily!IQ$10,0)/IQ$36</f>
      </c>
      <c r="IR53" s="14">
        <f>VLOOKUP($IF53,Data!$B:$CP,Daily!IR$10,0)/IR$36</f>
      </c>
      <c r="IS53" s="14">
        <f>VLOOKUP($IF53,Data!$B:$CP,Daily!IS$10,0)/IS$36</f>
      </c>
      <c r="IT53" s="14">
        <f>VLOOKUP($IF53,Data!$B:$CP,Daily!IT$10,0)/IT$36</f>
      </c>
      <c r="IU53" s="14">
        <f>VLOOKUP($IF53,Data!$B:$CP,Daily!IU$10,0)/IU$36</f>
      </c>
      <c r="IV53" s="14">
        <f>VLOOKUP($IF53,Data!$B:$CP,Daily!IV$10,0)/IV$36</f>
      </c>
      <c r="IW53" s="14">
        <f>VLOOKUP($IF53,Data!$B:$CP,Daily!IW$10,0)/IW$36</f>
      </c>
      <c r="IX53" s="14">
        <f>VLOOKUP($IF53,Data!$B:$CP,Daily!IX$10,0)/IX$36</f>
      </c>
      <c r="IY53" s="14">
        <f>VLOOKUP($IF53,Data!$B:$CP,Daily!IY$10,0)/IY$36</f>
      </c>
      <c r="IZ53" s="14">
        <f>VLOOKUP($IF53,Data!$B:$CP,Daily!IZ$10,0)/IZ$36</f>
      </c>
      <c r="JA53" s="14">
        <f>VLOOKUP($IF53,Data!$B:$CP,Daily!JA$10,0)/JA$36</f>
      </c>
      <c r="JB53" s="14">
        <f>VLOOKUP($IF53,Data!$B:$CP,Daily!JB$10,0)/JB$36</f>
      </c>
      <c r="JC53" s="14">
        <f>VLOOKUP($IF53,Data!$B:$CP,Daily!JC$10,0)/JC$36</f>
      </c>
      <c r="JD53" s="14">
        <f>VLOOKUP($IF53,Data!$B:$CP,Daily!JD$10,0)/JD$36</f>
      </c>
      <c r="JE53" s="14">
        <f>VLOOKUP($IF53,Data!$B:$CP,Daily!JE$10,0)/JE$36</f>
      </c>
      <c r="JF53" s="14">
        <f>VLOOKUP($IF53,Data!$B:$CP,Daily!JF$10,0)/JF$36</f>
      </c>
      <c r="JG53" s="14">
        <f>VLOOKUP($IF53,Data!$B:$CP,Daily!JG$10,0)/JG$36</f>
      </c>
      <c r="JH53" s="14">
        <f>VLOOKUP($IF53,Data!$B:$CP,Daily!JH$10,0)/JH$36</f>
      </c>
      <c r="JI53" s="14">
        <f>VLOOKUP($IF53,Data!$B:$CP,Daily!JI$10,0)/JI$36</f>
      </c>
      <c r="JJ53" s="14">
        <f>VLOOKUP($IF53,Data!$B:$CP,Daily!JJ$10,0)/JJ$36</f>
      </c>
      <c r="JK53" s="14">
        <f>VLOOKUP($IF53,Data!$B:$CP,Daily!JK$10,0)/JK$36</f>
      </c>
      <c r="JL53" s="14">
        <f>VLOOKUP($IF53,Data!$B:$CP,Daily!JL$10,0)/JL$36</f>
      </c>
      <c r="JM53" s="14">
        <f>VLOOKUP($IF53,Data!$B:$CP,Daily!JM$10,0)/JM$36</f>
      </c>
      <c r="JN53" s="14">
        <f>VLOOKUP($IF53,Data!$B:$CP,Daily!JN$10,0)/JN$36</f>
      </c>
      <c r="JO53" s="14">
        <f>VLOOKUP($IF53,Data!$B:$CP,Daily!JO$10,0)/JO$36</f>
      </c>
      <c r="JP53" s="14">
        <f>VLOOKUP($IF53,Data!$B:$CP,Daily!JP$10,0)/JP$36</f>
      </c>
      <c r="JQ53" s="14">
        <f>VLOOKUP($IF53,Data!$B:$CP,Daily!JQ$10,0)/JQ$36</f>
      </c>
      <c r="JR53" s="14">
        <f>VLOOKUP($IF53,Data!$B:$CP,Daily!JR$10,0)/JR$36</f>
      </c>
      <c r="JS53" s="14">
        <f>VLOOKUP($IF53,Data!$B:$CP,Daily!JS$10,0)/JS$36</f>
      </c>
      <c r="JT53" s="14">
        <f>VLOOKUP($IF53,Data!$B:$CP,Daily!JT$10,0)/JT$36</f>
      </c>
      <c r="JU53" s="14">
        <f>VLOOKUP($IF53,Data!$B:$CP,Daily!JU$10,0)/JU$36</f>
      </c>
      <c r="JV53" s="14">
        <f>VLOOKUP($IF53,Data!$B:$CP,Daily!JV$10,0)/JV$36</f>
      </c>
      <c r="JW53" s="14">
        <f>VLOOKUP($IF53,Data!$B:$CP,Daily!JW$10,0)/JW$36</f>
      </c>
      <c r="JX53" s="14">
        <f>VLOOKUP($IF53,Data!$B:$CP,Daily!JX$10,0)/JX$36</f>
      </c>
      <c r="JY53" s="14">
        <f>VLOOKUP($IF53,Data!$B:$CP,Daily!JY$10,0)/JY$36</f>
      </c>
      <c r="JZ53" s="14">
        <f>VLOOKUP($IF53,Data!$B:$CP,Daily!JZ$10,0)/JZ$36</f>
      </c>
      <c r="KA53" s="14">
        <f>VLOOKUP($IF53,Data!$B:$CP,Daily!KA$10,0)/KA$36</f>
      </c>
      <c r="KB53" s="14">
        <f>VLOOKUP($IF53,Data!$B:$CP,Daily!KB$10,0)/KB$36</f>
      </c>
      <c r="KC53" s="14">
        <f>VLOOKUP($IF53,Data!$B:$CP,Daily!KC$10,0)/KC$36</f>
      </c>
      <c r="KD53" s="14">
        <f>VLOOKUP($IF53,Data!$B:$CP,Daily!KD$10,0)/KD$36</f>
      </c>
      <c r="KE53" s="14">
        <f>VLOOKUP($IF53,Data!$B:$CP,Daily!KE$10,0)/KE$36</f>
      </c>
      <c r="KF53" s="14">
        <f>VLOOKUP($IF53,Data!$B:$CP,Daily!KF$10,0)/KF$36</f>
      </c>
      <c r="KG53" s="14">
        <f>VLOOKUP($IF53,Data!$B:$CP,Daily!KG$10,0)/KG$36</f>
      </c>
      <c r="KH53" s="14">
        <f>VLOOKUP($IF53,Data!$B:$CP,Daily!KH$10,0)/KH$36</f>
      </c>
      <c r="KI53" s="14">
        <f>VLOOKUP($IF53,Data!$B:$CP,Daily!KI$10,0)/KI$36</f>
      </c>
      <c r="KJ53" s="14">
        <f>VLOOKUP($IF53,Data!$B:$CP,Daily!KJ$10,0)/KJ$36</f>
      </c>
      <c r="KK53" s="14">
        <f>VLOOKUP($IF53,Data!$B:$CP,Daily!KK$10,0)/KK$36</f>
      </c>
      <c r="KL53" s="14">
        <f>VLOOKUP($IF53,Data!$B:$CP,Daily!KL$10,0)/KL$36</f>
      </c>
      <c r="KM53" s="14">
        <f>VLOOKUP($IF53,Data!$B:$CP,Daily!KM$10,0)/KM$36</f>
      </c>
      <c r="KN53" s="14">
        <f>VLOOKUP($IF53,Data!$B:$CP,Daily!KN$10,0)/KN$36</f>
      </c>
      <c r="KO53" s="14">
        <f>VLOOKUP($IF53,Data!$B:$CP,Daily!KO$10,0)/KO$36</f>
      </c>
      <c r="KP53" s="14">
        <f>VLOOKUP($IF53,Data!$B:$CP,Daily!KP$10,0)/KP$36</f>
      </c>
      <c r="KQ53" s="14">
        <f>VLOOKUP($IF53,Data!$B:$CP,Daily!KQ$10,0)/KQ$36</f>
      </c>
      <c r="KR53" s="14">
        <f>VLOOKUP($IF53,Data!$B:$CP,Daily!KR$10,0)/KR$36</f>
      </c>
      <c r="KS53" s="14">
        <f>VLOOKUP($IF53,Data!$B:$CP,Daily!KS$10,0)/KS$36</f>
      </c>
      <c r="KT53" s="14">
        <f>VLOOKUP($IF53,Data!$B:$CP,Daily!KT$10,0)/KT$36</f>
      </c>
      <c r="KU53" s="14">
        <f>VLOOKUP($IF53,Data!$B:$CP,Daily!KU$10,0)/KU$36</f>
      </c>
      <c r="KV53" s="14">
        <f>VLOOKUP($IF53,Data!$B:$CP,Daily!KV$10,0)/KV$36</f>
      </c>
      <c r="KW53" s="14">
        <f>VLOOKUP($IF53,Data!$B:$CP,Daily!KW$10,0)/KW$36</f>
      </c>
      <c r="KX53" s="14">
        <f>VLOOKUP($IF53,Data!$B:$CP,Daily!KX$10,0)/KX$36</f>
      </c>
      <c r="KY53" s="14">
        <f>VLOOKUP($IF53,Data!$B:$CP,Daily!KY$10,0)/KY$36</f>
      </c>
      <c r="KZ53" s="14">
        <f>VLOOKUP($IF53,Data!$B:$CP,Daily!KZ$10,0)/KZ$36</f>
      </c>
      <c r="LA53" s="14">
        <f>VLOOKUP($IF53,Data!$B:$CP,Daily!LA$10,0)/LA$36</f>
      </c>
      <c r="LB53" s="14">
        <f>VLOOKUP($IF53,Data!$B:$CP,Daily!LB$10,0)/LB$36</f>
      </c>
      <c r="LC53" s="14">
        <f>VLOOKUP($IF53,Data!$B:$CP,Daily!LC$10,0)/LC$36</f>
      </c>
      <c r="LD53" s="14">
        <f>VLOOKUP($IF53,Data!$B:$CP,Daily!LD$10,0)/LD$36</f>
      </c>
      <c r="LE53" s="14">
        <f>VLOOKUP($IF53,Data!$B:$CP,Daily!LE$10,0)/LE$36</f>
      </c>
      <c r="LF53" s="14">
        <f>VLOOKUP($IF53,Data!$B:$CP,Daily!LF$10,0)/LF$36</f>
      </c>
      <c r="LG53" s="14">
        <f>VLOOKUP($IF53,Data!$B:$CP,Daily!LG$10,0)/LG$36</f>
      </c>
      <c r="LH53" s="14">
        <f>VLOOKUP($IF53,Data!$B:$CP,Daily!LH$10,0)/LH$36</f>
      </c>
      <c r="LI53" s="14">
        <f>VLOOKUP($IF53,Data!$B:$CP,Daily!LI$10,0)/LI$36</f>
      </c>
      <c r="LJ53" s="14">
        <f>VLOOKUP($IF53,Data!$B:$CP,Daily!LJ$10,0)/LJ$36</f>
      </c>
      <c r="LK53" s="14">
        <f>VLOOKUP($IF53,Data!$B:$CP,Daily!LK$10,0)/LK$36</f>
      </c>
      <c r="LL53" s="14">
        <f>VLOOKUP($IF53,Data!$B:$CP,Daily!LL$10,0)/LL$36</f>
      </c>
      <c r="LM53" s="14">
        <f>VLOOKUP($IF53,Data!$B:$CP,Daily!LM$10,0)/LM$36</f>
      </c>
      <c r="LN53" s="14">
        <f>VLOOKUP($IF53,Data!$B:$CP,Daily!LN$10,0)/LN$36</f>
      </c>
      <c r="LO53" s="14">
        <f>VLOOKUP($IF53,Data!$B:$CP,Daily!LO$10,0)/LO$36</f>
      </c>
      <c r="LP53" s="14">
        <f>VLOOKUP($IF53,Data!$B:$CP,Daily!LP$10,0)/LP$36</f>
      </c>
      <c r="LQ53" s="14">
        <f>VLOOKUP($IF53,Data!$B:$CP,Daily!LQ$10,0)/LQ$36</f>
      </c>
      <c r="LR53" s="14">
        <f>VLOOKUP($IF53,Data!$B:$CP,Daily!LR$10,0)/LR$36</f>
      </c>
      <c r="LS53" s="14">
        <f>VLOOKUP($IF53,Data!$B:$CP,Daily!LS$10,0)/LS$36</f>
      </c>
      <c r="LU53" s="52">
        <f t="shared" si="266"/>
      </c>
      <c r="LV53" s="52">
        <f t="shared" si="267"/>
      </c>
      <c r="LW53" s="52">
        <f t="shared" si="431"/>
      </c>
      <c r="LX53" s="52">
        <f t="shared" si="432"/>
      </c>
      <c r="LY53" s="52">
        <f t="shared" si="433"/>
      </c>
      <c r="LZ53" s="58"/>
      <c r="MA53" s="14">
        <f t="shared" si="283"/>
      </c>
      <c r="MB53" s="14">
        <f t="shared" si="434"/>
      </c>
      <c r="MC53" s="14">
        <f t="shared" si="435"/>
      </c>
    </row>
    <row r="54" spans="4:342" x14ac:dyDescent="0.25">
      <c r="D54" s="107" t="s">
        <v>433</v>
      </c>
      <c r="E54" s="104" t="str">
        <f>VLOOKUP($D54,'Metric Nature'!$C:$D,2,0)&amp;IF(($F54&lt;(EA54)),"Below",IF(($F54&gt;(DZ54)),"Above","Within"))</f>
      </c>
      <c r="F54" s="96">
        <f t="shared" si="269"/>
      </c>
      <c r="G54" s="92">
        <f t="shared" si="191"/>
      </c>
      <c r="H54" s="96">
        <f t="shared" si="247"/>
      </c>
      <c r="I54" s="89">
        <f t="shared" si="270"/>
      </c>
      <c r="J54" s="96">
        <f t="shared" si="248"/>
      </c>
      <c r="K54" s="71">
        <f t="shared" si="249"/>
      </c>
      <c r="L54" s="64"/>
      <c r="M54" s="67" t="str">
        <f>VLOOKUP($D54,'Metric Nature'!$C:$D,2,0)&amp;IF(($N54&lt;(HZ54)),"Below",IF(($N54&gt;(HY54)),"Above","Within"))</f>
      </c>
      <c r="N54" s="96">
        <f t="shared" si="250"/>
      </c>
      <c r="O54" s="63">
        <f t="shared" si="311"/>
      </c>
      <c r="P54" s="98">
        <f t="shared" si="312"/>
      </c>
      <c r="Q54" s="63">
        <f t="shared" si="313"/>
      </c>
      <c r="R54" s="96">
        <f t="shared" si="252"/>
      </c>
      <c r="S54" s="71">
        <f t="shared" si="273"/>
      </c>
      <c r="T54" s="64"/>
      <c r="U54" s="67" t="str">
        <f>VLOOKUP($D54,'Metric Nature'!$C:$D,2,0)&amp;IF(($V54&lt;(LY54)),"Below",IF(($V54&gt;(LX54)),"Above","Within"))</f>
      </c>
      <c r="V54" s="96">
        <f t="shared" si="253"/>
      </c>
      <c r="W54" s="63">
        <f t="shared" si="274"/>
      </c>
      <c r="X54" s="96">
        <f t="shared" si="254"/>
      </c>
      <c r="Y54" s="63">
        <f t="shared" si="275"/>
      </c>
      <c r="Z54" s="96">
        <f t="shared" si="255"/>
      </c>
      <c r="AA54" s="71">
        <f t="shared" si="276"/>
      </c>
      <c r="AB54" s="64"/>
      <c r="AC54" s="60" t="s">
        <v>429</v>
      </c>
      <c r="AD54" s="3"/>
      <c r="AE54" s="3"/>
      <c r="AF54" s="3"/>
      <c r="AG54" s="3"/>
      <c r="AH54" s="3"/>
      <c r="AI54" s="9" t="s">
        <v>434</v>
      </c>
      <c r="AJ54" s="14">
        <f>(VLOOKUP($EG54,Data!$B:$CP,Daily!EI$10,0)+VLOOKUP($IF54,Data!$B:$CP,Daily!IH$10,0))/AJ$36</f>
      </c>
      <c r="AK54" s="14">
        <f>(VLOOKUP($EG54,Data!$B:$CP,Daily!EJ$10,0)+VLOOKUP($IF54,Data!$B:$CP,Daily!II$10,0))/AK$36</f>
      </c>
      <c r="AL54" s="14">
        <f>(VLOOKUP($EG54,Data!$B:$CP,Daily!EK$10,0)+VLOOKUP($IF54,Data!$B:$CP,Daily!IJ$10,0))/AL$36</f>
      </c>
      <c r="AM54" s="14">
        <f>(VLOOKUP($EG54,Data!$B:$CP,Daily!EL$10,0)+VLOOKUP($IF54,Data!$B:$CP,Daily!IK$10,0))/AM$36</f>
      </c>
      <c r="AN54" s="14">
        <f>(VLOOKUP($EG54,Data!$B:$CP,Daily!EM$10,0)+VLOOKUP($IF54,Data!$B:$CP,Daily!IL$10,0))/AN$36</f>
      </c>
      <c r="AO54" s="14">
        <f>(VLOOKUP($EG54,Data!$B:$CP,Daily!EN$10,0)+VLOOKUP($IF54,Data!$B:$CP,Daily!IM$10,0))/AO$36</f>
      </c>
      <c r="AP54" s="14">
        <f>(VLOOKUP($EG54,Data!$B:$CP,Daily!EO$10,0)+VLOOKUP($IF54,Data!$B:$CP,Daily!IN$10,0))/AP$36</f>
      </c>
      <c r="AQ54" s="14">
        <f>(VLOOKUP($EG54,Data!$B:$CP,Daily!EP$10,0)+VLOOKUP($IF54,Data!$B:$CP,Daily!IO$10,0))/AQ$36</f>
      </c>
      <c r="AR54" s="14">
        <f>(VLOOKUP($EG54,Data!$B:$CP,Daily!EQ$10,0)+VLOOKUP($IF54,Data!$B:$CP,Daily!IP$10,0))/AR$36</f>
      </c>
      <c r="AS54" s="14">
        <f>(VLOOKUP($EG54,Data!$B:$CP,Daily!ER$10,0)+VLOOKUP($IF54,Data!$B:$CP,Daily!IQ$10,0))/AS$36</f>
      </c>
      <c r="AT54" s="14">
        <f>(VLOOKUP($EG54,Data!$B:$CP,Daily!ES$10,0)+VLOOKUP($IF54,Data!$B:$CP,Daily!IR$10,0))/AT$36</f>
      </c>
      <c r="AU54" s="14">
        <f>(VLOOKUP($EG54,Data!$B:$CP,Daily!ET$10,0)+VLOOKUP($IF54,Data!$B:$CP,Daily!IS$10,0))/AU$36</f>
      </c>
      <c r="AV54" s="14">
        <f>(VLOOKUP($EG54,Data!$B:$CP,Daily!EU$10,0)+VLOOKUP($IF54,Data!$B:$CP,Daily!IT$10,0))/AV$36</f>
      </c>
      <c r="AW54" s="14">
        <f>(VLOOKUP($EG54,Data!$B:$CP,Daily!EV$10,0)+VLOOKUP($IF54,Data!$B:$CP,Daily!IU$10,0))/AW$36</f>
      </c>
      <c r="AX54" s="14">
        <f>(VLOOKUP($EG54,Data!$B:$CP,Daily!EW$10,0)+VLOOKUP($IF54,Data!$B:$CP,Daily!IV$10,0))/AX$36</f>
      </c>
      <c r="AY54" s="14">
        <f>(VLOOKUP($EG54,Data!$B:$CP,Daily!EX$10,0)+VLOOKUP($IF54,Data!$B:$CP,Daily!IW$10,0))/AY$36</f>
      </c>
      <c r="AZ54" s="14">
        <f>(VLOOKUP($EG54,Data!$B:$CP,Daily!EY$10,0)+VLOOKUP($IF54,Data!$B:$CP,Daily!IX$10,0))/AZ$36</f>
      </c>
      <c r="BA54" s="14">
        <f>(VLOOKUP($EG54,Data!$B:$CP,Daily!EZ$10,0)+VLOOKUP($IF54,Data!$B:$CP,Daily!IY$10,0))/BA$36</f>
      </c>
      <c r="BB54" s="14">
        <f>(VLOOKUP($EG54,Data!$B:$CP,Daily!FA$10,0)+VLOOKUP($IF54,Data!$B:$CP,Daily!IZ$10,0))/BB$36</f>
      </c>
      <c r="BC54" s="14">
        <f>(VLOOKUP($EG54,Data!$B:$CP,Daily!FB$10,0)+VLOOKUP($IF54,Data!$B:$CP,Daily!JA$10,0))/BC$36</f>
      </c>
      <c r="BD54" s="14">
        <f>(VLOOKUP($EG54,Data!$B:$CP,Daily!FC$10,0)+VLOOKUP($IF54,Data!$B:$CP,Daily!JB$10,0))/BD$36</f>
      </c>
      <c r="BE54" s="14">
        <f>(VLOOKUP($EG54,Data!$B:$CP,Daily!FD$10,0)+VLOOKUP($IF54,Data!$B:$CP,Daily!JC$10,0))/BE$36</f>
      </c>
      <c r="BF54" s="14">
        <f>(VLOOKUP($EG54,Data!$B:$CP,Daily!FE$10,0)+VLOOKUP($IF54,Data!$B:$CP,Daily!JD$10,0))/BF$36</f>
      </c>
      <c r="BG54" s="14">
        <f>(VLOOKUP($EG54,Data!$B:$CP,Daily!FF$10,0)+VLOOKUP($IF54,Data!$B:$CP,Daily!JE$10,0))/BG$36</f>
      </c>
      <c r="BH54" s="14">
        <f>(VLOOKUP($EG54,Data!$B:$CP,Daily!FG$10,0)+VLOOKUP($IF54,Data!$B:$CP,Daily!JF$10,0))/BH$36</f>
      </c>
      <c r="BI54" s="14">
        <f>(VLOOKUP($EG54,Data!$B:$CP,Daily!FH$10,0)+VLOOKUP($IF54,Data!$B:$CP,Daily!JG$10,0))/BI$36</f>
      </c>
      <c r="BJ54" s="14">
        <f>(VLOOKUP($EG54,Data!$B:$CP,Daily!FI$10,0)+VLOOKUP($IF54,Data!$B:$CP,Daily!JH$10,0))/BJ$36</f>
      </c>
      <c r="BK54" s="14">
        <f>(VLOOKUP($EG54,Data!$B:$CP,Daily!FJ$10,0)+VLOOKUP($IF54,Data!$B:$CP,Daily!JI$10,0))/BK$36</f>
      </c>
      <c r="BL54" s="14">
        <f>(VLOOKUP($EG54,Data!$B:$CP,Daily!FK$10,0)+VLOOKUP($IF54,Data!$B:$CP,Daily!JJ$10,0))/BL$36</f>
      </c>
      <c r="BM54" s="14">
        <f>(VLOOKUP($EG54,Data!$B:$CP,Daily!FL$10,0)+VLOOKUP($IF54,Data!$B:$CP,Daily!JK$10,0))/BM$36</f>
      </c>
      <c r="BN54" s="14">
        <f>(VLOOKUP($EG54,Data!$B:$CP,Daily!FM$10,0)+VLOOKUP($IF54,Data!$B:$CP,Daily!JL$10,0))/BN$36</f>
      </c>
      <c r="BO54" s="14">
        <f>(VLOOKUP($EG54,Data!$B:$CP,Daily!FN$10,0)+VLOOKUP($IF54,Data!$B:$CP,Daily!JM$10,0))/BO$36</f>
      </c>
      <c r="BP54" s="14">
        <f>(VLOOKUP($EG54,Data!$B:$CP,Daily!FO$10,0)+VLOOKUP($IF54,Data!$B:$CP,Daily!JN$10,0))/BP$36</f>
      </c>
      <c r="BQ54" s="14">
        <f>(VLOOKUP($EG54,Data!$B:$CP,Daily!FP$10,0)+VLOOKUP($IF54,Data!$B:$CP,Daily!JO$10,0))/BQ$36</f>
      </c>
      <c r="BR54" s="14">
        <f>(VLOOKUP($EG54,Data!$B:$CP,Daily!FQ$10,0)+VLOOKUP($IF54,Data!$B:$CP,Daily!JP$10,0))/BR$36</f>
      </c>
      <c r="BS54" s="14">
        <f>(VLOOKUP($EG54,Data!$B:$CP,Daily!FR$10,0)+VLOOKUP($IF54,Data!$B:$CP,Daily!JQ$10,0))/BS$36</f>
      </c>
      <c r="BT54" s="14">
        <f>(VLOOKUP($EG54,Data!$B:$CP,Daily!FS$10,0)+VLOOKUP($IF54,Data!$B:$CP,Daily!JR$10,0))/BT$36</f>
      </c>
      <c r="BU54" s="14">
        <f>(VLOOKUP($EG54,Data!$B:$CP,Daily!FT$10,0)+VLOOKUP($IF54,Data!$B:$CP,Daily!JS$10,0))/BU$36</f>
      </c>
      <c r="BV54" s="14">
        <f>(VLOOKUP($EG54,Data!$B:$CP,Daily!FU$10,0)+VLOOKUP($IF54,Data!$B:$CP,Daily!JT$10,0))/BV$36</f>
      </c>
      <c r="BW54" s="14">
        <f>(VLOOKUP($EG54,Data!$B:$CP,Daily!FV$10,0)+VLOOKUP($IF54,Data!$B:$CP,Daily!JU$10,0))/BW$36</f>
      </c>
      <c r="BX54" s="14">
        <f>(VLOOKUP($EG54,Data!$B:$CP,Daily!FW$10,0)+VLOOKUP($IF54,Data!$B:$CP,Daily!JV$10,0))/BX$36</f>
      </c>
      <c r="BY54" s="14">
        <f>(VLOOKUP($EG54,Data!$B:$CP,Daily!FX$10,0)+VLOOKUP($IF54,Data!$B:$CP,Daily!JW$10,0))/BY$36</f>
      </c>
      <c r="BZ54" s="14">
        <f>(VLOOKUP($EG54,Data!$B:$CP,Daily!FY$10,0)+VLOOKUP($IF54,Data!$B:$CP,Daily!JX$10,0))/BZ$36</f>
      </c>
      <c r="CA54" s="14">
        <f>(VLOOKUP($EG54,Data!$B:$CP,Daily!FZ$10,0)+VLOOKUP($IF54,Data!$B:$CP,Daily!JY$10,0))/CA$36</f>
      </c>
      <c r="CB54" s="14">
        <f>(VLOOKUP($EG54,Data!$B:$CP,Daily!GA$10,0)+VLOOKUP($IF54,Data!$B:$CP,Daily!JZ$10,0))/CB$36</f>
      </c>
      <c r="CC54" s="14">
        <f>(VLOOKUP($EG54,Data!$B:$CP,Daily!GB$10,0)+VLOOKUP($IF54,Data!$B:$CP,Daily!KA$10,0))/CC$36</f>
      </c>
      <c r="CD54" s="14">
        <f>(VLOOKUP($EG54,Data!$B:$CP,Daily!GC$10,0)+VLOOKUP($IF54,Data!$B:$CP,Daily!KB$10,0))/CD$36</f>
      </c>
      <c r="CE54" s="14">
        <f>(VLOOKUP($EG54,Data!$B:$CP,Daily!GD$10,0)+VLOOKUP($IF54,Data!$B:$CP,Daily!KC$10,0))/CE$36</f>
      </c>
      <c r="CF54" s="14">
        <f>(VLOOKUP($EG54,Data!$B:$CP,Daily!GE$10,0)+VLOOKUP($IF54,Data!$B:$CP,Daily!KD$10,0))/CF$36</f>
      </c>
      <c r="CG54" s="14">
        <f>(VLOOKUP($EG54,Data!$B:$CP,Daily!GF$10,0)+VLOOKUP($IF54,Data!$B:$CP,Daily!KE$10,0))/CG$36</f>
      </c>
      <c r="CH54" s="14">
        <f>(VLOOKUP($EG54,Data!$B:$CP,Daily!GG$10,0)+VLOOKUP($IF54,Data!$B:$CP,Daily!KF$10,0))/CH$36</f>
      </c>
      <c r="CI54" s="14">
        <f>(VLOOKUP($EG54,Data!$B:$CP,Daily!GH$10,0)+VLOOKUP($IF54,Data!$B:$CP,Daily!KG$10,0))/CI$36</f>
      </c>
      <c r="CJ54" s="14">
        <f>(VLOOKUP($EG54,Data!$B:$CP,Daily!GI$10,0)+VLOOKUP($IF54,Data!$B:$CP,Daily!KH$10,0))/CJ$36</f>
      </c>
      <c r="CK54" s="14">
        <f>(VLOOKUP($EG54,Data!$B:$CP,Daily!GJ$10,0)+VLOOKUP($IF54,Data!$B:$CP,Daily!KI$10,0))/CK$36</f>
      </c>
      <c r="CL54" s="14">
        <f>(VLOOKUP($EG54,Data!$B:$CP,Daily!GK$10,0)+VLOOKUP($IF54,Data!$B:$CP,Daily!KJ$10,0))/CL$36</f>
      </c>
      <c r="CM54" s="14">
        <f>(VLOOKUP($EG54,Data!$B:$CP,Daily!GL$10,0)+VLOOKUP($IF54,Data!$B:$CP,Daily!KK$10,0))/CM$36</f>
      </c>
      <c r="CN54" s="14">
        <f>(VLOOKUP($EG54,Data!$B:$CP,Daily!GM$10,0)+VLOOKUP($IF54,Data!$B:$CP,Daily!KL$10,0))/CN$36</f>
      </c>
      <c r="CO54" s="14">
        <f>(VLOOKUP($EG54,Data!$B:$CP,Daily!GN$10,0)+VLOOKUP($IF54,Data!$B:$CP,Daily!KM$10,0))/CO$36</f>
      </c>
      <c r="CP54" s="14">
        <f>(VLOOKUP($EG54,Data!$B:$CP,Daily!GO$10,0)+VLOOKUP($IF54,Data!$B:$CP,Daily!KN$10,0))/CP$36</f>
      </c>
      <c r="CQ54" s="14">
        <f>(VLOOKUP($EG54,Data!$B:$CP,Daily!GP$10,0)+VLOOKUP($IF54,Data!$B:$CP,Daily!KO$10,0))/CQ$36</f>
      </c>
      <c r="CR54" s="14">
        <f>(VLOOKUP($EG54,Data!$B:$CP,Daily!GQ$10,0)+VLOOKUP($IF54,Data!$B:$CP,Daily!KP$10,0))/CR$36</f>
      </c>
      <c r="CS54" s="14">
        <f>(VLOOKUP($EG54,Data!$B:$CP,Daily!GR$10,0)+VLOOKUP($IF54,Data!$B:$CP,Daily!KQ$10,0))/CS$36</f>
      </c>
      <c r="CT54" s="14">
        <f>(VLOOKUP($EG54,Data!$B:$CP,Daily!GS$10,0)+VLOOKUP($IF54,Data!$B:$CP,Daily!KR$10,0))/CT$36</f>
      </c>
      <c r="CU54" s="14">
        <f>(VLOOKUP($EG54,Data!$B:$CP,Daily!GT$10,0)+VLOOKUP($IF54,Data!$B:$CP,Daily!KS$10,0))/CU$36</f>
      </c>
      <c r="CV54" s="14">
        <f>(VLOOKUP($EG54,Data!$B:$CP,Daily!GU$10,0)+VLOOKUP($IF54,Data!$B:$CP,Daily!KT$10,0))/CV$36</f>
      </c>
      <c r="CW54" s="14">
        <f>(VLOOKUP($EG54,Data!$B:$CP,Daily!GV$10,0)+VLOOKUP($IF54,Data!$B:$CP,Daily!KU$10,0))/CW$36</f>
      </c>
      <c r="CX54" s="14">
        <f>(VLOOKUP($EG54,Data!$B:$CP,Daily!GW$10,0)+VLOOKUP($IF54,Data!$B:$CP,Daily!KV$10,0))/CX$36</f>
      </c>
      <c r="CY54" s="14">
        <f>(VLOOKUP($EG54,Data!$B:$CP,Daily!GX$10,0)+VLOOKUP($IF54,Data!$B:$CP,Daily!KW$10,0))/CY$36</f>
      </c>
      <c r="CZ54" s="14">
        <f>(VLOOKUP($EG54,Data!$B:$CP,Daily!GY$10,0)+VLOOKUP($IF54,Data!$B:$CP,Daily!KX$10,0))/CZ$36</f>
      </c>
      <c r="DA54" s="14">
        <f>(VLOOKUP($EG54,Data!$B:$CP,Daily!GZ$10,0)+VLOOKUP($IF54,Data!$B:$CP,Daily!KY$10,0))/DA$36</f>
      </c>
      <c r="DB54" s="14">
        <f>(VLOOKUP($EG54,Data!$B:$CP,Daily!HA$10,0)+VLOOKUP($IF54,Data!$B:$CP,Daily!KZ$10,0))/DB$36</f>
      </c>
      <c r="DC54" s="14">
        <f>(VLOOKUP($EG54,Data!$B:$CP,Daily!HB$10,0)+VLOOKUP($IF54,Data!$B:$CP,Daily!LA$10,0))/DC$36</f>
      </c>
      <c r="DD54" s="14">
        <f>(VLOOKUP($EG54,Data!$B:$CP,Daily!HC$10,0)+VLOOKUP($IF54,Data!$B:$CP,Daily!LB$10,0))/DD$36</f>
      </c>
      <c r="DE54" s="14">
        <f>(VLOOKUP($EG54,Data!$B:$CP,Daily!HD$10,0)+VLOOKUP($IF54,Data!$B:$CP,Daily!LC$10,0))/DE$36</f>
      </c>
      <c r="DF54" s="14">
        <f>(VLOOKUP($EG54,Data!$B:$CP,Daily!HE$10,0)+VLOOKUP($IF54,Data!$B:$CP,Daily!LD$10,0))/DF$36</f>
      </c>
      <c r="DG54" s="14">
        <f>(VLOOKUP($EG54,Data!$B:$CP,Daily!HF$10,0)+VLOOKUP($IF54,Data!$B:$CP,Daily!LE$10,0))/DG$36</f>
      </c>
      <c r="DH54" s="14">
        <f>(VLOOKUP($EG54,Data!$B:$CP,Daily!HG$10,0)+VLOOKUP($IF54,Data!$B:$CP,Daily!LF$10,0))/DH$36</f>
      </c>
      <c r="DI54" s="14">
        <f>(VLOOKUP($EG54,Data!$B:$CP,Daily!HH$10,0)+VLOOKUP($IF54,Data!$B:$CP,Daily!LG$10,0))/DI$36</f>
      </c>
      <c r="DJ54" s="14">
        <f>(VLOOKUP($EG54,Data!$B:$CP,Daily!HI$10,0)+VLOOKUP($IF54,Data!$B:$CP,Daily!LH$10,0))/DJ$36</f>
      </c>
      <c r="DK54" s="14">
        <f>(VLOOKUP($EG54,Data!$B:$CP,Daily!HJ$10,0)+VLOOKUP($IF54,Data!$B:$CP,Daily!LI$10,0))/DK$36</f>
      </c>
      <c r="DL54" s="14">
        <f>(VLOOKUP($EG54,Data!$B:$CP,Daily!HK$10,0)+VLOOKUP($IF54,Data!$B:$CP,Daily!LJ$10,0))/DL$36</f>
      </c>
      <c r="DM54" s="14">
        <f>(VLOOKUP($EG54,Data!$B:$CP,Daily!HL$10,0)+VLOOKUP($IF54,Data!$B:$CP,Daily!LK$10,0))/DM$36</f>
      </c>
      <c r="DN54" s="14">
        <f>(VLOOKUP($EG54,Data!$B:$CP,Daily!HM$10,0)+VLOOKUP($IF54,Data!$B:$CP,Daily!LL$10,0))/DN$36</f>
      </c>
      <c r="DO54" s="14">
        <f>(VLOOKUP($EG54,Data!$B:$CP,Daily!HN$10,0)+VLOOKUP($IF54,Data!$B:$CP,Daily!LM$10,0))/DO$36</f>
      </c>
      <c r="DP54" s="14">
        <f>(VLOOKUP($EG54,Data!$B:$CP,Daily!HO$10,0)+VLOOKUP($IF54,Data!$B:$CP,Daily!LN$10,0))/DP$36</f>
      </c>
      <c r="DQ54" s="14">
        <f>(VLOOKUP($EG54,Data!$B:$CP,Daily!HP$10,0)+VLOOKUP($IF54,Data!$B:$CP,Daily!LO$10,0))/DQ$36</f>
      </c>
      <c r="DR54" s="14">
        <f>(VLOOKUP($EG54,Data!$B:$CP,Daily!HQ$10,0)+VLOOKUP($IF54,Data!$B:$CP,Daily!LP$10,0))/DR$36</f>
      </c>
      <c r="DS54" s="14">
        <f>(VLOOKUP($EG54,Data!$B:$CP,Daily!HR$10,0)+VLOOKUP($IF54,Data!$B:$CP,Daily!LQ$10,0))/DS$36</f>
      </c>
      <c r="DT54" s="14">
        <f>(VLOOKUP($EG54,Data!$B:$CP,Daily!HS$10,0)+VLOOKUP($IF54,Data!$B:$CP,Daily!LR$10,0))/DT$36</f>
      </c>
      <c r="DU54" s="14">
        <f>(VLOOKUP($EG54,Data!$B:$CP,Daily!HT$10,0)+VLOOKUP($IF54,Data!$B:$CP,Daily!LS$10,0))/DU$36</f>
      </c>
      <c r="DV54" s="18"/>
      <c r="DW54" s="14">
        <f t="shared" si="259"/>
      </c>
      <c r="DX54" s="14">
        <f t="shared" si="260"/>
      </c>
      <c r="DY54" s="14">
        <f t="shared" si="277"/>
      </c>
      <c r="DZ54" s="14">
        <f t="shared" si="278"/>
      </c>
      <c r="EA54" s="14">
        <f t="shared" si="279"/>
      </c>
      <c r="EB54" s="18"/>
      <c r="EC54" s="14">
        <f>_xlfn.STDEV.P(AJ54:DU54)</f>
      </c>
      <c r="ED54" s="14">
        <f t="shared" si="326"/>
      </c>
      <c r="EE54" s="14">
        <f t="shared" si="314"/>
      </c>
      <c r="EF54" s="16"/>
      <c r="EG54" s="9" t="s">
        <v>435</v>
      </c>
      <c r="EH54" s="9" t="s">
        <v>43</v>
      </c>
      <c r="EI54" s="14">
        <f>VLOOKUP($EG54,Data!$B:$CP,Daily!EI$10,0)/EI$36</f>
      </c>
      <c r="EJ54" s="14">
        <f>VLOOKUP($EG54,Data!$B:$CP,Daily!EJ$10,0)/EJ$36</f>
      </c>
      <c r="EK54" s="14">
        <f>VLOOKUP($EG54,Data!$B:$CP,Daily!EK$10,0)/EK$36</f>
      </c>
      <c r="EL54" s="14">
        <f>VLOOKUP($EG54,Data!$B:$CP,Daily!EL$10,0)/EL$36</f>
      </c>
      <c r="EM54" s="14">
        <f>VLOOKUP($EG54,Data!$B:$CP,Daily!EM$10,0)/EM$36</f>
      </c>
      <c r="EN54" s="14">
        <f>VLOOKUP($EG54,Data!$B:$CP,Daily!EN$10,0)/EN$36</f>
      </c>
      <c r="EO54" s="14">
        <f>VLOOKUP($EG54,Data!$B:$CP,Daily!EO$10,0)/EO$36</f>
      </c>
      <c r="EP54" s="14">
        <f>VLOOKUP($EG54,Data!$B:$CP,Daily!EP$10,0)/EP$36</f>
      </c>
      <c r="EQ54" s="14">
        <f>VLOOKUP($EG54,Data!$B:$CP,Daily!EQ$10,0)/EQ$36</f>
      </c>
      <c r="ER54" s="14">
        <f>VLOOKUP($EG54,Data!$B:$CP,Daily!ER$10,0)/ER$36</f>
      </c>
      <c r="ES54" s="14">
        <f>VLOOKUP($EG54,Data!$B:$CP,Daily!ES$10,0)/ES$36</f>
      </c>
      <c r="ET54" s="14">
        <f>VLOOKUP($EG54,Data!$B:$CP,Daily!ET$10,0)/ET$36</f>
      </c>
      <c r="EU54" s="14">
        <f>VLOOKUP($EG54,Data!$B:$CP,Daily!EU$10,0)/EU$36</f>
      </c>
      <c r="EV54" s="14">
        <f>VLOOKUP($EG54,Data!$B:$CP,Daily!EV$10,0)/EV$36</f>
      </c>
      <c r="EW54" s="14">
        <f>VLOOKUP($EG54,Data!$B:$CP,Daily!EW$10,0)/EW$36</f>
      </c>
      <c r="EX54" s="14">
        <f>VLOOKUP($EG54,Data!$B:$CP,Daily!EX$10,0)/EX$36</f>
      </c>
      <c r="EY54" s="14">
        <f>VLOOKUP($EG54,Data!$B:$CP,Daily!EY$10,0)/EY$36</f>
      </c>
      <c r="EZ54" s="14">
        <f>VLOOKUP($EG54,Data!$B:$CP,Daily!EZ$10,0)/EZ$36</f>
      </c>
      <c r="FA54" s="14">
        <f>VLOOKUP($EG54,Data!$B:$CP,Daily!FA$10,0)/FA$36</f>
      </c>
      <c r="FB54" s="14">
        <f>VLOOKUP($EG54,Data!$B:$CP,Daily!FB$10,0)/FB$36</f>
      </c>
      <c r="FC54" s="14">
        <f>VLOOKUP($EG54,Data!$B:$CP,Daily!FC$10,0)/FC$36</f>
      </c>
      <c r="FD54" s="14">
        <f>VLOOKUP($EG54,Data!$B:$CP,Daily!FD$10,0)/FD$36</f>
      </c>
      <c r="FE54" s="14">
        <f>VLOOKUP($EG54,Data!$B:$CP,Daily!FE$10,0)/FE$36</f>
      </c>
      <c r="FF54" s="14">
        <f>VLOOKUP($EG54,Data!$B:$CP,Daily!FF$10,0)/FF$36</f>
      </c>
      <c r="FG54" s="14">
        <f>VLOOKUP($EG54,Data!$B:$CP,Daily!FG$10,0)/FG$36</f>
      </c>
      <c r="FH54" s="14">
        <f>VLOOKUP($EG54,Data!$B:$CP,Daily!FH$10,0)/FH$36</f>
      </c>
      <c r="FI54" s="14">
        <f>VLOOKUP($EG54,Data!$B:$CP,Daily!FI$10,0)/FI$36</f>
      </c>
      <c r="FJ54" s="14">
        <f>VLOOKUP($EG54,Data!$B:$CP,Daily!FJ$10,0)/FJ$36</f>
      </c>
      <c r="FK54" s="14">
        <f>VLOOKUP($EG54,Data!$B:$CP,Daily!FK$10,0)/FK$36</f>
      </c>
      <c r="FL54" s="14">
        <f>VLOOKUP($EG54,Data!$B:$CP,Daily!FL$10,0)/FL$36</f>
      </c>
      <c r="FM54" s="14">
        <f>VLOOKUP($EG54,Data!$B:$CP,Daily!FM$10,0)/FM$36</f>
      </c>
      <c r="FN54" s="14">
        <f>VLOOKUP($EG54,Data!$B:$CP,Daily!FN$10,0)/FN$36</f>
      </c>
      <c r="FO54" s="14">
        <f>VLOOKUP($EG54,Data!$B:$CP,Daily!FO$10,0)/FO$36</f>
      </c>
      <c r="FP54" s="14">
        <f>VLOOKUP($EG54,Data!$B:$CP,Daily!FP$10,0)/FP$36</f>
      </c>
      <c r="FQ54" s="14">
        <f>VLOOKUP($EG54,Data!$B:$CP,Daily!FQ$10,0)/FQ$36</f>
      </c>
      <c r="FR54" s="14">
        <f>VLOOKUP($EG54,Data!$B:$CP,Daily!FR$10,0)/FR$36</f>
      </c>
      <c r="FS54" s="14">
        <f>VLOOKUP($EG54,Data!$B:$CP,Daily!FS$10,0)/FS$36</f>
      </c>
      <c r="FT54" s="14">
        <f>VLOOKUP($EG54,Data!$B:$CP,Daily!FT$10,0)/FT$36</f>
      </c>
      <c r="FU54" s="14">
        <f>VLOOKUP($EG54,Data!$B:$CP,Daily!FU$10,0)/FU$36</f>
      </c>
      <c r="FV54" s="14">
        <f>VLOOKUP($EG54,Data!$B:$CP,Daily!FV$10,0)/FV$36</f>
      </c>
      <c r="FW54" s="14">
        <f>VLOOKUP($EG54,Data!$B:$CP,Daily!FW$10,0)/FW$36</f>
      </c>
      <c r="FX54" s="14">
        <f>VLOOKUP($EG54,Data!$B:$CP,Daily!FX$10,0)/FX$36</f>
      </c>
      <c r="FY54" s="14">
        <f>VLOOKUP($EG54,Data!$B:$CP,Daily!FY$10,0)/FY$36</f>
      </c>
      <c r="FZ54" s="14">
        <f>VLOOKUP($EG54,Data!$B:$CP,Daily!FZ$10,0)/FZ$36</f>
      </c>
      <c r="GA54" s="14">
        <f>VLOOKUP($EG54,Data!$B:$CP,Daily!GA$10,0)/GA$36</f>
      </c>
      <c r="GB54" s="14">
        <f>VLOOKUP($EG54,Data!$B:$CP,Daily!GB$10,0)/GB$36</f>
      </c>
      <c r="GC54" s="14">
        <f>VLOOKUP($EG54,Data!$B:$CP,Daily!GC$10,0)/GC$36</f>
      </c>
      <c r="GD54" s="14">
        <f>VLOOKUP($EG54,Data!$B:$CP,Daily!GD$10,0)/GD$36</f>
      </c>
      <c r="GE54" s="14">
        <f>VLOOKUP($EG54,Data!$B:$CP,Daily!GE$10,0)/GE$36</f>
      </c>
      <c r="GF54" s="14">
        <f>VLOOKUP($EG54,Data!$B:$CP,Daily!GF$10,0)/GF$36</f>
      </c>
      <c r="GG54" s="14">
        <f>VLOOKUP($EG54,Data!$B:$CP,Daily!GG$10,0)/GG$36</f>
      </c>
      <c r="GH54" s="14">
        <f>VLOOKUP($EG54,Data!$B:$CP,Daily!GH$10,0)/GH$36</f>
      </c>
      <c r="GI54" s="14">
        <f>VLOOKUP($EG54,Data!$B:$CP,Daily!GI$10,0)/GI$36</f>
      </c>
      <c r="GJ54" s="14">
        <f>VLOOKUP($EG54,Data!$B:$CP,Daily!GJ$10,0)/GJ$36</f>
      </c>
      <c r="GK54" s="14">
        <f>VLOOKUP($EG54,Data!$B:$CP,Daily!GK$10,0)/GK$36</f>
      </c>
      <c r="GL54" s="14">
        <f>VLOOKUP($EG54,Data!$B:$CP,Daily!GL$10,0)/GL$36</f>
      </c>
      <c r="GM54" s="14">
        <f>VLOOKUP($EG54,Data!$B:$CP,Daily!GM$10,0)/GM$36</f>
      </c>
      <c r="GN54" s="14">
        <f>VLOOKUP($EG54,Data!$B:$CP,Daily!GN$10,0)/GN$36</f>
      </c>
      <c r="GO54" s="14">
        <f>VLOOKUP($EG54,Data!$B:$CP,Daily!GO$10,0)/GO$36</f>
      </c>
      <c r="GP54" s="14">
        <f>VLOOKUP($EG54,Data!$B:$CP,Daily!GP$10,0)/GP$36</f>
      </c>
      <c r="GQ54" s="14">
        <f>VLOOKUP($EG54,Data!$B:$CP,Daily!GQ$10,0)/GQ$36</f>
      </c>
      <c r="GR54" s="14">
        <f>VLOOKUP($EG54,Data!$B:$CP,Daily!GR$10,0)/GR$36</f>
      </c>
      <c r="GS54" s="14">
        <f>VLOOKUP($EG54,Data!$B:$CP,Daily!GS$10,0)/GS$36</f>
      </c>
      <c r="GT54" s="14">
        <f>VLOOKUP($EG54,Data!$B:$CP,Daily!GT$10,0)/GT$36</f>
      </c>
      <c r="GU54" s="14">
        <f>VLOOKUP($EG54,Data!$B:$CP,Daily!GU$10,0)/GU$36</f>
      </c>
      <c r="GV54" s="14">
        <f>VLOOKUP($EG54,Data!$B:$CP,Daily!GV$10,0)/GV$36</f>
      </c>
      <c r="GW54" s="14">
        <f>VLOOKUP($EG54,Data!$B:$CP,Daily!GW$10,0)/GW$36</f>
      </c>
      <c r="GX54" s="14">
        <f>VLOOKUP($EG54,Data!$B:$CP,Daily!GX$10,0)/GX$36</f>
      </c>
      <c r="GY54" s="14">
        <f>VLOOKUP($EG54,Data!$B:$CP,Daily!GY$10,0)/GY$36</f>
      </c>
      <c r="GZ54" s="14">
        <f>VLOOKUP($EG54,Data!$B:$CP,Daily!GZ$10,0)/GZ$36</f>
      </c>
      <c r="HA54" s="14">
        <f>VLOOKUP($EG54,Data!$B:$CP,Daily!HA$10,0)/HA$36</f>
      </c>
      <c r="HB54" s="14">
        <f>VLOOKUP($EG54,Data!$B:$CP,Daily!HB$10,0)/HB$36</f>
      </c>
      <c r="HC54" s="14">
        <f>VLOOKUP($EG54,Data!$B:$CP,Daily!HC$10,0)/HC$36</f>
      </c>
      <c r="HD54" s="14">
        <f>VLOOKUP($EG54,Data!$B:$CP,Daily!HD$10,0)/HD$36</f>
      </c>
      <c r="HE54" s="14">
        <f>VLOOKUP($EG54,Data!$B:$CP,Daily!HE$10,0)/HE$36</f>
      </c>
      <c r="HF54" s="14">
        <f>VLOOKUP($EG54,Data!$B:$CP,Daily!HF$10,0)/HF$36</f>
      </c>
      <c r="HG54" s="14">
        <f>VLOOKUP($EG54,Data!$B:$CP,Daily!HG$10,0)/HG$36</f>
      </c>
      <c r="HH54" s="14">
        <f>VLOOKUP($EG54,Data!$B:$CP,Daily!HH$10,0)/HH$36</f>
      </c>
      <c r="HI54" s="14">
        <f>VLOOKUP($EG54,Data!$B:$CP,Daily!HI$10,0)/HI$36</f>
      </c>
      <c r="HJ54" s="14">
        <f>VLOOKUP($EG54,Data!$B:$CP,Daily!HJ$10,0)/HJ$36</f>
      </c>
      <c r="HK54" s="14">
        <f>VLOOKUP($EG54,Data!$B:$CP,Daily!HK$10,0)/HK$36</f>
      </c>
      <c r="HL54" s="14">
        <f>VLOOKUP($EG54,Data!$B:$CP,Daily!HL$10,0)/HL$36</f>
      </c>
      <c r="HM54" s="14">
        <f>VLOOKUP($EG54,Data!$B:$CP,Daily!HM$10,0)/HM$36</f>
      </c>
      <c r="HN54" s="14">
        <f>VLOOKUP($EG54,Data!$B:$CP,Daily!HN$10,0)/HN$36</f>
      </c>
      <c r="HO54" s="14">
        <f>VLOOKUP($EG54,Data!$B:$CP,Daily!HO$10,0)/HO$36</f>
      </c>
      <c r="HP54" s="14">
        <f>VLOOKUP($EG54,Data!$B:$CP,Daily!HP$10,0)/HP$36</f>
      </c>
      <c r="HQ54" s="14">
        <f>VLOOKUP($EG54,Data!$B:$CP,Daily!HQ$10,0)/HQ$36</f>
      </c>
      <c r="HR54" s="14">
        <f>VLOOKUP($EG54,Data!$B:$CP,Daily!HR$10,0)/HR$36</f>
      </c>
      <c r="HS54" s="14">
        <f>VLOOKUP($EG54,Data!$B:$CP,Daily!HS$10,0)/HS$36</f>
      </c>
      <c r="HT54" s="14">
        <f>VLOOKUP($EG54,Data!$B:$CP,Daily!HT$10,0)/HT$36</f>
      </c>
      <c r="HU54" s="17"/>
      <c r="HV54" s="52">
        <f t="shared" si="262"/>
      </c>
      <c r="HW54" s="52">
        <f t="shared" si="263"/>
      </c>
      <c r="HX54" s="52">
        <f t="shared" si="315"/>
      </c>
      <c r="HY54" s="52">
        <f t="shared" si="316"/>
      </c>
      <c r="HZ54" s="52">
        <f t="shared" si="317"/>
      </c>
      <c r="IA54" s="55"/>
      <c r="IB54" s="14">
        <f t="shared" si="265"/>
      </c>
      <c r="IC54" s="14">
        <f t="shared" si="318"/>
      </c>
      <c r="ID54" s="14">
        <f t="shared" si="319"/>
      </c>
      <c r="IE54" s="16"/>
      <c r="IF54" s="9" t="s">
        <v>436</v>
      </c>
      <c r="IG54" s="9" t="s">
        <v>43</v>
      </c>
      <c r="IH54" s="14">
        <f>VLOOKUP($IF54,Data!$B:$CP,Daily!IH$10,0)/IH$36</f>
      </c>
      <c r="II54" s="14">
        <f>VLOOKUP($IF54,Data!$B:$CP,Daily!II$10,0)/II$36</f>
      </c>
      <c r="IJ54" s="14">
        <f>VLOOKUP($IF54,Data!$B:$CP,Daily!IJ$10,0)/IJ$36</f>
      </c>
      <c r="IK54" s="14">
        <f>VLOOKUP($IF54,Data!$B:$CP,Daily!IK$10,0)/IK$36</f>
      </c>
      <c r="IL54" s="14">
        <f>VLOOKUP($IF54,Data!$B:$CP,Daily!IL$10,0)/IL$36</f>
      </c>
      <c r="IM54" s="14">
        <f>VLOOKUP($IF54,Data!$B:$CP,Daily!IM$10,0)/IM$36</f>
      </c>
      <c r="IN54" s="14">
        <f>VLOOKUP($IF54,Data!$B:$CP,Daily!IN$10,0)/IN$36</f>
      </c>
      <c r="IO54" s="14">
        <f>VLOOKUP($IF54,Data!$B:$CP,Daily!IO$10,0)/IO$36</f>
      </c>
      <c r="IP54" s="14">
        <f>VLOOKUP($IF54,Data!$B:$CP,Daily!IP$10,0)/IP$36</f>
      </c>
      <c r="IQ54" s="14">
        <f>VLOOKUP($IF54,Data!$B:$CP,Daily!IQ$10,0)/IQ$36</f>
      </c>
      <c r="IR54" s="14">
        <f>VLOOKUP($IF54,Data!$B:$CP,Daily!IR$10,0)/IR$36</f>
      </c>
      <c r="IS54" s="14">
        <f>VLOOKUP($IF54,Data!$B:$CP,Daily!IS$10,0)/IS$36</f>
      </c>
      <c r="IT54" s="14">
        <f>VLOOKUP($IF54,Data!$B:$CP,Daily!IT$10,0)/IT$36</f>
      </c>
      <c r="IU54" s="14">
        <f>VLOOKUP($IF54,Data!$B:$CP,Daily!IU$10,0)/IU$36</f>
      </c>
      <c r="IV54" s="14">
        <f>VLOOKUP($IF54,Data!$B:$CP,Daily!IV$10,0)/IV$36</f>
      </c>
      <c r="IW54" s="14">
        <f>VLOOKUP($IF54,Data!$B:$CP,Daily!IW$10,0)/IW$36</f>
      </c>
      <c r="IX54" s="14">
        <f>VLOOKUP($IF54,Data!$B:$CP,Daily!IX$10,0)/IX$36</f>
      </c>
      <c r="IY54" s="14">
        <f>VLOOKUP($IF54,Data!$B:$CP,Daily!IY$10,0)/IY$36</f>
      </c>
      <c r="IZ54" s="14">
        <f>VLOOKUP($IF54,Data!$B:$CP,Daily!IZ$10,0)/IZ$36</f>
      </c>
      <c r="JA54" s="14">
        <f>VLOOKUP($IF54,Data!$B:$CP,Daily!JA$10,0)/JA$36</f>
      </c>
      <c r="JB54" s="14">
        <f>VLOOKUP($IF54,Data!$B:$CP,Daily!JB$10,0)/JB$36</f>
      </c>
      <c r="JC54" s="14">
        <f>VLOOKUP($IF54,Data!$B:$CP,Daily!JC$10,0)/JC$36</f>
      </c>
      <c r="JD54" s="14">
        <f>VLOOKUP($IF54,Data!$B:$CP,Daily!JD$10,0)/JD$36</f>
      </c>
      <c r="JE54" s="14">
        <f>VLOOKUP($IF54,Data!$B:$CP,Daily!JE$10,0)/JE$36</f>
      </c>
      <c r="JF54" s="14">
        <f>VLOOKUP($IF54,Data!$B:$CP,Daily!JF$10,0)/JF$36</f>
      </c>
      <c r="JG54" s="14">
        <f>VLOOKUP($IF54,Data!$B:$CP,Daily!JG$10,0)/JG$36</f>
      </c>
      <c r="JH54" s="14">
        <f>VLOOKUP($IF54,Data!$B:$CP,Daily!JH$10,0)/JH$36</f>
      </c>
      <c r="JI54" s="14">
        <f>VLOOKUP($IF54,Data!$B:$CP,Daily!JI$10,0)/JI$36</f>
      </c>
      <c r="JJ54" s="14">
        <f>VLOOKUP($IF54,Data!$B:$CP,Daily!JJ$10,0)/JJ$36</f>
      </c>
      <c r="JK54" s="14">
        <f>VLOOKUP($IF54,Data!$B:$CP,Daily!JK$10,0)/JK$36</f>
      </c>
      <c r="JL54" s="14">
        <f>VLOOKUP($IF54,Data!$B:$CP,Daily!JL$10,0)/JL$36</f>
      </c>
      <c r="JM54" s="14">
        <f>VLOOKUP($IF54,Data!$B:$CP,Daily!JM$10,0)/JM$36</f>
      </c>
      <c r="JN54" s="14">
        <f>VLOOKUP($IF54,Data!$B:$CP,Daily!JN$10,0)/JN$36</f>
      </c>
      <c r="JO54" s="14">
        <f>VLOOKUP($IF54,Data!$B:$CP,Daily!JO$10,0)/JO$36</f>
      </c>
      <c r="JP54" s="14">
        <f>VLOOKUP($IF54,Data!$B:$CP,Daily!JP$10,0)/JP$36</f>
      </c>
      <c r="JQ54" s="14">
        <f>VLOOKUP($IF54,Data!$B:$CP,Daily!JQ$10,0)/JQ$36</f>
      </c>
      <c r="JR54" s="14">
        <f>VLOOKUP($IF54,Data!$B:$CP,Daily!JR$10,0)/JR$36</f>
      </c>
      <c r="JS54" s="14">
        <f>VLOOKUP($IF54,Data!$B:$CP,Daily!JS$10,0)/JS$36</f>
      </c>
      <c r="JT54" s="14">
        <f>VLOOKUP($IF54,Data!$B:$CP,Daily!JT$10,0)/JT$36</f>
      </c>
      <c r="JU54" s="14">
        <f>VLOOKUP($IF54,Data!$B:$CP,Daily!JU$10,0)/JU$36</f>
      </c>
      <c r="JV54" s="14">
        <f>VLOOKUP($IF54,Data!$B:$CP,Daily!JV$10,0)/JV$36</f>
      </c>
      <c r="JW54" s="14">
        <f>VLOOKUP($IF54,Data!$B:$CP,Daily!JW$10,0)/JW$36</f>
      </c>
      <c r="JX54" s="14">
        <f>VLOOKUP($IF54,Data!$B:$CP,Daily!JX$10,0)/JX$36</f>
      </c>
      <c r="JY54" s="14">
        <f>VLOOKUP($IF54,Data!$B:$CP,Daily!JY$10,0)/JY$36</f>
      </c>
      <c r="JZ54" s="14">
        <f>VLOOKUP($IF54,Data!$B:$CP,Daily!JZ$10,0)/JZ$36</f>
      </c>
      <c r="KA54" s="14">
        <f>VLOOKUP($IF54,Data!$B:$CP,Daily!KA$10,0)/KA$36</f>
      </c>
      <c r="KB54" s="14">
        <f>VLOOKUP($IF54,Data!$B:$CP,Daily!KB$10,0)/KB$36</f>
      </c>
      <c r="KC54" s="14">
        <f>VLOOKUP($IF54,Data!$B:$CP,Daily!KC$10,0)/KC$36</f>
      </c>
      <c r="KD54" s="14">
        <f>VLOOKUP($IF54,Data!$B:$CP,Daily!KD$10,0)/KD$36</f>
      </c>
      <c r="KE54" s="14">
        <f>VLOOKUP($IF54,Data!$B:$CP,Daily!KE$10,0)/KE$36</f>
      </c>
      <c r="KF54" s="14">
        <f>VLOOKUP($IF54,Data!$B:$CP,Daily!KF$10,0)/KF$36</f>
      </c>
      <c r="KG54" s="14">
        <f>VLOOKUP($IF54,Data!$B:$CP,Daily!KG$10,0)/KG$36</f>
      </c>
      <c r="KH54" s="14">
        <f>VLOOKUP($IF54,Data!$B:$CP,Daily!KH$10,0)/KH$36</f>
      </c>
      <c r="KI54" s="14">
        <f>VLOOKUP($IF54,Data!$B:$CP,Daily!KI$10,0)/KI$36</f>
      </c>
      <c r="KJ54" s="14">
        <f>VLOOKUP($IF54,Data!$B:$CP,Daily!KJ$10,0)/KJ$36</f>
      </c>
      <c r="KK54" s="14">
        <f>VLOOKUP($IF54,Data!$B:$CP,Daily!KK$10,0)/KK$36</f>
      </c>
      <c r="KL54" s="14">
        <f>VLOOKUP($IF54,Data!$B:$CP,Daily!KL$10,0)/KL$36</f>
      </c>
      <c r="KM54" s="14">
        <f>VLOOKUP($IF54,Data!$B:$CP,Daily!KM$10,0)/KM$36</f>
      </c>
      <c r="KN54" s="14">
        <f>VLOOKUP($IF54,Data!$B:$CP,Daily!KN$10,0)/KN$36</f>
      </c>
      <c r="KO54" s="14">
        <f>VLOOKUP($IF54,Data!$B:$CP,Daily!KO$10,0)/KO$36</f>
      </c>
      <c r="KP54" s="14">
        <f>VLOOKUP($IF54,Data!$B:$CP,Daily!KP$10,0)/KP$36</f>
      </c>
      <c r="KQ54" s="14">
        <f>VLOOKUP($IF54,Data!$B:$CP,Daily!KQ$10,0)/KQ$36</f>
      </c>
      <c r="KR54" s="14">
        <f>VLOOKUP($IF54,Data!$B:$CP,Daily!KR$10,0)/KR$36</f>
      </c>
      <c r="KS54" s="14">
        <f>VLOOKUP($IF54,Data!$B:$CP,Daily!KS$10,0)/KS$36</f>
      </c>
      <c r="KT54" s="14">
        <f>VLOOKUP($IF54,Data!$B:$CP,Daily!KT$10,0)/KT$36</f>
      </c>
      <c r="KU54" s="14">
        <f>VLOOKUP($IF54,Data!$B:$CP,Daily!KU$10,0)/KU$36</f>
      </c>
      <c r="KV54" s="14">
        <f>VLOOKUP($IF54,Data!$B:$CP,Daily!KV$10,0)/KV$36</f>
      </c>
      <c r="KW54" s="14">
        <f>VLOOKUP($IF54,Data!$B:$CP,Daily!KW$10,0)/KW$36</f>
      </c>
      <c r="KX54" s="14">
        <f>VLOOKUP($IF54,Data!$B:$CP,Daily!KX$10,0)/KX$36</f>
      </c>
      <c r="KY54" s="14">
        <f>VLOOKUP($IF54,Data!$B:$CP,Daily!KY$10,0)/KY$36</f>
      </c>
      <c r="KZ54" s="14">
        <f>VLOOKUP($IF54,Data!$B:$CP,Daily!KZ$10,0)/KZ$36</f>
      </c>
      <c r="LA54" s="14">
        <f>VLOOKUP($IF54,Data!$B:$CP,Daily!LA$10,0)/LA$36</f>
      </c>
      <c r="LB54" s="14">
        <f>VLOOKUP($IF54,Data!$B:$CP,Daily!LB$10,0)/LB$36</f>
      </c>
      <c r="LC54" s="14">
        <f>VLOOKUP($IF54,Data!$B:$CP,Daily!LC$10,0)/LC$36</f>
      </c>
      <c r="LD54" s="14">
        <f>VLOOKUP($IF54,Data!$B:$CP,Daily!LD$10,0)/LD$36</f>
      </c>
      <c r="LE54" s="14">
        <f>VLOOKUP($IF54,Data!$B:$CP,Daily!LE$10,0)/LE$36</f>
      </c>
      <c r="LF54" s="14">
        <f>VLOOKUP($IF54,Data!$B:$CP,Daily!LF$10,0)/LF$36</f>
      </c>
      <c r="LG54" s="14">
        <f>VLOOKUP($IF54,Data!$B:$CP,Daily!LG$10,0)/LG$36</f>
      </c>
      <c r="LH54" s="14">
        <f>VLOOKUP($IF54,Data!$B:$CP,Daily!LH$10,0)/LH$36</f>
      </c>
      <c r="LI54" s="14">
        <f>VLOOKUP($IF54,Data!$B:$CP,Daily!LI$10,0)/LI$36</f>
      </c>
      <c r="LJ54" s="14">
        <f>VLOOKUP($IF54,Data!$B:$CP,Daily!LJ$10,0)/LJ$36</f>
      </c>
      <c r="LK54" s="14">
        <f>VLOOKUP($IF54,Data!$B:$CP,Daily!LK$10,0)/LK$36</f>
      </c>
      <c r="LL54" s="14">
        <f>VLOOKUP($IF54,Data!$B:$CP,Daily!LL$10,0)/LL$36</f>
      </c>
      <c r="LM54" s="14">
        <f>VLOOKUP($IF54,Data!$B:$CP,Daily!LM$10,0)/LM$36</f>
      </c>
      <c r="LN54" s="14">
        <f>VLOOKUP($IF54,Data!$B:$CP,Daily!LN$10,0)/LN$36</f>
      </c>
      <c r="LO54" s="14">
        <f>VLOOKUP($IF54,Data!$B:$CP,Daily!LO$10,0)/LO$36</f>
      </c>
      <c r="LP54" s="14">
        <f>VLOOKUP($IF54,Data!$B:$CP,Daily!LP$10,0)/LP$36</f>
      </c>
      <c r="LQ54" s="14">
        <f>VLOOKUP($IF54,Data!$B:$CP,Daily!LQ$10,0)/LQ$36</f>
      </c>
      <c r="LR54" s="14">
        <f>VLOOKUP($IF54,Data!$B:$CP,Daily!LR$10,0)/LR$36</f>
      </c>
      <c r="LS54" s="14">
        <f>VLOOKUP($IF54,Data!$B:$CP,Daily!LS$10,0)/LS$36</f>
      </c>
      <c r="LU54" s="52">
        <f t="shared" si="266"/>
      </c>
      <c r="LV54" s="52">
        <f t="shared" si="267"/>
      </c>
      <c r="LW54" s="52">
        <f t="shared" si="320"/>
      </c>
      <c r="LX54" s="52">
        <f t="shared" si="321"/>
      </c>
      <c r="LY54" s="52">
        <f t="shared" si="322"/>
      </c>
      <c r="LZ54" s="58"/>
      <c r="MA54" s="14">
        <f t="shared" ref="MA54" si="436">_xlfn.STDEV.P(JL54:LS54)</f>
      </c>
      <c r="MB54" s="14">
        <f t="shared" si="324"/>
      </c>
      <c r="MC54" s="14">
        <f t="shared" si="325"/>
      </c>
    </row>
    <row r="55" spans="4:342" x14ac:dyDescent="0.25">
      <c r="D55" s="83" t="s">
        <v>437</v>
      </c>
      <c r="E55" s="81"/>
      <c r="F55" s="79"/>
      <c r="G55" s="79"/>
      <c r="H55" s="80"/>
      <c r="I55" s="79"/>
      <c r="J55" s="80"/>
      <c r="K55" s="79"/>
      <c r="L55" s="79"/>
      <c r="M55" s="81"/>
      <c r="N55" s="79"/>
      <c r="O55" s="79"/>
      <c r="P55" s="79"/>
      <c r="Q55" s="79"/>
      <c r="R55" s="79"/>
      <c r="S55" s="79"/>
      <c r="T55" s="79"/>
      <c r="U55" s="81"/>
      <c r="V55" s="79"/>
      <c r="W55" s="79"/>
      <c r="X55" s="79"/>
      <c r="Y55" s="79"/>
      <c r="Z55" s="79"/>
      <c r="AA55" s="79"/>
      <c r="AB55" s="77"/>
      <c r="AC55" s="60"/>
      <c r="AD55" s="1"/>
      <c r="AE55" s="1"/>
      <c r="AF55" s="1"/>
      <c r="AG55" s="1"/>
      <c r="AH55" s="1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W55" s="49"/>
      <c r="DX55" s="49"/>
      <c r="DY55" s="49"/>
      <c r="DZ55" s="49"/>
      <c r="EA55" s="49"/>
      <c r="EC55" s="49"/>
      <c r="ED55" s="49"/>
      <c r="EE55" s="50"/>
      <c r="EG55" s="124"/>
      <c r="EH55" s="124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49"/>
      <c r="GH55" s="49"/>
      <c r="GI55" s="49"/>
      <c r="GJ55" s="49"/>
      <c r="GK55" s="49"/>
      <c r="GL55" s="49"/>
      <c r="GM55" s="49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49"/>
      <c r="HA55" s="49"/>
      <c r="HB55" s="49"/>
      <c r="HC55" s="49"/>
      <c r="HD55" s="49"/>
      <c r="HE55" s="49"/>
      <c r="HF55" s="49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49"/>
      <c r="HT55" s="49"/>
      <c r="HV55" s="49"/>
      <c r="HW55" s="49"/>
      <c r="HX55" s="49"/>
      <c r="HY55" s="49"/>
      <c r="HZ55" s="49"/>
      <c r="IB55" s="49"/>
      <c r="IC55" s="49"/>
      <c r="ID55" s="50"/>
      <c r="IF55" s="124"/>
      <c r="IG55" s="124"/>
      <c r="IH55" s="50"/>
      <c r="II55" s="51"/>
      <c r="IJ55" s="51"/>
      <c r="IK55" s="51"/>
      <c r="IL55" s="51"/>
      <c r="IM55" s="51"/>
      <c r="IN55" s="51"/>
      <c r="IO55" s="51"/>
      <c r="IP55" s="51"/>
      <c r="IQ55" s="51"/>
      <c r="IR55" s="51"/>
      <c r="IS55" s="51"/>
      <c r="IT55" s="51"/>
      <c r="IU55" s="51"/>
      <c r="IV55" s="51"/>
      <c r="IW55" s="51"/>
      <c r="IX55" s="51"/>
      <c r="IY55" s="51"/>
      <c r="IZ55" s="51"/>
      <c r="JA55" s="51"/>
      <c r="JB55" s="51"/>
      <c r="JC55" s="51"/>
      <c r="JD55" s="51"/>
      <c r="JE55" s="51"/>
      <c r="JF55" s="51"/>
      <c r="JG55" s="51"/>
      <c r="JH55" s="51"/>
      <c r="JI55" s="51"/>
      <c r="JJ55" s="51"/>
      <c r="JK55" s="51"/>
      <c r="JL55" s="51"/>
      <c r="JM55" s="51"/>
      <c r="JN55" s="51"/>
      <c r="JO55" s="51"/>
      <c r="JP55" s="51"/>
      <c r="JQ55" s="51"/>
      <c r="JR55" s="51"/>
      <c r="JS55" s="51"/>
      <c r="JT55" s="51"/>
      <c r="JU55" s="51"/>
      <c r="JV55" s="51"/>
      <c r="JW55" s="51"/>
      <c r="JX55" s="51"/>
      <c r="JY55" s="51"/>
      <c r="JZ55" s="51"/>
      <c r="KA55" s="51"/>
      <c r="KB55" s="51"/>
      <c r="KC55" s="51"/>
      <c r="KD55" s="51"/>
      <c r="KE55" s="51"/>
      <c r="KF55" s="51"/>
      <c r="KG55" s="51"/>
      <c r="KH55" s="51"/>
      <c r="KI55" s="51"/>
      <c r="KJ55" s="51"/>
      <c r="KK55" s="51"/>
      <c r="KL55" s="51"/>
      <c r="KM55" s="51"/>
      <c r="KN55" s="51"/>
      <c r="KO55" s="51"/>
      <c r="KP55" s="51"/>
      <c r="KQ55" s="51"/>
      <c r="KR55" s="51"/>
      <c r="KS55" s="51"/>
      <c r="KT55" s="51"/>
      <c r="KU55" s="51"/>
      <c r="KV55" s="51"/>
      <c r="KW55" s="51"/>
      <c r="KX55" s="51"/>
      <c r="KY55" s="51"/>
      <c r="KZ55" s="51"/>
      <c r="LA55" s="51"/>
      <c r="LB55" s="51"/>
      <c r="LC55" s="51"/>
      <c r="LD55" s="51"/>
      <c r="LE55" s="51"/>
      <c r="LF55" s="51"/>
      <c r="LG55" s="51"/>
      <c r="LH55" s="51"/>
      <c r="LI55" s="51"/>
      <c r="LJ55" s="51"/>
      <c r="LK55" s="51"/>
      <c r="LL55" s="51"/>
      <c r="LM55" s="51"/>
      <c r="LN55" s="51"/>
      <c r="LO55" s="51"/>
      <c r="LP55" s="51"/>
      <c r="LQ55" s="51"/>
      <c r="LR55" s="51"/>
      <c r="LS55" s="51"/>
      <c r="LU55" s="49"/>
      <c r="LV55" s="49"/>
      <c r="LW55" s="49"/>
      <c r="LX55" s="49"/>
      <c r="LY55" s="49"/>
      <c r="MA55" s="51"/>
      <c r="MB55" s="49"/>
      <c r="MC55" s="50"/>
      <c r="MD55" s="15"/>
    </row>
    <row r="56" spans="4:342" x14ac:dyDescent="0.25">
      <c r="D56" s="106" t="s">
        <v>438</v>
      </c>
      <c r="E56" s="67" t="str">
        <f>VLOOKUP($D56,'Metric Nature'!$C:$D,2,0)&amp;IF(($F56&lt;(EA56)),"Below",IF(($F56&gt;(DZ56)),"Above","Within"))</f>
      </c>
      <c r="F56" s="68">
        <f t="shared" ref="F56:F57" si="437">DU56</f>
      </c>
      <c r="G56" s="68">
        <f t="shared" ref="G56:G69" si="438">ED56</f>
      </c>
      <c r="H56" s="98">
        <f t="shared" ref="H56:H57" si="439">IFERROR(((F56-G56)/G56),0)</f>
      </c>
      <c r="I56" s="39">
        <f>EE56</f>
      </c>
      <c r="J56" s="69">
        <f t="shared" ref="J56:J57" si="440">IFERROR(((F56-I56)/I56),0)</f>
      </c>
      <c r="K56" s="68">
        <f t="shared" ref="K56:K57" si="441">EC56</f>
      </c>
      <c r="L56" s="70"/>
      <c r="M56" s="67" t="str">
        <f>VLOOKUP($D56,'Metric Nature'!$C:$D,2,0)&amp;IF(($N56&lt;(HZ56)),"Below",IF(($N56&gt;(HY56)),"Above","Within"))</f>
      </c>
      <c r="N56" s="68">
        <f t="shared" ref="N56:N57" si="442">HT56</f>
      </c>
      <c r="O56" s="68">
        <f>IC56</f>
      </c>
      <c r="P56" s="69">
        <f>IFERROR(((N56-O56)/O56),0)</f>
      </c>
      <c r="Q56" s="68">
        <f t="shared" ref="Q56:Q57" si="443">ID56</f>
      </c>
      <c r="R56" s="69">
        <f t="shared" ref="R56:R57" si="444">IFERROR(((N56-Q56)/Q56),0)</f>
      </c>
      <c r="S56" s="68">
        <f t="shared" ref="S56:S57" si="445">IB56</f>
      </c>
      <c r="T56" s="70"/>
      <c r="U56" s="67" t="str">
        <f>VLOOKUP($D56,'Metric Nature'!$C:$D,2,0)&amp;IF(($V56&lt;(LY56)),"Below",IF(($V56&gt;(LX56)),"Above","Within"))</f>
      </c>
      <c r="V56" s="68">
        <f t="shared" ref="V56:V57" si="446">LS56</f>
      </c>
      <c r="W56" s="68">
        <f>MB56</f>
      </c>
      <c r="X56" s="69">
        <f t="shared" ref="X56:X57" si="447">IFERROR(((V56-W56)/W56),0)</f>
      </c>
      <c r="Y56" s="68">
        <f>MC56</f>
      </c>
      <c r="Z56" s="69">
        <f t="shared" ref="Z56:Z57" si="448">IFERROR(((V56-Y56)/Y56),0)</f>
      </c>
      <c r="AA56" s="68">
        <f t="shared" ref="AA56:AA57" si="449">MA56</f>
      </c>
      <c r="AB56" s="64"/>
      <c r="AC56" s="60" t="s">
        <v>439</v>
      </c>
      <c r="AD56" s="61"/>
      <c r="AE56" s="61"/>
      <c r="AI56" s="9" t="s">
        <v>438</v>
      </c>
      <c r="AJ56" s="10">
        <f t="shared" ref="AJ56:BO56" si="450">EI56+IH56</f>
      </c>
      <c r="AK56" s="10">
        <f t="shared" si="450"/>
      </c>
      <c r="AL56" s="10">
        <f t="shared" si="450"/>
      </c>
      <c r="AM56" s="10">
        <f t="shared" si="450"/>
      </c>
      <c r="AN56" s="10">
        <f t="shared" si="450"/>
      </c>
      <c r="AO56" s="10">
        <f t="shared" si="450"/>
      </c>
      <c r="AP56" s="10">
        <f t="shared" si="450"/>
      </c>
      <c r="AQ56" s="10">
        <f t="shared" si="450"/>
      </c>
      <c r="AR56" s="10">
        <f t="shared" si="450"/>
      </c>
      <c r="AS56" s="10">
        <f t="shared" si="450"/>
      </c>
      <c r="AT56" s="10">
        <f t="shared" si="450"/>
      </c>
      <c r="AU56" s="10">
        <f t="shared" si="450"/>
      </c>
      <c r="AV56" s="10">
        <f t="shared" si="450"/>
      </c>
      <c r="AW56" s="10">
        <f t="shared" si="450"/>
      </c>
      <c r="AX56" s="10">
        <f t="shared" si="450"/>
      </c>
      <c r="AY56" s="10">
        <f t="shared" si="450"/>
      </c>
      <c r="AZ56" s="10">
        <f t="shared" si="450"/>
      </c>
      <c r="BA56" s="10">
        <f t="shared" si="450"/>
      </c>
      <c r="BB56" s="10">
        <f t="shared" si="450"/>
      </c>
      <c r="BC56" s="10">
        <f t="shared" si="450"/>
      </c>
      <c r="BD56" s="10">
        <f t="shared" si="450"/>
      </c>
      <c r="BE56" s="10">
        <f t="shared" si="450"/>
      </c>
      <c r="BF56" s="10">
        <f t="shared" si="450"/>
      </c>
      <c r="BG56" s="10">
        <f t="shared" si="450"/>
      </c>
      <c r="BH56" s="10">
        <f t="shared" si="450"/>
      </c>
      <c r="BI56" s="10">
        <f t="shared" si="450"/>
      </c>
      <c r="BJ56" s="10">
        <f t="shared" si="450"/>
      </c>
      <c r="BK56" s="10">
        <f t="shared" si="450"/>
      </c>
      <c r="BL56" s="10">
        <f t="shared" si="450"/>
      </c>
      <c r="BM56" s="10">
        <f t="shared" si="450"/>
      </c>
      <c r="BN56" s="10">
        <f t="shared" si="450"/>
      </c>
      <c r="BO56" s="10">
        <f t="shared" si="450"/>
      </c>
      <c r="BP56" s="10">
        <f t="shared" ref="BP56:CU56" si="451">FO56+JN56</f>
      </c>
      <c r="BQ56" s="10">
        <f t="shared" si="451"/>
      </c>
      <c r="BR56" s="10">
        <f t="shared" si="451"/>
      </c>
      <c r="BS56" s="10">
        <f t="shared" si="451"/>
      </c>
      <c r="BT56" s="10">
        <f t="shared" si="451"/>
      </c>
      <c r="BU56" s="10">
        <f t="shared" si="451"/>
      </c>
      <c r="BV56" s="10">
        <f t="shared" si="451"/>
      </c>
      <c r="BW56" s="10">
        <f t="shared" si="451"/>
      </c>
      <c r="BX56" s="10">
        <f t="shared" si="451"/>
      </c>
      <c r="BY56" s="10">
        <f t="shared" si="451"/>
      </c>
      <c r="BZ56" s="10">
        <f t="shared" si="451"/>
      </c>
      <c r="CA56" s="10">
        <f t="shared" si="451"/>
      </c>
      <c r="CB56" s="10">
        <f t="shared" si="451"/>
      </c>
      <c r="CC56" s="10">
        <f t="shared" si="451"/>
      </c>
      <c r="CD56" s="10">
        <f t="shared" si="451"/>
      </c>
      <c r="CE56" s="10">
        <f t="shared" si="451"/>
      </c>
      <c r="CF56" s="10">
        <f t="shared" si="451"/>
      </c>
      <c r="CG56" s="10">
        <f t="shared" si="451"/>
      </c>
      <c r="CH56" s="10">
        <f t="shared" si="451"/>
      </c>
      <c r="CI56" s="10">
        <f t="shared" si="451"/>
      </c>
      <c r="CJ56" s="10">
        <f t="shared" si="451"/>
      </c>
      <c r="CK56" s="10">
        <f t="shared" si="451"/>
      </c>
      <c r="CL56" s="10">
        <f t="shared" si="451"/>
      </c>
      <c r="CM56" s="10">
        <f t="shared" si="451"/>
      </c>
      <c r="CN56" s="10">
        <f t="shared" si="451"/>
      </c>
      <c r="CO56" s="10">
        <f t="shared" si="451"/>
      </c>
      <c r="CP56" s="10">
        <f t="shared" si="451"/>
      </c>
      <c r="CQ56" s="10">
        <f t="shared" si="451"/>
      </c>
      <c r="CR56" s="10">
        <f t="shared" si="451"/>
      </c>
      <c r="CS56" s="10">
        <f t="shared" si="451"/>
      </c>
      <c r="CT56" s="10">
        <f t="shared" si="451"/>
      </c>
      <c r="CU56" s="10">
        <f t="shared" si="451"/>
      </c>
      <c r="CV56" s="10">
        <f t="shared" ref="CV56:DU56" si="452">GU56+KT56</f>
      </c>
      <c r="CW56" s="10">
        <f t="shared" si="452"/>
      </c>
      <c r="CX56" s="10">
        <f t="shared" si="452"/>
      </c>
      <c r="CY56" s="10">
        <f t="shared" si="452"/>
      </c>
      <c r="CZ56" s="10">
        <f t="shared" si="452"/>
      </c>
      <c r="DA56" s="10">
        <f t="shared" si="452"/>
      </c>
      <c r="DB56" s="10">
        <f t="shared" si="452"/>
      </c>
      <c r="DC56" s="10">
        <f t="shared" si="452"/>
      </c>
      <c r="DD56" s="10">
        <f t="shared" si="452"/>
      </c>
      <c r="DE56" s="10">
        <f t="shared" si="452"/>
      </c>
      <c r="DF56" s="10">
        <f t="shared" si="452"/>
      </c>
      <c r="DG56" s="10">
        <f t="shared" si="452"/>
      </c>
      <c r="DH56" s="10">
        <f t="shared" si="452"/>
      </c>
      <c r="DI56" s="10">
        <f t="shared" si="452"/>
      </c>
      <c r="DJ56" s="10">
        <f t="shared" si="452"/>
      </c>
      <c r="DK56" s="10">
        <f t="shared" si="452"/>
      </c>
      <c r="DL56" s="10">
        <f t="shared" si="452"/>
      </c>
      <c r="DM56" s="10">
        <f t="shared" si="452"/>
      </c>
      <c r="DN56" s="10">
        <f t="shared" si="452"/>
      </c>
      <c r="DO56" s="10">
        <f t="shared" si="452"/>
      </c>
      <c r="DP56" s="10">
        <f t="shared" si="452"/>
      </c>
      <c r="DQ56" s="10">
        <f t="shared" si="452"/>
      </c>
      <c r="DR56" s="10">
        <f t="shared" si="452"/>
      </c>
      <c r="DS56" s="10">
        <f t="shared" si="452"/>
      </c>
      <c r="DT56" s="10">
        <f t="shared" si="452"/>
      </c>
      <c r="DU56" s="10">
        <f t="shared" si="452"/>
      </c>
      <c r="DV56" s="18"/>
      <c r="DW56" s="10">
        <f t="shared" ref="DW56:DW70" si="453">_xlfn.QUARTILE.INC($AJ56:$DT56,1)</f>
      </c>
      <c r="DX56" s="10">
        <f t="shared" ref="DX56:DX70" si="454">_xlfn.QUARTILE.INC($AJ56:$DT56,3)</f>
      </c>
      <c r="DY56" s="10">
        <f>DX56-DW56</f>
      </c>
      <c r="DZ56" s="10">
        <f>DX56+(1.25*DY56)</f>
      </c>
      <c r="EA56" s="10">
        <f>DW56-(1.25*DY56)</f>
      </c>
      <c r="EB56" s="18"/>
      <c r="EC56" s="11">
        <f t="shared" ref="EC56:EC57" si="455">_xlfn.STDEV.P(AJ56:DU56)</f>
      </c>
      <c r="ED56" s="11">
        <f>AVERAGE(DN56:DT56)</f>
      </c>
      <c r="EE56" s="11">
        <f>AVERAGE(CQ56:DT56)</f>
      </c>
      <c r="EF56" s="16"/>
      <c r="EG56" s="9" t="s">
        <v>440</v>
      </c>
      <c r="EH56" s="9" t="s">
        <v>44</v>
      </c>
      <c r="EI56" s="10">
        <f>VLOOKUP($EG56,Data!$B:$CP,Daily!EI$10,0)</f>
      </c>
      <c r="EJ56" s="10">
        <f>VLOOKUP($EG56,Data!$B:$CP,Daily!EJ$10,0)</f>
      </c>
      <c r="EK56" s="10">
        <f>VLOOKUP($EG56,Data!$B:$CP,Daily!EK$10,0)</f>
      </c>
      <c r="EL56" s="10">
        <f>VLOOKUP($EG56,Data!$B:$CP,Daily!EL$10,0)</f>
      </c>
      <c r="EM56" s="10">
        <f>VLOOKUP($EG56,Data!$B:$CP,Daily!EM$10,0)</f>
      </c>
      <c r="EN56" s="10">
        <f>VLOOKUP($EG56,Data!$B:$CP,Daily!EN$10,0)</f>
      </c>
      <c r="EO56" s="10">
        <f>VLOOKUP($EG56,Data!$B:$CP,Daily!EO$10,0)</f>
      </c>
      <c r="EP56" s="10">
        <f>VLOOKUP($EG56,Data!$B:$CP,Daily!EP$10,0)</f>
      </c>
      <c r="EQ56" s="10">
        <f>VLOOKUP($EG56,Data!$B:$CP,Daily!EQ$10,0)</f>
      </c>
      <c r="ER56" s="10">
        <f>VLOOKUP($EG56,Data!$B:$CP,Daily!ER$10,0)</f>
      </c>
      <c r="ES56" s="10">
        <f>VLOOKUP($EG56,Data!$B:$CP,Daily!ES$10,0)</f>
      </c>
      <c r="ET56" s="10">
        <f>VLOOKUP($EG56,Data!$B:$CP,Daily!ET$10,0)</f>
      </c>
      <c r="EU56" s="10">
        <f>VLOOKUP($EG56,Data!$B:$CP,Daily!EU$10,0)</f>
      </c>
      <c r="EV56" s="10">
        <f>VLOOKUP($EG56,Data!$B:$CP,Daily!EV$10,0)</f>
      </c>
      <c r="EW56" s="10">
        <f>VLOOKUP($EG56,Data!$B:$CP,Daily!EW$10,0)</f>
      </c>
      <c r="EX56" s="10">
        <f>VLOOKUP($EG56,Data!$B:$CP,Daily!EX$10,0)</f>
      </c>
      <c r="EY56" s="10">
        <f>VLOOKUP($EG56,Data!$B:$CP,Daily!EY$10,0)</f>
      </c>
      <c r="EZ56" s="10">
        <f>VLOOKUP($EG56,Data!$B:$CP,Daily!EZ$10,0)</f>
      </c>
      <c r="FA56" s="10">
        <f>VLOOKUP($EG56,Data!$B:$CP,Daily!FA$10,0)</f>
      </c>
      <c r="FB56" s="10">
        <f>VLOOKUP($EG56,Data!$B:$CP,Daily!FB$10,0)</f>
      </c>
      <c r="FC56" s="10">
        <f>VLOOKUP($EG56,Data!$B:$CP,Daily!FC$10,0)</f>
      </c>
      <c r="FD56" s="10">
        <f>VLOOKUP($EG56,Data!$B:$CP,Daily!FD$10,0)</f>
      </c>
      <c r="FE56" s="10">
        <f>VLOOKUP($EG56,Data!$B:$CP,Daily!FE$10,0)</f>
      </c>
      <c r="FF56" s="10">
        <f>VLOOKUP($EG56,Data!$B:$CP,Daily!FF$10,0)</f>
      </c>
      <c r="FG56" s="10">
        <f>VLOOKUP($EG56,Data!$B:$CP,Daily!FG$10,0)</f>
      </c>
      <c r="FH56" s="10">
        <f>VLOOKUP($EG56,Data!$B:$CP,Daily!FH$10,0)</f>
      </c>
      <c r="FI56" s="10">
        <f>VLOOKUP($EG56,Data!$B:$CP,Daily!FI$10,0)</f>
      </c>
      <c r="FJ56" s="10">
        <f>VLOOKUP($EG56,Data!$B:$CP,Daily!FJ$10,0)</f>
      </c>
      <c r="FK56" s="10">
        <f>VLOOKUP($EG56,Data!$B:$CP,Daily!FK$10,0)</f>
      </c>
      <c r="FL56" s="10">
        <f>VLOOKUP($EG56,Data!$B:$CP,Daily!FL$10,0)</f>
      </c>
      <c r="FM56" s="10">
        <f>VLOOKUP($EG56,Data!$B:$CP,Daily!FM$10,0)</f>
      </c>
      <c r="FN56" s="10">
        <f>VLOOKUP($EG56,Data!$B:$CP,Daily!FN$10,0)</f>
      </c>
      <c r="FO56" s="10">
        <f>VLOOKUP($EG56,Data!$B:$CP,Daily!FO$10,0)</f>
      </c>
      <c r="FP56" s="10">
        <f>VLOOKUP($EG56,Data!$B:$CP,Daily!FP$10,0)</f>
      </c>
      <c r="FQ56" s="10">
        <f>VLOOKUP($EG56,Data!$B:$CP,Daily!FQ$10,0)</f>
      </c>
      <c r="FR56" s="10">
        <f>VLOOKUP($EG56,Data!$B:$CP,Daily!FR$10,0)</f>
      </c>
      <c r="FS56" s="10">
        <f>VLOOKUP($EG56,Data!$B:$CP,Daily!FS$10,0)</f>
      </c>
      <c r="FT56" s="10">
        <f>VLOOKUP($EG56,Data!$B:$CP,Daily!FT$10,0)</f>
      </c>
      <c r="FU56" s="10">
        <f>VLOOKUP($EG56,Data!$B:$CP,Daily!FU$10,0)</f>
      </c>
      <c r="FV56" s="10">
        <f>VLOOKUP($EG56,Data!$B:$CP,Daily!FV$10,0)</f>
      </c>
      <c r="FW56" s="10">
        <f>VLOOKUP($EG56,Data!$B:$CP,Daily!FW$10,0)</f>
      </c>
      <c r="FX56" s="10">
        <f>VLOOKUP($EG56,Data!$B:$CP,Daily!FX$10,0)</f>
      </c>
      <c r="FY56" s="10">
        <f>VLOOKUP($EG56,Data!$B:$CP,Daily!FY$10,0)</f>
      </c>
      <c r="FZ56" s="10">
        <f>VLOOKUP($EG56,Data!$B:$CP,Daily!FZ$10,0)</f>
      </c>
      <c r="GA56" s="10">
        <f>VLOOKUP($EG56,Data!$B:$CP,Daily!GA$10,0)</f>
      </c>
      <c r="GB56" s="10">
        <f>VLOOKUP($EG56,Data!$B:$CP,Daily!GB$10,0)</f>
      </c>
      <c r="GC56" s="10">
        <f>VLOOKUP($EG56,Data!$B:$CP,Daily!GC$10,0)</f>
      </c>
      <c r="GD56" s="10">
        <f>VLOOKUP($EG56,Data!$B:$CP,Daily!GD$10,0)</f>
      </c>
      <c r="GE56" s="10">
        <f>VLOOKUP($EG56,Data!$B:$CP,Daily!GE$10,0)</f>
      </c>
      <c r="GF56" s="10">
        <f>VLOOKUP($EG56,Data!$B:$CP,Daily!GF$10,0)</f>
      </c>
      <c r="GG56" s="10">
        <f>VLOOKUP($EG56,Data!$B:$CP,Daily!GG$10,0)</f>
      </c>
      <c r="GH56" s="10">
        <f>VLOOKUP($EG56,Data!$B:$CP,Daily!GH$10,0)</f>
      </c>
      <c r="GI56" s="10">
        <f>VLOOKUP($EG56,Data!$B:$CP,Daily!GI$10,0)</f>
      </c>
      <c r="GJ56" s="10">
        <f>VLOOKUP($EG56,Data!$B:$CP,Daily!GJ$10,0)</f>
      </c>
      <c r="GK56" s="10">
        <f>VLOOKUP($EG56,Data!$B:$CP,Daily!GK$10,0)</f>
      </c>
      <c r="GL56" s="10">
        <f>VLOOKUP($EG56,Data!$B:$CP,Daily!GL$10,0)</f>
      </c>
      <c r="GM56" s="10">
        <f>VLOOKUP($EG56,Data!$B:$CP,Daily!GM$10,0)</f>
      </c>
      <c r="GN56" s="10">
        <f>VLOOKUP($EG56,Data!$B:$CP,Daily!GN$10,0)</f>
      </c>
      <c r="GO56" s="10">
        <f>VLOOKUP($EG56,Data!$B:$CP,Daily!GO$10,0)</f>
      </c>
      <c r="GP56" s="10">
        <f>VLOOKUP($EG56,Data!$B:$CP,Daily!GP$10,0)</f>
      </c>
      <c r="GQ56" s="10">
        <f>VLOOKUP($EG56,Data!$B:$CP,Daily!GQ$10,0)</f>
      </c>
      <c r="GR56" s="10">
        <f>VLOOKUP($EG56,Data!$B:$CP,Daily!GR$10,0)</f>
      </c>
      <c r="GS56" s="10">
        <f>VLOOKUP($EG56,Data!$B:$CP,Daily!GS$10,0)</f>
      </c>
      <c r="GT56" s="10">
        <f>VLOOKUP($EG56,Data!$B:$CP,Daily!GT$10,0)</f>
      </c>
      <c r="GU56" s="10">
        <f>VLOOKUP($EG56,Data!$B:$CP,Daily!GU$10,0)</f>
      </c>
      <c r="GV56" s="10">
        <f>VLOOKUP($EG56,Data!$B:$CP,Daily!GV$10,0)</f>
      </c>
      <c r="GW56" s="10">
        <f>VLOOKUP($EG56,Data!$B:$CP,Daily!GW$10,0)</f>
      </c>
      <c r="GX56" s="10">
        <f>VLOOKUP($EG56,Data!$B:$CP,Daily!GX$10,0)</f>
      </c>
      <c r="GY56" s="10">
        <f>VLOOKUP($EG56,Data!$B:$CP,Daily!GY$10,0)</f>
      </c>
      <c r="GZ56" s="10">
        <f>VLOOKUP($EG56,Data!$B:$CP,Daily!GZ$10,0)</f>
      </c>
      <c r="HA56" s="10">
        <f>VLOOKUP($EG56,Data!$B:$CP,Daily!HA$10,0)</f>
      </c>
      <c r="HB56" s="10">
        <f>VLOOKUP($EG56,Data!$B:$CP,Daily!HB$10,0)</f>
      </c>
      <c r="HC56" s="10">
        <f>VLOOKUP($EG56,Data!$B:$CP,Daily!HC$10,0)</f>
      </c>
      <c r="HD56" s="10">
        <f>VLOOKUP($EG56,Data!$B:$CP,Daily!HD$10,0)</f>
      </c>
      <c r="HE56" s="10">
        <f>VLOOKUP($EG56,Data!$B:$CP,Daily!HE$10,0)</f>
      </c>
      <c r="HF56" s="10">
        <f>VLOOKUP($EG56,Data!$B:$CP,Daily!HF$10,0)</f>
      </c>
      <c r="HG56" s="10">
        <f>VLOOKUP($EG56,Data!$B:$CP,Daily!HG$10,0)</f>
      </c>
      <c r="HH56" s="10">
        <f>VLOOKUP($EG56,Data!$B:$CP,Daily!HH$10,0)</f>
      </c>
      <c r="HI56" s="10">
        <f>VLOOKUP($EG56,Data!$B:$CP,Daily!HI$10,0)</f>
      </c>
      <c r="HJ56" s="10">
        <f>VLOOKUP($EG56,Data!$B:$CP,Daily!HJ$10,0)</f>
      </c>
      <c r="HK56" s="10">
        <f>VLOOKUP($EG56,Data!$B:$CP,Daily!HK$10,0)</f>
      </c>
      <c r="HL56" s="10">
        <f>VLOOKUP($EG56,Data!$B:$CP,Daily!HL$10,0)</f>
      </c>
      <c r="HM56" s="10">
        <f>VLOOKUP($EG56,Data!$B:$CP,Daily!HM$10,0)</f>
      </c>
      <c r="HN56" s="10">
        <f>VLOOKUP($EG56,Data!$B:$CP,Daily!HN$10,0)</f>
      </c>
      <c r="HO56" s="10">
        <f>VLOOKUP($EG56,Data!$B:$CP,Daily!HO$10,0)</f>
      </c>
      <c r="HP56" s="10">
        <f>VLOOKUP($EG56,Data!$B:$CP,Daily!HP$10,0)</f>
      </c>
      <c r="HQ56" s="10">
        <f>VLOOKUP($EG56,Data!$B:$CP,Daily!HQ$10,0)</f>
      </c>
      <c r="HR56" s="10">
        <f>VLOOKUP($EG56,Data!$B:$CP,Daily!HR$10,0)</f>
      </c>
      <c r="HS56" s="10">
        <f>VLOOKUP($EG56,Data!$B:$CP,Daily!HS$10,0)</f>
      </c>
      <c r="HT56" s="10">
        <f>VLOOKUP($EG56,Data!$B:$CP,Daily!HT$10,0)</f>
      </c>
      <c r="HU56" s="17"/>
      <c r="HV56" s="10">
        <f t="shared" ref="HV56:HV70" si="456">_xlfn.QUARTILE.INC($EI56:$HS56,1)</f>
      </c>
      <c r="HW56" s="10">
        <f t="shared" ref="HW56:HW70" si="457">_xlfn.QUARTILE.INC($EI56:$HS56,3)</f>
      </c>
      <c r="HX56" s="10">
        <f t="shared" ref="HX56:HX57" si="458">HW56-HV56</f>
      </c>
      <c r="HY56" s="10">
        <f>HW56+(1.25*HX56)</f>
      </c>
      <c r="HZ56" s="10">
        <f>HV56-(1.25*HX56)</f>
      </c>
      <c r="IA56" s="53"/>
      <c r="IB56" s="11">
        <f t="shared" ref="IB56:IB57" si="459">_xlfn.STDEV.P(FM56:HT56)</f>
      </c>
      <c r="IC56" s="11">
        <f>AVERAGE(HM56:HS56)</f>
      </c>
      <c r="ID56" s="11">
        <f>AVERAGE(GP56:HS56)</f>
      </c>
      <c r="IE56" s="16"/>
      <c r="IF56" s="9" t="s">
        <v>441</v>
      </c>
      <c r="IG56" s="9" t="s">
        <v>44</v>
      </c>
      <c r="IH56" s="10">
        <f>VLOOKUP($IF56,Data!$B:$CP,Daily!IH$10,0)</f>
      </c>
      <c r="II56" s="10">
        <f>VLOOKUP($IF56,Data!$B:$CP,Daily!II$10,0)</f>
      </c>
      <c r="IJ56" s="10">
        <f>VLOOKUP($IF56,Data!$B:$CP,Daily!IJ$10,0)</f>
      </c>
      <c r="IK56" s="10">
        <f>VLOOKUP($IF56,Data!$B:$CP,Daily!IK$10,0)</f>
      </c>
      <c r="IL56" s="10">
        <f>VLOOKUP($IF56,Data!$B:$CP,Daily!IL$10,0)</f>
      </c>
      <c r="IM56" s="10">
        <f>VLOOKUP($IF56,Data!$B:$CP,Daily!IM$10,0)</f>
      </c>
      <c r="IN56" s="10">
        <f>VLOOKUP($IF56,Data!$B:$CP,Daily!IN$10,0)</f>
      </c>
      <c r="IO56" s="10">
        <f>VLOOKUP($IF56,Data!$B:$CP,Daily!IO$10,0)</f>
      </c>
      <c r="IP56" s="10">
        <f>VLOOKUP($IF56,Data!$B:$CP,Daily!IP$10,0)</f>
      </c>
      <c r="IQ56" s="10">
        <f>VLOOKUP($IF56,Data!$B:$CP,Daily!IQ$10,0)</f>
      </c>
      <c r="IR56" s="10">
        <f>VLOOKUP($IF56,Data!$B:$CP,Daily!IR$10,0)</f>
      </c>
      <c r="IS56" s="10">
        <f>VLOOKUP($IF56,Data!$B:$CP,Daily!IS$10,0)</f>
      </c>
      <c r="IT56" s="10">
        <f>VLOOKUP($IF56,Data!$B:$CP,Daily!IT$10,0)</f>
      </c>
      <c r="IU56" s="10">
        <f>VLOOKUP($IF56,Data!$B:$CP,Daily!IU$10,0)</f>
      </c>
      <c r="IV56" s="10">
        <f>VLOOKUP($IF56,Data!$B:$CP,Daily!IV$10,0)</f>
      </c>
      <c r="IW56" s="10">
        <f>VLOOKUP($IF56,Data!$B:$CP,Daily!IW$10,0)</f>
      </c>
      <c r="IX56" s="10">
        <f>VLOOKUP($IF56,Data!$B:$CP,Daily!IX$10,0)</f>
      </c>
      <c r="IY56" s="10">
        <f>VLOOKUP($IF56,Data!$B:$CP,Daily!IY$10,0)</f>
      </c>
      <c r="IZ56" s="10">
        <f>VLOOKUP($IF56,Data!$B:$CP,Daily!IZ$10,0)</f>
      </c>
      <c r="JA56" s="10">
        <f>VLOOKUP($IF56,Data!$B:$CP,Daily!JA$10,0)</f>
      </c>
      <c r="JB56" s="10">
        <f>VLOOKUP($IF56,Data!$B:$CP,Daily!JB$10,0)</f>
      </c>
      <c r="JC56" s="10">
        <f>VLOOKUP($IF56,Data!$B:$CP,Daily!JC$10,0)</f>
      </c>
      <c r="JD56" s="10">
        <f>VLOOKUP($IF56,Data!$B:$CP,Daily!JD$10,0)</f>
      </c>
      <c r="JE56" s="10">
        <f>VLOOKUP($IF56,Data!$B:$CP,Daily!JE$10,0)</f>
      </c>
      <c r="JF56" s="10">
        <f>VLOOKUP($IF56,Data!$B:$CP,Daily!JF$10,0)</f>
      </c>
      <c r="JG56" s="10">
        <f>VLOOKUP($IF56,Data!$B:$CP,Daily!JG$10,0)</f>
      </c>
      <c r="JH56" s="10">
        <f>VLOOKUP($IF56,Data!$B:$CP,Daily!JH$10,0)</f>
      </c>
      <c r="JI56" s="10">
        <f>VLOOKUP($IF56,Data!$B:$CP,Daily!JI$10,0)</f>
      </c>
      <c r="JJ56" s="10">
        <f>VLOOKUP($IF56,Data!$B:$CP,Daily!JJ$10,0)</f>
      </c>
      <c r="JK56" s="10">
        <f>VLOOKUP($IF56,Data!$B:$CP,Daily!JK$10,0)</f>
      </c>
      <c r="JL56" s="10">
        <f>VLOOKUP($IF56,Data!$B:$CP,Daily!JL$10,0)</f>
      </c>
      <c r="JM56" s="10">
        <f>VLOOKUP($IF56,Data!$B:$CP,Daily!JM$10,0)</f>
      </c>
      <c r="JN56" s="10">
        <f>VLOOKUP($IF56,Data!$B:$CP,Daily!JN$10,0)</f>
      </c>
      <c r="JO56" s="10">
        <f>VLOOKUP($IF56,Data!$B:$CP,Daily!JO$10,0)</f>
      </c>
      <c r="JP56" s="10">
        <f>VLOOKUP($IF56,Data!$B:$CP,Daily!JP$10,0)</f>
      </c>
      <c r="JQ56" s="10">
        <f>VLOOKUP($IF56,Data!$B:$CP,Daily!JQ$10,0)</f>
      </c>
      <c r="JR56" s="10">
        <f>VLOOKUP($IF56,Data!$B:$CP,Daily!JR$10,0)</f>
      </c>
      <c r="JS56" s="10">
        <f>VLOOKUP($IF56,Data!$B:$CP,Daily!JS$10,0)</f>
      </c>
      <c r="JT56" s="10">
        <f>VLOOKUP($IF56,Data!$B:$CP,Daily!JT$10,0)</f>
      </c>
      <c r="JU56" s="10">
        <f>VLOOKUP($IF56,Data!$B:$CP,Daily!JU$10,0)</f>
      </c>
      <c r="JV56" s="10">
        <f>VLOOKUP($IF56,Data!$B:$CP,Daily!JV$10,0)</f>
      </c>
      <c r="JW56" s="10">
        <f>VLOOKUP($IF56,Data!$B:$CP,Daily!JW$10,0)</f>
      </c>
      <c r="JX56" s="10">
        <f>VLOOKUP($IF56,Data!$B:$CP,Daily!JX$10,0)</f>
      </c>
      <c r="JY56" s="10">
        <f>VLOOKUP($IF56,Data!$B:$CP,Daily!JY$10,0)</f>
      </c>
      <c r="JZ56" s="10">
        <f>VLOOKUP($IF56,Data!$B:$CP,Daily!JZ$10,0)</f>
      </c>
      <c r="KA56" s="10">
        <f>VLOOKUP($IF56,Data!$B:$CP,Daily!KA$10,0)</f>
      </c>
      <c r="KB56" s="10">
        <f>VLOOKUP($IF56,Data!$B:$CP,Daily!KB$10,0)</f>
      </c>
      <c r="KC56" s="10">
        <f>VLOOKUP($IF56,Data!$B:$CP,Daily!KC$10,0)</f>
      </c>
      <c r="KD56" s="10">
        <f>VLOOKUP($IF56,Data!$B:$CP,Daily!KD$10,0)</f>
      </c>
      <c r="KE56" s="10">
        <f>VLOOKUP($IF56,Data!$B:$CP,Daily!KE$10,0)</f>
      </c>
      <c r="KF56" s="10">
        <f>VLOOKUP($IF56,Data!$B:$CP,Daily!KF$10,0)</f>
      </c>
      <c r="KG56" s="10">
        <f>VLOOKUP($IF56,Data!$B:$CP,Daily!KG$10,0)</f>
      </c>
      <c r="KH56" s="10">
        <f>VLOOKUP($IF56,Data!$B:$CP,Daily!KH$10,0)</f>
      </c>
      <c r="KI56" s="10">
        <f>VLOOKUP($IF56,Data!$B:$CP,Daily!KI$10,0)</f>
      </c>
      <c r="KJ56" s="10">
        <f>VLOOKUP($IF56,Data!$B:$CP,Daily!KJ$10,0)</f>
      </c>
      <c r="KK56" s="10">
        <f>VLOOKUP($IF56,Data!$B:$CP,Daily!KK$10,0)</f>
      </c>
      <c r="KL56" s="10">
        <f>VLOOKUP($IF56,Data!$B:$CP,Daily!KL$10,0)</f>
      </c>
      <c r="KM56" s="10">
        <f>VLOOKUP($IF56,Data!$B:$CP,Daily!KM$10,0)</f>
      </c>
      <c r="KN56" s="10">
        <f>VLOOKUP($IF56,Data!$B:$CP,Daily!KN$10,0)</f>
      </c>
      <c r="KO56" s="10">
        <f>VLOOKUP($IF56,Data!$B:$CP,Daily!KO$10,0)</f>
      </c>
      <c r="KP56" s="10">
        <f>VLOOKUP($IF56,Data!$B:$CP,Daily!KP$10,0)</f>
      </c>
      <c r="KQ56" s="10">
        <f>VLOOKUP($IF56,Data!$B:$CP,Daily!KQ$10,0)</f>
      </c>
      <c r="KR56" s="10">
        <f>VLOOKUP($IF56,Data!$B:$CP,Daily!KR$10,0)</f>
      </c>
      <c r="KS56" s="10">
        <f>VLOOKUP($IF56,Data!$B:$CP,Daily!KS$10,0)</f>
      </c>
      <c r="KT56" s="10">
        <f>VLOOKUP($IF56,Data!$B:$CP,Daily!KT$10,0)</f>
      </c>
      <c r="KU56" s="10">
        <f>VLOOKUP($IF56,Data!$B:$CP,Daily!KU$10,0)</f>
      </c>
      <c r="KV56" s="10">
        <f>VLOOKUP($IF56,Data!$B:$CP,Daily!KV$10,0)</f>
      </c>
      <c r="KW56" s="10">
        <f>VLOOKUP($IF56,Data!$B:$CP,Daily!KW$10,0)</f>
      </c>
      <c r="KX56" s="10">
        <f>VLOOKUP($IF56,Data!$B:$CP,Daily!KX$10,0)</f>
      </c>
      <c r="KY56" s="10">
        <f>VLOOKUP($IF56,Data!$B:$CP,Daily!KY$10,0)</f>
      </c>
      <c r="KZ56" s="10">
        <f>VLOOKUP($IF56,Data!$B:$CP,Daily!KZ$10,0)</f>
      </c>
      <c r="LA56" s="10">
        <f>VLOOKUP($IF56,Data!$B:$CP,Daily!LA$10,0)</f>
      </c>
      <c r="LB56" s="10">
        <f>VLOOKUP($IF56,Data!$B:$CP,Daily!LB$10,0)</f>
      </c>
      <c r="LC56" s="10">
        <f>VLOOKUP($IF56,Data!$B:$CP,Daily!LC$10,0)</f>
      </c>
      <c r="LD56" s="10">
        <f>VLOOKUP($IF56,Data!$B:$CP,Daily!LD$10,0)</f>
      </c>
      <c r="LE56" s="10">
        <f>VLOOKUP($IF56,Data!$B:$CP,Daily!LE$10,0)</f>
      </c>
      <c r="LF56" s="10">
        <f>VLOOKUP($IF56,Data!$B:$CP,Daily!LF$10,0)</f>
      </c>
      <c r="LG56" s="10">
        <f>VLOOKUP($IF56,Data!$B:$CP,Daily!LG$10,0)</f>
      </c>
      <c r="LH56" s="10">
        <f>VLOOKUP($IF56,Data!$B:$CP,Daily!LH$10,0)</f>
      </c>
      <c r="LI56" s="10">
        <f>VLOOKUP($IF56,Data!$B:$CP,Daily!LI$10,0)</f>
      </c>
      <c r="LJ56" s="10">
        <f>VLOOKUP($IF56,Data!$B:$CP,Daily!LJ$10,0)</f>
      </c>
      <c r="LK56" s="10">
        <f>VLOOKUP($IF56,Data!$B:$CP,Daily!LK$10,0)</f>
      </c>
      <c r="LL56" s="10">
        <f>VLOOKUP($IF56,Data!$B:$CP,Daily!LL$10,0)</f>
      </c>
      <c r="LM56" s="10">
        <f>VLOOKUP($IF56,Data!$B:$CP,Daily!LM$10,0)</f>
      </c>
      <c r="LN56" s="10">
        <f>VLOOKUP($IF56,Data!$B:$CP,Daily!LN$10,0)</f>
      </c>
      <c r="LO56" s="10">
        <f>VLOOKUP($IF56,Data!$B:$CP,Daily!LO$10,0)</f>
      </c>
      <c r="LP56" s="10">
        <f>VLOOKUP($IF56,Data!$B:$CP,Daily!LP$10,0)</f>
      </c>
      <c r="LQ56" s="10">
        <f>VLOOKUP($IF56,Data!$B:$CP,Daily!LQ$10,0)</f>
      </c>
      <c r="LR56" s="10">
        <f>VLOOKUP($IF56,Data!$B:$CP,Daily!LR$10,0)</f>
      </c>
      <c r="LS56" s="10">
        <f>VLOOKUP($IF56,Data!$B:$CP,Daily!LS$10,0)</f>
      </c>
      <c r="LU56" s="10">
        <f t="shared" ref="LU56:LU70" si="460">_xlfn.QUARTILE.INC($IH56:$LR56,1)</f>
      </c>
      <c r="LV56" s="10">
        <f t="shared" ref="LV56:LV70" si="461">_xlfn.QUARTILE.INC($IH56:$LR56,3)</f>
      </c>
      <c r="LW56" s="10">
        <f t="shared" ref="LW56:LW57" si="462">LV56-LU56</f>
      </c>
      <c r="LX56" s="10">
        <f>LV56+(1.25*LW56)</f>
      </c>
      <c r="LY56" s="10">
        <f>LU56-(1.25*LW56)</f>
      </c>
      <c r="LZ56" s="53"/>
      <c r="MA56" s="11">
        <f>_xlfn.STDEV.P(JL56:LS56)</f>
      </c>
      <c r="MB56" s="11">
        <f>AVERAGE(LL56:LR56)</f>
      </c>
      <c r="MC56" s="11">
        <f>AVERAGE(KO56:LR56)</f>
      </c>
      <c r="MD56" s="15"/>
    </row>
    <row r="57" spans="4:342" x14ac:dyDescent="0.25">
      <c r="D57" s="133" t="s">
        <v>442</v>
      </c>
      <c r="E57" s="67" t="str">
        <f>VLOOKUP($D57,'Metric Nature'!$C:$D,2,0)&amp;IF(($F57&lt;(EA57)),"Below",IF(($F57&gt;(DZ57)),"Above","Within"))</f>
      </c>
      <c r="F57" s="62">
        <f t="shared" si="437"/>
      </c>
      <c r="G57" s="92">
        <f t="shared" si="438"/>
      </c>
      <c r="H57" s="71">
        <f t="shared" si="439"/>
      </c>
      <c r="I57" s="89">
        <f t="shared" ref="I57:I69" si="463">EE57</f>
      </c>
      <c r="J57" s="62">
        <f t="shared" si="440"/>
      </c>
      <c r="K57" s="62">
        <f t="shared" si="441"/>
      </c>
      <c r="L57" s="64"/>
      <c r="M57" s="67" t="str">
        <f>VLOOKUP($D57,'Metric Nature'!$C:$D,2,0)&amp;IF(($N57&lt;(HZ57)),"Below",IF(($N57&gt;(HY57)),"Above","Within"))</f>
      </c>
      <c r="N57" s="71">
        <f t="shared" si="442"/>
      </c>
      <c r="O57" s="63">
        <f t="shared" ref="O57" si="464">IC57</f>
      </c>
      <c r="P57" s="98">
        <f t="shared" ref="P57" si="465">IFERROR(((N57-O57)/O57),0)</f>
      </c>
      <c r="Q57" s="63">
        <f t="shared" si="443"/>
      </c>
      <c r="R57" s="71">
        <f t="shared" si="444"/>
      </c>
      <c r="S57" s="62">
        <f t="shared" si="445"/>
      </c>
      <c r="T57" s="64"/>
      <c r="U57" s="67" t="str">
        <f>VLOOKUP($D57,'Metric Nature'!$C:$D,2,0)&amp;IF(($V57&lt;(LY57)),"Below",IF(($V57&gt;(LX57)),"Above","Within"))</f>
      </c>
      <c r="V57" s="62">
        <f t="shared" si="446"/>
      </c>
      <c r="W57" s="63">
        <f t="shared" ref="W57:W69" si="466">MB57</f>
      </c>
      <c r="X57" s="62">
        <f t="shared" si="447"/>
      </c>
      <c r="Y57" s="63">
        <f t="shared" ref="Y57" si="467">MC57</f>
      </c>
      <c r="Z57" s="62">
        <f t="shared" si="448"/>
      </c>
      <c r="AA57" s="62">
        <f t="shared" si="449"/>
      </c>
      <c r="AB57" s="64"/>
      <c r="AC57" s="60" t="s">
        <v>443</v>
      </c>
      <c r="AD57" s="61"/>
      <c r="AE57" s="61"/>
      <c r="AI57" s="9" t="s">
        <v>444</v>
      </c>
      <c r="AJ57" s="14">
        <f>(VLOOKUP($EG57,Data!$B:$CP,Daily!EI$10,0)+VLOOKUP($IF57,Data!$B:$CP,Daily!IH$10,0))/AJ$56</f>
      </c>
      <c r="AK57" s="14">
        <f>(VLOOKUP($EG57,Data!$B:$CP,Daily!EJ$10,0)+VLOOKUP($IF57,Data!$B:$CP,Daily!II$10,0))/AK$56</f>
      </c>
      <c r="AL57" s="14">
        <f>(VLOOKUP($EG57,Data!$B:$CP,Daily!EK$10,0)+VLOOKUP($IF57,Data!$B:$CP,Daily!IJ$10,0))/AL$56</f>
      </c>
      <c r="AM57" s="14">
        <f>(VLOOKUP($EG57,Data!$B:$CP,Daily!EL$10,0)+VLOOKUP($IF57,Data!$B:$CP,Daily!IK$10,0))/AM$56</f>
      </c>
      <c r="AN57" s="14">
        <f>(VLOOKUP($EG57,Data!$B:$CP,Daily!EM$10,0)+VLOOKUP($IF57,Data!$B:$CP,Daily!IL$10,0))/AN$56</f>
      </c>
      <c r="AO57" s="14">
        <f>(VLOOKUP($EG57,Data!$B:$CP,Daily!EN$10,0)+VLOOKUP($IF57,Data!$B:$CP,Daily!IM$10,0))/AO$56</f>
      </c>
      <c r="AP57" s="14">
        <f>(VLOOKUP($EG57,Data!$B:$CP,Daily!EO$10,0)+VLOOKUP($IF57,Data!$B:$CP,Daily!IN$10,0))/AP$56</f>
      </c>
      <c r="AQ57" s="14">
        <f>(VLOOKUP($EG57,Data!$B:$CP,Daily!EP$10,0)+VLOOKUP($IF57,Data!$B:$CP,Daily!IO$10,0))/AQ$56</f>
      </c>
      <c r="AR57" s="14">
        <f>(VLOOKUP($EG57,Data!$B:$CP,Daily!EQ$10,0)+VLOOKUP($IF57,Data!$B:$CP,Daily!IP$10,0))/AR$56</f>
      </c>
      <c r="AS57" s="14">
        <f>(VLOOKUP($EG57,Data!$B:$CP,Daily!ER$10,0)+VLOOKUP($IF57,Data!$B:$CP,Daily!IQ$10,0))/AS$56</f>
      </c>
      <c r="AT57" s="14">
        <f>(VLOOKUP($EG57,Data!$B:$CP,Daily!ES$10,0)+VLOOKUP($IF57,Data!$B:$CP,Daily!IR$10,0))/AT$56</f>
      </c>
      <c r="AU57" s="14">
        <f>(VLOOKUP($EG57,Data!$B:$CP,Daily!ET$10,0)+VLOOKUP($IF57,Data!$B:$CP,Daily!IS$10,0))/AU$56</f>
      </c>
      <c r="AV57" s="14">
        <f>(VLOOKUP($EG57,Data!$B:$CP,Daily!EU$10,0)+VLOOKUP($IF57,Data!$B:$CP,Daily!IT$10,0))/AV$56</f>
      </c>
      <c r="AW57" s="14">
        <f>(VLOOKUP($EG57,Data!$B:$CP,Daily!EV$10,0)+VLOOKUP($IF57,Data!$B:$CP,Daily!IU$10,0))/AW$56</f>
      </c>
      <c r="AX57" s="14">
        <f>(VLOOKUP($EG57,Data!$B:$CP,Daily!EW$10,0)+VLOOKUP($IF57,Data!$B:$CP,Daily!IV$10,0))/AX$56</f>
      </c>
      <c r="AY57" s="14">
        <f>(VLOOKUP($EG57,Data!$B:$CP,Daily!EX$10,0)+VLOOKUP($IF57,Data!$B:$CP,Daily!IW$10,0))/AY$56</f>
      </c>
      <c r="AZ57" s="14">
        <f>(VLOOKUP($EG57,Data!$B:$CP,Daily!EY$10,0)+VLOOKUP($IF57,Data!$B:$CP,Daily!IX$10,0))/AZ$56</f>
      </c>
      <c r="BA57" s="14">
        <f>(VLOOKUP($EG57,Data!$B:$CP,Daily!EZ$10,0)+VLOOKUP($IF57,Data!$B:$CP,Daily!IY$10,0))/BA$56</f>
      </c>
      <c r="BB57" s="14">
        <f>(VLOOKUP($EG57,Data!$B:$CP,Daily!FA$10,0)+VLOOKUP($IF57,Data!$B:$CP,Daily!IZ$10,0))/BB$56</f>
      </c>
      <c r="BC57" s="14">
        <f>(VLOOKUP($EG57,Data!$B:$CP,Daily!FB$10,0)+VLOOKUP($IF57,Data!$B:$CP,Daily!JA$10,0))/BC$56</f>
      </c>
      <c r="BD57" s="14">
        <f>(VLOOKUP($EG57,Data!$B:$CP,Daily!FC$10,0)+VLOOKUP($IF57,Data!$B:$CP,Daily!JB$10,0))/BD$56</f>
      </c>
      <c r="BE57" s="14">
        <f>(VLOOKUP($EG57,Data!$B:$CP,Daily!FD$10,0)+VLOOKUP($IF57,Data!$B:$CP,Daily!JC$10,0))/BE$56</f>
      </c>
      <c r="BF57" s="14">
        <f>(VLOOKUP($EG57,Data!$B:$CP,Daily!FE$10,0)+VLOOKUP($IF57,Data!$B:$CP,Daily!JD$10,0))/BF$56</f>
      </c>
      <c r="BG57" s="14">
        <f>(VLOOKUP($EG57,Data!$B:$CP,Daily!FF$10,0)+VLOOKUP($IF57,Data!$B:$CP,Daily!JE$10,0))/BG$56</f>
      </c>
      <c r="BH57" s="14">
        <f>(VLOOKUP($EG57,Data!$B:$CP,Daily!FG$10,0)+VLOOKUP($IF57,Data!$B:$CP,Daily!JF$10,0))/BH$56</f>
      </c>
      <c r="BI57" s="14">
        <f>(VLOOKUP($EG57,Data!$B:$CP,Daily!FH$10,0)+VLOOKUP($IF57,Data!$B:$CP,Daily!JG$10,0))/BI$56</f>
      </c>
      <c r="BJ57" s="14">
        <f>(VLOOKUP($EG57,Data!$B:$CP,Daily!FI$10,0)+VLOOKUP($IF57,Data!$B:$CP,Daily!JH$10,0))/BJ$56</f>
      </c>
      <c r="BK57" s="14">
        <f>(VLOOKUP($EG57,Data!$B:$CP,Daily!FJ$10,0)+VLOOKUP($IF57,Data!$B:$CP,Daily!JI$10,0))/BK$56</f>
      </c>
      <c r="BL57" s="14">
        <f>(VLOOKUP($EG57,Data!$B:$CP,Daily!FK$10,0)+VLOOKUP($IF57,Data!$B:$CP,Daily!JJ$10,0))/BL$56</f>
      </c>
      <c r="BM57" s="14">
        <f>(VLOOKUP($EG57,Data!$B:$CP,Daily!FL$10,0)+VLOOKUP($IF57,Data!$B:$CP,Daily!JK$10,0))/BM$56</f>
      </c>
      <c r="BN57" s="14">
        <f>(VLOOKUP($EG57,Data!$B:$CP,Daily!FM$10,0)+VLOOKUP($IF57,Data!$B:$CP,Daily!JL$10,0))/BN$56</f>
      </c>
      <c r="BO57" s="14">
        <f>(VLOOKUP($EG57,Data!$B:$CP,Daily!FN$10,0)+VLOOKUP($IF57,Data!$B:$CP,Daily!JM$10,0))/BO$56</f>
      </c>
      <c r="BP57" s="14">
        <f>(VLOOKUP($EG57,Data!$B:$CP,Daily!FO$10,0)+VLOOKUP($IF57,Data!$B:$CP,Daily!JN$10,0))/BP$56</f>
      </c>
      <c r="BQ57" s="14">
        <f>(VLOOKUP($EG57,Data!$B:$CP,Daily!FP$10,0)+VLOOKUP($IF57,Data!$B:$CP,Daily!JO$10,0))/BQ$56</f>
      </c>
      <c r="BR57" s="14">
        <f>(VLOOKUP($EG57,Data!$B:$CP,Daily!FQ$10,0)+VLOOKUP($IF57,Data!$B:$CP,Daily!JP$10,0))/BR$56</f>
      </c>
      <c r="BS57" s="14">
        <f>(VLOOKUP($EG57,Data!$B:$CP,Daily!FR$10,0)+VLOOKUP($IF57,Data!$B:$CP,Daily!JQ$10,0))/BS$56</f>
      </c>
      <c r="BT57" s="14">
        <f>(VLOOKUP($EG57,Data!$B:$CP,Daily!FS$10,0)+VLOOKUP($IF57,Data!$B:$CP,Daily!JR$10,0))/BT$56</f>
      </c>
      <c r="BU57" s="14">
        <f>(VLOOKUP($EG57,Data!$B:$CP,Daily!FT$10,0)+VLOOKUP($IF57,Data!$B:$CP,Daily!JS$10,0))/BU$56</f>
      </c>
      <c r="BV57" s="14">
        <f>(VLOOKUP($EG57,Data!$B:$CP,Daily!FU$10,0)+VLOOKUP($IF57,Data!$B:$CP,Daily!JT$10,0))/BV$56</f>
      </c>
      <c r="BW57" s="14">
        <f>(VLOOKUP($EG57,Data!$B:$CP,Daily!FV$10,0)+VLOOKUP($IF57,Data!$B:$CP,Daily!JU$10,0))/BW$56</f>
      </c>
      <c r="BX57" s="14">
        <f>(VLOOKUP($EG57,Data!$B:$CP,Daily!FW$10,0)+VLOOKUP($IF57,Data!$B:$CP,Daily!JV$10,0))/BX$56</f>
      </c>
      <c r="BY57" s="14">
        <f>(VLOOKUP($EG57,Data!$B:$CP,Daily!FX$10,0)+VLOOKUP($IF57,Data!$B:$CP,Daily!JW$10,0))/BY$56</f>
      </c>
      <c r="BZ57" s="14">
        <f>(VLOOKUP($EG57,Data!$B:$CP,Daily!FY$10,0)+VLOOKUP($IF57,Data!$B:$CP,Daily!JX$10,0))/BZ$56</f>
      </c>
      <c r="CA57" s="14">
        <f>(VLOOKUP($EG57,Data!$B:$CP,Daily!FZ$10,0)+VLOOKUP($IF57,Data!$B:$CP,Daily!JY$10,0))/CA$56</f>
      </c>
      <c r="CB57" s="14">
        <f>(VLOOKUP($EG57,Data!$B:$CP,Daily!GA$10,0)+VLOOKUP($IF57,Data!$B:$CP,Daily!JZ$10,0))/CB$56</f>
      </c>
      <c r="CC57" s="14">
        <f>(VLOOKUP($EG57,Data!$B:$CP,Daily!GB$10,0)+VLOOKUP($IF57,Data!$B:$CP,Daily!KA$10,0))/CC$56</f>
      </c>
      <c r="CD57" s="14">
        <f>(VLOOKUP($EG57,Data!$B:$CP,Daily!GC$10,0)+VLOOKUP($IF57,Data!$B:$CP,Daily!KB$10,0))/CD$56</f>
      </c>
      <c r="CE57" s="14">
        <f>(VLOOKUP($EG57,Data!$B:$CP,Daily!GD$10,0)+VLOOKUP($IF57,Data!$B:$CP,Daily!KC$10,0))/CE$56</f>
      </c>
      <c r="CF57" s="14">
        <f>(VLOOKUP($EG57,Data!$B:$CP,Daily!GE$10,0)+VLOOKUP($IF57,Data!$B:$CP,Daily!KD$10,0))/CF$56</f>
      </c>
      <c r="CG57" s="14">
        <f>(VLOOKUP($EG57,Data!$B:$CP,Daily!GF$10,0)+VLOOKUP($IF57,Data!$B:$CP,Daily!KE$10,0))/CG$56</f>
      </c>
      <c r="CH57" s="14">
        <f>(VLOOKUP($EG57,Data!$B:$CP,Daily!GG$10,0)+VLOOKUP($IF57,Data!$B:$CP,Daily!KF$10,0))/CH$56</f>
      </c>
      <c r="CI57" s="14">
        <f>(VLOOKUP($EG57,Data!$B:$CP,Daily!GH$10,0)+VLOOKUP($IF57,Data!$B:$CP,Daily!KG$10,0))/CI$56</f>
      </c>
      <c r="CJ57" s="14">
        <f>(VLOOKUP($EG57,Data!$B:$CP,Daily!GI$10,0)+VLOOKUP($IF57,Data!$B:$CP,Daily!KH$10,0))/CJ$56</f>
      </c>
      <c r="CK57" s="14">
        <f>(VLOOKUP($EG57,Data!$B:$CP,Daily!GJ$10,0)+VLOOKUP($IF57,Data!$B:$CP,Daily!KI$10,0))/CK$56</f>
      </c>
      <c r="CL57" s="14">
        <f>(VLOOKUP($EG57,Data!$B:$CP,Daily!GK$10,0)+VLOOKUP($IF57,Data!$B:$CP,Daily!KJ$10,0))/CL$56</f>
      </c>
      <c r="CM57" s="14">
        <f>(VLOOKUP($EG57,Data!$B:$CP,Daily!GL$10,0)+VLOOKUP($IF57,Data!$B:$CP,Daily!KK$10,0))/CM$56</f>
      </c>
      <c r="CN57" s="14">
        <f>(VLOOKUP($EG57,Data!$B:$CP,Daily!GM$10,0)+VLOOKUP($IF57,Data!$B:$CP,Daily!KL$10,0))/CN$56</f>
      </c>
      <c r="CO57" s="14">
        <f>(VLOOKUP($EG57,Data!$B:$CP,Daily!GN$10,0)+VLOOKUP($IF57,Data!$B:$CP,Daily!KM$10,0))/CO$56</f>
      </c>
      <c r="CP57" s="14">
        <f>(VLOOKUP($EG57,Data!$B:$CP,Daily!GO$10,0)+VLOOKUP($IF57,Data!$B:$CP,Daily!KN$10,0))/CP$56</f>
      </c>
      <c r="CQ57" s="14">
        <f>(VLOOKUP($EG57,Data!$B:$CP,Daily!GP$10,0)+VLOOKUP($IF57,Data!$B:$CP,Daily!KO$10,0))/CQ$56</f>
      </c>
      <c r="CR57" s="14">
        <f>(VLOOKUP($EG57,Data!$B:$CP,Daily!GQ$10,0)+VLOOKUP($IF57,Data!$B:$CP,Daily!KP$10,0))/CR$56</f>
      </c>
      <c r="CS57" s="14">
        <f>(VLOOKUP($EG57,Data!$B:$CP,Daily!GR$10,0)+VLOOKUP($IF57,Data!$B:$CP,Daily!KQ$10,0))/CS$56</f>
      </c>
      <c r="CT57" s="14">
        <f>(VLOOKUP($EG57,Data!$B:$CP,Daily!GS$10,0)+VLOOKUP($IF57,Data!$B:$CP,Daily!KR$10,0))/CT$56</f>
      </c>
      <c r="CU57" s="14">
        <f>(VLOOKUP($EG57,Data!$B:$CP,Daily!GT$10,0)+VLOOKUP($IF57,Data!$B:$CP,Daily!KS$10,0))/CU$56</f>
      </c>
      <c r="CV57" s="14">
        <f>(VLOOKUP($EG57,Data!$B:$CP,Daily!GU$10,0)+VLOOKUP($IF57,Data!$B:$CP,Daily!KT$10,0))/CV$56</f>
      </c>
      <c r="CW57" s="14">
        <f>(VLOOKUP($EG57,Data!$B:$CP,Daily!GV$10,0)+VLOOKUP($IF57,Data!$B:$CP,Daily!KU$10,0))/CW$56</f>
      </c>
      <c r="CX57" s="14">
        <f>(VLOOKUP($EG57,Data!$B:$CP,Daily!GW$10,0)+VLOOKUP($IF57,Data!$B:$CP,Daily!KV$10,0))/CX$56</f>
      </c>
      <c r="CY57" s="14">
        <f>(VLOOKUP($EG57,Data!$B:$CP,Daily!GX$10,0)+VLOOKUP($IF57,Data!$B:$CP,Daily!KW$10,0))/CY$56</f>
      </c>
      <c r="CZ57" s="14">
        <f>(VLOOKUP($EG57,Data!$B:$CP,Daily!GY$10,0)+VLOOKUP($IF57,Data!$B:$CP,Daily!KX$10,0))/CZ$56</f>
      </c>
      <c r="DA57" s="14">
        <f>(VLOOKUP($EG57,Data!$B:$CP,Daily!GZ$10,0)+VLOOKUP($IF57,Data!$B:$CP,Daily!KY$10,0))/DA$56</f>
      </c>
      <c r="DB57" s="14">
        <f>(VLOOKUP($EG57,Data!$B:$CP,Daily!HA$10,0)+VLOOKUP($IF57,Data!$B:$CP,Daily!KZ$10,0))/DB$56</f>
      </c>
      <c r="DC57" s="14">
        <f>(VLOOKUP($EG57,Data!$B:$CP,Daily!HB$10,0)+VLOOKUP($IF57,Data!$B:$CP,Daily!LA$10,0))/DC$56</f>
      </c>
      <c r="DD57" s="14">
        <f>(VLOOKUP($EG57,Data!$B:$CP,Daily!HC$10,0)+VLOOKUP($IF57,Data!$B:$CP,Daily!LB$10,0))/DD$56</f>
      </c>
      <c r="DE57" s="14">
        <f>(VLOOKUP($EG57,Data!$B:$CP,Daily!HD$10,0)+VLOOKUP($IF57,Data!$B:$CP,Daily!LC$10,0))/DE$56</f>
      </c>
      <c r="DF57" s="14">
        <f>(VLOOKUP($EG57,Data!$B:$CP,Daily!HE$10,0)+VLOOKUP($IF57,Data!$B:$CP,Daily!LD$10,0))/DF$56</f>
      </c>
      <c r="DG57" s="14">
        <f>(VLOOKUP($EG57,Data!$B:$CP,Daily!HF$10,0)+VLOOKUP($IF57,Data!$B:$CP,Daily!LE$10,0))/DG$56</f>
      </c>
      <c r="DH57" s="14">
        <f>(VLOOKUP($EG57,Data!$B:$CP,Daily!HG$10,0)+VLOOKUP($IF57,Data!$B:$CP,Daily!LF$10,0))/DH$56</f>
      </c>
      <c r="DI57" s="14">
        <f>(VLOOKUP($EG57,Data!$B:$CP,Daily!HH$10,0)+VLOOKUP($IF57,Data!$B:$CP,Daily!LG$10,0))/DI$56</f>
      </c>
      <c r="DJ57" s="14">
        <f>(VLOOKUP($EG57,Data!$B:$CP,Daily!HI$10,0)+VLOOKUP($IF57,Data!$B:$CP,Daily!LH$10,0))/DJ$56</f>
      </c>
      <c r="DK57" s="14">
        <f>(VLOOKUP($EG57,Data!$B:$CP,Daily!HJ$10,0)+VLOOKUP($IF57,Data!$B:$CP,Daily!LI$10,0))/DK$56</f>
      </c>
      <c r="DL57" s="14">
        <f>(VLOOKUP($EG57,Data!$B:$CP,Daily!HK$10,0)+VLOOKUP($IF57,Data!$B:$CP,Daily!LJ$10,0))/DL$56</f>
      </c>
      <c r="DM57" s="14">
        <f>(VLOOKUP($EG57,Data!$B:$CP,Daily!HL$10,0)+VLOOKUP($IF57,Data!$B:$CP,Daily!LK$10,0))/DM$56</f>
      </c>
      <c r="DN57" s="14">
        <f>(VLOOKUP($EG57,Data!$B:$CP,Daily!HM$10,0)+VLOOKUP($IF57,Data!$B:$CP,Daily!LL$10,0))/DN$56</f>
      </c>
      <c r="DO57" s="14">
        <f>(VLOOKUP($EG57,Data!$B:$CP,Daily!HN$10,0)+VLOOKUP($IF57,Data!$B:$CP,Daily!LM$10,0))/DO$56</f>
      </c>
      <c r="DP57" s="14">
        <f>(VLOOKUP($EG57,Data!$B:$CP,Daily!HO$10,0)+VLOOKUP($IF57,Data!$B:$CP,Daily!LN$10,0))/DP$56</f>
      </c>
      <c r="DQ57" s="14">
        <f>(VLOOKUP($EG57,Data!$B:$CP,Daily!HP$10,0)+VLOOKUP($IF57,Data!$B:$CP,Daily!LO$10,0))/DQ$56</f>
      </c>
      <c r="DR57" s="14">
        <f>(VLOOKUP($EG57,Data!$B:$CP,Daily!HQ$10,0)+VLOOKUP($IF57,Data!$B:$CP,Daily!LP$10,0))/DR$56</f>
      </c>
      <c r="DS57" s="14">
        <f>(VLOOKUP($EG57,Data!$B:$CP,Daily!HR$10,0)+VLOOKUP($IF57,Data!$B:$CP,Daily!LQ$10,0))/DS$56</f>
      </c>
      <c r="DT57" s="14">
        <f>(VLOOKUP($EG57,Data!$B:$CP,Daily!HS$10,0)+VLOOKUP($IF57,Data!$B:$CP,Daily!LR$10,0))/DT$56</f>
      </c>
      <c r="DU57" s="14">
        <f>(VLOOKUP($EG57,Data!$B:$CP,Daily!HT$10,0)+VLOOKUP($IF57,Data!$B:$CP,Daily!LS$10,0))/DU$56</f>
      </c>
      <c r="DV57" s="18"/>
      <c r="DW57" s="14">
        <f t="shared" si="453"/>
      </c>
      <c r="DX57" s="14">
        <f t="shared" si="454"/>
      </c>
      <c r="DY57" s="14">
        <f t="shared" ref="DY57" si="468">DX57-DW57</f>
      </c>
      <c r="DZ57" s="14">
        <f>DX57+(0.75*DY57)</f>
      </c>
      <c r="EA57" s="14">
        <f>DW57-(0.75*DY57)</f>
      </c>
      <c r="EB57" s="18"/>
      <c r="EC57" s="14">
        <f t="shared" si="455"/>
      </c>
      <c r="ED57" s="14">
        <f>SUMPRODUCT(DN57:DT57,DN$56:DT$56)/SUM(DN$56:DT$56)</f>
      </c>
      <c r="EE57" s="14">
        <f>SUMPRODUCT(CR57:DT57,CR$56:DT$56)/SUM(CR$56:DT$56)</f>
      </c>
      <c r="EF57" s="16"/>
      <c r="EG57" s="9" t="s">
        <v>445</v>
      </c>
      <c r="EH57" s="9" t="s">
        <v>45</v>
      </c>
      <c r="EI57" s="14">
        <f>VLOOKUP($EG57,Data!$B:$CP,Daily!EI$10,0)/EI$56</f>
      </c>
      <c r="EJ57" s="14">
        <f>VLOOKUP($EG57,Data!$B:$CP,Daily!EJ$10,0)/EJ$56</f>
      </c>
      <c r="EK57" s="14">
        <f>VLOOKUP($EG57,Data!$B:$CP,Daily!EK$10,0)/EK$56</f>
      </c>
      <c r="EL57" s="14">
        <f>VLOOKUP($EG57,Data!$B:$CP,Daily!EL$10,0)/EL$56</f>
      </c>
      <c r="EM57" s="14">
        <f>VLOOKUP($EG57,Data!$B:$CP,Daily!EM$10,0)/EM$56</f>
      </c>
      <c r="EN57" s="14">
        <f>VLOOKUP($EG57,Data!$B:$CP,Daily!EN$10,0)/EN$56</f>
      </c>
      <c r="EO57" s="14">
        <f>VLOOKUP($EG57,Data!$B:$CP,Daily!EO$10,0)/EO$56</f>
      </c>
      <c r="EP57" s="14">
        <f>VLOOKUP($EG57,Data!$B:$CP,Daily!EP$10,0)/EP$56</f>
      </c>
      <c r="EQ57" s="14">
        <f>VLOOKUP($EG57,Data!$B:$CP,Daily!EQ$10,0)/EQ$56</f>
      </c>
      <c r="ER57" s="14">
        <f>VLOOKUP($EG57,Data!$B:$CP,Daily!ER$10,0)/ER$56</f>
      </c>
      <c r="ES57" s="14">
        <f>VLOOKUP($EG57,Data!$B:$CP,Daily!ES$10,0)/ES$56</f>
      </c>
      <c r="ET57" s="14">
        <f>VLOOKUP($EG57,Data!$B:$CP,Daily!ET$10,0)/ET$56</f>
      </c>
      <c r="EU57" s="14">
        <f>VLOOKUP($EG57,Data!$B:$CP,Daily!EU$10,0)/EU$56</f>
      </c>
      <c r="EV57" s="14">
        <f>VLOOKUP($EG57,Data!$B:$CP,Daily!EV$10,0)/EV$56</f>
      </c>
      <c r="EW57" s="14">
        <f>VLOOKUP($EG57,Data!$B:$CP,Daily!EW$10,0)/EW$56</f>
      </c>
      <c r="EX57" s="14">
        <f>VLOOKUP($EG57,Data!$B:$CP,Daily!EX$10,0)/EX$56</f>
      </c>
      <c r="EY57" s="14">
        <f>VLOOKUP($EG57,Data!$B:$CP,Daily!EY$10,0)/EY$56</f>
      </c>
      <c r="EZ57" s="14">
        <f>VLOOKUP($EG57,Data!$B:$CP,Daily!EZ$10,0)/EZ$56</f>
      </c>
      <c r="FA57" s="14">
        <f>VLOOKUP($EG57,Data!$B:$CP,Daily!FA$10,0)/FA$56</f>
      </c>
      <c r="FB57" s="14">
        <f>VLOOKUP($EG57,Data!$B:$CP,Daily!FB$10,0)/FB$56</f>
      </c>
      <c r="FC57" s="14">
        <f>VLOOKUP($EG57,Data!$B:$CP,Daily!FC$10,0)/FC$56</f>
      </c>
      <c r="FD57" s="14">
        <f>VLOOKUP($EG57,Data!$B:$CP,Daily!FD$10,0)/FD$56</f>
      </c>
      <c r="FE57" s="14">
        <f>VLOOKUP($EG57,Data!$B:$CP,Daily!FE$10,0)/FE$56</f>
      </c>
      <c r="FF57" s="14">
        <f>VLOOKUP($EG57,Data!$B:$CP,Daily!FF$10,0)/FF$56</f>
      </c>
      <c r="FG57" s="14">
        <f>VLOOKUP($EG57,Data!$B:$CP,Daily!FG$10,0)/FG$56</f>
      </c>
      <c r="FH57" s="14">
        <f>VLOOKUP($EG57,Data!$B:$CP,Daily!FH$10,0)/FH$56</f>
      </c>
      <c r="FI57" s="14">
        <f>VLOOKUP($EG57,Data!$B:$CP,Daily!FI$10,0)/FI$56</f>
      </c>
      <c r="FJ57" s="14">
        <f>VLOOKUP($EG57,Data!$B:$CP,Daily!FJ$10,0)/FJ$56</f>
      </c>
      <c r="FK57" s="14">
        <f>VLOOKUP($EG57,Data!$B:$CP,Daily!FK$10,0)/FK$56</f>
      </c>
      <c r="FL57" s="14">
        <f>VLOOKUP($EG57,Data!$B:$CP,Daily!FL$10,0)/FL$56</f>
      </c>
      <c r="FM57" s="14">
        <f>VLOOKUP($EG57,Data!$B:$CP,Daily!FM$10,0)/FM$56</f>
      </c>
      <c r="FN57" s="14">
        <f>VLOOKUP($EG57,Data!$B:$CP,Daily!FN$10,0)/FN$56</f>
      </c>
      <c r="FO57" s="14">
        <f>VLOOKUP($EG57,Data!$B:$CP,Daily!FO$10,0)/FO$56</f>
      </c>
      <c r="FP57" s="14">
        <f>VLOOKUP($EG57,Data!$B:$CP,Daily!FP$10,0)/FP$56</f>
      </c>
      <c r="FQ57" s="14">
        <f>VLOOKUP($EG57,Data!$B:$CP,Daily!FQ$10,0)/FQ$56</f>
      </c>
      <c r="FR57" s="14">
        <f>VLOOKUP($EG57,Data!$B:$CP,Daily!FR$10,0)/FR$56</f>
      </c>
      <c r="FS57" s="14">
        <f>VLOOKUP($EG57,Data!$B:$CP,Daily!FS$10,0)/FS$56</f>
      </c>
      <c r="FT57" s="14">
        <f>VLOOKUP($EG57,Data!$B:$CP,Daily!FT$10,0)/FT$56</f>
      </c>
      <c r="FU57" s="14">
        <f>VLOOKUP($EG57,Data!$B:$CP,Daily!FU$10,0)/FU$56</f>
      </c>
      <c r="FV57" s="14">
        <f>VLOOKUP($EG57,Data!$B:$CP,Daily!FV$10,0)/FV$56</f>
      </c>
      <c r="FW57" s="14">
        <f>VLOOKUP($EG57,Data!$B:$CP,Daily!FW$10,0)/FW$56</f>
      </c>
      <c r="FX57" s="14">
        <f>VLOOKUP($EG57,Data!$B:$CP,Daily!FX$10,0)/FX$56</f>
      </c>
      <c r="FY57" s="14">
        <f>VLOOKUP($EG57,Data!$B:$CP,Daily!FY$10,0)/FY$56</f>
      </c>
      <c r="FZ57" s="14">
        <f>VLOOKUP($EG57,Data!$B:$CP,Daily!FZ$10,0)/FZ$56</f>
      </c>
      <c r="GA57" s="14">
        <f>VLOOKUP($EG57,Data!$B:$CP,Daily!GA$10,0)/GA$56</f>
      </c>
      <c r="GB57" s="14">
        <f>VLOOKUP($EG57,Data!$B:$CP,Daily!GB$10,0)/GB$56</f>
      </c>
      <c r="GC57" s="14">
        <f>VLOOKUP($EG57,Data!$B:$CP,Daily!GC$10,0)/GC$56</f>
      </c>
      <c r="GD57" s="14">
        <f>VLOOKUP($EG57,Data!$B:$CP,Daily!GD$10,0)/GD$56</f>
      </c>
      <c r="GE57" s="14">
        <f>VLOOKUP($EG57,Data!$B:$CP,Daily!GE$10,0)/GE$56</f>
      </c>
      <c r="GF57" s="14">
        <f>VLOOKUP($EG57,Data!$B:$CP,Daily!GF$10,0)/GF$56</f>
      </c>
      <c r="GG57" s="14">
        <f>VLOOKUP($EG57,Data!$B:$CP,Daily!GG$10,0)/GG$56</f>
      </c>
      <c r="GH57" s="14">
        <f>VLOOKUP($EG57,Data!$B:$CP,Daily!GH$10,0)/GH$56</f>
      </c>
      <c r="GI57" s="14">
        <f>VLOOKUP($EG57,Data!$B:$CP,Daily!GI$10,0)/GI$56</f>
      </c>
      <c r="GJ57" s="14">
        <f>VLOOKUP($EG57,Data!$B:$CP,Daily!GJ$10,0)/GJ$56</f>
      </c>
      <c r="GK57" s="14">
        <f>VLOOKUP($EG57,Data!$B:$CP,Daily!GK$10,0)/GK$56</f>
      </c>
      <c r="GL57" s="14">
        <f>VLOOKUP($EG57,Data!$B:$CP,Daily!GL$10,0)/GL$56</f>
      </c>
      <c r="GM57" s="14">
        <f>VLOOKUP($EG57,Data!$B:$CP,Daily!GM$10,0)/GM$56</f>
      </c>
      <c r="GN57" s="14">
        <f>VLOOKUP($EG57,Data!$B:$CP,Daily!GN$10,0)/GN$56</f>
      </c>
      <c r="GO57" s="14">
        <f>VLOOKUP($EG57,Data!$B:$CP,Daily!GO$10,0)/GO$56</f>
      </c>
      <c r="GP57" s="14">
        <f>VLOOKUP($EG57,Data!$B:$CP,Daily!GP$10,0)/GP$56</f>
      </c>
      <c r="GQ57" s="14">
        <f>VLOOKUP($EG57,Data!$B:$CP,Daily!GQ$10,0)/GQ$56</f>
      </c>
      <c r="GR57" s="14">
        <f>VLOOKUP($EG57,Data!$B:$CP,Daily!GR$10,0)/GR$56</f>
      </c>
      <c r="GS57" s="14">
        <f>VLOOKUP($EG57,Data!$B:$CP,Daily!GS$10,0)/GS$56</f>
      </c>
      <c r="GT57" s="14">
        <f>VLOOKUP($EG57,Data!$B:$CP,Daily!GT$10,0)/GT$56</f>
      </c>
      <c r="GU57" s="14">
        <f>VLOOKUP($EG57,Data!$B:$CP,Daily!GU$10,0)/GU$56</f>
      </c>
      <c r="GV57" s="14">
        <f>VLOOKUP($EG57,Data!$B:$CP,Daily!GV$10,0)/GV$56</f>
      </c>
      <c r="GW57" s="14">
        <f>VLOOKUP($EG57,Data!$B:$CP,Daily!GW$10,0)/GW$56</f>
      </c>
      <c r="GX57" s="14">
        <f>VLOOKUP($EG57,Data!$B:$CP,Daily!GX$10,0)/GX$56</f>
      </c>
      <c r="GY57" s="14">
        <f>VLOOKUP($EG57,Data!$B:$CP,Daily!GY$10,0)/GY$56</f>
      </c>
      <c r="GZ57" s="14">
        <f>VLOOKUP($EG57,Data!$B:$CP,Daily!GZ$10,0)/GZ$56</f>
      </c>
      <c r="HA57" s="14">
        <f>VLOOKUP($EG57,Data!$B:$CP,Daily!HA$10,0)/HA$56</f>
      </c>
      <c r="HB57" s="14">
        <f>VLOOKUP($EG57,Data!$B:$CP,Daily!HB$10,0)/HB$56</f>
      </c>
      <c r="HC57" s="14">
        <f>VLOOKUP($EG57,Data!$B:$CP,Daily!HC$10,0)/HC$56</f>
      </c>
      <c r="HD57" s="14">
        <f>VLOOKUP($EG57,Data!$B:$CP,Daily!HD$10,0)/HD$56</f>
      </c>
      <c r="HE57" s="14">
        <f>VLOOKUP($EG57,Data!$B:$CP,Daily!HE$10,0)/HE$56</f>
      </c>
      <c r="HF57" s="14">
        <f>VLOOKUP($EG57,Data!$B:$CP,Daily!HF$10,0)/HF$56</f>
      </c>
      <c r="HG57" s="14">
        <f>VLOOKUP($EG57,Data!$B:$CP,Daily!HG$10,0)/HG$56</f>
      </c>
      <c r="HH57" s="14">
        <f>VLOOKUP($EG57,Data!$B:$CP,Daily!HH$10,0)/HH$56</f>
      </c>
      <c r="HI57" s="14">
        <f>VLOOKUP($EG57,Data!$B:$CP,Daily!HI$10,0)/HI$56</f>
      </c>
      <c r="HJ57" s="14">
        <f>VLOOKUP($EG57,Data!$B:$CP,Daily!HJ$10,0)/HJ$56</f>
      </c>
      <c r="HK57" s="14">
        <f>VLOOKUP($EG57,Data!$B:$CP,Daily!HK$10,0)/HK$56</f>
      </c>
      <c r="HL57" s="14">
        <f>VLOOKUP($EG57,Data!$B:$CP,Daily!HL$10,0)/HL$56</f>
      </c>
      <c r="HM57" s="14">
        <f>VLOOKUP($EG57,Data!$B:$CP,Daily!HM$10,0)/HM$56</f>
      </c>
      <c r="HN57" s="14">
        <f>VLOOKUP($EG57,Data!$B:$CP,Daily!HN$10,0)/HN$56</f>
      </c>
      <c r="HO57" s="14">
        <f>VLOOKUP($EG57,Data!$B:$CP,Daily!HO$10,0)/HO$56</f>
      </c>
      <c r="HP57" s="14">
        <f>VLOOKUP($EG57,Data!$B:$CP,Daily!HP$10,0)/HP$56</f>
      </c>
      <c r="HQ57" s="14">
        <f>VLOOKUP($EG57,Data!$B:$CP,Daily!HQ$10,0)/HQ$56</f>
      </c>
      <c r="HR57" s="14">
        <f>VLOOKUP($EG57,Data!$B:$CP,Daily!HR$10,0)/HR$56</f>
      </c>
      <c r="HS57" s="14">
        <f>VLOOKUP($EG57,Data!$B:$CP,Daily!HS$10,0)/HS$56</f>
      </c>
      <c r="HT57" s="14">
        <f>VLOOKUP($EG57,Data!$B:$CP,Daily!HT$10,0)/HT$56</f>
      </c>
      <c r="HU57" s="17"/>
      <c r="HV57" s="52">
        <f t="shared" si="456"/>
      </c>
      <c r="HW57" s="52">
        <f t="shared" si="457"/>
      </c>
      <c r="HX57" s="52">
        <f t="shared" si="458"/>
      </c>
      <c r="HY57" s="52">
        <f t="shared" ref="HY57" si="469">HW57+(0.75*HX57)</f>
      </c>
      <c r="HZ57" s="52">
        <f t="shared" ref="HZ57" si="470">HV57-(0.75*HX57)</f>
      </c>
      <c r="IA57" s="55"/>
      <c r="IB57" s="14">
        <f t="shared" si="459"/>
      </c>
      <c r="IC57" s="14">
        <f>SUMPRODUCT(HM57:HS57,HM$56:HS$56)/SUM(HM$56:HS$56)</f>
      </c>
      <c r="ID57" s="14">
        <f>SUMPRODUCT(GQ57:HS57,GQ$56:HS$56)/SUM(GQ$56:HS$56)</f>
      </c>
      <c r="IE57" s="16"/>
      <c r="IF57" s="9" t="s">
        <v>446</v>
      </c>
      <c r="IG57" s="9" t="s">
        <v>45</v>
      </c>
      <c r="IH57" s="14">
        <f>VLOOKUP($IF57,Data!$B:$CP,Daily!IH$10,0)/IH$56</f>
      </c>
      <c r="II57" s="14">
        <f>VLOOKUP($IF57,Data!$B:$CP,Daily!II$10,0)/II$56</f>
      </c>
      <c r="IJ57" s="14">
        <f>VLOOKUP($IF57,Data!$B:$CP,Daily!IJ$10,0)/IJ$56</f>
      </c>
      <c r="IK57" s="14">
        <f>VLOOKUP($IF57,Data!$B:$CP,Daily!IK$10,0)/IK$56</f>
      </c>
      <c r="IL57" s="14">
        <f>VLOOKUP($IF57,Data!$B:$CP,Daily!IL$10,0)/IL$56</f>
      </c>
      <c r="IM57" s="14">
        <f>VLOOKUP($IF57,Data!$B:$CP,Daily!IM$10,0)/IM$56</f>
      </c>
      <c r="IN57" s="14">
        <f>VLOOKUP($IF57,Data!$B:$CP,Daily!IN$10,0)/IN$56</f>
      </c>
      <c r="IO57" s="14">
        <f>VLOOKUP($IF57,Data!$B:$CP,Daily!IO$10,0)/IO$56</f>
      </c>
      <c r="IP57" s="14">
        <f>VLOOKUP($IF57,Data!$B:$CP,Daily!IP$10,0)/IP$56</f>
      </c>
      <c r="IQ57" s="14">
        <f>VLOOKUP($IF57,Data!$B:$CP,Daily!IQ$10,0)/IQ$56</f>
      </c>
      <c r="IR57" s="14">
        <f>VLOOKUP($IF57,Data!$B:$CP,Daily!IR$10,0)/IR$56</f>
      </c>
      <c r="IS57" s="14">
        <f>VLOOKUP($IF57,Data!$B:$CP,Daily!IS$10,0)/IS$56</f>
      </c>
      <c r="IT57" s="14">
        <f>VLOOKUP($IF57,Data!$B:$CP,Daily!IT$10,0)/IT$56</f>
      </c>
      <c r="IU57" s="14">
        <f>VLOOKUP($IF57,Data!$B:$CP,Daily!IU$10,0)/IU$56</f>
      </c>
      <c r="IV57" s="14">
        <f>VLOOKUP($IF57,Data!$B:$CP,Daily!IV$10,0)/IV$56</f>
      </c>
      <c r="IW57" s="14">
        <f>VLOOKUP($IF57,Data!$B:$CP,Daily!IW$10,0)/IW$56</f>
      </c>
      <c r="IX57" s="14">
        <f>VLOOKUP($IF57,Data!$B:$CP,Daily!IX$10,0)/IX$56</f>
      </c>
      <c r="IY57" s="14">
        <f>VLOOKUP($IF57,Data!$B:$CP,Daily!IY$10,0)/IY$56</f>
      </c>
      <c r="IZ57" s="14">
        <f>VLOOKUP($IF57,Data!$B:$CP,Daily!IZ$10,0)/IZ$56</f>
      </c>
      <c r="JA57" s="14">
        <f>VLOOKUP($IF57,Data!$B:$CP,Daily!JA$10,0)/JA$56</f>
      </c>
      <c r="JB57" s="14">
        <f>VLOOKUP($IF57,Data!$B:$CP,Daily!JB$10,0)/JB$56</f>
      </c>
      <c r="JC57" s="14">
        <f>VLOOKUP($IF57,Data!$B:$CP,Daily!JC$10,0)/JC$56</f>
      </c>
      <c r="JD57" s="14">
        <f>VLOOKUP($IF57,Data!$B:$CP,Daily!JD$10,0)/JD$56</f>
      </c>
      <c r="JE57" s="14">
        <f>VLOOKUP($IF57,Data!$B:$CP,Daily!JE$10,0)/JE$56</f>
      </c>
      <c r="JF57" s="14">
        <f>VLOOKUP($IF57,Data!$B:$CP,Daily!JF$10,0)/JF$56</f>
      </c>
      <c r="JG57" s="14">
        <f>VLOOKUP($IF57,Data!$B:$CP,Daily!JG$10,0)/JG$56</f>
      </c>
      <c r="JH57" s="14">
        <f>VLOOKUP($IF57,Data!$B:$CP,Daily!JH$10,0)/JH$56</f>
      </c>
      <c r="JI57" s="14">
        <f>VLOOKUP($IF57,Data!$B:$CP,Daily!JI$10,0)/JI$56</f>
      </c>
      <c r="JJ57" s="14">
        <f>VLOOKUP($IF57,Data!$B:$CP,Daily!JJ$10,0)/JJ$56</f>
      </c>
      <c r="JK57" s="14">
        <f>VLOOKUP($IF57,Data!$B:$CP,Daily!JK$10,0)/JK$56</f>
      </c>
      <c r="JL57" s="14">
        <f>VLOOKUP($IF57,Data!$B:$CP,Daily!JL$10,0)/JL$56</f>
      </c>
      <c r="JM57" s="14">
        <f>VLOOKUP($IF57,Data!$B:$CP,Daily!JM$10,0)/JM$56</f>
      </c>
      <c r="JN57" s="14">
        <f>VLOOKUP($IF57,Data!$B:$CP,Daily!JN$10,0)/JN$56</f>
      </c>
      <c r="JO57" s="14">
        <f>VLOOKUP($IF57,Data!$B:$CP,Daily!JO$10,0)/JO$56</f>
      </c>
      <c r="JP57" s="14">
        <f>VLOOKUP($IF57,Data!$B:$CP,Daily!JP$10,0)/JP$56</f>
      </c>
      <c r="JQ57" s="14">
        <f>VLOOKUP($IF57,Data!$B:$CP,Daily!JQ$10,0)/JQ$56</f>
      </c>
      <c r="JR57" s="14">
        <f>VLOOKUP($IF57,Data!$B:$CP,Daily!JR$10,0)/JR$56</f>
      </c>
      <c r="JS57" s="14">
        <f>VLOOKUP($IF57,Data!$B:$CP,Daily!JS$10,0)/JS$56</f>
      </c>
      <c r="JT57" s="14">
        <f>VLOOKUP($IF57,Data!$B:$CP,Daily!JT$10,0)/JT$56</f>
      </c>
      <c r="JU57" s="14">
        <f>VLOOKUP($IF57,Data!$B:$CP,Daily!JU$10,0)/JU$56</f>
      </c>
      <c r="JV57" s="14">
        <f>VLOOKUP($IF57,Data!$B:$CP,Daily!JV$10,0)/JV$56</f>
      </c>
      <c r="JW57" s="14">
        <f>VLOOKUP($IF57,Data!$B:$CP,Daily!JW$10,0)/JW$56</f>
      </c>
      <c r="JX57" s="14">
        <f>VLOOKUP($IF57,Data!$B:$CP,Daily!JX$10,0)/JX$56</f>
      </c>
      <c r="JY57" s="14">
        <f>VLOOKUP($IF57,Data!$B:$CP,Daily!JY$10,0)/JY$56</f>
      </c>
      <c r="JZ57" s="14">
        <f>VLOOKUP($IF57,Data!$B:$CP,Daily!JZ$10,0)/JZ$56</f>
      </c>
      <c r="KA57" s="14">
        <f>VLOOKUP($IF57,Data!$B:$CP,Daily!KA$10,0)/KA$56</f>
      </c>
      <c r="KB57" s="14">
        <f>VLOOKUP($IF57,Data!$B:$CP,Daily!KB$10,0)/KB$56</f>
      </c>
      <c r="KC57" s="14">
        <f>VLOOKUP($IF57,Data!$B:$CP,Daily!KC$10,0)/KC$56</f>
      </c>
      <c r="KD57" s="14">
        <f>VLOOKUP($IF57,Data!$B:$CP,Daily!KD$10,0)/KD$56</f>
      </c>
      <c r="KE57" s="14">
        <f>VLOOKUP($IF57,Data!$B:$CP,Daily!KE$10,0)/KE$56</f>
      </c>
      <c r="KF57" s="14">
        <f>VLOOKUP($IF57,Data!$B:$CP,Daily!KF$10,0)/KF$56</f>
      </c>
      <c r="KG57" s="14">
        <f>VLOOKUP($IF57,Data!$B:$CP,Daily!KG$10,0)/KG$56</f>
      </c>
      <c r="KH57" s="14">
        <f>VLOOKUP($IF57,Data!$B:$CP,Daily!KH$10,0)/KH$56</f>
      </c>
      <c r="KI57" s="14">
        <f>VLOOKUP($IF57,Data!$B:$CP,Daily!KI$10,0)/KI$56</f>
      </c>
      <c r="KJ57" s="14">
        <f>VLOOKUP($IF57,Data!$B:$CP,Daily!KJ$10,0)/KJ$56</f>
      </c>
      <c r="KK57" s="14">
        <f>VLOOKUP($IF57,Data!$B:$CP,Daily!KK$10,0)/KK$56</f>
      </c>
      <c r="KL57" s="14">
        <f>VLOOKUP($IF57,Data!$B:$CP,Daily!KL$10,0)/KL$56</f>
      </c>
      <c r="KM57" s="14">
        <f>VLOOKUP($IF57,Data!$B:$CP,Daily!KM$10,0)/KM$56</f>
      </c>
      <c r="KN57" s="14">
        <f>VLOOKUP($IF57,Data!$B:$CP,Daily!KN$10,0)/KN$56</f>
      </c>
      <c r="KO57" s="14">
        <f>VLOOKUP($IF57,Data!$B:$CP,Daily!KO$10,0)/KO$56</f>
      </c>
      <c r="KP57" s="14">
        <f>VLOOKUP($IF57,Data!$B:$CP,Daily!KP$10,0)/KP$56</f>
      </c>
      <c r="KQ57" s="14">
        <f>VLOOKUP($IF57,Data!$B:$CP,Daily!KQ$10,0)/KQ$56</f>
      </c>
      <c r="KR57" s="14">
        <f>VLOOKUP($IF57,Data!$B:$CP,Daily!KR$10,0)/KR$56</f>
      </c>
      <c r="KS57" s="14">
        <f>VLOOKUP($IF57,Data!$B:$CP,Daily!KS$10,0)/KS$56</f>
      </c>
      <c r="KT57" s="14">
        <f>VLOOKUP($IF57,Data!$B:$CP,Daily!KT$10,0)/KT$56</f>
      </c>
      <c r="KU57" s="14">
        <f>VLOOKUP($IF57,Data!$B:$CP,Daily!KU$10,0)/KU$56</f>
      </c>
      <c r="KV57" s="14">
        <f>VLOOKUP($IF57,Data!$B:$CP,Daily!KV$10,0)/KV$56</f>
      </c>
      <c r="KW57" s="14">
        <f>VLOOKUP($IF57,Data!$B:$CP,Daily!KW$10,0)/KW$56</f>
      </c>
      <c r="KX57" s="14">
        <f>VLOOKUP($IF57,Data!$B:$CP,Daily!KX$10,0)/KX$56</f>
      </c>
      <c r="KY57" s="14">
        <f>VLOOKUP($IF57,Data!$B:$CP,Daily!KY$10,0)/KY$56</f>
      </c>
      <c r="KZ57" s="14">
        <f>VLOOKUP($IF57,Data!$B:$CP,Daily!KZ$10,0)/KZ$56</f>
      </c>
      <c r="LA57" s="14">
        <f>VLOOKUP($IF57,Data!$B:$CP,Daily!LA$10,0)/LA$56</f>
      </c>
      <c r="LB57" s="14">
        <f>VLOOKUP($IF57,Data!$B:$CP,Daily!LB$10,0)/LB$56</f>
      </c>
      <c r="LC57" s="14">
        <f>VLOOKUP($IF57,Data!$B:$CP,Daily!LC$10,0)/LC$56</f>
      </c>
      <c r="LD57" s="14">
        <f>VLOOKUP($IF57,Data!$B:$CP,Daily!LD$10,0)/LD$56</f>
      </c>
      <c r="LE57" s="14">
        <f>VLOOKUP($IF57,Data!$B:$CP,Daily!LE$10,0)/LE$56</f>
      </c>
      <c r="LF57" s="14">
        <f>VLOOKUP($IF57,Data!$B:$CP,Daily!LF$10,0)/LF$56</f>
      </c>
      <c r="LG57" s="14">
        <f>VLOOKUP($IF57,Data!$B:$CP,Daily!LG$10,0)/LG$56</f>
      </c>
      <c r="LH57" s="14">
        <f>VLOOKUP($IF57,Data!$B:$CP,Daily!LH$10,0)/LH$56</f>
      </c>
      <c r="LI57" s="14">
        <f>VLOOKUP($IF57,Data!$B:$CP,Daily!LI$10,0)/LI$56</f>
      </c>
      <c r="LJ57" s="14">
        <f>VLOOKUP($IF57,Data!$B:$CP,Daily!LJ$10,0)/LJ$56</f>
      </c>
      <c r="LK57" s="14">
        <f>VLOOKUP($IF57,Data!$B:$CP,Daily!LK$10,0)/LK$56</f>
      </c>
      <c r="LL57" s="14">
        <f>VLOOKUP($IF57,Data!$B:$CP,Daily!LL$10,0)/LL$56</f>
      </c>
      <c r="LM57" s="14">
        <f>VLOOKUP($IF57,Data!$B:$CP,Daily!LM$10,0)/LM$56</f>
      </c>
      <c r="LN57" s="14">
        <f>VLOOKUP($IF57,Data!$B:$CP,Daily!LN$10,0)/LN$56</f>
      </c>
      <c r="LO57" s="14">
        <f>VLOOKUP($IF57,Data!$B:$CP,Daily!LO$10,0)/LO$56</f>
      </c>
      <c r="LP57" s="14">
        <f>VLOOKUP($IF57,Data!$B:$CP,Daily!LP$10,0)/LP$56</f>
      </c>
      <c r="LQ57" s="14">
        <f>VLOOKUP($IF57,Data!$B:$CP,Daily!LQ$10,0)/LQ$56</f>
      </c>
      <c r="LR57" s="14">
        <f>VLOOKUP($IF57,Data!$B:$CP,Daily!LR$10,0)/LR$56</f>
      </c>
      <c r="LS57" s="14">
        <f>VLOOKUP($IF57,Data!$B:$CP,Daily!LS$10,0)/LS$56</f>
      </c>
      <c r="LU57" s="52">
        <f t="shared" si="460"/>
      </c>
      <c r="LV57" s="52">
        <f t="shared" si="461"/>
      </c>
      <c r="LW57" s="52">
        <f t="shared" si="462"/>
      </c>
      <c r="LX57" s="52">
        <f t="shared" ref="LX57" si="471">LV57+(0.75*LW57)</f>
      </c>
      <c r="LY57" s="52">
        <f>LU57-(0.75*LW57)</f>
      </c>
      <c r="LZ57" s="55"/>
      <c r="MA57" s="14">
        <f t="shared" ref="MA57" si="472">_xlfn.STDEV.P(JL57:LS57)</f>
      </c>
      <c r="MB57" s="14">
        <f>SUMPRODUCT(LL57:LR57,LL$56:LR$56)/SUM(LL$56:LR$56)</f>
      </c>
      <c r="MC57" s="14">
        <f>SUMPRODUCT(KP57:LR57,KP$56:LR$56)/SUM(KP$56:LR$56)</f>
      </c>
      <c r="MD57" s="15"/>
    </row>
    <row r="58" spans="4:342" x14ac:dyDescent="0.25">
      <c r="D58" s="134" t="s">
        <v>447</v>
      </c>
      <c r="E58" s="67" t="str">
        <f>VLOOKUP($D58,'Metric Nature'!$C:$D,2,0)&amp;IF(($F58&lt;(EA58)),"Below",IF(($F58&gt;(DZ58)),"Above","Within"))</f>
      </c>
      <c r="F58" s="62">
        <f t="shared" ref="F58:F69" si="473">DU58</f>
      </c>
      <c r="G58" s="92">
        <f t="shared" si="438"/>
      </c>
      <c r="H58" s="62">
        <f t="shared" ref="H58:H69" si="474">IFERROR(((F58-G58)/G58),0)</f>
      </c>
      <c r="I58" s="89">
        <f t="shared" si="463"/>
      </c>
      <c r="J58" s="62">
        <f t="shared" ref="J58:J69" si="475">IFERROR(((F58-I58)/I58),0)</f>
      </c>
      <c r="K58" s="62">
        <f t="shared" ref="K58:K69" si="476">EC58</f>
      </c>
      <c r="L58" s="64"/>
      <c r="M58" s="67" t="str">
        <f>VLOOKUP($D58,'Metric Nature'!$C:$D,2,0)&amp;IF(($N58&lt;(HZ58)),"Below",IF(($N58&gt;(HY58)),"Above","Within"))</f>
      </c>
      <c r="N58" s="71">
        <f t="shared" ref="N58:N69" si="477">HT58</f>
      </c>
      <c r="O58" s="63">
        <f t="shared" ref="O58:O69" si="478">IC58</f>
      </c>
      <c r="P58" s="98">
        <f t="shared" ref="P58:P69" si="479">IFERROR(((N58-O58)/O58),0)</f>
      </c>
      <c r="Q58" s="63">
        <f t="shared" ref="Q58:Q69" si="480">ID58</f>
      </c>
      <c r="R58" s="71">
        <f t="shared" ref="R58:R69" si="481">IFERROR(((N58-Q58)/Q58),0)</f>
      </c>
      <c r="S58" s="62">
        <f t="shared" ref="S58:S69" si="482">IB58</f>
      </c>
      <c r="T58" s="64"/>
      <c r="U58" s="67" t="str">
        <f>VLOOKUP($D58,'Metric Nature'!$C:$D,2,0)&amp;IF(($V58&lt;(LY58)),"Below",IF(($V58&gt;(LX58)),"Above","Within"))</f>
      </c>
      <c r="V58" s="62">
        <f t="shared" ref="V58:V69" si="483">LS58</f>
      </c>
      <c r="W58" s="63">
        <f t="shared" si="466"/>
      </c>
      <c r="X58" s="62">
        <f t="shared" ref="X58:X69" si="484">IFERROR(((V58-W58)/W58),0)</f>
      </c>
      <c r="Y58" s="62">
        <f t="shared" ref="Y58:Y69" si="485">MC58</f>
      </c>
      <c r="Z58" s="62">
        <f t="shared" ref="Z58:Z69" si="486">IFERROR(((V58-Y58)/Y58),0)</f>
      </c>
      <c r="AA58" s="62">
        <f t="shared" ref="AA58:AA69" si="487">MA58</f>
      </c>
      <c r="AB58" s="64"/>
      <c r="AC58" s="60" t="s">
        <v>448</v>
      </c>
      <c r="AD58" s="61"/>
      <c r="AE58" s="61"/>
      <c r="AI58" s="9" t="s">
        <v>449</v>
      </c>
      <c r="AJ58" s="14">
        <f>(VLOOKUP($EG58,Data!$B:$CP,Daily!EI$10,0)+VLOOKUP($IF58,Data!$B:$CP,Daily!IH$10,0))/AJ$56</f>
      </c>
      <c r="AK58" s="14">
        <f>(VLOOKUP($EG58,Data!$B:$CP,Daily!EJ$10,0)+VLOOKUP($IF58,Data!$B:$CP,Daily!II$10,0))/AK$56</f>
      </c>
      <c r="AL58" s="14">
        <f>(VLOOKUP($EG58,Data!$B:$CP,Daily!EK$10,0)+VLOOKUP($IF58,Data!$B:$CP,Daily!IJ$10,0))/AL$56</f>
      </c>
      <c r="AM58" s="14">
        <f>(VLOOKUP($EG58,Data!$B:$CP,Daily!EL$10,0)+VLOOKUP($IF58,Data!$B:$CP,Daily!IK$10,0))/AM$56</f>
      </c>
      <c r="AN58" s="14">
        <f>(VLOOKUP($EG58,Data!$B:$CP,Daily!EM$10,0)+VLOOKUP($IF58,Data!$B:$CP,Daily!IL$10,0))/AN$56</f>
      </c>
      <c r="AO58" s="14">
        <f>(VLOOKUP($EG58,Data!$B:$CP,Daily!EN$10,0)+VLOOKUP($IF58,Data!$B:$CP,Daily!IM$10,0))/AO$56</f>
      </c>
      <c r="AP58" s="14">
        <f>(VLOOKUP($EG58,Data!$B:$CP,Daily!EO$10,0)+VLOOKUP($IF58,Data!$B:$CP,Daily!IN$10,0))/AP$56</f>
      </c>
      <c r="AQ58" s="14">
        <f>(VLOOKUP($EG58,Data!$B:$CP,Daily!EP$10,0)+VLOOKUP($IF58,Data!$B:$CP,Daily!IO$10,0))/AQ$56</f>
      </c>
      <c r="AR58" s="14">
        <f>(VLOOKUP($EG58,Data!$B:$CP,Daily!EQ$10,0)+VLOOKUP($IF58,Data!$B:$CP,Daily!IP$10,0))/AR$56</f>
      </c>
      <c r="AS58" s="14">
        <f>(VLOOKUP($EG58,Data!$B:$CP,Daily!ER$10,0)+VLOOKUP($IF58,Data!$B:$CP,Daily!IQ$10,0))/AS$56</f>
      </c>
      <c r="AT58" s="14">
        <f>(VLOOKUP($EG58,Data!$B:$CP,Daily!ES$10,0)+VLOOKUP($IF58,Data!$B:$CP,Daily!IR$10,0))/AT$56</f>
      </c>
      <c r="AU58" s="14">
        <f>(VLOOKUP($EG58,Data!$B:$CP,Daily!ET$10,0)+VLOOKUP($IF58,Data!$B:$CP,Daily!IS$10,0))/AU$56</f>
      </c>
      <c r="AV58" s="14">
        <f>(VLOOKUP($EG58,Data!$B:$CP,Daily!EU$10,0)+VLOOKUP($IF58,Data!$B:$CP,Daily!IT$10,0))/AV$56</f>
      </c>
      <c r="AW58" s="14">
        <f>(VLOOKUP($EG58,Data!$B:$CP,Daily!EV$10,0)+VLOOKUP($IF58,Data!$B:$CP,Daily!IU$10,0))/AW$56</f>
      </c>
      <c r="AX58" s="14">
        <f>(VLOOKUP($EG58,Data!$B:$CP,Daily!EW$10,0)+VLOOKUP($IF58,Data!$B:$CP,Daily!IV$10,0))/AX$56</f>
      </c>
      <c r="AY58" s="14">
        <f>(VLOOKUP($EG58,Data!$B:$CP,Daily!EX$10,0)+VLOOKUP($IF58,Data!$B:$CP,Daily!IW$10,0))/AY$56</f>
      </c>
      <c r="AZ58" s="14">
        <f>(VLOOKUP($EG58,Data!$B:$CP,Daily!EY$10,0)+VLOOKUP($IF58,Data!$B:$CP,Daily!IX$10,0))/AZ$56</f>
      </c>
      <c r="BA58" s="14">
        <f>(VLOOKUP($EG58,Data!$B:$CP,Daily!EZ$10,0)+VLOOKUP($IF58,Data!$B:$CP,Daily!IY$10,0))/BA$56</f>
      </c>
      <c r="BB58" s="14">
        <f>(VLOOKUP($EG58,Data!$B:$CP,Daily!FA$10,0)+VLOOKUP($IF58,Data!$B:$CP,Daily!IZ$10,0))/BB$56</f>
      </c>
      <c r="BC58" s="14">
        <f>(VLOOKUP($EG58,Data!$B:$CP,Daily!FB$10,0)+VLOOKUP($IF58,Data!$B:$CP,Daily!JA$10,0))/BC$56</f>
      </c>
      <c r="BD58" s="14">
        <f>(VLOOKUP($EG58,Data!$B:$CP,Daily!FC$10,0)+VLOOKUP($IF58,Data!$B:$CP,Daily!JB$10,0))/BD$56</f>
      </c>
      <c r="BE58" s="14">
        <f>(VLOOKUP($EG58,Data!$B:$CP,Daily!FD$10,0)+VLOOKUP($IF58,Data!$B:$CP,Daily!JC$10,0))/BE$56</f>
      </c>
      <c r="BF58" s="14">
        <f>(VLOOKUP($EG58,Data!$B:$CP,Daily!FE$10,0)+VLOOKUP($IF58,Data!$B:$CP,Daily!JD$10,0))/BF$56</f>
      </c>
      <c r="BG58" s="14">
        <f>(VLOOKUP($EG58,Data!$B:$CP,Daily!FF$10,0)+VLOOKUP($IF58,Data!$B:$CP,Daily!JE$10,0))/BG$56</f>
      </c>
      <c r="BH58" s="14">
        <f>(VLOOKUP($EG58,Data!$B:$CP,Daily!FG$10,0)+VLOOKUP($IF58,Data!$B:$CP,Daily!JF$10,0))/BH$56</f>
      </c>
      <c r="BI58" s="14">
        <f>(VLOOKUP($EG58,Data!$B:$CP,Daily!FH$10,0)+VLOOKUP($IF58,Data!$B:$CP,Daily!JG$10,0))/BI$56</f>
      </c>
      <c r="BJ58" s="14">
        <f>(VLOOKUP($EG58,Data!$B:$CP,Daily!FI$10,0)+VLOOKUP($IF58,Data!$B:$CP,Daily!JH$10,0))/BJ$56</f>
      </c>
      <c r="BK58" s="14">
        <f>(VLOOKUP($EG58,Data!$B:$CP,Daily!FJ$10,0)+VLOOKUP($IF58,Data!$B:$CP,Daily!JI$10,0))/BK$56</f>
      </c>
      <c r="BL58" s="14">
        <f>(VLOOKUP($EG58,Data!$B:$CP,Daily!FK$10,0)+VLOOKUP($IF58,Data!$B:$CP,Daily!JJ$10,0))/BL$56</f>
      </c>
      <c r="BM58" s="14">
        <f>(VLOOKUP($EG58,Data!$B:$CP,Daily!FL$10,0)+VLOOKUP($IF58,Data!$B:$CP,Daily!JK$10,0))/BM$56</f>
      </c>
      <c r="BN58" s="14">
        <f>(VLOOKUP($EG58,Data!$B:$CP,Daily!FM$10,0)+VLOOKUP($IF58,Data!$B:$CP,Daily!JL$10,0))/BN$56</f>
      </c>
      <c r="BO58" s="14">
        <f>(VLOOKUP($EG58,Data!$B:$CP,Daily!FN$10,0)+VLOOKUP($IF58,Data!$B:$CP,Daily!JM$10,0))/BO$56</f>
      </c>
      <c r="BP58" s="14">
        <f>(VLOOKUP($EG58,Data!$B:$CP,Daily!FO$10,0)+VLOOKUP($IF58,Data!$B:$CP,Daily!JN$10,0))/BP$56</f>
      </c>
      <c r="BQ58" s="14">
        <f>(VLOOKUP($EG58,Data!$B:$CP,Daily!FP$10,0)+VLOOKUP($IF58,Data!$B:$CP,Daily!JO$10,0))/BQ$56</f>
      </c>
      <c r="BR58" s="14">
        <f>(VLOOKUP($EG58,Data!$B:$CP,Daily!FQ$10,0)+VLOOKUP($IF58,Data!$B:$CP,Daily!JP$10,0))/BR$56</f>
      </c>
      <c r="BS58" s="14">
        <f>(VLOOKUP($EG58,Data!$B:$CP,Daily!FR$10,0)+VLOOKUP($IF58,Data!$B:$CP,Daily!JQ$10,0))/BS$56</f>
      </c>
      <c r="BT58" s="14">
        <f>(VLOOKUP($EG58,Data!$B:$CP,Daily!FS$10,0)+VLOOKUP($IF58,Data!$B:$CP,Daily!JR$10,0))/BT$56</f>
      </c>
      <c r="BU58" s="14">
        <f>(VLOOKUP($EG58,Data!$B:$CP,Daily!FT$10,0)+VLOOKUP($IF58,Data!$B:$CP,Daily!JS$10,0))/BU$56</f>
      </c>
      <c r="BV58" s="14">
        <f>(VLOOKUP($EG58,Data!$B:$CP,Daily!FU$10,0)+VLOOKUP($IF58,Data!$B:$CP,Daily!JT$10,0))/BV$56</f>
      </c>
      <c r="BW58" s="14">
        <f>(VLOOKUP($EG58,Data!$B:$CP,Daily!FV$10,0)+VLOOKUP($IF58,Data!$B:$CP,Daily!JU$10,0))/BW$56</f>
      </c>
      <c r="BX58" s="14">
        <f>(VLOOKUP($EG58,Data!$B:$CP,Daily!FW$10,0)+VLOOKUP($IF58,Data!$B:$CP,Daily!JV$10,0))/BX$56</f>
      </c>
      <c r="BY58" s="14">
        <f>(VLOOKUP($EG58,Data!$B:$CP,Daily!FX$10,0)+VLOOKUP($IF58,Data!$B:$CP,Daily!JW$10,0))/BY$56</f>
      </c>
      <c r="BZ58" s="14">
        <f>(VLOOKUP($EG58,Data!$B:$CP,Daily!FY$10,0)+VLOOKUP($IF58,Data!$B:$CP,Daily!JX$10,0))/BZ$56</f>
      </c>
      <c r="CA58" s="14">
        <f>(VLOOKUP($EG58,Data!$B:$CP,Daily!FZ$10,0)+VLOOKUP($IF58,Data!$B:$CP,Daily!JY$10,0))/CA$56</f>
      </c>
      <c r="CB58" s="14">
        <f>(VLOOKUP($EG58,Data!$B:$CP,Daily!GA$10,0)+VLOOKUP($IF58,Data!$B:$CP,Daily!JZ$10,0))/CB$56</f>
      </c>
      <c r="CC58" s="14">
        <f>(VLOOKUP($EG58,Data!$B:$CP,Daily!GB$10,0)+VLOOKUP($IF58,Data!$B:$CP,Daily!KA$10,0))/CC$56</f>
      </c>
      <c r="CD58" s="14">
        <f>(VLOOKUP($EG58,Data!$B:$CP,Daily!GC$10,0)+VLOOKUP($IF58,Data!$B:$CP,Daily!KB$10,0))/CD$56</f>
      </c>
      <c r="CE58" s="14">
        <f>(VLOOKUP($EG58,Data!$B:$CP,Daily!GD$10,0)+VLOOKUP($IF58,Data!$B:$CP,Daily!KC$10,0))/CE$56</f>
      </c>
      <c r="CF58" s="14">
        <f>(VLOOKUP($EG58,Data!$B:$CP,Daily!GE$10,0)+VLOOKUP($IF58,Data!$B:$CP,Daily!KD$10,0))/CF$56</f>
      </c>
      <c r="CG58" s="14">
        <f>(VLOOKUP($EG58,Data!$B:$CP,Daily!GF$10,0)+VLOOKUP($IF58,Data!$B:$CP,Daily!KE$10,0))/CG$56</f>
      </c>
      <c r="CH58" s="14">
        <f>(VLOOKUP($EG58,Data!$B:$CP,Daily!GG$10,0)+VLOOKUP($IF58,Data!$B:$CP,Daily!KF$10,0))/CH$56</f>
      </c>
      <c r="CI58" s="14">
        <f>(VLOOKUP($EG58,Data!$B:$CP,Daily!GH$10,0)+VLOOKUP($IF58,Data!$B:$CP,Daily!KG$10,0))/CI$56</f>
      </c>
      <c r="CJ58" s="14">
        <f>(VLOOKUP($EG58,Data!$B:$CP,Daily!GI$10,0)+VLOOKUP($IF58,Data!$B:$CP,Daily!KH$10,0))/CJ$56</f>
      </c>
      <c r="CK58" s="14">
        <f>(VLOOKUP($EG58,Data!$B:$CP,Daily!GJ$10,0)+VLOOKUP($IF58,Data!$B:$CP,Daily!KI$10,0))/CK$56</f>
      </c>
      <c r="CL58" s="14">
        <f>(VLOOKUP($EG58,Data!$B:$CP,Daily!GK$10,0)+VLOOKUP($IF58,Data!$B:$CP,Daily!KJ$10,0))/CL$56</f>
      </c>
      <c r="CM58" s="14">
        <f>(VLOOKUP($EG58,Data!$B:$CP,Daily!GL$10,0)+VLOOKUP($IF58,Data!$B:$CP,Daily!KK$10,0))/CM$56</f>
      </c>
      <c r="CN58" s="14">
        <f>(VLOOKUP($EG58,Data!$B:$CP,Daily!GM$10,0)+VLOOKUP($IF58,Data!$B:$CP,Daily!KL$10,0))/CN$56</f>
      </c>
      <c r="CO58" s="14">
        <f>(VLOOKUP($EG58,Data!$B:$CP,Daily!GN$10,0)+VLOOKUP($IF58,Data!$B:$CP,Daily!KM$10,0))/CO$56</f>
      </c>
      <c r="CP58" s="14">
        <f>(VLOOKUP($EG58,Data!$B:$CP,Daily!GO$10,0)+VLOOKUP($IF58,Data!$B:$CP,Daily!KN$10,0))/CP$56</f>
      </c>
      <c r="CQ58" s="14">
        <f>(VLOOKUP($EG58,Data!$B:$CP,Daily!GP$10,0)+VLOOKUP($IF58,Data!$B:$CP,Daily!KO$10,0))/CQ$56</f>
      </c>
      <c r="CR58" s="14">
        <f>(VLOOKUP($EG58,Data!$B:$CP,Daily!GQ$10,0)+VLOOKUP($IF58,Data!$B:$CP,Daily!KP$10,0))/CR$56</f>
      </c>
      <c r="CS58" s="14">
        <f>(VLOOKUP($EG58,Data!$B:$CP,Daily!GR$10,0)+VLOOKUP($IF58,Data!$B:$CP,Daily!KQ$10,0))/CS$56</f>
      </c>
      <c r="CT58" s="14">
        <f>(VLOOKUP($EG58,Data!$B:$CP,Daily!GS$10,0)+VLOOKUP($IF58,Data!$B:$CP,Daily!KR$10,0))/CT$56</f>
      </c>
      <c r="CU58" s="14">
        <f>(VLOOKUP($EG58,Data!$B:$CP,Daily!GT$10,0)+VLOOKUP($IF58,Data!$B:$CP,Daily!KS$10,0))/CU$56</f>
      </c>
      <c r="CV58" s="14">
        <f>(VLOOKUP($EG58,Data!$B:$CP,Daily!GU$10,0)+VLOOKUP($IF58,Data!$B:$CP,Daily!KT$10,0))/CV$56</f>
      </c>
      <c r="CW58" s="14">
        <f>(VLOOKUP($EG58,Data!$B:$CP,Daily!GV$10,0)+VLOOKUP($IF58,Data!$B:$CP,Daily!KU$10,0))/CW$56</f>
      </c>
      <c r="CX58" s="14">
        <f>(VLOOKUP($EG58,Data!$B:$CP,Daily!GW$10,0)+VLOOKUP($IF58,Data!$B:$CP,Daily!KV$10,0))/CX$56</f>
      </c>
      <c r="CY58" s="14">
        <f>(VLOOKUP($EG58,Data!$B:$CP,Daily!GX$10,0)+VLOOKUP($IF58,Data!$B:$CP,Daily!KW$10,0))/CY$56</f>
      </c>
      <c r="CZ58" s="14">
        <f>(VLOOKUP($EG58,Data!$B:$CP,Daily!GY$10,0)+VLOOKUP($IF58,Data!$B:$CP,Daily!KX$10,0))/CZ$56</f>
      </c>
      <c r="DA58" s="14">
        <f>(VLOOKUP($EG58,Data!$B:$CP,Daily!GZ$10,0)+VLOOKUP($IF58,Data!$B:$CP,Daily!KY$10,0))/DA$56</f>
      </c>
      <c r="DB58" s="14">
        <f>(VLOOKUP($EG58,Data!$B:$CP,Daily!HA$10,0)+VLOOKUP($IF58,Data!$B:$CP,Daily!KZ$10,0))/DB$56</f>
      </c>
      <c r="DC58" s="14">
        <f>(VLOOKUP($EG58,Data!$B:$CP,Daily!HB$10,0)+VLOOKUP($IF58,Data!$B:$CP,Daily!LA$10,0))/DC$56</f>
      </c>
      <c r="DD58" s="14">
        <f>(VLOOKUP($EG58,Data!$B:$CP,Daily!HC$10,0)+VLOOKUP($IF58,Data!$B:$CP,Daily!LB$10,0))/DD$56</f>
      </c>
      <c r="DE58" s="14">
        <f>(VLOOKUP($EG58,Data!$B:$CP,Daily!HD$10,0)+VLOOKUP($IF58,Data!$B:$CP,Daily!LC$10,0))/DE$56</f>
      </c>
      <c r="DF58" s="14">
        <f>(VLOOKUP($EG58,Data!$B:$CP,Daily!HE$10,0)+VLOOKUP($IF58,Data!$B:$CP,Daily!LD$10,0))/DF$56</f>
      </c>
      <c r="DG58" s="14">
        <f>(VLOOKUP($EG58,Data!$B:$CP,Daily!HF$10,0)+VLOOKUP($IF58,Data!$B:$CP,Daily!LE$10,0))/DG$56</f>
      </c>
      <c r="DH58" s="14">
        <f>(VLOOKUP($EG58,Data!$B:$CP,Daily!HG$10,0)+VLOOKUP($IF58,Data!$B:$CP,Daily!LF$10,0))/DH$56</f>
      </c>
      <c r="DI58" s="14">
        <f>(VLOOKUP($EG58,Data!$B:$CP,Daily!HH$10,0)+VLOOKUP($IF58,Data!$B:$CP,Daily!LG$10,0))/DI$56</f>
      </c>
      <c r="DJ58" s="14">
        <f>(VLOOKUP($EG58,Data!$B:$CP,Daily!HI$10,0)+VLOOKUP($IF58,Data!$B:$CP,Daily!LH$10,0))/DJ$56</f>
      </c>
      <c r="DK58" s="14">
        <f>(VLOOKUP($EG58,Data!$B:$CP,Daily!HJ$10,0)+VLOOKUP($IF58,Data!$B:$CP,Daily!LI$10,0))/DK$56</f>
      </c>
      <c r="DL58" s="14">
        <f>(VLOOKUP($EG58,Data!$B:$CP,Daily!HK$10,0)+VLOOKUP($IF58,Data!$B:$CP,Daily!LJ$10,0))/DL$56</f>
      </c>
      <c r="DM58" s="14">
        <f>(VLOOKUP($EG58,Data!$B:$CP,Daily!HL$10,0)+VLOOKUP($IF58,Data!$B:$CP,Daily!LK$10,0))/DM$56</f>
      </c>
      <c r="DN58" s="14">
        <f>(VLOOKUP($EG58,Data!$B:$CP,Daily!HM$10,0)+VLOOKUP($IF58,Data!$B:$CP,Daily!LL$10,0))/DN$56</f>
      </c>
      <c r="DO58" s="14">
        <f>(VLOOKUP($EG58,Data!$B:$CP,Daily!HN$10,0)+VLOOKUP($IF58,Data!$B:$CP,Daily!LM$10,0))/DO$56</f>
      </c>
      <c r="DP58" s="14">
        <f>(VLOOKUP($EG58,Data!$B:$CP,Daily!HO$10,0)+VLOOKUP($IF58,Data!$B:$CP,Daily!LN$10,0))/DP$56</f>
      </c>
      <c r="DQ58" s="14">
        <f>(VLOOKUP($EG58,Data!$B:$CP,Daily!HP$10,0)+VLOOKUP($IF58,Data!$B:$CP,Daily!LO$10,0))/DQ$56</f>
      </c>
      <c r="DR58" s="14">
        <f>(VLOOKUP($EG58,Data!$B:$CP,Daily!HQ$10,0)+VLOOKUP($IF58,Data!$B:$CP,Daily!LP$10,0))/DR$56</f>
      </c>
      <c r="DS58" s="14">
        <f>(VLOOKUP($EG58,Data!$B:$CP,Daily!HR$10,0)+VLOOKUP($IF58,Data!$B:$CP,Daily!LQ$10,0))/DS$56</f>
      </c>
      <c r="DT58" s="14">
        <f>(VLOOKUP($EG58,Data!$B:$CP,Daily!HS$10,0)+VLOOKUP($IF58,Data!$B:$CP,Daily!LR$10,0))/DT$56</f>
      </c>
      <c r="DU58" s="14">
        <f>(VLOOKUP($EG58,Data!$B:$CP,Daily!HT$10,0)+VLOOKUP($IF58,Data!$B:$CP,Daily!LS$10,0))/DU$56</f>
      </c>
      <c r="DV58" s="18"/>
      <c r="DW58" s="14">
        <f t="shared" si="453"/>
      </c>
      <c r="DX58" s="14">
        <f t="shared" si="454"/>
      </c>
      <c r="DY58" s="14">
        <f t="shared" ref="DY58:DY69" si="488">DX58-DW58</f>
      </c>
      <c r="DZ58" s="14">
        <f t="shared" ref="DZ58:DZ69" si="489">DX58+(0.75*DY58)</f>
      </c>
      <c r="EA58" s="14">
        <f t="shared" ref="EA58:EA69" si="490">DW58-(0.75*DY58)</f>
      </c>
      <c r="EB58" s="18"/>
      <c r="EC58" s="14">
        <f t="shared" ref="EC58:EC69" si="491">_xlfn.STDEV.P(AJ58:DU58)</f>
      </c>
      <c r="ED58" s="14">
        <f t="shared" ref="ED58:ED69" si="492">SUMPRODUCT(DN58:DT58,DN$56:DT$56)/SUM(DN$56:DT$56)</f>
      </c>
      <c r="EE58" s="14">
        <f t="shared" ref="EE58:EE69" si="493">SUMPRODUCT(CR58:DT58,CR$56:DT$56)/SUM(CR$56:DT$56)</f>
      </c>
      <c r="EF58" s="16"/>
      <c r="EG58" s="9" t="s">
        <v>450</v>
      </c>
      <c r="EH58" s="9" t="s">
        <v>46</v>
      </c>
      <c r="EI58" s="14">
        <f>VLOOKUP($EG58,Data!$B:$CP,Daily!EI$10,0)/EI$56</f>
      </c>
      <c r="EJ58" s="14">
        <f>VLOOKUP($EG58,Data!$B:$CP,Daily!EJ$10,0)/EJ$56</f>
      </c>
      <c r="EK58" s="14">
        <f>VLOOKUP($EG58,Data!$B:$CP,Daily!EK$10,0)/EK$56</f>
      </c>
      <c r="EL58" s="14">
        <f>VLOOKUP($EG58,Data!$B:$CP,Daily!EL$10,0)/EL$56</f>
      </c>
      <c r="EM58" s="14">
        <f>VLOOKUP($EG58,Data!$B:$CP,Daily!EM$10,0)/EM$56</f>
      </c>
      <c r="EN58" s="14">
        <f>VLOOKUP($EG58,Data!$B:$CP,Daily!EN$10,0)/EN$56</f>
      </c>
      <c r="EO58" s="14">
        <f>VLOOKUP($EG58,Data!$B:$CP,Daily!EO$10,0)/EO$56</f>
      </c>
      <c r="EP58" s="14">
        <f>VLOOKUP($EG58,Data!$B:$CP,Daily!EP$10,0)/EP$56</f>
      </c>
      <c r="EQ58" s="14">
        <f>VLOOKUP($EG58,Data!$B:$CP,Daily!EQ$10,0)/EQ$56</f>
      </c>
      <c r="ER58" s="14">
        <f>VLOOKUP($EG58,Data!$B:$CP,Daily!ER$10,0)/ER$56</f>
      </c>
      <c r="ES58" s="14">
        <f>VLOOKUP($EG58,Data!$B:$CP,Daily!ES$10,0)/ES$56</f>
      </c>
      <c r="ET58" s="14">
        <f>VLOOKUP($EG58,Data!$B:$CP,Daily!ET$10,0)/ET$56</f>
      </c>
      <c r="EU58" s="14">
        <f>VLOOKUP($EG58,Data!$B:$CP,Daily!EU$10,0)/EU$56</f>
      </c>
      <c r="EV58" s="14">
        <f>VLOOKUP($EG58,Data!$B:$CP,Daily!EV$10,0)/EV$56</f>
      </c>
      <c r="EW58" s="14">
        <f>VLOOKUP($EG58,Data!$B:$CP,Daily!EW$10,0)/EW$56</f>
      </c>
      <c r="EX58" s="14">
        <f>VLOOKUP($EG58,Data!$B:$CP,Daily!EX$10,0)/EX$56</f>
      </c>
      <c r="EY58" s="14">
        <f>VLOOKUP($EG58,Data!$B:$CP,Daily!EY$10,0)/EY$56</f>
      </c>
      <c r="EZ58" s="14">
        <f>VLOOKUP($EG58,Data!$B:$CP,Daily!EZ$10,0)/EZ$56</f>
      </c>
      <c r="FA58" s="14">
        <f>VLOOKUP($EG58,Data!$B:$CP,Daily!FA$10,0)/FA$56</f>
      </c>
      <c r="FB58" s="14">
        <f>VLOOKUP($EG58,Data!$B:$CP,Daily!FB$10,0)/FB$56</f>
      </c>
      <c r="FC58" s="14">
        <f>VLOOKUP($EG58,Data!$B:$CP,Daily!FC$10,0)/FC$56</f>
      </c>
      <c r="FD58" s="14">
        <f>VLOOKUP($EG58,Data!$B:$CP,Daily!FD$10,0)/FD$56</f>
      </c>
      <c r="FE58" s="14">
        <f>VLOOKUP($EG58,Data!$B:$CP,Daily!FE$10,0)/FE$56</f>
      </c>
      <c r="FF58" s="14">
        <f>VLOOKUP($EG58,Data!$B:$CP,Daily!FF$10,0)/FF$56</f>
      </c>
      <c r="FG58" s="14">
        <f>VLOOKUP($EG58,Data!$B:$CP,Daily!FG$10,0)/FG$56</f>
      </c>
      <c r="FH58" s="14">
        <f>VLOOKUP($EG58,Data!$B:$CP,Daily!FH$10,0)/FH$56</f>
      </c>
      <c r="FI58" s="14">
        <f>VLOOKUP($EG58,Data!$B:$CP,Daily!FI$10,0)/FI$56</f>
      </c>
      <c r="FJ58" s="14">
        <f>VLOOKUP($EG58,Data!$B:$CP,Daily!FJ$10,0)/FJ$56</f>
      </c>
      <c r="FK58" s="14">
        <f>VLOOKUP($EG58,Data!$B:$CP,Daily!FK$10,0)/FK$56</f>
      </c>
      <c r="FL58" s="14">
        <f>VLOOKUP($EG58,Data!$B:$CP,Daily!FL$10,0)/FL$56</f>
      </c>
      <c r="FM58" s="14">
        <f>VLOOKUP($EG58,Data!$B:$CP,Daily!FM$10,0)/FM$56</f>
      </c>
      <c r="FN58" s="14">
        <f>VLOOKUP($EG58,Data!$B:$CP,Daily!FN$10,0)/FN$56</f>
      </c>
      <c r="FO58" s="14">
        <f>VLOOKUP($EG58,Data!$B:$CP,Daily!FO$10,0)/FO$56</f>
      </c>
      <c r="FP58" s="14">
        <f>VLOOKUP($EG58,Data!$B:$CP,Daily!FP$10,0)/FP$56</f>
      </c>
      <c r="FQ58" s="14">
        <f>VLOOKUP($EG58,Data!$B:$CP,Daily!FQ$10,0)/FQ$56</f>
      </c>
      <c r="FR58" s="14">
        <f>VLOOKUP($EG58,Data!$B:$CP,Daily!FR$10,0)/FR$56</f>
      </c>
      <c r="FS58" s="14">
        <f>VLOOKUP($EG58,Data!$B:$CP,Daily!FS$10,0)/FS$56</f>
      </c>
      <c r="FT58" s="14">
        <f>VLOOKUP($EG58,Data!$B:$CP,Daily!FT$10,0)/FT$56</f>
      </c>
      <c r="FU58" s="14">
        <f>VLOOKUP($EG58,Data!$B:$CP,Daily!FU$10,0)/FU$56</f>
      </c>
      <c r="FV58" s="14">
        <f>VLOOKUP($EG58,Data!$B:$CP,Daily!FV$10,0)/FV$56</f>
      </c>
      <c r="FW58" s="14">
        <f>VLOOKUP($EG58,Data!$B:$CP,Daily!FW$10,0)/FW$56</f>
      </c>
      <c r="FX58" s="14">
        <f>VLOOKUP($EG58,Data!$B:$CP,Daily!FX$10,0)/FX$56</f>
      </c>
      <c r="FY58" s="14">
        <f>VLOOKUP($EG58,Data!$B:$CP,Daily!FY$10,0)/FY$56</f>
      </c>
      <c r="FZ58" s="14">
        <f>VLOOKUP($EG58,Data!$B:$CP,Daily!FZ$10,0)/FZ$56</f>
      </c>
      <c r="GA58" s="14">
        <f>VLOOKUP($EG58,Data!$B:$CP,Daily!GA$10,0)/GA$56</f>
      </c>
      <c r="GB58" s="14">
        <f>VLOOKUP($EG58,Data!$B:$CP,Daily!GB$10,0)/GB$56</f>
      </c>
      <c r="GC58" s="14">
        <f>VLOOKUP($EG58,Data!$B:$CP,Daily!GC$10,0)/GC$56</f>
      </c>
      <c r="GD58" s="14">
        <f>VLOOKUP($EG58,Data!$B:$CP,Daily!GD$10,0)/GD$56</f>
      </c>
      <c r="GE58" s="14">
        <f>VLOOKUP($EG58,Data!$B:$CP,Daily!GE$10,0)/GE$56</f>
      </c>
      <c r="GF58" s="14">
        <f>VLOOKUP($EG58,Data!$B:$CP,Daily!GF$10,0)/GF$56</f>
      </c>
      <c r="GG58" s="14">
        <f>VLOOKUP($EG58,Data!$B:$CP,Daily!GG$10,0)/GG$56</f>
      </c>
      <c r="GH58" s="14">
        <f>VLOOKUP($EG58,Data!$B:$CP,Daily!GH$10,0)/GH$56</f>
      </c>
      <c r="GI58" s="14">
        <f>VLOOKUP($EG58,Data!$B:$CP,Daily!GI$10,0)/GI$56</f>
      </c>
      <c r="GJ58" s="14">
        <f>VLOOKUP($EG58,Data!$B:$CP,Daily!GJ$10,0)/GJ$56</f>
      </c>
      <c r="GK58" s="14">
        <f>VLOOKUP($EG58,Data!$B:$CP,Daily!GK$10,0)/GK$56</f>
      </c>
      <c r="GL58" s="14">
        <f>VLOOKUP($EG58,Data!$B:$CP,Daily!GL$10,0)/GL$56</f>
      </c>
      <c r="GM58" s="14">
        <f>VLOOKUP($EG58,Data!$B:$CP,Daily!GM$10,0)/GM$56</f>
      </c>
      <c r="GN58" s="14">
        <f>VLOOKUP($EG58,Data!$B:$CP,Daily!GN$10,0)/GN$56</f>
      </c>
      <c r="GO58" s="14">
        <f>VLOOKUP($EG58,Data!$B:$CP,Daily!GO$10,0)/GO$56</f>
      </c>
      <c r="GP58" s="14">
        <f>VLOOKUP($EG58,Data!$B:$CP,Daily!GP$10,0)/GP$56</f>
      </c>
      <c r="GQ58" s="14">
        <f>VLOOKUP($EG58,Data!$B:$CP,Daily!GQ$10,0)/GQ$56</f>
      </c>
      <c r="GR58" s="14">
        <f>VLOOKUP($EG58,Data!$B:$CP,Daily!GR$10,0)/GR$56</f>
      </c>
      <c r="GS58" s="14">
        <f>VLOOKUP($EG58,Data!$B:$CP,Daily!GS$10,0)/GS$56</f>
      </c>
      <c r="GT58" s="14">
        <f>VLOOKUP($EG58,Data!$B:$CP,Daily!GT$10,0)/GT$56</f>
      </c>
      <c r="GU58" s="14">
        <f>VLOOKUP($EG58,Data!$B:$CP,Daily!GU$10,0)/GU$56</f>
      </c>
      <c r="GV58" s="14">
        <f>VLOOKUP($EG58,Data!$B:$CP,Daily!GV$10,0)/GV$56</f>
      </c>
      <c r="GW58" s="14">
        <f>VLOOKUP($EG58,Data!$B:$CP,Daily!GW$10,0)/GW$56</f>
      </c>
      <c r="GX58" s="14">
        <f>VLOOKUP($EG58,Data!$B:$CP,Daily!GX$10,0)/GX$56</f>
      </c>
      <c r="GY58" s="14">
        <f>VLOOKUP($EG58,Data!$B:$CP,Daily!GY$10,0)/GY$56</f>
      </c>
      <c r="GZ58" s="14">
        <f>VLOOKUP($EG58,Data!$B:$CP,Daily!GZ$10,0)/GZ$56</f>
      </c>
      <c r="HA58" s="14">
        <f>VLOOKUP($EG58,Data!$B:$CP,Daily!HA$10,0)/HA$56</f>
      </c>
      <c r="HB58" s="14">
        <f>VLOOKUP($EG58,Data!$B:$CP,Daily!HB$10,0)/HB$56</f>
      </c>
      <c r="HC58" s="14">
        <f>VLOOKUP($EG58,Data!$B:$CP,Daily!HC$10,0)/HC$56</f>
      </c>
      <c r="HD58" s="14">
        <f>VLOOKUP($EG58,Data!$B:$CP,Daily!HD$10,0)/HD$56</f>
      </c>
      <c r="HE58" s="14">
        <f>VLOOKUP($EG58,Data!$B:$CP,Daily!HE$10,0)/HE$56</f>
      </c>
      <c r="HF58" s="14">
        <f>VLOOKUP($EG58,Data!$B:$CP,Daily!HF$10,0)/HF$56</f>
      </c>
      <c r="HG58" s="14">
        <f>VLOOKUP($EG58,Data!$B:$CP,Daily!HG$10,0)/HG$56</f>
      </c>
      <c r="HH58" s="14">
        <f>VLOOKUP($EG58,Data!$B:$CP,Daily!HH$10,0)/HH$56</f>
      </c>
      <c r="HI58" s="14">
        <f>VLOOKUP($EG58,Data!$B:$CP,Daily!HI$10,0)/HI$56</f>
      </c>
      <c r="HJ58" s="14">
        <f>VLOOKUP($EG58,Data!$B:$CP,Daily!HJ$10,0)/HJ$56</f>
      </c>
      <c r="HK58" s="14">
        <f>VLOOKUP($EG58,Data!$B:$CP,Daily!HK$10,0)/HK$56</f>
      </c>
      <c r="HL58" s="14">
        <f>VLOOKUP($EG58,Data!$B:$CP,Daily!HL$10,0)/HL$56</f>
      </c>
      <c r="HM58" s="14">
        <f>VLOOKUP($EG58,Data!$B:$CP,Daily!HM$10,0)/HM$56</f>
      </c>
      <c r="HN58" s="14">
        <f>VLOOKUP($EG58,Data!$B:$CP,Daily!HN$10,0)/HN$56</f>
      </c>
      <c r="HO58" s="14">
        <f>VLOOKUP($EG58,Data!$B:$CP,Daily!HO$10,0)/HO$56</f>
      </c>
      <c r="HP58" s="14">
        <f>VLOOKUP($EG58,Data!$B:$CP,Daily!HP$10,0)/HP$56</f>
      </c>
      <c r="HQ58" s="14">
        <f>VLOOKUP($EG58,Data!$B:$CP,Daily!HQ$10,0)/HQ$56</f>
      </c>
      <c r="HR58" s="14">
        <f>VLOOKUP($EG58,Data!$B:$CP,Daily!HR$10,0)/HR$56</f>
      </c>
      <c r="HS58" s="14">
        <f>VLOOKUP($EG58,Data!$B:$CP,Daily!HS$10,0)/HS$56</f>
      </c>
      <c r="HT58" s="14">
        <f>VLOOKUP($EG58,Data!$B:$CP,Daily!HT$10,0)/HT$56</f>
      </c>
      <c r="HU58" s="17"/>
      <c r="HV58" s="52">
        <f t="shared" si="456"/>
      </c>
      <c r="HW58" s="52">
        <f t="shared" si="457"/>
      </c>
      <c r="HX58" s="52">
        <f t="shared" ref="HX58:HX69" si="494">HW58-HV58</f>
      </c>
      <c r="HY58" s="52">
        <f t="shared" ref="HY58:HY69" si="495">HW58+(0.75*HX58)</f>
      </c>
      <c r="HZ58" s="52">
        <f t="shared" ref="HZ58:HZ69" si="496">HV58-(0.75*HX58)</f>
      </c>
      <c r="IA58" s="55"/>
      <c r="IB58" s="14">
        <f t="shared" ref="IB58:IB69" si="497">_xlfn.STDEV.P(FM58:HT58)</f>
      </c>
      <c r="IC58" s="14">
        <f t="shared" ref="IC58:IC69" si="498">SUMPRODUCT(HM58:HS58,HM$56:HS$56)/SUM(HM$56:HS$56)</f>
      </c>
      <c r="ID58" s="14">
        <f t="shared" ref="ID58:ID69" si="499">SUMPRODUCT(GQ58:HS58,GQ$56:HS$56)/SUM(GQ$56:HS$56)</f>
      </c>
      <c r="IE58" s="16"/>
      <c r="IF58" s="9" t="s">
        <v>451</v>
      </c>
      <c r="IG58" s="9" t="s">
        <v>46</v>
      </c>
      <c r="IH58" s="14">
        <f>VLOOKUP($IF58,Data!$B:$CP,Daily!IH$10,0)/IH$56</f>
      </c>
      <c r="II58" s="14">
        <f>VLOOKUP($IF58,Data!$B:$CP,Daily!II$10,0)/II$56</f>
      </c>
      <c r="IJ58" s="14">
        <f>VLOOKUP($IF58,Data!$B:$CP,Daily!IJ$10,0)/IJ$56</f>
      </c>
      <c r="IK58" s="14">
        <f>VLOOKUP($IF58,Data!$B:$CP,Daily!IK$10,0)/IK$56</f>
      </c>
      <c r="IL58" s="14">
        <f>VLOOKUP($IF58,Data!$B:$CP,Daily!IL$10,0)/IL$56</f>
      </c>
      <c r="IM58" s="14">
        <f>VLOOKUP($IF58,Data!$B:$CP,Daily!IM$10,0)/IM$56</f>
      </c>
      <c r="IN58" s="14">
        <f>VLOOKUP($IF58,Data!$B:$CP,Daily!IN$10,0)/IN$56</f>
      </c>
      <c r="IO58" s="14">
        <f>VLOOKUP($IF58,Data!$B:$CP,Daily!IO$10,0)/IO$56</f>
      </c>
      <c r="IP58" s="14">
        <f>VLOOKUP($IF58,Data!$B:$CP,Daily!IP$10,0)/IP$56</f>
      </c>
      <c r="IQ58" s="14">
        <f>VLOOKUP($IF58,Data!$B:$CP,Daily!IQ$10,0)/IQ$56</f>
      </c>
      <c r="IR58" s="14">
        <f>VLOOKUP($IF58,Data!$B:$CP,Daily!IR$10,0)/IR$56</f>
      </c>
      <c r="IS58" s="14">
        <f>VLOOKUP($IF58,Data!$B:$CP,Daily!IS$10,0)/IS$56</f>
      </c>
      <c r="IT58" s="14">
        <f>VLOOKUP($IF58,Data!$B:$CP,Daily!IT$10,0)/IT$56</f>
      </c>
      <c r="IU58" s="14">
        <f>VLOOKUP($IF58,Data!$B:$CP,Daily!IU$10,0)/IU$56</f>
      </c>
      <c r="IV58" s="14">
        <f>VLOOKUP($IF58,Data!$B:$CP,Daily!IV$10,0)/IV$56</f>
      </c>
      <c r="IW58" s="14">
        <f>VLOOKUP($IF58,Data!$B:$CP,Daily!IW$10,0)/IW$56</f>
      </c>
      <c r="IX58" s="14">
        <f>VLOOKUP($IF58,Data!$B:$CP,Daily!IX$10,0)/IX$56</f>
      </c>
      <c r="IY58" s="14">
        <f>VLOOKUP($IF58,Data!$B:$CP,Daily!IY$10,0)/IY$56</f>
      </c>
      <c r="IZ58" s="14">
        <f>VLOOKUP($IF58,Data!$B:$CP,Daily!IZ$10,0)/IZ$56</f>
      </c>
      <c r="JA58" s="14">
        <f>VLOOKUP($IF58,Data!$B:$CP,Daily!JA$10,0)/JA$56</f>
      </c>
      <c r="JB58" s="14">
        <f>VLOOKUP($IF58,Data!$B:$CP,Daily!JB$10,0)/JB$56</f>
      </c>
      <c r="JC58" s="14">
        <f>VLOOKUP($IF58,Data!$B:$CP,Daily!JC$10,0)/JC$56</f>
      </c>
      <c r="JD58" s="14">
        <f>VLOOKUP($IF58,Data!$B:$CP,Daily!JD$10,0)/JD$56</f>
      </c>
      <c r="JE58" s="14">
        <f>VLOOKUP($IF58,Data!$B:$CP,Daily!JE$10,0)/JE$56</f>
      </c>
      <c r="JF58" s="14">
        <f>VLOOKUP($IF58,Data!$B:$CP,Daily!JF$10,0)/JF$56</f>
      </c>
      <c r="JG58" s="14">
        <f>VLOOKUP($IF58,Data!$B:$CP,Daily!JG$10,0)/JG$56</f>
      </c>
      <c r="JH58" s="14">
        <f>VLOOKUP($IF58,Data!$B:$CP,Daily!JH$10,0)/JH$56</f>
      </c>
      <c r="JI58" s="14">
        <f>VLOOKUP($IF58,Data!$B:$CP,Daily!JI$10,0)/JI$56</f>
      </c>
      <c r="JJ58" s="14">
        <f>VLOOKUP($IF58,Data!$B:$CP,Daily!JJ$10,0)/JJ$56</f>
      </c>
      <c r="JK58" s="14">
        <f>VLOOKUP($IF58,Data!$B:$CP,Daily!JK$10,0)/JK$56</f>
      </c>
      <c r="JL58" s="14">
        <f>VLOOKUP($IF58,Data!$B:$CP,Daily!JL$10,0)/JL$56</f>
      </c>
      <c r="JM58" s="14">
        <f>VLOOKUP($IF58,Data!$B:$CP,Daily!JM$10,0)/JM$56</f>
      </c>
      <c r="JN58" s="14">
        <f>VLOOKUP($IF58,Data!$B:$CP,Daily!JN$10,0)/JN$56</f>
      </c>
      <c r="JO58" s="14">
        <f>VLOOKUP($IF58,Data!$B:$CP,Daily!JO$10,0)/JO$56</f>
      </c>
      <c r="JP58" s="14">
        <f>VLOOKUP($IF58,Data!$B:$CP,Daily!JP$10,0)/JP$56</f>
      </c>
      <c r="JQ58" s="14">
        <f>VLOOKUP($IF58,Data!$B:$CP,Daily!JQ$10,0)/JQ$56</f>
      </c>
      <c r="JR58" s="14">
        <f>VLOOKUP($IF58,Data!$B:$CP,Daily!JR$10,0)/JR$56</f>
      </c>
      <c r="JS58" s="14">
        <f>VLOOKUP($IF58,Data!$B:$CP,Daily!JS$10,0)/JS$56</f>
      </c>
      <c r="JT58" s="14">
        <f>VLOOKUP($IF58,Data!$B:$CP,Daily!JT$10,0)/JT$56</f>
      </c>
      <c r="JU58" s="14">
        <f>VLOOKUP($IF58,Data!$B:$CP,Daily!JU$10,0)/JU$56</f>
      </c>
      <c r="JV58" s="14">
        <f>VLOOKUP($IF58,Data!$B:$CP,Daily!JV$10,0)/JV$56</f>
      </c>
      <c r="JW58" s="14">
        <f>VLOOKUP($IF58,Data!$B:$CP,Daily!JW$10,0)/JW$56</f>
      </c>
      <c r="JX58" s="14">
        <f>VLOOKUP($IF58,Data!$B:$CP,Daily!JX$10,0)/JX$56</f>
      </c>
      <c r="JY58" s="14">
        <f>VLOOKUP($IF58,Data!$B:$CP,Daily!JY$10,0)/JY$56</f>
      </c>
      <c r="JZ58" s="14">
        <f>VLOOKUP($IF58,Data!$B:$CP,Daily!JZ$10,0)/JZ$56</f>
      </c>
      <c r="KA58" s="14">
        <f>VLOOKUP($IF58,Data!$B:$CP,Daily!KA$10,0)/KA$56</f>
      </c>
      <c r="KB58" s="14">
        <f>VLOOKUP($IF58,Data!$B:$CP,Daily!KB$10,0)/KB$56</f>
      </c>
      <c r="KC58" s="14">
        <f>VLOOKUP($IF58,Data!$B:$CP,Daily!KC$10,0)/KC$56</f>
      </c>
      <c r="KD58" s="14">
        <f>VLOOKUP($IF58,Data!$B:$CP,Daily!KD$10,0)/KD$56</f>
      </c>
      <c r="KE58" s="14">
        <f>VLOOKUP($IF58,Data!$B:$CP,Daily!KE$10,0)/KE$56</f>
      </c>
      <c r="KF58" s="14">
        <f>VLOOKUP($IF58,Data!$B:$CP,Daily!KF$10,0)/KF$56</f>
      </c>
      <c r="KG58" s="14">
        <f>VLOOKUP($IF58,Data!$B:$CP,Daily!KG$10,0)/KG$56</f>
      </c>
      <c r="KH58" s="14">
        <f>VLOOKUP($IF58,Data!$B:$CP,Daily!KH$10,0)/KH$56</f>
      </c>
      <c r="KI58" s="14">
        <f>VLOOKUP($IF58,Data!$B:$CP,Daily!KI$10,0)/KI$56</f>
      </c>
      <c r="KJ58" s="14">
        <f>VLOOKUP($IF58,Data!$B:$CP,Daily!KJ$10,0)/KJ$56</f>
      </c>
      <c r="KK58" s="14">
        <f>VLOOKUP($IF58,Data!$B:$CP,Daily!KK$10,0)/KK$56</f>
      </c>
      <c r="KL58" s="14">
        <f>VLOOKUP($IF58,Data!$B:$CP,Daily!KL$10,0)/KL$56</f>
      </c>
      <c r="KM58" s="14">
        <f>VLOOKUP($IF58,Data!$B:$CP,Daily!KM$10,0)/KM$56</f>
      </c>
      <c r="KN58" s="14">
        <f>VLOOKUP($IF58,Data!$B:$CP,Daily!KN$10,0)/KN$56</f>
      </c>
      <c r="KO58" s="14">
        <f>VLOOKUP($IF58,Data!$B:$CP,Daily!KO$10,0)/KO$56</f>
      </c>
      <c r="KP58" s="14">
        <f>VLOOKUP($IF58,Data!$B:$CP,Daily!KP$10,0)/KP$56</f>
      </c>
      <c r="KQ58" s="14">
        <f>VLOOKUP($IF58,Data!$B:$CP,Daily!KQ$10,0)/KQ$56</f>
      </c>
      <c r="KR58" s="14">
        <f>VLOOKUP($IF58,Data!$B:$CP,Daily!KR$10,0)/KR$56</f>
      </c>
      <c r="KS58" s="14">
        <f>VLOOKUP($IF58,Data!$B:$CP,Daily!KS$10,0)/KS$56</f>
      </c>
      <c r="KT58" s="14">
        <f>VLOOKUP($IF58,Data!$B:$CP,Daily!KT$10,0)/KT$56</f>
      </c>
      <c r="KU58" s="14">
        <f>VLOOKUP($IF58,Data!$B:$CP,Daily!KU$10,0)/KU$56</f>
      </c>
      <c r="KV58" s="14">
        <f>VLOOKUP($IF58,Data!$B:$CP,Daily!KV$10,0)/KV$56</f>
      </c>
      <c r="KW58" s="14">
        <f>VLOOKUP($IF58,Data!$B:$CP,Daily!KW$10,0)/KW$56</f>
      </c>
      <c r="KX58" s="14">
        <f>VLOOKUP($IF58,Data!$B:$CP,Daily!KX$10,0)/KX$56</f>
      </c>
      <c r="KY58" s="14">
        <f>VLOOKUP($IF58,Data!$B:$CP,Daily!KY$10,0)/KY$56</f>
      </c>
      <c r="KZ58" s="14">
        <f>VLOOKUP($IF58,Data!$B:$CP,Daily!KZ$10,0)/KZ$56</f>
      </c>
      <c r="LA58" s="14">
        <f>VLOOKUP($IF58,Data!$B:$CP,Daily!LA$10,0)/LA$56</f>
      </c>
      <c r="LB58" s="14">
        <f>VLOOKUP($IF58,Data!$B:$CP,Daily!LB$10,0)/LB$56</f>
      </c>
      <c r="LC58" s="14">
        <f>VLOOKUP($IF58,Data!$B:$CP,Daily!LC$10,0)/LC$56</f>
      </c>
      <c r="LD58" s="14">
        <f>VLOOKUP($IF58,Data!$B:$CP,Daily!LD$10,0)/LD$56</f>
      </c>
      <c r="LE58" s="14">
        <f>VLOOKUP($IF58,Data!$B:$CP,Daily!LE$10,0)/LE$56</f>
      </c>
      <c r="LF58" s="14">
        <f>VLOOKUP($IF58,Data!$B:$CP,Daily!LF$10,0)/LF$56</f>
      </c>
      <c r="LG58" s="14">
        <f>VLOOKUP($IF58,Data!$B:$CP,Daily!LG$10,0)/LG$56</f>
      </c>
      <c r="LH58" s="14">
        <f>VLOOKUP($IF58,Data!$B:$CP,Daily!LH$10,0)/LH$56</f>
      </c>
      <c r="LI58" s="14">
        <f>VLOOKUP($IF58,Data!$B:$CP,Daily!LI$10,0)/LI$56</f>
      </c>
      <c r="LJ58" s="14">
        <f>VLOOKUP($IF58,Data!$B:$CP,Daily!LJ$10,0)/LJ$56</f>
      </c>
      <c r="LK58" s="14">
        <f>VLOOKUP($IF58,Data!$B:$CP,Daily!LK$10,0)/LK$56</f>
      </c>
      <c r="LL58" s="14">
        <f>VLOOKUP($IF58,Data!$B:$CP,Daily!LL$10,0)/LL$56</f>
      </c>
      <c r="LM58" s="14">
        <f>VLOOKUP($IF58,Data!$B:$CP,Daily!LM$10,0)/LM$56</f>
      </c>
      <c r="LN58" s="14">
        <f>VLOOKUP($IF58,Data!$B:$CP,Daily!LN$10,0)/LN$56</f>
      </c>
      <c r="LO58" s="14">
        <f>VLOOKUP($IF58,Data!$B:$CP,Daily!LO$10,0)/LO$56</f>
      </c>
      <c r="LP58" s="14">
        <f>VLOOKUP($IF58,Data!$B:$CP,Daily!LP$10,0)/LP$56</f>
      </c>
      <c r="LQ58" s="14">
        <f>VLOOKUP($IF58,Data!$B:$CP,Daily!LQ$10,0)/LQ$56</f>
      </c>
      <c r="LR58" s="14">
        <f>VLOOKUP($IF58,Data!$B:$CP,Daily!LR$10,0)/LR$56</f>
      </c>
      <c r="LS58" s="14">
        <f>VLOOKUP($IF58,Data!$B:$CP,Daily!LS$10,0)/LS$56</f>
      </c>
      <c r="LU58" s="52">
        <f t="shared" si="460"/>
      </c>
      <c r="LV58" s="52">
        <f t="shared" si="461"/>
      </c>
      <c r="LW58" s="52">
        <f t="shared" ref="LW58:LW69" si="500">LV58-LU58</f>
      </c>
      <c r="LX58" s="52">
        <f t="shared" ref="LX58:LX69" si="501">LV58+(0.75*LW58)</f>
      </c>
      <c r="LY58" s="52">
        <f t="shared" ref="LY58:LY69" si="502">LU58-(0.75*LW58)</f>
      </c>
      <c r="LZ58" s="55"/>
      <c r="MA58" s="14">
        <f t="shared" ref="MA58:MA69" si="503">_xlfn.STDEV.P(JL58:LS58)</f>
      </c>
      <c r="MB58" s="14">
        <f t="shared" ref="MB58:MB69" si="504">SUMPRODUCT(LL58:LR58,LL$56:LR$56)/SUM(LL$56:LR$56)</f>
      </c>
      <c r="MC58" s="14">
        <f t="shared" ref="MC58:MC69" si="505">SUMPRODUCT(KP58:LR58,KP$56:LR$56)/SUM(KP$56:LR$56)</f>
      </c>
      <c r="MD58" s="15"/>
    </row>
    <row r="59" spans="4:342" x14ac:dyDescent="0.25">
      <c r="D59" s="133" t="s">
        <v>452</v>
      </c>
      <c r="E59" s="67" t="str">
        <f>VLOOKUP($D59,'Metric Nature'!$C:$D,2,0)&amp;IF(($F59&lt;(EA59)),"Below",IF(($F59&gt;(DZ59)),"Above","Within"))</f>
      </c>
      <c r="F59" s="62">
        <f t="shared" si="473"/>
      </c>
      <c r="G59" s="92">
        <f t="shared" si="438"/>
      </c>
      <c r="H59" s="62">
        <f t="shared" si="474"/>
      </c>
      <c r="I59" s="89">
        <f t="shared" si="463"/>
      </c>
      <c r="J59" s="62">
        <f t="shared" si="475"/>
      </c>
      <c r="K59" s="62">
        <f t="shared" si="476"/>
      </c>
      <c r="L59" s="64"/>
      <c r="M59" s="67" t="str">
        <f>VLOOKUP($D59,'Metric Nature'!$C:$D,2,0)&amp;IF(($N59&lt;(HZ59)),"Below",IF(($N59&gt;(HY59)),"Above","Within"))</f>
      </c>
      <c r="N59" s="71">
        <f t="shared" si="477"/>
      </c>
      <c r="O59" s="63">
        <f t="shared" si="478"/>
      </c>
      <c r="P59" s="98">
        <f t="shared" si="479"/>
      </c>
      <c r="Q59" s="63">
        <f t="shared" si="480"/>
      </c>
      <c r="R59" s="71">
        <f t="shared" si="481"/>
      </c>
      <c r="S59" s="62">
        <f t="shared" si="482"/>
      </c>
      <c r="T59" s="64"/>
      <c r="U59" s="67" t="str">
        <f>VLOOKUP($D59,'Metric Nature'!$C:$D,2,0)&amp;IF(($V59&lt;(LY59)),"Below",IF(($V59&gt;(LX59)),"Above","Within"))</f>
      </c>
      <c r="V59" s="62">
        <f t="shared" si="483"/>
      </c>
      <c r="W59" s="63">
        <f t="shared" si="466"/>
      </c>
      <c r="X59" s="62">
        <f t="shared" si="484"/>
      </c>
      <c r="Y59" s="62">
        <f t="shared" si="485"/>
      </c>
      <c r="Z59" s="62">
        <f t="shared" si="486"/>
      </c>
      <c r="AA59" s="62">
        <f t="shared" si="487"/>
      </c>
      <c r="AB59" s="64"/>
      <c r="AC59" s="60" t="s">
        <v>453</v>
      </c>
      <c r="AD59" s="61"/>
      <c r="AE59" s="61"/>
      <c r="AI59" s="9" t="s">
        <v>454</v>
      </c>
      <c r="AJ59" s="14">
        <f>(VLOOKUP($EG59,Data!$B:$CP,Daily!EI$10,0)+VLOOKUP($IF59,Data!$B:$CP,Daily!IH$10,0))/AJ$56</f>
      </c>
      <c r="AK59" s="14">
        <f>(VLOOKUP($EG59,Data!$B:$CP,Daily!EJ$10,0)+VLOOKUP($IF59,Data!$B:$CP,Daily!II$10,0))/AK$56</f>
      </c>
      <c r="AL59" s="14">
        <f>(VLOOKUP($EG59,Data!$B:$CP,Daily!EK$10,0)+VLOOKUP($IF59,Data!$B:$CP,Daily!IJ$10,0))/AL$56</f>
      </c>
      <c r="AM59" s="14">
        <f>(VLOOKUP($EG59,Data!$B:$CP,Daily!EL$10,0)+VLOOKUP($IF59,Data!$B:$CP,Daily!IK$10,0))/AM$56</f>
      </c>
      <c r="AN59" s="14">
        <f>(VLOOKUP($EG59,Data!$B:$CP,Daily!EM$10,0)+VLOOKUP($IF59,Data!$B:$CP,Daily!IL$10,0))/AN$56</f>
      </c>
      <c r="AO59" s="14">
        <f>(VLOOKUP($EG59,Data!$B:$CP,Daily!EN$10,0)+VLOOKUP($IF59,Data!$B:$CP,Daily!IM$10,0))/AO$56</f>
      </c>
      <c r="AP59" s="14">
        <f>(VLOOKUP($EG59,Data!$B:$CP,Daily!EO$10,0)+VLOOKUP($IF59,Data!$B:$CP,Daily!IN$10,0))/AP$56</f>
      </c>
      <c r="AQ59" s="14">
        <f>(VLOOKUP($EG59,Data!$B:$CP,Daily!EP$10,0)+VLOOKUP($IF59,Data!$B:$CP,Daily!IO$10,0))/AQ$56</f>
      </c>
      <c r="AR59" s="14">
        <f>(VLOOKUP($EG59,Data!$B:$CP,Daily!EQ$10,0)+VLOOKUP($IF59,Data!$B:$CP,Daily!IP$10,0))/AR$56</f>
      </c>
      <c r="AS59" s="14">
        <f>(VLOOKUP($EG59,Data!$B:$CP,Daily!ER$10,0)+VLOOKUP($IF59,Data!$B:$CP,Daily!IQ$10,0))/AS$56</f>
      </c>
      <c r="AT59" s="14">
        <f>(VLOOKUP($EG59,Data!$B:$CP,Daily!ES$10,0)+VLOOKUP($IF59,Data!$B:$CP,Daily!IR$10,0))/AT$56</f>
      </c>
      <c r="AU59" s="14">
        <f>(VLOOKUP($EG59,Data!$B:$CP,Daily!ET$10,0)+VLOOKUP($IF59,Data!$B:$CP,Daily!IS$10,0))/AU$56</f>
      </c>
      <c r="AV59" s="14">
        <f>(VLOOKUP($EG59,Data!$B:$CP,Daily!EU$10,0)+VLOOKUP($IF59,Data!$B:$CP,Daily!IT$10,0))/AV$56</f>
      </c>
      <c r="AW59" s="14">
        <f>(VLOOKUP($EG59,Data!$B:$CP,Daily!EV$10,0)+VLOOKUP($IF59,Data!$B:$CP,Daily!IU$10,0))/AW$56</f>
      </c>
      <c r="AX59" s="14">
        <f>(VLOOKUP($EG59,Data!$B:$CP,Daily!EW$10,0)+VLOOKUP($IF59,Data!$B:$CP,Daily!IV$10,0))/AX$56</f>
      </c>
      <c r="AY59" s="14">
        <f>(VLOOKUP($EG59,Data!$B:$CP,Daily!EX$10,0)+VLOOKUP($IF59,Data!$B:$CP,Daily!IW$10,0))/AY$56</f>
      </c>
      <c r="AZ59" s="14">
        <f>(VLOOKUP($EG59,Data!$B:$CP,Daily!EY$10,0)+VLOOKUP($IF59,Data!$B:$CP,Daily!IX$10,0))/AZ$56</f>
      </c>
      <c r="BA59" s="14">
        <f>(VLOOKUP($EG59,Data!$B:$CP,Daily!EZ$10,0)+VLOOKUP($IF59,Data!$B:$CP,Daily!IY$10,0))/BA$56</f>
      </c>
      <c r="BB59" s="14">
        <f>(VLOOKUP($EG59,Data!$B:$CP,Daily!FA$10,0)+VLOOKUP($IF59,Data!$B:$CP,Daily!IZ$10,0))/BB$56</f>
      </c>
      <c r="BC59" s="14">
        <f>(VLOOKUP($EG59,Data!$B:$CP,Daily!FB$10,0)+VLOOKUP($IF59,Data!$B:$CP,Daily!JA$10,0))/BC$56</f>
      </c>
      <c r="BD59" s="14">
        <f>(VLOOKUP($EG59,Data!$B:$CP,Daily!FC$10,0)+VLOOKUP($IF59,Data!$B:$CP,Daily!JB$10,0))/BD$56</f>
      </c>
      <c r="BE59" s="14">
        <f>(VLOOKUP($EG59,Data!$B:$CP,Daily!FD$10,0)+VLOOKUP($IF59,Data!$B:$CP,Daily!JC$10,0))/BE$56</f>
      </c>
      <c r="BF59" s="14">
        <f>(VLOOKUP($EG59,Data!$B:$CP,Daily!FE$10,0)+VLOOKUP($IF59,Data!$B:$CP,Daily!JD$10,0))/BF$56</f>
      </c>
      <c r="BG59" s="14">
        <f>(VLOOKUP($EG59,Data!$B:$CP,Daily!FF$10,0)+VLOOKUP($IF59,Data!$B:$CP,Daily!JE$10,0))/BG$56</f>
      </c>
      <c r="BH59" s="14">
        <f>(VLOOKUP($EG59,Data!$B:$CP,Daily!FG$10,0)+VLOOKUP($IF59,Data!$B:$CP,Daily!JF$10,0))/BH$56</f>
      </c>
      <c r="BI59" s="14">
        <f>(VLOOKUP($EG59,Data!$B:$CP,Daily!FH$10,0)+VLOOKUP($IF59,Data!$B:$CP,Daily!JG$10,0))/BI$56</f>
      </c>
      <c r="BJ59" s="14">
        <f>(VLOOKUP($EG59,Data!$B:$CP,Daily!FI$10,0)+VLOOKUP($IF59,Data!$B:$CP,Daily!JH$10,0))/BJ$56</f>
      </c>
      <c r="BK59" s="14">
        <f>(VLOOKUP($EG59,Data!$B:$CP,Daily!FJ$10,0)+VLOOKUP($IF59,Data!$B:$CP,Daily!JI$10,0))/BK$56</f>
      </c>
      <c r="BL59" s="14">
        <f>(VLOOKUP($EG59,Data!$B:$CP,Daily!FK$10,0)+VLOOKUP($IF59,Data!$B:$CP,Daily!JJ$10,0))/BL$56</f>
      </c>
      <c r="BM59" s="14">
        <f>(VLOOKUP($EG59,Data!$B:$CP,Daily!FL$10,0)+VLOOKUP($IF59,Data!$B:$CP,Daily!JK$10,0))/BM$56</f>
      </c>
      <c r="BN59" s="14">
        <f>(VLOOKUP($EG59,Data!$B:$CP,Daily!FM$10,0)+VLOOKUP($IF59,Data!$B:$CP,Daily!JL$10,0))/BN$56</f>
      </c>
      <c r="BO59" s="14">
        <f>(VLOOKUP($EG59,Data!$B:$CP,Daily!FN$10,0)+VLOOKUP($IF59,Data!$B:$CP,Daily!JM$10,0))/BO$56</f>
      </c>
      <c r="BP59" s="14">
        <f>(VLOOKUP($EG59,Data!$B:$CP,Daily!FO$10,0)+VLOOKUP($IF59,Data!$B:$CP,Daily!JN$10,0))/BP$56</f>
      </c>
      <c r="BQ59" s="14">
        <f>(VLOOKUP($EG59,Data!$B:$CP,Daily!FP$10,0)+VLOOKUP($IF59,Data!$B:$CP,Daily!JO$10,0))/BQ$56</f>
      </c>
      <c r="BR59" s="14">
        <f>(VLOOKUP($EG59,Data!$B:$CP,Daily!FQ$10,0)+VLOOKUP($IF59,Data!$B:$CP,Daily!JP$10,0))/BR$56</f>
      </c>
      <c r="BS59" s="14">
        <f>(VLOOKUP($EG59,Data!$B:$CP,Daily!FR$10,0)+VLOOKUP($IF59,Data!$B:$CP,Daily!JQ$10,0))/BS$56</f>
      </c>
      <c r="BT59" s="14">
        <f>(VLOOKUP($EG59,Data!$B:$CP,Daily!FS$10,0)+VLOOKUP($IF59,Data!$B:$CP,Daily!JR$10,0))/BT$56</f>
      </c>
      <c r="BU59" s="14">
        <f>(VLOOKUP($EG59,Data!$B:$CP,Daily!FT$10,0)+VLOOKUP($IF59,Data!$B:$CP,Daily!JS$10,0))/BU$56</f>
      </c>
      <c r="BV59" s="14">
        <f>(VLOOKUP($EG59,Data!$B:$CP,Daily!FU$10,0)+VLOOKUP($IF59,Data!$B:$CP,Daily!JT$10,0))/BV$56</f>
      </c>
      <c r="BW59" s="14">
        <f>(VLOOKUP($EG59,Data!$B:$CP,Daily!FV$10,0)+VLOOKUP($IF59,Data!$B:$CP,Daily!JU$10,0))/BW$56</f>
      </c>
      <c r="BX59" s="14">
        <f>(VLOOKUP($EG59,Data!$B:$CP,Daily!FW$10,0)+VLOOKUP($IF59,Data!$B:$CP,Daily!JV$10,0))/BX$56</f>
      </c>
      <c r="BY59" s="14">
        <f>(VLOOKUP($EG59,Data!$B:$CP,Daily!FX$10,0)+VLOOKUP($IF59,Data!$B:$CP,Daily!JW$10,0))/BY$56</f>
      </c>
      <c r="BZ59" s="14">
        <f>(VLOOKUP($EG59,Data!$B:$CP,Daily!FY$10,0)+VLOOKUP($IF59,Data!$B:$CP,Daily!JX$10,0))/BZ$56</f>
      </c>
      <c r="CA59" s="14">
        <f>(VLOOKUP($EG59,Data!$B:$CP,Daily!FZ$10,0)+VLOOKUP($IF59,Data!$B:$CP,Daily!JY$10,0))/CA$56</f>
      </c>
      <c r="CB59" s="14">
        <f>(VLOOKUP($EG59,Data!$B:$CP,Daily!GA$10,0)+VLOOKUP($IF59,Data!$B:$CP,Daily!JZ$10,0))/CB$56</f>
      </c>
      <c r="CC59" s="14">
        <f>(VLOOKUP($EG59,Data!$B:$CP,Daily!GB$10,0)+VLOOKUP($IF59,Data!$B:$CP,Daily!KA$10,0))/CC$56</f>
      </c>
      <c r="CD59" s="14">
        <f>(VLOOKUP($EG59,Data!$B:$CP,Daily!GC$10,0)+VLOOKUP($IF59,Data!$B:$CP,Daily!KB$10,0))/CD$56</f>
      </c>
      <c r="CE59" s="14">
        <f>(VLOOKUP($EG59,Data!$B:$CP,Daily!GD$10,0)+VLOOKUP($IF59,Data!$B:$CP,Daily!KC$10,0))/CE$56</f>
      </c>
      <c r="CF59" s="14">
        <f>(VLOOKUP($EG59,Data!$B:$CP,Daily!GE$10,0)+VLOOKUP($IF59,Data!$B:$CP,Daily!KD$10,0))/CF$56</f>
      </c>
      <c r="CG59" s="14">
        <f>(VLOOKUP($EG59,Data!$B:$CP,Daily!GF$10,0)+VLOOKUP($IF59,Data!$B:$CP,Daily!KE$10,0))/CG$56</f>
      </c>
      <c r="CH59" s="14">
        <f>(VLOOKUP($EG59,Data!$B:$CP,Daily!GG$10,0)+VLOOKUP($IF59,Data!$B:$CP,Daily!KF$10,0))/CH$56</f>
      </c>
      <c r="CI59" s="14">
        <f>(VLOOKUP($EG59,Data!$B:$CP,Daily!GH$10,0)+VLOOKUP($IF59,Data!$B:$CP,Daily!KG$10,0))/CI$56</f>
      </c>
      <c r="CJ59" s="14">
        <f>(VLOOKUP($EG59,Data!$B:$CP,Daily!GI$10,0)+VLOOKUP($IF59,Data!$B:$CP,Daily!KH$10,0))/CJ$56</f>
      </c>
      <c r="CK59" s="14">
        <f>(VLOOKUP($EG59,Data!$B:$CP,Daily!GJ$10,0)+VLOOKUP($IF59,Data!$B:$CP,Daily!KI$10,0))/CK$56</f>
      </c>
      <c r="CL59" s="14">
        <f>(VLOOKUP($EG59,Data!$B:$CP,Daily!GK$10,0)+VLOOKUP($IF59,Data!$B:$CP,Daily!KJ$10,0))/CL$56</f>
      </c>
      <c r="CM59" s="14">
        <f>(VLOOKUP($EG59,Data!$B:$CP,Daily!GL$10,0)+VLOOKUP($IF59,Data!$B:$CP,Daily!KK$10,0))/CM$56</f>
      </c>
      <c r="CN59" s="14">
        <f>(VLOOKUP($EG59,Data!$B:$CP,Daily!GM$10,0)+VLOOKUP($IF59,Data!$B:$CP,Daily!KL$10,0))/CN$56</f>
      </c>
      <c r="CO59" s="14">
        <f>(VLOOKUP($EG59,Data!$B:$CP,Daily!GN$10,0)+VLOOKUP($IF59,Data!$B:$CP,Daily!KM$10,0))/CO$56</f>
      </c>
      <c r="CP59" s="14">
        <f>(VLOOKUP($EG59,Data!$B:$CP,Daily!GO$10,0)+VLOOKUP($IF59,Data!$B:$CP,Daily!KN$10,0))/CP$56</f>
      </c>
      <c r="CQ59" s="14">
        <f>(VLOOKUP($EG59,Data!$B:$CP,Daily!GP$10,0)+VLOOKUP($IF59,Data!$B:$CP,Daily!KO$10,0))/CQ$56</f>
      </c>
      <c r="CR59" s="14">
        <f>(VLOOKUP($EG59,Data!$B:$CP,Daily!GQ$10,0)+VLOOKUP($IF59,Data!$B:$CP,Daily!KP$10,0))/CR$56</f>
      </c>
      <c r="CS59" s="14">
        <f>(VLOOKUP($EG59,Data!$B:$CP,Daily!GR$10,0)+VLOOKUP($IF59,Data!$B:$CP,Daily!KQ$10,0))/CS$56</f>
      </c>
      <c r="CT59" s="14">
        <f>(VLOOKUP($EG59,Data!$B:$CP,Daily!GS$10,0)+VLOOKUP($IF59,Data!$B:$CP,Daily!KR$10,0))/CT$56</f>
      </c>
      <c r="CU59" s="14">
        <f>(VLOOKUP($EG59,Data!$B:$CP,Daily!GT$10,0)+VLOOKUP($IF59,Data!$B:$CP,Daily!KS$10,0))/CU$56</f>
      </c>
      <c r="CV59" s="14">
        <f>(VLOOKUP($EG59,Data!$B:$CP,Daily!GU$10,0)+VLOOKUP($IF59,Data!$B:$CP,Daily!KT$10,0))/CV$56</f>
      </c>
      <c r="CW59" s="14">
        <f>(VLOOKUP($EG59,Data!$B:$CP,Daily!GV$10,0)+VLOOKUP($IF59,Data!$B:$CP,Daily!KU$10,0))/CW$56</f>
      </c>
      <c r="CX59" s="14">
        <f>(VLOOKUP($EG59,Data!$B:$CP,Daily!GW$10,0)+VLOOKUP($IF59,Data!$B:$CP,Daily!KV$10,0))/CX$56</f>
      </c>
      <c r="CY59" s="14">
        <f>(VLOOKUP($EG59,Data!$B:$CP,Daily!GX$10,0)+VLOOKUP($IF59,Data!$B:$CP,Daily!KW$10,0))/CY$56</f>
      </c>
      <c r="CZ59" s="14">
        <f>(VLOOKUP($EG59,Data!$B:$CP,Daily!GY$10,0)+VLOOKUP($IF59,Data!$B:$CP,Daily!KX$10,0))/CZ$56</f>
      </c>
      <c r="DA59" s="14">
        <f>(VLOOKUP($EG59,Data!$B:$CP,Daily!GZ$10,0)+VLOOKUP($IF59,Data!$B:$CP,Daily!KY$10,0))/DA$56</f>
      </c>
      <c r="DB59" s="14">
        <f>(VLOOKUP($EG59,Data!$B:$CP,Daily!HA$10,0)+VLOOKUP($IF59,Data!$B:$CP,Daily!KZ$10,0))/DB$56</f>
      </c>
      <c r="DC59" s="14">
        <f>(VLOOKUP($EG59,Data!$B:$CP,Daily!HB$10,0)+VLOOKUP($IF59,Data!$B:$CP,Daily!LA$10,0))/DC$56</f>
      </c>
      <c r="DD59" s="14">
        <f>(VLOOKUP($EG59,Data!$B:$CP,Daily!HC$10,0)+VLOOKUP($IF59,Data!$B:$CP,Daily!LB$10,0))/DD$56</f>
      </c>
      <c r="DE59" s="14">
        <f>(VLOOKUP($EG59,Data!$B:$CP,Daily!HD$10,0)+VLOOKUP($IF59,Data!$B:$CP,Daily!LC$10,0))/DE$56</f>
      </c>
      <c r="DF59" s="14">
        <f>(VLOOKUP($EG59,Data!$B:$CP,Daily!HE$10,0)+VLOOKUP($IF59,Data!$B:$CP,Daily!LD$10,0))/DF$56</f>
      </c>
      <c r="DG59" s="14">
        <f>(VLOOKUP($EG59,Data!$B:$CP,Daily!HF$10,0)+VLOOKUP($IF59,Data!$B:$CP,Daily!LE$10,0))/DG$56</f>
      </c>
      <c r="DH59" s="14">
        <f>(VLOOKUP($EG59,Data!$B:$CP,Daily!HG$10,0)+VLOOKUP($IF59,Data!$B:$CP,Daily!LF$10,0))/DH$56</f>
      </c>
      <c r="DI59" s="14">
        <f>(VLOOKUP($EG59,Data!$B:$CP,Daily!HH$10,0)+VLOOKUP($IF59,Data!$B:$CP,Daily!LG$10,0))/DI$56</f>
      </c>
      <c r="DJ59" s="14">
        <f>(VLOOKUP($EG59,Data!$B:$CP,Daily!HI$10,0)+VLOOKUP($IF59,Data!$B:$CP,Daily!LH$10,0))/DJ$56</f>
      </c>
      <c r="DK59" s="14">
        <f>(VLOOKUP($EG59,Data!$B:$CP,Daily!HJ$10,0)+VLOOKUP($IF59,Data!$B:$CP,Daily!LI$10,0))/DK$56</f>
      </c>
      <c r="DL59" s="14">
        <f>(VLOOKUP($EG59,Data!$B:$CP,Daily!HK$10,0)+VLOOKUP($IF59,Data!$B:$CP,Daily!LJ$10,0))/DL$56</f>
      </c>
      <c r="DM59" s="14">
        <f>(VLOOKUP($EG59,Data!$B:$CP,Daily!HL$10,0)+VLOOKUP($IF59,Data!$B:$CP,Daily!LK$10,0))/DM$56</f>
      </c>
      <c r="DN59" s="14">
        <f>(VLOOKUP($EG59,Data!$B:$CP,Daily!HM$10,0)+VLOOKUP($IF59,Data!$B:$CP,Daily!LL$10,0))/DN$56</f>
      </c>
      <c r="DO59" s="14">
        <f>(VLOOKUP($EG59,Data!$B:$CP,Daily!HN$10,0)+VLOOKUP($IF59,Data!$B:$CP,Daily!LM$10,0))/DO$56</f>
      </c>
      <c r="DP59" s="14">
        <f>(VLOOKUP($EG59,Data!$B:$CP,Daily!HO$10,0)+VLOOKUP($IF59,Data!$B:$CP,Daily!LN$10,0))/DP$56</f>
      </c>
      <c r="DQ59" s="14">
        <f>(VLOOKUP($EG59,Data!$B:$CP,Daily!HP$10,0)+VLOOKUP($IF59,Data!$B:$CP,Daily!LO$10,0))/DQ$56</f>
      </c>
      <c r="DR59" s="14">
        <f>(VLOOKUP($EG59,Data!$B:$CP,Daily!HQ$10,0)+VLOOKUP($IF59,Data!$B:$CP,Daily!LP$10,0))/DR$56</f>
      </c>
      <c r="DS59" s="14">
        <f>(VLOOKUP($EG59,Data!$B:$CP,Daily!HR$10,0)+VLOOKUP($IF59,Data!$B:$CP,Daily!LQ$10,0))/DS$56</f>
      </c>
      <c r="DT59" s="14">
        <f>(VLOOKUP($EG59,Data!$B:$CP,Daily!HS$10,0)+VLOOKUP($IF59,Data!$B:$CP,Daily!LR$10,0))/DT$56</f>
      </c>
      <c r="DU59" s="14">
        <f>(VLOOKUP($EG59,Data!$B:$CP,Daily!HT$10,0)+VLOOKUP($IF59,Data!$B:$CP,Daily!LS$10,0))/DU$56</f>
      </c>
      <c r="DV59" s="18"/>
      <c r="DW59" s="14">
        <f t="shared" si="453"/>
      </c>
      <c r="DX59" s="14">
        <f t="shared" si="454"/>
      </c>
      <c r="DY59" s="14">
        <f t="shared" si="488"/>
      </c>
      <c r="DZ59" s="14">
        <f t="shared" si="489"/>
      </c>
      <c r="EA59" s="14">
        <f t="shared" si="490"/>
      </c>
      <c r="EB59" s="18"/>
      <c r="EC59" s="14">
        <f t="shared" si="491"/>
      </c>
      <c r="ED59" s="14">
        <f t="shared" si="492"/>
      </c>
      <c r="EE59" s="14">
        <f t="shared" si="493"/>
      </c>
      <c r="EF59" s="16"/>
      <c r="EG59" s="9" t="s">
        <v>455</v>
      </c>
      <c r="EH59" s="9" t="s">
        <v>47</v>
      </c>
      <c r="EI59" s="14">
        <f>VLOOKUP($EG59,Data!$B:$CP,Daily!EI$10,0)/EI$56</f>
      </c>
      <c r="EJ59" s="14">
        <f>VLOOKUP($EG59,Data!$B:$CP,Daily!EJ$10,0)/EJ$56</f>
      </c>
      <c r="EK59" s="14">
        <f>VLOOKUP($EG59,Data!$B:$CP,Daily!EK$10,0)/EK$56</f>
      </c>
      <c r="EL59" s="14">
        <f>VLOOKUP($EG59,Data!$B:$CP,Daily!EL$10,0)/EL$56</f>
      </c>
      <c r="EM59" s="14">
        <f>VLOOKUP($EG59,Data!$B:$CP,Daily!EM$10,0)/EM$56</f>
      </c>
      <c r="EN59" s="14">
        <f>VLOOKUP($EG59,Data!$B:$CP,Daily!EN$10,0)/EN$56</f>
      </c>
      <c r="EO59" s="14">
        <f>VLOOKUP($EG59,Data!$B:$CP,Daily!EO$10,0)/EO$56</f>
      </c>
      <c r="EP59" s="14">
        <f>VLOOKUP($EG59,Data!$B:$CP,Daily!EP$10,0)/EP$56</f>
      </c>
      <c r="EQ59" s="14">
        <f>VLOOKUP($EG59,Data!$B:$CP,Daily!EQ$10,0)/EQ$56</f>
      </c>
      <c r="ER59" s="14">
        <f>VLOOKUP($EG59,Data!$B:$CP,Daily!ER$10,0)/ER$56</f>
      </c>
      <c r="ES59" s="14">
        <f>VLOOKUP($EG59,Data!$B:$CP,Daily!ES$10,0)/ES$56</f>
      </c>
      <c r="ET59" s="14">
        <f>VLOOKUP($EG59,Data!$B:$CP,Daily!ET$10,0)/ET$56</f>
      </c>
      <c r="EU59" s="14">
        <f>VLOOKUP($EG59,Data!$B:$CP,Daily!EU$10,0)/EU$56</f>
      </c>
      <c r="EV59" s="14">
        <f>VLOOKUP($EG59,Data!$B:$CP,Daily!EV$10,0)/EV$56</f>
      </c>
      <c r="EW59" s="14">
        <f>VLOOKUP($EG59,Data!$B:$CP,Daily!EW$10,0)/EW$56</f>
      </c>
      <c r="EX59" s="14">
        <f>VLOOKUP($EG59,Data!$B:$CP,Daily!EX$10,0)/EX$56</f>
      </c>
      <c r="EY59" s="14">
        <f>VLOOKUP($EG59,Data!$B:$CP,Daily!EY$10,0)/EY$56</f>
      </c>
      <c r="EZ59" s="14">
        <f>VLOOKUP($EG59,Data!$B:$CP,Daily!EZ$10,0)/EZ$56</f>
      </c>
      <c r="FA59" s="14">
        <f>VLOOKUP($EG59,Data!$B:$CP,Daily!FA$10,0)/FA$56</f>
      </c>
      <c r="FB59" s="14">
        <f>VLOOKUP($EG59,Data!$B:$CP,Daily!FB$10,0)/FB$56</f>
      </c>
      <c r="FC59" s="14">
        <f>VLOOKUP($EG59,Data!$B:$CP,Daily!FC$10,0)/FC$56</f>
      </c>
      <c r="FD59" s="14">
        <f>VLOOKUP($EG59,Data!$B:$CP,Daily!FD$10,0)/FD$56</f>
      </c>
      <c r="FE59" s="14">
        <f>VLOOKUP($EG59,Data!$B:$CP,Daily!FE$10,0)/FE$56</f>
      </c>
      <c r="FF59" s="14">
        <f>VLOOKUP($EG59,Data!$B:$CP,Daily!FF$10,0)/FF$56</f>
      </c>
      <c r="FG59" s="14">
        <f>VLOOKUP($EG59,Data!$B:$CP,Daily!FG$10,0)/FG$56</f>
      </c>
      <c r="FH59" s="14">
        <f>VLOOKUP($EG59,Data!$B:$CP,Daily!FH$10,0)/FH$56</f>
      </c>
      <c r="FI59" s="14">
        <f>VLOOKUP($EG59,Data!$B:$CP,Daily!FI$10,0)/FI$56</f>
      </c>
      <c r="FJ59" s="14">
        <f>VLOOKUP($EG59,Data!$B:$CP,Daily!FJ$10,0)/FJ$56</f>
      </c>
      <c r="FK59" s="14">
        <f>VLOOKUP($EG59,Data!$B:$CP,Daily!FK$10,0)/FK$56</f>
      </c>
      <c r="FL59" s="14">
        <f>VLOOKUP($EG59,Data!$B:$CP,Daily!FL$10,0)/FL$56</f>
      </c>
      <c r="FM59" s="14">
        <f>VLOOKUP($EG59,Data!$B:$CP,Daily!FM$10,0)/FM$56</f>
      </c>
      <c r="FN59" s="14">
        <f>VLOOKUP($EG59,Data!$B:$CP,Daily!FN$10,0)/FN$56</f>
      </c>
      <c r="FO59" s="14">
        <f>VLOOKUP($EG59,Data!$B:$CP,Daily!FO$10,0)/FO$56</f>
      </c>
      <c r="FP59" s="14">
        <f>VLOOKUP($EG59,Data!$B:$CP,Daily!FP$10,0)/FP$56</f>
      </c>
      <c r="FQ59" s="14">
        <f>VLOOKUP($EG59,Data!$B:$CP,Daily!FQ$10,0)/FQ$56</f>
      </c>
      <c r="FR59" s="14">
        <f>VLOOKUP($EG59,Data!$B:$CP,Daily!FR$10,0)/FR$56</f>
      </c>
      <c r="FS59" s="14">
        <f>VLOOKUP($EG59,Data!$B:$CP,Daily!FS$10,0)/FS$56</f>
      </c>
      <c r="FT59" s="14">
        <f>VLOOKUP($EG59,Data!$B:$CP,Daily!FT$10,0)/FT$56</f>
      </c>
      <c r="FU59" s="14">
        <f>VLOOKUP($EG59,Data!$B:$CP,Daily!FU$10,0)/FU$56</f>
      </c>
      <c r="FV59" s="14">
        <f>VLOOKUP($EG59,Data!$B:$CP,Daily!FV$10,0)/FV$56</f>
      </c>
      <c r="FW59" s="14">
        <f>VLOOKUP($EG59,Data!$B:$CP,Daily!FW$10,0)/FW$56</f>
      </c>
      <c r="FX59" s="14">
        <f>VLOOKUP($EG59,Data!$B:$CP,Daily!FX$10,0)/FX$56</f>
      </c>
      <c r="FY59" s="14">
        <f>VLOOKUP($EG59,Data!$B:$CP,Daily!FY$10,0)/FY$56</f>
      </c>
      <c r="FZ59" s="14">
        <f>VLOOKUP($EG59,Data!$B:$CP,Daily!FZ$10,0)/FZ$56</f>
      </c>
      <c r="GA59" s="14">
        <f>VLOOKUP($EG59,Data!$B:$CP,Daily!GA$10,0)/GA$56</f>
      </c>
      <c r="GB59" s="14">
        <f>VLOOKUP($EG59,Data!$B:$CP,Daily!GB$10,0)/GB$56</f>
      </c>
      <c r="GC59" s="14">
        <f>VLOOKUP($EG59,Data!$B:$CP,Daily!GC$10,0)/GC$56</f>
      </c>
      <c r="GD59" s="14">
        <f>VLOOKUP($EG59,Data!$B:$CP,Daily!GD$10,0)/GD$56</f>
      </c>
      <c r="GE59" s="14">
        <f>VLOOKUP($EG59,Data!$B:$CP,Daily!GE$10,0)/GE$56</f>
      </c>
      <c r="GF59" s="14">
        <f>VLOOKUP($EG59,Data!$B:$CP,Daily!GF$10,0)/GF$56</f>
      </c>
      <c r="GG59" s="14">
        <f>VLOOKUP($EG59,Data!$B:$CP,Daily!GG$10,0)/GG$56</f>
      </c>
      <c r="GH59" s="14">
        <f>VLOOKUP($EG59,Data!$B:$CP,Daily!GH$10,0)/GH$56</f>
      </c>
      <c r="GI59" s="14">
        <f>VLOOKUP($EG59,Data!$B:$CP,Daily!GI$10,0)/GI$56</f>
      </c>
      <c r="GJ59" s="14">
        <f>VLOOKUP($EG59,Data!$B:$CP,Daily!GJ$10,0)/GJ$56</f>
      </c>
      <c r="GK59" s="14">
        <f>VLOOKUP($EG59,Data!$B:$CP,Daily!GK$10,0)/GK$56</f>
      </c>
      <c r="GL59" s="14">
        <f>VLOOKUP($EG59,Data!$B:$CP,Daily!GL$10,0)/GL$56</f>
      </c>
      <c r="GM59" s="14">
        <f>VLOOKUP($EG59,Data!$B:$CP,Daily!GM$10,0)/GM$56</f>
      </c>
      <c r="GN59" s="14">
        <f>VLOOKUP($EG59,Data!$B:$CP,Daily!GN$10,0)/GN$56</f>
      </c>
      <c r="GO59" s="14">
        <f>VLOOKUP($EG59,Data!$B:$CP,Daily!GO$10,0)/GO$56</f>
      </c>
      <c r="GP59" s="14">
        <f>VLOOKUP($EG59,Data!$B:$CP,Daily!GP$10,0)/GP$56</f>
      </c>
      <c r="GQ59" s="14">
        <f>VLOOKUP($EG59,Data!$B:$CP,Daily!GQ$10,0)/GQ$56</f>
      </c>
      <c r="GR59" s="14">
        <f>VLOOKUP($EG59,Data!$B:$CP,Daily!GR$10,0)/GR$56</f>
      </c>
      <c r="GS59" s="14">
        <f>VLOOKUP($EG59,Data!$B:$CP,Daily!GS$10,0)/GS$56</f>
      </c>
      <c r="GT59" s="14">
        <f>VLOOKUP($EG59,Data!$B:$CP,Daily!GT$10,0)/GT$56</f>
      </c>
      <c r="GU59" s="14">
        <f>VLOOKUP($EG59,Data!$B:$CP,Daily!GU$10,0)/GU$56</f>
      </c>
      <c r="GV59" s="14">
        <f>VLOOKUP($EG59,Data!$B:$CP,Daily!GV$10,0)/GV$56</f>
      </c>
      <c r="GW59" s="14">
        <f>VLOOKUP($EG59,Data!$B:$CP,Daily!GW$10,0)/GW$56</f>
      </c>
      <c r="GX59" s="14">
        <f>VLOOKUP($EG59,Data!$B:$CP,Daily!GX$10,0)/GX$56</f>
      </c>
      <c r="GY59" s="14">
        <f>VLOOKUP($EG59,Data!$B:$CP,Daily!GY$10,0)/GY$56</f>
      </c>
      <c r="GZ59" s="14">
        <f>VLOOKUP($EG59,Data!$B:$CP,Daily!GZ$10,0)/GZ$56</f>
      </c>
      <c r="HA59" s="14">
        <f>VLOOKUP($EG59,Data!$B:$CP,Daily!HA$10,0)/HA$56</f>
      </c>
      <c r="HB59" s="14">
        <f>VLOOKUP($EG59,Data!$B:$CP,Daily!HB$10,0)/HB$56</f>
      </c>
      <c r="HC59" s="14">
        <f>VLOOKUP($EG59,Data!$B:$CP,Daily!HC$10,0)/HC$56</f>
      </c>
      <c r="HD59" s="14">
        <f>VLOOKUP($EG59,Data!$B:$CP,Daily!HD$10,0)/HD$56</f>
      </c>
      <c r="HE59" s="14">
        <f>VLOOKUP($EG59,Data!$B:$CP,Daily!HE$10,0)/HE$56</f>
      </c>
      <c r="HF59" s="14">
        <f>VLOOKUP($EG59,Data!$B:$CP,Daily!HF$10,0)/HF$56</f>
      </c>
      <c r="HG59" s="14">
        <f>VLOOKUP($EG59,Data!$B:$CP,Daily!HG$10,0)/HG$56</f>
      </c>
      <c r="HH59" s="14">
        <f>VLOOKUP($EG59,Data!$B:$CP,Daily!HH$10,0)/HH$56</f>
      </c>
      <c r="HI59" s="14">
        <f>VLOOKUP($EG59,Data!$B:$CP,Daily!HI$10,0)/HI$56</f>
      </c>
      <c r="HJ59" s="14">
        <f>VLOOKUP($EG59,Data!$B:$CP,Daily!HJ$10,0)/HJ$56</f>
      </c>
      <c r="HK59" s="14">
        <f>VLOOKUP($EG59,Data!$B:$CP,Daily!HK$10,0)/HK$56</f>
      </c>
      <c r="HL59" s="14">
        <f>VLOOKUP($EG59,Data!$B:$CP,Daily!HL$10,0)/HL$56</f>
      </c>
      <c r="HM59" s="14">
        <f>VLOOKUP($EG59,Data!$B:$CP,Daily!HM$10,0)/HM$56</f>
      </c>
      <c r="HN59" s="14">
        <f>VLOOKUP($EG59,Data!$B:$CP,Daily!HN$10,0)/HN$56</f>
      </c>
      <c r="HO59" s="14">
        <f>VLOOKUP($EG59,Data!$B:$CP,Daily!HO$10,0)/HO$56</f>
      </c>
      <c r="HP59" s="14">
        <f>VLOOKUP($EG59,Data!$B:$CP,Daily!HP$10,0)/HP$56</f>
      </c>
      <c r="HQ59" s="14">
        <f>VLOOKUP($EG59,Data!$B:$CP,Daily!HQ$10,0)/HQ$56</f>
      </c>
      <c r="HR59" s="14">
        <f>VLOOKUP($EG59,Data!$B:$CP,Daily!HR$10,0)/HR$56</f>
      </c>
      <c r="HS59" s="14">
        <f>VLOOKUP($EG59,Data!$B:$CP,Daily!HS$10,0)/HS$56</f>
      </c>
      <c r="HT59" s="14">
        <f>VLOOKUP($EG59,Data!$B:$CP,Daily!HT$10,0)/HT$56</f>
      </c>
      <c r="HU59" s="17"/>
      <c r="HV59" s="52">
        <f t="shared" si="456"/>
      </c>
      <c r="HW59" s="52">
        <f t="shared" si="457"/>
      </c>
      <c r="HX59" s="52">
        <f t="shared" si="494"/>
      </c>
      <c r="HY59" s="52">
        <f t="shared" si="495"/>
      </c>
      <c r="HZ59" s="52">
        <f t="shared" si="496"/>
      </c>
      <c r="IA59" s="55"/>
      <c r="IB59" s="14">
        <f t="shared" si="497"/>
      </c>
      <c r="IC59" s="14">
        <f t="shared" si="498"/>
      </c>
      <c r="ID59" s="14">
        <f t="shared" si="499"/>
      </c>
      <c r="IE59" s="16"/>
      <c r="IF59" s="9" t="s">
        <v>456</v>
      </c>
      <c r="IG59" s="9" t="s">
        <v>47</v>
      </c>
      <c r="IH59" s="14">
        <f>VLOOKUP($IF59,Data!$B:$CP,Daily!IH$10,0)/IH$56</f>
      </c>
      <c r="II59" s="14">
        <f>VLOOKUP($IF59,Data!$B:$CP,Daily!II$10,0)/II$56</f>
      </c>
      <c r="IJ59" s="14">
        <f>VLOOKUP($IF59,Data!$B:$CP,Daily!IJ$10,0)/IJ$56</f>
      </c>
      <c r="IK59" s="14">
        <f>VLOOKUP($IF59,Data!$B:$CP,Daily!IK$10,0)/IK$56</f>
      </c>
      <c r="IL59" s="14">
        <f>VLOOKUP($IF59,Data!$B:$CP,Daily!IL$10,0)/IL$56</f>
      </c>
      <c r="IM59" s="14">
        <f>VLOOKUP($IF59,Data!$B:$CP,Daily!IM$10,0)/IM$56</f>
      </c>
      <c r="IN59" s="14">
        <f>VLOOKUP($IF59,Data!$B:$CP,Daily!IN$10,0)/IN$56</f>
      </c>
      <c r="IO59" s="14">
        <f>VLOOKUP($IF59,Data!$B:$CP,Daily!IO$10,0)/IO$56</f>
      </c>
      <c r="IP59" s="14">
        <f>VLOOKUP($IF59,Data!$B:$CP,Daily!IP$10,0)/IP$56</f>
      </c>
      <c r="IQ59" s="14">
        <f>VLOOKUP($IF59,Data!$B:$CP,Daily!IQ$10,0)/IQ$56</f>
      </c>
      <c r="IR59" s="14">
        <f>VLOOKUP($IF59,Data!$B:$CP,Daily!IR$10,0)/IR$56</f>
      </c>
      <c r="IS59" s="14">
        <f>VLOOKUP($IF59,Data!$B:$CP,Daily!IS$10,0)/IS$56</f>
      </c>
      <c r="IT59" s="14">
        <f>VLOOKUP($IF59,Data!$B:$CP,Daily!IT$10,0)/IT$56</f>
      </c>
      <c r="IU59" s="14">
        <f>VLOOKUP($IF59,Data!$B:$CP,Daily!IU$10,0)/IU$56</f>
      </c>
      <c r="IV59" s="14">
        <f>VLOOKUP($IF59,Data!$B:$CP,Daily!IV$10,0)/IV$56</f>
      </c>
      <c r="IW59" s="14">
        <f>VLOOKUP($IF59,Data!$B:$CP,Daily!IW$10,0)/IW$56</f>
      </c>
      <c r="IX59" s="14">
        <f>VLOOKUP($IF59,Data!$B:$CP,Daily!IX$10,0)/IX$56</f>
      </c>
      <c r="IY59" s="14">
        <f>VLOOKUP($IF59,Data!$B:$CP,Daily!IY$10,0)/IY$56</f>
      </c>
      <c r="IZ59" s="14">
        <f>VLOOKUP($IF59,Data!$B:$CP,Daily!IZ$10,0)/IZ$56</f>
      </c>
      <c r="JA59" s="14">
        <f>VLOOKUP($IF59,Data!$B:$CP,Daily!JA$10,0)/JA$56</f>
      </c>
      <c r="JB59" s="14">
        <f>VLOOKUP($IF59,Data!$B:$CP,Daily!JB$10,0)/JB$56</f>
      </c>
      <c r="JC59" s="14">
        <f>VLOOKUP($IF59,Data!$B:$CP,Daily!JC$10,0)/JC$56</f>
      </c>
      <c r="JD59" s="14">
        <f>VLOOKUP($IF59,Data!$B:$CP,Daily!JD$10,0)/JD$56</f>
      </c>
      <c r="JE59" s="14">
        <f>VLOOKUP($IF59,Data!$B:$CP,Daily!JE$10,0)/JE$56</f>
      </c>
      <c r="JF59" s="14">
        <f>VLOOKUP($IF59,Data!$B:$CP,Daily!JF$10,0)/JF$56</f>
      </c>
      <c r="JG59" s="14">
        <f>VLOOKUP($IF59,Data!$B:$CP,Daily!JG$10,0)/JG$56</f>
      </c>
      <c r="JH59" s="14">
        <f>VLOOKUP($IF59,Data!$B:$CP,Daily!JH$10,0)/JH$56</f>
      </c>
      <c r="JI59" s="14">
        <f>VLOOKUP($IF59,Data!$B:$CP,Daily!JI$10,0)/JI$56</f>
      </c>
      <c r="JJ59" s="14">
        <f>VLOOKUP($IF59,Data!$B:$CP,Daily!JJ$10,0)/JJ$56</f>
      </c>
      <c r="JK59" s="14">
        <f>VLOOKUP($IF59,Data!$B:$CP,Daily!JK$10,0)/JK$56</f>
      </c>
      <c r="JL59" s="14">
        <f>VLOOKUP($IF59,Data!$B:$CP,Daily!JL$10,0)/JL$56</f>
      </c>
      <c r="JM59" s="14">
        <f>VLOOKUP($IF59,Data!$B:$CP,Daily!JM$10,0)/JM$56</f>
      </c>
      <c r="JN59" s="14">
        <f>VLOOKUP($IF59,Data!$B:$CP,Daily!JN$10,0)/JN$56</f>
      </c>
      <c r="JO59" s="14">
        <f>VLOOKUP($IF59,Data!$B:$CP,Daily!JO$10,0)/JO$56</f>
      </c>
      <c r="JP59" s="14">
        <f>VLOOKUP($IF59,Data!$B:$CP,Daily!JP$10,0)/JP$56</f>
      </c>
      <c r="JQ59" s="14">
        <f>VLOOKUP($IF59,Data!$B:$CP,Daily!JQ$10,0)/JQ$56</f>
      </c>
      <c r="JR59" s="14">
        <f>VLOOKUP($IF59,Data!$B:$CP,Daily!JR$10,0)/JR$56</f>
      </c>
      <c r="JS59" s="14">
        <f>VLOOKUP($IF59,Data!$B:$CP,Daily!JS$10,0)/JS$56</f>
      </c>
      <c r="JT59" s="14">
        <f>VLOOKUP($IF59,Data!$B:$CP,Daily!JT$10,0)/JT$56</f>
      </c>
      <c r="JU59" s="14">
        <f>VLOOKUP($IF59,Data!$B:$CP,Daily!JU$10,0)/JU$56</f>
      </c>
      <c r="JV59" s="14">
        <f>VLOOKUP($IF59,Data!$B:$CP,Daily!JV$10,0)/JV$56</f>
      </c>
      <c r="JW59" s="14">
        <f>VLOOKUP($IF59,Data!$B:$CP,Daily!JW$10,0)/JW$56</f>
      </c>
      <c r="JX59" s="14">
        <f>VLOOKUP($IF59,Data!$B:$CP,Daily!JX$10,0)/JX$56</f>
      </c>
      <c r="JY59" s="14">
        <f>VLOOKUP($IF59,Data!$B:$CP,Daily!JY$10,0)/JY$56</f>
      </c>
      <c r="JZ59" s="14">
        <f>VLOOKUP($IF59,Data!$B:$CP,Daily!JZ$10,0)/JZ$56</f>
      </c>
      <c r="KA59" s="14">
        <f>VLOOKUP($IF59,Data!$B:$CP,Daily!KA$10,0)/KA$56</f>
      </c>
      <c r="KB59" s="14">
        <f>VLOOKUP($IF59,Data!$B:$CP,Daily!KB$10,0)/KB$56</f>
      </c>
      <c r="KC59" s="14">
        <f>VLOOKUP($IF59,Data!$B:$CP,Daily!KC$10,0)/KC$56</f>
      </c>
      <c r="KD59" s="14">
        <f>VLOOKUP($IF59,Data!$B:$CP,Daily!KD$10,0)/KD$56</f>
      </c>
      <c r="KE59" s="14">
        <f>VLOOKUP($IF59,Data!$B:$CP,Daily!KE$10,0)/KE$56</f>
      </c>
      <c r="KF59" s="14">
        <f>VLOOKUP($IF59,Data!$B:$CP,Daily!KF$10,0)/KF$56</f>
      </c>
      <c r="KG59" s="14">
        <f>VLOOKUP($IF59,Data!$B:$CP,Daily!KG$10,0)/KG$56</f>
      </c>
      <c r="KH59" s="14">
        <f>VLOOKUP($IF59,Data!$B:$CP,Daily!KH$10,0)/KH$56</f>
      </c>
      <c r="KI59" s="14">
        <f>VLOOKUP($IF59,Data!$B:$CP,Daily!KI$10,0)/KI$56</f>
      </c>
      <c r="KJ59" s="14">
        <f>VLOOKUP($IF59,Data!$B:$CP,Daily!KJ$10,0)/KJ$56</f>
      </c>
      <c r="KK59" s="14">
        <f>VLOOKUP($IF59,Data!$B:$CP,Daily!KK$10,0)/KK$56</f>
      </c>
      <c r="KL59" s="14">
        <f>VLOOKUP($IF59,Data!$B:$CP,Daily!KL$10,0)/KL$56</f>
      </c>
      <c r="KM59" s="14">
        <f>VLOOKUP($IF59,Data!$B:$CP,Daily!KM$10,0)/KM$56</f>
      </c>
      <c r="KN59" s="14">
        <f>VLOOKUP($IF59,Data!$B:$CP,Daily!KN$10,0)/KN$56</f>
      </c>
      <c r="KO59" s="14">
        <f>VLOOKUP($IF59,Data!$B:$CP,Daily!KO$10,0)/KO$56</f>
      </c>
      <c r="KP59" s="14">
        <f>VLOOKUP($IF59,Data!$B:$CP,Daily!KP$10,0)/KP$56</f>
      </c>
      <c r="KQ59" s="14">
        <f>VLOOKUP($IF59,Data!$B:$CP,Daily!KQ$10,0)/KQ$56</f>
      </c>
      <c r="KR59" s="14">
        <f>VLOOKUP($IF59,Data!$B:$CP,Daily!KR$10,0)/KR$56</f>
      </c>
      <c r="KS59" s="14">
        <f>VLOOKUP($IF59,Data!$B:$CP,Daily!KS$10,0)/KS$56</f>
      </c>
      <c r="KT59" s="14">
        <f>VLOOKUP($IF59,Data!$B:$CP,Daily!KT$10,0)/KT$56</f>
      </c>
      <c r="KU59" s="14">
        <f>VLOOKUP($IF59,Data!$B:$CP,Daily!KU$10,0)/KU$56</f>
      </c>
      <c r="KV59" s="14">
        <f>VLOOKUP($IF59,Data!$B:$CP,Daily!KV$10,0)/KV$56</f>
      </c>
      <c r="KW59" s="14">
        <f>VLOOKUP($IF59,Data!$B:$CP,Daily!KW$10,0)/KW$56</f>
      </c>
      <c r="KX59" s="14">
        <f>VLOOKUP($IF59,Data!$B:$CP,Daily!KX$10,0)/KX$56</f>
      </c>
      <c r="KY59" s="14">
        <f>VLOOKUP($IF59,Data!$B:$CP,Daily!KY$10,0)/KY$56</f>
      </c>
      <c r="KZ59" s="14">
        <f>VLOOKUP($IF59,Data!$B:$CP,Daily!KZ$10,0)/KZ$56</f>
      </c>
      <c r="LA59" s="14">
        <f>VLOOKUP($IF59,Data!$B:$CP,Daily!LA$10,0)/LA$56</f>
      </c>
      <c r="LB59" s="14">
        <f>VLOOKUP($IF59,Data!$B:$CP,Daily!LB$10,0)/LB$56</f>
      </c>
      <c r="LC59" s="14">
        <f>VLOOKUP($IF59,Data!$B:$CP,Daily!LC$10,0)/LC$56</f>
      </c>
      <c r="LD59" s="14">
        <f>VLOOKUP($IF59,Data!$B:$CP,Daily!LD$10,0)/LD$56</f>
      </c>
      <c r="LE59" s="14">
        <f>VLOOKUP($IF59,Data!$B:$CP,Daily!LE$10,0)/LE$56</f>
      </c>
      <c r="LF59" s="14">
        <f>VLOOKUP($IF59,Data!$B:$CP,Daily!LF$10,0)/LF$56</f>
      </c>
      <c r="LG59" s="14">
        <f>VLOOKUP($IF59,Data!$B:$CP,Daily!LG$10,0)/LG$56</f>
      </c>
      <c r="LH59" s="14">
        <f>VLOOKUP($IF59,Data!$B:$CP,Daily!LH$10,0)/LH$56</f>
      </c>
      <c r="LI59" s="14">
        <f>VLOOKUP($IF59,Data!$B:$CP,Daily!LI$10,0)/LI$56</f>
      </c>
      <c r="LJ59" s="14">
        <f>VLOOKUP($IF59,Data!$B:$CP,Daily!LJ$10,0)/LJ$56</f>
      </c>
      <c r="LK59" s="14">
        <f>VLOOKUP($IF59,Data!$B:$CP,Daily!LK$10,0)/LK$56</f>
      </c>
      <c r="LL59" s="14">
        <f>VLOOKUP($IF59,Data!$B:$CP,Daily!LL$10,0)/LL$56</f>
      </c>
      <c r="LM59" s="14">
        <f>VLOOKUP($IF59,Data!$B:$CP,Daily!LM$10,0)/LM$56</f>
      </c>
      <c r="LN59" s="14">
        <f>VLOOKUP($IF59,Data!$B:$CP,Daily!LN$10,0)/LN$56</f>
      </c>
      <c r="LO59" s="14">
        <f>VLOOKUP($IF59,Data!$B:$CP,Daily!LO$10,0)/LO$56</f>
      </c>
      <c r="LP59" s="14">
        <f>VLOOKUP($IF59,Data!$B:$CP,Daily!LP$10,0)/LP$56</f>
      </c>
      <c r="LQ59" s="14">
        <f>VLOOKUP($IF59,Data!$B:$CP,Daily!LQ$10,0)/LQ$56</f>
      </c>
      <c r="LR59" s="14">
        <f>VLOOKUP($IF59,Data!$B:$CP,Daily!LR$10,0)/LR$56</f>
      </c>
      <c r="LS59" s="14">
        <f>VLOOKUP($IF59,Data!$B:$CP,Daily!LS$10,0)/LS$56</f>
      </c>
      <c r="LU59" s="52">
        <f t="shared" si="460"/>
      </c>
      <c r="LV59" s="52">
        <f t="shared" si="461"/>
      </c>
      <c r="LW59" s="52">
        <f t="shared" si="500"/>
      </c>
      <c r="LX59" s="52">
        <f t="shared" si="501"/>
      </c>
      <c r="LY59" s="52">
        <f t="shared" si="502"/>
      </c>
      <c r="LZ59" s="55"/>
      <c r="MA59" s="14">
        <f t="shared" si="503"/>
      </c>
      <c r="MB59" s="14">
        <f t="shared" si="504"/>
      </c>
      <c r="MC59" s="14">
        <f t="shared" si="505"/>
      </c>
      <c r="MD59" s="15"/>
    </row>
    <row r="60" spans="4:342" x14ac:dyDescent="0.25">
      <c r="D60" s="134" t="s">
        <v>457</v>
      </c>
      <c r="E60" s="67" t="str">
        <f>VLOOKUP($D60,'Metric Nature'!$C:$D,2,0)&amp;IF(($F60&lt;(EA60)),"Below",IF(($F60&gt;(DZ60)),"Above","Within"))</f>
      </c>
      <c r="F60" s="62">
        <f t="shared" si="473"/>
      </c>
      <c r="G60" s="92">
        <f t="shared" si="438"/>
      </c>
      <c r="H60" s="62">
        <f t="shared" si="474"/>
      </c>
      <c r="I60" s="89">
        <f t="shared" si="463"/>
      </c>
      <c r="J60" s="62">
        <f t="shared" si="475"/>
      </c>
      <c r="K60" s="62">
        <f t="shared" si="476"/>
      </c>
      <c r="L60" s="64"/>
      <c r="M60" s="67" t="str">
        <f>VLOOKUP($D60,'Metric Nature'!$C:$D,2,0)&amp;IF(($N60&lt;(HZ60)),"Below",IF(($N60&gt;(HY60)),"Above","Within"))</f>
      </c>
      <c r="N60" s="71">
        <f t="shared" si="477"/>
      </c>
      <c r="O60" s="63">
        <f t="shared" si="478"/>
      </c>
      <c r="P60" s="98">
        <f t="shared" si="479"/>
      </c>
      <c r="Q60" s="63">
        <f t="shared" si="480"/>
      </c>
      <c r="R60" s="71">
        <f t="shared" si="481"/>
      </c>
      <c r="S60" s="62">
        <f t="shared" si="482"/>
      </c>
      <c r="T60" s="64"/>
      <c r="U60" s="67" t="str">
        <f>VLOOKUP($D60,'Metric Nature'!$C:$D,2,0)&amp;IF(($V60&lt;(LY60)),"Below",IF(($V60&gt;(LX60)),"Above","Within"))</f>
      </c>
      <c r="V60" s="62">
        <f t="shared" si="483"/>
      </c>
      <c r="W60" s="63">
        <f t="shared" si="466"/>
      </c>
      <c r="X60" s="62">
        <f t="shared" si="484"/>
      </c>
      <c r="Y60" s="62">
        <f t="shared" si="485"/>
      </c>
      <c r="Z60" s="62">
        <f t="shared" si="486"/>
      </c>
      <c r="AA60" s="62">
        <f t="shared" si="487"/>
      </c>
      <c r="AB60" s="64"/>
      <c r="AC60" s="60" t="s">
        <v>458</v>
      </c>
      <c r="AD60" s="61"/>
      <c r="AE60" s="61"/>
      <c r="AI60" s="9" t="s">
        <v>459</v>
      </c>
      <c r="AJ60" s="14">
        <f>(VLOOKUP($EG60,Data!$B:$CP,Daily!EI$10,0)+VLOOKUP($IF60,Data!$B:$CP,Daily!IH$10,0))/AJ$56</f>
      </c>
      <c r="AK60" s="14">
        <f>(VLOOKUP($EG60,Data!$B:$CP,Daily!EJ$10,0)+VLOOKUP($IF60,Data!$B:$CP,Daily!II$10,0))/AK$56</f>
      </c>
      <c r="AL60" s="14">
        <f>(VLOOKUP($EG60,Data!$B:$CP,Daily!EK$10,0)+VLOOKUP($IF60,Data!$B:$CP,Daily!IJ$10,0))/AL$56</f>
      </c>
      <c r="AM60" s="14">
        <f>(VLOOKUP($EG60,Data!$B:$CP,Daily!EL$10,0)+VLOOKUP($IF60,Data!$B:$CP,Daily!IK$10,0))/AM$56</f>
      </c>
      <c r="AN60" s="14">
        <f>(VLOOKUP($EG60,Data!$B:$CP,Daily!EM$10,0)+VLOOKUP($IF60,Data!$B:$CP,Daily!IL$10,0))/AN$56</f>
      </c>
      <c r="AO60" s="14">
        <f>(VLOOKUP($EG60,Data!$B:$CP,Daily!EN$10,0)+VLOOKUP($IF60,Data!$B:$CP,Daily!IM$10,0))/AO$56</f>
      </c>
      <c r="AP60" s="14">
        <f>(VLOOKUP($EG60,Data!$B:$CP,Daily!EO$10,0)+VLOOKUP($IF60,Data!$B:$CP,Daily!IN$10,0))/AP$56</f>
      </c>
      <c r="AQ60" s="14">
        <f>(VLOOKUP($EG60,Data!$B:$CP,Daily!EP$10,0)+VLOOKUP($IF60,Data!$B:$CP,Daily!IO$10,0))/AQ$56</f>
      </c>
      <c r="AR60" s="14">
        <f>(VLOOKUP($EG60,Data!$B:$CP,Daily!EQ$10,0)+VLOOKUP($IF60,Data!$B:$CP,Daily!IP$10,0))/AR$56</f>
      </c>
      <c r="AS60" s="14">
        <f>(VLOOKUP($EG60,Data!$B:$CP,Daily!ER$10,0)+VLOOKUP($IF60,Data!$B:$CP,Daily!IQ$10,0))/AS$56</f>
      </c>
      <c r="AT60" s="14">
        <f>(VLOOKUP($EG60,Data!$B:$CP,Daily!ES$10,0)+VLOOKUP($IF60,Data!$B:$CP,Daily!IR$10,0))/AT$56</f>
      </c>
      <c r="AU60" s="14">
        <f>(VLOOKUP($EG60,Data!$B:$CP,Daily!ET$10,0)+VLOOKUP($IF60,Data!$B:$CP,Daily!IS$10,0))/AU$56</f>
      </c>
      <c r="AV60" s="14">
        <f>(VLOOKUP($EG60,Data!$B:$CP,Daily!EU$10,0)+VLOOKUP($IF60,Data!$B:$CP,Daily!IT$10,0))/AV$56</f>
      </c>
      <c r="AW60" s="14">
        <f>(VLOOKUP($EG60,Data!$B:$CP,Daily!EV$10,0)+VLOOKUP($IF60,Data!$B:$CP,Daily!IU$10,0))/AW$56</f>
      </c>
      <c r="AX60" s="14">
        <f>(VLOOKUP($EG60,Data!$B:$CP,Daily!EW$10,0)+VLOOKUP($IF60,Data!$B:$CP,Daily!IV$10,0))/AX$56</f>
      </c>
      <c r="AY60" s="14">
        <f>(VLOOKUP($EG60,Data!$B:$CP,Daily!EX$10,0)+VLOOKUP($IF60,Data!$B:$CP,Daily!IW$10,0))/AY$56</f>
      </c>
      <c r="AZ60" s="14">
        <f>(VLOOKUP($EG60,Data!$B:$CP,Daily!EY$10,0)+VLOOKUP($IF60,Data!$B:$CP,Daily!IX$10,0))/AZ$56</f>
      </c>
      <c r="BA60" s="14">
        <f>(VLOOKUP($EG60,Data!$B:$CP,Daily!EZ$10,0)+VLOOKUP($IF60,Data!$B:$CP,Daily!IY$10,0))/BA$56</f>
      </c>
      <c r="BB60" s="14">
        <f>(VLOOKUP($EG60,Data!$B:$CP,Daily!FA$10,0)+VLOOKUP($IF60,Data!$B:$CP,Daily!IZ$10,0))/BB$56</f>
      </c>
      <c r="BC60" s="14">
        <f>(VLOOKUP($EG60,Data!$B:$CP,Daily!FB$10,0)+VLOOKUP($IF60,Data!$B:$CP,Daily!JA$10,0))/BC$56</f>
      </c>
      <c r="BD60" s="14">
        <f>(VLOOKUP($EG60,Data!$B:$CP,Daily!FC$10,0)+VLOOKUP($IF60,Data!$B:$CP,Daily!JB$10,0))/BD$56</f>
      </c>
      <c r="BE60" s="14">
        <f>(VLOOKUP($EG60,Data!$B:$CP,Daily!FD$10,0)+VLOOKUP($IF60,Data!$B:$CP,Daily!JC$10,0))/BE$56</f>
      </c>
      <c r="BF60" s="14">
        <f>(VLOOKUP($EG60,Data!$B:$CP,Daily!FE$10,0)+VLOOKUP($IF60,Data!$B:$CP,Daily!JD$10,0))/BF$56</f>
      </c>
      <c r="BG60" s="14">
        <f>(VLOOKUP($EG60,Data!$B:$CP,Daily!FF$10,0)+VLOOKUP($IF60,Data!$B:$CP,Daily!JE$10,0))/BG$56</f>
      </c>
      <c r="BH60" s="14">
        <f>(VLOOKUP($EG60,Data!$B:$CP,Daily!FG$10,0)+VLOOKUP($IF60,Data!$B:$CP,Daily!JF$10,0))/BH$56</f>
      </c>
      <c r="BI60" s="14">
        <f>(VLOOKUP($EG60,Data!$B:$CP,Daily!FH$10,0)+VLOOKUP($IF60,Data!$B:$CP,Daily!JG$10,0))/BI$56</f>
      </c>
      <c r="BJ60" s="14">
        <f>(VLOOKUP($EG60,Data!$B:$CP,Daily!FI$10,0)+VLOOKUP($IF60,Data!$B:$CP,Daily!JH$10,0))/BJ$56</f>
      </c>
      <c r="BK60" s="14">
        <f>(VLOOKUP($EG60,Data!$B:$CP,Daily!FJ$10,0)+VLOOKUP($IF60,Data!$B:$CP,Daily!JI$10,0))/BK$56</f>
      </c>
      <c r="BL60" s="14">
        <f>(VLOOKUP($EG60,Data!$B:$CP,Daily!FK$10,0)+VLOOKUP($IF60,Data!$B:$CP,Daily!JJ$10,0))/BL$56</f>
      </c>
      <c r="BM60" s="14">
        <f>(VLOOKUP($EG60,Data!$B:$CP,Daily!FL$10,0)+VLOOKUP($IF60,Data!$B:$CP,Daily!JK$10,0))/BM$56</f>
      </c>
      <c r="BN60" s="14">
        <f>(VLOOKUP($EG60,Data!$B:$CP,Daily!FM$10,0)+VLOOKUP($IF60,Data!$B:$CP,Daily!JL$10,0))/BN$56</f>
      </c>
      <c r="BO60" s="14">
        <f>(VLOOKUP($EG60,Data!$B:$CP,Daily!FN$10,0)+VLOOKUP($IF60,Data!$B:$CP,Daily!JM$10,0))/BO$56</f>
      </c>
      <c r="BP60" s="14">
        <f>(VLOOKUP($EG60,Data!$B:$CP,Daily!FO$10,0)+VLOOKUP($IF60,Data!$B:$CP,Daily!JN$10,0))/BP$56</f>
      </c>
      <c r="BQ60" s="14">
        <f>(VLOOKUP($EG60,Data!$B:$CP,Daily!FP$10,0)+VLOOKUP($IF60,Data!$B:$CP,Daily!JO$10,0))/BQ$56</f>
      </c>
      <c r="BR60" s="14">
        <f>(VLOOKUP($EG60,Data!$B:$CP,Daily!FQ$10,0)+VLOOKUP($IF60,Data!$B:$CP,Daily!JP$10,0))/BR$56</f>
      </c>
      <c r="BS60" s="14">
        <f>(VLOOKUP($EG60,Data!$B:$CP,Daily!FR$10,0)+VLOOKUP($IF60,Data!$B:$CP,Daily!JQ$10,0))/BS$56</f>
      </c>
      <c r="BT60" s="14">
        <f>(VLOOKUP($EG60,Data!$B:$CP,Daily!FS$10,0)+VLOOKUP($IF60,Data!$B:$CP,Daily!JR$10,0))/BT$56</f>
      </c>
      <c r="BU60" s="14">
        <f>(VLOOKUP($EG60,Data!$B:$CP,Daily!FT$10,0)+VLOOKUP($IF60,Data!$B:$CP,Daily!JS$10,0))/BU$56</f>
      </c>
      <c r="BV60" s="14">
        <f>(VLOOKUP($EG60,Data!$B:$CP,Daily!FU$10,0)+VLOOKUP($IF60,Data!$B:$CP,Daily!JT$10,0))/BV$56</f>
      </c>
      <c r="BW60" s="14">
        <f>(VLOOKUP($EG60,Data!$B:$CP,Daily!FV$10,0)+VLOOKUP($IF60,Data!$B:$CP,Daily!JU$10,0))/BW$56</f>
      </c>
      <c r="BX60" s="14">
        <f>(VLOOKUP($EG60,Data!$B:$CP,Daily!FW$10,0)+VLOOKUP($IF60,Data!$B:$CP,Daily!JV$10,0))/BX$56</f>
      </c>
      <c r="BY60" s="14">
        <f>(VLOOKUP($EG60,Data!$B:$CP,Daily!FX$10,0)+VLOOKUP($IF60,Data!$B:$CP,Daily!JW$10,0))/BY$56</f>
      </c>
      <c r="BZ60" s="14">
        <f>(VLOOKUP($EG60,Data!$B:$CP,Daily!FY$10,0)+VLOOKUP($IF60,Data!$B:$CP,Daily!JX$10,0))/BZ$56</f>
      </c>
      <c r="CA60" s="14">
        <f>(VLOOKUP($EG60,Data!$B:$CP,Daily!FZ$10,0)+VLOOKUP($IF60,Data!$B:$CP,Daily!JY$10,0))/CA$56</f>
      </c>
      <c r="CB60" s="14">
        <f>(VLOOKUP($EG60,Data!$B:$CP,Daily!GA$10,0)+VLOOKUP($IF60,Data!$B:$CP,Daily!JZ$10,0))/CB$56</f>
      </c>
      <c r="CC60" s="14">
        <f>(VLOOKUP($EG60,Data!$B:$CP,Daily!GB$10,0)+VLOOKUP($IF60,Data!$B:$CP,Daily!KA$10,0))/CC$56</f>
      </c>
      <c r="CD60" s="14">
        <f>(VLOOKUP($EG60,Data!$B:$CP,Daily!GC$10,0)+VLOOKUP($IF60,Data!$B:$CP,Daily!KB$10,0))/CD$56</f>
      </c>
      <c r="CE60" s="14">
        <f>(VLOOKUP($EG60,Data!$B:$CP,Daily!GD$10,0)+VLOOKUP($IF60,Data!$B:$CP,Daily!KC$10,0))/CE$56</f>
      </c>
      <c r="CF60" s="14">
        <f>(VLOOKUP($EG60,Data!$B:$CP,Daily!GE$10,0)+VLOOKUP($IF60,Data!$B:$CP,Daily!KD$10,0))/CF$56</f>
      </c>
      <c r="CG60" s="14">
        <f>(VLOOKUP($EG60,Data!$B:$CP,Daily!GF$10,0)+VLOOKUP($IF60,Data!$B:$CP,Daily!KE$10,0))/CG$56</f>
      </c>
      <c r="CH60" s="14">
        <f>(VLOOKUP($EG60,Data!$B:$CP,Daily!GG$10,0)+VLOOKUP($IF60,Data!$B:$CP,Daily!KF$10,0))/CH$56</f>
      </c>
      <c r="CI60" s="14">
        <f>(VLOOKUP($EG60,Data!$B:$CP,Daily!GH$10,0)+VLOOKUP($IF60,Data!$B:$CP,Daily!KG$10,0))/CI$56</f>
      </c>
      <c r="CJ60" s="14">
        <f>(VLOOKUP($EG60,Data!$B:$CP,Daily!GI$10,0)+VLOOKUP($IF60,Data!$B:$CP,Daily!KH$10,0))/CJ$56</f>
      </c>
      <c r="CK60" s="14">
        <f>(VLOOKUP($EG60,Data!$B:$CP,Daily!GJ$10,0)+VLOOKUP($IF60,Data!$B:$CP,Daily!KI$10,0))/CK$56</f>
      </c>
      <c r="CL60" s="14">
        <f>(VLOOKUP($EG60,Data!$B:$CP,Daily!GK$10,0)+VLOOKUP($IF60,Data!$B:$CP,Daily!KJ$10,0))/CL$56</f>
      </c>
      <c r="CM60" s="14">
        <f>(VLOOKUP($EG60,Data!$B:$CP,Daily!GL$10,0)+VLOOKUP($IF60,Data!$B:$CP,Daily!KK$10,0))/CM$56</f>
      </c>
      <c r="CN60" s="14">
        <f>(VLOOKUP($EG60,Data!$B:$CP,Daily!GM$10,0)+VLOOKUP($IF60,Data!$B:$CP,Daily!KL$10,0))/CN$56</f>
      </c>
      <c r="CO60" s="14">
        <f>(VLOOKUP($EG60,Data!$B:$CP,Daily!GN$10,0)+VLOOKUP($IF60,Data!$B:$CP,Daily!KM$10,0))/CO$56</f>
      </c>
      <c r="CP60" s="14">
        <f>(VLOOKUP($EG60,Data!$B:$CP,Daily!GO$10,0)+VLOOKUP($IF60,Data!$B:$CP,Daily!KN$10,0))/CP$56</f>
      </c>
      <c r="CQ60" s="14">
        <f>(VLOOKUP($EG60,Data!$B:$CP,Daily!GP$10,0)+VLOOKUP($IF60,Data!$B:$CP,Daily!KO$10,0))/CQ$56</f>
      </c>
      <c r="CR60" s="14">
        <f>(VLOOKUP($EG60,Data!$B:$CP,Daily!GQ$10,0)+VLOOKUP($IF60,Data!$B:$CP,Daily!KP$10,0))/CR$56</f>
      </c>
      <c r="CS60" s="14">
        <f>(VLOOKUP($EG60,Data!$B:$CP,Daily!GR$10,0)+VLOOKUP($IF60,Data!$B:$CP,Daily!KQ$10,0))/CS$56</f>
      </c>
      <c r="CT60" s="14">
        <f>(VLOOKUP($EG60,Data!$B:$CP,Daily!GS$10,0)+VLOOKUP($IF60,Data!$B:$CP,Daily!KR$10,0))/CT$56</f>
      </c>
      <c r="CU60" s="14">
        <f>(VLOOKUP($EG60,Data!$B:$CP,Daily!GT$10,0)+VLOOKUP($IF60,Data!$B:$CP,Daily!KS$10,0))/CU$56</f>
      </c>
      <c r="CV60" s="14">
        <f>(VLOOKUP($EG60,Data!$B:$CP,Daily!GU$10,0)+VLOOKUP($IF60,Data!$B:$CP,Daily!KT$10,0))/CV$56</f>
      </c>
      <c r="CW60" s="14">
        <f>(VLOOKUP($EG60,Data!$B:$CP,Daily!GV$10,0)+VLOOKUP($IF60,Data!$B:$CP,Daily!KU$10,0))/CW$56</f>
      </c>
      <c r="CX60" s="14">
        <f>(VLOOKUP($EG60,Data!$B:$CP,Daily!GW$10,0)+VLOOKUP($IF60,Data!$B:$CP,Daily!KV$10,0))/CX$56</f>
      </c>
      <c r="CY60" s="14">
        <f>(VLOOKUP($EG60,Data!$B:$CP,Daily!GX$10,0)+VLOOKUP($IF60,Data!$B:$CP,Daily!KW$10,0))/CY$56</f>
      </c>
      <c r="CZ60" s="14">
        <f>(VLOOKUP($EG60,Data!$B:$CP,Daily!GY$10,0)+VLOOKUP($IF60,Data!$B:$CP,Daily!KX$10,0))/CZ$56</f>
      </c>
      <c r="DA60" s="14">
        <f>(VLOOKUP($EG60,Data!$B:$CP,Daily!GZ$10,0)+VLOOKUP($IF60,Data!$B:$CP,Daily!KY$10,0))/DA$56</f>
      </c>
      <c r="DB60" s="14">
        <f>(VLOOKUP($EG60,Data!$B:$CP,Daily!HA$10,0)+VLOOKUP($IF60,Data!$B:$CP,Daily!KZ$10,0))/DB$56</f>
      </c>
      <c r="DC60" s="14">
        <f>(VLOOKUP($EG60,Data!$B:$CP,Daily!HB$10,0)+VLOOKUP($IF60,Data!$B:$CP,Daily!LA$10,0))/DC$56</f>
      </c>
      <c r="DD60" s="14">
        <f>(VLOOKUP($EG60,Data!$B:$CP,Daily!HC$10,0)+VLOOKUP($IF60,Data!$B:$CP,Daily!LB$10,0))/DD$56</f>
      </c>
      <c r="DE60" s="14">
        <f>(VLOOKUP($EG60,Data!$B:$CP,Daily!HD$10,0)+VLOOKUP($IF60,Data!$B:$CP,Daily!LC$10,0))/DE$56</f>
      </c>
      <c r="DF60" s="14">
        <f>(VLOOKUP($EG60,Data!$B:$CP,Daily!HE$10,0)+VLOOKUP($IF60,Data!$B:$CP,Daily!LD$10,0))/DF$56</f>
      </c>
      <c r="DG60" s="14">
        <f>(VLOOKUP($EG60,Data!$B:$CP,Daily!HF$10,0)+VLOOKUP($IF60,Data!$B:$CP,Daily!LE$10,0))/DG$56</f>
      </c>
      <c r="DH60" s="14">
        <f>(VLOOKUP($EG60,Data!$B:$CP,Daily!HG$10,0)+VLOOKUP($IF60,Data!$B:$CP,Daily!LF$10,0))/DH$56</f>
      </c>
      <c r="DI60" s="14">
        <f>(VLOOKUP($EG60,Data!$B:$CP,Daily!HH$10,0)+VLOOKUP($IF60,Data!$B:$CP,Daily!LG$10,0))/DI$56</f>
      </c>
      <c r="DJ60" s="14">
        <f>(VLOOKUP($EG60,Data!$B:$CP,Daily!HI$10,0)+VLOOKUP($IF60,Data!$B:$CP,Daily!LH$10,0))/DJ$56</f>
      </c>
      <c r="DK60" s="14">
        <f>(VLOOKUP($EG60,Data!$B:$CP,Daily!HJ$10,0)+VLOOKUP($IF60,Data!$B:$CP,Daily!LI$10,0))/DK$56</f>
      </c>
      <c r="DL60" s="14">
        <f>(VLOOKUP($EG60,Data!$B:$CP,Daily!HK$10,0)+VLOOKUP($IF60,Data!$B:$CP,Daily!LJ$10,0))/DL$56</f>
      </c>
      <c r="DM60" s="14">
        <f>(VLOOKUP($EG60,Data!$B:$CP,Daily!HL$10,0)+VLOOKUP($IF60,Data!$B:$CP,Daily!LK$10,0))/DM$56</f>
      </c>
      <c r="DN60" s="14">
        <f>(VLOOKUP($EG60,Data!$B:$CP,Daily!HM$10,0)+VLOOKUP($IF60,Data!$B:$CP,Daily!LL$10,0))/DN$56</f>
      </c>
      <c r="DO60" s="14">
        <f>(VLOOKUP($EG60,Data!$B:$CP,Daily!HN$10,0)+VLOOKUP($IF60,Data!$B:$CP,Daily!LM$10,0))/DO$56</f>
      </c>
      <c r="DP60" s="14">
        <f>(VLOOKUP($EG60,Data!$B:$CP,Daily!HO$10,0)+VLOOKUP($IF60,Data!$B:$CP,Daily!LN$10,0))/DP$56</f>
      </c>
      <c r="DQ60" s="14">
        <f>(VLOOKUP($EG60,Data!$B:$CP,Daily!HP$10,0)+VLOOKUP($IF60,Data!$B:$CP,Daily!LO$10,0))/DQ$56</f>
      </c>
      <c r="DR60" s="14">
        <f>(VLOOKUP($EG60,Data!$B:$CP,Daily!HQ$10,0)+VLOOKUP($IF60,Data!$B:$CP,Daily!LP$10,0))/DR$56</f>
      </c>
      <c r="DS60" s="14">
        <f>(VLOOKUP($EG60,Data!$B:$CP,Daily!HR$10,0)+VLOOKUP($IF60,Data!$B:$CP,Daily!LQ$10,0))/DS$56</f>
      </c>
      <c r="DT60" s="14">
        <f>(VLOOKUP($EG60,Data!$B:$CP,Daily!HS$10,0)+VLOOKUP($IF60,Data!$B:$CP,Daily!LR$10,0))/DT$56</f>
      </c>
      <c r="DU60" s="14">
        <f>(VLOOKUP($EG60,Data!$B:$CP,Daily!HT$10,0)+VLOOKUP($IF60,Data!$B:$CP,Daily!LS$10,0))/DU$56</f>
      </c>
      <c r="DV60" s="18"/>
      <c r="DW60" s="14">
        <f t="shared" si="453"/>
      </c>
      <c r="DX60" s="14">
        <f t="shared" si="454"/>
      </c>
      <c r="DY60" s="14">
        <f t="shared" si="488"/>
      </c>
      <c r="DZ60" s="14">
        <f t="shared" si="489"/>
      </c>
      <c r="EA60" s="14">
        <f t="shared" si="490"/>
      </c>
      <c r="EB60" s="18"/>
      <c r="EC60" s="14">
        <f t="shared" si="491"/>
      </c>
      <c r="ED60" s="14">
        <f t="shared" si="492"/>
      </c>
      <c r="EE60" s="14">
        <f t="shared" si="493"/>
      </c>
      <c r="EF60" s="16"/>
      <c r="EG60" s="9" t="s">
        <v>460</v>
      </c>
      <c r="EH60" s="9" t="s">
        <v>48</v>
      </c>
      <c r="EI60" s="14">
        <f>VLOOKUP($EG60,Data!$B:$CP,Daily!EI$10,0)/EI$56</f>
      </c>
      <c r="EJ60" s="14">
        <f>VLOOKUP($EG60,Data!$B:$CP,Daily!EJ$10,0)/EJ$56</f>
      </c>
      <c r="EK60" s="14">
        <f>VLOOKUP($EG60,Data!$B:$CP,Daily!EK$10,0)/EK$56</f>
      </c>
      <c r="EL60" s="14">
        <f>VLOOKUP($EG60,Data!$B:$CP,Daily!EL$10,0)/EL$56</f>
      </c>
      <c r="EM60" s="14">
        <f>VLOOKUP($EG60,Data!$B:$CP,Daily!EM$10,0)/EM$56</f>
      </c>
      <c r="EN60" s="14">
        <f>VLOOKUP($EG60,Data!$B:$CP,Daily!EN$10,0)/EN$56</f>
      </c>
      <c r="EO60" s="14">
        <f>VLOOKUP($EG60,Data!$B:$CP,Daily!EO$10,0)/EO$56</f>
      </c>
      <c r="EP60" s="14">
        <f>VLOOKUP($EG60,Data!$B:$CP,Daily!EP$10,0)/EP$56</f>
      </c>
      <c r="EQ60" s="14">
        <f>VLOOKUP($EG60,Data!$B:$CP,Daily!EQ$10,0)/EQ$56</f>
      </c>
      <c r="ER60" s="14">
        <f>VLOOKUP($EG60,Data!$B:$CP,Daily!ER$10,0)/ER$56</f>
      </c>
      <c r="ES60" s="14">
        <f>VLOOKUP($EG60,Data!$B:$CP,Daily!ES$10,0)/ES$56</f>
      </c>
      <c r="ET60" s="14">
        <f>VLOOKUP($EG60,Data!$B:$CP,Daily!ET$10,0)/ET$56</f>
      </c>
      <c r="EU60" s="14">
        <f>VLOOKUP($EG60,Data!$B:$CP,Daily!EU$10,0)/EU$56</f>
      </c>
      <c r="EV60" s="14">
        <f>VLOOKUP($EG60,Data!$B:$CP,Daily!EV$10,0)/EV$56</f>
      </c>
      <c r="EW60" s="14">
        <f>VLOOKUP($EG60,Data!$B:$CP,Daily!EW$10,0)/EW$56</f>
      </c>
      <c r="EX60" s="14">
        <f>VLOOKUP($EG60,Data!$B:$CP,Daily!EX$10,0)/EX$56</f>
      </c>
      <c r="EY60" s="14">
        <f>VLOOKUP($EG60,Data!$B:$CP,Daily!EY$10,0)/EY$56</f>
      </c>
      <c r="EZ60" s="14">
        <f>VLOOKUP($EG60,Data!$B:$CP,Daily!EZ$10,0)/EZ$56</f>
      </c>
      <c r="FA60" s="14">
        <f>VLOOKUP($EG60,Data!$B:$CP,Daily!FA$10,0)/FA$56</f>
      </c>
      <c r="FB60" s="14">
        <f>VLOOKUP($EG60,Data!$B:$CP,Daily!FB$10,0)/FB$56</f>
      </c>
      <c r="FC60" s="14">
        <f>VLOOKUP($EG60,Data!$B:$CP,Daily!FC$10,0)/FC$56</f>
      </c>
      <c r="FD60" s="14">
        <f>VLOOKUP($EG60,Data!$B:$CP,Daily!FD$10,0)/FD$56</f>
      </c>
      <c r="FE60" s="14">
        <f>VLOOKUP($EG60,Data!$B:$CP,Daily!FE$10,0)/FE$56</f>
      </c>
      <c r="FF60" s="14">
        <f>VLOOKUP($EG60,Data!$B:$CP,Daily!FF$10,0)/FF$56</f>
      </c>
      <c r="FG60" s="14">
        <f>VLOOKUP($EG60,Data!$B:$CP,Daily!FG$10,0)/FG$56</f>
      </c>
      <c r="FH60" s="14">
        <f>VLOOKUP($EG60,Data!$B:$CP,Daily!FH$10,0)/FH$56</f>
      </c>
      <c r="FI60" s="14">
        <f>VLOOKUP($EG60,Data!$B:$CP,Daily!FI$10,0)/FI$56</f>
      </c>
      <c r="FJ60" s="14">
        <f>VLOOKUP($EG60,Data!$B:$CP,Daily!FJ$10,0)/FJ$56</f>
      </c>
      <c r="FK60" s="14">
        <f>VLOOKUP($EG60,Data!$B:$CP,Daily!FK$10,0)/FK$56</f>
      </c>
      <c r="FL60" s="14">
        <f>VLOOKUP($EG60,Data!$B:$CP,Daily!FL$10,0)/FL$56</f>
      </c>
      <c r="FM60" s="14">
        <f>VLOOKUP($EG60,Data!$B:$CP,Daily!FM$10,0)/FM$56</f>
      </c>
      <c r="FN60" s="14">
        <f>VLOOKUP($EG60,Data!$B:$CP,Daily!FN$10,0)/FN$56</f>
      </c>
      <c r="FO60" s="14">
        <f>VLOOKUP($EG60,Data!$B:$CP,Daily!FO$10,0)/FO$56</f>
      </c>
      <c r="FP60" s="14">
        <f>VLOOKUP($EG60,Data!$B:$CP,Daily!FP$10,0)/FP$56</f>
      </c>
      <c r="FQ60" s="14">
        <f>VLOOKUP($EG60,Data!$B:$CP,Daily!FQ$10,0)/FQ$56</f>
      </c>
      <c r="FR60" s="14">
        <f>VLOOKUP($EG60,Data!$B:$CP,Daily!FR$10,0)/FR$56</f>
      </c>
      <c r="FS60" s="14">
        <f>VLOOKUP($EG60,Data!$B:$CP,Daily!FS$10,0)/FS$56</f>
      </c>
      <c r="FT60" s="14">
        <f>VLOOKUP($EG60,Data!$B:$CP,Daily!FT$10,0)/FT$56</f>
      </c>
      <c r="FU60" s="14">
        <f>VLOOKUP($EG60,Data!$B:$CP,Daily!FU$10,0)/FU$56</f>
      </c>
      <c r="FV60" s="14">
        <f>VLOOKUP($EG60,Data!$B:$CP,Daily!FV$10,0)/FV$56</f>
      </c>
      <c r="FW60" s="14">
        <f>VLOOKUP($EG60,Data!$B:$CP,Daily!FW$10,0)/FW$56</f>
      </c>
      <c r="FX60" s="14">
        <f>VLOOKUP($EG60,Data!$B:$CP,Daily!FX$10,0)/FX$56</f>
      </c>
      <c r="FY60" s="14">
        <f>VLOOKUP($EG60,Data!$B:$CP,Daily!FY$10,0)/FY$56</f>
      </c>
      <c r="FZ60" s="14">
        <f>VLOOKUP($EG60,Data!$B:$CP,Daily!FZ$10,0)/FZ$56</f>
      </c>
      <c r="GA60" s="14">
        <f>VLOOKUP($EG60,Data!$B:$CP,Daily!GA$10,0)/GA$56</f>
      </c>
      <c r="GB60" s="14">
        <f>VLOOKUP($EG60,Data!$B:$CP,Daily!GB$10,0)/GB$56</f>
      </c>
      <c r="GC60" s="14">
        <f>VLOOKUP($EG60,Data!$B:$CP,Daily!GC$10,0)/GC$56</f>
      </c>
      <c r="GD60" s="14">
        <f>VLOOKUP($EG60,Data!$B:$CP,Daily!GD$10,0)/GD$56</f>
      </c>
      <c r="GE60" s="14">
        <f>VLOOKUP($EG60,Data!$B:$CP,Daily!GE$10,0)/GE$56</f>
      </c>
      <c r="GF60" s="14">
        <f>VLOOKUP($EG60,Data!$B:$CP,Daily!GF$10,0)/GF$56</f>
      </c>
      <c r="GG60" s="14">
        <f>VLOOKUP($EG60,Data!$B:$CP,Daily!GG$10,0)/GG$56</f>
      </c>
      <c r="GH60" s="14">
        <f>VLOOKUP($EG60,Data!$B:$CP,Daily!GH$10,0)/GH$56</f>
      </c>
      <c r="GI60" s="14">
        <f>VLOOKUP($EG60,Data!$B:$CP,Daily!GI$10,0)/GI$56</f>
      </c>
      <c r="GJ60" s="14">
        <f>VLOOKUP($EG60,Data!$B:$CP,Daily!GJ$10,0)/GJ$56</f>
      </c>
      <c r="GK60" s="14">
        <f>VLOOKUP($EG60,Data!$B:$CP,Daily!GK$10,0)/GK$56</f>
      </c>
      <c r="GL60" s="14">
        <f>VLOOKUP($EG60,Data!$B:$CP,Daily!GL$10,0)/GL$56</f>
      </c>
      <c r="GM60" s="14">
        <f>VLOOKUP($EG60,Data!$B:$CP,Daily!GM$10,0)/GM$56</f>
      </c>
      <c r="GN60" s="14">
        <f>VLOOKUP($EG60,Data!$B:$CP,Daily!GN$10,0)/GN$56</f>
      </c>
      <c r="GO60" s="14">
        <f>VLOOKUP($EG60,Data!$B:$CP,Daily!GO$10,0)/GO$56</f>
      </c>
      <c r="GP60" s="14">
        <f>VLOOKUP($EG60,Data!$B:$CP,Daily!GP$10,0)/GP$56</f>
      </c>
      <c r="GQ60" s="14">
        <f>VLOOKUP($EG60,Data!$B:$CP,Daily!GQ$10,0)/GQ$56</f>
      </c>
      <c r="GR60" s="14">
        <f>VLOOKUP($EG60,Data!$B:$CP,Daily!GR$10,0)/GR$56</f>
      </c>
      <c r="GS60" s="14">
        <f>VLOOKUP($EG60,Data!$B:$CP,Daily!GS$10,0)/GS$56</f>
      </c>
      <c r="GT60" s="14">
        <f>VLOOKUP($EG60,Data!$B:$CP,Daily!GT$10,0)/GT$56</f>
      </c>
      <c r="GU60" s="14">
        <f>VLOOKUP($EG60,Data!$B:$CP,Daily!GU$10,0)/GU$56</f>
      </c>
      <c r="GV60" s="14">
        <f>VLOOKUP($EG60,Data!$B:$CP,Daily!GV$10,0)/GV$56</f>
      </c>
      <c r="GW60" s="14">
        <f>VLOOKUP($EG60,Data!$B:$CP,Daily!GW$10,0)/GW$56</f>
      </c>
      <c r="GX60" s="14">
        <f>VLOOKUP($EG60,Data!$B:$CP,Daily!GX$10,0)/GX$56</f>
      </c>
      <c r="GY60" s="14">
        <f>VLOOKUP($EG60,Data!$B:$CP,Daily!GY$10,0)/GY$56</f>
      </c>
      <c r="GZ60" s="14">
        <f>VLOOKUP($EG60,Data!$B:$CP,Daily!GZ$10,0)/GZ$56</f>
      </c>
      <c r="HA60" s="14">
        <f>VLOOKUP($EG60,Data!$B:$CP,Daily!HA$10,0)/HA$56</f>
      </c>
      <c r="HB60" s="14">
        <f>VLOOKUP($EG60,Data!$B:$CP,Daily!HB$10,0)/HB$56</f>
      </c>
      <c r="HC60" s="14">
        <f>VLOOKUP($EG60,Data!$B:$CP,Daily!HC$10,0)/HC$56</f>
      </c>
      <c r="HD60" s="14">
        <f>VLOOKUP($EG60,Data!$B:$CP,Daily!HD$10,0)/HD$56</f>
      </c>
      <c r="HE60" s="14">
        <f>VLOOKUP($EG60,Data!$B:$CP,Daily!HE$10,0)/HE$56</f>
      </c>
      <c r="HF60" s="14">
        <f>VLOOKUP($EG60,Data!$B:$CP,Daily!HF$10,0)/HF$56</f>
      </c>
      <c r="HG60" s="14">
        <f>VLOOKUP($EG60,Data!$B:$CP,Daily!HG$10,0)/HG$56</f>
      </c>
      <c r="HH60" s="14">
        <f>VLOOKUP($EG60,Data!$B:$CP,Daily!HH$10,0)/HH$56</f>
      </c>
      <c r="HI60" s="14">
        <f>VLOOKUP($EG60,Data!$B:$CP,Daily!HI$10,0)/HI$56</f>
      </c>
      <c r="HJ60" s="14">
        <f>VLOOKUP($EG60,Data!$B:$CP,Daily!HJ$10,0)/HJ$56</f>
      </c>
      <c r="HK60" s="14">
        <f>VLOOKUP($EG60,Data!$B:$CP,Daily!HK$10,0)/HK$56</f>
      </c>
      <c r="HL60" s="14">
        <f>VLOOKUP($EG60,Data!$B:$CP,Daily!HL$10,0)/HL$56</f>
      </c>
      <c r="HM60" s="14">
        <f>VLOOKUP($EG60,Data!$B:$CP,Daily!HM$10,0)/HM$56</f>
      </c>
      <c r="HN60" s="14">
        <f>VLOOKUP($EG60,Data!$B:$CP,Daily!HN$10,0)/HN$56</f>
      </c>
      <c r="HO60" s="14">
        <f>VLOOKUP($EG60,Data!$B:$CP,Daily!HO$10,0)/HO$56</f>
      </c>
      <c r="HP60" s="14">
        <f>VLOOKUP($EG60,Data!$B:$CP,Daily!HP$10,0)/HP$56</f>
      </c>
      <c r="HQ60" s="14">
        <f>VLOOKUP($EG60,Data!$B:$CP,Daily!HQ$10,0)/HQ$56</f>
      </c>
      <c r="HR60" s="14">
        <f>VLOOKUP($EG60,Data!$B:$CP,Daily!HR$10,0)/HR$56</f>
      </c>
      <c r="HS60" s="14">
        <f>VLOOKUP($EG60,Data!$B:$CP,Daily!HS$10,0)/HS$56</f>
      </c>
      <c r="HT60" s="14">
        <f>VLOOKUP($EG60,Data!$B:$CP,Daily!HT$10,0)/HT$56</f>
      </c>
      <c r="HU60" s="17"/>
      <c r="HV60" s="52">
        <f t="shared" si="456"/>
      </c>
      <c r="HW60" s="52">
        <f t="shared" si="457"/>
      </c>
      <c r="HX60" s="52">
        <f t="shared" si="494"/>
      </c>
      <c r="HY60" s="52">
        <f t="shared" si="495"/>
      </c>
      <c r="HZ60" s="52">
        <f t="shared" si="496"/>
      </c>
      <c r="IA60" s="55"/>
      <c r="IB60" s="14">
        <f t="shared" si="497"/>
      </c>
      <c r="IC60" s="14">
        <f t="shared" si="498"/>
      </c>
      <c r="ID60" s="14">
        <f t="shared" si="499"/>
      </c>
      <c r="IE60" s="16"/>
      <c r="IF60" s="9" t="s">
        <v>461</v>
      </c>
      <c r="IG60" s="9" t="s">
        <v>48</v>
      </c>
      <c r="IH60" s="14">
        <f>VLOOKUP($IF60,Data!$B:$CP,Daily!IH$10,0)/IH$56</f>
      </c>
      <c r="II60" s="14">
        <f>VLOOKUP($IF60,Data!$B:$CP,Daily!II$10,0)/II$56</f>
      </c>
      <c r="IJ60" s="14">
        <f>VLOOKUP($IF60,Data!$B:$CP,Daily!IJ$10,0)/IJ$56</f>
      </c>
      <c r="IK60" s="14">
        <f>VLOOKUP($IF60,Data!$B:$CP,Daily!IK$10,0)/IK$56</f>
      </c>
      <c r="IL60" s="14">
        <f>VLOOKUP($IF60,Data!$B:$CP,Daily!IL$10,0)/IL$56</f>
      </c>
      <c r="IM60" s="14">
        <f>VLOOKUP($IF60,Data!$B:$CP,Daily!IM$10,0)/IM$56</f>
      </c>
      <c r="IN60" s="14">
        <f>VLOOKUP($IF60,Data!$B:$CP,Daily!IN$10,0)/IN$56</f>
      </c>
      <c r="IO60" s="14">
        <f>VLOOKUP($IF60,Data!$B:$CP,Daily!IO$10,0)/IO$56</f>
      </c>
      <c r="IP60" s="14">
        <f>VLOOKUP($IF60,Data!$B:$CP,Daily!IP$10,0)/IP$56</f>
      </c>
      <c r="IQ60" s="14">
        <f>VLOOKUP($IF60,Data!$B:$CP,Daily!IQ$10,0)/IQ$56</f>
      </c>
      <c r="IR60" s="14">
        <f>VLOOKUP($IF60,Data!$B:$CP,Daily!IR$10,0)/IR$56</f>
      </c>
      <c r="IS60" s="14">
        <f>VLOOKUP($IF60,Data!$B:$CP,Daily!IS$10,0)/IS$56</f>
      </c>
      <c r="IT60" s="14">
        <f>VLOOKUP($IF60,Data!$B:$CP,Daily!IT$10,0)/IT$56</f>
      </c>
      <c r="IU60" s="14">
        <f>VLOOKUP($IF60,Data!$B:$CP,Daily!IU$10,0)/IU$56</f>
      </c>
      <c r="IV60" s="14">
        <f>VLOOKUP($IF60,Data!$B:$CP,Daily!IV$10,0)/IV$56</f>
      </c>
      <c r="IW60" s="14">
        <f>VLOOKUP($IF60,Data!$B:$CP,Daily!IW$10,0)/IW$56</f>
      </c>
      <c r="IX60" s="14">
        <f>VLOOKUP($IF60,Data!$B:$CP,Daily!IX$10,0)/IX$56</f>
      </c>
      <c r="IY60" s="14">
        <f>VLOOKUP($IF60,Data!$B:$CP,Daily!IY$10,0)/IY$56</f>
      </c>
      <c r="IZ60" s="14">
        <f>VLOOKUP($IF60,Data!$B:$CP,Daily!IZ$10,0)/IZ$56</f>
      </c>
      <c r="JA60" s="14">
        <f>VLOOKUP($IF60,Data!$B:$CP,Daily!JA$10,0)/JA$56</f>
      </c>
      <c r="JB60" s="14">
        <f>VLOOKUP($IF60,Data!$B:$CP,Daily!JB$10,0)/JB$56</f>
      </c>
      <c r="JC60" s="14">
        <f>VLOOKUP($IF60,Data!$B:$CP,Daily!JC$10,0)/JC$56</f>
      </c>
      <c r="JD60" s="14">
        <f>VLOOKUP($IF60,Data!$B:$CP,Daily!JD$10,0)/JD$56</f>
      </c>
      <c r="JE60" s="14">
        <f>VLOOKUP($IF60,Data!$B:$CP,Daily!JE$10,0)/JE$56</f>
      </c>
      <c r="JF60" s="14">
        <f>VLOOKUP($IF60,Data!$B:$CP,Daily!JF$10,0)/JF$56</f>
      </c>
      <c r="JG60" s="14">
        <f>VLOOKUP($IF60,Data!$B:$CP,Daily!JG$10,0)/JG$56</f>
      </c>
      <c r="JH60" s="14">
        <f>VLOOKUP($IF60,Data!$B:$CP,Daily!JH$10,0)/JH$56</f>
      </c>
      <c r="JI60" s="14">
        <f>VLOOKUP($IF60,Data!$B:$CP,Daily!JI$10,0)/JI$56</f>
      </c>
      <c r="JJ60" s="14">
        <f>VLOOKUP($IF60,Data!$B:$CP,Daily!JJ$10,0)/JJ$56</f>
      </c>
      <c r="JK60" s="14">
        <f>VLOOKUP($IF60,Data!$B:$CP,Daily!JK$10,0)/JK$56</f>
      </c>
      <c r="JL60" s="14">
        <f>VLOOKUP($IF60,Data!$B:$CP,Daily!JL$10,0)/JL$56</f>
      </c>
      <c r="JM60" s="14">
        <f>VLOOKUP($IF60,Data!$B:$CP,Daily!JM$10,0)/JM$56</f>
      </c>
      <c r="JN60" s="14">
        <f>VLOOKUP($IF60,Data!$B:$CP,Daily!JN$10,0)/JN$56</f>
      </c>
      <c r="JO60" s="14">
        <f>VLOOKUP($IF60,Data!$B:$CP,Daily!JO$10,0)/JO$56</f>
      </c>
      <c r="JP60" s="14">
        <f>VLOOKUP($IF60,Data!$B:$CP,Daily!JP$10,0)/JP$56</f>
      </c>
      <c r="JQ60" s="14">
        <f>VLOOKUP($IF60,Data!$B:$CP,Daily!JQ$10,0)/JQ$56</f>
      </c>
      <c r="JR60" s="14">
        <f>VLOOKUP($IF60,Data!$B:$CP,Daily!JR$10,0)/JR$56</f>
      </c>
      <c r="JS60" s="14">
        <f>VLOOKUP($IF60,Data!$B:$CP,Daily!JS$10,0)/JS$56</f>
      </c>
      <c r="JT60" s="14">
        <f>VLOOKUP($IF60,Data!$B:$CP,Daily!JT$10,0)/JT$56</f>
      </c>
      <c r="JU60" s="14">
        <f>VLOOKUP($IF60,Data!$B:$CP,Daily!JU$10,0)/JU$56</f>
      </c>
      <c r="JV60" s="14">
        <f>VLOOKUP($IF60,Data!$B:$CP,Daily!JV$10,0)/JV$56</f>
      </c>
      <c r="JW60" s="14">
        <f>VLOOKUP($IF60,Data!$B:$CP,Daily!JW$10,0)/JW$56</f>
      </c>
      <c r="JX60" s="14">
        <f>VLOOKUP($IF60,Data!$B:$CP,Daily!JX$10,0)/JX$56</f>
      </c>
      <c r="JY60" s="14">
        <f>VLOOKUP($IF60,Data!$B:$CP,Daily!JY$10,0)/JY$56</f>
      </c>
      <c r="JZ60" s="14">
        <f>VLOOKUP($IF60,Data!$B:$CP,Daily!JZ$10,0)/JZ$56</f>
      </c>
      <c r="KA60" s="14">
        <f>VLOOKUP($IF60,Data!$B:$CP,Daily!KA$10,0)/KA$56</f>
      </c>
      <c r="KB60" s="14">
        <f>VLOOKUP($IF60,Data!$B:$CP,Daily!KB$10,0)/KB$56</f>
      </c>
      <c r="KC60" s="14">
        <f>VLOOKUP($IF60,Data!$B:$CP,Daily!KC$10,0)/KC$56</f>
      </c>
      <c r="KD60" s="14">
        <f>VLOOKUP($IF60,Data!$B:$CP,Daily!KD$10,0)/KD$56</f>
      </c>
      <c r="KE60" s="14">
        <f>VLOOKUP($IF60,Data!$B:$CP,Daily!KE$10,0)/KE$56</f>
      </c>
      <c r="KF60" s="14">
        <f>VLOOKUP($IF60,Data!$B:$CP,Daily!KF$10,0)/KF$56</f>
      </c>
      <c r="KG60" s="14">
        <f>VLOOKUP($IF60,Data!$B:$CP,Daily!KG$10,0)/KG$56</f>
      </c>
      <c r="KH60" s="14">
        <f>VLOOKUP($IF60,Data!$B:$CP,Daily!KH$10,0)/KH$56</f>
      </c>
      <c r="KI60" s="14">
        <f>VLOOKUP($IF60,Data!$B:$CP,Daily!KI$10,0)/KI$56</f>
      </c>
      <c r="KJ60" s="14">
        <f>VLOOKUP($IF60,Data!$B:$CP,Daily!KJ$10,0)/KJ$56</f>
      </c>
      <c r="KK60" s="14">
        <f>VLOOKUP($IF60,Data!$B:$CP,Daily!KK$10,0)/KK$56</f>
      </c>
      <c r="KL60" s="14">
        <f>VLOOKUP($IF60,Data!$B:$CP,Daily!KL$10,0)/KL$56</f>
      </c>
      <c r="KM60" s="14">
        <f>VLOOKUP($IF60,Data!$B:$CP,Daily!KM$10,0)/KM$56</f>
      </c>
      <c r="KN60" s="14">
        <f>VLOOKUP($IF60,Data!$B:$CP,Daily!KN$10,0)/KN$56</f>
      </c>
      <c r="KO60" s="14">
        <f>VLOOKUP($IF60,Data!$B:$CP,Daily!KO$10,0)/KO$56</f>
      </c>
      <c r="KP60" s="14">
        <f>VLOOKUP($IF60,Data!$B:$CP,Daily!KP$10,0)/KP$56</f>
      </c>
      <c r="KQ60" s="14">
        <f>VLOOKUP($IF60,Data!$B:$CP,Daily!KQ$10,0)/KQ$56</f>
      </c>
      <c r="KR60" s="14">
        <f>VLOOKUP($IF60,Data!$B:$CP,Daily!KR$10,0)/KR$56</f>
      </c>
      <c r="KS60" s="14">
        <f>VLOOKUP($IF60,Data!$B:$CP,Daily!KS$10,0)/KS$56</f>
      </c>
      <c r="KT60" s="14">
        <f>VLOOKUP($IF60,Data!$B:$CP,Daily!KT$10,0)/KT$56</f>
      </c>
      <c r="KU60" s="14">
        <f>VLOOKUP($IF60,Data!$B:$CP,Daily!KU$10,0)/KU$56</f>
      </c>
      <c r="KV60" s="14">
        <f>VLOOKUP($IF60,Data!$B:$CP,Daily!KV$10,0)/KV$56</f>
      </c>
      <c r="KW60" s="14">
        <f>VLOOKUP($IF60,Data!$B:$CP,Daily!KW$10,0)/KW$56</f>
      </c>
      <c r="KX60" s="14">
        <f>VLOOKUP($IF60,Data!$B:$CP,Daily!KX$10,0)/KX$56</f>
      </c>
      <c r="KY60" s="14">
        <f>VLOOKUP($IF60,Data!$B:$CP,Daily!KY$10,0)/KY$56</f>
      </c>
      <c r="KZ60" s="14">
        <f>VLOOKUP($IF60,Data!$B:$CP,Daily!KZ$10,0)/KZ$56</f>
      </c>
      <c r="LA60" s="14">
        <f>VLOOKUP($IF60,Data!$B:$CP,Daily!LA$10,0)/LA$56</f>
      </c>
      <c r="LB60" s="14">
        <f>VLOOKUP($IF60,Data!$B:$CP,Daily!LB$10,0)/LB$56</f>
      </c>
      <c r="LC60" s="14">
        <f>VLOOKUP($IF60,Data!$B:$CP,Daily!LC$10,0)/LC$56</f>
      </c>
      <c r="LD60" s="14">
        <f>VLOOKUP($IF60,Data!$B:$CP,Daily!LD$10,0)/LD$56</f>
      </c>
      <c r="LE60" s="14">
        <f>VLOOKUP($IF60,Data!$B:$CP,Daily!LE$10,0)/LE$56</f>
      </c>
      <c r="LF60" s="14">
        <f>VLOOKUP($IF60,Data!$B:$CP,Daily!LF$10,0)/LF$56</f>
      </c>
      <c r="LG60" s="14">
        <f>VLOOKUP($IF60,Data!$B:$CP,Daily!LG$10,0)/LG$56</f>
      </c>
      <c r="LH60" s="14">
        <f>VLOOKUP($IF60,Data!$B:$CP,Daily!LH$10,0)/LH$56</f>
      </c>
      <c r="LI60" s="14">
        <f>VLOOKUP($IF60,Data!$B:$CP,Daily!LI$10,0)/LI$56</f>
      </c>
      <c r="LJ60" s="14">
        <f>VLOOKUP($IF60,Data!$B:$CP,Daily!LJ$10,0)/LJ$56</f>
      </c>
      <c r="LK60" s="14">
        <f>VLOOKUP($IF60,Data!$B:$CP,Daily!LK$10,0)/LK$56</f>
      </c>
      <c r="LL60" s="14">
        <f>VLOOKUP($IF60,Data!$B:$CP,Daily!LL$10,0)/LL$56</f>
      </c>
      <c r="LM60" s="14">
        <f>VLOOKUP($IF60,Data!$B:$CP,Daily!LM$10,0)/LM$56</f>
      </c>
      <c r="LN60" s="14">
        <f>VLOOKUP($IF60,Data!$B:$CP,Daily!LN$10,0)/LN$56</f>
      </c>
      <c r="LO60" s="14">
        <f>VLOOKUP($IF60,Data!$B:$CP,Daily!LO$10,0)/LO$56</f>
      </c>
      <c r="LP60" s="14">
        <f>VLOOKUP($IF60,Data!$B:$CP,Daily!LP$10,0)/LP$56</f>
      </c>
      <c r="LQ60" s="14">
        <f>VLOOKUP($IF60,Data!$B:$CP,Daily!LQ$10,0)/LQ$56</f>
      </c>
      <c r="LR60" s="14">
        <f>VLOOKUP($IF60,Data!$B:$CP,Daily!LR$10,0)/LR$56</f>
      </c>
      <c r="LS60" s="14">
        <f>VLOOKUP($IF60,Data!$B:$CP,Daily!LS$10,0)/LS$56</f>
      </c>
      <c r="LU60" s="52">
        <f t="shared" si="460"/>
      </c>
      <c r="LV60" s="52">
        <f t="shared" si="461"/>
      </c>
      <c r="LW60" s="52">
        <f t="shared" si="500"/>
      </c>
      <c r="LX60" s="52">
        <f t="shared" si="501"/>
      </c>
      <c r="LY60" s="52">
        <f t="shared" si="502"/>
      </c>
      <c r="LZ60" s="55"/>
      <c r="MA60" s="14">
        <f t="shared" si="503"/>
      </c>
      <c r="MB60" s="14">
        <f t="shared" si="504"/>
      </c>
      <c r="MC60" s="14">
        <f t="shared" si="505"/>
      </c>
      <c r="MD60" s="15"/>
    </row>
    <row r="61" spans="4:342" x14ac:dyDescent="0.25">
      <c r="D61" s="131" t="s">
        <v>462</v>
      </c>
      <c r="E61" s="67" t="str">
        <f>VLOOKUP($D61,'Metric Nature'!$C:$D,2,0)&amp;IF(($F61&lt;(EA61)),"Below",IF(($F61&gt;(DZ61)),"Above","Within"))</f>
      </c>
      <c r="F61" s="62">
        <f t="shared" si="473"/>
      </c>
      <c r="G61" s="92">
        <f t="shared" si="438"/>
      </c>
      <c r="H61" s="62">
        <f t="shared" si="474"/>
      </c>
      <c r="I61" s="89">
        <f t="shared" si="463"/>
      </c>
      <c r="J61" s="62">
        <f t="shared" si="475"/>
      </c>
      <c r="K61" s="62">
        <f t="shared" si="476"/>
      </c>
      <c r="L61" s="64"/>
      <c r="M61" s="67" t="str">
        <f>VLOOKUP($D61,'Metric Nature'!$C:$D,2,0)&amp;IF(($N61&lt;(HZ61)),"Below",IF(($N61&gt;(HY61)),"Above","Within"))</f>
      </c>
      <c r="N61" s="71">
        <f t="shared" si="477"/>
      </c>
      <c r="O61" s="63">
        <f t="shared" si="478"/>
      </c>
      <c r="P61" s="98">
        <f t="shared" si="479"/>
      </c>
      <c r="Q61" s="63">
        <f t="shared" si="480"/>
      </c>
      <c r="R61" s="71">
        <f t="shared" si="481"/>
      </c>
      <c r="S61" s="62">
        <f t="shared" si="482"/>
      </c>
      <c r="T61" s="64"/>
      <c r="U61" s="67" t="str">
        <f>VLOOKUP($D61,'Metric Nature'!$C:$D,2,0)&amp;IF(($V61&lt;(LY61)),"Below",IF(($V61&gt;(LX61)),"Above","Within"))</f>
      </c>
      <c r="V61" s="62">
        <f t="shared" si="483"/>
      </c>
      <c r="W61" s="63">
        <f t="shared" si="466"/>
      </c>
      <c r="X61" s="62">
        <f t="shared" si="484"/>
      </c>
      <c r="Y61" s="62">
        <f t="shared" si="485"/>
      </c>
      <c r="Z61" s="62">
        <f t="shared" si="486"/>
      </c>
      <c r="AA61" s="62">
        <f t="shared" si="487"/>
      </c>
      <c r="AB61" s="64"/>
      <c r="AC61" s="60" t="s">
        <v>463</v>
      </c>
      <c r="AI61" s="9" t="s">
        <v>462</v>
      </c>
      <c r="AJ61" s="14">
        <f>(VLOOKUP($EG61,Data!$B:$CP,Daily!EI$10,0)+VLOOKUP($IF61,Data!$B:$CP,Daily!IH$10,0))/AJ$56</f>
      </c>
      <c r="AK61" s="14">
        <f>(VLOOKUP($EG61,Data!$B:$CP,Daily!EJ$10,0)+VLOOKUP($IF61,Data!$B:$CP,Daily!II$10,0))/AK$56</f>
      </c>
      <c r="AL61" s="14">
        <f>(VLOOKUP($EG61,Data!$B:$CP,Daily!EK$10,0)+VLOOKUP($IF61,Data!$B:$CP,Daily!IJ$10,0))/AL$56</f>
      </c>
      <c r="AM61" s="14">
        <f>(VLOOKUP($EG61,Data!$B:$CP,Daily!EL$10,0)+VLOOKUP($IF61,Data!$B:$CP,Daily!IK$10,0))/AM$56</f>
      </c>
      <c r="AN61" s="14">
        <f>(VLOOKUP($EG61,Data!$B:$CP,Daily!EM$10,0)+VLOOKUP($IF61,Data!$B:$CP,Daily!IL$10,0))/AN$56</f>
      </c>
      <c r="AO61" s="14">
        <f>(VLOOKUP($EG61,Data!$B:$CP,Daily!EN$10,0)+VLOOKUP($IF61,Data!$B:$CP,Daily!IM$10,0))/AO$56</f>
      </c>
      <c r="AP61" s="14">
        <f>(VLOOKUP($EG61,Data!$B:$CP,Daily!EO$10,0)+VLOOKUP($IF61,Data!$B:$CP,Daily!IN$10,0))/AP$56</f>
      </c>
      <c r="AQ61" s="14">
        <f>(VLOOKUP($EG61,Data!$B:$CP,Daily!EP$10,0)+VLOOKUP($IF61,Data!$B:$CP,Daily!IO$10,0))/AQ$56</f>
      </c>
      <c r="AR61" s="14">
        <f>(VLOOKUP($EG61,Data!$B:$CP,Daily!EQ$10,0)+VLOOKUP($IF61,Data!$B:$CP,Daily!IP$10,0))/AR$56</f>
      </c>
      <c r="AS61" s="14">
        <f>(VLOOKUP($EG61,Data!$B:$CP,Daily!ER$10,0)+VLOOKUP($IF61,Data!$B:$CP,Daily!IQ$10,0))/AS$56</f>
      </c>
      <c r="AT61" s="14">
        <f>(VLOOKUP($EG61,Data!$B:$CP,Daily!ES$10,0)+VLOOKUP($IF61,Data!$B:$CP,Daily!IR$10,0))/AT$56</f>
      </c>
      <c r="AU61" s="14">
        <f>(VLOOKUP($EG61,Data!$B:$CP,Daily!ET$10,0)+VLOOKUP($IF61,Data!$B:$CP,Daily!IS$10,0))/AU$56</f>
      </c>
      <c r="AV61" s="14">
        <f>(VLOOKUP($EG61,Data!$B:$CP,Daily!EU$10,0)+VLOOKUP($IF61,Data!$B:$CP,Daily!IT$10,0))/AV$56</f>
      </c>
      <c r="AW61" s="14">
        <f>(VLOOKUP($EG61,Data!$B:$CP,Daily!EV$10,0)+VLOOKUP($IF61,Data!$B:$CP,Daily!IU$10,0))/AW$56</f>
      </c>
      <c r="AX61" s="14">
        <f>(VLOOKUP($EG61,Data!$B:$CP,Daily!EW$10,0)+VLOOKUP($IF61,Data!$B:$CP,Daily!IV$10,0))/AX$56</f>
      </c>
      <c r="AY61" s="14">
        <f>(VLOOKUP($EG61,Data!$B:$CP,Daily!EX$10,0)+VLOOKUP($IF61,Data!$B:$CP,Daily!IW$10,0))/AY$56</f>
      </c>
      <c r="AZ61" s="14">
        <f>(VLOOKUP($EG61,Data!$B:$CP,Daily!EY$10,0)+VLOOKUP($IF61,Data!$B:$CP,Daily!IX$10,0))/AZ$56</f>
      </c>
      <c r="BA61" s="14">
        <f>(VLOOKUP($EG61,Data!$B:$CP,Daily!EZ$10,0)+VLOOKUP($IF61,Data!$B:$CP,Daily!IY$10,0))/BA$56</f>
      </c>
      <c r="BB61" s="14">
        <f>(VLOOKUP($EG61,Data!$B:$CP,Daily!FA$10,0)+VLOOKUP($IF61,Data!$B:$CP,Daily!IZ$10,0))/BB$56</f>
      </c>
      <c r="BC61" s="14">
        <f>(VLOOKUP($EG61,Data!$B:$CP,Daily!FB$10,0)+VLOOKUP($IF61,Data!$B:$CP,Daily!JA$10,0))/BC$56</f>
      </c>
      <c r="BD61" s="14">
        <f>(VLOOKUP($EG61,Data!$B:$CP,Daily!FC$10,0)+VLOOKUP($IF61,Data!$B:$CP,Daily!JB$10,0))/BD$56</f>
      </c>
      <c r="BE61" s="14">
        <f>(VLOOKUP($EG61,Data!$B:$CP,Daily!FD$10,0)+VLOOKUP($IF61,Data!$B:$CP,Daily!JC$10,0))/BE$56</f>
      </c>
      <c r="BF61" s="14">
        <f>(VLOOKUP($EG61,Data!$B:$CP,Daily!FE$10,0)+VLOOKUP($IF61,Data!$B:$CP,Daily!JD$10,0))/BF$56</f>
      </c>
      <c r="BG61" s="14">
        <f>(VLOOKUP($EG61,Data!$B:$CP,Daily!FF$10,0)+VLOOKUP($IF61,Data!$B:$CP,Daily!JE$10,0))/BG$56</f>
      </c>
      <c r="BH61" s="14">
        <f>(VLOOKUP($EG61,Data!$B:$CP,Daily!FG$10,0)+VLOOKUP($IF61,Data!$B:$CP,Daily!JF$10,0))/BH$56</f>
      </c>
      <c r="BI61" s="14">
        <f>(VLOOKUP($EG61,Data!$B:$CP,Daily!FH$10,0)+VLOOKUP($IF61,Data!$B:$CP,Daily!JG$10,0))/BI$56</f>
      </c>
      <c r="BJ61" s="14">
        <f>(VLOOKUP($EG61,Data!$B:$CP,Daily!FI$10,0)+VLOOKUP($IF61,Data!$B:$CP,Daily!JH$10,0))/BJ$56</f>
      </c>
      <c r="BK61" s="14">
        <f>(VLOOKUP($EG61,Data!$B:$CP,Daily!FJ$10,0)+VLOOKUP($IF61,Data!$B:$CP,Daily!JI$10,0))/BK$56</f>
      </c>
      <c r="BL61" s="14">
        <f>(VLOOKUP($EG61,Data!$B:$CP,Daily!FK$10,0)+VLOOKUP($IF61,Data!$B:$CP,Daily!JJ$10,0))/BL$56</f>
      </c>
      <c r="BM61" s="14">
        <f>(VLOOKUP($EG61,Data!$B:$CP,Daily!FL$10,0)+VLOOKUP($IF61,Data!$B:$CP,Daily!JK$10,0))/BM$56</f>
      </c>
      <c r="BN61" s="14">
        <f>(VLOOKUP($EG61,Data!$B:$CP,Daily!FM$10,0)+VLOOKUP($IF61,Data!$B:$CP,Daily!JL$10,0))/BN$56</f>
      </c>
      <c r="BO61" s="14">
        <f>(VLOOKUP($EG61,Data!$B:$CP,Daily!FN$10,0)+VLOOKUP($IF61,Data!$B:$CP,Daily!JM$10,0))/BO$56</f>
      </c>
      <c r="BP61" s="14">
        <f>(VLOOKUP($EG61,Data!$B:$CP,Daily!FO$10,0)+VLOOKUP($IF61,Data!$B:$CP,Daily!JN$10,0))/BP$56</f>
      </c>
      <c r="BQ61" s="14">
        <f>(VLOOKUP($EG61,Data!$B:$CP,Daily!FP$10,0)+VLOOKUP($IF61,Data!$B:$CP,Daily!JO$10,0))/BQ$56</f>
      </c>
      <c r="BR61" s="14">
        <f>(VLOOKUP($EG61,Data!$B:$CP,Daily!FQ$10,0)+VLOOKUP($IF61,Data!$B:$CP,Daily!JP$10,0))/BR$56</f>
      </c>
      <c r="BS61" s="14">
        <f>(VLOOKUP($EG61,Data!$B:$CP,Daily!FR$10,0)+VLOOKUP($IF61,Data!$B:$CP,Daily!JQ$10,0))/BS$56</f>
      </c>
      <c r="BT61" s="14">
        <f>(VLOOKUP($EG61,Data!$B:$CP,Daily!FS$10,0)+VLOOKUP($IF61,Data!$B:$CP,Daily!JR$10,0))/BT$56</f>
      </c>
      <c r="BU61" s="14">
        <f>(VLOOKUP($EG61,Data!$B:$CP,Daily!FT$10,0)+VLOOKUP($IF61,Data!$B:$CP,Daily!JS$10,0))/BU$56</f>
      </c>
      <c r="BV61" s="14">
        <f>(VLOOKUP($EG61,Data!$B:$CP,Daily!FU$10,0)+VLOOKUP($IF61,Data!$B:$CP,Daily!JT$10,0))/BV$56</f>
      </c>
      <c r="BW61" s="14">
        <f>(VLOOKUP($EG61,Data!$B:$CP,Daily!FV$10,0)+VLOOKUP($IF61,Data!$B:$CP,Daily!JU$10,0))/BW$56</f>
      </c>
      <c r="BX61" s="14">
        <f>(VLOOKUP($EG61,Data!$B:$CP,Daily!FW$10,0)+VLOOKUP($IF61,Data!$B:$CP,Daily!JV$10,0))/BX$56</f>
      </c>
      <c r="BY61" s="14">
        <f>(VLOOKUP($EG61,Data!$B:$CP,Daily!FX$10,0)+VLOOKUP($IF61,Data!$B:$CP,Daily!JW$10,0))/BY$56</f>
      </c>
      <c r="BZ61" s="14">
        <f>(VLOOKUP($EG61,Data!$B:$CP,Daily!FY$10,0)+VLOOKUP($IF61,Data!$B:$CP,Daily!JX$10,0))/BZ$56</f>
      </c>
      <c r="CA61" s="14">
        <f>(VLOOKUP($EG61,Data!$B:$CP,Daily!FZ$10,0)+VLOOKUP($IF61,Data!$B:$CP,Daily!JY$10,0))/CA$56</f>
      </c>
      <c r="CB61" s="14">
        <f>(VLOOKUP($EG61,Data!$B:$CP,Daily!GA$10,0)+VLOOKUP($IF61,Data!$B:$CP,Daily!JZ$10,0))/CB$56</f>
      </c>
      <c r="CC61" s="14">
        <f>(VLOOKUP($EG61,Data!$B:$CP,Daily!GB$10,0)+VLOOKUP($IF61,Data!$B:$CP,Daily!KA$10,0))/CC$56</f>
      </c>
      <c r="CD61" s="14">
        <f>(VLOOKUP($EG61,Data!$B:$CP,Daily!GC$10,0)+VLOOKUP($IF61,Data!$B:$CP,Daily!KB$10,0))/CD$56</f>
      </c>
      <c r="CE61" s="14">
        <f>(VLOOKUP($EG61,Data!$B:$CP,Daily!GD$10,0)+VLOOKUP($IF61,Data!$B:$CP,Daily!KC$10,0))/CE$56</f>
      </c>
      <c r="CF61" s="14">
        <f>(VLOOKUP($EG61,Data!$B:$CP,Daily!GE$10,0)+VLOOKUP($IF61,Data!$B:$CP,Daily!KD$10,0))/CF$56</f>
      </c>
      <c r="CG61" s="14">
        <f>(VLOOKUP($EG61,Data!$B:$CP,Daily!GF$10,0)+VLOOKUP($IF61,Data!$B:$CP,Daily!KE$10,0))/CG$56</f>
      </c>
      <c r="CH61" s="14">
        <f>(VLOOKUP($EG61,Data!$B:$CP,Daily!GG$10,0)+VLOOKUP($IF61,Data!$B:$CP,Daily!KF$10,0))/CH$56</f>
      </c>
      <c r="CI61" s="14">
        <f>(VLOOKUP($EG61,Data!$B:$CP,Daily!GH$10,0)+VLOOKUP($IF61,Data!$B:$CP,Daily!KG$10,0))/CI$56</f>
      </c>
      <c r="CJ61" s="14">
        <f>(VLOOKUP($EG61,Data!$B:$CP,Daily!GI$10,0)+VLOOKUP($IF61,Data!$B:$CP,Daily!KH$10,0))/CJ$56</f>
      </c>
      <c r="CK61" s="14">
        <f>(VLOOKUP($EG61,Data!$B:$CP,Daily!GJ$10,0)+VLOOKUP($IF61,Data!$B:$CP,Daily!KI$10,0))/CK$56</f>
      </c>
      <c r="CL61" s="14">
        <f>(VLOOKUP($EG61,Data!$B:$CP,Daily!GK$10,0)+VLOOKUP($IF61,Data!$B:$CP,Daily!KJ$10,0))/CL$56</f>
      </c>
      <c r="CM61" s="14">
        <f>(VLOOKUP($EG61,Data!$B:$CP,Daily!GL$10,0)+VLOOKUP($IF61,Data!$B:$CP,Daily!KK$10,0))/CM$56</f>
      </c>
      <c r="CN61" s="14">
        <f>(VLOOKUP($EG61,Data!$B:$CP,Daily!GM$10,0)+VLOOKUP($IF61,Data!$B:$CP,Daily!KL$10,0))/CN$56</f>
      </c>
      <c r="CO61" s="14">
        <f>(VLOOKUP($EG61,Data!$B:$CP,Daily!GN$10,0)+VLOOKUP($IF61,Data!$B:$CP,Daily!KM$10,0))/CO$56</f>
      </c>
      <c r="CP61" s="14">
        <f>(VLOOKUP($EG61,Data!$B:$CP,Daily!GO$10,0)+VLOOKUP($IF61,Data!$B:$CP,Daily!KN$10,0))/CP$56</f>
      </c>
      <c r="CQ61" s="14">
        <f>(VLOOKUP($EG61,Data!$B:$CP,Daily!GP$10,0)+VLOOKUP($IF61,Data!$B:$CP,Daily!KO$10,0))/CQ$56</f>
      </c>
      <c r="CR61" s="14">
        <f>(VLOOKUP($EG61,Data!$B:$CP,Daily!GQ$10,0)+VLOOKUP($IF61,Data!$B:$CP,Daily!KP$10,0))/CR$56</f>
      </c>
      <c r="CS61" s="14">
        <f>(VLOOKUP($EG61,Data!$B:$CP,Daily!GR$10,0)+VLOOKUP($IF61,Data!$B:$CP,Daily!KQ$10,0))/CS$56</f>
      </c>
      <c r="CT61" s="14">
        <f>(VLOOKUP($EG61,Data!$B:$CP,Daily!GS$10,0)+VLOOKUP($IF61,Data!$B:$CP,Daily!KR$10,0))/CT$56</f>
      </c>
      <c r="CU61" s="14">
        <f>(VLOOKUP($EG61,Data!$B:$CP,Daily!GT$10,0)+VLOOKUP($IF61,Data!$B:$CP,Daily!KS$10,0))/CU$56</f>
      </c>
      <c r="CV61" s="14">
        <f>(VLOOKUP($EG61,Data!$B:$CP,Daily!GU$10,0)+VLOOKUP($IF61,Data!$B:$CP,Daily!KT$10,0))/CV$56</f>
      </c>
      <c r="CW61" s="14">
        <f>(VLOOKUP($EG61,Data!$B:$CP,Daily!GV$10,0)+VLOOKUP($IF61,Data!$B:$CP,Daily!KU$10,0))/CW$56</f>
      </c>
      <c r="CX61" s="14">
        <f>(VLOOKUP($EG61,Data!$B:$CP,Daily!GW$10,0)+VLOOKUP($IF61,Data!$B:$CP,Daily!KV$10,0))/CX$56</f>
      </c>
      <c r="CY61" s="14">
        <f>(VLOOKUP($EG61,Data!$B:$CP,Daily!GX$10,0)+VLOOKUP($IF61,Data!$B:$CP,Daily!KW$10,0))/CY$56</f>
      </c>
      <c r="CZ61" s="14">
        <f>(VLOOKUP($EG61,Data!$B:$CP,Daily!GY$10,0)+VLOOKUP($IF61,Data!$B:$CP,Daily!KX$10,0))/CZ$56</f>
      </c>
      <c r="DA61" s="14">
        <f>(VLOOKUP($EG61,Data!$B:$CP,Daily!GZ$10,0)+VLOOKUP($IF61,Data!$B:$CP,Daily!KY$10,0))/DA$56</f>
      </c>
      <c r="DB61" s="14">
        <f>(VLOOKUP($EG61,Data!$B:$CP,Daily!HA$10,0)+VLOOKUP($IF61,Data!$B:$CP,Daily!KZ$10,0))/DB$56</f>
      </c>
      <c r="DC61" s="14">
        <f>(VLOOKUP($EG61,Data!$B:$CP,Daily!HB$10,0)+VLOOKUP($IF61,Data!$B:$CP,Daily!LA$10,0))/DC$56</f>
      </c>
      <c r="DD61" s="14">
        <f>(VLOOKUP($EG61,Data!$B:$CP,Daily!HC$10,0)+VLOOKUP($IF61,Data!$B:$CP,Daily!LB$10,0))/DD$56</f>
      </c>
      <c r="DE61" s="14">
        <f>(VLOOKUP($EG61,Data!$B:$CP,Daily!HD$10,0)+VLOOKUP($IF61,Data!$B:$CP,Daily!LC$10,0))/DE$56</f>
      </c>
      <c r="DF61" s="14">
        <f>(VLOOKUP($EG61,Data!$B:$CP,Daily!HE$10,0)+VLOOKUP($IF61,Data!$B:$CP,Daily!LD$10,0))/DF$56</f>
      </c>
      <c r="DG61" s="14">
        <f>(VLOOKUP($EG61,Data!$B:$CP,Daily!HF$10,0)+VLOOKUP($IF61,Data!$B:$CP,Daily!LE$10,0))/DG$56</f>
      </c>
      <c r="DH61" s="14">
        <f>(VLOOKUP($EG61,Data!$B:$CP,Daily!HG$10,0)+VLOOKUP($IF61,Data!$B:$CP,Daily!LF$10,0))/DH$56</f>
      </c>
      <c r="DI61" s="14">
        <f>(VLOOKUP($EG61,Data!$B:$CP,Daily!HH$10,0)+VLOOKUP($IF61,Data!$B:$CP,Daily!LG$10,0))/DI$56</f>
      </c>
      <c r="DJ61" s="14">
        <f>(VLOOKUP($EG61,Data!$B:$CP,Daily!HI$10,0)+VLOOKUP($IF61,Data!$B:$CP,Daily!LH$10,0))/DJ$56</f>
      </c>
      <c r="DK61" s="14">
        <f>(VLOOKUP($EG61,Data!$B:$CP,Daily!HJ$10,0)+VLOOKUP($IF61,Data!$B:$CP,Daily!LI$10,0))/DK$56</f>
      </c>
      <c r="DL61" s="14">
        <f>(VLOOKUP($EG61,Data!$B:$CP,Daily!HK$10,0)+VLOOKUP($IF61,Data!$B:$CP,Daily!LJ$10,0))/DL$56</f>
      </c>
      <c r="DM61" s="14">
        <f>(VLOOKUP($EG61,Data!$B:$CP,Daily!HL$10,0)+VLOOKUP($IF61,Data!$B:$CP,Daily!LK$10,0))/DM$56</f>
      </c>
      <c r="DN61" s="14">
        <f>(VLOOKUP($EG61,Data!$B:$CP,Daily!HM$10,0)+VLOOKUP($IF61,Data!$B:$CP,Daily!LL$10,0))/DN$56</f>
      </c>
      <c r="DO61" s="14">
        <f>(VLOOKUP($EG61,Data!$B:$CP,Daily!HN$10,0)+VLOOKUP($IF61,Data!$B:$CP,Daily!LM$10,0))/DO$56</f>
      </c>
      <c r="DP61" s="14">
        <f>(VLOOKUP($EG61,Data!$B:$CP,Daily!HO$10,0)+VLOOKUP($IF61,Data!$B:$CP,Daily!LN$10,0))/DP$56</f>
      </c>
      <c r="DQ61" s="14">
        <f>(VLOOKUP($EG61,Data!$B:$CP,Daily!HP$10,0)+VLOOKUP($IF61,Data!$B:$CP,Daily!LO$10,0))/DQ$56</f>
      </c>
      <c r="DR61" s="14">
        <f>(VLOOKUP($EG61,Data!$B:$CP,Daily!HQ$10,0)+VLOOKUP($IF61,Data!$B:$CP,Daily!LP$10,0))/DR$56</f>
      </c>
      <c r="DS61" s="14">
        <f>(VLOOKUP($EG61,Data!$B:$CP,Daily!HR$10,0)+VLOOKUP($IF61,Data!$B:$CP,Daily!LQ$10,0))/DS$56</f>
      </c>
      <c r="DT61" s="14">
        <f>(VLOOKUP($EG61,Data!$B:$CP,Daily!HS$10,0)+VLOOKUP($IF61,Data!$B:$CP,Daily!LR$10,0))/DT$56</f>
      </c>
      <c r="DU61" s="14">
        <f>(VLOOKUP($EG61,Data!$B:$CP,Daily!HT$10,0)+VLOOKUP($IF61,Data!$B:$CP,Daily!LS$10,0))/DU$56</f>
      </c>
      <c r="DV61" s="18"/>
      <c r="DW61" s="14">
        <f t="shared" si="453"/>
      </c>
      <c r="DX61" s="14">
        <f t="shared" si="454"/>
      </c>
      <c r="DY61" s="14">
        <f t="shared" si="488"/>
      </c>
      <c r="DZ61" s="14">
        <f t="shared" si="489"/>
      </c>
      <c r="EA61" s="14">
        <f t="shared" si="490"/>
      </c>
      <c r="EB61" s="18"/>
      <c r="EC61" s="14">
        <f t="shared" si="491"/>
      </c>
      <c r="ED61" s="14">
        <f t="shared" si="492"/>
      </c>
      <c r="EE61" s="14">
        <f t="shared" si="493"/>
      </c>
      <c r="EF61" s="16"/>
      <c r="EG61" s="9" t="s">
        <v>464</v>
      </c>
      <c r="EH61" s="9" t="s">
        <v>49</v>
      </c>
      <c r="EI61" s="14">
        <f>VLOOKUP($EG61,Data!$B:$CP,Daily!EI$10,0)/EI$56</f>
      </c>
      <c r="EJ61" s="14">
        <f>VLOOKUP($EG61,Data!$B:$CP,Daily!EJ$10,0)/EJ$56</f>
      </c>
      <c r="EK61" s="14">
        <f>VLOOKUP($EG61,Data!$B:$CP,Daily!EK$10,0)/EK$56</f>
      </c>
      <c r="EL61" s="14">
        <f>VLOOKUP($EG61,Data!$B:$CP,Daily!EL$10,0)/EL$56</f>
      </c>
      <c r="EM61" s="14">
        <f>VLOOKUP($EG61,Data!$B:$CP,Daily!EM$10,0)/EM$56</f>
      </c>
      <c r="EN61" s="14">
        <f>VLOOKUP($EG61,Data!$B:$CP,Daily!EN$10,0)/EN$56</f>
      </c>
      <c r="EO61" s="14">
        <f>VLOOKUP($EG61,Data!$B:$CP,Daily!EO$10,0)/EO$56</f>
      </c>
      <c r="EP61" s="14">
        <f>VLOOKUP($EG61,Data!$B:$CP,Daily!EP$10,0)/EP$56</f>
      </c>
      <c r="EQ61" s="14">
        <f>VLOOKUP($EG61,Data!$B:$CP,Daily!EQ$10,0)/EQ$56</f>
      </c>
      <c r="ER61" s="14">
        <f>VLOOKUP($EG61,Data!$B:$CP,Daily!ER$10,0)/ER$56</f>
      </c>
      <c r="ES61" s="14">
        <f>VLOOKUP($EG61,Data!$B:$CP,Daily!ES$10,0)/ES$56</f>
      </c>
      <c r="ET61" s="14">
        <f>VLOOKUP($EG61,Data!$B:$CP,Daily!ET$10,0)/ET$56</f>
      </c>
      <c r="EU61" s="14">
        <f>VLOOKUP($EG61,Data!$B:$CP,Daily!EU$10,0)/EU$56</f>
      </c>
      <c r="EV61" s="14">
        <f>VLOOKUP($EG61,Data!$B:$CP,Daily!EV$10,0)/EV$56</f>
      </c>
      <c r="EW61" s="14">
        <f>VLOOKUP($EG61,Data!$B:$CP,Daily!EW$10,0)/EW$56</f>
      </c>
      <c r="EX61" s="14">
        <f>VLOOKUP($EG61,Data!$B:$CP,Daily!EX$10,0)/EX$56</f>
      </c>
      <c r="EY61" s="14">
        <f>VLOOKUP($EG61,Data!$B:$CP,Daily!EY$10,0)/EY$56</f>
      </c>
      <c r="EZ61" s="14">
        <f>VLOOKUP($EG61,Data!$B:$CP,Daily!EZ$10,0)/EZ$56</f>
      </c>
      <c r="FA61" s="14">
        <f>VLOOKUP($EG61,Data!$B:$CP,Daily!FA$10,0)/FA$56</f>
      </c>
      <c r="FB61" s="14">
        <f>VLOOKUP($EG61,Data!$B:$CP,Daily!FB$10,0)/FB$56</f>
      </c>
      <c r="FC61" s="14">
        <f>VLOOKUP($EG61,Data!$B:$CP,Daily!FC$10,0)/FC$56</f>
      </c>
      <c r="FD61" s="14">
        <f>VLOOKUP($EG61,Data!$B:$CP,Daily!FD$10,0)/FD$56</f>
      </c>
      <c r="FE61" s="14">
        <f>VLOOKUP($EG61,Data!$B:$CP,Daily!FE$10,0)/FE$56</f>
      </c>
      <c r="FF61" s="14">
        <f>VLOOKUP($EG61,Data!$B:$CP,Daily!FF$10,0)/FF$56</f>
      </c>
      <c r="FG61" s="14">
        <f>VLOOKUP($EG61,Data!$B:$CP,Daily!FG$10,0)/FG$56</f>
      </c>
      <c r="FH61" s="14">
        <f>VLOOKUP($EG61,Data!$B:$CP,Daily!FH$10,0)/FH$56</f>
      </c>
      <c r="FI61" s="14">
        <f>VLOOKUP($EG61,Data!$B:$CP,Daily!FI$10,0)/FI$56</f>
      </c>
      <c r="FJ61" s="14">
        <f>VLOOKUP($EG61,Data!$B:$CP,Daily!FJ$10,0)/FJ$56</f>
      </c>
      <c r="FK61" s="14">
        <f>VLOOKUP($EG61,Data!$B:$CP,Daily!FK$10,0)/FK$56</f>
      </c>
      <c r="FL61" s="14">
        <f>VLOOKUP($EG61,Data!$B:$CP,Daily!FL$10,0)/FL$56</f>
      </c>
      <c r="FM61" s="14">
        <f>VLOOKUP($EG61,Data!$B:$CP,Daily!FM$10,0)/FM$56</f>
      </c>
      <c r="FN61" s="14">
        <f>VLOOKUP($EG61,Data!$B:$CP,Daily!FN$10,0)/FN$56</f>
      </c>
      <c r="FO61" s="14">
        <f>VLOOKUP($EG61,Data!$B:$CP,Daily!FO$10,0)/FO$56</f>
      </c>
      <c r="FP61" s="14">
        <f>VLOOKUP($EG61,Data!$B:$CP,Daily!FP$10,0)/FP$56</f>
      </c>
      <c r="FQ61" s="14">
        <f>VLOOKUP($EG61,Data!$B:$CP,Daily!FQ$10,0)/FQ$56</f>
      </c>
      <c r="FR61" s="14">
        <f>VLOOKUP($EG61,Data!$B:$CP,Daily!FR$10,0)/FR$56</f>
      </c>
      <c r="FS61" s="14">
        <f>VLOOKUP($EG61,Data!$B:$CP,Daily!FS$10,0)/FS$56</f>
      </c>
      <c r="FT61" s="14">
        <f>VLOOKUP($EG61,Data!$B:$CP,Daily!FT$10,0)/FT$56</f>
      </c>
      <c r="FU61" s="14">
        <f>VLOOKUP($EG61,Data!$B:$CP,Daily!FU$10,0)/FU$56</f>
      </c>
      <c r="FV61" s="14">
        <f>VLOOKUP($EG61,Data!$B:$CP,Daily!FV$10,0)/FV$56</f>
      </c>
      <c r="FW61" s="14">
        <f>VLOOKUP($EG61,Data!$B:$CP,Daily!FW$10,0)/FW$56</f>
      </c>
      <c r="FX61" s="14">
        <f>VLOOKUP($EG61,Data!$B:$CP,Daily!FX$10,0)/FX$56</f>
      </c>
      <c r="FY61" s="14">
        <f>VLOOKUP($EG61,Data!$B:$CP,Daily!FY$10,0)/FY$56</f>
      </c>
      <c r="FZ61" s="14">
        <f>VLOOKUP($EG61,Data!$B:$CP,Daily!FZ$10,0)/FZ$56</f>
      </c>
      <c r="GA61" s="14">
        <f>VLOOKUP($EG61,Data!$B:$CP,Daily!GA$10,0)/GA$56</f>
      </c>
      <c r="GB61" s="14">
        <f>VLOOKUP($EG61,Data!$B:$CP,Daily!GB$10,0)/GB$56</f>
      </c>
      <c r="GC61" s="14">
        <f>VLOOKUP($EG61,Data!$B:$CP,Daily!GC$10,0)/GC$56</f>
      </c>
      <c r="GD61" s="14">
        <f>VLOOKUP($EG61,Data!$B:$CP,Daily!GD$10,0)/GD$56</f>
      </c>
      <c r="GE61" s="14">
        <f>VLOOKUP($EG61,Data!$B:$CP,Daily!GE$10,0)/GE$56</f>
      </c>
      <c r="GF61" s="14">
        <f>VLOOKUP($EG61,Data!$B:$CP,Daily!GF$10,0)/GF$56</f>
      </c>
      <c r="GG61" s="14">
        <f>VLOOKUP($EG61,Data!$B:$CP,Daily!GG$10,0)/GG$56</f>
      </c>
      <c r="GH61" s="14">
        <f>VLOOKUP($EG61,Data!$B:$CP,Daily!GH$10,0)/GH$56</f>
      </c>
      <c r="GI61" s="14">
        <f>VLOOKUP($EG61,Data!$B:$CP,Daily!GI$10,0)/GI$56</f>
      </c>
      <c r="GJ61" s="14">
        <f>VLOOKUP($EG61,Data!$B:$CP,Daily!GJ$10,0)/GJ$56</f>
      </c>
      <c r="GK61" s="14">
        <f>VLOOKUP($EG61,Data!$B:$CP,Daily!GK$10,0)/GK$56</f>
      </c>
      <c r="GL61" s="14">
        <f>VLOOKUP($EG61,Data!$B:$CP,Daily!GL$10,0)/GL$56</f>
      </c>
      <c r="GM61" s="14">
        <f>VLOOKUP($EG61,Data!$B:$CP,Daily!GM$10,0)/GM$56</f>
      </c>
      <c r="GN61" s="14">
        <f>VLOOKUP($EG61,Data!$B:$CP,Daily!GN$10,0)/GN$56</f>
      </c>
      <c r="GO61" s="14">
        <f>VLOOKUP($EG61,Data!$B:$CP,Daily!GO$10,0)/GO$56</f>
      </c>
      <c r="GP61" s="14">
        <f>VLOOKUP($EG61,Data!$B:$CP,Daily!GP$10,0)/GP$56</f>
      </c>
      <c r="GQ61" s="14">
        <f>VLOOKUP($EG61,Data!$B:$CP,Daily!GQ$10,0)/GQ$56</f>
      </c>
      <c r="GR61" s="14">
        <f>VLOOKUP($EG61,Data!$B:$CP,Daily!GR$10,0)/GR$56</f>
      </c>
      <c r="GS61" s="14">
        <f>VLOOKUP($EG61,Data!$B:$CP,Daily!GS$10,0)/GS$56</f>
      </c>
      <c r="GT61" s="14">
        <f>VLOOKUP($EG61,Data!$B:$CP,Daily!GT$10,0)/GT$56</f>
      </c>
      <c r="GU61" s="14">
        <f>VLOOKUP($EG61,Data!$B:$CP,Daily!GU$10,0)/GU$56</f>
      </c>
      <c r="GV61" s="14">
        <f>VLOOKUP($EG61,Data!$B:$CP,Daily!GV$10,0)/GV$56</f>
      </c>
      <c r="GW61" s="14">
        <f>VLOOKUP($EG61,Data!$B:$CP,Daily!GW$10,0)/GW$56</f>
      </c>
      <c r="GX61" s="14">
        <f>VLOOKUP($EG61,Data!$B:$CP,Daily!GX$10,0)/GX$56</f>
      </c>
      <c r="GY61" s="14">
        <f>VLOOKUP($EG61,Data!$B:$CP,Daily!GY$10,0)/GY$56</f>
      </c>
      <c r="GZ61" s="14">
        <f>VLOOKUP($EG61,Data!$B:$CP,Daily!GZ$10,0)/GZ$56</f>
      </c>
      <c r="HA61" s="14">
        <f>VLOOKUP($EG61,Data!$B:$CP,Daily!HA$10,0)/HA$56</f>
      </c>
      <c r="HB61" s="14">
        <f>VLOOKUP($EG61,Data!$B:$CP,Daily!HB$10,0)/HB$56</f>
      </c>
      <c r="HC61" s="14">
        <f>VLOOKUP($EG61,Data!$B:$CP,Daily!HC$10,0)/HC$56</f>
      </c>
      <c r="HD61" s="14">
        <f>VLOOKUP($EG61,Data!$B:$CP,Daily!HD$10,0)/HD$56</f>
      </c>
      <c r="HE61" s="14">
        <f>VLOOKUP($EG61,Data!$B:$CP,Daily!HE$10,0)/HE$56</f>
      </c>
      <c r="HF61" s="14">
        <f>VLOOKUP($EG61,Data!$B:$CP,Daily!HF$10,0)/HF$56</f>
      </c>
      <c r="HG61" s="14">
        <f>VLOOKUP($EG61,Data!$B:$CP,Daily!HG$10,0)/HG$56</f>
      </c>
      <c r="HH61" s="14">
        <f>VLOOKUP($EG61,Data!$B:$CP,Daily!HH$10,0)/HH$56</f>
      </c>
      <c r="HI61" s="14">
        <f>VLOOKUP($EG61,Data!$B:$CP,Daily!HI$10,0)/HI$56</f>
      </c>
      <c r="HJ61" s="14">
        <f>VLOOKUP($EG61,Data!$B:$CP,Daily!HJ$10,0)/HJ$56</f>
      </c>
      <c r="HK61" s="14">
        <f>VLOOKUP($EG61,Data!$B:$CP,Daily!HK$10,0)/HK$56</f>
      </c>
      <c r="HL61" s="14">
        <f>VLOOKUP($EG61,Data!$B:$CP,Daily!HL$10,0)/HL$56</f>
      </c>
      <c r="HM61" s="14">
        <f>VLOOKUP($EG61,Data!$B:$CP,Daily!HM$10,0)/HM$56</f>
      </c>
      <c r="HN61" s="14">
        <f>VLOOKUP($EG61,Data!$B:$CP,Daily!HN$10,0)/HN$56</f>
      </c>
      <c r="HO61" s="14">
        <f>VLOOKUP($EG61,Data!$B:$CP,Daily!HO$10,0)/HO$56</f>
      </c>
      <c r="HP61" s="14">
        <f>VLOOKUP($EG61,Data!$B:$CP,Daily!HP$10,0)/HP$56</f>
      </c>
      <c r="HQ61" s="14">
        <f>VLOOKUP($EG61,Data!$B:$CP,Daily!HQ$10,0)/HQ$56</f>
      </c>
      <c r="HR61" s="14">
        <f>VLOOKUP($EG61,Data!$B:$CP,Daily!HR$10,0)/HR$56</f>
      </c>
      <c r="HS61" s="14">
        <f>VLOOKUP($EG61,Data!$B:$CP,Daily!HS$10,0)/HS$56</f>
      </c>
      <c r="HT61" s="14">
        <f>VLOOKUP($EG61,Data!$B:$CP,Daily!HT$10,0)/HT$56</f>
      </c>
      <c r="HU61" s="17"/>
      <c r="HV61" s="52">
        <f t="shared" si="456"/>
      </c>
      <c r="HW61" s="52">
        <f t="shared" si="457"/>
      </c>
      <c r="HX61" s="52">
        <f t="shared" si="494"/>
      </c>
      <c r="HY61" s="52">
        <f t="shared" si="495"/>
      </c>
      <c r="HZ61" s="52">
        <f t="shared" si="496"/>
      </c>
      <c r="IA61" s="55"/>
      <c r="IB61" s="14">
        <f t="shared" si="497"/>
      </c>
      <c r="IC61" s="14">
        <f t="shared" si="498"/>
      </c>
      <c r="ID61" s="14">
        <f t="shared" si="499"/>
      </c>
      <c r="IE61" s="16"/>
      <c r="IF61" s="9" t="s">
        <v>465</v>
      </c>
      <c r="IG61" s="9" t="s">
        <v>49</v>
      </c>
      <c r="IH61" s="14">
        <f>VLOOKUP($IF61,Data!$B:$CP,Daily!IH$10,0)/IH$56</f>
      </c>
      <c r="II61" s="14">
        <f>VLOOKUP($IF61,Data!$B:$CP,Daily!II$10,0)/II$56</f>
      </c>
      <c r="IJ61" s="14">
        <f>VLOOKUP($IF61,Data!$B:$CP,Daily!IJ$10,0)/IJ$56</f>
      </c>
      <c r="IK61" s="14">
        <f>VLOOKUP($IF61,Data!$B:$CP,Daily!IK$10,0)/IK$56</f>
      </c>
      <c r="IL61" s="14">
        <f>VLOOKUP($IF61,Data!$B:$CP,Daily!IL$10,0)/IL$56</f>
      </c>
      <c r="IM61" s="14">
        <f>VLOOKUP($IF61,Data!$B:$CP,Daily!IM$10,0)/IM$56</f>
      </c>
      <c r="IN61" s="14">
        <f>VLOOKUP($IF61,Data!$B:$CP,Daily!IN$10,0)/IN$56</f>
      </c>
      <c r="IO61" s="14">
        <f>VLOOKUP($IF61,Data!$B:$CP,Daily!IO$10,0)/IO$56</f>
      </c>
      <c r="IP61" s="14">
        <f>VLOOKUP($IF61,Data!$B:$CP,Daily!IP$10,0)/IP$56</f>
      </c>
      <c r="IQ61" s="14">
        <f>VLOOKUP($IF61,Data!$B:$CP,Daily!IQ$10,0)/IQ$56</f>
      </c>
      <c r="IR61" s="14">
        <f>VLOOKUP($IF61,Data!$B:$CP,Daily!IR$10,0)/IR$56</f>
      </c>
      <c r="IS61" s="14">
        <f>VLOOKUP($IF61,Data!$B:$CP,Daily!IS$10,0)/IS$56</f>
      </c>
      <c r="IT61" s="14">
        <f>VLOOKUP($IF61,Data!$B:$CP,Daily!IT$10,0)/IT$56</f>
      </c>
      <c r="IU61" s="14">
        <f>VLOOKUP($IF61,Data!$B:$CP,Daily!IU$10,0)/IU$56</f>
      </c>
      <c r="IV61" s="14">
        <f>VLOOKUP($IF61,Data!$B:$CP,Daily!IV$10,0)/IV$56</f>
      </c>
      <c r="IW61" s="14">
        <f>VLOOKUP($IF61,Data!$B:$CP,Daily!IW$10,0)/IW$56</f>
      </c>
      <c r="IX61" s="14">
        <f>VLOOKUP($IF61,Data!$B:$CP,Daily!IX$10,0)/IX$56</f>
      </c>
      <c r="IY61" s="14">
        <f>VLOOKUP($IF61,Data!$B:$CP,Daily!IY$10,0)/IY$56</f>
      </c>
      <c r="IZ61" s="14">
        <f>VLOOKUP($IF61,Data!$B:$CP,Daily!IZ$10,0)/IZ$56</f>
      </c>
      <c r="JA61" s="14">
        <f>VLOOKUP($IF61,Data!$B:$CP,Daily!JA$10,0)/JA$56</f>
      </c>
      <c r="JB61" s="14">
        <f>VLOOKUP($IF61,Data!$B:$CP,Daily!JB$10,0)/JB$56</f>
      </c>
      <c r="JC61" s="14">
        <f>VLOOKUP($IF61,Data!$B:$CP,Daily!JC$10,0)/JC$56</f>
      </c>
      <c r="JD61" s="14">
        <f>VLOOKUP($IF61,Data!$B:$CP,Daily!JD$10,0)/JD$56</f>
      </c>
      <c r="JE61" s="14">
        <f>VLOOKUP($IF61,Data!$B:$CP,Daily!JE$10,0)/JE$56</f>
      </c>
      <c r="JF61" s="14">
        <f>VLOOKUP($IF61,Data!$B:$CP,Daily!JF$10,0)/JF$56</f>
      </c>
      <c r="JG61" s="14">
        <f>VLOOKUP($IF61,Data!$B:$CP,Daily!JG$10,0)/JG$56</f>
      </c>
      <c r="JH61" s="14">
        <f>VLOOKUP($IF61,Data!$B:$CP,Daily!JH$10,0)/JH$56</f>
      </c>
      <c r="JI61" s="14">
        <f>VLOOKUP($IF61,Data!$B:$CP,Daily!JI$10,0)/JI$56</f>
      </c>
      <c r="JJ61" s="14">
        <f>VLOOKUP($IF61,Data!$B:$CP,Daily!JJ$10,0)/JJ$56</f>
      </c>
      <c r="JK61" s="14">
        <f>VLOOKUP($IF61,Data!$B:$CP,Daily!JK$10,0)/JK$56</f>
      </c>
      <c r="JL61" s="14">
        <f>VLOOKUP($IF61,Data!$B:$CP,Daily!JL$10,0)/JL$56</f>
      </c>
      <c r="JM61" s="14">
        <f>VLOOKUP($IF61,Data!$B:$CP,Daily!JM$10,0)/JM$56</f>
      </c>
      <c r="JN61" s="14">
        <f>VLOOKUP($IF61,Data!$B:$CP,Daily!JN$10,0)/JN$56</f>
      </c>
      <c r="JO61" s="14">
        <f>VLOOKUP($IF61,Data!$B:$CP,Daily!JO$10,0)/JO$56</f>
      </c>
      <c r="JP61" s="14">
        <f>VLOOKUP($IF61,Data!$B:$CP,Daily!JP$10,0)/JP$56</f>
      </c>
      <c r="JQ61" s="14">
        <f>VLOOKUP($IF61,Data!$B:$CP,Daily!JQ$10,0)/JQ$56</f>
      </c>
      <c r="JR61" s="14">
        <f>VLOOKUP($IF61,Data!$B:$CP,Daily!JR$10,0)/JR$56</f>
      </c>
      <c r="JS61" s="14">
        <f>VLOOKUP($IF61,Data!$B:$CP,Daily!JS$10,0)/JS$56</f>
      </c>
      <c r="JT61" s="14">
        <f>VLOOKUP($IF61,Data!$B:$CP,Daily!JT$10,0)/JT$56</f>
      </c>
      <c r="JU61" s="14">
        <f>VLOOKUP($IF61,Data!$B:$CP,Daily!JU$10,0)/JU$56</f>
      </c>
      <c r="JV61" s="14">
        <f>VLOOKUP($IF61,Data!$B:$CP,Daily!JV$10,0)/JV$56</f>
      </c>
      <c r="JW61" s="14">
        <f>VLOOKUP($IF61,Data!$B:$CP,Daily!JW$10,0)/JW$56</f>
      </c>
      <c r="JX61" s="14">
        <f>VLOOKUP($IF61,Data!$B:$CP,Daily!JX$10,0)/JX$56</f>
      </c>
      <c r="JY61" s="14">
        <f>VLOOKUP($IF61,Data!$B:$CP,Daily!JY$10,0)/JY$56</f>
      </c>
      <c r="JZ61" s="14">
        <f>VLOOKUP($IF61,Data!$B:$CP,Daily!JZ$10,0)/JZ$56</f>
      </c>
      <c r="KA61" s="14">
        <f>VLOOKUP($IF61,Data!$B:$CP,Daily!KA$10,0)/KA$56</f>
      </c>
      <c r="KB61" s="14">
        <f>VLOOKUP($IF61,Data!$B:$CP,Daily!KB$10,0)/KB$56</f>
      </c>
      <c r="KC61" s="14">
        <f>VLOOKUP($IF61,Data!$B:$CP,Daily!KC$10,0)/KC$56</f>
      </c>
      <c r="KD61" s="14">
        <f>VLOOKUP($IF61,Data!$B:$CP,Daily!KD$10,0)/KD$56</f>
      </c>
      <c r="KE61" s="14">
        <f>VLOOKUP($IF61,Data!$B:$CP,Daily!KE$10,0)/KE$56</f>
      </c>
      <c r="KF61" s="14">
        <f>VLOOKUP($IF61,Data!$B:$CP,Daily!KF$10,0)/KF$56</f>
      </c>
      <c r="KG61" s="14">
        <f>VLOOKUP($IF61,Data!$B:$CP,Daily!KG$10,0)/KG$56</f>
      </c>
      <c r="KH61" s="14">
        <f>VLOOKUP($IF61,Data!$B:$CP,Daily!KH$10,0)/KH$56</f>
      </c>
      <c r="KI61" s="14">
        <f>VLOOKUP($IF61,Data!$B:$CP,Daily!KI$10,0)/KI$56</f>
      </c>
      <c r="KJ61" s="14">
        <f>VLOOKUP($IF61,Data!$B:$CP,Daily!KJ$10,0)/KJ$56</f>
      </c>
      <c r="KK61" s="14">
        <f>VLOOKUP($IF61,Data!$B:$CP,Daily!KK$10,0)/KK$56</f>
      </c>
      <c r="KL61" s="14">
        <f>VLOOKUP($IF61,Data!$B:$CP,Daily!KL$10,0)/KL$56</f>
      </c>
      <c r="KM61" s="14">
        <f>VLOOKUP($IF61,Data!$B:$CP,Daily!KM$10,0)/KM$56</f>
      </c>
      <c r="KN61" s="14">
        <f>VLOOKUP($IF61,Data!$B:$CP,Daily!KN$10,0)/KN$56</f>
      </c>
      <c r="KO61" s="14">
        <f>VLOOKUP($IF61,Data!$B:$CP,Daily!KO$10,0)/KO$56</f>
      </c>
      <c r="KP61" s="14">
        <f>VLOOKUP($IF61,Data!$B:$CP,Daily!KP$10,0)/KP$56</f>
      </c>
      <c r="KQ61" s="14">
        <f>VLOOKUP($IF61,Data!$B:$CP,Daily!KQ$10,0)/KQ$56</f>
      </c>
      <c r="KR61" s="14">
        <f>VLOOKUP($IF61,Data!$B:$CP,Daily!KR$10,0)/KR$56</f>
      </c>
      <c r="KS61" s="14">
        <f>VLOOKUP($IF61,Data!$B:$CP,Daily!KS$10,0)/KS$56</f>
      </c>
      <c r="KT61" s="14">
        <f>VLOOKUP($IF61,Data!$B:$CP,Daily!KT$10,0)/KT$56</f>
      </c>
      <c r="KU61" s="14">
        <f>VLOOKUP($IF61,Data!$B:$CP,Daily!KU$10,0)/KU$56</f>
      </c>
      <c r="KV61" s="14">
        <f>VLOOKUP($IF61,Data!$B:$CP,Daily!KV$10,0)/KV$56</f>
      </c>
      <c r="KW61" s="14">
        <f>VLOOKUP($IF61,Data!$B:$CP,Daily!KW$10,0)/KW$56</f>
      </c>
      <c r="KX61" s="14">
        <f>VLOOKUP($IF61,Data!$B:$CP,Daily!KX$10,0)/KX$56</f>
      </c>
      <c r="KY61" s="14">
        <f>VLOOKUP($IF61,Data!$B:$CP,Daily!KY$10,0)/KY$56</f>
      </c>
      <c r="KZ61" s="14">
        <f>VLOOKUP($IF61,Data!$B:$CP,Daily!KZ$10,0)/KZ$56</f>
      </c>
      <c r="LA61" s="14">
        <f>VLOOKUP($IF61,Data!$B:$CP,Daily!LA$10,0)/LA$56</f>
      </c>
      <c r="LB61" s="14">
        <f>VLOOKUP($IF61,Data!$B:$CP,Daily!LB$10,0)/LB$56</f>
      </c>
      <c r="LC61" s="14">
        <f>VLOOKUP($IF61,Data!$B:$CP,Daily!LC$10,0)/LC$56</f>
      </c>
      <c r="LD61" s="14">
        <f>VLOOKUP($IF61,Data!$B:$CP,Daily!LD$10,0)/LD$56</f>
      </c>
      <c r="LE61" s="14">
        <f>VLOOKUP($IF61,Data!$B:$CP,Daily!LE$10,0)/LE$56</f>
      </c>
      <c r="LF61" s="14">
        <f>VLOOKUP($IF61,Data!$B:$CP,Daily!LF$10,0)/LF$56</f>
      </c>
      <c r="LG61" s="14">
        <f>VLOOKUP($IF61,Data!$B:$CP,Daily!LG$10,0)/LG$56</f>
      </c>
      <c r="LH61" s="14">
        <f>VLOOKUP($IF61,Data!$B:$CP,Daily!LH$10,0)/LH$56</f>
      </c>
      <c r="LI61" s="14">
        <f>VLOOKUP($IF61,Data!$B:$CP,Daily!LI$10,0)/LI$56</f>
      </c>
      <c r="LJ61" s="14">
        <f>VLOOKUP($IF61,Data!$B:$CP,Daily!LJ$10,0)/LJ$56</f>
      </c>
      <c r="LK61" s="14">
        <f>VLOOKUP($IF61,Data!$B:$CP,Daily!LK$10,0)/LK$56</f>
      </c>
      <c r="LL61" s="14">
        <f>VLOOKUP($IF61,Data!$B:$CP,Daily!LL$10,0)/LL$56</f>
      </c>
      <c r="LM61" s="14">
        <f>VLOOKUP($IF61,Data!$B:$CP,Daily!LM$10,0)/LM$56</f>
      </c>
      <c r="LN61" s="14">
        <f>VLOOKUP($IF61,Data!$B:$CP,Daily!LN$10,0)/LN$56</f>
      </c>
      <c r="LO61" s="14">
        <f>VLOOKUP($IF61,Data!$B:$CP,Daily!LO$10,0)/LO$56</f>
      </c>
      <c r="LP61" s="14">
        <f>VLOOKUP($IF61,Data!$B:$CP,Daily!LP$10,0)/LP$56</f>
      </c>
      <c r="LQ61" s="14">
        <f>VLOOKUP($IF61,Data!$B:$CP,Daily!LQ$10,0)/LQ$56</f>
      </c>
      <c r="LR61" s="14">
        <f>VLOOKUP($IF61,Data!$B:$CP,Daily!LR$10,0)/LR$56</f>
      </c>
      <c r="LS61" s="14">
        <f>VLOOKUP($IF61,Data!$B:$CP,Daily!LS$10,0)/LS$56</f>
      </c>
      <c r="LU61" s="52">
        <f t="shared" si="460"/>
      </c>
      <c r="LV61" s="52">
        <f t="shared" si="461"/>
      </c>
      <c r="LW61" s="52">
        <f t="shared" si="500"/>
      </c>
      <c r="LX61" s="52">
        <f t="shared" si="501"/>
      </c>
      <c r="LY61" s="52">
        <f t="shared" si="502"/>
      </c>
      <c r="LZ61" s="55"/>
      <c r="MA61" s="14">
        <f t="shared" si="503"/>
      </c>
      <c r="MB61" s="14">
        <f t="shared" si="504"/>
      </c>
      <c r="MC61" s="14">
        <f t="shared" si="505"/>
      </c>
      <c r="MD61" s="15"/>
    </row>
    <row r="62" spans="4:342" x14ac:dyDescent="0.25">
      <c r="D62" s="134" t="s">
        <v>444</v>
      </c>
      <c r="E62" s="67" t="str">
        <f>VLOOKUP($D62,'Metric Nature'!$C:$D,2,0)&amp;IF(($F62&lt;(EA62)),"Below",IF(($F62&gt;(DZ62)),"Above","Within"))</f>
      </c>
      <c r="F62" s="62">
        <f t="shared" si="473"/>
      </c>
      <c r="G62" s="92">
        <f t="shared" si="438"/>
      </c>
      <c r="H62" s="62">
        <f t="shared" si="474"/>
      </c>
      <c r="I62" s="89">
        <f t="shared" si="463"/>
      </c>
      <c r="J62" s="62">
        <f t="shared" si="475"/>
      </c>
      <c r="K62" s="62">
        <f t="shared" si="476"/>
      </c>
      <c r="L62" s="64"/>
      <c r="M62" s="67" t="str">
        <f>VLOOKUP($D62,'Metric Nature'!$C:$D,2,0)&amp;IF(($N62&lt;(HZ62)),"Below",IF(($N62&gt;(HY62)),"Above","Within"))</f>
      </c>
      <c r="N62" s="71">
        <f t="shared" si="477"/>
      </c>
      <c r="O62" s="63">
        <f t="shared" si="478"/>
      </c>
      <c r="P62" s="98">
        <f t="shared" si="479"/>
      </c>
      <c r="Q62" s="63">
        <f t="shared" si="480"/>
      </c>
      <c r="R62" s="71">
        <f t="shared" si="481"/>
      </c>
      <c r="S62" s="62">
        <f t="shared" si="482"/>
      </c>
      <c r="T62" s="64"/>
      <c r="U62" s="67" t="str">
        <f>VLOOKUP($D62,'Metric Nature'!$C:$D,2,0)&amp;IF(($V62&lt;(LY62)),"Below",IF(($V62&gt;(LX62)),"Above","Within"))</f>
      </c>
      <c r="V62" s="62">
        <f t="shared" si="483"/>
      </c>
      <c r="W62" s="63">
        <f t="shared" si="466"/>
      </c>
      <c r="X62" s="62">
        <f t="shared" si="484"/>
      </c>
      <c r="Y62" s="62">
        <f t="shared" si="485"/>
      </c>
      <c r="Z62" s="62">
        <f t="shared" si="486"/>
      </c>
      <c r="AA62" s="62">
        <f t="shared" si="487"/>
      </c>
      <c r="AB62" s="64"/>
      <c r="AC62" s="60" t="s">
        <v>466</v>
      </c>
      <c r="AI62" s="9" t="s">
        <v>444</v>
      </c>
      <c r="AJ62" s="14">
        <f>(VLOOKUP($EG62,Data!$B:$CP,Daily!EI$10,0)+VLOOKUP($IF62,Data!$B:$CP,Daily!IH$10,0))/(VLOOKUP($EG61,Data!$B:$CP,Daily!EI$10,0)+VLOOKUP($IF61,Data!$B:$CP,Daily!IH$10,0))</f>
      </c>
      <c r="AK62" s="14">
        <f>(VLOOKUP($EG62,Data!$B:$CP,Daily!EJ$10,0)+VLOOKUP($IF62,Data!$B:$CP,Daily!II$10,0))/(VLOOKUP($EG61,Data!$B:$CP,Daily!EJ$10,0)+VLOOKUP($IF61,Data!$B:$CP,Daily!II$10,0))</f>
      </c>
      <c r="AL62" s="14">
        <f>(VLOOKUP($EG62,Data!$B:$CP,Daily!EK$10,0)+VLOOKUP($IF62,Data!$B:$CP,Daily!IJ$10,0))/(VLOOKUP($EG61,Data!$B:$CP,Daily!EK$10,0)+VLOOKUP($IF61,Data!$B:$CP,Daily!IJ$10,0))</f>
      </c>
      <c r="AM62" s="14">
        <f>(VLOOKUP($EG62,Data!$B:$CP,Daily!EL$10,0)+VLOOKUP($IF62,Data!$B:$CP,Daily!IK$10,0))/(VLOOKUP($EG61,Data!$B:$CP,Daily!EL$10,0)+VLOOKUP($IF61,Data!$B:$CP,Daily!IK$10,0))</f>
      </c>
      <c r="AN62" s="14">
        <f>(VLOOKUP($EG62,Data!$B:$CP,Daily!EM$10,0)+VLOOKUP($IF62,Data!$B:$CP,Daily!IL$10,0))/(VLOOKUP($EG61,Data!$B:$CP,Daily!EM$10,0)+VLOOKUP($IF61,Data!$B:$CP,Daily!IL$10,0))</f>
      </c>
      <c r="AO62" s="14">
        <f>(VLOOKUP($EG62,Data!$B:$CP,Daily!EN$10,0)+VLOOKUP($IF62,Data!$B:$CP,Daily!IM$10,0))/(VLOOKUP($EG61,Data!$B:$CP,Daily!EN$10,0)+VLOOKUP($IF61,Data!$B:$CP,Daily!IM$10,0))</f>
      </c>
      <c r="AP62" s="14">
        <f>(VLOOKUP($EG62,Data!$B:$CP,Daily!EO$10,0)+VLOOKUP($IF62,Data!$B:$CP,Daily!IN$10,0))/(VLOOKUP($EG61,Data!$B:$CP,Daily!EO$10,0)+VLOOKUP($IF61,Data!$B:$CP,Daily!IN$10,0))</f>
      </c>
      <c r="AQ62" s="14">
        <f>(VLOOKUP($EG62,Data!$B:$CP,Daily!EP$10,0)+VLOOKUP($IF62,Data!$B:$CP,Daily!IO$10,0))/(VLOOKUP($EG61,Data!$B:$CP,Daily!EP$10,0)+VLOOKUP($IF61,Data!$B:$CP,Daily!IO$10,0))</f>
      </c>
      <c r="AR62" s="14">
        <f>(VLOOKUP($EG62,Data!$B:$CP,Daily!EQ$10,0)+VLOOKUP($IF62,Data!$B:$CP,Daily!IP$10,0))/(VLOOKUP($EG61,Data!$B:$CP,Daily!EQ$10,0)+VLOOKUP($IF61,Data!$B:$CP,Daily!IP$10,0))</f>
      </c>
      <c r="AS62" s="14">
        <f>(VLOOKUP($EG62,Data!$B:$CP,Daily!ER$10,0)+VLOOKUP($IF62,Data!$B:$CP,Daily!IQ$10,0))/(VLOOKUP($EG61,Data!$B:$CP,Daily!ER$10,0)+VLOOKUP($IF61,Data!$B:$CP,Daily!IQ$10,0))</f>
      </c>
      <c r="AT62" s="14">
        <f>(VLOOKUP($EG62,Data!$B:$CP,Daily!ES$10,0)+VLOOKUP($IF62,Data!$B:$CP,Daily!IR$10,0))/(VLOOKUP($EG61,Data!$B:$CP,Daily!ES$10,0)+VLOOKUP($IF61,Data!$B:$CP,Daily!IR$10,0))</f>
      </c>
      <c r="AU62" s="14">
        <f>(VLOOKUP($EG62,Data!$B:$CP,Daily!ET$10,0)+VLOOKUP($IF62,Data!$B:$CP,Daily!IS$10,0))/(VLOOKUP($EG61,Data!$B:$CP,Daily!ET$10,0)+VLOOKUP($IF61,Data!$B:$CP,Daily!IS$10,0))</f>
      </c>
      <c r="AV62" s="14">
        <f>(VLOOKUP($EG62,Data!$B:$CP,Daily!EU$10,0)+VLOOKUP($IF62,Data!$B:$CP,Daily!IT$10,0))/(VLOOKUP($EG61,Data!$B:$CP,Daily!EU$10,0)+VLOOKUP($IF61,Data!$B:$CP,Daily!IT$10,0))</f>
      </c>
      <c r="AW62" s="14">
        <f>(VLOOKUP($EG62,Data!$B:$CP,Daily!EV$10,0)+VLOOKUP($IF62,Data!$B:$CP,Daily!IU$10,0))/(VLOOKUP($EG61,Data!$B:$CP,Daily!EV$10,0)+VLOOKUP($IF61,Data!$B:$CP,Daily!IU$10,0))</f>
      </c>
      <c r="AX62" s="14">
        <f>(VLOOKUP($EG62,Data!$B:$CP,Daily!EW$10,0)+VLOOKUP($IF62,Data!$B:$CP,Daily!IV$10,0))/(VLOOKUP($EG61,Data!$B:$CP,Daily!EW$10,0)+VLOOKUP($IF61,Data!$B:$CP,Daily!IV$10,0))</f>
      </c>
      <c r="AY62" s="14">
        <f>(VLOOKUP($EG62,Data!$B:$CP,Daily!EX$10,0)+VLOOKUP($IF62,Data!$B:$CP,Daily!IW$10,0))/(VLOOKUP($EG61,Data!$B:$CP,Daily!EX$10,0)+VLOOKUP($IF61,Data!$B:$CP,Daily!IW$10,0))</f>
      </c>
      <c r="AZ62" s="14">
        <f>(VLOOKUP($EG62,Data!$B:$CP,Daily!EY$10,0)+VLOOKUP($IF62,Data!$B:$CP,Daily!IX$10,0))/(VLOOKUP($EG61,Data!$B:$CP,Daily!EY$10,0)+VLOOKUP($IF61,Data!$B:$CP,Daily!IX$10,0))</f>
      </c>
      <c r="BA62" s="14">
        <f>(VLOOKUP($EG62,Data!$B:$CP,Daily!EZ$10,0)+VLOOKUP($IF62,Data!$B:$CP,Daily!IY$10,0))/(VLOOKUP($EG61,Data!$B:$CP,Daily!EZ$10,0)+VLOOKUP($IF61,Data!$B:$CP,Daily!IY$10,0))</f>
      </c>
      <c r="BB62" s="14">
        <f>(VLOOKUP($EG62,Data!$B:$CP,Daily!FA$10,0)+VLOOKUP($IF62,Data!$B:$CP,Daily!IZ$10,0))/(VLOOKUP($EG61,Data!$B:$CP,Daily!FA$10,0)+VLOOKUP($IF61,Data!$B:$CP,Daily!IZ$10,0))</f>
      </c>
      <c r="BC62" s="14">
        <f>(VLOOKUP($EG62,Data!$B:$CP,Daily!FB$10,0)+VLOOKUP($IF62,Data!$B:$CP,Daily!JA$10,0))/(VLOOKUP($EG61,Data!$B:$CP,Daily!FB$10,0)+VLOOKUP($IF61,Data!$B:$CP,Daily!JA$10,0))</f>
      </c>
      <c r="BD62" s="14">
        <f>(VLOOKUP($EG62,Data!$B:$CP,Daily!FC$10,0)+VLOOKUP($IF62,Data!$B:$CP,Daily!JB$10,0))/(VLOOKUP($EG61,Data!$B:$CP,Daily!FC$10,0)+VLOOKUP($IF61,Data!$B:$CP,Daily!JB$10,0))</f>
      </c>
      <c r="BE62" s="14">
        <f>(VLOOKUP($EG62,Data!$B:$CP,Daily!FD$10,0)+VLOOKUP($IF62,Data!$B:$CP,Daily!JC$10,0))/(VLOOKUP($EG61,Data!$B:$CP,Daily!FD$10,0)+VLOOKUP($IF61,Data!$B:$CP,Daily!JC$10,0))</f>
      </c>
      <c r="BF62" s="14">
        <f>(VLOOKUP($EG62,Data!$B:$CP,Daily!FE$10,0)+VLOOKUP($IF62,Data!$B:$CP,Daily!JD$10,0))/(VLOOKUP($EG61,Data!$B:$CP,Daily!FE$10,0)+VLOOKUP($IF61,Data!$B:$CP,Daily!JD$10,0))</f>
      </c>
      <c r="BG62" s="14">
        <f>(VLOOKUP($EG62,Data!$B:$CP,Daily!FF$10,0)+VLOOKUP($IF62,Data!$B:$CP,Daily!JE$10,0))/(VLOOKUP($EG61,Data!$B:$CP,Daily!FF$10,0)+VLOOKUP($IF61,Data!$B:$CP,Daily!JE$10,0))</f>
      </c>
      <c r="BH62" s="14">
        <f>(VLOOKUP($EG62,Data!$B:$CP,Daily!FG$10,0)+VLOOKUP($IF62,Data!$B:$CP,Daily!JF$10,0))/(VLOOKUP($EG61,Data!$B:$CP,Daily!FG$10,0)+VLOOKUP($IF61,Data!$B:$CP,Daily!JF$10,0))</f>
      </c>
      <c r="BI62" s="14">
        <f>(VLOOKUP($EG62,Data!$B:$CP,Daily!FH$10,0)+VLOOKUP($IF62,Data!$B:$CP,Daily!JG$10,0))/(VLOOKUP($EG61,Data!$B:$CP,Daily!FH$10,0)+VLOOKUP($IF61,Data!$B:$CP,Daily!JG$10,0))</f>
      </c>
      <c r="BJ62" s="14">
        <f>(VLOOKUP($EG62,Data!$B:$CP,Daily!FI$10,0)+VLOOKUP($IF62,Data!$B:$CP,Daily!JH$10,0))/(VLOOKUP($EG61,Data!$B:$CP,Daily!FI$10,0)+VLOOKUP($IF61,Data!$B:$CP,Daily!JH$10,0))</f>
      </c>
      <c r="BK62" s="14">
        <f>(VLOOKUP($EG62,Data!$B:$CP,Daily!FJ$10,0)+VLOOKUP($IF62,Data!$B:$CP,Daily!JI$10,0))/(VLOOKUP($EG61,Data!$B:$CP,Daily!FJ$10,0)+VLOOKUP($IF61,Data!$B:$CP,Daily!JI$10,0))</f>
      </c>
      <c r="BL62" s="14">
        <f>(VLOOKUP($EG62,Data!$B:$CP,Daily!FK$10,0)+VLOOKUP($IF62,Data!$B:$CP,Daily!JJ$10,0))/(VLOOKUP($EG61,Data!$B:$CP,Daily!FK$10,0)+VLOOKUP($IF61,Data!$B:$CP,Daily!JJ$10,0))</f>
      </c>
      <c r="BM62" s="14">
        <f>(VLOOKUP($EG62,Data!$B:$CP,Daily!FL$10,0)+VLOOKUP($IF62,Data!$B:$CP,Daily!JK$10,0))/(VLOOKUP($EG61,Data!$B:$CP,Daily!FL$10,0)+VLOOKUP($IF61,Data!$B:$CP,Daily!JK$10,0))</f>
      </c>
      <c r="BN62" s="14">
        <f>(VLOOKUP($EG62,Data!$B:$CP,Daily!FM$10,0)+VLOOKUP($IF62,Data!$B:$CP,Daily!JL$10,0))/(VLOOKUP($EG61,Data!$B:$CP,Daily!FM$10,0)+VLOOKUP($IF61,Data!$B:$CP,Daily!JL$10,0))</f>
      </c>
      <c r="BO62" s="14">
        <f>(VLOOKUP($EG62,Data!$B:$CP,Daily!FN$10,0)+VLOOKUP($IF62,Data!$B:$CP,Daily!JM$10,0))/(VLOOKUP($EG61,Data!$B:$CP,Daily!FN$10,0)+VLOOKUP($IF61,Data!$B:$CP,Daily!JM$10,0))</f>
      </c>
      <c r="BP62" s="14">
        <f>(VLOOKUP($EG62,Data!$B:$CP,Daily!FO$10,0)+VLOOKUP($IF62,Data!$B:$CP,Daily!JN$10,0))/(VLOOKUP($EG61,Data!$B:$CP,Daily!FO$10,0)+VLOOKUP($IF61,Data!$B:$CP,Daily!JN$10,0))</f>
      </c>
      <c r="BQ62" s="14">
        <f>(VLOOKUP($EG62,Data!$B:$CP,Daily!FP$10,0)+VLOOKUP($IF62,Data!$B:$CP,Daily!JO$10,0))/(VLOOKUP($EG61,Data!$B:$CP,Daily!FP$10,0)+VLOOKUP($IF61,Data!$B:$CP,Daily!JO$10,0))</f>
      </c>
      <c r="BR62" s="14">
        <f>(VLOOKUP($EG62,Data!$B:$CP,Daily!FQ$10,0)+VLOOKUP($IF62,Data!$B:$CP,Daily!JP$10,0))/(VLOOKUP($EG61,Data!$B:$CP,Daily!FQ$10,0)+VLOOKUP($IF61,Data!$B:$CP,Daily!JP$10,0))</f>
      </c>
      <c r="BS62" s="14">
        <f>(VLOOKUP($EG62,Data!$B:$CP,Daily!FR$10,0)+VLOOKUP($IF62,Data!$B:$CP,Daily!JQ$10,0))/(VLOOKUP($EG61,Data!$B:$CP,Daily!FR$10,0)+VLOOKUP($IF61,Data!$B:$CP,Daily!JQ$10,0))</f>
      </c>
      <c r="BT62" s="14">
        <f>(VLOOKUP($EG62,Data!$B:$CP,Daily!FS$10,0)+VLOOKUP($IF62,Data!$B:$CP,Daily!JR$10,0))/(VLOOKUP($EG61,Data!$B:$CP,Daily!FS$10,0)+VLOOKUP($IF61,Data!$B:$CP,Daily!JR$10,0))</f>
      </c>
      <c r="BU62" s="14">
        <f>(VLOOKUP($EG62,Data!$B:$CP,Daily!FT$10,0)+VLOOKUP($IF62,Data!$B:$CP,Daily!JS$10,0))/(VLOOKUP($EG61,Data!$B:$CP,Daily!FT$10,0)+VLOOKUP($IF61,Data!$B:$CP,Daily!JS$10,0))</f>
      </c>
      <c r="BV62" s="14">
        <f>(VLOOKUP($EG62,Data!$B:$CP,Daily!FU$10,0)+VLOOKUP($IF62,Data!$B:$CP,Daily!JT$10,0))/(VLOOKUP($EG61,Data!$B:$CP,Daily!FU$10,0)+VLOOKUP($IF61,Data!$B:$CP,Daily!JT$10,0))</f>
      </c>
      <c r="BW62" s="14">
        <f>(VLOOKUP($EG62,Data!$B:$CP,Daily!FV$10,0)+VLOOKUP($IF62,Data!$B:$CP,Daily!JU$10,0))/(VLOOKUP($EG61,Data!$B:$CP,Daily!FV$10,0)+VLOOKUP($IF61,Data!$B:$CP,Daily!JU$10,0))</f>
      </c>
      <c r="BX62" s="14">
        <f>(VLOOKUP($EG62,Data!$B:$CP,Daily!FW$10,0)+VLOOKUP($IF62,Data!$B:$CP,Daily!JV$10,0))/(VLOOKUP($EG61,Data!$B:$CP,Daily!FW$10,0)+VLOOKUP($IF61,Data!$B:$CP,Daily!JV$10,0))</f>
      </c>
      <c r="BY62" s="14">
        <f>(VLOOKUP($EG62,Data!$B:$CP,Daily!FX$10,0)+VLOOKUP($IF62,Data!$B:$CP,Daily!JW$10,0))/(VLOOKUP($EG61,Data!$B:$CP,Daily!FX$10,0)+VLOOKUP($IF61,Data!$B:$CP,Daily!JW$10,0))</f>
      </c>
      <c r="BZ62" s="14">
        <f>(VLOOKUP($EG62,Data!$B:$CP,Daily!FY$10,0)+VLOOKUP($IF62,Data!$B:$CP,Daily!JX$10,0))/(VLOOKUP($EG61,Data!$B:$CP,Daily!FY$10,0)+VLOOKUP($IF61,Data!$B:$CP,Daily!JX$10,0))</f>
      </c>
      <c r="CA62" s="14">
        <f>(VLOOKUP($EG62,Data!$B:$CP,Daily!FZ$10,0)+VLOOKUP($IF62,Data!$B:$CP,Daily!JY$10,0))/(VLOOKUP($EG61,Data!$B:$CP,Daily!FZ$10,0)+VLOOKUP($IF61,Data!$B:$CP,Daily!JY$10,0))</f>
      </c>
      <c r="CB62" s="14">
        <f>(VLOOKUP($EG62,Data!$B:$CP,Daily!GA$10,0)+VLOOKUP($IF62,Data!$B:$CP,Daily!JZ$10,0))/(VLOOKUP($EG61,Data!$B:$CP,Daily!GA$10,0)+VLOOKUP($IF61,Data!$B:$CP,Daily!JZ$10,0))</f>
      </c>
      <c r="CC62" s="14">
        <f>(VLOOKUP($EG62,Data!$B:$CP,Daily!GB$10,0)+VLOOKUP($IF62,Data!$B:$CP,Daily!KA$10,0))/(VLOOKUP($EG61,Data!$B:$CP,Daily!GB$10,0)+VLOOKUP($IF61,Data!$B:$CP,Daily!KA$10,0))</f>
      </c>
      <c r="CD62" s="14">
        <f>(VLOOKUP($EG62,Data!$B:$CP,Daily!GC$10,0)+VLOOKUP($IF62,Data!$B:$CP,Daily!KB$10,0))/(VLOOKUP($EG61,Data!$B:$CP,Daily!GC$10,0)+VLOOKUP($IF61,Data!$B:$CP,Daily!KB$10,0))</f>
      </c>
      <c r="CE62" s="14">
        <f>(VLOOKUP($EG62,Data!$B:$CP,Daily!GD$10,0)+VLOOKUP($IF62,Data!$B:$CP,Daily!KC$10,0))/(VLOOKUP($EG61,Data!$B:$CP,Daily!GD$10,0)+VLOOKUP($IF61,Data!$B:$CP,Daily!KC$10,0))</f>
      </c>
      <c r="CF62" s="14">
        <f>(VLOOKUP($EG62,Data!$B:$CP,Daily!GE$10,0)+VLOOKUP($IF62,Data!$B:$CP,Daily!KD$10,0))/(VLOOKUP($EG61,Data!$B:$CP,Daily!GE$10,0)+VLOOKUP($IF61,Data!$B:$CP,Daily!KD$10,0))</f>
      </c>
      <c r="CG62" s="14">
        <f>(VLOOKUP($EG62,Data!$B:$CP,Daily!GF$10,0)+VLOOKUP($IF62,Data!$B:$CP,Daily!KE$10,0))/(VLOOKUP($EG61,Data!$B:$CP,Daily!GF$10,0)+VLOOKUP($IF61,Data!$B:$CP,Daily!KE$10,0))</f>
      </c>
      <c r="CH62" s="14">
        <f>(VLOOKUP($EG62,Data!$B:$CP,Daily!GG$10,0)+VLOOKUP($IF62,Data!$B:$CP,Daily!KF$10,0))/(VLOOKUP($EG61,Data!$B:$CP,Daily!GG$10,0)+VLOOKUP($IF61,Data!$B:$CP,Daily!KF$10,0))</f>
      </c>
      <c r="CI62" s="14">
        <f>(VLOOKUP($EG62,Data!$B:$CP,Daily!GH$10,0)+VLOOKUP($IF62,Data!$B:$CP,Daily!KG$10,0))/(VLOOKUP($EG61,Data!$B:$CP,Daily!GH$10,0)+VLOOKUP($IF61,Data!$B:$CP,Daily!KG$10,0))</f>
      </c>
      <c r="CJ62" s="14">
        <f>(VLOOKUP($EG62,Data!$B:$CP,Daily!GI$10,0)+VLOOKUP($IF62,Data!$B:$CP,Daily!KH$10,0))/(VLOOKUP($EG61,Data!$B:$CP,Daily!GI$10,0)+VLOOKUP($IF61,Data!$B:$CP,Daily!KH$10,0))</f>
      </c>
      <c r="CK62" s="14">
        <f>(VLOOKUP($EG62,Data!$B:$CP,Daily!GJ$10,0)+VLOOKUP($IF62,Data!$B:$CP,Daily!KI$10,0))/(VLOOKUP($EG61,Data!$B:$CP,Daily!GJ$10,0)+VLOOKUP($IF61,Data!$B:$CP,Daily!KI$10,0))</f>
      </c>
      <c r="CL62" s="14">
        <f>(VLOOKUP($EG62,Data!$B:$CP,Daily!GK$10,0)+VLOOKUP($IF62,Data!$B:$CP,Daily!KJ$10,0))/(VLOOKUP($EG61,Data!$B:$CP,Daily!GK$10,0)+VLOOKUP($IF61,Data!$B:$CP,Daily!KJ$10,0))</f>
      </c>
      <c r="CM62" s="14">
        <f>(VLOOKUP($EG62,Data!$B:$CP,Daily!GL$10,0)+VLOOKUP($IF62,Data!$B:$CP,Daily!KK$10,0))/(VLOOKUP($EG61,Data!$B:$CP,Daily!GL$10,0)+VLOOKUP($IF61,Data!$B:$CP,Daily!KK$10,0))</f>
      </c>
      <c r="CN62" s="14">
        <f>(VLOOKUP($EG62,Data!$B:$CP,Daily!GM$10,0)+VLOOKUP($IF62,Data!$B:$CP,Daily!KL$10,0))/(VLOOKUP($EG61,Data!$B:$CP,Daily!GM$10,0)+VLOOKUP($IF61,Data!$B:$CP,Daily!KL$10,0))</f>
      </c>
      <c r="CO62" s="14">
        <f>(VLOOKUP($EG62,Data!$B:$CP,Daily!GN$10,0)+VLOOKUP($IF62,Data!$B:$CP,Daily!KM$10,0))/(VLOOKUP($EG61,Data!$B:$CP,Daily!GN$10,0)+VLOOKUP($IF61,Data!$B:$CP,Daily!KM$10,0))</f>
      </c>
      <c r="CP62" s="14">
        <f>(VLOOKUP($EG62,Data!$B:$CP,Daily!GO$10,0)+VLOOKUP($IF62,Data!$B:$CP,Daily!KN$10,0))/(VLOOKUP($EG61,Data!$B:$CP,Daily!GO$10,0)+VLOOKUP($IF61,Data!$B:$CP,Daily!KN$10,0))</f>
      </c>
      <c r="CQ62" s="14">
        <f>(VLOOKUP($EG62,Data!$B:$CP,Daily!GP$10,0)+VLOOKUP($IF62,Data!$B:$CP,Daily!KO$10,0))/(VLOOKUP($EG61,Data!$B:$CP,Daily!GP$10,0)+VLOOKUP($IF61,Data!$B:$CP,Daily!KO$10,0))</f>
      </c>
      <c r="CR62" s="14">
        <f>(VLOOKUP($EG62,Data!$B:$CP,Daily!GQ$10,0)+VLOOKUP($IF62,Data!$B:$CP,Daily!KP$10,0))/(VLOOKUP($EG61,Data!$B:$CP,Daily!GQ$10,0)+VLOOKUP($IF61,Data!$B:$CP,Daily!KP$10,0))</f>
      </c>
      <c r="CS62" s="14">
        <f>(VLOOKUP($EG62,Data!$B:$CP,Daily!GR$10,0)+VLOOKUP($IF62,Data!$B:$CP,Daily!KQ$10,0))/(VLOOKUP($EG61,Data!$B:$CP,Daily!GR$10,0)+VLOOKUP($IF61,Data!$B:$CP,Daily!KQ$10,0))</f>
      </c>
      <c r="CT62" s="14">
        <f>(VLOOKUP($EG62,Data!$B:$CP,Daily!GS$10,0)+VLOOKUP($IF62,Data!$B:$CP,Daily!KR$10,0))/(VLOOKUP($EG61,Data!$B:$CP,Daily!GS$10,0)+VLOOKUP($IF61,Data!$B:$CP,Daily!KR$10,0))</f>
      </c>
      <c r="CU62" s="14">
        <f>(VLOOKUP($EG62,Data!$B:$CP,Daily!GT$10,0)+VLOOKUP($IF62,Data!$B:$CP,Daily!KS$10,0))/(VLOOKUP($EG61,Data!$B:$CP,Daily!GT$10,0)+VLOOKUP($IF61,Data!$B:$CP,Daily!KS$10,0))</f>
      </c>
      <c r="CV62" s="14">
        <f>(VLOOKUP($EG62,Data!$B:$CP,Daily!GU$10,0)+VLOOKUP($IF62,Data!$B:$CP,Daily!KT$10,0))/(VLOOKUP($EG61,Data!$B:$CP,Daily!GU$10,0)+VLOOKUP($IF61,Data!$B:$CP,Daily!KT$10,0))</f>
      </c>
      <c r="CW62" s="14">
        <f>(VLOOKUP($EG62,Data!$B:$CP,Daily!GV$10,0)+VLOOKUP($IF62,Data!$B:$CP,Daily!KU$10,0))/(VLOOKUP($EG61,Data!$B:$CP,Daily!GV$10,0)+VLOOKUP($IF61,Data!$B:$CP,Daily!KU$10,0))</f>
      </c>
      <c r="CX62" s="14">
        <f>(VLOOKUP($EG62,Data!$B:$CP,Daily!GW$10,0)+VLOOKUP($IF62,Data!$B:$CP,Daily!KV$10,0))/(VLOOKUP($EG61,Data!$B:$CP,Daily!GW$10,0)+VLOOKUP($IF61,Data!$B:$CP,Daily!KV$10,0))</f>
      </c>
      <c r="CY62" s="14">
        <f>(VLOOKUP($EG62,Data!$B:$CP,Daily!GX$10,0)+VLOOKUP($IF62,Data!$B:$CP,Daily!KW$10,0))/(VLOOKUP($EG61,Data!$B:$CP,Daily!GX$10,0)+VLOOKUP($IF61,Data!$B:$CP,Daily!KW$10,0))</f>
      </c>
      <c r="CZ62" s="14">
        <f>(VLOOKUP($EG62,Data!$B:$CP,Daily!GY$10,0)+VLOOKUP($IF62,Data!$B:$CP,Daily!KX$10,0))/(VLOOKUP($EG61,Data!$B:$CP,Daily!GY$10,0)+VLOOKUP($IF61,Data!$B:$CP,Daily!KX$10,0))</f>
      </c>
      <c r="DA62" s="14">
        <f>(VLOOKUP($EG62,Data!$B:$CP,Daily!GZ$10,0)+VLOOKUP($IF62,Data!$B:$CP,Daily!KY$10,0))/(VLOOKUP($EG61,Data!$B:$CP,Daily!GZ$10,0)+VLOOKUP($IF61,Data!$B:$CP,Daily!KY$10,0))</f>
      </c>
      <c r="DB62" s="14">
        <f>(VLOOKUP($EG62,Data!$B:$CP,Daily!HA$10,0)+VLOOKUP($IF62,Data!$B:$CP,Daily!KZ$10,0))/(VLOOKUP($EG61,Data!$B:$CP,Daily!HA$10,0)+VLOOKUP($IF61,Data!$B:$CP,Daily!KZ$10,0))</f>
      </c>
      <c r="DC62" s="14">
        <f>(VLOOKUP($EG62,Data!$B:$CP,Daily!HB$10,0)+VLOOKUP($IF62,Data!$B:$CP,Daily!LA$10,0))/(VLOOKUP($EG61,Data!$B:$CP,Daily!HB$10,0)+VLOOKUP($IF61,Data!$B:$CP,Daily!LA$10,0))</f>
      </c>
      <c r="DD62" s="14">
        <f>(VLOOKUP($EG62,Data!$B:$CP,Daily!HC$10,0)+VLOOKUP($IF62,Data!$B:$CP,Daily!LB$10,0))/(VLOOKUP($EG61,Data!$B:$CP,Daily!HC$10,0)+VLOOKUP($IF61,Data!$B:$CP,Daily!LB$10,0))</f>
      </c>
      <c r="DE62" s="14">
        <f>(VLOOKUP($EG62,Data!$B:$CP,Daily!HD$10,0)+VLOOKUP($IF62,Data!$B:$CP,Daily!LC$10,0))/(VLOOKUP($EG61,Data!$B:$CP,Daily!HD$10,0)+VLOOKUP($IF61,Data!$B:$CP,Daily!LC$10,0))</f>
      </c>
      <c r="DF62" s="14">
        <f>(VLOOKUP($EG62,Data!$B:$CP,Daily!HE$10,0)+VLOOKUP($IF62,Data!$B:$CP,Daily!LD$10,0))/(VLOOKUP($EG61,Data!$B:$CP,Daily!HE$10,0)+VLOOKUP($IF61,Data!$B:$CP,Daily!LD$10,0))</f>
      </c>
      <c r="DG62" s="14">
        <f>(VLOOKUP($EG62,Data!$B:$CP,Daily!HF$10,0)+VLOOKUP($IF62,Data!$B:$CP,Daily!LE$10,0))/(VLOOKUP($EG61,Data!$B:$CP,Daily!HF$10,0)+VLOOKUP($IF61,Data!$B:$CP,Daily!LE$10,0))</f>
      </c>
      <c r="DH62" s="14">
        <f>(VLOOKUP($EG62,Data!$B:$CP,Daily!HG$10,0)+VLOOKUP($IF62,Data!$B:$CP,Daily!LF$10,0))/(VLOOKUP($EG61,Data!$B:$CP,Daily!HG$10,0)+VLOOKUP($IF61,Data!$B:$CP,Daily!LF$10,0))</f>
      </c>
      <c r="DI62" s="14">
        <f>(VLOOKUP($EG62,Data!$B:$CP,Daily!HH$10,0)+VLOOKUP($IF62,Data!$B:$CP,Daily!LG$10,0))/(VLOOKUP($EG61,Data!$B:$CP,Daily!HH$10,0)+VLOOKUP($IF61,Data!$B:$CP,Daily!LG$10,0))</f>
      </c>
      <c r="DJ62" s="14">
        <f>(VLOOKUP($EG62,Data!$B:$CP,Daily!HI$10,0)+VLOOKUP($IF62,Data!$B:$CP,Daily!LH$10,0))/(VLOOKUP($EG61,Data!$B:$CP,Daily!HI$10,0)+VLOOKUP($IF61,Data!$B:$CP,Daily!LH$10,0))</f>
      </c>
      <c r="DK62" s="14">
        <f>(VLOOKUP($EG62,Data!$B:$CP,Daily!HJ$10,0)+VLOOKUP($IF62,Data!$B:$CP,Daily!LI$10,0))/(VLOOKUP($EG61,Data!$B:$CP,Daily!HJ$10,0)+VLOOKUP($IF61,Data!$B:$CP,Daily!LI$10,0))</f>
      </c>
      <c r="DL62" s="14">
        <f>(VLOOKUP($EG62,Data!$B:$CP,Daily!HK$10,0)+VLOOKUP($IF62,Data!$B:$CP,Daily!LJ$10,0))/(VLOOKUP($EG61,Data!$B:$CP,Daily!HK$10,0)+VLOOKUP($IF61,Data!$B:$CP,Daily!LJ$10,0))</f>
      </c>
      <c r="DM62" s="14">
        <f>(VLOOKUP($EG62,Data!$B:$CP,Daily!HL$10,0)+VLOOKUP($IF62,Data!$B:$CP,Daily!LK$10,0))/(VLOOKUP($EG61,Data!$B:$CP,Daily!HL$10,0)+VLOOKUP($IF61,Data!$B:$CP,Daily!LK$10,0))</f>
      </c>
      <c r="DN62" s="14">
        <f>(VLOOKUP($EG62,Data!$B:$CP,Daily!HM$10,0)+VLOOKUP($IF62,Data!$B:$CP,Daily!LL$10,0))/(VLOOKUP($EG61,Data!$B:$CP,Daily!HM$10,0)+VLOOKUP($IF61,Data!$B:$CP,Daily!LL$10,0))</f>
      </c>
      <c r="DO62" s="14">
        <f>(VLOOKUP($EG62,Data!$B:$CP,Daily!HN$10,0)+VLOOKUP($IF62,Data!$B:$CP,Daily!LM$10,0))/(VLOOKUP($EG61,Data!$B:$CP,Daily!HN$10,0)+VLOOKUP($IF61,Data!$B:$CP,Daily!LM$10,0))</f>
      </c>
      <c r="DP62" s="14">
        <f>(VLOOKUP($EG62,Data!$B:$CP,Daily!HO$10,0)+VLOOKUP($IF62,Data!$B:$CP,Daily!LN$10,0))/(VLOOKUP($EG61,Data!$B:$CP,Daily!HO$10,0)+VLOOKUP($IF61,Data!$B:$CP,Daily!LN$10,0))</f>
      </c>
      <c r="DQ62" s="14">
        <f>(VLOOKUP($EG62,Data!$B:$CP,Daily!HP$10,0)+VLOOKUP($IF62,Data!$B:$CP,Daily!LO$10,0))/(VLOOKUP($EG61,Data!$B:$CP,Daily!HP$10,0)+VLOOKUP($IF61,Data!$B:$CP,Daily!LO$10,0))</f>
      </c>
      <c r="DR62" s="14">
        <f>(VLOOKUP($EG62,Data!$B:$CP,Daily!HQ$10,0)+VLOOKUP($IF62,Data!$B:$CP,Daily!LP$10,0))/(VLOOKUP($EG61,Data!$B:$CP,Daily!HQ$10,0)+VLOOKUP($IF61,Data!$B:$CP,Daily!LP$10,0))</f>
      </c>
      <c r="DS62" s="14">
        <f>(VLOOKUP($EG62,Data!$B:$CP,Daily!HR$10,0)+VLOOKUP($IF62,Data!$B:$CP,Daily!LQ$10,0))/(VLOOKUP($EG61,Data!$B:$CP,Daily!HR$10,0)+VLOOKUP($IF61,Data!$B:$CP,Daily!LQ$10,0))</f>
      </c>
      <c r="DT62" s="14">
        <f>(VLOOKUP($EG62,Data!$B:$CP,Daily!HS$10,0)+VLOOKUP($IF62,Data!$B:$CP,Daily!LR$10,0))/(VLOOKUP($EG61,Data!$B:$CP,Daily!HS$10,0)+VLOOKUP($IF61,Data!$B:$CP,Daily!LR$10,0))</f>
      </c>
      <c r="DU62" s="14">
        <f>(VLOOKUP($EG62,Data!$B:$CP,Daily!HT$10,0)+VLOOKUP($IF62,Data!$B:$CP,Daily!LS$10,0))/(VLOOKUP($EG61,Data!$B:$CP,Daily!HT$10,0)+VLOOKUP($IF61,Data!$B:$CP,Daily!LS$10,0))</f>
      </c>
      <c r="DV62" s="18"/>
      <c r="DW62" s="14">
        <f t="shared" si="453"/>
      </c>
      <c r="DX62" s="14">
        <f t="shared" si="454"/>
      </c>
      <c r="DY62" s="14">
        <f t="shared" si="488"/>
      </c>
      <c r="DZ62" s="14">
        <f t="shared" si="489"/>
      </c>
      <c r="EA62" s="14">
        <f t="shared" si="490"/>
      </c>
      <c r="EB62" s="18"/>
      <c r="EC62" s="14">
        <f t="shared" si="491"/>
      </c>
      <c r="ED62" s="14">
        <f t="shared" si="492"/>
      </c>
      <c r="EE62" s="14">
        <f t="shared" si="493"/>
      </c>
      <c r="EF62" s="16"/>
      <c r="EG62" s="9" t="s">
        <v>467</v>
      </c>
      <c r="EH62" s="9" t="s">
        <v>50</v>
      </c>
      <c r="EI62" s="14">
        <f>VLOOKUP($EG62,Data!$B:$CP,Daily!EI$10,0)/VLOOKUP($EG61,Data!$B:$CP,Daily!EI$10,0)</f>
      </c>
      <c r="EJ62" s="14">
        <f>VLOOKUP($EG62,Data!$B:$CP,Daily!EJ$10,0)/VLOOKUP($EG61,Data!$B:$CP,Daily!EJ$10,0)</f>
      </c>
      <c r="EK62" s="14">
        <f>VLOOKUP($EG62,Data!$B:$CP,Daily!EK$10,0)/VLOOKUP($EG61,Data!$B:$CP,Daily!EK$10,0)</f>
      </c>
      <c r="EL62" s="14">
        <f>VLOOKUP($EG62,Data!$B:$CP,Daily!EL$10,0)/VLOOKUP($EG61,Data!$B:$CP,Daily!EL$10,0)</f>
      </c>
      <c r="EM62" s="14">
        <f>VLOOKUP($EG62,Data!$B:$CP,Daily!EM$10,0)/VLOOKUP($EG61,Data!$B:$CP,Daily!EM$10,0)</f>
      </c>
      <c r="EN62" s="14">
        <f>VLOOKUP($EG62,Data!$B:$CP,Daily!EN$10,0)/VLOOKUP($EG61,Data!$B:$CP,Daily!EN$10,0)</f>
      </c>
      <c r="EO62" s="14">
        <f>VLOOKUP($EG62,Data!$B:$CP,Daily!EO$10,0)/VLOOKUP($EG61,Data!$B:$CP,Daily!EO$10,0)</f>
      </c>
      <c r="EP62" s="14">
        <f>VLOOKUP($EG62,Data!$B:$CP,Daily!EP$10,0)/VLOOKUP($EG61,Data!$B:$CP,Daily!EP$10,0)</f>
      </c>
      <c r="EQ62" s="14">
        <f>VLOOKUP($EG62,Data!$B:$CP,Daily!EQ$10,0)/VLOOKUP($EG61,Data!$B:$CP,Daily!EQ$10,0)</f>
      </c>
      <c r="ER62" s="14">
        <f>VLOOKUP($EG62,Data!$B:$CP,Daily!ER$10,0)/VLOOKUP($EG61,Data!$B:$CP,Daily!ER$10,0)</f>
      </c>
      <c r="ES62" s="14">
        <f>VLOOKUP($EG62,Data!$B:$CP,Daily!ES$10,0)/VLOOKUP($EG61,Data!$B:$CP,Daily!ES$10,0)</f>
      </c>
      <c r="ET62" s="14">
        <f>VLOOKUP($EG62,Data!$B:$CP,Daily!ET$10,0)/VLOOKUP($EG61,Data!$B:$CP,Daily!ET$10,0)</f>
      </c>
      <c r="EU62" s="14">
        <f>VLOOKUP($EG62,Data!$B:$CP,Daily!EU$10,0)/VLOOKUP($EG61,Data!$B:$CP,Daily!EU$10,0)</f>
      </c>
      <c r="EV62" s="14">
        <f>VLOOKUP($EG62,Data!$B:$CP,Daily!EV$10,0)/VLOOKUP($EG61,Data!$B:$CP,Daily!EV$10,0)</f>
      </c>
      <c r="EW62" s="14">
        <f>VLOOKUP($EG62,Data!$B:$CP,Daily!EW$10,0)/VLOOKUP($EG61,Data!$B:$CP,Daily!EW$10,0)</f>
      </c>
      <c r="EX62" s="14">
        <f>VLOOKUP($EG62,Data!$B:$CP,Daily!EX$10,0)/VLOOKUP($EG61,Data!$B:$CP,Daily!EX$10,0)</f>
      </c>
      <c r="EY62" s="14">
        <f>VLOOKUP($EG62,Data!$B:$CP,Daily!EY$10,0)/VLOOKUP($EG61,Data!$B:$CP,Daily!EY$10,0)</f>
      </c>
      <c r="EZ62" s="14">
        <f>VLOOKUP($EG62,Data!$B:$CP,Daily!EZ$10,0)/VLOOKUP($EG61,Data!$B:$CP,Daily!EZ$10,0)</f>
      </c>
      <c r="FA62" s="14">
        <f>VLOOKUP($EG62,Data!$B:$CP,Daily!FA$10,0)/VLOOKUP($EG61,Data!$B:$CP,Daily!FA$10,0)</f>
      </c>
      <c r="FB62" s="14">
        <f>VLOOKUP($EG62,Data!$B:$CP,Daily!FB$10,0)/VLOOKUP($EG61,Data!$B:$CP,Daily!FB$10,0)</f>
      </c>
      <c r="FC62" s="14">
        <f>VLOOKUP($EG62,Data!$B:$CP,Daily!FC$10,0)/VLOOKUP($EG61,Data!$B:$CP,Daily!FC$10,0)</f>
      </c>
      <c r="FD62" s="14">
        <f>VLOOKUP($EG62,Data!$B:$CP,Daily!FD$10,0)/VLOOKUP($EG61,Data!$B:$CP,Daily!FD$10,0)</f>
      </c>
      <c r="FE62" s="14">
        <f>VLOOKUP($EG62,Data!$B:$CP,Daily!FE$10,0)/VLOOKUP($EG61,Data!$B:$CP,Daily!FE$10,0)</f>
      </c>
      <c r="FF62" s="14">
        <f>VLOOKUP($EG62,Data!$B:$CP,Daily!FF$10,0)/VLOOKUP($EG61,Data!$B:$CP,Daily!FF$10,0)</f>
      </c>
      <c r="FG62" s="14">
        <f>VLOOKUP($EG62,Data!$B:$CP,Daily!FG$10,0)/VLOOKUP($EG61,Data!$B:$CP,Daily!FG$10,0)</f>
      </c>
      <c r="FH62" s="14">
        <f>VLOOKUP($EG62,Data!$B:$CP,Daily!FH$10,0)/VLOOKUP($EG61,Data!$B:$CP,Daily!FH$10,0)</f>
      </c>
      <c r="FI62" s="14">
        <f>VLOOKUP($EG62,Data!$B:$CP,Daily!FI$10,0)/VLOOKUP($EG61,Data!$B:$CP,Daily!FI$10,0)</f>
      </c>
      <c r="FJ62" s="14">
        <f>VLOOKUP($EG62,Data!$B:$CP,Daily!FJ$10,0)/VLOOKUP($EG61,Data!$B:$CP,Daily!FJ$10,0)</f>
      </c>
      <c r="FK62" s="14">
        <f>VLOOKUP($EG62,Data!$B:$CP,Daily!FK$10,0)/VLOOKUP($EG61,Data!$B:$CP,Daily!FK$10,0)</f>
      </c>
      <c r="FL62" s="14">
        <f>VLOOKUP($EG62,Data!$B:$CP,Daily!FL$10,0)/VLOOKUP($EG61,Data!$B:$CP,Daily!FL$10,0)</f>
      </c>
      <c r="FM62" s="14">
        <f>VLOOKUP($EG62,Data!$B:$CP,Daily!FM$10,0)/VLOOKUP($EG61,Data!$B:$CP,Daily!FM$10,0)</f>
      </c>
      <c r="FN62" s="14">
        <f>VLOOKUP($EG62,Data!$B:$CP,Daily!FN$10,0)/VLOOKUP($EG61,Data!$B:$CP,Daily!FN$10,0)</f>
      </c>
      <c r="FO62" s="14">
        <f>VLOOKUP($EG62,Data!$B:$CP,Daily!FO$10,0)/VLOOKUP($EG61,Data!$B:$CP,Daily!FO$10,0)</f>
      </c>
      <c r="FP62" s="14">
        <f>VLOOKUP($EG62,Data!$B:$CP,Daily!FP$10,0)/VLOOKUP($EG61,Data!$B:$CP,Daily!FP$10,0)</f>
      </c>
      <c r="FQ62" s="14">
        <f>VLOOKUP($EG62,Data!$B:$CP,Daily!FQ$10,0)/VLOOKUP($EG61,Data!$B:$CP,Daily!FQ$10,0)</f>
      </c>
      <c r="FR62" s="14">
        <f>VLOOKUP($EG62,Data!$B:$CP,Daily!FR$10,0)/VLOOKUP($EG61,Data!$B:$CP,Daily!FR$10,0)</f>
      </c>
      <c r="FS62" s="14">
        <f>VLOOKUP($EG62,Data!$B:$CP,Daily!FS$10,0)/VLOOKUP($EG61,Data!$B:$CP,Daily!FS$10,0)</f>
      </c>
      <c r="FT62" s="14">
        <f>VLOOKUP($EG62,Data!$B:$CP,Daily!FT$10,0)/VLOOKUP($EG61,Data!$B:$CP,Daily!FT$10,0)</f>
      </c>
      <c r="FU62" s="14">
        <f>VLOOKUP($EG62,Data!$B:$CP,Daily!FU$10,0)/VLOOKUP($EG61,Data!$B:$CP,Daily!FU$10,0)</f>
      </c>
      <c r="FV62" s="14">
        <f>VLOOKUP($EG62,Data!$B:$CP,Daily!FV$10,0)/VLOOKUP($EG61,Data!$B:$CP,Daily!FV$10,0)</f>
      </c>
      <c r="FW62" s="14">
        <f>VLOOKUP($EG62,Data!$B:$CP,Daily!FW$10,0)/VLOOKUP($EG61,Data!$B:$CP,Daily!FW$10,0)</f>
      </c>
      <c r="FX62" s="14">
        <f>VLOOKUP($EG62,Data!$B:$CP,Daily!FX$10,0)/VLOOKUP($EG61,Data!$B:$CP,Daily!FX$10,0)</f>
      </c>
      <c r="FY62" s="14">
        <f>VLOOKUP($EG62,Data!$B:$CP,Daily!FY$10,0)/VLOOKUP($EG61,Data!$B:$CP,Daily!FY$10,0)</f>
      </c>
      <c r="FZ62" s="14">
        <f>VLOOKUP($EG62,Data!$B:$CP,Daily!FZ$10,0)/VLOOKUP($EG61,Data!$B:$CP,Daily!FZ$10,0)</f>
      </c>
      <c r="GA62" s="14">
        <f>VLOOKUP($EG62,Data!$B:$CP,Daily!GA$10,0)/VLOOKUP($EG61,Data!$B:$CP,Daily!GA$10,0)</f>
      </c>
      <c r="GB62" s="14">
        <f>VLOOKUP($EG62,Data!$B:$CP,Daily!GB$10,0)/VLOOKUP($EG61,Data!$B:$CP,Daily!GB$10,0)</f>
      </c>
      <c r="GC62" s="14">
        <f>VLOOKUP($EG62,Data!$B:$CP,Daily!GC$10,0)/VLOOKUP($EG61,Data!$B:$CP,Daily!GC$10,0)</f>
      </c>
      <c r="GD62" s="14">
        <f>VLOOKUP($EG62,Data!$B:$CP,Daily!GD$10,0)/VLOOKUP($EG61,Data!$B:$CP,Daily!GD$10,0)</f>
      </c>
      <c r="GE62" s="14">
        <f>VLOOKUP($EG62,Data!$B:$CP,Daily!GE$10,0)/VLOOKUP($EG61,Data!$B:$CP,Daily!GE$10,0)</f>
      </c>
      <c r="GF62" s="14">
        <f>VLOOKUP($EG62,Data!$B:$CP,Daily!GF$10,0)/VLOOKUP($EG61,Data!$B:$CP,Daily!GF$10,0)</f>
      </c>
      <c r="GG62" s="14">
        <f>VLOOKUP($EG62,Data!$B:$CP,Daily!GG$10,0)/VLOOKUP($EG61,Data!$B:$CP,Daily!GG$10,0)</f>
      </c>
      <c r="GH62" s="14">
        <f>VLOOKUP($EG62,Data!$B:$CP,Daily!GH$10,0)/VLOOKUP($EG61,Data!$B:$CP,Daily!GH$10,0)</f>
      </c>
      <c r="GI62" s="14">
        <f>VLOOKUP($EG62,Data!$B:$CP,Daily!GI$10,0)/VLOOKUP($EG61,Data!$B:$CP,Daily!GI$10,0)</f>
      </c>
      <c r="GJ62" s="14">
        <f>VLOOKUP($EG62,Data!$B:$CP,Daily!GJ$10,0)/VLOOKUP($EG61,Data!$B:$CP,Daily!GJ$10,0)</f>
      </c>
      <c r="GK62" s="14">
        <f>VLOOKUP($EG62,Data!$B:$CP,Daily!GK$10,0)/VLOOKUP($EG61,Data!$B:$CP,Daily!GK$10,0)</f>
      </c>
      <c r="GL62" s="14">
        <f>VLOOKUP($EG62,Data!$B:$CP,Daily!GL$10,0)/VLOOKUP($EG61,Data!$B:$CP,Daily!GL$10,0)</f>
      </c>
      <c r="GM62" s="14">
        <f>VLOOKUP($EG62,Data!$B:$CP,Daily!GM$10,0)/VLOOKUP($EG61,Data!$B:$CP,Daily!GM$10,0)</f>
      </c>
      <c r="GN62" s="14">
        <f>VLOOKUP($EG62,Data!$B:$CP,Daily!GN$10,0)/VLOOKUP($EG61,Data!$B:$CP,Daily!GN$10,0)</f>
      </c>
      <c r="GO62" s="14">
        <f>VLOOKUP($EG62,Data!$B:$CP,Daily!GO$10,0)/VLOOKUP($EG61,Data!$B:$CP,Daily!GO$10,0)</f>
      </c>
      <c r="GP62" s="14">
        <f>VLOOKUP($EG62,Data!$B:$CP,Daily!GP$10,0)/VLOOKUP($EG61,Data!$B:$CP,Daily!GP$10,0)</f>
      </c>
      <c r="GQ62" s="14">
        <f>VLOOKUP($EG62,Data!$B:$CP,Daily!GQ$10,0)/VLOOKUP($EG61,Data!$B:$CP,Daily!GQ$10,0)</f>
      </c>
      <c r="GR62" s="14">
        <f>VLOOKUP($EG62,Data!$B:$CP,Daily!GR$10,0)/VLOOKUP($EG61,Data!$B:$CP,Daily!GR$10,0)</f>
      </c>
      <c r="GS62" s="14">
        <f>VLOOKUP($EG62,Data!$B:$CP,Daily!GS$10,0)/VLOOKUP($EG61,Data!$B:$CP,Daily!GS$10,0)</f>
      </c>
      <c r="GT62" s="14">
        <f>VLOOKUP($EG62,Data!$B:$CP,Daily!GT$10,0)/VLOOKUP($EG61,Data!$B:$CP,Daily!GT$10,0)</f>
      </c>
      <c r="GU62" s="14">
        <f>VLOOKUP($EG62,Data!$B:$CP,Daily!GU$10,0)/VLOOKUP($EG61,Data!$B:$CP,Daily!GU$10,0)</f>
      </c>
      <c r="GV62" s="14">
        <f>VLOOKUP($EG62,Data!$B:$CP,Daily!GV$10,0)/VLOOKUP($EG61,Data!$B:$CP,Daily!GV$10,0)</f>
      </c>
      <c r="GW62" s="14">
        <f>VLOOKUP($EG62,Data!$B:$CP,Daily!GW$10,0)/VLOOKUP($EG61,Data!$B:$CP,Daily!GW$10,0)</f>
      </c>
      <c r="GX62" s="14">
        <f>VLOOKUP($EG62,Data!$B:$CP,Daily!GX$10,0)/VLOOKUP($EG61,Data!$B:$CP,Daily!GX$10,0)</f>
      </c>
      <c r="GY62" s="14">
        <f>VLOOKUP($EG62,Data!$B:$CP,Daily!GY$10,0)/VLOOKUP($EG61,Data!$B:$CP,Daily!GY$10,0)</f>
      </c>
      <c r="GZ62" s="14">
        <f>VLOOKUP($EG62,Data!$B:$CP,Daily!GZ$10,0)/VLOOKUP($EG61,Data!$B:$CP,Daily!GZ$10,0)</f>
      </c>
      <c r="HA62" s="14">
        <f>VLOOKUP($EG62,Data!$B:$CP,Daily!HA$10,0)/VLOOKUP($EG61,Data!$B:$CP,Daily!HA$10,0)</f>
      </c>
      <c r="HB62" s="14">
        <f>VLOOKUP($EG62,Data!$B:$CP,Daily!HB$10,0)/VLOOKUP($EG61,Data!$B:$CP,Daily!HB$10,0)</f>
      </c>
      <c r="HC62" s="14">
        <f>VLOOKUP($EG62,Data!$B:$CP,Daily!HC$10,0)/VLOOKUP($EG61,Data!$B:$CP,Daily!HC$10,0)</f>
      </c>
      <c r="HD62" s="14">
        <f>VLOOKUP($EG62,Data!$B:$CP,Daily!HD$10,0)/VLOOKUP($EG61,Data!$B:$CP,Daily!HD$10,0)</f>
      </c>
      <c r="HE62" s="14">
        <f>VLOOKUP($EG62,Data!$B:$CP,Daily!HE$10,0)/VLOOKUP($EG61,Data!$B:$CP,Daily!HE$10,0)</f>
      </c>
      <c r="HF62" s="14">
        <f>VLOOKUP($EG62,Data!$B:$CP,Daily!HF$10,0)/VLOOKUP($EG61,Data!$B:$CP,Daily!HF$10,0)</f>
      </c>
      <c r="HG62" s="14">
        <f>VLOOKUP($EG62,Data!$B:$CP,Daily!HG$10,0)/VLOOKUP($EG61,Data!$B:$CP,Daily!HG$10,0)</f>
      </c>
      <c r="HH62" s="14">
        <f>VLOOKUP($EG62,Data!$B:$CP,Daily!HH$10,0)/VLOOKUP($EG61,Data!$B:$CP,Daily!HH$10,0)</f>
      </c>
      <c r="HI62" s="14">
        <f>VLOOKUP($EG62,Data!$B:$CP,Daily!HI$10,0)/VLOOKUP($EG61,Data!$B:$CP,Daily!HI$10,0)</f>
      </c>
      <c r="HJ62" s="14">
        <f>VLOOKUP($EG62,Data!$B:$CP,Daily!HJ$10,0)/VLOOKUP($EG61,Data!$B:$CP,Daily!HJ$10,0)</f>
      </c>
      <c r="HK62" s="14">
        <f>VLOOKUP($EG62,Data!$B:$CP,Daily!HK$10,0)/VLOOKUP($EG61,Data!$B:$CP,Daily!HK$10,0)</f>
      </c>
      <c r="HL62" s="14">
        <f>VLOOKUP($EG62,Data!$B:$CP,Daily!HL$10,0)/VLOOKUP($EG61,Data!$B:$CP,Daily!HL$10,0)</f>
      </c>
      <c r="HM62" s="14">
        <f>VLOOKUP($EG62,Data!$B:$CP,Daily!HM$10,0)/VLOOKUP($EG61,Data!$B:$CP,Daily!HM$10,0)</f>
      </c>
      <c r="HN62" s="14">
        <f>VLOOKUP($EG62,Data!$B:$CP,Daily!HN$10,0)/VLOOKUP($EG61,Data!$B:$CP,Daily!HN$10,0)</f>
      </c>
      <c r="HO62" s="14">
        <f>VLOOKUP($EG62,Data!$B:$CP,Daily!HO$10,0)/VLOOKUP($EG61,Data!$B:$CP,Daily!HO$10,0)</f>
      </c>
      <c r="HP62" s="14">
        <f>VLOOKUP($EG62,Data!$B:$CP,Daily!HP$10,0)/VLOOKUP($EG61,Data!$B:$CP,Daily!HP$10,0)</f>
      </c>
      <c r="HQ62" s="14">
        <f>VLOOKUP($EG62,Data!$B:$CP,Daily!HQ$10,0)/VLOOKUP($EG61,Data!$B:$CP,Daily!HQ$10,0)</f>
      </c>
      <c r="HR62" s="14">
        <f>VLOOKUP($EG62,Data!$B:$CP,Daily!HR$10,0)/VLOOKUP($EG61,Data!$B:$CP,Daily!HR$10,0)</f>
      </c>
      <c r="HS62" s="14">
        <f>VLOOKUP($EG62,Data!$B:$CP,Daily!HS$10,0)/VLOOKUP($EG61,Data!$B:$CP,Daily!HS$10,0)</f>
      </c>
      <c r="HT62" s="14">
        <f>VLOOKUP($EG62,Data!$B:$CP,Daily!HT$10,0)/VLOOKUP($EG61,Data!$B:$CP,Daily!HT$10,0)</f>
      </c>
      <c r="HU62" s="17"/>
      <c r="HV62" s="52">
        <f t="shared" si="456"/>
      </c>
      <c r="HW62" s="52">
        <f t="shared" si="457"/>
      </c>
      <c r="HX62" s="52">
        <f t="shared" si="494"/>
      </c>
      <c r="HY62" s="52">
        <f t="shared" si="495"/>
      </c>
      <c r="HZ62" s="52">
        <f t="shared" si="496"/>
      </c>
      <c r="IA62" s="55"/>
      <c r="IB62" s="14">
        <f t="shared" si="497"/>
      </c>
      <c r="IC62" s="14">
        <f t="shared" si="498"/>
      </c>
      <c r="ID62" s="14">
        <f t="shared" si="499"/>
      </c>
      <c r="IE62" s="16"/>
      <c r="IF62" s="9" t="s">
        <v>468</v>
      </c>
      <c r="IG62" s="9" t="s">
        <v>50</v>
      </c>
      <c r="IH62" s="14">
        <f>VLOOKUP($IF62,Data!$B:$CP,Daily!IH$10,0)/VLOOKUP($IF61,Data!$B:$CP,Daily!IH$10,0)</f>
      </c>
      <c r="II62" s="14">
        <f>VLOOKUP($IF62,Data!$B:$CP,Daily!II$10,0)/VLOOKUP($IF61,Data!$B:$CP,Daily!II$10,0)</f>
      </c>
      <c r="IJ62" s="14">
        <f>VLOOKUP($IF62,Data!$B:$CP,Daily!IJ$10,0)/VLOOKUP($IF61,Data!$B:$CP,Daily!IJ$10,0)</f>
      </c>
      <c r="IK62" s="14">
        <f>VLOOKUP($IF62,Data!$B:$CP,Daily!IK$10,0)/VLOOKUP($IF61,Data!$B:$CP,Daily!IK$10,0)</f>
      </c>
      <c r="IL62" s="14">
        <f>VLOOKUP($IF62,Data!$B:$CP,Daily!IL$10,0)/VLOOKUP($IF61,Data!$B:$CP,Daily!IL$10,0)</f>
      </c>
      <c r="IM62" s="14">
        <f>VLOOKUP($IF62,Data!$B:$CP,Daily!IM$10,0)/VLOOKUP($IF61,Data!$B:$CP,Daily!IM$10,0)</f>
      </c>
      <c r="IN62" s="14">
        <f>VLOOKUP($IF62,Data!$B:$CP,Daily!IN$10,0)/VLOOKUP($IF61,Data!$B:$CP,Daily!IN$10,0)</f>
      </c>
      <c r="IO62" s="14">
        <f>VLOOKUP($IF62,Data!$B:$CP,Daily!IO$10,0)/VLOOKUP($IF61,Data!$B:$CP,Daily!IO$10,0)</f>
      </c>
      <c r="IP62" s="14">
        <f>VLOOKUP($IF62,Data!$B:$CP,Daily!IP$10,0)/VLOOKUP($IF61,Data!$B:$CP,Daily!IP$10,0)</f>
      </c>
      <c r="IQ62" s="14">
        <f>VLOOKUP($IF62,Data!$B:$CP,Daily!IQ$10,0)/VLOOKUP($IF61,Data!$B:$CP,Daily!IQ$10,0)</f>
      </c>
      <c r="IR62" s="14">
        <f>VLOOKUP($IF62,Data!$B:$CP,Daily!IR$10,0)/VLOOKUP($IF61,Data!$B:$CP,Daily!IR$10,0)</f>
      </c>
      <c r="IS62" s="14">
        <f>VLOOKUP($IF62,Data!$B:$CP,Daily!IS$10,0)/VLOOKUP($IF61,Data!$B:$CP,Daily!IS$10,0)</f>
      </c>
      <c r="IT62" s="14">
        <f>VLOOKUP($IF62,Data!$B:$CP,Daily!IT$10,0)/VLOOKUP($IF61,Data!$B:$CP,Daily!IT$10,0)</f>
      </c>
      <c r="IU62" s="14">
        <f>VLOOKUP($IF62,Data!$B:$CP,Daily!IU$10,0)/VLOOKUP($IF61,Data!$B:$CP,Daily!IU$10,0)</f>
      </c>
      <c r="IV62" s="14">
        <f>VLOOKUP($IF62,Data!$B:$CP,Daily!IV$10,0)/VLOOKUP($IF61,Data!$B:$CP,Daily!IV$10,0)</f>
      </c>
      <c r="IW62" s="14">
        <f>VLOOKUP($IF62,Data!$B:$CP,Daily!IW$10,0)/VLOOKUP($IF61,Data!$B:$CP,Daily!IW$10,0)</f>
      </c>
      <c r="IX62" s="14">
        <f>VLOOKUP($IF62,Data!$B:$CP,Daily!IX$10,0)/VLOOKUP($IF61,Data!$B:$CP,Daily!IX$10,0)</f>
      </c>
      <c r="IY62" s="14">
        <f>VLOOKUP($IF62,Data!$B:$CP,Daily!IY$10,0)/VLOOKUP($IF61,Data!$B:$CP,Daily!IY$10,0)</f>
      </c>
      <c r="IZ62" s="14">
        <f>VLOOKUP($IF62,Data!$B:$CP,Daily!IZ$10,0)/VLOOKUP($IF61,Data!$B:$CP,Daily!IZ$10,0)</f>
      </c>
      <c r="JA62" s="14">
        <f>VLOOKUP($IF62,Data!$B:$CP,Daily!JA$10,0)/VLOOKUP($IF61,Data!$B:$CP,Daily!JA$10,0)</f>
      </c>
      <c r="JB62" s="14">
        <f>VLOOKUP($IF62,Data!$B:$CP,Daily!JB$10,0)/VLOOKUP($IF61,Data!$B:$CP,Daily!JB$10,0)</f>
      </c>
      <c r="JC62" s="14">
        <f>VLOOKUP($IF62,Data!$B:$CP,Daily!JC$10,0)/VLOOKUP($IF61,Data!$B:$CP,Daily!JC$10,0)</f>
      </c>
      <c r="JD62" s="14">
        <f>VLOOKUP($IF62,Data!$B:$CP,Daily!JD$10,0)/VLOOKUP($IF61,Data!$B:$CP,Daily!JD$10,0)</f>
      </c>
      <c r="JE62" s="14">
        <f>VLOOKUP($IF62,Data!$B:$CP,Daily!JE$10,0)/VLOOKUP($IF61,Data!$B:$CP,Daily!JE$10,0)</f>
      </c>
      <c r="JF62" s="14">
        <f>VLOOKUP($IF62,Data!$B:$CP,Daily!JF$10,0)/VLOOKUP($IF61,Data!$B:$CP,Daily!JF$10,0)</f>
      </c>
      <c r="JG62" s="14">
        <f>VLOOKUP($IF62,Data!$B:$CP,Daily!JG$10,0)/VLOOKUP($IF61,Data!$B:$CP,Daily!JG$10,0)</f>
      </c>
      <c r="JH62" s="14">
        <f>VLOOKUP($IF62,Data!$B:$CP,Daily!JH$10,0)/VLOOKUP($IF61,Data!$B:$CP,Daily!JH$10,0)</f>
      </c>
      <c r="JI62" s="14">
        <f>VLOOKUP($IF62,Data!$B:$CP,Daily!JI$10,0)/VLOOKUP($IF61,Data!$B:$CP,Daily!JI$10,0)</f>
      </c>
      <c r="JJ62" s="14">
        <f>VLOOKUP($IF62,Data!$B:$CP,Daily!JJ$10,0)/VLOOKUP($IF61,Data!$B:$CP,Daily!JJ$10,0)</f>
      </c>
      <c r="JK62" s="14">
        <f>VLOOKUP($IF62,Data!$B:$CP,Daily!JK$10,0)/VLOOKUP($IF61,Data!$B:$CP,Daily!JK$10,0)</f>
      </c>
      <c r="JL62" s="14">
        <f>VLOOKUP($IF62,Data!$B:$CP,Daily!JL$10,0)/VLOOKUP($IF61,Data!$B:$CP,Daily!JL$10,0)</f>
      </c>
      <c r="JM62" s="14">
        <f>VLOOKUP($IF62,Data!$B:$CP,Daily!JM$10,0)/VLOOKUP($IF61,Data!$B:$CP,Daily!JM$10,0)</f>
      </c>
      <c r="JN62" s="14">
        <f>VLOOKUP($IF62,Data!$B:$CP,Daily!JN$10,0)/VLOOKUP($IF61,Data!$B:$CP,Daily!JN$10,0)</f>
      </c>
      <c r="JO62" s="14">
        <f>VLOOKUP($IF62,Data!$B:$CP,Daily!JO$10,0)/VLOOKUP($IF61,Data!$B:$CP,Daily!JO$10,0)</f>
      </c>
      <c r="JP62" s="14">
        <f>VLOOKUP($IF62,Data!$B:$CP,Daily!JP$10,0)/VLOOKUP($IF61,Data!$B:$CP,Daily!JP$10,0)</f>
      </c>
      <c r="JQ62" s="14">
        <f>VLOOKUP($IF62,Data!$B:$CP,Daily!JQ$10,0)/VLOOKUP($IF61,Data!$B:$CP,Daily!JQ$10,0)</f>
      </c>
      <c r="JR62" s="14">
        <f>VLOOKUP($IF62,Data!$B:$CP,Daily!JR$10,0)/VLOOKUP($IF61,Data!$B:$CP,Daily!JR$10,0)</f>
      </c>
      <c r="JS62" s="14">
        <f>VLOOKUP($IF62,Data!$B:$CP,Daily!JS$10,0)/VLOOKUP($IF61,Data!$B:$CP,Daily!JS$10,0)</f>
      </c>
      <c r="JT62" s="14">
        <f>VLOOKUP($IF62,Data!$B:$CP,Daily!JT$10,0)/VLOOKUP($IF61,Data!$B:$CP,Daily!JT$10,0)</f>
      </c>
      <c r="JU62" s="14">
        <f>VLOOKUP($IF62,Data!$B:$CP,Daily!JU$10,0)/VLOOKUP($IF61,Data!$B:$CP,Daily!JU$10,0)</f>
      </c>
      <c r="JV62" s="14">
        <f>VLOOKUP($IF62,Data!$B:$CP,Daily!JV$10,0)/VLOOKUP($IF61,Data!$B:$CP,Daily!JV$10,0)</f>
      </c>
      <c r="JW62" s="14">
        <f>VLOOKUP($IF62,Data!$B:$CP,Daily!JW$10,0)/VLOOKUP($IF61,Data!$B:$CP,Daily!JW$10,0)</f>
      </c>
      <c r="JX62" s="14">
        <f>VLOOKUP($IF62,Data!$B:$CP,Daily!JX$10,0)/VLOOKUP($IF61,Data!$B:$CP,Daily!JX$10,0)</f>
      </c>
      <c r="JY62" s="14">
        <f>VLOOKUP($IF62,Data!$B:$CP,Daily!JY$10,0)/VLOOKUP($IF61,Data!$B:$CP,Daily!JY$10,0)</f>
      </c>
      <c r="JZ62" s="14">
        <f>VLOOKUP($IF62,Data!$B:$CP,Daily!JZ$10,0)/VLOOKUP($IF61,Data!$B:$CP,Daily!JZ$10,0)</f>
      </c>
      <c r="KA62" s="14">
        <f>VLOOKUP($IF62,Data!$B:$CP,Daily!KA$10,0)/VLOOKUP($IF61,Data!$B:$CP,Daily!KA$10,0)</f>
      </c>
      <c r="KB62" s="14">
        <f>VLOOKUP($IF62,Data!$B:$CP,Daily!KB$10,0)/VLOOKUP($IF61,Data!$B:$CP,Daily!KB$10,0)</f>
      </c>
      <c r="KC62" s="14">
        <f>VLOOKUP($IF62,Data!$B:$CP,Daily!KC$10,0)/VLOOKUP($IF61,Data!$B:$CP,Daily!KC$10,0)</f>
      </c>
      <c r="KD62" s="14">
        <f>VLOOKUP($IF62,Data!$B:$CP,Daily!KD$10,0)/VLOOKUP($IF61,Data!$B:$CP,Daily!KD$10,0)</f>
      </c>
      <c r="KE62" s="14">
        <f>VLOOKUP($IF62,Data!$B:$CP,Daily!KE$10,0)/VLOOKUP($IF61,Data!$B:$CP,Daily!KE$10,0)</f>
      </c>
      <c r="KF62" s="14">
        <f>VLOOKUP($IF62,Data!$B:$CP,Daily!KF$10,0)/VLOOKUP($IF61,Data!$B:$CP,Daily!KF$10,0)</f>
      </c>
      <c r="KG62" s="14">
        <f>VLOOKUP($IF62,Data!$B:$CP,Daily!KG$10,0)/VLOOKUP($IF61,Data!$B:$CP,Daily!KG$10,0)</f>
      </c>
      <c r="KH62" s="14">
        <f>VLOOKUP($IF62,Data!$B:$CP,Daily!KH$10,0)/VLOOKUP($IF61,Data!$B:$CP,Daily!KH$10,0)</f>
      </c>
      <c r="KI62" s="14">
        <f>VLOOKUP($IF62,Data!$B:$CP,Daily!KI$10,0)/VLOOKUP($IF61,Data!$B:$CP,Daily!KI$10,0)</f>
      </c>
      <c r="KJ62" s="14">
        <f>VLOOKUP($IF62,Data!$B:$CP,Daily!KJ$10,0)/VLOOKUP($IF61,Data!$B:$CP,Daily!KJ$10,0)</f>
      </c>
      <c r="KK62" s="14">
        <f>VLOOKUP($IF62,Data!$B:$CP,Daily!KK$10,0)/VLOOKUP($IF61,Data!$B:$CP,Daily!KK$10,0)</f>
      </c>
      <c r="KL62" s="14">
        <f>VLOOKUP($IF62,Data!$B:$CP,Daily!KL$10,0)/VLOOKUP($IF61,Data!$B:$CP,Daily!KL$10,0)</f>
      </c>
      <c r="KM62" s="14">
        <f>VLOOKUP($IF62,Data!$B:$CP,Daily!KM$10,0)/VLOOKUP($IF61,Data!$B:$CP,Daily!KM$10,0)</f>
      </c>
      <c r="KN62" s="14">
        <f>VLOOKUP($IF62,Data!$B:$CP,Daily!KN$10,0)/VLOOKUP($IF61,Data!$B:$CP,Daily!KN$10,0)</f>
      </c>
      <c r="KO62" s="14">
        <f>VLOOKUP($IF62,Data!$B:$CP,Daily!KO$10,0)/VLOOKUP($IF61,Data!$B:$CP,Daily!KO$10,0)</f>
      </c>
      <c r="KP62" s="14">
        <f>VLOOKUP($IF62,Data!$B:$CP,Daily!KP$10,0)/VLOOKUP($IF61,Data!$B:$CP,Daily!KP$10,0)</f>
      </c>
      <c r="KQ62" s="14">
        <f>VLOOKUP($IF62,Data!$B:$CP,Daily!KQ$10,0)/VLOOKUP($IF61,Data!$B:$CP,Daily!KQ$10,0)</f>
      </c>
      <c r="KR62" s="14">
        <f>VLOOKUP($IF62,Data!$B:$CP,Daily!KR$10,0)/VLOOKUP($IF61,Data!$B:$CP,Daily!KR$10,0)</f>
      </c>
      <c r="KS62" s="14">
        <f>VLOOKUP($IF62,Data!$B:$CP,Daily!KS$10,0)/VLOOKUP($IF61,Data!$B:$CP,Daily!KS$10,0)</f>
      </c>
      <c r="KT62" s="14">
        <f>VLOOKUP($IF62,Data!$B:$CP,Daily!KT$10,0)/VLOOKUP($IF61,Data!$B:$CP,Daily!KT$10,0)</f>
      </c>
      <c r="KU62" s="14">
        <f>VLOOKUP($IF62,Data!$B:$CP,Daily!KU$10,0)/VLOOKUP($IF61,Data!$B:$CP,Daily!KU$10,0)</f>
      </c>
      <c r="KV62" s="14">
        <f>VLOOKUP($IF62,Data!$B:$CP,Daily!KV$10,0)/VLOOKUP($IF61,Data!$B:$CP,Daily!KV$10,0)</f>
      </c>
      <c r="KW62" s="14">
        <f>VLOOKUP($IF62,Data!$B:$CP,Daily!KW$10,0)/VLOOKUP($IF61,Data!$B:$CP,Daily!KW$10,0)</f>
      </c>
      <c r="KX62" s="14">
        <f>VLOOKUP($IF62,Data!$B:$CP,Daily!KX$10,0)/VLOOKUP($IF61,Data!$B:$CP,Daily!KX$10,0)</f>
      </c>
      <c r="KY62" s="14">
        <f>VLOOKUP($IF62,Data!$B:$CP,Daily!KY$10,0)/VLOOKUP($IF61,Data!$B:$CP,Daily!KY$10,0)</f>
      </c>
      <c r="KZ62" s="14">
        <f>VLOOKUP($IF62,Data!$B:$CP,Daily!KZ$10,0)/VLOOKUP($IF61,Data!$B:$CP,Daily!KZ$10,0)</f>
      </c>
      <c r="LA62" s="14">
        <f>VLOOKUP($IF62,Data!$B:$CP,Daily!LA$10,0)/VLOOKUP($IF61,Data!$B:$CP,Daily!LA$10,0)</f>
      </c>
      <c r="LB62" s="14">
        <f>VLOOKUP($IF62,Data!$B:$CP,Daily!LB$10,0)/VLOOKUP($IF61,Data!$B:$CP,Daily!LB$10,0)</f>
      </c>
      <c r="LC62" s="14">
        <f>VLOOKUP($IF62,Data!$B:$CP,Daily!LC$10,0)/VLOOKUP($IF61,Data!$B:$CP,Daily!LC$10,0)</f>
      </c>
      <c r="LD62" s="14">
        <f>VLOOKUP($IF62,Data!$B:$CP,Daily!LD$10,0)/VLOOKUP($IF61,Data!$B:$CP,Daily!LD$10,0)</f>
      </c>
      <c r="LE62" s="14">
        <f>VLOOKUP($IF62,Data!$B:$CP,Daily!LE$10,0)/VLOOKUP($IF61,Data!$B:$CP,Daily!LE$10,0)</f>
      </c>
      <c r="LF62" s="14">
        <f>VLOOKUP($IF62,Data!$B:$CP,Daily!LF$10,0)/VLOOKUP($IF61,Data!$B:$CP,Daily!LF$10,0)</f>
      </c>
      <c r="LG62" s="14">
        <f>VLOOKUP($IF62,Data!$B:$CP,Daily!LG$10,0)/VLOOKUP($IF61,Data!$B:$CP,Daily!LG$10,0)</f>
      </c>
      <c r="LH62" s="14">
        <f>VLOOKUP($IF62,Data!$B:$CP,Daily!LH$10,0)/VLOOKUP($IF61,Data!$B:$CP,Daily!LH$10,0)</f>
      </c>
      <c r="LI62" s="14">
        <f>VLOOKUP($IF62,Data!$B:$CP,Daily!LI$10,0)/VLOOKUP($IF61,Data!$B:$CP,Daily!LI$10,0)</f>
      </c>
      <c r="LJ62" s="14">
        <f>VLOOKUP($IF62,Data!$B:$CP,Daily!LJ$10,0)/VLOOKUP($IF61,Data!$B:$CP,Daily!LJ$10,0)</f>
      </c>
      <c r="LK62" s="14">
        <f>VLOOKUP($IF62,Data!$B:$CP,Daily!LK$10,0)/VLOOKUP($IF61,Data!$B:$CP,Daily!LK$10,0)</f>
      </c>
      <c r="LL62" s="14">
        <f>VLOOKUP($IF62,Data!$B:$CP,Daily!LL$10,0)/VLOOKUP($IF61,Data!$B:$CP,Daily!LL$10,0)</f>
      </c>
      <c r="LM62" s="14">
        <f>VLOOKUP($IF62,Data!$B:$CP,Daily!LM$10,0)/VLOOKUP($IF61,Data!$B:$CP,Daily!LM$10,0)</f>
      </c>
      <c r="LN62" s="14">
        <f>VLOOKUP($IF62,Data!$B:$CP,Daily!LN$10,0)/VLOOKUP($IF61,Data!$B:$CP,Daily!LN$10,0)</f>
      </c>
      <c r="LO62" s="14">
        <f>VLOOKUP($IF62,Data!$B:$CP,Daily!LO$10,0)/VLOOKUP($IF61,Data!$B:$CP,Daily!LO$10,0)</f>
      </c>
      <c r="LP62" s="14">
        <f>VLOOKUP($IF62,Data!$B:$CP,Daily!LP$10,0)/VLOOKUP($IF61,Data!$B:$CP,Daily!LP$10,0)</f>
      </c>
      <c r="LQ62" s="14">
        <f>VLOOKUP($IF62,Data!$B:$CP,Daily!LQ$10,0)/VLOOKUP($IF61,Data!$B:$CP,Daily!LQ$10,0)</f>
      </c>
      <c r="LR62" s="14">
        <f>VLOOKUP($IF62,Data!$B:$CP,Daily!LR$10,0)/VLOOKUP($IF61,Data!$B:$CP,Daily!LR$10,0)</f>
      </c>
      <c r="LS62" s="14">
        <f>VLOOKUP($IF62,Data!$B:$CP,Daily!LS$10,0)/VLOOKUP($IF61,Data!$B:$CP,Daily!LS$10,0)</f>
      </c>
      <c r="LU62" s="52">
        <f t="shared" si="460"/>
      </c>
      <c r="LV62" s="52">
        <f t="shared" si="461"/>
      </c>
      <c r="LW62" s="52">
        <f t="shared" si="500"/>
      </c>
      <c r="LX62" s="52">
        <f t="shared" si="501"/>
      </c>
      <c r="LY62" s="52">
        <f t="shared" si="502"/>
      </c>
      <c r="LZ62" s="55"/>
      <c r="MA62" s="14">
        <f t="shared" si="503"/>
      </c>
      <c r="MB62" s="14">
        <f t="shared" si="504"/>
      </c>
      <c r="MC62" s="14">
        <f t="shared" si="505"/>
      </c>
      <c r="MD62" s="15"/>
    </row>
    <row r="63" spans="4:342" x14ac:dyDescent="0.25">
      <c r="D63" s="133" t="s">
        <v>449</v>
      </c>
      <c r="E63" s="67" t="str">
        <f>VLOOKUP($D63,'Metric Nature'!$C:$D,2,0)&amp;IF(($F63&lt;(EA63)),"Below",IF(($F63&gt;(DZ63)),"Above","Within"))</f>
      </c>
      <c r="F63" s="62">
        <f t="shared" si="473"/>
      </c>
      <c r="G63" s="92">
        <f t="shared" si="438"/>
      </c>
      <c r="H63" s="62">
        <f t="shared" si="474"/>
      </c>
      <c r="I63" s="89">
        <f t="shared" si="463"/>
      </c>
      <c r="J63" s="62">
        <f t="shared" si="475"/>
      </c>
      <c r="K63" s="62">
        <f t="shared" si="476"/>
      </c>
      <c r="L63" s="64"/>
      <c r="M63" s="67" t="str">
        <f>VLOOKUP($D63,'Metric Nature'!$C:$D,2,0)&amp;IF(($N63&lt;(HZ63)),"Below",IF(($N63&gt;(HY63)),"Above","Within"))</f>
      </c>
      <c r="N63" s="71">
        <f t="shared" si="477"/>
      </c>
      <c r="O63" s="63">
        <f t="shared" si="478"/>
      </c>
      <c r="P63" s="98">
        <f t="shared" si="479"/>
      </c>
      <c r="Q63" s="63">
        <f t="shared" si="480"/>
      </c>
      <c r="R63" s="71">
        <f t="shared" si="481"/>
      </c>
      <c r="S63" s="62">
        <f t="shared" si="482"/>
      </c>
      <c r="T63" s="64"/>
      <c r="U63" s="67" t="str">
        <f>VLOOKUP($D63,'Metric Nature'!$C:$D,2,0)&amp;IF(($V63&lt;(LY63)),"Below",IF(($V63&gt;(LX63)),"Above","Within"))</f>
      </c>
      <c r="V63" s="62">
        <f t="shared" si="483"/>
      </c>
      <c r="W63" s="63">
        <f t="shared" si="466"/>
      </c>
      <c r="X63" s="62">
        <f t="shared" si="484"/>
      </c>
      <c r="Y63" s="62">
        <f t="shared" si="485"/>
      </c>
      <c r="Z63" s="62">
        <f t="shared" si="486"/>
      </c>
      <c r="AA63" s="62">
        <f t="shared" si="487"/>
      </c>
      <c r="AB63" s="64"/>
      <c r="AC63" s="60" t="s">
        <v>469</v>
      </c>
      <c r="AI63" s="9" t="s">
        <v>449</v>
      </c>
      <c r="AJ63" s="14">
        <f>(VLOOKUP($EG63,Data!$B:$CP,Daily!EI$10,0)+VLOOKUP($IF63,Data!$B:$CP,Daily!IH$10,0))/(VLOOKUP($EG61,Data!$B:$CP,Daily!EI$10,0)+VLOOKUP($IF61,Data!$B:$CP,Daily!IH$10,0))</f>
      </c>
      <c r="AK63" s="14">
        <f>(VLOOKUP($EG63,Data!$B:$CP,Daily!EJ$10,0)+VLOOKUP($IF63,Data!$B:$CP,Daily!II$10,0))/(VLOOKUP($EG61,Data!$B:$CP,Daily!EJ$10,0)+VLOOKUP($IF61,Data!$B:$CP,Daily!II$10,0))</f>
      </c>
      <c r="AL63" s="14">
        <f>(VLOOKUP($EG63,Data!$B:$CP,Daily!EK$10,0)+VLOOKUP($IF63,Data!$B:$CP,Daily!IJ$10,0))/(VLOOKUP($EG61,Data!$B:$CP,Daily!EK$10,0)+VLOOKUP($IF61,Data!$B:$CP,Daily!IJ$10,0))</f>
      </c>
      <c r="AM63" s="14">
        <f>(VLOOKUP($EG63,Data!$B:$CP,Daily!EL$10,0)+VLOOKUP($IF63,Data!$B:$CP,Daily!IK$10,0))/(VLOOKUP($EG61,Data!$B:$CP,Daily!EL$10,0)+VLOOKUP($IF61,Data!$B:$CP,Daily!IK$10,0))</f>
      </c>
      <c r="AN63" s="14">
        <f>(VLOOKUP($EG63,Data!$B:$CP,Daily!EM$10,0)+VLOOKUP($IF63,Data!$B:$CP,Daily!IL$10,0))/(VLOOKUP($EG61,Data!$B:$CP,Daily!EM$10,0)+VLOOKUP($IF61,Data!$B:$CP,Daily!IL$10,0))</f>
      </c>
      <c r="AO63" s="14">
        <f>(VLOOKUP($EG63,Data!$B:$CP,Daily!EN$10,0)+VLOOKUP($IF63,Data!$B:$CP,Daily!IM$10,0))/(VLOOKUP($EG61,Data!$B:$CP,Daily!EN$10,0)+VLOOKUP($IF61,Data!$B:$CP,Daily!IM$10,0))</f>
      </c>
      <c r="AP63" s="14">
        <f>(VLOOKUP($EG63,Data!$B:$CP,Daily!EO$10,0)+VLOOKUP($IF63,Data!$B:$CP,Daily!IN$10,0))/(VLOOKUP($EG61,Data!$B:$CP,Daily!EO$10,0)+VLOOKUP($IF61,Data!$B:$CP,Daily!IN$10,0))</f>
      </c>
      <c r="AQ63" s="14">
        <f>(VLOOKUP($EG63,Data!$B:$CP,Daily!EP$10,0)+VLOOKUP($IF63,Data!$B:$CP,Daily!IO$10,0))/(VLOOKUP($EG61,Data!$B:$CP,Daily!EP$10,0)+VLOOKUP($IF61,Data!$B:$CP,Daily!IO$10,0))</f>
      </c>
      <c r="AR63" s="14">
        <f>(VLOOKUP($EG63,Data!$B:$CP,Daily!EQ$10,0)+VLOOKUP($IF63,Data!$B:$CP,Daily!IP$10,0))/(VLOOKUP($EG61,Data!$B:$CP,Daily!EQ$10,0)+VLOOKUP($IF61,Data!$B:$CP,Daily!IP$10,0))</f>
      </c>
      <c r="AS63" s="14">
        <f>(VLOOKUP($EG63,Data!$B:$CP,Daily!ER$10,0)+VLOOKUP($IF63,Data!$B:$CP,Daily!IQ$10,0))/(VLOOKUP($EG61,Data!$B:$CP,Daily!ER$10,0)+VLOOKUP($IF61,Data!$B:$CP,Daily!IQ$10,0))</f>
      </c>
      <c r="AT63" s="14">
        <f>(VLOOKUP($EG63,Data!$B:$CP,Daily!ES$10,0)+VLOOKUP($IF63,Data!$B:$CP,Daily!IR$10,0))/(VLOOKUP($EG61,Data!$B:$CP,Daily!ES$10,0)+VLOOKUP($IF61,Data!$B:$CP,Daily!IR$10,0))</f>
      </c>
      <c r="AU63" s="14">
        <f>(VLOOKUP($EG63,Data!$B:$CP,Daily!ET$10,0)+VLOOKUP($IF63,Data!$B:$CP,Daily!IS$10,0))/(VLOOKUP($EG61,Data!$B:$CP,Daily!ET$10,0)+VLOOKUP($IF61,Data!$B:$CP,Daily!IS$10,0))</f>
      </c>
      <c r="AV63" s="14">
        <f>(VLOOKUP($EG63,Data!$B:$CP,Daily!EU$10,0)+VLOOKUP($IF63,Data!$B:$CP,Daily!IT$10,0))/(VLOOKUP($EG61,Data!$B:$CP,Daily!EU$10,0)+VLOOKUP($IF61,Data!$B:$CP,Daily!IT$10,0))</f>
      </c>
      <c r="AW63" s="14">
        <f>(VLOOKUP($EG63,Data!$B:$CP,Daily!EV$10,0)+VLOOKUP($IF63,Data!$B:$CP,Daily!IU$10,0))/(VLOOKUP($EG61,Data!$B:$CP,Daily!EV$10,0)+VLOOKUP($IF61,Data!$B:$CP,Daily!IU$10,0))</f>
      </c>
      <c r="AX63" s="14">
        <f>(VLOOKUP($EG63,Data!$B:$CP,Daily!EW$10,0)+VLOOKUP($IF63,Data!$B:$CP,Daily!IV$10,0))/(VLOOKUP($EG61,Data!$B:$CP,Daily!EW$10,0)+VLOOKUP($IF61,Data!$B:$CP,Daily!IV$10,0))</f>
      </c>
      <c r="AY63" s="14">
        <f>(VLOOKUP($EG63,Data!$B:$CP,Daily!EX$10,0)+VLOOKUP($IF63,Data!$B:$CP,Daily!IW$10,0))/(VLOOKUP($EG61,Data!$B:$CP,Daily!EX$10,0)+VLOOKUP($IF61,Data!$B:$CP,Daily!IW$10,0))</f>
      </c>
      <c r="AZ63" s="14">
        <f>(VLOOKUP($EG63,Data!$B:$CP,Daily!EY$10,0)+VLOOKUP($IF63,Data!$B:$CP,Daily!IX$10,0))/(VLOOKUP($EG61,Data!$B:$CP,Daily!EY$10,0)+VLOOKUP($IF61,Data!$B:$CP,Daily!IX$10,0))</f>
      </c>
      <c r="BA63" s="14">
        <f>(VLOOKUP($EG63,Data!$B:$CP,Daily!EZ$10,0)+VLOOKUP($IF63,Data!$B:$CP,Daily!IY$10,0))/(VLOOKUP($EG61,Data!$B:$CP,Daily!EZ$10,0)+VLOOKUP($IF61,Data!$B:$CP,Daily!IY$10,0))</f>
      </c>
      <c r="BB63" s="14">
        <f>(VLOOKUP($EG63,Data!$B:$CP,Daily!FA$10,0)+VLOOKUP($IF63,Data!$B:$CP,Daily!IZ$10,0))/(VLOOKUP($EG61,Data!$B:$CP,Daily!FA$10,0)+VLOOKUP($IF61,Data!$B:$CP,Daily!IZ$10,0))</f>
      </c>
      <c r="BC63" s="14">
        <f>(VLOOKUP($EG63,Data!$B:$CP,Daily!FB$10,0)+VLOOKUP($IF63,Data!$B:$CP,Daily!JA$10,0))/(VLOOKUP($EG61,Data!$B:$CP,Daily!FB$10,0)+VLOOKUP($IF61,Data!$B:$CP,Daily!JA$10,0))</f>
      </c>
      <c r="BD63" s="14">
        <f>(VLOOKUP($EG63,Data!$B:$CP,Daily!FC$10,0)+VLOOKUP($IF63,Data!$B:$CP,Daily!JB$10,0))/(VLOOKUP($EG61,Data!$B:$CP,Daily!FC$10,0)+VLOOKUP($IF61,Data!$B:$CP,Daily!JB$10,0))</f>
      </c>
      <c r="BE63" s="14">
        <f>(VLOOKUP($EG63,Data!$B:$CP,Daily!FD$10,0)+VLOOKUP($IF63,Data!$B:$CP,Daily!JC$10,0))/(VLOOKUP($EG61,Data!$B:$CP,Daily!FD$10,0)+VLOOKUP($IF61,Data!$B:$CP,Daily!JC$10,0))</f>
      </c>
      <c r="BF63" s="14">
        <f>(VLOOKUP($EG63,Data!$B:$CP,Daily!FE$10,0)+VLOOKUP($IF63,Data!$B:$CP,Daily!JD$10,0))/(VLOOKUP($EG61,Data!$B:$CP,Daily!FE$10,0)+VLOOKUP($IF61,Data!$B:$CP,Daily!JD$10,0))</f>
      </c>
      <c r="BG63" s="14">
        <f>(VLOOKUP($EG63,Data!$B:$CP,Daily!FF$10,0)+VLOOKUP($IF63,Data!$B:$CP,Daily!JE$10,0))/(VLOOKUP($EG61,Data!$B:$CP,Daily!FF$10,0)+VLOOKUP($IF61,Data!$B:$CP,Daily!JE$10,0))</f>
      </c>
      <c r="BH63" s="14">
        <f>(VLOOKUP($EG63,Data!$B:$CP,Daily!FG$10,0)+VLOOKUP($IF63,Data!$B:$CP,Daily!JF$10,0))/(VLOOKUP($EG61,Data!$B:$CP,Daily!FG$10,0)+VLOOKUP($IF61,Data!$B:$CP,Daily!JF$10,0))</f>
      </c>
      <c r="BI63" s="14">
        <f>(VLOOKUP($EG63,Data!$B:$CP,Daily!FH$10,0)+VLOOKUP($IF63,Data!$B:$CP,Daily!JG$10,0))/(VLOOKUP($EG61,Data!$B:$CP,Daily!FH$10,0)+VLOOKUP($IF61,Data!$B:$CP,Daily!JG$10,0))</f>
      </c>
      <c r="BJ63" s="14">
        <f>(VLOOKUP($EG63,Data!$B:$CP,Daily!FI$10,0)+VLOOKUP($IF63,Data!$B:$CP,Daily!JH$10,0))/(VLOOKUP($EG61,Data!$B:$CP,Daily!FI$10,0)+VLOOKUP($IF61,Data!$B:$CP,Daily!JH$10,0))</f>
      </c>
      <c r="BK63" s="14">
        <f>(VLOOKUP($EG63,Data!$B:$CP,Daily!FJ$10,0)+VLOOKUP($IF63,Data!$B:$CP,Daily!JI$10,0))/(VLOOKUP($EG61,Data!$B:$CP,Daily!FJ$10,0)+VLOOKUP($IF61,Data!$B:$CP,Daily!JI$10,0))</f>
      </c>
      <c r="BL63" s="14">
        <f>(VLOOKUP($EG63,Data!$B:$CP,Daily!FK$10,0)+VLOOKUP($IF63,Data!$B:$CP,Daily!JJ$10,0))/(VLOOKUP($EG61,Data!$B:$CP,Daily!FK$10,0)+VLOOKUP($IF61,Data!$B:$CP,Daily!JJ$10,0))</f>
      </c>
      <c r="BM63" s="14">
        <f>(VLOOKUP($EG63,Data!$B:$CP,Daily!FL$10,0)+VLOOKUP($IF63,Data!$B:$CP,Daily!JK$10,0))/(VLOOKUP($EG61,Data!$B:$CP,Daily!FL$10,0)+VLOOKUP($IF61,Data!$B:$CP,Daily!JK$10,0))</f>
      </c>
      <c r="BN63" s="14">
        <f>(VLOOKUP($EG63,Data!$B:$CP,Daily!FM$10,0)+VLOOKUP($IF63,Data!$B:$CP,Daily!JL$10,0))/(VLOOKUP($EG61,Data!$B:$CP,Daily!FM$10,0)+VLOOKUP($IF61,Data!$B:$CP,Daily!JL$10,0))</f>
      </c>
      <c r="BO63" s="14">
        <f>(VLOOKUP($EG63,Data!$B:$CP,Daily!FN$10,0)+VLOOKUP($IF63,Data!$B:$CP,Daily!JM$10,0))/(VLOOKUP($EG61,Data!$B:$CP,Daily!FN$10,0)+VLOOKUP($IF61,Data!$B:$CP,Daily!JM$10,0))</f>
      </c>
      <c r="BP63" s="14">
        <f>(VLOOKUP($EG63,Data!$B:$CP,Daily!FO$10,0)+VLOOKUP($IF63,Data!$B:$CP,Daily!JN$10,0))/(VLOOKUP($EG61,Data!$B:$CP,Daily!FO$10,0)+VLOOKUP($IF61,Data!$B:$CP,Daily!JN$10,0))</f>
      </c>
      <c r="BQ63" s="14">
        <f>(VLOOKUP($EG63,Data!$B:$CP,Daily!FP$10,0)+VLOOKUP($IF63,Data!$B:$CP,Daily!JO$10,0))/(VLOOKUP($EG61,Data!$B:$CP,Daily!FP$10,0)+VLOOKUP($IF61,Data!$B:$CP,Daily!JO$10,0))</f>
      </c>
      <c r="BR63" s="14">
        <f>(VLOOKUP($EG63,Data!$B:$CP,Daily!FQ$10,0)+VLOOKUP($IF63,Data!$B:$CP,Daily!JP$10,0))/(VLOOKUP($EG61,Data!$B:$CP,Daily!FQ$10,0)+VLOOKUP($IF61,Data!$B:$CP,Daily!JP$10,0))</f>
      </c>
      <c r="BS63" s="14">
        <f>(VLOOKUP($EG63,Data!$B:$CP,Daily!FR$10,0)+VLOOKUP($IF63,Data!$B:$CP,Daily!JQ$10,0))/(VLOOKUP($EG61,Data!$B:$CP,Daily!FR$10,0)+VLOOKUP($IF61,Data!$B:$CP,Daily!JQ$10,0))</f>
      </c>
      <c r="BT63" s="14">
        <f>(VLOOKUP($EG63,Data!$B:$CP,Daily!FS$10,0)+VLOOKUP($IF63,Data!$B:$CP,Daily!JR$10,0))/(VLOOKUP($EG61,Data!$B:$CP,Daily!FS$10,0)+VLOOKUP($IF61,Data!$B:$CP,Daily!JR$10,0))</f>
      </c>
      <c r="BU63" s="14">
        <f>(VLOOKUP($EG63,Data!$B:$CP,Daily!FT$10,0)+VLOOKUP($IF63,Data!$B:$CP,Daily!JS$10,0))/(VLOOKUP($EG61,Data!$B:$CP,Daily!FT$10,0)+VLOOKUP($IF61,Data!$B:$CP,Daily!JS$10,0))</f>
      </c>
      <c r="BV63" s="14">
        <f>(VLOOKUP($EG63,Data!$B:$CP,Daily!FU$10,0)+VLOOKUP($IF63,Data!$B:$CP,Daily!JT$10,0))/(VLOOKUP($EG61,Data!$B:$CP,Daily!FU$10,0)+VLOOKUP($IF61,Data!$B:$CP,Daily!JT$10,0))</f>
      </c>
      <c r="BW63" s="14">
        <f>(VLOOKUP($EG63,Data!$B:$CP,Daily!FV$10,0)+VLOOKUP($IF63,Data!$B:$CP,Daily!JU$10,0))/(VLOOKUP($EG61,Data!$B:$CP,Daily!FV$10,0)+VLOOKUP($IF61,Data!$B:$CP,Daily!JU$10,0))</f>
      </c>
      <c r="BX63" s="14">
        <f>(VLOOKUP($EG63,Data!$B:$CP,Daily!FW$10,0)+VLOOKUP($IF63,Data!$B:$CP,Daily!JV$10,0))/(VLOOKUP($EG61,Data!$B:$CP,Daily!FW$10,0)+VLOOKUP($IF61,Data!$B:$CP,Daily!JV$10,0))</f>
      </c>
      <c r="BY63" s="14">
        <f>(VLOOKUP($EG63,Data!$B:$CP,Daily!FX$10,0)+VLOOKUP($IF63,Data!$B:$CP,Daily!JW$10,0))/(VLOOKUP($EG61,Data!$B:$CP,Daily!FX$10,0)+VLOOKUP($IF61,Data!$B:$CP,Daily!JW$10,0))</f>
      </c>
      <c r="BZ63" s="14">
        <f>(VLOOKUP($EG63,Data!$B:$CP,Daily!FY$10,0)+VLOOKUP($IF63,Data!$B:$CP,Daily!JX$10,0))/(VLOOKUP($EG61,Data!$B:$CP,Daily!FY$10,0)+VLOOKUP($IF61,Data!$B:$CP,Daily!JX$10,0))</f>
      </c>
      <c r="CA63" s="14">
        <f>(VLOOKUP($EG63,Data!$B:$CP,Daily!FZ$10,0)+VLOOKUP($IF63,Data!$B:$CP,Daily!JY$10,0))/(VLOOKUP($EG61,Data!$B:$CP,Daily!FZ$10,0)+VLOOKUP($IF61,Data!$B:$CP,Daily!JY$10,0))</f>
      </c>
      <c r="CB63" s="14">
        <f>(VLOOKUP($EG63,Data!$B:$CP,Daily!GA$10,0)+VLOOKUP($IF63,Data!$B:$CP,Daily!JZ$10,0))/(VLOOKUP($EG61,Data!$B:$CP,Daily!GA$10,0)+VLOOKUP($IF61,Data!$B:$CP,Daily!JZ$10,0))</f>
      </c>
      <c r="CC63" s="14">
        <f>(VLOOKUP($EG63,Data!$B:$CP,Daily!GB$10,0)+VLOOKUP($IF63,Data!$B:$CP,Daily!KA$10,0))/(VLOOKUP($EG61,Data!$B:$CP,Daily!GB$10,0)+VLOOKUP($IF61,Data!$B:$CP,Daily!KA$10,0))</f>
      </c>
      <c r="CD63" s="14">
        <f>(VLOOKUP($EG63,Data!$B:$CP,Daily!GC$10,0)+VLOOKUP($IF63,Data!$B:$CP,Daily!KB$10,0))/(VLOOKUP($EG61,Data!$B:$CP,Daily!GC$10,0)+VLOOKUP($IF61,Data!$B:$CP,Daily!KB$10,0))</f>
      </c>
      <c r="CE63" s="14">
        <f>(VLOOKUP($EG63,Data!$B:$CP,Daily!GD$10,0)+VLOOKUP($IF63,Data!$B:$CP,Daily!KC$10,0))/(VLOOKUP($EG61,Data!$B:$CP,Daily!GD$10,0)+VLOOKUP($IF61,Data!$B:$CP,Daily!KC$10,0))</f>
      </c>
      <c r="CF63" s="14">
        <f>(VLOOKUP($EG63,Data!$B:$CP,Daily!GE$10,0)+VLOOKUP($IF63,Data!$B:$CP,Daily!KD$10,0))/(VLOOKUP($EG61,Data!$B:$CP,Daily!GE$10,0)+VLOOKUP($IF61,Data!$B:$CP,Daily!KD$10,0))</f>
      </c>
      <c r="CG63" s="14">
        <f>(VLOOKUP($EG63,Data!$B:$CP,Daily!GF$10,0)+VLOOKUP($IF63,Data!$B:$CP,Daily!KE$10,0))/(VLOOKUP($EG61,Data!$B:$CP,Daily!GF$10,0)+VLOOKUP($IF61,Data!$B:$CP,Daily!KE$10,0))</f>
      </c>
      <c r="CH63" s="14">
        <f>(VLOOKUP($EG63,Data!$B:$CP,Daily!GG$10,0)+VLOOKUP($IF63,Data!$B:$CP,Daily!KF$10,0))/(VLOOKUP($EG61,Data!$B:$CP,Daily!GG$10,0)+VLOOKUP($IF61,Data!$B:$CP,Daily!KF$10,0))</f>
      </c>
      <c r="CI63" s="14">
        <f>(VLOOKUP($EG63,Data!$B:$CP,Daily!GH$10,0)+VLOOKUP($IF63,Data!$B:$CP,Daily!KG$10,0))/(VLOOKUP($EG61,Data!$B:$CP,Daily!GH$10,0)+VLOOKUP($IF61,Data!$B:$CP,Daily!KG$10,0))</f>
      </c>
      <c r="CJ63" s="14">
        <f>(VLOOKUP($EG63,Data!$B:$CP,Daily!GI$10,0)+VLOOKUP($IF63,Data!$B:$CP,Daily!KH$10,0))/(VLOOKUP($EG61,Data!$B:$CP,Daily!GI$10,0)+VLOOKUP($IF61,Data!$B:$CP,Daily!KH$10,0))</f>
      </c>
      <c r="CK63" s="14">
        <f>(VLOOKUP($EG63,Data!$B:$CP,Daily!GJ$10,0)+VLOOKUP($IF63,Data!$B:$CP,Daily!KI$10,0))/(VLOOKUP($EG61,Data!$B:$CP,Daily!GJ$10,0)+VLOOKUP($IF61,Data!$B:$CP,Daily!KI$10,0))</f>
      </c>
      <c r="CL63" s="14">
        <f>(VLOOKUP($EG63,Data!$B:$CP,Daily!GK$10,0)+VLOOKUP($IF63,Data!$B:$CP,Daily!KJ$10,0))/(VLOOKUP($EG61,Data!$B:$CP,Daily!GK$10,0)+VLOOKUP($IF61,Data!$B:$CP,Daily!KJ$10,0))</f>
      </c>
      <c r="CM63" s="14">
        <f>(VLOOKUP($EG63,Data!$B:$CP,Daily!GL$10,0)+VLOOKUP($IF63,Data!$B:$CP,Daily!KK$10,0))/(VLOOKUP($EG61,Data!$B:$CP,Daily!GL$10,0)+VLOOKUP($IF61,Data!$B:$CP,Daily!KK$10,0))</f>
      </c>
      <c r="CN63" s="14">
        <f>(VLOOKUP($EG63,Data!$B:$CP,Daily!GM$10,0)+VLOOKUP($IF63,Data!$B:$CP,Daily!KL$10,0))/(VLOOKUP($EG61,Data!$B:$CP,Daily!GM$10,0)+VLOOKUP($IF61,Data!$B:$CP,Daily!KL$10,0))</f>
      </c>
      <c r="CO63" s="14">
        <f>(VLOOKUP($EG63,Data!$B:$CP,Daily!GN$10,0)+VLOOKUP($IF63,Data!$B:$CP,Daily!KM$10,0))/(VLOOKUP($EG61,Data!$B:$CP,Daily!GN$10,0)+VLOOKUP($IF61,Data!$B:$CP,Daily!KM$10,0))</f>
      </c>
      <c r="CP63" s="14">
        <f>(VLOOKUP($EG63,Data!$B:$CP,Daily!GO$10,0)+VLOOKUP($IF63,Data!$B:$CP,Daily!KN$10,0))/(VLOOKUP($EG61,Data!$B:$CP,Daily!GO$10,0)+VLOOKUP($IF61,Data!$B:$CP,Daily!KN$10,0))</f>
      </c>
      <c r="CQ63" s="14">
        <f>(VLOOKUP($EG63,Data!$B:$CP,Daily!GP$10,0)+VLOOKUP($IF63,Data!$B:$CP,Daily!KO$10,0))/(VLOOKUP($EG61,Data!$B:$CP,Daily!GP$10,0)+VLOOKUP($IF61,Data!$B:$CP,Daily!KO$10,0))</f>
      </c>
      <c r="CR63" s="14">
        <f>(VLOOKUP($EG63,Data!$B:$CP,Daily!GQ$10,0)+VLOOKUP($IF63,Data!$B:$CP,Daily!KP$10,0))/(VLOOKUP($EG61,Data!$B:$CP,Daily!GQ$10,0)+VLOOKUP($IF61,Data!$B:$CP,Daily!KP$10,0))</f>
      </c>
      <c r="CS63" s="14">
        <f>(VLOOKUP($EG63,Data!$B:$CP,Daily!GR$10,0)+VLOOKUP($IF63,Data!$B:$CP,Daily!KQ$10,0))/(VLOOKUP($EG61,Data!$B:$CP,Daily!GR$10,0)+VLOOKUP($IF61,Data!$B:$CP,Daily!KQ$10,0))</f>
      </c>
      <c r="CT63" s="14">
        <f>(VLOOKUP($EG63,Data!$B:$CP,Daily!GS$10,0)+VLOOKUP($IF63,Data!$B:$CP,Daily!KR$10,0))/(VLOOKUP($EG61,Data!$B:$CP,Daily!GS$10,0)+VLOOKUP($IF61,Data!$B:$CP,Daily!KR$10,0))</f>
      </c>
      <c r="CU63" s="14">
        <f>(VLOOKUP($EG63,Data!$B:$CP,Daily!GT$10,0)+VLOOKUP($IF63,Data!$B:$CP,Daily!KS$10,0))/(VLOOKUP($EG61,Data!$B:$CP,Daily!GT$10,0)+VLOOKUP($IF61,Data!$B:$CP,Daily!KS$10,0))</f>
      </c>
      <c r="CV63" s="14">
        <f>(VLOOKUP($EG63,Data!$B:$CP,Daily!GU$10,0)+VLOOKUP($IF63,Data!$B:$CP,Daily!KT$10,0))/(VLOOKUP($EG61,Data!$B:$CP,Daily!GU$10,0)+VLOOKUP($IF61,Data!$B:$CP,Daily!KT$10,0))</f>
      </c>
      <c r="CW63" s="14">
        <f>(VLOOKUP($EG63,Data!$B:$CP,Daily!GV$10,0)+VLOOKUP($IF63,Data!$B:$CP,Daily!KU$10,0))/(VLOOKUP($EG61,Data!$B:$CP,Daily!GV$10,0)+VLOOKUP($IF61,Data!$B:$CP,Daily!KU$10,0))</f>
      </c>
      <c r="CX63" s="14">
        <f>(VLOOKUP($EG63,Data!$B:$CP,Daily!GW$10,0)+VLOOKUP($IF63,Data!$B:$CP,Daily!KV$10,0))/(VLOOKUP($EG61,Data!$B:$CP,Daily!GW$10,0)+VLOOKUP($IF61,Data!$B:$CP,Daily!KV$10,0))</f>
      </c>
      <c r="CY63" s="14">
        <f>(VLOOKUP($EG63,Data!$B:$CP,Daily!GX$10,0)+VLOOKUP($IF63,Data!$B:$CP,Daily!KW$10,0))/(VLOOKUP($EG61,Data!$B:$CP,Daily!GX$10,0)+VLOOKUP($IF61,Data!$B:$CP,Daily!KW$10,0))</f>
      </c>
      <c r="CZ63" s="14">
        <f>(VLOOKUP($EG63,Data!$B:$CP,Daily!GY$10,0)+VLOOKUP($IF63,Data!$B:$CP,Daily!KX$10,0))/(VLOOKUP($EG61,Data!$B:$CP,Daily!GY$10,0)+VLOOKUP($IF61,Data!$B:$CP,Daily!KX$10,0))</f>
      </c>
      <c r="DA63" s="14">
        <f>(VLOOKUP($EG63,Data!$B:$CP,Daily!GZ$10,0)+VLOOKUP($IF63,Data!$B:$CP,Daily!KY$10,0))/(VLOOKUP($EG61,Data!$B:$CP,Daily!GZ$10,0)+VLOOKUP($IF61,Data!$B:$CP,Daily!KY$10,0))</f>
      </c>
      <c r="DB63" s="14">
        <f>(VLOOKUP($EG63,Data!$B:$CP,Daily!HA$10,0)+VLOOKUP($IF63,Data!$B:$CP,Daily!KZ$10,0))/(VLOOKUP($EG61,Data!$B:$CP,Daily!HA$10,0)+VLOOKUP($IF61,Data!$B:$CP,Daily!KZ$10,0))</f>
      </c>
      <c r="DC63" s="14">
        <f>(VLOOKUP($EG63,Data!$B:$CP,Daily!HB$10,0)+VLOOKUP($IF63,Data!$B:$CP,Daily!LA$10,0))/(VLOOKUP($EG61,Data!$B:$CP,Daily!HB$10,0)+VLOOKUP($IF61,Data!$B:$CP,Daily!LA$10,0))</f>
      </c>
      <c r="DD63" s="14">
        <f>(VLOOKUP($EG63,Data!$B:$CP,Daily!HC$10,0)+VLOOKUP($IF63,Data!$B:$CP,Daily!LB$10,0))/(VLOOKUP($EG61,Data!$B:$CP,Daily!HC$10,0)+VLOOKUP($IF61,Data!$B:$CP,Daily!LB$10,0))</f>
      </c>
      <c r="DE63" s="14">
        <f>(VLOOKUP($EG63,Data!$B:$CP,Daily!HD$10,0)+VLOOKUP($IF63,Data!$B:$CP,Daily!LC$10,0))/(VLOOKUP($EG61,Data!$B:$CP,Daily!HD$10,0)+VLOOKUP($IF61,Data!$B:$CP,Daily!LC$10,0))</f>
      </c>
      <c r="DF63" s="14">
        <f>(VLOOKUP($EG63,Data!$B:$CP,Daily!HE$10,0)+VLOOKUP($IF63,Data!$B:$CP,Daily!LD$10,0))/(VLOOKUP($EG61,Data!$B:$CP,Daily!HE$10,0)+VLOOKUP($IF61,Data!$B:$CP,Daily!LD$10,0))</f>
      </c>
      <c r="DG63" s="14">
        <f>(VLOOKUP($EG63,Data!$B:$CP,Daily!HF$10,0)+VLOOKUP($IF63,Data!$B:$CP,Daily!LE$10,0))/(VLOOKUP($EG61,Data!$B:$CP,Daily!HF$10,0)+VLOOKUP($IF61,Data!$B:$CP,Daily!LE$10,0))</f>
      </c>
      <c r="DH63" s="14">
        <f>(VLOOKUP($EG63,Data!$B:$CP,Daily!HG$10,0)+VLOOKUP($IF63,Data!$B:$CP,Daily!LF$10,0))/(VLOOKUP($EG61,Data!$B:$CP,Daily!HG$10,0)+VLOOKUP($IF61,Data!$B:$CP,Daily!LF$10,0))</f>
      </c>
      <c r="DI63" s="14">
        <f>(VLOOKUP($EG63,Data!$B:$CP,Daily!HH$10,0)+VLOOKUP($IF63,Data!$B:$CP,Daily!LG$10,0))/(VLOOKUP($EG61,Data!$B:$CP,Daily!HH$10,0)+VLOOKUP($IF61,Data!$B:$CP,Daily!LG$10,0))</f>
      </c>
      <c r="DJ63" s="14">
        <f>(VLOOKUP($EG63,Data!$B:$CP,Daily!HI$10,0)+VLOOKUP($IF63,Data!$B:$CP,Daily!LH$10,0))/(VLOOKUP($EG61,Data!$B:$CP,Daily!HI$10,0)+VLOOKUP($IF61,Data!$B:$CP,Daily!LH$10,0))</f>
      </c>
      <c r="DK63" s="14">
        <f>(VLOOKUP($EG63,Data!$B:$CP,Daily!HJ$10,0)+VLOOKUP($IF63,Data!$B:$CP,Daily!LI$10,0))/(VLOOKUP($EG61,Data!$B:$CP,Daily!HJ$10,0)+VLOOKUP($IF61,Data!$B:$CP,Daily!LI$10,0))</f>
      </c>
      <c r="DL63" s="14">
        <f>(VLOOKUP($EG63,Data!$B:$CP,Daily!HK$10,0)+VLOOKUP($IF63,Data!$B:$CP,Daily!LJ$10,0))/(VLOOKUP($EG61,Data!$B:$CP,Daily!HK$10,0)+VLOOKUP($IF61,Data!$B:$CP,Daily!LJ$10,0))</f>
      </c>
      <c r="DM63" s="14">
        <f>(VLOOKUP($EG63,Data!$B:$CP,Daily!HL$10,0)+VLOOKUP($IF63,Data!$B:$CP,Daily!LK$10,0))/(VLOOKUP($EG61,Data!$B:$CP,Daily!HL$10,0)+VLOOKUP($IF61,Data!$B:$CP,Daily!LK$10,0))</f>
      </c>
      <c r="DN63" s="14">
        <f>(VLOOKUP($EG63,Data!$B:$CP,Daily!HM$10,0)+VLOOKUP($IF63,Data!$B:$CP,Daily!LL$10,0))/(VLOOKUP($EG61,Data!$B:$CP,Daily!HM$10,0)+VLOOKUP($IF61,Data!$B:$CP,Daily!LL$10,0))</f>
      </c>
      <c r="DO63" s="14">
        <f>(VLOOKUP($EG63,Data!$B:$CP,Daily!HN$10,0)+VLOOKUP($IF63,Data!$B:$CP,Daily!LM$10,0))/(VLOOKUP($EG61,Data!$B:$CP,Daily!HN$10,0)+VLOOKUP($IF61,Data!$B:$CP,Daily!LM$10,0))</f>
      </c>
      <c r="DP63" s="14">
        <f>(VLOOKUP($EG63,Data!$B:$CP,Daily!HO$10,0)+VLOOKUP($IF63,Data!$B:$CP,Daily!LN$10,0))/(VLOOKUP($EG61,Data!$B:$CP,Daily!HO$10,0)+VLOOKUP($IF61,Data!$B:$CP,Daily!LN$10,0))</f>
      </c>
      <c r="DQ63" s="14">
        <f>(VLOOKUP($EG63,Data!$B:$CP,Daily!HP$10,0)+VLOOKUP($IF63,Data!$B:$CP,Daily!LO$10,0))/(VLOOKUP($EG61,Data!$B:$CP,Daily!HP$10,0)+VLOOKUP($IF61,Data!$B:$CP,Daily!LO$10,0))</f>
      </c>
      <c r="DR63" s="14">
        <f>(VLOOKUP($EG63,Data!$B:$CP,Daily!HQ$10,0)+VLOOKUP($IF63,Data!$B:$CP,Daily!LP$10,0))/(VLOOKUP($EG61,Data!$B:$CP,Daily!HQ$10,0)+VLOOKUP($IF61,Data!$B:$CP,Daily!LP$10,0))</f>
      </c>
      <c r="DS63" s="14">
        <f>(VLOOKUP($EG63,Data!$B:$CP,Daily!HR$10,0)+VLOOKUP($IF63,Data!$B:$CP,Daily!LQ$10,0))/(VLOOKUP($EG61,Data!$B:$CP,Daily!HR$10,0)+VLOOKUP($IF61,Data!$B:$CP,Daily!LQ$10,0))</f>
      </c>
      <c r="DT63" s="14">
        <f>(VLOOKUP($EG63,Data!$B:$CP,Daily!HS$10,0)+VLOOKUP($IF63,Data!$B:$CP,Daily!LR$10,0))/(VLOOKUP($EG61,Data!$B:$CP,Daily!HS$10,0)+VLOOKUP($IF61,Data!$B:$CP,Daily!LR$10,0))</f>
      </c>
      <c r="DU63" s="14">
        <f>(VLOOKUP($EG63,Data!$B:$CP,Daily!HT$10,0)+VLOOKUP($IF63,Data!$B:$CP,Daily!LS$10,0))/(VLOOKUP($EG61,Data!$B:$CP,Daily!HT$10,0)+VLOOKUP($IF61,Data!$B:$CP,Daily!LS$10,0))</f>
      </c>
      <c r="DV63" s="18"/>
      <c r="DW63" s="14">
        <f t="shared" si="453"/>
      </c>
      <c r="DX63" s="14">
        <f t="shared" si="454"/>
      </c>
      <c r="DY63" s="14">
        <f t="shared" si="488"/>
      </c>
      <c r="DZ63" s="14">
        <f t="shared" si="489"/>
      </c>
      <c r="EA63" s="14">
        <f t="shared" si="490"/>
      </c>
      <c r="EB63" s="18"/>
      <c r="EC63" s="14">
        <f t="shared" si="491"/>
      </c>
      <c r="ED63" s="14">
        <f t="shared" si="492"/>
      </c>
      <c r="EE63" s="14">
        <f t="shared" si="493"/>
      </c>
      <c r="EF63" s="16"/>
      <c r="EG63" s="9" t="s">
        <v>470</v>
      </c>
      <c r="EH63" s="9" t="s">
        <v>51</v>
      </c>
      <c r="EI63" s="14">
        <f>VLOOKUP($EG63,Data!$B:$CP,Daily!EI$10,0)/VLOOKUP($EG61,Data!$B:$CP,Daily!EI$10,0)</f>
      </c>
      <c r="EJ63" s="14">
        <f>VLOOKUP($EG63,Data!$B:$CP,Daily!EJ$10,0)/VLOOKUP($EG61,Data!$B:$CP,Daily!EJ$10,0)</f>
      </c>
      <c r="EK63" s="14">
        <f>VLOOKUP($EG63,Data!$B:$CP,Daily!EK$10,0)/VLOOKUP($EG61,Data!$B:$CP,Daily!EK$10,0)</f>
      </c>
      <c r="EL63" s="14">
        <f>VLOOKUP($EG63,Data!$B:$CP,Daily!EL$10,0)/VLOOKUP($EG61,Data!$B:$CP,Daily!EL$10,0)</f>
      </c>
      <c r="EM63" s="14">
        <f>VLOOKUP($EG63,Data!$B:$CP,Daily!EM$10,0)/VLOOKUP($EG61,Data!$B:$CP,Daily!EM$10,0)</f>
      </c>
      <c r="EN63" s="14">
        <f>VLOOKUP($EG63,Data!$B:$CP,Daily!EN$10,0)/VLOOKUP($EG61,Data!$B:$CP,Daily!EN$10,0)</f>
      </c>
      <c r="EO63" s="14">
        <f>VLOOKUP($EG63,Data!$B:$CP,Daily!EO$10,0)/VLOOKUP($EG61,Data!$B:$CP,Daily!EO$10,0)</f>
      </c>
      <c r="EP63" s="14">
        <f>VLOOKUP($EG63,Data!$B:$CP,Daily!EP$10,0)/VLOOKUP($EG61,Data!$B:$CP,Daily!EP$10,0)</f>
      </c>
      <c r="EQ63" s="14">
        <f>VLOOKUP($EG63,Data!$B:$CP,Daily!EQ$10,0)/VLOOKUP($EG61,Data!$B:$CP,Daily!EQ$10,0)</f>
      </c>
      <c r="ER63" s="14">
        <f>VLOOKUP($EG63,Data!$B:$CP,Daily!ER$10,0)/VLOOKUP($EG61,Data!$B:$CP,Daily!ER$10,0)</f>
      </c>
      <c r="ES63" s="14">
        <f>VLOOKUP($EG63,Data!$B:$CP,Daily!ES$10,0)/VLOOKUP($EG61,Data!$B:$CP,Daily!ES$10,0)</f>
      </c>
      <c r="ET63" s="14">
        <f>VLOOKUP($EG63,Data!$B:$CP,Daily!ET$10,0)/VLOOKUP($EG61,Data!$B:$CP,Daily!ET$10,0)</f>
      </c>
      <c r="EU63" s="14">
        <f>VLOOKUP($EG63,Data!$B:$CP,Daily!EU$10,0)/VLOOKUP($EG61,Data!$B:$CP,Daily!EU$10,0)</f>
      </c>
      <c r="EV63" s="14">
        <f>VLOOKUP($EG63,Data!$B:$CP,Daily!EV$10,0)/VLOOKUP($EG61,Data!$B:$CP,Daily!EV$10,0)</f>
      </c>
      <c r="EW63" s="14">
        <f>VLOOKUP($EG63,Data!$B:$CP,Daily!EW$10,0)/VLOOKUP($EG61,Data!$B:$CP,Daily!EW$10,0)</f>
      </c>
      <c r="EX63" s="14">
        <f>VLOOKUP($EG63,Data!$B:$CP,Daily!EX$10,0)/VLOOKUP($EG61,Data!$B:$CP,Daily!EX$10,0)</f>
      </c>
      <c r="EY63" s="14">
        <f>VLOOKUP($EG63,Data!$B:$CP,Daily!EY$10,0)/VLOOKUP($EG61,Data!$B:$CP,Daily!EY$10,0)</f>
      </c>
      <c r="EZ63" s="14">
        <f>VLOOKUP($EG63,Data!$B:$CP,Daily!EZ$10,0)/VLOOKUP($EG61,Data!$B:$CP,Daily!EZ$10,0)</f>
      </c>
      <c r="FA63" s="14">
        <f>VLOOKUP($EG63,Data!$B:$CP,Daily!FA$10,0)/VLOOKUP($EG61,Data!$B:$CP,Daily!FA$10,0)</f>
      </c>
      <c r="FB63" s="14">
        <f>VLOOKUP($EG63,Data!$B:$CP,Daily!FB$10,0)/VLOOKUP($EG61,Data!$B:$CP,Daily!FB$10,0)</f>
      </c>
      <c r="FC63" s="14">
        <f>VLOOKUP($EG63,Data!$B:$CP,Daily!FC$10,0)/VLOOKUP($EG61,Data!$B:$CP,Daily!FC$10,0)</f>
      </c>
      <c r="FD63" s="14">
        <f>VLOOKUP($EG63,Data!$B:$CP,Daily!FD$10,0)/VLOOKUP($EG61,Data!$B:$CP,Daily!FD$10,0)</f>
      </c>
      <c r="FE63" s="14">
        <f>VLOOKUP($EG63,Data!$B:$CP,Daily!FE$10,0)/VLOOKUP($EG61,Data!$B:$CP,Daily!FE$10,0)</f>
      </c>
      <c r="FF63" s="14">
        <f>VLOOKUP($EG63,Data!$B:$CP,Daily!FF$10,0)/VLOOKUP($EG61,Data!$B:$CP,Daily!FF$10,0)</f>
      </c>
      <c r="FG63" s="14">
        <f>VLOOKUP($EG63,Data!$B:$CP,Daily!FG$10,0)/VLOOKUP($EG61,Data!$B:$CP,Daily!FG$10,0)</f>
      </c>
      <c r="FH63" s="14">
        <f>VLOOKUP($EG63,Data!$B:$CP,Daily!FH$10,0)/VLOOKUP($EG61,Data!$B:$CP,Daily!FH$10,0)</f>
      </c>
      <c r="FI63" s="14">
        <f>VLOOKUP($EG63,Data!$B:$CP,Daily!FI$10,0)/VLOOKUP($EG61,Data!$B:$CP,Daily!FI$10,0)</f>
      </c>
      <c r="FJ63" s="14">
        <f>VLOOKUP($EG63,Data!$B:$CP,Daily!FJ$10,0)/VLOOKUP($EG61,Data!$B:$CP,Daily!FJ$10,0)</f>
      </c>
      <c r="FK63" s="14">
        <f>VLOOKUP($EG63,Data!$B:$CP,Daily!FK$10,0)/VLOOKUP($EG61,Data!$B:$CP,Daily!FK$10,0)</f>
      </c>
      <c r="FL63" s="14">
        <f>VLOOKUP($EG63,Data!$B:$CP,Daily!FL$10,0)/VLOOKUP($EG61,Data!$B:$CP,Daily!FL$10,0)</f>
      </c>
      <c r="FM63" s="14">
        <f>VLOOKUP($EG63,Data!$B:$CP,Daily!FM$10,0)/VLOOKUP($EG61,Data!$B:$CP,Daily!FM$10,0)</f>
      </c>
      <c r="FN63" s="14">
        <f>VLOOKUP($EG63,Data!$B:$CP,Daily!FN$10,0)/VLOOKUP($EG61,Data!$B:$CP,Daily!FN$10,0)</f>
      </c>
      <c r="FO63" s="14">
        <f>VLOOKUP($EG63,Data!$B:$CP,Daily!FO$10,0)/VLOOKUP($EG61,Data!$B:$CP,Daily!FO$10,0)</f>
      </c>
      <c r="FP63" s="14">
        <f>VLOOKUP($EG63,Data!$B:$CP,Daily!FP$10,0)/VLOOKUP($EG61,Data!$B:$CP,Daily!FP$10,0)</f>
      </c>
      <c r="FQ63" s="14">
        <f>VLOOKUP($EG63,Data!$B:$CP,Daily!FQ$10,0)/VLOOKUP($EG61,Data!$B:$CP,Daily!FQ$10,0)</f>
      </c>
      <c r="FR63" s="14">
        <f>VLOOKUP($EG63,Data!$B:$CP,Daily!FR$10,0)/VLOOKUP($EG61,Data!$B:$CP,Daily!FR$10,0)</f>
      </c>
      <c r="FS63" s="14">
        <f>VLOOKUP($EG63,Data!$B:$CP,Daily!FS$10,0)/VLOOKUP($EG61,Data!$B:$CP,Daily!FS$10,0)</f>
      </c>
      <c r="FT63" s="14">
        <f>VLOOKUP($EG63,Data!$B:$CP,Daily!FT$10,0)/VLOOKUP($EG61,Data!$B:$CP,Daily!FT$10,0)</f>
      </c>
      <c r="FU63" s="14">
        <f>VLOOKUP($EG63,Data!$B:$CP,Daily!FU$10,0)/VLOOKUP($EG61,Data!$B:$CP,Daily!FU$10,0)</f>
      </c>
      <c r="FV63" s="14">
        <f>VLOOKUP($EG63,Data!$B:$CP,Daily!FV$10,0)/VLOOKUP($EG61,Data!$B:$CP,Daily!FV$10,0)</f>
      </c>
      <c r="FW63" s="14">
        <f>VLOOKUP($EG63,Data!$B:$CP,Daily!FW$10,0)/VLOOKUP($EG61,Data!$B:$CP,Daily!FW$10,0)</f>
      </c>
      <c r="FX63" s="14">
        <f>VLOOKUP($EG63,Data!$B:$CP,Daily!FX$10,0)/VLOOKUP($EG61,Data!$B:$CP,Daily!FX$10,0)</f>
      </c>
      <c r="FY63" s="14">
        <f>VLOOKUP($EG63,Data!$B:$CP,Daily!FY$10,0)/VLOOKUP($EG61,Data!$B:$CP,Daily!FY$10,0)</f>
      </c>
      <c r="FZ63" s="14">
        <f>VLOOKUP($EG63,Data!$B:$CP,Daily!FZ$10,0)/VLOOKUP($EG61,Data!$B:$CP,Daily!FZ$10,0)</f>
      </c>
      <c r="GA63" s="14">
        <f>VLOOKUP($EG63,Data!$B:$CP,Daily!GA$10,0)/VLOOKUP($EG61,Data!$B:$CP,Daily!GA$10,0)</f>
      </c>
      <c r="GB63" s="14">
        <f>VLOOKUP($EG63,Data!$B:$CP,Daily!GB$10,0)/VLOOKUP($EG61,Data!$B:$CP,Daily!GB$10,0)</f>
      </c>
      <c r="GC63" s="14">
        <f>VLOOKUP($EG63,Data!$B:$CP,Daily!GC$10,0)/VLOOKUP($EG61,Data!$B:$CP,Daily!GC$10,0)</f>
      </c>
      <c r="GD63" s="14">
        <f>VLOOKUP($EG63,Data!$B:$CP,Daily!GD$10,0)/VLOOKUP($EG61,Data!$B:$CP,Daily!GD$10,0)</f>
      </c>
      <c r="GE63" s="14">
        <f>VLOOKUP($EG63,Data!$B:$CP,Daily!GE$10,0)/VLOOKUP($EG61,Data!$B:$CP,Daily!GE$10,0)</f>
      </c>
      <c r="GF63" s="14">
        <f>VLOOKUP($EG63,Data!$B:$CP,Daily!GF$10,0)/VLOOKUP($EG61,Data!$B:$CP,Daily!GF$10,0)</f>
      </c>
      <c r="GG63" s="14">
        <f>VLOOKUP($EG63,Data!$B:$CP,Daily!GG$10,0)/VLOOKUP($EG61,Data!$B:$CP,Daily!GG$10,0)</f>
      </c>
      <c r="GH63" s="14">
        <f>VLOOKUP($EG63,Data!$B:$CP,Daily!GH$10,0)/VLOOKUP($EG61,Data!$B:$CP,Daily!GH$10,0)</f>
      </c>
      <c r="GI63" s="14">
        <f>VLOOKUP($EG63,Data!$B:$CP,Daily!GI$10,0)/VLOOKUP($EG61,Data!$B:$CP,Daily!GI$10,0)</f>
      </c>
      <c r="GJ63" s="14">
        <f>VLOOKUP($EG63,Data!$B:$CP,Daily!GJ$10,0)/VLOOKUP($EG61,Data!$B:$CP,Daily!GJ$10,0)</f>
      </c>
      <c r="GK63" s="14">
        <f>VLOOKUP($EG63,Data!$B:$CP,Daily!GK$10,0)/VLOOKUP($EG61,Data!$B:$CP,Daily!GK$10,0)</f>
      </c>
      <c r="GL63" s="14">
        <f>VLOOKUP($EG63,Data!$B:$CP,Daily!GL$10,0)/VLOOKUP($EG61,Data!$B:$CP,Daily!GL$10,0)</f>
      </c>
      <c r="GM63" s="14">
        <f>VLOOKUP($EG63,Data!$B:$CP,Daily!GM$10,0)/VLOOKUP($EG61,Data!$B:$CP,Daily!GM$10,0)</f>
      </c>
      <c r="GN63" s="14">
        <f>VLOOKUP($EG63,Data!$B:$CP,Daily!GN$10,0)/VLOOKUP($EG61,Data!$B:$CP,Daily!GN$10,0)</f>
      </c>
      <c r="GO63" s="14">
        <f>VLOOKUP($EG63,Data!$B:$CP,Daily!GO$10,0)/VLOOKUP($EG61,Data!$B:$CP,Daily!GO$10,0)</f>
      </c>
      <c r="GP63" s="14">
        <f>VLOOKUP($EG63,Data!$B:$CP,Daily!GP$10,0)/VLOOKUP($EG61,Data!$B:$CP,Daily!GP$10,0)</f>
      </c>
      <c r="GQ63" s="14">
        <f>VLOOKUP($EG63,Data!$B:$CP,Daily!GQ$10,0)/VLOOKUP($EG61,Data!$B:$CP,Daily!GQ$10,0)</f>
      </c>
      <c r="GR63" s="14">
        <f>VLOOKUP($EG63,Data!$B:$CP,Daily!GR$10,0)/VLOOKUP($EG61,Data!$B:$CP,Daily!GR$10,0)</f>
      </c>
      <c r="GS63" s="14">
        <f>VLOOKUP($EG63,Data!$B:$CP,Daily!GS$10,0)/VLOOKUP($EG61,Data!$B:$CP,Daily!GS$10,0)</f>
      </c>
      <c r="GT63" s="14">
        <f>VLOOKUP($EG63,Data!$B:$CP,Daily!GT$10,0)/VLOOKUP($EG61,Data!$B:$CP,Daily!GT$10,0)</f>
      </c>
      <c r="GU63" s="14">
        <f>VLOOKUP($EG63,Data!$B:$CP,Daily!GU$10,0)/VLOOKUP($EG61,Data!$B:$CP,Daily!GU$10,0)</f>
      </c>
      <c r="GV63" s="14">
        <f>VLOOKUP($EG63,Data!$B:$CP,Daily!GV$10,0)/VLOOKUP($EG61,Data!$B:$CP,Daily!GV$10,0)</f>
      </c>
      <c r="GW63" s="14">
        <f>VLOOKUP($EG63,Data!$B:$CP,Daily!GW$10,0)/VLOOKUP($EG61,Data!$B:$CP,Daily!GW$10,0)</f>
      </c>
      <c r="GX63" s="14">
        <f>VLOOKUP($EG63,Data!$B:$CP,Daily!GX$10,0)/VLOOKUP($EG61,Data!$B:$CP,Daily!GX$10,0)</f>
      </c>
      <c r="GY63" s="14">
        <f>VLOOKUP($EG63,Data!$B:$CP,Daily!GY$10,0)/VLOOKUP($EG61,Data!$B:$CP,Daily!GY$10,0)</f>
      </c>
      <c r="GZ63" s="14">
        <f>VLOOKUP($EG63,Data!$B:$CP,Daily!GZ$10,0)/VLOOKUP($EG61,Data!$B:$CP,Daily!GZ$10,0)</f>
      </c>
      <c r="HA63" s="14">
        <f>VLOOKUP($EG63,Data!$B:$CP,Daily!HA$10,0)/VLOOKUP($EG61,Data!$B:$CP,Daily!HA$10,0)</f>
      </c>
      <c r="HB63" s="14">
        <f>VLOOKUP($EG63,Data!$B:$CP,Daily!HB$10,0)/VLOOKUP($EG61,Data!$B:$CP,Daily!HB$10,0)</f>
      </c>
      <c r="HC63" s="14">
        <f>VLOOKUP($EG63,Data!$B:$CP,Daily!HC$10,0)/VLOOKUP($EG61,Data!$B:$CP,Daily!HC$10,0)</f>
      </c>
      <c r="HD63" s="14">
        <f>VLOOKUP($EG63,Data!$B:$CP,Daily!HD$10,0)/VLOOKUP($EG61,Data!$B:$CP,Daily!HD$10,0)</f>
      </c>
      <c r="HE63" s="14">
        <f>VLOOKUP($EG63,Data!$B:$CP,Daily!HE$10,0)/VLOOKUP($EG61,Data!$B:$CP,Daily!HE$10,0)</f>
      </c>
      <c r="HF63" s="14">
        <f>VLOOKUP($EG63,Data!$B:$CP,Daily!HF$10,0)/VLOOKUP($EG61,Data!$B:$CP,Daily!HF$10,0)</f>
      </c>
      <c r="HG63" s="14">
        <f>VLOOKUP($EG63,Data!$B:$CP,Daily!HG$10,0)/VLOOKUP($EG61,Data!$B:$CP,Daily!HG$10,0)</f>
      </c>
      <c r="HH63" s="14">
        <f>VLOOKUP($EG63,Data!$B:$CP,Daily!HH$10,0)/VLOOKUP($EG61,Data!$B:$CP,Daily!HH$10,0)</f>
      </c>
      <c r="HI63" s="14">
        <f>VLOOKUP($EG63,Data!$B:$CP,Daily!HI$10,0)/VLOOKUP($EG61,Data!$B:$CP,Daily!HI$10,0)</f>
      </c>
      <c r="HJ63" s="14">
        <f>VLOOKUP($EG63,Data!$B:$CP,Daily!HJ$10,0)/VLOOKUP($EG61,Data!$B:$CP,Daily!HJ$10,0)</f>
      </c>
      <c r="HK63" s="14">
        <f>VLOOKUP($EG63,Data!$B:$CP,Daily!HK$10,0)/VLOOKUP($EG61,Data!$B:$CP,Daily!HK$10,0)</f>
      </c>
      <c r="HL63" s="14">
        <f>VLOOKUP($EG63,Data!$B:$CP,Daily!HL$10,0)/VLOOKUP($EG61,Data!$B:$CP,Daily!HL$10,0)</f>
      </c>
      <c r="HM63" s="14">
        <f>VLOOKUP($EG63,Data!$B:$CP,Daily!HM$10,0)/VLOOKUP($EG61,Data!$B:$CP,Daily!HM$10,0)</f>
      </c>
      <c r="HN63" s="14">
        <f>VLOOKUP($EG63,Data!$B:$CP,Daily!HN$10,0)/VLOOKUP($EG61,Data!$B:$CP,Daily!HN$10,0)</f>
      </c>
      <c r="HO63" s="14">
        <f>VLOOKUP($EG63,Data!$B:$CP,Daily!HO$10,0)/VLOOKUP($EG61,Data!$B:$CP,Daily!HO$10,0)</f>
      </c>
      <c r="HP63" s="14">
        <f>VLOOKUP($EG63,Data!$B:$CP,Daily!HP$10,0)/VLOOKUP($EG61,Data!$B:$CP,Daily!HP$10,0)</f>
      </c>
      <c r="HQ63" s="14">
        <f>VLOOKUP($EG63,Data!$B:$CP,Daily!HQ$10,0)/VLOOKUP($EG61,Data!$B:$CP,Daily!HQ$10,0)</f>
      </c>
      <c r="HR63" s="14">
        <f>VLOOKUP($EG63,Data!$B:$CP,Daily!HR$10,0)/VLOOKUP($EG61,Data!$B:$CP,Daily!HR$10,0)</f>
      </c>
      <c r="HS63" s="14">
        <f>VLOOKUP($EG63,Data!$B:$CP,Daily!HS$10,0)/VLOOKUP($EG61,Data!$B:$CP,Daily!HS$10,0)</f>
      </c>
      <c r="HT63" s="14">
        <f>VLOOKUP($EG63,Data!$B:$CP,Daily!HT$10,0)/VLOOKUP($EG61,Data!$B:$CP,Daily!HT$10,0)</f>
      </c>
      <c r="HU63" s="17"/>
      <c r="HV63" s="52">
        <f t="shared" si="456"/>
      </c>
      <c r="HW63" s="52">
        <f t="shared" si="457"/>
      </c>
      <c r="HX63" s="52">
        <f t="shared" si="494"/>
      </c>
      <c r="HY63" s="52">
        <f t="shared" si="495"/>
      </c>
      <c r="HZ63" s="52">
        <f t="shared" si="496"/>
      </c>
      <c r="IA63" s="55"/>
      <c r="IB63" s="14">
        <f t="shared" si="497"/>
      </c>
      <c r="IC63" s="14">
        <f t="shared" si="498"/>
      </c>
      <c r="ID63" s="14">
        <f t="shared" si="499"/>
      </c>
      <c r="IE63" s="16"/>
      <c r="IF63" s="9" t="s">
        <v>471</v>
      </c>
      <c r="IG63" s="9" t="s">
        <v>51</v>
      </c>
      <c r="IH63" s="14">
        <f>VLOOKUP($IF63,Data!$B:$CP,Daily!IH$10,0)/VLOOKUP($IF61,Data!$B:$CP,Daily!IH$10,0)</f>
      </c>
      <c r="II63" s="14">
        <f>VLOOKUP($IF63,Data!$B:$CP,Daily!II$10,0)/VLOOKUP($IF61,Data!$B:$CP,Daily!II$10,0)</f>
      </c>
      <c r="IJ63" s="14">
        <f>VLOOKUP($IF63,Data!$B:$CP,Daily!IJ$10,0)/VLOOKUP($IF61,Data!$B:$CP,Daily!IJ$10,0)</f>
      </c>
      <c r="IK63" s="14">
        <f>VLOOKUP($IF63,Data!$B:$CP,Daily!IK$10,0)/VLOOKUP($IF61,Data!$B:$CP,Daily!IK$10,0)</f>
      </c>
      <c r="IL63" s="14">
        <f>VLOOKUP($IF63,Data!$B:$CP,Daily!IL$10,0)/VLOOKUP($IF61,Data!$B:$CP,Daily!IL$10,0)</f>
      </c>
      <c r="IM63" s="14">
        <f>VLOOKUP($IF63,Data!$B:$CP,Daily!IM$10,0)/VLOOKUP($IF61,Data!$B:$CP,Daily!IM$10,0)</f>
      </c>
      <c r="IN63" s="14">
        <f>VLOOKUP($IF63,Data!$B:$CP,Daily!IN$10,0)/VLOOKUP($IF61,Data!$B:$CP,Daily!IN$10,0)</f>
      </c>
      <c r="IO63" s="14">
        <f>VLOOKUP($IF63,Data!$B:$CP,Daily!IO$10,0)/VLOOKUP($IF61,Data!$B:$CP,Daily!IO$10,0)</f>
      </c>
      <c r="IP63" s="14">
        <f>VLOOKUP($IF63,Data!$B:$CP,Daily!IP$10,0)/VLOOKUP($IF61,Data!$B:$CP,Daily!IP$10,0)</f>
      </c>
      <c r="IQ63" s="14">
        <f>VLOOKUP($IF63,Data!$B:$CP,Daily!IQ$10,0)/VLOOKUP($IF61,Data!$B:$CP,Daily!IQ$10,0)</f>
      </c>
      <c r="IR63" s="14">
        <f>VLOOKUP($IF63,Data!$B:$CP,Daily!IR$10,0)/VLOOKUP($IF61,Data!$B:$CP,Daily!IR$10,0)</f>
      </c>
      <c r="IS63" s="14">
        <f>VLOOKUP($IF63,Data!$B:$CP,Daily!IS$10,0)/VLOOKUP($IF61,Data!$B:$CP,Daily!IS$10,0)</f>
      </c>
      <c r="IT63" s="14">
        <f>VLOOKUP($IF63,Data!$B:$CP,Daily!IT$10,0)/VLOOKUP($IF61,Data!$B:$CP,Daily!IT$10,0)</f>
      </c>
      <c r="IU63" s="14">
        <f>VLOOKUP($IF63,Data!$B:$CP,Daily!IU$10,0)/VLOOKUP($IF61,Data!$B:$CP,Daily!IU$10,0)</f>
      </c>
      <c r="IV63" s="14">
        <f>VLOOKUP($IF63,Data!$B:$CP,Daily!IV$10,0)/VLOOKUP($IF61,Data!$B:$CP,Daily!IV$10,0)</f>
      </c>
      <c r="IW63" s="14">
        <f>VLOOKUP($IF63,Data!$B:$CP,Daily!IW$10,0)/VLOOKUP($IF61,Data!$B:$CP,Daily!IW$10,0)</f>
      </c>
      <c r="IX63" s="14">
        <f>VLOOKUP($IF63,Data!$B:$CP,Daily!IX$10,0)/VLOOKUP($IF61,Data!$B:$CP,Daily!IX$10,0)</f>
      </c>
      <c r="IY63" s="14">
        <f>VLOOKUP($IF63,Data!$B:$CP,Daily!IY$10,0)/VLOOKUP($IF61,Data!$B:$CP,Daily!IY$10,0)</f>
      </c>
      <c r="IZ63" s="14">
        <f>VLOOKUP($IF63,Data!$B:$CP,Daily!IZ$10,0)/VLOOKUP($IF61,Data!$B:$CP,Daily!IZ$10,0)</f>
      </c>
      <c r="JA63" s="14">
        <f>VLOOKUP($IF63,Data!$B:$CP,Daily!JA$10,0)/VLOOKUP($IF61,Data!$B:$CP,Daily!JA$10,0)</f>
      </c>
      <c r="JB63" s="14">
        <f>VLOOKUP($IF63,Data!$B:$CP,Daily!JB$10,0)/VLOOKUP($IF61,Data!$B:$CP,Daily!JB$10,0)</f>
      </c>
      <c r="JC63" s="14">
        <f>VLOOKUP($IF63,Data!$B:$CP,Daily!JC$10,0)/VLOOKUP($IF61,Data!$B:$CP,Daily!JC$10,0)</f>
      </c>
      <c r="JD63" s="14">
        <f>VLOOKUP($IF63,Data!$B:$CP,Daily!JD$10,0)/VLOOKUP($IF61,Data!$B:$CP,Daily!JD$10,0)</f>
      </c>
      <c r="JE63" s="14">
        <f>VLOOKUP($IF63,Data!$B:$CP,Daily!JE$10,0)/VLOOKUP($IF61,Data!$B:$CP,Daily!JE$10,0)</f>
      </c>
      <c r="JF63" s="14">
        <f>VLOOKUP($IF63,Data!$B:$CP,Daily!JF$10,0)/VLOOKUP($IF61,Data!$B:$CP,Daily!JF$10,0)</f>
      </c>
      <c r="JG63" s="14">
        <f>VLOOKUP($IF63,Data!$B:$CP,Daily!JG$10,0)/VLOOKUP($IF61,Data!$B:$CP,Daily!JG$10,0)</f>
      </c>
      <c r="JH63" s="14">
        <f>VLOOKUP($IF63,Data!$B:$CP,Daily!JH$10,0)/VLOOKUP($IF61,Data!$B:$CP,Daily!JH$10,0)</f>
      </c>
      <c r="JI63" s="14">
        <f>VLOOKUP($IF63,Data!$B:$CP,Daily!JI$10,0)/VLOOKUP($IF61,Data!$B:$CP,Daily!JI$10,0)</f>
      </c>
      <c r="JJ63" s="14">
        <f>VLOOKUP($IF63,Data!$B:$CP,Daily!JJ$10,0)/VLOOKUP($IF61,Data!$B:$CP,Daily!JJ$10,0)</f>
      </c>
      <c r="JK63" s="14">
        <f>VLOOKUP($IF63,Data!$B:$CP,Daily!JK$10,0)/VLOOKUP($IF61,Data!$B:$CP,Daily!JK$10,0)</f>
      </c>
      <c r="JL63" s="14">
        <f>VLOOKUP($IF63,Data!$B:$CP,Daily!JL$10,0)/VLOOKUP($IF61,Data!$B:$CP,Daily!JL$10,0)</f>
      </c>
      <c r="JM63" s="14">
        <f>VLOOKUP($IF63,Data!$B:$CP,Daily!JM$10,0)/VLOOKUP($IF61,Data!$B:$CP,Daily!JM$10,0)</f>
      </c>
      <c r="JN63" s="14">
        <f>VLOOKUP($IF63,Data!$B:$CP,Daily!JN$10,0)/VLOOKUP($IF61,Data!$B:$CP,Daily!JN$10,0)</f>
      </c>
      <c r="JO63" s="14">
        <f>VLOOKUP($IF63,Data!$B:$CP,Daily!JO$10,0)/VLOOKUP($IF61,Data!$B:$CP,Daily!JO$10,0)</f>
      </c>
      <c r="JP63" s="14">
        <f>VLOOKUP($IF63,Data!$B:$CP,Daily!JP$10,0)/VLOOKUP($IF61,Data!$B:$CP,Daily!JP$10,0)</f>
      </c>
      <c r="JQ63" s="14">
        <f>VLOOKUP($IF63,Data!$B:$CP,Daily!JQ$10,0)/VLOOKUP($IF61,Data!$B:$CP,Daily!JQ$10,0)</f>
      </c>
      <c r="JR63" s="14">
        <f>VLOOKUP($IF63,Data!$B:$CP,Daily!JR$10,0)/VLOOKUP($IF61,Data!$B:$CP,Daily!JR$10,0)</f>
      </c>
      <c r="JS63" s="14">
        <f>VLOOKUP($IF63,Data!$B:$CP,Daily!JS$10,0)/VLOOKUP($IF61,Data!$B:$CP,Daily!JS$10,0)</f>
      </c>
      <c r="JT63" s="14">
        <f>VLOOKUP($IF63,Data!$B:$CP,Daily!JT$10,0)/VLOOKUP($IF61,Data!$B:$CP,Daily!JT$10,0)</f>
      </c>
      <c r="JU63" s="14">
        <f>VLOOKUP($IF63,Data!$B:$CP,Daily!JU$10,0)/VLOOKUP($IF61,Data!$B:$CP,Daily!JU$10,0)</f>
      </c>
      <c r="JV63" s="14">
        <f>VLOOKUP($IF63,Data!$B:$CP,Daily!JV$10,0)/VLOOKUP($IF61,Data!$B:$CP,Daily!JV$10,0)</f>
      </c>
      <c r="JW63" s="14">
        <f>VLOOKUP($IF63,Data!$B:$CP,Daily!JW$10,0)/VLOOKUP($IF61,Data!$B:$CP,Daily!JW$10,0)</f>
      </c>
      <c r="JX63" s="14">
        <f>VLOOKUP($IF63,Data!$B:$CP,Daily!JX$10,0)/VLOOKUP($IF61,Data!$B:$CP,Daily!JX$10,0)</f>
      </c>
      <c r="JY63" s="14">
        <f>VLOOKUP($IF63,Data!$B:$CP,Daily!JY$10,0)/VLOOKUP($IF61,Data!$B:$CP,Daily!JY$10,0)</f>
      </c>
      <c r="JZ63" s="14">
        <f>VLOOKUP($IF63,Data!$B:$CP,Daily!JZ$10,0)/VLOOKUP($IF61,Data!$B:$CP,Daily!JZ$10,0)</f>
      </c>
      <c r="KA63" s="14">
        <f>VLOOKUP($IF63,Data!$B:$CP,Daily!KA$10,0)/VLOOKUP($IF61,Data!$B:$CP,Daily!KA$10,0)</f>
      </c>
      <c r="KB63" s="14">
        <f>VLOOKUP($IF63,Data!$B:$CP,Daily!KB$10,0)/VLOOKUP($IF61,Data!$B:$CP,Daily!KB$10,0)</f>
      </c>
      <c r="KC63" s="14">
        <f>VLOOKUP($IF63,Data!$B:$CP,Daily!KC$10,0)/VLOOKUP($IF61,Data!$B:$CP,Daily!KC$10,0)</f>
      </c>
      <c r="KD63" s="14">
        <f>VLOOKUP($IF63,Data!$B:$CP,Daily!KD$10,0)/VLOOKUP($IF61,Data!$B:$CP,Daily!KD$10,0)</f>
      </c>
      <c r="KE63" s="14">
        <f>VLOOKUP($IF63,Data!$B:$CP,Daily!KE$10,0)/VLOOKUP($IF61,Data!$B:$CP,Daily!KE$10,0)</f>
      </c>
      <c r="KF63" s="14">
        <f>VLOOKUP($IF63,Data!$B:$CP,Daily!KF$10,0)/VLOOKUP($IF61,Data!$B:$CP,Daily!KF$10,0)</f>
      </c>
      <c r="KG63" s="14">
        <f>VLOOKUP($IF63,Data!$B:$CP,Daily!KG$10,0)/VLOOKUP($IF61,Data!$B:$CP,Daily!KG$10,0)</f>
      </c>
      <c r="KH63" s="14">
        <f>VLOOKUP($IF63,Data!$B:$CP,Daily!KH$10,0)/VLOOKUP($IF61,Data!$B:$CP,Daily!KH$10,0)</f>
      </c>
      <c r="KI63" s="14">
        <f>VLOOKUP($IF63,Data!$B:$CP,Daily!KI$10,0)/VLOOKUP($IF61,Data!$B:$CP,Daily!KI$10,0)</f>
      </c>
      <c r="KJ63" s="14">
        <f>VLOOKUP($IF63,Data!$B:$CP,Daily!KJ$10,0)/VLOOKUP($IF61,Data!$B:$CP,Daily!KJ$10,0)</f>
      </c>
      <c r="KK63" s="14">
        <f>VLOOKUP($IF63,Data!$B:$CP,Daily!KK$10,0)/VLOOKUP($IF61,Data!$B:$CP,Daily!KK$10,0)</f>
      </c>
      <c r="KL63" s="14">
        <f>VLOOKUP($IF63,Data!$B:$CP,Daily!KL$10,0)/VLOOKUP($IF61,Data!$B:$CP,Daily!KL$10,0)</f>
      </c>
      <c r="KM63" s="14">
        <f>VLOOKUP($IF63,Data!$B:$CP,Daily!KM$10,0)/VLOOKUP($IF61,Data!$B:$CP,Daily!KM$10,0)</f>
      </c>
      <c r="KN63" s="14">
        <f>VLOOKUP($IF63,Data!$B:$CP,Daily!KN$10,0)/VLOOKUP($IF61,Data!$B:$CP,Daily!KN$10,0)</f>
      </c>
      <c r="KO63" s="14">
        <f>VLOOKUP($IF63,Data!$B:$CP,Daily!KO$10,0)/VLOOKUP($IF61,Data!$B:$CP,Daily!KO$10,0)</f>
      </c>
      <c r="KP63" s="14">
        <f>VLOOKUP($IF63,Data!$B:$CP,Daily!KP$10,0)/VLOOKUP($IF61,Data!$B:$CP,Daily!KP$10,0)</f>
      </c>
      <c r="KQ63" s="14">
        <f>VLOOKUP($IF63,Data!$B:$CP,Daily!KQ$10,0)/VLOOKUP($IF61,Data!$B:$CP,Daily!KQ$10,0)</f>
      </c>
      <c r="KR63" s="14">
        <f>VLOOKUP($IF63,Data!$B:$CP,Daily!KR$10,0)/VLOOKUP($IF61,Data!$B:$CP,Daily!KR$10,0)</f>
      </c>
      <c r="KS63" s="14">
        <f>VLOOKUP($IF63,Data!$B:$CP,Daily!KS$10,0)/VLOOKUP($IF61,Data!$B:$CP,Daily!KS$10,0)</f>
      </c>
      <c r="KT63" s="14">
        <f>VLOOKUP($IF63,Data!$B:$CP,Daily!KT$10,0)/VLOOKUP($IF61,Data!$B:$CP,Daily!KT$10,0)</f>
      </c>
      <c r="KU63" s="14">
        <f>VLOOKUP($IF63,Data!$B:$CP,Daily!KU$10,0)/VLOOKUP($IF61,Data!$B:$CP,Daily!KU$10,0)</f>
      </c>
      <c r="KV63" s="14">
        <f>VLOOKUP($IF63,Data!$B:$CP,Daily!KV$10,0)/VLOOKUP($IF61,Data!$B:$CP,Daily!KV$10,0)</f>
      </c>
      <c r="KW63" s="14">
        <f>VLOOKUP($IF63,Data!$B:$CP,Daily!KW$10,0)/VLOOKUP($IF61,Data!$B:$CP,Daily!KW$10,0)</f>
      </c>
      <c r="KX63" s="14">
        <f>VLOOKUP($IF63,Data!$B:$CP,Daily!KX$10,0)/VLOOKUP($IF61,Data!$B:$CP,Daily!KX$10,0)</f>
      </c>
      <c r="KY63" s="14">
        <f>VLOOKUP($IF63,Data!$B:$CP,Daily!KY$10,0)/VLOOKUP($IF61,Data!$B:$CP,Daily!KY$10,0)</f>
      </c>
      <c r="KZ63" s="14">
        <f>VLOOKUP($IF63,Data!$B:$CP,Daily!KZ$10,0)/VLOOKUP($IF61,Data!$B:$CP,Daily!KZ$10,0)</f>
      </c>
      <c r="LA63" s="14">
        <f>VLOOKUP($IF63,Data!$B:$CP,Daily!LA$10,0)/VLOOKUP($IF61,Data!$B:$CP,Daily!LA$10,0)</f>
      </c>
      <c r="LB63" s="14">
        <f>VLOOKUP($IF63,Data!$B:$CP,Daily!LB$10,0)/VLOOKUP($IF61,Data!$B:$CP,Daily!LB$10,0)</f>
      </c>
      <c r="LC63" s="14">
        <f>VLOOKUP($IF63,Data!$B:$CP,Daily!LC$10,0)/VLOOKUP($IF61,Data!$B:$CP,Daily!LC$10,0)</f>
      </c>
      <c r="LD63" s="14">
        <f>VLOOKUP($IF63,Data!$B:$CP,Daily!LD$10,0)/VLOOKUP($IF61,Data!$B:$CP,Daily!LD$10,0)</f>
      </c>
      <c r="LE63" s="14">
        <f>VLOOKUP($IF63,Data!$B:$CP,Daily!LE$10,0)/VLOOKUP($IF61,Data!$B:$CP,Daily!LE$10,0)</f>
      </c>
      <c r="LF63" s="14">
        <f>VLOOKUP($IF63,Data!$B:$CP,Daily!LF$10,0)/VLOOKUP($IF61,Data!$B:$CP,Daily!LF$10,0)</f>
      </c>
      <c r="LG63" s="14">
        <f>VLOOKUP($IF63,Data!$B:$CP,Daily!LG$10,0)/VLOOKUP($IF61,Data!$B:$CP,Daily!LG$10,0)</f>
      </c>
      <c r="LH63" s="14">
        <f>VLOOKUP($IF63,Data!$B:$CP,Daily!LH$10,0)/VLOOKUP($IF61,Data!$B:$CP,Daily!LH$10,0)</f>
      </c>
      <c r="LI63" s="14">
        <f>VLOOKUP($IF63,Data!$B:$CP,Daily!LI$10,0)/VLOOKUP($IF61,Data!$B:$CP,Daily!LI$10,0)</f>
      </c>
      <c r="LJ63" s="14">
        <f>VLOOKUP($IF63,Data!$B:$CP,Daily!LJ$10,0)/VLOOKUP($IF61,Data!$B:$CP,Daily!LJ$10,0)</f>
      </c>
      <c r="LK63" s="14">
        <f>VLOOKUP($IF63,Data!$B:$CP,Daily!LK$10,0)/VLOOKUP($IF61,Data!$B:$CP,Daily!LK$10,0)</f>
      </c>
      <c r="LL63" s="14">
        <f>VLOOKUP($IF63,Data!$B:$CP,Daily!LL$10,0)/VLOOKUP($IF61,Data!$B:$CP,Daily!LL$10,0)</f>
      </c>
      <c r="LM63" s="14">
        <f>VLOOKUP($IF63,Data!$B:$CP,Daily!LM$10,0)/VLOOKUP($IF61,Data!$B:$CP,Daily!LM$10,0)</f>
      </c>
      <c r="LN63" s="14">
        <f>VLOOKUP($IF63,Data!$B:$CP,Daily!LN$10,0)/VLOOKUP($IF61,Data!$B:$CP,Daily!LN$10,0)</f>
      </c>
      <c r="LO63" s="14">
        <f>VLOOKUP($IF63,Data!$B:$CP,Daily!LO$10,0)/VLOOKUP($IF61,Data!$B:$CP,Daily!LO$10,0)</f>
      </c>
      <c r="LP63" s="14">
        <f>VLOOKUP($IF63,Data!$B:$CP,Daily!LP$10,0)/VLOOKUP($IF61,Data!$B:$CP,Daily!LP$10,0)</f>
      </c>
      <c r="LQ63" s="14">
        <f>VLOOKUP($IF63,Data!$B:$CP,Daily!LQ$10,0)/VLOOKUP($IF61,Data!$B:$CP,Daily!LQ$10,0)</f>
      </c>
      <c r="LR63" s="14">
        <f>VLOOKUP($IF63,Data!$B:$CP,Daily!LR$10,0)/VLOOKUP($IF61,Data!$B:$CP,Daily!LR$10,0)</f>
      </c>
      <c r="LS63" s="14">
        <f>VLOOKUP($IF63,Data!$B:$CP,Daily!LS$10,0)/VLOOKUP($IF61,Data!$B:$CP,Daily!LS$10,0)</f>
      </c>
      <c r="LU63" s="52">
        <f t="shared" si="460"/>
      </c>
      <c r="LV63" s="52">
        <f t="shared" si="461"/>
      </c>
      <c r="LW63" s="52">
        <f t="shared" si="500"/>
      </c>
      <c r="LX63" s="52">
        <f t="shared" si="501"/>
      </c>
      <c r="LY63" s="52">
        <f t="shared" si="502"/>
      </c>
      <c r="LZ63" s="55"/>
      <c r="MA63" s="14">
        <f t="shared" si="503"/>
      </c>
      <c r="MB63" s="14">
        <f t="shared" si="504"/>
      </c>
      <c r="MC63" s="14">
        <f t="shared" si="505"/>
      </c>
      <c r="MD63" s="15"/>
    </row>
    <row r="64" spans="4:342" x14ac:dyDescent="0.25">
      <c r="D64" s="134" t="s">
        <v>454</v>
      </c>
      <c r="E64" s="67" t="str">
        <f>VLOOKUP($D64,'Metric Nature'!$C:$D,2,0)&amp;IF(($F64&lt;(EA64)),"Below",IF(($F64&gt;(DZ64)),"Above","Within"))</f>
      </c>
      <c r="F64" s="62">
        <f t="shared" si="473"/>
      </c>
      <c r="G64" s="92">
        <f t="shared" si="438"/>
      </c>
      <c r="H64" s="62">
        <f t="shared" si="474"/>
      </c>
      <c r="I64" s="89">
        <f t="shared" si="463"/>
      </c>
      <c r="J64" s="62">
        <f t="shared" si="475"/>
      </c>
      <c r="K64" s="62">
        <f t="shared" si="476"/>
      </c>
      <c r="L64" s="64"/>
      <c r="M64" s="67" t="str">
        <f>VLOOKUP($D64,'Metric Nature'!$C:$D,2,0)&amp;IF(($N64&lt;(HZ64)),"Below",IF(($N64&gt;(HY64)),"Above","Within"))</f>
      </c>
      <c r="N64" s="71">
        <f t="shared" si="477"/>
      </c>
      <c r="O64" s="63">
        <f t="shared" si="478"/>
      </c>
      <c r="P64" s="98">
        <f t="shared" si="479"/>
      </c>
      <c r="Q64" s="63">
        <f t="shared" si="480"/>
      </c>
      <c r="R64" s="71">
        <f t="shared" si="481"/>
      </c>
      <c r="S64" s="62">
        <f t="shared" si="482"/>
      </c>
      <c r="T64" s="64"/>
      <c r="U64" s="67" t="str">
        <f>VLOOKUP($D64,'Metric Nature'!$C:$D,2,0)&amp;IF(($V64&lt;(LY64)),"Below",IF(($V64&gt;(LX64)),"Above","Within"))</f>
      </c>
      <c r="V64" s="62">
        <f t="shared" si="483"/>
      </c>
      <c r="W64" s="63">
        <f t="shared" si="466"/>
      </c>
      <c r="X64" s="62">
        <f t="shared" si="484"/>
      </c>
      <c r="Y64" s="62">
        <f t="shared" si="485"/>
      </c>
      <c r="Z64" s="62">
        <f t="shared" si="486"/>
      </c>
      <c r="AA64" s="62">
        <f t="shared" si="487"/>
      </c>
      <c r="AB64" s="64"/>
      <c r="AC64" s="60" t="s">
        <v>472</v>
      </c>
      <c r="AI64" s="9" t="s">
        <v>454</v>
      </c>
      <c r="AJ64" s="14">
        <f>(VLOOKUP($EG64,Data!$B:$CP,Daily!EI$10,0)+VLOOKUP($IF64,Data!$B:$CP,Daily!IH$10,0))/(VLOOKUP($EG61,Data!$B:$CP,Daily!EI$10,0)+VLOOKUP($IF61,Data!$B:$CP,Daily!IH$10,0))</f>
      </c>
      <c r="AK64" s="14">
        <f>(VLOOKUP($EG64,Data!$B:$CP,Daily!EJ$10,0)+VLOOKUP($IF64,Data!$B:$CP,Daily!II$10,0))/(VLOOKUP($EG61,Data!$B:$CP,Daily!EJ$10,0)+VLOOKUP($IF61,Data!$B:$CP,Daily!II$10,0))</f>
      </c>
      <c r="AL64" s="14">
        <f>(VLOOKUP($EG64,Data!$B:$CP,Daily!EK$10,0)+VLOOKUP($IF64,Data!$B:$CP,Daily!IJ$10,0))/(VLOOKUP($EG61,Data!$B:$CP,Daily!EK$10,0)+VLOOKUP($IF61,Data!$B:$CP,Daily!IJ$10,0))</f>
      </c>
      <c r="AM64" s="14">
        <f>(VLOOKUP($EG64,Data!$B:$CP,Daily!EL$10,0)+VLOOKUP($IF64,Data!$B:$CP,Daily!IK$10,0))/(VLOOKUP($EG61,Data!$B:$CP,Daily!EL$10,0)+VLOOKUP($IF61,Data!$B:$CP,Daily!IK$10,0))</f>
      </c>
      <c r="AN64" s="14">
        <f>(VLOOKUP($EG64,Data!$B:$CP,Daily!EM$10,0)+VLOOKUP($IF64,Data!$B:$CP,Daily!IL$10,0))/(VLOOKUP($EG61,Data!$B:$CP,Daily!EM$10,0)+VLOOKUP($IF61,Data!$B:$CP,Daily!IL$10,0))</f>
      </c>
      <c r="AO64" s="14">
        <f>(VLOOKUP($EG64,Data!$B:$CP,Daily!EN$10,0)+VLOOKUP($IF64,Data!$B:$CP,Daily!IM$10,0))/(VLOOKUP($EG61,Data!$B:$CP,Daily!EN$10,0)+VLOOKUP($IF61,Data!$B:$CP,Daily!IM$10,0))</f>
      </c>
      <c r="AP64" s="14">
        <f>(VLOOKUP($EG64,Data!$B:$CP,Daily!EO$10,0)+VLOOKUP($IF64,Data!$B:$CP,Daily!IN$10,0))/(VLOOKUP($EG61,Data!$B:$CP,Daily!EO$10,0)+VLOOKUP($IF61,Data!$B:$CP,Daily!IN$10,0))</f>
      </c>
      <c r="AQ64" s="14">
        <f>(VLOOKUP($EG64,Data!$B:$CP,Daily!EP$10,0)+VLOOKUP($IF64,Data!$B:$CP,Daily!IO$10,0))/(VLOOKUP($EG61,Data!$B:$CP,Daily!EP$10,0)+VLOOKUP($IF61,Data!$B:$CP,Daily!IO$10,0))</f>
      </c>
      <c r="AR64" s="14">
        <f>(VLOOKUP($EG64,Data!$B:$CP,Daily!EQ$10,0)+VLOOKUP($IF64,Data!$B:$CP,Daily!IP$10,0))/(VLOOKUP($EG61,Data!$B:$CP,Daily!EQ$10,0)+VLOOKUP($IF61,Data!$B:$CP,Daily!IP$10,0))</f>
      </c>
      <c r="AS64" s="14">
        <f>(VLOOKUP($EG64,Data!$B:$CP,Daily!ER$10,0)+VLOOKUP($IF64,Data!$B:$CP,Daily!IQ$10,0))/(VLOOKUP($EG61,Data!$B:$CP,Daily!ER$10,0)+VLOOKUP($IF61,Data!$B:$CP,Daily!IQ$10,0))</f>
      </c>
      <c r="AT64" s="14">
        <f>(VLOOKUP($EG64,Data!$B:$CP,Daily!ES$10,0)+VLOOKUP($IF64,Data!$B:$CP,Daily!IR$10,0))/(VLOOKUP($EG61,Data!$B:$CP,Daily!ES$10,0)+VLOOKUP($IF61,Data!$B:$CP,Daily!IR$10,0))</f>
      </c>
      <c r="AU64" s="14">
        <f>(VLOOKUP($EG64,Data!$B:$CP,Daily!ET$10,0)+VLOOKUP($IF64,Data!$B:$CP,Daily!IS$10,0))/(VLOOKUP($EG61,Data!$B:$CP,Daily!ET$10,0)+VLOOKUP($IF61,Data!$B:$CP,Daily!IS$10,0))</f>
      </c>
      <c r="AV64" s="14">
        <f>(VLOOKUP($EG64,Data!$B:$CP,Daily!EU$10,0)+VLOOKUP($IF64,Data!$B:$CP,Daily!IT$10,0))/(VLOOKUP($EG61,Data!$B:$CP,Daily!EU$10,0)+VLOOKUP($IF61,Data!$B:$CP,Daily!IT$10,0))</f>
      </c>
      <c r="AW64" s="14">
        <f>(VLOOKUP($EG64,Data!$B:$CP,Daily!EV$10,0)+VLOOKUP($IF64,Data!$B:$CP,Daily!IU$10,0))/(VLOOKUP($EG61,Data!$B:$CP,Daily!EV$10,0)+VLOOKUP($IF61,Data!$B:$CP,Daily!IU$10,0))</f>
      </c>
      <c r="AX64" s="14">
        <f>(VLOOKUP($EG64,Data!$B:$CP,Daily!EW$10,0)+VLOOKUP($IF64,Data!$B:$CP,Daily!IV$10,0))/(VLOOKUP($EG61,Data!$B:$CP,Daily!EW$10,0)+VLOOKUP($IF61,Data!$B:$CP,Daily!IV$10,0))</f>
      </c>
      <c r="AY64" s="14">
        <f>(VLOOKUP($EG64,Data!$B:$CP,Daily!EX$10,0)+VLOOKUP($IF64,Data!$B:$CP,Daily!IW$10,0))/(VLOOKUP($EG61,Data!$B:$CP,Daily!EX$10,0)+VLOOKUP($IF61,Data!$B:$CP,Daily!IW$10,0))</f>
      </c>
      <c r="AZ64" s="14">
        <f>(VLOOKUP($EG64,Data!$B:$CP,Daily!EY$10,0)+VLOOKUP($IF64,Data!$B:$CP,Daily!IX$10,0))/(VLOOKUP($EG61,Data!$B:$CP,Daily!EY$10,0)+VLOOKUP($IF61,Data!$B:$CP,Daily!IX$10,0))</f>
      </c>
      <c r="BA64" s="14">
        <f>(VLOOKUP($EG64,Data!$B:$CP,Daily!EZ$10,0)+VLOOKUP($IF64,Data!$B:$CP,Daily!IY$10,0))/(VLOOKUP($EG61,Data!$B:$CP,Daily!EZ$10,0)+VLOOKUP($IF61,Data!$B:$CP,Daily!IY$10,0))</f>
      </c>
      <c r="BB64" s="14">
        <f>(VLOOKUP($EG64,Data!$B:$CP,Daily!FA$10,0)+VLOOKUP($IF64,Data!$B:$CP,Daily!IZ$10,0))/(VLOOKUP($EG61,Data!$B:$CP,Daily!FA$10,0)+VLOOKUP($IF61,Data!$B:$CP,Daily!IZ$10,0))</f>
      </c>
      <c r="BC64" s="14">
        <f>(VLOOKUP($EG64,Data!$B:$CP,Daily!FB$10,0)+VLOOKUP($IF64,Data!$B:$CP,Daily!JA$10,0))/(VLOOKUP($EG61,Data!$B:$CP,Daily!FB$10,0)+VLOOKUP($IF61,Data!$B:$CP,Daily!JA$10,0))</f>
      </c>
      <c r="BD64" s="14">
        <f>(VLOOKUP($EG64,Data!$B:$CP,Daily!FC$10,0)+VLOOKUP($IF64,Data!$B:$CP,Daily!JB$10,0))/(VLOOKUP($EG61,Data!$B:$CP,Daily!FC$10,0)+VLOOKUP($IF61,Data!$B:$CP,Daily!JB$10,0))</f>
      </c>
      <c r="BE64" s="14">
        <f>(VLOOKUP($EG64,Data!$B:$CP,Daily!FD$10,0)+VLOOKUP($IF64,Data!$B:$CP,Daily!JC$10,0))/(VLOOKUP($EG61,Data!$B:$CP,Daily!FD$10,0)+VLOOKUP($IF61,Data!$B:$CP,Daily!JC$10,0))</f>
      </c>
      <c r="BF64" s="14">
        <f>(VLOOKUP($EG64,Data!$B:$CP,Daily!FE$10,0)+VLOOKUP($IF64,Data!$B:$CP,Daily!JD$10,0))/(VLOOKUP($EG61,Data!$B:$CP,Daily!FE$10,0)+VLOOKUP($IF61,Data!$B:$CP,Daily!JD$10,0))</f>
      </c>
      <c r="BG64" s="14">
        <f>(VLOOKUP($EG64,Data!$B:$CP,Daily!FF$10,0)+VLOOKUP($IF64,Data!$B:$CP,Daily!JE$10,0))/(VLOOKUP($EG61,Data!$B:$CP,Daily!FF$10,0)+VLOOKUP($IF61,Data!$B:$CP,Daily!JE$10,0))</f>
      </c>
      <c r="BH64" s="14">
        <f>(VLOOKUP($EG64,Data!$B:$CP,Daily!FG$10,0)+VLOOKUP($IF64,Data!$B:$CP,Daily!JF$10,0))/(VLOOKUP($EG61,Data!$B:$CP,Daily!FG$10,0)+VLOOKUP($IF61,Data!$B:$CP,Daily!JF$10,0))</f>
      </c>
      <c r="BI64" s="14">
        <f>(VLOOKUP($EG64,Data!$B:$CP,Daily!FH$10,0)+VLOOKUP($IF64,Data!$B:$CP,Daily!JG$10,0))/(VLOOKUP($EG61,Data!$B:$CP,Daily!FH$10,0)+VLOOKUP($IF61,Data!$B:$CP,Daily!JG$10,0))</f>
      </c>
      <c r="BJ64" s="14">
        <f>(VLOOKUP($EG64,Data!$B:$CP,Daily!FI$10,0)+VLOOKUP($IF64,Data!$B:$CP,Daily!JH$10,0))/(VLOOKUP($EG61,Data!$B:$CP,Daily!FI$10,0)+VLOOKUP($IF61,Data!$B:$CP,Daily!JH$10,0))</f>
      </c>
      <c r="BK64" s="14">
        <f>(VLOOKUP($EG64,Data!$B:$CP,Daily!FJ$10,0)+VLOOKUP($IF64,Data!$B:$CP,Daily!JI$10,0))/(VLOOKUP($EG61,Data!$B:$CP,Daily!FJ$10,0)+VLOOKUP($IF61,Data!$B:$CP,Daily!JI$10,0))</f>
      </c>
      <c r="BL64" s="14">
        <f>(VLOOKUP($EG64,Data!$B:$CP,Daily!FK$10,0)+VLOOKUP($IF64,Data!$B:$CP,Daily!JJ$10,0))/(VLOOKUP($EG61,Data!$B:$CP,Daily!FK$10,0)+VLOOKUP($IF61,Data!$B:$CP,Daily!JJ$10,0))</f>
      </c>
      <c r="BM64" s="14">
        <f>(VLOOKUP($EG64,Data!$B:$CP,Daily!FL$10,0)+VLOOKUP($IF64,Data!$B:$CP,Daily!JK$10,0))/(VLOOKUP($EG61,Data!$B:$CP,Daily!FL$10,0)+VLOOKUP($IF61,Data!$B:$CP,Daily!JK$10,0))</f>
      </c>
      <c r="BN64" s="14">
        <f>(VLOOKUP($EG64,Data!$B:$CP,Daily!FM$10,0)+VLOOKUP($IF64,Data!$B:$CP,Daily!JL$10,0))/(VLOOKUP($EG61,Data!$B:$CP,Daily!FM$10,0)+VLOOKUP($IF61,Data!$B:$CP,Daily!JL$10,0))</f>
      </c>
      <c r="BO64" s="14">
        <f>(VLOOKUP($EG64,Data!$B:$CP,Daily!FN$10,0)+VLOOKUP($IF64,Data!$B:$CP,Daily!JM$10,0))/(VLOOKUP($EG61,Data!$B:$CP,Daily!FN$10,0)+VLOOKUP($IF61,Data!$B:$CP,Daily!JM$10,0))</f>
      </c>
      <c r="BP64" s="14">
        <f>(VLOOKUP($EG64,Data!$B:$CP,Daily!FO$10,0)+VLOOKUP($IF64,Data!$B:$CP,Daily!JN$10,0))/(VLOOKUP($EG61,Data!$B:$CP,Daily!FO$10,0)+VLOOKUP($IF61,Data!$B:$CP,Daily!JN$10,0))</f>
      </c>
      <c r="BQ64" s="14">
        <f>(VLOOKUP($EG64,Data!$B:$CP,Daily!FP$10,0)+VLOOKUP($IF64,Data!$B:$CP,Daily!JO$10,0))/(VLOOKUP($EG61,Data!$B:$CP,Daily!FP$10,0)+VLOOKUP($IF61,Data!$B:$CP,Daily!JO$10,0))</f>
      </c>
      <c r="BR64" s="14">
        <f>(VLOOKUP($EG64,Data!$B:$CP,Daily!FQ$10,0)+VLOOKUP($IF64,Data!$B:$CP,Daily!JP$10,0))/(VLOOKUP($EG61,Data!$B:$CP,Daily!FQ$10,0)+VLOOKUP($IF61,Data!$B:$CP,Daily!JP$10,0))</f>
      </c>
      <c r="BS64" s="14">
        <f>(VLOOKUP($EG64,Data!$B:$CP,Daily!FR$10,0)+VLOOKUP($IF64,Data!$B:$CP,Daily!JQ$10,0))/(VLOOKUP($EG61,Data!$B:$CP,Daily!FR$10,0)+VLOOKUP($IF61,Data!$B:$CP,Daily!JQ$10,0))</f>
      </c>
      <c r="BT64" s="14">
        <f>(VLOOKUP($EG64,Data!$B:$CP,Daily!FS$10,0)+VLOOKUP($IF64,Data!$B:$CP,Daily!JR$10,0))/(VLOOKUP($EG61,Data!$B:$CP,Daily!FS$10,0)+VLOOKUP($IF61,Data!$B:$CP,Daily!JR$10,0))</f>
      </c>
      <c r="BU64" s="14">
        <f>(VLOOKUP($EG64,Data!$B:$CP,Daily!FT$10,0)+VLOOKUP($IF64,Data!$B:$CP,Daily!JS$10,0))/(VLOOKUP($EG61,Data!$B:$CP,Daily!FT$10,0)+VLOOKUP($IF61,Data!$B:$CP,Daily!JS$10,0))</f>
      </c>
      <c r="BV64" s="14">
        <f>(VLOOKUP($EG64,Data!$B:$CP,Daily!FU$10,0)+VLOOKUP($IF64,Data!$B:$CP,Daily!JT$10,0))/(VLOOKUP($EG61,Data!$B:$CP,Daily!FU$10,0)+VLOOKUP($IF61,Data!$B:$CP,Daily!JT$10,0))</f>
      </c>
      <c r="BW64" s="14">
        <f>(VLOOKUP($EG64,Data!$B:$CP,Daily!FV$10,0)+VLOOKUP($IF64,Data!$B:$CP,Daily!JU$10,0))/(VLOOKUP($EG61,Data!$B:$CP,Daily!FV$10,0)+VLOOKUP($IF61,Data!$B:$CP,Daily!JU$10,0))</f>
      </c>
      <c r="BX64" s="14">
        <f>(VLOOKUP($EG64,Data!$B:$CP,Daily!FW$10,0)+VLOOKUP($IF64,Data!$B:$CP,Daily!JV$10,0))/(VLOOKUP($EG61,Data!$B:$CP,Daily!FW$10,0)+VLOOKUP($IF61,Data!$B:$CP,Daily!JV$10,0))</f>
      </c>
      <c r="BY64" s="14">
        <f>(VLOOKUP($EG64,Data!$B:$CP,Daily!FX$10,0)+VLOOKUP($IF64,Data!$B:$CP,Daily!JW$10,0))/(VLOOKUP($EG61,Data!$B:$CP,Daily!FX$10,0)+VLOOKUP($IF61,Data!$B:$CP,Daily!JW$10,0))</f>
      </c>
      <c r="BZ64" s="14">
        <f>(VLOOKUP($EG64,Data!$B:$CP,Daily!FY$10,0)+VLOOKUP($IF64,Data!$B:$CP,Daily!JX$10,0))/(VLOOKUP($EG61,Data!$B:$CP,Daily!FY$10,0)+VLOOKUP($IF61,Data!$B:$CP,Daily!JX$10,0))</f>
      </c>
      <c r="CA64" s="14">
        <f>(VLOOKUP($EG64,Data!$B:$CP,Daily!FZ$10,0)+VLOOKUP($IF64,Data!$B:$CP,Daily!JY$10,0))/(VLOOKUP($EG61,Data!$B:$CP,Daily!FZ$10,0)+VLOOKUP($IF61,Data!$B:$CP,Daily!JY$10,0))</f>
      </c>
      <c r="CB64" s="14">
        <f>(VLOOKUP($EG64,Data!$B:$CP,Daily!GA$10,0)+VLOOKUP($IF64,Data!$B:$CP,Daily!JZ$10,0))/(VLOOKUP($EG61,Data!$B:$CP,Daily!GA$10,0)+VLOOKUP($IF61,Data!$B:$CP,Daily!JZ$10,0))</f>
      </c>
      <c r="CC64" s="14">
        <f>(VLOOKUP($EG64,Data!$B:$CP,Daily!GB$10,0)+VLOOKUP($IF64,Data!$B:$CP,Daily!KA$10,0))/(VLOOKUP($EG61,Data!$B:$CP,Daily!GB$10,0)+VLOOKUP($IF61,Data!$B:$CP,Daily!KA$10,0))</f>
      </c>
      <c r="CD64" s="14">
        <f>(VLOOKUP($EG64,Data!$B:$CP,Daily!GC$10,0)+VLOOKUP($IF64,Data!$B:$CP,Daily!KB$10,0))/(VLOOKUP($EG61,Data!$B:$CP,Daily!GC$10,0)+VLOOKUP($IF61,Data!$B:$CP,Daily!KB$10,0))</f>
      </c>
      <c r="CE64" s="14">
        <f>(VLOOKUP($EG64,Data!$B:$CP,Daily!GD$10,0)+VLOOKUP($IF64,Data!$B:$CP,Daily!KC$10,0))/(VLOOKUP($EG61,Data!$B:$CP,Daily!GD$10,0)+VLOOKUP($IF61,Data!$B:$CP,Daily!KC$10,0))</f>
      </c>
      <c r="CF64" s="14">
        <f>(VLOOKUP($EG64,Data!$B:$CP,Daily!GE$10,0)+VLOOKUP($IF64,Data!$B:$CP,Daily!KD$10,0))/(VLOOKUP($EG61,Data!$B:$CP,Daily!GE$10,0)+VLOOKUP($IF61,Data!$B:$CP,Daily!KD$10,0))</f>
      </c>
      <c r="CG64" s="14">
        <f>(VLOOKUP($EG64,Data!$B:$CP,Daily!GF$10,0)+VLOOKUP($IF64,Data!$B:$CP,Daily!KE$10,0))/(VLOOKUP($EG61,Data!$B:$CP,Daily!GF$10,0)+VLOOKUP($IF61,Data!$B:$CP,Daily!KE$10,0))</f>
      </c>
      <c r="CH64" s="14">
        <f>(VLOOKUP($EG64,Data!$B:$CP,Daily!GG$10,0)+VLOOKUP($IF64,Data!$B:$CP,Daily!KF$10,0))/(VLOOKUP($EG61,Data!$B:$CP,Daily!GG$10,0)+VLOOKUP($IF61,Data!$B:$CP,Daily!KF$10,0))</f>
      </c>
      <c r="CI64" s="14">
        <f>(VLOOKUP($EG64,Data!$B:$CP,Daily!GH$10,0)+VLOOKUP($IF64,Data!$B:$CP,Daily!KG$10,0))/(VLOOKUP($EG61,Data!$B:$CP,Daily!GH$10,0)+VLOOKUP($IF61,Data!$B:$CP,Daily!KG$10,0))</f>
      </c>
      <c r="CJ64" s="14">
        <f>(VLOOKUP($EG64,Data!$B:$CP,Daily!GI$10,0)+VLOOKUP($IF64,Data!$B:$CP,Daily!KH$10,0))/(VLOOKUP($EG61,Data!$B:$CP,Daily!GI$10,0)+VLOOKUP($IF61,Data!$B:$CP,Daily!KH$10,0))</f>
      </c>
      <c r="CK64" s="14">
        <f>(VLOOKUP($EG64,Data!$B:$CP,Daily!GJ$10,0)+VLOOKUP($IF64,Data!$B:$CP,Daily!KI$10,0))/(VLOOKUP($EG61,Data!$B:$CP,Daily!GJ$10,0)+VLOOKUP($IF61,Data!$B:$CP,Daily!KI$10,0))</f>
      </c>
      <c r="CL64" s="14">
        <f>(VLOOKUP($EG64,Data!$B:$CP,Daily!GK$10,0)+VLOOKUP($IF64,Data!$B:$CP,Daily!KJ$10,0))/(VLOOKUP($EG61,Data!$B:$CP,Daily!GK$10,0)+VLOOKUP($IF61,Data!$B:$CP,Daily!KJ$10,0))</f>
      </c>
      <c r="CM64" s="14">
        <f>(VLOOKUP($EG64,Data!$B:$CP,Daily!GL$10,0)+VLOOKUP($IF64,Data!$B:$CP,Daily!KK$10,0))/(VLOOKUP($EG61,Data!$B:$CP,Daily!GL$10,0)+VLOOKUP($IF61,Data!$B:$CP,Daily!KK$10,0))</f>
      </c>
      <c r="CN64" s="14">
        <f>(VLOOKUP($EG64,Data!$B:$CP,Daily!GM$10,0)+VLOOKUP($IF64,Data!$B:$CP,Daily!KL$10,0))/(VLOOKUP($EG61,Data!$B:$CP,Daily!GM$10,0)+VLOOKUP($IF61,Data!$B:$CP,Daily!KL$10,0))</f>
      </c>
      <c r="CO64" s="14">
        <f>(VLOOKUP($EG64,Data!$B:$CP,Daily!GN$10,0)+VLOOKUP($IF64,Data!$B:$CP,Daily!KM$10,0))/(VLOOKUP($EG61,Data!$B:$CP,Daily!GN$10,0)+VLOOKUP($IF61,Data!$B:$CP,Daily!KM$10,0))</f>
      </c>
      <c r="CP64" s="14">
        <f>(VLOOKUP($EG64,Data!$B:$CP,Daily!GO$10,0)+VLOOKUP($IF64,Data!$B:$CP,Daily!KN$10,0))/(VLOOKUP($EG61,Data!$B:$CP,Daily!GO$10,0)+VLOOKUP($IF61,Data!$B:$CP,Daily!KN$10,0))</f>
      </c>
      <c r="CQ64" s="14">
        <f>(VLOOKUP($EG64,Data!$B:$CP,Daily!GP$10,0)+VLOOKUP($IF64,Data!$B:$CP,Daily!KO$10,0))/(VLOOKUP($EG61,Data!$B:$CP,Daily!GP$10,0)+VLOOKUP($IF61,Data!$B:$CP,Daily!KO$10,0))</f>
      </c>
      <c r="CR64" s="14">
        <f>(VLOOKUP($EG64,Data!$B:$CP,Daily!GQ$10,0)+VLOOKUP($IF64,Data!$B:$CP,Daily!KP$10,0))/(VLOOKUP($EG61,Data!$B:$CP,Daily!GQ$10,0)+VLOOKUP($IF61,Data!$B:$CP,Daily!KP$10,0))</f>
      </c>
      <c r="CS64" s="14">
        <f>(VLOOKUP($EG64,Data!$B:$CP,Daily!GR$10,0)+VLOOKUP($IF64,Data!$B:$CP,Daily!KQ$10,0))/(VLOOKUP($EG61,Data!$B:$CP,Daily!GR$10,0)+VLOOKUP($IF61,Data!$B:$CP,Daily!KQ$10,0))</f>
      </c>
      <c r="CT64" s="14">
        <f>(VLOOKUP($EG64,Data!$B:$CP,Daily!GS$10,0)+VLOOKUP($IF64,Data!$B:$CP,Daily!KR$10,0))/(VLOOKUP($EG61,Data!$B:$CP,Daily!GS$10,0)+VLOOKUP($IF61,Data!$B:$CP,Daily!KR$10,0))</f>
      </c>
      <c r="CU64" s="14">
        <f>(VLOOKUP($EG64,Data!$B:$CP,Daily!GT$10,0)+VLOOKUP($IF64,Data!$B:$CP,Daily!KS$10,0))/(VLOOKUP($EG61,Data!$B:$CP,Daily!GT$10,0)+VLOOKUP($IF61,Data!$B:$CP,Daily!KS$10,0))</f>
      </c>
      <c r="CV64" s="14">
        <f>(VLOOKUP($EG64,Data!$B:$CP,Daily!GU$10,0)+VLOOKUP($IF64,Data!$B:$CP,Daily!KT$10,0))/(VLOOKUP($EG61,Data!$B:$CP,Daily!GU$10,0)+VLOOKUP($IF61,Data!$B:$CP,Daily!KT$10,0))</f>
      </c>
      <c r="CW64" s="14">
        <f>(VLOOKUP($EG64,Data!$B:$CP,Daily!GV$10,0)+VLOOKUP($IF64,Data!$B:$CP,Daily!KU$10,0))/(VLOOKUP($EG61,Data!$B:$CP,Daily!GV$10,0)+VLOOKUP($IF61,Data!$B:$CP,Daily!KU$10,0))</f>
      </c>
      <c r="CX64" s="14">
        <f>(VLOOKUP($EG64,Data!$B:$CP,Daily!GW$10,0)+VLOOKUP($IF64,Data!$B:$CP,Daily!KV$10,0))/(VLOOKUP($EG61,Data!$B:$CP,Daily!GW$10,0)+VLOOKUP($IF61,Data!$B:$CP,Daily!KV$10,0))</f>
      </c>
      <c r="CY64" s="14">
        <f>(VLOOKUP($EG64,Data!$B:$CP,Daily!GX$10,0)+VLOOKUP($IF64,Data!$B:$CP,Daily!KW$10,0))/(VLOOKUP($EG61,Data!$B:$CP,Daily!GX$10,0)+VLOOKUP($IF61,Data!$B:$CP,Daily!KW$10,0))</f>
      </c>
      <c r="CZ64" s="14">
        <f>(VLOOKUP($EG64,Data!$B:$CP,Daily!GY$10,0)+VLOOKUP($IF64,Data!$B:$CP,Daily!KX$10,0))/(VLOOKUP($EG61,Data!$B:$CP,Daily!GY$10,0)+VLOOKUP($IF61,Data!$B:$CP,Daily!KX$10,0))</f>
      </c>
      <c r="DA64" s="14">
        <f>(VLOOKUP($EG64,Data!$B:$CP,Daily!GZ$10,0)+VLOOKUP($IF64,Data!$B:$CP,Daily!KY$10,0))/(VLOOKUP($EG61,Data!$B:$CP,Daily!GZ$10,0)+VLOOKUP($IF61,Data!$B:$CP,Daily!KY$10,0))</f>
      </c>
      <c r="DB64" s="14">
        <f>(VLOOKUP($EG64,Data!$B:$CP,Daily!HA$10,0)+VLOOKUP($IF64,Data!$B:$CP,Daily!KZ$10,0))/(VLOOKUP($EG61,Data!$B:$CP,Daily!HA$10,0)+VLOOKUP($IF61,Data!$B:$CP,Daily!KZ$10,0))</f>
      </c>
      <c r="DC64" s="14">
        <f>(VLOOKUP($EG64,Data!$B:$CP,Daily!HB$10,0)+VLOOKUP($IF64,Data!$B:$CP,Daily!LA$10,0))/(VLOOKUP($EG61,Data!$B:$CP,Daily!HB$10,0)+VLOOKUP($IF61,Data!$B:$CP,Daily!LA$10,0))</f>
      </c>
      <c r="DD64" s="14">
        <f>(VLOOKUP($EG64,Data!$B:$CP,Daily!HC$10,0)+VLOOKUP($IF64,Data!$B:$CP,Daily!LB$10,0))/(VLOOKUP($EG61,Data!$B:$CP,Daily!HC$10,0)+VLOOKUP($IF61,Data!$B:$CP,Daily!LB$10,0))</f>
      </c>
      <c r="DE64" s="14">
        <f>(VLOOKUP($EG64,Data!$B:$CP,Daily!HD$10,0)+VLOOKUP($IF64,Data!$B:$CP,Daily!LC$10,0))/(VLOOKUP($EG61,Data!$B:$CP,Daily!HD$10,0)+VLOOKUP($IF61,Data!$B:$CP,Daily!LC$10,0))</f>
      </c>
      <c r="DF64" s="14">
        <f>(VLOOKUP($EG64,Data!$B:$CP,Daily!HE$10,0)+VLOOKUP($IF64,Data!$B:$CP,Daily!LD$10,0))/(VLOOKUP($EG61,Data!$B:$CP,Daily!HE$10,0)+VLOOKUP($IF61,Data!$B:$CP,Daily!LD$10,0))</f>
      </c>
      <c r="DG64" s="14">
        <f>(VLOOKUP($EG64,Data!$B:$CP,Daily!HF$10,0)+VLOOKUP($IF64,Data!$B:$CP,Daily!LE$10,0))/(VLOOKUP($EG61,Data!$B:$CP,Daily!HF$10,0)+VLOOKUP($IF61,Data!$B:$CP,Daily!LE$10,0))</f>
      </c>
      <c r="DH64" s="14">
        <f>(VLOOKUP($EG64,Data!$B:$CP,Daily!HG$10,0)+VLOOKUP($IF64,Data!$B:$CP,Daily!LF$10,0))/(VLOOKUP($EG61,Data!$B:$CP,Daily!HG$10,0)+VLOOKUP($IF61,Data!$B:$CP,Daily!LF$10,0))</f>
      </c>
      <c r="DI64" s="14">
        <f>(VLOOKUP($EG64,Data!$B:$CP,Daily!HH$10,0)+VLOOKUP($IF64,Data!$B:$CP,Daily!LG$10,0))/(VLOOKUP($EG61,Data!$B:$CP,Daily!HH$10,0)+VLOOKUP($IF61,Data!$B:$CP,Daily!LG$10,0))</f>
      </c>
      <c r="DJ64" s="14">
        <f>(VLOOKUP($EG64,Data!$B:$CP,Daily!HI$10,0)+VLOOKUP($IF64,Data!$B:$CP,Daily!LH$10,0))/(VLOOKUP($EG61,Data!$B:$CP,Daily!HI$10,0)+VLOOKUP($IF61,Data!$B:$CP,Daily!LH$10,0))</f>
      </c>
      <c r="DK64" s="14">
        <f>(VLOOKUP($EG64,Data!$B:$CP,Daily!HJ$10,0)+VLOOKUP($IF64,Data!$B:$CP,Daily!LI$10,0))/(VLOOKUP($EG61,Data!$B:$CP,Daily!HJ$10,0)+VLOOKUP($IF61,Data!$B:$CP,Daily!LI$10,0))</f>
      </c>
      <c r="DL64" s="14">
        <f>(VLOOKUP($EG64,Data!$B:$CP,Daily!HK$10,0)+VLOOKUP($IF64,Data!$B:$CP,Daily!LJ$10,0))/(VLOOKUP($EG61,Data!$B:$CP,Daily!HK$10,0)+VLOOKUP($IF61,Data!$B:$CP,Daily!LJ$10,0))</f>
      </c>
      <c r="DM64" s="14">
        <f>(VLOOKUP($EG64,Data!$B:$CP,Daily!HL$10,0)+VLOOKUP($IF64,Data!$B:$CP,Daily!LK$10,0))/(VLOOKUP($EG61,Data!$B:$CP,Daily!HL$10,0)+VLOOKUP($IF61,Data!$B:$CP,Daily!LK$10,0))</f>
      </c>
      <c r="DN64" s="14">
        <f>(VLOOKUP($EG64,Data!$B:$CP,Daily!HM$10,0)+VLOOKUP($IF64,Data!$B:$CP,Daily!LL$10,0))/(VLOOKUP($EG61,Data!$B:$CP,Daily!HM$10,0)+VLOOKUP($IF61,Data!$B:$CP,Daily!LL$10,0))</f>
      </c>
      <c r="DO64" s="14">
        <f>(VLOOKUP($EG64,Data!$B:$CP,Daily!HN$10,0)+VLOOKUP($IF64,Data!$B:$CP,Daily!LM$10,0))/(VLOOKUP($EG61,Data!$B:$CP,Daily!HN$10,0)+VLOOKUP($IF61,Data!$B:$CP,Daily!LM$10,0))</f>
      </c>
      <c r="DP64" s="14">
        <f>(VLOOKUP($EG64,Data!$B:$CP,Daily!HO$10,0)+VLOOKUP($IF64,Data!$B:$CP,Daily!LN$10,0))/(VLOOKUP($EG61,Data!$B:$CP,Daily!HO$10,0)+VLOOKUP($IF61,Data!$B:$CP,Daily!LN$10,0))</f>
      </c>
      <c r="DQ64" s="14">
        <f>(VLOOKUP($EG64,Data!$B:$CP,Daily!HP$10,0)+VLOOKUP($IF64,Data!$B:$CP,Daily!LO$10,0))/(VLOOKUP($EG61,Data!$B:$CP,Daily!HP$10,0)+VLOOKUP($IF61,Data!$B:$CP,Daily!LO$10,0))</f>
      </c>
      <c r="DR64" s="14">
        <f>(VLOOKUP($EG64,Data!$B:$CP,Daily!HQ$10,0)+VLOOKUP($IF64,Data!$B:$CP,Daily!LP$10,0))/(VLOOKUP($EG61,Data!$B:$CP,Daily!HQ$10,0)+VLOOKUP($IF61,Data!$B:$CP,Daily!LP$10,0))</f>
      </c>
      <c r="DS64" s="14">
        <f>(VLOOKUP($EG64,Data!$B:$CP,Daily!HR$10,0)+VLOOKUP($IF64,Data!$B:$CP,Daily!LQ$10,0))/(VLOOKUP($EG61,Data!$B:$CP,Daily!HR$10,0)+VLOOKUP($IF61,Data!$B:$CP,Daily!LQ$10,0))</f>
      </c>
      <c r="DT64" s="14">
        <f>(VLOOKUP($EG64,Data!$B:$CP,Daily!HS$10,0)+VLOOKUP($IF64,Data!$B:$CP,Daily!LR$10,0))/(VLOOKUP($EG61,Data!$B:$CP,Daily!HS$10,0)+VLOOKUP($IF61,Data!$B:$CP,Daily!LR$10,0))</f>
      </c>
      <c r="DU64" s="14">
        <f>(VLOOKUP($EG64,Data!$B:$CP,Daily!HT$10,0)+VLOOKUP($IF64,Data!$B:$CP,Daily!LS$10,0))/(VLOOKUP($EG61,Data!$B:$CP,Daily!HT$10,0)+VLOOKUP($IF61,Data!$B:$CP,Daily!LS$10,0))</f>
      </c>
      <c r="DV64" s="18"/>
      <c r="DW64" s="14">
        <f t="shared" si="453"/>
      </c>
      <c r="DX64" s="14">
        <f t="shared" si="454"/>
      </c>
      <c r="DY64" s="14">
        <f t="shared" si="488"/>
      </c>
      <c r="DZ64" s="14">
        <f t="shared" si="489"/>
      </c>
      <c r="EA64" s="14">
        <f t="shared" si="490"/>
      </c>
      <c r="EB64" s="18"/>
      <c r="EC64" s="14">
        <f t="shared" si="491"/>
      </c>
      <c r="ED64" s="14">
        <f t="shared" si="492"/>
      </c>
      <c r="EE64" s="14">
        <f t="shared" si="493"/>
      </c>
      <c r="EF64" s="16"/>
      <c r="EG64" s="9" t="s">
        <v>473</v>
      </c>
      <c r="EH64" s="9" t="s">
        <v>52</v>
      </c>
      <c r="EI64" s="14">
        <f>VLOOKUP($EG64,Data!$B:$CP,Daily!EI$10,0)/VLOOKUP($EG61,Data!$B:$CP,Daily!EI$10,0)</f>
      </c>
      <c r="EJ64" s="14">
        <f>VLOOKUP($EG64,Data!$B:$CP,Daily!EJ$10,0)/VLOOKUP($EG61,Data!$B:$CP,Daily!EJ$10,0)</f>
      </c>
      <c r="EK64" s="14">
        <f>VLOOKUP($EG64,Data!$B:$CP,Daily!EK$10,0)/VLOOKUP($EG61,Data!$B:$CP,Daily!EK$10,0)</f>
      </c>
      <c r="EL64" s="14">
        <f>VLOOKUP($EG64,Data!$B:$CP,Daily!EL$10,0)/VLOOKUP($EG61,Data!$B:$CP,Daily!EL$10,0)</f>
      </c>
      <c r="EM64" s="14">
        <f>VLOOKUP($EG64,Data!$B:$CP,Daily!EM$10,0)/VLOOKUP($EG61,Data!$B:$CP,Daily!EM$10,0)</f>
      </c>
      <c r="EN64" s="14">
        <f>VLOOKUP($EG64,Data!$B:$CP,Daily!EN$10,0)/VLOOKUP($EG61,Data!$B:$CP,Daily!EN$10,0)</f>
      </c>
      <c r="EO64" s="14">
        <f>VLOOKUP($EG64,Data!$B:$CP,Daily!EO$10,0)/VLOOKUP($EG61,Data!$B:$CP,Daily!EO$10,0)</f>
      </c>
      <c r="EP64" s="14">
        <f>VLOOKUP($EG64,Data!$B:$CP,Daily!EP$10,0)/VLOOKUP($EG61,Data!$B:$CP,Daily!EP$10,0)</f>
      </c>
      <c r="EQ64" s="14">
        <f>VLOOKUP($EG64,Data!$B:$CP,Daily!EQ$10,0)/VLOOKUP($EG61,Data!$B:$CP,Daily!EQ$10,0)</f>
      </c>
      <c r="ER64" s="14">
        <f>VLOOKUP($EG64,Data!$B:$CP,Daily!ER$10,0)/VLOOKUP($EG61,Data!$B:$CP,Daily!ER$10,0)</f>
      </c>
      <c r="ES64" s="14">
        <f>VLOOKUP($EG64,Data!$B:$CP,Daily!ES$10,0)/VLOOKUP($EG61,Data!$B:$CP,Daily!ES$10,0)</f>
      </c>
      <c r="ET64" s="14">
        <f>VLOOKUP($EG64,Data!$B:$CP,Daily!ET$10,0)/VLOOKUP($EG61,Data!$B:$CP,Daily!ET$10,0)</f>
      </c>
      <c r="EU64" s="14">
        <f>VLOOKUP($EG64,Data!$B:$CP,Daily!EU$10,0)/VLOOKUP($EG61,Data!$B:$CP,Daily!EU$10,0)</f>
      </c>
      <c r="EV64" s="14">
        <f>VLOOKUP($EG64,Data!$B:$CP,Daily!EV$10,0)/VLOOKUP($EG61,Data!$B:$CP,Daily!EV$10,0)</f>
      </c>
      <c r="EW64" s="14">
        <f>VLOOKUP($EG64,Data!$B:$CP,Daily!EW$10,0)/VLOOKUP($EG61,Data!$B:$CP,Daily!EW$10,0)</f>
      </c>
      <c r="EX64" s="14">
        <f>VLOOKUP($EG64,Data!$B:$CP,Daily!EX$10,0)/VLOOKUP($EG61,Data!$B:$CP,Daily!EX$10,0)</f>
      </c>
      <c r="EY64" s="14">
        <f>VLOOKUP($EG64,Data!$B:$CP,Daily!EY$10,0)/VLOOKUP($EG61,Data!$B:$CP,Daily!EY$10,0)</f>
      </c>
      <c r="EZ64" s="14">
        <f>VLOOKUP($EG64,Data!$B:$CP,Daily!EZ$10,0)/VLOOKUP($EG61,Data!$B:$CP,Daily!EZ$10,0)</f>
      </c>
      <c r="FA64" s="14">
        <f>VLOOKUP($EG64,Data!$B:$CP,Daily!FA$10,0)/VLOOKUP($EG61,Data!$B:$CP,Daily!FA$10,0)</f>
      </c>
      <c r="FB64" s="14">
        <f>VLOOKUP($EG64,Data!$B:$CP,Daily!FB$10,0)/VLOOKUP($EG61,Data!$B:$CP,Daily!FB$10,0)</f>
      </c>
      <c r="FC64" s="14">
        <f>VLOOKUP($EG64,Data!$B:$CP,Daily!FC$10,0)/VLOOKUP($EG61,Data!$B:$CP,Daily!FC$10,0)</f>
      </c>
      <c r="FD64" s="14">
        <f>VLOOKUP($EG64,Data!$B:$CP,Daily!FD$10,0)/VLOOKUP($EG61,Data!$B:$CP,Daily!FD$10,0)</f>
      </c>
      <c r="FE64" s="14">
        <f>VLOOKUP($EG64,Data!$B:$CP,Daily!FE$10,0)/VLOOKUP($EG61,Data!$B:$CP,Daily!FE$10,0)</f>
      </c>
      <c r="FF64" s="14">
        <f>VLOOKUP($EG64,Data!$B:$CP,Daily!FF$10,0)/VLOOKUP($EG61,Data!$B:$CP,Daily!FF$10,0)</f>
      </c>
      <c r="FG64" s="14">
        <f>VLOOKUP($EG64,Data!$B:$CP,Daily!FG$10,0)/VLOOKUP($EG61,Data!$B:$CP,Daily!FG$10,0)</f>
      </c>
      <c r="FH64" s="14">
        <f>VLOOKUP($EG64,Data!$B:$CP,Daily!FH$10,0)/VLOOKUP($EG61,Data!$B:$CP,Daily!FH$10,0)</f>
      </c>
      <c r="FI64" s="14">
        <f>VLOOKUP($EG64,Data!$B:$CP,Daily!FI$10,0)/VLOOKUP($EG61,Data!$B:$CP,Daily!FI$10,0)</f>
      </c>
      <c r="FJ64" s="14">
        <f>VLOOKUP($EG64,Data!$B:$CP,Daily!FJ$10,0)/VLOOKUP($EG61,Data!$B:$CP,Daily!FJ$10,0)</f>
      </c>
      <c r="FK64" s="14">
        <f>VLOOKUP($EG64,Data!$B:$CP,Daily!FK$10,0)/VLOOKUP($EG61,Data!$B:$CP,Daily!FK$10,0)</f>
      </c>
      <c r="FL64" s="14">
        <f>VLOOKUP($EG64,Data!$B:$CP,Daily!FL$10,0)/VLOOKUP($EG61,Data!$B:$CP,Daily!FL$10,0)</f>
      </c>
      <c r="FM64" s="14">
        <f>VLOOKUP($EG64,Data!$B:$CP,Daily!FM$10,0)/VLOOKUP($EG61,Data!$B:$CP,Daily!FM$10,0)</f>
      </c>
      <c r="FN64" s="14">
        <f>VLOOKUP($EG64,Data!$B:$CP,Daily!FN$10,0)/VLOOKUP($EG61,Data!$B:$CP,Daily!FN$10,0)</f>
      </c>
      <c r="FO64" s="14">
        <f>VLOOKUP($EG64,Data!$B:$CP,Daily!FO$10,0)/VLOOKUP($EG61,Data!$B:$CP,Daily!FO$10,0)</f>
      </c>
      <c r="FP64" s="14">
        <f>VLOOKUP($EG64,Data!$B:$CP,Daily!FP$10,0)/VLOOKUP($EG61,Data!$B:$CP,Daily!FP$10,0)</f>
      </c>
      <c r="FQ64" s="14">
        <f>VLOOKUP($EG64,Data!$B:$CP,Daily!FQ$10,0)/VLOOKUP($EG61,Data!$B:$CP,Daily!FQ$10,0)</f>
      </c>
      <c r="FR64" s="14">
        <f>VLOOKUP($EG64,Data!$B:$CP,Daily!FR$10,0)/VLOOKUP($EG61,Data!$B:$CP,Daily!FR$10,0)</f>
      </c>
      <c r="FS64" s="14">
        <f>VLOOKUP($EG64,Data!$B:$CP,Daily!FS$10,0)/VLOOKUP($EG61,Data!$B:$CP,Daily!FS$10,0)</f>
      </c>
      <c r="FT64" s="14">
        <f>VLOOKUP($EG64,Data!$B:$CP,Daily!FT$10,0)/VLOOKUP($EG61,Data!$B:$CP,Daily!FT$10,0)</f>
      </c>
      <c r="FU64" s="14">
        <f>VLOOKUP($EG64,Data!$B:$CP,Daily!FU$10,0)/VLOOKUP($EG61,Data!$B:$CP,Daily!FU$10,0)</f>
      </c>
      <c r="FV64" s="14">
        <f>VLOOKUP($EG64,Data!$B:$CP,Daily!FV$10,0)/VLOOKUP($EG61,Data!$B:$CP,Daily!FV$10,0)</f>
      </c>
      <c r="FW64" s="14">
        <f>VLOOKUP($EG64,Data!$B:$CP,Daily!FW$10,0)/VLOOKUP($EG61,Data!$B:$CP,Daily!FW$10,0)</f>
      </c>
      <c r="FX64" s="14">
        <f>VLOOKUP($EG64,Data!$B:$CP,Daily!FX$10,0)/VLOOKUP($EG61,Data!$B:$CP,Daily!FX$10,0)</f>
      </c>
      <c r="FY64" s="14">
        <f>VLOOKUP($EG64,Data!$B:$CP,Daily!FY$10,0)/VLOOKUP($EG61,Data!$B:$CP,Daily!FY$10,0)</f>
      </c>
      <c r="FZ64" s="14">
        <f>VLOOKUP($EG64,Data!$B:$CP,Daily!FZ$10,0)/VLOOKUP($EG61,Data!$B:$CP,Daily!FZ$10,0)</f>
      </c>
      <c r="GA64" s="14">
        <f>VLOOKUP($EG64,Data!$B:$CP,Daily!GA$10,0)/VLOOKUP($EG61,Data!$B:$CP,Daily!GA$10,0)</f>
      </c>
      <c r="GB64" s="14">
        <f>VLOOKUP($EG64,Data!$B:$CP,Daily!GB$10,0)/VLOOKUP($EG61,Data!$B:$CP,Daily!GB$10,0)</f>
      </c>
      <c r="GC64" s="14">
        <f>VLOOKUP($EG64,Data!$B:$CP,Daily!GC$10,0)/VLOOKUP($EG61,Data!$B:$CP,Daily!GC$10,0)</f>
      </c>
      <c r="GD64" s="14">
        <f>VLOOKUP($EG64,Data!$B:$CP,Daily!GD$10,0)/VLOOKUP($EG61,Data!$B:$CP,Daily!GD$10,0)</f>
      </c>
      <c r="GE64" s="14">
        <f>VLOOKUP($EG64,Data!$B:$CP,Daily!GE$10,0)/VLOOKUP($EG61,Data!$B:$CP,Daily!GE$10,0)</f>
      </c>
      <c r="GF64" s="14">
        <f>VLOOKUP($EG64,Data!$B:$CP,Daily!GF$10,0)/VLOOKUP($EG61,Data!$B:$CP,Daily!GF$10,0)</f>
      </c>
      <c r="GG64" s="14">
        <f>VLOOKUP($EG64,Data!$B:$CP,Daily!GG$10,0)/VLOOKUP($EG61,Data!$B:$CP,Daily!GG$10,0)</f>
      </c>
      <c r="GH64" s="14">
        <f>VLOOKUP($EG64,Data!$B:$CP,Daily!GH$10,0)/VLOOKUP($EG61,Data!$B:$CP,Daily!GH$10,0)</f>
      </c>
      <c r="GI64" s="14">
        <f>VLOOKUP($EG64,Data!$B:$CP,Daily!GI$10,0)/VLOOKUP($EG61,Data!$B:$CP,Daily!GI$10,0)</f>
      </c>
      <c r="GJ64" s="14">
        <f>VLOOKUP($EG64,Data!$B:$CP,Daily!GJ$10,0)/VLOOKUP($EG61,Data!$B:$CP,Daily!GJ$10,0)</f>
      </c>
      <c r="GK64" s="14">
        <f>VLOOKUP($EG64,Data!$B:$CP,Daily!GK$10,0)/VLOOKUP($EG61,Data!$B:$CP,Daily!GK$10,0)</f>
      </c>
      <c r="GL64" s="14">
        <f>VLOOKUP($EG64,Data!$B:$CP,Daily!GL$10,0)/VLOOKUP($EG61,Data!$B:$CP,Daily!GL$10,0)</f>
      </c>
      <c r="GM64" s="14">
        <f>VLOOKUP($EG64,Data!$B:$CP,Daily!GM$10,0)/VLOOKUP($EG61,Data!$B:$CP,Daily!GM$10,0)</f>
      </c>
      <c r="GN64" s="14">
        <f>VLOOKUP($EG64,Data!$B:$CP,Daily!GN$10,0)/VLOOKUP($EG61,Data!$B:$CP,Daily!GN$10,0)</f>
      </c>
      <c r="GO64" s="14">
        <f>VLOOKUP($EG64,Data!$B:$CP,Daily!GO$10,0)/VLOOKUP($EG61,Data!$B:$CP,Daily!GO$10,0)</f>
      </c>
      <c r="GP64" s="14">
        <f>VLOOKUP($EG64,Data!$B:$CP,Daily!GP$10,0)/VLOOKUP($EG61,Data!$B:$CP,Daily!GP$10,0)</f>
      </c>
      <c r="GQ64" s="14">
        <f>VLOOKUP($EG64,Data!$B:$CP,Daily!GQ$10,0)/VLOOKUP($EG61,Data!$B:$CP,Daily!GQ$10,0)</f>
      </c>
      <c r="GR64" s="14">
        <f>VLOOKUP($EG64,Data!$B:$CP,Daily!GR$10,0)/VLOOKUP($EG61,Data!$B:$CP,Daily!GR$10,0)</f>
      </c>
      <c r="GS64" s="14">
        <f>VLOOKUP($EG64,Data!$B:$CP,Daily!GS$10,0)/VLOOKUP($EG61,Data!$B:$CP,Daily!GS$10,0)</f>
      </c>
      <c r="GT64" s="14">
        <f>VLOOKUP($EG64,Data!$B:$CP,Daily!GT$10,0)/VLOOKUP($EG61,Data!$B:$CP,Daily!GT$10,0)</f>
      </c>
      <c r="GU64" s="14">
        <f>VLOOKUP($EG64,Data!$B:$CP,Daily!GU$10,0)/VLOOKUP($EG61,Data!$B:$CP,Daily!GU$10,0)</f>
      </c>
      <c r="GV64" s="14">
        <f>VLOOKUP($EG64,Data!$B:$CP,Daily!GV$10,0)/VLOOKUP($EG61,Data!$B:$CP,Daily!GV$10,0)</f>
      </c>
      <c r="GW64" s="14">
        <f>VLOOKUP($EG64,Data!$B:$CP,Daily!GW$10,0)/VLOOKUP($EG61,Data!$B:$CP,Daily!GW$10,0)</f>
      </c>
      <c r="GX64" s="14">
        <f>VLOOKUP($EG64,Data!$B:$CP,Daily!GX$10,0)/VLOOKUP($EG61,Data!$B:$CP,Daily!GX$10,0)</f>
      </c>
      <c r="GY64" s="14">
        <f>VLOOKUP($EG64,Data!$B:$CP,Daily!GY$10,0)/VLOOKUP($EG61,Data!$B:$CP,Daily!GY$10,0)</f>
      </c>
      <c r="GZ64" s="14">
        <f>VLOOKUP($EG64,Data!$B:$CP,Daily!GZ$10,0)/VLOOKUP($EG61,Data!$B:$CP,Daily!GZ$10,0)</f>
      </c>
      <c r="HA64" s="14">
        <f>VLOOKUP($EG64,Data!$B:$CP,Daily!HA$10,0)/VLOOKUP($EG61,Data!$B:$CP,Daily!HA$10,0)</f>
      </c>
      <c r="HB64" s="14">
        <f>VLOOKUP($EG64,Data!$B:$CP,Daily!HB$10,0)/VLOOKUP($EG61,Data!$B:$CP,Daily!HB$10,0)</f>
      </c>
      <c r="HC64" s="14">
        <f>VLOOKUP($EG64,Data!$B:$CP,Daily!HC$10,0)/VLOOKUP($EG61,Data!$B:$CP,Daily!HC$10,0)</f>
      </c>
      <c r="HD64" s="14">
        <f>VLOOKUP($EG64,Data!$B:$CP,Daily!HD$10,0)/VLOOKUP($EG61,Data!$B:$CP,Daily!HD$10,0)</f>
      </c>
      <c r="HE64" s="14">
        <f>VLOOKUP($EG64,Data!$B:$CP,Daily!HE$10,0)/VLOOKUP($EG61,Data!$B:$CP,Daily!HE$10,0)</f>
      </c>
      <c r="HF64" s="14">
        <f>VLOOKUP($EG64,Data!$B:$CP,Daily!HF$10,0)/VLOOKUP($EG61,Data!$B:$CP,Daily!HF$10,0)</f>
      </c>
      <c r="HG64" s="14">
        <f>VLOOKUP($EG64,Data!$B:$CP,Daily!HG$10,0)/VLOOKUP($EG61,Data!$B:$CP,Daily!HG$10,0)</f>
      </c>
      <c r="HH64" s="14">
        <f>VLOOKUP($EG64,Data!$B:$CP,Daily!HH$10,0)/VLOOKUP($EG61,Data!$B:$CP,Daily!HH$10,0)</f>
      </c>
      <c r="HI64" s="14">
        <f>VLOOKUP($EG64,Data!$B:$CP,Daily!HI$10,0)/VLOOKUP($EG61,Data!$B:$CP,Daily!HI$10,0)</f>
      </c>
      <c r="HJ64" s="14">
        <f>VLOOKUP($EG64,Data!$B:$CP,Daily!HJ$10,0)/VLOOKUP($EG61,Data!$B:$CP,Daily!HJ$10,0)</f>
      </c>
      <c r="HK64" s="14">
        <f>VLOOKUP($EG64,Data!$B:$CP,Daily!HK$10,0)/VLOOKUP($EG61,Data!$B:$CP,Daily!HK$10,0)</f>
      </c>
      <c r="HL64" s="14">
        <f>VLOOKUP($EG64,Data!$B:$CP,Daily!HL$10,0)/VLOOKUP($EG61,Data!$B:$CP,Daily!HL$10,0)</f>
      </c>
      <c r="HM64" s="14">
        <f>VLOOKUP($EG64,Data!$B:$CP,Daily!HM$10,0)/VLOOKUP($EG61,Data!$B:$CP,Daily!HM$10,0)</f>
      </c>
      <c r="HN64" s="14">
        <f>VLOOKUP($EG64,Data!$B:$CP,Daily!HN$10,0)/VLOOKUP($EG61,Data!$B:$CP,Daily!HN$10,0)</f>
      </c>
      <c r="HO64" s="14">
        <f>VLOOKUP($EG64,Data!$B:$CP,Daily!HO$10,0)/VLOOKUP($EG61,Data!$B:$CP,Daily!HO$10,0)</f>
      </c>
      <c r="HP64" s="14">
        <f>VLOOKUP($EG64,Data!$B:$CP,Daily!HP$10,0)/VLOOKUP($EG61,Data!$B:$CP,Daily!HP$10,0)</f>
      </c>
      <c r="HQ64" s="14">
        <f>VLOOKUP($EG64,Data!$B:$CP,Daily!HQ$10,0)/VLOOKUP($EG61,Data!$B:$CP,Daily!HQ$10,0)</f>
      </c>
      <c r="HR64" s="14">
        <f>VLOOKUP($EG64,Data!$B:$CP,Daily!HR$10,0)/VLOOKUP($EG61,Data!$B:$CP,Daily!HR$10,0)</f>
      </c>
      <c r="HS64" s="14">
        <f>VLOOKUP($EG64,Data!$B:$CP,Daily!HS$10,0)/VLOOKUP($EG61,Data!$B:$CP,Daily!HS$10,0)</f>
      </c>
      <c r="HT64" s="14">
        <f>VLOOKUP($EG64,Data!$B:$CP,Daily!HT$10,0)/VLOOKUP($EG61,Data!$B:$CP,Daily!HT$10,0)</f>
      </c>
      <c r="HU64" s="17"/>
      <c r="HV64" s="52">
        <f t="shared" si="456"/>
      </c>
      <c r="HW64" s="52">
        <f t="shared" si="457"/>
      </c>
      <c r="HX64" s="52">
        <f t="shared" si="494"/>
      </c>
      <c r="HY64" s="52">
        <f t="shared" si="495"/>
      </c>
      <c r="HZ64" s="52">
        <f t="shared" si="496"/>
      </c>
      <c r="IA64" s="55"/>
      <c r="IB64" s="14">
        <f t="shared" si="497"/>
      </c>
      <c r="IC64" s="14">
        <f t="shared" si="498"/>
      </c>
      <c r="ID64" s="14">
        <f t="shared" si="499"/>
      </c>
      <c r="IE64" s="16"/>
      <c r="IF64" s="9" t="s">
        <v>474</v>
      </c>
      <c r="IG64" s="9" t="s">
        <v>52</v>
      </c>
      <c r="IH64" s="14">
        <f>VLOOKUP($IF64,Data!$B:$CP,Daily!IH$10,0)/VLOOKUP($IF61,Data!$B:$CP,Daily!IH$10,0)</f>
      </c>
      <c r="II64" s="14">
        <f>VLOOKUP($IF64,Data!$B:$CP,Daily!II$10,0)/VLOOKUP($IF61,Data!$B:$CP,Daily!II$10,0)</f>
      </c>
      <c r="IJ64" s="14">
        <f>VLOOKUP($IF64,Data!$B:$CP,Daily!IJ$10,0)/VLOOKUP($IF61,Data!$B:$CP,Daily!IJ$10,0)</f>
      </c>
      <c r="IK64" s="14">
        <f>VLOOKUP($IF64,Data!$B:$CP,Daily!IK$10,0)/VLOOKUP($IF61,Data!$B:$CP,Daily!IK$10,0)</f>
      </c>
      <c r="IL64" s="14">
        <f>VLOOKUP($IF64,Data!$B:$CP,Daily!IL$10,0)/VLOOKUP($IF61,Data!$B:$CP,Daily!IL$10,0)</f>
      </c>
      <c r="IM64" s="14">
        <f>VLOOKUP($IF64,Data!$B:$CP,Daily!IM$10,0)/VLOOKUP($IF61,Data!$B:$CP,Daily!IM$10,0)</f>
      </c>
      <c r="IN64" s="14">
        <f>VLOOKUP($IF64,Data!$B:$CP,Daily!IN$10,0)/VLOOKUP($IF61,Data!$B:$CP,Daily!IN$10,0)</f>
      </c>
      <c r="IO64" s="14">
        <f>VLOOKUP($IF64,Data!$B:$CP,Daily!IO$10,0)/VLOOKUP($IF61,Data!$B:$CP,Daily!IO$10,0)</f>
      </c>
      <c r="IP64" s="14">
        <f>VLOOKUP($IF64,Data!$B:$CP,Daily!IP$10,0)/VLOOKUP($IF61,Data!$B:$CP,Daily!IP$10,0)</f>
      </c>
      <c r="IQ64" s="14">
        <f>VLOOKUP($IF64,Data!$B:$CP,Daily!IQ$10,0)/VLOOKUP($IF61,Data!$B:$CP,Daily!IQ$10,0)</f>
      </c>
      <c r="IR64" s="14">
        <f>VLOOKUP($IF64,Data!$B:$CP,Daily!IR$10,0)/VLOOKUP($IF61,Data!$B:$CP,Daily!IR$10,0)</f>
      </c>
      <c r="IS64" s="14">
        <f>VLOOKUP($IF64,Data!$B:$CP,Daily!IS$10,0)/VLOOKUP($IF61,Data!$B:$CP,Daily!IS$10,0)</f>
      </c>
      <c r="IT64" s="14">
        <f>VLOOKUP($IF64,Data!$B:$CP,Daily!IT$10,0)/VLOOKUP($IF61,Data!$B:$CP,Daily!IT$10,0)</f>
      </c>
      <c r="IU64" s="14">
        <f>VLOOKUP($IF64,Data!$B:$CP,Daily!IU$10,0)/VLOOKUP($IF61,Data!$B:$CP,Daily!IU$10,0)</f>
      </c>
      <c r="IV64" s="14">
        <f>VLOOKUP($IF64,Data!$B:$CP,Daily!IV$10,0)/VLOOKUP($IF61,Data!$B:$CP,Daily!IV$10,0)</f>
      </c>
      <c r="IW64" s="14">
        <f>VLOOKUP($IF64,Data!$B:$CP,Daily!IW$10,0)/VLOOKUP($IF61,Data!$B:$CP,Daily!IW$10,0)</f>
      </c>
      <c r="IX64" s="14">
        <f>VLOOKUP($IF64,Data!$B:$CP,Daily!IX$10,0)/VLOOKUP($IF61,Data!$B:$CP,Daily!IX$10,0)</f>
      </c>
      <c r="IY64" s="14">
        <f>VLOOKUP($IF64,Data!$B:$CP,Daily!IY$10,0)/VLOOKUP($IF61,Data!$B:$CP,Daily!IY$10,0)</f>
      </c>
      <c r="IZ64" s="14">
        <f>VLOOKUP($IF64,Data!$B:$CP,Daily!IZ$10,0)/VLOOKUP($IF61,Data!$B:$CP,Daily!IZ$10,0)</f>
      </c>
      <c r="JA64" s="14">
        <f>VLOOKUP($IF64,Data!$B:$CP,Daily!JA$10,0)/VLOOKUP($IF61,Data!$B:$CP,Daily!JA$10,0)</f>
      </c>
      <c r="JB64" s="14">
        <f>VLOOKUP($IF64,Data!$B:$CP,Daily!JB$10,0)/VLOOKUP($IF61,Data!$B:$CP,Daily!JB$10,0)</f>
      </c>
      <c r="JC64" s="14">
        <f>VLOOKUP($IF64,Data!$B:$CP,Daily!JC$10,0)/VLOOKUP($IF61,Data!$B:$CP,Daily!JC$10,0)</f>
      </c>
      <c r="JD64" s="14">
        <f>VLOOKUP($IF64,Data!$B:$CP,Daily!JD$10,0)/VLOOKUP($IF61,Data!$B:$CP,Daily!JD$10,0)</f>
      </c>
      <c r="JE64" s="14">
        <f>VLOOKUP($IF64,Data!$B:$CP,Daily!JE$10,0)/VLOOKUP($IF61,Data!$B:$CP,Daily!JE$10,0)</f>
      </c>
      <c r="JF64" s="14">
        <f>VLOOKUP($IF64,Data!$B:$CP,Daily!JF$10,0)/VLOOKUP($IF61,Data!$B:$CP,Daily!JF$10,0)</f>
      </c>
      <c r="JG64" s="14">
        <f>VLOOKUP($IF64,Data!$B:$CP,Daily!JG$10,0)/VLOOKUP($IF61,Data!$B:$CP,Daily!JG$10,0)</f>
      </c>
      <c r="JH64" s="14">
        <f>VLOOKUP($IF64,Data!$B:$CP,Daily!JH$10,0)/VLOOKUP($IF61,Data!$B:$CP,Daily!JH$10,0)</f>
      </c>
      <c r="JI64" s="14">
        <f>VLOOKUP($IF64,Data!$B:$CP,Daily!JI$10,0)/VLOOKUP($IF61,Data!$B:$CP,Daily!JI$10,0)</f>
      </c>
      <c r="JJ64" s="14">
        <f>VLOOKUP($IF64,Data!$B:$CP,Daily!JJ$10,0)/VLOOKUP($IF61,Data!$B:$CP,Daily!JJ$10,0)</f>
      </c>
      <c r="JK64" s="14">
        <f>VLOOKUP($IF64,Data!$B:$CP,Daily!JK$10,0)/VLOOKUP($IF61,Data!$B:$CP,Daily!JK$10,0)</f>
      </c>
      <c r="JL64" s="14">
        <f>VLOOKUP($IF64,Data!$B:$CP,Daily!JL$10,0)/VLOOKUP($IF61,Data!$B:$CP,Daily!JL$10,0)</f>
      </c>
      <c r="JM64" s="14">
        <f>VLOOKUP($IF64,Data!$B:$CP,Daily!JM$10,0)/VLOOKUP($IF61,Data!$B:$CP,Daily!JM$10,0)</f>
      </c>
      <c r="JN64" s="14">
        <f>VLOOKUP($IF64,Data!$B:$CP,Daily!JN$10,0)/VLOOKUP($IF61,Data!$B:$CP,Daily!JN$10,0)</f>
      </c>
      <c r="JO64" s="14">
        <f>VLOOKUP($IF64,Data!$B:$CP,Daily!JO$10,0)/VLOOKUP($IF61,Data!$B:$CP,Daily!JO$10,0)</f>
      </c>
      <c r="JP64" s="14">
        <f>VLOOKUP($IF64,Data!$B:$CP,Daily!JP$10,0)/VLOOKUP($IF61,Data!$B:$CP,Daily!JP$10,0)</f>
      </c>
      <c r="JQ64" s="14">
        <f>VLOOKUP($IF64,Data!$B:$CP,Daily!JQ$10,0)/VLOOKUP($IF61,Data!$B:$CP,Daily!JQ$10,0)</f>
      </c>
      <c r="JR64" s="14">
        <f>VLOOKUP($IF64,Data!$B:$CP,Daily!JR$10,0)/VLOOKUP($IF61,Data!$B:$CP,Daily!JR$10,0)</f>
      </c>
      <c r="JS64" s="14">
        <f>VLOOKUP($IF64,Data!$B:$CP,Daily!JS$10,0)/VLOOKUP($IF61,Data!$B:$CP,Daily!JS$10,0)</f>
      </c>
      <c r="JT64" s="14">
        <f>VLOOKUP($IF64,Data!$B:$CP,Daily!JT$10,0)/VLOOKUP($IF61,Data!$B:$CP,Daily!JT$10,0)</f>
      </c>
      <c r="JU64" s="14">
        <f>VLOOKUP($IF64,Data!$B:$CP,Daily!JU$10,0)/VLOOKUP($IF61,Data!$B:$CP,Daily!JU$10,0)</f>
      </c>
      <c r="JV64" s="14">
        <f>VLOOKUP($IF64,Data!$B:$CP,Daily!JV$10,0)/VLOOKUP($IF61,Data!$B:$CP,Daily!JV$10,0)</f>
      </c>
      <c r="JW64" s="14">
        <f>VLOOKUP($IF64,Data!$B:$CP,Daily!JW$10,0)/VLOOKUP($IF61,Data!$B:$CP,Daily!JW$10,0)</f>
      </c>
      <c r="JX64" s="14">
        <f>VLOOKUP($IF64,Data!$B:$CP,Daily!JX$10,0)/VLOOKUP($IF61,Data!$B:$CP,Daily!JX$10,0)</f>
      </c>
      <c r="JY64" s="14">
        <f>VLOOKUP($IF64,Data!$B:$CP,Daily!JY$10,0)/VLOOKUP($IF61,Data!$B:$CP,Daily!JY$10,0)</f>
      </c>
      <c r="JZ64" s="14">
        <f>VLOOKUP($IF64,Data!$B:$CP,Daily!JZ$10,0)/VLOOKUP($IF61,Data!$B:$CP,Daily!JZ$10,0)</f>
      </c>
      <c r="KA64" s="14">
        <f>VLOOKUP($IF64,Data!$B:$CP,Daily!KA$10,0)/VLOOKUP($IF61,Data!$B:$CP,Daily!KA$10,0)</f>
      </c>
      <c r="KB64" s="14">
        <f>VLOOKUP($IF64,Data!$B:$CP,Daily!KB$10,0)/VLOOKUP($IF61,Data!$B:$CP,Daily!KB$10,0)</f>
      </c>
      <c r="KC64" s="14">
        <f>VLOOKUP($IF64,Data!$B:$CP,Daily!KC$10,0)/VLOOKUP($IF61,Data!$B:$CP,Daily!KC$10,0)</f>
      </c>
      <c r="KD64" s="14">
        <f>VLOOKUP($IF64,Data!$B:$CP,Daily!KD$10,0)/VLOOKUP($IF61,Data!$B:$CP,Daily!KD$10,0)</f>
      </c>
      <c r="KE64" s="14">
        <f>VLOOKUP($IF64,Data!$B:$CP,Daily!KE$10,0)/VLOOKUP($IF61,Data!$B:$CP,Daily!KE$10,0)</f>
      </c>
      <c r="KF64" s="14">
        <f>VLOOKUP($IF64,Data!$B:$CP,Daily!KF$10,0)/VLOOKUP($IF61,Data!$B:$CP,Daily!KF$10,0)</f>
      </c>
      <c r="KG64" s="14">
        <f>VLOOKUP($IF64,Data!$B:$CP,Daily!KG$10,0)/VLOOKUP($IF61,Data!$B:$CP,Daily!KG$10,0)</f>
      </c>
      <c r="KH64" s="14">
        <f>VLOOKUP($IF64,Data!$B:$CP,Daily!KH$10,0)/VLOOKUP($IF61,Data!$B:$CP,Daily!KH$10,0)</f>
      </c>
      <c r="KI64" s="14">
        <f>VLOOKUP($IF64,Data!$B:$CP,Daily!KI$10,0)/VLOOKUP($IF61,Data!$B:$CP,Daily!KI$10,0)</f>
      </c>
      <c r="KJ64" s="14">
        <f>VLOOKUP($IF64,Data!$B:$CP,Daily!KJ$10,0)/VLOOKUP($IF61,Data!$B:$CP,Daily!KJ$10,0)</f>
      </c>
      <c r="KK64" s="14">
        <f>VLOOKUP($IF64,Data!$B:$CP,Daily!KK$10,0)/VLOOKUP($IF61,Data!$B:$CP,Daily!KK$10,0)</f>
      </c>
      <c r="KL64" s="14">
        <f>VLOOKUP($IF64,Data!$B:$CP,Daily!KL$10,0)/VLOOKUP($IF61,Data!$B:$CP,Daily!KL$10,0)</f>
      </c>
      <c r="KM64" s="14">
        <f>VLOOKUP($IF64,Data!$B:$CP,Daily!KM$10,0)/VLOOKUP($IF61,Data!$B:$CP,Daily!KM$10,0)</f>
      </c>
      <c r="KN64" s="14">
        <f>VLOOKUP($IF64,Data!$B:$CP,Daily!KN$10,0)/VLOOKUP($IF61,Data!$B:$CP,Daily!KN$10,0)</f>
      </c>
      <c r="KO64" s="14">
        <f>VLOOKUP($IF64,Data!$B:$CP,Daily!KO$10,0)/VLOOKUP($IF61,Data!$B:$CP,Daily!KO$10,0)</f>
      </c>
      <c r="KP64" s="14">
        <f>VLOOKUP($IF64,Data!$B:$CP,Daily!KP$10,0)/VLOOKUP($IF61,Data!$B:$CP,Daily!KP$10,0)</f>
      </c>
      <c r="KQ64" s="14">
        <f>VLOOKUP($IF64,Data!$B:$CP,Daily!KQ$10,0)/VLOOKUP($IF61,Data!$B:$CP,Daily!KQ$10,0)</f>
      </c>
      <c r="KR64" s="14">
        <f>VLOOKUP($IF64,Data!$B:$CP,Daily!KR$10,0)/VLOOKUP($IF61,Data!$B:$CP,Daily!KR$10,0)</f>
      </c>
      <c r="KS64" s="14">
        <f>VLOOKUP($IF64,Data!$B:$CP,Daily!KS$10,0)/VLOOKUP($IF61,Data!$B:$CP,Daily!KS$10,0)</f>
      </c>
      <c r="KT64" s="14">
        <f>VLOOKUP($IF64,Data!$B:$CP,Daily!KT$10,0)/VLOOKUP($IF61,Data!$B:$CP,Daily!KT$10,0)</f>
      </c>
      <c r="KU64" s="14">
        <f>VLOOKUP($IF64,Data!$B:$CP,Daily!KU$10,0)/VLOOKUP($IF61,Data!$B:$CP,Daily!KU$10,0)</f>
      </c>
      <c r="KV64" s="14">
        <f>VLOOKUP($IF64,Data!$B:$CP,Daily!KV$10,0)/VLOOKUP($IF61,Data!$B:$CP,Daily!KV$10,0)</f>
      </c>
      <c r="KW64" s="14">
        <f>VLOOKUP($IF64,Data!$B:$CP,Daily!KW$10,0)/VLOOKUP($IF61,Data!$B:$CP,Daily!KW$10,0)</f>
      </c>
      <c r="KX64" s="14">
        <f>VLOOKUP($IF64,Data!$B:$CP,Daily!KX$10,0)/VLOOKUP($IF61,Data!$B:$CP,Daily!KX$10,0)</f>
      </c>
      <c r="KY64" s="14">
        <f>VLOOKUP($IF64,Data!$B:$CP,Daily!KY$10,0)/VLOOKUP($IF61,Data!$B:$CP,Daily!KY$10,0)</f>
      </c>
      <c r="KZ64" s="14">
        <f>VLOOKUP($IF64,Data!$B:$CP,Daily!KZ$10,0)/VLOOKUP($IF61,Data!$B:$CP,Daily!KZ$10,0)</f>
      </c>
      <c r="LA64" s="14">
        <f>VLOOKUP($IF64,Data!$B:$CP,Daily!LA$10,0)/VLOOKUP($IF61,Data!$B:$CP,Daily!LA$10,0)</f>
      </c>
      <c r="LB64" s="14">
        <f>VLOOKUP($IF64,Data!$B:$CP,Daily!LB$10,0)/VLOOKUP($IF61,Data!$B:$CP,Daily!LB$10,0)</f>
      </c>
      <c r="LC64" s="14">
        <f>VLOOKUP($IF64,Data!$B:$CP,Daily!LC$10,0)/VLOOKUP($IF61,Data!$B:$CP,Daily!LC$10,0)</f>
      </c>
      <c r="LD64" s="14">
        <f>VLOOKUP($IF64,Data!$B:$CP,Daily!LD$10,0)/VLOOKUP($IF61,Data!$B:$CP,Daily!LD$10,0)</f>
      </c>
      <c r="LE64" s="14">
        <f>VLOOKUP($IF64,Data!$B:$CP,Daily!LE$10,0)/VLOOKUP($IF61,Data!$B:$CP,Daily!LE$10,0)</f>
      </c>
      <c r="LF64" s="14">
        <f>VLOOKUP($IF64,Data!$B:$CP,Daily!LF$10,0)/VLOOKUP($IF61,Data!$B:$CP,Daily!LF$10,0)</f>
      </c>
      <c r="LG64" s="14">
        <f>VLOOKUP($IF64,Data!$B:$CP,Daily!LG$10,0)/VLOOKUP($IF61,Data!$B:$CP,Daily!LG$10,0)</f>
      </c>
      <c r="LH64" s="14">
        <f>VLOOKUP($IF64,Data!$B:$CP,Daily!LH$10,0)/VLOOKUP($IF61,Data!$B:$CP,Daily!LH$10,0)</f>
      </c>
      <c r="LI64" s="14">
        <f>VLOOKUP($IF64,Data!$B:$CP,Daily!LI$10,0)/VLOOKUP($IF61,Data!$B:$CP,Daily!LI$10,0)</f>
      </c>
      <c r="LJ64" s="14">
        <f>VLOOKUP($IF64,Data!$B:$CP,Daily!LJ$10,0)/VLOOKUP($IF61,Data!$B:$CP,Daily!LJ$10,0)</f>
      </c>
      <c r="LK64" s="14">
        <f>VLOOKUP($IF64,Data!$B:$CP,Daily!LK$10,0)/VLOOKUP($IF61,Data!$B:$CP,Daily!LK$10,0)</f>
      </c>
      <c r="LL64" s="14">
        <f>VLOOKUP($IF64,Data!$B:$CP,Daily!LL$10,0)/VLOOKUP($IF61,Data!$B:$CP,Daily!LL$10,0)</f>
      </c>
      <c r="LM64" s="14">
        <f>VLOOKUP($IF64,Data!$B:$CP,Daily!LM$10,0)/VLOOKUP($IF61,Data!$B:$CP,Daily!LM$10,0)</f>
      </c>
      <c r="LN64" s="14">
        <f>VLOOKUP($IF64,Data!$B:$CP,Daily!LN$10,0)/VLOOKUP($IF61,Data!$B:$CP,Daily!LN$10,0)</f>
      </c>
      <c r="LO64" s="14">
        <f>VLOOKUP($IF64,Data!$B:$CP,Daily!LO$10,0)/VLOOKUP($IF61,Data!$B:$CP,Daily!LO$10,0)</f>
      </c>
      <c r="LP64" s="14">
        <f>VLOOKUP($IF64,Data!$B:$CP,Daily!LP$10,0)/VLOOKUP($IF61,Data!$B:$CP,Daily!LP$10,0)</f>
      </c>
      <c r="LQ64" s="14">
        <f>VLOOKUP($IF64,Data!$B:$CP,Daily!LQ$10,0)/VLOOKUP($IF61,Data!$B:$CP,Daily!LQ$10,0)</f>
      </c>
      <c r="LR64" s="14">
        <f>VLOOKUP($IF64,Data!$B:$CP,Daily!LR$10,0)/VLOOKUP($IF61,Data!$B:$CP,Daily!LR$10,0)</f>
      </c>
      <c r="LS64" s="14">
        <f>VLOOKUP($IF64,Data!$B:$CP,Daily!LS$10,0)/VLOOKUP($IF61,Data!$B:$CP,Daily!LS$10,0)</f>
      </c>
      <c r="LU64" s="52">
        <f t="shared" si="460"/>
      </c>
      <c r="LV64" s="52">
        <f t="shared" si="461"/>
      </c>
      <c r="LW64" s="52">
        <f t="shared" si="500"/>
      </c>
      <c r="LX64" s="52">
        <f t="shared" si="501"/>
      </c>
      <c r="LY64" s="52">
        <f t="shared" si="502"/>
      </c>
      <c r="LZ64" s="55"/>
      <c r="MA64" s="14">
        <f t="shared" si="503"/>
      </c>
      <c r="MB64" s="14">
        <f t="shared" si="504"/>
      </c>
      <c r="MC64" s="14">
        <f t="shared" si="505"/>
      </c>
      <c r="MD64" s="15"/>
    </row>
    <row r="65" spans="1:342" x14ac:dyDescent="0.25">
      <c r="D65" s="133" t="s">
        <v>459</v>
      </c>
      <c r="E65" s="67" t="str">
        <f>VLOOKUP($D65,'Metric Nature'!$C:$D,2,0)&amp;IF(($F65&lt;(EA65)),"Below",IF(($F65&gt;(DZ65)),"Above","Within"))</f>
      </c>
      <c r="F65" s="62">
        <f t="shared" si="473"/>
      </c>
      <c r="G65" s="92">
        <f t="shared" si="438"/>
      </c>
      <c r="H65" s="62">
        <f t="shared" si="474"/>
      </c>
      <c r="I65" s="89">
        <f t="shared" si="463"/>
      </c>
      <c r="J65" s="62">
        <f t="shared" si="475"/>
      </c>
      <c r="K65" s="62">
        <f t="shared" si="476"/>
      </c>
      <c r="L65" s="64"/>
      <c r="M65" s="67" t="str">
        <f>VLOOKUP($D65,'Metric Nature'!$C:$D,2,0)&amp;IF(($N65&lt;(HZ65)),"Below",IF(($N65&gt;(HY65)),"Above","Within"))</f>
      </c>
      <c r="N65" s="71">
        <f t="shared" si="477"/>
      </c>
      <c r="O65" s="63">
        <f t="shared" si="478"/>
      </c>
      <c r="P65" s="98">
        <f t="shared" si="479"/>
      </c>
      <c r="Q65" s="63">
        <f t="shared" si="480"/>
      </c>
      <c r="R65" s="71">
        <f t="shared" si="481"/>
      </c>
      <c r="S65" s="62">
        <f t="shared" si="482"/>
      </c>
      <c r="T65" s="64"/>
      <c r="U65" s="67" t="str">
        <f>VLOOKUP($D65,'Metric Nature'!$C:$D,2,0)&amp;IF(($V65&lt;(LY65)),"Below",IF(($V65&gt;(LX65)),"Above","Within"))</f>
      </c>
      <c r="V65" s="62">
        <f t="shared" si="483"/>
      </c>
      <c r="W65" s="63">
        <f t="shared" si="466"/>
      </c>
      <c r="X65" s="62">
        <f t="shared" si="484"/>
      </c>
      <c r="Y65" s="62">
        <f t="shared" si="485"/>
      </c>
      <c r="Z65" s="62">
        <f t="shared" si="486"/>
      </c>
      <c r="AA65" s="62">
        <f t="shared" si="487"/>
      </c>
      <c r="AB65" s="64"/>
      <c r="AC65" s="60" t="s">
        <v>475</v>
      </c>
      <c r="AI65" s="9" t="s">
        <v>459</v>
      </c>
      <c r="AJ65" s="14">
        <f>(VLOOKUP($EG65,Data!$B:$CP,Daily!EI$10,0)+VLOOKUP($IF65,Data!$B:$CP,Daily!IH$10,0))/(VLOOKUP($EG61,Data!$B:$CP,Daily!EI$10,0)+VLOOKUP($IF61,Data!$B:$CP,Daily!IH$10,0))</f>
      </c>
      <c r="AK65" s="14">
        <f>(VLOOKUP($EG65,Data!$B:$CP,Daily!EJ$10,0)+VLOOKUP($IF65,Data!$B:$CP,Daily!II$10,0))/(VLOOKUP($EG61,Data!$B:$CP,Daily!EJ$10,0)+VLOOKUP($IF61,Data!$B:$CP,Daily!II$10,0))</f>
      </c>
      <c r="AL65" s="14">
        <f>(VLOOKUP($EG65,Data!$B:$CP,Daily!EK$10,0)+VLOOKUP($IF65,Data!$B:$CP,Daily!IJ$10,0))/(VLOOKUP($EG61,Data!$B:$CP,Daily!EK$10,0)+VLOOKUP($IF61,Data!$B:$CP,Daily!IJ$10,0))</f>
      </c>
      <c r="AM65" s="14">
        <f>(VLOOKUP($EG65,Data!$B:$CP,Daily!EL$10,0)+VLOOKUP($IF65,Data!$B:$CP,Daily!IK$10,0))/(VLOOKUP($EG61,Data!$B:$CP,Daily!EL$10,0)+VLOOKUP($IF61,Data!$B:$CP,Daily!IK$10,0))</f>
      </c>
      <c r="AN65" s="14">
        <f>(VLOOKUP($EG65,Data!$B:$CP,Daily!EM$10,0)+VLOOKUP($IF65,Data!$B:$CP,Daily!IL$10,0))/(VLOOKUP($EG61,Data!$B:$CP,Daily!EM$10,0)+VLOOKUP($IF61,Data!$B:$CP,Daily!IL$10,0))</f>
      </c>
      <c r="AO65" s="14">
        <f>(VLOOKUP($EG65,Data!$B:$CP,Daily!EN$10,0)+VLOOKUP($IF65,Data!$B:$CP,Daily!IM$10,0))/(VLOOKUP($EG61,Data!$B:$CP,Daily!EN$10,0)+VLOOKUP($IF61,Data!$B:$CP,Daily!IM$10,0))</f>
      </c>
      <c r="AP65" s="14">
        <f>(VLOOKUP($EG65,Data!$B:$CP,Daily!EO$10,0)+VLOOKUP($IF65,Data!$B:$CP,Daily!IN$10,0))/(VLOOKUP($EG61,Data!$B:$CP,Daily!EO$10,0)+VLOOKUP($IF61,Data!$B:$CP,Daily!IN$10,0))</f>
      </c>
      <c r="AQ65" s="14">
        <f>(VLOOKUP($EG65,Data!$B:$CP,Daily!EP$10,0)+VLOOKUP($IF65,Data!$B:$CP,Daily!IO$10,0))/(VLOOKUP($EG61,Data!$B:$CP,Daily!EP$10,0)+VLOOKUP($IF61,Data!$B:$CP,Daily!IO$10,0))</f>
      </c>
      <c r="AR65" s="14">
        <f>(VLOOKUP($EG65,Data!$B:$CP,Daily!EQ$10,0)+VLOOKUP($IF65,Data!$B:$CP,Daily!IP$10,0))/(VLOOKUP($EG61,Data!$B:$CP,Daily!EQ$10,0)+VLOOKUP($IF61,Data!$B:$CP,Daily!IP$10,0))</f>
      </c>
      <c r="AS65" s="14">
        <f>(VLOOKUP($EG65,Data!$B:$CP,Daily!ER$10,0)+VLOOKUP($IF65,Data!$B:$CP,Daily!IQ$10,0))/(VLOOKUP($EG61,Data!$B:$CP,Daily!ER$10,0)+VLOOKUP($IF61,Data!$B:$CP,Daily!IQ$10,0))</f>
      </c>
      <c r="AT65" s="14">
        <f>(VLOOKUP($EG65,Data!$B:$CP,Daily!ES$10,0)+VLOOKUP($IF65,Data!$B:$CP,Daily!IR$10,0))/(VLOOKUP($EG61,Data!$B:$CP,Daily!ES$10,0)+VLOOKUP($IF61,Data!$B:$CP,Daily!IR$10,0))</f>
      </c>
      <c r="AU65" s="14">
        <f>(VLOOKUP($EG65,Data!$B:$CP,Daily!ET$10,0)+VLOOKUP($IF65,Data!$B:$CP,Daily!IS$10,0))/(VLOOKUP($EG61,Data!$B:$CP,Daily!ET$10,0)+VLOOKUP($IF61,Data!$B:$CP,Daily!IS$10,0))</f>
      </c>
      <c r="AV65" s="14">
        <f>(VLOOKUP($EG65,Data!$B:$CP,Daily!EU$10,0)+VLOOKUP($IF65,Data!$B:$CP,Daily!IT$10,0))/(VLOOKUP($EG61,Data!$B:$CP,Daily!EU$10,0)+VLOOKUP($IF61,Data!$B:$CP,Daily!IT$10,0))</f>
      </c>
      <c r="AW65" s="14">
        <f>(VLOOKUP($EG65,Data!$B:$CP,Daily!EV$10,0)+VLOOKUP($IF65,Data!$B:$CP,Daily!IU$10,0))/(VLOOKUP($EG61,Data!$B:$CP,Daily!EV$10,0)+VLOOKUP($IF61,Data!$B:$CP,Daily!IU$10,0))</f>
      </c>
      <c r="AX65" s="14">
        <f>(VLOOKUP($EG65,Data!$B:$CP,Daily!EW$10,0)+VLOOKUP($IF65,Data!$B:$CP,Daily!IV$10,0))/(VLOOKUP($EG61,Data!$B:$CP,Daily!EW$10,0)+VLOOKUP($IF61,Data!$B:$CP,Daily!IV$10,0))</f>
      </c>
      <c r="AY65" s="14">
        <f>(VLOOKUP($EG65,Data!$B:$CP,Daily!EX$10,0)+VLOOKUP($IF65,Data!$B:$CP,Daily!IW$10,0))/(VLOOKUP($EG61,Data!$B:$CP,Daily!EX$10,0)+VLOOKUP($IF61,Data!$B:$CP,Daily!IW$10,0))</f>
      </c>
      <c r="AZ65" s="14">
        <f>(VLOOKUP($EG65,Data!$B:$CP,Daily!EY$10,0)+VLOOKUP($IF65,Data!$B:$CP,Daily!IX$10,0))/(VLOOKUP($EG61,Data!$B:$CP,Daily!EY$10,0)+VLOOKUP($IF61,Data!$B:$CP,Daily!IX$10,0))</f>
      </c>
      <c r="BA65" s="14">
        <f>(VLOOKUP($EG65,Data!$B:$CP,Daily!EZ$10,0)+VLOOKUP($IF65,Data!$B:$CP,Daily!IY$10,0))/(VLOOKUP($EG61,Data!$B:$CP,Daily!EZ$10,0)+VLOOKUP($IF61,Data!$B:$CP,Daily!IY$10,0))</f>
      </c>
      <c r="BB65" s="14">
        <f>(VLOOKUP($EG65,Data!$B:$CP,Daily!FA$10,0)+VLOOKUP($IF65,Data!$B:$CP,Daily!IZ$10,0))/(VLOOKUP($EG61,Data!$B:$CP,Daily!FA$10,0)+VLOOKUP($IF61,Data!$B:$CP,Daily!IZ$10,0))</f>
      </c>
      <c r="BC65" s="14">
        <f>(VLOOKUP($EG65,Data!$B:$CP,Daily!FB$10,0)+VLOOKUP($IF65,Data!$B:$CP,Daily!JA$10,0))/(VLOOKUP($EG61,Data!$B:$CP,Daily!FB$10,0)+VLOOKUP($IF61,Data!$B:$CP,Daily!JA$10,0))</f>
      </c>
      <c r="BD65" s="14">
        <f>(VLOOKUP($EG65,Data!$B:$CP,Daily!FC$10,0)+VLOOKUP($IF65,Data!$B:$CP,Daily!JB$10,0))/(VLOOKUP($EG61,Data!$B:$CP,Daily!FC$10,0)+VLOOKUP($IF61,Data!$B:$CP,Daily!JB$10,0))</f>
      </c>
      <c r="BE65" s="14">
        <f>(VLOOKUP($EG65,Data!$B:$CP,Daily!FD$10,0)+VLOOKUP($IF65,Data!$B:$CP,Daily!JC$10,0))/(VLOOKUP($EG61,Data!$B:$CP,Daily!FD$10,0)+VLOOKUP($IF61,Data!$B:$CP,Daily!JC$10,0))</f>
      </c>
      <c r="BF65" s="14">
        <f>(VLOOKUP($EG65,Data!$B:$CP,Daily!FE$10,0)+VLOOKUP($IF65,Data!$B:$CP,Daily!JD$10,0))/(VLOOKUP($EG61,Data!$B:$CP,Daily!FE$10,0)+VLOOKUP($IF61,Data!$B:$CP,Daily!JD$10,0))</f>
      </c>
      <c r="BG65" s="14">
        <f>(VLOOKUP($EG65,Data!$B:$CP,Daily!FF$10,0)+VLOOKUP($IF65,Data!$B:$CP,Daily!JE$10,0))/(VLOOKUP($EG61,Data!$B:$CP,Daily!FF$10,0)+VLOOKUP($IF61,Data!$B:$CP,Daily!JE$10,0))</f>
      </c>
      <c r="BH65" s="14">
        <f>(VLOOKUP($EG65,Data!$B:$CP,Daily!FG$10,0)+VLOOKUP($IF65,Data!$B:$CP,Daily!JF$10,0))/(VLOOKUP($EG61,Data!$B:$CP,Daily!FG$10,0)+VLOOKUP($IF61,Data!$B:$CP,Daily!JF$10,0))</f>
      </c>
      <c r="BI65" s="14">
        <f>(VLOOKUP($EG65,Data!$B:$CP,Daily!FH$10,0)+VLOOKUP($IF65,Data!$B:$CP,Daily!JG$10,0))/(VLOOKUP($EG61,Data!$B:$CP,Daily!FH$10,0)+VLOOKUP($IF61,Data!$B:$CP,Daily!JG$10,0))</f>
      </c>
      <c r="BJ65" s="14">
        <f>(VLOOKUP($EG65,Data!$B:$CP,Daily!FI$10,0)+VLOOKUP($IF65,Data!$B:$CP,Daily!JH$10,0))/(VLOOKUP($EG61,Data!$B:$CP,Daily!FI$10,0)+VLOOKUP($IF61,Data!$B:$CP,Daily!JH$10,0))</f>
      </c>
      <c r="BK65" s="14">
        <f>(VLOOKUP($EG65,Data!$B:$CP,Daily!FJ$10,0)+VLOOKUP($IF65,Data!$B:$CP,Daily!JI$10,0))/(VLOOKUP($EG61,Data!$B:$CP,Daily!FJ$10,0)+VLOOKUP($IF61,Data!$B:$CP,Daily!JI$10,0))</f>
      </c>
      <c r="BL65" s="14">
        <f>(VLOOKUP($EG65,Data!$B:$CP,Daily!FK$10,0)+VLOOKUP($IF65,Data!$B:$CP,Daily!JJ$10,0))/(VLOOKUP($EG61,Data!$B:$CP,Daily!FK$10,0)+VLOOKUP($IF61,Data!$B:$CP,Daily!JJ$10,0))</f>
      </c>
      <c r="BM65" s="14">
        <f>(VLOOKUP($EG65,Data!$B:$CP,Daily!FL$10,0)+VLOOKUP($IF65,Data!$B:$CP,Daily!JK$10,0))/(VLOOKUP($EG61,Data!$B:$CP,Daily!FL$10,0)+VLOOKUP($IF61,Data!$B:$CP,Daily!JK$10,0))</f>
      </c>
      <c r="BN65" s="14">
        <f>(VLOOKUP($EG65,Data!$B:$CP,Daily!FM$10,0)+VLOOKUP($IF65,Data!$B:$CP,Daily!JL$10,0))/(VLOOKUP($EG61,Data!$B:$CP,Daily!FM$10,0)+VLOOKUP($IF61,Data!$B:$CP,Daily!JL$10,0))</f>
      </c>
      <c r="BO65" s="14">
        <f>(VLOOKUP($EG65,Data!$B:$CP,Daily!FN$10,0)+VLOOKUP($IF65,Data!$B:$CP,Daily!JM$10,0))/(VLOOKUP($EG61,Data!$B:$CP,Daily!FN$10,0)+VLOOKUP($IF61,Data!$B:$CP,Daily!JM$10,0))</f>
      </c>
      <c r="BP65" s="14">
        <f>(VLOOKUP($EG65,Data!$B:$CP,Daily!FO$10,0)+VLOOKUP($IF65,Data!$B:$CP,Daily!JN$10,0))/(VLOOKUP($EG61,Data!$B:$CP,Daily!FO$10,0)+VLOOKUP($IF61,Data!$B:$CP,Daily!JN$10,0))</f>
      </c>
      <c r="BQ65" s="14">
        <f>(VLOOKUP($EG65,Data!$B:$CP,Daily!FP$10,0)+VLOOKUP($IF65,Data!$B:$CP,Daily!JO$10,0))/(VLOOKUP($EG61,Data!$B:$CP,Daily!FP$10,0)+VLOOKUP($IF61,Data!$B:$CP,Daily!JO$10,0))</f>
      </c>
      <c r="BR65" s="14">
        <f>(VLOOKUP($EG65,Data!$B:$CP,Daily!FQ$10,0)+VLOOKUP($IF65,Data!$B:$CP,Daily!JP$10,0))/(VLOOKUP($EG61,Data!$B:$CP,Daily!FQ$10,0)+VLOOKUP($IF61,Data!$B:$CP,Daily!JP$10,0))</f>
      </c>
      <c r="BS65" s="14">
        <f>(VLOOKUP($EG65,Data!$B:$CP,Daily!FR$10,0)+VLOOKUP($IF65,Data!$B:$CP,Daily!JQ$10,0))/(VLOOKUP($EG61,Data!$B:$CP,Daily!FR$10,0)+VLOOKUP($IF61,Data!$B:$CP,Daily!JQ$10,0))</f>
      </c>
      <c r="BT65" s="14">
        <f>(VLOOKUP($EG65,Data!$B:$CP,Daily!FS$10,0)+VLOOKUP($IF65,Data!$B:$CP,Daily!JR$10,0))/(VLOOKUP($EG61,Data!$B:$CP,Daily!FS$10,0)+VLOOKUP($IF61,Data!$B:$CP,Daily!JR$10,0))</f>
      </c>
      <c r="BU65" s="14">
        <f>(VLOOKUP($EG65,Data!$B:$CP,Daily!FT$10,0)+VLOOKUP($IF65,Data!$B:$CP,Daily!JS$10,0))/(VLOOKUP($EG61,Data!$B:$CP,Daily!FT$10,0)+VLOOKUP($IF61,Data!$B:$CP,Daily!JS$10,0))</f>
      </c>
      <c r="BV65" s="14">
        <f>(VLOOKUP($EG65,Data!$B:$CP,Daily!FU$10,0)+VLOOKUP($IF65,Data!$B:$CP,Daily!JT$10,0))/(VLOOKUP($EG61,Data!$B:$CP,Daily!FU$10,0)+VLOOKUP($IF61,Data!$B:$CP,Daily!JT$10,0))</f>
      </c>
      <c r="BW65" s="14">
        <f>(VLOOKUP($EG65,Data!$B:$CP,Daily!FV$10,0)+VLOOKUP($IF65,Data!$B:$CP,Daily!JU$10,0))/(VLOOKUP($EG61,Data!$B:$CP,Daily!FV$10,0)+VLOOKUP($IF61,Data!$B:$CP,Daily!JU$10,0))</f>
      </c>
      <c r="BX65" s="14">
        <f>(VLOOKUP($EG65,Data!$B:$CP,Daily!FW$10,0)+VLOOKUP($IF65,Data!$B:$CP,Daily!JV$10,0))/(VLOOKUP($EG61,Data!$B:$CP,Daily!FW$10,0)+VLOOKUP($IF61,Data!$B:$CP,Daily!JV$10,0))</f>
      </c>
      <c r="BY65" s="14">
        <f>(VLOOKUP($EG65,Data!$B:$CP,Daily!FX$10,0)+VLOOKUP($IF65,Data!$B:$CP,Daily!JW$10,0))/(VLOOKUP($EG61,Data!$B:$CP,Daily!FX$10,0)+VLOOKUP($IF61,Data!$B:$CP,Daily!JW$10,0))</f>
      </c>
      <c r="BZ65" s="14">
        <f>(VLOOKUP($EG65,Data!$B:$CP,Daily!FY$10,0)+VLOOKUP($IF65,Data!$B:$CP,Daily!JX$10,0))/(VLOOKUP($EG61,Data!$B:$CP,Daily!FY$10,0)+VLOOKUP($IF61,Data!$B:$CP,Daily!JX$10,0))</f>
      </c>
      <c r="CA65" s="14">
        <f>(VLOOKUP($EG65,Data!$B:$CP,Daily!FZ$10,0)+VLOOKUP($IF65,Data!$B:$CP,Daily!JY$10,0))/(VLOOKUP($EG61,Data!$B:$CP,Daily!FZ$10,0)+VLOOKUP($IF61,Data!$B:$CP,Daily!JY$10,0))</f>
      </c>
      <c r="CB65" s="14">
        <f>(VLOOKUP($EG65,Data!$B:$CP,Daily!GA$10,0)+VLOOKUP($IF65,Data!$B:$CP,Daily!JZ$10,0))/(VLOOKUP($EG61,Data!$B:$CP,Daily!GA$10,0)+VLOOKUP($IF61,Data!$B:$CP,Daily!JZ$10,0))</f>
      </c>
      <c r="CC65" s="14">
        <f>(VLOOKUP($EG65,Data!$B:$CP,Daily!GB$10,0)+VLOOKUP($IF65,Data!$B:$CP,Daily!KA$10,0))/(VLOOKUP($EG61,Data!$B:$CP,Daily!GB$10,0)+VLOOKUP($IF61,Data!$B:$CP,Daily!KA$10,0))</f>
      </c>
      <c r="CD65" s="14">
        <f>(VLOOKUP($EG65,Data!$B:$CP,Daily!GC$10,0)+VLOOKUP($IF65,Data!$B:$CP,Daily!KB$10,0))/(VLOOKUP($EG61,Data!$B:$CP,Daily!GC$10,0)+VLOOKUP($IF61,Data!$B:$CP,Daily!KB$10,0))</f>
      </c>
      <c r="CE65" s="14">
        <f>(VLOOKUP($EG65,Data!$B:$CP,Daily!GD$10,0)+VLOOKUP($IF65,Data!$B:$CP,Daily!KC$10,0))/(VLOOKUP($EG61,Data!$B:$CP,Daily!GD$10,0)+VLOOKUP($IF61,Data!$B:$CP,Daily!KC$10,0))</f>
      </c>
      <c r="CF65" s="14">
        <f>(VLOOKUP($EG65,Data!$B:$CP,Daily!GE$10,0)+VLOOKUP($IF65,Data!$B:$CP,Daily!KD$10,0))/(VLOOKUP($EG61,Data!$B:$CP,Daily!GE$10,0)+VLOOKUP($IF61,Data!$B:$CP,Daily!KD$10,0))</f>
      </c>
      <c r="CG65" s="14">
        <f>(VLOOKUP($EG65,Data!$B:$CP,Daily!GF$10,0)+VLOOKUP($IF65,Data!$B:$CP,Daily!KE$10,0))/(VLOOKUP($EG61,Data!$B:$CP,Daily!GF$10,0)+VLOOKUP($IF61,Data!$B:$CP,Daily!KE$10,0))</f>
      </c>
      <c r="CH65" s="14">
        <f>(VLOOKUP($EG65,Data!$B:$CP,Daily!GG$10,0)+VLOOKUP($IF65,Data!$B:$CP,Daily!KF$10,0))/(VLOOKUP($EG61,Data!$B:$CP,Daily!GG$10,0)+VLOOKUP($IF61,Data!$B:$CP,Daily!KF$10,0))</f>
      </c>
      <c r="CI65" s="14">
        <f>(VLOOKUP($EG65,Data!$B:$CP,Daily!GH$10,0)+VLOOKUP($IF65,Data!$B:$CP,Daily!KG$10,0))/(VLOOKUP($EG61,Data!$B:$CP,Daily!GH$10,0)+VLOOKUP($IF61,Data!$B:$CP,Daily!KG$10,0))</f>
      </c>
      <c r="CJ65" s="14">
        <f>(VLOOKUP($EG65,Data!$B:$CP,Daily!GI$10,0)+VLOOKUP($IF65,Data!$B:$CP,Daily!KH$10,0))/(VLOOKUP($EG61,Data!$B:$CP,Daily!GI$10,0)+VLOOKUP($IF61,Data!$B:$CP,Daily!KH$10,0))</f>
      </c>
      <c r="CK65" s="14">
        <f>(VLOOKUP($EG65,Data!$B:$CP,Daily!GJ$10,0)+VLOOKUP($IF65,Data!$B:$CP,Daily!KI$10,0))/(VLOOKUP($EG61,Data!$B:$CP,Daily!GJ$10,0)+VLOOKUP($IF61,Data!$B:$CP,Daily!KI$10,0))</f>
      </c>
      <c r="CL65" s="14">
        <f>(VLOOKUP($EG65,Data!$B:$CP,Daily!GK$10,0)+VLOOKUP($IF65,Data!$B:$CP,Daily!KJ$10,0))/(VLOOKUP($EG61,Data!$B:$CP,Daily!GK$10,0)+VLOOKUP($IF61,Data!$B:$CP,Daily!KJ$10,0))</f>
      </c>
      <c r="CM65" s="14">
        <f>(VLOOKUP($EG65,Data!$B:$CP,Daily!GL$10,0)+VLOOKUP($IF65,Data!$B:$CP,Daily!KK$10,0))/(VLOOKUP($EG61,Data!$B:$CP,Daily!GL$10,0)+VLOOKUP($IF61,Data!$B:$CP,Daily!KK$10,0))</f>
      </c>
      <c r="CN65" s="14">
        <f>(VLOOKUP($EG65,Data!$B:$CP,Daily!GM$10,0)+VLOOKUP($IF65,Data!$B:$CP,Daily!KL$10,0))/(VLOOKUP($EG61,Data!$B:$CP,Daily!GM$10,0)+VLOOKUP($IF61,Data!$B:$CP,Daily!KL$10,0))</f>
      </c>
      <c r="CO65" s="14">
        <f>(VLOOKUP($EG65,Data!$B:$CP,Daily!GN$10,0)+VLOOKUP($IF65,Data!$B:$CP,Daily!KM$10,0))/(VLOOKUP($EG61,Data!$B:$CP,Daily!GN$10,0)+VLOOKUP($IF61,Data!$B:$CP,Daily!KM$10,0))</f>
      </c>
      <c r="CP65" s="14">
        <f>(VLOOKUP($EG65,Data!$B:$CP,Daily!GO$10,0)+VLOOKUP($IF65,Data!$B:$CP,Daily!KN$10,0))/(VLOOKUP($EG61,Data!$B:$CP,Daily!GO$10,0)+VLOOKUP($IF61,Data!$B:$CP,Daily!KN$10,0))</f>
      </c>
      <c r="CQ65" s="14">
        <f>(VLOOKUP($EG65,Data!$B:$CP,Daily!GP$10,0)+VLOOKUP($IF65,Data!$B:$CP,Daily!KO$10,0))/(VLOOKUP($EG61,Data!$B:$CP,Daily!GP$10,0)+VLOOKUP($IF61,Data!$B:$CP,Daily!KO$10,0))</f>
      </c>
      <c r="CR65" s="14">
        <f>(VLOOKUP($EG65,Data!$B:$CP,Daily!GQ$10,0)+VLOOKUP($IF65,Data!$B:$CP,Daily!KP$10,0))/(VLOOKUP($EG61,Data!$B:$CP,Daily!GQ$10,0)+VLOOKUP($IF61,Data!$B:$CP,Daily!KP$10,0))</f>
      </c>
      <c r="CS65" s="14">
        <f>(VLOOKUP($EG65,Data!$B:$CP,Daily!GR$10,0)+VLOOKUP($IF65,Data!$B:$CP,Daily!KQ$10,0))/(VLOOKUP($EG61,Data!$B:$CP,Daily!GR$10,0)+VLOOKUP($IF61,Data!$B:$CP,Daily!KQ$10,0))</f>
      </c>
      <c r="CT65" s="14">
        <f>(VLOOKUP($EG65,Data!$B:$CP,Daily!GS$10,0)+VLOOKUP($IF65,Data!$B:$CP,Daily!KR$10,0))/(VLOOKUP($EG61,Data!$B:$CP,Daily!GS$10,0)+VLOOKUP($IF61,Data!$B:$CP,Daily!KR$10,0))</f>
      </c>
      <c r="CU65" s="14">
        <f>(VLOOKUP($EG65,Data!$B:$CP,Daily!GT$10,0)+VLOOKUP($IF65,Data!$B:$CP,Daily!KS$10,0))/(VLOOKUP($EG61,Data!$B:$CP,Daily!GT$10,0)+VLOOKUP($IF61,Data!$B:$CP,Daily!KS$10,0))</f>
      </c>
      <c r="CV65" s="14">
        <f>(VLOOKUP($EG65,Data!$B:$CP,Daily!GU$10,0)+VLOOKUP($IF65,Data!$B:$CP,Daily!KT$10,0))/(VLOOKUP($EG61,Data!$B:$CP,Daily!GU$10,0)+VLOOKUP($IF61,Data!$B:$CP,Daily!KT$10,0))</f>
      </c>
      <c r="CW65" s="14">
        <f>(VLOOKUP($EG65,Data!$B:$CP,Daily!GV$10,0)+VLOOKUP($IF65,Data!$B:$CP,Daily!KU$10,0))/(VLOOKUP($EG61,Data!$B:$CP,Daily!GV$10,0)+VLOOKUP($IF61,Data!$B:$CP,Daily!KU$10,0))</f>
      </c>
      <c r="CX65" s="14">
        <f>(VLOOKUP($EG65,Data!$B:$CP,Daily!GW$10,0)+VLOOKUP($IF65,Data!$B:$CP,Daily!KV$10,0))/(VLOOKUP($EG61,Data!$B:$CP,Daily!GW$10,0)+VLOOKUP($IF61,Data!$B:$CP,Daily!KV$10,0))</f>
      </c>
      <c r="CY65" s="14">
        <f>(VLOOKUP($EG65,Data!$B:$CP,Daily!GX$10,0)+VLOOKUP($IF65,Data!$B:$CP,Daily!KW$10,0))/(VLOOKUP($EG61,Data!$B:$CP,Daily!GX$10,0)+VLOOKUP($IF61,Data!$B:$CP,Daily!KW$10,0))</f>
      </c>
      <c r="CZ65" s="14">
        <f>(VLOOKUP($EG65,Data!$B:$CP,Daily!GY$10,0)+VLOOKUP($IF65,Data!$B:$CP,Daily!KX$10,0))/(VLOOKUP($EG61,Data!$B:$CP,Daily!GY$10,0)+VLOOKUP($IF61,Data!$B:$CP,Daily!KX$10,0))</f>
      </c>
      <c r="DA65" s="14">
        <f>(VLOOKUP($EG65,Data!$B:$CP,Daily!GZ$10,0)+VLOOKUP($IF65,Data!$B:$CP,Daily!KY$10,0))/(VLOOKUP($EG61,Data!$B:$CP,Daily!GZ$10,0)+VLOOKUP($IF61,Data!$B:$CP,Daily!KY$10,0))</f>
      </c>
      <c r="DB65" s="14">
        <f>(VLOOKUP($EG65,Data!$B:$CP,Daily!HA$10,0)+VLOOKUP($IF65,Data!$B:$CP,Daily!KZ$10,0))/(VLOOKUP($EG61,Data!$B:$CP,Daily!HA$10,0)+VLOOKUP($IF61,Data!$B:$CP,Daily!KZ$10,0))</f>
      </c>
      <c r="DC65" s="14">
        <f>(VLOOKUP($EG65,Data!$B:$CP,Daily!HB$10,0)+VLOOKUP($IF65,Data!$B:$CP,Daily!LA$10,0))/(VLOOKUP($EG61,Data!$B:$CP,Daily!HB$10,0)+VLOOKUP($IF61,Data!$B:$CP,Daily!LA$10,0))</f>
      </c>
      <c r="DD65" s="14">
        <f>(VLOOKUP($EG65,Data!$B:$CP,Daily!HC$10,0)+VLOOKUP($IF65,Data!$B:$CP,Daily!LB$10,0))/(VLOOKUP($EG61,Data!$B:$CP,Daily!HC$10,0)+VLOOKUP($IF61,Data!$B:$CP,Daily!LB$10,0))</f>
      </c>
      <c r="DE65" s="14">
        <f>(VLOOKUP($EG65,Data!$B:$CP,Daily!HD$10,0)+VLOOKUP($IF65,Data!$B:$CP,Daily!LC$10,0))/(VLOOKUP($EG61,Data!$B:$CP,Daily!HD$10,0)+VLOOKUP($IF61,Data!$B:$CP,Daily!LC$10,0))</f>
      </c>
      <c r="DF65" s="14">
        <f>(VLOOKUP($EG65,Data!$B:$CP,Daily!HE$10,0)+VLOOKUP($IF65,Data!$B:$CP,Daily!LD$10,0))/(VLOOKUP($EG61,Data!$B:$CP,Daily!HE$10,0)+VLOOKUP($IF61,Data!$B:$CP,Daily!LD$10,0))</f>
      </c>
      <c r="DG65" s="14">
        <f>(VLOOKUP($EG65,Data!$B:$CP,Daily!HF$10,0)+VLOOKUP($IF65,Data!$B:$CP,Daily!LE$10,0))/(VLOOKUP($EG61,Data!$B:$CP,Daily!HF$10,0)+VLOOKUP($IF61,Data!$B:$CP,Daily!LE$10,0))</f>
      </c>
      <c r="DH65" s="14">
        <f>(VLOOKUP($EG65,Data!$B:$CP,Daily!HG$10,0)+VLOOKUP($IF65,Data!$B:$CP,Daily!LF$10,0))/(VLOOKUP($EG61,Data!$B:$CP,Daily!HG$10,0)+VLOOKUP($IF61,Data!$B:$CP,Daily!LF$10,0))</f>
      </c>
      <c r="DI65" s="14">
        <f>(VLOOKUP($EG65,Data!$B:$CP,Daily!HH$10,0)+VLOOKUP($IF65,Data!$B:$CP,Daily!LG$10,0))/(VLOOKUP($EG61,Data!$B:$CP,Daily!HH$10,0)+VLOOKUP($IF61,Data!$B:$CP,Daily!LG$10,0))</f>
      </c>
      <c r="DJ65" s="14">
        <f>(VLOOKUP($EG65,Data!$B:$CP,Daily!HI$10,0)+VLOOKUP($IF65,Data!$B:$CP,Daily!LH$10,0))/(VLOOKUP($EG61,Data!$B:$CP,Daily!HI$10,0)+VLOOKUP($IF61,Data!$B:$CP,Daily!LH$10,0))</f>
      </c>
      <c r="DK65" s="14">
        <f>(VLOOKUP($EG65,Data!$B:$CP,Daily!HJ$10,0)+VLOOKUP($IF65,Data!$B:$CP,Daily!LI$10,0))/(VLOOKUP($EG61,Data!$B:$CP,Daily!HJ$10,0)+VLOOKUP($IF61,Data!$B:$CP,Daily!LI$10,0))</f>
      </c>
      <c r="DL65" s="14">
        <f>(VLOOKUP($EG65,Data!$B:$CP,Daily!HK$10,0)+VLOOKUP($IF65,Data!$B:$CP,Daily!LJ$10,0))/(VLOOKUP($EG61,Data!$B:$CP,Daily!HK$10,0)+VLOOKUP($IF61,Data!$B:$CP,Daily!LJ$10,0))</f>
      </c>
      <c r="DM65" s="14">
        <f>(VLOOKUP($EG65,Data!$B:$CP,Daily!HL$10,0)+VLOOKUP($IF65,Data!$B:$CP,Daily!LK$10,0))/(VLOOKUP($EG61,Data!$B:$CP,Daily!HL$10,0)+VLOOKUP($IF61,Data!$B:$CP,Daily!LK$10,0))</f>
      </c>
      <c r="DN65" s="14">
        <f>(VLOOKUP($EG65,Data!$B:$CP,Daily!HM$10,0)+VLOOKUP($IF65,Data!$B:$CP,Daily!LL$10,0))/(VLOOKUP($EG61,Data!$B:$CP,Daily!HM$10,0)+VLOOKUP($IF61,Data!$B:$CP,Daily!LL$10,0))</f>
      </c>
      <c r="DO65" s="14">
        <f>(VLOOKUP($EG65,Data!$B:$CP,Daily!HN$10,0)+VLOOKUP($IF65,Data!$B:$CP,Daily!LM$10,0))/(VLOOKUP($EG61,Data!$B:$CP,Daily!HN$10,0)+VLOOKUP($IF61,Data!$B:$CP,Daily!LM$10,0))</f>
      </c>
      <c r="DP65" s="14">
        <f>(VLOOKUP($EG65,Data!$B:$CP,Daily!HO$10,0)+VLOOKUP($IF65,Data!$B:$CP,Daily!LN$10,0))/(VLOOKUP($EG61,Data!$B:$CP,Daily!HO$10,0)+VLOOKUP($IF61,Data!$B:$CP,Daily!LN$10,0))</f>
      </c>
      <c r="DQ65" s="14">
        <f>(VLOOKUP($EG65,Data!$B:$CP,Daily!HP$10,0)+VLOOKUP($IF65,Data!$B:$CP,Daily!LO$10,0))/(VLOOKUP($EG61,Data!$B:$CP,Daily!HP$10,0)+VLOOKUP($IF61,Data!$B:$CP,Daily!LO$10,0))</f>
      </c>
      <c r="DR65" s="14">
        <f>(VLOOKUP($EG65,Data!$B:$CP,Daily!HQ$10,0)+VLOOKUP($IF65,Data!$B:$CP,Daily!LP$10,0))/(VLOOKUP($EG61,Data!$B:$CP,Daily!HQ$10,0)+VLOOKUP($IF61,Data!$B:$CP,Daily!LP$10,0))</f>
      </c>
      <c r="DS65" s="14">
        <f>(VLOOKUP($EG65,Data!$B:$CP,Daily!HR$10,0)+VLOOKUP($IF65,Data!$B:$CP,Daily!LQ$10,0))/(VLOOKUP($EG61,Data!$B:$CP,Daily!HR$10,0)+VLOOKUP($IF61,Data!$B:$CP,Daily!LQ$10,0))</f>
      </c>
      <c r="DT65" s="14">
        <f>(VLOOKUP($EG65,Data!$B:$CP,Daily!HS$10,0)+VLOOKUP($IF65,Data!$B:$CP,Daily!LR$10,0))/(VLOOKUP($EG61,Data!$B:$CP,Daily!HS$10,0)+VLOOKUP($IF61,Data!$B:$CP,Daily!LR$10,0))</f>
      </c>
      <c r="DU65" s="14">
        <f>(VLOOKUP($EG65,Data!$B:$CP,Daily!HT$10,0)+VLOOKUP($IF65,Data!$B:$CP,Daily!LS$10,0))/(VLOOKUP($EG61,Data!$B:$CP,Daily!HT$10,0)+VLOOKUP($IF61,Data!$B:$CP,Daily!LS$10,0))</f>
      </c>
      <c r="DV65" s="18"/>
      <c r="DW65" s="14">
        <f t="shared" si="453"/>
      </c>
      <c r="DX65" s="14">
        <f t="shared" si="454"/>
      </c>
      <c r="DY65" s="14">
        <f t="shared" si="488"/>
      </c>
      <c r="DZ65" s="14">
        <f t="shared" si="489"/>
      </c>
      <c r="EA65" s="14">
        <f t="shared" si="490"/>
      </c>
      <c r="EB65" s="18"/>
      <c r="EC65" s="14">
        <f t="shared" si="491"/>
      </c>
      <c r="ED65" s="14">
        <f t="shared" si="492"/>
      </c>
      <c r="EE65" s="14">
        <f t="shared" si="493"/>
      </c>
      <c r="EF65" s="16"/>
      <c r="EG65" s="9" t="s">
        <v>476</v>
      </c>
      <c r="EH65" s="9" t="s">
        <v>53</v>
      </c>
      <c r="EI65" s="14">
        <f>VLOOKUP($EG65,Data!$B:$CP,Daily!EI$10,0)/VLOOKUP($EG61,Data!$B:$CP,Daily!EI$10,0)</f>
      </c>
      <c r="EJ65" s="14">
        <f>VLOOKUP($EG65,Data!$B:$CP,Daily!EJ$10,0)/VLOOKUP($EG61,Data!$B:$CP,Daily!EJ$10,0)</f>
      </c>
      <c r="EK65" s="14">
        <f>VLOOKUP($EG65,Data!$B:$CP,Daily!EK$10,0)/VLOOKUP($EG61,Data!$B:$CP,Daily!EK$10,0)</f>
      </c>
      <c r="EL65" s="14">
        <f>VLOOKUP($EG65,Data!$B:$CP,Daily!EL$10,0)/VLOOKUP($EG61,Data!$B:$CP,Daily!EL$10,0)</f>
      </c>
      <c r="EM65" s="14">
        <f>VLOOKUP($EG65,Data!$B:$CP,Daily!EM$10,0)/VLOOKUP($EG61,Data!$B:$CP,Daily!EM$10,0)</f>
      </c>
      <c r="EN65" s="14">
        <f>VLOOKUP($EG65,Data!$B:$CP,Daily!EN$10,0)/VLOOKUP($EG61,Data!$B:$CP,Daily!EN$10,0)</f>
      </c>
      <c r="EO65" s="14">
        <f>VLOOKUP($EG65,Data!$B:$CP,Daily!EO$10,0)/VLOOKUP($EG61,Data!$B:$CP,Daily!EO$10,0)</f>
      </c>
      <c r="EP65" s="14">
        <f>VLOOKUP($EG65,Data!$B:$CP,Daily!EP$10,0)/VLOOKUP($EG61,Data!$B:$CP,Daily!EP$10,0)</f>
      </c>
      <c r="EQ65" s="14">
        <f>VLOOKUP($EG65,Data!$B:$CP,Daily!EQ$10,0)/VLOOKUP($EG61,Data!$B:$CP,Daily!EQ$10,0)</f>
      </c>
      <c r="ER65" s="14">
        <f>VLOOKUP($EG65,Data!$B:$CP,Daily!ER$10,0)/VLOOKUP($EG61,Data!$B:$CP,Daily!ER$10,0)</f>
      </c>
      <c r="ES65" s="14">
        <f>VLOOKUP($EG65,Data!$B:$CP,Daily!ES$10,0)/VLOOKUP($EG61,Data!$B:$CP,Daily!ES$10,0)</f>
      </c>
      <c r="ET65" s="14">
        <f>VLOOKUP($EG65,Data!$B:$CP,Daily!ET$10,0)/VLOOKUP($EG61,Data!$B:$CP,Daily!ET$10,0)</f>
      </c>
      <c r="EU65" s="14">
        <f>VLOOKUP($EG65,Data!$B:$CP,Daily!EU$10,0)/VLOOKUP($EG61,Data!$B:$CP,Daily!EU$10,0)</f>
      </c>
      <c r="EV65" s="14">
        <f>VLOOKUP($EG65,Data!$B:$CP,Daily!EV$10,0)/VLOOKUP($EG61,Data!$B:$CP,Daily!EV$10,0)</f>
      </c>
      <c r="EW65" s="14">
        <f>VLOOKUP($EG65,Data!$B:$CP,Daily!EW$10,0)/VLOOKUP($EG61,Data!$B:$CP,Daily!EW$10,0)</f>
      </c>
      <c r="EX65" s="14">
        <f>VLOOKUP($EG65,Data!$B:$CP,Daily!EX$10,0)/VLOOKUP($EG61,Data!$B:$CP,Daily!EX$10,0)</f>
      </c>
      <c r="EY65" s="14">
        <f>VLOOKUP($EG65,Data!$B:$CP,Daily!EY$10,0)/VLOOKUP($EG61,Data!$B:$CP,Daily!EY$10,0)</f>
      </c>
      <c r="EZ65" s="14">
        <f>VLOOKUP($EG65,Data!$B:$CP,Daily!EZ$10,0)/VLOOKUP($EG61,Data!$B:$CP,Daily!EZ$10,0)</f>
      </c>
      <c r="FA65" s="14">
        <f>VLOOKUP($EG65,Data!$B:$CP,Daily!FA$10,0)/VLOOKUP($EG61,Data!$B:$CP,Daily!FA$10,0)</f>
      </c>
      <c r="FB65" s="14">
        <f>VLOOKUP($EG65,Data!$B:$CP,Daily!FB$10,0)/VLOOKUP($EG61,Data!$B:$CP,Daily!FB$10,0)</f>
      </c>
      <c r="FC65" s="14">
        <f>VLOOKUP($EG65,Data!$B:$CP,Daily!FC$10,0)/VLOOKUP($EG61,Data!$B:$CP,Daily!FC$10,0)</f>
      </c>
      <c r="FD65" s="14">
        <f>VLOOKUP($EG65,Data!$B:$CP,Daily!FD$10,0)/VLOOKUP($EG61,Data!$B:$CP,Daily!FD$10,0)</f>
      </c>
      <c r="FE65" s="14">
        <f>VLOOKUP($EG65,Data!$B:$CP,Daily!FE$10,0)/VLOOKUP($EG61,Data!$B:$CP,Daily!FE$10,0)</f>
      </c>
      <c r="FF65" s="14">
        <f>VLOOKUP($EG65,Data!$B:$CP,Daily!FF$10,0)/VLOOKUP($EG61,Data!$B:$CP,Daily!FF$10,0)</f>
      </c>
      <c r="FG65" s="14">
        <f>VLOOKUP($EG65,Data!$B:$CP,Daily!FG$10,0)/VLOOKUP($EG61,Data!$B:$CP,Daily!FG$10,0)</f>
      </c>
      <c r="FH65" s="14">
        <f>VLOOKUP($EG65,Data!$B:$CP,Daily!FH$10,0)/VLOOKUP($EG61,Data!$B:$CP,Daily!FH$10,0)</f>
      </c>
      <c r="FI65" s="14">
        <f>VLOOKUP($EG65,Data!$B:$CP,Daily!FI$10,0)/VLOOKUP($EG61,Data!$B:$CP,Daily!FI$10,0)</f>
      </c>
      <c r="FJ65" s="14">
        <f>VLOOKUP($EG65,Data!$B:$CP,Daily!FJ$10,0)/VLOOKUP($EG61,Data!$B:$CP,Daily!FJ$10,0)</f>
      </c>
      <c r="FK65" s="14">
        <f>VLOOKUP($EG65,Data!$B:$CP,Daily!FK$10,0)/VLOOKUP($EG61,Data!$B:$CP,Daily!FK$10,0)</f>
      </c>
      <c r="FL65" s="14">
        <f>VLOOKUP($EG65,Data!$B:$CP,Daily!FL$10,0)/VLOOKUP($EG61,Data!$B:$CP,Daily!FL$10,0)</f>
      </c>
      <c r="FM65" s="14">
        <f>VLOOKUP($EG65,Data!$B:$CP,Daily!FM$10,0)/VLOOKUP($EG61,Data!$B:$CP,Daily!FM$10,0)</f>
      </c>
      <c r="FN65" s="14">
        <f>VLOOKUP($EG65,Data!$B:$CP,Daily!FN$10,0)/VLOOKUP($EG61,Data!$B:$CP,Daily!FN$10,0)</f>
      </c>
      <c r="FO65" s="14">
        <f>VLOOKUP($EG65,Data!$B:$CP,Daily!FO$10,0)/VLOOKUP($EG61,Data!$B:$CP,Daily!FO$10,0)</f>
      </c>
      <c r="FP65" s="14">
        <f>VLOOKUP($EG65,Data!$B:$CP,Daily!FP$10,0)/VLOOKUP($EG61,Data!$B:$CP,Daily!FP$10,0)</f>
      </c>
      <c r="FQ65" s="14">
        <f>VLOOKUP($EG65,Data!$B:$CP,Daily!FQ$10,0)/VLOOKUP($EG61,Data!$B:$CP,Daily!FQ$10,0)</f>
      </c>
      <c r="FR65" s="14">
        <f>VLOOKUP($EG65,Data!$B:$CP,Daily!FR$10,0)/VLOOKUP($EG61,Data!$B:$CP,Daily!FR$10,0)</f>
      </c>
      <c r="FS65" s="14">
        <f>VLOOKUP($EG65,Data!$B:$CP,Daily!FS$10,0)/VLOOKUP($EG61,Data!$B:$CP,Daily!FS$10,0)</f>
      </c>
      <c r="FT65" s="14">
        <f>VLOOKUP($EG65,Data!$B:$CP,Daily!FT$10,0)/VLOOKUP($EG61,Data!$B:$CP,Daily!FT$10,0)</f>
      </c>
      <c r="FU65" s="14">
        <f>VLOOKUP($EG65,Data!$B:$CP,Daily!FU$10,0)/VLOOKUP($EG61,Data!$B:$CP,Daily!FU$10,0)</f>
      </c>
      <c r="FV65" s="14">
        <f>VLOOKUP($EG65,Data!$B:$CP,Daily!FV$10,0)/VLOOKUP($EG61,Data!$B:$CP,Daily!FV$10,0)</f>
      </c>
      <c r="FW65" s="14">
        <f>VLOOKUP($EG65,Data!$B:$CP,Daily!FW$10,0)/VLOOKUP($EG61,Data!$B:$CP,Daily!FW$10,0)</f>
      </c>
      <c r="FX65" s="14">
        <f>VLOOKUP($EG65,Data!$B:$CP,Daily!FX$10,0)/VLOOKUP($EG61,Data!$B:$CP,Daily!FX$10,0)</f>
      </c>
      <c r="FY65" s="14">
        <f>VLOOKUP($EG65,Data!$B:$CP,Daily!FY$10,0)/VLOOKUP($EG61,Data!$B:$CP,Daily!FY$10,0)</f>
      </c>
      <c r="FZ65" s="14">
        <f>VLOOKUP($EG65,Data!$B:$CP,Daily!FZ$10,0)/VLOOKUP($EG61,Data!$B:$CP,Daily!FZ$10,0)</f>
      </c>
      <c r="GA65" s="14">
        <f>VLOOKUP($EG65,Data!$B:$CP,Daily!GA$10,0)/VLOOKUP($EG61,Data!$B:$CP,Daily!GA$10,0)</f>
      </c>
      <c r="GB65" s="14">
        <f>VLOOKUP($EG65,Data!$B:$CP,Daily!GB$10,0)/VLOOKUP($EG61,Data!$B:$CP,Daily!GB$10,0)</f>
      </c>
      <c r="GC65" s="14">
        <f>VLOOKUP($EG65,Data!$B:$CP,Daily!GC$10,0)/VLOOKUP($EG61,Data!$B:$CP,Daily!GC$10,0)</f>
      </c>
      <c r="GD65" s="14">
        <f>VLOOKUP($EG65,Data!$B:$CP,Daily!GD$10,0)/VLOOKUP($EG61,Data!$B:$CP,Daily!GD$10,0)</f>
      </c>
      <c r="GE65" s="14">
        <f>VLOOKUP($EG65,Data!$B:$CP,Daily!GE$10,0)/VLOOKUP($EG61,Data!$B:$CP,Daily!GE$10,0)</f>
      </c>
      <c r="GF65" s="14">
        <f>VLOOKUP($EG65,Data!$B:$CP,Daily!GF$10,0)/VLOOKUP($EG61,Data!$B:$CP,Daily!GF$10,0)</f>
      </c>
      <c r="GG65" s="14">
        <f>VLOOKUP($EG65,Data!$B:$CP,Daily!GG$10,0)/VLOOKUP($EG61,Data!$B:$CP,Daily!GG$10,0)</f>
      </c>
      <c r="GH65" s="14">
        <f>VLOOKUP($EG65,Data!$B:$CP,Daily!GH$10,0)/VLOOKUP($EG61,Data!$B:$CP,Daily!GH$10,0)</f>
      </c>
      <c r="GI65" s="14">
        <f>VLOOKUP($EG65,Data!$B:$CP,Daily!GI$10,0)/VLOOKUP($EG61,Data!$B:$CP,Daily!GI$10,0)</f>
      </c>
      <c r="GJ65" s="14">
        <f>VLOOKUP($EG65,Data!$B:$CP,Daily!GJ$10,0)/VLOOKUP($EG61,Data!$B:$CP,Daily!GJ$10,0)</f>
      </c>
      <c r="GK65" s="14">
        <f>VLOOKUP($EG65,Data!$B:$CP,Daily!GK$10,0)/VLOOKUP($EG61,Data!$B:$CP,Daily!GK$10,0)</f>
      </c>
      <c r="GL65" s="14">
        <f>VLOOKUP($EG65,Data!$B:$CP,Daily!GL$10,0)/VLOOKUP($EG61,Data!$B:$CP,Daily!GL$10,0)</f>
      </c>
      <c r="GM65" s="14">
        <f>VLOOKUP($EG65,Data!$B:$CP,Daily!GM$10,0)/VLOOKUP($EG61,Data!$B:$CP,Daily!GM$10,0)</f>
      </c>
      <c r="GN65" s="14">
        <f>VLOOKUP($EG65,Data!$B:$CP,Daily!GN$10,0)/VLOOKUP($EG61,Data!$B:$CP,Daily!GN$10,0)</f>
      </c>
      <c r="GO65" s="14">
        <f>VLOOKUP($EG65,Data!$B:$CP,Daily!GO$10,0)/VLOOKUP($EG61,Data!$B:$CP,Daily!GO$10,0)</f>
      </c>
      <c r="GP65" s="14">
        <f>VLOOKUP($EG65,Data!$B:$CP,Daily!GP$10,0)/VLOOKUP($EG61,Data!$B:$CP,Daily!GP$10,0)</f>
      </c>
      <c r="GQ65" s="14">
        <f>VLOOKUP($EG65,Data!$B:$CP,Daily!GQ$10,0)/VLOOKUP($EG61,Data!$B:$CP,Daily!GQ$10,0)</f>
      </c>
      <c r="GR65" s="14">
        <f>VLOOKUP($EG65,Data!$B:$CP,Daily!GR$10,0)/VLOOKUP($EG61,Data!$B:$CP,Daily!GR$10,0)</f>
      </c>
      <c r="GS65" s="14">
        <f>VLOOKUP($EG65,Data!$B:$CP,Daily!GS$10,0)/VLOOKUP($EG61,Data!$B:$CP,Daily!GS$10,0)</f>
      </c>
      <c r="GT65" s="14">
        <f>VLOOKUP($EG65,Data!$B:$CP,Daily!GT$10,0)/VLOOKUP($EG61,Data!$B:$CP,Daily!GT$10,0)</f>
      </c>
      <c r="GU65" s="14">
        <f>VLOOKUP($EG65,Data!$B:$CP,Daily!GU$10,0)/VLOOKUP($EG61,Data!$B:$CP,Daily!GU$10,0)</f>
      </c>
      <c r="GV65" s="14">
        <f>VLOOKUP($EG65,Data!$B:$CP,Daily!GV$10,0)/VLOOKUP($EG61,Data!$B:$CP,Daily!GV$10,0)</f>
      </c>
      <c r="GW65" s="14">
        <f>VLOOKUP($EG65,Data!$B:$CP,Daily!GW$10,0)/VLOOKUP($EG61,Data!$B:$CP,Daily!GW$10,0)</f>
      </c>
      <c r="GX65" s="14">
        <f>VLOOKUP($EG65,Data!$B:$CP,Daily!GX$10,0)/VLOOKUP($EG61,Data!$B:$CP,Daily!GX$10,0)</f>
      </c>
      <c r="GY65" s="14">
        <f>VLOOKUP($EG65,Data!$B:$CP,Daily!GY$10,0)/VLOOKUP($EG61,Data!$B:$CP,Daily!GY$10,0)</f>
      </c>
      <c r="GZ65" s="14">
        <f>VLOOKUP($EG65,Data!$B:$CP,Daily!GZ$10,0)/VLOOKUP($EG61,Data!$B:$CP,Daily!GZ$10,0)</f>
      </c>
      <c r="HA65" s="14">
        <f>VLOOKUP($EG65,Data!$B:$CP,Daily!HA$10,0)/VLOOKUP($EG61,Data!$B:$CP,Daily!HA$10,0)</f>
      </c>
      <c r="HB65" s="14">
        <f>VLOOKUP($EG65,Data!$B:$CP,Daily!HB$10,0)/VLOOKUP($EG61,Data!$B:$CP,Daily!HB$10,0)</f>
      </c>
      <c r="HC65" s="14">
        <f>VLOOKUP($EG65,Data!$B:$CP,Daily!HC$10,0)/VLOOKUP($EG61,Data!$B:$CP,Daily!HC$10,0)</f>
      </c>
      <c r="HD65" s="14">
        <f>VLOOKUP($EG65,Data!$B:$CP,Daily!HD$10,0)/VLOOKUP($EG61,Data!$B:$CP,Daily!HD$10,0)</f>
      </c>
      <c r="HE65" s="14">
        <f>VLOOKUP($EG65,Data!$B:$CP,Daily!HE$10,0)/VLOOKUP($EG61,Data!$B:$CP,Daily!HE$10,0)</f>
      </c>
      <c r="HF65" s="14">
        <f>VLOOKUP($EG65,Data!$B:$CP,Daily!HF$10,0)/VLOOKUP($EG61,Data!$B:$CP,Daily!HF$10,0)</f>
      </c>
      <c r="HG65" s="14">
        <f>VLOOKUP($EG65,Data!$B:$CP,Daily!HG$10,0)/VLOOKUP($EG61,Data!$B:$CP,Daily!HG$10,0)</f>
      </c>
      <c r="HH65" s="14">
        <f>VLOOKUP($EG65,Data!$B:$CP,Daily!HH$10,0)/VLOOKUP($EG61,Data!$B:$CP,Daily!HH$10,0)</f>
      </c>
      <c r="HI65" s="14">
        <f>VLOOKUP($EG65,Data!$B:$CP,Daily!HI$10,0)/VLOOKUP($EG61,Data!$B:$CP,Daily!HI$10,0)</f>
      </c>
      <c r="HJ65" s="14">
        <f>VLOOKUP($EG65,Data!$B:$CP,Daily!HJ$10,0)/VLOOKUP($EG61,Data!$B:$CP,Daily!HJ$10,0)</f>
      </c>
      <c r="HK65" s="14">
        <f>VLOOKUP($EG65,Data!$B:$CP,Daily!HK$10,0)/VLOOKUP($EG61,Data!$B:$CP,Daily!HK$10,0)</f>
      </c>
      <c r="HL65" s="14">
        <f>VLOOKUP($EG65,Data!$B:$CP,Daily!HL$10,0)/VLOOKUP($EG61,Data!$B:$CP,Daily!HL$10,0)</f>
      </c>
      <c r="HM65" s="14">
        <f>VLOOKUP($EG65,Data!$B:$CP,Daily!HM$10,0)/VLOOKUP($EG61,Data!$B:$CP,Daily!HM$10,0)</f>
      </c>
      <c r="HN65" s="14">
        <f>VLOOKUP($EG65,Data!$B:$CP,Daily!HN$10,0)/VLOOKUP($EG61,Data!$B:$CP,Daily!HN$10,0)</f>
      </c>
      <c r="HO65" s="14">
        <f>VLOOKUP($EG65,Data!$B:$CP,Daily!HO$10,0)/VLOOKUP($EG61,Data!$B:$CP,Daily!HO$10,0)</f>
      </c>
      <c r="HP65" s="14">
        <f>VLOOKUP($EG65,Data!$B:$CP,Daily!HP$10,0)/VLOOKUP($EG61,Data!$B:$CP,Daily!HP$10,0)</f>
      </c>
      <c r="HQ65" s="14">
        <f>VLOOKUP($EG65,Data!$B:$CP,Daily!HQ$10,0)/VLOOKUP($EG61,Data!$B:$CP,Daily!HQ$10,0)</f>
      </c>
      <c r="HR65" s="14">
        <f>VLOOKUP($EG65,Data!$B:$CP,Daily!HR$10,0)/VLOOKUP($EG61,Data!$B:$CP,Daily!HR$10,0)</f>
      </c>
      <c r="HS65" s="14">
        <f>VLOOKUP($EG65,Data!$B:$CP,Daily!HS$10,0)/VLOOKUP($EG61,Data!$B:$CP,Daily!HS$10,0)</f>
      </c>
      <c r="HT65" s="14">
        <f>VLOOKUP($EG65,Data!$B:$CP,Daily!HT$10,0)/VLOOKUP($EG61,Data!$B:$CP,Daily!HT$10,0)</f>
      </c>
      <c r="HU65" s="17"/>
      <c r="HV65" s="52">
        <f t="shared" si="456"/>
      </c>
      <c r="HW65" s="52">
        <f t="shared" si="457"/>
      </c>
      <c r="HX65" s="52">
        <f t="shared" si="494"/>
      </c>
      <c r="HY65" s="52">
        <f t="shared" si="495"/>
      </c>
      <c r="HZ65" s="52">
        <f t="shared" si="496"/>
      </c>
      <c r="IA65" s="55"/>
      <c r="IB65" s="14">
        <f t="shared" si="497"/>
      </c>
      <c r="IC65" s="14">
        <f t="shared" si="498"/>
      </c>
      <c r="ID65" s="14">
        <f t="shared" si="499"/>
      </c>
      <c r="IE65" s="16"/>
      <c r="IF65" s="9" t="s">
        <v>477</v>
      </c>
      <c r="IG65" s="9" t="s">
        <v>53</v>
      </c>
      <c r="IH65" s="14">
        <f>VLOOKUP($IF65,Data!$B:$CP,Daily!IH$10,0)/VLOOKUP($IF61,Data!$B:$CP,Daily!IH$10,0)</f>
      </c>
      <c r="II65" s="14">
        <f>VLOOKUP($IF65,Data!$B:$CP,Daily!II$10,0)/VLOOKUP($IF61,Data!$B:$CP,Daily!II$10,0)</f>
      </c>
      <c r="IJ65" s="14">
        <f>VLOOKUP($IF65,Data!$B:$CP,Daily!IJ$10,0)/VLOOKUP($IF61,Data!$B:$CP,Daily!IJ$10,0)</f>
      </c>
      <c r="IK65" s="14">
        <f>VLOOKUP($IF65,Data!$B:$CP,Daily!IK$10,0)/VLOOKUP($IF61,Data!$B:$CP,Daily!IK$10,0)</f>
      </c>
      <c r="IL65" s="14">
        <f>VLOOKUP($IF65,Data!$B:$CP,Daily!IL$10,0)/VLOOKUP($IF61,Data!$B:$CP,Daily!IL$10,0)</f>
      </c>
      <c r="IM65" s="14">
        <f>VLOOKUP($IF65,Data!$B:$CP,Daily!IM$10,0)/VLOOKUP($IF61,Data!$B:$CP,Daily!IM$10,0)</f>
      </c>
      <c r="IN65" s="14">
        <f>VLOOKUP($IF65,Data!$B:$CP,Daily!IN$10,0)/VLOOKUP($IF61,Data!$B:$CP,Daily!IN$10,0)</f>
      </c>
      <c r="IO65" s="14">
        <f>VLOOKUP($IF65,Data!$B:$CP,Daily!IO$10,0)/VLOOKUP($IF61,Data!$B:$CP,Daily!IO$10,0)</f>
      </c>
      <c r="IP65" s="14">
        <f>VLOOKUP($IF65,Data!$B:$CP,Daily!IP$10,0)/VLOOKUP($IF61,Data!$B:$CP,Daily!IP$10,0)</f>
      </c>
      <c r="IQ65" s="14">
        <f>VLOOKUP($IF65,Data!$B:$CP,Daily!IQ$10,0)/VLOOKUP($IF61,Data!$B:$CP,Daily!IQ$10,0)</f>
      </c>
      <c r="IR65" s="14">
        <f>VLOOKUP($IF65,Data!$B:$CP,Daily!IR$10,0)/VLOOKUP($IF61,Data!$B:$CP,Daily!IR$10,0)</f>
      </c>
      <c r="IS65" s="14">
        <f>VLOOKUP($IF65,Data!$B:$CP,Daily!IS$10,0)/VLOOKUP($IF61,Data!$B:$CP,Daily!IS$10,0)</f>
      </c>
      <c r="IT65" s="14">
        <f>VLOOKUP($IF65,Data!$B:$CP,Daily!IT$10,0)/VLOOKUP($IF61,Data!$B:$CP,Daily!IT$10,0)</f>
      </c>
      <c r="IU65" s="14">
        <f>VLOOKUP($IF65,Data!$B:$CP,Daily!IU$10,0)/VLOOKUP($IF61,Data!$B:$CP,Daily!IU$10,0)</f>
      </c>
      <c r="IV65" s="14">
        <f>VLOOKUP($IF65,Data!$B:$CP,Daily!IV$10,0)/VLOOKUP($IF61,Data!$B:$CP,Daily!IV$10,0)</f>
      </c>
      <c r="IW65" s="14">
        <f>VLOOKUP($IF65,Data!$B:$CP,Daily!IW$10,0)/VLOOKUP($IF61,Data!$B:$CP,Daily!IW$10,0)</f>
      </c>
      <c r="IX65" s="14">
        <f>VLOOKUP($IF65,Data!$B:$CP,Daily!IX$10,0)/VLOOKUP($IF61,Data!$B:$CP,Daily!IX$10,0)</f>
      </c>
      <c r="IY65" s="14">
        <f>VLOOKUP($IF65,Data!$B:$CP,Daily!IY$10,0)/VLOOKUP($IF61,Data!$B:$CP,Daily!IY$10,0)</f>
      </c>
      <c r="IZ65" s="14">
        <f>VLOOKUP($IF65,Data!$B:$CP,Daily!IZ$10,0)/VLOOKUP($IF61,Data!$B:$CP,Daily!IZ$10,0)</f>
      </c>
      <c r="JA65" s="14">
        <f>VLOOKUP($IF65,Data!$B:$CP,Daily!JA$10,0)/VLOOKUP($IF61,Data!$B:$CP,Daily!JA$10,0)</f>
      </c>
      <c r="JB65" s="14">
        <f>VLOOKUP($IF65,Data!$B:$CP,Daily!JB$10,0)/VLOOKUP($IF61,Data!$B:$CP,Daily!JB$10,0)</f>
      </c>
      <c r="JC65" s="14">
        <f>VLOOKUP($IF65,Data!$B:$CP,Daily!JC$10,0)/VLOOKUP($IF61,Data!$B:$CP,Daily!JC$10,0)</f>
      </c>
      <c r="JD65" s="14">
        <f>VLOOKUP($IF65,Data!$B:$CP,Daily!JD$10,0)/VLOOKUP($IF61,Data!$B:$CP,Daily!JD$10,0)</f>
      </c>
      <c r="JE65" s="14">
        <f>VLOOKUP($IF65,Data!$B:$CP,Daily!JE$10,0)/VLOOKUP($IF61,Data!$B:$CP,Daily!JE$10,0)</f>
      </c>
      <c r="JF65" s="14">
        <f>VLOOKUP($IF65,Data!$B:$CP,Daily!JF$10,0)/VLOOKUP($IF61,Data!$B:$CP,Daily!JF$10,0)</f>
      </c>
      <c r="JG65" s="14">
        <f>VLOOKUP($IF65,Data!$B:$CP,Daily!JG$10,0)/VLOOKUP($IF61,Data!$B:$CP,Daily!JG$10,0)</f>
      </c>
      <c r="JH65" s="14">
        <f>VLOOKUP($IF65,Data!$B:$CP,Daily!JH$10,0)/VLOOKUP($IF61,Data!$B:$CP,Daily!JH$10,0)</f>
      </c>
      <c r="JI65" s="14">
        <f>VLOOKUP($IF65,Data!$B:$CP,Daily!JI$10,0)/VLOOKUP($IF61,Data!$B:$CP,Daily!JI$10,0)</f>
      </c>
      <c r="JJ65" s="14">
        <f>VLOOKUP($IF65,Data!$B:$CP,Daily!JJ$10,0)/VLOOKUP($IF61,Data!$B:$CP,Daily!JJ$10,0)</f>
      </c>
      <c r="JK65" s="14">
        <f>VLOOKUP($IF65,Data!$B:$CP,Daily!JK$10,0)/VLOOKUP($IF61,Data!$B:$CP,Daily!JK$10,0)</f>
      </c>
      <c r="JL65" s="14">
        <f>VLOOKUP($IF65,Data!$B:$CP,Daily!JL$10,0)/VLOOKUP($IF61,Data!$B:$CP,Daily!JL$10,0)</f>
      </c>
      <c r="JM65" s="14">
        <f>VLOOKUP($IF65,Data!$B:$CP,Daily!JM$10,0)/VLOOKUP($IF61,Data!$B:$CP,Daily!JM$10,0)</f>
      </c>
      <c r="JN65" s="14">
        <f>VLOOKUP($IF65,Data!$B:$CP,Daily!JN$10,0)/VLOOKUP($IF61,Data!$B:$CP,Daily!JN$10,0)</f>
      </c>
      <c r="JO65" s="14">
        <f>VLOOKUP($IF65,Data!$B:$CP,Daily!JO$10,0)/VLOOKUP($IF61,Data!$B:$CP,Daily!JO$10,0)</f>
      </c>
      <c r="JP65" s="14">
        <f>VLOOKUP($IF65,Data!$B:$CP,Daily!JP$10,0)/VLOOKUP($IF61,Data!$B:$CP,Daily!JP$10,0)</f>
      </c>
      <c r="JQ65" s="14">
        <f>VLOOKUP($IF65,Data!$B:$CP,Daily!JQ$10,0)/VLOOKUP($IF61,Data!$B:$CP,Daily!JQ$10,0)</f>
      </c>
      <c r="JR65" s="14">
        <f>VLOOKUP($IF65,Data!$B:$CP,Daily!JR$10,0)/VLOOKUP($IF61,Data!$B:$CP,Daily!JR$10,0)</f>
      </c>
      <c r="JS65" s="14">
        <f>VLOOKUP($IF65,Data!$B:$CP,Daily!JS$10,0)/VLOOKUP($IF61,Data!$B:$CP,Daily!JS$10,0)</f>
      </c>
      <c r="JT65" s="14">
        <f>VLOOKUP($IF65,Data!$B:$CP,Daily!JT$10,0)/VLOOKUP($IF61,Data!$B:$CP,Daily!JT$10,0)</f>
      </c>
      <c r="JU65" s="14">
        <f>VLOOKUP($IF65,Data!$B:$CP,Daily!JU$10,0)/VLOOKUP($IF61,Data!$B:$CP,Daily!JU$10,0)</f>
      </c>
      <c r="JV65" s="14">
        <f>VLOOKUP($IF65,Data!$B:$CP,Daily!JV$10,0)/VLOOKUP($IF61,Data!$B:$CP,Daily!JV$10,0)</f>
      </c>
      <c r="JW65" s="14">
        <f>VLOOKUP($IF65,Data!$B:$CP,Daily!JW$10,0)/VLOOKUP($IF61,Data!$B:$CP,Daily!JW$10,0)</f>
      </c>
      <c r="JX65" s="14">
        <f>VLOOKUP($IF65,Data!$B:$CP,Daily!JX$10,0)/VLOOKUP($IF61,Data!$B:$CP,Daily!JX$10,0)</f>
      </c>
      <c r="JY65" s="14">
        <f>VLOOKUP($IF65,Data!$B:$CP,Daily!JY$10,0)/VLOOKUP($IF61,Data!$B:$CP,Daily!JY$10,0)</f>
      </c>
      <c r="JZ65" s="14">
        <f>VLOOKUP($IF65,Data!$B:$CP,Daily!JZ$10,0)/VLOOKUP($IF61,Data!$B:$CP,Daily!JZ$10,0)</f>
      </c>
      <c r="KA65" s="14">
        <f>VLOOKUP($IF65,Data!$B:$CP,Daily!KA$10,0)/VLOOKUP($IF61,Data!$B:$CP,Daily!KA$10,0)</f>
      </c>
      <c r="KB65" s="14">
        <f>VLOOKUP($IF65,Data!$B:$CP,Daily!KB$10,0)/VLOOKUP($IF61,Data!$B:$CP,Daily!KB$10,0)</f>
      </c>
      <c r="KC65" s="14">
        <f>VLOOKUP($IF65,Data!$B:$CP,Daily!KC$10,0)/VLOOKUP($IF61,Data!$B:$CP,Daily!KC$10,0)</f>
      </c>
      <c r="KD65" s="14">
        <f>VLOOKUP($IF65,Data!$B:$CP,Daily!KD$10,0)/VLOOKUP($IF61,Data!$B:$CP,Daily!KD$10,0)</f>
      </c>
      <c r="KE65" s="14">
        <f>VLOOKUP($IF65,Data!$B:$CP,Daily!KE$10,0)/VLOOKUP($IF61,Data!$B:$CP,Daily!KE$10,0)</f>
      </c>
      <c r="KF65" s="14">
        <f>VLOOKUP($IF65,Data!$B:$CP,Daily!KF$10,0)/VLOOKUP($IF61,Data!$B:$CP,Daily!KF$10,0)</f>
      </c>
      <c r="KG65" s="14">
        <f>VLOOKUP($IF65,Data!$B:$CP,Daily!KG$10,0)/VLOOKUP($IF61,Data!$B:$CP,Daily!KG$10,0)</f>
      </c>
      <c r="KH65" s="14">
        <f>VLOOKUP($IF65,Data!$B:$CP,Daily!KH$10,0)/VLOOKUP($IF61,Data!$B:$CP,Daily!KH$10,0)</f>
      </c>
      <c r="KI65" s="14">
        <f>VLOOKUP($IF65,Data!$B:$CP,Daily!KI$10,0)/VLOOKUP($IF61,Data!$B:$CP,Daily!KI$10,0)</f>
      </c>
      <c r="KJ65" s="14">
        <f>VLOOKUP($IF65,Data!$B:$CP,Daily!KJ$10,0)/VLOOKUP($IF61,Data!$B:$CP,Daily!KJ$10,0)</f>
      </c>
      <c r="KK65" s="14">
        <f>VLOOKUP($IF65,Data!$B:$CP,Daily!KK$10,0)/VLOOKUP($IF61,Data!$B:$CP,Daily!KK$10,0)</f>
      </c>
      <c r="KL65" s="14">
        <f>VLOOKUP($IF65,Data!$B:$CP,Daily!KL$10,0)/VLOOKUP($IF61,Data!$B:$CP,Daily!KL$10,0)</f>
      </c>
      <c r="KM65" s="14">
        <f>VLOOKUP($IF65,Data!$B:$CP,Daily!KM$10,0)/VLOOKUP($IF61,Data!$B:$CP,Daily!KM$10,0)</f>
      </c>
      <c r="KN65" s="14">
        <f>VLOOKUP($IF65,Data!$B:$CP,Daily!KN$10,0)/VLOOKUP($IF61,Data!$B:$CP,Daily!KN$10,0)</f>
      </c>
      <c r="KO65" s="14">
        <f>VLOOKUP($IF65,Data!$B:$CP,Daily!KO$10,0)/VLOOKUP($IF61,Data!$B:$CP,Daily!KO$10,0)</f>
      </c>
      <c r="KP65" s="14">
        <f>VLOOKUP($IF65,Data!$B:$CP,Daily!KP$10,0)/VLOOKUP($IF61,Data!$B:$CP,Daily!KP$10,0)</f>
      </c>
      <c r="KQ65" s="14">
        <f>VLOOKUP($IF65,Data!$B:$CP,Daily!KQ$10,0)/VLOOKUP($IF61,Data!$B:$CP,Daily!KQ$10,0)</f>
      </c>
      <c r="KR65" s="14">
        <f>VLOOKUP($IF65,Data!$B:$CP,Daily!KR$10,0)/VLOOKUP($IF61,Data!$B:$CP,Daily!KR$10,0)</f>
      </c>
      <c r="KS65" s="14">
        <f>VLOOKUP($IF65,Data!$B:$CP,Daily!KS$10,0)/VLOOKUP($IF61,Data!$B:$CP,Daily!KS$10,0)</f>
      </c>
      <c r="KT65" s="14">
        <f>VLOOKUP($IF65,Data!$B:$CP,Daily!KT$10,0)/VLOOKUP($IF61,Data!$B:$CP,Daily!KT$10,0)</f>
      </c>
      <c r="KU65" s="14">
        <f>VLOOKUP($IF65,Data!$B:$CP,Daily!KU$10,0)/VLOOKUP($IF61,Data!$B:$CP,Daily!KU$10,0)</f>
      </c>
      <c r="KV65" s="14">
        <f>VLOOKUP($IF65,Data!$B:$CP,Daily!KV$10,0)/VLOOKUP($IF61,Data!$B:$CP,Daily!KV$10,0)</f>
      </c>
      <c r="KW65" s="14">
        <f>VLOOKUP($IF65,Data!$B:$CP,Daily!KW$10,0)/VLOOKUP($IF61,Data!$B:$CP,Daily!KW$10,0)</f>
      </c>
      <c r="KX65" s="14">
        <f>VLOOKUP($IF65,Data!$B:$CP,Daily!KX$10,0)/VLOOKUP($IF61,Data!$B:$CP,Daily!KX$10,0)</f>
      </c>
      <c r="KY65" s="14">
        <f>VLOOKUP($IF65,Data!$B:$CP,Daily!KY$10,0)/VLOOKUP($IF61,Data!$B:$CP,Daily!KY$10,0)</f>
      </c>
      <c r="KZ65" s="14">
        <f>VLOOKUP($IF65,Data!$B:$CP,Daily!KZ$10,0)/VLOOKUP($IF61,Data!$B:$CP,Daily!KZ$10,0)</f>
      </c>
      <c r="LA65" s="14">
        <f>VLOOKUP($IF65,Data!$B:$CP,Daily!LA$10,0)/VLOOKUP($IF61,Data!$B:$CP,Daily!LA$10,0)</f>
      </c>
      <c r="LB65" s="14">
        <f>VLOOKUP($IF65,Data!$B:$CP,Daily!LB$10,0)/VLOOKUP($IF61,Data!$B:$CP,Daily!LB$10,0)</f>
      </c>
      <c r="LC65" s="14">
        <f>VLOOKUP($IF65,Data!$B:$CP,Daily!LC$10,0)/VLOOKUP($IF61,Data!$B:$CP,Daily!LC$10,0)</f>
      </c>
      <c r="LD65" s="14">
        <f>VLOOKUP($IF65,Data!$B:$CP,Daily!LD$10,0)/VLOOKUP($IF61,Data!$B:$CP,Daily!LD$10,0)</f>
      </c>
      <c r="LE65" s="14">
        <f>VLOOKUP($IF65,Data!$B:$CP,Daily!LE$10,0)/VLOOKUP($IF61,Data!$B:$CP,Daily!LE$10,0)</f>
      </c>
      <c r="LF65" s="14">
        <f>VLOOKUP($IF65,Data!$B:$CP,Daily!LF$10,0)/VLOOKUP($IF61,Data!$B:$CP,Daily!LF$10,0)</f>
      </c>
      <c r="LG65" s="14">
        <f>VLOOKUP($IF65,Data!$B:$CP,Daily!LG$10,0)/VLOOKUP($IF61,Data!$B:$CP,Daily!LG$10,0)</f>
      </c>
      <c r="LH65" s="14">
        <f>VLOOKUP($IF65,Data!$B:$CP,Daily!LH$10,0)/VLOOKUP($IF61,Data!$B:$CP,Daily!LH$10,0)</f>
      </c>
      <c r="LI65" s="14">
        <f>VLOOKUP($IF65,Data!$B:$CP,Daily!LI$10,0)/VLOOKUP($IF61,Data!$B:$CP,Daily!LI$10,0)</f>
      </c>
      <c r="LJ65" s="14">
        <f>VLOOKUP($IF65,Data!$B:$CP,Daily!LJ$10,0)/VLOOKUP($IF61,Data!$B:$CP,Daily!LJ$10,0)</f>
      </c>
      <c r="LK65" s="14">
        <f>VLOOKUP($IF65,Data!$B:$CP,Daily!LK$10,0)/VLOOKUP($IF61,Data!$B:$CP,Daily!LK$10,0)</f>
      </c>
      <c r="LL65" s="14">
        <f>VLOOKUP($IF65,Data!$B:$CP,Daily!LL$10,0)/VLOOKUP($IF61,Data!$B:$CP,Daily!LL$10,0)</f>
      </c>
      <c r="LM65" s="14">
        <f>VLOOKUP($IF65,Data!$B:$CP,Daily!LM$10,0)/VLOOKUP($IF61,Data!$B:$CP,Daily!LM$10,0)</f>
      </c>
      <c r="LN65" s="14">
        <f>VLOOKUP($IF65,Data!$B:$CP,Daily!LN$10,0)/VLOOKUP($IF61,Data!$B:$CP,Daily!LN$10,0)</f>
      </c>
      <c r="LO65" s="14">
        <f>VLOOKUP($IF65,Data!$B:$CP,Daily!LO$10,0)/VLOOKUP($IF61,Data!$B:$CP,Daily!LO$10,0)</f>
      </c>
      <c r="LP65" s="14">
        <f>VLOOKUP($IF65,Data!$B:$CP,Daily!LP$10,0)/VLOOKUP($IF61,Data!$B:$CP,Daily!LP$10,0)</f>
      </c>
      <c r="LQ65" s="14">
        <f>VLOOKUP($IF65,Data!$B:$CP,Daily!LQ$10,0)/VLOOKUP($IF61,Data!$B:$CP,Daily!LQ$10,0)</f>
      </c>
      <c r="LR65" s="14">
        <f>VLOOKUP($IF65,Data!$B:$CP,Daily!LR$10,0)/VLOOKUP($IF61,Data!$B:$CP,Daily!LR$10,0)</f>
      </c>
      <c r="LS65" s="14">
        <f>VLOOKUP($IF65,Data!$B:$CP,Daily!LS$10,0)/VLOOKUP($IF61,Data!$B:$CP,Daily!LS$10,0)</f>
      </c>
      <c r="LU65" s="52">
        <f t="shared" si="460"/>
      </c>
      <c r="LV65" s="52">
        <f t="shared" si="461"/>
      </c>
      <c r="LW65" s="52">
        <f t="shared" si="500"/>
      </c>
      <c r="LX65" s="52">
        <f t="shared" si="501"/>
      </c>
      <c r="LY65" s="52">
        <f t="shared" si="502"/>
      </c>
      <c r="LZ65" s="55"/>
      <c r="MA65" s="14">
        <f t="shared" si="503"/>
      </c>
      <c r="MB65" s="14">
        <f t="shared" si="504"/>
      </c>
      <c r="MC65" s="14">
        <f t="shared" si="505"/>
      </c>
      <c r="MD65" s="15"/>
    </row>
    <row r="66" spans="1:342" x14ac:dyDescent="0.25">
      <c r="D66" s="135" t="s">
        <v>478</v>
      </c>
      <c r="E66" s="67" t="str">
        <f>VLOOKUP($D66,'Metric Nature'!$C:$D,2,0)&amp;IF(($F66&lt;(EA66)),"Below",IF(($F66&gt;(DZ66)),"Above","Within"))</f>
      </c>
      <c r="F66" s="62">
        <f t="shared" ref="F66" si="506">DU66</f>
      </c>
      <c r="G66" s="92">
        <f t="shared" ref="G66" si="507">ED66</f>
      </c>
      <c r="H66" s="62">
        <f t="shared" ref="H66" si="508">IFERROR(((F66-G66)/G66),0)</f>
      </c>
      <c r="I66" s="89">
        <f t="shared" ref="I66" si="509">EE66</f>
      </c>
      <c r="J66" s="62">
        <f t="shared" ref="J66" si="510">IFERROR(((F66-I66)/I66),0)</f>
      </c>
      <c r="K66" s="62">
        <f t="shared" ref="K66" si="511">EC66</f>
      </c>
      <c r="L66" s="64"/>
      <c r="M66" s="67" t="str">
        <f>VLOOKUP($D66,'Metric Nature'!$C:$D,2,0)&amp;IF(($N66&lt;(HZ66)),"Below",IF(($N66&gt;(HY66)),"Above","Within"))</f>
      </c>
      <c r="N66" s="71">
        <f t="shared" ref="N66" si="512">HT66</f>
      </c>
      <c r="O66" s="63">
        <f t="shared" ref="O66" si="513">IC66</f>
      </c>
      <c r="P66" s="98">
        <f t="shared" ref="P66" si="514">IFERROR(((N66-O66)/O66),0)</f>
      </c>
      <c r="Q66" s="63">
        <f t="shared" ref="Q66" si="515">ID66</f>
      </c>
      <c r="R66" s="71">
        <f t="shared" ref="R66" si="516">IFERROR(((N66-Q66)/Q66),0)</f>
      </c>
      <c r="S66" s="62">
        <f t="shared" ref="S66" si="517">IB66</f>
      </c>
      <c r="T66" s="64"/>
      <c r="U66" s="67" t="str">
        <f>VLOOKUP($D66,'Metric Nature'!$C:$D,2,0)&amp;IF(($V66&lt;(LY66)),"Below",IF(($V66&gt;(LX66)),"Above","Within"))</f>
      </c>
      <c r="V66" s="62">
        <f t="shared" ref="V66" si="518">LS66</f>
      </c>
      <c r="W66" s="63">
        <f t="shared" ref="W66" si="519">MB66</f>
      </c>
      <c r="X66" s="62">
        <f t="shared" ref="X66" si="520">IFERROR(((V66-W66)/W66),0)</f>
      </c>
      <c r="Y66" s="62">
        <f t="shared" ref="Y66" si="521">MC66</f>
      </c>
      <c r="Z66" s="62">
        <f t="shared" ref="Z66" si="522">IFERROR(((V66-Y66)/Y66),0)</f>
      </c>
      <c r="AA66" s="62">
        <f t="shared" ref="AA66" si="523">MA66</f>
      </c>
      <c r="AB66" s="64"/>
      <c r="AC66" s="60" t="s">
        <v>479</v>
      </c>
      <c r="AI66" s="9" t="s">
        <v>480</v>
      </c>
      <c r="AJ66" s="14">
        <f>(VLOOKUP($EG66,Data!$B:$CP,Daily!EI$10,0)+VLOOKUP($IF66,Data!$B:$CP,Daily!IH$10,0))/(VLOOKUP($EG61,Data!$B:$CP,Daily!EI$10,0)+VLOOKUP($IF61,Data!$B:$CP,Daily!IH$10,0))</f>
      </c>
      <c r="AK66" s="14">
        <f>(VLOOKUP($EG66,Data!$B:$CP,Daily!EJ$10,0)+VLOOKUP($IF66,Data!$B:$CP,Daily!II$10,0))/(VLOOKUP($EG61,Data!$B:$CP,Daily!EJ$10,0)+VLOOKUP($IF61,Data!$B:$CP,Daily!II$10,0))</f>
      </c>
      <c r="AL66" s="14">
        <f>(VLOOKUP($EG66,Data!$B:$CP,Daily!EK$10,0)+VLOOKUP($IF66,Data!$B:$CP,Daily!IJ$10,0))/(VLOOKUP($EG61,Data!$B:$CP,Daily!EK$10,0)+VLOOKUP($IF61,Data!$B:$CP,Daily!IJ$10,0))</f>
      </c>
      <c r="AM66" s="14">
        <f>(VLOOKUP($EG66,Data!$B:$CP,Daily!EL$10,0)+VLOOKUP($IF66,Data!$B:$CP,Daily!IK$10,0))/(VLOOKUP($EG61,Data!$B:$CP,Daily!EL$10,0)+VLOOKUP($IF61,Data!$B:$CP,Daily!IK$10,0))</f>
      </c>
      <c r="AN66" s="14">
        <f>(VLOOKUP($EG66,Data!$B:$CP,Daily!EM$10,0)+VLOOKUP($IF66,Data!$B:$CP,Daily!IL$10,0))/(VLOOKUP($EG61,Data!$B:$CP,Daily!EM$10,0)+VLOOKUP($IF61,Data!$B:$CP,Daily!IL$10,0))</f>
      </c>
      <c r="AO66" s="14">
        <f>(VLOOKUP($EG66,Data!$B:$CP,Daily!EN$10,0)+VLOOKUP($IF66,Data!$B:$CP,Daily!IM$10,0))/(VLOOKUP($EG61,Data!$B:$CP,Daily!EN$10,0)+VLOOKUP($IF61,Data!$B:$CP,Daily!IM$10,0))</f>
      </c>
      <c r="AP66" s="14">
        <f>(VLOOKUP($EG66,Data!$B:$CP,Daily!EO$10,0)+VLOOKUP($IF66,Data!$B:$CP,Daily!IN$10,0))/(VLOOKUP($EG61,Data!$B:$CP,Daily!EO$10,0)+VLOOKUP($IF61,Data!$B:$CP,Daily!IN$10,0))</f>
      </c>
      <c r="AQ66" s="14">
        <f>(VLOOKUP($EG66,Data!$B:$CP,Daily!EP$10,0)+VLOOKUP($IF66,Data!$B:$CP,Daily!IO$10,0))/(VLOOKUP($EG61,Data!$B:$CP,Daily!EP$10,0)+VLOOKUP($IF61,Data!$B:$CP,Daily!IO$10,0))</f>
      </c>
      <c r="AR66" s="14">
        <f>(VLOOKUP($EG66,Data!$B:$CP,Daily!EQ$10,0)+VLOOKUP($IF66,Data!$B:$CP,Daily!IP$10,0))/(VLOOKUP($EG61,Data!$B:$CP,Daily!EQ$10,0)+VLOOKUP($IF61,Data!$B:$CP,Daily!IP$10,0))</f>
      </c>
      <c r="AS66" s="14">
        <f>(VLOOKUP($EG66,Data!$B:$CP,Daily!ER$10,0)+VLOOKUP($IF66,Data!$B:$CP,Daily!IQ$10,0))/(VLOOKUP($EG61,Data!$B:$CP,Daily!ER$10,0)+VLOOKUP($IF61,Data!$B:$CP,Daily!IQ$10,0))</f>
      </c>
      <c r="AT66" s="14">
        <f>(VLOOKUP($EG66,Data!$B:$CP,Daily!ES$10,0)+VLOOKUP($IF66,Data!$B:$CP,Daily!IR$10,0))/(VLOOKUP($EG61,Data!$B:$CP,Daily!ES$10,0)+VLOOKUP($IF61,Data!$B:$CP,Daily!IR$10,0))</f>
      </c>
      <c r="AU66" s="14">
        <f>(VLOOKUP($EG66,Data!$B:$CP,Daily!ET$10,0)+VLOOKUP($IF66,Data!$B:$CP,Daily!IS$10,0))/(VLOOKUP($EG61,Data!$B:$CP,Daily!ET$10,0)+VLOOKUP($IF61,Data!$B:$CP,Daily!IS$10,0))</f>
      </c>
      <c r="AV66" s="14">
        <f>(VLOOKUP($EG66,Data!$B:$CP,Daily!EU$10,0)+VLOOKUP($IF66,Data!$B:$CP,Daily!IT$10,0))/(VLOOKUP($EG61,Data!$B:$CP,Daily!EU$10,0)+VLOOKUP($IF61,Data!$B:$CP,Daily!IT$10,0))</f>
      </c>
      <c r="AW66" s="14">
        <f>(VLOOKUP($EG66,Data!$B:$CP,Daily!EV$10,0)+VLOOKUP($IF66,Data!$B:$CP,Daily!IU$10,0))/(VLOOKUP($EG61,Data!$B:$CP,Daily!EV$10,0)+VLOOKUP($IF61,Data!$B:$CP,Daily!IU$10,0))</f>
      </c>
      <c r="AX66" s="14">
        <f>(VLOOKUP($EG66,Data!$B:$CP,Daily!EW$10,0)+VLOOKUP($IF66,Data!$B:$CP,Daily!IV$10,0))/(VLOOKUP($EG61,Data!$B:$CP,Daily!EW$10,0)+VLOOKUP($IF61,Data!$B:$CP,Daily!IV$10,0))</f>
      </c>
      <c r="AY66" s="14">
        <f>(VLOOKUP($EG66,Data!$B:$CP,Daily!EX$10,0)+VLOOKUP($IF66,Data!$B:$CP,Daily!IW$10,0))/(VLOOKUP($EG61,Data!$B:$CP,Daily!EX$10,0)+VLOOKUP($IF61,Data!$B:$CP,Daily!IW$10,0))</f>
      </c>
      <c r="AZ66" s="14">
        <f>(VLOOKUP($EG66,Data!$B:$CP,Daily!EY$10,0)+VLOOKUP($IF66,Data!$B:$CP,Daily!IX$10,0))/(VLOOKUP($EG61,Data!$B:$CP,Daily!EY$10,0)+VLOOKUP($IF61,Data!$B:$CP,Daily!IX$10,0))</f>
      </c>
      <c r="BA66" s="14">
        <f>(VLOOKUP($EG66,Data!$B:$CP,Daily!EZ$10,0)+VLOOKUP($IF66,Data!$B:$CP,Daily!IY$10,0))/(VLOOKUP($EG61,Data!$B:$CP,Daily!EZ$10,0)+VLOOKUP($IF61,Data!$B:$CP,Daily!IY$10,0))</f>
      </c>
      <c r="BB66" s="14">
        <f>(VLOOKUP($EG66,Data!$B:$CP,Daily!FA$10,0)+VLOOKUP($IF66,Data!$B:$CP,Daily!IZ$10,0))/(VLOOKUP($EG61,Data!$B:$CP,Daily!FA$10,0)+VLOOKUP($IF61,Data!$B:$CP,Daily!IZ$10,0))</f>
      </c>
      <c r="BC66" s="14">
        <f>(VLOOKUP($EG66,Data!$B:$CP,Daily!FB$10,0)+VLOOKUP($IF66,Data!$B:$CP,Daily!JA$10,0))/(VLOOKUP($EG61,Data!$B:$CP,Daily!FB$10,0)+VLOOKUP($IF61,Data!$B:$CP,Daily!JA$10,0))</f>
      </c>
      <c r="BD66" s="14">
        <f>(VLOOKUP($EG66,Data!$B:$CP,Daily!FC$10,0)+VLOOKUP($IF66,Data!$B:$CP,Daily!JB$10,0))/(VLOOKUP($EG61,Data!$B:$CP,Daily!FC$10,0)+VLOOKUP($IF61,Data!$B:$CP,Daily!JB$10,0))</f>
      </c>
      <c r="BE66" s="14">
        <f>(VLOOKUP($EG66,Data!$B:$CP,Daily!FD$10,0)+VLOOKUP($IF66,Data!$B:$CP,Daily!JC$10,0))/(VLOOKUP($EG61,Data!$B:$CP,Daily!FD$10,0)+VLOOKUP($IF61,Data!$B:$CP,Daily!JC$10,0))</f>
      </c>
      <c r="BF66" s="14">
        <f>(VLOOKUP($EG66,Data!$B:$CP,Daily!FE$10,0)+VLOOKUP($IF66,Data!$B:$CP,Daily!JD$10,0))/(VLOOKUP($EG61,Data!$B:$CP,Daily!FE$10,0)+VLOOKUP($IF61,Data!$B:$CP,Daily!JD$10,0))</f>
      </c>
      <c r="BG66" s="14">
        <f>(VLOOKUP($EG66,Data!$B:$CP,Daily!FF$10,0)+VLOOKUP($IF66,Data!$B:$CP,Daily!JE$10,0))/(VLOOKUP($EG61,Data!$B:$CP,Daily!FF$10,0)+VLOOKUP($IF61,Data!$B:$CP,Daily!JE$10,0))</f>
      </c>
      <c r="BH66" s="14">
        <f>(VLOOKUP($EG66,Data!$B:$CP,Daily!FG$10,0)+VLOOKUP($IF66,Data!$B:$CP,Daily!JF$10,0))/(VLOOKUP($EG61,Data!$B:$CP,Daily!FG$10,0)+VLOOKUP($IF61,Data!$B:$CP,Daily!JF$10,0))</f>
      </c>
      <c r="BI66" s="14">
        <f>(VLOOKUP($EG66,Data!$B:$CP,Daily!FH$10,0)+VLOOKUP($IF66,Data!$B:$CP,Daily!JG$10,0))/(VLOOKUP($EG61,Data!$B:$CP,Daily!FH$10,0)+VLOOKUP($IF61,Data!$B:$CP,Daily!JG$10,0))</f>
      </c>
      <c r="BJ66" s="14">
        <f>(VLOOKUP($EG66,Data!$B:$CP,Daily!FI$10,0)+VLOOKUP($IF66,Data!$B:$CP,Daily!JH$10,0))/(VLOOKUP($EG61,Data!$B:$CP,Daily!FI$10,0)+VLOOKUP($IF61,Data!$B:$CP,Daily!JH$10,0))</f>
      </c>
      <c r="BK66" s="14">
        <f>(VLOOKUP($EG66,Data!$B:$CP,Daily!FJ$10,0)+VLOOKUP($IF66,Data!$B:$CP,Daily!JI$10,0))/(VLOOKUP($EG61,Data!$B:$CP,Daily!FJ$10,0)+VLOOKUP($IF61,Data!$B:$CP,Daily!JI$10,0))</f>
      </c>
      <c r="BL66" s="14">
        <f>(VLOOKUP($EG66,Data!$B:$CP,Daily!FK$10,0)+VLOOKUP($IF66,Data!$B:$CP,Daily!JJ$10,0))/(VLOOKUP($EG61,Data!$B:$CP,Daily!FK$10,0)+VLOOKUP($IF61,Data!$B:$CP,Daily!JJ$10,0))</f>
      </c>
      <c r="BM66" s="14">
        <f>(VLOOKUP($EG66,Data!$B:$CP,Daily!FL$10,0)+VLOOKUP($IF66,Data!$B:$CP,Daily!JK$10,0))/(VLOOKUP($EG61,Data!$B:$CP,Daily!FL$10,0)+VLOOKUP($IF61,Data!$B:$CP,Daily!JK$10,0))</f>
      </c>
      <c r="BN66" s="14">
        <f>(VLOOKUP($EG66,Data!$B:$CP,Daily!FM$10,0)+VLOOKUP($IF66,Data!$B:$CP,Daily!JL$10,0))/(VLOOKUP($EG61,Data!$B:$CP,Daily!FM$10,0)+VLOOKUP($IF61,Data!$B:$CP,Daily!JL$10,0))</f>
      </c>
      <c r="BO66" s="14">
        <f>(VLOOKUP($EG66,Data!$B:$CP,Daily!FN$10,0)+VLOOKUP($IF66,Data!$B:$CP,Daily!JM$10,0))/(VLOOKUP($EG61,Data!$B:$CP,Daily!FN$10,0)+VLOOKUP($IF61,Data!$B:$CP,Daily!JM$10,0))</f>
      </c>
      <c r="BP66" s="14">
        <f>(VLOOKUP($EG66,Data!$B:$CP,Daily!FO$10,0)+VLOOKUP($IF66,Data!$B:$CP,Daily!JN$10,0))/(VLOOKUP($EG61,Data!$B:$CP,Daily!FO$10,0)+VLOOKUP($IF61,Data!$B:$CP,Daily!JN$10,0))</f>
      </c>
      <c r="BQ66" s="14">
        <f>(VLOOKUP($EG66,Data!$B:$CP,Daily!FP$10,0)+VLOOKUP($IF66,Data!$B:$CP,Daily!JO$10,0))/(VLOOKUP($EG61,Data!$B:$CP,Daily!FP$10,0)+VLOOKUP($IF61,Data!$B:$CP,Daily!JO$10,0))</f>
      </c>
      <c r="BR66" s="14">
        <f>(VLOOKUP($EG66,Data!$B:$CP,Daily!FQ$10,0)+VLOOKUP($IF66,Data!$B:$CP,Daily!JP$10,0))/(VLOOKUP($EG61,Data!$B:$CP,Daily!FQ$10,0)+VLOOKUP($IF61,Data!$B:$CP,Daily!JP$10,0))</f>
      </c>
      <c r="BS66" s="14">
        <f>(VLOOKUP($EG66,Data!$B:$CP,Daily!FR$10,0)+VLOOKUP($IF66,Data!$B:$CP,Daily!JQ$10,0))/(VLOOKUP($EG61,Data!$B:$CP,Daily!FR$10,0)+VLOOKUP($IF61,Data!$B:$CP,Daily!JQ$10,0))</f>
      </c>
      <c r="BT66" s="14">
        <f>(VLOOKUP($EG66,Data!$B:$CP,Daily!FS$10,0)+VLOOKUP($IF66,Data!$B:$CP,Daily!JR$10,0))/(VLOOKUP($EG61,Data!$B:$CP,Daily!FS$10,0)+VLOOKUP($IF61,Data!$B:$CP,Daily!JR$10,0))</f>
      </c>
      <c r="BU66" s="14">
        <f>(VLOOKUP($EG66,Data!$B:$CP,Daily!FT$10,0)+VLOOKUP($IF66,Data!$B:$CP,Daily!JS$10,0))/(VLOOKUP($EG61,Data!$B:$CP,Daily!FT$10,0)+VLOOKUP($IF61,Data!$B:$CP,Daily!JS$10,0))</f>
      </c>
      <c r="BV66" s="14">
        <f>(VLOOKUP($EG66,Data!$B:$CP,Daily!FU$10,0)+VLOOKUP($IF66,Data!$B:$CP,Daily!JT$10,0))/(VLOOKUP($EG61,Data!$B:$CP,Daily!FU$10,0)+VLOOKUP($IF61,Data!$B:$CP,Daily!JT$10,0))</f>
      </c>
      <c r="BW66" s="14">
        <f>(VLOOKUP($EG66,Data!$B:$CP,Daily!FV$10,0)+VLOOKUP($IF66,Data!$B:$CP,Daily!JU$10,0))/(VLOOKUP($EG61,Data!$B:$CP,Daily!FV$10,0)+VLOOKUP($IF61,Data!$B:$CP,Daily!JU$10,0))</f>
      </c>
      <c r="BX66" s="14">
        <f>(VLOOKUP($EG66,Data!$B:$CP,Daily!FW$10,0)+VLOOKUP($IF66,Data!$B:$CP,Daily!JV$10,0))/(VLOOKUP($EG61,Data!$B:$CP,Daily!FW$10,0)+VLOOKUP($IF61,Data!$B:$CP,Daily!JV$10,0))</f>
      </c>
      <c r="BY66" s="14">
        <f>(VLOOKUP($EG66,Data!$B:$CP,Daily!FX$10,0)+VLOOKUP($IF66,Data!$B:$CP,Daily!JW$10,0))/(VLOOKUP($EG61,Data!$B:$CP,Daily!FX$10,0)+VLOOKUP($IF61,Data!$B:$CP,Daily!JW$10,0))</f>
      </c>
      <c r="BZ66" s="14">
        <f>(VLOOKUP($EG66,Data!$B:$CP,Daily!FY$10,0)+VLOOKUP($IF66,Data!$B:$CP,Daily!JX$10,0))/(VLOOKUP($EG61,Data!$B:$CP,Daily!FY$10,0)+VLOOKUP($IF61,Data!$B:$CP,Daily!JX$10,0))</f>
      </c>
      <c r="CA66" s="14">
        <f>(VLOOKUP($EG66,Data!$B:$CP,Daily!FZ$10,0)+VLOOKUP($IF66,Data!$B:$CP,Daily!JY$10,0))/(VLOOKUP($EG61,Data!$B:$CP,Daily!FZ$10,0)+VLOOKUP($IF61,Data!$B:$CP,Daily!JY$10,0))</f>
      </c>
      <c r="CB66" s="14">
        <f>(VLOOKUP($EG66,Data!$B:$CP,Daily!GA$10,0)+VLOOKUP($IF66,Data!$B:$CP,Daily!JZ$10,0))/(VLOOKUP($EG61,Data!$B:$CP,Daily!GA$10,0)+VLOOKUP($IF61,Data!$B:$CP,Daily!JZ$10,0))</f>
      </c>
      <c r="CC66" s="14">
        <f>(VLOOKUP($EG66,Data!$B:$CP,Daily!GB$10,0)+VLOOKUP($IF66,Data!$B:$CP,Daily!KA$10,0))/(VLOOKUP($EG61,Data!$B:$CP,Daily!GB$10,0)+VLOOKUP($IF61,Data!$B:$CP,Daily!KA$10,0))</f>
      </c>
      <c r="CD66" s="14">
        <f>(VLOOKUP($EG66,Data!$B:$CP,Daily!GC$10,0)+VLOOKUP($IF66,Data!$B:$CP,Daily!KB$10,0))/(VLOOKUP($EG61,Data!$B:$CP,Daily!GC$10,0)+VLOOKUP($IF61,Data!$B:$CP,Daily!KB$10,0))</f>
      </c>
      <c r="CE66" s="14">
        <f>(VLOOKUP($EG66,Data!$B:$CP,Daily!GD$10,0)+VLOOKUP($IF66,Data!$B:$CP,Daily!KC$10,0))/(VLOOKUP($EG61,Data!$B:$CP,Daily!GD$10,0)+VLOOKUP($IF61,Data!$B:$CP,Daily!KC$10,0))</f>
      </c>
      <c r="CF66" s="14">
        <f>(VLOOKUP($EG66,Data!$B:$CP,Daily!GE$10,0)+VLOOKUP($IF66,Data!$B:$CP,Daily!KD$10,0))/(VLOOKUP($EG61,Data!$B:$CP,Daily!GE$10,0)+VLOOKUP($IF61,Data!$B:$CP,Daily!KD$10,0))</f>
      </c>
      <c r="CG66" s="14">
        <f>(VLOOKUP($EG66,Data!$B:$CP,Daily!GF$10,0)+VLOOKUP($IF66,Data!$B:$CP,Daily!KE$10,0))/(VLOOKUP($EG61,Data!$B:$CP,Daily!GF$10,0)+VLOOKUP($IF61,Data!$B:$CP,Daily!KE$10,0))</f>
      </c>
      <c r="CH66" s="14">
        <f>(VLOOKUP($EG66,Data!$B:$CP,Daily!GG$10,0)+VLOOKUP($IF66,Data!$B:$CP,Daily!KF$10,0))/(VLOOKUP($EG61,Data!$B:$CP,Daily!GG$10,0)+VLOOKUP($IF61,Data!$B:$CP,Daily!KF$10,0))</f>
      </c>
      <c r="CI66" s="14">
        <f>(VLOOKUP($EG66,Data!$B:$CP,Daily!GH$10,0)+VLOOKUP($IF66,Data!$B:$CP,Daily!KG$10,0))/(VLOOKUP($EG61,Data!$B:$CP,Daily!GH$10,0)+VLOOKUP($IF61,Data!$B:$CP,Daily!KG$10,0))</f>
      </c>
      <c r="CJ66" s="14">
        <f>(VLOOKUP($EG66,Data!$B:$CP,Daily!GI$10,0)+VLOOKUP($IF66,Data!$B:$CP,Daily!KH$10,0))/(VLOOKUP($EG61,Data!$B:$CP,Daily!GI$10,0)+VLOOKUP($IF61,Data!$B:$CP,Daily!KH$10,0))</f>
      </c>
      <c r="CK66" s="14">
        <f>(VLOOKUP($EG66,Data!$B:$CP,Daily!GJ$10,0)+VLOOKUP($IF66,Data!$B:$CP,Daily!KI$10,0))/(VLOOKUP($EG61,Data!$B:$CP,Daily!GJ$10,0)+VLOOKUP($IF61,Data!$B:$CP,Daily!KI$10,0))</f>
      </c>
      <c r="CL66" s="14">
        <f>(VLOOKUP($EG66,Data!$B:$CP,Daily!GK$10,0)+VLOOKUP($IF66,Data!$B:$CP,Daily!KJ$10,0))/(VLOOKUP($EG61,Data!$B:$CP,Daily!GK$10,0)+VLOOKUP($IF61,Data!$B:$CP,Daily!KJ$10,0))</f>
      </c>
      <c r="CM66" s="14">
        <f>(VLOOKUP($EG66,Data!$B:$CP,Daily!GL$10,0)+VLOOKUP($IF66,Data!$B:$CP,Daily!KK$10,0))/(VLOOKUP($EG61,Data!$B:$CP,Daily!GL$10,0)+VLOOKUP($IF61,Data!$B:$CP,Daily!KK$10,0))</f>
      </c>
      <c r="CN66" s="14">
        <f>(VLOOKUP($EG66,Data!$B:$CP,Daily!GM$10,0)+VLOOKUP($IF66,Data!$B:$CP,Daily!KL$10,0))/(VLOOKUP($EG61,Data!$B:$CP,Daily!GM$10,0)+VLOOKUP($IF61,Data!$B:$CP,Daily!KL$10,0))</f>
      </c>
      <c r="CO66" s="14">
        <f>(VLOOKUP($EG66,Data!$B:$CP,Daily!GN$10,0)+VLOOKUP($IF66,Data!$B:$CP,Daily!KM$10,0))/(VLOOKUP($EG61,Data!$B:$CP,Daily!GN$10,0)+VLOOKUP($IF61,Data!$B:$CP,Daily!KM$10,0))</f>
      </c>
      <c r="CP66" s="14">
        <f>(VLOOKUP($EG66,Data!$B:$CP,Daily!GO$10,0)+VLOOKUP($IF66,Data!$B:$CP,Daily!KN$10,0))/(VLOOKUP($EG61,Data!$B:$CP,Daily!GO$10,0)+VLOOKUP($IF61,Data!$B:$CP,Daily!KN$10,0))</f>
      </c>
      <c r="CQ66" s="14">
        <f>(VLOOKUP($EG66,Data!$B:$CP,Daily!GP$10,0)+VLOOKUP($IF66,Data!$B:$CP,Daily!KO$10,0))/(VLOOKUP($EG61,Data!$B:$CP,Daily!GP$10,0)+VLOOKUP($IF61,Data!$B:$CP,Daily!KO$10,0))</f>
      </c>
      <c r="CR66" s="14">
        <f>(VLOOKUP($EG66,Data!$B:$CP,Daily!GQ$10,0)+VLOOKUP($IF66,Data!$B:$CP,Daily!KP$10,0))/(VLOOKUP($EG61,Data!$B:$CP,Daily!GQ$10,0)+VLOOKUP($IF61,Data!$B:$CP,Daily!KP$10,0))</f>
      </c>
      <c r="CS66" s="14">
        <f>(VLOOKUP($EG66,Data!$B:$CP,Daily!GR$10,0)+VLOOKUP($IF66,Data!$B:$CP,Daily!KQ$10,0))/(VLOOKUP($EG61,Data!$B:$CP,Daily!GR$10,0)+VLOOKUP($IF61,Data!$B:$CP,Daily!KQ$10,0))</f>
      </c>
      <c r="CT66" s="14">
        <f>(VLOOKUP($EG66,Data!$B:$CP,Daily!GS$10,0)+VLOOKUP($IF66,Data!$B:$CP,Daily!KR$10,0))/(VLOOKUP($EG61,Data!$B:$CP,Daily!GS$10,0)+VLOOKUP($IF61,Data!$B:$CP,Daily!KR$10,0))</f>
      </c>
      <c r="CU66" s="14">
        <f>(VLOOKUP($EG66,Data!$B:$CP,Daily!GT$10,0)+VLOOKUP($IF66,Data!$B:$CP,Daily!KS$10,0))/(VLOOKUP($EG61,Data!$B:$CP,Daily!GT$10,0)+VLOOKUP($IF61,Data!$B:$CP,Daily!KS$10,0))</f>
      </c>
      <c r="CV66" s="14">
        <f>(VLOOKUP($EG66,Data!$B:$CP,Daily!GU$10,0)+VLOOKUP($IF66,Data!$B:$CP,Daily!KT$10,0))/(VLOOKUP($EG61,Data!$B:$CP,Daily!GU$10,0)+VLOOKUP($IF61,Data!$B:$CP,Daily!KT$10,0))</f>
      </c>
      <c r="CW66" s="14">
        <f>(VLOOKUP($EG66,Data!$B:$CP,Daily!GV$10,0)+VLOOKUP($IF66,Data!$B:$CP,Daily!KU$10,0))/(VLOOKUP($EG61,Data!$B:$CP,Daily!GV$10,0)+VLOOKUP($IF61,Data!$B:$CP,Daily!KU$10,0))</f>
      </c>
      <c r="CX66" s="14">
        <f>(VLOOKUP($EG66,Data!$B:$CP,Daily!GW$10,0)+VLOOKUP($IF66,Data!$B:$CP,Daily!KV$10,0))/(VLOOKUP($EG61,Data!$B:$CP,Daily!GW$10,0)+VLOOKUP($IF61,Data!$B:$CP,Daily!KV$10,0))</f>
      </c>
      <c r="CY66" s="14">
        <f>(VLOOKUP($EG66,Data!$B:$CP,Daily!GX$10,0)+VLOOKUP($IF66,Data!$B:$CP,Daily!KW$10,0))/(VLOOKUP($EG61,Data!$B:$CP,Daily!GX$10,0)+VLOOKUP($IF61,Data!$B:$CP,Daily!KW$10,0))</f>
      </c>
      <c r="CZ66" s="14">
        <f>(VLOOKUP($EG66,Data!$B:$CP,Daily!GY$10,0)+VLOOKUP($IF66,Data!$B:$CP,Daily!KX$10,0))/(VLOOKUP($EG61,Data!$B:$CP,Daily!GY$10,0)+VLOOKUP($IF61,Data!$B:$CP,Daily!KX$10,0))</f>
      </c>
      <c r="DA66" s="14">
        <f>(VLOOKUP($EG66,Data!$B:$CP,Daily!GZ$10,0)+VLOOKUP($IF66,Data!$B:$CP,Daily!KY$10,0))/(VLOOKUP($EG61,Data!$B:$CP,Daily!GZ$10,0)+VLOOKUP($IF61,Data!$B:$CP,Daily!KY$10,0))</f>
      </c>
      <c r="DB66" s="14">
        <f>(VLOOKUP($EG66,Data!$B:$CP,Daily!HA$10,0)+VLOOKUP($IF66,Data!$B:$CP,Daily!KZ$10,0))/(VLOOKUP($EG61,Data!$B:$CP,Daily!HA$10,0)+VLOOKUP($IF61,Data!$B:$CP,Daily!KZ$10,0))</f>
      </c>
      <c r="DC66" s="14">
        <f>(VLOOKUP($EG66,Data!$B:$CP,Daily!HB$10,0)+VLOOKUP($IF66,Data!$B:$CP,Daily!LA$10,0))/(VLOOKUP($EG61,Data!$B:$CP,Daily!HB$10,0)+VLOOKUP($IF61,Data!$B:$CP,Daily!LA$10,0))</f>
      </c>
      <c r="DD66" s="14">
        <f>(VLOOKUP($EG66,Data!$B:$CP,Daily!HC$10,0)+VLOOKUP($IF66,Data!$B:$CP,Daily!LB$10,0))/(VLOOKUP($EG61,Data!$B:$CP,Daily!HC$10,0)+VLOOKUP($IF61,Data!$B:$CP,Daily!LB$10,0))</f>
      </c>
      <c r="DE66" s="14">
        <f>(VLOOKUP($EG66,Data!$B:$CP,Daily!HD$10,0)+VLOOKUP($IF66,Data!$B:$CP,Daily!LC$10,0))/(VLOOKUP($EG61,Data!$B:$CP,Daily!HD$10,0)+VLOOKUP($IF61,Data!$B:$CP,Daily!LC$10,0))</f>
      </c>
      <c r="DF66" s="14">
        <f>(VLOOKUP($EG66,Data!$B:$CP,Daily!HE$10,0)+VLOOKUP($IF66,Data!$B:$CP,Daily!LD$10,0))/(VLOOKUP($EG61,Data!$B:$CP,Daily!HE$10,0)+VLOOKUP($IF61,Data!$B:$CP,Daily!LD$10,0))</f>
      </c>
      <c r="DG66" s="14">
        <f>(VLOOKUP($EG66,Data!$B:$CP,Daily!HF$10,0)+VLOOKUP($IF66,Data!$B:$CP,Daily!LE$10,0))/(VLOOKUP($EG61,Data!$B:$CP,Daily!HF$10,0)+VLOOKUP($IF61,Data!$B:$CP,Daily!LE$10,0))</f>
      </c>
      <c r="DH66" s="14">
        <f>(VLOOKUP($EG66,Data!$B:$CP,Daily!HG$10,0)+VLOOKUP($IF66,Data!$B:$CP,Daily!LF$10,0))/(VLOOKUP($EG61,Data!$B:$CP,Daily!HG$10,0)+VLOOKUP($IF61,Data!$B:$CP,Daily!LF$10,0))</f>
      </c>
      <c r="DI66" s="14">
        <f>(VLOOKUP($EG66,Data!$B:$CP,Daily!HH$10,0)+VLOOKUP($IF66,Data!$B:$CP,Daily!LG$10,0))/(VLOOKUP($EG61,Data!$B:$CP,Daily!HH$10,0)+VLOOKUP($IF61,Data!$B:$CP,Daily!LG$10,0))</f>
      </c>
      <c r="DJ66" s="14">
        <f>(VLOOKUP($EG66,Data!$B:$CP,Daily!HI$10,0)+VLOOKUP($IF66,Data!$B:$CP,Daily!LH$10,0))/(VLOOKUP($EG61,Data!$B:$CP,Daily!HI$10,0)+VLOOKUP($IF61,Data!$B:$CP,Daily!LH$10,0))</f>
      </c>
      <c r="DK66" s="14">
        <f>(VLOOKUP($EG66,Data!$B:$CP,Daily!HJ$10,0)+VLOOKUP($IF66,Data!$B:$CP,Daily!LI$10,0))/(VLOOKUP($EG61,Data!$B:$CP,Daily!HJ$10,0)+VLOOKUP($IF61,Data!$B:$CP,Daily!LI$10,0))</f>
      </c>
      <c r="DL66" s="14">
        <f>(VLOOKUP($EG66,Data!$B:$CP,Daily!HK$10,0)+VLOOKUP($IF66,Data!$B:$CP,Daily!LJ$10,0))/(VLOOKUP($EG61,Data!$B:$CP,Daily!HK$10,0)+VLOOKUP($IF61,Data!$B:$CP,Daily!LJ$10,0))</f>
      </c>
      <c r="DM66" s="14">
        <f>(VLOOKUP($EG66,Data!$B:$CP,Daily!HL$10,0)+VLOOKUP($IF66,Data!$B:$CP,Daily!LK$10,0))/(VLOOKUP($EG61,Data!$B:$CP,Daily!HL$10,0)+VLOOKUP($IF61,Data!$B:$CP,Daily!LK$10,0))</f>
      </c>
      <c r="DN66" s="14">
        <f>(VLOOKUP($EG66,Data!$B:$CP,Daily!HM$10,0)+VLOOKUP($IF66,Data!$B:$CP,Daily!LL$10,0))/(VLOOKUP($EG61,Data!$B:$CP,Daily!HM$10,0)+VLOOKUP($IF61,Data!$B:$CP,Daily!LL$10,0))</f>
      </c>
      <c r="DO66" s="14">
        <f>(VLOOKUP($EG66,Data!$B:$CP,Daily!HN$10,0)+VLOOKUP($IF66,Data!$B:$CP,Daily!LM$10,0))/(VLOOKUP($EG61,Data!$B:$CP,Daily!HN$10,0)+VLOOKUP($IF61,Data!$B:$CP,Daily!LM$10,0))</f>
      </c>
      <c r="DP66" s="14">
        <f>(VLOOKUP($EG66,Data!$B:$CP,Daily!HO$10,0)+VLOOKUP($IF66,Data!$B:$CP,Daily!LN$10,0))/(VLOOKUP($EG61,Data!$B:$CP,Daily!HO$10,0)+VLOOKUP($IF61,Data!$B:$CP,Daily!LN$10,0))</f>
      </c>
      <c r="DQ66" s="14">
        <f>(VLOOKUP($EG66,Data!$B:$CP,Daily!HP$10,0)+VLOOKUP($IF66,Data!$B:$CP,Daily!LO$10,0))/(VLOOKUP($EG61,Data!$B:$CP,Daily!HP$10,0)+VLOOKUP($IF61,Data!$B:$CP,Daily!LO$10,0))</f>
      </c>
      <c r="DR66" s="14">
        <f>(VLOOKUP($EG66,Data!$B:$CP,Daily!HQ$10,0)+VLOOKUP($IF66,Data!$B:$CP,Daily!LP$10,0))/(VLOOKUP($EG61,Data!$B:$CP,Daily!HQ$10,0)+VLOOKUP($IF61,Data!$B:$CP,Daily!LP$10,0))</f>
      </c>
      <c r="DS66" s="14">
        <f>(VLOOKUP($EG66,Data!$B:$CP,Daily!HR$10,0)+VLOOKUP($IF66,Data!$B:$CP,Daily!LQ$10,0))/(VLOOKUP($EG61,Data!$B:$CP,Daily!HR$10,0)+VLOOKUP($IF61,Data!$B:$CP,Daily!LQ$10,0))</f>
      </c>
      <c r="DT66" s="14">
        <f>(VLOOKUP($EG66,Data!$B:$CP,Daily!HS$10,0)+VLOOKUP($IF66,Data!$B:$CP,Daily!LR$10,0))/(VLOOKUP($EG61,Data!$B:$CP,Daily!HS$10,0)+VLOOKUP($IF61,Data!$B:$CP,Daily!LR$10,0))</f>
      </c>
      <c r="DU66" s="14">
        <f>(VLOOKUP($EG66,Data!$B:$CP,Daily!HT$10,0)+VLOOKUP($IF66,Data!$B:$CP,Daily!LS$10,0))/(VLOOKUP($EG61,Data!$B:$CP,Daily!HT$10,0)+VLOOKUP($IF61,Data!$B:$CP,Daily!LS$10,0))</f>
      </c>
      <c r="DV66" s="18"/>
      <c r="DW66" s="14">
        <f t="shared" si="453"/>
      </c>
      <c r="DX66" s="14">
        <f t="shared" si="454"/>
      </c>
      <c r="DY66" s="14">
        <f t="shared" ref="DY66" si="524">DX66-DW66</f>
      </c>
      <c r="DZ66" s="14">
        <f t="shared" ref="DZ66" si="525">DX66+(0.75*DY66)</f>
      </c>
      <c r="EA66" s="14">
        <f t="shared" ref="EA66" si="526">DW66-(0.75*DY66)</f>
      </c>
      <c r="EB66" s="18"/>
      <c r="EC66" s="14">
        <f t="shared" ref="EC66" si="527">_xlfn.STDEV.P(AJ66:DU66)</f>
      </c>
      <c r="ED66" s="14">
        <f t="shared" si="492"/>
      </c>
      <c r="EE66" s="14">
        <f t="shared" si="493"/>
      </c>
      <c r="EF66" s="16"/>
      <c r="EG66" s="9" t="s">
        <v>481</v>
      </c>
      <c r="EH66" s="9" t="s">
        <v>54</v>
      </c>
      <c r="EI66" s="14">
        <f>VLOOKUP($EG66,Data!$B:$CP,Daily!EI$10,0)/VLOOKUP($EG61,Data!$B:$CP,Daily!EI$10,0)</f>
      </c>
      <c r="EJ66" s="14">
        <f>VLOOKUP($EG66,Data!$B:$CP,Daily!EJ$10,0)/VLOOKUP($EG61,Data!$B:$CP,Daily!EJ$10,0)</f>
      </c>
      <c r="EK66" s="14">
        <f>VLOOKUP($EG66,Data!$B:$CP,Daily!EK$10,0)/VLOOKUP($EG61,Data!$B:$CP,Daily!EK$10,0)</f>
      </c>
      <c r="EL66" s="14">
        <f>VLOOKUP($EG66,Data!$B:$CP,Daily!EL$10,0)/VLOOKUP($EG61,Data!$B:$CP,Daily!EL$10,0)</f>
      </c>
      <c r="EM66" s="14">
        <f>VLOOKUP($EG66,Data!$B:$CP,Daily!EM$10,0)/VLOOKUP($EG61,Data!$B:$CP,Daily!EM$10,0)</f>
      </c>
      <c r="EN66" s="14">
        <f>VLOOKUP($EG66,Data!$B:$CP,Daily!EN$10,0)/VLOOKUP($EG61,Data!$B:$CP,Daily!EN$10,0)</f>
      </c>
      <c r="EO66" s="14">
        <f>VLOOKUP($EG66,Data!$B:$CP,Daily!EO$10,0)/VLOOKUP($EG61,Data!$B:$CP,Daily!EO$10,0)</f>
      </c>
      <c r="EP66" s="14">
        <f>VLOOKUP($EG66,Data!$B:$CP,Daily!EP$10,0)/VLOOKUP($EG61,Data!$B:$CP,Daily!EP$10,0)</f>
      </c>
      <c r="EQ66" s="14">
        <f>VLOOKUP($EG66,Data!$B:$CP,Daily!EQ$10,0)/VLOOKUP($EG61,Data!$B:$CP,Daily!EQ$10,0)</f>
      </c>
      <c r="ER66" s="14">
        <f>VLOOKUP($EG66,Data!$B:$CP,Daily!ER$10,0)/VLOOKUP($EG61,Data!$B:$CP,Daily!ER$10,0)</f>
      </c>
      <c r="ES66" s="14">
        <f>VLOOKUP($EG66,Data!$B:$CP,Daily!ES$10,0)/VLOOKUP($EG61,Data!$B:$CP,Daily!ES$10,0)</f>
      </c>
      <c r="ET66" s="14">
        <f>VLOOKUP($EG66,Data!$B:$CP,Daily!ET$10,0)/VLOOKUP($EG61,Data!$B:$CP,Daily!ET$10,0)</f>
      </c>
      <c r="EU66" s="14">
        <f>VLOOKUP($EG66,Data!$B:$CP,Daily!EU$10,0)/VLOOKUP($EG61,Data!$B:$CP,Daily!EU$10,0)</f>
      </c>
      <c r="EV66" s="14">
        <f>VLOOKUP($EG66,Data!$B:$CP,Daily!EV$10,0)/VLOOKUP($EG61,Data!$B:$CP,Daily!EV$10,0)</f>
      </c>
      <c r="EW66" s="14">
        <f>VLOOKUP($EG66,Data!$B:$CP,Daily!EW$10,0)/VLOOKUP($EG61,Data!$B:$CP,Daily!EW$10,0)</f>
      </c>
      <c r="EX66" s="14">
        <f>VLOOKUP($EG66,Data!$B:$CP,Daily!EX$10,0)/VLOOKUP($EG61,Data!$B:$CP,Daily!EX$10,0)</f>
      </c>
      <c r="EY66" s="14">
        <f>VLOOKUP($EG66,Data!$B:$CP,Daily!EY$10,0)/VLOOKUP($EG61,Data!$B:$CP,Daily!EY$10,0)</f>
      </c>
      <c r="EZ66" s="14">
        <f>VLOOKUP($EG66,Data!$B:$CP,Daily!EZ$10,0)/VLOOKUP($EG61,Data!$B:$CP,Daily!EZ$10,0)</f>
      </c>
      <c r="FA66" s="14">
        <f>VLOOKUP($EG66,Data!$B:$CP,Daily!FA$10,0)/VLOOKUP($EG61,Data!$B:$CP,Daily!FA$10,0)</f>
      </c>
      <c r="FB66" s="14">
        <f>VLOOKUP($EG66,Data!$B:$CP,Daily!FB$10,0)/VLOOKUP($EG61,Data!$B:$CP,Daily!FB$10,0)</f>
      </c>
      <c r="FC66" s="14">
        <f>VLOOKUP($EG66,Data!$B:$CP,Daily!FC$10,0)/VLOOKUP($EG61,Data!$B:$CP,Daily!FC$10,0)</f>
      </c>
      <c r="FD66" s="14">
        <f>VLOOKUP($EG66,Data!$B:$CP,Daily!FD$10,0)/VLOOKUP($EG61,Data!$B:$CP,Daily!FD$10,0)</f>
      </c>
      <c r="FE66" s="14">
        <f>VLOOKUP($EG66,Data!$B:$CP,Daily!FE$10,0)/VLOOKUP($EG61,Data!$B:$CP,Daily!FE$10,0)</f>
      </c>
      <c r="FF66" s="14">
        <f>VLOOKUP($EG66,Data!$B:$CP,Daily!FF$10,0)/VLOOKUP($EG61,Data!$B:$CP,Daily!FF$10,0)</f>
      </c>
      <c r="FG66" s="14">
        <f>VLOOKUP($EG66,Data!$B:$CP,Daily!FG$10,0)/VLOOKUP($EG61,Data!$B:$CP,Daily!FG$10,0)</f>
      </c>
      <c r="FH66" s="14">
        <f>VLOOKUP($EG66,Data!$B:$CP,Daily!FH$10,0)/VLOOKUP($EG61,Data!$B:$CP,Daily!FH$10,0)</f>
      </c>
      <c r="FI66" s="14">
        <f>VLOOKUP($EG66,Data!$B:$CP,Daily!FI$10,0)/VLOOKUP($EG61,Data!$B:$CP,Daily!FI$10,0)</f>
      </c>
      <c r="FJ66" s="14">
        <f>VLOOKUP($EG66,Data!$B:$CP,Daily!FJ$10,0)/VLOOKUP($EG61,Data!$B:$CP,Daily!FJ$10,0)</f>
      </c>
      <c r="FK66" s="14">
        <f>VLOOKUP($EG66,Data!$B:$CP,Daily!FK$10,0)/VLOOKUP($EG61,Data!$B:$CP,Daily!FK$10,0)</f>
      </c>
      <c r="FL66" s="14">
        <f>VLOOKUP($EG66,Data!$B:$CP,Daily!FL$10,0)/VLOOKUP($EG61,Data!$B:$CP,Daily!FL$10,0)</f>
      </c>
      <c r="FM66" s="14">
        <f>VLOOKUP($EG66,Data!$B:$CP,Daily!FM$10,0)/VLOOKUP($EG61,Data!$B:$CP,Daily!FM$10,0)</f>
      </c>
      <c r="FN66" s="14">
        <f>VLOOKUP($EG66,Data!$B:$CP,Daily!FN$10,0)/VLOOKUP($EG61,Data!$B:$CP,Daily!FN$10,0)</f>
      </c>
      <c r="FO66" s="14">
        <f>VLOOKUP($EG66,Data!$B:$CP,Daily!FO$10,0)/VLOOKUP($EG61,Data!$B:$CP,Daily!FO$10,0)</f>
      </c>
      <c r="FP66" s="14">
        <f>VLOOKUP($EG66,Data!$B:$CP,Daily!FP$10,0)/VLOOKUP($EG61,Data!$B:$CP,Daily!FP$10,0)</f>
      </c>
      <c r="FQ66" s="14">
        <f>VLOOKUP($EG66,Data!$B:$CP,Daily!FQ$10,0)/VLOOKUP($EG61,Data!$B:$CP,Daily!FQ$10,0)</f>
      </c>
      <c r="FR66" s="14">
        <f>VLOOKUP($EG66,Data!$B:$CP,Daily!FR$10,0)/VLOOKUP($EG61,Data!$B:$CP,Daily!FR$10,0)</f>
      </c>
      <c r="FS66" s="14">
        <f>VLOOKUP($EG66,Data!$B:$CP,Daily!FS$10,0)/VLOOKUP($EG61,Data!$B:$CP,Daily!FS$10,0)</f>
      </c>
      <c r="FT66" s="14">
        <f>VLOOKUP($EG66,Data!$B:$CP,Daily!FT$10,0)/VLOOKUP($EG61,Data!$B:$CP,Daily!FT$10,0)</f>
      </c>
      <c r="FU66" s="14">
        <f>VLOOKUP($EG66,Data!$B:$CP,Daily!FU$10,0)/VLOOKUP($EG61,Data!$B:$CP,Daily!FU$10,0)</f>
      </c>
      <c r="FV66" s="14">
        <f>VLOOKUP($EG66,Data!$B:$CP,Daily!FV$10,0)/VLOOKUP($EG61,Data!$B:$CP,Daily!FV$10,0)</f>
      </c>
      <c r="FW66" s="14">
        <f>VLOOKUP($EG66,Data!$B:$CP,Daily!FW$10,0)/VLOOKUP($EG61,Data!$B:$CP,Daily!FW$10,0)</f>
      </c>
      <c r="FX66" s="14">
        <f>VLOOKUP($EG66,Data!$B:$CP,Daily!FX$10,0)/VLOOKUP($EG61,Data!$B:$CP,Daily!FX$10,0)</f>
      </c>
      <c r="FY66" s="14">
        <f>VLOOKUP($EG66,Data!$B:$CP,Daily!FY$10,0)/VLOOKUP($EG61,Data!$B:$CP,Daily!FY$10,0)</f>
      </c>
      <c r="FZ66" s="14">
        <f>VLOOKUP($EG66,Data!$B:$CP,Daily!FZ$10,0)/VLOOKUP($EG61,Data!$B:$CP,Daily!FZ$10,0)</f>
      </c>
      <c r="GA66" s="14">
        <f>VLOOKUP($EG66,Data!$B:$CP,Daily!GA$10,0)/VLOOKUP($EG61,Data!$B:$CP,Daily!GA$10,0)</f>
      </c>
      <c r="GB66" s="14">
        <f>VLOOKUP($EG66,Data!$B:$CP,Daily!GB$10,0)/VLOOKUP($EG61,Data!$B:$CP,Daily!GB$10,0)</f>
      </c>
      <c r="GC66" s="14">
        <f>VLOOKUP($EG66,Data!$B:$CP,Daily!GC$10,0)/VLOOKUP($EG61,Data!$B:$CP,Daily!GC$10,0)</f>
      </c>
      <c r="GD66" s="14">
        <f>VLOOKUP($EG66,Data!$B:$CP,Daily!GD$10,0)/VLOOKUP($EG61,Data!$B:$CP,Daily!GD$10,0)</f>
      </c>
      <c r="GE66" s="14">
        <f>VLOOKUP($EG66,Data!$B:$CP,Daily!GE$10,0)/VLOOKUP($EG61,Data!$B:$CP,Daily!GE$10,0)</f>
      </c>
      <c r="GF66" s="14">
        <f>VLOOKUP($EG66,Data!$B:$CP,Daily!GF$10,0)/VLOOKUP($EG61,Data!$B:$CP,Daily!GF$10,0)</f>
      </c>
      <c r="GG66" s="14">
        <f>VLOOKUP($EG66,Data!$B:$CP,Daily!GG$10,0)/VLOOKUP($EG61,Data!$B:$CP,Daily!GG$10,0)</f>
      </c>
      <c r="GH66" s="14">
        <f>VLOOKUP($EG66,Data!$B:$CP,Daily!GH$10,0)/VLOOKUP($EG61,Data!$B:$CP,Daily!GH$10,0)</f>
      </c>
      <c r="GI66" s="14">
        <f>VLOOKUP($EG66,Data!$B:$CP,Daily!GI$10,0)/VLOOKUP($EG61,Data!$B:$CP,Daily!GI$10,0)</f>
      </c>
      <c r="GJ66" s="14">
        <f>VLOOKUP($EG66,Data!$B:$CP,Daily!GJ$10,0)/VLOOKUP($EG61,Data!$B:$CP,Daily!GJ$10,0)</f>
      </c>
      <c r="GK66" s="14">
        <f>VLOOKUP($EG66,Data!$B:$CP,Daily!GK$10,0)/VLOOKUP($EG61,Data!$B:$CP,Daily!GK$10,0)</f>
      </c>
      <c r="GL66" s="14">
        <f>VLOOKUP($EG66,Data!$B:$CP,Daily!GL$10,0)/VLOOKUP($EG61,Data!$B:$CP,Daily!GL$10,0)</f>
      </c>
      <c r="GM66" s="14">
        <f>VLOOKUP($EG66,Data!$B:$CP,Daily!GM$10,0)/VLOOKUP($EG61,Data!$B:$CP,Daily!GM$10,0)</f>
      </c>
      <c r="GN66" s="14">
        <f>VLOOKUP($EG66,Data!$B:$CP,Daily!GN$10,0)/VLOOKUP($EG61,Data!$B:$CP,Daily!GN$10,0)</f>
      </c>
      <c r="GO66" s="14">
        <f>VLOOKUP($EG66,Data!$B:$CP,Daily!GO$10,0)/VLOOKUP($EG61,Data!$B:$CP,Daily!GO$10,0)</f>
      </c>
      <c r="GP66" s="14">
        <f>VLOOKUP($EG66,Data!$B:$CP,Daily!GP$10,0)/VLOOKUP($EG61,Data!$B:$CP,Daily!GP$10,0)</f>
      </c>
      <c r="GQ66" s="14">
        <f>VLOOKUP($EG66,Data!$B:$CP,Daily!GQ$10,0)/VLOOKUP($EG61,Data!$B:$CP,Daily!GQ$10,0)</f>
      </c>
      <c r="GR66" s="14">
        <f>VLOOKUP($EG66,Data!$B:$CP,Daily!GR$10,0)/VLOOKUP($EG61,Data!$B:$CP,Daily!GR$10,0)</f>
      </c>
      <c r="GS66" s="14">
        <f>VLOOKUP($EG66,Data!$B:$CP,Daily!GS$10,0)/VLOOKUP($EG61,Data!$B:$CP,Daily!GS$10,0)</f>
      </c>
      <c r="GT66" s="14">
        <f>VLOOKUP($EG66,Data!$B:$CP,Daily!GT$10,0)/VLOOKUP($EG61,Data!$B:$CP,Daily!GT$10,0)</f>
      </c>
      <c r="GU66" s="14">
        <f>VLOOKUP($EG66,Data!$B:$CP,Daily!GU$10,0)/VLOOKUP($EG61,Data!$B:$CP,Daily!GU$10,0)</f>
      </c>
      <c r="GV66" s="14">
        <f>VLOOKUP($EG66,Data!$B:$CP,Daily!GV$10,0)/VLOOKUP($EG61,Data!$B:$CP,Daily!GV$10,0)</f>
      </c>
      <c r="GW66" s="14">
        <f>VLOOKUP($EG66,Data!$B:$CP,Daily!GW$10,0)/VLOOKUP($EG61,Data!$B:$CP,Daily!GW$10,0)</f>
      </c>
      <c r="GX66" s="14">
        <f>VLOOKUP($EG66,Data!$B:$CP,Daily!GX$10,0)/VLOOKUP($EG61,Data!$B:$CP,Daily!GX$10,0)</f>
      </c>
      <c r="GY66" s="14">
        <f>VLOOKUP($EG66,Data!$B:$CP,Daily!GY$10,0)/VLOOKUP($EG61,Data!$B:$CP,Daily!GY$10,0)</f>
      </c>
      <c r="GZ66" s="14">
        <f>VLOOKUP($EG66,Data!$B:$CP,Daily!GZ$10,0)/VLOOKUP($EG61,Data!$B:$CP,Daily!GZ$10,0)</f>
      </c>
      <c r="HA66" s="14">
        <f>VLOOKUP($EG66,Data!$B:$CP,Daily!HA$10,0)/VLOOKUP($EG61,Data!$B:$CP,Daily!HA$10,0)</f>
      </c>
      <c r="HB66" s="14">
        <f>VLOOKUP($EG66,Data!$B:$CP,Daily!HB$10,0)/VLOOKUP($EG61,Data!$B:$CP,Daily!HB$10,0)</f>
      </c>
      <c r="HC66" s="14">
        <f>VLOOKUP($EG66,Data!$B:$CP,Daily!HC$10,0)/VLOOKUP($EG61,Data!$B:$CP,Daily!HC$10,0)</f>
      </c>
      <c r="HD66" s="14">
        <f>VLOOKUP($EG66,Data!$B:$CP,Daily!HD$10,0)/VLOOKUP($EG61,Data!$B:$CP,Daily!HD$10,0)</f>
      </c>
      <c r="HE66" s="14">
        <f>VLOOKUP($EG66,Data!$B:$CP,Daily!HE$10,0)/VLOOKUP($EG61,Data!$B:$CP,Daily!HE$10,0)</f>
      </c>
      <c r="HF66" s="14">
        <f>VLOOKUP($EG66,Data!$B:$CP,Daily!HF$10,0)/VLOOKUP($EG61,Data!$B:$CP,Daily!HF$10,0)</f>
      </c>
      <c r="HG66" s="14">
        <f>VLOOKUP($EG66,Data!$B:$CP,Daily!HG$10,0)/VLOOKUP($EG61,Data!$B:$CP,Daily!HG$10,0)</f>
      </c>
      <c r="HH66" s="14">
        <f>VLOOKUP($EG66,Data!$B:$CP,Daily!HH$10,0)/VLOOKUP($EG61,Data!$B:$CP,Daily!HH$10,0)</f>
      </c>
      <c r="HI66" s="14">
        <f>VLOOKUP($EG66,Data!$B:$CP,Daily!HI$10,0)/VLOOKUP($EG61,Data!$B:$CP,Daily!HI$10,0)</f>
      </c>
      <c r="HJ66" s="14">
        <f>VLOOKUP($EG66,Data!$B:$CP,Daily!HJ$10,0)/VLOOKUP($EG61,Data!$B:$CP,Daily!HJ$10,0)</f>
      </c>
      <c r="HK66" s="14">
        <f>VLOOKUP($EG66,Data!$B:$CP,Daily!HK$10,0)/VLOOKUP($EG61,Data!$B:$CP,Daily!HK$10,0)</f>
      </c>
      <c r="HL66" s="14">
        <f>VLOOKUP($EG66,Data!$B:$CP,Daily!HL$10,0)/VLOOKUP($EG61,Data!$B:$CP,Daily!HL$10,0)</f>
      </c>
      <c r="HM66" s="14">
        <f>VLOOKUP($EG66,Data!$B:$CP,Daily!HM$10,0)/VLOOKUP($EG61,Data!$B:$CP,Daily!HM$10,0)</f>
      </c>
      <c r="HN66" s="14">
        <f>VLOOKUP($EG66,Data!$B:$CP,Daily!HN$10,0)/VLOOKUP($EG61,Data!$B:$CP,Daily!HN$10,0)</f>
      </c>
      <c r="HO66" s="14">
        <f>VLOOKUP($EG66,Data!$B:$CP,Daily!HO$10,0)/VLOOKUP($EG61,Data!$B:$CP,Daily!HO$10,0)</f>
      </c>
      <c r="HP66" s="14">
        <f>VLOOKUP($EG66,Data!$B:$CP,Daily!HP$10,0)/VLOOKUP($EG61,Data!$B:$CP,Daily!HP$10,0)</f>
      </c>
      <c r="HQ66" s="14">
        <f>VLOOKUP($EG66,Data!$B:$CP,Daily!HQ$10,0)/VLOOKUP($EG61,Data!$B:$CP,Daily!HQ$10,0)</f>
      </c>
      <c r="HR66" s="14">
        <f>VLOOKUP($EG66,Data!$B:$CP,Daily!HR$10,0)/VLOOKUP($EG61,Data!$B:$CP,Daily!HR$10,0)</f>
      </c>
      <c r="HS66" s="14">
        <f>VLOOKUP($EG66,Data!$B:$CP,Daily!HS$10,0)/VLOOKUP($EG61,Data!$B:$CP,Daily!HS$10,0)</f>
      </c>
      <c r="HT66" s="14">
        <f>VLOOKUP($EG66,Data!$B:$CP,Daily!HT$10,0)/VLOOKUP($EG61,Data!$B:$CP,Daily!HT$10,0)</f>
      </c>
      <c r="HU66" s="17"/>
      <c r="HV66" s="52">
        <f t="shared" si="456"/>
      </c>
      <c r="HW66" s="52">
        <f t="shared" si="457"/>
      </c>
      <c r="HX66" s="52">
        <f t="shared" ref="HX66" si="528">HW66-HV66</f>
      </c>
      <c r="HY66" s="52">
        <f t="shared" ref="HY66" si="529">HW66+(0.75*HX66)</f>
      </c>
      <c r="HZ66" s="52">
        <f t="shared" ref="HZ66" si="530">HV66-(0.75*HX66)</f>
      </c>
      <c r="IA66" s="55"/>
      <c r="IB66" s="14">
        <f t="shared" ref="IB66" si="531">_xlfn.STDEV.P(FM66:HT66)</f>
      </c>
      <c r="IC66" s="14">
        <f t="shared" si="498"/>
      </c>
      <c r="ID66" s="14">
        <f t="shared" si="499"/>
      </c>
      <c r="IE66" s="16"/>
      <c r="IF66" s="9" t="s">
        <v>482</v>
      </c>
      <c r="IG66" s="9" t="s">
        <v>54</v>
      </c>
      <c r="IH66" s="14">
        <f>VLOOKUP($IF66,Data!$B:$CP,Daily!IH$10,0)/VLOOKUP($IF61,Data!$B:$CP,Daily!IH$10,0)</f>
      </c>
      <c r="II66" s="14">
        <f>VLOOKUP($IF66,Data!$B:$CP,Daily!II$10,0)/VLOOKUP($IF61,Data!$B:$CP,Daily!II$10,0)</f>
      </c>
      <c r="IJ66" s="14">
        <f>VLOOKUP($IF66,Data!$B:$CP,Daily!IJ$10,0)/VLOOKUP($IF61,Data!$B:$CP,Daily!IJ$10,0)</f>
      </c>
      <c r="IK66" s="14">
        <f>VLOOKUP($IF66,Data!$B:$CP,Daily!IK$10,0)/VLOOKUP($IF61,Data!$B:$CP,Daily!IK$10,0)</f>
      </c>
      <c r="IL66" s="14">
        <f>VLOOKUP($IF66,Data!$B:$CP,Daily!IL$10,0)/VLOOKUP($IF61,Data!$B:$CP,Daily!IL$10,0)</f>
      </c>
      <c r="IM66" s="14">
        <f>VLOOKUP($IF66,Data!$B:$CP,Daily!IM$10,0)/VLOOKUP($IF61,Data!$B:$CP,Daily!IM$10,0)</f>
      </c>
      <c r="IN66" s="14">
        <f>VLOOKUP($IF66,Data!$B:$CP,Daily!IN$10,0)/VLOOKUP($IF61,Data!$B:$CP,Daily!IN$10,0)</f>
      </c>
      <c r="IO66" s="14">
        <f>VLOOKUP($IF66,Data!$B:$CP,Daily!IO$10,0)/VLOOKUP($IF61,Data!$B:$CP,Daily!IO$10,0)</f>
      </c>
      <c r="IP66" s="14">
        <f>VLOOKUP($IF66,Data!$B:$CP,Daily!IP$10,0)/VLOOKUP($IF61,Data!$B:$CP,Daily!IP$10,0)</f>
      </c>
      <c r="IQ66" s="14">
        <f>VLOOKUP($IF66,Data!$B:$CP,Daily!IQ$10,0)/VLOOKUP($IF61,Data!$B:$CP,Daily!IQ$10,0)</f>
      </c>
      <c r="IR66" s="14">
        <f>VLOOKUP($IF66,Data!$B:$CP,Daily!IR$10,0)/VLOOKUP($IF61,Data!$B:$CP,Daily!IR$10,0)</f>
      </c>
      <c r="IS66" s="14">
        <f>VLOOKUP($IF66,Data!$B:$CP,Daily!IS$10,0)/VLOOKUP($IF61,Data!$B:$CP,Daily!IS$10,0)</f>
      </c>
      <c r="IT66" s="14">
        <f>VLOOKUP($IF66,Data!$B:$CP,Daily!IT$10,0)/VLOOKUP($IF61,Data!$B:$CP,Daily!IT$10,0)</f>
      </c>
      <c r="IU66" s="14">
        <f>VLOOKUP($IF66,Data!$B:$CP,Daily!IU$10,0)/VLOOKUP($IF61,Data!$B:$CP,Daily!IU$10,0)</f>
      </c>
      <c r="IV66" s="14">
        <f>VLOOKUP($IF66,Data!$B:$CP,Daily!IV$10,0)/VLOOKUP($IF61,Data!$B:$CP,Daily!IV$10,0)</f>
      </c>
      <c r="IW66" s="14">
        <f>VLOOKUP($IF66,Data!$B:$CP,Daily!IW$10,0)/VLOOKUP($IF61,Data!$B:$CP,Daily!IW$10,0)</f>
      </c>
      <c r="IX66" s="14">
        <f>VLOOKUP($IF66,Data!$B:$CP,Daily!IX$10,0)/VLOOKUP($IF61,Data!$B:$CP,Daily!IX$10,0)</f>
      </c>
      <c r="IY66" s="14">
        <f>VLOOKUP($IF66,Data!$B:$CP,Daily!IY$10,0)/VLOOKUP($IF61,Data!$B:$CP,Daily!IY$10,0)</f>
      </c>
      <c r="IZ66" s="14">
        <f>VLOOKUP($IF66,Data!$B:$CP,Daily!IZ$10,0)/VLOOKUP($IF61,Data!$B:$CP,Daily!IZ$10,0)</f>
      </c>
      <c r="JA66" s="14">
        <f>VLOOKUP($IF66,Data!$B:$CP,Daily!JA$10,0)/VLOOKUP($IF61,Data!$B:$CP,Daily!JA$10,0)</f>
      </c>
      <c r="JB66" s="14">
        <f>VLOOKUP($IF66,Data!$B:$CP,Daily!JB$10,0)/VLOOKUP($IF61,Data!$B:$CP,Daily!JB$10,0)</f>
      </c>
      <c r="JC66" s="14">
        <f>VLOOKUP($IF66,Data!$B:$CP,Daily!JC$10,0)/VLOOKUP($IF61,Data!$B:$CP,Daily!JC$10,0)</f>
      </c>
      <c r="JD66" s="14">
        <f>VLOOKUP($IF66,Data!$B:$CP,Daily!JD$10,0)/VLOOKUP($IF61,Data!$B:$CP,Daily!JD$10,0)</f>
      </c>
      <c r="JE66" s="14">
        <f>VLOOKUP($IF66,Data!$B:$CP,Daily!JE$10,0)/VLOOKUP($IF61,Data!$B:$CP,Daily!JE$10,0)</f>
      </c>
      <c r="JF66" s="14">
        <f>VLOOKUP($IF66,Data!$B:$CP,Daily!JF$10,0)/VLOOKUP($IF61,Data!$B:$CP,Daily!JF$10,0)</f>
      </c>
      <c r="JG66" s="14">
        <f>VLOOKUP($IF66,Data!$B:$CP,Daily!JG$10,0)/VLOOKUP($IF61,Data!$B:$CP,Daily!JG$10,0)</f>
      </c>
      <c r="JH66" s="14">
        <f>VLOOKUP($IF66,Data!$B:$CP,Daily!JH$10,0)/VLOOKUP($IF61,Data!$B:$CP,Daily!JH$10,0)</f>
      </c>
      <c r="JI66" s="14">
        <f>VLOOKUP($IF66,Data!$B:$CP,Daily!JI$10,0)/VLOOKUP($IF61,Data!$B:$CP,Daily!JI$10,0)</f>
      </c>
      <c r="JJ66" s="14">
        <f>VLOOKUP($IF66,Data!$B:$CP,Daily!JJ$10,0)/VLOOKUP($IF61,Data!$B:$CP,Daily!JJ$10,0)</f>
      </c>
      <c r="JK66" s="14">
        <f>VLOOKUP($IF66,Data!$B:$CP,Daily!JK$10,0)/VLOOKUP($IF61,Data!$B:$CP,Daily!JK$10,0)</f>
      </c>
      <c r="JL66" s="14">
        <f>VLOOKUP($IF66,Data!$B:$CP,Daily!JL$10,0)/VLOOKUP($IF61,Data!$B:$CP,Daily!JL$10,0)</f>
      </c>
      <c r="JM66" s="14">
        <f>VLOOKUP($IF66,Data!$B:$CP,Daily!JM$10,0)/VLOOKUP($IF61,Data!$B:$CP,Daily!JM$10,0)</f>
      </c>
      <c r="JN66" s="14">
        <f>VLOOKUP($IF66,Data!$B:$CP,Daily!JN$10,0)/VLOOKUP($IF61,Data!$B:$CP,Daily!JN$10,0)</f>
      </c>
      <c r="JO66" s="14">
        <f>VLOOKUP($IF66,Data!$B:$CP,Daily!JO$10,0)/VLOOKUP($IF61,Data!$B:$CP,Daily!JO$10,0)</f>
      </c>
      <c r="JP66" s="14">
        <f>VLOOKUP($IF66,Data!$B:$CP,Daily!JP$10,0)/VLOOKUP($IF61,Data!$B:$CP,Daily!JP$10,0)</f>
      </c>
      <c r="JQ66" s="14">
        <f>VLOOKUP($IF66,Data!$B:$CP,Daily!JQ$10,0)/VLOOKUP($IF61,Data!$B:$CP,Daily!JQ$10,0)</f>
      </c>
      <c r="JR66" s="14">
        <f>VLOOKUP($IF66,Data!$B:$CP,Daily!JR$10,0)/VLOOKUP($IF61,Data!$B:$CP,Daily!JR$10,0)</f>
      </c>
      <c r="JS66" s="14">
        <f>VLOOKUP($IF66,Data!$B:$CP,Daily!JS$10,0)/VLOOKUP($IF61,Data!$B:$CP,Daily!JS$10,0)</f>
      </c>
      <c r="JT66" s="14">
        <f>VLOOKUP($IF66,Data!$B:$CP,Daily!JT$10,0)/VLOOKUP($IF61,Data!$B:$CP,Daily!JT$10,0)</f>
      </c>
      <c r="JU66" s="14">
        <f>VLOOKUP($IF66,Data!$B:$CP,Daily!JU$10,0)/VLOOKUP($IF61,Data!$B:$CP,Daily!JU$10,0)</f>
      </c>
      <c r="JV66" s="14">
        <f>VLOOKUP($IF66,Data!$B:$CP,Daily!JV$10,0)/VLOOKUP($IF61,Data!$B:$CP,Daily!JV$10,0)</f>
      </c>
      <c r="JW66" s="14">
        <f>VLOOKUP($IF66,Data!$B:$CP,Daily!JW$10,0)/VLOOKUP($IF61,Data!$B:$CP,Daily!JW$10,0)</f>
      </c>
      <c r="JX66" s="14">
        <f>VLOOKUP($IF66,Data!$B:$CP,Daily!JX$10,0)/VLOOKUP($IF61,Data!$B:$CP,Daily!JX$10,0)</f>
      </c>
      <c r="JY66" s="14">
        <f>VLOOKUP($IF66,Data!$B:$CP,Daily!JY$10,0)/VLOOKUP($IF61,Data!$B:$CP,Daily!JY$10,0)</f>
      </c>
      <c r="JZ66" s="14">
        <f>VLOOKUP($IF66,Data!$B:$CP,Daily!JZ$10,0)/VLOOKUP($IF61,Data!$B:$CP,Daily!JZ$10,0)</f>
      </c>
      <c r="KA66" s="14">
        <f>VLOOKUP($IF66,Data!$B:$CP,Daily!KA$10,0)/VLOOKUP($IF61,Data!$B:$CP,Daily!KA$10,0)</f>
      </c>
      <c r="KB66" s="14">
        <f>VLOOKUP($IF66,Data!$B:$CP,Daily!KB$10,0)/VLOOKUP($IF61,Data!$B:$CP,Daily!KB$10,0)</f>
      </c>
      <c r="KC66" s="14">
        <f>VLOOKUP($IF66,Data!$B:$CP,Daily!KC$10,0)/VLOOKUP($IF61,Data!$B:$CP,Daily!KC$10,0)</f>
      </c>
      <c r="KD66" s="14">
        <f>VLOOKUP($IF66,Data!$B:$CP,Daily!KD$10,0)/VLOOKUP($IF61,Data!$B:$CP,Daily!KD$10,0)</f>
      </c>
      <c r="KE66" s="14">
        <f>VLOOKUP($IF66,Data!$B:$CP,Daily!KE$10,0)/VLOOKUP($IF61,Data!$B:$CP,Daily!KE$10,0)</f>
      </c>
      <c r="KF66" s="14">
        <f>VLOOKUP($IF66,Data!$B:$CP,Daily!KF$10,0)/VLOOKUP($IF61,Data!$B:$CP,Daily!KF$10,0)</f>
      </c>
      <c r="KG66" s="14">
        <f>VLOOKUP($IF66,Data!$B:$CP,Daily!KG$10,0)/VLOOKUP($IF61,Data!$B:$CP,Daily!KG$10,0)</f>
      </c>
      <c r="KH66" s="14">
        <f>VLOOKUP($IF66,Data!$B:$CP,Daily!KH$10,0)/VLOOKUP($IF61,Data!$B:$CP,Daily!KH$10,0)</f>
      </c>
      <c r="KI66" s="14">
        <f>VLOOKUP($IF66,Data!$B:$CP,Daily!KI$10,0)/VLOOKUP($IF61,Data!$B:$CP,Daily!KI$10,0)</f>
      </c>
      <c r="KJ66" s="14">
        <f>VLOOKUP($IF66,Data!$B:$CP,Daily!KJ$10,0)/VLOOKUP($IF61,Data!$B:$CP,Daily!KJ$10,0)</f>
      </c>
      <c r="KK66" s="14">
        <f>VLOOKUP($IF66,Data!$B:$CP,Daily!KK$10,0)/VLOOKUP($IF61,Data!$B:$CP,Daily!KK$10,0)</f>
      </c>
      <c r="KL66" s="14">
        <f>VLOOKUP($IF66,Data!$B:$CP,Daily!KL$10,0)/VLOOKUP($IF61,Data!$B:$CP,Daily!KL$10,0)</f>
      </c>
      <c r="KM66" s="14">
        <f>VLOOKUP($IF66,Data!$B:$CP,Daily!KM$10,0)/VLOOKUP($IF61,Data!$B:$CP,Daily!KM$10,0)</f>
      </c>
      <c r="KN66" s="14">
        <f>VLOOKUP($IF66,Data!$B:$CP,Daily!KN$10,0)/VLOOKUP($IF61,Data!$B:$CP,Daily!KN$10,0)</f>
      </c>
      <c r="KO66" s="14">
        <f>VLOOKUP($IF66,Data!$B:$CP,Daily!KO$10,0)/VLOOKUP($IF61,Data!$B:$CP,Daily!KO$10,0)</f>
      </c>
      <c r="KP66" s="14">
        <f>VLOOKUP($IF66,Data!$B:$CP,Daily!KP$10,0)/VLOOKUP($IF61,Data!$B:$CP,Daily!KP$10,0)</f>
      </c>
      <c r="KQ66" s="14">
        <f>VLOOKUP($IF66,Data!$B:$CP,Daily!KQ$10,0)/VLOOKUP($IF61,Data!$B:$CP,Daily!KQ$10,0)</f>
      </c>
      <c r="KR66" s="14">
        <f>VLOOKUP($IF66,Data!$B:$CP,Daily!KR$10,0)/VLOOKUP($IF61,Data!$B:$CP,Daily!KR$10,0)</f>
      </c>
      <c r="KS66" s="14">
        <f>VLOOKUP($IF66,Data!$B:$CP,Daily!KS$10,0)/VLOOKUP($IF61,Data!$B:$CP,Daily!KS$10,0)</f>
      </c>
      <c r="KT66" s="14">
        <f>VLOOKUP($IF66,Data!$B:$CP,Daily!KT$10,0)/VLOOKUP($IF61,Data!$B:$CP,Daily!KT$10,0)</f>
      </c>
      <c r="KU66" s="14">
        <f>VLOOKUP($IF66,Data!$B:$CP,Daily!KU$10,0)/VLOOKUP($IF61,Data!$B:$CP,Daily!KU$10,0)</f>
      </c>
      <c r="KV66" s="14">
        <f>VLOOKUP($IF66,Data!$B:$CP,Daily!KV$10,0)/VLOOKUP($IF61,Data!$B:$CP,Daily!KV$10,0)</f>
      </c>
      <c r="KW66" s="14">
        <f>VLOOKUP($IF66,Data!$B:$CP,Daily!KW$10,0)/VLOOKUP($IF61,Data!$B:$CP,Daily!KW$10,0)</f>
      </c>
      <c r="KX66" s="14">
        <f>VLOOKUP($IF66,Data!$B:$CP,Daily!KX$10,0)/VLOOKUP($IF61,Data!$B:$CP,Daily!KX$10,0)</f>
      </c>
      <c r="KY66" s="14">
        <f>VLOOKUP($IF66,Data!$B:$CP,Daily!KY$10,0)/VLOOKUP($IF61,Data!$B:$CP,Daily!KY$10,0)</f>
      </c>
      <c r="KZ66" s="14">
        <f>VLOOKUP($IF66,Data!$B:$CP,Daily!KZ$10,0)/VLOOKUP($IF61,Data!$B:$CP,Daily!KZ$10,0)</f>
      </c>
      <c r="LA66" s="14">
        <f>VLOOKUP($IF66,Data!$B:$CP,Daily!LA$10,0)/VLOOKUP($IF61,Data!$B:$CP,Daily!LA$10,0)</f>
      </c>
      <c r="LB66" s="14">
        <f>VLOOKUP($IF66,Data!$B:$CP,Daily!LB$10,0)/VLOOKUP($IF61,Data!$B:$CP,Daily!LB$10,0)</f>
      </c>
      <c r="LC66" s="14">
        <f>VLOOKUP($IF66,Data!$B:$CP,Daily!LC$10,0)/VLOOKUP($IF61,Data!$B:$CP,Daily!LC$10,0)</f>
      </c>
      <c r="LD66" s="14">
        <f>VLOOKUP($IF66,Data!$B:$CP,Daily!LD$10,0)/VLOOKUP($IF61,Data!$B:$CP,Daily!LD$10,0)</f>
      </c>
      <c r="LE66" s="14">
        <f>VLOOKUP($IF66,Data!$B:$CP,Daily!LE$10,0)/VLOOKUP($IF61,Data!$B:$CP,Daily!LE$10,0)</f>
      </c>
      <c r="LF66" s="14">
        <f>VLOOKUP($IF66,Data!$B:$CP,Daily!LF$10,0)/VLOOKUP($IF61,Data!$B:$CP,Daily!LF$10,0)</f>
      </c>
      <c r="LG66" s="14">
        <f>VLOOKUP($IF66,Data!$B:$CP,Daily!LG$10,0)/VLOOKUP($IF61,Data!$B:$CP,Daily!LG$10,0)</f>
      </c>
      <c r="LH66" s="14">
        <f>VLOOKUP($IF66,Data!$B:$CP,Daily!LH$10,0)/VLOOKUP($IF61,Data!$B:$CP,Daily!LH$10,0)</f>
      </c>
      <c r="LI66" s="14">
        <f>VLOOKUP($IF66,Data!$B:$CP,Daily!LI$10,0)/VLOOKUP($IF61,Data!$B:$CP,Daily!LI$10,0)</f>
      </c>
      <c r="LJ66" s="14">
        <f>VLOOKUP($IF66,Data!$B:$CP,Daily!LJ$10,0)/VLOOKUP($IF61,Data!$B:$CP,Daily!LJ$10,0)</f>
      </c>
      <c r="LK66" s="14">
        <f>VLOOKUP($IF66,Data!$B:$CP,Daily!LK$10,0)/VLOOKUP($IF61,Data!$B:$CP,Daily!LK$10,0)</f>
      </c>
      <c r="LL66" s="14">
        <f>VLOOKUP($IF66,Data!$B:$CP,Daily!LL$10,0)/VLOOKUP($IF61,Data!$B:$CP,Daily!LL$10,0)</f>
      </c>
      <c r="LM66" s="14">
        <f>VLOOKUP($IF66,Data!$B:$CP,Daily!LM$10,0)/VLOOKUP($IF61,Data!$B:$CP,Daily!LM$10,0)</f>
      </c>
      <c r="LN66" s="14">
        <f>VLOOKUP($IF66,Data!$B:$CP,Daily!LN$10,0)/VLOOKUP($IF61,Data!$B:$CP,Daily!LN$10,0)</f>
      </c>
      <c r="LO66" s="14">
        <f>VLOOKUP($IF66,Data!$B:$CP,Daily!LO$10,0)/VLOOKUP($IF61,Data!$B:$CP,Daily!LO$10,0)</f>
      </c>
      <c r="LP66" s="14">
        <f>VLOOKUP($IF66,Data!$B:$CP,Daily!LP$10,0)/VLOOKUP($IF61,Data!$B:$CP,Daily!LP$10,0)</f>
      </c>
      <c r="LQ66" s="14">
        <f>VLOOKUP($IF66,Data!$B:$CP,Daily!LQ$10,0)/VLOOKUP($IF61,Data!$B:$CP,Daily!LQ$10,0)</f>
      </c>
      <c r="LR66" s="14">
        <f>VLOOKUP($IF66,Data!$B:$CP,Daily!LR$10,0)/VLOOKUP($IF61,Data!$B:$CP,Daily!LR$10,0)</f>
      </c>
      <c r="LS66" s="14">
        <f>VLOOKUP($IF66,Data!$B:$CP,Daily!LS$10,0)/VLOOKUP($IF61,Data!$B:$CP,Daily!LS$10,0)</f>
      </c>
      <c r="LU66" s="52">
        <f t="shared" si="460"/>
      </c>
      <c r="LV66" s="52">
        <f t="shared" si="461"/>
      </c>
      <c r="LW66" s="52">
        <f t="shared" ref="LW66" si="532">LV66-LU66</f>
      </c>
      <c r="LX66" s="52">
        <f t="shared" ref="LX66" si="533">LV66+(0.75*LW66)</f>
      </c>
      <c r="LY66" s="52">
        <f t="shared" ref="LY66" si="534">LU66-(0.75*LW66)</f>
      </c>
      <c r="LZ66" s="55"/>
      <c r="MA66" s="14">
        <f t="shared" ref="MA66" si="535">_xlfn.STDEV.P(JL66:LS66)</f>
      </c>
      <c r="MB66" s="14">
        <f t="shared" si="504"/>
      </c>
      <c r="MC66" s="14">
        <f t="shared" si="505"/>
      </c>
      <c r="MD66" s="15"/>
    </row>
    <row r="67" spans="1:342" x14ac:dyDescent="0.25">
      <c r="D67" s="121" t="s">
        <v>483</v>
      </c>
      <c r="E67" s="67" t="str">
        <f>VLOOKUP($D67,'Metric Nature'!$C:$D,2,0)&amp;IF(($F67&lt;(EA67)),"Below",IF(($F67&gt;(DZ67)),"Above","Within"))</f>
      </c>
      <c r="F67" s="62">
        <f t="shared" si="473"/>
      </c>
      <c r="G67" s="92">
        <f t="shared" si="438"/>
      </c>
      <c r="H67" s="62">
        <f t="shared" si="474"/>
      </c>
      <c r="I67" s="89">
        <f t="shared" si="463"/>
      </c>
      <c r="J67" s="62">
        <f t="shared" si="475"/>
      </c>
      <c r="K67" s="62">
        <f t="shared" si="476"/>
      </c>
      <c r="L67" s="64"/>
      <c r="M67" s="67" t="str">
        <f>VLOOKUP($D67,'Metric Nature'!$C:$D,2,0)&amp;IF(($N67&lt;(HZ67)),"Below",IF(($N67&gt;(HY67)),"Above","Within"))</f>
      </c>
      <c r="N67" s="71">
        <f t="shared" si="477"/>
      </c>
      <c r="O67" s="63">
        <f t="shared" si="478"/>
      </c>
      <c r="P67" s="98">
        <f t="shared" si="479"/>
      </c>
      <c r="Q67" s="63">
        <f t="shared" si="480"/>
      </c>
      <c r="R67" s="71">
        <f t="shared" si="481"/>
      </c>
      <c r="S67" s="62">
        <f t="shared" si="482"/>
      </c>
      <c r="T67" s="64"/>
      <c r="U67" s="67" t="str">
        <f>VLOOKUP($D67,'Metric Nature'!$C:$D,2,0)&amp;IF(($V67&lt;(LY67)),"Below",IF(($V67&gt;(LX67)),"Above","Within"))</f>
      </c>
      <c r="V67" s="62">
        <f t="shared" si="483"/>
      </c>
      <c r="W67" s="63">
        <f t="shared" si="466"/>
      </c>
      <c r="X67" s="62">
        <f t="shared" si="484"/>
      </c>
      <c r="Y67" s="62">
        <f t="shared" si="485"/>
      </c>
      <c r="Z67" s="62">
        <f t="shared" si="486"/>
      </c>
      <c r="AA67" s="62">
        <f t="shared" si="487"/>
      </c>
      <c r="AB67" s="64"/>
      <c r="AC67" s="60" t="s">
        <v>484</v>
      </c>
      <c r="AI67" s="9" t="s">
        <v>483</v>
      </c>
      <c r="AJ67" s="14">
        <f>(VLOOKUP($EG67,Data!$B:$CP,Daily!EI$10,0)+VLOOKUP($IF67,Data!$B:$CP,Daily!IH$10,0))/AJ$56</f>
      </c>
      <c r="AK67" s="14">
        <f>(VLOOKUP($EG67,Data!$B:$CP,Daily!EJ$10,0)+VLOOKUP($IF67,Data!$B:$CP,Daily!II$10,0))/AK$56</f>
      </c>
      <c r="AL67" s="14">
        <f>(VLOOKUP($EG67,Data!$B:$CP,Daily!EK$10,0)+VLOOKUP($IF67,Data!$B:$CP,Daily!IJ$10,0))/AL$56</f>
      </c>
      <c r="AM67" s="14">
        <f>(VLOOKUP($EG67,Data!$B:$CP,Daily!EL$10,0)+VLOOKUP($IF67,Data!$B:$CP,Daily!IK$10,0))/AM$56</f>
      </c>
      <c r="AN67" s="14">
        <f>(VLOOKUP($EG67,Data!$B:$CP,Daily!EM$10,0)+VLOOKUP($IF67,Data!$B:$CP,Daily!IL$10,0))/AN$56</f>
      </c>
      <c r="AO67" s="14">
        <f>(VLOOKUP($EG67,Data!$B:$CP,Daily!EN$10,0)+VLOOKUP($IF67,Data!$B:$CP,Daily!IM$10,0))/AO$56</f>
      </c>
      <c r="AP67" s="14">
        <f>(VLOOKUP($EG67,Data!$B:$CP,Daily!EO$10,0)+VLOOKUP($IF67,Data!$B:$CP,Daily!IN$10,0))/AP$56</f>
      </c>
      <c r="AQ67" s="14">
        <f>(VLOOKUP($EG67,Data!$B:$CP,Daily!EP$10,0)+VLOOKUP($IF67,Data!$B:$CP,Daily!IO$10,0))/AQ$56</f>
      </c>
      <c r="AR67" s="14">
        <f>(VLOOKUP($EG67,Data!$B:$CP,Daily!EQ$10,0)+VLOOKUP($IF67,Data!$B:$CP,Daily!IP$10,0))/AR$56</f>
      </c>
      <c r="AS67" s="14">
        <f>(VLOOKUP($EG67,Data!$B:$CP,Daily!ER$10,0)+VLOOKUP($IF67,Data!$B:$CP,Daily!IQ$10,0))/AS$56</f>
      </c>
      <c r="AT67" s="14">
        <f>(VLOOKUP($EG67,Data!$B:$CP,Daily!ES$10,0)+VLOOKUP($IF67,Data!$B:$CP,Daily!IR$10,0))/AT$56</f>
      </c>
      <c r="AU67" s="14">
        <f>(VLOOKUP($EG67,Data!$B:$CP,Daily!ET$10,0)+VLOOKUP($IF67,Data!$B:$CP,Daily!IS$10,0))/AU$56</f>
      </c>
      <c r="AV67" s="14">
        <f>(VLOOKUP($EG67,Data!$B:$CP,Daily!EU$10,0)+VLOOKUP($IF67,Data!$B:$CP,Daily!IT$10,0))/AV$56</f>
      </c>
      <c r="AW67" s="14">
        <f>(VLOOKUP($EG67,Data!$B:$CP,Daily!EV$10,0)+VLOOKUP($IF67,Data!$B:$CP,Daily!IU$10,0))/AW$56</f>
      </c>
      <c r="AX67" s="14">
        <f>(VLOOKUP($EG67,Data!$B:$CP,Daily!EW$10,0)+VLOOKUP($IF67,Data!$B:$CP,Daily!IV$10,0))/AX$56</f>
      </c>
      <c r="AY67" s="14">
        <f>(VLOOKUP($EG67,Data!$B:$CP,Daily!EX$10,0)+VLOOKUP($IF67,Data!$B:$CP,Daily!IW$10,0))/AY$56</f>
      </c>
      <c r="AZ67" s="14">
        <f>(VLOOKUP($EG67,Data!$B:$CP,Daily!EY$10,0)+VLOOKUP($IF67,Data!$B:$CP,Daily!IX$10,0))/AZ$56</f>
      </c>
      <c r="BA67" s="14">
        <f>(VLOOKUP($EG67,Data!$B:$CP,Daily!EZ$10,0)+VLOOKUP($IF67,Data!$B:$CP,Daily!IY$10,0))/BA$56</f>
      </c>
      <c r="BB67" s="14">
        <f>(VLOOKUP($EG67,Data!$B:$CP,Daily!FA$10,0)+VLOOKUP($IF67,Data!$B:$CP,Daily!IZ$10,0))/BB$56</f>
      </c>
      <c r="BC67" s="14">
        <f>(VLOOKUP($EG67,Data!$B:$CP,Daily!FB$10,0)+VLOOKUP($IF67,Data!$B:$CP,Daily!JA$10,0))/BC$56</f>
      </c>
      <c r="BD67" s="14">
        <f>(VLOOKUP($EG67,Data!$B:$CP,Daily!FC$10,0)+VLOOKUP($IF67,Data!$B:$CP,Daily!JB$10,0))/BD$56</f>
      </c>
      <c r="BE67" s="14">
        <f>(VLOOKUP($EG67,Data!$B:$CP,Daily!FD$10,0)+VLOOKUP($IF67,Data!$B:$CP,Daily!JC$10,0))/BE$56</f>
      </c>
      <c r="BF67" s="14">
        <f>(VLOOKUP($EG67,Data!$B:$CP,Daily!FE$10,0)+VLOOKUP($IF67,Data!$B:$CP,Daily!JD$10,0))/BF$56</f>
      </c>
      <c r="BG67" s="14">
        <f>(VLOOKUP($EG67,Data!$B:$CP,Daily!FF$10,0)+VLOOKUP($IF67,Data!$B:$CP,Daily!JE$10,0))/BG$56</f>
      </c>
      <c r="BH67" s="14">
        <f>(VLOOKUP($EG67,Data!$B:$CP,Daily!FG$10,0)+VLOOKUP($IF67,Data!$B:$CP,Daily!JF$10,0))/BH$56</f>
      </c>
      <c r="BI67" s="14">
        <f>(VLOOKUP($EG67,Data!$B:$CP,Daily!FH$10,0)+VLOOKUP($IF67,Data!$B:$CP,Daily!JG$10,0))/BI$56</f>
      </c>
      <c r="BJ67" s="14">
        <f>(VLOOKUP($EG67,Data!$B:$CP,Daily!FI$10,0)+VLOOKUP($IF67,Data!$B:$CP,Daily!JH$10,0))/BJ$56</f>
      </c>
      <c r="BK67" s="14">
        <f>(VLOOKUP($EG67,Data!$B:$CP,Daily!FJ$10,0)+VLOOKUP($IF67,Data!$B:$CP,Daily!JI$10,0))/BK$56</f>
      </c>
      <c r="BL67" s="14">
        <f>(VLOOKUP($EG67,Data!$B:$CP,Daily!FK$10,0)+VLOOKUP($IF67,Data!$B:$CP,Daily!JJ$10,0))/BL$56</f>
      </c>
      <c r="BM67" s="14">
        <f>(VLOOKUP($EG67,Data!$B:$CP,Daily!FL$10,0)+VLOOKUP($IF67,Data!$B:$CP,Daily!JK$10,0))/BM$56</f>
      </c>
      <c r="BN67" s="14">
        <f>(VLOOKUP($EG67,Data!$B:$CP,Daily!FM$10,0)+VLOOKUP($IF67,Data!$B:$CP,Daily!JL$10,0))/BN$56</f>
      </c>
      <c r="BO67" s="14">
        <f>(VLOOKUP($EG67,Data!$B:$CP,Daily!FN$10,0)+VLOOKUP($IF67,Data!$B:$CP,Daily!JM$10,0))/BO$56</f>
      </c>
      <c r="BP67" s="14">
        <f>(VLOOKUP($EG67,Data!$B:$CP,Daily!FO$10,0)+VLOOKUP($IF67,Data!$B:$CP,Daily!JN$10,0))/BP$56</f>
      </c>
      <c r="BQ67" s="14">
        <f>(VLOOKUP($EG67,Data!$B:$CP,Daily!FP$10,0)+VLOOKUP($IF67,Data!$B:$CP,Daily!JO$10,0))/BQ$56</f>
      </c>
      <c r="BR67" s="14">
        <f>(VLOOKUP($EG67,Data!$B:$CP,Daily!FQ$10,0)+VLOOKUP($IF67,Data!$B:$CP,Daily!JP$10,0))/BR$56</f>
      </c>
      <c r="BS67" s="14">
        <f>(VLOOKUP($EG67,Data!$B:$CP,Daily!FR$10,0)+VLOOKUP($IF67,Data!$B:$CP,Daily!JQ$10,0))/BS$56</f>
      </c>
      <c r="BT67" s="14">
        <f>(VLOOKUP($EG67,Data!$B:$CP,Daily!FS$10,0)+VLOOKUP($IF67,Data!$B:$CP,Daily!JR$10,0))/BT$56</f>
      </c>
      <c r="BU67" s="14">
        <f>(VLOOKUP($EG67,Data!$B:$CP,Daily!FT$10,0)+VLOOKUP($IF67,Data!$B:$CP,Daily!JS$10,0))/BU$56</f>
      </c>
      <c r="BV67" s="14">
        <f>(VLOOKUP($EG67,Data!$B:$CP,Daily!FU$10,0)+VLOOKUP($IF67,Data!$B:$CP,Daily!JT$10,0))/BV$56</f>
      </c>
      <c r="BW67" s="14">
        <f>(VLOOKUP($EG67,Data!$B:$CP,Daily!FV$10,0)+VLOOKUP($IF67,Data!$B:$CP,Daily!JU$10,0))/BW$56</f>
      </c>
      <c r="BX67" s="14">
        <f>(VLOOKUP($EG67,Data!$B:$CP,Daily!FW$10,0)+VLOOKUP($IF67,Data!$B:$CP,Daily!JV$10,0))/BX$56</f>
      </c>
      <c r="BY67" s="14">
        <f>(VLOOKUP($EG67,Data!$B:$CP,Daily!FX$10,0)+VLOOKUP($IF67,Data!$B:$CP,Daily!JW$10,0))/BY$56</f>
      </c>
      <c r="BZ67" s="14">
        <f>(VLOOKUP($EG67,Data!$B:$CP,Daily!FY$10,0)+VLOOKUP($IF67,Data!$B:$CP,Daily!JX$10,0))/BZ$56</f>
      </c>
      <c r="CA67" s="14">
        <f>(VLOOKUP($EG67,Data!$B:$CP,Daily!FZ$10,0)+VLOOKUP($IF67,Data!$B:$CP,Daily!JY$10,0))/CA$56</f>
      </c>
      <c r="CB67" s="14">
        <f>(VLOOKUP($EG67,Data!$B:$CP,Daily!GA$10,0)+VLOOKUP($IF67,Data!$B:$CP,Daily!JZ$10,0))/CB$56</f>
      </c>
      <c r="CC67" s="14">
        <f>(VLOOKUP($EG67,Data!$B:$CP,Daily!GB$10,0)+VLOOKUP($IF67,Data!$B:$CP,Daily!KA$10,0))/CC$56</f>
      </c>
      <c r="CD67" s="14">
        <f>(VLOOKUP($EG67,Data!$B:$CP,Daily!GC$10,0)+VLOOKUP($IF67,Data!$B:$CP,Daily!KB$10,0))/CD$56</f>
      </c>
      <c r="CE67" s="14">
        <f>(VLOOKUP($EG67,Data!$B:$CP,Daily!GD$10,0)+VLOOKUP($IF67,Data!$B:$CP,Daily!KC$10,0))/CE$56</f>
      </c>
      <c r="CF67" s="14">
        <f>(VLOOKUP($EG67,Data!$B:$CP,Daily!GE$10,0)+VLOOKUP($IF67,Data!$B:$CP,Daily!KD$10,0))/CF$56</f>
      </c>
      <c r="CG67" s="14">
        <f>(VLOOKUP($EG67,Data!$B:$CP,Daily!GF$10,0)+VLOOKUP($IF67,Data!$B:$CP,Daily!KE$10,0))/CG$56</f>
      </c>
      <c r="CH67" s="14">
        <f>(VLOOKUP($EG67,Data!$B:$CP,Daily!GG$10,0)+VLOOKUP($IF67,Data!$B:$CP,Daily!KF$10,0))/CH$56</f>
      </c>
      <c r="CI67" s="14">
        <f>(VLOOKUP($EG67,Data!$B:$CP,Daily!GH$10,0)+VLOOKUP($IF67,Data!$B:$CP,Daily!KG$10,0))/CI$56</f>
      </c>
      <c r="CJ67" s="14">
        <f>(VLOOKUP($EG67,Data!$B:$CP,Daily!GI$10,0)+VLOOKUP($IF67,Data!$B:$CP,Daily!KH$10,0))/CJ$56</f>
      </c>
      <c r="CK67" s="14">
        <f>(VLOOKUP($EG67,Data!$B:$CP,Daily!GJ$10,0)+VLOOKUP($IF67,Data!$B:$CP,Daily!KI$10,0))/CK$56</f>
      </c>
      <c r="CL67" s="14">
        <f>(VLOOKUP($EG67,Data!$B:$CP,Daily!GK$10,0)+VLOOKUP($IF67,Data!$B:$CP,Daily!KJ$10,0))/CL$56</f>
      </c>
      <c r="CM67" s="14">
        <f>(VLOOKUP($EG67,Data!$B:$CP,Daily!GL$10,0)+VLOOKUP($IF67,Data!$B:$CP,Daily!KK$10,0))/CM$56</f>
      </c>
      <c r="CN67" s="14">
        <f>(VLOOKUP($EG67,Data!$B:$CP,Daily!GM$10,0)+VLOOKUP($IF67,Data!$B:$CP,Daily!KL$10,0))/CN$56</f>
      </c>
      <c r="CO67" s="14">
        <f>(VLOOKUP($EG67,Data!$B:$CP,Daily!GN$10,0)+VLOOKUP($IF67,Data!$B:$CP,Daily!KM$10,0))/CO$56</f>
      </c>
      <c r="CP67" s="14">
        <f>(VLOOKUP($EG67,Data!$B:$CP,Daily!GO$10,0)+VLOOKUP($IF67,Data!$B:$CP,Daily!KN$10,0))/CP$56</f>
      </c>
      <c r="CQ67" s="14">
        <f>(VLOOKUP($EG67,Data!$B:$CP,Daily!GP$10,0)+VLOOKUP($IF67,Data!$B:$CP,Daily!KO$10,0))/CQ$56</f>
      </c>
      <c r="CR67" s="14">
        <f>(VLOOKUP($EG67,Data!$B:$CP,Daily!GQ$10,0)+VLOOKUP($IF67,Data!$B:$CP,Daily!KP$10,0))/CR$56</f>
      </c>
      <c r="CS67" s="14">
        <f>(VLOOKUP($EG67,Data!$B:$CP,Daily!GR$10,0)+VLOOKUP($IF67,Data!$B:$CP,Daily!KQ$10,0))/CS$56</f>
      </c>
      <c r="CT67" s="14">
        <f>(VLOOKUP($EG67,Data!$B:$CP,Daily!GS$10,0)+VLOOKUP($IF67,Data!$B:$CP,Daily!KR$10,0))/CT$56</f>
      </c>
      <c r="CU67" s="14">
        <f>(VLOOKUP($EG67,Data!$B:$CP,Daily!GT$10,0)+VLOOKUP($IF67,Data!$B:$CP,Daily!KS$10,0))/CU$56</f>
      </c>
      <c r="CV67" s="14">
        <f>(VLOOKUP($EG67,Data!$B:$CP,Daily!GU$10,0)+VLOOKUP($IF67,Data!$B:$CP,Daily!KT$10,0))/CV$56</f>
      </c>
      <c r="CW67" s="14">
        <f>(VLOOKUP($EG67,Data!$B:$CP,Daily!GV$10,0)+VLOOKUP($IF67,Data!$B:$CP,Daily!KU$10,0))/CW$56</f>
      </c>
      <c r="CX67" s="14">
        <f>(VLOOKUP($EG67,Data!$B:$CP,Daily!GW$10,0)+VLOOKUP($IF67,Data!$B:$CP,Daily!KV$10,0))/CX$56</f>
      </c>
      <c r="CY67" s="14">
        <f>(VLOOKUP($EG67,Data!$B:$CP,Daily!GX$10,0)+VLOOKUP($IF67,Data!$B:$CP,Daily!KW$10,0))/CY$56</f>
      </c>
      <c r="CZ67" s="14">
        <f>(VLOOKUP($EG67,Data!$B:$CP,Daily!GY$10,0)+VLOOKUP($IF67,Data!$B:$CP,Daily!KX$10,0))/CZ$56</f>
      </c>
      <c r="DA67" s="14">
        <f>(VLOOKUP($EG67,Data!$B:$CP,Daily!GZ$10,0)+VLOOKUP($IF67,Data!$B:$CP,Daily!KY$10,0))/DA$56</f>
      </c>
      <c r="DB67" s="14">
        <f>(VLOOKUP($EG67,Data!$B:$CP,Daily!HA$10,0)+VLOOKUP($IF67,Data!$B:$CP,Daily!KZ$10,0))/DB$56</f>
      </c>
      <c r="DC67" s="14">
        <f>(VLOOKUP($EG67,Data!$B:$CP,Daily!HB$10,0)+VLOOKUP($IF67,Data!$B:$CP,Daily!LA$10,0))/DC$56</f>
      </c>
      <c r="DD67" s="14">
        <f>(VLOOKUP($EG67,Data!$B:$CP,Daily!HC$10,0)+VLOOKUP($IF67,Data!$B:$CP,Daily!LB$10,0))/DD$56</f>
      </c>
      <c r="DE67" s="14">
        <f>(VLOOKUP($EG67,Data!$B:$CP,Daily!HD$10,0)+VLOOKUP($IF67,Data!$B:$CP,Daily!LC$10,0))/DE$56</f>
      </c>
      <c r="DF67" s="14">
        <f>(VLOOKUP($EG67,Data!$B:$CP,Daily!HE$10,0)+VLOOKUP($IF67,Data!$B:$CP,Daily!LD$10,0))/DF$56</f>
      </c>
      <c r="DG67" s="14">
        <f>(VLOOKUP($EG67,Data!$B:$CP,Daily!HF$10,0)+VLOOKUP($IF67,Data!$B:$CP,Daily!LE$10,0))/DG$56</f>
      </c>
      <c r="DH67" s="14">
        <f>(VLOOKUP($EG67,Data!$B:$CP,Daily!HG$10,0)+VLOOKUP($IF67,Data!$B:$CP,Daily!LF$10,0))/DH$56</f>
      </c>
      <c r="DI67" s="14">
        <f>(VLOOKUP($EG67,Data!$B:$CP,Daily!HH$10,0)+VLOOKUP($IF67,Data!$B:$CP,Daily!LG$10,0))/DI$56</f>
      </c>
      <c r="DJ67" s="14">
        <f>(VLOOKUP($EG67,Data!$B:$CP,Daily!HI$10,0)+VLOOKUP($IF67,Data!$B:$CP,Daily!LH$10,0))/DJ$56</f>
      </c>
      <c r="DK67" s="14">
        <f>(VLOOKUP($EG67,Data!$B:$CP,Daily!HJ$10,0)+VLOOKUP($IF67,Data!$B:$CP,Daily!LI$10,0))/DK$56</f>
      </c>
      <c r="DL67" s="14">
        <f>(VLOOKUP($EG67,Data!$B:$CP,Daily!HK$10,0)+VLOOKUP($IF67,Data!$B:$CP,Daily!LJ$10,0))/DL$56</f>
      </c>
      <c r="DM67" s="14">
        <f>(VLOOKUP($EG67,Data!$B:$CP,Daily!HL$10,0)+VLOOKUP($IF67,Data!$B:$CP,Daily!LK$10,0))/DM$56</f>
      </c>
      <c r="DN67" s="14">
        <f>(VLOOKUP($EG67,Data!$B:$CP,Daily!HM$10,0)+VLOOKUP($IF67,Data!$B:$CP,Daily!LL$10,0))/DN$56</f>
      </c>
      <c r="DO67" s="14">
        <f>(VLOOKUP($EG67,Data!$B:$CP,Daily!HN$10,0)+VLOOKUP($IF67,Data!$B:$CP,Daily!LM$10,0))/DO$56</f>
      </c>
      <c r="DP67" s="14">
        <f>(VLOOKUP($EG67,Data!$B:$CP,Daily!HO$10,0)+VLOOKUP($IF67,Data!$B:$CP,Daily!LN$10,0))/DP$56</f>
      </c>
      <c r="DQ67" s="14">
        <f>(VLOOKUP($EG67,Data!$B:$CP,Daily!HP$10,0)+VLOOKUP($IF67,Data!$B:$CP,Daily!LO$10,0))/DQ$56</f>
      </c>
      <c r="DR67" s="14">
        <f>(VLOOKUP($EG67,Data!$B:$CP,Daily!HQ$10,0)+VLOOKUP($IF67,Data!$B:$CP,Daily!LP$10,0))/DR$56</f>
      </c>
      <c r="DS67" s="14">
        <f>(VLOOKUP($EG67,Data!$B:$CP,Daily!HR$10,0)+VLOOKUP($IF67,Data!$B:$CP,Daily!LQ$10,0))/DS$56</f>
      </c>
      <c r="DT67" s="14">
        <f>(VLOOKUP($EG67,Data!$B:$CP,Daily!HS$10,0)+VLOOKUP($IF67,Data!$B:$CP,Daily!LR$10,0))/DT$56</f>
      </c>
      <c r="DU67" s="14">
        <f>(VLOOKUP($EG67,Data!$B:$CP,Daily!HT$10,0)+VLOOKUP($IF67,Data!$B:$CP,Daily!LS$10,0))/DU$56</f>
      </c>
      <c r="DV67" s="18"/>
      <c r="DW67" s="14">
        <f t="shared" si="453"/>
      </c>
      <c r="DX67" s="14">
        <f t="shared" si="454"/>
      </c>
      <c r="DY67" s="14">
        <f t="shared" si="488"/>
      </c>
      <c r="DZ67" s="14">
        <f t="shared" si="489"/>
      </c>
      <c r="EA67" s="14">
        <f t="shared" si="490"/>
      </c>
      <c r="EB67" s="18"/>
      <c r="EC67" s="14">
        <f t="shared" si="491"/>
      </c>
      <c r="ED67" s="14">
        <f t="shared" si="492"/>
      </c>
      <c r="EE67" s="14">
        <f t="shared" si="493"/>
      </c>
      <c r="EF67" s="16"/>
      <c r="EG67" s="9" t="s">
        <v>485</v>
      </c>
      <c r="EH67" s="9" t="s">
        <v>55</v>
      </c>
      <c r="EI67" s="14">
        <f>VLOOKUP($EG67,Data!$B:$CP,Daily!EI$10,0)/EI$56</f>
      </c>
      <c r="EJ67" s="14">
        <f>VLOOKUP($EG67,Data!$B:$CP,Daily!EJ$10,0)/EJ$56</f>
      </c>
      <c r="EK67" s="14">
        <f>VLOOKUP($EG67,Data!$B:$CP,Daily!EK$10,0)/EK$56</f>
      </c>
      <c r="EL67" s="14">
        <f>VLOOKUP($EG67,Data!$B:$CP,Daily!EL$10,0)/EL$56</f>
      </c>
      <c r="EM67" s="14">
        <f>VLOOKUP($EG67,Data!$B:$CP,Daily!EM$10,0)/EM$56</f>
      </c>
      <c r="EN67" s="14">
        <f>VLOOKUP($EG67,Data!$B:$CP,Daily!EN$10,0)/EN$56</f>
      </c>
      <c r="EO67" s="14">
        <f>VLOOKUP($EG67,Data!$B:$CP,Daily!EO$10,0)/EO$56</f>
      </c>
      <c r="EP67" s="14">
        <f>VLOOKUP($EG67,Data!$B:$CP,Daily!EP$10,0)/EP$56</f>
      </c>
      <c r="EQ67" s="14">
        <f>VLOOKUP($EG67,Data!$B:$CP,Daily!EQ$10,0)/EQ$56</f>
      </c>
      <c r="ER67" s="14">
        <f>VLOOKUP($EG67,Data!$B:$CP,Daily!ER$10,0)/ER$56</f>
      </c>
      <c r="ES67" s="14">
        <f>VLOOKUP($EG67,Data!$B:$CP,Daily!ES$10,0)/ES$56</f>
      </c>
      <c r="ET67" s="14">
        <f>VLOOKUP($EG67,Data!$B:$CP,Daily!ET$10,0)/ET$56</f>
      </c>
      <c r="EU67" s="14">
        <f>VLOOKUP($EG67,Data!$B:$CP,Daily!EU$10,0)/EU$56</f>
      </c>
      <c r="EV67" s="14">
        <f>VLOOKUP($EG67,Data!$B:$CP,Daily!EV$10,0)/EV$56</f>
      </c>
      <c r="EW67" s="14">
        <f>VLOOKUP($EG67,Data!$B:$CP,Daily!EW$10,0)/EW$56</f>
      </c>
      <c r="EX67" s="14">
        <f>VLOOKUP($EG67,Data!$B:$CP,Daily!EX$10,0)/EX$56</f>
      </c>
      <c r="EY67" s="14">
        <f>VLOOKUP($EG67,Data!$B:$CP,Daily!EY$10,0)/EY$56</f>
      </c>
      <c r="EZ67" s="14">
        <f>VLOOKUP($EG67,Data!$B:$CP,Daily!EZ$10,0)/EZ$56</f>
      </c>
      <c r="FA67" s="14">
        <f>VLOOKUP($EG67,Data!$B:$CP,Daily!FA$10,0)/FA$56</f>
      </c>
      <c r="FB67" s="14">
        <f>VLOOKUP($EG67,Data!$B:$CP,Daily!FB$10,0)/FB$56</f>
      </c>
      <c r="FC67" s="14">
        <f>VLOOKUP($EG67,Data!$B:$CP,Daily!FC$10,0)/FC$56</f>
      </c>
      <c r="FD67" s="14">
        <f>VLOOKUP($EG67,Data!$B:$CP,Daily!FD$10,0)/FD$56</f>
      </c>
      <c r="FE67" s="14">
        <f>VLOOKUP($EG67,Data!$B:$CP,Daily!FE$10,0)/FE$56</f>
      </c>
      <c r="FF67" s="14">
        <f>VLOOKUP($EG67,Data!$B:$CP,Daily!FF$10,0)/FF$56</f>
      </c>
      <c r="FG67" s="14">
        <f>VLOOKUP($EG67,Data!$B:$CP,Daily!FG$10,0)/FG$56</f>
      </c>
      <c r="FH67" s="14">
        <f>VLOOKUP($EG67,Data!$B:$CP,Daily!FH$10,0)/FH$56</f>
      </c>
      <c r="FI67" s="14">
        <f>VLOOKUP($EG67,Data!$B:$CP,Daily!FI$10,0)/FI$56</f>
      </c>
      <c r="FJ67" s="14">
        <f>VLOOKUP($EG67,Data!$B:$CP,Daily!FJ$10,0)/FJ$56</f>
      </c>
      <c r="FK67" s="14">
        <f>VLOOKUP($EG67,Data!$B:$CP,Daily!FK$10,0)/FK$56</f>
      </c>
      <c r="FL67" s="14">
        <f>VLOOKUP($EG67,Data!$B:$CP,Daily!FL$10,0)/FL$56</f>
      </c>
      <c r="FM67" s="14">
        <f>VLOOKUP($EG67,Data!$B:$CP,Daily!FM$10,0)/FM$56</f>
      </c>
      <c r="FN67" s="14">
        <f>VLOOKUP($EG67,Data!$B:$CP,Daily!FN$10,0)/FN$56</f>
      </c>
      <c r="FO67" s="14">
        <f>VLOOKUP($EG67,Data!$B:$CP,Daily!FO$10,0)/FO$56</f>
      </c>
      <c r="FP67" s="14">
        <f>VLOOKUP($EG67,Data!$B:$CP,Daily!FP$10,0)/FP$56</f>
      </c>
      <c r="FQ67" s="14">
        <f>VLOOKUP($EG67,Data!$B:$CP,Daily!FQ$10,0)/FQ$56</f>
      </c>
      <c r="FR67" s="14">
        <f>VLOOKUP($EG67,Data!$B:$CP,Daily!FR$10,0)/FR$56</f>
      </c>
      <c r="FS67" s="14">
        <f>VLOOKUP($EG67,Data!$B:$CP,Daily!FS$10,0)/FS$56</f>
      </c>
      <c r="FT67" s="14">
        <f>VLOOKUP($EG67,Data!$B:$CP,Daily!FT$10,0)/FT$56</f>
      </c>
      <c r="FU67" s="14">
        <f>VLOOKUP($EG67,Data!$B:$CP,Daily!FU$10,0)/FU$56</f>
      </c>
      <c r="FV67" s="14">
        <f>VLOOKUP($EG67,Data!$B:$CP,Daily!FV$10,0)/FV$56</f>
      </c>
      <c r="FW67" s="14">
        <f>VLOOKUP($EG67,Data!$B:$CP,Daily!FW$10,0)/FW$56</f>
      </c>
      <c r="FX67" s="14">
        <f>VLOOKUP($EG67,Data!$B:$CP,Daily!FX$10,0)/FX$56</f>
      </c>
      <c r="FY67" s="14">
        <f>VLOOKUP($EG67,Data!$B:$CP,Daily!FY$10,0)/FY$56</f>
      </c>
      <c r="FZ67" s="14">
        <f>VLOOKUP($EG67,Data!$B:$CP,Daily!FZ$10,0)/FZ$56</f>
      </c>
      <c r="GA67" s="14">
        <f>VLOOKUP($EG67,Data!$B:$CP,Daily!GA$10,0)/GA$56</f>
      </c>
      <c r="GB67" s="14">
        <f>VLOOKUP($EG67,Data!$B:$CP,Daily!GB$10,0)/GB$56</f>
      </c>
      <c r="GC67" s="14">
        <f>VLOOKUP($EG67,Data!$B:$CP,Daily!GC$10,0)/GC$56</f>
      </c>
      <c r="GD67" s="14">
        <f>VLOOKUP($EG67,Data!$B:$CP,Daily!GD$10,0)/GD$56</f>
      </c>
      <c r="GE67" s="14">
        <f>VLOOKUP($EG67,Data!$B:$CP,Daily!GE$10,0)/GE$56</f>
      </c>
      <c r="GF67" s="14">
        <f>VLOOKUP($EG67,Data!$B:$CP,Daily!GF$10,0)/GF$56</f>
      </c>
      <c r="GG67" s="14">
        <f>VLOOKUP($EG67,Data!$B:$CP,Daily!GG$10,0)/GG$56</f>
      </c>
      <c r="GH67" s="14">
        <f>VLOOKUP($EG67,Data!$B:$CP,Daily!GH$10,0)/GH$56</f>
      </c>
      <c r="GI67" s="14">
        <f>VLOOKUP($EG67,Data!$B:$CP,Daily!GI$10,0)/GI$56</f>
      </c>
      <c r="GJ67" s="14">
        <f>VLOOKUP($EG67,Data!$B:$CP,Daily!GJ$10,0)/GJ$56</f>
      </c>
      <c r="GK67" s="14">
        <f>VLOOKUP($EG67,Data!$B:$CP,Daily!GK$10,0)/GK$56</f>
      </c>
      <c r="GL67" s="14">
        <f>VLOOKUP($EG67,Data!$B:$CP,Daily!GL$10,0)/GL$56</f>
      </c>
      <c r="GM67" s="14">
        <f>VLOOKUP($EG67,Data!$B:$CP,Daily!GM$10,0)/GM$56</f>
      </c>
      <c r="GN67" s="14">
        <f>VLOOKUP($EG67,Data!$B:$CP,Daily!GN$10,0)/GN$56</f>
      </c>
      <c r="GO67" s="14">
        <f>VLOOKUP($EG67,Data!$B:$CP,Daily!GO$10,0)/GO$56</f>
      </c>
      <c r="GP67" s="14">
        <f>VLOOKUP($EG67,Data!$B:$CP,Daily!GP$10,0)/GP$56</f>
      </c>
      <c r="GQ67" s="14">
        <f>VLOOKUP($EG67,Data!$B:$CP,Daily!GQ$10,0)/GQ$56</f>
      </c>
      <c r="GR67" s="14">
        <f>VLOOKUP($EG67,Data!$B:$CP,Daily!GR$10,0)/GR$56</f>
      </c>
      <c r="GS67" s="14">
        <f>VLOOKUP($EG67,Data!$B:$CP,Daily!GS$10,0)/GS$56</f>
      </c>
      <c r="GT67" s="14">
        <f>VLOOKUP($EG67,Data!$B:$CP,Daily!GT$10,0)/GT$56</f>
      </c>
      <c r="GU67" s="14">
        <f>VLOOKUP($EG67,Data!$B:$CP,Daily!GU$10,0)/GU$56</f>
      </c>
      <c r="GV67" s="14">
        <f>VLOOKUP($EG67,Data!$B:$CP,Daily!GV$10,0)/GV$56</f>
      </c>
      <c r="GW67" s="14">
        <f>VLOOKUP($EG67,Data!$B:$CP,Daily!GW$10,0)/GW$56</f>
      </c>
      <c r="GX67" s="14">
        <f>VLOOKUP($EG67,Data!$B:$CP,Daily!GX$10,0)/GX$56</f>
      </c>
      <c r="GY67" s="14">
        <f>VLOOKUP($EG67,Data!$B:$CP,Daily!GY$10,0)/GY$56</f>
      </c>
      <c r="GZ67" s="14">
        <f>VLOOKUP($EG67,Data!$B:$CP,Daily!GZ$10,0)/GZ$56</f>
      </c>
      <c r="HA67" s="14">
        <f>VLOOKUP($EG67,Data!$B:$CP,Daily!HA$10,0)/HA$56</f>
      </c>
      <c r="HB67" s="14">
        <f>VLOOKUP($EG67,Data!$B:$CP,Daily!HB$10,0)/HB$56</f>
      </c>
      <c r="HC67" s="14">
        <f>VLOOKUP($EG67,Data!$B:$CP,Daily!HC$10,0)/HC$56</f>
      </c>
      <c r="HD67" s="14">
        <f>VLOOKUP($EG67,Data!$B:$CP,Daily!HD$10,0)/HD$56</f>
      </c>
      <c r="HE67" s="14">
        <f>VLOOKUP($EG67,Data!$B:$CP,Daily!HE$10,0)/HE$56</f>
      </c>
      <c r="HF67" s="14">
        <f>VLOOKUP($EG67,Data!$B:$CP,Daily!HF$10,0)/HF$56</f>
      </c>
      <c r="HG67" s="14">
        <f>VLOOKUP($EG67,Data!$B:$CP,Daily!HG$10,0)/HG$56</f>
      </c>
      <c r="HH67" s="14">
        <f>VLOOKUP($EG67,Data!$B:$CP,Daily!HH$10,0)/HH$56</f>
      </c>
      <c r="HI67" s="14">
        <f>VLOOKUP($EG67,Data!$B:$CP,Daily!HI$10,0)/HI$56</f>
      </c>
      <c r="HJ67" s="14">
        <f>VLOOKUP($EG67,Data!$B:$CP,Daily!HJ$10,0)/HJ$56</f>
      </c>
      <c r="HK67" s="14">
        <f>VLOOKUP($EG67,Data!$B:$CP,Daily!HK$10,0)/HK$56</f>
      </c>
      <c r="HL67" s="14">
        <f>VLOOKUP($EG67,Data!$B:$CP,Daily!HL$10,0)/HL$56</f>
      </c>
      <c r="HM67" s="14">
        <f>VLOOKUP($EG67,Data!$B:$CP,Daily!HM$10,0)/HM$56</f>
      </c>
      <c r="HN67" s="14">
        <f>VLOOKUP($EG67,Data!$B:$CP,Daily!HN$10,0)/HN$56</f>
      </c>
      <c r="HO67" s="14">
        <f>VLOOKUP($EG67,Data!$B:$CP,Daily!HO$10,0)/HO$56</f>
      </c>
      <c r="HP67" s="14">
        <f>VLOOKUP($EG67,Data!$B:$CP,Daily!HP$10,0)/HP$56</f>
      </c>
      <c r="HQ67" s="14">
        <f>VLOOKUP($EG67,Data!$B:$CP,Daily!HQ$10,0)/HQ$56</f>
      </c>
      <c r="HR67" s="14">
        <f>VLOOKUP($EG67,Data!$B:$CP,Daily!HR$10,0)/HR$56</f>
      </c>
      <c r="HS67" s="14">
        <f>VLOOKUP($EG67,Data!$B:$CP,Daily!HS$10,0)/HS$56</f>
      </c>
      <c r="HT67" s="14">
        <f>VLOOKUP($EG67,Data!$B:$CP,Daily!HT$10,0)/HT$56</f>
      </c>
      <c r="HU67" s="17"/>
      <c r="HV67" s="52">
        <f t="shared" si="456"/>
      </c>
      <c r="HW67" s="52">
        <f t="shared" si="457"/>
      </c>
      <c r="HX67" s="52">
        <f t="shared" si="494"/>
      </c>
      <c r="HY67" s="52">
        <f t="shared" si="495"/>
      </c>
      <c r="HZ67" s="52">
        <f t="shared" si="496"/>
      </c>
      <c r="IA67" s="55"/>
      <c r="IB67" s="14">
        <f t="shared" si="497"/>
      </c>
      <c r="IC67" s="14">
        <f t="shared" si="498"/>
      </c>
      <c r="ID67" s="14">
        <f t="shared" si="499"/>
      </c>
      <c r="IE67" s="16"/>
      <c r="IF67" s="9" t="s">
        <v>486</v>
      </c>
      <c r="IG67" s="9" t="s">
        <v>55</v>
      </c>
      <c r="IH67" s="14">
        <f>VLOOKUP($IF67,Data!$B:$CP,Daily!IH$10,0)/IH$56</f>
      </c>
      <c r="II67" s="14">
        <f>VLOOKUP($IF67,Data!$B:$CP,Daily!II$10,0)/II$56</f>
      </c>
      <c r="IJ67" s="14">
        <f>VLOOKUP($IF67,Data!$B:$CP,Daily!IJ$10,0)/IJ$56</f>
      </c>
      <c r="IK67" s="14">
        <f>VLOOKUP($IF67,Data!$B:$CP,Daily!IK$10,0)/IK$56</f>
      </c>
      <c r="IL67" s="14">
        <f>VLOOKUP($IF67,Data!$B:$CP,Daily!IL$10,0)/IL$56</f>
      </c>
      <c r="IM67" s="14">
        <f>VLOOKUP($IF67,Data!$B:$CP,Daily!IM$10,0)/IM$56</f>
      </c>
      <c r="IN67" s="14">
        <f>VLOOKUP($IF67,Data!$B:$CP,Daily!IN$10,0)/IN$56</f>
      </c>
      <c r="IO67" s="14">
        <f>VLOOKUP($IF67,Data!$B:$CP,Daily!IO$10,0)/IO$56</f>
      </c>
      <c r="IP67" s="14">
        <f>VLOOKUP($IF67,Data!$B:$CP,Daily!IP$10,0)/IP$56</f>
      </c>
      <c r="IQ67" s="14">
        <f>VLOOKUP($IF67,Data!$B:$CP,Daily!IQ$10,0)/IQ$56</f>
      </c>
      <c r="IR67" s="14">
        <f>VLOOKUP($IF67,Data!$B:$CP,Daily!IR$10,0)/IR$56</f>
      </c>
      <c r="IS67" s="14">
        <f>VLOOKUP($IF67,Data!$B:$CP,Daily!IS$10,0)/IS$56</f>
      </c>
      <c r="IT67" s="14">
        <f>VLOOKUP($IF67,Data!$B:$CP,Daily!IT$10,0)/IT$56</f>
      </c>
      <c r="IU67" s="14">
        <f>VLOOKUP($IF67,Data!$B:$CP,Daily!IU$10,0)/IU$56</f>
      </c>
      <c r="IV67" s="14">
        <f>VLOOKUP($IF67,Data!$B:$CP,Daily!IV$10,0)/IV$56</f>
      </c>
      <c r="IW67" s="14">
        <f>VLOOKUP($IF67,Data!$B:$CP,Daily!IW$10,0)/IW$56</f>
      </c>
      <c r="IX67" s="14">
        <f>VLOOKUP($IF67,Data!$B:$CP,Daily!IX$10,0)/IX$56</f>
      </c>
      <c r="IY67" s="14">
        <f>VLOOKUP($IF67,Data!$B:$CP,Daily!IY$10,0)/IY$56</f>
      </c>
      <c r="IZ67" s="14">
        <f>VLOOKUP($IF67,Data!$B:$CP,Daily!IZ$10,0)/IZ$56</f>
      </c>
      <c r="JA67" s="14">
        <f>VLOOKUP($IF67,Data!$B:$CP,Daily!JA$10,0)/JA$56</f>
      </c>
      <c r="JB67" s="14">
        <f>VLOOKUP($IF67,Data!$B:$CP,Daily!JB$10,0)/JB$56</f>
      </c>
      <c r="JC67" s="14">
        <f>VLOOKUP($IF67,Data!$B:$CP,Daily!JC$10,0)/JC$56</f>
      </c>
      <c r="JD67" s="14">
        <f>VLOOKUP($IF67,Data!$B:$CP,Daily!JD$10,0)/JD$56</f>
      </c>
      <c r="JE67" s="14">
        <f>VLOOKUP($IF67,Data!$B:$CP,Daily!JE$10,0)/JE$56</f>
      </c>
      <c r="JF67" s="14">
        <f>VLOOKUP($IF67,Data!$B:$CP,Daily!JF$10,0)/JF$56</f>
      </c>
      <c r="JG67" s="14">
        <f>VLOOKUP($IF67,Data!$B:$CP,Daily!JG$10,0)/JG$56</f>
      </c>
      <c r="JH67" s="14">
        <f>VLOOKUP($IF67,Data!$B:$CP,Daily!JH$10,0)/JH$56</f>
      </c>
      <c r="JI67" s="14">
        <f>VLOOKUP($IF67,Data!$B:$CP,Daily!JI$10,0)/JI$56</f>
      </c>
      <c r="JJ67" s="14">
        <f>VLOOKUP($IF67,Data!$B:$CP,Daily!JJ$10,0)/JJ$56</f>
      </c>
      <c r="JK67" s="14">
        <f>VLOOKUP($IF67,Data!$B:$CP,Daily!JK$10,0)/JK$56</f>
      </c>
      <c r="JL67" s="14">
        <f>VLOOKUP($IF67,Data!$B:$CP,Daily!JL$10,0)/JL$56</f>
      </c>
      <c r="JM67" s="14">
        <f>VLOOKUP($IF67,Data!$B:$CP,Daily!JM$10,0)/JM$56</f>
      </c>
      <c r="JN67" s="14">
        <f>VLOOKUP($IF67,Data!$B:$CP,Daily!JN$10,0)/JN$56</f>
      </c>
      <c r="JO67" s="14">
        <f>VLOOKUP($IF67,Data!$B:$CP,Daily!JO$10,0)/JO$56</f>
      </c>
      <c r="JP67" s="14">
        <f>VLOOKUP($IF67,Data!$B:$CP,Daily!JP$10,0)/JP$56</f>
      </c>
      <c r="JQ67" s="14">
        <f>VLOOKUP($IF67,Data!$B:$CP,Daily!JQ$10,0)/JQ$56</f>
      </c>
      <c r="JR67" s="14">
        <f>VLOOKUP($IF67,Data!$B:$CP,Daily!JR$10,0)/JR$56</f>
      </c>
      <c r="JS67" s="14">
        <f>VLOOKUP($IF67,Data!$B:$CP,Daily!JS$10,0)/JS$56</f>
      </c>
      <c r="JT67" s="14">
        <f>VLOOKUP($IF67,Data!$B:$CP,Daily!JT$10,0)/JT$56</f>
      </c>
      <c r="JU67" s="14">
        <f>VLOOKUP($IF67,Data!$B:$CP,Daily!JU$10,0)/JU$56</f>
      </c>
      <c r="JV67" s="14">
        <f>VLOOKUP($IF67,Data!$B:$CP,Daily!JV$10,0)/JV$56</f>
      </c>
      <c r="JW67" s="14">
        <f>VLOOKUP($IF67,Data!$B:$CP,Daily!JW$10,0)/JW$56</f>
      </c>
      <c r="JX67" s="14">
        <f>VLOOKUP($IF67,Data!$B:$CP,Daily!JX$10,0)/JX$56</f>
      </c>
      <c r="JY67" s="14">
        <f>VLOOKUP($IF67,Data!$B:$CP,Daily!JY$10,0)/JY$56</f>
      </c>
      <c r="JZ67" s="14">
        <f>VLOOKUP($IF67,Data!$B:$CP,Daily!JZ$10,0)/JZ$56</f>
      </c>
      <c r="KA67" s="14">
        <f>VLOOKUP($IF67,Data!$B:$CP,Daily!KA$10,0)/KA$56</f>
      </c>
      <c r="KB67" s="14">
        <f>VLOOKUP($IF67,Data!$B:$CP,Daily!KB$10,0)/KB$56</f>
      </c>
      <c r="KC67" s="14">
        <f>VLOOKUP($IF67,Data!$B:$CP,Daily!KC$10,0)/KC$56</f>
      </c>
      <c r="KD67" s="14">
        <f>VLOOKUP($IF67,Data!$B:$CP,Daily!KD$10,0)/KD$56</f>
      </c>
      <c r="KE67" s="14">
        <f>VLOOKUP($IF67,Data!$B:$CP,Daily!KE$10,0)/KE$56</f>
      </c>
      <c r="KF67" s="14">
        <f>VLOOKUP($IF67,Data!$B:$CP,Daily!KF$10,0)/KF$56</f>
      </c>
      <c r="KG67" s="14">
        <f>VLOOKUP($IF67,Data!$B:$CP,Daily!KG$10,0)/KG$56</f>
      </c>
      <c r="KH67" s="14">
        <f>VLOOKUP($IF67,Data!$B:$CP,Daily!KH$10,0)/KH$56</f>
      </c>
      <c r="KI67" s="14">
        <f>VLOOKUP($IF67,Data!$B:$CP,Daily!KI$10,0)/KI$56</f>
      </c>
      <c r="KJ67" s="14">
        <f>VLOOKUP($IF67,Data!$B:$CP,Daily!KJ$10,0)/KJ$56</f>
      </c>
      <c r="KK67" s="14">
        <f>VLOOKUP($IF67,Data!$B:$CP,Daily!KK$10,0)/KK$56</f>
      </c>
      <c r="KL67" s="14">
        <f>VLOOKUP($IF67,Data!$B:$CP,Daily!KL$10,0)/KL$56</f>
      </c>
      <c r="KM67" s="14">
        <f>VLOOKUP($IF67,Data!$B:$CP,Daily!KM$10,0)/KM$56</f>
      </c>
      <c r="KN67" s="14">
        <f>VLOOKUP($IF67,Data!$B:$CP,Daily!KN$10,0)/KN$56</f>
      </c>
      <c r="KO67" s="14">
        <f>VLOOKUP($IF67,Data!$B:$CP,Daily!KO$10,0)/KO$56</f>
      </c>
      <c r="KP67" s="14">
        <f>VLOOKUP($IF67,Data!$B:$CP,Daily!KP$10,0)/KP$56</f>
      </c>
      <c r="KQ67" s="14">
        <f>VLOOKUP($IF67,Data!$B:$CP,Daily!KQ$10,0)/KQ$56</f>
      </c>
      <c r="KR67" s="14">
        <f>VLOOKUP($IF67,Data!$B:$CP,Daily!KR$10,0)/KR$56</f>
      </c>
      <c r="KS67" s="14">
        <f>VLOOKUP($IF67,Data!$B:$CP,Daily!KS$10,0)/KS$56</f>
      </c>
      <c r="KT67" s="14">
        <f>VLOOKUP($IF67,Data!$B:$CP,Daily!KT$10,0)/KT$56</f>
      </c>
      <c r="KU67" s="14">
        <f>VLOOKUP($IF67,Data!$B:$CP,Daily!KU$10,0)/KU$56</f>
      </c>
      <c r="KV67" s="14">
        <f>VLOOKUP($IF67,Data!$B:$CP,Daily!KV$10,0)/KV$56</f>
      </c>
      <c r="KW67" s="14">
        <f>VLOOKUP($IF67,Data!$B:$CP,Daily!KW$10,0)/KW$56</f>
      </c>
      <c r="KX67" s="14">
        <f>VLOOKUP($IF67,Data!$B:$CP,Daily!KX$10,0)/KX$56</f>
      </c>
      <c r="KY67" s="14">
        <f>VLOOKUP($IF67,Data!$B:$CP,Daily!KY$10,0)/KY$56</f>
      </c>
      <c r="KZ67" s="14">
        <f>VLOOKUP($IF67,Data!$B:$CP,Daily!KZ$10,0)/KZ$56</f>
      </c>
      <c r="LA67" s="14">
        <f>VLOOKUP($IF67,Data!$B:$CP,Daily!LA$10,0)/LA$56</f>
      </c>
      <c r="LB67" s="14">
        <f>VLOOKUP($IF67,Data!$B:$CP,Daily!LB$10,0)/LB$56</f>
      </c>
      <c r="LC67" s="14">
        <f>VLOOKUP($IF67,Data!$B:$CP,Daily!LC$10,0)/LC$56</f>
      </c>
      <c r="LD67" s="14">
        <f>VLOOKUP($IF67,Data!$B:$CP,Daily!LD$10,0)/LD$56</f>
      </c>
      <c r="LE67" s="14">
        <f>VLOOKUP($IF67,Data!$B:$CP,Daily!LE$10,0)/LE$56</f>
      </c>
      <c r="LF67" s="14">
        <f>VLOOKUP($IF67,Data!$B:$CP,Daily!LF$10,0)/LF$56</f>
      </c>
      <c r="LG67" s="14">
        <f>VLOOKUP($IF67,Data!$B:$CP,Daily!LG$10,0)/LG$56</f>
      </c>
      <c r="LH67" s="14">
        <f>VLOOKUP($IF67,Data!$B:$CP,Daily!LH$10,0)/LH$56</f>
      </c>
      <c r="LI67" s="14">
        <f>VLOOKUP($IF67,Data!$B:$CP,Daily!LI$10,0)/LI$56</f>
      </c>
      <c r="LJ67" s="14">
        <f>VLOOKUP($IF67,Data!$B:$CP,Daily!LJ$10,0)/LJ$56</f>
      </c>
      <c r="LK67" s="14">
        <f>VLOOKUP($IF67,Data!$B:$CP,Daily!LK$10,0)/LK$56</f>
      </c>
      <c r="LL67" s="14">
        <f>VLOOKUP($IF67,Data!$B:$CP,Daily!LL$10,0)/LL$56</f>
      </c>
      <c r="LM67" s="14">
        <f>VLOOKUP($IF67,Data!$B:$CP,Daily!LM$10,0)/LM$56</f>
      </c>
      <c r="LN67" s="14">
        <f>VLOOKUP($IF67,Data!$B:$CP,Daily!LN$10,0)/LN$56</f>
      </c>
      <c r="LO67" s="14">
        <f>VLOOKUP($IF67,Data!$B:$CP,Daily!LO$10,0)/LO$56</f>
      </c>
      <c r="LP67" s="14">
        <f>VLOOKUP($IF67,Data!$B:$CP,Daily!LP$10,0)/LP$56</f>
      </c>
      <c r="LQ67" s="14">
        <f>VLOOKUP($IF67,Data!$B:$CP,Daily!LQ$10,0)/LQ$56</f>
      </c>
      <c r="LR67" s="14">
        <f>VLOOKUP($IF67,Data!$B:$CP,Daily!LR$10,0)/LR$56</f>
      </c>
      <c r="LS67" s="14">
        <f>VLOOKUP($IF67,Data!$B:$CP,Daily!LS$10,0)/LS$56</f>
      </c>
      <c r="LU67" s="52">
        <f t="shared" si="460"/>
      </c>
      <c r="LV67" s="52">
        <f t="shared" si="461"/>
      </c>
      <c r="LW67" s="52">
        <f t="shared" si="500"/>
      </c>
      <c r="LX67" s="52">
        <f t="shared" si="501"/>
      </c>
      <c r="LY67" s="52">
        <f t="shared" si="502"/>
      </c>
      <c r="LZ67" s="55"/>
      <c r="MA67" s="14">
        <f t="shared" si="503"/>
      </c>
      <c r="MB67" s="14">
        <f t="shared" si="504"/>
      </c>
      <c r="MC67" s="14">
        <f t="shared" si="505"/>
      </c>
      <c r="MD67" s="15"/>
    </row>
    <row r="68" spans="1:342" x14ac:dyDescent="0.25">
      <c r="D68" s="133" t="s">
        <v>444</v>
      </c>
      <c r="E68" s="67" t="str">
        <f>VLOOKUP($D68,'Metric Nature'!$C:$D,2,0)&amp;IF(($F68&lt;(EA68)),"Below",IF(($F68&gt;(DZ68)),"Above","Within"))</f>
      </c>
      <c r="F68" s="62">
        <f t="shared" si="473"/>
      </c>
      <c r="G68" s="92">
        <f t="shared" si="438"/>
      </c>
      <c r="H68" s="62">
        <f t="shared" si="474"/>
      </c>
      <c r="I68" s="89">
        <f t="shared" si="463"/>
      </c>
      <c r="J68" s="62">
        <f t="shared" si="475"/>
      </c>
      <c r="K68" s="62">
        <f t="shared" si="476"/>
      </c>
      <c r="L68" s="64"/>
      <c r="M68" s="67" t="str">
        <f>VLOOKUP($D68,'Metric Nature'!$C:$D,2,0)&amp;IF(($N68&lt;(HZ68)),"Below",IF(($N68&gt;(HY68)),"Above","Within"))</f>
      </c>
      <c r="N68" s="71">
        <f t="shared" si="477"/>
      </c>
      <c r="O68" s="63">
        <f t="shared" si="478"/>
      </c>
      <c r="P68" s="98">
        <f t="shared" si="479"/>
      </c>
      <c r="Q68" s="63">
        <f t="shared" si="480"/>
      </c>
      <c r="R68" s="71">
        <f t="shared" si="481"/>
      </c>
      <c r="S68" s="62">
        <f t="shared" si="482"/>
      </c>
      <c r="T68" s="64"/>
      <c r="U68" s="67" t="str">
        <f>VLOOKUP($D68,'Metric Nature'!$C:$D,2,0)&amp;IF(($V68&lt;(LY68)),"Below",IF(($V68&gt;(LX68)),"Above","Within"))</f>
      </c>
      <c r="V68" s="62">
        <f t="shared" si="483"/>
      </c>
      <c r="W68" s="63">
        <f t="shared" si="466"/>
      </c>
      <c r="X68" s="62">
        <f t="shared" si="484"/>
      </c>
      <c r="Y68" s="62">
        <f t="shared" si="485"/>
      </c>
      <c r="Z68" s="62">
        <f t="shared" si="486"/>
      </c>
      <c r="AA68" s="62">
        <f t="shared" si="487"/>
      </c>
      <c r="AB68" s="64"/>
      <c r="AC68" s="60" t="s">
        <v>487</v>
      </c>
      <c r="AI68" s="9" t="s">
        <v>444</v>
      </c>
      <c r="AJ68" s="14">
        <f>(VLOOKUP($EG68,Data!$B:$CP,Daily!EI$10,0)+VLOOKUP($IF68,Data!$B:$CP,Daily!IH$10,0))/(VLOOKUP($EG67,Data!$B:$CP,Daily!EI$10,0)+VLOOKUP($IF67,Data!$B:$CP,Daily!IH$10,0))</f>
      </c>
      <c r="AK68" s="14">
        <f>(VLOOKUP($EG68,Data!$B:$CP,Daily!EJ$10,0)+VLOOKUP($IF68,Data!$B:$CP,Daily!II$10,0))/(VLOOKUP($EG67,Data!$B:$CP,Daily!EJ$10,0)+VLOOKUP($IF67,Data!$B:$CP,Daily!II$10,0))</f>
      </c>
      <c r="AL68" s="14">
        <f>(VLOOKUP($EG68,Data!$B:$CP,Daily!EK$10,0)+VLOOKUP($IF68,Data!$B:$CP,Daily!IJ$10,0))/(VLOOKUP($EG67,Data!$B:$CP,Daily!EK$10,0)+VLOOKUP($IF67,Data!$B:$CP,Daily!IJ$10,0))</f>
      </c>
      <c r="AM68" s="14">
        <f>(VLOOKUP($EG68,Data!$B:$CP,Daily!EL$10,0)+VLOOKUP($IF68,Data!$B:$CP,Daily!IK$10,0))/(VLOOKUP($EG67,Data!$B:$CP,Daily!EL$10,0)+VLOOKUP($IF67,Data!$B:$CP,Daily!IK$10,0))</f>
      </c>
      <c r="AN68" s="14">
        <f>(VLOOKUP($EG68,Data!$B:$CP,Daily!EM$10,0)+VLOOKUP($IF68,Data!$B:$CP,Daily!IL$10,0))/(VLOOKUP($EG67,Data!$B:$CP,Daily!EM$10,0)+VLOOKUP($IF67,Data!$B:$CP,Daily!IL$10,0))</f>
      </c>
      <c r="AO68" s="14">
        <f>(VLOOKUP($EG68,Data!$B:$CP,Daily!EN$10,0)+VLOOKUP($IF68,Data!$B:$CP,Daily!IM$10,0))/(VLOOKUP($EG67,Data!$B:$CP,Daily!EN$10,0)+VLOOKUP($IF67,Data!$B:$CP,Daily!IM$10,0))</f>
      </c>
      <c r="AP68" s="14">
        <f>(VLOOKUP($EG68,Data!$B:$CP,Daily!EO$10,0)+VLOOKUP($IF68,Data!$B:$CP,Daily!IN$10,0))/(VLOOKUP($EG67,Data!$B:$CP,Daily!EO$10,0)+VLOOKUP($IF67,Data!$B:$CP,Daily!IN$10,0))</f>
      </c>
      <c r="AQ68" s="14">
        <f>(VLOOKUP($EG68,Data!$B:$CP,Daily!EP$10,0)+VLOOKUP($IF68,Data!$B:$CP,Daily!IO$10,0))/(VLOOKUP($EG67,Data!$B:$CP,Daily!EP$10,0)+VLOOKUP($IF67,Data!$B:$CP,Daily!IO$10,0))</f>
      </c>
      <c r="AR68" s="14">
        <f>(VLOOKUP($EG68,Data!$B:$CP,Daily!EQ$10,0)+VLOOKUP($IF68,Data!$B:$CP,Daily!IP$10,0))/(VLOOKUP($EG67,Data!$B:$CP,Daily!EQ$10,0)+VLOOKUP($IF67,Data!$B:$CP,Daily!IP$10,0))</f>
      </c>
      <c r="AS68" s="14">
        <f>(VLOOKUP($EG68,Data!$B:$CP,Daily!ER$10,0)+VLOOKUP($IF68,Data!$B:$CP,Daily!IQ$10,0))/(VLOOKUP($EG67,Data!$B:$CP,Daily!ER$10,0)+VLOOKUP($IF67,Data!$B:$CP,Daily!IQ$10,0))</f>
      </c>
      <c r="AT68" s="14">
        <f>(VLOOKUP($EG68,Data!$B:$CP,Daily!ES$10,0)+VLOOKUP($IF68,Data!$B:$CP,Daily!IR$10,0))/(VLOOKUP($EG67,Data!$B:$CP,Daily!ES$10,0)+VLOOKUP($IF67,Data!$B:$CP,Daily!IR$10,0))</f>
      </c>
      <c r="AU68" s="14">
        <f>(VLOOKUP($EG68,Data!$B:$CP,Daily!ET$10,0)+VLOOKUP($IF68,Data!$B:$CP,Daily!IS$10,0))/(VLOOKUP($EG67,Data!$B:$CP,Daily!ET$10,0)+VLOOKUP($IF67,Data!$B:$CP,Daily!IS$10,0))</f>
      </c>
      <c r="AV68" s="14">
        <f>(VLOOKUP($EG68,Data!$B:$CP,Daily!EU$10,0)+VLOOKUP($IF68,Data!$B:$CP,Daily!IT$10,0))/(VLOOKUP($EG67,Data!$B:$CP,Daily!EU$10,0)+VLOOKUP($IF67,Data!$B:$CP,Daily!IT$10,0))</f>
      </c>
      <c r="AW68" s="14">
        <f>(VLOOKUP($EG68,Data!$B:$CP,Daily!EV$10,0)+VLOOKUP($IF68,Data!$B:$CP,Daily!IU$10,0))/(VLOOKUP($EG67,Data!$B:$CP,Daily!EV$10,0)+VLOOKUP($IF67,Data!$B:$CP,Daily!IU$10,0))</f>
      </c>
      <c r="AX68" s="14">
        <f>(VLOOKUP($EG68,Data!$B:$CP,Daily!EW$10,0)+VLOOKUP($IF68,Data!$B:$CP,Daily!IV$10,0))/(VLOOKUP($EG67,Data!$B:$CP,Daily!EW$10,0)+VLOOKUP($IF67,Data!$B:$CP,Daily!IV$10,0))</f>
      </c>
      <c r="AY68" s="14">
        <f>(VLOOKUP($EG68,Data!$B:$CP,Daily!EX$10,0)+VLOOKUP($IF68,Data!$B:$CP,Daily!IW$10,0))/(VLOOKUP($EG67,Data!$B:$CP,Daily!EX$10,0)+VLOOKUP($IF67,Data!$B:$CP,Daily!IW$10,0))</f>
      </c>
      <c r="AZ68" s="14">
        <f>(VLOOKUP($EG68,Data!$B:$CP,Daily!EY$10,0)+VLOOKUP($IF68,Data!$B:$CP,Daily!IX$10,0))/(VLOOKUP($EG67,Data!$B:$CP,Daily!EY$10,0)+VLOOKUP($IF67,Data!$B:$CP,Daily!IX$10,0))</f>
      </c>
      <c r="BA68" s="14">
        <f>(VLOOKUP($EG68,Data!$B:$CP,Daily!EZ$10,0)+VLOOKUP($IF68,Data!$B:$CP,Daily!IY$10,0))/(VLOOKUP($EG67,Data!$B:$CP,Daily!EZ$10,0)+VLOOKUP($IF67,Data!$B:$CP,Daily!IY$10,0))</f>
      </c>
      <c r="BB68" s="14">
        <f>(VLOOKUP($EG68,Data!$B:$CP,Daily!FA$10,0)+VLOOKUP($IF68,Data!$B:$CP,Daily!IZ$10,0))/(VLOOKUP($EG67,Data!$B:$CP,Daily!FA$10,0)+VLOOKUP($IF67,Data!$B:$CP,Daily!IZ$10,0))</f>
      </c>
      <c r="BC68" s="14">
        <f>(VLOOKUP($EG68,Data!$B:$CP,Daily!FB$10,0)+VLOOKUP($IF68,Data!$B:$CP,Daily!JA$10,0))/(VLOOKUP($EG67,Data!$B:$CP,Daily!FB$10,0)+VLOOKUP($IF67,Data!$B:$CP,Daily!JA$10,0))</f>
      </c>
      <c r="BD68" s="14">
        <f>(VLOOKUP($EG68,Data!$B:$CP,Daily!FC$10,0)+VLOOKUP($IF68,Data!$B:$CP,Daily!JB$10,0))/(VLOOKUP($EG67,Data!$B:$CP,Daily!FC$10,0)+VLOOKUP($IF67,Data!$B:$CP,Daily!JB$10,0))</f>
      </c>
      <c r="BE68" s="14">
        <f>(VLOOKUP($EG68,Data!$B:$CP,Daily!FD$10,0)+VLOOKUP($IF68,Data!$B:$CP,Daily!JC$10,0))/(VLOOKUP($EG67,Data!$B:$CP,Daily!FD$10,0)+VLOOKUP($IF67,Data!$B:$CP,Daily!JC$10,0))</f>
      </c>
      <c r="BF68" s="14">
        <f>(VLOOKUP($EG68,Data!$B:$CP,Daily!FE$10,0)+VLOOKUP($IF68,Data!$B:$CP,Daily!JD$10,0))/(VLOOKUP($EG67,Data!$B:$CP,Daily!FE$10,0)+VLOOKUP($IF67,Data!$B:$CP,Daily!JD$10,0))</f>
      </c>
      <c r="BG68" s="14">
        <f>(VLOOKUP($EG68,Data!$B:$CP,Daily!FF$10,0)+VLOOKUP($IF68,Data!$B:$CP,Daily!JE$10,0))/(VLOOKUP($EG67,Data!$B:$CP,Daily!FF$10,0)+VLOOKUP($IF67,Data!$B:$CP,Daily!JE$10,0))</f>
      </c>
      <c r="BH68" s="14">
        <f>(VLOOKUP($EG68,Data!$B:$CP,Daily!FG$10,0)+VLOOKUP($IF68,Data!$B:$CP,Daily!JF$10,0))/(VLOOKUP($EG67,Data!$B:$CP,Daily!FG$10,0)+VLOOKUP($IF67,Data!$B:$CP,Daily!JF$10,0))</f>
      </c>
      <c r="BI68" s="14">
        <f>(VLOOKUP($EG68,Data!$B:$CP,Daily!FH$10,0)+VLOOKUP($IF68,Data!$B:$CP,Daily!JG$10,0))/(VLOOKUP($EG67,Data!$B:$CP,Daily!FH$10,0)+VLOOKUP($IF67,Data!$B:$CP,Daily!JG$10,0))</f>
      </c>
      <c r="BJ68" s="14">
        <f>(VLOOKUP($EG68,Data!$B:$CP,Daily!FI$10,0)+VLOOKUP($IF68,Data!$B:$CP,Daily!JH$10,0))/(VLOOKUP($EG67,Data!$B:$CP,Daily!FI$10,0)+VLOOKUP($IF67,Data!$B:$CP,Daily!JH$10,0))</f>
      </c>
      <c r="BK68" s="14">
        <f>(VLOOKUP($EG68,Data!$B:$CP,Daily!FJ$10,0)+VLOOKUP($IF68,Data!$B:$CP,Daily!JI$10,0))/(VLOOKUP($EG67,Data!$B:$CP,Daily!FJ$10,0)+VLOOKUP($IF67,Data!$B:$CP,Daily!JI$10,0))</f>
      </c>
      <c r="BL68" s="14">
        <f>(VLOOKUP($EG68,Data!$B:$CP,Daily!FK$10,0)+VLOOKUP($IF68,Data!$B:$CP,Daily!JJ$10,0))/(VLOOKUP($EG67,Data!$B:$CP,Daily!FK$10,0)+VLOOKUP($IF67,Data!$B:$CP,Daily!JJ$10,0))</f>
      </c>
      <c r="BM68" s="14">
        <f>(VLOOKUP($EG68,Data!$B:$CP,Daily!FL$10,0)+VLOOKUP($IF68,Data!$B:$CP,Daily!JK$10,0))/(VLOOKUP($EG67,Data!$B:$CP,Daily!FL$10,0)+VLOOKUP($IF67,Data!$B:$CP,Daily!JK$10,0))</f>
      </c>
      <c r="BN68" s="14">
        <f>(VLOOKUP($EG68,Data!$B:$CP,Daily!FM$10,0)+VLOOKUP($IF68,Data!$B:$CP,Daily!JL$10,0))/(VLOOKUP($EG67,Data!$B:$CP,Daily!FM$10,0)+VLOOKUP($IF67,Data!$B:$CP,Daily!JL$10,0))</f>
      </c>
      <c r="BO68" s="14">
        <f>(VLOOKUP($EG68,Data!$B:$CP,Daily!FN$10,0)+VLOOKUP($IF68,Data!$B:$CP,Daily!JM$10,0))/(VLOOKUP($EG67,Data!$B:$CP,Daily!FN$10,0)+VLOOKUP($IF67,Data!$B:$CP,Daily!JM$10,0))</f>
      </c>
      <c r="BP68" s="14">
        <f>(VLOOKUP($EG68,Data!$B:$CP,Daily!FO$10,0)+VLOOKUP($IF68,Data!$B:$CP,Daily!JN$10,0))/(VLOOKUP($EG67,Data!$B:$CP,Daily!FO$10,0)+VLOOKUP($IF67,Data!$B:$CP,Daily!JN$10,0))</f>
      </c>
      <c r="BQ68" s="14">
        <f>(VLOOKUP($EG68,Data!$B:$CP,Daily!FP$10,0)+VLOOKUP($IF68,Data!$B:$CP,Daily!JO$10,0))/(VLOOKUP($EG67,Data!$B:$CP,Daily!FP$10,0)+VLOOKUP($IF67,Data!$B:$CP,Daily!JO$10,0))</f>
      </c>
      <c r="BR68" s="14">
        <f>(VLOOKUP($EG68,Data!$B:$CP,Daily!FQ$10,0)+VLOOKUP($IF68,Data!$B:$CP,Daily!JP$10,0))/(VLOOKUP($EG67,Data!$B:$CP,Daily!FQ$10,0)+VLOOKUP($IF67,Data!$B:$CP,Daily!JP$10,0))</f>
      </c>
      <c r="BS68" s="14">
        <f>(VLOOKUP($EG68,Data!$B:$CP,Daily!FR$10,0)+VLOOKUP($IF68,Data!$B:$CP,Daily!JQ$10,0))/(VLOOKUP($EG67,Data!$B:$CP,Daily!FR$10,0)+VLOOKUP($IF67,Data!$B:$CP,Daily!JQ$10,0))</f>
      </c>
      <c r="BT68" s="14">
        <f>(VLOOKUP($EG68,Data!$B:$CP,Daily!FS$10,0)+VLOOKUP($IF68,Data!$B:$CP,Daily!JR$10,0))/(VLOOKUP($EG67,Data!$B:$CP,Daily!FS$10,0)+VLOOKUP($IF67,Data!$B:$CP,Daily!JR$10,0))</f>
      </c>
      <c r="BU68" s="14">
        <f>(VLOOKUP($EG68,Data!$B:$CP,Daily!FT$10,0)+VLOOKUP($IF68,Data!$B:$CP,Daily!JS$10,0))/(VLOOKUP($EG67,Data!$B:$CP,Daily!FT$10,0)+VLOOKUP($IF67,Data!$B:$CP,Daily!JS$10,0))</f>
      </c>
      <c r="BV68" s="14">
        <f>(VLOOKUP($EG68,Data!$B:$CP,Daily!FU$10,0)+VLOOKUP($IF68,Data!$B:$CP,Daily!JT$10,0))/(VLOOKUP($EG67,Data!$B:$CP,Daily!FU$10,0)+VLOOKUP($IF67,Data!$B:$CP,Daily!JT$10,0))</f>
      </c>
      <c r="BW68" s="14">
        <f>(VLOOKUP($EG68,Data!$B:$CP,Daily!FV$10,0)+VLOOKUP($IF68,Data!$B:$CP,Daily!JU$10,0))/(VLOOKUP($EG67,Data!$B:$CP,Daily!FV$10,0)+VLOOKUP($IF67,Data!$B:$CP,Daily!JU$10,0))</f>
      </c>
      <c r="BX68" s="14">
        <f>(VLOOKUP($EG68,Data!$B:$CP,Daily!FW$10,0)+VLOOKUP($IF68,Data!$B:$CP,Daily!JV$10,0))/(VLOOKUP($EG67,Data!$B:$CP,Daily!FW$10,0)+VLOOKUP($IF67,Data!$B:$CP,Daily!JV$10,0))</f>
      </c>
      <c r="BY68" s="14">
        <f>(VLOOKUP($EG68,Data!$B:$CP,Daily!FX$10,0)+VLOOKUP($IF68,Data!$B:$CP,Daily!JW$10,0))/(VLOOKUP($EG67,Data!$B:$CP,Daily!FX$10,0)+VLOOKUP($IF67,Data!$B:$CP,Daily!JW$10,0))</f>
      </c>
      <c r="BZ68" s="14">
        <f>(VLOOKUP($EG68,Data!$B:$CP,Daily!FY$10,0)+VLOOKUP($IF68,Data!$B:$CP,Daily!JX$10,0))/(VLOOKUP($EG67,Data!$B:$CP,Daily!FY$10,0)+VLOOKUP($IF67,Data!$B:$CP,Daily!JX$10,0))</f>
      </c>
      <c r="CA68" s="14">
        <f>(VLOOKUP($EG68,Data!$B:$CP,Daily!FZ$10,0)+VLOOKUP($IF68,Data!$B:$CP,Daily!JY$10,0))/(VLOOKUP($EG67,Data!$B:$CP,Daily!FZ$10,0)+VLOOKUP($IF67,Data!$B:$CP,Daily!JY$10,0))</f>
      </c>
      <c r="CB68" s="14">
        <f>(VLOOKUP($EG68,Data!$B:$CP,Daily!GA$10,0)+VLOOKUP($IF68,Data!$B:$CP,Daily!JZ$10,0))/(VLOOKUP($EG67,Data!$B:$CP,Daily!GA$10,0)+VLOOKUP($IF67,Data!$B:$CP,Daily!JZ$10,0))</f>
      </c>
      <c r="CC68" s="14">
        <f>(VLOOKUP($EG68,Data!$B:$CP,Daily!GB$10,0)+VLOOKUP($IF68,Data!$B:$CP,Daily!KA$10,0))/(VLOOKUP($EG67,Data!$B:$CP,Daily!GB$10,0)+VLOOKUP($IF67,Data!$B:$CP,Daily!KA$10,0))</f>
      </c>
      <c r="CD68" s="14">
        <f>(VLOOKUP($EG68,Data!$B:$CP,Daily!GC$10,0)+VLOOKUP($IF68,Data!$B:$CP,Daily!KB$10,0))/(VLOOKUP($EG67,Data!$B:$CP,Daily!GC$10,0)+VLOOKUP($IF67,Data!$B:$CP,Daily!KB$10,0))</f>
      </c>
      <c r="CE68" s="14">
        <f>(VLOOKUP($EG68,Data!$B:$CP,Daily!GD$10,0)+VLOOKUP($IF68,Data!$B:$CP,Daily!KC$10,0))/(VLOOKUP($EG67,Data!$B:$CP,Daily!GD$10,0)+VLOOKUP($IF67,Data!$B:$CP,Daily!KC$10,0))</f>
      </c>
      <c r="CF68" s="14">
        <f>(VLOOKUP($EG68,Data!$B:$CP,Daily!GE$10,0)+VLOOKUP($IF68,Data!$B:$CP,Daily!KD$10,0))/(VLOOKUP($EG67,Data!$B:$CP,Daily!GE$10,0)+VLOOKUP($IF67,Data!$B:$CP,Daily!KD$10,0))</f>
      </c>
      <c r="CG68" s="14">
        <f>(VLOOKUP($EG68,Data!$B:$CP,Daily!GF$10,0)+VLOOKUP($IF68,Data!$B:$CP,Daily!KE$10,0))/(VLOOKUP($EG67,Data!$B:$CP,Daily!GF$10,0)+VLOOKUP($IF67,Data!$B:$CP,Daily!KE$10,0))</f>
      </c>
      <c r="CH68" s="14">
        <f>(VLOOKUP($EG68,Data!$B:$CP,Daily!GG$10,0)+VLOOKUP($IF68,Data!$B:$CP,Daily!KF$10,0))/(VLOOKUP($EG67,Data!$B:$CP,Daily!GG$10,0)+VLOOKUP($IF67,Data!$B:$CP,Daily!KF$10,0))</f>
      </c>
      <c r="CI68" s="14">
        <f>(VLOOKUP($EG68,Data!$B:$CP,Daily!GH$10,0)+VLOOKUP($IF68,Data!$B:$CP,Daily!KG$10,0))/(VLOOKUP($EG67,Data!$B:$CP,Daily!GH$10,0)+VLOOKUP($IF67,Data!$B:$CP,Daily!KG$10,0))</f>
      </c>
      <c r="CJ68" s="14">
        <f>(VLOOKUP($EG68,Data!$B:$CP,Daily!GI$10,0)+VLOOKUP($IF68,Data!$B:$CP,Daily!KH$10,0))/(VLOOKUP($EG67,Data!$B:$CP,Daily!GI$10,0)+VLOOKUP($IF67,Data!$B:$CP,Daily!KH$10,0))</f>
      </c>
      <c r="CK68" s="14">
        <f>(VLOOKUP($EG68,Data!$B:$CP,Daily!GJ$10,0)+VLOOKUP($IF68,Data!$B:$CP,Daily!KI$10,0))/(VLOOKUP($EG67,Data!$B:$CP,Daily!GJ$10,0)+VLOOKUP($IF67,Data!$B:$CP,Daily!KI$10,0))</f>
      </c>
      <c r="CL68" s="14">
        <f>(VLOOKUP($EG68,Data!$B:$CP,Daily!GK$10,0)+VLOOKUP($IF68,Data!$B:$CP,Daily!KJ$10,0))/(VLOOKUP($EG67,Data!$B:$CP,Daily!GK$10,0)+VLOOKUP($IF67,Data!$B:$CP,Daily!KJ$10,0))</f>
      </c>
      <c r="CM68" s="14">
        <f>(VLOOKUP($EG68,Data!$B:$CP,Daily!GL$10,0)+VLOOKUP($IF68,Data!$B:$CP,Daily!KK$10,0))/(VLOOKUP($EG67,Data!$B:$CP,Daily!GL$10,0)+VLOOKUP($IF67,Data!$B:$CP,Daily!KK$10,0))</f>
      </c>
      <c r="CN68" s="14">
        <f>(VLOOKUP($EG68,Data!$B:$CP,Daily!GM$10,0)+VLOOKUP($IF68,Data!$B:$CP,Daily!KL$10,0))/(VLOOKUP($EG67,Data!$B:$CP,Daily!GM$10,0)+VLOOKUP($IF67,Data!$B:$CP,Daily!KL$10,0))</f>
      </c>
      <c r="CO68" s="14">
        <f>(VLOOKUP($EG68,Data!$B:$CP,Daily!GN$10,0)+VLOOKUP($IF68,Data!$B:$CP,Daily!KM$10,0))/(VLOOKUP($EG67,Data!$B:$CP,Daily!GN$10,0)+VLOOKUP($IF67,Data!$B:$CP,Daily!KM$10,0))</f>
      </c>
      <c r="CP68" s="14">
        <f>(VLOOKUP($EG68,Data!$B:$CP,Daily!GO$10,0)+VLOOKUP($IF68,Data!$B:$CP,Daily!KN$10,0))/(VLOOKUP($EG67,Data!$B:$CP,Daily!GO$10,0)+VLOOKUP($IF67,Data!$B:$CP,Daily!KN$10,0))</f>
      </c>
      <c r="CQ68" s="14">
        <f>(VLOOKUP($EG68,Data!$B:$CP,Daily!GP$10,0)+VLOOKUP($IF68,Data!$B:$CP,Daily!KO$10,0))/(VLOOKUP($EG67,Data!$B:$CP,Daily!GP$10,0)+VLOOKUP($IF67,Data!$B:$CP,Daily!KO$10,0))</f>
      </c>
      <c r="CR68" s="14">
        <f>(VLOOKUP($EG68,Data!$B:$CP,Daily!GQ$10,0)+VLOOKUP($IF68,Data!$B:$CP,Daily!KP$10,0))/(VLOOKUP($EG67,Data!$B:$CP,Daily!GQ$10,0)+VLOOKUP($IF67,Data!$B:$CP,Daily!KP$10,0))</f>
      </c>
      <c r="CS68" s="14">
        <f>(VLOOKUP($EG68,Data!$B:$CP,Daily!GR$10,0)+VLOOKUP($IF68,Data!$B:$CP,Daily!KQ$10,0))/(VLOOKUP($EG67,Data!$B:$CP,Daily!GR$10,0)+VLOOKUP($IF67,Data!$B:$CP,Daily!KQ$10,0))</f>
      </c>
      <c r="CT68" s="14">
        <f>(VLOOKUP($EG68,Data!$B:$CP,Daily!GS$10,0)+VLOOKUP($IF68,Data!$B:$CP,Daily!KR$10,0))/(VLOOKUP($EG67,Data!$B:$CP,Daily!GS$10,0)+VLOOKUP($IF67,Data!$B:$CP,Daily!KR$10,0))</f>
      </c>
      <c r="CU68" s="14">
        <f>(VLOOKUP($EG68,Data!$B:$CP,Daily!GT$10,0)+VLOOKUP($IF68,Data!$B:$CP,Daily!KS$10,0))/(VLOOKUP($EG67,Data!$B:$CP,Daily!GT$10,0)+VLOOKUP($IF67,Data!$B:$CP,Daily!KS$10,0))</f>
      </c>
      <c r="CV68" s="14">
        <f>(VLOOKUP($EG68,Data!$B:$CP,Daily!GU$10,0)+VLOOKUP($IF68,Data!$B:$CP,Daily!KT$10,0))/(VLOOKUP($EG67,Data!$B:$CP,Daily!GU$10,0)+VLOOKUP($IF67,Data!$B:$CP,Daily!KT$10,0))</f>
      </c>
      <c r="CW68" s="14">
        <f>(VLOOKUP($EG68,Data!$B:$CP,Daily!GV$10,0)+VLOOKUP($IF68,Data!$B:$CP,Daily!KU$10,0))/(VLOOKUP($EG67,Data!$B:$CP,Daily!GV$10,0)+VLOOKUP($IF67,Data!$B:$CP,Daily!KU$10,0))</f>
      </c>
      <c r="CX68" s="14">
        <f>(VLOOKUP($EG68,Data!$B:$CP,Daily!GW$10,0)+VLOOKUP($IF68,Data!$B:$CP,Daily!KV$10,0))/(VLOOKUP($EG67,Data!$B:$CP,Daily!GW$10,0)+VLOOKUP($IF67,Data!$B:$CP,Daily!KV$10,0))</f>
      </c>
      <c r="CY68" s="14">
        <f>(VLOOKUP($EG68,Data!$B:$CP,Daily!GX$10,0)+VLOOKUP($IF68,Data!$B:$CP,Daily!KW$10,0))/(VLOOKUP($EG67,Data!$B:$CP,Daily!GX$10,0)+VLOOKUP($IF67,Data!$B:$CP,Daily!KW$10,0))</f>
      </c>
      <c r="CZ68" s="14">
        <f>(VLOOKUP($EG68,Data!$B:$CP,Daily!GY$10,0)+VLOOKUP($IF68,Data!$B:$CP,Daily!KX$10,0))/(VLOOKUP($EG67,Data!$B:$CP,Daily!GY$10,0)+VLOOKUP($IF67,Data!$B:$CP,Daily!KX$10,0))</f>
      </c>
      <c r="DA68" s="14">
        <f>(VLOOKUP($EG68,Data!$B:$CP,Daily!GZ$10,0)+VLOOKUP($IF68,Data!$B:$CP,Daily!KY$10,0))/(VLOOKUP($EG67,Data!$B:$CP,Daily!GZ$10,0)+VLOOKUP($IF67,Data!$B:$CP,Daily!KY$10,0))</f>
      </c>
      <c r="DB68" s="14">
        <f>(VLOOKUP($EG68,Data!$B:$CP,Daily!HA$10,0)+VLOOKUP($IF68,Data!$B:$CP,Daily!KZ$10,0))/(VLOOKUP($EG67,Data!$B:$CP,Daily!HA$10,0)+VLOOKUP($IF67,Data!$B:$CP,Daily!KZ$10,0))</f>
      </c>
      <c r="DC68" s="14">
        <f>(VLOOKUP($EG68,Data!$B:$CP,Daily!HB$10,0)+VLOOKUP($IF68,Data!$B:$CP,Daily!LA$10,0))/(VLOOKUP($EG67,Data!$B:$CP,Daily!HB$10,0)+VLOOKUP($IF67,Data!$B:$CP,Daily!LA$10,0))</f>
      </c>
      <c r="DD68" s="14">
        <f>(VLOOKUP($EG68,Data!$B:$CP,Daily!HC$10,0)+VLOOKUP($IF68,Data!$B:$CP,Daily!LB$10,0))/(VLOOKUP($EG67,Data!$B:$CP,Daily!HC$10,0)+VLOOKUP($IF67,Data!$B:$CP,Daily!LB$10,0))</f>
      </c>
      <c r="DE68" s="14">
        <f>(VLOOKUP($EG68,Data!$B:$CP,Daily!HD$10,0)+VLOOKUP($IF68,Data!$B:$CP,Daily!LC$10,0))/(VLOOKUP($EG67,Data!$B:$CP,Daily!HD$10,0)+VLOOKUP($IF67,Data!$B:$CP,Daily!LC$10,0))</f>
      </c>
      <c r="DF68" s="14">
        <f>(VLOOKUP($EG68,Data!$B:$CP,Daily!HE$10,0)+VLOOKUP($IF68,Data!$B:$CP,Daily!LD$10,0))/(VLOOKUP($EG67,Data!$B:$CP,Daily!HE$10,0)+VLOOKUP($IF67,Data!$B:$CP,Daily!LD$10,0))</f>
      </c>
      <c r="DG68" s="14">
        <f>(VLOOKUP($EG68,Data!$B:$CP,Daily!HF$10,0)+VLOOKUP($IF68,Data!$B:$CP,Daily!LE$10,0))/(VLOOKUP($EG67,Data!$B:$CP,Daily!HF$10,0)+VLOOKUP($IF67,Data!$B:$CP,Daily!LE$10,0))</f>
      </c>
      <c r="DH68" s="14">
        <f>(VLOOKUP($EG68,Data!$B:$CP,Daily!HG$10,0)+VLOOKUP($IF68,Data!$B:$CP,Daily!LF$10,0))/(VLOOKUP($EG67,Data!$B:$CP,Daily!HG$10,0)+VLOOKUP($IF67,Data!$B:$CP,Daily!LF$10,0))</f>
      </c>
      <c r="DI68" s="14">
        <f>(VLOOKUP($EG68,Data!$B:$CP,Daily!HH$10,0)+VLOOKUP($IF68,Data!$B:$CP,Daily!LG$10,0))/(VLOOKUP($EG67,Data!$B:$CP,Daily!HH$10,0)+VLOOKUP($IF67,Data!$B:$CP,Daily!LG$10,0))</f>
      </c>
      <c r="DJ68" s="14">
        <f>(VLOOKUP($EG68,Data!$B:$CP,Daily!HI$10,0)+VLOOKUP($IF68,Data!$B:$CP,Daily!LH$10,0))/(VLOOKUP($EG67,Data!$B:$CP,Daily!HI$10,0)+VLOOKUP($IF67,Data!$B:$CP,Daily!LH$10,0))</f>
      </c>
      <c r="DK68" s="14">
        <f>(VLOOKUP($EG68,Data!$B:$CP,Daily!HJ$10,0)+VLOOKUP($IF68,Data!$B:$CP,Daily!LI$10,0))/(VLOOKUP($EG67,Data!$B:$CP,Daily!HJ$10,0)+VLOOKUP($IF67,Data!$B:$CP,Daily!LI$10,0))</f>
      </c>
      <c r="DL68" s="14">
        <f>(VLOOKUP($EG68,Data!$B:$CP,Daily!HK$10,0)+VLOOKUP($IF68,Data!$B:$CP,Daily!LJ$10,0))/(VLOOKUP($EG67,Data!$B:$CP,Daily!HK$10,0)+VLOOKUP($IF67,Data!$B:$CP,Daily!LJ$10,0))</f>
      </c>
      <c r="DM68" s="14">
        <f>(VLOOKUP($EG68,Data!$B:$CP,Daily!HL$10,0)+VLOOKUP($IF68,Data!$B:$CP,Daily!LK$10,0))/(VLOOKUP($EG67,Data!$B:$CP,Daily!HL$10,0)+VLOOKUP($IF67,Data!$B:$CP,Daily!LK$10,0))</f>
      </c>
      <c r="DN68" s="14">
        <f>(VLOOKUP($EG68,Data!$B:$CP,Daily!HM$10,0)+VLOOKUP($IF68,Data!$B:$CP,Daily!LL$10,0))/(VLOOKUP($EG67,Data!$B:$CP,Daily!HM$10,0)+VLOOKUP($IF67,Data!$B:$CP,Daily!LL$10,0))</f>
      </c>
      <c r="DO68" s="14">
        <f>(VLOOKUP($EG68,Data!$B:$CP,Daily!HN$10,0)+VLOOKUP($IF68,Data!$B:$CP,Daily!LM$10,0))/(VLOOKUP($EG67,Data!$B:$CP,Daily!HN$10,0)+VLOOKUP($IF67,Data!$B:$CP,Daily!LM$10,0))</f>
      </c>
      <c r="DP68" s="14">
        <f>(VLOOKUP($EG68,Data!$B:$CP,Daily!HO$10,0)+VLOOKUP($IF68,Data!$B:$CP,Daily!LN$10,0))/(VLOOKUP($EG67,Data!$B:$CP,Daily!HO$10,0)+VLOOKUP($IF67,Data!$B:$CP,Daily!LN$10,0))</f>
      </c>
      <c r="DQ68" s="14">
        <f>(VLOOKUP($EG68,Data!$B:$CP,Daily!HP$10,0)+VLOOKUP($IF68,Data!$B:$CP,Daily!LO$10,0))/(VLOOKUP($EG67,Data!$B:$CP,Daily!HP$10,0)+VLOOKUP($IF67,Data!$B:$CP,Daily!LO$10,0))</f>
      </c>
      <c r="DR68" s="14">
        <f>(VLOOKUP($EG68,Data!$B:$CP,Daily!HQ$10,0)+VLOOKUP($IF68,Data!$B:$CP,Daily!LP$10,0))/(VLOOKUP($EG67,Data!$B:$CP,Daily!HQ$10,0)+VLOOKUP($IF67,Data!$B:$CP,Daily!LP$10,0))</f>
      </c>
      <c r="DS68" s="14">
        <f>(VLOOKUP($EG68,Data!$B:$CP,Daily!HR$10,0)+VLOOKUP($IF68,Data!$B:$CP,Daily!LQ$10,0))/(VLOOKUP($EG67,Data!$B:$CP,Daily!HR$10,0)+VLOOKUP($IF67,Data!$B:$CP,Daily!LQ$10,0))</f>
      </c>
      <c r="DT68" s="14">
        <f>(VLOOKUP($EG68,Data!$B:$CP,Daily!HS$10,0)+VLOOKUP($IF68,Data!$B:$CP,Daily!LR$10,0))/(VLOOKUP($EG67,Data!$B:$CP,Daily!HS$10,0)+VLOOKUP($IF67,Data!$B:$CP,Daily!LR$10,0))</f>
      </c>
      <c r="DU68" s="14">
        <f>(VLOOKUP($EG68,Data!$B:$CP,Daily!HT$10,0)+VLOOKUP($IF68,Data!$B:$CP,Daily!LS$10,0))/(VLOOKUP($EG67,Data!$B:$CP,Daily!HT$10,0)+VLOOKUP($IF67,Data!$B:$CP,Daily!LS$10,0))</f>
      </c>
      <c r="DV68" s="18"/>
      <c r="DW68" s="14">
        <f t="shared" si="453"/>
      </c>
      <c r="DX68" s="14">
        <f t="shared" si="454"/>
      </c>
      <c r="DY68" s="14">
        <f t="shared" si="488"/>
      </c>
      <c r="DZ68" s="14">
        <f t="shared" si="489"/>
      </c>
      <c r="EA68" s="14">
        <f t="shared" si="490"/>
      </c>
      <c r="EB68" s="18"/>
      <c r="EC68" s="14">
        <f t="shared" si="491"/>
      </c>
      <c r="ED68" s="14">
        <f t="shared" si="492"/>
      </c>
      <c r="EE68" s="14">
        <f t="shared" si="493"/>
      </c>
      <c r="EF68" s="16"/>
      <c r="EG68" s="9" t="s">
        <v>488</v>
      </c>
      <c r="EH68" s="9" t="s">
        <v>56</v>
      </c>
      <c r="EI68" s="14">
        <f>VLOOKUP($EG68,Data!$B:$CP,Daily!EI$10,0)/VLOOKUP($EG67,Data!$B:$CP,Daily!EI$10,0)</f>
      </c>
      <c r="EJ68" s="14">
        <f>VLOOKUP($EG68,Data!$B:$CP,Daily!EJ$10,0)/VLOOKUP($EG67,Data!$B:$CP,Daily!EJ$10,0)</f>
      </c>
      <c r="EK68" s="14">
        <f>VLOOKUP($EG68,Data!$B:$CP,Daily!EK$10,0)/VLOOKUP($EG67,Data!$B:$CP,Daily!EK$10,0)</f>
      </c>
      <c r="EL68" s="14">
        <f>VLOOKUP($EG68,Data!$B:$CP,Daily!EL$10,0)/VLOOKUP($EG67,Data!$B:$CP,Daily!EL$10,0)</f>
      </c>
      <c r="EM68" s="14">
        <f>VLOOKUP($EG68,Data!$B:$CP,Daily!EM$10,0)/VLOOKUP($EG67,Data!$B:$CP,Daily!EM$10,0)</f>
      </c>
      <c r="EN68" s="14">
        <f>VLOOKUP($EG68,Data!$B:$CP,Daily!EN$10,0)/VLOOKUP($EG67,Data!$B:$CP,Daily!EN$10,0)</f>
      </c>
      <c r="EO68" s="14">
        <f>VLOOKUP($EG68,Data!$B:$CP,Daily!EO$10,0)/VLOOKUP($EG67,Data!$B:$CP,Daily!EO$10,0)</f>
      </c>
      <c r="EP68" s="14">
        <f>VLOOKUP($EG68,Data!$B:$CP,Daily!EP$10,0)/VLOOKUP($EG67,Data!$B:$CP,Daily!EP$10,0)</f>
      </c>
      <c r="EQ68" s="14">
        <f>VLOOKUP($EG68,Data!$B:$CP,Daily!EQ$10,0)/VLOOKUP($EG67,Data!$B:$CP,Daily!EQ$10,0)</f>
      </c>
      <c r="ER68" s="14">
        <f>VLOOKUP($EG68,Data!$B:$CP,Daily!ER$10,0)/VLOOKUP($EG67,Data!$B:$CP,Daily!ER$10,0)</f>
      </c>
      <c r="ES68" s="14">
        <f>VLOOKUP($EG68,Data!$B:$CP,Daily!ES$10,0)/VLOOKUP($EG67,Data!$B:$CP,Daily!ES$10,0)</f>
      </c>
      <c r="ET68" s="14">
        <f>VLOOKUP($EG68,Data!$B:$CP,Daily!ET$10,0)/VLOOKUP($EG67,Data!$B:$CP,Daily!ET$10,0)</f>
      </c>
      <c r="EU68" s="14">
        <f>VLOOKUP($EG68,Data!$B:$CP,Daily!EU$10,0)/VLOOKUP($EG67,Data!$B:$CP,Daily!EU$10,0)</f>
      </c>
      <c r="EV68" s="14">
        <f>VLOOKUP($EG68,Data!$B:$CP,Daily!EV$10,0)/VLOOKUP($EG67,Data!$B:$CP,Daily!EV$10,0)</f>
      </c>
      <c r="EW68" s="14">
        <f>VLOOKUP($EG68,Data!$B:$CP,Daily!EW$10,0)/VLOOKUP($EG67,Data!$B:$CP,Daily!EW$10,0)</f>
      </c>
      <c r="EX68" s="14">
        <f>VLOOKUP($EG68,Data!$B:$CP,Daily!EX$10,0)/VLOOKUP($EG67,Data!$B:$CP,Daily!EX$10,0)</f>
      </c>
      <c r="EY68" s="14">
        <f>VLOOKUP($EG68,Data!$B:$CP,Daily!EY$10,0)/VLOOKUP($EG67,Data!$B:$CP,Daily!EY$10,0)</f>
      </c>
      <c r="EZ68" s="14">
        <f>VLOOKUP($EG68,Data!$B:$CP,Daily!EZ$10,0)/VLOOKUP($EG67,Data!$B:$CP,Daily!EZ$10,0)</f>
      </c>
      <c r="FA68" s="14">
        <f>VLOOKUP($EG68,Data!$B:$CP,Daily!FA$10,0)/VLOOKUP($EG67,Data!$B:$CP,Daily!FA$10,0)</f>
      </c>
      <c r="FB68" s="14">
        <f>VLOOKUP($EG68,Data!$B:$CP,Daily!FB$10,0)/VLOOKUP($EG67,Data!$B:$CP,Daily!FB$10,0)</f>
      </c>
      <c r="FC68" s="14">
        <f>VLOOKUP($EG68,Data!$B:$CP,Daily!FC$10,0)/VLOOKUP($EG67,Data!$B:$CP,Daily!FC$10,0)</f>
      </c>
      <c r="FD68" s="14">
        <f>VLOOKUP($EG68,Data!$B:$CP,Daily!FD$10,0)/VLOOKUP($EG67,Data!$B:$CP,Daily!FD$10,0)</f>
      </c>
      <c r="FE68" s="14">
        <f>VLOOKUP($EG68,Data!$B:$CP,Daily!FE$10,0)/VLOOKUP($EG67,Data!$B:$CP,Daily!FE$10,0)</f>
      </c>
      <c r="FF68" s="14">
        <f>VLOOKUP($EG68,Data!$B:$CP,Daily!FF$10,0)/VLOOKUP($EG67,Data!$B:$CP,Daily!FF$10,0)</f>
      </c>
      <c r="FG68" s="14">
        <f>VLOOKUP($EG68,Data!$B:$CP,Daily!FG$10,0)/VLOOKUP($EG67,Data!$B:$CP,Daily!FG$10,0)</f>
      </c>
      <c r="FH68" s="14">
        <f>VLOOKUP($EG68,Data!$B:$CP,Daily!FH$10,0)/VLOOKUP($EG67,Data!$B:$CP,Daily!FH$10,0)</f>
      </c>
      <c r="FI68" s="14">
        <f>VLOOKUP($EG68,Data!$B:$CP,Daily!FI$10,0)/VLOOKUP($EG67,Data!$B:$CP,Daily!FI$10,0)</f>
      </c>
      <c r="FJ68" s="14">
        <f>VLOOKUP($EG68,Data!$B:$CP,Daily!FJ$10,0)/VLOOKUP($EG67,Data!$B:$CP,Daily!FJ$10,0)</f>
      </c>
      <c r="FK68" s="14">
        <f>VLOOKUP($EG68,Data!$B:$CP,Daily!FK$10,0)/VLOOKUP($EG67,Data!$B:$CP,Daily!FK$10,0)</f>
      </c>
      <c r="FL68" s="14">
        <f>VLOOKUP($EG68,Data!$B:$CP,Daily!FL$10,0)/VLOOKUP($EG67,Data!$B:$CP,Daily!FL$10,0)</f>
      </c>
      <c r="FM68" s="14">
        <f>VLOOKUP($EG68,Data!$B:$CP,Daily!FM$10,0)/VLOOKUP($EG67,Data!$B:$CP,Daily!FM$10,0)</f>
      </c>
      <c r="FN68" s="14">
        <f>VLOOKUP($EG68,Data!$B:$CP,Daily!FN$10,0)/VLOOKUP($EG67,Data!$B:$CP,Daily!FN$10,0)</f>
      </c>
      <c r="FO68" s="14">
        <f>VLOOKUP($EG68,Data!$B:$CP,Daily!FO$10,0)/VLOOKUP($EG67,Data!$B:$CP,Daily!FO$10,0)</f>
      </c>
      <c r="FP68" s="14">
        <f>VLOOKUP($EG68,Data!$B:$CP,Daily!FP$10,0)/VLOOKUP($EG67,Data!$B:$CP,Daily!FP$10,0)</f>
      </c>
      <c r="FQ68" s="14">
        <f>VLOOKUP($EG68,Data!$B:$CP,Daily!FQ$10,0)/VLOOKUP($EG67,Data!$B:$CP,Daily!FQ$10,0)</f>
      </c>
      <c r="FR68" s="14">
        <f>VLOOKUP($EG68,Data!$B:$CP,Daily!FR$10,0)/VLOOKUP($EG67,Data!$B:$CP,Daily!FR$10,0)</f>
      </c>
      <c r="FS68" s="14">
        <f>VLOOKUP($EG68,Data!$B:$CP,Daily!FS$10,0)/VLOOKUP($EG67,Data!$B:$CP,Daily!FS$10,0)</f>
      </c>
      <c r="FT68" s="14">
        <f>VLOOKUP($EG68,Data!$B:$CP,Daily!FT$10,0)/VLOOKUP($EG67,Data!$B:$CP,Daily!FT$10,0)</f>
      </c>
      <c r="FU68" s="14">
        <f>VLOOKUP($EG68,Data!$B:$CP,Daily!FU$10,0)/VLOOKUP($EG67,Data!$B:$CP,Daily!FU$10,0)</f>
      </c>
      <c r="FV68" s="14">
        <f>VLOOKUP($EG68,Data!$B:$CP,Daily!FV$10,0)/VLOOKUP($EG67,Data!$B:$CP,Daily!FV$10,0)</f>
      </c>
      <c r="FW68" s="14">
        <f>VLOOKUP($EG68,Data!$B:$CP,Daily!FW$10,0)/VLOOKUP($EG67,Data!$B:$CP,Daily!FW$10,0)</f>
      </c>
      <c r="FX68" s="14">
        <f>VLOOKUP($EG68,Data!$B:$CP,Daily!FX$10,0)/VLOOKUP($EG67,Data!$B:$CP,Daily!FX$10,0)</f>
      </c>
      <c r="FY68" s="14">
        <f>VLOOKUP($EG68,Data!$B:$CP,Daily!FY$10,0)/VLOOKUP($EG67,Data!$B:$CP,Daily!FY$10,0)</f>
      </c>
      <c r="FZ68" s="14">
        <f>VLOOKUP($EG68,Data!$B:$CP,Daily!FZ$10,0)/VLOOKUP($EG67,Data!$B:$CP,Daily!FZ$10,0)</f>
      </c>
      <c r="GA68" s="14">
        <f>VLOOKUP($EG68,Data!$B:$CP,Daily!GA$10,0)/VLOOKUP($EG67,Data!$B:$CP,Daily!GA$10,0)</f>
      </c>
      <c r="GB68" s="14">
        <f>VLOOKUP($EG68,Data!$B:$CP,Daily!GB$10,0)/VLOOKUP($EG67,Data!$B:$CP,Daily!GB$10,0)</f>
      </c>
      <c r="GC68" s="14">
        <f>VLOOKUP($EG68,Data!$B:$CP,Daily!GC$10,0)/VLOOKUP($EG67,Data!$B:$CP,Daily!GC$10,0)</f>
      </c>
      <c r="GD68" s="14">
        <f>VLOOKUP($EG68,Data!$B:$CP,Daily!GD$10,0)/VLOOKUP($EG67,Data!$B:$CP,Daily!GD$10,0)</f>
      </c>
      <c r="GE68" s="14">
        <f>VLOOKUP($EG68,Data!$B:$CP,Daily!GE$10,0)/VLOOKUP($EG67,Data!$B:$CP,Daily!GE$10,0)</f>
      </c>
      <c r="GF68" s="14">
        <f>VLOOKUP($EG68,Data!$B:$CP,Daily!GF$10,0)/VLOOKUP($EG67,Data!$B:$CP,Daily!GF$10,0)</f>
      </c>
      <c r="GG68" s="14">
        <f>VLOOKUP($EG68,Data!$B:$CP,Daily!GG$10,0)/VLOOKUP($EG67,Data!$B:$CP,Daily!GG$10,0)</f>
      </c>
      <c r="GH68" s="14">
        <f>VLOOKUP($EG68,Data!$B:$CP,Daily!GH$10,0)/VLOOKUP($EG67,Data!$B:$CP,Daily!GH$10,0)</f>
      </c>
      <c r="GI68" s="14">
        <f>VLOOKUP($EG68,Data!$B:$CP,Daily!GI$10,0)/VLOOKUP($EG67,Data!$B:$CP,Daily!GI$10,0)</f>
      </c>
      <c r="GJ68" s="14">
        <f>VLOOKUP($EG68,Data!$B:$CP,Daily!GJ$10,0)/VLOOKUP($EG67,Data!$B:$CP,Daily!GJ$10,0)</f>
      </c>
      <c r="GK68" s="14">
        <f>VLOOKUP($EG68,Data!$B:$CP,Daily!GK$10,0)/VLOOKUP($EG67,Data!$B:$CP,Daily!GK$10,0)</f>
      </c>
      <c r="GL68" s="14">
        <f>VLOOKUP($EG68,Data!$B:$CP,Daily!GL$10,0)/VLOOKUP($EG67,Data!$B:$CP,Daily!GL$10,0)</f>
      </c>
      <c r="GM68" s="14">
        <f>VLOOKUP($EG68,Data!$B:$CP,Daily!GM$10,0)/VLOOKUP($EG67,Data!$B:$CP,Daily!GM$10,0)</f>
      </c>
      <c r="GN68" s="14">
        <f>VLOOKUP($EG68,Data!$B:$CP,Daily!GN$10,0)/VLOOKUP($EG67,Data!$B:$CP,Daily!GN$10,0)</f>
      </c>
      <c r="GO68" s="14">
        <f>VLOOKUP($EG68,Data!$B:$CP,Daily!GO$10,0)/VLOOKUP($EG67,Data!$B:$CP,Daily!GO$10,0)</f>
      </c>
      <c r="GP68" s="14">
        <f>VLOOKUP($EG68,Data!$B:$CP,Daily!GP$10,0)/VLOOKUP($EG67,Data!$B:$CP,Daily!GP$10,0)</f>
      </c>
      <c r="GQ68" s="14">
        <f>VLOOKUP($EG68,Data!$B:$CP,Daily!GQ$10,0)/VLOOKUP($EG67,Data!$B:$CP,Daily!GQ$10,0)</f>
      </c>
      <c r="GR68" s="14">
        <f>VLOOKUP($EG68,Data!$B:$CP,Daily!GR$10,0)/VLOOKUP($EG67,Data!$B:$CP,Daily!GR$10,0)</f>
      </c>
      <c r="GS68" s="14">
        <f>VLOOKUP($EG68,Data!$B:$CP,Daily!GS$10,0)/VLOOKUP($EG67,Data!$B:$CP,Daily!GS$10,0)</f>
      </c>
      <c r="GT68" s="14">
        <f>VLOOKUP($EG68,Data!$B:$CP,Daily!GT$10,0)/VLOOKUP($EG67,Data!$B:$CP,Daily!GT$10,0)</f>
      </c>
      <c r="GU68" s="14">
        <f>VLOOKUP($EG68,Data!$B:$CP,Daily!GU$10,0)/VLOOKUP($EG67,Data!$B:$CP,Daily!GU$10,0)</f>
      </c>
      <c r="GV68" s="14">
        <f>VLOOKUP($EG68,Data!$B:$CP,Daily!GV$10,0)/VLOOKUP($EG67,Data!$B:$CP,Daily!GV$10,0)</f>
      </c>
      <c r="GW68" s="14">
        <f>VLOOKUP($EG68,Data!$B:$CP,Daily!GW$10,0)/VLOOKUP($EG67,Data!$B:$CP,Daily!GW$10,0)</f>
      </c>
      <c r="GX68" s="14">
        <f>VLOOKUP($EG68,Data!$B:$CP,Daily!GX$10,0)/VLOOKUP($EG67,Data!$B:$CP,Daily!GX$10,0)</f>
      </c>
      <c r="GY68" s="14">
        <f>VLOOKUP($EG68,Data!$B:$CP,Daily!GY$10,0)/VLOOKUP($EG67,Data!$B:$CP,Daily!GY$10,0)</f>
      </c>
      <c r="GZ68" s="14">
        <f>VLOOKUP($EG68,Data!$B:$CP,Daily!GZ$10,0)/VLOOKUP($EG67,Data!$B:$CP,Daily!GZ$10,0)</f>
      </c>
      <c r="HA68" s="14">
        <f>VLOOKUP($EG68,Data!$B:$CP,Daily!HA$10,0)/VLOOKUP($EG67,Data!$B:$CP,Daily!HA$10,0)</f>
      </c>
      <c r="HB68" s="14">
        <f>VLOOKUP($EG68,Data!$B:$CP,Daily!HB$10,0)/VLOOKUP($EG67,Data!$B:$CP,Daily!HB$10,0)</f>
      </c>
      <c r="HC68" s="14">
        <f>VLOOKUP($EG68,Data!$B:$CP,Daily!HC$10,0)/VLOOKUP($EG67,Data!$B:$CP,Daily!HC$10,0)</f>
      </c>
      <c r="HD68" s="14">
        <f>VLOOKUP($EG68,Data!$B:$CP,Daily!HD$10,0)/VLOOKUP($EG67,Data!$B:$CP,Daily!HD$10,0)</f>
      </c>
      <c r="HE68" s="14">
        <f>VLOOKUP($EG68,Data!$B:$CP,Daily!HE$10,0)/VLOOKUP($EG67,Data!$B:$CP,Daily!HE$10,0)</f>
      </c>
      <c r="HF68" s="14">
        <f>VLOOKUP($EG68,Data!$B:$CP,Daily!HF$10,0)/VLOOKUP($EG67,Data!$B:$CP,Daily!HF$10,0)</f>
      </c>
      <c r="HG68" s="14">
        <f>VLOOKUP($EG68,Data!$B:$CP,Daily!HG$10,0)/VLOOKUP($EG67,Data!$B:$CP,Daily!HG$10,0)</f>
      </c>
      <c r="HH68" s="14">
        <f>VLOOKUP($EG68,Data!$B:$CP,Daily!HH$10,0)/VLOOKUP($EG67,Data!$B:$CP,Daily!HH$10,0)</f>
      </c>
      <c r="HI68" s="14">
        <f>VLOOKUP($EG68,Data!$B:$CP,Daily!HI$10,0)/VLOOKUP($EG67,Data!$B:$CP,Daily!HI$10,0)</f>
      </c>
      <c r="HJ68" s="14">
        <f>VLOOKUP($EG68,Data!$B:$CP,Daily!HJ$10,0)/VLOOKUP($EG67,Data!$B:$CP,Daily!HJ$10,0)</f>
      </c>
      <c r="HK68" s="14">
        <f>VLOOKUP($EG68,Data!$B:$CP,Daily!HK$10,0)/VLOOKUP($EG67,Data!$B:$CP,Daily!HK$10,0)</f>
      </c>
      <c r="HL68" s="14">
        <f>VLOOKUP($EG68,Data!$B:$CP,Daily!HL$10,0)/VLOOKUP($EG67,Data!$B:$CP,Daily!HL$10,0)</f>
      </c>
      <c r="HM68" s="14">
        <f>VLOOKUP($EG68,Data!$B:$CP,Daily!HM$10,0)/VLOOKUP($EG67,Data!$B:$CP,Daily!HM$10,0)</f>
      </c>
      <c r="HN68" s="14">
        <f>VLOOKUP($EG68,Data!$B:$CP,Daily!HN$10,0)/VLOOKUP($EG67,Data!$B:$CP,Daily!HN$10,0)</f>
      </c>
      <c r="HO68" s="14">
        <f>VLOOKUP($EG68,Data!$B:$CP,Daily!HO$10,0)/VLOOKUP($EG67,Data!$B:$CP,Daily!HO$10,0)</f>
      </c>
      <c r="HP68" s="14">
        <f>VLOOKUP($EG68,Data!$B:$CP,Daily!HP$10,0)/VLOOKUP($EG67,Data!$B:$CP,Daily!HP$10,0)</f>
      </c>
      <c r="HQ68" s="14">
        <f>VLOOKUP($EG68,Data!$B:$CP,Daily!HQ$10,0)/VLOOKUP($EG67,Data!$B:$CP,Daily!HQ$10,0)</f>
      </c>
      <c r="HR68" s="14">
        <f>VLOOKUP($EG68,Data!$B:$CP,Daily!HR$10,0)/VLOOKUP($EG67,Data!$B:$CP,Daily!HR$10,0)</f>
      </c>
      <c r="HS68" s="14">
        <f>VLOOKUP($EG68,Data!$B:$CP,Daily!HS$10,0)/VLOOKUP($EG67,Data!$B:$CP,Daily!HS$10,0)</f>
      </c>
      <c r="HT68" s="14">
        <f>VLOOKUP($EG68,Data!$B:$CP,Daily!HT$10,0)/VLOOKUP($EG67,Data!$B:$CP,Daily!HT$10,0)</f>
      </c>
      <c r="HU68" s="17"/>
      <c r="HV68" s="52">
        <f t="shared" si="456"/>
      </c>
      <c r="HW68" s="52">
        <f t="shared" si="457"/>
      </c>
      <c r="HX68" s="52">
        <f t="shared" si="494"/>
      </c>
      <c r="HY68" s="52">
        <f t="shared" si="495"/>
      </c>
      <c r="HZ68" s="52">
        <f t="shared" si="496"/>
      </c>
      <c r="IA68" s="55"/>
      <c r="IB68" s="14">
        <f t="shared" si="497"/>
      </c>
      <c r="IC68" s="14">
        <f t="shared" si="498"/>
      </c>
      <c r="ID68" s="14">
        <f t="shared" si="499"/>
      </c>
      <c r="IE68" s="16"/>
      <c r="IF68" s="9" t="s">
        <v>489</v>
      </c>
      <c r="IG68" s="9" t="s">
        <v>56</v>
      </c>
      <c r="IH68" s="14">
        <f>VLOOKUP($IF68,Data!$B:$CP,Daily!IH$10,0)/VLOOKUP($IF67,Data!$B:$CP,Daily!IH$10,0)</f>
      </c>
      <c r="II68" s="14">
        <f>VLOOKUP($IF68,Data!$B:$CP,Daily!II$10,0)/VLOOKUP($IF67,Data!$B:$CP,Daily!II$10,0)</f>
      </c>
      <c r="IJ68" s="14">
        <f>VLOOKUP($IF68,Data!$B:$CP,Daily!IJ$10,0)/VLOOKUP($IF67,Data!$B:$CP,Daily!IJ$10,0)</f>
      </c>
      <c r="IK68" s="14">
        <f>VLOOKUP($IF68,Data!$B:$CP,Daily!IK$10,0)/VLOOKUP($IF67,Data!$B:$CP,Daily!IK$10,0)</f>
      </c>
      <c r="IL68" s="14">
        <f>VLOOKUP($IF68,Data!$B:$CP,Daily!IL$10,0)/VLOOKUP($IF67,Data!$B:$CP,Daily!IL$10,0)</f>
      </c>
      <c r="IM68" s="14">
        <f>VLOOKUP($IF68,Data!$B:$CP,Daily!IM$10,0)/VLOOKUP($IF67,Data!$B:$CP,Daily!IM$10,0)</f>
      </c>
      <c r="IN68" s="14">
        <f>VLOOKUP($IF68,Data!$B:$CP,Daily!IN$10,0)/VLOOKUP($IF67,Data!$B:$CP,Daily!IN$10,0)</f>
      </c>
      <c r="IO68" s="14">
        <f>VLOOKUP($IF68,Data!$B:$CP,Daily!IO$10,0)/VLOOKUP($IF67,Data!$B:$CP,Daily!IO$10,0)</f>
      </c>
      <c r="IP68" s="14">
        <f>VLOOKUP($IF68,Data!$B:$CP,Daily!IP$10,0)/VLOOKUP($IF67,Data!$B:$CP,Daily!IP$10,0)</f>
      </c>
      <c r="IQ68" s="14">
        <f>VLOOKUP($IF68,Data!$B:$CP,Daily!IQ$10,0)/VLOOKUP($IF67,Data!$B:$CP,Daily!IQ$10,0)</f>
      </c>
      <c r="IR68" s="14">
        <f>VLOOKUP($IF68,Data!$B:$CP,Daily!IR$10,0)/VLOOKUP($IF67,Data!$B:$CP,Daily!IR$10,0)</f>
      </c>
      <c r="IS68" s="14">
        <f>VLOOKUP($IF68,Data!$B:$CP,Daily!IS$10,0)/VLOOKUP($IF67,Data!$B:$CP,Daily!IS$10,0)</f>
      </c>
      <c r="IT68" s="14">
        <f>VLOOKUP($IF68,Data!$B:$CP,Daily!IT$10,0)/VLOOKUP($IF67,Data!$B:$CP,Daily!IT$10,0)</f>
      </c>
      <c r="IU68" s="14">
        <f>VLOOKUP($IF68,Data!$B:$CP,Daily!IU$10,0)/VLOOKUP($IF67,Data!$B:$CP,Daily!IU$10,0)</f>
      </c>
      <c r="IV68" s="14">
        <f>VLOOKUP($IF68,Data!$B:$CP,Daily!IV$10,0)/VLOOKUP($IF67,Data!$B:$CP,Daily!IV$10,0)</f>
      </c>
      <c r="IW68" s="14">
        <f>VLOOKUP($IF68,Data!$B:$CP,Daily!IW$10,0)/VLOOKUP($IF67,Data!$B:$CP,Daily!IW$10,0)</f>
      </c>
      <c r="IX68" s="14">
        <f>VLOOKUP($IF68,Data!$B:$CP,Daily!IX$10,0)/VLOOKUP($IF67,Data!$B:$CP,Daily!IX$10,0)</f>
      </c>
      <c r="IY68" s="14">
        <f>VLOOKUP($IF68,Data!$B:$CP,Daily!IY$10,0)/VLOOKUP($IF67,Data!$B:$CP,Daily!IY$10,0)</f>
      </c>
      <c r="IZ68" s="14">
        <f>VLOOKUP($IF68,Data!$B:$CP,Daily!IZ$10,0)/VLOOKUP($IF67,Data!$B:$CP,Daily!IZ$10,0)</f>
      </c>
      <c r="JA68" s="14">
        <f>VLOOKUP($IF68,Data!$B:$CP,Daily!JA$10,0)/VLOOKUP($IF67,Data!$B:$CP,Daily!JA$10,0)</f>
      </c>
      <c r="JB68" s="14">
        <f>VLOOKUP($IF68,Data!$B:$CP,Daily!JB$10,0)/VLOOKUP($IF67,Data!$B:$CP,Daily!JB$10,0)</f>
      </c>
      <c r="JC68" s="14">
        <f>VLOOKUP($IF68,Data!$B:$CP,Daily!JC$10,0)/VLOOKUP($IF67,Data!$B:$CP,Daily!JC$10,0)</f>
      </c>
      <c r="JD68" s="14">
        <f>VLOOKUP($IF68,Data!$B:$CP,Daily!JD$10,0)/VLOOKUP($IF67,Data!$B:$CP,Daily!JD$10,0)</f>
      </c>
      <c r="JE68" s="14">
        <f>VLOOKUP($IF68,Data!$B:$CP,Daily!JE$10,0)/VLOOKUP($IF67,Data!$B:$CP,Daily!JE$10,0)</f>
      </c>
      <c r="JF68" s="14">
        <f>VLOOKUP($IF68,Data!$B:$CP,Daily!JF$10,0)/VLOOKUP($IF67,Data!$B:$CP,Daily!JF$10,0)</f>
      </c>
      <c r="JG68" s="14">
        <f>VLOOKUP($IF68,Data!$B:$CP,Daily!JG$10,0)/VLOOKUP($IF67,Data!$B:$CP,Daily!JG$10,0)</f>
      </c>
      <c r="JH68" s="14">
        <f>VLOOKUP($IF68,Data!$B:$CP,Daily!JH$10,0)/VLOOKUP($IF67,Data!$B:$CP,Daily!JH$10,0)</f>
      </c>
      <c r="JI68" s="14">
        <f>VLOOKUP($IF68,Data!$B:$CP,Daily!JI$10,0)/VLOOKUP($IF67,Data!$B:$CP,Daily!JI$10,0)</f>
      </c>
      <c r="JJ68" s="14">
        <f>VLOOKUP($IF68,Data!$B:$CP,Daily!JJ$10,0)/VLOOKUP($IF67,Data!$B:$CP,Daily!JJ$10,0)</f>
      </c>
      <c r="JK68" s="14">
        <f>VLOOKUP($IF68,Data!$B:$CP,Daily!JK$10,0)/VLOOKUP($IF67,Data!$B:$CP,Daily!JK$10,0)</f>
      </c>
      <c r="JL68" s="14">
        <f>VLOOKUP($IF68,Data!$B:$CP,Daily!JL$10,0)/VLOOKUP($IF67,Data!$B:$CP,Daily!JL$10,0)</f>
      </c>
      <c r="JM68" s="14">
        <f>VLOOKUP($IF68,Data!$B:$CP,Daily!JM$10,0)/VLOOKUP($IF67,Data!$B:$CP,Daily!JM$10,0)</f>
      </c>
      <c r="JN68" s="14">
        <f>VLOOKUP($IF68,Data!$B:$CP,Daily!JN$10,0)/VLOOKUP($IF67,Data!$B:$CP,Daily!JN$10,0)</f>
      </c>
      <c r="JO68" s="14">
        <f>VLOOKUP($IF68,Data!$B:$CP,Daily!JO$10,0)/VLOOKUP($IF67,Data!$B:$CP,Daily!JO$10,0)</f>
      </c>
      <c r="JP68" s="14">
        <f>VLOOKUP($IF68,Data!$B:$CP,Daily!JP$10,0)/VLOOKUP($IF67,Data!$B:$CP,Daily!JP$10,0)</f>
      </c>
      <c r="JQ68" s="14">
        <f>VLOOKUP($IF68,Data!$B:$CP,Daily!JQ$10,0)/VLOOKUP($IF67,Data!$B:$CP,Daily!JQ$10,0)</f>
      </c>
      <c r="JR68" s="14">
        <f>VLOOKUP($IF68,Data!$B:$CP,Daily!JR$10,0)/VLOOKUP($IF67,Data!$B:$CP,Daily!JR$10,0)</f>
      </c>
      <c r="JS68" s="14">
        <f>VLOOKUP($IF68,Data!$B:$CP,Daily!JS$10,0)/VLOOKUP($IF67,Data!$B:$CP,Daily!JS$10,0)</f>
      </c>
      <c r="JT68" s="14">
        <f>VLOOKUP($IF68,Data!$B:$CP,Daily!JT$10,0)/VLOOKUP($IF67,Data!$B:$CP,Daily!JT$10,0)</f>
      </c>
      <c r="JU68" s="14">
        <f>VLOOKUP($IF68,Data!$B:$CP,Daily!JU$10,0)/VLOOKUP($IF67,Data!$B:$CP,Daily!JU$10,0)</f>
      </c>
      <c r="JV68" s="14">
        <f>VLOOKUP($IF68,Data!$B:$CP,Daily!JV$10,0)/VLOOKUP($IF67,Data!$B:$CP,Daily!JV$10,0)</f>
      </c>
      <c r="JW68" s="14">
        <f>VLOOKUP($IF68,Data!$B:$CP,Daily!JW$10,0)/VLOOKUP($IF67,Data!$B:$CP,Daily!JW$10,0)</f>
      </c>
      <c r="JX68" s="14">
        <f>VLOOKUP($IF68,Data!$B:$CP,Daily!JX$10,0)/VLOOKUP($IF67,Data!$B:$CP,Daily!JX$10,0)</f>
      </c>
      <c r="JY68" s="14">
        <f>VLOOKUP($IF68,Data!$B:$CP,Daily!JY$10,0)/VLOOKUP($IF67,Data!$B:$CP,Daily!JY$10,0)</f>
      </c>
      <c r="JZ68" s="14">
        <f>VLOOKUP($IF68,Data!$B:$CP,Daily!JZ$10,0)/VLOOKUP($IF67,Data!$B:$CP,Daily!JZ$10,0)</f>
      </c>
      <c r="KA68" s="14">
        <f>VLOOKUP($IF68,Data!$B:$CP,Daily!KA$10,0)/VLOOKUP($IF67,Data!$B:$CP,Daily!KA$10,0)</f>
      </c>
      <c r="KB68" s="14">
        <f>VLOOKUP($IF68,Data!$B:$CP,Daily!KB$10,0)/VLOOKUP($IF67,Data!$B:$CP,Daily!KB$10,0)</f>
      </c>
      <c r="KC68" s="14">
        <f>VLOOKUP($IF68,Data!$B:$CP,Daily!KC$10,0)/VLOOKUP($IF67,Data!$B:$CP,Daily!KC$10,0)</f>
      </c>
      <c r="KD68" s="14">
        <f>VLOOKUP($IF68,Data!$B:$CP,Daily!KD$10,0)/VLOOKUP($IF67,Data!$B:$CP,Daily!KD$10,0)</f>
      </c>
      <c r="KE68" s="14">
        <f>VLOOKUP($IF68,Data!$B:$CP,Daily!KE$10,0)/VLOOKUP($IF67,Data!$B:$CP,Daily!KE$10,0)</f>
      </c>
      <c r="KF68" s="14">
        <f>VLOOKUP($IF68,Data!$B:$CP,Daily!KF$10,0)/VLOOKUP($IF67,Data!$B:$CP,Daily!KF$10,0)</f>
      </c>
      <c r="KG68" s="14">
        <f>VLOOKUP($IF68,Data!$B:$CP,Daily!KG$10,0)/VLOOKUP($IF67,Data!$B:$CP,Daily!KG$10,0)</f>
      </c>
      <c r="KH68" s="14">
        <f>VLOOKUP($IF68,Data!$B:$CP,Daily!KH$10,0)/VLOOKUP($IF67,Data!$B:$CP,Daily!KH$10,0)</f>
      </c>
      <c r="KI68" s="14">
        <f>VLOOKUP($IF68,Data!$B:$CP,Daily!KI$10,0)/VLOOKUP($IF67,Data!$B:$CP,Daily!KI$10,0)</f>
      </c>
      <c r="KJ68" s="14">
        <f>VLOOKUP($IF68,Data!$B:$CP,Daily!KJ$10,0)/VLOOKUP($IF67,Data!$B:$CP,Daily!KJ$10,0)</f>
      </c>
      <c r="KK68" s="14">
        <f>VLOOKUP($IF68,Data!$B:$CP,Daily!KK$10,0)/VLOOKUP($IF67,Data!$B:$CP,Daily!KK$10,0)</f>
      </c>
      <c r="KL68" s="14">
        <f>VLOOKUP($IF68,Data!$B:$CP,Daily!KL$10,0)/VLOOKUP($IF67,Data!$B:$CP,Daily!KL$10,0)</f>
      </c>
      <c r="KM68" s="14">
        <f>VLOOKUP($IF68,Data!$B:$CP,Daily!KM$10,0)/VLOOKUP($IF67,Data!$B:$CP,Daily!KM$10,0)</f>
      </c>
      <c r="KN68" s="14">
        <f>VLOOKUP($IF68,Data!$B:$CP,Daily!KN$10,0)/VLOOKUP($IF67,Data!$B:$CP,Daily!KN$10,0)</f>
      </c>
      <c r="KO68" s="14">
        <f>VLOOKUP($IF68,Data!$B:$CP,Daily!KO$10,0)/VLOOKUP($IF67,Data!$B:$CP,Daily!KO$10,0)</f>
      </c>
      <c r="KP68" s="14">
        <f>VLOOKUP($IF68,Data!$B:$CP,Daily!KP$10,0)/VLOOKUP($IF67,Data!$B:$CP,Daily!KP$10,0)</f>
      </c>
      <c r="KQ68" s="14">
        <f>VLOOKUP($IF68,Data!$B:$CP,Daily!KQ$10,0)/VLOOKUP($IF67,Data!$B:$CP,Daily!KQ$10,0)</f>
      </c>
      <c r="KR68" s="14">
        <f>VLOOKUP($IF68,Data!$B:$CP,Daily!KR$10,0)/VLOOKUP($IF67,Data!$B:$CP,Daily!KR$10,0)</f>
      </c>
      <c r="KS68" s="14">
        <f>VLOOKUP($IF68,Data!$B:$CP,Daily!KS$10,0)/VLOOKUP($IF67,Data!$B:$CP,Daily!KS$10,0)</f>
      </c>
      <c r="KT68" s="14">
        <f>VLOOKUP($IF68,Data!$B:$CP,Daily!KT$10,0)/VLOOKUP($IF67,Data!$B:$CP,Daily!KT$10,0)</f>
      </c>
      <c r="KU68" s="14">
        <f>VLOOKUP($IF68,Data!$B:$CP,Daily!KU$10,0)/VLOOKUP($IF67,Data!$B:$CP,Daily!KU$10,0)</f>
      </c>
      <c r="KV68" s="14">
        <f>VLOOKUP($IF68,Data!$B:$CP,Daily!KV$10,0)/VLOOKUP($IF67,Data!$B:$CP,Daily!KV$10,0)</f>
      </c>
      <c r="KW68" s="14">
        <f>VLOOKUP($IF68,Data!$B:$CP,Daily!KW$10,0)/VLOOKUP($IF67,Data!$B:$CP,Daily!KW$10,0)</f>
      </c>
      <c r="KX68" s="14">
        <f>VLOOKUP($IF68,Data!$B:$CP,Daily!KX$10,0)/VLOOKUP($IF67,Data!$B:$CP,Daily!KX$10,0)</f>
      </c>
      <c r="KY68" s="14">
        <f>VLOOKUP($IF68,Data!$B:$CP,Daily!KY$10,0)/VLOOKUP($IF67,Data!$B:$CP,Daily!KY$10,0)</f>
      </c>
      <c r="KZ68" s="14">
        <f>VLOOKUP($IF68,Data!$B:$CP,Daily!KZ$10,0)/VLOOKUP($IF67,Data!$B:$CP,Daily!KZ$10,0)</f>
      </c>
      <c r="LA68" s="14">
        <f>VLOOKUP($IF68,Data!$B:$CP,Daily!LA$10,0)/VLOOKUP($IF67,Data!$B:$CP,Daily!LA$10,0)</f>
      </c>
      <c r="LB68" s="14">
        <f>VLOOKUP($IF68,Data!$B:$CP,Daily!LB$10,0)/VLOOKUP($IF67,Data!$B:$CP,Daily!LB$10,0)</f>
      </c>
      <c r="LC68" s="14">
        <f>VLOOKUP($IF68,Data!$B:$CP,Daily!LC$10,0)/VLOOKUP($IF67,Data!$B:$CP,Daily!LC$10,0)</f>
      </c>
      <c r="LD68" s="14">
        <f>VLOOKUP($IF68,Data!$B:$CP,Daily!LD$10,0)/VLOOKUP($IF67,Data!$B:$CP,Daily!LD$10,0)</f>
      </c>
      <c r="LE68" s="14">
        <f>VLOOKUP($IF68,Data!$B:$CP,Daily!LE$10,0)/VLOOKUP($IF67,Data!$B:$CP,Daily!LE$10,0)</f>
      </c>
      <c r="LF68" s="14">
        <f>VLOOKUP($IF68,Data!$B:$CP,Daily!LF$10,0)/VLOOKUP($IF67,Data!$B:$CP,Daily!LF$10,0)</f>
      </c>
      <c r="LG68" s="14">
        <f>VLOOKUP($IF68,Data!$B:$CP,Daily!LG$10,0)/VLOOKUP($IF67,Data!$B:$CP,Daily!LG$10,0)</f>
      </c>
      <c r="LH68" s="14">
        <f>VLOOKUP($IF68,Data!$B:$CP,Daily!LH$10,0)/VLOOKUP($IF67,Data!$B:$CP,Daily!LH$10,0)</f>
      </c>
      <c r="LI68" s="14">
        <f>VLOOKUP($IF68,Data!$B:$CP,Daily!LI$10,0)/VLOOKUP($IF67,Data!$B:$CP,Daily!LI$10,0)</f>
      </c>
      <c r="LJ68" s="14">
        <f>VLOOKUP($IF68,Data!$B:$CP,Daily!LJ$10,0)/VLOOKUP($IF67,Data!$B:$CP,Daily!LJ$10,0)</f>
      </c>
      <c r="LK68" s="14">
        <f>VLOOKUP($IF68,Data!$B:$CP,Daily!LK$10,0)/VLOOKUP($IF67,Data!$B:$CP,Daily!LK$10,0)</f>
      </c>
      <c r="LL68" s="14">
        <f>VLOOKUP($IF68,Data!$B:$CP,Daily!LL$10,0)/VLOOKUP($IF67,Data!$B:$CP,Daily!LL$10,0)</f>
      </c>
      <c r="LM68" s="14">
        <f>VLOOKUP($IF68,Data!$B:$CP,Daily!LM$10,0)/VLOOKUP($IF67,Data!$B:$CP,Daily!LM$10,0)</f>
      </c>
      <c r="LN68" s="14">
        <f>VLOOKUP($IF68,Data!$B:$CP,Daily!LN$10,0)/VLOOKUP($IF67,Data!$B:$CP,Daily!LN$10,0)</f>
      </c>
      <c r="LO68" s="14">
        <f>VLOOKUP($IF68,Data!$B:$CP,Daily!LO$10,0)/VLOOKUP($IF67,Data!$B:$CP,Daily!LO$10,0)</f>
      </c>
      <c r="LP68" s="14">
        <f>VLOOKUP($IF68,Data!$B:$CP,Daily!LP$10,0)/VLOOKUP($IF67,Data!$B:$CP,Daily!LP$10,0)</f>
      </c>
      <c r="LQ68" s="14">
        <f>VLOOKUP($IF68,Data!$B:$CP,Daily!LQ$10,0)/VLOOKUP($IF67,Data!$B:$CP,Daily!LQ$10,0)</f>
      </c>
      <c r="LR68" s="14">
        <f>VLOOKUP($IF68,Data!$B:$CP,Daily!LR$10,0)/VLOOKUP($IF67,Data!$B:$CP,Daily!LR$10,0)</f>
      </c>
      <c r="LS68" s="14">
        <f>VLOOKUP($IF68,Data!$B:$CP,Daily!LS$10,0)/VLOOKUP($IF67,Data!$B:$CP,Daily!LS$10,0)</f>
      </c>
      <c r="LU68" s="52">
        <f t="shared" si="460"/>
      </c>
      <c r="LV68" s="52">
        <f t="shared" si="461"/>
      </c>
      <c r="LW68" s="52">
        <f t="shared" si="500"/>
      </c>
      <c r="LX68" s="52">
        <f t="shared" si="501"/>
      </c>
      <c r="LY68" s="52">
        <f t="shared" si="502"/>
      </c>
      <c r="LZ68" s="55"/>
      <c r="MA68" s="14">
        <f t="shared" si="503"/>
      </c>
      <c r="MB68" s="14">
        <f t="shared" si="504"/>
      </c>
      <c r="MC68" s="14">
        <f t="shared" si="505"/>
      </c>
      <c r="MD68" s="15"/>
    </row>
    <row r="69" spans="1:342" x14ac:dyDescent="0.25">
      <c r="D69" s="134" t="s">
        <v>449</v>
      </c>
      <c r="E69" s="67" t="str">
        <f>VLOOKUP($D69,'Metric Nature'!$C:$D,2,0)&amp;IF(($F69&lt;(EA69)),"Below",IF(($F69&gt;(DZ69)),"Above","Within"))</f>
      </c>
      <c r="F69" s="62">
        <f t="shared" si="473"/>
      </c>
      <c r="G69" s="92">
        <f t="shared" si="438"/>
      </c>
      <c r="H69" s="62">
        <f t="shared" si="474"/>
      </c>
      <c r="I69" s="89">
        <f t="shared" si="463"/>
      </c>
      <c r="J69" s="62">
        <f t="shared" si="475"/>
      </c>
      <c r="K69" s="62">
        <f t="shared" si="476"/>
      </c>
      <c r="L69" s="64"/>
      <c r="M69" s="67" t="str">
        <f>VLOOKUP($D69,'Metric Nature'!$C:$D,2,0)&amp;IF(($N69&lt;(HZ69)),"Below",IF(($N69&gt;(HY69)),"Above","Within"))</f>
      </c>
      <c r="N69" s="71">
        <f t="shared" si="477"/>
      </c>
      <c r="O69" s="63">
        <f t="shared" si="478"/>
      </c>
      <c r="P69" s="98">
        <f t="shared" si="479"/>
      </c>
      <c r="Q69" s="63">
        <f t="shared" si="480"/>
      </c>
      <c r="R69" s="71">
        <f t="shared" si="481"/>
      </c>
      <c r="S69" s="62">
        <f t="shared" si="482"/>
      </c>
      <c r="T69" s="64"/>
      <c r="U69" s="67" t="str">
        <f>VLOOKUP($D69,'Metric Nature'!$C:$D,2,0)&amp;IF(($V69&lt;(LY69)),"Below",IF(($V69&gt;(LX69)),"Above","Within"))</f>
      </c>
      <c r="V69" s="62">
        <f t="shared" si="483"/>
      </c>
      <c r="W69" s="63">
        <f t="shared" si="466"/>
      </c>
      <c r="X69" s="62">
        <f t="shared" si="484"/>
      </c>
      <c r="Y69" s="62">
        <f t="shared" si="485"/>
      </c>
      <c r="Z69" s="62">
        <f t="shared" si="486"/>
      </c>
      <c r="AA69" s="62">
        <f t="shared" si="487"/>
      </c>
      <c r="AB69" s="64"/>
      <c r="AC69" s="60" t="s">
        <v>490</v>
      </c>
      <c r="AI69" s="9" t="s">
        <v>449</v>
      </c>
      <c r="AJ69" s="14">
        <f>(VLOOKUP($EG69,Data!$B:$CP,Daily!EI$10,0)+VLOOKUP($IF69,Data!$B:$CP,Daily!IH$10,0))/(VLOOKUP($EG67,Data!$B:$CP,Daily!EI$10,0)+VLOOKUP($IF67,Data!$B:$CP,Daily!IH$10,0))</f>
      </c>
      <c r="AK69" s="14">
        <f>(VLOOKUP($EG69,Data!$B:$CP,Daily!EJ$10,0)+VLOOKUP($IF69,Data!$B:$CP,Daily!II$10,0))/(VLOOKUP($EG67,Data!$B:$CP,Daily!EJ$10,0)+VLOOKUP($IF67,Data!$B:$CP,Daily!II$10,0))</f>
      </c>
      <c r="AL69" s="14">
        <f>(VLOOKUP($EG69,Data!$B:$CP,Daily!EK$10,0)+VLOOKUP($IF69,Data!$B:$CP,Daily!IJ$10,0))/(VLOOKUP($EG67,Data!$B:$CP,Daily!EK$10,0)+VLOOKUP($IF67,Data!$B:$CP,Daily!IJ$10,0))</f>
      </c>
      <c r="AM69" s="14">
        <f>(VLOOKUP($EG69,Data!$B:$CP,Daily!EL$10,0)+VLOOKUP($IF69,Data!$B:$CP,Daily!IK$10,0))/(VLOOKUP($EG67,Data!$B:$CP,Daily!EL$10,0)+VLOOKUP($IF67,Data!$B:$CP,Daily!IK$10,0))</f>
      </c>
      <c r="AN69" s="14">
        <f>(VLOOKUP($EG69,Data!$B:$CP,Daily!EM$10,0)+VLOOKUP($IF69,Data!$B:$CP,Daily!IL$10,0))/(VLOOKUP($EG67,Data!$B:$CP,Daily!EM$10,0)+VLOOKUP($IF67,Data!$B:$CP,Daily!IL$10,0))</f>
      </c>
      <c r="AO69" s="14">
        <f>(VLOOKUP($EG69,Data!$B:$CP,Daily!EN$10,0)+VLOOKUP($IF69,Data!$B:$CP,Daily!IM$10,0))/(VLOOKUP($EG67,Data!$B:$CP,Daily!EN$10,0)+VLOOKUP($IF67,Data!$B:$CP,Daily!IM$10,0))</f>
      </c>
      <c r="AP69" s="14">
        <f>(VLOOKUP($EG69,Data!$B:$CP,Daily!EO$10,0)+VLOOKUP($IF69,Data!$B:$CP,Daily!IN$10,0))/(VLOOKUP($EG67,Data!$B:$CP,Daily!EO$10,0)+VLOOKUP($IF67,Data!$B:$CP,Daily!IN$10,0))</f>
      </c>
      <c r="AQ69" s="14">
        <f>(VLOOKUP($EG69,Data!$B:$CP,Daily!EP$10,0)+VLOOKUP($IF69,Data!$B:$CP,Daily!IO$10,0))/(VLOOKUP($EG67,Data!$B:$CP,Daily!EP$10,0)+VLOOKUP($IF67,Data!$B:$CP,Daily!IO$10,0))</f>
      </c>
      <c r="AR69" s="14">
        <f>(VLOOKUP($EG69,Data!$B:$CP,Daily!EQ$10,0)+VLOOKUP($IF69,Data!$B:$CP,Daily!IP$10,0))/(VLOOKUP($EG67,Data!$B:$CP,Daily!EQ$10,0)+VLOOKUP($IF67,Data!$B:$CP,Daily!IP$10,0))</f>
      </c>
      <c r="AS69" s="14">
        <f>(VLOOKUP($EG69,Data!$B:$CP,Daily!ER$10,0)+VLOOKUP($IF69,Data!$B:$CP,Daily!IQ$10,0))/(VLOOKUP($EG67,Data!$B:$CP,Daily!ER$10,0)+VLOOKUP($IF67,Data!$B:$CP,Daily!IQ$10,0))</f>
      </c>
      <c r="AT69" s="14">
        <f>(VLOOKUP($EG69,Data!$B:$CP,Daily!ES$10,0)+VLOOKUP($IF69,Data!$B:$CP,Daily!IR$10,0))/(VLOOKUP($EG67,Data!$B:$CP,Daily!ES$10,0)+VLOOKUP($IF67,Data!$B:$CP,Daily!IR$10,0))</f>
      </c>
      <c r="AU69" s="14">
        <f>(VLOOKUP($EG69,Data!$B:$CP,Daily!ET$10,0)+VLOOKUP($IF69,Data!$B:$CP,Daily!IS$10,0))/(VLOOKUP($EG67,Data!$B:$CP,Daily!ET$10,0)+VLOOKUP($IF67,Data!$B:$CP,Daily!IS$10,0))</f>
      </c>
      <c r="AV69" s="14">
        <f>(VLOOKUP($EG69,Data!$B:$CP,Daily!EU$10,0)+VLOOKUP($IF69,Data!$B:$CP,Daily!IT$10,0))/(VLOOKUP($EG67,Data!$B:$CP,Daily!EU$10,0)+VLOOKUP($IF67,Data!$B:$CP,Daily!IT$10,0))</f>
      </c>
      <c r="AW69" s="14">
        <f>(VLOOKUP($EG69,Data!$B:$CP,Daily!EV$10,0)+VLOOKUP($IF69,Data!$B:$CP,Daily!IU$10,0))/(VLOOKUP($EG67,Data!$B:$CP,Daily!EV$10,0)+VLOOKUP($IF67,Data!$B:$CP,Daily!IU$10,0))</f>
      </c>
      <c r="AX69" s="14">
        <f>(VLOOKUP($EG69,Data!$B:$CP,Daily!EW$10,0)+VLOOKUP($IF69,Data!$B:$CP,Daily!IV$10,0))/(VLOOKUP($EG67,Data!$B:$CP,Daily!EW$10,0)+VLOOKUP($IF67,Data!$B:$CP,Daily!IV$10,0))</f>
      </c>
      <c r="AY69" s="14">
        <f>(VLOOKUP($EG69,Data!$B:$CP,Daily!EX$10,0)+VLOOKUP($IF69,Data!$B:$CP,Daily!IW$10,0))/(VLOOKUP($EG67,Data!$B:$CP,Daily!EX$10,0)+VLOOKUP($IF67,Data!$B:$CP,Daily!IW$10,0))</f>
      </c>
      <c r="AZ69" s="14">
        <f>(VLOOKUP($EG69,Data!$B:$CP,Daily!EY$10,0)+VLOOKUP($IF69,Data!$B:$CP,Daily!IX$10,0))/(VLOOKUP($EG67,Data!$B:$CP,Daily!EY$10,0)+VLOOKUP($IF67,Data!$B:$CP,Daily!IX$10,0))</f>
      </c>
      <c r="BA69" s="14">
        <f>(VLOOKUP($EG69,Data!$B:$CP,Daily!EZ$10,0)+VLOOKUP($IF69,Data!$B:$CP,Daily!IY$10,0))/(VLOOKUP($EG67,Data!$B:$CP,Daily!EZ$10,0)+VLOOKUP($IF67,Data!$B:$CP,Daily!IY$10,0))</f>
      </c>
      <c r="BB69" s="14">
        <f>(VLOOKUP($EG69,Data!$B:$CP,Daily!FA$10,0)+VLOOKUP($IF69,Data!$B:$CP,Daily!IZ$10,0))/(VLOOKUP($EG67,Data!$B:$CP,Daily!FA$10,0)+VLOOKUP($IF67,Data!$B:$CP,Daily!IZ$10,0))</f>
      </c>
      <c r="BC69" s="14">
        <f>(VLOOKUP($EG69,Data!$B:$CP,Daily!FB$10,0)+VLOOKUP($IF69,Data!$B:$CP,Daily!JA$10,0))/(VLOOKUP($EG67,Data!$B:$CP,Daily!FB$10,0)+VLOOKUP($IF67,Data!$B:$CP,Daily!JA$10,0))</f>
      </c>
      <c r="BD69" s="14">
        <f>(VLOOKUP($EG69,Data!$B:$CP,Daily!FC$10,0)+VLOOKUP($IF69,Data!$B:$CP,Daily!JB$10,0))/(VLOOKUP($EG67,Data!$B:$CP,Daily!FC$10,0)+VLOOKUP($IF67,Data!$B:$CP,Daily!JB$10,0))</f>
      </c>
      <c r="BE69" s="14">
        <f>(VLOOKUP($EG69,Data!$B:$CP,Daily!FD$10,0)+VLOOKUP($IF69,Data!$B:$CP,Daily!JC$10,0))/(VLOOKUP($EG67,Data!$B:$CP,Daily!FD$10,0)+VLOOKUP($IF67,Data!$B:$CP,Daily!JC$10,0))</f>
      </c>
      <c r="BF69" s="14">
        <f>(VLOOKUP($EG69,Data!$B:$CP,Daily!FE$10,0)+VLOOKUP($IF69,Data!$B:$CP,Daily!JD$10,0))/(VLOOKUP($EG67,Data!$B:$CP,Daily!FE$10,0)+VLOOKUP($IF67,Data!$B:$CP,Daily!JD$10,0))</f>
      </c>
      <c r="BG69" s="14">
        <f>(VLOOKUP($EG69,Data!$B:$CP,Daily!FF$10,0)+VLOOKUP($IF69,Data!$B:$CP,Daily!JE$10,0))/(VLOOKUP($EG67,Data!$B:$CP,Daily!FF$10,0)+VLOOKUP($IF67,Data!$B:$CP,Daily!JE$10,0))</f>
      </c>
      <c r="BH69" s="14">
        <f>(VLOOKUP($EG69,Data!$B:$CP,Daily!FG$10,0)+VLOOKUP($IF69,Data!$B:$CP,Daily!JF$10,0))/(VLOOKUP($EG67,Data!$B:$CP,Daily!FG$10,0)+VLOOKUP($IF67,Data!$B:$CP,Daily!JF$10,0))</f>
      </c>
      <c r="BI69" s="14">
        <f>(VLOOKUP($EG69,Data!$B:$CP,Daily!FH$10,0)+VLOOKUP($IF69,Data!$B:$CP,Daily!JG$10,0))/(VLOOKUP($EG67,Data!$B:$CP,Daily!FH$10,0)+VLOOKUP($IF67,Data!$B:$CP,Daily!JG$10,0))</f>
      </c>
      <c r="BJ69" s="14">
        <f>(VLOOKUP($EG69,Data!$B:$CP,Daily!FI$10,0)+VLOOKUP($IF69,Data!$B:$CP,Daily!JH$10,0))/(VLOOKUP($EG67,Data!$B:$CP,Daily!FI$10,0)+VLOOKUP($IF67,Data!$B:$CP,Daily!JH$10,0))</f>
      </c>
      <c r="BK69" s="14">
        <f>(VLOOKUP($EG69,Data!$B:$CP,Daily!FJ$10,0)+VLOOKUP($IF69,Data!$B:$CP,Daily!JI$10,0))/(VLOOKUP($EG67,Data!$B:$CP,Daily!FJ$10,0)+VLOOKUP($IF67,Data!$B:$CP,Daily!JI$10,0))</f>
      </c>
      <c r="BL69" s="14">
        <f>(VLOOKUP($EG69,Data!$B:$CP,Daily!FK$10,0)+VLOOKUP($IF69,Data!$B:$CP,Daily!JJ$10,0))/(VLOOKUP($EG67,Data!$B:$CP,Daily!FK$10,0)+VLOOKUP($IF67,Data!$B:$CP,Daily!JJ$10,0))</f>
      </c>
      <c r="BM69" s="14">
        <f>(VLOOKUP($EG69,Data!$B:$CP,Daily!FL$10,0)+VLOOKUP($IF69,Data!$B:$CP,Daily!JK$10,0))/(VLOOKUP($EG67,Data!$B:$CP,Daily!FL$10,0)+VLOOKUP($IF67,Data!$B:$CP,Daily!JK$10,0))</f>
      </c>
      <c r="BN69" s="14">
        <f>(VLOOKUP($EG69,Data!$B:$CP,Daily!FM$10,0)+VLOOKUP($IF69,Data!$B:$CP,Daily!JL$10,0))/(VLOOKUP($EG67,Data!$B:$CP,Daily!FM$10,0)+VLOOKUP($IF67,Data!$B:$CP,Daily!JL$10,0))</f>
      </c>
      <c r="BO69" s="14">
        <f>(VLOOKUP($EG69,Data!$B:$CP,Daily!FN$10,0)+VLOOKUP($IF69,Data!$B:$CP,Daily!JM$10,0))/(VLOOKUP($EG67,Data!$B:$CP,Daily!FN$10,0)+VLOOKUP($IF67,Data!$B:$CP,Daily!JM$10,0))</f>
      </c>
      <c r="BP69" s="14">
        <f>(VLOOKUP($EG69,Data!$B:$CP,Daily!FO$10,0)+VLOOKUP($IF69,Data!$B:$CP,Daily!JN$10,0))/(VLOOKUP($EG67,Data!$B:$CP,Daily!FO$10,0)+VLOOKUP($IF67,Data!$B:$CP,Daily!JN$10,0))</f>
      </c>
      <c r="BQ69" s="14">
        <f>(VLOOKUP($EG69,Data!$B:$CP,Daily!FP$10,0)+VLOOKUP($IF69,Data!$B:$CP,Daily!JO$10,0))/(VLOOKUP($EG67,Data!$B:$CP,Daily!FP$10,0)+VLOOKUP($IF67,Data!$B:$CP,Daily!JO$10,0))</f>
      </c>
      <c r="BR69" s="14">
        <f>(VLOOKUP($EG69,Data!$B:$CP,Daily!FQ$10,0)+VLOOKUP($IF69,Data!$B:$CP,Daily!JP$10,0))/(VLOOKUP($EG67,Data!$B:$CP,Daily!FQ$10,0)+VLOOKUP($IF67,Data!$B:$CP,Daily!JP$10,0))</f>
      </c>
      <c r="BS69" s="14">
        <f>(VLOOKUP($EG69,Data!$B:$CP,Daily!FR$10,0)+VLOOKUP($IF69,Data!$B:$CP,Daily!JQ$10,0))/(VLOOKUP($EG67,Data!$B:$CP,Daily!FR$10,0)+VLOOKUP($IF67,Data!$B:$CP,Daily!JQ$10,0))</f>
      </c>
      <c r="BT69" s="14">
        <f>(VLOOKUP($EG69,Data!$B:$CP,Daily!FS$10,0)+VLOOKUP($IF69,Data!$B:$CP,Daily!JR$10,0))/(VLOOKUP($EG67,Data!$B:$CP,Daily!FS$10,0)+VLOOKUP($IF67,Data!$B:$CP,Daily!JR$10,0))</f>
      </c>
      <c r="BU69" s="14">
        <f>(VLOOKUP($EG69,Data!$B:$CP,Daily!FT$10,0)+VLOOKUP($IF69,Data!$B:$CP,Daily!JS$10,0))/(VLOOKUP($EG67,Data!$B:$CP,Daily!FT$10,0)+VLOOKUP($IF67,Data!$B:$CP,Daily!JS$10,0))</f>
      </c>
      <c r="BV69" s="14">
        <f>(VLOOKUP($EG69,Data!$B:$CP,Daily!FU$10,0)+VLOOKUP($IF69,Data!$B:$CP,Daily!JT$10,0))/(VLOOKUP($EG67,Data!$B:$CP,Daily!FU$10,0)+VLOOKUP($IF67,Data!$B:$CP,Daily!JT$10,0))</f>
      </c>
      <c r="BW69" s="14">
        <f>(VLOOKUP($EG69,Data!$B:$CP,Daily!FV$10,0)+VLOOKUP($IF69,Data!$B:$CP,Daily!JU$10,0))/(VLOOKUP($EG67,Data!$B:$CP,Daily!FV$10,0)+VLOOKUP($IF67,Data!$B:$CP,Daily!JU$10,0))</f>
      </c>
      <c r="BX69" s="14">
        <f>(VLOOKUP($EG69,Data!$B:$CP,Daily!FW$10,0)+VLOOKUP($IF69,Data!$B:$CP,Daily!JV$10,0))/(VLOOKUP($EG67,Data!$B:$CP,Daily!FW$10,0)+VLOOKUP($IF67,Data!$B:$CP,Daily!JV$10,0))</f>
      </c>
      <c r="BY69" s="14">
        <f>(VLOOKUP($EG69,Data!$B:$CP,Daily!FX$10,0)+VLOOKUP($IF69,Data!$B:$CP,Daily!JW$10,0))/(VLOOKUP($EG67,Data!$B:$CP,Daily!FX$10,0)+VLOOKUP($IF67,Data!$B:$CP,Daily!JW$10,0))</f>
      </c>
      <c r="BZ69" s="14">
        <f>(VLOOKUP($EG69,Data!$B:$CP,Daily!FY$10,0)+VLOOKUP($IF69,Data!$B:$CP,Daily!JX$10,0))/(VLOOKUP($EG67,Data!$B:$CP,Daily!FY$10,0)+VLOOKUP($IF67,Data!$B:$CP,Daily!JX$10,0))</f>
      </c>
      <c r="CA69" s="14">
        <f>(VLOOKUP($EG69,Data!$B:$CP,Daily!FZ$10,0)+VLOOKUP($IF69,Data!$B:$CP,Daily!JY$10,0))/(VLOOKUP($EG67,Data!$B:$CP,Daily!FZ$10,0)+VLOOKUP($IF67,Data!$B:$CP,Daily!JY$10,0))</f>
      </c>
      <c r="CB69" s="14">
        <f>(VLOOKUP($EG69,Data!$B:$CP,Daily!GA$10,0)+VLOOKUP($IF69,Data!$B:$CP,Daily!JZ$10,0))/(VLOOKUP($EG67,Data!$B:$CP,Daily!GA$10,0)+VLOOKUP($IF67,Data!$B:$CP,Daily!JZ$10,0))</f>
      </c>
      <c r="CC69" s="14">
        <f>(VLOOKUP($EG69,Data!$B:$CP,Daily!GB$10,0)+VLOOKUP($IF69,Data!$B:$CP,Daily!KA$10,0))/(VLOOKUP($EG67,Data!$B:$CP,Daily!GB$10,0)+VLOOKUP($IF67,Data!$B:$CP,Daily!KA$10,0))</f>
      </c>
      <c r="CD69" s="14">
        <f>(VLOOKUP($EG69,Data!$B:$CP,Daily!GC$10,0)+VLOOKUP($IF69,Data!$B:$CP,Daily!KB$10,0))/(VLOOKUP($EG67,Data!$B:$CP,Daily!GC$10,0)+VLOOKUP($IF67,Data!$B:$CP,Daily!KB$10,0))</f>
      </c>
      <c r="CE69" s="14">
        <f>(VLOOKUP($EG69,Data!$B:$CP,Daily!GD$10,0)+VLOOKUP($IF69,Data!$B:$CP,Daily!KC$10,0))/(VLOOKUP($EG67,Data!$B:$CP,Daily!GD$10,0)+VLOOKUP($IF67,Data!$B:$CP,Daily!KC$10,0))</f>
      </c>
      <c r="CF69" s="14">
        <f>(VLOOKUP($EG69,Data!$B:$CP,Daily!GE$10,0)+VLOOKUP($IF69,Data!$B:$CP,Daily!KD$10,0))/(VLOOKUP($EG67,Data!$B:$CP,Daily!GE$10,0)+VLOOKUP($IF67,Data!$B:$CP,Daily!KD$10,0))</f>
      </c>
      <c r="CG69" s="14">
        <f>(VLOOKUP($EG69,Data!$B:$CP,Daily!GF$10,0)+VLOOKUP($IF69,Data!$B:$CP,Daily!KE$10,0))/(VLOOKUP($EG67,Data!$B:$CP,Daily!GF$10,0)+VLOOKUP($IF67,Data!$B:$CP,Daily!KE$10,0))</f>
      </c>
      <c r="CH69" s="14">
        <f>(VLOOKUP($EG69,Data!$B:$CP,Daily!GG$10,0)+VLOOKUP($IF69,Data!$B:$CP,Daily!KF$10,0))/(VLOOKUP($EG67,Data!$B:$CP,Daily!GG$10,0)+VLOOKUP($IF67,Data!$B:$CP,Daily!KF$10,0))</f>
      </c>
      <c r="CI69" s="14">
        <f>(VLOOKUP($EG69,Data!$B:$CP,Daily!GH$10,0)+VLOOKUP($IF69,Data!$B:$CP,Daily!KG$10,0))/(VLOOKUP($EG67,Data!$B:$CP,Daily!GH$10,0)+VLOOKUP($IF67,Data!$B:$CP,Daily!KG$10,0))</f>
      </c>
      <c r="CJ69" s="14">
        <f>(VLOOKUP($EG69,Data!$B:$CP,Daily!GI$10,0)+VLOOKUP($IF69,Data!$B:$CP,Daily!KH$10,0))/(VLOOKUP($EG67,Data!$B:$CP,Daily!GI$10,0)+VLOOKUP($IF67,Data!$B:$CP,Daily!KH$10,0))</f>
      </c>
      <c r="CK69" s="14">
        <f>(VLOOKUP($EG69,Data!$B:$CP,Daily!GJ$10,0)+VLOOKUP($IF69,Data!$B:$CP,Daily!KI$10,0))/(VLOOKUP($EG67,Data!$B:$CP,Daily!GJ$10,0)+VLOOKUP($IF67,Data!$B:$CP,Daily!KI$10,0))</f>
      </c>
      <c r="CL69" s="14">
        <f>(VLOOKUP($EG69,Data!$B:$CP,Daily!GK$10,0)+VLOOKUP($IF69,Data!$B:$CP,Daily!KJ$10,0))/(VLOOKUP($EG67,Data!$B:$CP,Daily!GK$10,0)+VLOOKUP($IF67,Data!$B:$CP,Daily!KJ$10,0))</f>
      </c>
      <c r="CM69" s="14">
        <f>(VLOOKUP($EG69,Data!$B:$CP,Daily!GL$10,0)+VLOOKUP($IF69,Data!$B:$CP,Daily!KK$10,0))/(VLOOKUP($EG67,Data!$B:$CP,Daily!GL$10,0)+VLOOKUP($IF67,Data!$B:$CP,Daily!KK$10,0))</f>
      </c>
      <c r="CN69" s="14">
        <f>(VLOOKUP($EG69,Data!$B:$CP,Daily!GM$10,0)+VLOOKUP($IF69,Data!$B:$CP,Daily!KL$10,0))/(VLOOKUP($EG67,Data!$B:$CP,Daily!GM$10,0)+VLOOKUP($IF67,Data!$B:$CP,Daily!KL$10,0))</f>
      </c>
      <c r="CO69" s="14">
        <f>(VLOOKUP($EG69,Data!$B:$CP,Daily!GN$10,0)+VLOOKUP($IF69,Data!$B:$CP,Daily!KM$10,0))/(VLOOKUP($EG67,Data!$B:$CP,Daily!GN$10,0)+VLOOKUP($IF67,Data!$B:$CP,Daily!KM$10,0))</f>
      </c>
      <c r="CP69" s="14">
        <f>(VLOOKUP($EG69,Data!$B:$CP,Daily!GO$10,0)+VLOOKUP($IF69,Data!$B:$CP,Daily!KN$10,0))/(VLOOKUP($EG67,Data!$B:$CP,Daily!GO$10,0)+VLOOKUP($IF67,Data!$B:$CP,Daily!KN$10,0))</f>
      </c>
      <c r="CQ69" s="14">
        <f>(VLOOKUP($EG69,Data!$B:$CP,Daily!GP$10,0)+VLOOKUP($IF69,Data!$B:$CP,Daily!KO$10,0))/(VLOOKUP($EG67,Data!$B:$CP,Daily!GP$10,0)+VLOOKUP($IF67,Data!$B:$CP,Daily!KO$10,0))</f>
      </c>
      <c r="CR69" s="14">
        <f>(VLOOKUP($EG69,Data!$B:$CP,Daily!GQ$10,0)+VLOOKUP($IF69,Data!$B:$CP,Daily!KP$10,0))/(VLOOKUP($EG67,Data!$B:$CP,Daily!GQ$10,0)+VLOOKUP($IF67,Data!$B:$CP,Daily!KP$10,0))</f>
      </c>
      <c r="CS69" s="14">
        <f>(VLOOKUP($EG69,Data!$B:$CP,Daily!GR$10,0)+VLOOKUP($IF69,Data!$B:$CP,Daily!KQ$10,0))/(VLOOKUP($EG67,Data!$B:$CP,Daily!GR$10,0)+VLOOKUP($IF67,Data!$B:$CP,Daily!KQ$10,0))</f>
      </c>
      <c r="CT69" s="14">
        <f>(VLOOKUP($EG69,Data!$B:$CP,Daily!GS$10,0)+VLOOKUP($IF69,Data!$B:$CP,Daily!KR$10,0))/(VLOOKUP($EG67,Data!$B:$CP,Daily!GS$10,0)+VLOOKUP($IF67,Data!$B:$CP,Daily!KR$10,0))</f>
      </c>
      <c r="CU69" s="14">
        <f>(VLOOKUP($EG69,Data!$B:$CP,Daily!GT$10,0)+VLOOKUP($IF69,Data!$B:$CP,Daily!KS$10,0))/(VLOOKUP($EG67,Data!$B:$CP,Daily!GT$10,0)+VLOOKUP($IF67,Data!$B:$CP,Daily!KS$10,0))</f>
      </c>
      <c r="CV69" s="14">
        <f>(VLOOKUP($EG69,Data!$B:$CP,Daily!GU$10,0)+VLOOKUP($IF69,Data!$B:$CP,Daily!KT$10,0))/(VLOOKUP($EG67,Data!$B:$CP,Daily!GU$10,0)+VLOOKUP($IF67,Data!$B:$CP,Daily!KT$10,0))</f>
      </c>
      <c r="CW69" s="14">
        <f>(VLOOKUP($EG69,Data!$B:$CP,Daily!GV$10,0)+VLOOKUP($IF69,Data!$B:$CP,Daily!KU$10,0))/(VLOOKUP($EG67,Data!$B:$CP,Daily!GV$10,0)+VLOOKUP($IF67,Data!$B:$CP,Daily!KU$10,0))</f>
      </c>
      <c r="CX69" s="14">
        <f>(VLOOKUP($EG69,Data!$B:$CP,Daily!GW$10,0)+VLOOKUP($IF69,Data!$B:$CP,Daily!KV$10,0))/(VLOOKUP($EG67,Data!$B:$CP,Daily!GW$10,0)+VLOOKUP($IF67,Data!$B:$CP,Daily!KV$10,0))</f>
      </c>
      <c r="CY69" s="14">
        <f>(VLOOKUP($EG69,Data!$B:$CP,Daily!GX$10,0)+VLOOKUP($IF69,Data!$B:$CP,Daily!KW$10,0))/(VLOOKUP($EG67,Data!$B:$CP,Daily!GX$10,0)+VLOOKUP($IF67,Data!$B:$CP,Daily!KW$10,0))</f>
      </c>
      <c r="CZ69" s="14">
        <f>(VLOOKUP($EG69,Data!$B:$CP,Daily!GY$10,0)+VLOOKUP($IF69,Data!$B:$CP,Daily!KX$10,0))/(VLOOKUP($EG67,Data!$B:$CP,Daily!GY$10,0)+VLOOKUP($IF67,Data!$B:$CP,Daily!KX$10,0))</f>
      </c>
      <c r="DA69" s="14">
        <f>(VLOOKUP($EG69,Data!$B:$CP,Daily!GZ$10,0)+VLOOKUP($IF69,Data!$B:$CP,Daily!KY$10,0))/(VLOOKUP($EG67,Data!$B:$CP,Daily!GZ$10,0)+VLOOKUP($IF67,Data!$B:$CP,Daily!KY$10,0))</f>
      </c>
      <c r="DB69" s="14">
        <f>(VLOOKUP($EG69,Data!$B:$CP,Daily!HA$10,0)+VLOOKUP($IF69,Data!$B:$CP,Daily!KZ$10,0))/(VLOOKUP($EG67,Data!$B:$CP,Daily!HA$10,0)+VLOOKUP($IF67,Data!$B:$CP,Daily!KZ$10,0))</f>
      </c>
      <c r="DC69" s="14">
        <f>(VLOOKUP($EG69,Data!$B:$CP,Daily!HB$10,0)+VLOOKUP($IF69,Data!$B:$CP,Daily!LA$10,0))/(VLOOKUP($EG67,Data!$B:$CP,Daily!HB$10,0)+VLOOKUP($IF67,Data!$B:$CP,Daily!LA$10,0))</f>
      </c>
      <c r="DD69" s="14">
        <f>(VLOOKUP($EG69,Data!$B:$CP,Daily!HC$10,0)+VLOOKUP($IF69,Data!$B:$CP,Daily!LB$10,0))/(VLOOKUP($EG67,Data!$B:$CP,Daily!HC$10,0)+VLOOKUP($IF67,Data!$B:$CP,Daily!LB$10,0))</f>
      </c>
      <c r="DE69" s="14">
        <f>(VLOOKUP($EG69,Data!$B:$CP,Daily!HD$10,0)+VLOOKUP($IF69,Data!$B:$CP,Daily!LC$10,0))/(VLOOKUP($EG67,Data!$B:$CP,Daily!HD$10,0)+VLOOKUP($IF67,Data!$B:$CP,Daily!LC$10,0))</f>
      </c>
      <c r="DF69" s="14">
        <f>(VLOOKUP($EG69,Data!$B:$CP,Daily!HE$10,0)+VLOOKUP($IF69,Data!$B:$CP,Daily!LD$10,0))/(VLOOKUP($EG67,Data!$B:$CP,Daily!HE$10,0)+VLOOKUP($IF67,Data!$B:$CP,Daily!LD$10,0))</f>
      </c>
      <c r="DG69" s="14">
        <f>(VLOOKUP($EG69,Data!$B:$CP,Daily!HF$10,0)+VLOOKUP($IF69,Data!$B:$CP,Daily!LE$10,0))/(VLOOKUP($EG67,Data!$B:$CP,Daily!HF$10,0)+VLOOKUP($IF67,Data!$B:$CP,Daily!LE$10,0))</f>
      </c>
      <c r="DH69" s="14">
        <f>(VLOOKUP($EG69,Data!$B:$CP,Daily!HG$10,0)+VLOOKUP($IF69,Data!$B:$CP,Daily!LF$10,0))/(VLOOKUP($EG67,Data!$B:$CP,Daily!HG$10,0)+VLOOKUP($IF67,Data!$B:$CP,Daily!LF$10,0))</f>
      </c>
      <c r="DI69" s="14">
        <f>(VLOOKUP($EG69,Data!$B:$CP,Daily!HH$10,0)+VLOOKUP($IF69,Data!$B:$CP,Daily!LG$10,0))/(VLOOKUP($EG67,Data!$B:$CP,Daily!HH$10,0)+VLOOKUP($IF67,Data!$B:$CP,Daily!LG$10,0))</f>
      </c>
      <c r="DJ69" s="14">
        <f>(VLOOKUP($EG69,Data!$B:$CP,Daily!HI$10,0)+VLOOKUP($IF69,Data!$B:$CP,Daily!LH$10,0))/(VLOOKUP($EG67,Data!$B:$CP,Daily!HI$10,0)+VLOOKUP($IF67,Data!$B:$CP,Daily!LH$10,0))</f>
      </c>
      <c r="DK69" s="14">
        <f>(VLOOKUP($EG69,Data!$B:$CP,Daily!HJ$10,0)+VLOOKUP($IF69,Data!$B:$CP,Daily!LI$10,0))/(VLOOKUP($EG67,Data!$B:$CP,Daily!HJ$10,0)+VLOOKUP($IF67,Data!$B:$CP,Daily!LI$10,0))</f>
      </c>
      <c r="DL69" s="14">
        <f>(VLOOKUP($EG69,Data!$B:$CP,Daily!HK$10,0)+VLOOKUP($IF69,Data!$B:$CP,Daily!LJ$10,0))/(VLOOKUP($EG67,Data!$B:$CP,Daily!HK$10,0)+VLOOKUP($IF67,Data!$B:$CP,Daily!LJ$10,0))</f>
      </c>
      <c r="DM69" s="14">
        <f>(VLOOKUP($EG69,Data!$B:$CP,Daily!HL$10,0)+VLOOKUP($IF69,Data!$B:$CP,Daily!LK$10,0))/(VLOOKUP($EG67,Data!$B:$CP,Daily!HL$10,0)+VLOOKUP($IF67,Data!$B:$CP,Daily!LK$10,0))</f>
      </c>
      <c r="DN69" s="14">
        <f>(VLOOKUP($EG69,Data!$B:$CP,Daily!HM$10,0)+VLOOKUP($IF69,Data!$B:$CP,Daily!LL$10,0))/(VLOOKUP($EG67,Data!$B:$CP,Daily!HM$10,0)+VLOOKUP($IF67,Data!$B:$CP,Daily!LL$10,0))</f>
      </c>
      <c r="DO69" s="14">
        <f>(VLOOKUP($EG69,Data!$B:$CP,Daily!HN$10,0)+VLOOKUP($IF69,Data!$B:$CP,Daily!LM$10,0))/(VLOOKUP($EG67,Data!$B:$CP,Daily!HN$10,0)+VLOOKUP($IF67,Data!$B:$CP,Daily!LM$10,0))</f>
      </c>
      <c r="DP69" s="14">
        <f>(VLOOKUP($EG69,Data!$B:$CP,Daily!HO$10,0)+VLOOKUP($IF69,Data!$B:$CP,Daily!LN$10,0))/(VLOOKUP($EG67,Data!$B:$CP,Daily!HO$10,0)+VLOOKUP($IF67,Data!$B:$CP,Daily!LN$10,0))</f>
      </c>
      <c r="DQ69" s="14">
        <f>(VLOOKUP($EG69,Data!$B:$CP,Daily!HP$10,0)+VLOOKUP($IF69,Data!$B:$CP,Daily!LO$10,0))/(VLOOKUP($EG67,Data!$B:$CP,Daily!HP$10,0)+VLOOKUP($IF67,Data!$B:$CP,Daily!LO$10,0))</f>
      </c>
      <c r="DR69" s="14">
        <f>(VLOOKUP($EG69,Data!$B:$CP,Daily!HQ$10,0)+VLOOKUP($IF69,Data!$B:$CP,Daily!LP$10,0))/(VLOOKUP($EG67,Data!$B:$CP,Daily!HQ$10,0)+VLOOKUP($IF67,Data!$B:$CP,Daily!LP$10,0))</f>
      </c>
      <c r="DS69" s="14">
        <f>(VLOOKUP($EG69,Data!$B:$CP,Daily!HR$10,0)+VLOOKUP($IF69,Data!$B:$CP,Daily!LQ$10,0))/(VLOOKUP($EG67,Data!$B:$CP,Daily!HR$10,0)+VLOOKUP($IF67,Data!$B:$CP,Daily!LQ$10,0))</f>
      </c>
      <c r="DT69" s="14">
        <f>(VLOOKUP($EG69,Data!$B:$CP,Daily!HS$10,0)+VLOOKUP($IF69,Data!$B:$CP,Daily!LR$10,0))/(VLOOKUP($EG67,Data!$B:$CP,Daily!HS$10,0)+VLOOKUP($IF67,Data!$B:$CP,Daily!LR$10,0))</f>
      </c>
      <c r="DU69" s="14">
        <f>(VLOOKUP($EG69,Data!$B:$CP,Daily!HT$10,0)+VLOOKUP($IF69,Data!$B:$CP,Daily!LS$10,0))/(VLOOKUP($EG67,Data!$B:$CP,Daily!HT$10,0)+VLOOKUP($IF67,Data!$B:$CP,Daily!LS$10,0))</f>
      </c>
      <c r="DV69" s="18"/>
      <c r="DW69" s="14">
        <f t="shared" si="453"/>
      </c>
      <c r="DX69" s="14">
        <f t="shared" si="454"/>
      </c>
      <c r="DY69" s="14">
        <f t="shared" si="488"/>
      </c>
      <c r="DZ69" s="14">
        <f t="shared" si="489"/>
      </c>
      <c r="EA69" s="14">
        <f t="shared" si="490"/>
      </c>
      <c r="EB69" s="18"/>
      <c r="EC69" s="14">
        <f t="shared" si="491"/>
      </c>
      <c r="ED69" s="14">
        <f t="shared" si="492"/>
      </c>
      <c r="EE69" s="14">
        <f t="shared" si="493"/>
      </c>
      <c r="EF69" s="16"/>
      <c r="EG69" s="9" t="s">
        <v>491</v>
      </c>
      <c r="EH69" s="9" t="s">
        <v>57</v>
      </c>
      <c r="EI69" s="14">
        <f>VLOOKUP($EG69,Data!$B:$CP,Daily!EI$10,0)/VLOOKUP($EG67,Data!$B:$CP,Daily!EI$10,0)</f>
      </c>
      <c r="EJ69" s="14">
        <f>VLOOKUP($EG69,Data!$B:$CP,Daily!EJ$10,0)/VLOOKUP($EG67,Data!$B:$CP,Daily!EJ$10,0)</f>
      </c>
      <c r="EK69" s="14">
        <f>VLOOKUP($EG69,Data!$B:$CP,Daily!EK$10,0)/VLOOKUP($EG67,Data!$B:$CP,Daily!EK$10,0)</f>
      </c>
      <c r="EL69" s="14">
        <f>VLOOKUP($EG69,Data!$B:$CP,Daily!EL$10,0)/VLOOKUP($EG67,Data!$B:$CP,Daily!EL$10,0)</f>
      </c>
      <c r="EM69" s="14">
        <f>VLOOKUP($EG69,Data!$B:$CP,Daily!EM$10,0)/VLOOKUP($EG67,Data!$B:$CP,Daily!EM$10,0)</f>
      </c>
      <c r="EN69" s="14">
        <f>VLOOKUP($EG69,Data!$B:$CP,Daily!EN$10,0)/VLOOKUP($EG67,Data!$B:$CP,Daily!EN$10,0)</f>
      </c>
      <c r="EO69" s="14">
        <f>VLOOKUP($EG69,Data!$B:$CP,Daily!EO$10,0)/VLOOKUP($EG67,Data!$B:$CP,Daily!EO$10,0)</f>
      </c>
      <c r="EP69" s="14">
        <f>VLOOKUP($EG69,Data!$B:$CP,Daily!EP$10,0)/VLOOKUP($EG67,Data!$B:$CP,Daily!EP$10,0)</f>
      </c>
      <c r="EQ69" s="14">
        <f>VLOOKUP($EG69,Data!$B:$CP,Daily!EQ$10,0)/VLOOKUP($EG67,Data!$B:$CP,Daily!EQ$10,0)</f>
      </c>
      <c r="ER69" s="14">
        <f>VLOOKUP($EG69,Data!$B:$CP,Daily!ER$10,0)/VLOOKUP($EG67,Data!$B:$CP,Daily!ER$10,0)</f>
      </c>
      <c r="ES69" s="14">
        <f>VLOOKUP($EG69,Data!$B:$CP,Daily!ES$10,0)/VLOOKUP($EG67,Data!$B:$CP,Daily!ES$10,0)</f>
      </c>
      <c r="ET69" s="14">
        <f>VLOOKUP($EG69,Data!$B:$CP,Daily!ET$10,0)/VLOOKUP($EG67,Data!$B:$CP,Daily!ET$10,0)</f>
      </c>
      <c r="EU69" s="14">
        <f>VLOOKUP($EG69,Data!$B:$CP,Daily!EU$10,0)/VLOOKUP($EG67,Data!$B:$CP,Daily!EU$10,0)</f>
      </c>
      <c r="EV69" s="14">
        <f>VLOOKUP($EG69,Data!$B:$CP,Daily!EV$10,0)/VLOOKUP($EG67,Data!$B:$CP,Daily!EV$10,0)</f>
      </c>
      <c r="EW69" s="14">
        <f>VLOOKUP($EG69,Data!$B:$CP,Daily!EW$10,0)/VLOOKUP($EG67,Data!$B:$CP,Daily!EW$10,0)</f>
      </c>
      <c r="EX69" s="14">
        <f>VLOOKUP($EG69,Data!$B:$CP,Daily!EX$10,0)/VLOOKUP($EG67,Data!$B:$CP,Daily!EX$10,0)</f>
      </c>
      <c r="EY69" s="14">
        <f>VLOOKUP($EG69,Data!$B:$CP,Daily!EY$10,0)/VLOOKUP($EG67,Data!$B:$CP,Daily!EY$10,0)</f>
      </c>
      <c r="EZ69" s="14">
        <f>VLOOKUP($EG69,Data!$B:$CP,Daily!EZ$10,0)/VLOOKUP($EG67,Data!$B:$CP,Daily!EZ$10,0)</f>
      </c>
      <c r="FA69" s="14">
        <f>VLOOKUP($EG69,Data!$B:$CP,Daily!FA$10,0)/VLOOKUP($EG67,Data!$B:$CP,Daily!FA$10,0)</f>
      </c>
      <c r="FB69" s="14">
        <f>VLOOKUP($EG69,Data!$B:$CP,Daily!FB$10,0)/VLOOKUP($EG67,Data!$B:$CP,Daily!FB$10,0)</f>
      </c>
      <c r="FC69" s="14">
        <f>VLOOKUP($EG69,Data!$B:$CP,Daily!FC$10,0)/VLOOKUP($EG67,Data!$B:$CP,Daily!FC$10,0)</f>
      </c>
      <c r="FD69" s="14">
        <f>VLOOKUP($EG69,Data!$B:$CP,Daily!FD$10,0)/VLOOKUP($EG67,Data!$B:$CP,Daily!FD$10,0)</f>
      </c>
      <c r="FE69" s="14">
        <f>VLOOKUP($EG69,Data!$B:$CP,Daily!FE$10,0)/VLOOKUP($EG67,Data!$B:$CP,Daily!FE$10,0)</f>
      </c>
      <c r="FF69" s="14">
        <f>VLOOKUP($EG69,Data!$B:$CP,Daily!FF$10,0)/VLOOKUP($EG67,Data!$B:$CP,Daily!FF$10,0)</f>
      </c>
      <c r="FG69" s="14">
        <f>VLOOKUP($EG69,Data!$B:$CP,Daily!FG$10,0)/VLOOKUP($EG67,Data!$B:$CP,Daily!FG$10,0)</f>
      </c>
      <c r="FH69" s="14">
        <f>VLOOKUP($EG69,Data!$B:$CP,Daily!FH$10,0)/VLOOKUP($EG67,Data!$B:$CP,Daily!FH$10,0)</f>
      </c>
      <c r="FI69" s="14">
        <f>VLOOKUP($EG69,Data!$B:$CP,Daily!FI$10,0)/VLOOKUP($EG67,Data!$B:$CP,Daily!FI$10,0)</f>
      </c>
      <c r="FJ69" s="14">
        <f>VLOOKUP($EG69,Data!$B:$CP,Daily!FJ$10,0)/VLOOKUP($EG67,Data!$B:$CP,Daily!FJ$10,0)</f>
      </c>
      <c r="FK69" s="14">
        <f>VLOOKUP($EG69,Data!$B:$CP,Daily!FK$10,0)/VLOOKUP($EG67,Data!$B:$CP,Daily!FK$10,0)</f>
      </c>
      <c r="FL69" s="14">
        <f>VLOOKUP($EG69,Data!$B:$CP,Daily!FL$10,0)/VLOOKUP($EG67,Data!$B:$CP,Daily!FL$10,0)</f>
      </c>
      <c r="FM69" s="14">
        <f>VLOOKUP($EG69,Data!$B:$CP,Daily!FM$10,0)/VLOOKUP($EG67,Data!$B:$CP,Daily!FM$10,0)</f>
      </c>
      <c r="FN69" s="14">
        <f>VLOOKUP($EG69,Data!$B:$CP,Daily!FN$10,0)/VLOOKUP($EG67,Data!$B:$CP,Daily!FN$10,0)</f>
      </c>
      <c r="FO69" s="14">
        <f>VLOOKUP($EG69,Data!$B:$CP,Daily!FO$10,0)/VLOOKUP($EG67,Data!$B:$CP,Daily!FO$10,0)</f>
      </c>
      <c r="FP69" s="14">
        <f>VLOOKUP($EG69,Data!$B:$CP,Daily!FP$10,0)/VLOOKUP($EG67,Data!$B:$CP,Daily!FP$10,0)</f>
      </c>
      <c r="FQ69" s="14">
        <f>VLOOKUP($EG69,Data!$B:$CP,Daily!FQ$10,0)/VLOOKUP($EG67,Data!$B:$CP,Daily!FQ$10,0)</f>
      </c>
      <c r="FR69" s="14">
        <f>VLOOKUP($EG69,Data!$B:$CP,Daily!FR$10,0)/VLOOKUP($EG67,Data!$B:$CP,Daily!FR$10,0)</f>
      </c>
      <c r="FS69" s="14">
        <f>VLOOKUP($EG69,Data!$B:$CP,Daily!FS$10,0)/VLOOKUP($EG67,Data!$B:$CP,Daily!FS$10,0)</f>
      </c>
      <c r="FT69" s="14">
        <f>VLOOKUP($EG69,Data!$B:$CP,Daily!FT$10,0)/VLOOKUP($EG67,Data!$B:$CP,Daily!FT$10,0)</f>
      </c>
      <c r="FU69" s="14">
        <f>VLOOKUP($EG69,Data!$B:$CP,Daily!FU$10,0)/VLOOKUP($EG67,Data!$B:$CP,Daily!FU$10,0)</f>
      </c>
      <c r="FV69" s="14">
        <f>VLOOKUP($EG69,Data!$B:$CP,Daily!FV$10,0)/VLOOKUP($EG67,Data!$B:$CP,Daily!FV$10,0)</f>
      </c>
      <c r="FW69" s="14">
        <f>VLOOKUP($EG69,Data!$B:$CP,Daily!FW$10,0)/VLOOKUP($EG67,Data!$B:$CP,Daily!FW$10,0)</f>
      </c>
      <c r="FX69" s="14">
        <f>VLOOKUP($EG69,Data!$B:$CP,Daily!FX$10,0)/VLOOKUP($EG67,Data!$B:$CP,Daily!FX$10,0)</f>
      </c>
      <c r="FY69" s="14">
        <f>VLOOKUP($EG69,Data!$B:$CP,Daily!FY$10,0)/VLOOKUP($EG67,Data!$B:$CP,Daily!FY$10,0)</f>
      </c>
      <c r="FZ69" s="14">
        <f>VLOOKUP($EG69,Data!$B:$CP,Daily!FZ$10,0)/VLOOKUP($EG67,Data!$B:$CP,Daily!FZ$10,0)</f>
      </c>
      <c r="GA69" s="14">
        <f>VLOOKUP($EG69,Data!$B:$CP,Daily!GA$10,0)/VLOOKUP($EG67,Data!$B:$CP,Daily!GA$10,0)</f>
      </c>
      <c r="GB69" s="14">
        <f>VLOOKUP($EG69,Data!$B:$CP,Daily!GB$10,0)/VLOOKUP($EG67,Data!$B:$CP,Daily!GB$10,0)</f>
      </c>
      <c r="GC69" s="14">
        <f>VLOOKUP($EG69,Data!$B:$CP,Daily!GC$10,0)/VLOOKUP($EG67,Data!$B:$CP,Daily!GC$10,0)</f>
      </c>
      <c r="GD69" s="14">
        <f>VLOOKUP($EG69,Data!$B:$CP,Daily!GD$10,0)/VLOOKUP($EG67,Data!$B:$CP,Daily!GD$10,0)</f>
      </c>
      <c r="GE69" s="14">
        <f>VLOOKUP($EG69,Data!$B:$CP,Daily!GE$10,0)/VLOOKUP($EG67,Data!$B:$CP,Daily!GE$10,0)</f>
      </c>
      <c r="GF69" s="14">
        <f>VLOOKUP($EG69,Data!$B:$CP,Daily!GF$10,0)/VLOOKUP($EG67,Data!$B:$CP,Daily!GF$10,0)</f>
      </c>
      <c r="GG69" s="14">
        <f>VLOOKUP($EG69,Data!$B:$CP,Daily!GG$10,0)/VLOOKUP($EG67,Data!$B:$CP,Daily!GG$10,0)</f>
      </c>
      <c r="GH69" s="14">
        <f>VLOOKUP($EG69,Data!$B:$CP,Daily!GH$10,0)/VLOOKUP($EG67,Data!$B:$CP,Daily!GH$10,0)</f>
      </c>
      <c r="GI69" s="14">
        <f>VLOOKUP($EG69,Data!$B:$CP,Daily!GI$10,0)/VLOOKUP($EG67,Data!$B:$CP,Daily!GI$10,0)</f>
      </c>
      <c r="GJ69" s="14">
        <f>VLOOKUP($EG69,Data!$B:$CP,Daily!GJ$10,0)/VLOOKUP($EG67,Data!$B:$CP,Daily!GJ$10,0)</f>
      </c>
      <c r="GK69" s="14">
        <f>VLOOKUP($EG69,Data!$B:$CP,Daily!GK$10,0)/VLOOKUP($EG67,Data!$B:$CP,Daily!GK$10,0)</f>
      </c>
      <c r="GL69" s="14">
        <f>VLOOKUP($EG69,Data!$B:$CP,Daily!GL$10,0)/VLOOKUP($EG67,Data!$B:$CP,Daily!GL$10,0)</f>
      </c>
      <c r="GM69" s="14">
        <f>VLOOKUP($EG69,Data!$B:$CP,Daily!GM$10,0)/VLOOKUP($EG67,Data!$B:$CP,Daily!GM$10,0)</f>
      </c>
      <c r="GN69" s="14">
        <f>VLOOKUP($EG69,Data!$B:$CP,Daily!GN$10,0)/VLOOKUP($EG67,Data!$B:$CP,Daily!GN$10,0)</f>
      </c>
      <c r="GO69" s="14">
        <f>VLOOKUP($EG69,Data!$B:$CP,Daily!GO$10,0)/VLOOKUP($EG67,Data!$B:$CP,Daily!GO$10,0)</f>
      </c>
      <c r="GP69" s="14">
        <f>VLOOKUP($EG69,Data!$B:$CP,Daily!GP$10,0)/VLOOKUP($EG67,Data!$B:$CP,Daily!GP$10,0)</f>
      </c>
      <c r="GQ69" s="14">
        <f>VLOOKUP($EG69,Data!$B:$CP,Daily!GQ$10,0)/VLOOKUP($EG67,Data!$B:$CP,Daily!GQ$10,0)</f>
      </c>
      <c r="GR69" s="14">
        <f>VLOOKUP($EG69,Data!$B:$CP,Daily!GR$10,0)/VLOOKUP($EG67,Data!$B:$CP,Daily!GR$10,0)</f>
      </c>
      <c r="GS69" s="14">
        <f>VLOOKUP($EG69,Data!$B:$CP,Daily!GS$10,0)/VLOOKUP($EG67,Data!$B:$CP,Daily!GS$10,0)</f>
      </c>
      <c r="GT69" s="14">
        <f>VLOOKUP($EG69,Data!$B:$CP,Daily!GT$10,0)/VLOOKUP($EG67,Data!$B:$CP,Daily!GT$10,0)</f>
      </c>
      <c r="GU69" s="14">
        <f>VLOOKUP($EG69,Data!$B:$CP,Daily!GU$10,0)/VLOOKUP($EG67,Data!$B:$CP,Daily!GU$10,0)</f>
      </c>
      <c r="GV69" s="14">
        <f>VLOOKUP($EG69,Data!$B:$CP,Daily!GV$10,0)/VLOOKUP($EG67,Data!$B:$CP,Daily!GV$10,0)</f>
      </c>
      <c r="GW69" s="14">
        <f>VLOOKUP($EG69,Data!$B:$CP,Daily!GW$10,0)/VLOOKUP($EG67,Data!$B:$CP,Daily!GW$10,0)</f>
      </c>
      <c r="GX69" s="14">
        <f>VLOOKUP($EG69,Data!$B:$CP,Daily!GX$10,0)/VLOOKUP($EG67,Data!$B:$CP,Daily!GX$10,0)</f>
      </c>
      <c r="GY69" s="14">
        <f>VLOOKUP($EG69,Data!$B:$CP,Daily!GY$10,0)/VLOOKUP($EG67,Data!$B:$CP,Daily!GY$10,0)</f>
      </c>
      <c r="GZ69" s="14">
        <f>VLOOKUP($EG69,Data!$B:$CP,Daily!GZ$10,0)/VLOOKUP($EG67,Data!$B:$CP,Daily!GZ$10,0)</f>
      </c>
      <c r="HA69" s="14">
        <f>VLOOKUP($EG69,Data!$B:$CP,Daily!HA$10,0)/VLOOKUP($EG67,Data!$B:$CP,Daily!HA$10,0)</f>
      </c>
      <c r="HB69" s="14">
        <f>VLOOKUP($EG69,Data!$B:$CP,Daily!HB$10,0)/VLOOKUP($EG67,Data!$B:$CP,Daily!HB$10,0)</f>
      </c>
      <c r="HC69" s="14">
        <f>VLOOKUP($EG69,Data!$B:$CP,Daily!HC$10,0)/VLOOKUP($EG67,Data!$B:$CP,Daily!HC$10,0)</f>
      </c>
      <c r="HD69" s="14">
        <f>VLOOKUP($EG69,Data!$B:$CP,Daily!HD$10,0)/VLOOKUP($EG67,Data!$B:$CP,Daily!HD$10,0)</f>
      </c>
      <c r="HE69" s="14">
        <f>VLOOKUP($EG69,Data!$B:$CP,Daily!HE$10,0)/VLOOKUP($EG67,Data!$B:$CP,Daily!HE$10,0)</f>
      </c>
      <c r="HF69" s="14">
        <f>VLOOKUP($EG69,Data!$B:$CP,Daily!HF$10,0)/VLOOKUP($EG67,Data!$B:$CP,Daily!HF$10,0)</f>
      </c>
      <c r="HG69" s="14">
        <f>VLOOKUP($EG69,Data!$B:$CP,Daily!HG$10,0)/VLOOKUP($EG67,Data!$B:$CP,Daily!HG$10,0)</f>
      </c>
      <c r="HH69" s="14">
        <f>VLOOKUP($EG69,Data!$B:$CP,Daily!HH$10,0)/VLOOKUP($EG67,Data!$B:$CP,Daily!HH$10,0)</f>
      </c>
      <c r="HI69" s="14">
        <f>VLOOKUP($EG69,Data!$B:$CP,Daily!HI$10,0)/VLOOKUP($EG67,Data!$B:$CP,Daily!HI$10,0)</f>
      </c>
      <c r="HJ69" s="14">
        <f>VLOOKUP($EG69,Data!$B:$CP,Daily!HJ$10,0)/VLOOKUP($EG67,Data!$B:$CP,Daily!HJ$10,0)</f>
      </c>
      <c r="HK69" s="14">
        <f>VLOOKUP($EG69,Data!$B:$CP,Daily!HK$10,0)/VLOOKUP($EG67,Data!$B:$CP,Daily!HK$10,0)</f>
      </c>
      <c r="HL69" s="14">
        <f>VLOOKUP($EG69,Data!$B:$CP,Daily!HL$10,0)/VLOOKUP($EG67,Data!$B:$CP,Daily!HL$10,0)</f>
      </c>
      <c r="HM69" s="14">
        <f>VLOOKUP($EG69,Data!$B:$CP,Daily!HM$10,0)/VLOOKUP($EG67,Data!$B:$CP,Daily!HM$10,0)</f>
      </c>
      <c r="HN69" s="14">
        <f>VLOOKUP($EG69,Data!$B:$CP,Daily!HN$10,0)/VLOOKUP($EG67,Data!$B:$CP,Daily!HN$10,0)</f>
      </c>
      <c r="HO69" s="14">
        <f>VLOOKUP($EG69,Data!$B:$CP,Daily!HO$10,0)/VLOOKUP($EG67,Data!$B:$CP,Daily!HO$10,0)</f>
      </c>
      <c r="HP69" s="14">
        <f>VLOOKUP($EG69,Data!$B:$CP,Daily!HP$10,0)/VLOOKUP($EG67,Data!$B:$CP,Daily!HP$10,0)</f>
      </c>
      <c r="HQ69" s="14">
        <f>VLOOKUP($EG69,Data!$B:$CP,Daily!HQ$10,0)/VLOOKUP($EG67,Data!$B:$CP,Daily!HQ$10,0)</f>
      </c>
      <c r="HR69" s="14">
        <f>VLOOKUP($EG69,Data!$B:$CP,Daily!HR$10,0)/VLOOKUP($EG67,Data!$B:$CP,Daily!HR$10,0)</f>
      </c>
      <c r="HS69" s="14">
        <f>VLOOKUP($EG69,Data!$B:$CP,Daily!HS$10,0)/VLOOKUP($EG67,Data!$B:$CP,Daily!HS$10,0)</f>
      </c>
      <c r="HT69" s="14">
        <f>VLOOKUP($EG69,Data!$B:$CP,Daily!HT$10,0)/VLOOKUP($EG67,Data!$B:$CP,Daily!HT$10,0)</f>
      </c>
      <c r="HU69" s="17"/>
      <c r="HV69" s="52">
        <f t="shared" si="456"/>
      </c>
      <c r="HW69" s="52">
        <f t="shared" si="457"/>
      </c>
      <c r="HX69" s="52">
        <f t="shared" si="494"/>
      </c>
      <c r="HY69" s="52">
        <f t="shared" si="495"/>
      </c>
      <c r="HZ69" s="52">
        <f t="shared" si="496"/>
      </c>
      <c r="IA69" s="55"/>
      <c r="IB69" s="14">
        <f t="shared" si="497"/>
      </c>
      <c r="IC69" s="14">
        <f t="shared" si="498"/>
      </c>
      <c r="ID69" s="14">
        <f t="shared" si="499"/>
      </c>
      <c r="IE69" s="16"/>
      <c r="IF69" s="9" t="s">
        <v>492</v>
      </c>
      <c r="IG69" s="9" t="s">
        <v>57</v>
      </c>
      <c r="IH69" s="14">
        <f>VLOOKUP($IF69,Data!$B:$CP,Daily!IH$10,0)/VLOOKUP($IF67,Data!$B:$CP,Daily!IH$10,0)</f>
      </c>
      <c r="II69" s="14">
        <f>VLOOKUP($IF69,Data!$B:$CP,Daily!II$10,0)/VLOOKUP($IF67,Data!$B:$CP,Daily!II$10,0)</f>
      </c>
      <c r="IJ69" s="14">
        <f>VLOOKUP($IF69,Data!$B:$CP,Daily!IJ$10,0)/VLOOKUP($IF67,Data!$B:$CP,Daily!IJ$10,0)</f>
      </c>
      <c r="IK69" s="14">
        <f>VLOOKUP($IF69,Data!$B:$CP,Daily!IK$10,0)/VLOOKUP($IF67,Data!$B:$CP,Daily!IK$10,0)</f>
      </c>
      <c r="IL69" s="14">
        <f>VLOOKUP($IF69,Data!$B:$CP,Daily!IL$10,0)/VLOOKUP($IF67,Data!$B:$CP,Daily!IL$10,0)</f>
      </c>
      <c r="IM69" s="14">
        <f>VLOOKUP($IF69,Data!$B:$CP,Daily!IM$10,0)/VLOOKUP($IF67,Data!$B:$CP,Daily!IM$10,0)</f>
      </c>
      <c r="IN69" s="14">
        <f>VLOOKUP($IF69,Data!$B:$CP,Daily!IN$10,0)/VLOOKUP($IF67,Data!$B:$CP,Daily!IN$10,0)</f>
      </c>
      <c r="IO69" s="14">
        <f>VLOOKUP($IF69,Data!$B:$CP,Daily!IO$10,0)/VLOOKUP($IF67,Data!$B:$CP,Daily!IO$10,0)</f>
      </c>
      <c r="IP69" s="14">
        <f>VLOOKUP($IF69,Data!$B:$CP,Daily!IP$10,0)/VLOOKUP($IF67,Data!$B:$CP,Daily!IP$10,0)</f>
      </c>
      <c r="IQ69" s="14">
        <f>VLOOKUP($IF69,Data!$B:$CP,Daily!IQ$10,0)/VLOOKUP($IF67,Data!$B:$CP,Daily!IQ$10,0)</f>
      </c>
      <c r="IR69" s="14">
        <f>VLOOKUP($IF69,Data!$B:$CP,Daily!IR$10,0)/VLOOKUP($IF67,Data!$B:$CP,Daily!IR$10,0)</f>
      </c>
      <c r="IS69" s="14">
        <f>VLOOKUP($IF69,Data!$B:$CP,Daily!IS$10,0)/VLOOKUP($IF67,Data!$B:$CP,Daily!IS$10,0)</f>
      </c>
      <c r="IT69" s="14">
        <f>VLOOKUP($IF69,Data!$B:$CP,Daily!IT$10,0)/VLOOKUP($IF67,Data!$B:$CP,Daily!IT$10,0)</f>
      </c>
      <c r="IU69" s="14">
        <f>VLOOKUP($IF69,Data!$B:$CP,Daily!IU$10,0)/VLOOKUP($IF67,Data!$B:$CP,Daily!IU$10,0)</f>
      </c>
      <c r="IV69" s="14">
        <f>VLOOKUP($IF69,Data!$B:$CP,Daily!IV$10,0)/VLOOKUP($IF67,Data!$B:$CP,Daily!IV$10,0)</f>
      </c>
      <c r="IW69" s="14">
        <f>VLOOKUP($IF69,Data!$B:$CP,Daily!IW$10,0)/VLOOKUP($IF67,Data!$B:$CP,Daily!IW$10,0)</f>
      </c>
      <c r="IX69" s="14">
        <f>VLOOKUP($IF69,Data!$B:$CP,Daily!IX$10,0)/VLOOKUP($IF67,Data!$B:$CP,Daily!IX$10,0)</f>
      </c>
      <c r="IY69" s="14">
        <f>VLOOKUP($IF69,Data!$B:$CP,Daily!IY$10,0)/VLOOKUP($IF67,Data!$B:$CP,Daily!IY$10,0)</f>
      </c>
      <c r="IZ69" s="14">
        <f>VLOOKUP($IF69,Data!$B:$CP,Daily!IZ$10,0)/VLOOKUP($IF67,Data!$B:$CP,Daily!IZ$10,0)</f>
      </c>
      <c r="JA69" s="14">
        <f>VLOOKUP($IF69,Data!$B:$CP,Daily!JA$10,0)/VLOOKUP($IF67,Data!$B:$CP,Daily!JA$10,0)</f>
      </c>
      <c r="JB69" s="14">
        <f>VLOOKUP($IF69,Data!$B:$CP,Daily!JB$10,0)/VLOOKUP($IF67,Data!$B:$CP,Daily!JB$10,0)</f>
      </c>
      <c r="JC69" s="14">
        <f>VLOOKUP($IF69,Data!$B:$CP,Daily!JC$10,0)/VLOOKUP($IF67,Data!$B:$CP,Daily!JC$10,0)</f>
      </c>
      <c r="JD69" s="14">
        <f>VLOOKUP($IF69,Data!$B:$CP,Daily!JD$10,0)/VLOOKUP($IF67,Data!$B:$CP,Daily!JD$10,0)</f>
      </c>
      <c r="JE69" s="14">
        <f>VLOOKUP($IF69,Data!$B:$CP,Daily!JE$10,0)/VLOOKUP($IF67,Data!$B:$CP,Daily!JE$10,0)</f>
      </c>
      <c r="JF69" s="14">
        <f>VLOOKUP($IF69,Data!$B:$CP,Daily!JF$10,0)/VLOOKUP($IF67,Data!$B:$CP,Daily!JF$10,0)</f>
      </c>
      <c r="JG69" s="14">
        <f>VLOOKUP($IF69,Data!$B:$CP,Daily!JG$10,0)/VLOOKUP($IF67,Data!$B:$CP,Daily!JG$10,0)</f>
      </c>
      <c r="JH69" s="14">
        <f>VLOOKUP($IF69,Data!$B:$CP,Daily!JH$10,0)/VLOOKUP($IF67,Data!$B:$CP,Daily!JH$10,0)</f>
      </c>
      <c r="JI69" s="14">
        <f>VLOOKUP($IF69,Data!$B:$CP,Daily!JI$10,0)/VLOOKUP($IF67,Data!$B:$CP,Daily!JI$10,0)</f>
      </c>
      <c r="JJ69" s="14">
        <f>VLOOKUP($IF69,Data!$B:$CP,Daily!JJ$10,0)/VLOOKUP($IF67,Data!$B:$CP,Daily!JJ$10,0)</f>
      </c>
      <c r="JK69" s="14">
        <f>VLOOKUP($IF69,Data!$B:$CP,Daily!JK$10,0)/VLOOKUP($IF67,Data!$B:$CP,Daily!JK$10,0)</f>
      </c>
      <c r="JL69" s="14">
        <f>VLOOKUP($IF69,Data!$B:$CP,Daily!JL$10,0)/VLOOKUP($IF67,Data!$B:$CP,Daily!JL$10,0)</f>
      </c>
      <c r="JM69" s="14">
        <f>VLOOKUP($IF69,Data!$B:$CP,Daily!JM$10,0)/VLOOKUP($IF67,Data!$B:$CP,Daily!JM$10,0)</f>
      </c>
      <c r="JN69" s="14">
        <f>VLOOKUP($IF69,Data!$B:$CP,Daily!JN$10,0)/VLOOKUP($IF67,Data!$B:$CP,Daily!JN$10,0)</f>
      </c>
      <c r="JO69" s="14">
        <f>VLOOKUP($IF69,Data!$B:$CP,Daily!JO$10,0)/VLOOKUP($IF67,Data!$B:$CP,Daily!JO$10,0)</f>
      </c>
      <c r="JP69" s="14">
        <f>VLOOKUP($IF69,Data!$B:$CP,Daily!JP$10,0)/VLOOKUP($IF67,Data!$B:$CP,Daily!JP$10,0)</f>
      </c>
      <c r="JQ69" s="14">
        <f>VLOOKUP($IF69,Data!$B:$CP,Daily!JQ$10,0)/VLOOKUP($IF67,Data!$B:$CP,Daily!JQ$10,0)</f>
      </c>
      <c r="JR69" s="14">
        <f>VLOOKUP($IF69,Data!$B:$CP,Daily!JR$10,0)/VLOOKUP($IF67,Data!$B:$CP,Daily!JR$10,0)</f>
      </c>
      <c r="JS69" s="14">
        <f>VLOOKUP($IF69,Data!$B:$CP,Daily!JS$10,0)/VLOOKUP($IF67,Data!$B:$CP,Daily!JS$10,0)</f>
      </c>
      <c r="JT69" s="14">
        <f>VLOOKUP($IF69,Data!$B:$CP,Daily!JT$10,0)/VLOOKUP($IF67,Data!$B:$CP,Daily!JT$10,0)</f>
      </c>
      <c r="JU69" s="14">
        <f>VLOOKUP($IF69,Data!$B:$CP,Daily!JU$10,0)/VLOOKUP($IF67,Data!$B:$CP,Daily!JU$10,0)</f>
      </c>
      <c r="JV69" s="14">
        <f>VLOOKUP($IF69,Data!$B:$CP,Daily!JV$10,0)/VLOOKUP($IF67,Data!$B:$CP,Daily!JV$10,0)</f>
      </c>
      <c r="JW69" s="14">
        <f>VLOOKUP($IF69,Data!$B:$CP,Daily!JW$10,0)/VLOOKUP($IF67,Data!$B:$CP,Daily!JW$10,0)</f>
      </c>
      <c r="JX69" s="14">
        <f>VLOOKUP($IF69,Data!$B:$CP,Daily!JX$10,0)/VLOOKUP($IF67,Data!$B:$CP,Daily!JX$10,0)</f>
      </c>
      <c r="JY69" s="14">
        <f>VLOOKUP($IF69,Data!$B:$CP,Daily!JY$10,0)/VLOOKUP($IF67,Data!$B:$CP,Daily!JY$10,0)</f>
      </c>
      <c r="JZ69" s="14">
        <f>VLOOKUP($IF69,Data!$B:$CP,Daily!JZ$10,0)/VLOOKUP($IF67,Data!$B:$CP,Daily!JZ$10,0)</f>
      </c>
      <c r="KA69" s="14">
        <f>VLOOKUP($IF69,Data!$B:$CP,Daily!KA$10,0)/VLOOKUP($IF67,Data!$B:$CP,Daily!KA$10,0)</f>
      </c>
      <c r="KB69" s="14">
        <f>VLOOKUP($IF69,Data!$B:$CP,Daily!KB$10,0)/VLOOKUP($IF67,Data!$B:$CP,Daily!KB$10,0)</f>
      </c>
      <c r="KC69" s="14">
        <f>VLOOKUP($IF69,Data!$B:$CP,Daily!KC$10,0)/VLOOKUP($IF67,Data!$B:$CP,Daily!KC$10,0)</f>
      </c>
      <c r="KD69" s="14">
        <f>VLOOKUP($IF69,Data!$B:$CP,Daily!KD$10,0)/VLOOKUP($IF67,Data!$B:$CP,Daily!KD$10,0)</f>
      </c>
      <c r="KE69" s="14">
        <f>VLOOKUP($IF69,Data!$B:$CP,Daily!KE$10,0)/VLOOKUP($IF67,Data!$B:$CP,Daily!KE$10,0)</f>
      </c>
      <c r="KF69" s="14">
        <f>VLOOKUP($IF69,Data!$B:$CP,Daily!KF$10,0)/VLOOKUP($IF67,Data!$B:$CP,Daily!KF$10,0)</f>
      </c>
      <c r="KG69" s="14">
        <f>VLOOKUP($IF69,Data!$B:$CP,Daily!KG$10,0)/VLOOKUP($IF67,Data!$B:$CP,Daily!KG$10,0)</f>
      </c>
      <c r="KH69" s="14">
        <f>VLOOKUP($IF69,Data!$B:$CP,Daily!KH$10,0)/VLOOKUP($IF67,Data!$B:$CP,Daily!KH$10,0)</f>
      </c>
      <c r="KI69" s="14">
        <f>VLOOKUP($IF69,Data!$B:$CP,Daily!KI$10,0)/VLOOKUP($IF67,Data!$B:$CP,Daily!KI$10,0)</f>
      </c>
      <c r="KJ69" s="14">
        <f>VLOOKUP($IF69,Data!$B:$CP,Daily!KJ$10,0)/VLOOKUP($IF67,Data!$B:$CP,Daily!KJ$10,0)</f>
      </c>
      <c r="KK69" s="14">
        <f>VLOOKUP($IF69,Data!$B:$CP,Daily!KK$10,0)/VLOOKUP($IF67,Data!$B:$CP,Daily!KK$10,0)</f>
      </c>
      <c r="KL69" s="14">
        <f>VLOOKUP($IF69,Data!$B:$CP,Daily!KL$10,0)/VLOOKUP($IF67,Data!$B:$CP,Daily!KL$10,0)</f>
      </c>
      <c r="KM69" s="14">
        <f>VLOOKUP($IF69,Data!$B:$CP,Daily!KM$10,0)/VLOOKUP($IF67,Data!$B:$CP,Daily!KM$10,0)</f>
      </c>
      <c r="KN69" s="14">
        <f>VLOOKUP($IF69,Data!$B:$CP,Daily!KN$10,0)/VLOOKUP($IF67,Data!$B:$CP,Daily!KN$10,0)</f>
      </c>
      <c r="KO69" s="14">
        <f>VLOOKUP($IF69,Data!$B:$CP,Daily!KO$10,0)/VLOOKUP($IF67,Data!$B:$CP,Daily!KO$10,0)</f>
      </c>
      <c r="KP69" s="14">
        <f>VLOOKUP($IF69,Data!$B:$CP,Daily!KP$10,0)/VLOOKUP($IF67,Data!$B:$CP,Daily!KP$10,0)</f>
      </c>
      <c r="KQ69" s="14">
        <f>VLOOKUP($IF69,Data!$B:$CP,Daily!KQ$10,0)/VLOOKUP($IF67,Data!$B:$CP,Daily!KQ$10,0)</f>
      </c>
      <c r="KR69" s="14">
        <f>VLOOKUP($IF69,Data!$B:$CP,Daily!KR$10,0)/VLOOKUP($IF67,Data!$B:$CP,Daily!KR$10,0)</f>
      </c>
      <c r="KS69" s="14">
        <f>VLOOKUP($IF69,Data!$B:$CP,Daily!KS$10,0)/VLOOKUP($IF67,Data!$B:$CP,Daily!KS$10,0)</f>
      </c>
      <c r="KT69" s="14">
        <f>VLOOKUP($IF69,Data!$B:$CP,Daily!KT$10,0)/VLOOKUP($IF67,Data!$B:$CP,Daily!KT$10,0)</f>
      </c>
      <c r="KU69" s="14">
        <f>VLOOKUP($IF69,Data!$B:$CP,Daily!KU$10,0)/VLOOKUP($IF67,Data!$B:$CP,Daily!KU$10,0)</f>
      </c>
      <c r="KV69" s="14">
        <f>VLOOKUP($IF69,Data!$B:$CP,Daily!KV$10,0)/VLOOKUP($IF67,Data!$B:$CP,Daily!KV$10,0)</f>
      </c>
      <c r="KW69" s="14">
        <f>VLOOKUP($IF69,Data!$B:$CP,Daily!KW$10,0)/VLOOKUP($IF67,Data!$B:$CP,Daily!KW$10,0)</f>
      </c>
      <c r="KX69" s="14">
        <f>VLOOKUP($IF69,Data!$B:$CP,Daily!KX$10,0)/VLOOKUP($IF67,Data!$B:$CP,Daily!KX$10,0)</f>
      </c>
      <c r="KY69" s="14">
        <f>VLOOKUP($IF69,Data!$B:$CP,Daily!KY$10,0)/VLOOKUP($IF67,Data!$B:$CP,Daily!KY$10,0)</f>
      </c>
      <c r="KZ69" s="14">
        <f>VLOOKUP($IF69,Data!$B:$CP,Daily!KZ$10,0)/VLOOKUP($IF67,Data!$B:$CP,Daily!KZ$10,0)</f>
      </c>
      <c r="LA69" s="14">
        <f>VLOOKUP($IF69,Data!$B:$CP,Daily!LA$10,0)/VLOOKUP($IF67,Data!$B:$CP,Daily!LA$10,0)</f>
      </c>
      <c r="LB69" s="14">
        <f>VLOOKUP($IF69,Data!$B:$CP,Daily!LB$10,0)/VLOOKUP($IF67,Data!$B:$CP,Daily!LB$10,0)</f>
      </c>
      <c r="LC69" s="14">
        <f>VLOOKUP($IF69,Data!$B:$CP,Daily!LC$10,0)/VLOOKUP($IF67,Data!$B:$CP,Daily!LC$10,0)</f>
      </c>
      <c r="LD69" s="14">
        <f>VLOOKUP($IF69,Data!$B:$CP,Daily!LD$10,0)/VLOOKUP($IF67,Data!$B:$CP,Daily!LD$10,0)</f>
      </c>
      <c r="LE69" s="14">
        <f>VLOOKUP($IF69,Data!$B:$CP,Daily!LE$10,0)/VLOOKUP($IF67,Data!$B:$CP,Daily!LE$10,0)</f>
      </c>
      <c r="LF69" s="14">
        <f>VLOOKUP($IF69,Data!$B:$CP,Daily!LF$10,0)/VLOOKUP($IF67,Data!$B:$CP,Daily!LF$10,0)</f>
      </c>
      <c r="LG69" s="14">
        <f>VLOOKUP($IF69,Data!$B:$CP,Daily!LG$10,0)/VLOOKUP($IF67,Data!$B:$CP,Daily!LG$10,0)</f>
      </c>
      <c r="LH69" s="14">
        <f>VLOOKUP($IF69,Data!$B:$CP,Daily!LH$10,0)/VLOOKUP($IF67,Data!$B:$CP,Daily!LH$10,0)</f>
      </c>
      <c r="LI69" s="14">
        <f>VLOOKUP($IF69,Data!$B:$CP,Daily!LI$10,0)/VLOOKUP($IF67,Data!$B:$CP,Daily!LI$10,0)</f>
      </c>
      <c r="LJ69" s="14">
        <f>VLOOKUP($IF69,Data!$B:$CP,Daily!LJ$10,0)/VLOOKUP($IF67,Data!$B:$CP,Daily!LJ$10,0)</f>
      </c>
      <c r="LK69" s="14">
        <f>VLOOKUP($IF69,Data!$B:$CP,Daily!LK$10,0)/VLOOKUP($IF67,Data!$B:$CP,Daily!LK$10,0)</f>
      </c>
      <c r="LL69" s="14">
        <f>VLOOKUP($IF69,Data!$B:$CP,Daily!LL$10,0)/VLOOKUP($IF67,Data!$B:$CP,Daily!LL$10,0)</f>
      </c>
      <c r="LM69" s="14">
        <f>VLOOKUP($IF69,Data!$B:$CP,Daily!LM$10,0)/VLOOKUP($IF67,Data!$B:$CP,Daily!LM$10,0)</f>
      </c>
      <c r="LN69" s="14">
        <f>VLOOKUP($IF69,Data!$B:$CP,Daily!LN$10,0)/VLOOKUP($IF67,Data!$B:$CP,Daily!LN$10,0)</f>
      </c>
      <c r="LO69" s="14">
        <f>VLOOKUP($IF69,Data!$B:$CP,Daily!LO$10,0)/VLOOKUP($IF67,Data!$B:$CP,Daily!LO$10,0)</f>
      </c>
      <c r="LP69" s="14">
        <f>VLOOKUP($IF69,Data!$B:$CP,Daily!LP$10,0)/VLOOKUP($IF67,Data!$B:$CP,Daily!LP$10,0)</f>
      </c>
      <c r="LQ69" s="14">
        <f>VLOOKUP($IF69,Data!$B:$CP,Daily!LQ$10,0)/VLOOKUP($IF67,Data!$B:$CP,Daily!LQ$10,0)</f>
      </c>
      <c r="LR69" s="14">
        <f>VLOOKUP($IF69,Data!$B:$CP,Daily!LR$10,0)/VLOOKUP($IF67,Data!$B:$CP,Daily!LR$10,0)</f>
      </c>
      <c r="LS69" s="14">
        <f>VLOOKUP($IF69,Data!$B:$CP,Daily!LS$10,0)/VLOOKUP($IF67,Data!$B:$CP,Daily!LS$10,0)</f>
      </c>
      <c r="LU69" s="52">
        <f t="shared" si="460"/>
      </c>
      <c r="LV69" s="52">
        <f t="shared" si="461"/>
      </c>
      <c r="LW69" s="52">
        <f t="shared" si="500"/>
      </c>
      <c r="LX69" s="52">
        <f t="shared" si="501"/>
      </c>
      <c r="LY69" s="52">
        <f t="shared" si="502"/>
      </c>
      <c r="LZ69" s="55"/>
      <c r="MA69" s="14">
        <f t="shared" si="503"/>
      </c>
      <c r="MB69" s="14">
        <f t="shared" si="504"/>
      </c>
      <c r="MC69" s="14">
        <f t="shared" si="505"/>
      </c>
      <c r="MD69" s="15"/>
    </row>
    <row r="70" spans="1:342" x14ac:dyDescent="0.25">
      <c r="D70" s="133" t="s">
        <v>459</v>
      </c>
      <c r="E70" s="67" t="str">
        <f>VLOOKUP($D70,'Metric Nature'!$C:$D,2,0)&amp;IF(($F70&lt;(EA70)),"Below",IF(($F70&gt;(DZ70)),"Above","Within"))</f>
      </c>
      <c r="F70" s="62">
        <f t="shared" ref="F70" si="536">DU70</f>
      </c>
      <c r="G70" s="92">
        <f t="shared" ref="G70" si="537">ED70</f>
      </c>
      <c r="H70" s="62">
        <f t="shared" ref="H70" si="538">IFERROR(((F70-G70)/G70),0)</f>
      </c>
      <c r="I70" s="89">
        <f t="shared" ref="I70" si="539">EE70</f>
      </c>
      <c r="J70" s="62">
        <f t="shared" ref="J70" si="540">IFERROR(((F70-I70)/I70),0)</f>
      </c>
      <c r="K70" s="62">
        <f t="shared" ref="K70" si="541">EC70</f>
      </c>
      <c r="L70" s="64"/>
      <c r="M70" s="67" t="str">
        <f>VLOOKUP($D70,'Metric Nature'!$C:$D,2,0)&amp;IF(($N70&lt;(HZ70)),"Below",IF(($N70&gt;(HY70)),"Above","Within"))</f>
      </c>
      <c r="N70" s="71">
        <f t="shared" ref="N70" si="542">HT70</f>
      </c>
      <c r="O70" s="63">
        <f t="shared" ref="O70" si="543">IC70</f>
      </c>
      <c r="P70" s="98">
        <f t="shared" ref="P70" si="544">IFERROR(((N70-O70)/O70),0)</f>
      </c>
      <c r="Q70" s="63">
        <f t="shared" ref="Q70" si="545">ID70</f>
      </c>
      <c r="R70" s="71">
        <f t="shared" ref="R70" si="546">IFERROR(((N70-Q70)/Q70),0)</f>
      </c>
      <c r="S70" s="62">
        <f t="shared" ref="S70" si="547">IB70</f>
      </c>
      <c r="T70" s="64"/>
      <c r="U70" s="67" t="str">
        <f>VLOOKUP($D70,'Metric Nature'!$C:$D,2,0)&amp;IF(($V70&lt;(LY70)),"Below",IF(($V70&gt;(LX70)),"Above","Within"))</f>
      </c>
      <c r="V70" s="62">
        <f t="shared" ref="V70" si="548">LS70</f>
      </c>
      <c r="W70" s="63">
        <f t="shared" ref="W70" si="549">MB70</f>
      </c>
      <c r="X70" s="62">
        <f t="shared" ref="X70" si="550">IFERROR(((V70-W70)/W70),0)</f>
      </c>
      <c r="Y70" s="62">
        <f t="shared" ref="Y70" si="551">MC70</f>
      </c>
      <c r="Z70" s="62">
        <f t="shared" ref="Z70" si="552">IFERROR(((V70-Y70)/Y70),0)</f>
      </c>
      <c r="AA70" s="62">
        <f t="shared" ref="AA70" si="553">MA70</f>
      </c>
      <c r="AB70" s="64"/>
      <c r="AC70" s="60" t="s">
        <v>493</v>
      </c>
      <c r="AI70" s="9" t="s">
        <v>459</v>
      </c>
      <c r="AJ70" s="14">
        <f>(VLOOKUP($EG70,Data!$B:$CP,Daily!EI$10,0)+VLOOKUP($IF70,Data!$B:$CP,Daily!IH$10,0))/(VLOOKUP($EG67,Data!$B:$CP,Daily!EI$10,0)+VLOOKUP($IF67,Data!$B:$CP,Daily!IH$10,0))</f>
      </c>
      <c r="AK70" s="14">
        <f>(VLOOKUP($EG70,Data!$B:$CP,Daily!EJ$10,0)+VLOOKUP($IF70,Data!$B:$CP,Daily!II$10,0))/(VLOOKUP($EG67,Data!$B:$CP,Daily!EJ$10,0)+VLOOKUP($IF67,Data!$B:$CP,Daily!II$10,0))</f>
      </c>
      <c r="AL70" s="14">
        <f>(VLOOKUP($EG70,Data!$B:$CP,Daily!EK$10,0)+VLOOKUP($IF70,Data!$B:$CP,Daily!IJ$10,0))/(VLOOKUP($EG67,Data!$B:$CP,Daily!EK$10,0)+VLOOKUP($IF67,Data!$B:$CP,Daily!IJ$10,0))</f>
      </c>
      <c r="AM70" s="14">
        <f>(VLOOKUP($EG70,Data!$B:$CP,Daily!EL$10,0)+VLOOKUP($IF70,Data!$B:$CP,Daily!IK$10,0))/(VLOOKUP($EG67,Data!$B:$CP,Daily!EL$10,0)+VLOOKUP($IF67,Data!$B:$CP,Daily!IK$10,0))</f>
      </c>
      <c r="AN70" s="14">
        <f>(VLOOKUP($EG70,Data!$B:$CP,Daily!EM$10,0)+VLOOKUP($IF70,Data!$B:$CP,Daily!IL$10,0))/(VLOOKUP($EG67,Data!$B:$CP,Daily!EM$10,0)+VLOOKUP($IF67,Data!$B:$CP,Daily!IL$10,0))</f>
      </c>
      <c r="AO70" s="14">
        <f>(VLOOKUP($EG70,Data!$B:$CP,Daily!EN$10,0)+VLOOKUP($IF70,Data!$B:$CP,Daily!IM$10,0))/(VLOOKUP($EG67,Data!$B:$CP,Daily!EN$10,0)+VLOOKUP($IF67,Data!$B:$CP,Daily!IM$10,0))</f>
      </c>
      <c r="AP70" s="14">
        <f>(VLOOKUP($EG70,Data!$B:$CP,Daily!EO$10,0)+VLOOKUP($IF70,Data!$B:$CP,Daily!IN$10,0))/(VLOOKUP($EG67,Data!$B:$CP,Daily!EO$10,0)+VLOOKUP($IF67,Data!$B:$CP,Daily!IN$10,0))</f>
      </c>
      <c r="AQ70" s="14">
        <f>(VLOOKUP($EG70,Data!$B:$CP,Daily!EP$10,0)+VLOOKUP($IF70,Data!$B:$CP,Daily!IO$10,0))/(VLOOKUP($EG67,Data!$B:$CP,Daily!EP$10,0)+VLOOKUP($IF67,Data!$B:$CP,Daily!IO$10,0))</f>
      </c>
      <c r="AR70" s="14">
        <f>(VLOOKUP($EG70,Data!$B:$CP,Daily!EQ$10,0)+VLOOKUP($IF70,Data!$B:$CP,Daily!IP$10,0))/(VLOOKUP($EG67,Data!$B:$CP,Daily!EQ$10,0)+VLOOKUP($IF67,Data!$B:$CP,Daily!IP$10,0))</f>
      </c>
      <c r="AS70" s="14">
        <f>(VLOOKUP($EG70,Data!$B:$CP,Daily!ER$10,0)+VLOOKUP($IF70,Data!$B:$CP,Daily!IQ$10,0))/(VLOOKUP($EG67,Data!$B:$CP,Daily!ER$10,0)+VLOOKUP($IF67,Data!$B:$CP,Daily!IQ$10,0))</f>
      </c>
      <c r="AT70" s="14">
        <f>(VLOOKUP($EG70,Data!$B:$CP,Daily!ES$10,0)+VLOOKUP($IF70,Data!$B:$CP,Daily!IR$10,0))/(VLOOKUP($EG67,Data!$B:$CP,Daily!ES$10,0)+VLOOKUP($IF67,Data!$B:$CP,Daily!IR$10,0))</f>
      </c>
      <c r="AU70" s="14">
        <f>(VLOOKUP($EG70,Data!$B:$CP,Daily!ET$10,0)+VLOOKUP($IF70,Data!$B:$CP,Daily!IS$10,0))/(VLOOKUP($EG67,Data!$B:$CP,Daily!ET$10,0)+VLOOKUP($IF67,Data!$B:$CP,Daily!IS$10,0))</f>
      </c>
      <c r="AV70" s="14">
        <f>(VLOOKUP($EG70,Data!$B:$CP,Daily!EU$10,0)+VLOOKUP($IF70,Data!$B:$CP,Daily!IT$10,0))/(VLOOKUP($EG67,Data!$B:$CP,Daily!EU$10,0)+VLOOKUP($IF67,Data!$B:$CP,Daily!IT$10,0))</f>
      </c>
      <c r="AW70" s="14">
        <f>(VLOOKUP($EG70,Data!$B:$CP,Daily!EV$10,0)+VLOOKUP($IF70,Data!$B:$CP,Daily!IU$10,0))/(VLOOKUP($EG67,Data!$B:$CP,Daily!EV$10,0)+VLOOKUP($IF67,Data!$B:$CP,Daily!IU$10,0))</f>
      </c>
      <c r="AX70" s="14">
        <f>(VLOOKUP($EG70,Data!$B:$CP,Daily!EW$10,0)+VLOOKUP($IF70,Data!$B:$CP,Daily!IV$10,0))/(VLOOKUP($EG67,Data!$B:$CP,Daily!EW$10,0)+VLOOKUP($IF67,Data!$B:$CP,Daily!IV$10,0))</f>
      </c>
      <c r="AY70" s="14">
        <f>(VLOOKUP($EG70,Data!$B:$CP,Daily!EX$10,0)+VLOOKUP($IF70,Data!$B:$CP,Daily!IW$10,0))/(VLOOKUP($EG67,Data!$B:$CP,Daily!EX$10,0)+VLOOKUP($IF67,Data!$B:$CP,Daily!IW$10,0))</f>
      </c>
      <c r="AZ70" s="14">
        <f>(VLOOKUP($EG70,Data!$B:$CP,Daily!EY$10,0)+VLOOKUP($IF70,Data!$B:$CP,Daily!IX$10,0))/(VLOOKUP($EG67,Data!$B:$CP,Daily!EY$10,0)+VLOOKUP($IF67,Data!$B:$CP,Daily!IX$10,0))</f>
      </c>
      <c r="BA70" s="14">
        <f>(VLOOKUP($EG70,Data!$B:$CP,Daily!EZ$10,0)+VLOOKUP($IF70,Data!$B:$CP,Daily!IY$10,0))/(VLOOKUP($EG67,Data!$B:$CP,Daily!EZ$10,0)+VLOOKUP($IF67,Data!$B:$CP,Daily!IY$10,0))</f>
      </c>
      <c r="BB70" s="14">
        <f>(VLOOKUP($EG70,Data!$B:$CP,Daily!FA$10,0)+VLOOKUP($IF70,Data!$B:$CP,Daily!IZ$10,0))/(VLOOKUP($EG67,Data!$B:$CP,Daily!FA$10,0)+VLOOKUP($IF67,Data!$B:$CP,Daily!IZ$10,0))</f>
      </c>
      <c r="BC70" s="14">
        <f>(VLOOKUP($EG70,Data!$B:$CP,Daily!FB$10,0)+VLOOKUP($IF70,Data!$B:$CP,Daily!JA$10,0))/(VLOOKUP($EG67,Data!$B:$CP,Daily!FB$10,0)+VLOOKUP($IF67,Data!$B:$CP,Daily!JA$10,0))</f>
      </c>
      <c r="BD70" s="14">
        <f>(VLOOKUP($EG70,Data!$B:$CP,Daily!FC$10,0)+VLOOKUP($IF70,Data!$B:$CP,Daily!JB$10,0))/(VLOOKUP($EG67,Data!$B:$CP,Daily!FC$10,0)+VLOOKUP($IF67,Data!$B:$CP,Daily!JB$10,0))</f>
      </c>
      <c r="BE70" s="14">
        <f>(VLOOKUP($EG70,Data!$B:$CP,Daily!FD$10,0)+VLOOKUP($IF70,Data!$B:$CP,Daily!JC$10,0))/(VLOOKUP($EG67,Data!$B:$CP,Daily!FD$10,0)+VLOOKUP($IF67,Data!$B:$CP,Daily!JC$10,0))</f>
      </c>
      <c r="BF70" s="14">
        <f>(VLOOKUP($EG70,Data!$B:$CP,Daily!FE$10,0)+VLOOKUP($IF70,Data!$B:$CP,Daily!JD$10,0))/(VLOOKUP($EG67,Data!$B:$CP,Daily!FE$10,0)+VLOOKUP($IF67,Data!$B:$CP,Daily!JD$10,0))</f>
      </c>
      <c r="BG70" s="14">
        <f>(VLOOKUP($EG70,Data!$B:$CP,Daily!FF$10,0)+VLOOKUP($IF70,Data!$B:$CP,Daily!JE$10,0))/(VLOOKUP($EG67,Data!$B:$CP,Daily!FF$10,0)+VLOOKUP($IF67,Data!$B:$CP,Daily!JE$10,0))</f>
      </c>
      <c r="BH70" s="14">
        <f>(VLOOKUP($EG70,Data!$B:$CP,Daily!FG$10,0)+VLOOKUP($IF70,Data!$B:$CP,Daily!JF$10,0))/(VLOOKUP($EG67,Data!$B:$CP,Daily!FG$10,0)+VLOOKUP($IF67,Data!$B:$CP,Daily!JF$10,0))</f>
      </c>
      <c r="BI70" s="14">
        <f>(VLOOKUP($EG70,Data!$B:$CP,Daily!FH$10,0)+VLOOKUP($IF70,Data!$B:$CP,Daily!JG$10,0))/(VLOOKUP($EG67,Data!$B:$CP,Daily!FH$10,0)+VLOOKUP($IF67,Data!$B:$CP,Daily!JG$10,0))</f>
      </c>
      <c r="BJ70" s="14">
        <f>(VLOOKUP($EG70,Data!$B:$CP,Daily!FI$10,0)+VLOOKUP($IF70,Data!$B:$CP,Daily!JH$10,0))/(VLOOKUP($EG67,Data!$B:$CP,Daily!FI$10,0)+VLOOKUP($IF67,Data!$B:$CP,Daily!JH$10,0))</f>
      </c>
      <c r="BK70" s="14">
        <f>(VLOOKUP($EG70,Data!$B:$CP,Daily!FJ$10,0)+VLOOKUP($IF70,Data!$B:$CP,Daily!JI$10,0))/(VLOOKUP($EG67,Data!$B:$CP,Daily!FJ$10,0)+VLOOKUP($IF67,Data!$B:$CP,Daily!JI$10,0))</f>
      </c>
      <c r="BL70" s="14">
        <f>(VLOOKUP($EG70,Data!$B:$CP,Daily!FK$10,0)+VLOOKUP($IF70,Data!$B:$CP,Daily!JJ$10,0))/(VLOOKUP($EG67,Data!$B:$CP,Daily!FK$10,0)+VLOOKUP($IF67,Data!$B:$CP,Daily!JJ$10,0))</f>
      </c>
      <c r="BM70" s="14">
        <f>(VLOOKUP($EG70,Data!$B:$CP,Daily!FL$10,0)+VLOOKUP($IF70,Data!$B:$CP,Daily!JK$10,0))/(VLOOKUP($EG67,Data!$B:$CP,Daily!FL$10,0)+VLOOKUP($IF67,Data!$B:$CP,Daily!JK$10,0))</f>
      </c>
      <c r="BN70" s="14">
        <f>(VLOOKUP($EG70,Data!$B:$CP,Daily!FM$10,0)+VLOOKUP($IF70,Data!$B:$CP,Daily!JL$10,0))/(VLOOKUP($EG67,Data!$B:$CP,Daily!FM$10,0)+VLOOKUP($IF67,Data!$B:$CP,Daily!JL$10,0))</f>
      </c>
      <c r="BO70" s="14">
        <f>(VLOOKUP($EG70,Data!$B:$CP,Daily!FN$10,0)+VLOOKUP($IF70,Data!$B:$CP,Daily!JM$10,0))/(VLOOKUP($EG67,Data!$B:$CP,Daily!FN$10,0)+VLOOKUP($IF67,Data!$B:$CP,Daily!JM$10,0))</f>
      </c>
      <c r="BP70" s="14">
        <f>(VLOOKUP($EG70,Data!$B:$CP,Daily!FO$10,0)+VLOOKUP($IF70,Data!$B:$CP,Daily!JN$10,0))/(VLOOKUP($EG67,Data!$B:$CP,Daily!FO$10,0)+VLOOKUP($IF67,Data!$B:$CP,Daily!JN$10,0))</f>
      </c>
      <c r="BQ70" s="14">
        <f>(VLOOKUP($EG70,Data!$B:$CP,Daily!FP$10,0)+VLOOKUP($IF70,Data!$B:$CP,Daily!JO$10,0))/(VLOOKUP($EG67,Data!$B:$CP,Daily!FP$10,0)+VLOOKUP($IF67,Data!$B:$CP,Daily!JO$10,0))</f>
      </c>
      <c r="BR70" s="14">
        <f>(VLOOKUP($EG70,Data!$B:$CP,Daily!FQ$10,0)+VLOOKUP($IF70,Data!$B:$CP,Daily!JP$10,0))/(VLOOKUP($EG67,Data!$B:$CP,Daily!FQ$10,0)+VLOOKUP($IF67,Data!$B:$CP,Daily!JP$10,0))</f>
      </c>
      <c r="BS70" s="14">
        <f>(VLOOKUP($EG70,Data!$B:$CP,Daily!FR$10,0)+VLOOKUP($IF70,Data!$B:$CP,Daily!JQ$10,0))/(VLOOKUP($EG67,Data!$B:$CP,Daily!FR$10,0)+VLOOKUP($IF67,Data!$B:$CP,Daily!JQ$10,0))</f>
      </c>
      <c r="BT70" s="14">
        <f>(VLOOKUP($EG70,Data!$B:$CP,Daily!FS$10,0)+VLOOKUP($IF70,Data!$B:$CP,Daily!JR$10,0))/(VLOOKUP($EG67,Data!$B:$CP,Daily!FS$10,0)+VLOOKUP($IF67,Data!$B:$CP,Daily!JR$10,0))</f>
      </c>
      <c r="BU70" s="14">
        <f>(VLOOKUP($EG70,Data!$B:$CP,Daily!FT$10,0)+VLOOKUP($IF70,Data!$B:$CP,Daily!JS$10,0))/(VLOOKUP($EG67,Data!$B:$CP,Daily!FT$10,0)+VLOOKUP($IF67,Data!$B:$CP,Daily!JS$10,0))</f>
      </c>
      <c r="BV70" s="14">
        <f>(VLOOKUP($EG70,Data!$B:$CP,Daily!FU$10,0)+VLOOKUP($IF70,Data!$B:$CP,Daily!JT$10,0))/(VLOOKUP($EG67,Data!$B:$CP,Daily!FU$10,0)+VLOOKUP($IF67,Data!$B:$CP,Daily!JT$10,0))</f>
      </c>
      <c r="BW70" s="14">
        <f>(VLOOKUP($EG70,Data!$B:$CP,Daily!FV$10,0)+VLOOKUP($IF70,Data!$B:$CP,Daily!JU$10,0))/(VLOOKUP($EG67,Data!$B:$CP,Daily!FV$10,0)+VLOOKUP($IF67,Data!$B:$CP,Daily!JU$10,0))</f>
      </c>
      <c r="BX70" s="14">
        <f>(VLOOKUP($EG70,Data!$B:$CP,Daily!FW$10,0)+VLOOKUP($IF70,Data!$B:$CP,Daily!JV$10,0))/(VLOOKUP($EG67,Data!$B:$CP,Daily!FW$10,0)+VLOOKUP($IF67,Data!$B:$CP,Daily!JV$10,0))</f>
      </c>
      <c r="BY70" s="14">
        <f>(VLOOKUP($EG70,Data!$B:$CP,Daily!FX$10,0)+VLOOKUP($IF70,Data!$B:$CP,Daily!JW$10,0))/(VLOOKUP($EG67,Data!$B:$CP,Daily!FX$10,0)+VLOOKUP($IF67,Data!$B:$CP,Daily!JW$10,0))</f>
      </c>
      <c r="BZ70" s="14">
        <f>(VLOOKUP($EG70,Data!$B:$CP,Daily!FY$10,0)+VLOOKUP($IF70,Data!$B:$CP,Daily!JX$10,0))/(VLOOKUP($EG67,Data!$B:$CP,Daily!FY$10,0)+VLOOKUP($IF67,Data!$B:$CP,Daily!JX$10,0))</f>
      </c>
      <c r="CA70" s="14">
        <f>(VLOOKUP($EG70,Data!$B:$CP,Daily!FZ$10,0)+VLOOKUP($IF70,Data!$B:$CP,Daily!JY$10,0))/(VLOOKUP($EG67,Data!$B:$CP,Daily!FZ$10,0)+VLOOKUP($IF67,Data!$B:$CP,Daily!JY$10,0))</f>
      </c>
      <c r="CB70" s="14">
        <f>(VLOOKUP($EG70,Data!$B:$CP,Daily!GA$10,0)+VLOOKUP($IF70,Data!$B:$CP,Daily!JZ$10,0))/(VLOOKUP($EG67,Data!$B:$CP,Daily!GA$10,0)+VLOOKUP($IF67,Data!$B:$CP,Daily!JZ$10,0))</f>
      </c>
      <c r="CC70" s="14">
        <f>(VLOOKUP($EG70,Data!$B:$CP,Daily!GB$10,0)+VLOOKUP($IF70,Data!$B:$CP,Daily!KA$10,0))/(VLOOKUP($EG67,Data!$B:$CP,Daily!GB$10,0)+VLOOKUP($IF67,Data!$B:$CP,Daily!KA$10,0))</f>
      </c>
      <c r="CD70" s="14">
        <f>(VLOOKUP($EG70,Data!$B:$CP,Daily!GC$10,0)+VLOOKUP($IF70,Data!$B:$CP,Daily!KB$10,0))/(VLOOKUP($EG67,Data!$B:$CP,Daily!GC$10,0)+VLOOKUP($IF67,Data!$B:$CP,Daily!KB$10,0))</f>
      </c>
      <c r="CE70" s="14">
        <f>(VLOOKUP($EG70,Data!$B:$CP,Daily!GD$10,0)+VLOOKUP($IF70,Data!$B:$CP,Daily!KC$10,0))/(VLOOKUP($EG67,Data!$B:$CP,Daily!GD$10,0)+VLOOKUP($IF67,Data!$B:$CP,Daily!KC$10,0))</f>
      </c>
      <c r="CF70" s="14">
        <f>(VLOOKUP($EG70,Data!$B:$CP,Daily!GE$10,0)+VLOOKUP($IF70,Data!$B:$CP,Daily!KD$10,0))/(VLOOKUP($EG67,Data!$B:$CP,Daily!GE$10,0)+VLOOKUP($IF67,Data!$B:$CP,Daily!KD$10,0))</f>
      </c>
      <c r="CG70" s="14">
        <f>(VLOOKUP($EG70,Data!$B:$CP,Daily!GF$10,0)+VLOOKUP($IF70,Data!$B:$CP,Daily!KE$10,0))/(VLOOKUP($EG67,Data!$B:$CP,Daily!GF$10,0)+VLOOKUP($IF67,Data!$B:$CP,Daily!KE$10,0))</f>
      </c>
      <c r="CH70" s="14">
        <f>(VLOOKUP($EG70,Data!$B:$CP,Daily!GG$10,0)+VLOOKUP($IF70,Data!$B:$CP,Daily!KF$10,0))/(VLOOKUP($EG67,Data!$B:$CP,Daily!GG$10,0)+VLOOKUP($IF67,Data!$B:$CP,Daily!KF$10,0))</f>
      </c>
      <c r="CI70" s="14">
        <f>(VLOOKUP($EG70,Data!$B:$CP,Daily!GH$10,0)+VLOOKUP($IF70,Data!$B:$CP,Daily!KG$10,0))/(VLOOKUP($EG67,Data!$B:$CP,Daily!GH$10,0)+VLOOKUP($IF67,Data!$B:$CP,Daily!KG$10,0))</f>
      </c>
      <c r="CJ70" s="14">
        <f>(VLOOKUP($EG70,Data!$B:$CP,Daily!GI$10,0)+VLOOKUP($IF70,Data!$B:$CP,Daily!KH$10,0))/(VLOOKUP($EG67,Data!$B:$CP,Daily!GI$10,0)+VLOOKUP($IF67,Data!$B:$CP,Daily!KH$10,0))</f>
      </c>
      <c r="CK70" s="14">
        <f>(VLOOKUP($EG70,Data!$B:$CP,Daily!GJ$10,0)+VLOOKUP($IF70,Data!$B:$CP,Daily!KI$10,0))/(VLOOKUP($EG67,Data!$B:$CP,Daily!GJ$10,0)+VLOOKUP($IF67,Data!$B:$CP,Daily!KI$10,0))</f>
      </c>
      <c r="CL70" s="14">
        <f>(VLOOKUP($EG70,Data!$B:$CP,Daily!GK$10,0)+VLOOKUP($IF70,Data!$B:$CP,Daily!KJ$10,0))/(VLOOKUP($EG67,Data!$B:$CP,Daily!GK$10,0)+VLOOKUP($IF67,Data!$B:$CP,Daily!KJ$10,0))</f>
      </c>
      <c r="CM70" s="14">
        <f>(VLOOKUP($EG70,Data!$B:$CP,Daily!GL$10,0)+VLOOKUP($IF70,Data!$B:$CP,Daily!KK$10,0))/(VLOOKUP($EG67,Data!$B:$CP,Daily!GL$10,0)+VLOOKUP($IF67,Data!$B:$CP,Daily!KK$10,0))</f>
      </c>
      <c r="CN70" s="14">
        <f>(VLOOKUP($EG70,Data!$B:$CP,Daily!GM$10,0)+VLOOKUP($IF70,Data!$B:$CP,Daily!KL$10,0))/(VLOOKUP($EG67,Data!$B:$CP,Daily!GM$10,0)+VLOOKUP($IF67,Data!$B:$CP,Daily!KL$10,0))</f>
      </c>
      <c r="CO70" s="14">
        <f>(VLOOKUP($EG70,Data!$B:$CP,Daily!GN$10,0)+VLOOKUP($IF70,Data!$B:$CP,Daily!KM$10,0))/(VLOOKUP($EG67,Data!$B:$CP,Daily!GN$10,0)+VLOOKUP($IF67,Data!$B:$CP,Daily!KM$10,0))</f>
      </c>
      <c r="CP70" s="14">
        <f>(VLOOKUP($EG70,Data!$B:$CP,Daily!GO$10,0)+VLOOKUP($IF70,Data!$B:$CP,Daily!KN$10,0))/(VLOOKUP($EG67,Data!$B:$CP,Daily!GO$10,0)+VLOOKUP($IF67,Data!$B:$CP,Daily!KN$10,0))</f>
      </c>
      <c r="CQ70" s="14">
        <f>(VLOOKUP($EG70,Data!$B:$CP,Daily!GP$10,0)+VLOOKUP($IF70,Data!$B:$CP,Daily!KO$10,0))/(VLOOKUP($EG67,Data!$B:$CP,Daily!GP$10,0)+VLOOKUP($IF67,Data!$B:$CP,Daily!KO$10,0))</f>
      </c>
      <c r="CR70" s="14">
        <f>(VLOOKUP($EG70,Data!$B:$CP,Daily!GQ$10,0)+VLOOKUP($IF70,Data!$B:$CP,Daily!KP$10,0))/(VLOOKUP($EG67,Data!$B:$CP,Daily!GQ$10,0)+VLOOKUP($IF67,Data!$B:$CP,Daily!KP$10,0))</f>
      </c>
      <c r="CS70" s="14">
        <f>(VLOOKUP($EG70,Data!$B:$CP,Daily!GR$10,0)+VLOOKUP($IF70,Data!$B:$CP,Daily!KQ$10,0))/(VLOOKUP($EG67,Data!$B:$CP,Daily!GR$10,0)+VLOOKUP($IF67,Data!$B:$CP,Daily!KQ$10,0))</f>
      </c>
      <c r="CT70" s="14">
        <f>(VLOOKUP($EG70,Data!$B:$CP,Daily!GS$10,0)+VLOOKUP($IF70,Data!$B:$CP,Daily!KR$10,0))/(VLOOKUP($EG67,Data!$B:$CP,Daily!GS$10,0)+VLOOKUP($IF67,Data!$B:$CP,Daily!KR$10,0))</f>
      </c>
      <c r="CU70" s="14">
        <f>(VLOOKUP($EG70,Data!$B:$CP,Daily!GT$10,0)+VLOOKUP($IF70,Data!$B:$CP,Daily!KS$10,0))/(VLOOKUP($EG67,Data!$B:$CP,Daily!GT$10,0)+VLOOKUP($IF67,Data!$B:$CP,Daily!KS$10,0))</f>
      </c>
      <c r="CV70" s="14">
        <f>(VLOOKUP($EG70,Data!$B:$CP,Daily!GU$10,0)+VLOOKUP($IF70,Data!$B:$CP,Daily!KT$10,0))/(VLOOKUP($EG67,Data!$B:$CP,Daily!GU$10,0)+VLOOKUP($IF67,Data!$B:$CP,Daily!KT$10,0))</f>
      </c>
      <c r="CW70" s="14">
        <f>(VLOOKUP($EG70,Data!$B:$CP,Daily!GV$10,0)+VLOOKUP($IF70,Data!$B:$CP,Daily!KU$10,0))/(VLOOKUP($EG67,Data!$B:$CP,Daily!GV$10,0)+VLOOKUP($IF67,Data!$B:$CP,Daily!KU$10,0))</f>
      </c>
      <c r="CX70" s="14">
        <f>(VLOOKUP($EG70,Data!$B:$CP,Daily!GW$10,0)+VLOOKUP($IF70,Data!$B:$CP,Daily!KV$10,0))/(VLOOKUP($EG67,Data!$B:$CP,Daily!GW$10,0)+VLOOKUP($IF67,Data!$B:$CP,Daily!KV$10,0))</f>
      </c>
      <c r="CY70" s="14">
        <f>(VLOOKUP($EG70,Data!$B:$CP,Daily!GX$10,0)+VLOOKUP($IF70,Data!$B:$CP,Daily!KW$10,0))/(VLOOKUP($EG67,Data!$B:$CP,Daily!GX$10,0)+VLOOKUP($IF67,Data!$B:$CP,Daily!KW$10,0))</f>
      </c>
      <c r="CZ70" s="14">
        <f>(VLOOKUP($EG70,Data!$B:$CP,Daily!GY$10,0)+VLOOKUP($IF70,Data!$B:$CP,Daily!KX$10,0))/(VLOOKUP($EG67,Data!$B:$CP,Daily!GY$10,0)+VLOOKUP($IF67,Data!$B:$CP,Daily!KX$10,0))</f>
      </c>
      <c r="DA70" s="14">
        <f>(VLOOKUP($EG70,Data!$B:$CP,Daily!GZ$10,0)+VLOOKUP($IF70,Data!$B:$CP,Daily!KY$10,0))/(VLOOKUP($EG67,Data!$B:$CP,Daily!GZ$10,0)+VLOOKUP($IF67,Data!$B:$CP,Daily!KY$10,0))</f>
      </c>
      <c r="DB70" s="14">
        <f>(VLOOKUP($EG70,Data!$B:$CP,Daily!HA$10,0)+VLOOKUP($IF70,Data!$B:$CP,Daily!KZ$10,0))/(VLOOKUP($EG67,Data!$B:$CP,Daily!HA$10,0)+VLOOKUP($IF67,Data!$B:$CP,Daily!KZ$10,0))</f>
      </c>
      <c r="DC70" s="14">
        <f>(VLOOKUP($EG70,Data!$B:$CP,Daily!HB$10,0)+VLOOKUP($IF70,Data!$B:$CP,Daily!LA$10,0))/(VLOOKUP($EG67,Data!$B:$CP,Daily!HB$10,0)+VLOOKUP($IF67,Data!$B:$CP,Daily!LA$10,0))</f>
      </c>
      <c r="DD70" s="14">
        <f>(VLOOKUP($EG70,Data!$B:$CP,Daily!HC$10,0)+VLOOKUP($IF70,Data!$B:$CP,Daily!LB$10,0))/(VLOOKUP($EG67,Data!$B:$CP,Daily!HC$10,0)+VLOOKUP($IF67,Data!$B:$CP,Daily!LB$10,0))</f>
      </c>
      <c r="DE70" s="14">
        <f>(VLOOKUP($EG70,Data!$B:$CP,Daily!HD$10,0)+VLOOKUP($IF70,Data!$B:$CP,Daily!LC$10,0))/(VLOOKUP($EG67,Data!$B:$CP,Daily!HD$10,0)+VLOOKUP($IF67,Data!$B:$CP,Daily!LC$10,0))</f>
      </c>
      <c r="DF70" s="14">
        <f>(VLOOKUP($EG70,Data!$B:$CP,Daily!HE$10,0)+VLOOKUP($IF70,Data!$B:$CP,Daily!LD$10,0))/(VLOOKUP($EG67,Data!$B:$CP,Daily!HE$10,0)+VLOOKUP($IF67,Data!$B:$CP,Daily!LD$10,0))</f>
      </c>
      <c r="DG70" s="14">
        <f>(VLOOKUP($EG70,Data!$B:$CP,Daily!HF$10,0)+VLOOKUP($IF70,Data!$B:$CP,Daily!LE$10,0))/(VLOOKUP($EG67,Data!$B:$CP,Daily!HF$10,0)+VLOOKUP($IF67,Data!$B:$CP,Daily!LE$10,0))</f>
      </c>
      <c r="DH70" s="14">
        <f>(VLOOKUP($EG70,Data!$B:$CP,Daily!HG$10,0)+VLOOKUP($IF70,Data!$B:$CP,Daily!LF$10,0))/(VLOOKUP($EG67,Data!$B:$CP,Daily!HG$10,0)+VLOOKUP($IF67,Data!$B:$CP,Daily!LF$10,0))</f>
      </c>
      <c r="DI70" s="14">
        <f>(VLOOKUP($EG70,Data!$B:$CP,Daily!HH$10,0)+VLOOKUP($IF70,Data!$B:$CP,Daily!LG$10,0))/(VLOOKUP($EG67,Data!$B:$CP,Daily!HH$10,0)+VLOOKUP($IF67,Data!$B:$CP,Daily!LG$10,0))</f>
      </c>
      <c r="DJ70" s="14">
        <f>(VLOOKUP($EG70,Data!$B:$CP,Daily!HI$10,0)+VLOOKUP($IF70,Data!$B:$CP,Daily!LH$10,0))/(VLOOKUP($EG67,Data!$B:$CP,Daily!HI$10,0)+VLOOKUP($IF67,Data!$B:$CP,Daily!LH$10,0))</f>
      </c>
      <c r="DK70" s="14">
        <f>(VLOOKUP($EG70,Data!$B:$CP,Daily!HJ$10,0)+VLOOKUP($IF70,Data!$B:$CP,Daily!LI$10,0))/(VLOOKUP($EG67,Data!$B:$CP,Daily!HJ$10,0)+VLOOKUP($IF67,Data!$B:$CP,Daily!LI$10,0))</f>
      </c>
      <c r="DL70" s="14">
        <f>(VLOOKUP($EG70,Data!$B:$CP,Daily!HK$10,0)+VLOOKUP($IF70,Data!$B:$CP,Daily!LJ$10,0))/(VLOOKUP($EG67,Data!$B:$CP,Daily!HK$10,0)+VLOOKUP($IF67,Data!$B:$CP,Daily!LJ$10,0))</f>
      </c>
      <c r="DM70" s="14">
        <f>(VLOOKUP($EG70,Data!$B:$CP,Daily!HL$10,0)+VLOOKUP($IF70,Data!$B:$CP,Daily!LK$10,0))/(VLOOKUP($EG67,Data!$B:$CP,Daily!HL$10,0)+VLOOKUP($IF67,Data!$B:$CP,Daily!LK$10,0))</f>
      </c>
      <c r="DN70" s="14">
        <f>(VLOOKUP($EG70,Data!$B:$CP,Daily!HM$10,0)+VLOOKUP($IF70,Data!$B:$CP,Daily!LL$10,0))/(VLOOKUP($EG67,Data!$B:$CP,Daily!HM$10,0)+VLOOKUP($IF67,Data!$B:$CP,Daily!LL$10,0))</f>
      </c>
      <c r="DO70" s="14">
        <f>(VLOOKUP($EG70,Data!$B:$CP,Daily!HN$10,0)+VLOOKUP($IF70,Data!$B:$CP,Daily!LM$10,0))/(VLOOKUP($EG67,Data!$B:$CP,Daily!HN$10,0)+VLOOKUP($IF67,Data!$B:$CP,Daily!LM$10,0))</f>
      </c>
      <c r="DP70" s="14">
        <f>(VLOOKUP($EG70,Data!$B:$CP,Daily!HO$10,0)+VLOOKUP($IF70,Data!$B:$CP,Daily!LN$10,0))/(VLOOKUP($EG67,Data!$B:$CP,Daily!HO$10,0)+VLOOKUP($IF67,Data!$B:$CP,Daily!LN$10,0))</f>
      </c>
      <c r="DQ70" s="14">
        <f>(VLOOKUP($EG70,Data!$B:$CP,Daily!HP$10,0)+VLOOKUP($IF70,Data!$B:$CP,Daily!LO$10,0))/(VLOOKUP($EG67,Data!$B:$CP,Daily!HP$10,0)+VLOOKUP($IF67,Data!$B:$CP,Daily!LO$10,0))</f>
      </c>
      <c r="DR70" s="14">
        <f>(VLOOKUP($EG70,Data!$B:$CP,Daily!HQ$10,0)+VLOOKUP($IF70,Data!$B:$CP,Daily!LP$10,0))/(VLOOKUP($EG67,Data!$B:$CP,Daily!HQ$10,0)+VLOOKUP($IF67,Data!$B:$CP,Daily!LP$10,0))</f>
      </c>
      <c r="DS70" s="14">
        <f>(VLOOKUP($EG70,Data!$B:$CP,Daily!HR$10,0)+VLOOKUP($IF70,Data!$B:$CP,Daily!LQ$10,0))/(VLOOKUP($EG67,Data!$B:$CP,Daily!HR$10,0)+VLOOKUP($IF67,Data!$B:$CP,Daily!LQ$10,0))</f>
      </c>
      <c r="DT70" s="14">
        <f>(VLOOKUP($EG70,Data!$B:$CP,Daily!HS$10,0)+VLOOKUP($IF70,Data!$B:$CP,Daily!LR$10,0))/(VLOOKUP($EG67,Data!$B:$CP,Daily!HS$10,0)+VLOOKUP($IF67,Data!$B:$CP,Daily!LR$10,0))</f>
      </c>
      <c r="DU70" s="14">
        <f>(VLOOKUP($EG70,Data!$B:$CP,Daily!HT$10,0)+VLOOKUP($IF70,Data!$B:$CP,Daily!LS$10,0))/(VLOOKUP($EG67,Data!$B:$CP,Daily!HT$10,0)+VLOOKUP($IF67,Data!$B:$CP,Daily!LS$10,0))</f>
      </c>
      <c r="DV70" s="18"/>
      <c r="DW70" s="14">
        <f t="shared" si="453"/>
      </c>
      <c r="DX70" s="14">
        <f t="shared" si="454"/>
      </c>
      <c r="DY70" s="14">
        <f t="shared" ref="DY70" si="554">DX70-DW70</f>
      </c>
      <c r="DZ70" s="14">
        <f t="shared" ref="DZ70" si="555">DX70+(0.75*DY70)</f>
      </c>
      <c r="EA70" s="14">
        <f t="shared" ref="EA70" si="556">DW70-(0.75*DY70)</f>
      </c>
      <c r="EB70" s="18"/>
      <c r="EC70" s="14">
        <f t="shared" ref="EC70" si="557">_xlfn.STDEV.P(AJ70:DU70)</f>
      </c>
      <c r="ED70" s="14">
        <f t="shared" ref="ED70" si="558">SUMPRODUCT(DN70:DT70,DN$56:DT$56)/SUM(DN$56:DT$56)</f>
      </c>
      <c r="EE70" s="14">
        <f t="shared" ref="EE70" si="559">SUMPRODUCT(CR70:DT70,CR$56:DT$56)/SUM(CR$56:DT$56)</f>
      </c>
      <c r="EF70" s="16"/>
      <c r="EG70" s="9" t="s">
        <v>494</v>
      </c>
      <c r="EH70" s="9" t="s">
        <v>58</v>
      </c>
      <c r="EI70" s="14">
        <f>VLOOKUP($EG70,Data!$B:$CP,Daily!EI$10,0)/VLOOKUP($EG67,Data!$B:$CP,Daily!EI$10,0)</f>
      </c>
      <c r="EJ70" s="14">
        <f>VLOOKUP($EG70,Data!$B:$CP,Daily!EJ$10,0)/VLOOKUP($EG67,Data!$B:$CP,Daily!EJ$10,0)</f>
      </c>
      <c r="EK70" s="14">
        <f>VLOOKUP($EG70,Data!$B:$CP,Daily!EK$10,0)/VLOOKUP($EG67,Data!$B:$CP,Daily!EK$10,0)</f>
      </c>
      <c r="EL70" s="14">
        <f>VLOOKUP($EG70,Data!$B:$CP,Daily!EL$10,0)/VLOOKUP($EG67,Data!$B:$CP,Daily!EL$10,0)</f>
      </c>
      <c r="EM70" s="14">
        <f>VLOOKUP($EG70,Data!$B:$CP,Daily!EM$10,0)/VLOOKUP($EG67,Data!$B:$CP,Daily!EM$10,0)</f>
      </c>
      <c r="EN70" s="14">
        <f>VLOOKUP($EG70,Data!$B:$CP,Daily!EN$10,0)/VLOOKUP($EG67,Data!$B:$CP,Daily!EN$10,0)</f>
      </c>
      <c r="EO70" s="14">
        <f>VLOOKUP($EG70,Data!$B:$CP,Daily!EO$10,0)/VLOOKUP($EG67,Data!$B:$CP,Daily!EO$10,0)</f>
      </c>
      <c r="EP70" s="14">
        <f>VLOOKUP($EG70,Data!$B:$CP,Daily!EP$10,0)/VLOOKUP($EG67,Data!$B:$CP,Daily!EP$10,0)</f>
      </c>
      <c r="EQ70" s="14">
        <f>VLOOKUP($EG70,Data!$B:$CP,Daily!EQ$10,0)/VLOOKUP($EG67,Data!$B:$CP,Daily!EQ$10,0)</f>
      </c>
      <c r="ER70" s="14">
        <f>VLOOKUP($EG70,Data!$B:$CP,Daily!ER$10,0)/VLOOKUP($EG67,Data!$B:$CP,Daily!ER$10,0)</f>
      </c>
      <c r="ES70" s="14">
        <f>VLOOKUP($EG70,Data!$B:$CP,Daily!ES$10,0)/VLOOKUP($EG67,Data!$B:$CP,Daily!ES$10,0)</f>
      </c>
      <c r="ET70" s="14">
        <f>VLOOKUP($EG70,Data!$B:$CP,Daily!ET$10,0)/VLOOKUP($EG67,Data!$B:$CP,Daily!ET$10,0)</f>
      </c>
      <c r="EU70" s="14">
        <f>VLOOKUP($EG70,Data!$B:$CP,Daily!EU$10,0)/VLOOKUP($EG67,Data!$B:$CP,Daily!EU$10,0)</f>
      </c>
      <c r="EV70" s="14">
        <f>VLOOKUP($EG70,Data!$B:$CP,Daily!EV$10,0)/VLOOKUP($EG67,Data!$B:$CP,Daily!EV$10,0)</f>
      </c>
      <c r="EW70" s="14">
        <f>VLOOKUP($EG70,Data!$B:$CP,Daily!EW$10,0)/VLOOKUP($EG67,Data!$B:$CP,Daily!EW$10,0)</f>
      </c>
      <c r="EX70" s="14">
        <f>VLOOKUP($EG70,Data!$B:$CP,Daily!EX$10,0)/VLOOKUP($EG67,Data!$B:$CP,Daily!EX$10,0)</f>
      </c>
      <c r="EY70" s="14">
        <f>VLOOKUP($EG70,Data!$B:$CP,Daily!EY$10,0)/VLOOKUP($EG67,Data!$B:$CP,Daily!EY$10,0)</f>
      </c>
      <c r="EZ70" s="14">
        <f>VLOOKUP($EG70,Data!$B:$CP,Daily!EZ$10,0)/VLOOKUP($EG67,Data!$B:$CP,Daily!EZ$10,0)</f>
      </c>
      <c r="FA70" s="14">
        <f>VLOOKUP($EG70,Data!$B:$CP,Daily!FA$10,0)/VLOOKUP($EG67,Data!$B:$CP,Daily!FA$10,0)</f>
      </c>
      <c r="FB70" s="14">
        <f>VLOOKUP($EG70,Data!$B:$CP,Daily!FB$10,0)/VLOOKUP($EG67,Data!$B:$CP,Daily!FB$10,0)</f>
      </c>
      <c r="FC70" s="14">
        <f>VLOOKUP($EG70,Data!$B:$CP,Daily!FC$10,0)/VLOOKUP($EG67,Data!$B:$CP,Daily!FC$10,0)</f>
      </c>
      <c r="FD70" s="14">
        <f>VLOOKUP($EG70,Data!$B:$CP,Daily!FD$10,0)/VLOOKUP($EG67,Data!$B:$CP,Daily!FD$10,0)</f>
      </c>
      <c r="FE70" s="14">
        <f>VLOOKUP($EG70,Data!$B:$CP,Daily!FE$10,0)/VLOOKUP($EG67,Data!$B:$CP,Daily!FE$10,0)</f>
      </c>
      <c r="FF70" s="14">
        <f>VLOOKUP($EG70,Data!$B:$CP,Daily!FF$10,0)/VLOOKUP($EG67,Data!$B:$CP,Daily!FF$10,0)</f>
      </c>
      <c r="FG70" s="14">
        <f>VLOOKUP($EG70,Data!$B:$CP,Daily!FG$10,0)/VLOOKUP($EG67,Data!$B:$CP,Daily!FG$10,0)</f>
      </c>
      <c r="FH70" s="14">
        <f>VLOOKUP($EG70,Data!$B:$CP,Daily!FH$10,0)/VLOOKUP($EG67,Data!$B:$CP,Daily!FH$10,0)</f>
      </c>
      <c r="FI70" s="14">
        <f>VLOOKUP($EG70,Data!$B:$CP,Daily!FI$10,0)/VLOOKUP($EG67,Data!$B:$CP,Daily!FI$10,0)</f>
      </c>
      <c r="FJ70" s="14">
        <f>VLOOKUP($EG70,Data!$B:$CP,Daily!FJ$10,0)/VLOOKUP($EG67,Data!$B:$CP,Daily!FJ$10,0)</f>
      </c>
      <c r="FK70" s="14">
        <f>VLOOKUP($EG70,Data!$B:$CP,Daily!FK$10,0)/VLOOKUP($EG67,Data!$B:$CP,Daily!FK$10,0)</f>
      </c>
      <c r="FL70" s="14">
        <f>VLOOKUP($EG70,Data!$B:$CP,Daily!FL$10,0)/VLOOKUP($EG67,Data!$B:$CP,Daily!FL$10,0)</f>
      </c>
      <c r="FM70" s="14">
        <f>VLOOKUP($EG70,Data!$B:$CP,Daily!FM$10,0)/VLOOKUP($EG67,Data!$B:$CP,Daily!FM$10,0)</f>
      </c>
      <c r="FN70" s="14">
        <f>VLOOKUP($EG70,Data!$B:$CP,Daily!FN$10,0)/VLOOKUP($EG67,Data!$B:$CP,Daily!FN$10,0)</f>
      </c>
      <c r="FO70" s="14">
        <f>VLOOKUP($EG70,Data!$B:$CP,Daily!FO$10,0)/VLOOKUP($EG67,Data!$B:$CP,Daily!FO$10,0)</f>
      </c>
      <c r="FP70" s="14">
        <f>VLOOKUP($EG70,Data!$B:$CP,Daily!FP$10,0)/VLOOKUP($EG67,Data!$B:$CP,Daily!FP$10,0)</f>
      </c>
      <c r="FQ70" s="14">
        <f>VLOOKUP($EG70,Data!$B:$CP,Daily!FQ$10,0)/VLOOKUP($EG67,Data!$B:$CP,Daily!FQ$10,0)</f>
      </c>
      <c r="FR70" s="14">
        <f>VLOOKUP($EG70,Data!$B:$CP,Daily!FR$10,0)/VLOOKUP($EG67,Data!$B:$CP,Daily!FR$10,0)</f>
      </c>
      <c r="FS70" s="14">
        <f>VLOOKUP($EG70,Data!$B:$CP,Daily!FS$10,0)/VLOOKUP($EG67,Data!$B:$CP,Daily!FS$10,0)</f>
      </c>
      <c r="FT70" s="14">
        <f>VLOOKUP($EG70,Data!$B:$CP,Daily!FT$10,0)/VLOOKUP($EG67,Data!$B:$CP,Daily!FT$10,0)</f>
      </c>
      <c r="FU70" s="14">
        <f>VLOOKUP($EG70,Data!$B:$CP,Daily!FU$10,0)/VLOOKUP($EG67,Data!$B:$CP,Daily!FU$10,0)</f>
      </c>
      <c r="FV70" s="14">
        <f>VLOOKUP($EG70,Data!$B:$CP,Daily!FV$10,0)/VLOOKUP($EG67,Data!$B:$CP,Daily!FV$10,0)</f>
      </c>
      <c r="FW70" s="14">
        <f>VLOOKUP($EG70,Data!$B:$CP,Daily!FW$10,0)/VLOOKUP($EG67,Data!$B:$CP,Daily!FW$10,0)</f>
      </c>
      <c r="FX70" s="14">
        <f>VLOOKUP($EG70,Data!$B:$CP,Daily!FX$10,0)/VLOOKUP($EG67,Data!$B:$CP,Daily!FX$10,0)</f>
      </c>
      <c r="FY70" s="14">
        <f>VLOOKUP($EG70,Data!$B:$CP,Daily!FY$10,0)/VLOOKUP($EG67,Data!$B:$CP,Daily!FY$10,0)</f>
      </c>
      <c r="FZ70" s="14">
        <f>VLOOKUP($EG70,Data!$B:$CP,Daily!FZ$10,0)/VLOOKUP($EG67,Data!$B:$CP,Daily!FZ$10,0)</f>
      </c>
      <c r="GA70" s="14">
        <f>VLOOKUP($EG70,Data!$B:$CP,Daily!GA$10,0)/VLOOKUP($EG67,Data!$B:$CP,Daily!GA$10,0)</f>
      </c>
      <c r="GB70" s="14">
        <f>VLOOKUP($EG70,Data!$B:$CP,Daily!GB$10,0)/VLOOKUP($EG67,Data!$B:$CP,Daily!GB$10,0)</f>
      </c>
      <c r="GC70" s="14">
        <f>VLOOKUP($EG70,Data!$B:$CP,Daily!GC$10,0)/VLOOKUP($EG67,Data!$B:$CP,Daily!GC$10,0)</f>
      </c>
      <c r="GD70" s="14">
        <f>VLOOKUP($EG70,Data!$B:$CP,Daily!GD$10,0)/VLOOKUP($EG67,Data!$B:$CP,Daily!GD$10,0)</f>
      </c>
      <c r="GE70" s="14">
        <f>VLOOKUP($EG70,Data!$B:$CP,Daily!GE$10,0)/VLOOKUP($EG67,Data!$B:$CP,Daily!GE$10,0)</f>
      </c>
      <c r="GF70" s="14">
        <f>VLOOKUP($EG70,Data!$B:$CP,Daily!GF$10,0)/VLOOKUP($EG67,Data!$B:$CP,Daily!GF$10,0)</f>
      </c>
      <c r="GG70" s="14">
        <f>VLOOKUP($EG70,Data!$B:$CP,Daily!GG$10,0)/VLOOKUP($EG67,Data!$B:$CP,Daily!GG$10,0)</f>
      </c>
      <c r="GH70" s="14">
        <f>VLOOKUP($EG70,Data!$B:$CP,Daily!GH$10,0)/VLOOKUP($EG67,Data!$B:$CP,Daily!GH$10,0)</f>
      </c>
      <c r="GI70" s="14">
        <f>VLOOKUP($EG70,Data!$B:$CP,Daily!GI$10,0)/VLOOKUP($EG67,Data!$B:$CP,Daily!GI$10,0)</f>
      </c>
      <c r="GJ70" s="14">
        <f>VLOOKUP($EG70,Data!$B:$CP,Daily!GJ$10,0)/VLOOKUP($EG67,Data!$B:$CP,Daily!GJ$10,0)</f>
      </c>
      <c r="GK70" s="14">
        <f>VLOOKUP($EG70,Data!$B:$CP,Daily!GK$10,0)/VLOOKUP($EG67,Data!$B:$CP,Daily!GK$10,0)</f>
      </c>
      <c r="GL70" s="14">
        <f>VLOOKUP($EG70,Data!$B:$CP,Daily!GL$10,0)/VLOOKUP($EG67,Data!$B:$CP,Daily!GL$10,0)</f>
      </c>
      <c r="GM70" s="14">
        <f>VLOOKUP($EG70,Data!$B:$CP,Daily!GM$10,0)/VLOOKUP($EG67,Data!$B:$CP,Daily!GM$10,0)</f>
      </c>
      <c r="GN70" s="14">
        <f>VLOOKUP($EG70,Data!$B:$CP,Daily!GN$10,0)/VLOOKUP($EG67,Data!$B:$CP,Daily!GN$10,0)</f>
      </c>
      <c r="GO70" s="14">
        <f>VLOOKUP($EG70,Data!$B:$CP,Daily!GO$10,0)/VLOOKUP($EG67,Data!$B:$CP,Daily!GO$10,0)</f>
      </c>
      <c r="GP70" s="14">
        <f>VLOOKUP($EG70,Data!$B:$CP,Daily!GP$10,0)/VLOOKUP($EG67,Data!$B:$CP,Daily!GP$10,0)</f>
      </c>
      <c r="GQ70" s="14">
        <f>VLOOKUP($EG70,Data!$B:$CP,Daily!GQ$10,0)/VLOOKUP($EG67,Data!$B:$CP,Daily!GQ$10,0)</f>
      </c>
      <c r="GR70" s="14">
        <f>VLOOKUP($EG70,Data!$B:$CP,Daily!GR$10,0)/VLOOKUP($EG67,Data!$B:$CP,Daily!GR$10,0)</f>
      </c>
      <c r="GS70" s="14">
        <f>VLOOKUP($EG70,Data!$B:$CP,Daily!GS$10,0)/VLOOKUP($EG67,Data!$B:$CP,Daily!GS$10,0)</f>
      </c>
      <c r="GT70" s="14">
        <f>VLOOKUP($EG70,Data!$B:$CP,Daily!GT$10,0)/VLOOKUP($EG67,Data!$B:$CP,Daily!GT$10,0)</f>
      </c>
      <c r="GU70" s="14">
        <f>VLOOKUP($EG70,Data!$B:$CP,Daily!GU$10,0)/VLOOKUP($EG67,Data!$B:$CP,Daily!GU$10,0)</f>
      </c>
      <c r="GV70" s="14">
        <f>VLOOKUP($EG70,Data!$B:$CP,Daily!GV$10,0)/VLOOKUP($EG67,Data!$B:$CP,Daily!GV$10,0)</f>
      </c>
      <c r="GW70" s="14">
        <f>VLOOKUP($EG70,Data!$B:$CP,Daily!GW$10,0)/VLOOKUP($EG67,Data!$B:$CP,Daily!GW$10,0)</f>
      </c>
      <c r="GX70" s="14">
        <f>VLOOKUP($EG70,Data!$B:$CP,Daily!GX$10,0)/VLOOKUP($EG67,Data!$B:$CP,Daily!GX$10,0)</f>
      </c>
      <c r="GY70" s="14">
        <f>VLOOKUP($EG70,Data!$B:$CP,Daily!GY$10,0)/VLOOKUP($EG67,Data!$B:$CP,Daily!GY$10,0)</f>
      </c>
      <c r="GZ70" s="14">
        <f>VLOOKUP($EG70,Data!$B:$CP,Daily!GZ$10,0)/VLOOKUP($EG67,Data!$B:$CP,Daily!GZ$10,0)</f>
      </c>
      <c r="HA70" s="14">
        <f>VLOOKUP($EG70,Data!$B:$CP,Daily!HA$10,0)/VLOOKUP($EG67,Data!$B:$CP,Daily!HA$10,0)</f>
      </c>
      <c r="HB70" s="14">
        <f>VLOOKUP($EG70,Data!$B:$CP,Daily!HB$10,0)/VLOOKUP($EG67,Data!$B:$CP,Daily!HB$10,0)</f>
      </c>
      <c r="HC70" s="14">
        <f>VLOOKUP($EG70,Data!$B:$CP,Daily!HC$10,0)/VLOOKUP($EG67,Data!$B:$CP,Daily!HC$10,0)</f>
      </c>
      <c r="HD70" s="14">
        <f>VLOOKUP($EG70,Data!$B:$CP,Daily!HD$10,0)/VLOOKUP($EG67,Data!$B:$CP,Daily!HD$10,0)</f>
      </c>
      <c r="HE70" s="14">
        <f>VLOOKUP($EG70,Data!$B:$CP,Daily!HE$10,0)/VLOOKUP($EG67,Data!$B:$CP,Daily!HE$10,0)</f>
      </c>
      <c r="HF70" s="14">
        <f>VLOOKUP($EG70,Data!$B:$CP,Daily!HF$10,0)/VLOOKUP($EG67,Data!$B:$CP,Daily!HF$10,0)</f>
      </c>
      <c r="HG70" s="14">
        <f>VLOOKUP($EG70,Data!$B:$CP,Daily!HG$10,0)/VLOOKUP($EG67,Data!$B:$CP,Daily!HG$10,0)</f>
      </c>
      <c r="HH70" s="14">
        <f>VLOOKUP($EG70,Data!$B:$CP,Daily!HH$10,0)/VLOOKUP($EG67,Data!$B:$CP,Daily!HH$10,0)</f>
      </c>
      <c r="HI70" s="14">
        <f>VLOOKUP($EG70,Data!$B:$CP,Daily!HI$10,0)/VLOOKUP($EG67,Data!$B:$CP,Daily!HI$10,0)</f>
      </c>
      <c r="HJ70" s="14">
        <f>VLOOKUP($EG70,Data!$B:$CP,Daily!HJ$10,0)/VLOOKUP($EG67,Data!$B:$CP,Daily!HJ$10,0)</f>
      </c>
      <c r="HK70" s="14">
        <f>VLOOKUP($EG70,Data!$B:$CP,Daily!HK$10,0)/VLOOKUP($EG67,Data!$B:$CP,Daily!HK$10,0)</f>
      </c>
      <c r="HL70" s="14">
        <f>VLOOKUP($EG70,Data!$B:$CP,Daily!HL$10,0)/VLOOKUP($EG67,Data!$B:$CP,Daily!HL$10,0)</f>
      </c>
      <c r="HM70" s="14">
        <f>VLOOKUP($EG70,Data!$B:$CP,Daily!HM$10,0)/VLOOKUP($EG67,Data!$B:$CP,Daily!HM$10,0)</f>
      </c>
      <c r="HN70" s="14">
        <f>VLOOKUP($EG70,Data!$B:$CP,Daily!HN$10,0)/VLOOKUP($EG67,Data!$B:$CP,Daily!HN$10,0)</f>
      </c>
      <c r="HO70" s="14">
        <f>VLOOKUP($EG70,Data!$B:$CP,Daily!HO$10,0)/VLOOKUP($EG67,Data!$B:$CP,Daily!HO$10,0)</f>
      </c>
      <c r="HP70" s="14">
        <f>VLOOKUP($EG70,Data!$B:$CP,Daily!HP$10,0)/VLOOKUP($EG67,Data!$B:$CP,Daily!HP$10,0)</f>
      </c>
      <c r="HQ70" s="14">
        <f>VLOOKUP($EG70,Data!$B:$CP,Daily!HQ$10,0)/VLOOKUP($EG67,Data!$B:$CP,Daily!HQ$10,0)</f>
      </c>
      <c r="HR70" s="14">
        <f>VLOOKUP($EG70,Data!$B:$CP,Daily!HR$10,0)/VLOOKUP($EG67,Data!$B:$CP,Daily!HR$10,0)</f>
      </c>
      <c r="HS70" s="14">
        <f>VLOOKUP($EG70,Data!$B:$CP,Daily!HS$10,0)/VLOOKUP($EG67,Data!$B:$CP,Daily!HS$10,0)</f>
      </c>
      <c r="HT70" s="14">
        <f>VLOOKUP($EG70,Data!$B:$CP,Daily!HT$10,0)/VLOOKUP($EG67,Data!$B:$CP,Daily!HT$10,0)</f>
      </c>
      <c r="HU70" s="17"/>
      <c r="HV70" s="52">
        <f t="shared" si="456"/>
      </c>
      <c r="HW70" s="52">
        <f t="shared" si="457"/>
      </c>
      <c r="HX70" s="52">
        <f t="shared" ref="HX70" si="560">HW70-HV70</f>
      </c>
      <c r="HY70" s="52">
        <f t="shared" ref="HY70" si="561">HW70+(0.75*HX70)</f>
      </c>
      <c r="HZ70" s="52">
        <f t="shared" ref="HZ70" si="562">HV70-(0.75*HX70)</f>
      </c>
      <c r="IA70" s="55"/>
      <c r="IB70" s="14">
        <f t="shared" ref="IB70" si="563">_xlfn.STDEV.P(FM70:HT70)</f>
      </c>
      <c r="IC70" s="14">
        <f t="shared" ref="IC70" si="564">SUMPRODUCT(HM70:HS70,HM$56:HS$56)/SUM(HM$56:HS$56)</f>
      </c>
      <c r="ID70" s="14">
        <f t="shared" ref="ID70" si="565">SUMPRODUCT(GQ70:HS70,GQ$56:HS$56)/SUM(GQ$56:HS$56)</f>
      </c>
      <c r="IE70" s="16"/>
      <c r="IF70" s="9" t="s">
        <v>495</v>
      </c>
      <c r="IG70" s="9" t="s">
        <v>58</v>
      </c>
      <c r="IH70" s="14">
        <f>VLOOKUP($IF70,Data!$B:$CP,Daily!IH$10,0)/VLOOKUP($IF67,Data!$B:$CP,Daily!IH$10,0)</f>
      </c>
      <c r="II70" s="14">
        <f>VLOOKUP($IF70,Data!$B:$CP,Daily!II$10,0)/VLOOKUP($IF67,Data!$B:$CP,Daily!II$10,0)</f>
      </c>
      <c r="IJ70" s="14">
        <f>VLOOKUP($IF70,Data!$B:$CP,Daily!IJ$10,0)/VLOOKUP($IF67,Data!$B:$CP,Daily!IJ$10,0)</f>
      </c>
      <c r="IK70" s="14">
        <f>VLOOKUP($IF70,Data!$B:$CP,Daily!IK$10,0)/VLOOKUP($IF67,Data!$B:$CP,Daily!IK$10,0)</f>
      </c>
      <c r="IL70" s="14">
        <f>VLOOKUP($IF70,Data!$B:$CP,Daily!IL$10,0)/VLOOKUP($IF67,Data!$B:$CP,Daily!IL$10,0)</f>
      </c>
      <c r="IM70" s="14">
        <f>VLOOKUP($IF70,Data!$B:$CP,Daily!IM$10,0)/VLOOKUP($IF67,Data!$B:$CP,Daily!IM$10,0)</f>
      </c>
      <c r="IN70" s="14">
        <f>VLOOKUP($IF70,Data!$B:$CP,Daily!IN$10,0)/VLOOKUP($IF67,Data!$B:$CP,Daily!IN$10,0)</f>
      </c>
      <c r="IO70" s="14">
        <f>VLOOKUP($IF70,Data!$B:$CP,Daily!IO$10,0)/VLOOKUP($IF67,Data!$B:$CP,Daily!IO$10,0)</f>
      </c>
      <c r="IP70" s="14">
        <f>VLOOKUP($IF70,Data!$B:$CP,Daily!IP$10,0)/VLOOKUP($IF67,Data!$B:$CP,Daily!IP$10,0)</f>
      </c>
      <c r="IQ70" s="14">
        <f>VLOOKUP($IF70,Data!$B:$CP,Daily!IQ$10,0)/VLOOKUP($IF67,Data!$B:$CP,Daily!IQ$10,0)</f>
      </c>
      <c r="IR70" s="14">
        <f>VLOOKUP($IF70,Data!$B:$CP,Daily!IR$10,0)/VLOOKUP($IF67,Data!$B:$CP,Daily!IR$10,0)</f>
      </c>
      <c r="IS70" s="14">
        <f>VLOOKUP($IF70,Data!$B:$CP,Daily!IS$10,0)/VLOOKUP($IF67,Data!$B:$CP,Daily!IS$10,0)</f>
      </c>
      <c r="IT70" s="14">
        <f>VLOOKUP($IF70,Data!$B:$CP,Daily!IT$10,0)/VLOOKUP($IF67,Data!$B:$CP,Daily!IT$10,0)</f>
      </c>
      <c r="IU70" s="14">
        <f>VLOOKUP($IF70,Data!$B:$CP,Daily!IU$10,0)/VLOOKUP($IF67,Data!$B:$CP,Daily!IU$10,0)</f>
      </c>
      <c r="IV70" s="14">
        <f>VLOOKUP($IF70,Data!$B:$CP,Daily!IV$10,0)/VLOOKUP($IF67,Data!$B:$CP,Daily!IV$10,0)</f>
      </c>
      <c r="IW70" s="14">
        <f>VLOOKUP($IF70,Data!$B:$CP,Daily!IW$10,0)/VLOOKUP($IF67,Data!$B:$CP,Daily!IW$10,0)</f>
      </c>
      <c r="IX70" s="14">
        <f>VLOOKUP($IF70,Data!$B:$CP,Daily!IX$10,0)/VLOOKUP($IF67,Data!$B:$CP,Daily!IX$10,0)</f>
      </c>
      <c r="IY70" s="14">
        <f>VLOOKUP($IF70,Data!$B:$CP,Daily!IY$10,0)/VLOOKUP($IF67,Data!$B:$CP,Daily!IY$10,0)</f>
      </c>
      <c r="IZ70" s="14">
        <f>VLOOKUP($IF70,Data!$B:$CP,Daily!IZ$10,0)/VLOOKUP($IF67,Data!$B:$CP,Daily!IZ$10,0)</f>
      </c>
      <c r="JA70" s="14">
        <f>VLOOKUP($IF70,Data!$B:$CP,Daily!JA$10,0)/VLOOKUP($IF67,Data!$B:$CP,Daily!JA$10,0)</f>
      </c>
      <c r="JB70" s="14">
        <f>VLOOKUP($IF70,Data!$B:$CP,Daily!JB$10,0)/VLOOKUP($IF67,Data!$B:$CP,Daily!JB$10,0)</f>
      </c>
      <c r="JC70" s="14">
        <f>VLOOKUP($IF70,Data!$B:$CP,Daily!JC$10,0)/VLOOKUP($IF67,Data!$B:$CP,Daily!JC$10,0)</f>
      </c>
      <c r="JD70" s="14">
        <f>VLOOKUP($IF70,Data!$B:$CP,Daily!JD$10,0)/VLOOKUP($IF67,Data!$B:$CP,Daily!JD$10,0)</f>
      </c>
      <c r="JE70" s="14">
        <f>VLOOKUP($IF70,Data!$B:$CP,Daily!JE$10,0)/VLOOKUP($IF67,Data!$B:$CP,Daily!JE$10,0)</f>
      </c>
      <c r="JF70" s="14">
        <f>VLOOKUP($IF70,Data!$B:$CP,Daily!JF$10,0)/VLOOKUP($IF67,Data!$B:$CP,Daily!JF$10,0)</f>
      </c>
      <c r="JG70" s="14">
        <f>VLOOKUP($IF70,Data!$B:$CP,Daily!JG$10,0)/VLOOKUP($IF67,Data!$B:$CP,Daily!JG$10,0)</f>
      </c>
      <c r="JH70" s="14">
        <f>VLOOKUP($IF70,Data!$B:$CP,Daily!JH$10,0)/VLOOKUP($IF67,Data!$B:$CP,Daily!JH$10,0)</f>
      </c>
      <c r="JI70" s="14">
        <f>VLOOKUP($IF70,Data!$B:$CP,Daily!JI$10,0)/VLOOKUP($IF67,Data!$B:$CP,Daily!JI$10,0)</f>
      </c>
      <c r="JJ70" s="14">
        <f>VLOOKUP($IF70,Data!$B:$CP,Daily!JJ$10,0)/VLOOKUP($IF67,Data!$B:$CP,Daily!JJ$10,0)</f>
      </c>
      <c r="JK70" s="14">
        <f>VLOOKUP($IF70,Data!$B:$CP,Daily!JK$10,0)/VLOOKUP($IF67,Data!$B:$CP,Daily!JK$10,0)</f>
      </c>
      <c r="JL70" s="14">
        <f>VLOOKUP($IF70,Data!$B:$CP,Daily!JL$10,0)/VLOOKUP($IF67,Data!$B:$CP,Daily!JL$10,0)</f>
      </c>
      <c r="JM70" s="14">
        <f>VLOOKUP($IF70,Data!$B:$CP,Daily!JM$10,0)/VLOOKUP($IF67,Data!$B:$CP,Daily!JM$10,0)</f>
      </c>
      <c r="JN70" s="14">
        <f>VLOOKUP($IF70,Data!$B:$CP,Daily!JN$10,0)/VLOOKUP($IF67,Data!$B:$CP,Daily!JN$10,0)</f>
      </c>
      <c r="JO70" s="14">
        <f>VLOOKUP($IF70,Data!$B:$CP,Daily!JO$10,0)/VLOOKUP($IF67,Data!$B:$CP,Daily!JO$10,0)</f>
      </c>
      <c r="JP70" s="14">
        <f>VLOOKUP($IF70,Data!$B:$CP,Daily!JP$10,0)/VLOOKUP($IF67,Data!$B:$CP,Daily!JP$10,0)</f>
      </c>
      <c r="JQ70" s="14">
        <f>VLOOKUP($IF70,Data!$B:$CP,Daily!JQ$10,0)/VLOOKUP($IF67,Data!$B:$CP,Daily!JQ$10,0)</f>
      </c>
      <c r="JR70" s="14">
        <f>VLOOKUP($IF70,Data!$B:$CP,Daily!JR$10,0)/VLOOKUP($IF67,Data!$B:$CP,Daily!JR$10,0)</f>
      </c>
      <c r="JS70" s="14">
        <f>VLOOKUP($IF70,Data!$B:$CP,Daily!JS$10,0)/VLOOKUP($IF67,Data!$B:$CP,Daily!JS$10,0)</f>
      </c>
      <c r="JT70" s="14">
        <f>VLOOKUP($IF70,Data!$B:$CP,Daily!JT$10,0)/VLOOKUP($IF67,Data!$B:$CP,Daily!JT$10,0)</f>
      </c>
      <c r="JU70" s="14">
        <f>VLOOKUP($IF70,Data!$B:$CP,Daily!JU$10,0)/VLOOKUP($IF67,Data!$B:$CP,Daily!JU$10,0)</f>
      </c>
      <c r="JV70" s="14">
        <f>VLOOKUP($IF70,Data!$B:$CP,Daily!JV$10,0)/VLOOKUP($IF67,Data!$B:$CP,Daily!JV$10,0)</f>
      </c>
      <c r="JW70" s="14">
        <f>VLOOKUP($IF70,Data!$B:$CP,Daily!JW$10,0)/VLOOKUP($IF67,Data!$B:$CP,Daily!JW$10,0)</f>
      </c>
      <c r="JX70" s="14">
        <f>VLOOKUP($IF70,Data!$B:$CP,Daily!JX$10,0)/VLOOKUP($IF67,Data!$B:$CP,Daily!JX$10,0)</f>
      </c>
      <c r="JY70" s="14">
        <f>VLOOKUP($IF70,Data!$B:$CP,Daily!JY$10,0)/VLOOKUP($IF67,Data!$B:$CP,Daily!JY$10,0)</f>
      </c>
      <c r="JZ70" s="14">
        <f>VLOOKUP($IF70,Data!$B:$CP,Daily!JZ$10,0)/VLOOKUP($IF67,Data!$B:$CP,Daily!JZ$10,0)</f>
      </c>
      <c r="KA70" s="14">
        <f>VLOOKUP($IF70,Data!$B:$CP,Daily!KA$10,0)/VLOOKUP($IF67,Data!$B:$CP,Daily!KA$10,0)</f>
      </c>
      <c r="KB70" s="14">
        <f>VLOOKUP($IF70,Data!$B:$CP,Daily!KB$10,0)/VLOOKUP($IF67,Data!$B:$CP,Daily!KB$10,0)</f>
      </c>
      <c r="KC70" s="14">
        <f>VLOOKUP($IF70,Data!$B:$CP,Daily!KC$10,0)/VLOOKUP($IF67,Data!$B:$CP,Daily!KC$10,0)</f>
      </c>
      <c r="KD70" s="14">
        <f>VLOOKUP($IF70,Data!$B:$CP,Daily!KD$10,0)/VLOOKUP($IF67,Data!$B:$CP,Daily!KD$10,0)</f>
      </c>
      <c r="KE70" s="14">
        <f>VLOOKUP($IF70,Data!$B:$CP,Daily!KE$10,0)/VLOOKUP($IF67,Data!$B:$CP,Daily!KE$10,0)</f>
      </c>
      <c r="KF70" s="14">
        <f>VLOOKUP($IF70,Data!$B:$CP,Daily!KF$10,0)/VLOOKUP($IF67,Data!$B:$CP,Daily!KF$10,0)</f>
      </c>
      <c r="KG70" s="14">
        <f>VLOOKUP($IF70,Data!$B:$CP,Daily!KG$10,0)/VLOOKUP($IF67,Data!$B:$CP,Daily!KG$10,0)</f>
      </c>
      <c r="KH70" s="14">
        <f>VLOOKUP($IF70,Data!$B:$CP,Daily!KH$10,0)/VLOOKUP($IF67,Data!$B:$CP,Daily!KH$10,0)</f>
      </c>
      <c r="KI70" s="14">
        <f>VLOOKUP($IF70,Data!$B:$CP,Daily!KI$10,0)/VLOOKUP($IF67,Data!$B:$CP,Daily!KI$10,0)</f>
      </c>
      <c r="KJ70" s="14">
        <f>VLOOKUP($IF70,Data!$B:$CP,Daily!KJ$10,0)/VLOOKUP($IF67,Data!$B:$CP,Daily!KJ$10,0)</f>
      </c>
      <c r="KK70" s="14">
        <f>VLOOKUP($IF70,Data!$B:$CP,Daily!KK$10,0)/VLOOKUP($IF67,Data!$B:$CP,Daily!KK$10,0)</f>
      </c>
      <c r="KL70" s="14">
        <f>VLOOKUP($IF70,Data!$B:$CP,Daily!KL$10,0)/VLOOKUP($IF67,Data!$B:$CP,Daily!KL$10,0)</f>
      </c>
      <c r="KM70" s="14">
        <f>VLOOKUP($IF70,Data!$B:$CP,Daily!KM$10,0)/VLOOKUP($IF67,Data!$B:$CP,Daily!KM$10,0)</f>
      </c>
      <c r="KN70" s="14">
        <f>VLOOKUP($IF70,Data!$B:$CP,Daily!KN$10,0)/VLOOKUP($IF67,Data!$B:$CP,Daily!KN$10,0)</f>
      </c>
      <c r="KO70" s="14">
        <f>VLOOKUP($IF70,Data!$B:$CP,Daily!KO$10,0)/VLOOKUP($IF67,Data!$B:$CP,Daily!KO$10,0)</f>
      </c>
      <c r="KP70" s="14">
        <f>VLOOKUP($IF70,Data!$B:$CP,Daily!KP$10,0)/VLOOKUP($IF67,Data!$B:$CP,Daily!KP$10,0)</f>
      </c>
      <c r="KQ70" s="14">
        <f>VLOOKUP($IF70,Data!$B:$CP,Daily!KQ$10,0)/VLOOKUP($IF67,Data!$B:$CP,Daily!KQ$10,0)</f>
      </c>
      <c r="KR70" s="14">
        <f>VLOOKUP($IF70,Data!$B:$CP,Daily!KR$10,0)/VLOOKUP($IF67,Data!$B:$CP,Daily!KR$10,0)</f>
      </c>
      <c r="KS70" s="14">
        <f>VLOOKUP($IF70,Data!$B:$CP,Daily!KS$10,0)/VLOOKUP($IF67,Data!$B:$CP,Daily!KS$10,0)</f>
      </c>
      <c r="KT70" s="14">
        <f>VLOOKUP($IF70,Data!$B:$CP,Daily!KT$10,0)/VLOOKUP($IF67,Data!$B:$CP,Daily!KT$10,0)</f>
      </c>
      <c r="KU70" s="14">
        <f>VLOOKUP($IF70,Data!$B:$CP,Daily!KU$10,0)/VLOOKUP($IF67,Data!$B:$CP,Daily!KU$10,0)</f>
      </c>
      <c r="KV70" s="14">
        <f>VLOOKUP($IF70,Data!$B:$CP,Daily!KV$10,0)/VLOOKUP($IF67,Data!$B:$CP,Daily!KV$10,0)</f>
      </c>
      <c r="KW70" s="14">
        <f>VLOOKUP($IF70,Data!$B:$CP,Daily!KW$10,0)/VLOOKUP($IF67,Data!$B:$CP,Daily!KW$10,0)</f>
      </c>
      <c r="KX70" s="14">
        <f>VLOOKUP($IF70,Data!$B:$CP,Daily!KX$10,0)/VLOOKUP($IF67,Data!$B:$CP,Daily!KX$10,0)</f>
      </c>
      <c r="KY70" s="14">
        <f>VLOOKUP($IF70,Data!$B:$CP,Daily!KY$10,0)/VLOOKUP($IF67,Data!$B:$CP,Daily!KY$10,0)</f>
      </c>
      <c r="KZ70" s="14">
        <f>VLOOKUP($IF70,Data!$B:$CP,Daily!KZ$10,0)/VLOOKUP($IF67,Data!$B:$CP,Daily!KZ$10,0)</f>
      </c>
      <c r="LA70" s="14">
        <f>VLOOKUP($IF70,Data!$B:$CP,Daily!LA$10,0)/VLOOKUP($IF67,Data!$B:$CP,Daily!LA$10,0)</f>
      </c>
      <c r="LB70" s="14">
        <f>VLOOKUP($IF70,Data!$B:$CP,Daily!LB$10,0)/VLOOKUP($IF67,Data!$B:$CP,Daily!LB$10,0)</f>
      </c>
      <c r="LC70" s="14">
        <f>VLOOKUP($IF70,Data!$B:$CP,Daily!LC$10,0)/VLOOKUP($IF67,Data!$B:$CP,Daily!LC$10,0)</f>
      </c>
      <c r="LD70" s="14">
        <f>VLOOKUP($IF70,Data!$B:$CP,Daily!LD$10,0)/VLOOKUP($IF67,Data!$B:$CP,Daily!LD$10,0)</f>
      </c>
      <c r="LE70" s="14">
        <f>VLOOKUP($IF70,Data!$B:$CP,Daily!LE$10,0)/VLOOKUP($IF67,Data!$B:$CP,Daily!LE$10,0)</f>
      </c>
      <c r="LF70" s="14">
        <f>VLOOKUP($IF70,Data!$B:$CP,Daily!LF$10,0)/VLOOKUP($IF67,Data!$B:$CP,Daily!LF$10,0)</f>
      </c>
      <c r="LG70" s="14">
        <f>VLOOKUP($IF70,Data!$B:$CP,Daily!LG$10,0)/VLOOKUP($IF67,Data!$B:$CP,Daily!LG$10,0)</f>
      </c>
      <c r="LH70" s="14">
        <f>VLOOKUP($IF70,Data!$B:$CP,Daily!LH$10,0)/VLOOKUP($IF67,Data!$B:$CP,Daily!LH$10,0)</f>
      </c>
      <c r="LI70" s="14">
        <f>VLOOKUP($IF70,Data!$B:$CP,Daily!LI$10,0)/VLOOKUP($IF67,Data!$B:$CP,Daily!LI$10,0)</f>
      </c>
      <c r="LJ70" s="14">
        <f>VLOOKUP($IF70,Data!$B:$CP,Daily!LJ$10,0)/VLOOKUP($IF67,Data!$B:$CP,Daily!LJ$10,0)</f>
      </c>
      <c r="LK70" s="14">
        <f>VLOOKUP($IF70,Data!$B:$CP,Daily!LK$10,0)/VLOOKUP($IF67,Data!$B:$CP,Daily!LK$10,0)</f>
      </c>
      <c r="LL70" s="14">
        <f>VLOOKUP($IF70,Data!$B:$CP,Daily!LL$10,0)/VLOOKUP($IF67,Data!$B:$CP,Daily!LL$10,0)</f>
      </c>
      <c r="LM70" s="14">
        <f>VLOOKUP($IF70,Data!$B:$CP,Daily!LM$10,0)/VLOOKUP($IF67,Data!$B:$CP,Daily!LM$10,0)</f>
      </c>
      <c r="LN70" s="14">
        <f>VLOOKUP($IF70,Data!$B:$CP,Daily!LN$10,0)/VLOOKUP($IF67,Data!$B:$CP,Daily!LN$10,0)</f>
      </c>
      <c r="LO70" s="14">
        <f>VLOOKUP($IF70,Data!$B:$CP,Daily!LO$10,0)/VLOOKUP($IF67,Data!$B:$CP,Daily!LO$10,0)</f>
      </c>
      <c r="LP70" s="14">
        <f>VLOOKUP($IF70,Data!$B:$CP,Daily!LP$10,0)/VLOOKUP($IF67,Data!$B:$CP,Daily!LP$10,0)</f>
      </c>
      <c r="LQ70" s="14">
        <f>VLOOKUP($IF70,Data!$B:$CP,Daily!LQ$10,0)/VLOOKUP($IF67,Data!$B:$CP,Daily!LQ$10,0)</f>
      </c>
      <c r="LR70" s="14">
        <f>VLOOKUP($IF70,Data!$B:$CP,Daily!LR$10,0)/VLOOKUP($IF67,Data!$B:$CP,Daily!LR$10,0)</f>
      </c>
      <c r="LS70" s="14">
        <f>VLOOKUP($IF70,Data!$B:$CP,Daily!LS$10,0)/VLOOKUP($IF67,Data!$B:$CP,Daily!LS$10,0)</f>
      </c>
      <c r="LU70" s="52">
        <f t="shared" si="460"/>
      </c>
      <c r="LV70" s="52">
        <f t="shared" si="461"/>
      </c>
      <c r="LW70" s="52">
        <f t="shared" ref="LW70" si="566">LV70-LU70</f>
      </c>
      <c r="LX70" s="52">
        <f t="shared" ref="LX70" si="567">LV70+(0.75*LW70)</f>
      </c>
      <c r="LY70" s="52">
        <f t="shared" ref="LY70" si="568">LU70-(0.75*LW70)</f>
      </c>
      <c r="LZ70" s="55"/>
      <c r="MA70" s="14">
        <f t="shared" ref="MA70" si="569">_xlfn.STDEV.P(JL70:LS70)</f>
      </c>
      <c r="MB70" s="14">
        <f t="shared" ref="MB70" si="570">SUMPRODUCT(LL70:LR70,LL$56:LR$56)/SUM(LL$56:LR$56)</f>
      </c>
      <c r="MC70" s="14">
        <f t="shared" ref="MC70" si="571">SUMPRODUCT(KP70:LR70,KP$56:LR$56)/SUM(KP$56:LR$56)</f>
      </c>
      <c r="MD70" s="15"/>
    </row>
    <row r="71" spans="1:342" x14ac:dyDescent="0.25">
      <c r="D71" s="83" t="s">
        <v>496</v>
      </c>
      <c r="E71" s="81"/>
      <c r="F71" s="79"/>
      <c r="G71" s="79"/>
      <c r="H71" s="80"/>
      <c r="I71" s="79"/>
      <c r="J71" s="80"/>
      <c r="K71" s="79"/>
      <c r="L71" s="79"/>
      <c r="M71" s="81"/>
      <c r="N71" s="79"/>
      <c r="O71" s="79"/>
      <c r="P71" s="79"/>
      <c r="Q71" s="79"/>
      <c r="R71" s="79"/>
      <c r="S71" s="79"/>
      <c r="T71" s="79"/>
      <c r="U71" s="81"/>
      <c r="V71" s="79"/>
      <c r="W71" s="79"/>
      <c r="X71" s="79"/>
      <c r="Y71" s="79"/>
      <c r="Z71" s="79"/>
      <c r="AA71" s="79"/>
      <c r="AB71" s="77"/>
      <c r="AC71" s="60"/>
      <c r="DV71"/>
      <c r="DW71"/>
      <c r="DX71" s="46"/>
      <c r="DY71" s="47"/>
      <c r="EA71"/>
      <c r="EE71" s="27"/>
      <c r="HV71"/>
      <c r="HW71" s="46"/>
      <c r="HX71" s="47"/>
      <c r="HZ71"/>
      <c r="IA71" s="57"/>
      <c r="LU71"/>
      <c r="LV71" s="46"/>
      <c r="LW71" s="47"/>
      <c r="LY71"/>
      <c r="LZ71" s="57"/>
      <c r="MB71"/>
    </row>
    <row r="72" spans="1:342" x14ac:dyDescent="0.25">
      <c r="A72" s="5"/>
      <c r="C72" s="5"/>
      <c r="D72" s="74" t="s">
        <v>497</v>
      </c>
      <c r="E72" s="67" t="str">
        <f>VLOOKUP($D72,'Metric Nature'!$C:$D,2,0)&amp;IF(($F72&lt;(EA72)),"Below",IF(($F72&gt;(DZ72)),"Above","Within"))</f>
      </c>
      <c r="F72" s="68">
        <f t="shared" ref="F72:F77" si="572">DU72</f>
      </c>
      <c r="G72" s="68">
        <f t="shared" ref="G72:G88" si="573">ED72</f>
      </c>
      <c r="H72" s="98">
        <f t="shared" ref="H72:H73" si="574">IFERROR(((F72-G72)/G72),0)</f>
      </c>
      <c r="I72" s="39">
        <f>EE72</f>
      </c>
      <c r="J72" s="69">
        <f t="shared" ref="J72:J77" si="575">IFERROR(((F72-I72)/I72),0)</f>
      </c>
      <c r="K72" s="68">
        <f t="shared" ref="K72:K77" si="576">EC72</f>
      </c>
      <c r="L72" s="70"/>
      <c r="M72" s="67" t="str">
        <f>VLOOKUP($D72,'Metric Nature'!$C:$D,2,0)&amp;IF(($N72&lt;(HZ72)),"Below",IF(($N72&gt;(HY72)),"Above","Within"))</f>
      </c>
      <c r="N72" s="68">
        <f t="shared" ref="N72:N77" si="577">HT72</f>
      </c>
      <c r="O72" s="68">
        <f>IC72</f>
      </c>
      <c r="P72" s="69">
        <f>IFERROR(((N72-O72)/O72),0)</f>
      </c>
      <c r="Q72" s="68">
        <f t="shared" ref="Q72:Q73" si="578">ID72</f>
      </c>
      <c r="R72" s="69">
        <f t="shared" ref="R72:R77" si="579">IFERROR(((N72-Q72)/Q72),0)</f>
      </c>
      <c r="S72" s="68">
        <f t="shared" ref="S72:S77" si="580">IB72</f>
      </c>
      <c r="T72" s="70"/>
      <c r="U72" s="67" t="str">
        <f>VLOOKUP($D72,'Metric Nature'!$C:$D,2,0)&amp;IF(($V72&lt;(LY72)),"Below",IF(($V72&gt;(LX72)),"Above","Within"))</f>
      </c>
      <c r="V72" s="68">
        <f t="shared" ref="V72:V77" si="581">LS72</f>
      </c>
      <c r="W72" s="68">
        <f>MB72</f>
      </c>
      <c r="X72" s="69">
        <f t="shared" ref="X72:X73" si="582">IFERROR(((V72-W72)/W72),0)</f>
      </c>
      <c r="Y72" s="68">
        <f>MC72</f>
      </c>
      <c r="Z72" s="69">
        <f t="shared" ref="Z72:Z77" si="583">IFERROR(((V72-Y72)/Y72),0)</f>
      </c>
      <c r="AA72" s="68">
        <f t="shared" ref="AA72:AA77" si="584">MA72</f>
      </c>
      <c r="AB72" s="64"/>
      <c r="AC72" s="60" t="s">
        <v>498</v>
      </c>
      <c r="AD72" s="5"/>
      <c r="AE72" s="5"/>
      <c r="AF72" s="5"/>
      <c r="AG72" s="5"/>
      <c r="AH72" s="5"/>
      <c r="AI72" s="9" t="s">
        <v>497</v>
      </c>
      <c r="AJ72" s="10">
        <f t="shared" ref="AJ72:BO72" si="585">EI72+IH72</f>
      </c>
      <c r="AK72" s="10">
        <f t="shared" si="585"/>
      </c>
      <c r="AL72" s="10">
        <f t="shared" si="585"/>
      </c>
      <c r="AM72" s="10">
        <f t="shared" si="585"/>
      </c>
      <c r="AN72" s="10">
        <f t="shared" si="585"/>
      </c>
      <c r="AO72" s="10">
        <f t="shared" si="585"/>
      </c>
      <c r="AP72" s="10">
        <f t="shared" si="585"/>
      </c>
      <c r="AQ72" s="10">
        <f t="shared" si="585"/>
      </c>
      <c r="AR72" s="10">
        <f t="shared" si="585"/>
      </c>
      <c r="AS72" s="10">
        <f t="shared" si="585"/>
      </c>
      <c r="AT72" s="10">
        <f t="shared" si="585"/>
      </c>
      <c r="AU72" s="10">
        <f t="shared" si="585"/>
      </c>
      <c r="AV72" s="10">
        <f t="shared" si="585"/>
      </c>
      <c r="AW72" s="10">
        <f t="shared" si="585"/>
      </c>
      <c r="AX72" s="10">
        <f t="shared" si="585"/>
      </c>
      <c r="AY72" s="10">
        <f t="shared" si="585"/>
      </c>
      <c r="AZ72" s="10">
        <f t="shared" si="585"/>
      </c>
      <c r="BA72" s="10">
        <f t="shared" si="585"/>
      </c>
      <c r="BB72" s="10">
        <f t="shared" si="585"/>
      </c>
      <c r="BC72" s="10">
        <f t="shared" si="585"/>
      </c>
      <c r="BD72" s="10">
        <f t="shared" si="585"/>
      </c>
      <c r="BE72" s="10">
        <f t="shared" si="585"/>
      </c>
      <c r="BF72" s="10">
        <f t="shared" si="585"/>
      </c>
      <c r="BG72" s="10">
        <f t="shared" si="585"/>
      </c>
      <c r="BH72" s="10">
        <f t="shared" si="585"/>
      </c>
      <c r="BI72" s="10">
        <f t="shared" si="585"/>
      </c>
      <c r="BJ72" s="10">
        <f t="shared" si="585"/>
      </c>
      <c r="BK72" s="10">
        <f t="shared" si="585"/>
      </c>
      <c r="BL72" s="10">
        <f t="shared" si="585"/>
      </c>
      <c r="BM72" s="10">
        <f t="shared" si="585"/>
      </c>
      <c r="BN72" s="10">
        <f t="shared" si="585"/>
      </c>
      <c r="BO72" s="10">
        <f t="shared" si="585"/>
      </c>
      <c r="BP72" s="10">
        <f t="shared" ref="BP72:CU72" si="586">FO72+JN72</f>
      </c>
      <c r="BQ72" s="10">
        <f t="shared" si="586"/>
      </c>
      <c r="BR72" s="10">
        <f t="shared" si="586"/>
      </c>
      <c r="BS72" s="10">
        <f t="shared" si="586"/>
      </c>
      <c r="BT72" s="10">
        <f t="shared" si="586"/>
      </c>
      <c r="BU72" s="10">
        <f t="shared" si="586"/>
      </c>
      <c r="BV72" s="10">
        <f t="shared" si="586"/>
      </c>
      <c r="BW72" s="10">
        <f t="shared" si="586"/>
      </c>
      <c r="BX72" s="10">
        <f t="shared" si="586"/>
      </c>
      <c r="BY72" s="10">
        <f t="shared" si="586"/>
      </c>
      <c r="BZ72" s="10">
        <f t="shared" si="586"/>
      </c>
      <c r="CA72" s="10">
        <f t="shared" si="586"/>
      </c>
      <c r="CB72" s="10">
        <f t="shared" si="586"/>
      </c>
      <c r="CC72" s="10">
        <f t="shared" si="586"/>
      </c>
      <c r="CD72" s="10">
        <f t="shared" si="586"/>
      </c>
      <c r="CE72" s="10">
        <f t="shared" si="586"/>
      </c>
      <c r="CF72" s="10">
        <f t="shared" si="586"/>
      </c>
      <c r="CG72" s="10">
        <f t="shared" si="586"/>
      </c>
      <c r="CH72" s="10">
        <f t="shared" si="586"/>
      </c>
      <c r="CI72" s="10">
        <f t="shared" si="586"/>
      </c>
      <c r="CJ72" s="10">
        <f t="shared" si="586"/>
      </c>
      <c r="CK72" s="10">
        <f t="shared" si="586"/>
      </c>
      <c r="CL72" s="10">
        <f t="shared" si="586"/>
      </c>
      <c r="CM72" s="10">
        <f t="shared" si="586"/>
      </c>
      <c r="CN72" s="10">
        <f t="shared" si="586"/>
      </c>
      <c r="CO72" s="10">
        <f t="shared" si="586"/>
      </c>
      <c r="CP72" s="10">
        <f t="shared" si="586"/>
      </c>
      <c r="CQ72" s="10">
        <f t="shared" si="586"/>
      </c>
      <c r="CR72" s="10">
        <f t="shared" si="586"/>
      </c>
      <c r="CS72" s="10">
        <f t="shared" si="586"/>
      </c>
      <c r="CT72" s="10">
        <f t="shared" si="586"/>
      </c>
      <c r="CU72" s="10">
        <f t="shared" si="586"/>
      </c>
      <c r="CV72" s="10">
        <f t="shared" ref="CV72:DU72" si="587">GU72+KT72</f>
      </c>
      <c r="CW72" s="10">
        <f t="shared" si="587"/>
      </c>
      <c r="CX72" s="10">
        <f t="shared" si="587"/>
      </c>
      <c r="CY72" s="10">
        <f t="shared" si="587"/>
      </c>
      <c r="CZ72" s="10">
        <f t="shared" si="587"/>
      </c>
      <c r="DA72" s="10">
        <f t="shared" si="587"/>
      </c>
      <c r="DB72" s="10">
        <f t="shared" si="587"/>
      </c>
      <c r="DC72" s="10">
        <f t="shared" si="587"/>
      </c>
      <c r="DD72" s="10">
        <f t="shared" si="587"/>
      </c>
      <c r="DE72" s="10">
        <f t="shared" si="587"/>
      </c>
      <c r="DF72" s="10">
        <f t="shared" si="587"/>
      </c>
      <c r="DG72" s="10">
        <f t="shared" si="587"/>
      </c>
      <c r="DH72" s="10">
        <f t="shared" si="587"/>
      </c>
      <c r="DI72" s="10">
        <f t="shared" si="587"/>
      </c>
      <c r="DJ72" s="10">
        <f t="shared" si="587"/>
      </c>
      <c r="DK72" s="10">
        <f t="shared" si="587"/>
      </c>
      <c r="DL72" s="10">
        <f t="shared" si="587"/>
      </c>
      <c r="DM72" s="10">
        <f t="shared" si="587"/>
      </c>
      <c r="DN72" s="10">
        <f t="shared" si="587"/>
      </c>
      <c r="DO72" s="10">
        <f t="shared" si="587"/>
      </c>
      <c r="DP72" s="10">
        <f t="shared" si="587"/>
      </c>
      <c r="DQ72" s="10">
        <f t="shared" si="587"/>
      </c>
      <c r="DR72" s="10">
        <f t="shared" si="587"/>
      </c>
      <c r="DS72" s="10">
        <f t="shared" si="587"/>
      </c>
      <c r="DT72" s="10">
        <f t="shared" si="587"/>
      </c>
      <c r="DU72" s="10">
        <f t="shared" si="587"/>
      </c>
      <c r="DV72" s="18"/>
      <c r="DW72" s="10">
        <f t="shared" ref="DW72:DW107" si="588">_xlfn.QUARTILE.INC($AJ72:$DT72,1)</f>
      </c>
      <c r="DX72" s="10">
        <f t="shared" ref="DX72:DX107" si="589">_xlfn.QUARTILE.INC($AJ72:$DT72,3)</f>
      </c>
      <c r="DY72" s="10">
        <f>DX72-DW72</f>
      </c>
      <c r="DZ72" s="10">
        <f>DX72+(1.25*DY72)</f>
      </c>
      <c r="EA72" s="10">
        <f>DW72-(1.25*DY72)</f>
      </c>
      <c r="EB72" s="18"/>
      <c r="EC72" s="11">
        <f t="shared" ref="EC72:EC77" si="590">_xlfn.STDEV.P(AJ72:DU72)</f>
      </c>
      <c r="ED72" s="11">
        <f>AVERAGE(DN72:DT72)</f>
      </c>
      <c r="EE72" s="11">
        <f>AVERAGE(CQ72:DT72)</f>
      </c>
      <c r="EF72" s="16"/>
      <c r="EG72" s="9" t="s">
        <v>499</v>
      </c>
      <c r="EH72" s="9" t="s">
        <v>59</v>
      </c>
      <c r="EI72" s="10">
        <f>VLOOKUP($EG72,Data!$B:$CP,Daily!EI$10,0)</f>
      </c>
      <c r="EJ72" s="10">
        <f>VLOOKUP($EG72,Data!$B:$CP,Daily!EJ$10,0)</f>
      </c>
      <c r="EK72" s="10">
        <f>VLOOKUP($EG72,Data!$B:$CP,Daily!EK$10,0)</f>
      </c>
      <c r="EL72" s="10">
        <f>VLOOKUP($EG72,Data!$B:$CP,Daily!EL$10,0)</f>
      </c>
      <c r="EM72" s="10">
        <f>VLOOKUP($EG72,Data!$B:$CP,Daily!EM$10,0)</f>
      </c>
      <c r="EN72" s="10">
        <f>VLOOKUP($EG72,Data!$B:$CP,Daily!EN$10,0)</f>
      </c>
      <c r="EO72" s="10">
        <f>VLOOKUP($EG72,Data!$B:$CP,Daily!EO$10,0)</f>
      </c>
      <c r="EP72" s="10">
        <f>VLOOKUP($EG72,Data!$B:$CP,Daily!EP$10,0)</f>
      </c>
      <c r="EQ72" s="10">
        <f>VLOOKUP($EG72,Data!$B:$CP,Daily!EQ$10,0)</f>
      </c>
      <c r="ER72" s="10">
        <f>VLOOKUP($EG72,Data!$B:$CP,Daily!ER$10,0)</f>
      </c>
      <c r="ES72" s="10">
        <f>VLOOKUP($EG72,Data!$B:$CP,Daily!ES$10,0)</f>
      </c>
      <c r="ET72" s="10">
        <f>VLOOKUP($EG72,Data!$B:$CP,Daily!ET$10,0)</f>
      </c>
      <c r="EU72" s="10">
        <f>VLOOKUP($EG72,Data!$B:$CP,Daily!EU$10,0)</f>
      </c>
      <c r="EV72" s="10">
        <f>VLOOKUP($EG72,Data!$B:$CP,Daily!EV$10,0)</f>
      </c>
      <c r="EW72" s="10">
        <f>VLOOKUP($EG72,Data!$B:$CP,Daily!EW$10,0)</f>
      </c>
      <c r="EX72" s="10">
        <f>VLOOKUP($EG72,Data!$B:$CP,Daily!EX$10,0)</f>
      </c>
      <c r="EY72" s="10">
        <f>VLOOKUP($EG72,Data!$B:$CP,Daily!EY$10,0)</f>
      </c>
      <c r="EZ72" s="10">
        <f>VLOOKUP($EG72,Data!$B:$CP,Daily!EZ$10,0)</f>
      </c>
      <c r="FA72" s="10">
        <f>VLOOKUP($EG72,Data!$B:$CP,Daily!FA$10,0)</f>
      </c>
      <c r="FB72" s="10">
        <f>VLOOKUP($EG72,Data!$B:$CP,Daily!FB$10,0)</f>
      </c>
      <c r="FC72" s="10">
        <f>VLOOKUP($EG72,Data!$B:$CP,Daily!FC$10,0)</f>
      </c>
      <c r="FD72" s="10">
        <f>VLOOKUP($EG72,Data!$B:$CP,Daily!FD$10,0)</f>
      </c>
      <c r="FE72" s="10">
        <f>VLOOKUP($EG72,Data!$B:$CP,Daily!FE$10,0)</f>
      </c>
      <c r="FF72" s="10">
        <f>VLOOKUP($EG72,Data!$B:$CP,Daily!FF$10,0)</f>
      </c>
      <c r="FG72" s="10">
        <f>VLOOKUP($EG72,Data!$B:$CP,Daily!FG$10,0)</f>
      </c>
      <c r="FH72" s="10">
        <f>VLOOKUP($EG72,Data!$B:$CP,Daily!FH$10,0)</f>
      </c>
      <c r="FI72" s="10">
        <f>VLOOKUP($EG72,Data!$B:$CP,Daily!FI$10,0)</f>
      </c>
      <c r="FJ72" s="10">
        <f>VLOOKUP($EG72,Data!$B:$CP,Daily!FJ$10,0)</f>
      </c>
      <c r="FK72" s="10">
        <f>VLOOKUP($EG72,Data!$B:$CP,Daily!FK$10,0)</f>
      </c>
      <c r="FL72" s="10">
        <f>VLOOKUP($EG72,Data!$B:$CP,Daily!FL$10,0)</f>
      </c>
      <c r="FM72" s="10">
        <f>VLOOKUP($EG72,Data!$B:$CP,Daily!FM$10,0)</f>
      </c>
      <c r="FN72" s="10">
        <f>VLOOKUP($EG72,Data!$B:$CP,Daily!FN$10,0)</f>
      </c>
      <c r="FO72" s="10">
        <f>VLOOKUP($EG72,Data!$B:$CP,Daily!FO$10,0)</f>
      </c>
      <c r="FP72" s="10">
        <f>VLOOKUP($EG72,Data!$B:$CP,Daily!FP$10,0)</f>
      </c>
      <c r="FQ72" s="10">
        <f>VLOOKUP($EG72,Data!$B:$CP,Daily!FQ$10,0)</f>
      </c>
      <c r="FR72" s="10">
        <f>VLOOKUP($EG72,Data!$B:$CP,Daily!FR$10,0)</f>
      </c>
      <c r="FS72" s="10">
        <f>VLOOKUP($EG72,Data!$B:$CP,Daily!FS$10,0)</f>
      </c>
      <c r="FT72" s="10">
        <f>VLOOKUP($EG72,Data!$B:$CP,Daily!FT$10,0)</f>
      </c>
      <c r="FU72" s="10">
        <f>VLOOKUP($EG72,Data!$B:$CP,Daily!FU$10,0)</f>
      </c>
      <c r="FV72" s="10">
        <f>VLOOKUP($EG72,Data!$B:$CP,Daily!FV$10,0)</f>
      </c>
      <c r="FW72" s="10">
        <f>VLOOKUP($EG72,Data!$B:$CP,Daily!FW$10,0)</f>
      </c>
      <c r="FX72" s="10">
        <f>VLOOKUP($EG72,Data!$B:$CP,Daily!FX$10,0)</f>
      </c>
      <c r="FY72" s="10">
        <f>VLOOKUP($EG72,Data!$B:$CP,Daily!FY$10,0)</f>
      </c>
      <c r="FZ72" s="10">
        <f>VLOOKUP($EG72,Data!$B:$CP,Daily!FZ$10,0)</f>
      </c>
      <c r="GA72" s="10">
        <f>VLOOKUP($EG72,Data!$B:$CP,Daily!GA$10,0)</f>
      </c>
      <c r="GB72" s="10">
        <f>VLOOKUP($EG72,Data!$B:$CP,Daily!GB$10,0)</f>
      </c>
      <c r="GC72" s="10">
        <f>VLOOKUP($EG72,Data!$B:$CP,Daily!GC$10,0)</f>
      </c>
      <c r="GD72" s="10">
        <f>VLOOKUP($EG72,Data!$B:$CP,Daily!GD$10,0)</f>
      </c>
      <c r="GE72" s="10">
        <f>VLOOKUP($EG72,Data!$B:$CP,Daily!GE$10,0)</f>
      </c>
      <c r="GF72" s="10">
        <f>VLOOKUP($EG72,Data!$B:$CP,Daily!GF$10,0)</f>
      </c>
      <c r="GG72" s="10">
        <f>VLOOKUP($EG72,Data!$B:$CP,Daily!GG$10,0)</f>
      </c>
      <c r="GH72" s="10">
        <f>VLOOKUP($EG72,Data!$B:$CP,Daily!GH$10,0)</f>
      </c>
      <c r="GI72" s="10">
        <f>VLOOKUP($EG72,Data!$B:$CP,Daily!GI$10,0)</f>
      </c>
      <c r="GJ72" s="10">
        <f>VLOOKUP($EG72,Data!$B:$CP,Daily!GJ$10,0)</f>
      </c>
      <c r="GK72" s="10">
        <f>VLOOKUP($EG72,Data!$B:$CP,Daily!GK$10,0)</f>
      </c>
      <c r="GL72" s="10">
        <f>VLOOKUP($EG72,Data!$B:$CP,Daily!GL$10,0)</f>
      </c>
      <c r="GM72" s="10">
        <f>VLOOKUP($EG72,Data!$B:$CP,Daily!GM$10,0)</f>
      </c>
      <c r="GN72" s="10">
        <f>VLOOKUP($EG72,Data!$B:$CP,Daily!GN$10,0)</f>
      </c>
      <c r="GO72" s="10">
        <f>VLOOKUP($EG72,Data!$B:$CP,Daily!GO$10,0)</f>
      </c>
      <c r="GP72" s="10">
        <f>VLOOKUP($EG72,Data!$B:$CP,Daily!GP$10,0)</f>
      </c>
      <c r="GQ72" s="10">
        <f>VLOOKUP($EG72,Data!$B:$CP,Daily!GQ$10,0)</f>
      </c>
      <c r="GR72" s="10">
        <f>VLOOKUP($EG72,Data!$B:$CP,Daily!GR$10,0)</f>
      </c>
      <c r="GS72" s="10">
        <f>VLOOKUP($EG72,Data!$B:$CP,Daily!GS$10,0)</f>
      </c>
      <c r="GT72" s="10">
        <f>VLOOKUP($EG72,Data!$B:$CP,Daily!GT$10,0)</f>
      </c>
      <c r="GU72" s="10">
        <f>VLOOKUP($EG72,Data!$B:$CP,Daily!GU$10,0)</f>
      </c>
      <c r="GV72" s="10">
        <f>VLOOKUP($EG72,Data!$B:$CP,Daily!GV$10,0)</f>
      </c>
      <c r="GW72" s="10">
        <f>VLOOKUP($EG72,Data!$B:$CP,Daily!GW$10,0)</f>
      </c>
      <c r="GX72" s="10">
        <f>VLOOKUP($EG72,Data!$B:$CP,Daily!GX$10,0)</f>
      </c>
      <c r="GY72" s="10">
        <f>VLOOKUP($EG72,Data!$B:$CP,Daily!GY$10,0)</f>
      </c>
      <c r="GZ72" s="10">
        <f>VLOOKUP($EG72,Data!$B:$CP,Daily!GZ$10,0)</f>
      </c>
      <c r="HA72" s="10">
        <f>VLOOKUP($EG72,Data!$B:$CP,Daily!HA$10,0)</f>
      </c>
      <c r="HB72" s="10">
        <f>VLOOKUP($EG72,Data!$B:$CP,Daily!HB$10,0)</f>
      </c>
      <c r="HC72" s="10">
        <f>VLOOKUP($EG72,Data!$B:$CP,Daily!HC$10,0)</f>
      </c>
      <c r="HD72" s="10">
        <f>VLOOKUP($EG72,Data!$B:$CP,Daily!HD$10,0)</f>
      </c>
      <c r="HE72" s="10">
        <f>VLOOKUP($EG72,Data!$B:$CP,Daily!HE$10,0)</f>
      </c>
      <c r="HF72" s="10">
        <f>VLOOKUP($EG72,Data!$B:$CP,Daily!HF$10,0)</f>
      </c>
      <c r="HG72" s="10">
        <f>VLOOKUP($EG72,Data!$B:$CP,Daily!HG$10,0)</f>
      </c>
      <c r="HH72" s="10">
        <f>VLOOKUP($EG72,Data!$B:$CP,Daily!HH$10,0)</f>
      </c>
      <c r="HI72" s="10">
        <f>VLOOKUP($EG72,Data!$B:$CP,Daily!HI$10,0)</f>
      </c>
      <c r="HJ72" s="10">
        <f>VLOOKUP($EG72,Data!$B:$CP,Daily!HJ$10,0)</f>
      </c>
      <c r="HK72" s="10">
        <f>VLOOKUP($EG72,Data!$B:$CP,Daily!HK$10,0)</f>
      </c>
      <c r="HL72" s="10">
        <f>VLOOKUP($EG72,Data!$B:$CP,Daily!HL$10,0)</f>
      </c>
      <c r="HM72" s="10">
        <f>VLOOKUP($EG72,Data!$B:$CP,Daily!HM$10,0)</f>
      </c>
      <c r="HN72" s="10">
        <f>VLOOKUP($EG72,Data!$B:$CP,Daily!HN$10,0)</f>
      </c>
      <c r="HO72" s="10">
        <f>VLOOKUP($EG72,Data!$B:$CP,Daily!HO$10,0)</f>
      </c>
      <c r="HP72" s="10">
        <f>VLOOKUP($EG72,Data!$B:$CP,Daily!HP$10,0)</f>
      </c>
      <c r="HQ72" s="10">
        <f>VLOOKUP($EG72,Data!$B:$CP,Daily!HQ$10,0)</f>
      </c>
      <c r="HR72" s="10">
        <f>VLOOKUP($EG72,Data!$B:$CP,Daily!HR$10,0)</f>
      </c>
      <c r="HS72" s="10">
        <f>VLOOKUP($EG72,Data!$B:$CP,Daily!HS$10,0)</f>
      </c>
      <c r="HT72" s="10">
        <f>VLOOKUP($EG72,Data!$B:$CP,Daily!HT$10,0)</f>
      </c>
      <c r="HU72" s="17"/>
      <c r="HV72" s="10">
        <f t="shared" ref="HV72:HV107" si="591">_xlfn.QUARTILE.INC($EI72:$HS72,1)</f>
      </c>
      <c r="HW72" s="10">
        <f t="shared" ref="HW72:HW107" si="592">_xlfn.QUARTILE.INC($EI72:$HS72,3)</f>
      </c>
      <c r="HX72" s="10">
        <f t="shared" ref="HX72:HX77" si="593">HW72-HV72</f>
      </c>
      <c r="HY72" s="10">
        <f>HW72+(1.25*HX72)</f>
      </c>
      <c r="HZ72" s="10">
        <f>HV72-(1.25*HX72)</f>
      </c>
      <c r="IA72" s="53"/>
      <c r="IB72" s="11">
        <f t="shared" ref="IB72:IB77" si="594">_xlfn.STDEV.P(FM72:HT72)</f>
      </c>
      <c r="IC72" s="11">
        <f>AVERAGE(HM72:HS72)</f>
      </c>
      <c r="ID72" s="11">
        <f>AVERAGE(GP72:HS72)</f>
      </c>
      <c r="IE72" s="16"/>
      <c r="IF72" s="9" t="s">
        <v>500</v>
      </c>
      <c r="IG72" s="9" t="s">
        <v>59</v>
      </c>
      <c r="IH72" s="10">
        <f>VLOOKUP($IF72,Data!$B:$CP,Daily!IH$10,0)</f>
      </c>
      <c r="II72" s="10">
        <f>VLOOKUP($IF72,Data!$B:$CP,Daily!II$10,0)</f>
      </c>
      <c r="IJ72" s="10">
        <f>VLOOKUP($IF72,Data!$B:$CP,Daily!IJ$10,0)</f>
      </c>
      <c r="IK72" s="10">
        <f>VLOOKUP($IF72,Data!$B:$CP,Daily!IK$10,0)</f>
      </c>
      <c r="IL72" s="10">
        <f>VLOOKUP($IF72,Data!$B:$CP,Daily!IL$10,0)</f>
      </c>
      <c r="IM72" s="10">
        <f>VLOOKUP($IF72,Data!$B:$CP,Daily!IM$10,0)</f>
      </c>
      <c r="IN72" s="10">
        <f>VLOOKUP($IF72,Data!$B:$CP,Daily!IN$10,0)</f>
      </c>
      <c r="IO72" s="10">
        <f>VLOOKUP($IF72,Data!$B:$CP,Daily!IO$10,0)</f>
      </c>
      <c r="IP72" s="10">
        <f>VLOOKUP($IF72,Data!$B:$CP,Daily!IP$10,0)</f>
      </c>
      <c r="IQ72" s="10">
        <f>VLOOKUP($IF72,Data!$B:$CP,Daily!IQ$10,0)</f>
      </c>
      <c r="IR72" s="10">
        <f>VLOOKUP($IF72,Data!$B:$CP,Daily!IR$10,0)</f>
      </c>
      <c r="IS72" s="10">
        <f>VLOOKUP($IF72,Data!$B:$CP,Daily!IS$10,0)</f>
      </c>
      <c r="IT72" s="10">
        <f>VLOOKUP($IF72,Data!$B:$CP,Daily!IT$10,0)</f>
      </c>
      <c r="IU72" s="10">
        <f>VLOOKUP($IF72,Data!$B:$CP,Daily!IU$10,0)</f>
      </c>
      <c r="IV72" s="10">
        <f>VLOOKUP($IF72,Data!$B:$CP,Daily!IV$10,0)</f>
      </c>
      <c r="IW72" s="10">
        <f>VLOOKUP($IF72,Data!$B:$CP,Daily!IW$10,0)</f>
      </c>
      <c r="IX72" s="10">
        <f>VLOOKUP($IF72,Data!$B:$CP,Daily!IX$10,0)</f>
      </c>
      <c r="IY72" s="10">
        <f>VLOOKUP($IF72,Data!$B:$CP,Daily!IY$10,0)</f>
      </c>
      <c r="IZ72" s="10">
        <f>VLOOKUP($IF72,Data!$B:$CP,Daily!IZ$10,0)</f>
      </c>
      <c r="JA72" s="10">
        <f>VLOOKUP($IF72,Data!$B:$CP,Daily!JA$10,0)</f>
      </c>
      <c r="JB72" s="10">
        <f>VLOOKUP($IF72,Data!$B:$CP,Daily!JB$10,0)</f>
      </c>
      <c r="JC72" s="10">
        <f>VLOOKUP($IF72,Data!$B:$CP,Daily!JC$10,0)</f>
      </c>
      <c r="JD72" s="10">
        <f>VLOOKUP($IF72,Data!$B:$CP,Daily!JD$10,0)</f>
      </c>
      <c r="JE72" s="10">
        <f>VLOOKUP($IF72,Data!$B:$CP,Daily!JE$10,0)</f>
      </c>
      <c r="JF72" s="10">
        <f>VLOOKUP($IF72,Data!$B:$CP,Daily!JF$10,0)</f>
      </c>
      <c r="JG72" s="10">
        <f>VLOOKUP($IF72,Data!$B:$CP,Daily!JG$10,0)</f>
      </c>
      <c r="JH72" s="10">
        <f>VLOOKUP($IF72,Data!$B:$CP,Daily!JH$10,0)</f>
      </c>
      <c r="JI72" s="10">
        <f>VLOOKUP($IF72,Data!$B:$CP,Daily!JI$10,0)</f>
      </c>
      <c r="JJ72" s="10">
        <f>VLOOKUP($IF72,Data!$B:$CP,Daily!JJ$10,0)</f>
      </c>
      <c r="JK72" s="10">
        <f>VLOOKUP($IF72,Data!$B:$CP,Daily!JK$10,0)</f>
      </c>
      <c r="JL72" s="10">
        <f>VLOOKUP($IF72,Data!$B:$CP,Daily!JL$10,0)</f>
      </c>
      <c r="JM72" s="10">
        <f>VLOOKUP($IF72,Data!$B:$CP,Daily!JM$10,0)</f>
      </c>
      <c r="JN72" s="10">
        <f>VLOOKUP($IF72,Data!$B:$CP,Daily!JN$10,0)</f>
      </c>
      <c r="JO72" s="10">
        <f>VLOOKUP($IF72,Data!$B:$CP,Daily!JO$10,0)</f>
      </c>
      <c r="JP72" s="10">
        <f>VLOOKUP($IF72,Data!$B:$CP,Daily!JP$10,0)</f>
      </c>
      <c r="JQ72" s="10">
        <f>VLOOKUP($IF72,Data!$B:$CP,Daily!JQ$10,0)</f>
      </c>
      <c r="JR72" s="10">
        <f>VLOOKUP($IF72,Data!$B:$CP,Daily!JR$10,0)</f>
      </c>
      <c r="JS72" s="10">
        <f>VLOOKUP($IF72,Data!$B:$CP,Daily!JS$10,0)</f>
      </c>
      <c r="JT72" s="10">
        <f>VLOOKUP($IF72,Data!$B:$CP,Daily!JT$10,0)</f>
      </c>
      <c r="JU72" s="10">
        <f>VLOOKUP($IF72,Data!$B:$CP,Daily!JU$10,0)</f>
      </c>
      <c r="JV72" s="10">
        <f>VLOOKUP($IF72,Data!$B:$CP,Daily!JV$10,0)</f>
      </c>
      <c r="JW72" s="10">
        <f>VLOOKUP($IF72,Data!$B:$CP,Daily!JW$10,0)</f>
      </c>
      <c r="JX72" s="10">
        <f>VLOOKUP($IF72,Data!$B:$CP,Daily!JX$10,0)</f>
      </c>
      <c r="JY72" s="10">
        <f>VLOOKUP($IF72,Data!$B:$CP,Daily!JY$10,0)</f>
      </c>
      <c r="JZ72" s="10">
        <f>VLOOKUP($IF72,Data!$B:$CP,Daily!JZ$10,0)</f>
      </c>
      <c r="KA72" s="10">
        <f>VLOOKUP($IF72,Data!$B:$CP,Daily!KA$10,0)</f>
      </c>
      <c r="KB72" s="10">
        <f>VLOOKUP($IF72,Data!$B:$CP,Daily!KB$10,0)</f>
      </c>
      <c r="KC72" s="10">
        <f>VLOOKUP($IF72,Data!$B:$CP,Daily!KC$10,0)</f>
      </c>
      <c r="KD72" s="10">
        <f>VLOOKUP($IF72,Data!$B:$CP,Daily!KD$10,0)</f>
      </c>
      <c r="KE72" s="10">
        <f>VLOOKUP($IF72,Data!$B:$CP,Daily!KE$10,0)</f>
      </c>
      <c r="KF72" s="10">
        <f>VLOOKUP($IF72,Data!$B:$CP,Daily!KF$10,0)</f>
      </c>
      <c r="KG72" s="10">
        <f>VLOOKUP($IF72,Data!$B:$CP,Daily!KG$10,0)</f>
      </c>
      <c r="KH72" s="10">
        <f>VLOOKUP($IF72,Data!$B:$CP,Daily!KH$10,0)</f>
      </c>
      <c r="KI72" s="10">
        <f>VLOOKUP($IF72,Data!$B:$CP,Daily!KI$10,0)</f>
      </c>
      <c r="KJ72" s="10">
        <f>VLOOKUP($IF72,Data!$B:$CP,Daily!KJ$10,0)</f>
      </c>
      <c r="KK72" s="10">
        <f>VLOOKUP($IF72,Data!$B:$CP,Daily!KK$10,0)</f>
      </c>
      <c r="KL72" s="10">
        <f>VLOOKUP($IF72,Data!$B:$CP,Daily!KL$10,0)</f>
      </c>
      <c r="KM72" s="10">
        <f>VLOOKUP($IF72,Data!$B:$CP,Daily!KM$10,0)</f>
      </c>
      <c r="KN72" s="10">
        <f>VLOOKUP($IF72,Data!$B:$CP,Daily!KN$10,0)</f>
      </c>
      <c r="KO72" s="10">
        <f>VLOOKUP($IF72,Data!$B:$CP,Daily!KO$10,0)</f>
      </c>
      <c r="KP72" s="10">
        <f>VLOOKUP($IF72,Data!$B:$CP,Daily!KP$10,0)</f>
      </c>
      <c r="KQ72" s="10">
        <f>VLOOKUP($IF72,Data!$B:$CP,Daily!KQ$10,0)</f>
      </c>
      <c r="KR72" s="10">
        <f>VLOOKUP($IF72,Data!$B:$CP,Daily!KR$10,0)</f>
      </c>
      <c r="KS72" s="10">
        <f>VLOOKUP($IF72,Data!$B:$CP,Daily!KS$10,0)</f>
      </c>
      <c r="KT72" s="10">
        <f>VLOOKUP($IF72,Data!$B:$CP,Daily!KT$10,0)</f>
      </c>
      <c r="KU72" s="10">
        <f>VLOOKUP($IF72,Data!$B:$CP,Daily!KU$10,0)</f>
      </c>
      <c r="KV72" s="10">
        <f>VLOOKUP($IF72,Data!$B:$CP,Daily!KV$10,0)</f>
      </c>
      <c r="KW72" s="10">
        <f>VLOOKUP($IF72,Data!$B:$CP,Daily!KW$10,0)</f>
      </c>
      <c r="KX72" s="10">
        <f>VLOOKUP($IF72,Data!$B:$CP,Daily!KX$10,0)</f>
      </c>
      <c r="KY72" s="10">
        <f>VLOOKUP($IF72,Data!$B:$CP,Daily!KY$10,0)</f>
      </c>
      <c r="KZ72" s="10">
        <f>VLOOKUP($IF72,Data!$B:$CP,Daily!KZ$10,0)</f>
      </c>
      <c r="LA72" s="10">
        <f>VLOOKUP($IF72,Data!$B:$CP,Daily!LA$10,0)</f>
      </c>
      <c r="LB72" s="10">
        <f>VLOOKUP($IF72,Data!$B:$CP,Daily!LB$10,0)</f>
      </c>
      <c r="LC72" s="10">
        <f>VLOOKUP($IF72,Data!$B:$CP,Daily!LC$10,0)</f>
      </c>
      <c r="LD72" s="10">
        <f>VLOOKUP($IF72,Data!$B:$CP,Daily!LD$10,0)</f>
      </c>
      <c r="LE72" s="10">
        <f>VLOOKUP($IF72,Data!$B:$CP,Daily!LE$10,0)</f>
      </c>
      <c r="LF72" s="10">
        <f>VLOOKUP($IF72,Data!$B:$CP,Daily!LF$10,0)</f>
      </c>
      <c r="LG72" s="10">
        <f>VLOOKUP($IF72,Data!$B:$CP,Daily!LG$10,0)</f>
      </c>
      <c r="LH72" s="10">
        <f>VLOOKUP($IF72,Data!$B:$CP,Daily!LH$10,0)</f>
      </c>
      <c r="LI72" s="10">
        <f>VLOOKUP($IF72,Data!$B:$CP,Daily!LI$10,0)</f>
      </c>
      <c r="LJ72" s="10">
        <f>VLOOKUP($IF72,Data!$B:$CP,Daily!LJ$10,0)</f>
      </c>
      <c r="LK72" s="10">
        <f>VLOOKUP($IF72,Data!$B:$CP,Daily!LK$10,0)</f>
      </c>
      <c r="LL72" s="10">
        <f>VLOOKUP($IF72,Data!$B:$CP,Daily!LL$10,0)</f>
      </c>
      <c r="LM72" s="10">
        <f>VLOOKUP($IF72,Data!$B:$CP,Daily!LM$10,0)</f>
      </c>
      <c r="LN72" s="10">
        <f>VLOOKUP($IF72,Data!$B:$CP,Daily!LN$10,0)</f>
      </c>
      <c r="LO72" s="10">
        <f>VLOOKUP($IF72,Data!$B:$CP,Daily!LO$10,0)</f>
      </c>
      <c r="LP72" s="10">
        <f>VLOOKUP($IF72,Data!$B:$CP,Daily!LP$10,0)</f>
      </c>
      <c r="LQ72" s="10">
        <f>VLOOKUP($IF72,Data!$B:$CP,Daily!LQ$10,0)</f>
      </c>
      <c r="LR72" s="10">
        <f>VLOOKUP($IF72,Data!$B:$CP,Daily!LR$10,0)</f>
      </c>
      <c r="LS72" s="10">
        <f>VLOOKUP($IF72,Data!$B:$CP,Daily!LS$10,0)</f>
      </c>
      <c r="LU72" s="10">
        <f t="shared" ref="LU72:LU77" si="595">_xlfn.QUARTILE.INC($IH72:$LR72,1)</f>
      </c>
      <c r="LV72" s="10">
        <f t="shared" ref="LV72:LV77" si="596">_xlfn.QUARTILE.INC($IH72:$LR72,3)</f>
      </c>
      <c r="LW72" s="10">
        <f t="shared" ref="LW72:LW77" si="597">LV72-LU72</f>
      </c>
      <c r="LX72" s="10">
        <f>LV72+(1.25*LW72)</f>
      </c>
      <c r="LY72" s="10">
        <f>LU72-(1.25*LW72)</f>
      </c>
      <c r="LZ72" s="53"/>
      <c r="MA72" s="11">
        <f>_xlfn.STDEV.P(JL72:LS72)</f>
      </c>
      <c r="MB72" s="11">
        <f>AVERAGE(LL72:LR72)</f>
      </c>
      <c r="MC72" s="11">
        <f>AVERAGE(KO72:LR72)</f>
      </c>
      <c r="MD72" s="15"/>
    </row>
    <row r="73" spans="1:342" x14ac:dyDescent="0.25">
      <c r="A73" s="5"/>
      <c r="C73" s="5"/>
      <c r="D73" s="74" t="s">
        <v>501</v>
      </c>
      <c r="E73" s="67" t="str">
        <f>VLOOKUP($D73,'Metric Nature'!$C:$D,2,0)&amp;IF(($F73&lt;(EA73)),"Below",IF(($F73&gt;(DZ73)),"Above","Within"))</f>
      </c>
      <c r="F73" s="62">
        <f t="shared" si="572"/>
      </c>
      <c r="G73" s="92">
        <f t="shared" si="573"/>
      </c>
      <c r="H73" s="71">
        <f t="shared" si="574"/>
      </c>
      <c r="I73" s="89">
        <f t="shared" ref="I73:I88" si="598">EE73</f>
      </c>
      <c r="J73" s="62">
        <f t="shared" si="575"/>
      </c>
      <c r="K73" s="62">
        <f t="shared" si="576"/>
      </c>
      <c r="L73" s="64"/>
      <c r="M73" s="67" t="str">
        <f>VLOOKUP($D73,'Metric Nature'!$C:$D,2,0)&amp;IF(($N73&lt;(HZ73)),"Below",IF(($N73&gt;(HY73)),"Above","Within"))</f>
      </c>
      <c r="N73" s="71">
        <f t="shared" si="577"/>
      </c>
      <c r="O73" s="63">
        <f t="shared" ref="O73" si="599">IC73</f>
      </c>
      <c r="P73" s="98">
        <f t="shared" ref="P73" si="600">IFERROR(((N73-O73)/O73),0)</f>
      </c>
      <c r="Q73" s="63">
        <f t="shared" si="578"/>
      </c>
      <c r="R73" s="71">
        <f t="shared" si="579"/>
      </c>
      <c r="S73" s="62">
        <f t="shared" si="580"/>
      </c>
      <c r="T73" s="64"/>
      <c r="U73" s="67" t="str">
        <f>VLOOKUP($D73,'Metric Nature'!$C:$D,2,0)&amp;IF(($V73&lt;(LY73)),"Below",IF(($V73&gt;(LX73)),"Above","Within"))</f>
      </c>
      <c r="V73" s="62">
        <f t="shared" si="581"/>
      </c>
      <c r="W73" s="63">
        <f t="shared" ref="W73:W88" si="601">MB73</f>
      </c>
      <c r="X73" s="62">
        <f t="shared" si="582"/>
      </c>
      <c r="Y73" s="63">
        <f t="shared" ref="Y73:Y88" si="602">MC73</f>
      </c>
      <c r="Z73" s="62">
        <f t="shared" si="583"/>
      </c>
      <c r="AA73" s="62">
        <f t="shared" si="584"/>
      </c>
      <c r="AB73" s="64"/>
      <c r="AC73" s="60" t="s">
        <v>502</v>
      </c>
      <c r="AD73" s="5"/>
      <c r="AE73" s="5"/>
      <c r="AF73" s="5"/>
      <c r="AG73" s="5"/>
      <c r="AH73" s="5"/>
      <c r="AI73" s="9" t="s">
        <v>501</v>
      </c>
      <c r="AJ73" s="14">
        <f>(VLOOKUP($EG73,Data!$B:$CP,Daily!EI$10,0)+VLOOKUP($IF73,Data!$B:$CP,Daily!IH$10,0))/AJ$72</f>
      </c>
      <c r="AK73" s="14">
        <f>(VLOOKUP($EG73,Data!$B:$CP,Daily!EJ$10,0)+VLOOKUP($IF73,Data!$B:$CP,Daily!II$10,0))/AK$72</f>
      </c>
      <c r="AL73" s="14">
        <f>(VLOOKUP($EG73,Data!$B:$CP,Daily!EK$10,0)+VLOOKUP($IF73,Data!$B:$CP,Daily!IJ$10,0))/AL$72</f>
      </c>
      <c r="AM73" s="14">
        <f>(VLOOKUP($EG73,Data!$B:$CP,Daily!EL$10,0)+VLOOKUP($IF73,Data!$B:$CP,Daily!IK$10,0))/AM$72</f>
      </c>
      <c r="AN73" s="14">
        <f>(VLOOKUP($EG73,Data!$B:$CP,Daily!EM$10,0)+VLOOKUP($IF73,Data!$B:$CP,Daily!IL$10,0))/AN$72</f>
      </c>
      <c r="AO73" s="14">
        <f>(VLOOKUP($EG73,Data!$B:$CP,Daily!EN$10,0)+VLOOKUP($IF73,Data!$B:$CP,Daily!IM$10,0))/AO$72</f>
      </c>
      <c r="AP73" s="14">
        <f>(VLOOKUP($EG73,Data!$B:$CP,Daily!EO$10,0)+VLOOKUP($IF73,Data!$B:$CP,Daily!IN$10,0))/AP$72</f>
      </c>
      <c r="AQ73" s="14">
        <f>(VLOOKUP($EG73,Data!$B:$CP,Daily!EP$10,0)+VLOOKUP($IF73,Data!$B:$CP,Daily!IO$10,0))/AQ$72</f>
      </c>
      <c r="AR73" s="14">
        <f>(VLOOKUP($EG73,Data!$B:$CP,Daily!EQ$10,0)+VLOOKUP($IF73,Data!$B:$CP,Daily!IP$10,0))/AR$72</f>
      </c>
      <c r="AS73" s="14">
        <f>(VLOOKUP($EG73,Data!$B:$CP,Daily!ER$10,0)+VLOOKUP($IF73,Data!$B:$CP,Daily!IQ$10,0))/AS$72</f>
      </c>
      <c r="AT73" s="14">
        <f>(VLOOKUP($EG73,Data!$B:$CP,Daily!ES$10,0)+VLOOKUP($IF73,Data!$B:$CP,Daily!IR$10,0))/AT$72</f>
      </c>
      <c r="AU73" s="14">
        <f>(VLOOKUP($EG73,Data!$B:$CP,Daily!ET$10,0)+VLOOKUP($IF73,Data!$B:$CP,Daily!IS$10,0))/AU$72</f>
      </c>
      <c r="AV73" s="14">
        <f>(VLOOKUP($EG73,Data!$B:$CP,Daily!EU$10,0)+VLOOKUP($IF73,Data!$B:$CP,Daily!IT$10,0))/AV$72</f>
      </c>
      <c r="AW73" s="14">
        <f>(VLOOKUP($EG73,Data!$B:$CP,Daily!EV$10,0)+VLOOKUP($IF73,Data!$B:$CP,Daily!IU$10,0))/AW$72</f>
      </c>
      <c r="AX73" s="14">
        <f>(VLOOKUP($EG73,Data!$B:$CP,Daily!EW$10,0)+VLOOKUP($IF73,Data!$B:$CP,Daily!IV$10,0))/AX$72</f>
      </c>
      <c r="AY73" s="14">
        <f>(VLOOKUP($EG73,Data!$B:$CP,Daily!EX$10,0)+VLOOKUP($IF73,Data!$B:$CP,Daily!IW$10,0))/AY$72</f>
      </c>
      <c r="AZ73" s="14">
        <f>(VLOOKUP($EG73,Data!$B:$CP,Daily!EY$10,0)+VLOOKUP($IF73,Data!$B:$CP,Daily!IX$10,0))/AZ$72</f>
      </c>
      <c r="BA73" s="14">
        <f>(VLOOKUP($EG73,Data!$B:$CP,Daily!EZ$10,0)+VLOOKUP($IF73,Data!$B:$CP,Daily!IY$10,0))/BA$72</f>
      </c>
      <c r="BB73" s="14">
        <f>(VLOOKUP($EG73,Data!$B:$CP,Daily!FA$10,0)+VLOOKUP($IF73,Data!$B:$CP,Daily!IZ$10,0))/BB$72</f>
      </c>
      <c r="BC73" s="14">
        <f>(VLOOKUP($EG73,Data!$B:$CP,Daily!FB$10,0)+VLOOKUP($IF73,Data!$B:$CP,Daily!JA$10,0))/BC$72</f>
      </c>
      <c r="BD73" s="14">
        <f>(VLOOKUP($EG73,Data!$B:$CP,Daily!FC$10,0)+VLOOKUP($IF73,Data!$B:$CP,Daily!JB$10,0))/BD$72</f>
      </c>
      <c r="BE73" s="14">
        <f>(VLOOKUP($EG73,Data!$B:$CP,Daily!FD$10,0)+VLOOKUP($IF73,Data!$B:$CP,Daily!JC$10,0))/BE$72</f>
      </c>
      <c r="BF73" s="14">
        <f>(VLOOKUP($EG73,Data!$B:$CP,Daily!FE$10,0)+VLOOKUP($IF73,Data!$B:$CP,Daily!JD$10,0))/BF$72</f>
      </c>
      <c r="BG73" s="14">
        <f>(VLOOKUP($EG73,Data!$B:$CP,Daily!FF$10,0)+VLOOKUP($IF73,Data!$B:$CP,Daily!JE$10,0))/BG$72</f>
      </c>
      <c r="BH73" s="14">
        <f>(VLOOKUP($EG73,Data!$B:$CP,Daily!FG$10,0)+VLOOKUP($IF73,Data!$B:$CP,Daily!JF$10,0))/BH$72</f>
      </c>
      <c r="BI73" s="14">
        <f>(VLOOKUP($EG73,Data!$B:$CP,Daily!FH$10,0)+VLOOKUP($IF73,Data!$B:$CP,Daily!JG$10,0))/BI$72</f>
      </c>
      <c r="BJ73" s="14">
        <f>(VLOOKUP($EG73,Data!$B:$CP,Daily!FI$10,0)+VLOOKUP($IF73,Data!$B:$CP,Daily!JH$10,0))/BJ$72</f>
      </c>
      <c r="BK73" s="14">
        <f>(VLOOKUP($EG73,Data!$B:$CP,Daily!FJ$10,0)+VLOOKUP($IF73,Data!$B:$CP,Daily!JI$10,0))/BK$72</f>
      </c>
      <c r="BL73" s="14">
        <f>(VLOOKUP($EG73,Data!$B:$CP,Daily!FK$10,0)+VLOOKUP($IF73,Data!$B:$CP,Daily!JJ$10,0))/BL$72</f>
      </c>
      <c r="BM73" s="14">
        <f>(VLOOKUP($EG73,Data!$B:$CP,Daily!FL$10,0)+VLOOKUP($IF73,Data!$B:$CP,Daily!JK$10,0))/BM$72</f>
      </c>
      <c r="BN73" s="14">
        <f>(VLOOKUP($EG73,Data!$B:$CP,Daily!FM$10,0)+VLOOKUP($IF73,Data!$B:$CP,Daily!JL$10,0))/BN$72</f>
      </c>
      <c r="BO73" s="14">
        <f>(VLOOKUP($EG73,Data!$B:$CP,Daily!FN$10,0)+VLOOKUP($IF73,Data!$B:$CP,Daily!JM$10,0))/BO$72</f>
      </c>
      <c r="BP73" s="14">
        <f>(VLOOKUP($EG73,Data!$B:$CP,Daily!FO$10,0)+VLOOKUP($IF73,Data!$B:$CP,Daily!JN$10,0))/BP$72</f>
      </c>
      <c r="BQ73" s="14">
        <f>(VLOOKUP($EG73,Data!$B:$CP,Daily!FP$10,0)+VLOOKUP($IF73,Data!$B:$CP,Daily!JO$10,0))/BQ$72</f>
      </c>
      <c r="BR73" s="14">
        <f>(VLOOKUP($EG73,Data!$B:$CP,Daily!FQ$10,0)+VLOOKUP($IF73,Data!$B:$CP,Daily!JP$10,0))/BR$72</f>
      </c>
      <c r="BS73" s="14">
        <f>(VLOOKUP($EG73,Data!$B:$CP,Daily!FR$10,0)+VLOOKUP($IF73,Data!$B:$CP,Daily!JQ$10,0))/BS$72</f>
      </c>
      <c r="BT73" s="14">
        <f>(VLOOKUP($EG73,Data!$B:$CP,Daily!FS$10,0)+VLOOKUP($IF73,Data!$B:$CP,Daily!JR$10,0))/BT$72</f>
      </c>
      <c r="BU73" s="14">
        <f>(VLOOKUP($EG73,Data!$B:$CP,Daily!FT$10,0)+VLOOKUP($IF73,Data!$B:$CP,Daily!JS$10,0))/BU$72</f>
      </c>
      <c r="BV73" s="14">
        <f>(VLOOKUP($EG73,Data!$B:$CP,Daily!FU$10,0)+VLOOKUP($IF73,Data!$B:$CP,Daily!JT$10,0))/BV$72</f>
      </c>
      <c r="BW73" s="14">
        <f>(VLOOKUP($EG73,Data!$B:$CP,Daily!FV$10,0)+VLOOKUP($IF73,Data!$B:$CP,Daily!JU$10,0))/BW$72</f>
      </c>
      <c r="BX73" s="14">
        <f>(VLOOKUP($EG73,Data!$B:$CP,Daily!FW$10,0)+VLOOKUP($IF73,Data!$B:$CP,Daily!JV$10,0))/BX$72</f>
      </c>
      <c r="BY73" s="14">
        <f>(VLOOKUP($EG73,Data!$B:$CP,Daily!FX$10,0)+VLOOKUP($IF73,Data!$B:$CP,Daily!JW$10,0))/BY$72</f>
      </c>
      <c r="BZ73" s="14">
        <f>(VLOOKUP($EG73,Data!$B:$CP,Daily!FY$10,0)+VLOOKUP($IF73,Data!$B:$CP,Daily!JX$10,0))/BZ$72</f>
      </c>
      <c r="CA73" s="14">
        <f>(VLOOKUP($EG73,Data!$B:$CP,Daily!FZ$10,0)+VLOOKUP($IF73,Data!$B:$CP,Daily!JY$10,0))/CA$72</f>
      </c>
      <c r="CB73" s="14">
        <f>(VLOOKUP($EG73,Data!$B:$CP,Daily!GA$10,0)+VLOOKUP($IF73,Data!$B:$CP,Daily!JZ$10,0))/CB$72</f>
      </c>
      <c r="CC73" s="14">
        <f>(VLOOKUP($EG73,Data!$B:$CP,Daily!GB$10,0)+VLOOKUP($IF73,Data!$B:$CP,Daily!KA$10,0))/CC$72</f>
      </c>
      <c r="CD73" s="14">
        <f>(VLOOKUP($EG73,Data!$B:$CP,Daily!GC$10,0)+VLOOKUP($IF73,Data!$B:$CP,Daily!KB$10,0))/CD$72</f>
      </c>
      <c r="CE73" s="14">
        <f>(VLOOKUP($EG73,Data!$B:$CP,Daily!GD$10,0)+VLOOKUP($IF73,Data!$B:$CP,Daily!KC$10,0))/CE$72</f>
      </c>
      <c r="CF73" s="14">
        <f>(VLOOKUP($EG73,Data!$B:$CP,Daily!GE$10,0)+VLOOKUP($IF73,Data!$B:$CP,Daily!KD$10,0))/CF$72</f>
      </c>
      <c r="CG73" s="14">
        <f>(VLOOKUP($EG73,Data!$B:$CP,Daily!GF$10,0)+VLOOKUP($IF73,Data!$B:$CP,Daily!KE$10,0))/CG$72</f>
      </c>
      <c r="CH73" s="14">
        <f>(VLOOKUP($EG73,Data!$B:$CP,Daily!GG$10,0)+VLOOKUP($IF73,Data!$B:$CP,Daily!KF$10,0))/CH$72</f>
      </c>
      <c r="CI73" s="14">
        <f>(VLOOKUP($EG73,Data!$B:$CP,Daily!GH$10,0)+VLOOKUP($IF73,Data!$B:$CP,Daily!KG$10,0))/CI$72</f>
      </c>
      <c r="CJ73" s="14">
        <f>(VLOOKUP($EG73,Data!$B:$CP,Daily!GI$10,0)+VLOOKUP($IF73,Data!$B:$CP,Daily!KH$10,0))/CJ$72</f>
      </c>
      <c r="CK73" s="14">
        <f>(VLOOKUP($EG73,Data!$B:$CP,Daily!GJ$10,0)+VLOOKUP($IF73,Data!$B:$CP,Daily!KI$10,0))/CK$72</f>
      </c>
      <c r="CL73" s="14">
        <f>(VLOOKUP($EG73,Data!$B:$CP,Daily!GK$10,0)+VLOOKUP($IF73,Data!$B:$CP,Daily!KJ$10,0))/CL$72</f>
      </c>
      <c r="CM73" s="14">
        <f>(VLOOKUP($EG73,Data!$B:$CP,Daily!GL$10,0)+VLOOKUP($IF73,Data!$B:$CP,Daily!KK$10,0))/CM$72</f>
      </c>
      <c r="CN73" s="14">
        <f>(VLOOKUP($EG73,Data!$B:$CP,Daily!GM$10,0)+VLOOKUP($IF73,Data!$B:$CP,Daily!KL$10,0))/CN$72</f>
      </c>
      <c r="CO73" s="14">
        <f>(VLOOKUP($EG73,Data!$B:$CP,Daily!GN$10,0)+VLOOKUP($IF73,Data!$B:$CP,Daily!KM$10,0))/CO$72</f>
      </c>
      <c r="CP73" s="14">
        <f>(VLOOKUP($EG73,Data!$B:$CP,Daily!GO$10,0)+VLOOKUP($IF73,Data!$B:$CP,Daily!KN$10,0))/CP$72</f>
      </c>
      <c r="CQ73" s="14">
        <f>(VLOOKUP($EG73,Data!$B:$CP,Daily!GP$10,0)+VLOOKUP($IF73,Data!$B:$CP,Daily!KO$10,0))/CQ$72</f>
      </c>
      <c r="CR73" s="14">
        <f>(VLOOKUP($EG73,Data!$B:$CP,Daily!GQ$10,0)+VLOOKUP($IF73,Data!$B:$CP,Daily!KP$10,0))/CR$72</f>
      </c>
      <c r="CS73" s="14">
        <f>(VLOOKUP($EG73,Data!$B:$CP,Daily!GR$10,0)+VLOOKUP($IF73,Data!$B:$CP,Daily!KQ$10,0))/CS$72</f>
      </c>
      <c r="CT73" s="14">
        <f>(VLOOKUP($EG73,Data!$B:$CP,Daily!GS$10,0)+VLOOKUP($IF73,Data!$B:$CP,Daily!KR$10,0))/CT$72</f>
      </c>
      <c r="CU73" s="14">
        <f>(VLOOKUP($EG73,Data!$B:$CP,Daily!GT$10,0)+VLOOKUP($IF73,Data!$B:$CP,Daily!KS$10,0))/CU$72</f>
      </c>
      <c r="CV73" s="14">
        <f>(VLOOKUP($EG73,Data!$B:$CP,Daily!GU$10,0)+VLOOKUP($IF73,Data!$B:$CP,Daily!KT$10,0))/CV$72</f>
      </c>
      <c r="CW73" s="14">
        <f>(VLOOKUP($EG73,Data!$B:$CP,Daily!GV$10,0)+VLOOKUP($IF73,Data!$B:$CP,Daily!KU$10,0))/CW$72</f>
      </c>
      <c r="CX73" s="14">
        <f>(VLOOKUP($EG73,Data!$B:$CP,Daily!GW$10,0)+VLOOKUP($IF73,Data!$B:$CP,Daily!KV$10,0))/CX$72</f>
      </c>
      <c r="CY73" s="14">
        <f>(VLOOKUP($EG73,Data!$B:$CP,Daily!GX$10,0)+VLOOKUP($IF73,Data!$B:$CP,Daily!KW$10,0))/CY$72</f>
      </c>
      <c r="CZ73" s="14">
        <f>(VLOOKUP($EG73,Data!$B:$CP,Daily!GY$10,0)+VLOOKUP($IF73,Data!$B:$CP,Daily!KX$10,0))/CZ$72</f>
      </c>
      <c r="DA73" s="14">
        <f>(VLOOKUP($EG73,Data!$B:$CP,Daily!GZ$10,0)+VLOOKUP($IF73,Data!$B:$CP,Daily!KY$10,0))/DA$72</f>
      </c>
      <c r="DB73" s="14">
        <f>(VLOOKUP($EG73,Data!$B:$CP,Daily!HA$10,0)+VLOOKUP($IF73,Data!$B:$CP,Daily!KZ$10,0))/DB$72</f>
      </c>
      <c r="DC73" s="14">
        <f>(VLOOKUP($EG73,Data!$B:$CP,Daily!HB$10,0)+VLOOKUP($IF73,Data!$B:$CP,Daily!LA$10,0))/DC$72</f>
      </c>
      <c r="DD73" s="14">
        <f>(VLOOKUP($EG73,Data!$B:$CP,Daily!HC$10,0)+VLOOKUP($IF73,Data!$B:$CP,Daily!LB$10,0))/DD$72</f>
      </c>
      <c r="DE73" s="14">
        <f>(VLOOKUP($EG73,Data!$B:$CP,Daily!HD$10,0)+VLOOKUP($IF73,Data!$B:$CP,Daily!LC$10,0))/DE$72</f>
      </c>
      <c r="DF73" s="14">
        <f>(VLOOKUP($EG73,Data!$B:$CP,Daily!HE$10,0)+VLOOKUP($IF73,Data!$B:$CP,Daily!LD$10,0))/DF$72</f>
      </c>
      <c r="DG73" s="14">
        <f>(VLOOKUP($EG73,Data!$B:$CP,Daily!HF$10,0)+VLOOKUP($IF73,Data!$B:$CP,Daily!LE$10,0))/DG$72</f>
      </c>
      <c r="DH73" s="14">
        <f>(VLOOKUP($EG73,Data!$B:$CP,Daily!HG$10,0)+VLOOKUP($IF73,Data!$B:$CP,Daily!LF$10,0))/DH$72</f>
      </c>
      <c r="DI73" s="14">
        <f>(VLOOKUP($EG73,Data!$B:$CP,Daily!HH$10,0)+VLOOKUP($IF73,Data!$B:$CP,Daily!LG$10,0))/DI$72</f>
      </c>
      <c r="DJ73" s="14">
        <f>(VLOOKUP($EG73,Data!$B:$CP,Daily!HI$10,0)+VLOOKUP($IF73,Data!$B:$CP,Daily!LH$10,0))/DJ$72</f>
      </c>
      <c r="DK73" s="14">
        <f>(VLOOKUP($EG73,Data!$B:$CP,Daily!HJ$10,0)+VLOOKUP($IF73,Data!$B:$CP,Daily!LI$10,0))/DK$72</f>
      </c>
      <c r="DL73" s="14">
        <f>(VLOOKUP($EG73,Data!$B:$CP,Daily!HK$10,0)+VLOOKUP($IF73,Data!$B:$CP,Daily!LJ$10,0))/DL$72</f>
      </c>
      <c r="DM73" s="14">
        <f>(VLOOKUP($EG73,Data!$B:$CP,Daily!HL$10,0)+VLOOKUP($IF73,Data!$B:$CP,Daily!LK$10,0))/DM$72</f>
      </c>
      <c r="DN73" s="14">
        <f>(VLOOKUP($EG73,Data!$B:$CP,Daily!HM$10,0)+VLOOKUP($IF73,Data!$B:$CP,Daily!LL$10,0))/DN$72</f>
      </c>
      <c r="DO73" s="14">
        <f>(VLOOKUP($EG73,Data!$B:$CP,Daily!HN$10,0)+VLOOKUP($IF73,Data!$B:$CP,Daily!LM$10,0))/DO$72</f>
      </c>
      <c r="DP73" s="14">
        <f>(VLOOKUP($EG73,Data!$B:$CP,Daily!HO$10,0)+VLOOKUP($IF73,Data!$B:$CP,Daily!LN$10,0))/DP$72</f>
      </c>
      <c r="DQ73" s="14">
        <f>(VLOOKUP($EG73,Data!$B:$CP,Daily!HP$10,0)+VLOOKUP($IF73,Data!$B:$CP,Daily!LO$10,0))/DQ$72</f>
      </c>
      <c r="DR73" s="14">
        <f>(VLOOKUP($EG73,Data!$B:$CP,Daily!HQ$10,0)+VLOOKUP($IF73,Data!$B:$CP,Daily!LP$10,0))/DR$72</f>
      </c>
      <c r="DS73" s="14">
        <f>(VLOOKUP($EG73,Data!$B:$CP,Daily!HR$10,0)+VLOOKUP($IF73,Data!$B:$CP,Daily!LQ$10,0))/DS$72</f>
      </c>
      <c r="DT73" s="14">
        <f>(VLOOKUP($EG73,Data!$B:$CP,Daily!HS$10,0)+VLOOKUP($IF73,Data!$B:$CP,Daily!LR$10,0))/DT$72</f>
      </c>
      <c r="DU73" s="14">
        <f>(VLOOKUP($EG73,Data!$B:$CP,Daily!HT$10,0)+VLOOKUP($IF73,Data!$B:$CP,Daily!LS$10,0))/DU$72</f>
      </c>
      <c r="DV73" s="18"/>
      <c r="DW73" s="14">
        <f t="shared" si="588"/>
      </c>
      <c r="DX73" s="14">
        <f t="shared" si="589"/>
      </c>
      <c r="DY73" s="14">
        <f t="shared" ref="DY73:DY77" si="603">DX73-DW73</f>
      </c>
      <c r="DZ73" s="14">
        <f>DX73+(0.75*DY73)</f>
      </c>
      <c r="EA73" s="14">
        <f>DW73-(0.75*DY73)</f>
      </c>
      <c r="EB73" s="18"/>
      <c r="EC73" s="14">
        <f t="shared" si="590"/>
      </c>
      <c r="ED73" s="14">
        <f>SUMPRODUCT(DN73:DT73,DN$72:DT$72)/SUM(DN$72:DT$72)</f>
      </c>
      <c r="EE73" s="14">
        <f>SUMPRODUCT(CR73:DT73,CR$72:DT$72)/SUM(CR$72:DT$72)</f>
      </c>
      <c r="EF73" s="16"/>
      <c r="EG73" s="9" t="s">
        <v>503</v>
      </c>
      <c r="EH73" s="9" t="s">
        <v>60</v>
      </c>
      <c r="EI73" s="14">
        <f>VLOOKUP($EG73,Data!$B:$CP,Daily!EI$10,0)/EI$72</f>
      </c>
      <c r="EJ73" s="14">
        <f>VLOOKUP($EG73,Data!$B:$CP,Daily!EJ$10,0)/EJ$72</f>
      </c>
      <c r="EK73" s="14">
        <f>VLOOKUP($EG73,Data!$B:$CP,Daily!EK$10,0)/EK$72</f>
      </c>
      <c r="EL73" s="14">
        <f>VLOOKUP($EG73,Data!$B:$CP,Daily!EL$10,0)/EL$72</f>
      </c>
      <c r="EM73" s="14">
        <f>VLOOKUP($EG73,Data!$B:$CP,Daily!EM$10,0)/EM$72</f>
      </c>
      <c r="EN73" s="14">
        <f>VLOOKUP($EG73,Data!$B:$CP,Daily!EN$10,0)/EN$72</f>
      </c>
      <c r="EO73" s="14">
        <f>VLOOKUP($EG73,Data!$B:$CP,Daily!EO$10,0)/EO$72</f>
      </c>
      <c r="EP73" s="14">
        <f>VLOOKUP($EG73,Data!$B:$CP,Daily!EP$10,0)/EP$72</f>
      </c>
      <c r="EQ73" s="14">
        <f>VLOOKUP($EG73,Data!$B:$CP,Daily!EQ$10,0)/EQ$72</f>
      </c>
      <c r="ER73" s="14">
        <f>VLOOKUP($EG73,Data!$B:$CP,Daily!ER$10,0)/ER$72</f>
      </c>
      <c r="ES73" s="14">
        <f>VLOOKUP($EG73,Data!$B:$CP,Daily!ES$10,0)/ES$72</f>
      </c>
      <c r="ET73" s="14">
        <f>VLOOKUP($EG73,Data!$B:$CP,Daily!ET$10,0)/ET$72</f>
      </c>
      <c r="EU73" s="14">
        <f>VLOOKUP($EG73,Data!$B:$CP,Daily!EU$10,0)/EU$72</f>
      </c>
      <c r="EV73" s="14">
        <f>VLOOKUP($EG73,Data!$B:$CP,Daily!EV$10,0)/EV$72</f>
      </c>
      <c r="EW73" s="14">
        <f>VLOOKUP($EG73,Data!$B:$CP,Daily!EW$10,0)/EW$72</f>
      </c>
      <c r="EX73" s="14">
        <f>VLOOKUP($EG73,Data!$B:$CP,Daily!EX$10,0)/EX$72</f>
      </c>
      <c r="EY73" s="14">
        <f>VLOOKUP($EG73,Data!$B:$CP,Daily!EY$10,0)/EY$72</f>
      </c>
      <c r="EZ73" s="14">
        <f>VLOOKUP($EG73,Data!$B:$CP,Daily!EZ$10,0)/EZ$72</f>
      </c>
      <c r="FA73" s="14">
        <f>VLOOKUP($EG73,Data!$B:$CP,Daily!FA$10,0)/FA$72</f>
      </c>
      <c r="FB73" s="14">
        <f>VLOOKUP($EG73,Data!$B:$CP,Daily!FB$10,0)/FB$72</f>
      </c>
      <c r="FC73" s="14">
        <f>VLOOKUP($EG73,Data!$B:$CP,Daily!FC$10,0)/FC$72</f>
      </c>
      <c r="FD73" s="14">
        <f>VLOOKUP($EG73,Data!$B:$CP,Daily!FD$10,0)/FD$72</f>
      </c>
      <c r="FE73" s="14">
        <f>VLOOKUP($EG73,Data!$B:$CP,Daily!FE$10,0)/FE$72</f>
      </c>
      <c r="FF73" s="14">
        <f>VLOOKUP($EG73,Data!$B:$CP,Daily!FF$10,0)/FF$72</f>
      </c>
      <c r="FG73" s="14">
        <f>VLOOKUP($EG73,Data!$B:$CP,Daily!FG$10,0)/FG$72</f>
      </c>
      <c r="FH73" s="14">
        <f>VLOOKUP($EG73,Data!$B:$CP,Daily!FH$10,0)/FH$72</f>
      </c>
      <c r="FI73" s="14">
        <f>VLOOKUP($EG73,Data!$B:$CP,Daily!FI$10,0)/FI$72</f>
      </c>
      <c r="FJ73" s="14">
        <f>VLOOKUP($EG73,Data!$B:$CP,Daily!FJ$10,0)/FJ$72</f>
      </c>
      <c r="FK73" s="14">
        <f>VLOOKUP($EG73,Data!$B:$CP,Daily!FK$10,0)/FK$72</f>
      </c>
      <c r="FL73" s="14">
        <f>VLOOKUP($EG73,Data!$B:$CP,Daily!FL$10,0)/FL$72</f>
      </c>
      <c r="FM73" s="14">
        <f>VLOOKUP($EG73,Data!$B:$CP,Daily!FM$10,0)/FM$72</f>
      </c>
      <c r="FN73" s="14">
        <f>VLOOKUP($EG73,Data!$B:$CP,Daily!FN$10,0)/FN$72</f>
      </c>
      <c r="FO73" s="14">
        <f>VLOOKUP($EG73,Data!$B:$CP,Daily!FO$10,0)/FO$72</f>
      </c>
      <c r="FP73" s="14">
        <f>VLOOKUP($EG73,Data!$B:$CP,Daily!FP$10,0)/FP$72</f>
      </c>
      <c r="FQ73" s="14">
        <f>VLOOKUP($EG73,Data!$B:$CP,Daily!FQ$10,0)/FQ$72</f>
      </c>
      <c r="FR73" s="14">
        <f>VLOOKUP($EG73,Data!$B:$CP,Daily!FR$10,0)/FR$72</f>
      </c>
      <c r="FS73" s="14">
        <f>VLOOKUP($EG73,Data!$B:$CP,Daily!FS$10,0)/FS$72</f>
      </c>
      <c r="FT73" s="14">
        <f>VLOOKUP($EG73,Data!$B:$CP,Daily!FT$10,0)/FT$72</f>
      </c>
      <c r="FU73" s="14">
        <f>VLOOKUP($EG73,Data!$B:$CP,Daily!FU$10,0)/FU$72</f>
      </c>
      <c r="FV73" s="14">
        <f>VLOOKUP($EG73,Data!$B:$CP,Daily!FV$10,0)/FV$72</f>
      </c>
      <c r="FW73" s="14">
        <f>VLOOKUP($EG73,Data!$B:$CP,Daily!FW$10,0)/FW$72</f>
      </c>
      <c r="FX73" s="14">
        <f>VLOOKUP($EG73,Data!$B:$CP,Daily!FX$10,0)/FX$72</f>
      </c>
      <c r="FY73" s="14">
        <f>VLOOKUP($EG73,Data!$B:$CP,Daily!FY$10,0)/FY$72</f>
      </c>
      <c r="FZ73" s="14">
        <f>VLOOKUP($EG73,Data!$B:$CP,Daily!FZ$10,0)/FZ$72</f>
      </c>
      <c r="GA73" s="14">
        <f>VLOOKUP($EG73,Data!$B:$CP,Daily!GA$10,0)/GA$72</f>
      </c>
      <c r="GB73" s="14">
        <f>VLOOKUP($EG73,Data!$B:$CP,Daily!GB$10,0)/GB$72</f>
      </c>
      <c r="GC73" s="14">
        <f>VLOOKUP($EG73,Data!$B:$CP,Daily!GC$10,0)/GC$72</f>
      </c>
      <c r="GD73" s="14">
        <f>VLOOKUP($EG73,Data!$B:$CP,Daily!GD$10,0)/GD$72</f>
      </c>
      <c r="GE73" s="14">
        <f>VLOOKUP($EG73,Data!$B:$CP,Daily!GE$10,0)/GE$72</f>
      </c>
      <c r="GF73" s="14">
        <f>VLOOKUP($EG73,Data!$B:$CP,Daily!GF$10,0)/GF$72</f>
      </c>
      <c r="GG73" s="14">
        <f>VLOOKUP($EG73,Data!$B:$CP,Daily!GG$10,0)/GG$72</f>
      </c>
      <c r="GH73" s="14">
        <f>VLOOKUP($EG73,Data!$B:$CP,Daily!GH$10,0)/GH$72</f>
      </c>
      <c r="GI73" s="14">
        <f>VLOOKUP($EG73,Data!$B:$CP,Daily!GI$10,0)/GI$72</f>
      </c>
      <c r="GJ73" s="14">
        <f>VLOOKUP($EG73,Data!$B:$CP,Daily!GJ$10,0)/GJ$72</f>
      </c>
      <c r="GK73" s="14">
        <f>VLOOKUP($EG73,Data!$B:$CP,Daily!GK$10,0)/GK$72</f>
      </c>
      <c r="GL73" s="14">
        <f>VLOOKUP($EG73,Data!$B:$CP,Daily!GL$10,0)/GL$72</f>
      </c>
      <c r="GM73" s="14">
        <f>VLOOKUP($EG73,Data!$B:$CP,Daily!GM$10,0)/GM$72</f>
      </c>
      <c r="GN73" s="14">
        <f>VLOOKUP($EG73,Data!$B:$CP,Daily!GN$10,0)/GN$72</f>
      </c>
      <c r="GO73" s="14">
        <f>VLOOKUP($EG73,Data!$B:$CP,Daily!GO$10,0)/GO$72</f>
      </c>
      <c r="GP73" s="14">
        <f>VLOOKUP($EG73,Data!$B:$CP,Daily!GP$10,0)/GP$72</f>
      </c>
      <c r="GQ73" s="14">
        <f>VLOOKUP($EG73,Data!$B:$CP,Daily!GQ$10,0)/GQ$72</f>
      </c>
      <c r="GR73" s="14">
        <f>VLOOKUP($EG73,Data!$B:$CP,Daily!GR$10,0)/GR$72</f>
      </c>
      <c r="GS73" s="14">
        <f>VLOOKUP($EG73,Data!$B:$CP,Daily!GS$10,0)/GS$72</f>
      </c>
      <c r="GT73" s="14">
        <f>VLOOKUP($EG73,Data!$B:$CP,Daily!GT$10,0)/GT$72</f>
      </c>
      <c r="GU73" s="14">
        <f>VLOOKUP($EG73,Data!$B:$CP,Daily!GU$10,0)/GU$72</f>
      </c>
      <c r="GV73" s="14">
        <f>VLOOKUP($EG73,Data!$B:$CP,Daily!GV$10,0)/GV$72</f>
      </c>
      <c r="GW73" s="14">
        <f>VLOOKUP($EG73,Data!$B:$CP,Daily!GW$10,0)/GW$72</f>
      </c>
      <c r="GX73" s="14">
        <f>VLOOKUP($EG73,Data!$B:$CP,Daily!GX$10,0)/GX$72</f>
      </c>
      <c r="GY73" s="14">
        <f>VLOOKUP($EG73,Data!$B:$CP,Daily!GY$10,0)/GY$72</f>
      </c>
      <c r="GZ73" s="14">
        <f>VLOOKUP($EG73,Data!$B:$CP,Daily!GZ$10,0)/GZ$72</f>
      </c>
      <c r="HA73" s="14">
        <f>VLOOKUP($EG73,Data!$B:$CP,Daily!HA$10,0)/HA$72</f>
      </c>
      <c r="HB73" s="14">
        <f>VLOOKUP($EG73,Data!$B:$CP,Daily!HB$10,0)/HB$72</f>
      </c>
      <c r="HC73" s="14">
        <f>VLOOKUP($EG73,Data!$B:$CP,Daily!HC$10,0)/HC$72</f>
      </c>
      <c r="HD73" s="14">
        <f>VLOOKUP($EG73,Data!$B:$CP,Daily!HD$10,0)/HD$72</f>
      </c>
      <c r="HE73" s="14">
        <f>VLOOKUP($EG73,Data!$B:$CP,Daily!HE$10,0)/HE$72</f>
      </c>
      <c r="HF73" s="14">
        <f>VLOOKUP($EG73,Data!$B:$CP,Daily!HF$10,0)/HF$72</f>
      </c>
      <c r="HG73" s="14">
        <f>VLOOKUP($EG73,Data!$B:$CP,Daily!HG$10,0)/HG$72</f>
      </c>
      <c r="HH73" s="14">
        <f>VLOOKUP($EG73,Data!$B:$CP,Daily!HH$10,0)/HH$72</f>
      </c>
      <c r="HI73" s="14">
        <f>VLOOKUP($EG73,Data!$B:$CP,Daily!HI$10,0)/HI$72</f>
      </c>
      <c r="HJ73" s="14">
        <f>VLOOKUP($EG73,Data!$B:$CP,Daily!HJ$10,0)/HJ$72</f>
      </c>
      <c r="HK73" s="14">
        <f>VLOOKUP($EG73,Data!$B:$CP,Daily!HK$10,0)/HK$72</f>
      </c>
      <c r="HL73" s="14">
        <f>VLOOKUP($EG73,Data!$B:$CP,Daily!HL$10,0)/HL$72</f>
      </c>
      <c r="HM73" s="14">
        <f>VLOOKUP($EG73,Data!$B:$CP,Daily!HM$10,0)/HM$72</f>
      </c>
      <c r="HN73" s="14">
        <f>VLOOKUP($EG73,Data!$B:$CP,Daily!HN$10,0)/HN$72</f>
      </c>
      <c r="HO73" s="14">
        <f>VLOOKUP($EG73,Data!$B:$CP,Daily!HO$10,0)/HO$72</f>
      </c>
      <c r="HP73" s="14">
        <f>VLOOKUP($EG73,Data!$B:$CP,Daily!HP$10,0)/HP$72</f>
      </c>
      <c r="HQ73" s="14">
        <f>VLOOKUP($EG73,Data!$B:$CP,Daily!HQ$10,0)/HQ$72</f>
      </c>
      <c r="HR73" s="14">
        <f>VLOOKUP($EG73,Data!$B:$CP,Daily!HR$10,0)/HR$72</f>
      </c>
      <c r="HS73" s="14">
        <f>VLOOKUP($EG73,Data!$B:$CP,Daily!HS$10,0)/HS$72</f>
      </c>
      <c r="HT73" s="14">
        <f>VLOOKUP($EG73,Data!$B:$CP,Daily!HT$10,0)/HT$72</f>
      </c>
      <c r="HU73" s="17"/>
      <c r="HV73" s="52">
        <f t="shared" si="591"/>
      </c>
      <c r="HW73" s="52">
        <f t="shared" si="592"/>
      </c>
      <c r="HX73" s="52">
        <f t="shared" si="593"/>
      </c>
      <c r="HY73" s="52">
        <f t="shared" ref="HY73:HY77" si="604">HW73+(0.75*HX73)</f>
      </c>
      <c r="HZ73" s="52">
        <f t="shared" ref="HZ73:HZ77" si="605">HV73-(0.75*HX73)</f>
      </c>
      <c r="IA73" s="55"/>
      <c r="IB73" s="14">
        <f t="shared" si="594"/>
      </c>
      <c r="IC73" s="14">
        <f>SUMPRODUCT(HM73:HS73,HM$72:HS$72)/SUM(HM$72:HS$72)</f>
      </c>
      <c r="ID73" s="14">
        <f>SUMPRODUCT(GQ73:HS73,GQ$72:HS$72)/SUM(GQ$72:HS$72)</f>
      </c>
      <c r="IE73" s="16"/>
      <c r="IF73" s="9" t="s">
        <v>504</v>
      </c>
      <c r="IG73" s="9" t="s">
        <v>60</v>
      </c>
      <c r="IH73" s="14">
        <f>VLOOKUP($IF73,Data!$B:$CP,Daily!IH$10,0)/IH$72</f>
      </c>
      <c r="II73" s="14">
        <f>VLOOKUP($IF73,Data!$B:$CP,Daily!II$10,0)/II$72</f>
      </c>
      <c r="IJ73" s="14">
        <f>VLOOKUP($IF73,Data!$B:$CP,Daily!IJ$10,0)/IJ$72</f>
      </c>
      <c r="IK73" s="14">
        <f>VLOOKUP($IF73,Data!$B:$CP,Daily!IK$10,0)/IK$72</f>
      </c>
      <c r="IL73" s="14">
        <f>VLOOKUP($IF73,Data!$B:$CP,Daily!IL$10,0)/IL$72</f>
      </c>
      <c r="IM73" s="14">
        <f>VLOOKUP($IF73,Data!$B:$CP,Daily!IM$10,0)/IM$72</f>
      </c>
      <c r="IN73" s="14">
        <f>VLOOKUP($IF73,Data!$B:$CP,Daily!IN$10,0)/IN$72</f>
      </c>
      <c r="IO73" s="14">
        <f>VLOOKUP($IF73,Data!$B:$CP,Daily!IO$10,0)/IO$72</f>
      </c>
      <c r="IP73" s="14">
        <f>VLOOKUP($IF73,Data!$B:$CP,Daily!IP$10,0)/IP$72</f>
      </c>
      <c r="IQ73" s="14">
        <f>VLOOKUP($IF73,Data!$B:$CP,Daily!IQ$10,0)/IQ$72</f>
      </c>
      <c r="IR73" s="14">
        <f>VLOOKUP($IF73,Data!$B:$CP,Daily!IR$10,0)/IR$72</f>
      </c>
      <c r="IS73" s="14">
        <f>VLOOKUP($IF73,Data!$B:$CP,Daily!IS$10,0)/IS$72</f>
      </c>
      <c r="IT73" s="14">
        <f>VLOOKUP($IF73,Data!$B:$CP,Daily!IT$10,0)/IT$72</f>
      </c>
      <c r="IU73" s="14">
        <f>VLOOKUP($IF73,Data!$B:$CP,Daily!IU$10,0)/IU$72</f>
      </c>
      <c r="IV73" s="14">
        <f>VLOOKUP($IF73,Data!$B:$CP,Daily!IV$10,0)/IV$72</f>
      </c>
      <c r="IW73" s="14">
        <f>VLOOKUP($IF73,Data!$B:$CP,Daily!IW$10,0)/IW$72</f>
      </c>
      <c r="IX73" s="14">
        <f>VLOOKUP($IF73,Data!$B:$CP,Daily!IX$10,0)/IX$72</f>
      </c>
      <c r="IY73" s="14">
        <f>VLOOKUP($IF73,Data!$B:$CP,Daily!IY$10,0)/IY$72</f>
      </c>
      <c r="IZ73" s="14">
        <f>VLOOKUP($IF73,Data!$B:$CP,Daily!IZ$10,0)/IZ$72</f>
      </c>
      <c r="JA73" s="14">
        <f>VLOOKUP($IF73,Data!$B:$CP,Daily!JA$10,0)/JA$72</f>
      </c>
      <c r="JB73" s="14">
        <f>VLOOKUP($IF73,Data!$B:$CP,Daily!JB$10,0)/JB$72</f>
      </c>
      <c r="JC73" s="14">
        <f>VLOOKUP($IF73,Data!$B:$CP,Daily!JC$10,0)/JC$72</f>
      </c>
      <c r="JD73" s="14">
        <f>VLOOKUP($IF73,Data!$B:$CP,Daily!JD$10,0)/JD$72</f>
      </c>
      <c r="JE73" s="14">
        <f>VLOOKUP($IF73,Data!$B:$CP,Daily!JE$10,0)/JE$72</f>
      </c>
      <c r="JF73" s="14">
        <f>VLOOKUP($IF73,Data!$B:$CP,Daily!JF$10,0)/JF$72</f>
      </c>
      <c r="JG73" s="14">
        <f>VLOOKUP($IF73,Data!$B:$CP,Daily!JG$10,0)/JG$72</f>
      </c>
      <c r="JH73" s="14">
        <f>VLOOKUP($IF73,Data!$B:$CP,Daily!JH$10,0)/JH$72</f>
      </c>
      <c r="JI73" s="14">
        <f>VLOOKUP($IF73,Data!$B:$CP,Daily!JI$10,0)/JI$72</f>
      </c>
      <c r="JJ73" s="14">
        <f>VLOOKUP($IF73,Data!$B:$CP,Daily!JJ$10,0)/JJ$72</f>
      </c>
      <c r="JK73" s="14">
        <f>VLOOKUP($IF73,Data!$B:$CP,Daily!JK$10,0)/JK$72</f>
      </c>
      <c r="JL73" s="14">
        <f>VLOOKUP($IF73,Data!$B:$CP,Daily!JL$10,0)/JL$72</f>
      </c>
      <c r="JM73" s="14">
        <f>VLOOKUP($IF73,Data!$B:$CP,Daily!JM$10,0)/JM$72</f>
      </c>
      <c r="JN73" s="14">
        <f>VLOOKUP($IF73,Data!$B:$CP,Daily!JN$10,0)/JN$72</f>
      </c>
      <c r="JO73" s="14">
        <f>VLOOKUP($IF73,Data!$B:$CP,Daily!JO$10,0)/JO$72</f>
      </c>
      <c r="JP73" s="14">
        <f>VLOOKUP($IF73,Data!$B:$CP,Daily!JP$10,0)/JP$72</f>
      </c>
      <c r="JQ73" s="14">
        <f>VLOOKUP($IF73,Data!$B:$CP,Daily!JQ$10,0)/JQ$72</f>
      </c>
      <c r="JR73" s="14">
        <f>VLOOKUP($IF73,Data!$B:$CP,Daily!JR$10,0)/JR$72</f>
      </c>
      <c r="JS73" s="14">
        <f>VLOOKUP($IF73,Data!$B:$CP,Daily!JS$10,0)/JS$72</f>
      </c>
      <c r="JT73" s="14">
        <f>VLOOKUP($IF73,Data!$B:$CP,Daily!JT$10,0)/JT$72</f>
      </c>
      <c r="JU73" s="14">
        <f>VLOOKUP($IF73,Data!$B:$CP,Daily!JU$10,0)/JU$72</f>
      </c>
      <c r="JV73" s="14">
        <f>VLOOKUP($IF73,Data!$B:$CP,Daily!JV$10,0)/JV$72</f>
      </c>
      <c r="JW73" s="14">
        <f>VLOOKUP($IF73,Data!$B:$CP,Daily!JW$10,0)/JW$72</f>
      </c>
      <c r="JX73" s="14">
        <f>VLOOKUP($IF73,Data!$B:$CP,Daily!JX$10,0)/JX$72</f>
      </c>
      <c r="JY73" s="14">
        <f>VLOOKUP($IF73,Data!$B:$CP,Daily!JY$10,0)/JY$72</f>
      </c>
      <c r="JZ73" s="14">
        <f>VLOOKUP($IF73,Data!$B:$CP,Daily!JZ$10,0)/JZ$72</f>
      </c>
      <c r="KA73" s="14">
        <f>VLOOKUP($IF73,Data!$B:$CP,Daily!KA$10,0)/KA$72</f>
      </c>
      <c r="KB73" s="14">
        <f>VLOOKUP($IF73,Data!$B:$CP,Daily!KB$10,0)/KB$72</f>
      </c>
      <c r="KC73" s="14">
        <f>VLOOKUP($IF73,Data!$B:$CP,Daily!KC$10,0)/KC$72</f>
      </c>
      <c r="KD73" s="14">
        <f>VLOOKUP($IF73,Data!$B:$CP,Daily!KD$10,0)/KD$72</f>
      </c>
      <c r="KE73" s="14">
        <f>VLOOKUP($IF73,Data!$B:$CP,Daily!KE$10,0)/KE$72</f>
      </c>
      <c r="KF73" s="14">
        <f>VLOOKUP($IF73,Data!$B:$CP,Daily!KF$10,0)/KF$72</f>
      </c>
      <c r="KG73" s="14">
        <f>VLOOKUP($IF73,Data!$B:$CP,Daily!KG$10,0)/KG$72</f>
      </c>
      <c r="KH73" s="14">
        <f>VLOOKUP($IF73,Data!$B:$CP,Daily!KH$10,0)/KH$72</f>
      </c>
      <c r="KI73" s="14">
        <f>VLOOKUP($IF73,Data!$B:$CP,Daily!KI$10,0)/KI$72</f>
      </c>
      <c r="KJ73" s="14">
        <f>VLOOKUP($IF73,Data!$B:$CP,Daily!KJ$10,0)/KJ$72</f>
      </c>
      <c r="KK73" s="14">
        <f>VLOOKUP($IF73,Data!$B:$CP,Daily!KK$10,0)/KK$72</f>
      </c>
      <c r="KL73" s="14">
        <f>VLOOKUP($IF73,Data!$B:$CP,Daily!KL$10,0)/KL$72</f>
      </c>
      <c r="KM73" s="14">
        <f>VLOOKUP($IF73,Data!$B:$CP,Daily!KM$10,0)/KM$72</f>
      </c>
      <c r="KN73" s="14">
        <f>VLOOKUP($IF73,Data!$B:$CP,Daily!KN$10,0)/KN$72</f>
      </c>
      <c r="KO73" s="14">
        <f>VLOOKUP($IF73,Data!$B:$CP,Daily!KO$10,0)/KO$72</f>
      </c>
      <c r="KP73" s="14">
        <f>VLOOKUP($IF73,Data!$B:$CP,Daily!KP$10,0)/KP$72</f>
      </c>
      <c r="KQ73" s="14">
        <f>VLOOKUP($IF73,Data!$B:$CP,Daily!KQ$10,0)/KQ$72</f>
      </c>
      <c r="KR73" s="14">
        <f>VLOOKUP($IF73,Data!$B:$CP,Daily!KR$10,0)/KR$72</f>
      </c>
      <c r="KS73" s="14">
        <f>VLOOKUP($IF73,Data!$B:$CP,Daily!KS$10,0)/KS$72</f>
      </c>
      <c r="KT73" s="14">
        <f>VLOOKUP($IF73,Data!$B:$CP,Daily!KT$10,0)/KT$72</f>
      </c>
      <c r="KU73" s="14">
        <f>VLOOKUP($IF73,Data!$B:$CP,Daily!KU$10,0)/KU$72</f>
      </c>
      <c r="KV73" s="14">
        <f>VLOOKUP($IF73,Data!$B:$CP,Daily!KV$10,0)/KV$72</f>
      </c>
      <c r="KW73" s="14">
        <f>VLOOKUP($IF73,Data!$B:$CP,Daily!KW$10,0)/KW$72</f>
      </c>
      <c r="KX73" s="14">
        <f>VLOOKUP($IF73,Data!$B:$CP,Daily!KX$10,0)/KX$72</f>
      </c>
      <c r="KY73" s="14">
        <f>VLOOKUP($IF73,Data!$B:$CP,Daily!KY$10,0)/KY$72</f>
      </c>
      <c r="KZ73" s="14">
        <f>VLOOKUP($IF73,Data!$B:$CP,Daily!KZ$10,0)/KZ$72</f>
      </c>
      <c r="LA73" s="14">
        <f>VLOOKUP($IF73,Data!$B:$CP,Daily!LA$10,0)/LA$72</f>
      </c>
      <c r="LB73" s="14">
        <f>VLOOKUP($IF73,Data!$B:$CP,Daily!LB$10,0)/LB$72</f>
      </c>
      <c r="LC73" s="14">
        <f>VLOOKUP($IF73,Data!$B:$CP,Daily!LC$10,0)/LC$72</f>
      </c>
      <c r="LD73" s="14">
        <f>VLOOKUP($IF73,Data!$B:$CP,Daily!LD$10,0)/LD$72</f>
      </c>
      <c r="LE73" s="14">
        <f>VLOOKUP($IF73,Data!$B:$CP,Daily!LE$10,0)/LE$72</f>
      </c>
      <c r="LF73" s="14">
        <f>VLOOKUP($IF73,Data!$B:$CP,Daily!LF$10,0)/LF$72</f>
      </c>
      <c r="LG73" s="14">
        <f>VLOOKUP($IF73,Data!$B:$CP,Daily!LG$10,0)/LG$72</f>
      </c>
      <c r="LH73" s="14">
        <f>VLOOKUP($IF73,Data!$B:$CP,Daily!LH$10,0)/LH$72</f>
      </c>
      <c r="LI73" s="14">
        <f>VLOOKUP($IF73,Data!$B:$CP,Daily!LI$10,0)/LI$72</f>
      </c>
      <c r="LJ73" s="14">
        <f>VLOOKUP($IF73,Data!$B:$CP,Daily!LJ$10,0)/LJ$72</f>
      </c>
      <c r="LK73" s="14">
        <f>VLOOKUP($IF73,Data!$B:$CP,Daily!LK$10,0)/LK$72</f>
      </c>
      <c r="LL73" s="14">
        <f>VLOOKUP($IF73,Data!$B:$CP,Daily!LL$10,0)/LL$72</f>
      </c>
      <c r="LM73" s="14">
        <f>VLOOKUP($IF73,Data!$B:$CP,Daily!LM$10,0)/LM$72</f>
      </c>
      <c r="LN73" s="14">
        <f>VLOOKUP($IF73,Data!$B:$CP,Daily!LN$10,0)/LN$72</f>
      </c>
      <c r="LO73" s="14">
        <f>VLOOKUP($IF73,Data!$B:$CP,Daily!LO$10,0)/LO$72</f>
      </c>
      <c r="LP73" s="14">
        <f>VLOOKUP($IF73,Data!$B:$CP,Daily!LP$10,0)/LP$72</f>
      </c>
      <c r="LQ73" s="14">
        <f>VLOOKUP($IF73,Data!$B:$CP,Daily!LQ$10,0)/LQ$72</f>
      </c>
      <c r="LR73" s="14">
        <f>VLOOKUP($IF73,Data!$B:$CP,Daily!LR$10,0)/LR$72</f>
      </c>
      <c r="LS73" s="14">
        <f>VLOOKUP($IF73,Data!$B:$CP,Daily!LS$10,0)/LS$72</f>
      </c>
      <c r="LU73" s="52">
        <f t="shared" si="595"/>
      </c>
      <c r="LV73" s="52">
        <f t="shared" si="596"/>
      </c>
      <c r="LW73" s="52">
        <f t="shared" si="597"/>
      </c>
      <c r="LX73" s="52">
        <f t="shared" ref="LX73:LX77" si="606">LV73+(0.75*LW73)</f>
      </c>
      <c r="LY73" s="52">
        <f>LU73-(0.75*LW73)</f>
      </c>
      <c r="LZ73" s="55"/>
      <c r="MA73" s="14">
        <f t="shared" ref="MA73:MA77" si="607">_xlfn.STDEV.P(JL73:LS73)</f>
      </c>
      <c r="MB73" s="14">
        <f>SUMPRODUCT(LL73:LR73,LL$72:LR$72)/SUM(LL$72:LR$72)</f>
      </c>
      <c r="MC73" s="14">
        <f>SUMPRODUCT(KP73:LR73,KP$72:LR$72)/SUM(KP$72:LR$72)</f>
      </c>
      <c r="MD73" s="15"/>
    </row>
    <row r="74" spans="1:342" x14ac:dyDescent="0.25">
      <c r="A74" s="5"/>
      <c r="C74" s="5"/>
      <c r="D74" s="130" t="s">
        <v>505</v>
      </c>
      <c r="E74" s="67" t="str">
        <f>VLOOKUP($D74,'Metric Nature'!$C:$D,2,0)&amp;IF(($F74&lt;(EA74)),"Below",IF(($F74&gt;(DZ74)),"Above","Within"))</f>
      </c>
      <c r="F74" s="62">
        <f t="shared" si="572"/>
      </c>
      <c r="G74" s="92">
        <f t="shared" si="573"/>
      </c>
      <c r="H74" s="62">
        <f t="shared" ref="H74:H77" si="608">IFERROR(((F74-G74)/G74),0)</f>
      </c>
      <c r="I74" s="89">
        <f t="shared" si="598"/>
      </c>
      <c r="J74" s="62">
        <f t="shared" si="575"/>
      </c>
      <c r="K74" s="62">
        <f t="shared" si="576"/>
      </c>
      <c r="L74" s="64"/>
      <c r="M74" s="67" t="str">
        <f>VLOOKUP($D74,'Metric Nature'!$C:$D,2,0)&amp;IF(($N74&lt;(HZ74)),"Below",IF(($N74&gt;(HY74)),"Above","Within"))</f>
      </c>
      <c r="N74" s="71">
        <f t="shared" si="577"/>
      </c>
      <c r="O74" s="63">
        <f t="shared" ref="O74:O88" si="609">IC74</f>
      </c>
      <c r="P74" s="98">
        <f t="shared" ref="P74:P88" si="610">IFERROR(((N74-O74)/O74),0)</f>
      </c>
      <c r="Q74" s="63">
        <f t="shared" ref="Q74:Q88" si="611">ID74</f>
      </c>
      <c r="R74" s="71">
        <f t="shared" si="579"/>
      </c>
      <c r="S74" s="62">
        <f t="shared" si="580"/>
      </c>
      <c r="T74" s="64"/>
      <c r="U74" s="67" t="str">
        <f>VLOOKUP($D74,'Metric Nature'!$C:$D,2,0)&amp;IF(($V74&lt;(LY74)),"Below",IF(($V74&gt;(LX74)),"Above","Within"))</f>
      </c>
      <c r="V74" s="62">
        <f t="shared" si="581"/>
      </c>
      <c r="W74" s="63">
        <f t="shared" si="601"/>
      </c>
      <c r="X74" s="62">
        <f t="shared" ref="X74:X77" si="612">IFERROR(((V74-W74)/W74),0)</f>
      </c>
      <c r="Y74" s="63">
        <f t="shared" si="602"/>
      </c>
      <c r="Z74" s="62">
        <f t="shared" si="583"/>
      </c>
      <c r="AA74" s="62">
        <f t="shared" si="584"/>
      </c>
      <c r="AB74" s="64"/>
      <c r="AC74" s="60" t="s">
        <v>506</v>
      </c>
      <c r="AD74" s="5"/>
      <c r="AE74" s="5"/>
      <c r="AF74" s="5"/>
      <c r="AG74" s="5"/>
      <c r="AH74" s="5"/>
      <c r="AI74" s="9" t="s">
        <v>505</v>
      </c>
      <c r="AJ74" s="14">
        <f>(VLOOKUP($EG74,Data!$B:$CP,Daily!EI$10,0)+VLOOKUP($IF74,Data!$B:$CP,Daily!IH$10,0))/(VLOOKUP($EG73,Data!$B:$CP,Daily!EI$10,0)+VLOOKUP($IF73,Data!$B:$CP,Daily!IH$10,0))</f>
      </c>
      <c r="AK74" s="14">
        <f>(VLOOKUP($EG74,Data!$B:$CP,Daily!EJ$10,0)+VLOOKUP($IF74,Data!$B:$CP,Daily!II$10,0))/(VLOOKUP($EG73,Data!$B:$CP,Daily!EJ$10,0)+VLOOKUP($IF73,Data!$B:$CP,Daily!II$10,0))</f>
      </c>
      <c r="AL74" s="14">
        <f>(VLOOKUP($EG74,Data!$B:$CP,Daily!EK$10,0)+VLOOKUP($IF74,Data!$B:$CP,Daily!IJ$10,0))/(VLOOKUP($EG73,Data!$B:$CP,Daily!EK$10,0)+VLOOKUP($IF73,Data!$B:$CP,Daily!IJ$10,0))</f>
      </c>
      <c r="AM74" s="14">
        <f>(VLOOKUP($EG74,Data!$B:$CP,Daily!EL$10,0)+VLOOKUP($IF74,Data!$B:$CP,Daily!IK$10,0))/(VLOOKUP($EG73,Data!$B:$CP,Daily!EL$10,0)+VLOOKUP($IF73,Data!$B:$CP,Daily!IK$10,0))</f>
      </c>
      <c r="AN74" s="14">
        <f>(VLOOKUP($EG74,Data!$B:$CP,Daily!EM$10,0)+VLOOKUP($IF74,Data!$B:$CP,Daily!IL$10,0))/(VLOOKUP($EG73,Data!$B:$CP,Daily!EM$10,0)+VLOOKUP($IF73,Data!$B:$CP,Daily!IL$10,0))</f>
      </c>
      <c r="AO74" s="14">
        <f>(VLOOKUP($EG74,Data!$B:$CP,Daily!EN$10,0)+VLOOKUP($IF74,Data!$B:$CP,Daily!IM$10,0))/(VLOOKUP($EG73,Data!$B:$CP,Daily!EN$10,0)+VLOOKUP($IF73,Data!$B:$CP,Daily!IM$10,0))</f>
      </c>
      <c r="AP74" s="14">
        <f>(VLOOKUP($EG74,Data!$B:$CP,Daily!EO$10,0)+VLOOKUP($IF74,Data!$B:$CP,Daily!IN$10,0))/(VLOOKUP($EG73,Data!$B:$CP,Daily!EO$10,0)+VLOOKUP($IF73,Data!$B:$CP,Daily!IN$10,0))</f>
      </c>
      <c r="AQ74" s="14">
        <f>(VLOOKUP($EG74,Data!$B:$CP,Daily!EP$10,0)+VLOOKUP($IF74,Data!$B:$CP,Daily!IO$10,0))/(VLOOKUP($EG73,Data!$B:$CP,Daily!EP$10,0)+VLOOKUP($IF73,Data!$B:$CP,Daily!IO$10,0))</f>
      </c>
      <c r="AR74" s="14">
        <f>(VLOOKUP($EG74,Data!$B:$CP,Daily!EQ$10,0)+VLOOKUP($IF74,Data!$B:$CP,Daily!IP$10,0))/(VLOOKUP($EG73,Data!$B:$CP,Daily!EQ$10,0)+VLOOKUP($IF73,Data!$B:$CP,Daily!IP$10,0))</f>
      </c>
      <c r="AS74" s="14">
        <f>(VLOOKUP($EG74,Data!$B:$CP,Daily!ER$10,0)+VLOOKUP($IF74,Data!$B:$CP,Daily!IQ$10,0))/(VLOOKUP($EG73,Data!$B:$CP,Daily!ER$10,0)+VLOOKUP($IF73,Data!$B:$CP,Daily!IQ$10,0))</f>
      </c>
      <c r="AT74" s="14">
        <f>(VLOOKUP($EG74,Data!$B:$CP,Daily!ES$10,0)+VLOOKUP($IF74,Data!$B:$CP,Daily!IR$10,0))/(VLOOKUP($EG73,Data!$B:$CP,Daily!ES$10,0)+VLOOKUP($IF73,Data!$B:$CP,Daily!IR$10,0))</f>
      </c>
      <c r="AU74" s="14">
        <f>(VLOOKUP($EG74,Data!$B:$CP,Daily!ET$10,0)+VLOOKUP($IF74,Data!$B:$CP,Daily!IS$10,0))/(VLOOKUP($EG73,Data!$B:$CP,Daily!ET$10,0)+VLOOKUP($IF73,Data!$B:$CP,Daily!IS$10,0))</f>
      </c>
      <c r="AV74" s="14">
        <f>(VLOOKUP($EG74,Data!$B:$CP,Daily!EU$10,0)+VLOOKUP($IF74,Data!$B:$CP,Daily!IT$10,0))/(VLOOKUP($EG73,Data!$B:$CP,Daily!EU$10,0)+VLOOKUP($IF73,Data!$B:$CP,Daily!IT$10,0))</f>
      </c>
      <c r="AW74" s="14">
        <f>(VLOOKUP($EG74,Data!$B:$CP,Daily!EV$10,0)+VLOOKUP($IF74,Data!$B:$CP,Daily!IU$10,0))/(VLOOKUP($EG73,Data!$B:$CP,Daily!EV$10,0)+VLOOKUP($IF73,Data!$B:$CP,Daily!IU$10,0))</f>
      </c>
      <c r="AX74" s="14">
        <f>(VLOOKUP($EG74,Data!$B:$CP,Daily!EW$10,0)+VLOOKUP($IF74,Data!$B:$CP,Daily!IV$10,0))/(VLOOKUP($EG73,Data!$B:$CP,Daily!EW$10,0)+VLOOKUP($IF73,Data!$B:$CP,Daily!IV$10,0))</f>
      </c>
      <c r="AY74" s="14">
        <f>(VLOOKUP($EG74,Data!$B:$CP,Daily!EX$10,0)+VLOOKUP($IF74,Data!$B:$CP,Daily!IW$10,0))/(VLOOKUP($EG73,Data!$B:$CP,Daily!EX$10,0)+VLOOKUP($IF73,Data!$B:$CP,Daily!IW$10,0))</f>
      </c>
      <c r="AZ74" s="14">
        <f>(VLOOKUP($EG74,Data!$B:$CP,Daily!EY$10,0)+VLOOKUP($IF74,Data!$B:$CP,Daily!IX$10,0))/(VLOOKUP($EG73,Data!$B:$CP,Daily!EY$10,0)+VLOOKUP($IF73,Data!$B:$CP,Daily!IX$10,0))</f>
      </c>
      <c r="BA74" s="14">
        <f>(VLOOKUP($EG74,Data!$B:$CP,Daily!EZ$10,0)+VLOOKUP($IF74,Data!$B:$CP,Daily!IY$10,0))/(VLOOKUP($EG73,Data!$B:$CP,Daily!EZ$10,0)+VLOOKUP($IF73,Data!$B:$CP,Daily!IY$10,0))</f>
      </c>
      <c r="BB74" s="14">
        <f>(VLOOKUP($EG74,Data!$B:$CP,Daily!FA$10,0)+VLOOKUP($IF74,Data!$B:$CP,Daily!IZ$10,0))/(VLOOKUP($EG73,Data!$B:$CP,Daily!FA$10,0)+VLOOKUP($IF73,Data!$B:$CP,Daily!IZ$10,0))</f>
      </c>
      <c r="BC74" s="14">
        <f>(VLOOKUP($EG74,Data!$B:$CP,Daily!FB$10,0)+VLOOKUP($IF74,Data!$B:$CP,Daily!JA$10,0))/(VLOOKUP($EG73,Data!$B:$CP,Daily!FB$10,0)+VLOOKUP($IF73,Data!$B:$CP,Daily!JA$10,0))</f>
      </c>
      <c r="BD74" s="14">
        <f>(VLOOKUP($EG74,Data!$B:$CP,Daily!FC$10,0)+VLOOKUP($IF74,Data!$B:$CP,Daily!JB$10,0))/(VLOOKUP($EG73,Data!$B:$CP,Daily!FC$10,0)+VLOOKUP($IF73,Data!$B:$CP,Daily!JB$10,0))</f>
      </c>
      <c r="BE74" s="14">
        <f>(VLOOKUP($EG74,Data!$B:$CP,Daily!FD$10,0)+VLOOKUP($IF74,Data!$B:$CP,Daily!JC$10,0))/(VLOOKUP($EG73,Data!$B:$CP,Daily!FD$10,0)+VLOOKUP($IF73,Data!$B:$CP,Daily!JC$10,0))</f>
      </c>
      <c r="BF74" s="14">
        <f>(VLOOKUP($EG74,Data!$B:$CP,Daily!FE$10,0)+VLOOKUP($IF74,Data!$B:$CP,Daily!JD$10,0))/(VLOOKUP($EG73,Data!$B:$CP,Daily!FE$10,0)+VLOOKUP($IF73,Data!$B:$CP,Daily!JD$10,0))</f>
      </c>
      <c r="BG74" s="14">
        <f>(VLOOKUP($EG74,Data!$B:$CP,Daily!FF$10,0)+VLOOKUP($IF74,Data!$B:$CP,Daily!JE$10,0))/(VLOOKUP($EG73,Data!$B:$CP,Daily!FF$10,0)+VLOOKUP($IF73,Data!$B:$CP,Daily!JE$10,0))</f>
      </c>
      <c r="BH74" s="14">
        <f>(VLOOKUP($EG74,Data!$B:$CP,Daily!FG$10,0)+VLOOKUP($IF74,Data!$B:$CP,Daily!JF$10,0))/(VLOOKUP($EG73,Data!$B:$CP,Daily!FG$10,0)+VLOOKUP($IF73,Data!$B:$CP,Daily!JF$10,0))</f>
      </c>
      <c r="BI74" s="14">
        <f>(VLOOKUP($EG74,Data!$B:$CP,Daily!FH$10,0)+VLOOKUP($IF74,Data!$B:$CP,Daily!JG$10,0))/(VLOOKUP($EG73,Data!$B:$CP,Daily!FH$10,0)+VLOOKUP($IF73,Data!$B:$CP,Daily!JG$10,0))</f>
      </c>
      <c r="BJ74" s="14">
        <f>(VLOOKUP($EG74,Data!$B:$CP,Daily!FI$10,0)+VLOOKUP($IF74,Data!$B:$CP,Daily!JH$10,0))/(VLOOKUP($EG73,Data!$B:$CP,Daily!FI$10,0)+VLOOKUP($IF73,Data!$B:$CP,Daily!JH$10,0))</f>
      </c>
      <c r="BK74" s="14">
        <f>(VLOOKUP($EG74,Data!$B:$CP,Daily!FJ$10,0)+VLOOKUP($IF74,Data!$B:$CP,Daily!JI$10,0))/(VLOOKUP($EG73,Data!$B:$CP,Daily!FJ$10,0)+VLOOKUP($IF73,Data!$B:$CP,Daily!JI$10,0))</f>
      </c>
      <c r="BL74" s="14">
        <f>(VLOOKUP($EG74,Data!$B:$CP,Daily!FK$10,0)+VLOOKUP($IF74,Data!$B:$CP,Daily!JJ$10,0))/(VLOOKUP($EG73,Data!$B:$CP,Daily!FK$10,0)+VLOOKUP($IF73,Data!$B:$CP,Daily!JJ$10,0))</f>
      </c>
      <c r="BM74" s="14">
        <f>(VLOOKUP($EG74,Data!$B:$CP,Daily!FL$10,0)+VLOOKUP($IF74,Data!$B:$CP,Daily!JK$10,0))/(VLOOKUP($EG73,Data!$B:$CP,Daily!FL$10,0)+VLOOKUP($IF73,Data!$B:$CP,Daily!JK$10,0))</f>
      </c>
      <c r="BN74" s="14">
        <f>(VLOOKUP($EG74,Data!$B:$CP,Daily!FM$10,0)+VLOOKUP($IF74,Data!$B:$CP,Daily!JL$10,0))/(VLOOKUP($EG73,Data!$B:$CP,Daily!FM$10,0)+VLOOKUP($IF73,Data!$B:$CP,Daily!JL$10,0))</f>
      </c>
      <c r="BO74" s="14">
        <f>(VLOOKUP($EG74,Data!$B:$CP,Daily!FN$10,0)+VLOOKUP($IF74,Data!$B:$CP,Daily!JM$10,0))/(VLOOKUP($EG73,Data!$B:$CP,Daily!FN$10,0)+VLOOKUP($IF73,Data!$B:$CP,Daily!JM$10,0))</f>
      </c>
      <c r="BP74" s="14">
        <f>(VLOOKUP($EG74,Data!$B:$CP,Daily!FO$10,0)+VLOOKUP($IF74,Data!$B:$CP,Daily!JN$10,0))/(VLOOKUP($EG73,Data!$B:$CP,Daily!FO$10,0)+VLOOKUP($IF73,Data!$B:$CP,Daily!JN$10,0))</f>
      </c>
      <c r="BQ74" s="14">
        <f>(VLOOKUP($EG74,Data!$B:$CP,Daily!FP$10,0)+VLOOKUP($IF74,Data!$B:$CP,Daily!JO$10,0))/(VLOOKUP($EG73,Data!$B:$CP,Daily!FP$10,0)+VLOOKUP($IF73,Data!$B:$CP,Daily!JO$10,0))</f>
      </c>
      <c r="BR74" s="14">
        <f>(VLOOKUP($EG74,Data!$B:$CP,Daily!FQ$10,0)+VLOOKUP($IF74,Data!$B:$CP,Daily!JP$10,0))/(VLOOKUP($EG73,Data!$B:$CP,Daily!FQ$10,0)+VLOOKUP($IF73,Data!$B:$CP,Daily!JP$10,0))</f>
      </c>
      <c r="BS74" s="14">
        <f>(VLOOKUP($EG74,Data!$B:$CP,Daily!FR$10,0)+VLOOKUP($IF74,Data!$B:$CP,Daily!JQ$10,0))/(VLOOKUP($EG73,Data!$B:$CP,Daily!FR$10,0)+VLOOKUP($IF73,Data!$B:$CP,Daily!JQ$10,0))</f>
      </c>
      <c r="BT74" s="14">
        <f>(VLOOKUP($EG74,Data!$B:$CP,Daily!FS$10,0)+VLOOKUP($IF74,Data!$B:$CP,Daily!JR$10,0))/(VLOOKUP($EG73,Data!$B:$CP,Daily!FS$10,0)+VLOOKUP($IF73,Data!$B:$CP,Daily!JR$10,0))</f>
      </c>
      <c r="BU74" s="14">
        <f>(VLOOKUP($EG74,Data!$B:$CP,Daily!FT$10,0)+VLOOKUP($IF74,Data!$B:$CP,Daily!JS$10,0))/(VLOOKUP($EG73,Data!$B:$CP,Daily!FT$10,0)+VLOOKUP($IF73,Data!$B:$CP,Daily!JS$10,0))</f>
      </c>
      <c r="BV74" s="14">
        <f>(VLOOKUP($EG74,Data!$B:$CP,Daily!FU$10,0)+VLOOKUP($IF74,Data!$B:$CP,Daily!JT$10,0))/(VLOOKUP($EG73,Data!$B:$CP,Daily!FU$10,0)+VLOOKUP($IF73,Data!$B:$CP,Daily!JT$10,0))</f>
      </c>
      <c r="BW74" s="14">
        <f>(VLOOKUP($EG74,Data!$B:$CP,Daily!FV$10,0)+VLOOKUP($IF74,Data!$B:$CP,Daily!JU$10,0))/(VLOOKUP($EG73,Data!$B:$CP,Daily!FV$10,0)+VLOOKUP($IF73,Data!$B:$CP,Daily!JU$10,0))</f>
      </c>
      <c r="BX74" s="14">
        <f>(VLOOKUP($EG74,Data!$B:$CP,Daily!FW$10,0)+VLOOKUP($IF74,Data!$B:$CP,Daily!JV$10,0))/(VLOOKUP($EG73,Data!$B:$CP,Daily!FW$10,0)+VLOOKUP($IF73,Data!$B:$CP,Daily!JV$10,0))</f>
      </c>
      <c r="BY74" s="14">
        <f>(VLOOKUP($EG74,Data!$B:$CP,Daily!FX$10,0)+VLOOKUP($IF74,Data!$B:$CP,Daily!JW$10,0))/(VLOOKUP($EG73,Data!$B:$CP,Daily!FX$10,0)+VLOOKUP($IF73,Data!$B:$CP,Daily!JW$10,0))</f>
      </c>
      <c r="BZ74" s="14">
        <f>(VLOOKUP($EG74,Data!$B:$CP,Daily!FY$10,0)+VLOOKUP($IF74,Data!$B:$CP,Daily!JX$10,0))/(VLOOKUP($EG73,Data!$B:$CP,Daily!FY$10,0)+VLOOKUP($IF73,Data!$B:$CP,Daily!JX$10,0))</f>
      </c>
      <c r="CA74" s="14">
        <f>(VLOOKUP($EG74,Data!$B:$CP,Daily!FZ$10,0)+VLOOKUP($IF74,Data!$B:$CP,Daily!JY$10,0))/(VLOOKUP($EG73,Data!$B:$CP,Daily!FZ$10,0)+VLOOKUP($IF73,Data!$B:$CP,Daily!JY$10,0))</f>
      </c>
      <c r="CB74" s="14">
        <f>(VLOOKUP($EG74,Data!$B:$CP,Daily!GA$10,0)+VLOOKUP($IF74,Data!$B:$CP,Daily!JZ$10,0))/(VLOOKUP($EG73,Data!$B:$CP,Daily!GA$10,0)+VLOOKUP($IF73,Data!$B:$CP,Daily!JZ$10,0))</f>
      </c>
      <c r="CC74" s="14">
        <f>(VLOOKUP($EG74,Data!$B:$CP,Daily!GB$10,0)+VLOOKUP($IF74,Data!$B:$CP,Daily!KA$10,0))/(VLOOKUP($EG73,Data!$B:$CP,Daily!GB$10,0)+VLOOKUP($IF73,Data!$B:$CP,Daily!KA$10,0))</f>
      </c>
      <c r="CD74" s="14">
        <f>(VLOOKUP($EG74,Data!$B:$CP,Daily!GC$10,0)+VLOOKUP($IF74,Data!$B:$CP,Daily!KB$10,0))/(VLOOKUP($EG73,Data!$B:$CP,Daily!GC$10,0)+VLOOKUP($IF73,Data!$B:$CP,Daily!KB$10,0))</f>
      </c>
      <c r="CE74" s="14">
        <f>(VLOOKUP($EG74,Data!$B:$CP,Daily!GD$10,0)+VLOOKUP($IF74,Data!$B:$CP,Daily!KC$10,0))/(VLOOKUP($EG73,Data!$B:$CP,Daily!GD$10,0)+VLOOKUP($IF73,Data!$B:$CP,Daily!KC$10,0))</f>
      </c>
      <c r="CF74" s="14">
        <f>(VLOOKUP($EG74,Data!$B:$CP,Daily!GE$10,0)+VLOOKUP($IF74,Data!$B:$CP,Daily!KD$10,0))/(VLOOKUP($EG73,Data!$B:$CP,Daily!GE$10,0)+VLOOKUP($IF73,Data!$B:$CP,Daily!KD$10,0))</f>
      </c>
      <c r="CG74" s="14">
        <f>(VLOOKUP($EG74,Data!$B:$CP,Daily!GF$10,0)+VLOOKUP($IF74,Data!$B:$CP,Daily!KE$10,0))/(VLOOKUP($EG73,Data!$B:$CP,Daily!GF$10,0)+VLOOKUP($IF73,Data!$B:$CP,Daily!KE$10,0))</f>
      </c>
      <c r="CH74" s="14">
        <f>(VLOOKUP($EG74,Data!$B:$CP,Daily!GG$10,0)+VLOOKUP($IF74,Data!$B:$CP,Daily!KF$10,0))/(VLOOKUP($EG73,Data!$B:$CP,Daily!GG$10,0)+VLOOKUP($IF73,Data!$B:$CP,Daily!KF$10,0))</f>
      </c>
      <c r="CI74" s="14">
        <f>(VLOOKUP($EG74,Data!$B:$CP,Daily!GH$10,0)+VLOOKUP($IF74,Data!$B:$CP,Daily!KG$10,0))/(VLOOKUP($EG73,Data!$B:$CP,Daily!GH$10,0)+VLOOKUP($IF73,Data!$B:$CP,Daily!KG$10,0))</f>
      </c>
      <c r="CJ74" s="14">
        <f>(VLOOKUP($EG74,Data!$B:$CP,Daily!GI$10,0)+VLOOKUP($IF74,Data!$B:$CP,Daily!KH$10,0))/(VLOOKUP($EG73,Data!$B:$CP,Daily!GI$10,0)+VLOOKUP($IF73,Data!$B:$CP,Daily!KH$10,0))</f>
      </c>
      <c r="CK74" s="14">
        <f>(VLOOKUP($EG74,Data!$B:$CP,Daily!GJ$10,0)+VLOOKUP($IF74,Data!$B:$CP,Daily!KI$10,0))/(VLOOKUP($EG73,Data!$B:$CP,Daily!GJ$10,0)+VLOOKUP($IF73,Data!$B:$CP,Daily!KI$10,0))</f>
      </c>
      <c r="CL74" s="14">
        <f>(VLOOKUP($EG74,Data!$B:$CP,Daily!GK$10,0)+VLOOKUP($IF74,Data!$B:$CP,Daily!KJ$10,0))/(VLOOKUP($EG73,Data!$B:$CP,Daily!GK$10,0)+VLOOKUP($IF73,Data!$B:$CP,Daily!KJ$10,0))</f>
      </c>
      <c r="CM74" s="14">
        <f>(VLOOKUP($EG74,Data!$B:$CP,Daily!GL$10,0)+VLOOKUP($IF74,Data!$B:$CP,Daily!KK$10,0))/(VLOOKUP($EG73,Data!$B:$CP,Daily!GL$10,0)+VLOOKUP($IF73,Data!$B:$CP,Daily!KK$10,0))</f>
      </c>
      <c r="CN74" s="14">
        <f>(VLOOKUP($EG74,Data!$B:$CP,Daily!GM$10,0)+VLOOKUP($IF74,Data!$B:$CP,Daily!KL$10,0))/(VLOOKUP($EG73,Data!$B:$CP,Daily!GM$10,0)+VLOOKUP($IF73,Data!$B:$CP,Daily!KL$10,0))</f>
      </c>
      <c r="CO74" s="14">
        <f>(VLOOKUP($EG74,Data!$B:$CP,Daily!GN$10,0)+VLOOKUP($IF74,Data!$B:$CP,Daily!KM$10,0))/(VLOOKUP($EG73,Data!$B:$CP,Daily!GN$10,0)+VLOOKUP($IF73,Data!$B:$CP,Daily!KM$10,0))</f>
      </c>
      <c r="CP74" s="14">
        <f>(VLOOKUP($EG74,Data!$B:$CP,Daily!GO$10,0)+VLOOKUP($IF74,Data!$B:$CP,Daily!KN$10,0))/(VLOOKUP($EG73,Data!$B:$CP,Daily!GO$10,0)+VLOOKUP($IF73,Data!$B:$CP,Daily!KN$10,0))</f>
      </c>
      <c r="CQ74" s="14">
        <f>(VLOOKUP($EG74,Data!$B:$CP,Daily!GP$10,0)+VLOOKUP($IF74,Data!$B:$CP,Daily!KO$10,0))/(VLOOKUP($EG73,Data!$B:$CP,Daily!GP$10,0)+VLOOKUP($IF73,Data!$B:$CP,Daily!KO$10,0))</f>
      </c>
      <c r="CR74" s="14">
        <f>(VLOOKUP($EG74,Data!$B:$CP,Daily!GQ$10,0)+VLOOKUP($IF74,Data!$B:$CP,Daily!KP$10,0))/(VLOOKUP($EG73,Data!$B:$CP,Daily!GQ$10,0)+VLOOKUP($IF73,Data!$B:$CP,Daily!KP$10,0))</f>
      </c>
      <c r="CS74" s="14">
        <f>(VLOOKUP($EG74,Data!$B:$CP,Daily!GR$10,0)+VLOOKUP($IF74,Data!$B:$CP,Daily!KQ$10,0))/(VLOOKUP($EG73,Data!$B:$CP,Daily!GR$10,0)+VLOOKUP($IF73,Data!$B:$CP,Daily!KQ$10,0))</f>
      </c>
      <c r="CT74" s="14">
        <f>(VLOOKUP($EG74,Data!$B:$CP,Daily!GS$10,0)+VLOOKUP($IF74,Data!$B:$CP,Daily!KR$10,0))/(VLOOKUP($EG73,Data!$B:$CP,Daily!GS$10,0)+VLOOKUP($IF73,Data!$B:$CP,Daily!KR$10,0))</f>
      </c>
      <c r="CU74" s="14">
        <f>(VLOOKUP($EG74,Data!$B:$CP,Daily!GT$10,0)+VLOOKUP($IF74,Data!$B:$CP,Daily!KS$10,0))/(VLOOKUP($EG73,Data!$B:$CP,Daily!GT$10,0)+VLOOKUP($IF73,Data!$B:$CP,Daily!KS$10,0))</f>
      </c>
      <c r="CV74" s="14">
        <f>(VLOOKUP($EG74,Data!$B:$CP,Daily!GU$10,0)+VLOOKUP($IF74,Data!$B:$CP,Daily!KT$10,0))/(VLOOKUP($EG73,Data!$B:$CP,Daily!GU$10,0)+VLOOKUP($IF73,Data!$B:$CP,Daily!KT$10,0))</f>
      </c>
      <c r="CW74" s="14">
        <f>(VLOOKUP($EG74,Data!$B:$CP,Daily!GV$10,0)+VLOOKUP($IF74,Data!$B:$CP,Daily!KU$10,0))/(VLOOKUP($EG73,Data!$B:$CP,Daily!GV$10,0)+VLOOKUP($IF73,Data!$B:$CP,Daily!KU$10,0))</f>
      </c>
      <c r="CX74" s="14">
        <f>(VLOOKUP($EG74,Data!$B:$CP,Daily!GW$10,0)+VLOOKUP($IF74,Data!$B:$CP,Daily!KV$10,0))/(VLOOKUP($EG73,Data!$B:$CP,Daily!GW$10,0)+VLOOKUP($IF73,Data!$B:$CP,Daily!KV$10,0))</f>
      </c>
      <c r="CY74" s="14">
        <f>(VLOOKUP($EG74,Data!$B:$CP,Daily!GX$10,0)+VLOOKUP($IF74,Data!$B:$CP,Daily!KW$10,0))/(VLOOKUP($EG73,Data!$B:$CP,Daily!GX$10,0)+VLOOKUP($IF73,Data!$B:$CP,Daily!KW$10,0))</f>
      </c>
      <c r="CZ74" s="14">
        <f>(VLOOKUP($EG74,Data!$B:$CP,Daily!GY$10,0)+VLOOKUP($IF74,Data!$B:$CP,Daily!KX$10,0))/(VLOOKUP($EG73,Data!$B:$CP,Daily!GY$10,0)+VLOOKUP($IF73,Data!$B:$CP,Daily!KX$10,0))</f>
      </c>
      <c r="DA74" s="14">
        <f>(VLOOKUP($EG74,Data!$B:$CP,Daily!GZ$10,0)+VLOOKUP($IF74,Data!$B:$CP,Daily!KY$10,0))/(VLOOKUP($EG73,Data!$B:$CP,Daily!GZ$10,0)+VLOOKUP($IF73,Data!$B:$CP,Daily!KY$10,0))</f>
      </c>
      <c r="DB74" s="14">
        <f>(VLOOKUP($EG74,Data!$B:$CP,Daily!HA$10,0)+VLOOKUP($IF74,Data!$B:$CP,Daily!KZ$10,0))/(VLOOKUP($EG73,Data!$B:$CP,Daily!HA$10,0)+VLOOKUP($IF73,Data!$B:$CP,Daily!KZ$10,0))</f>
      </c>
      <c r="DC74" s="14">
        <f>(VLOOKUP($EG74,Data!$B:$CP,Daily!HB$10,0)+VLOOKUP($IF74,Data!$B:$CP,Daily!LA$10,0))/(VLOOKUP($EG73,Data!$B:$CP,Daily!HB$10,0)+VLOOKUP($IF73,Data!$B:$CP,Daily!LA$10,0))</f>
      </c>
      <c r="DD74" s="14">
        <f>(VLOOKUP($EG74,Data!$B:$CP,Daily!HC$10,0)+VLOOKUP($IF74,Data!$B:$CP,Daily!LB$10,0))/(VLOOKUP($EG73,Data!$B:$CP,Daily!HC$10,0)+VLOOKUP($IF73,Data!$B:$CP,Daily!LB$10,0))</f>
      </c>
      <c r="DE74" s="14">
        <f>(VLOOKUP($EG74,Data!$B:$CP,Daily!HD$10,0)+VLOOKUP($IF74,Data!$B:$CP,Daily!LC$10,0))/(VLOOKUP($EG73,Data!$B:$CP,Daily!HD$10,0)+VLOOKUP($IF73,Data!$B:$CP,Daily!LC$10,0))</f>
      </c>
      <c r="DF74" s="14">
        <f>(VLOOKUP($EG74,Data!$B:$CP,Daily!HE$10,0)+VLOOKUP($IF74,Data!$B:$CP,Daily!LD$10,0))/(VLOOKUP($EG73,Data!$B:$CP,Daily!HE$10,0)+VLOOKUP($IF73,Data!$B:$CP,Daily!LD$10,0))</f>
      </c>
      <c r="DG74" s="14">
        <f>(VLOOKUP($EG74,Data!$B:$CP,Daily!HF$10,0)+VLOOKUP($IF74,Data!$B:$CP,Daily!LE$10,0))/(VLOOKUP($EG73,Data!$B:$CP,Daily!HF$10,0)+VLOOKUP($IF73,Data!$B:$CP,Daily!LE$10,0))</f>
      </c>
      <c r="DH74" s="14">
        <f>(VLOOKUP($EG74,Data!$B:$CP,Daily!HG$10,0)+VLOOKUP($IF74,Data!$B:$CP,Daily!LF$10,0))/(VLOOKUP($EG73,Data!$B:$CP,Daily!HG$10,0)+VLOOKUP($IF73,Data!$B:$CP,Daily!LF$10,0))</f>
      </c>
      <c r="DI74" s="14">
        <f>(VLOOKUP($EG74,Data!$B:$CP,Daily!HH$10,0)+VLOOKUP($IF74,Data!$B:$CP,Daily!LG$10,0))/(VLOOKUP($EG73,Data!$B:$CP,Daily!HH$10,0)+VLOOKUP($IF73,Data!$B:$CP,Daily!LG$10,0))</f>
      </c>
      <c r="DJ74" s="14">
        <f>(VLOOKUP($EG74,Data!$B:$CP,Daily!HI$10,0)+VLOOKUP($IF74,Data!$B:$CP,Daily!LH$10,0))/(VLOOKUP($EG73,Data!$B:$CP,Daily!HI$10,0)+VLOOKUP($IF73,Data!$B:$CP,Daily!LH$10,0))</f>
      </c>
      <c r="DK74" s="14">
        <f>(VLOOKUP($EG74,Data!$B:$CP,Daily!HJ$10,0)+VLOOKUP($IF74,Data!$B:$CP,Daily!LI$10,0))/(VLOOKUP($EG73,Data!$B:$CP,Daily!HJ$10,0)+VLOOKUP($IF73,Data!$B:$CP,Daily!LI$10,0))</f>
      </c>
      <c r="DL74" s="14">
        <f>(VLOOKUP($EG74,Data!$B:$CP,Daily!HK$10,0)+VLOOKUP($IF74,Data!$B:$CP,Daily!LJ$10,0))/(VLOOKUP($EG73,Data!$B:$CP,Daily!HK$10,0)+VLOOKUP($IF73,Data!$B:$CP,Daily!LJ$10,0))</f>
      </c>
      <c r="DM74" s="14">
        <f>(VLOOKUP($EG74,Data!$B:$CP,Daily!HL$10,0)+VLOOKUP($IF74,Data!$B:$CP,Daily!LK$10,0))/(VLOOKUP($EG73,Data!$B:$CP,Daily!HL$10,0)+VLOOKUP($IF73,Data!$B:$CP,Daily!LK$10,0))</f>
      </c>
      <c r="DN74" s="14">
        <f>(VLOOKUP($EG74,Data!$B:$CP,Daily!HM$10,0)+VLOOKUP($IF74,Data!$B:$CP,Daily!LL$10,0))/(VLOOKUP($EG73,Data!$B:$CP,Daily!HM$10,0)+VLOOKUP($IF73,Data!$B:$CP,Daily!LL$10,0))</f>
      </c>
      <c r="DO74" s="14">
        <f>(VLOOKUP($EG74,Data!$B:$CP,Daily!HN$10,0)+VLOOKUP($IF74,Data!$B:$CP,Daily!LM$10,0))/(VLOOKUP($EG73,Data!$B:$CP,Daily!HN$10,0)+VLOOKUP($IF73,Data!$B:$CP,Daily!LM$10,0))</f>
      </c>
      <c r="DP74" s="14">
        <f>(VLOOKUP($EG74,Data!$B:$CP,Daily!HO$10,0)+VLOOKUP($IF74,Data!$B:$CP,Daily!LN$10,0))/(VLOOKUP($EG73,Data!$B:$CP,Daily!HO$10,0)+VLOOKUP($IF73,Data!$B:$CP,Daily!LN$10,0))</f>
      </c>
      <c r="DQ74" s="14">
        <f>(VLOOKUP($EG74,Data!$B:$CP,Daily!HP$10,0)+VLOOKUP($IF74,Data!$B:$CP,Daily!LO$10,0))/(VLOOKUP($EG73,Data!$B:$CP,Daily!HP$10,0)+VLOOKUP($IF73,Data!$B:$CP,Daily!LO$10,0))</f>
      </c>
      <c r="DR74" s="14">
        <f>(VLOOKUP($EG74,Data!$B:$CP,Daily!HQ$10,0)+VLOOKUP($IF74,Data!$B:$CP,Daily!LP$10,0))/(VLOOKUP($EG73,Data!$B:$CP,Daily!HQ$10,0)+VLOOKUP($IF73,Data!$B:$CP,Daily!LP$10,0))</f>
      </c>
      <c r="DS74" s="14">
        <f>(VLOOKUP($EG74,Data!$B:$CP,Daily!HR$10,0)+VLOOKUP($IF74,Data!$B:$CP,Daily!LQ$10,0))/(VLOOKUP($EG73,Data!$B:$CP,Daily!HR$10,0)+VLOOKUP($IF73,Data!$B:$CP,Daily!LQ$10,0))</f>
      </c>
      <c r="DT74" s="14">
        <f>(VLOOKUP($EG74,Data!$B:$CP,Daily!HS$10,0)+VLOOKUP($IF74,Data!$B:$CP,Daily!LR$10,0))/(VLOOKUP($EG73,Data!$B:$CP,Daily!HS$10,0)+VLOOKUP($IF73,Data!$B:$CP,Daily!LR$10,0))</f>
      </c>
      <c r="DU74" s="14">
        <f>(VLOOKUP($EG74,Data!$B:$CP,Daily!HT$10,0)+VLOOKUP($IF74,Data!$B:$CP,Daily!LS$10,0))/(VLOOKUP($EG73,Data!$B:$CP,Daily!HT$10,0)+VLOOKUP($IF73,Data!$B:$CP,Daily!LS$10,0))</f>
      </c>
      <c r="DV74" s="18"/>
      <c r="DW74" s="14">
        <f t="shared" si="588"/>
      </c>
      <c r="DX74" s="14">
        <f t="shared" si="589"/>
      </c>
      <c r="DY74" s="14">
        <f t="shared" si="603"/>
      </c>
      <c r="DZ74" s="14">
        <f t="shared" ref="DZ74:DZ77" si="613">DX74+(0.75*DY74)</f>
      </c>
      <c r="EA74" s="14">
        <f t="shared" ref="EA74:EA77" si="614">DW74-(0.75*DY74)</f>
      </c>
      <c r="EB74" s="18"/>
      <c r="EC74" s="14">
        <f t="shared" si="590"/>
      </c>
      <c r="ED74" s="14">
        <f t="shared" ref="ED74:ED88" si="615">SUMPRODUCT(DN74:DT74,DN$72:DT$72)/SUM(DN$72:DT$72)</f>
      </c>
      <c r="EE74" s="14">
        <f t="shared" ref="EE74:EE88" si="616">SUMPRODUCT(CR74:DT74,CR$72:DT$72)/SUM(CR$72:DT$72)</f>
      </c>
      <c r="EF74" s="16"/>
      <c r="EG74" s="9" t="s">
        <v>507</v>
      </c>
      <c r="EH74" s="9" t="s">
        <v>61</v>
      </c>
      <c r="EI74" s="14">
        <f>VLOOKUP($EG74,Data!$B:$CP,Daily!EI$10,0)/VLOOKUP($EG73,Data!$B:$CP,Daily!EI$10,0)</f>
      </c>
      <c r="EJ74" s="14">
        <f>VLOOKUP($EG74,Data!$B:$CP,Daily!EJ$10,0)/VLOOKUP($EG73,Data!$B:$CP,Daily!EJ$10,0)</f>
      </c>
      <c r="EK74" s="14">
        <f>VLOOKUP($EG74,Data!$B:$CP,Daily!EK$10,0)/VLOOKUP($EG73,Data!$B:$CP,Daily!EK$10,0)</f>
      </c>
      <c r="EL74" s="14">
        <f>VLOOKUP($EG74,Data!$B:$CP,Daily!EL$10,0)/VLOOKUP($EG73,Data!$B:$CP,Daily!EL$10,0)</f>
      </c>
      <c r="EM74" s="14">
        <f>VLOOKUP($EG74,Data!$B:$CP,Daily!EM$10,0)/VLOOKUP($EG73,Data!$B:$CP,Daily!EM$10,0)</f>
      </c>
      <c r="EN74" s="14">
        <f>VLOOKUP($EG74,Data!$B:$CP,Daily!EN$10,0)/VLOOKUP($EG73,Data!$B:$CP,Daily!EN$10,0)</f>
      </c>
      <c r="EO74" s="14">
        <f>VLOOKUP($EG74,Data!$B:$CP,Daily!EO$10,0)/VLOOKUP($EG73,Data!$B:$CP,Daily!EO$10,0)</f>
      </c>
      <c r="EP74" s="14">
        <f>VLOOKUP($EG74,Data!$B:$CP,Daily!EP$10,0)/VLOOKUP($EG73,Data!$B:$CP,Daily!EP$10,0)</f>
      </c>
      <c r="EQ74" s="14">
        <f>VLOOKUP($EG74,Data!$B:$CP,Daily!EQ$10,0)/VLOOKUP($EG73,Data!$B:$CP,Daily!EQ$10,0)</f>
      </c>
      <c r="ER74" s="14">
        <f>VLOOKUP($EG74,Data!$B:$CP,Daily!ER$10,0)/VLOOKUP($EG73,Data!$B:$CP,Daily!ER$10,0)</f>
      </c>
      <c r="ES74" s="14">
        <f>VLOOKUP($EG74,Data!$B:$CP,Daily!ES$10,0)/VLOOKUP($EG73,Data!$B:$CP,Daily!ES$10,0)</f>
      </c>
      <c r="ET74" s="14">
        <f>VLOOKUP($EG74,Data!$B:$CP,Daily!ET$10,0)/VLOOKUP($EG73,Data!$B:$CP,Daily!ET$10,0)</f>
      </c>
      <c r="EU74" s="14">
        <f>VLOOKUP($EG74,Data!$B:$CP,Daily!EU$10,0)/VLOOKUP($EG73,Data!$B:$CP,Daily!EU$10,0)</f>
      </c>
      <c r="EV74" s="14">
        <f>VLOOKUP($EG74,Data!$B:$CP,Daily!EV$10,0)/VLOOKUP($EG73,Data!$B:$CP,Daily!EV$10,0)</f>
      </c>
      <c r="EW74" s="14">
        <f>VLOOKUP($EG74,Data!$B:$CP,Daily!EW$10,0)/VLOOKUP($EG73,Data!$B:$CP,Daily!EW$10,0)</f>
      </c>
      <c r="EX74" s="14">
        <f>VLOOKUP($EG74,Data!$B:$CP,Daily!EX$10,0)/VLOOKUP($EG73,Data!$B:$CP,Daily!EX$10,0)</f>
      </c>
      <c r="EY74" s="14">
        <f>VLOOKUP($EG74,Data!$B:$CP,Daily!EY$10,0)/VLOOKUP($EG73,Data!$B:$CP,Daily!EY$10,0)</f>
      </c>
      <c r="EZ74" s="14">
        <f>VLOOKUP($EG74,Data!$B:$CP,Daily!EZ$10,0)/VLOOKUP($EG73,Data!$B:$CP,Daily!EZ$10,0)</f>
      </c>
      <c r="FA74" s="14">
        <f>VLOOKUP($EG74,Data!$B:$CP,Daily!FA$10,0)/VLOOKUP($EG73,Data!$B:$CP,Daily!FA$10,0)</f>
      </c>
      <c r="FB74" s="14">
        <f>VLOOKUP($EG74,Data!$B:$CP,Daily!FB$10,0)/VLOOKUP($EG73,Data!$B:$CP,Daily!FB$10,0)</f>
      </c>
      <c r="FC74" s="14">
        <f>VLOOKUP($EG74,Data!$B:$CP,Daily!FC$10,0)/VLOOKUP($EG73,Data!$B:$CP,Daily!FC$10,0)</f>
      </c>
      <c r="FD74" s="14">
        <f>VLOOKUP($EG74,Data!$B:$CP,Daily!FD$10,0)/VLOOKUP($EG73,Data!$B:$CP,Daily!FD$10,0)</f>
      </c>
      <c r="FE74" s="14">
        <f>VLOOKUP($EG74,Data!$B:$CP,Daily!FE$10,0)/VLOOKUP($EG73,Data!$B:$CP,Daily!FE$10,0)</f>
      </c>
      <c r="FF74" s="14">
        <f>VLOOKUP($EG74,Data!$B:$CP,Daily!FF$10,0)/VLOOKUP($EG73,Data!$B:$CP,Daily!FF$10,0)</f>
      </c>
      <c r="FG74" s="14">
        <f>VLOOKUP($EG74,Data!$B:$CP,Daily!FG$10,0)/VLOOKUP($EG73,Data!$B:$CP,Daily!FG$10,0)</f>
      </c>
      <c r="FH74" s="14">
        <f>VLOOKUP($EG74,Data!$B:$CP,Daily!FH$10,0)/VLOOKUP($EG73,Data!$B:$CP,Daily!FH$10,0)</f>
      </c>
      <c r="FI74" s="14">
        <f>VLOOKUP($EG74,Data!$B:$CP,Daily!FI$10,0)/VLOOKUP($EG73,Data!$B:$CP,Daily!FI$10,0)</f>
      </c>
      <c r="FJ74" s="14">
        <f>VLOOKUP($EG74,Data!$B:$CP,Daily!FJ$10,0)/VLOOKUP($EG73,Data!$B:$CP,Daily!FJ$10,0)</f>
      </c>
      <c r="FK74" s="14">
        <f>VLOOKUP($EG74,Data!$B:$CP,Daily!FK$10,0)/VLOOKUP($EG73,Data!$B:$CP,Daily!FK$10,0)</f>
      </c>
      <c r="FL74" s="14">
        <f>VLOOKUP($EG74,Data!$B:$CP,Daily!FL$10,0)/VLOOKUP($EG73,Data!$B:$CP,Daily!FL$10,0)</f>
      </c>
      <c r="FM74" s="14">
        <f>VLOOKUP($EG74,Data!$B:$CP,Daily!FM$10,0)/VLOOKUP($EG73,Data!$B:$CP,Daily!FM$10,0)</f>
      </c>
      <c r="FN74" s="14">
        <f>VLOOKUP($EG74,Data!$B:$CP,Daily!FN$10,0)/VLOOKUP($EG73,Data!$B:$CP,Daily!FN$10,0)</f>
      </c>
      <c r="FO74" s="14">
        <f>VLOOKUP($EG74,Data!$B:$CP,Daily!FO$10,0)/VLOOKUP($EG73,Data!$B:$CP,Daily!FO$10,0)</f>
      </c>
      <c r="FP74" s="14">
        <f>VLOOKUP($EG74,Data!$B:$CP,Daily!FP$10,0)/VLOOKUP($EG73,Data!$B:$CP,Daily!FP$10,0)</f>
      </c>
      <c r="FQ74" s="14">
        <f>VLOOKUP($EG74,Data!$B:$CP,Daily!FQ$10,0)/VLOOKUP($EG73,Data!$B:$CP,Daily!FQ$10,0)</f>
      </c>
      <c r="FR74" s="14">
        <f>VLOOKUP($EG74,Data!$B:$CP,Daily!FR$10,0)/VLOOKUP($EG73,Data!$B:$CP,Daily!FR$10,0)</f>
      </c>
      <c r="FS74" s="14">
        <f>VLOOKUP($EG74,Data!$B:$CP,Daily!FS$10,0)/VLOOKUP($EG73,Data!$B:$CP,Daily!FS$10,0)</f>
      </c>
      <c r="FT74" s="14">
        <f>VLOOKUP($EG74,Data!$B:$CP,Daily!FT$10,0)/VLOOKUP($EG73,Data!$B:$CP,Daily!FT$10,0)</f>
      </c>
      <c r="FU74" s="14">
        <f>VLOOKUP($EG74,Data!$B:$CP,Daily!FU$10,0)/VLOOKUP($EG73,Data!$B:$CP,Daily!FU$10,0)</f>
      </c>
      <c r="FV74" s="14">
        <f>VLOOKUP($EG74,Data!$B:$CP,Daily!FV$10,0)/VLOOKUP($EG73,Data!$B:$CP,Daily!FV$10,0)</f>
      </c>
      <c r="FW74" s="14">
        <f>VLOOKUP($EG74,Data!$B:$CP,Daily!FW$10,0)/VLOOKUP($EG73,Data!$B:$CP,Daily!FW$10,0)</f>
      </c>
      <c r="FX74" s="14">
        <f>VLOOKUP($EG74,Data!$B:$CP,Daily!FX$10,0)/VLOOKUP($EG73,Data!$B:$CP,Daily!FX$10,0)</f>
      </c>
      <c r="FY74" s="14">
        <f>VLOOKUP($EG74,Data!$B:$CP,Daily!FY$10,0)/VLOOKUP($EG73,Data!$B:$CP,Daily!FY$10,0)</f>
      </c>
      <c r="FZ74" s="14">
        <f>VLOOKUP($EG74,Data!$B:$CP,Daily!FZ$10,0)/VLOOKUP($EG73,Data!$B:$CP,Daily!FZ$10,0)</f>
      </c>
      <c r="GA74" s="14">
        <f>VLOOKUP($EG74,Data!$B:$CP,Daily!GA$10,0)/VLOOKUP($EG73,Data!$B:$CP,Daily!GA$10,0)</f>
      </c>
      <c r="GB74" s="14">
        <f>VLOOKUP($EG74,Data!$B:$CP,Daily!GB$10,0)/VLOOKUP($EG73,Data!$B:$CP,Daily!GB$10,0)</f>
      </c>
      <c r="GC74" s="14">
        <f>VLOOKUP($EG74,Data!$B:$CP,Daily!GC$10,0)/VLOOKUP($EG73,Data!$B:$CP,Daily!GC$10,0)</f>
      </c>
      <c r="GD74" s="14">
        <f>VLOOKUP($EG74,Data!$B:$CP,Daily!GD$10,0)/VLOOKUP($EG73,Data!$B:$CP,Daily!GD$10,0)</f>
      </c>
      <c r="GE74" s="14">
        <f>VLOOKUP($EG74,Data!$B:$CP,Daily!GE$10,0)/VLOOKUP($EG73,Data!$B:$CP,Daily!GE$10,0)</f>
      </c>
      <c r="GF74" s="14">
        <f>VLOOKUP($EG74,Data!$B:$CP,Daily!GF$10,0)/VLOOKUP($EG73,Data!$B:$CP,Daily!GF$10,0)</f>
      </c>
      <c r="GG74" s="14">
        <f>VLOOKUP($EG74,Data!$B:$CP,Daily!GG$10,0)/VLOOKUP($EG73,Data!$B:$CP,Daily!GG$10,0)</f>
      </c>
      <c r="GH74" s="14">
        <f>VLOOKUP($EG74,Data!$B:$CP,Daily!GH$10,0)/VLOOKUP($EG73,Data!$B:$CP,Daily!GH$10,0)</f>
      </c>
      <c r="GI74" s="14">
        <f>VLOOKUP($EG74,Data!$B:$CP,Daily!GI$10,0)/VLOOKUP($EG73,Data!$B:$CP,Daily!GI$10,0)</f>
      </c>
      <c r="GJ74" s="14">
        <f>VLOOKUP($EG74,Data!$B:$CP,Daily!GJ$10,0)/VLOOKUP($EG73,Data!$B:$CP,Daily!GJ$10,0)</f>
      </c>
      <c r="GK74" s="14">
        <f>VLOOKUP($EG74,Data!$B:$CP,Daily!GK$10,0)/VLOOKUP($EG73,Data!$B:$CP,Daily!GK$10,0)</f>
      </c>
      <c r="GL74" s="14">
        <f>VLOOKUP($EG74,Data!$B:$CP,Daily!GL$10,0)/VLOOKUP($EG73,Data!$B:$CP,Daily!GL$10,0)</f>
      </c>
      <c r="GM74" s="14">
        <f>VLOOKUP($EG74,Data!$B:$CP,Daily!GM$10,0)/VLOOKUP($EG73,Data!$B:$CP,Daily!GM$10,0)</f>
      </c>
      <c r="GN74" s="14">
        <f>VLOOKUP($EG74,Data!$B:$CP,Daily!GN$10,0)/VLOOKUP($EG73,Data!$B:$CP,Daily!GN$10,0)</f>
      </c>
      <c r="GO74" s="14">
        <f>VLOOKUP($EG74,Data!$B:$CP,Daily!GO$10,0)/VLOOKUP($EG73,Data!$B:$CP,Daily!GO$10,0)</f>
      </c>
      <c r="GP74" s="14">
        <f>VLOOKUP($EG74,Data!$B:$CP,Daily!GP$10,0)/VLOOKUP($EG73,Data!$B:$CP,Daily!GP$10,0)</f>
      </c>
      <c r="GQ74" s="14">
        <f>VLOOKUP($EG74,Data!$B:$CP,Daily!GQ$10,0)/VLOOKUP($EG73,Data!$B:$CP,Daily!GQ$10,0)</f>
      </c>
      <c r="GR74" s="14">
        <f>VLOOKUP($EG74,Data!$B:$CP,Daily!GR$10,0)/VLOOKUP($EG73,Data!$B:$CP,Daily!GR$10,0)</f>
      </c>
      <c r="GS74" s="14">
        <f>VLOOKUP($EG74,Data!$B:$CP,Daily!GS$10,0)/VLOOKUP($EG73,Data!$B:$CP,Daily!GS$10,0)</f>
      </c>
      <c r="GT74" s="14">
        <f>VLOOKUP($EG74,Data!$B:$CP,Daily!GT$10,0)/VLOOKUP($EG73,Data!$B:$CP,Daily!GT$10,0)</f>
      </c>
      <c r="GU74" s="14">
        <f>VLOOKUP($EG74,Data!$B:$CP,Daily!GU$10,0)/VLOOKUP($EG73,Data!$B:$CP,Daily!GU$10,0)</f>
      </c>
      <c r="GV74" s="14">
        <f>VLOOKUP($EG74,Data!$B:$CP,Daily!GV$10,0)/VLOOKUP($EG73,Data!$B:$CP,Daily!GV$10,0)</f>
      </c>
      <c r="GW74" s="14">
        <f>VLOOKUP($EG74,Data!$B:$CP,Daily!GW$10,0)/VLOOKUP($EG73,Data!$B:$CP,Daily!GW$10,0)</f>
      </c>
      <c r="GX74" s="14">
        <f>VLOOKUP($EG74,Data!$B:$CP,Daily!GX$10,0)/VLOOKUP($EG73,Data!$B:$CP,Daily!GX$10,0)</f>
      </c>
      <c r="GY74" s="14">
        <f>VLOOKUP($EG74,Data!$B:$CP,Daily!GY$10,0)/VLOOKUP($EG73,Data!$B:$CP,Daily!GY$10,0)</f>
      </c>
      <c r="GZ74" s="14">
        <f>VLOOKUP($EG74,Data!$B:$CP,Daily!GZ$10,0)/VLOOKUP($EG73,Data!$B:$CP,Daily!GZ$10,0)</f>
      </c>
      <c r="HA74" s="14">
        <f>VLOOKUP($EG74,Data!$B:$CP,Daily!HA$10,0)/VLOOKUP($EG73,Data!$B:$CP,Daily!HA$10,0)</f>
      </c>
      <c r="HB74" s="14">
        <f>VLOOKUP($EG74,Data!$B:$CP,Daily!HB$10,0)/VLOOKUP($EG73,Data!$B:$CP,Daily!HB$10,0)</f>
      </c>
      <c r="HC74" s="14">
        <f>VLOOKUP($EG74,Data!$B:$CP,Daily!HC$10,0)/VLOOKUP($EG73,Data!$B:$CP,Daily!HC$10,0)</f>
      </c>
      <c r="HD74" s="14">
        <f>VLOOKUP($EG74,Data!$B:$CP,Daily!HD$10,0)/VLOOKUP($EG73,Data!$B:$CP,Daily!HD$10,0)</f>
      </c>
      <c r="HE74" s="14">
        <f>VLOOKUP($EG74,Data!$B:$CP,Daily!HE$10,0)/VLOOKUP($EG73,Data!$B:$CP,Daily!HE$10,0)</f>
      </c>
      <c r="HF74" s="14">
        <f>VLOOKUP($EG74,Data!$B:$CP,Daily!HF$10,0)/VLOOKUP($EG73,Data!$B:$CP,Daily!HF$10,0)</f>
      </c>
      <c r="HG74" s="14">
        <f>VLOOKUP($EG74,Data!$B:$CP,Daily!HG$10,0)/VLOOKUP($EG73,Data!$B:$CP,Daily!HG$10,0)</f>
      </c>
      <c r="HH74" s="14">
        <f>VLOOKUP($EG74,Data!$B:$CP,Daily!HH$10,0)/VLOOKUP($EG73,Data!$B:$CP,Daily!HH$10,0)</f>
      </c>
      <c r="HI74" s="14">
        <f>VLOOKUP($EG74,Data!$B:$CP,Daily!HI$10,0)/VLOOKUP($EG73,Data!$B:$CP,Daily!HI$10,0)</f>
      </c>
      <c r="HJ74" s="14">
        <f>VLOOKUP($EG74,Data!$B:$CP,Daily!HJ$10,0)/VLOOKUP($EG73,Data!$B:$CP,Daily!HJ$10,0)</f>
      </c>
      <c r="HK74" s="14">
        <f>VLOOKUP($EG74,Data!$B:$CP,Daily!HK$10,0)/VLOOKUP($EG73,Data!$B:$CP,Daily!HK$10,0)</f>
      </c>
      <c r="HL74" s="14">
        <f>VLOOKUP($EG74,Data!$B:$CP,Daily!HL$10,0)/VLOOKUP($EG73,Data!$B:$CP,Daily!HL$10,0)</f>
      </c>
      <c r="HM74" s="14">
        <f>VLOOKUP($EG74,Data!$B:$CP,Daily!HM$10,0)/VLOOKUP($EG73,Data!$B:$CP,Daily!HM$10,0)</f>
      </c>
      <c r="HN74" s="14">
        <f>VLOOKUP($EG74,Data!$B:$CP,Daily!HN$10,0)/VLOOKUP($EG73,Data!$B:$CP,Daily!HN$10,0)</f>
      </c>
      <c r="HO74" s="14">
        <f>VLOOKUP($EG74,Data!$B:$CP,Daily!HO$10,0)/VLOOKUP($EG73,Data!$B:$CP,Daily!HO$10,0)</f>
      </c>
      <c r="HP74" s="14">
        <f>VLOOKUP($EG74,Data!$B:$CP,Daily!HP$10,0)/VLOOKUP($EG73,Data!$B:$CP,Daily!HP$10,0)</f>
      </c>
      <c r="HQ74" s="14">
        <f>VLOOKUP($EG74,Data!$B:$CP,Daily!HQ$10,0)/VLOOKUP($EG73,Data!$B:$CP,Daily!HQ$10,0)</f>
      </c>
      <c r="HR74" s="14">
        <f>VLOOKUP($EG74,Data!$B:$CP,Daily!HR$10,0)/VLOOKUP($EG73,Data!$B:$CP,Daily!HR$10,0)</f>
      </c>
      <c r="HS74" s="14">
        <f>VLOOKUP($EG74,Data!$B:$CP,Daily!HS$10,0)/VLOOKUP($EG73,Data!$B:$CP,Daily!HS$10,0)</f>
      </c>
      <c r="HT74" s="14">
        <f>VLOOKUP($EG74,Data!$B:$CP,Daily!HT$10,0)/VLOOKUP($EG73,Data!$B:$CP,Daily!HT$10,0)</f>
      </c>
      <c r="HU74" s="17"/>
      <c r="HV74" s="52">
        <f t="shared" si="591"/>
      </c>
      <c r="HW74" s="52">
        <f t="shared" si="592"/>
      </c>
      <c r="HX74" s="52">
        <f t="shared" si="593"/>
      </c>
      <c r="HY74" s="52">
        <f t="shared" si="604"/>
      </c>
      <c r="HZ74" s="52">
        <f t="shared" si="605"/>
      </c>
      <c r="IA74" s="55"/>
      <c r="IB74" s="14">
        <f t="shared" si="594"/>
      </c>
      <c r="IC74" s="14">
        <f t="shared" ref="IC74:IC88" si="617">SUMPRODUCT(HM74:HS74,HM$72:HS$72)/SUM(HM$72:HS$72)</f>
      </c>
      <c r="ID74" s="14">
        <f t="shared" ref="ID74:ID88" si="618">SUMPRODUCT(GQ74:HS74,GQ$72:HS$72)/SUM(GQ$72:HS$72)</f>
      </c>
      <c r="IE74" s="16"/>
      <c r="IF74" s="9" t="s">
        <v>508</v>
      </c>
      <c r="IG74" s="9" t="s">
        <v>61</v>
      </c>
      <c r="IH74" s="14">
        <f>VLOOKUP($IF74,Data!$B:$CP,Daily!IH$10,0)/VLOOKUP($IF73,Data!$B:$CP,Daily!IH$10,0)</f>
      </c>
      <c r="II74" s="14">
        <f>VLOOKUP($IF74,Data!$B:$CP,Daily!II$10,0)/VLOOKUP($IF73,Data!$B:$CP,Daily!II$10,0)</f>
      </c>
      <c r="IJ74" s="14">
        <f>VLOOKUP($IF74,Data!$B:$CP,Daily!IJ$10,0)/VLOOKUP($IF73,Data!$B:$CP,Daily!IJ$10,0)</f>
      </c>
      <c r="IK74" s="14">
        <f>VLOOKUP($IF74,Data!$B:$CP,Daily!IK$10,0)/VLOOKUP($IF73,Data!$B:$CP,Daily!IK$10,0)</f>
      </c>
      <c r="IL74" s="14">
        <f>VLOOKUP($IF74,Data!$B:$CP,Daily!IL$10,0)/VLOOKUP($IF73,Data!$B:$CP,Daily!IL$10,0)</f>
      </c>
      <c r="IM74" s="14">
        <f>VLOOKUP($IF74,Data!$B:$CP,Daily!IM$10,0)/VLOOKUP($IF73,Data!$B:$CP,Daily!IM$10,0)</f>
      </c>
      <c r="IN74" s="14">
        <f>VLOOKUP($IF74,Data!$B:$CP,Daily!IN$10,0)/VLOOKUP($IF73,Data!$B:$CP,Daily!IN$10,0)</f>
      </c>
      <c r="IO74" s="14">
        <f>VLOOKUP($IF74,Data!$B:$CP,Daily!IO$10,0)/VLOOKUP($IF73,Data!$B:$CP,Daily!IO$10,0)</f>
      </c>
      <c r="IP74" s="14">
        <f>VLOOKUP($IF74,Data!$B:$CP,Daily!IP$10,0)/VLOOKUP($IF73,Data!$B:$CP,Daily!IP$10,0)</f>
      </c>
      <c r="IQ74" s="14">
        <f>VLOOKUP($IF74,Data!$B:$CP,Daily!IQ$10,0)/VLOOKUP($IF73,Data!$B:$CP,Daily!IQ$10,0)</f>
      </c>
      <c r="IR74" s="14">
        <f>VLOOKUP($IF74,Data!$B:$CP,Daily!IR$10,0)/VLOOKUP($IF73,Data!$B:$CP,Daily!IR$10,0)</f>
      </c>
      <c r="IS74" s="14">
        <f>VLOOKUP($IF74,Data!$B:$CP,Daily!IS$10,0)/VLOOKUP($IF73,Data!$B:$CP,Daily!IS$10,0)</f>
      </c>
      <c r="IT74" s="14">
        <f>VLOOKUP($IF74,Data!$B:$CP,Daily!IT$10,0)/VLOOKUP($IF73,Data!$B:$CP,Daily!IT$10,0)</f>
      </c>
      <c r="IU74" s="14">
        <f>VLOOKUP($IF74,Data!$B:$CP,Daily!IU$10,0)/VLOOKUP($IF73,Data!$B:$CP,Daily!IU$10,0)</f>
      </c>
      <c r="IV74" s="14">
        <f>VLOOKUP($IF74,Data!$B:$CP,Daily!IV$10,0)/VLOOKUP($IF73,Data!$B:$CP,Daily!IV$10,0)</f>
      </c>
      <c r="IW74" s="14">
        <f>VLOOKUP($IF74,Data!$B:$CP,Daily!IW$10,0)/VLOOKUP($IF73,Data!$B:$CP,Daily!IW$10,0)</f>
      </c>
      <c r="IX74" s="14">
        <f>VLOOKUP($IF74,Data!$B:$CP,Daily!IX$10,0)/VLOOKUP($IF73,Data!$B:$CP,Daily!IX$10,0)</f>
      </c>
      <c r="IY74" s="14">
        <f>VLOOKUP($IF74,Data!$B:$CP,Daily!IY$10,0)/VLOOKUP($IF73,Data!$B:$CP,Daily!IY$10,0)</f>
      </c>
      <c r="IZ74" s="14">
        <f>VLOOKUP($IF74,Data!$B:$CP,Daily!IZ$10,0)/VLOOKUP($IF73,Data!$B:$CP,Daily!IZ$10,0)</f>
      </c>
      <c r="JA74" s="14">
        <f>VLOOKUP($IF74,Data!$B:$CP,Daily!JA$10,0)/VLOOKUP($IF73,Data!$B:$CP,Daily!JA$10,0)</f>
      </c>
      <c r="JB74" s="14">
        <f>VLOOKUP($IF74,Data!$B:$CP,Daily!JB$10,0)/VLOOKUP($IF73,Data!$B:$CP,Daily!JB$10,0)</f>
      </c>
      <c r="JC74" s="14">
        <f>VLOOKUP($IF74,Data!$B:$CP,Daily!JC$10,0)/VLOOKUP($IF73,Data!$B:$CP,Daily!JC$10,0)</f>
      </c>
      <c r="JD74" s="14">
        <f>VLOOKUP($IF74,Data!$B:$CP,Daily!JD$10,0)/VLOOKUP($IF73,Data!$B:$CP,Daily!JD$10,0)</f>
      </c>
      <c r="JE74" s="14">
        <f>VLOOKUP($IF74,Data!$B:$CP,Daily!JE$10,0)/VLOOKUP($IF73,Data!$B:$CP,Daily!JE$10,0)</f>
      </c>
      <c r="JF74" s="14">
        <f>VLOOKUP($IF74,Data!$B:$CP,Daily!JF$10,0)/VLOOKUP($IF73,Data!$B:$CP,Daily!JF$10,0)</f>
      </c>
      <c r="JG74" s="14">
        <f>VLOOKUP($IF74,Data!$B:$CP,Daily!JG$10,0)/VLOOKUP($IF73,Data!$B:$CP,Daily!JG$10,0)</f>
      </c>
      <c r="JH74" s="14">
        <f>VLOOKUP($IF74,Data!$B:$CP,Daily!JH$10,0)/VLOOKUP($IF73,Data!$B:$CP,Daily!JH$10,0)</f>
      </c>
      <c r="JI74" s="14">
        <f>VLOOKUP($IF74,Data!$B:$CP,Daily!JI$10,0)/VLOOKUP($IF73,Data!$B:$CP,Daily!JI$10,0)</f>
      </c>
      <c r="JJ74" s="14">
        <f>VLOOKUP($IF74,Data!$B:$CP,Daily!JJ$10,0)/VLOOKUP($IF73,Data!$B:$CP,Daily!JJ$10,0)</f>
      </c>
      <c r="JK74" s="14">
        <f>VLOOKUP($IF74,Data!$B:$CP,Daily!JK$10,0)/VLOOKUP($IF73,Data!$B:$CP,Daily!JK$10,0)</f>
      </c>
      <c r="JL74" s="14">
        <f>VLOOKUP($IF74,Data!$B:$CP,Daily!JL$10,0)/VLOOKUP($IF73,Data!$B:$CP,Daily!JL$10,0)</f>
      </c>
      <c r="JM74" s="14">
        <f>VLOOKUP($IF74,Data!$B:$CP,Daily!JM$10,0)/VLOOKUP($IF73,Data!$B:$CP,Daily!JM$10,0)</f>
      </c>
      <c r="JN74" s="14">
        <f>VLOOKUP($IF74,Data!$B:$CP,Daily!JN$10,0)/VLOOKUP($IF73,Data!$B:$CP,Daily!JN$10,0)</f>
      </c>
      <c r="JO74" s="14">
        <f>VLOOKUP($IF74,Data!$B:$CP,Daily!JO$10,0)/VLOOKUP($IF73,Data!$B:$CP,Daily!JO$10,0)</f>
      </c>
      <c r="JP74" s="14">
        <f>VLOOKUP($IF74,Data!$B:$CP,Daily!JP$10,0)/VLOOKUP($IF73,Data!$B:$CP,Daily!JP$10,0)</f>
      </c>
      <c r="JQ74" s="14">
        <f>VLOOKUP($IF74,Data!$B:$CP,Daily!JQ$10,0)/VLOOKUP($IF73,Data!$B:$CP,Daily!JQ$10,0)</f>
      </c>
      <c r="JR74" s="14">
        <f>VLOOKUP($IF74,Data!$B:$CP,Daily!JR$10,0)/VLOOKUP($IF73,Data!$B:$CP,Daily!JR$10,0)</f>
      </c>
      <c r="JS74" s="14">
        <f>VLOOKUP($IF74,Data!$B:$CP,Daily!JS$10,0)/VLOOKUP($IF73,Data!$B:$CP,Daily!JS$10,0)</f>
      </c>
      <c r="JT74" s="14">
        <f>VLOOKUP($IF74,Data!$B:$CP,Daily!JT$10,0)/VLOOKUP($IF73,Data!$B:$CP,Daily!JT$10,0)</f>
      </c>
      <c r="JU74" s="14">
        <f>VLOOKUP($IF74,Data!$B:$CP,Daily!JU$10,0)/VLOOKUP($IF73,Data!$B:$CP,Daily!JU$10,0)</f>
      </c>
      <c r="JV74" s="14">
        <f>VLOOKUP($IF74,Data!$B:$CP,Daily!JV$10,0)/VLOOKUP($IF73,Data!$B:$CP,Daily!JV$10,0)</f>
      </c>
      <c r="JW74" s="14">
        <f>VLOOKUP($IF74,Data!$B:$CP,Daily!JW$10,0)/VLOOKUP($IF73,Data!$B:$CP,Daily!JW$10,0)</f>
      </c>
      <c r="JX74" s="14">
        <f>VLOOKUP($IF74,Data!$B:$CP,Daily!JX$10,0)/VLOOKUP($IF73,Data!$B:$CP,Daily!JX$10,0)</f>
      </c>
      <c r="JY74" s="14">
        <f>VLOOKUP($IF74,Data!$B:$CP,Daily!JY$10,0)/VLOOKUP($IF73,Data!$B:$CP,Daily!JY$10,0)</f>
      </c>
      <c r="JZ74" s="14">
        <f>VLOOKUP($IF74,Data!$B:$CP,Daily!JZ$10,0)/VLOOKUP($IF73,Data!$B:$CP,Daily!JZ$10,0)</f>
      </c>
      <c r="KA74" s="14">
        <f>VLOOKUP($IF74,Data!$B:$CP,Daily!KA$10,0)/VLOOKUP($IF73,Data!$B:$CP,Daily!KA$10,0)</f>
      </c>
      <c r="KB74" s="14">
        <f>VLOOKUP($IF74,Data!$B:$CP,Daily!KB$10,0)/VLOOKUP($IF73,Data!$B:$CP,Daily!KB$10,0)</f>
      </c>
      <c r="KC74" s="14">
        <f>VLOOKUP($IF74,Data!$B:$CP,Daily!KC$10,0)/VLOOKUP($IF73,Data!$B:$CP,Daily!KC$10,0)</f>
      </c>
      <c r="KD74" s="14">
        <f>VLOOKUP($IF74,Data!$B:$CP,Daily!KD$10,0)/VLOOKUP($IF73,Data!$B:$CP,Daily!KD$10,0)</f>
      </c>
      <c r="KE74" s="14">
        <f>VLOOKUP($IF74,Data!$B:$CP,Daily!KE$10,0)/VLOOKUP($IF73,Data!$B:$CP,Daily!KE$10,0)</f>
      </c>
      <c r="KF74" s="14">
        <f>VLOOKUP($IF74,Data!$B:$CP,Daily!KF$10,0)/VLOOKUP($IF73,Data!$B:$CP,Daily!KF$10,0)</f>
      </c>
      <c r="KG74" s="14">
        <f>VLOOKUP($IF74,Data!$B:$CP,Daily!KG$10,0)/VLOOKUP($IF73,Data!$B:$CP,Daily!KG$10,0)</f>
      </c>
      <c r="KH74" s="14">
        <f>VLOOKUP($IF74,Data!$B:$CP,Daily!KH$10,0)/VLOOKUP($IF73,Data!$B:$CP,Daily!KH$10,0)</f>
      </c>
      <c r="KI74" s="14">
        <f>VLOOKUP($IF74,Data!$B:$CP,Daily!KI$10,0)/VLOOKUP($IF73,Data!$B:$CP,Daily!KI$10,0)</f>
      </c>
      <c r="KJ74" s="14">
        <f>VLOOKUP($IF74,Data!$B:$CP,Daily!KJ$10,0)/VLOOKUP($IF73,Data!$B:$CP,Daily!KJ$10,0)</f>
      </c>
      <c r="KK74" s="14">
        <f>VLOOKUP($IF74,Data!$B:$CP,Daily!KK$10,0)/VLOOKUP($IF73,Data!$B:$CP,Daily!KK$10,0)</f>
      </c>
      <c r="KL74" s="14">
        <f>VLOOKUP($IF74,Data!$B:$CP,Daily!KL$10,0)/VLOOKUP($IF73,Data!$B:$CP,Daily!KL$10,0)</f>
      </c>
      <c r="KM74" s="14">
        <f>VLOOKUP($IF74,Data!$B:$CP,Daily!KM$10,0)/VLOOKUP($IF73,Data!$B:$CP,Daily!KM$10,0)</f>
      </c>
      <c r="KN74" s="14">
        <f>VLOOKUP($IF74,Data!$B:$CP,Daily!KN$10,0)/VLOOKUP($IF73,Data!$B:$CP,Daily!KN$10,0)</f>
      </c>
      <c r="KO74" s="14">
        <f>VLOOKUP($IF74,Data!$B:$CP,Daily!KO$10,0)/VLOOKUP($IF73,Data!$B:$CP,Daily!KO$10,0)</f>
      </c>
      <c r="KP74" s="14">
        <f>VLOOKUP($IF74,Data!$B:$CP,Daily!KP$10,0)/VLOOKUP($IF73,Data!$B:$CP,Daily!KP$10,0)</f>
      </c>
      <c r="KQ74" s="14">
        <f>VLOOKUP($IF74,Data!$B:$CP,Daily!KQ$10,0)/VLOOKUP($IF73,Data!$B:$CP,Daily!KQ$10,0)</f>
      </c>
      <c r="KR74" s="14">
        <f>VLOOKUP($IF74,Data!$B:$CP,Daily!KR$10,0)/VLOOKUP($IF73,Data!$B:$CP,Daily!KR$10,0)</f>
      </c>
      <c r="KS74" s="14">
        <f>VLOOKUP($IF74,Data!$B:$CP,Daily!KS$10,0)/VLOOKUP($IF73,Data!$B:$CP,Daily!KS$10,0)</f>
      </c>
      <c r="KT74" s="14">
        <f>VLOOKUP($IF74,Data!$B:$CP,Daily!KT$10,0)/VLOOKUP($IF73,Data!$B:$CP,Daily!KT$10,0)</f>
      </c>
      <c r="KU74" s="14">
        <f>VLOOKUP($IF74,Data!$B:$CP,Daily!KU$10,0)/VLOOKUP($IF73,Data!$B:$CP,Daily!KU$10,0)</f>
      </c>
      <c r="KV74" s="14">
        <f>VLOOKUP($IF74,Data!$B:$CP,Daily!KV$10,0)/VLOOKUP($IF73,Data!$B:$CP,Daily!KV$10,0)</f>
      </c>
      <c r="KW74" s="14">
        <f>VLOOKUP($IF74,Data!$B:$CP,Daily!KW$10,0)/VLOOKUP($IF73,Data!$B:$CP,Daily!KW$10,0)</f>
      </c>
      <c r="KX74" s="14">
        <f>VLOOKUP($IF74,Data!$B:$CP,Daily!KX$10,0)/VLOOKUP($IF73,Data!$B:$CP,Daily!KX$10,0)</f>
      </c>
      <c r="KY74" s="14">
        <f>VLOOKUP($IF74,Data!$B:$CP,Daily!KY$10,0)/VLOOKUP($IF73,Data!$B:$CP,Daily!KY$10,0)</f>
      </c>
      <c r="KZ74" s="14">
        <f>VLOOKUP($IF74,Data!$B:$CP,Daily!KZ$10,0)/VLOOKUP($IF73,Data!$B:$CP,Daily!KZ$10,0)</f>
      </c>
      <c r="LA74" s="14">
        <f>VLOOKUP($IF74,Data!$B:$CP,Daily!LA$10,0)/VLOOKUP($IF73,Data!$B:$CP,Daily!LA$10,0)</f>
      </c>
      <c r="LB74" s="14">
        <f>VLOOKUP($IF74,Data!$B:$CP,Daily!LB$10,0)/VLOOKUP($IF73,Data!$B:$CP,Daily!LB$10,0)</f>
      </c>
      <c r="LC74" s="14">
        <f>VLOOKUP($IF74,Data!$B:$CP,Daily!LC$10,0)/VLOOKUP($IF73,Data!$B:$CP,Daily!LC$10,0)</f>
      </c>
      <c r="LD74" s="14">
        <f>VLOOKUP($IF74,Data!$B:$CP,Daily!LD$10,0)/VLOOKUP($IF73,Data!$B:$CP,Daily!LD$10,0)</f>
      </c>
      <c r="LE74" s="14">
        <f>VLOOKUP($IF74,Data!$B:$CP,Daily!LE$10,0)/VLOOKUP($IF73,Data!$B:$CP,Daily!LE$10,0)</f>
      </c>
      <c r="LF74" s="14">
        <f>VLOOKUP($IF74,Data!$B:$CP,Daily!LF$10,0)/VLOOKUP($IF73,Data!$B:$CP,Daily!LF$10,0)</f>
      </c>
      <c r="LG74" s="14">
        <f>VLOOKUP($IF74,Data!$B:$CP,Daily!LG$10,0)/VLOOKUP($IF73,Data!$B:$CP,Daily!LG$10,0)</f>
      </c>
      <c r="LH74" s="14">
        <f>VLOOKUP($IF74,Data!$B:$CP,Daily!LH$10,0)/VLOOKUP($IF73,Data!$B:$CP,Daily!LH$10,0)</f>
      </c>
      <c r="LI74" s="14">
        <f>VLOOKUP($IF74,Data!$B:$CP,Daily!LI$10,0)/VLOOKUP($IF73,Data!$B:$CP,Daily!LI$10,0)</f>
      </c>
      <c r="LJ74" s="14">
        <f>VLOOKUP($IF74,Data!$B:$CP,Daily!LJ$10,0)/VLOOKUP($IF73,Data!$B:$CP,Daily!LJ$10,0)</f>
      </c>
      <c r="LK74" s="14">
        <f>VLOOKUP($IF74,Data!$B:$CP,Daily!LK$10,0)/VLOOKUP($IF73,Data!$B:$CP,Daily!LK$10,0)</f>
      </c>
      <c r="LL74" s="14">
        <f>VLOOKUP($IF74,Data!$B:$CP,Daily!LL$10,0)/VLOOKUP($IF73,Data!$B:$CP,Daily!LL$10,0)</f>
      </c>
      <c r="LM74" s="14">
        <f>VLOOKUP($IF74,Data!$B:$CP,Daily!LM$10,0)/VLOOKUP($IF73,Data!$B:$CP,Daily!LM$10,0)</f>
      </c>
      <c r="LN74" s="14">
        <f>VLOOKUP($IF74,Data!$B:$CP,Daily!LN$10,0)/VLOOKUP($IF73,Data!$B:$CP,Daily!LN$10,0)</f>
      </c>
      <c r="LO74" s="14">
        <f>VLOOKUP($IF74,Data!$B:$CP,Daily!LO$10,0)/VLOOKUP($IF73,Data!$B:$CP,Daily!LO$10,0)</f>
      </c>
      <c r="LP74" s="14">
        <f>VLOOKUP($IF74,Data!$B:$CP,Daily!LP$10,0)/VLOOKUP($IF73,Data!$B:$CP,Daily!LP$10,0)</f>
      </c>
      <c r="LQ74" s="14">
        <f>VLOOKUP($IF74,Data!$B:$CP,Daily!LQ$10,0)/VLOOKUP($IF73,Data!$B:$CP,Daily!LQ$10,0)</f>
      </c>
      <c r="LR74" s="14">
        <f>VLOOKUP($IF74,Data!$B:$CP,Daily!LR$10,0)/VLOOKUP($IF73,Data!$B:$CP,Daily!LR$10,0)</f>
      </c>
      <c r="LS74" s="14">
        <f>VLOOKUP($IF74,Data!$B:$CP,Daily!LS$10,0)/VLOOKUP($IF73,Data!$B:$CP,Daily!LS$10,0)</f>
      </c>
      <c r="LU74" s="52">
        <f t="shared" si="595"/>
      </c>
      <c r="LV74" s="52">
        <f t="shared" si="596"/>
      </c>
      <c r="LW74" s="52">
        <f t="shared" si="597"/>
      </c>
      <c r="LX74" s="52">
        <f t="shared" si="606"/>
      </c>
      <c r="LY74" s="52">
        <f t="shared" ref="LY74:LY77" si="619">LU74-(0.75*LW74)</f>
      </c>
      <c r="LZ74" s="55"/>
      <c r="MA74" s="14">
        <f t="shared" si="607"/>
      </c>
      <c r="MB74" s="14">
        <f t="shared" ref="MB74:MB88" si="620">SUMPRODUCT(LL74:LR74,LL$72:LR$72)/SUM(LL$72:LR$72)</f>
      </c>
      <c r="MC74" s="14">
        <f t="shared" ref="MC74:MC88" si="621">SUMPRODUCT(KP74:LR74,KP$72:LR$72)/SUM(KP$72:LR$72)</f>
      </c>
      <c r="MD74" s="15"/>
    </row>
    <row r="75" spans="1:342" hidden="1" x14ac:dyDescent="0.25">
      <c r="A75" s="5"/>
      <c r="C75" s="5"/>
      <c r="D75" s="121" t="s">
        <v>509</v>
      </c>
      <c r="E75" s="67" t="str">
        <f>VLOOKUP($D75,'Metric Nature'!$C:$D,2,0)&amp;IF(($F75&lt;(EA75)),"Below",IF(($F75&gt;(DZ75)),"Above","Within"))</f>
      </c>
      <c r="F75" s="62">
        <f t="shared" si="572"/>
      </c>
      <c r="G75" s="92">
        <f t="shared" si="573"/>
      </c>
      <c r="H75" s="62">
        <f t="shared" si="608"/>
      </c>
      <c r="I75" s="89">
        <f t="shared" si="598"/>
      </c>
      <c r="J75" s="62">
        <f t="shared" si="575"/>
      </c>
      <c r="K75" s="62">
        <f t="shared" si="576"/>
      </c>
      <c r="L75" s="64"/>
      <c r="M75" s="67" t="str">
        <f>VLOOKUP($D75,'Metric Nature'!$C:$D,2,0)&amp;IF(($N75&lt;(HZ75)),"Below",IF(($N75&gt;(HY75)),"Above","Within"))</f>
      </c>
      <c r="N75" s="71">
        <f t="shared" si="577"/>
      </c>
      <c r="O75" s="63">
        <f t="shared" si="609"/>
      </c>
      <c r="P75" s="98">
        <f t="shared" si="610"/>
      </c>
      <c r="Q75" s="63">
        <f t="shared" si="611"/>
      </c>
      <c r="R75" s="71">
        <f t="shared" si="579"/>
      </c>
      <c r="S75" s="62">
        <f t="shared" si="580"/>
      </c>
      <c r="T75" s="64"/>
      <c r="U75" s="67" t="str">
        <f>VLOOKUP($D75,'Metric Nature'!$C:$D,2,0)&amp;IF(($V75&lt;(LY75)),"Below",IF(($V75&gt;(LX75)),"Above","Within"))</f>
      </c>
      <c r="V75" s="62">
        <f t="shared" si="581"/>
      </c>
      <c r="W75" s="63">
        <f t="shared" si="601"/>
      </c>
      <c r="X75" s="62">
        <f t="shared" si="612"/>
      </c>
      <c r="Y75" s="63">
        <f t="shared" si="602"/>
      </c>
      <c r="Z75" s="62">
        <f t="shared" si="583"/>
      </c>
      <c r="AA75" s="62">
        <f t="shared" si="584"/>
      </c>
      <c r="AB75" s="64"/>
      <c r="AC75" s="60" t="s">
        <v>510</v>
      </c>
      <c r="AD75" s="5"/>
      <c r="AE75" s="5"/>
      <c r="AF75" s="5"/>
      <c r="AG75" s="5"/>
      <c r="AH75" s="5"/>
      <c r="AI75" s="9" t="s">
        <v>509</v>
      </c>
      <c r="AJ75" s="14">
        <f>(VLOOKUP($EG75,Data!$B:$CP,Daily!EI$10,0)+VLOOKUP($IF75,Data!$B:$CP,Daily!IH$10,0))/(VLOOKUP($EG74,Data!$B:$CP,Daily!EI$10,0)+VLOOKUP($IF74,Data!$B:$CP,Daily!IH$10,0))</f>
      </c>
      <c r="AK75" s="14">
        <f>(VLOOKUP($EG75,Data!$B:$CP,Daily!EJ$10,0)+VLOOKUP($IF75,Data!$B:$CP,Daily!II$10,0))/(VLOOKUP($EG74,Data!$B:$CP,Daily!EJ$10,0)+VLOOKUP($IF74,Data!$B:$CP,Daily!II$10,0))</f>
      </c>
      <c r="AL75" s="14">
        <f>(VLOOKUP($EG75,Data!$B:$CP,Daily!EK$10,0)+VLOOKUP($IF75,Data!$B:$CP,Daily!IJ$10,0))/(VLOOKUP($EG74,Data!$B:$CP,Daily!EK$10,0)+VLOOKUP($IF74,Data!$B:$CP,Daily!IJ$10,0))</f>
      </c>
      <c r="AM75" s="14">
        <f>(VLOOKUP($EG75,Data!$B:$CP,Daily!EL$10,0)+VLOOKUP($IF75,Data!$B:$CP,Daily!IK$10,0))/(VLOOKUP($EG74,Data!$B:$CP,Daily!EL$10,0)+VLOOKUP($IF74,Data!$B:$CP,Daily!IK$10,0))</f>
      </c>
      <c r="AN75" s="14">
        <f>(VLOOKUP($EG75,Data!$B:$CP,Daily!EM$10,0)+VLOOKUP($IF75,Data!$B:$CP,Daily!IL$10,0))/(VLOOKUP($EG74,Data!$B:$CP,Daily!EM$10,0)+VLOOKUP($IF74,Data!$B:$CP,Daily!IL$10,0))</f>
      </c>
      <c r="AO75" s="14">
        <f>(VLOOKUP($EG75,Data!$B:$CP,Daily!EN$10,0)+VLOOKUP($IF75,Data!$B:$CP,Daily!IM$10,0))/(VLOOKUP($EG74,Data!$B:$CP,Daily!EN$10,0)+VLOOKUP($IF74,Data!$B:$CP,Daily!IM$10,0))</f>
      </c>
      <c r="AP75" s="14">
        <f>(VLOOKUP($EG75,Data!$B:$CP,Daily!EO$10,0)+VLOOKUP($IF75,Data!$B:$CP,Daily!IN$10,0))/(VLOOKUP($EG74,Data!$B:$CP,Daily!EO$10,0)+VLOOKUP($IF74,Data!$B:$CP,Daily!IN$10,0))</f>
      </c>
      <c r="AQ75" s="14">
        <f>(VLOOKUP($EG75,Data!$B:$CP,Daily!EP$10,0)+VLOOKUP($IF75,Data!$B:$CP,Daily!IO$10,0))/(VLOOKUP($EG74,Data!$B:$CP,Daily!EP$10,0)+VLOOKUP($IF74,Data!$B:$CP,Daily!IO$10,0))</f>
      </c>
      <c r="AR75" s="14">
        <f>(VLOOKUP($EG75,Data!$B:$CP,Daily!EQ$10,0)+VLOOKUP($IF75,Data!$B:$CP,Daily!IP$10,0))/(VLOOKUP($EG74,Data!$B:$CP,Daily!EQ$10,0)+VLOOKUP($IF74,Data!$B:$CP,Daily!IP$10,0))</f>
      </c>
      <c r="AS75" s="14">
        <f>(VLOOKUP($EG75,Data!$B:$CP,Daily!ER$10,0)+VLOOKUP($IF75,Data!$B:$CP,Daily!IQ$10,0))/(VLOOKUP($EG74,Data!$B:$CP,Daily!ER$10,0)+VLOOKUP($IF74,Data!$B:$CP,Daily!IQ$10,0))</f>
      </c>
      <c r="AT75" s="14">
        <f>(VLOOKUP($EG75,Data!$B:$CP,Daily!ES$10,0)+VLOOKUP($IF75,Data!$B:$CP,Daily!IR$10,0))/(VLOOKUP($EG74,Data!$B:$CP,Daily!ES$10,0)+VLOOKUP($IF74,Data!$B:$CP,Daily!IR$10,0))</f>
      </c>
      <c r="AU75" s="14">
        <f>(VLOOKUP($EG75,Data!$B:$CP,Daily!ET$10,0)+VLOOKUP($IF75,Data!$B:$CP,Daily!IS$10,0))/(VLOOKUP($EG74,Data!$B:$CP,Daily!ET$10,0)+VLOOKUP($IF74,Data!$B:$CP,Daily!IS$10,0))</f>
      </c>
      <c r="AV75" s="14">
        <f>(VLOOKUP($EG75,Data!$B:$CP,Daily!EU$10,0)+VLOOKUP($IF75,Data!$B:$CP,Daily!IT$10,0))/(VLOOKUP($EG74,Data!$B:$CP,Daily!EU$10,0)+VLOOKUP($IF74,Data!$B:$CP,Daily!IT$10,0))</f>
      </c>
      <c r="AW75" s="14">
        <f>(VLOOKUP($EG75,Data!$B:$CP,Daily!EV$10,0)+VLOOKUP($IF75,Data!$B:$CP,Daily!IU$10,0))/(VLOOKUP($EG74,Data!$B:$CP,Daily!EV$10,0)+VLOOKUP($IF74,Data!$B:$CP,Daily!IU$10,0))</f>
      </c>
      <c r="AX75" s="14">
        <f>(VLOOKUP($EG75,Data!$B:$CP,Daily!EW$10,0)+VLOOKUP($IF75,Data!$B:$CP,Daily!IV$10,0))/(VLOOKUP($EG74,Data!$B:$CP,Daily!EW$10,0)+VLOOKUP($IF74,Data!$B:$CP,Daily!IV$10,0))</f>
      </c>
      <c r="AY75" s="14">
        <f>(VLOOKUP($EG75,Data!$B:$CP,Daily!EX$10,0)+VLOOKUP($IF75,Data!$B:$CP,Daily!IW$10,0))/(VLOOKUP($EG74,Data!$B:$CP,Daily!EX$10,0)+VLOOKUP($IF74,Data!$B:$CP,Daily!IW$10,0))</f>
      </c>
      <c r="AZ75" s="14">
        <f>(VLOOKUP($EG75,Data!$B:$CP,Daily!EY$10,0)+VLOOKUP($IF75,Data!$B:$CP,Daily!IX$10,0))/(VLOOKUP($EG74,Data!$B:$CP,Daily!EY$10,0)+VLOOKUP($IF74,Data!$B:$CP,Daily!IX$10,0))</f>
      </c>
      <c r="BA75" s="14">
        <f>(VLOOKUP($EG75,Data!$B:$CP,Daily!EZ$10,0)+VLOOKUP($IF75,Data!$B:$CP,Daily!IY$10,0))/(VLOOKUP($EG74,Data!$B:$CP,Daily!EZ$10,0)+VLOOKUP($IF74,Data!$B:$CP,Daily!IY$10,0))</f>
      </c>
      <c r="BB75" s="14">
        <f>(VLOOKUP($EG75,Data!$B:$CP,Daily!FA$10,0)+VLOOKUP($IF75,Data!$B:$CP,Daily!IZ$10,0))/(VLOOKUP($EG74,Data!$B:$CP,Daily!FA$10,0)+VLOOKUP($IF74,Data!$B:$CP,Daily!IZ$10,0))</f>
      </c>
      <c r="BC75" s="14">
        <f>(VLOOKUP($EG75,Data!$B:$CP,Daily!FB$10,0)+VLOOKUP($IF75,Data!$B:$CP,Daily!JA$10,0))/(VLOOKUP($EG74,Data!$B:$CP,Daily!FB$10,0)+VLOOKUP($IF74,Data!$B:$CP,Daily!JA$10,0))</f>
      </c>
      <c r="BD75" s="14">
        <f>(VLOOKUP($EG75,Data!$B:$CP,Daily!FC$10,0)+VLOOKUP($IF75,Data!$B:$CP,Daily!JB$10,0))/(VLOOKUP($EG74,Data!$B:$CP,Daily!FC$10,0)+VLOOKUP($IF74,Data!$B:$CP,Daily!JB$10,0))</f>
      </c>
      <c r="BE75" s="14">
        <f>(VLOOKUP($EG75,Data!$B:$CP,Daily!FD$10,0)+VLOOKUP($IF75,Data!$B:$CP,Daily!JC$10,0))/(VLOOKUP($EG74,Data!$B:$CP,Daily!FD$10,0)+VLOOKUP($IF74,Data!$B:$CP,Daily!JC$10,0))</f>
      </c>
      <c r="BF75" s="14">
        <f>(VLOOKUP($EG75,Data!$B:$CP,Daily!FE$10,0)+VLOOKUP($IF75,Data!$B:$CP,Daily!JD$10,0))/(VLOOKUP($EG74,Data!$B:$CP,Daily!FE$10,0)+VLOOKUP($IF74,Data!$B:$CP,Daily!JD$10,0))</f>
      </c>
      <c r="BG75" s="14">
        <f>(VLOOKUP($EG75,Data!$B:$CP,Daily!FF$10,0)+VLOOKUP($IF75,Data!$B:$CP,Daily!JE$10,0))/(VLOOKUP($EG74,Data!$B:$CP,Daily!FF$10,0)+VLOOKUP($IF74,Data!$B:$CP,Daily!JE$10,0))</f>
      </c>
      <c r="BH75" s="14">
        <f>(VLOOKUP($EG75,Data!$B:$CP,Daily!FG$10,0)+VLOOKUP($IF75,Data!$B:$CP,Daily!JF$10,0))/(VLOOKUP($EG74,Data!$B:$CP,Daily!FG$10,0)+VLOOKUP($IF74,Data!$B:$CP,Daily!JF$10,0))</f>
      </c>
      <c r="BI75" s="14">
        <f>(VLOOKUP($EG75,Data!$B:$CP,Daily!FH$10,0)+VLOOKUP($IF75,Data!$B:$CP,Daily!JG$10,0))/(VLOOKUP($EG74,Data!$B:$CP,Daily!FH$10,0)+VLOOKUP($IF74,Data!$B:$CP,Daily!JG$10,0))</f>
      </c>
      <c r="BJ75" s="14">
        <f>(VLOOKUP($EG75,Data!$B:$CP,Daily!FI$10,0)+VLOOKUP($IF75,Data!$B:$CP,Daily!JH$10,0))/(VLOOKUP($EG74,Data!$B:$CP,Daily!FI$10,0)+VLOOKUP($IF74,Data!$B:$CP,Daily!JH$10,0))</f>
      </c>
      <c r="BK75" s="14">
        <f>(VLOOKUP($EG75,Data!$B:$CP,Daily!FJ$10,0)+VLOOKUP($IF75,Data!$B:$CP,Daily!JI$10,0))/(VLOOKUP($EG74,Data!$B:$CP,Daily!FJ$10,0)+VLOOKUP($IF74,Data!$B:$CP,Daily!JI$10,0))</f>
      </c>
      <c r="BL75" s="14">
        <f>(VLOOKUP($EG75,Data!$B:$CP,Daily!FK$10,0)+VLOOKUP($IF75,Data!$B:$CP,Daily!JJ$10,0))/(VLOOKUP($EG74,Data!$B:$CP,Daily!FK$10,0)+VLOOKUP($IF74,Data!$B:$CP,Daily!JJ$10,0))</f>
      </c>
      <c r="BM75" s="14">
        <f>(VLOOKUP($EG75,Data!$B:$CP,Daily!FL$10,0)+VLOOKUP($IF75,Data!$B:$CP,Daily!JK$10,0))/(VLOOKUP($EG74,Data!$B:$CP,Daily!FL$10,0)+VLOOKUP($IF74,Data!$B:$CP,Daily!JK$10,0))</f>
      </c>
      <c r="BN75" s="14">
        <f>(VLOOKUP($EG75,Data!$B:$CP,Daily!FM$10,0)+VLOOKUP($IF75,Data!$B:$CP,Daily!JL$10,0))/(VLOOKUP($EG74,Data!$B:$CP,Daily!FM$10,0)+VLOOKUP($IF74,Data!$B:$CP,Daily!JL$10,0))</f>
      </c>
      <c r="BO75" s="14">
        <f>(VLOOKUP($EG75,Data!$B:$CP,Daily!FN$10,0)+VLOOKUP($IF75,Data!$B:$CP,Daily!JM$10,0))/(VLOOKUP($EG74,Data!$B:$CP,Daily!FN$10,0)+VLOOKUP($IF74,Data!$B:$CP,Daily!JM$10,0))</f>
      </c>
      <c r="BP75" s="14">
        <f>(VLOOKUP($EG75,Data!$B:$CP,Daily!FO$10,0)+VLOOKUP($IF75,Data!$B:$CP,Daily!JN$10,0))/(VLOOKUP($EG74,Data!$B:$CP,Daily!FO$10,0)+VLOOKUP($IF74,Data!$B:$CP,Daily!JN$10,0))</f>
      </c>
      <c r="BQ75" s="14">
        <f>(VLOOKUP($EG75,Data!$B:$CP,Daily!FP$10,0)+VLOOKUP($IF75,Data!$B:$CP,Daily!JO$10,0))/(VLOOKUP($EG74,Data!$B:$CP,Daily!FP$10,0)+VLOOKUP($IF74,Data!$B:$CP,Daily!JO$10,0))</f>
      </c>
      <c r="BR75" s="14">
        <f>(VLOOKUP($EG75,Data!$B:$CP,Daily!FQ$10,0)+VLOOKUP($IF75,Data!$B:$CP,Daily!JP$10,0))/(VLOOKUP($EG74,Data!$B:$CP,Daily!FQ$10,0)+VLOOKUP($IF74,Data!$B:$CP,Daily!JP$10,0))</f>
      </c>
      <c r="BS75" s="14">
        <f>(VLOOKUP($EG75,Data!$B:$CP,Daily!FR$10,0)+VLOOKUP($IF75,Data!$B:$CP,Daily!JQ$10,0))/(VLOOKUP($EG74,Data!$B:$CP,Daily!FR$10,0)+VLOOKUP($IF74,Data!$B:$CP,Daily!JQ$10,0))</f>
      </c>
      <c r="BT75" s="14">
        <f>(VLOOKUP($EG75,Data!$B:$CP,Daily!FS$10,0)+VLOOKUP($IF75,Data!$B:$CP,Daily!JR$10,0))/(VLOOKUP($EG74,Data!$B:$CP,Daily!FS$10,0)+VLOOKUP($IF74,Data!$B:$CP,Daily!JR$10,0))</f>
      </c>
      <c r="BU75" s="14">
        <f>(VLOOKUP($EG75,Data!$B:$CP,Daily!FT$10,0)+VLOOKUP($IF75,Data!$B:$CP,Daily!JS$10,0))/(VLOOKUP($EG74,Data!$B:$CP,Daily!FT$10,0)+VLOOKUP($IF74,Data!$B:$CP,Daily!JS$10,0))</f>
      </c>
      <c r="BV75" s="14">
        <f>(VLOOKUP($EG75,Data!$B:$CP,Daily!FU$10,0)+VLOOKUP($IF75,Data!$B:$CP,Daily!JT$10,0))/(VLOOKUP($EG74,Data!$B:$CP,Daily!FU$10,0)+VLOOKUP($IF74,Data!$B:$CP,Daily!JT$10,0))</f>
      </c>
      <c r="BW75" s="14">
        <f>(VLOOKUP($EG75,Data!$B:$CP,Daily!FV$10,0)+VLOOKUP($IF75,Data!$B:$CP,Daily!JU$10,0))/(VLOOKUP($EG74,Data!$B:$CP,Daily!FV$10,0)+VLOOKUP($IF74,Data!$B:$CP,Daily!JU$10,0))</f>
      </c>
      <c r="BX75" s="14">
        <f>(VLOOKUP($EG75,Data!$B:$CP,Daily!FW$10,0)+VLOOKUP($IF75,Data!$B:$CP,Daily!JV$10,0))/(VLOOKUP($EG74,Data!$B:$CP,Daily!FW$10,0)+VLOOKUP($IF74,Data!$B:$CP,Daily!JV$10,0))</f>
      </c>
      <c r="BY75" s="14">
        <f>(VLOOKUP($EG75,Data!$B:$CP,Daily!FX$10,0)+VLOOKUP($IF75,Data!$B:$CP,Daily!JW$10,0))/(VLOOKUP($EG74,Data!$B:$CP,Daily!FX$10,0)+VLOOKUP($IF74,Data!$B:$CP,Daily!JW$10,0))</f>
      </c>
      <c r="BZ75" s="14">
        <f>(VLOOKUP($EG75,Data!$B:$CP,Daily!FY$10,0)+VLOOKUP($IF75,Data!$B:$CP,Daily!JX$10,0))/(VLOOKUP($EG74,Data!$B:$CP,Daily!FY$10,0)+VLOOKUP($IF74,Data!$B:$CP,Daily!JX$10,0))</f>
      </c>
      <c r="CA75" s="14">
        <f>(VLOOKUP($EG75,Data!$B:$CP,Daily!FZ$10,0)+VLOOKUP($IF75,Data!$B:$CP,Daily!JY$10,0))/(VLOOKUP($EG74,Data!$B:$CP,Daily!FZ$10,0)+VLOOKUP($IF74,Data!$B:$CP,Daily!JY$10,0))</f>
      </c>
      <c r="CB75" s="14">
        <f>(VLOOKUP($EG75,Data!$B:$CP,Daily!GA$10,0)+VLOOKUP($IF75,Data!$B:$CP,Daily!JZ$10,0))/(VLOOKUP($EG74,Data!$B:$CP,Daily!GA$10,0)+VLOOKUP($IF74,Data!$B:$CP,Daily!JZ$10,0))</f>
      </c>
      <c r="CC75" s="14">
        <f>(VLOOKUP($EG75,Data!$B:$CP,Daily!GB$10,0)+VLOOKUP($IF75,Data!$B:$CP,Daily!KA$10,0))/(VLOOKUP($EG74,Data!$B:$CP,Daily!GB$10,0)+VLOOKUP($IF74,Data!$B:$CP,Daily!KA$10,0))</f>
      </c>
      <c r="CD75" s="14">
        <f>(VLOOKUP($EG75,Data!$B:$CP,Daily!GC$10,0)+VLOOKUP($IF75,Data!$B:$CP,Daily!KB$10,0))/(VLOOKUP($EG74,Data!$B:$CP,Daily!GC$10,0)+VLOOKUP($IF74,Data!$B:$CP,Daily!KB$10,0))</f>
      </c>
      <c r="CE75" s="14">
        <f>(VLOOKUP($EG75,Data!$B:$CP,Daily!GD$10,0)+VLOOKUP($IF75,Data!$B:$CP,Daily!KC$10,0))/(VLOOKUP($EG74,Data!$B:$CP,Daily!GD$10,0)+VLOOKUP($IF74,Data!$B:$CP,Daily!KC$10,0))</f>
      </c>
      <c r="CF75" s="14">
        <f>(VLOOKUP($EG75,Data!$B:$CP,Daily!GE$10,0)+VLOOKUP($IF75,Data!$B:$CP,Daily!KD$10,0))/(VLOOKUP($EG74,Data!$B:$CP,Daily!GE$10,0)+VLOOKUP($IF74,Data!$B:$CP,Daily!KD$10,0))</f>
      </c>
      <c r="CG75" s="14">
        <f>(VLOOKUP($EG75,Data!$B:$CP,Daily!GF$10,0)+VLOOKUP($IF75,Data!$B:$CP,Daily!KE$10,0))/(VLOOKUP($EG74,Data!$B:$CP,Daily!GF$10,0)+VLOOKUP($IF74,Data!$B:$CP,Daily!KE$10,0))</f>
      </c>
      <c r="CH75" s="14">
        <f>(VLOOKUP($EG75,Data!$B:$CP,Daily!GG$10,0)+VLOOKUP($IF75,Data!$B:$CP,Daily!KF$10,0))/(VLOOKUP($EG74,Data!$B:$CP,Daily!GG$10,0)+VLOOKUP($IF74,Data!$B:$CP,Daily!KF$10,0))</f>
      </c>
      <c r="CI75" s="14">
        <f>(VLOOKUP($EG75,Data!$B:$CP,Daily!GH$10,0)+VLOOKUP($IF75,Data!$B:$CP,Daily!KG$10,0))/(VLOOKUP($EG74,Data!$B:$CP,Daily!GH$10,0)+VLOOKUP($IF74,Data!$B:$CP,Daily!KG$10,0))</f>
      </c>
      <c r="CJ75" s="14">
        <f>(VLOOKUP($EG75,Data!$B:$CP,Daily!GI$10,0)+VLOOKUP($IF75,Data!$B:$CP,Daily!KH$10,0))/(VLOOKUP($EG74,Data!$B:$CP,Daily!GI$10,0)+VLOOKUP($IF74,Data!$B:$CP,Daily!KH$10,0))</f>
      </c>
      <c r="CK75" s="14">
        <f>(VLOOKUP($EG75,Data!$B:$CP,Daily!GJ$10,0)+VLOOKUP($IF75,Data!$B:$CP,Daily!KI$10,0))/(VLOOKUP($EG74,Data!$B:$CP,Daily!GJ$10,0)+VLOOKUP($IF74,Data!$B:$CP,Daily!KI$10,0))</f>
      </c>
      <c r="CL75" s="14">
        <f>(VLOOKUP($EG75,Data!$B:$CP,Daily!GK$10,0)+VLOOKUP($IF75,Data!$B:$CP,Daily!KJ$10,0))/(VLOOKUP($EG74,Data!$B:$CP,Daily!GK$10,0)+VLOOKUP($IF74,Data!$B:$CP,Daily!KJ$10,0))</f>
      </c>
      <c r="CM75" s="14">
        <f>(VLOOKUP($EG75,Data!$B:$CP,Daily!GL$10,0)+VLOOKUP($IF75,Data!$B:$CP,Daily!KK$10,0))/(VLOOKUP($EG74,Data!$B:$CP,Daily!GL$10,0)+VLOOKUP($IF74,Data!$B:$CP,Daily!KK$10,0))</f>
      </c>
      <c r="CN75" s="14">
        <f>(VLOOKUP($EG75,Data!$B:$CP,Daily!GM$10,0)+VLOOKUP($IF75,Data!$B:$CP,Daily!KL$10,0))/(VLOOKUP($EG74,Data!$B:$CP,Daily!GM$10,0)+VLOOKUP($IF74,Data!$B:$CP,Daily!KL$10,0))</f>
      </c>
      <c r="CO75" s="14">
        <f>(VLOOKUP($EG75,Data!$B:$CP,Daily!GN$10,0)+VLOOKUP($IF75,Data!$B:$CP,Daily!KM$10,0))/(VLOOKUP($EG74,Data!$B:$CP,Daily!GN$10,0)+VLOOKUP($IF74,Data!$B:$CP,Daily!KM$10,0))</f>
      </c>
      <c r="CP75" s="14">
        <f>(VLOOKUP($EG75,Data!$B:$CP,Daily!GO$10,0)+VLOOKUP($IF75,Data!$B:$CP,Daily!KN$10,0))/(VLOOKUP($EG74,Data!$B:$CP,Daily!GO$10,0)+VLOOKUP($IF74,Data!$B:$CP,Daily!KN$10,0))</f>
      </c>
      <c r="CQ75" s="14">
        <f>(VLOOKUP($EG75,Data!$B:$CP,Daily!GP$10,0)+VLOOKUP($IF75,Data!$B:$CP,Daily!KO$10,0))/(VLOOKUP($EG74,Data!$B:$CP,Daily!GP$10,0)+VLOOKUP($IF74,Data!$B:$CP,Daily!KO$10,0))</f>
      </c>
      <c r="CR75" s="14">
        <f>(VLOOKUP($EG75,Data!$B:$CP,Daily!GQ$10,0)+VLOOKUP($IF75,Data!$B:$CP,Daily!KP$10,0))/(VLOOKUP($EG74,Data!$B:$CP,Daily!GQ$10,0)+VLOOKUP($IF74,Data!$B:$CP,Daily!KP$10,0))</f>
      </c>
      <c r="CS75" s="14">
        <f>(VLOOKUP($EG75,Data!$B:$CP,Daily!GR$10,0)+VLOOKUP($IF75,Data!$B:$CP,Daily!KQ$10,0))/(VLOOKUP($EG74,Data!$B:$CP,Daily!GR$10,0)+VLOOKUP($IF74,Data!$B:$CP,Daily!KQ$10,0))</f>
      </c>
      <c r="CT75" s="14">
        <f>(VLOOKUP($EG75,Data!$B:$CP,Daily!GS$10,0)+VLOOKUP($IF75,Data!$B:$CP,Daily!KR$10,0))/(VLOOKUP($EG74,Data!$B:$CP,Daily!GS$10,0)+VLOOKUP($IF74,Data!$B:$CP,Daily!KR$10,0))</f>
      </c>
      <c r="CU75" s="14">
        <f>(VLOOKUP($EG75,Data!$B:$CP,Daily!GT$10,0)+VLOOKUP($IF75,Data!$B:$CP,Daily!KS$10,0))/(VLOOKUP($EG74,Data!$B:$CP,Daily!GT$10,0)+VLOOKUP($IF74,Data!$B:$CP,Daily!KS$10,0))</f>
      </c>
      <c r="CV75" s="14">
        <f>(VLOOKUP($EG75,Data!$B:$CP,Daily!GU$10,0)+VLOOKUP($IF75,Data!$B:$CP,Daily!KT$10,0))/(VLOOKUP($EG74,Data!$B:$CP,Daily!GU$10,0)+VLOOKUP($IF74,Data!$B:$CP,Daily!KT$10,0))</f>
      </c>
      <c r="CW75" s="14">
        <f>(VLOOKUP($EG75,Data!$B:$CP,Daily!GV$10,0)+VLOOKUP($IF75,Data!$B:$CP,Daily!KU$10,0))/(VLOOKUP($EG74,Data!$B:$CP,Daily!GV$10,0)+VLOOKUP($IF74,Data!$B:$CP,Daily!KU$10,0))</f>
      </c>
      <c r="CX75" s="14">
        <f>(VLOOKUP($EG75,Data!$B:$CP,Daily!GW$10,0)+VLOOKUP($IF75,Data!$B:$CP,Daily!KV$10,0))/(VLOOKUP($EG74,Data!$B:$CP,Daily!GW$10,0)+VLOOKUP($IF74,Data!$B:$CP,Daily!KV$10,0))</f>
      </c>
      <c r="CY75" s="14">
        <f>(VLOOKUP($EG75,Data!$B:$CP,Daily!GX$10,0)+VLOOKUP($IF75,Data!$B:$CP,Daily!KW$10,0))/(VLOOKUP($EG74,Data!$B:$CP,Daily!GX$10,0)+VLOOKUP($IF74,Data!$B:$CP,Daily!KW$10,0))</f>
      </c>
      <c r="CZ75" s="14">
        <f>(VLOOKUP($EG75,Data!$B:$CP,Daily!GY$10,0)+VLOOKUP($IF75,Data!$B:$CP,Daily!KX$10,0))/(VLOOKUP($EG74,Data!$B:$CP,Daily!GY$10,0)+VLOOKUP($IF74,Data!$B:$CP,Daily!KX$10,0))</f>
      </c>
      <c r="DA75" s="14">
        <f>(VLOOKUP($EG75,Data!$B:$CP,Daily!GZ$10,0)+VLOOKUP($IF75,Data!$B:$CP,Daily!KY$10,0))/(VLOOKUP($EG74,Data!$B:$CP,Daily!GZ$10,0)+VLOOKUP($IF74,Data!$B:$CP,Daily!KY$10,0))</f>
      </c>
      <c r="DB75" s="14">
        <f>(VLOOKUP($EG75,Data!$B:$CP,Daily!HA$10,0)+VLOOKUP($IF75,Data!$B:$CP,Daily!KZ$10,0))/(VLOOKUP($EG74,Data!$B:$CP,Daily!HA$10,0)+VLOOKUP($IF74,Data!$B:$CP,Daily!KZ$10,0))</f>
      </c>
      <c r="DC75" s="14">
        <f>(VLOOKUP($EG75,Data!$B:$CP,Daily!HB$10,0)+VLOOKUP($IF75,Data!$B:$CP,Daily!LA$10,0))/(VLOOKUP($EG74,Data!$B:$CP,Daily!HB$10,0)+VLOOKUP($IF74,Data!$B:$CP,Daily!LA$10,0))</f>
      </c>
      <c r="DD75" s="14">
        <f>(VLOOKUP($EG75,Data!$B:$CP,Daily!HC$10,0)+VLOOKUP($IF75,Data!$B:$CP,Daily!LB$10,0))/(VLOOKUP($EG74,Data!$B:$CP,Daily!HC$10,0)+VLOOKUP($IF74,Data!$B:$CP,Daily!LB$10,0))</f>
      </c>
      <c r="DE75" s="14">
        <f>(VLOOKUP($EG75,Data!$B:$CP,Daily!HD$10,0)+VLOOKUP($IF75,Data!$B:$CP,Daily!LC$10,0))/(VLOOKUP($EG74,Data!$B:$CP,Daily!HD$10,0)+VLOOKUP($IF74,Data!$B:$CP,Daily!LC$10,0))</f>
      </c>
      <c r="DF75" s="14">
        <f>(VLOOKUP($EG75,Data!$B:$CP,Daily!HE$10,0)+VLOOKUP($IF75,Data!$B:$CP,Daily!LD$10,0))/(VLOOKUP($EG74,Data!$B:$CP,Daily!HE$10,0)+VLOOKUP($IF74,Data!$B:$CP,Daily!LD$10,0))</f>
      </c>
      <c r="DG75" s="14">
        <f>(VLOOKUP($EG75,Data!$B:$CP,Daily!HF$10,0)+VLOOKUP($IF75,Data!$B:$CP,Daily!LE$10,0))/(VLOOKUP($EG74,Data!$B:$CP,Daily!HF$10,0)+VLOOKUP($IF74,Data!$B:$CP,Daily!LE$10,0))</f>
      </c>
      <c r="DH75" s="14">
        <f>(VLOOKUP($EG75,Data!$B:$CP,Daily!HG$10,0)+VLOOKUP($IF75,Data!$B:$CP,Daily!LF$10,0))/(VLOOKUP($EG74,Data!$B:$CP,Daily!HG$10,0)+VLOOKUP($IF74,Data!$B:$CP,Daily!LF$10,0))</f>
      </c>
      <c r="DI75" s="14">
        <f>(VLOOKUP($EG75,Data!$B:$CP,Daily!HH$10,0)+VLOOKUP($IF75,Data!$B:$CP,Daily!LG$10,0))/(VLOOKUP($EG74,Data!$B:$CP,Daily!HH$10,0)+VLOOKUP($IF74,Data!$B:$CP,Daily!LG$10,0))</f>
      </c>
      <c r="DJ75" s="14">
        <f>(VLOOKUP($EG75,Data!$B:$CP,Daily!HI$10,0)+VLOOKUP($IF75,Data!$B:$CP,Daily!LH$10,0))/(VLOOKUP($EG74,Data!$B:$CP,Daily!HI$10,0)+VLOOKUP($IF74,Data!$B:$CP,Daily!LH$10,0))</f>
      </c>
      <c r="DK75" s="14">
        <f>(VLOOKUP($EG75,Data!$B:$CP,Daily!HJ$10,0)+VLOOKUP($IF75,Data!$B:$CP,Daily!LI$10,0))/(VLOOKUP($EG74,Data!$B:$CP,Daily!HJ$10,0)+VLOOKUP($IF74,Data!$B:$CP,Daily!LI$10,0))</f>
      </c>
      <c r="DL75" s="14">
        <f>(VLOOKUP($EG75,Data!$B:$CP,Daily!HK$10,0)+VLOOKUP($IF75,Data!$B:$CP,Daily!LJ$10,0))/(VLOOKUP($EG74,Data!$B:$CP,Daily!HK$10,0)+VLOOKUP($IF74,Data!$B:$CP,Daily!LJ$10,0))</f>
      </c>
      <c r="DM75" s="14">
        <f>(VLOOKUP($EG75,Data!$B:$CP,Daily!HL$10,0)+VLOOKUP($IF75,Data!$B:$CP,Daily!LK$10,0))/(VLOOKUP($EG74,Data!$B:$CP,Daily!HL$10,0)+VLOOKUP($IF74,Data!$B:$CP,Daily!LK$10,0))</f>
      </c>
      <c r="DN75" s="14">
        <f>(VLOOKUP($EG75,Data!$B:$CP,Daily!HM$10,0)+VLOOKUP($IF75,Data!$B:$CP,Daily!LL$10,0))/(VLOOKUP($EG74,Data!$B:$CP,Daily!HM$10,0)+VLOOKUP($IF74,Data!$B:$CP,Daily!LL$10,0))</f>
      </c>
      <c r="DO75" s="14">
        <f>(VLOOKUP($EG75,Data!$B:$CP,Daily!HN$10,0)+VLOOKUP($IF75,Data!$B:$CP,Daily!LM$10,0))/(VLOOKUP($EG74,Data!$B:$CP,Daily!HN$10,0)+VLOOKUP($IF74,Data!$B:$CP,Daily!LM$10,0))</f>
      </c>
      <c r="DP75" s="14">
        <f>(VLOOKUP($EG75,Data!$B:$CP,Daily!HO$10,0)+VLOOKUP($IF75,Data!$B:$CP,Daily!LN$10,0))/(VLOOKUP($EG74,Data!$B:$CP,Daily!HO$10,0)+VLOOKUP($IF74,Data!$B:$CP,Daily!LN$10,0))</f>
      </c>
      <c r="DQ75" s="14">
        <f>(VLOOKUP($EG75,Data!$B:$CP,Daily!HP$10,0)+VLOOKUP($IF75,Data!$B:$CP,Daily!LO$10,0))/(VLOOKUP($EG74,Data!$B:$CP,Daily!HP$10,0)+VLOOKUP($IF74,Data!$B:$CP,Daily!LO$10,0))</f>
      </c>
      <c r="DR75" s="14">
        <f>(VLOOKUP($EG75,Data!$B:$CP,Daily!HQ$10,0)+VLOOKUP($IF75,Data!$B:$CP,Daily!LP$10,0))/(VLOOKUP($EG74,Data!$B:$CP,Daily!HQ$10,0)+VLOOKUP($IF74,Data!$B:$CP,Daily!LP$10,0))</f>
      </c>
      <c r="DS75" s="14">
        <f>(VLOOKUP($EG75,Data!$B:$CP,Daily!HR$10,0)+VLOOKUP($IF75,Data!$B:$CP,Daily!LQ$10,0))/(VLOOKUP($EG74,Data!$B:$CP,Daily!HR$10,0)+VLOOKUP($IF74,Data!$B:$CP,Daily!LQ$10,0))</f>
      </c>
      <c r="DT75" s="14">
        <f>(VLOOKUP($EG75,Data!$B:$CP,Daily!HS$10,0)+VLOOKUP($IF75,Data!$B:$CP,Daily!LR$10,0))/(VLOOKUP($EG74,Data!$B:$CP,Daily!HS$10,0)+VLOOKUP($IF74,Data!$B:$CP,Daily!LR$10,0))</f>
      </c>
      <c r="DU75" s="14">
        <f>(VLOOKUP($EG75,Data!$B:$CP,Daily!HT$10,0)+VLOOKUP($IF75,Data!$B:$CP,Daily!LS$10,0))/(VLOOKUP($EG74,Data!$B:$CP,Daily!HT$10,0)+VLOOKUP($IF74,Data!$B:$CP,Daily!LS$10,0))</f>
      </c>
      <c r="DV75" s="18"/>
      <c r="DW75" s="14">
        <f t="shared" si="588"/>
      </c>
      <c r="DX75" s="14">
        <f t="shared" si="589"/>
      </c>
      <c r="DY75" s="14">
        <f t="shared" si="603"/>
      </c>
      <c r="DZ75" s="14">
        <f t="shared" si="613"/>
      </c>
      <c r="EA75" s="14">
        <f t="shared" si="614"/>
      </c>
      <c r="EB75" s="18"/>
      <c r="EC75" s="14">
        <f t="shared" si="590"/>
      </c>
      <c r="ED75" s="14">
        <f t="shared" si="615"/>
      </c>
      <c r="EE75" s="14">
        <f t="shared" si="616"/>
      </c>
      <c r="EF75" s="16"/>
      <c r="EG75" s="9" t="s">
        <v>511</v>
      </c>
      <c r="EH75" s="9" t="s">
        <v>62</v>
      </c>
      <c r="EI75" s="14">
        <f>VLOOKUP($EG75,Data!$B:$CP,Daily!EI$10,0)/VLOOKUP($EG74,Data!$B:$CP,Daily!EI$10,0)</f>
      </c>
      <c r="EJ75" s="14">
        <f>VLOOKUP($EG75,Data!$B:$CP,Daily!EJ$10,0)/VLOOKUP($EG74,Data!$B:$CP,Daily!EJ$10,0)</f>
      </c>
      <c r="EK75" s="14">
        <f>VLOOKUP($EG75,Data!$B:$CP,Daily!EK$10,0)/VLOOKUP($EG74,Data!$B:$CP,Daily!EK$10,0)</f>
      </c>
      <c r="EL75" s="14">
        <f>VLOOKUP($EG75,Data!$B:$CP,Daily!EL$10,0)/VLOOKUP($EG74,Data!$B:$CP,Daily!EL$10,0)</f>
      </c>
      <c r="EM75" s="14">
        <f>VLOOKUP($EG75,Data!$B:$CP,Daily!EM$10,0)/VLOOKUP($EG74,Data!$B:$CP,Daily!EM$10,0)</f>
      </c>
      <c r="EN75" s="14">
        <f>VLOOKUP($EG75,Data!$B:$CP,Daily!EN$10,0)/VLOOKUP($EG74,Data!$B:$CP,Daily!EN$10,0)</f>
      </c>
      <c r="EO75" s="14">
        <f>VLOOKUP($EG75,Data!$B:$CP,Daily!EO$10,0)/VLOOKUP($EG74,Data!$B:$CP,Daily!EO$10,0)</f>
      </c>
      <c r="EP75" s="14">
        <f>VLOOKUP($EG75,Data!$B:$CP,Daily!EP$10,0)/VLOOKUP($EG74,Data!$B:$CP,Daily!EP$10,0)</f>
      </c>
      <c r="EQ75" s="14">
        <f>VLOOKUP($EG75,Data!$B:$CP,Daily!EQ$10,0)/VLOOKUP($EG74,Data!$B:$CP,Daily!EQ$10,0)</f>
      </c>
      <c r="ER75" s="14">
        <f>VLOOKUP($EG75,Data!$B:$CP,Daily!ER$10,0)/VLOOKUP($EG74,Data!$B:$CP,Daily!ER$10,0)</f>
      </c>
      <c r="ES75" s="14">
        <f>VLOOKUP($EG75,Data!$B:$CP,Daily!ES$10,0)/VLOOKUP($EG74,Data!$B:$CP,Daily!ES$10,0)</f>
      </c>
      <c r="ET75" s="14">
        <f>VLOOKUP($EG75,Data!$B:$CP,Daily!ET$10,0)/VLOOKUP($EG74,Data!$B:$CP,Daily!ET$10,0)</f>
      </c>
      <c r="EU75" s="14">
        <f>VLOOKUP($EG75,Data!$B:$CP,Daily!EU$10,0)/VLOOKUP($EG74,Data!$B:$CP,Daily!EU$10,0)</f>
      </c>
      <c r="EV75" s="14">
        <f>VLOOKUP($EG75,Data!$B:$CP,Daily!EV$10,0)/VLOOKUP($EG74,Data!$B:$CP,Daily!EV$10,0)</f>
      </c>
      <c r="EW75" s="14">
        <f>VLOOKUP($EG75,Data!$B:$CP,Daily!EW$10,0)/VLOOKUP($EG74,Data!$B:$CP,Daily!EW$10,0)</f>
      </c>
      <c r="EX75" s="14">
        <f>VLOOKUP($EG75,Data!$B:$CP,Daily!EX$10,0)/VLOOKUP($EG74,Data!$B:$CP,Daily!EX$10,0)</f>
      </c>
      <c r="EY75" s="14">
        <f>VLOOKUP($EG75,Data!$B:$CP,Daily!EY$10,0)/VLOOKUP($EG74,Data!$B:$CP,Daily!EY$10,0)</f>
      </c>
      <c r="EZ75" s="14">
        <f>VLOOKUP($EG75,Data!$B:$CP,Daily!EZ$10,0)/VLOOKUP($EG74,Data!$B:$CP,Daily!EZ$10,0)</f>
      </c>
      <c r="FA75" s="14">
        <f>VLOOKUP($EG75,Data!$B:$CP,Daily!FA$10,0)/VLOOKUP($EG74,Data!$B:$CP,Daily!FA$10,0)</f>
      </c>
      <c r="FB75" s="14">
        <f>VLOOKUP($EG75,Data!$B:$CP,Daily!FB$10,0)/VLOOKUP($EG74,Data!$B:$CP,Daily!FB$10,0)</f>
      </c>
      <c r="FC75" s="14">
        <f>VLOOKUP($EG75,Data!$B:$CP,Daily!FC$10,0)/VLOOKUP($EG74,Data!$B:$CP,Daily!FC$10,0)</f>
      </c>
      <c r="FD75" s="14">
        <f>VLOOKUP($EG75,Data!$B:$CP,Daily!FD$10,0)/VLOOKUP($EG74,Data!$B:$CP,Daily!FD$10,0)</f>
      </c>
      <c r="FE75" s="14">
        <f>VLOOKUP($EG75,Data!$B:$CP,Daily!FE$10,0)/VLOOKUP($EG74,Data!$B:$CP,Daily!FE$10,0)</f>
      </c>
      <c r="FF75" s="14">
        <f>VLOOKUP($EG75,Data!$B:$CP,Daily!FF$10,0)/VLOOKUP($EG74,Data!$B:$CP,Daily!FF$10,0)</f>
      </c>
      <c r="FG75" s="14">
        <f>VLOOKUP($EG75,Data!$B:$CP,Daily!FG$10,0)/VLOOKUP($EG74,Data!$B:$CP,Daily!FG$10,0)</f>
      </c>
      <c r="FH75" s="14">
        <f>VLOOKUP($EG75,Data!$B:$CP,Daily!FH$10,0)/VLOOKUP($EG74,Data!$B:$CP,Daily!FH$10,0)</f>
      </c>
      <c r="FI75" s="14">
        <f>VLOOKUP($EG75,Data!$B:$CP,Daily!FI$10,0)/VLOOKUP($EG74,Data!$B:$CP,Daily!FI$10,0)</f>
      </c>
      <c r="FJ75" s="14">
        <f>VLOOKUP($EG75,Data!$B:$CP,Daily!FJ$10,0)/VLOOKUP($EG74,Data!$B:$CP,Daily!FJ$10,0)</f>
      </c>
      <c r="FK75" s="14">
        <f>VLOOKUP($EG75,Data!$B:$CP,Daily!FK$10,0)/VLOOKUP($EG74,Data!$B:$CP,Daily!FK$10,0)</f>
      </c>
      <c r="FL75" s="14">
        <f>VLOOKUP($EG75,Data!$B:$CP,Daily!FL$10,0)/VLOOKUP($EG74,Data!$B:$CP,Daily!FL$10,0)</f>
      </c>
      <c r="FM75" s="14">
        <f>VLOOKUP($EG75,Data!$B:$CP,Daily!FM$10,0)/VLOOKUP($EG74,Data!$B:$CP,Daily!FM$10,0)</f>
      </c>
      <c r="FN75" s="14">
        <f>VLOOKUP($EG75,Data!$B:$CP,Daily!FN$10,0)/VLOOKUP($EG74,Data!$B:$CP,Daily!FN$10,0)</f>
      </c>
      <c r="FO75" s="14">
        <f>VLOOKUP($EG75,Data!$B:$CP,Daily!FO$10,0)/VLOOKUP($EG74,Data!$B:$CP,Daily!FO$10,0)</f>
      </c>
      <c r="FP75" s="14">
        <f>VLOOKUP($EG75,Data!$B:$CP,Daily!FP$10,0)/VLOOKUP($EG74,Data!$B:$CP,Daily!FP$10,0)</f>
      </c>
      <c r="FQ75" s="14">
        <f>VLOOKUP($EG75,Data!$B:$CP,Daily!FQ$10,0)/VLOOKUP($EG74,Data!$B:$CP,Daily!FQ$10,0)</f>
      </c>
      <c r="FR75" s="14">
        <f>VLOOKUP($EG75,Data!$B:$CP,Daily!FR$10,0)/VLOOKUP($EG74,Data!$B:$CP,Daily!FR$10,0)</f>
      </c>
      <c r="FS75" s="14">
        <f>VLOOKUP($EG75,Data!$B:$CP,Daily!FS$10,0)/VLOOKUP($EG74,Data!$B:$CP,Daily!FS$10,0)</f>
      </c>
      <c r="FT75" s="14">
        <f>VLOOKUP($EG75,Data!$B:$CP,Daily!FT$10,0)/VLOOKUP($EG74,Data!$B:$CP,Daily!FT$10,0)</f>
      </c>
      <c r="FU75" s="14">
        <f>VLOOKUP($EG75,Data!$B:$CP,Daily!FU$10,0)/VLOOKUP($EG74,Data!$B:$CP,Daily!FU$10,0)</f>
      </c>
      <c r="FV75" s="14">
        <f>VLOOKUP($EG75,Data!$B:$CP,Daily!FV$10,0)/VLOOKUP($EG74,Data!$B:$CP,Daily!FV$10,0)</f>
      </c>
      <c r="FW75" s="14">
        <f>VLOOKUP($EG75,Data!$B:$CP,Daily!FW$10,0)/VLOOKUP($EG74,Data!$B:$CP,Daily!FW$10,0)</f>
      </c>
      <c r="FX75" s="14">
        <f>VLOOKUP($EG75,Data!$B:$CP,Daily!FX$10,0)/VLOOKUP($EG74,Data!$B:$CP,Daily!FX$10,0)</f>
      </c>
      <c r="FY75" s="14">
        <f>VLOOKUP($EG75,Data!$B:$CP,Daily!FY$10,0)/VLOOKUP($EG74,Data!$B:$CP,Daily!FY$10,0)</f>
      </c>
      <c r="FZ75" s="14">
        <f>VLOOKUP($EG75,Data!$B:$CP,Daily!FZ$10,0)/VLOOKUP($EG74,Data!$B:$CP,Daily!FZ$10,0)</f>
      </c>
      <c r="GA75" s="14">
        <f>VLOOKUP($EG75,Data!$B:$CP,Daily!GA$10,0)/VLOOKUP($EG74,Data!$B:$CP,Daily!GA$10,0)</f>
      </c>
      <c r="GB75" s="14">
        <f>VLOOKUP($EG75,Data!$B:$CP,Daily!GB$10,0)/VLOOKUP($EG74,Data!$B:$CP,Daily!GB$10,0)</f>
      </c>
      <c r="GC75" s="14">
        <f>VLOOKUP($EG75,Data!$B:$CP,Daily!GC$10,0)/VLOOKUP($EG74,Data!$B:$CP,Daily!GC$10,0)</f>
      </c>
      <c r="GD75" s="14">
        <f>VLOOKUP($EG75,Data!$B:$CP,Daily!GD$10,0)/VLOOKUP($EG74,Data!$B:$CP,Daily!GD$10,0)</f>
      </c>
      <c r="GE75" s="14">
        <f>VLOOKUP($EG75,Data!$B:$CP,Daily!GE$10,0)/VLOOKUP($EG74,Data!$B:$CP,Daily!GE$10,0)</f>
      </c>
      <c r="GF75" s="14">
        <f>VLOOKUP($EG75,Data!$B:$CP,Daily!GF$10,0)/VLOOKUP($EG74,Data!$B:$CP,Daily!GF$10,0)</f>
      </c>
      <c r="GG75" s="14">
        <f>VLOOKUP($EG75,Data!$B:$CP,Daily!GG$10,0)/VLOOKUP($EG74,Data!$B:$CP,Daily!GG$10,0)</f>
      </c>
      <c r="GH75" s="14">
        <f>VLOOKUP($EG75,Data!$B:$CP,Daily!GH$10,0)/VLOOKUP($EG74,Data!$B:$CP,Daily!GH$10,0)</f>
      </c>
      <c r="GI75" s="14">
        <f>VLOOKUP($EG75,Data!$B:$CP,Daily!GI$10,0)/VLOOKUP($EG74,Data!$B:$CP,Daily!GI$10,0)</f>
      </c>
      <c r="GJ75" s="14">
        <f>VLOOKUP($EG75,Data!$B:$CP,Daily!GJ$10,0)/VLOOKUP($EG74,Data!$B:$CP,Daily!GJ$10,0)</f>
      </c>
      <c r="GK75" s="14">
        <f>VLOOKUP($EG75,Data!$B:$CP,Daily!GK$10,0)/VLOOKUP($EG74,Data!$B:$CP,Daily!GK$10,0)</f>
      </c>
      <c r="GL75" s="14">
        <f>VLOOKUP($EG75,Data!$B:$CP,Daily!GL$10,0)/VLOOKUP($EG74,Data!$B:$CP,Daily!GL$10,0)</f>
      </c>
      <c r="GM75" s="14">
        <f>VLOOKUP($EG75,Data!$B:$CP,Daily!GM$10,0)/VLOOKUP($EG74,Data!$B:$CP,Daily!GM$10,0)</f>
      </c>
      <c r="GN75" s="14">
        <f>VLOOKUP($EG75,Data!$B:$CP,Daily!GN$10,0)/VLOOKUP($EG74,Data!$B:$CP,Daily!GN$10,0)</f>
      </c>
      <c r="GO75" s="14">
        <f>VLOOKUP($EG75,Data!$B:$CP,Daily!GO$10,0)/VLOOKUP($EG74,Data!$B:$CP,Daily!GO$10,0)</f>
      </c>
      <c r="GP75" s="14">
        <f>VLOOKUP($EG75,Data!$B:$CP,Daily!GP$10,0)/VLOOKUP($EG74,Data!$B:$CP,Daily!GP$10,0)</f>
      </c>
      <c r="GQ75" s="14">
        <f>VLOOKUP($EG75,Data!$B:$CP,Daily!GQ$10,0)/VLOOKUP($EG74,Data!$B:$CP,Daily!GQ$10,0)</f>
      </c>
      <c r="GR75" s="14">
        <f>VLOOKUP($EG75,Data!$B:$CP,Daily!GR$10,0)/VLOOKUP($EG74,Data!$B:$CP,Daily!GR$10,0)</f>
      </c>
      <c r="GS75" s="14">
        <f>VLOOKUP($EG75,Data!$B:$CP,Daily!GS$10,0)/VLOOKUP($EG74,Data!$B:$CP,Daily!GS$10,0)</f>
      </c>
      <c r="GT75" s="14">
        <f>VLOOKUP($EG75,Data!$B:$CP,Daily!GT$10,0)/VLOOKUP($EG74,Data!$B:$CP,Daily!GT$10,0)</f>
      </c>
      <c r="GU75" s="14">
        <f>VLOOKUP($EG75,Data!$B:$CP,Daily!GU$10,0)/VLOOKUP($EG74,Data!$B:$CP,Daily!GU$10,0)</f>
      </c>
      <c r="GV75" s="14">
        <f>VLOOKUP($EG75,Data!$B:$CP,Daily!GV$10,0)/VLOOKUP($EG74,Data!$B:$CP,Daily!GV$10,0)</f>
      </c>
      <c r="GW75" s="14">
        <f>VLOOKUP($EG75,Data!$B:$CP,Daily!GW$10,0)/VLOOKUP($EG74,Data!$B:$CP,Daily!GW$10,0)</f>
      </c>
      <c r="GX75" s="14">
        <f>VLOOKUP($EG75,Data!$B:$CP,Daily!GX$10,0)/VLOOKUP($EG74,Data!$B:$CP,Daily!GX$10,0)</f>
      </c>
      <c r="GY75" s="14">
        <f>VLOOKUP($EG75,Data!$B:$CP,Daily!GY$10,0)/VLOOKUP($EG74,Data!$B:$CP,Daily!GY$10,0)</f>
      </c>
      <c r="GZ75" s="14">
        <f>VLOOKUP($EG75,Data!$B:$CP,Daily!GZ$10,0)/VLOOKUP($EG74,Data!$B:$CP,Daily!GZ$10,0)</f>
      </c>
      <c r="HA75" s="14">
        <f>VLOOKUP($EG75,Data!$B:$CP,Daily!HA$10,0)/VLOOKUP($EG74,Data!$B:$CP,Daily!HA$10,0)</f>
      </c>
      <c r="HB75" s="14">
        <f>VLOOKUP($EG75,Data!$B:$CP,Daily!HB$10,0)/VLOOKUP($EG74,Data!$B:$CP,Daily!HB$10,0)</f>
      </c>
      <c r="HC75" s="14">
        <f>VLOOKUP($EG75,Data!$B:$CP,Daily!HC$10,0)/VLOOKUP($EG74,Data!$B:$CP,Daily!HC$10,0)</f>
      </c>
      <c r="HD75" s="14">
        <f>VLOOKUP($EG75,Data!$B:$CP,Daily!HD$10,0)/VLOOKUP($EG74,Data!$B:$CP,Daily!HD$10,0)</f>
      </c>
      <c r="HE75" s="14">
        <f>VLOOKUP($EG75,Data!$B:$CP,Daily!HE$10,0)/VLOOKUP($EG74,Data!$B:$CP,Daily!HE$10,0)</f>
      </c>
      <c r="HF75" s="14">
        <f>VLOOKUP($EG75,Data!$B:$CP,Daily!HF$10,0)/VLOOKUP($EG74,Data!$B:$CP,Daily!HF$10,0)</f>
      </c>
      <c r="HG75" s="14">
        <f>VLOOKUP($EG75,Data!$B:$CP,Daily!HG$10,0)/VLOOKUP($EG74,Data!$B:$CP,Daily!HG$10,0)</f>
      </c>
      <c r="HH75" s="14">
        <f>VLOOKUP($EG75,Data!$B:$CP,Daily!HH$10,0)/VLOOKUP($EG74,Data!$B:$CP,Daily!HH$10,0)</f>
      </c>
      <c r="HI75" s="14">
        <f>VLOOKUP($EG75,Data!$B:$CP,Daily!HI$10,0)/VLOOKUP($EG74,Data!$B:$CP,Daily!HI$10,0)</f>
      </c>
      <c r="HJ75" s="14">
        <f>VLOOKUP($EG75,Data!$B:$CP,Daily!HJ$10,0)/VLOOKUP($EG74,Data!$B:$CP,Daily!HJ$10,0)</f>
      </c>
      <c r="HK75" s="14">
        <f>VLOOKUP($EG75,Data!$B:$CP,Daily!HK$10,0)/VLOOKUP($EG74,Data!$B:$CP,Daily!HK$10,0)</f>
      </c>
      <c r="HL75" s="14">
        <f>VLOOKUP($EG75,Data!$B:$CP,Daily!HL$10,0)/VLOOKUP($EG74,Data!$B:$CP,Daily!HL$10,0)</f>
      </c>
      <c r="HM75" s="14">
        <f>VLOOKUP($EG75,Data!$B:$CP,Daily!HM$10,0)/VLOOKUP($EG74,Data!$B:$CP,Daily!HM$10,0)</f>
      </c>
      <c r="HN75" s="14">
        <f>VLOOKUP($EG75,Data!$B:$CP,Daily!HN$10,0)/VLOOKUP($EG74,Data!$B:$CP,Daily!HN$10,0)</f>
      </c>
      <c r="HO75" s="14">
        <f>VLOOKUP($EG75,Data!$B:$CP,Daily!HO$10,0)/VLOOKUP($EG74,Data!$B:$CP,Daily!HO$10,0)</f>
      </c>
      <c r="HP75" s="14">
        <f>VLOOKUP($EG75,Data!$B:$CP,Daily!HP$10,0)/VLOOKUP($EG74,Data!$B:$CP,Daily!HP$10,0)</f>
      </c>
      <c r="HQ75" s="14">
        <f>VLOOKUP($EG75,Data!$B:$CP,Daily!HQ$10,0)/VLOOKUP($EG74,Data!$B:$CP,Daily!HQ$10,0)</f>
      </c>
      <c r="HR75" s="14">
        <f>VLOOKUP($EG75,Data!$B:$CP,Daily!HR$10,0)/VLOOKUP($EG74,Data!$B:$CP,Daily!HR$10,0)</f>
      </c>
      <c r="HS75" s="14">
        <f>VLOOKUP($EG75,Data!$B:$CP,Daily!HS$10,0)/VLOOKUP($EG74,Data!$B:$CP,Daily!HS$10,0)</f>
      </c>
      <c r="HT75" s="14">
        <f>VLOOKUP($EG75,Data!$B:$CP,Daily!HT$10,0)/VLOOKUP($EG74,Data!$B:$CP,Daily!HT$10,0)</f>
      </c>
      <c r="HU75" s="17"/>
      <c r="HV75" s="52">
        <f t="shared" si="591"/>
      </c>
      <c r="HW75" s="52">
        <f t="shared" si="592"/>
      </c>
      <c r="HX75" s="52">
        <f t="shared" si="593"/>
      </c>
      <c r="HY75" s="52">
        <f t="shared" si="604"/>
      </c>
      <c r="HZ75" s="52">
        <f t="shared" si="605"/>
      </c>
      <c r="IA75" s="55"/>
      <c r="IB75" s="14">
        <f t="shared" si="594"/>
      </c>
      <c r="IC75" s="14">
        <f t="shared" si="617"/>
      </c>
      <c r="ID75" s="14">
        <f t="shared" si="618"/>
      </c>
      <c r="IE75" s="16"/>
      <c r="IF75" s="9" t="s">
        <v>512</v>
      </c>
      <c r="IG75" s="9" t="s">
        <v>62</v>
      </c>
      <c r="IH75" s="14">
        <f>VLOOKUP($IF75,Data!$B:$CP,Daily!IH$10,0)/VLOOKUP($IF74,Data!$B:$CP,Daily!IH$10,0)</f>
      </c>
      <c r="II75" s="14">
        <f>VLOOKUP($IF75,Data!$B:$CP,Daily!II$10,0)/VLOOKUP($IF74,Data!$B:$CP,Daily!II$10,0)</f>
      </c>
      <c r="IJ75" s="14">
        <f>VLOOKUP($IF75,Data!$B:$CP,Daily!IJ$10,0)/VLOOKUP($IF74,Data!$B:$CP,Daily!IJ$10,0)</f>
      </c>
      <c r="IK75" s="14">
        <f>VLOOKUP($IF75,Data!$B:$CP,Daily!IK$10,0)/VLOOKUP($IF74,Data!$B:$CP,Daily!IK$10,0)</f>
      </c>
      <c r="IL75" s="14">
        <f>VLOOKUP($IF75,Data!$B:$CP,Daily!IL$10,0)/VLOOKUP($IF74,Data!$B:$CP,Daily!IL$10,0)</f>
      </c>
      <c r="IM75" s="14">
        <f>VLOOKUP($IF75,Data!$B:$CP,Daily!IM$10,0)/VLOOKUP($IF74,Data!$B:$CP,Daily!IM$10,0)</f>
      </c>
      <c r="IN75" s="14">
        <f>VLOOKUP($IF75,Data!$B:$CP,Daily!IN$10,0)/VLOOKUP($IF74,Data!$B:$CP,Daily!IN$10,0)</f>
      </c>
      <c r="IO75" s="14">
        <f>VLOOKUP($IF75,Data!$B:$CP,Daily!IO$10,0)/VLOOKUP($IF74,Data!$B:$CP,Daily!IO$10,0)</f>
      </c>
      <c r="IP75" s="14">
        <f>VLOOKUP($IF75,Data!$B:$CP,Daily!IP$10,0)/VLOOKUP($IF74,Data!$B:$CP,Daily!IP$10,0)</f>
      </c>
      <c r="IQ75" s="14">
        <f>VLOOKUP($IF75,Data!$B:$CP,Daily!IQ$10,0)/VLOOKUP($IF74,Data!$B:$CP,Daily!IQ$10,0)</f>
      </c>
      <c r="IR75" s="14">
        <f>VLOOKUP($IF75,Data!$B:$CP,Daily!IR$10,0)/VLOOKUP($IF74,Data!$B:$CP,Daily!IR$10,0)</f>
      </c>
      <c r="IS75" s="14">
        <f>VLOOKUP($IF75,Data!$B:$CP,Daily!IS$10,0)/VLOOKUP($IF74,Data!$B:$CP,Daily!IS$10,0)</f>
      </c>
      <c r="IT75" s="14">
        <f>VLOOKUP($IF75,Data!$B:$CP,Daily!IT$10,0)/VLOOKUP($IF74,Data!$B:$CP,Daily!IT$10,0)</f>
      </c>
      <c r="IU75" s="14">
        <f>VLOOKUP($IF75,Data!$B:$CP,Daily!IU$10,0)/VLOOKUP($IF74,Data!$B:$CP,Daily!IU$10,0)</f>
      </c>
      <c r="IV75" s="14">
        <f>VLOOKUP($IF75,Data!$B:$CP,Daily!IV$10,0)/VLOOKUP($IF74,Data!$B:$CP,Daily!IV$10,0)</f>
      </c>
      <c r="IW75" s="14">
        <f>VLOOKUP($IF75,Data!$B:$CP,Daily!IW$10,0)/VLOOKUP($IF74,Data!$B:$CP,Daily!IW$10,0)</f>
      </c>
      <c r="IX75" s="14">
        <f>VLOOKUP($IF75,Data!$B:$CP,Daily!IX$10,0)/VLOOKUP($IF74,Data!$B:$CP,Daily!IX$10,0)</f>
      </c>
      <c r="IY75" s="14">
        <f>VLOOKUP($IF75,Data!$B:$CP,Daily!IY$10,0)/VLOOKUP($IF74,Data!$B:$CP,Daily!IY$10,0)</f>
      </c>
      <c r="IZ75" s="14">
        <f>VLOOKUP($IF75,Data!$B:$CP,Daily!IZ$10,0)/VLOOKUP($IF74,Data!$B:$CP,Daily!IZ$10,0)</f>
      </c>
      <c r="JA75" s="14">
        <f>VLOOKUP($IF75,Data!$B:$CP,Daily!JA$10,0)/VLOOKUP($IF74,Data!$B:$CP,Daily!JA$10,0)</f>
      </c>
      <c r="JB75" s="14">
        <f>VLOOKUP($IF75,Data!$B:$CP,Daily!JB$10,0)/VLOOKUP($IF74,Data!$B:$CP,Daily!JB$10,0)</f>
      </c>
      <c r="JC75" s="14">
        <f>VLOOKUP($IF75,Data!$B:$CP,Daily!JC$10,0)/VLOOKUP($IF74,Data!$B:$CP,Daily!JC$10,0)</f>
      </c>
      <c r="JD75" s="14">
        <f>VLOOKUP($IF75,Data!$B:$CP,Daily!JD$10,0)/VLOOKUP($IF74,Data!$B:$CP,Daily!JD$10,0)</f>
      </c>
      <c r="JE75" s="14">
        <f>VLOOKUP($IF75,Data!$B:$CP,Daily!JE$10,0)/VLOOKUP($IF74,Data!$B:$CP,Daily!JE$10,0)</f>
      </c>
      <c r="JF75" s="14">
        <f>VLOOKUP($IF75,Data!$B:$CP,Daily!JF$10,0)/VLOOKUP($IF74,Data!$B:$CP,Daily!JF$10,0)</f>
      </c>
      <c r="JG75" s="14">
        <f>VLOOKUP($IF75,Data!$B:$CP,Daily!JG$10,0)/VLOOKUP($IF74,Data!$B:$CP,Daily!JG$10,0)</f>
      </c>
      <c r="JH75" s="14">
        <f>VLOOKUP($IF75,Data!$B:$CP,Daily!JH$10,0)/VLOOKUP($IF74,Data!$B:$CP,Daily!JH$10,0)</f>
      </c>
      <c r="JI75" s="14">
        <f>VLOOKUP($IF75,Data!$B:$CP,Daily!JI$10,0)/VLOOKUP($IF74,Data!$B:$CP,Daily!JI$10,0)</f>
      </c>
      <c r="JJ75" s="14">
        <f>VLOOKUP($IF75,Data!$B:$CP,Daily!JJ$10,0)/VLOOKUP($IF74,Data!$B:$CP,Daily!JJ$10,0)</f>
      </c>
      <c r="JK75" s="14">
        <f>VLOOKUP($IF75,Data!$B:$CP,Daily!JK$10,0)/VLOOKUP($IF74,Data!$B:$CP,Daily!JK$10,0)</f>
      </c>
      <c r="JL75" s="14">
        <f>VLOOKUP($IF75,Data!$B:$CP,Daily!JL$10,0)/VLOOKUP($IF74,Data!$B:$CP,Daily!JL$10,0)</f>
      </c>
      <c r="JM75" s="14">
        <f>VLOOKUP($IF75,Data!$B:$CP,Daily!JM$10,0)/VLOOKUP($IF74,Data!$B:$CP,Daily!JM$10,0)</f>
      </c>
      <c r="JN75" s="14">
        <f>VLOOKUP($IF75,Data!$B:$CP,Daily!JN$10,0)/VLOOKUP($IF74,Data!$B:$CP,Daily!JN$10,0)</f>
      </c>
      <c r="JO75" s="14">
        <f>VLOOKUP($IF75,Data!$B:$CP,Daily!JO$10,0)/VLOOKUP($IF74,Data!$B:$CP,Daily!JO$10,0)</f>
      </c>
      <c r="JP75" s="14">
        <f>VLOOKUP($IF75,Data!$B:$CP,Daily!JP$10,0)/VLOOKUP($IF74,Data!$B:$CP,Daily!JP$10,0)</f>
      </c>
      <c r="JQ75" s="14">
        <f>VLOOKUP($IF75,Data!$B:$CP,Daily!JQ$10,0)/VLOOKUP($IF74,Data!$B:$CP,Daily!JQ$10,0)</f>
      </c>
      <c r="JR75" s="14">
        <f>VLOOKUP($IF75,Data!$B:$CP,Daily!JR$10,0)/VLOOKUP($IF74,Data!$B:$CP,Daily!JR$10,0)</f>
      </c>
      <c r="JS75" s="14">
        <f>VLOOKUP($IF75,Data!$B:$CP,Daily!JS$10,0)/VLOOKUP($IF74,Data!$B:$CP,Daily!JS$10,0)</f>
      </c>
      <c r="JT75" s="14">
        <f>VLOOKUP($IF75,Data!$B:$CP,Daily!JT$10,0)/VLOOKUP($IF74,Data!$B:$CP,Daily!JT$10,0)</f>
      </c>
      <c r="JU75" s="14">
        <f>VLOOKUP($IF75,Data!$B:$CP,Daily!JU$10,0)/VLOOKUP($IF74,Data!$B:$CP,Daily!JU$10,0)</f>
      </c>
      <c r="JV75" s="14">
        <f>VLOOKUP($IF75,Data!$B:$CP,Daily!JV$10,0)/VLOOKUP($IF74,Data!$B:$CP,Daily!JV$10,0)</f>
      </c>
      <c r="JW75" s="14">
        <f>VLOOKUP($IF75,Data!$B:$CP,Daily!JW$10,0)/VLOOKUP($IF74,Data!$B:$CP,Daily!JW$10,0)</f>
      </c>
      <c r="JX75" s="14">
        <f>VLOOKUP($IF75,Data!$B:$CP,Daily!JX$10,0)/VLOOKUP($IF74,Data!$B:$CP,Daily!JX$10,0)</f>
      </c>
      <c r="JY75" s="14">
        <f>VLOOKUP($IF75,Data!$B:$CP,Daily!JY$10,0)/VLOOKUP($IF74,Data!$B:$CP,Daily!JY$10,0)</f>
      </c>
      <c r="JZ75" s="14">
        <f>VLOOKUP($IF75,Data!$B:$CP,Daily!JZ$10,0)/VLOOKUP($IF74,Data!$B:$CP,Daily!JZ$10,0)</f>
      </c>
      <c r="KA75" s="14">
        <f>VLOOKUP($IF75,Data!$B:$CP,Daily!KA$10,0)/VLOOKUP($IF74,Data!$B:$CP,Daily!KA$10,0)</f>
      </c>
      <c r="KB75" s="14">
        <f>VLOOKUP($IF75,Data!$B:$CP,Daily!KB$10,0)/VLOOKUP($IF74,Data!$B:$CP,Daily!KB$10,0)</f>
      </c>
      <c r="KC75" s="14">
        <f>VLOOKUP($IF75,Data!$B:$CP,Daily!KC$10,0)/VLOOKUP($IF74,Data!$B:$CP,Daily!KC$10,0)</f>
      </c>
      <c r="KD75" s="14">
        <f>VLOOKUP($IF75,Data!$B:$CP,Daily!KD$10,0)/VLOOKUP($IF74,Data!$B:$CP,Daily!KD$10,0)</f>
      </c>
      <c r="KE75" s="14">
        <f>VLOOKUP($IF75,Data!$B:$CP,Daily!KE$10,0)/VLOOKUP($IF74,Data!$B:$CP,Daily!KE$10,0)</f>
      </c>
      <c r="KF75" s="14">
        <f>VLOOKUP($IF75,Data!$B:$CP,Daily!KF$10,0)/VLOOKUP($IF74,Data!$B:$CP,Daily!KF$10,0)</f>
      </c>
      <c r="KG75" s="14">
        <f>VLOOKUP($IF75,Data!$B:$CP,Daily!KG$10,0)/VLOOKUP($IF74,Data!$B:$CP,Daily!KG$10,0)</f>
      </c>
      <c r="KH75" s="14">
        <f>VLOOKUP($IF75,Data!$B:$CP,Daily!KH$10,0)/VLOOKUP($IF74,Data!$B:$CP,Daily!KH$10,0)</f>
      </c>
      <c r="KI75" s="14">
        <f>VLOOKUP($IF75,Data!$B:$CP,Daily!KI$10,0)/VLOOKUP($IF74,Data!$B:$CP,Daily!KI$10,0)</f>
      </c>
      <c r="KJ75" s="14">
        <f>VLOOKUP($IF75,Data!$B:$CP,Daily!KJ$10,0)/VLOOKUP($IF74,Data!$B:$CP,Daily!KJ$10,0)</f>
      </c>
      <c r="KK75" s="14">
        <f>VLOOKUP($IF75,Data!$B:$CP,Daily!KK$10,0)/VLOOKUP($IF74,Data!$B:$CP,Daily!KK$10,0)</f>
      </c>
      <c r="KL75" s="14">
        <f>VLOOKUP($IF75,Data!$B:$CP,Daily!KL$10,0)/VLOOKUP($IF74,Data!$B:$CP,Daily!KL$10,0)</f>
      </c>
      <c r="KM75" s="14">
        <f>VLOOKUP($IF75,Data!$B:$CP,Daily!KM$10,0)/VLOOKUP($IF74,Data!$B:$CP,Daily!KM$10,0)</f>
      </c>
      <c r="KN75" s="14">
        <f>VLOOKUP($IF75,Data!$B:$CP,Daily!KN$10,0)/VLOOKUP($IF74,Data!$B:$CP,Daily!KN$10,0)</f>
      </c>
      <c r="KO75" s="14">
        <f>VLOOKUP($IF75,Data!$B:$CP,Daily!KO$10,0)/VLOOKUP($IF74,Data!$B:$CP,Daily!KO$10,0)</f>
      </c>
      <c r="KP75" s="14">
        <f>VLOOKUP($IF75,Data!$B:$CP,Daily!KP$10,0)/VLOOKUP($IF74,Data!$B:$CP,Daily!KP$10,0)</f>
      </c>
      <c r="KQ75" s="14">
        <f>VLOOKUP($IF75,Data!$B:$CP,Daily!KQ$10,0)/VLOOKUP($IF74,Data!$B:$CP,Daily!KQ$10,0)</f>
      </c>
      <c r="KR75" s="14">
        <f>VLOOKUP($IF75,Data!$B:$CP,Daily!KR$10,0)/VLOOKUP($IF74,Data!$B:$CP,Daily!KR$10,0)</f>
      </c>
      <c r="KS75" s="14">
        <f>VLOOKUP($IF75,Data!$B:$CP,Daily!KS$10,0)/VLOOKUP($IF74,Data!$B:$CP,Daily!KS$10,0)</f>
      </c>
      <c r="KT75" s="14">
        <f>VLOOKUP($IF75,Data!$B:$CP,Daily!KT$10,0)/VLOOKUP($IF74,Data!$B:$CP,Daily!KT$10,0)</f>
      </c>
      <c r="KU75" s="14">
        <f>VLOOKUP($IF75,Data!$B:$CP,Daily!KU$10,0)/VLOOKUP($IF74,Data!$B:$CP,Daily!KU$10,0)</f>
      </c>
      <c r="KV75" s="14">
        <f>VLOOKUP($IF75,Data!$B:$CP,Daily!KV$10,0)/VLOOKUP($IF74,Data!$B:$CP,Daily!KV$10,0)</f>
      </c>
      <c r="KW75" s="14">
        <f>VLOOKUP($IF75,Data!$B:$CP,Daily!KW$10,0)/VLOOKUP($IF74,Data!$B:$CP,Daily!KW$10,0)</f>
      </c>
      <c r="KX75" s="14">
        <f>VLOOKUP($IF75,Data!$B:$CP,Daily!KX$10,0)/VLOOKUP($IF74,Data!$B:$CP,Daily!KX$10,0)</f>
      </c>
      <c r="KY75" s="14">
        <f>VLOOKUP($IF75,Data!$B:$CP,Daily!KY$10,0)/VLOOKUP($IF74,Data!$B:$CP,Daily!KY$10,0)</f>
      </c>
      <c r="KZ75" s="14">
        <f>VLOOKUP($IF75,Data!$B:$CP,Daily!KZ$10,0)/VLOOKUP($IF74,Data!$B:$CP,Daily!KZ$10,0)</f>
      </c>
      <c r="LA75" s="14">
        <f>VLOOKUP($IF75,Data!$B:$CP,Daily!LA$10,0)/VLOOKUP($IF74,Data!$B:$CP,Daily!LA$10,0)</f>
      </c>
      <c r="LB75" s="14">
        <f>VLOOKUP($IF75,Data!$B:$CP,Daily!LB$10,0)/VLOOKUP($IF74,Data!$B:$CP,Daily!LB$10,0)</f>
      </c>
      <c r="LC75" s="14">
        <f>VLOOKUP($IF75,Data!$B:$CP,Daily!LC$10,0)/VLOOKUP($IF74,Data!$B:$CP,Daily!LC$10,0)</f>
      </c>
      <c r="LD75" s="14">
        <f>VLOOKUP($IF75,Data!$B:$CP,Daily!LD$10,0)/VLOOKUP($IF74,Data!$B:$CP,Daily!LD$10,0)</f>
      </c>
      <c r="LE75" s="14">
        <f>VLOOKUP($IF75,Data!$B:$CP,Daily!LE$10,0)/VLOOKUP($IF74,Data!$B:$CP,Daily!LE$10,0)</f>
      </c>
      <c r="LF75" s="14">
        <f>VLOOKUP($IF75,Data!$B:$CP,Daily!LF$10,0)/VLOOKUP($IF74,Data!$B:$CP,Daily!LF$10,0)</f>
      </c>
      <c r="LG75" s="14">
        <f>VLOOKUP($IF75,Data!$B:$CP,Daily!LG$10,0)/VLOOKUP($IF74,Data!$B:$CP,Daily!LG$10,0)</f>
      </c>
      <c r="LH75" s="14">
        <f>VLOOKUP($IF75,Data!$B:$CP,Daily!LH$10,0)/VLOOKUP($IF74,Data!$B:$CP,Daily!LH$10,0)</f>
      </c>
      <c r="LI75" s="14">
        <f>VLOOKUP($IF75,Data!$B:$CP,Daily!LI$10,0)/VLOOKUP($IF74,Data!$B:$CP,Daily!LI$10,0)</f>
      </c>
      <c r="LJ75" s="14">
        <f>VLOOKUP($IF75,Data!$B:$CP,Daily!LJ$10,0)/VLOOKUP($IF74,Data!$B:$CP,Daily!LJ$10,0)</f>
      </c>
      <c r="LK75" s="14">
        <f>VLOOKUP($IF75,Data!$B:$CP,Daily!LK$10,0)/VLOOKUP($IF74,Data!$B:$CP,Daily!LK$10,0)</f>
      </c>
      <c r="LL75" s="14">
        <f>VLOOKUP($IF75,Data!$B:$CP,Daily!LL$10,0)/VLOOKUP($IF74,Data!$B:$CP,Daily!LL$10,0)</f>
      </c>
      <c r="LM75" s="14">
        <f>VLOOKUP($IF75,Data!$B:$CP,Daily!LM$10,0)/VLOOKUP($IF74,Data!$B:$CP,Daily!LM$10,0)</f>
      </c>
      <c r="LN75" s="14">
        <f>VLOOKUP($IF75,Data!$B:$CP,Daily!LN$10,0)/VLOOKUP($IF74,Data!$B:$CP,Daily!LN$10,0)</f>
      </c>
      <c r="LO75" s="14">
        <f>VLOOKUP($IF75,Data!$B:$CP,Daily!LO$10,0)/VLOOKUP($IF74,Data!$B:$CP,Daily!LO$10,0)</f>
      </c>
      <c r="LP75" s="14">
        <f>VLOOKUP($IF75,Data!$B:$CP,Daily!LP$10,0)/VLOOKUP($IF74,Data!$B:$CP,Daily!LP$10,0)</f>
      </c>
      <c r="LQ75" s="14">
        <f>VLOOKUP($IF75,Data!$B:$CP,Daily!LQ$10,0)/VLOOKUP($IF74,Data!$B:$CP,Daily!LQ$10,0)</f>
      </c>
      <c r="LR75" s="14">
        <f>VLOOKUP($IF75,Data!$B:$CP,Daily!LR$10,0)/VLOOKUP($IF74,Data!$B:$CP,Daily!LR$10,0)</f>
      </c>
      <c r="LS75" s="14">
        <f>VLOOKUP($IF75,Data!$B:$CP,Daily!LS$10,0)/VLOOKUP($IF74,Data!$B:$CP,Daily!LS$10,0)</f>
      </c>
      <c r="LU75" s="52">
        <f t="shared" si="595"/>
      </c>
      <c r="LV75" s="52">
        <f t="shared" si="596"/>
      </c>
      <c r="LW75" s="52">
        <f t="shared" si="597"/>
      </c>
      <c r="LX75" s="52">
        <f t="shared" si="606"/>
      </c>
      <c r="LY75" s="52">
        <f t="shared" si="619"/>
      </c>
      <c r="LZ75" s="55"/>
      <c r="MA75" s="14">
        <f t="shared" si="607"/>
      </c>
      <c r="MB75" s="14">
        <f t="shared" si="620"/>
      </c>
      <c r="MC75" s="14">
        <f t="shared" si="621"/>
      </c>
      <c r="MD75" s="15"/>
    </row>
    <row r="76" spans="1:342" hidden="1" x14ac:dyDescent="0.25">
      <c r="A76" s="5"/>
      <c r="C76" s="5"/>
      <c r="D76" s="121" t="s">
        <v>513</v>
      </c>
      <c r="E76" s="67" t="str">
        <f>VLOOKUP($D76,'Metric Nature'!$C:$D,2,0)&amp;IF(($F76&lt;(EA76)),"Below",IF(($F76&gt;(DZ76)),"Above","Within"))</f>
      </c>
      <c r="F76" s="62">
        <f>DU76</f>
      </c>
      <c r="G76" s="92">
        <f t="shared" ref="G76" si="622">ED76</f>
      </c>
      <c r="H76" s="62">
        <f t="shared" ref="H76" si="623">IFERROR(((F76-G76)/G76),0)</f>
      </c>
      <c r="I76" s="89">
        <f t="shared" ref="I76" si="624">EE76</f>
      </c>
      <c r="J76" s="62">
        <f t="shared" ref="J76" si="625">IFERROR(((F76-I76)/I76),0)</f>
      </c>
      <c r="K76" s="62">
        <f t="shared" ref="K76" si="626">EC76</f>
      </c>
      <c r="L76" s="64"/>
      <c r="M76" s="67" t="str">
        <f>VLOOKUP($D76,'Metric Nature'!$C:$D,2,0)&amp;IF(($N76&lt;(HZ76)),"Below",IF(($N76&gt;(HY76)),"Above","Within"))</f>
      </c>
      <c r="N76" s="71">
        <f t="shared" ref="N76" si="627">HT76</f>
      </c>
      <c r="O76" s="63">
        <f t="shared" ref="O76" si="628">IC76</f>
      </c>
      <c r="P76" s="98">
        <f t="shared" ref="P76" si="629">IFERROR(((N76-O76)/O76),0)</f>
      </c>
      <c r="Q76" s="63">
        <f t="shared" ref="Q76" si="630">ID76</f>
      </c>
      <c r="R76" s="71">
        <f t="shared" ref="R76" si="631">IFERROR(((N76-Q76)/Q76),0)</f>
      </c>
      <c r="S76" s="62">
        <f t="shared" ref="S76" si="632">IB76</f>
      </c>
      <c r="T76" s="64"/>
      <c r="U76" s="67" t="str">
        <f>VLOOKUP($D76,'Metric Nature'!$C:$D,2,0)&amp;IF(($V76&lt;(LY76)),"Below",IF(($V76&gt;(LX76)),"Above","Within"))</f>
      </c>
      <c r="V76" s="62">
        <f t="shared" ref="V76" si="633">LS76</f>
      </c>
      <c r="W76" s="63">
        <f t="shared" ref="W76" si="634">MB76</f>
      </c>
      <c r="X76" s="62">
        <f t="shared" ref="X76" si="635">IFERROR(((V76-W76)/W76),0)</f>
      </c>
      <c r="Y76" s="63">
        <f t="shared" ref="Y76" si="636">MC76</f>
      </c>
      <c r="Z76" s="62">
        <f t="shared" ref="Z76" si="637">IFERROR(((V76-Y76)/Y76),0)</f>
      </c>
      <c r="AA76" s="62">
        <f t="shared" ref="AA76" si="638">MA76</f>
      </c>
      <c r="AB76" s="64"/>
      <c r="AC76" s="60" t="s">
        <v>514</v>
      </c>
      <c r="AD76" s="5"/>
      <c r="AE76" s="5"/>
      <c r="AF76" s="5"/>
      <c r="AG76" s="5"/>
      <c r="AH76" s="5"/>
      <c r="AI76" s="9" t="s">
        <v>513</v>
      </c>
      <c r="AJ76" s="14">
        <f>(VLOOKUP($EG76,Data!$B:$CP,Daily!EI$10,0)+VLOOKUP($IF76,Data!$B:$CP,Daily!IH$10,0))/(VLOOKUP($EG74,Data!$B:$CP,Daily!EI$10,0)+VLOOKUP($IF74,Data!$B:$CP,Daily!IH$10,0))</f>
      </c>
      <c r="AK76" s="14">
        <f>(VLOOKUP($EG76,Data!$B:$CP,Daily!EJ$10,0)+VLOOKUP($IF76,Data!$B:$CP,Daily!II$10,0))/(VLOOKUP($EG74,Data!$B:$CP,Daily!EJ$10,0)+VLOOKUP($IF74,Data!$B:$CP,Daily!II$10,0))</f>
      </c>
      <c r="AL76" s="14">
        <f>(VLOOKUP($EG76,Data!$B:$CP,Daily!EK$10,0)+VLOOKUP($IF76,Data!$B:$CP,Daily!IJ$10,0))/(VLOOKUP($EG74,Data!$B:$CP,Daily!EK$10,0)+VLOOKUP($IF74,Data!$B:$CP,Daily!IJ$10,0))</f>
      </c>
      <c r="AM76" s="14">
        <f>(VLOOKUP($EG76,Data!$B:$CP,Daily!EL$10,0)+VLOOKUP($IF76,Data!$B:$CP,Daily!IK$10,0))/(VLOOKUP($EG74,Data!$B:$CP,Daily!EL$10,0)+VLOOKUP($IF74,Data!$B:$CP,Daily!IK$10,0))</f>
      </c>
      <c r="AN76" s="14">
        <f>(VLOOKUP($EG76,Data!$B:$CP,Daily!EM$10,0)+VLOOKUP($IF76,Data!$B:$CP,Daily!IL$10,0))/(VLOOKUP($EG74,Data!$B:$CP,Daily!EM$10,0)+VLOOKUP($IF74,Data!$B:$CP,Daily!IL$10,0))</f>
      </c>
      <c r="AO76" s="14">
        <f>(VLOOKUP($EG76,Data!$B:$CP,Daily!EN$10,0)+VLOOKUP($IF76,Data!$B:$CP,Daily!IM$10,0))/(VLOOKUP($EG74,Data!$B:$CP,Daily!EN$10,0)+VLOOKUP($IF74,Data!$B:$CP,Daily!IM$10,0))</f>
      </c>
      <c r="AP76" s="14">
        <f>(VLOOKUP($EG76,Data!$B:$CP,Daily!EO$10,0)+VLOOKUP($IF76,Data!$B:$CP,Daily!IN$10,0))/(VLOOKUP($EG74,Data!$B:$CP,Daily!EO$10,0)+VLOOKUP($IF74,Data!$B:$CP,Daily!IN$10,0))</f>
      </c>
      <c r="AQ76" s="14">
        <f>(VLOOKUP($EG76,Data!$B:$CP,Daily!EP$10,0)+VLOOKUP($IF76,Data!$B:$CP,Daily!IO$10,0))/(VLOOKUP($EG74,Data!$B:$CP,Daily!EP$10,0)+VLOOKUP($IF74,Data!$B:$CP,Daily!IO$10,0))</f>
      </c>
      <c r="AR76" s="14">
        <f>(VLOOKUP($EG76,Data!$B:$CP,Daily!EQ$10,0)+VLOOKUP($IF76,Data!$B:$CP,Daily!IP$10,0))/(VLOOKUP($EG74,Data!$B:$CP,Daily!EQ$10,0)+VLOOKUP($IF74,Data!$B:$CP,Daily!IP$10,0))</f>
      </c>
      <c r="AS76" s="14">
        <f>(VLOOKUP($EG76,Data!$B:$CP,Daily!ER$10,0)+VLOOKUP($IF76,Data!$B:$CP,Daily!IQ$10,0))/(VLOOKUP($EG74,Data!$B:$CP,Daily!ER$10,0)+VLOOKUP($IF74,Data!$B:$CP,Daily!IQ$10,0))</f>
      </c>
      <c r="AT76" s="14">
        <f>(VLOOKUP($EG76,Data!$B:$CP,Daily!ES$10,0)+VLOOKUP($IF76,Data!$B:$CP,Daily!IR$10,0))/(VLOOKUP($EG74,Data!$B:$CP,Daily!ES$10,0)+VLOOKUP($IF74,Data!$B:$CP,Daily!IR$10,0))</f>
      </c>
      <c r="AU76" s="14">
        <f>(VLOOKUP($EG76,Data!$B:$CP,Daily!ET$10,0)+VLOOKUP($IF76,Data!$B:$CP,Daily!IS$10,0))/(VLOOKUP($EG74,Data!$B:$CP,Daily!ET$10,0)+VLOOKUP($IF74,Data!$B:$CP,Daily!IS$10,0))</f>
      </c>
      <c r="AV76" s="14">
        <f>(VLOOKUP($EG76,Data!$B:$CP,Daily!EU$10,0)+VLOOKUP($IF76,Data!$B:$CP,Daily!IT$10,0))/(VLOOKUP($EG74,Data!$B:$CP,Daily!EU$10,0)+VLOOKUP($IF74,Data!$B:$CP,Daily!IT$10,0))</f>
      </c>
      <c r="AW76" s="14">
        <f>(VLOOKUP($EG76,Data!$B:$CP,Daily!EV$10,0)+VLOOKUP($IF76,Data!$B:$CP,Daily!IU$10,0))/(VLOOKUP($EG74,Data!$B:$CP,Daily!EV$10,0)+VLOOKUP($IF74,Data!$B:$CP,Daily!IU$10,0))</f>
      </c>
      <c r="AX76" s="14">
        <f>(VLOOKUP($EG76,Data!$B:$CP,Daily!EW$10,0)+VLOOKUP($IF76,Data!$B:$CP,Daily!IV$10,0))/(VLOOKUP($EG74,Data!$B:$CP,Daily!EW$10,0)+VLOOKUP($IF74,Data!$B:$CP,Daily!IV$10,0))</f>
      </c>
      <c r="AY76" s="14">
        <f>(VLOOKUP($EG76,Data!$B:$CP,Daily!EX$10,0)+VLOOKUP($IF76,Data!$B:$CP,Daily!IW$10,0))/(VLOOKUP($EG74,Data!$B:$CP,Daily!EX$10,0)+VLOOKUP($IF74,Data!$B:$CP,Daily!IW$10,0))</f>
      </c>
      <c r="AZ76" s="14">
        <f>(VLOOKUP($EG76,Data!$B:$CP,Daily!EY$10,0)+VLOOKUP($IF76,Data!$B:$CP,Daily!IX$10,0))/(VLOOKUP($EG74,Data!$B:$CP,Daily!EY$10,0)+VLOOKUP($IF74,Data!$B:$CP,Daily!IX$10,0))</f>
      </c>
      <c r="BA76" s="14">
        <f>(VLOOKUP($EG76,Data!$B:$CP,Daily!EZ$10,0)+VLOOKUP($IF76,Data!$B:$CP,Daily!IY$10,0))/(VLOOKUP($EG74,Data!$B:$CP,Daily!EZ$10,0)+VLOOKUP($IF74,Data!$B:$CP,Daily!IY$10,0))</f>
      </c>
      <c r="BB76" s="14">
        <f>(VLOOKUP($EG76,Data!$B:$CP,Daily!FA$10,0)+VLOOKUP($IF76,Data!$B:$CP,Daily!IZ$10,0))/(VLOOKUP($EG74,Data!$B:$CP,Daily!FA$10,0)+VLOOKUP($IF74,Data!$B:$CP,Daily!IZ$10,0))</f>
      </c>
      <c r="BC76" s="14">
        <f>(VLOOKUP($EG76,Data!$B:$CP,Daily!FB$10,0)+VLOOKUP($IF76,Data!$B:$CP,Daily!JA$10,0))/(VLOOKUP($EG74,Data!$B:$CP,Daily!FB$10,0)+VLOOKUP($IF74,Data!$B:$CP,Daily!JA$10,0))</f>
      </c>
      <c r="BD76" s="14">
        <f>(VLOOKUP($EG76,Data!$B:$CP,Daily!FC$10,0)+VLOOKUP($IF76,Data!$B:$CP,Daily!JB$10,0))/(VLOOKUP($EG74,Data!$B:$CP,Daily!FC$10,0)+VLOOKUP($IF74,Data!$B:$CP,Daily!JB$10,0))</f>
      </c>
      <c r="BE76" s="14">
        <f>(VLOOKUP($EG76,Data!$B:$CP,Daily!FD$10,0)+VLOOKUP($IF76,Data!$B:$CP,Daily!JC$10,0))/(VLOOKUP($EG74,Data!$B:$CP,Daily!FD$10,0)+VLOOKUP($IF74,Data!$B:$CP,Daily!JC$10,0))</f>
      </c>
      <c r="BF76" s="14">
        <f>(VLOOKUP($EG76,Data!$B:$CP,Daily!FE$10,0)+VLOOKUP($IF76,Data!$B:$CP,Daily!JD$10,0))/(VLOOKUP($EG74,Data!$B:$CP,Daily!FE$10,0)+VLOOKUP($IF74,Data!$B:$CP,Daily!JD$10,0))</f>
      </c>
      <c r="BG76" s="14">
        <f>(VLOOKUP($EG76,Data!$B:$CP,Daily!FF$10,0)+VLOOKUP($IF76,Data!$B:$CP,Daily!JE$10,0))/(VLOOKUP($EG74,Data!$B:$CP,Daily!FF$10,0)+VLOOKUP($IF74,Data!$B:$CP,Daily!JE$10,0))</f>
      </c>
      <c r="BH76" s="14">
        <f>(VLOOKUP($EG76,Data!$B:$CP,Daily!FG$10,0)+VLOOKUP($IF76,Data!$B:$CP,Daily!JF$10,0))/(VLOOKUP($EG74,Data!$B:$CP,Daily!FG$10,0)+VLOOKUP($IF74,Data!$B:$CP,Daily!JF$10,0))</f>
      </c>
      <c r="BI76" s="14">
        <f>(VLOOKUP($EG76,Data!$B:$CP,Daily!FH$10,0)+VLOOKUP($IF76,Data!$B:$CP,Daily!JG$10,0))/(VLOOKUP($EG74,Data!$B:$CP,Daily!FH$10,0)+VLOOKUP($IF74,Data!$B:$CP,Daily!JG$10,0))</f>
      </c>
      <c r="BJ76" s="14">
        <f>(VLOOKUP($EG76,Data!$B:$CP,Daily!FI$10,0)+VLOOKUP($IF76,Data!$B:$CP,Daily!JH$10,0))/(VLOOKUP($EG74,Data!$B:$CP,Daily!FI$10,0)+VLOOKUP($IF74,Data!$B:$CP,Daily!JH$10,0))</f>
      </c>
      <c r="BK76" s="14">
        <f>(VLOOKUP($EG76,Data!$B:$CP,Daily!FJ$10,0)+VLOOKUP($IF76,Data!$B:$CP,Daily!JI$10,0))/(VLOOKUP($EG74,Data!$B:$CP,Daily!FJ$10,0)+VLOOKUP($IF74,Data!$B:$CP,Daily!JI$10,0))</f>
      </c>
      <c r="BL76" s="14">
        <f>(VLOOKUP($EG76,Data!$B:$CP,Daily!FK$10,0)+VLOOKUP($IF76,Data!$B:$CP,Daily!JJ$10,0))/(VLOOKUP($EG74,Data!$B:$CP,Daily!FK$10,0)+VLOOKUP($IF74,Data!$B:$CP,Daily!JJ$10,0))</f>
      </c>
      <c r="BM76" s="14">
        <f>(VLOOKUP($EG76,Data!$B:$CP,Daily!FL$10,0)+VLOOKUP($IF76,Data!$B:$CP,Daily!JK$10,0))/(VLOOKUP($EG74,Data!$B:$CP,Daily!FL$10,0)+VLOOKUP($IF74,Data!$B:$CP,Daily!JK$10,0))</f>
      </c>
      <c r="BN76" s="14">
        <f>(VLOOKUP($EG76,Data!$B:$CP,Daily!FM$10,0)+VLOOKUP($IF76,Data!$B:$CP,Daily!JL$10,0))/(VLOOKUP($EG74,Data!$B:$CP,Daily!FM$10,0)+VLOOKUP($IF74,Data!$B:$CP,Daily!JL$10,0))</f>
      </c>
      <c r="BO76" s="14">
        <f>(VLOOKUP($EG76,Data!$B:$CP,Daily!FN$10,0)+VLOOKUP($IF76,Data!$B:$CP,Daily!JM$10,0))/(VLOOKUP($EG74,Data!$B:$CP,Daily!FN$10,0)+VLOOKUP($IF74,Data!$B:$CP,Daily!JM$10,0))</f>
      </c>
      <c r="BP76" s="14">
        <f>(VLOOKUP($EG76,Data!$B:$CP,Daily!FO$10,0)+VLOOKUP($IF76,Data!$B:$CP,Daily!JN$10,0))/(VLOOKUP($EG74,Data!$B:$CP,Daily!FO$10,0)+VLOOKUP($IF74,Data!$B:$CP,Daily!JN$10,0))</f>
      </c>
      <c r="BQ76" s="14">
        <f>(VLOOKUP($EG76,Data!$B:$CP,Daily!FP$10,0)+VLOOKUP($IF76,Data!$B:$CP,Daily!JO$10,0))/(VLOOKUP($EG74,Data!$B:$CP,Daily!FP$10,0)+VLOOKUP($IF74,Data!$B:$CP,Daily!JO$10,0))</f>
      </c>
      <c r="BR76" s="14">
        <f>(VLOOKUP($EG76,Data!$B:$CP,Daily!FQ$10,0)+VLOOKUP($IF76,Data!$B:$CP,Daily!JP$10,0))/(VLOOKUP($EG74,Data!$B:$CP,Daily!FQ$10,0)+VLOOKUP($IF74,Data!$B:$CP,Daily!JP$10,0))</f>
      </c>
      <c r="BS76" s="14">
        <f>(VLOOKUP($EG76,Data!$B:$CP,Daily!FR$10,0)+VLOOKUP($IF76,Data!$B:$CP,Daily!JQ$10,0))/(VLOOKUP($EG74,Data!$B:$CP,Daily!FR$10,0)+VLOOKUP($IF74,Data!$B:$CP,Daily!JQ$10,0))</f>
      </c>
      <c r="BT76" s="14">
        <f>(VLOOKUP($EG76,Data!$B:$CP,Daily!FS$10,0)+VLOOKUP($IF76,Data!$B:$CP,Daily!JR$10,0))/(VLOOKUP($EG74,Data!$B:$CP,Daily!FS$10,0)+VLOOKUP($IF74,Data!$B:$CP,Daily!JR$10,0))</f>
      </c>
      <c r="BU76" s="14">
        <f>(VLOOKUP($EG76,Data!$B:$CP,Daily!FT$10,0)+VLOOKUP($IF76,Data!$B:$CP,Daily!JS$10,0))/(VLOOKUP($EG74,Data!$B:$CP,Daily!FT$10,0)+VLOOKUP($IF74,Data!$B:$CP,Daily!JS$10,0))</f>
      </c>
      <c r="BV76" s="14">
        <f>(VLOOKUP($EG76,Data!$B:$CP,Daily!FU$10,0)+VLOOKUP($IF76,Data!$B:$CP,Daily!JT$10,0))/(VLOOKUP($EG74,Data!$B:$CP,Daily!FU$10,0)+VLOOKUP($IF74,Data!$B:$CP,Daily!JT$10,0))</f>
      </c>
      <c r="BW76" s="14">
        <f>(VLOOKUP($EG76,Data!$B:$CP,Daily!FV$10,0)+VLOOKUP($IF76,Data!$B:$CP,Daily!JU$10,0))/(VLOOKUP($EG74,Data!$B:$CP,Daily!FV$10,0)+VLOOKUP($IF74,Data!$B:$CP,Daily!JU$10,0))</f>
      </c>
      <c r="BX76" s="14">
        <f>(VLOOKUP($EG76,Data!$B:$CP,Daily!FW$10,0)+VLOOKUP($IF76,Data!$B:$CP,Daily!JV$10,0))/(VLOOKUP($EG74,Data!$B:$CP,Daily!FW$10,0)+VLOOKUP($IF74,Data!$B:$CP,Daily!JV$10,0))</f>
      </c>
      <c r="BY76" s="14">
        <f>(VLOOKUP($EG76,Data!$B:$CP,Daily!FX$10,0)+VLOOKUP($IF76,Data!$B:$CP,Daily!JW$10,0))/(VLOOKUP($EG74,Data!$B:$CP,Daily!FX$10,0)+VLOOKUP($IF74,Data!$B:$CP,Daily!JW$10,0))</f>
      </c>
      <c r="BZ76" s="14">
        <f>(VLOOKUP($EG76,Data!$B:$CP,Daily!FY$10,0)+VLOOKUP($IF76,Data!$B:$CP,Daily!JX$10,0))/(VLOOKUP($EG74,Data!$B:$CP,Daily!FY$10,0)+VLOOKUP($IF74,Data!$B:$CP,Daily!JX$10,0))</f>
      </c>
      <c r="CA76" s="14">
        <f>(VLOOKUP($EG76,Data!$B:$CP,Daily!FZ$10,0)+VLOOKUP($IF76,Data!$B:$CP,Daily!JY$10,0))/(VLOOKUP($EG74,Data!$B:$CP,Daily!FZ$10,0)+VLOOKUP($IF74,Data!$B:$CP,Daily!JY$10,0))</f>
      </c>
      <c r="CB76" s="14">
        <f>(VLOOKUP($EG76,Data!$B:$CP,Daily!GA$10,0)+VLOOKUP($IF76,Data!$B:$CP,Daily!JZ$10,0))/(VLOOKUP($EG74,Data!$B:$CP,Daily!GA$10,0)+VLOOKUP($IF74,Data!$B:$CP,Daily!JZ$10,0))</f>
      </c>
      <c r="CC76" s="14">
        <f>(VLOOKUP($EG76,Data!$B:$CP,Daily!GB$10,0)+VLOOKUP($IF76,Data!$B:$CP,Daily!KA$10,0))/(VLOOKUP($EG74,Data!$B:$CP,Daily!GB$10,0)+VLOOKUP($IF74,Data!$B:$CP,Daily!KA$10,0))</f>
      </c>
      <c r="CD76" s="14">
        <f>(VLOOKUP($EG76,Data!$B:$CP,Daily!GC$10,0)+VLOOKUP($IF76,Data!$B:$CP,Daily!KB$10,0))/(VLOOKUP($EG74,Data!$B:$CP,Daily!GC$10,0)+VLOOKUP($IF74,Data!$B:$CP,Daily!KB$10,0))</f>
      </c>
      <c r="CE76" s="14">
        <f>(VLOOKUP($EG76,Data!$B:$CP,Daily!GD$10,0)+VLOOKUP($IF76,Data!$B:$CP,Daily!KC$10,0))/(VLOOKUP($EG74,Data!$B:$CP,Daily!GD$10,0)+VLOOKUP($IF74,Data!$B:$CP,Daily!KC$10,0))</f>
      </c>
      <c r="CF76" s="14">
        <f>(VLOOKUP($EG76,Data!$B:$CP,Daily!GE$10,0)+VLOOKUP($IF76,Data!$B:$CP,Daily!KD$10,0))/(VLOOKUP($EG74,Data!$B:$CP,Daily!GE$10,0)+VLOOKUP($IF74,Data!$B:$CP,Daily!KD$10,0))</f>
      </c>
      <c r="CG76" s="14">
        <f>(VLOOKUP($EG76,Data!$B:$CP,Daily!GF$10,0)+VLOOKUP($IF76,Data!$B:$CP,Daily!KE$10,0))/(VLOOKUP($EG74,Data!$B:$CP,Daily!GF$10,0)+VLOOKUP($IF74,Data!$B:$CP,Daily!KE$10,0))</f>
      </c>
      <c r="CH76" s="14">
        <f>(VLOOKUP($EG76,Data!$B:$CP,Daily!GG$10,0)+VLOOKUP($IF76,Data!$B:$CP,Daily!KF$10,0))/(VLOOKUP($EG74,Data!$B:$CP,Daily!GG$10,0)+VLOOKUP($IF74,Data!$B:$CP,Daily!KF$10,0))</f>
      </c>
      <c r="CI76" s="14">
        <f>(VLOOKUP($EG76,Data!$B:$CP,Daily!GH$10,0)+VLOOKUP($IF76,Data!$B:$CP,Daily!KG$10,0))/(VLOOKUP($EG74,Data!$B:$CP,Daily!GH$10,0)+VLOOKUP($IF74,Data!$B:$CP,Daily!KG$10,0))</f>
      </c>
      <c r="CJ76" s="14">
        <f>(VLOOKUP($EG76,Data!$B:$CP,Daily!GI$10,0)+VLOOKUP($IF76,Data!$B:$CP,Daily!KH$10,0))/(VLOOKUP($EG74,Data!$B:$CP,Daily!GI$10,0)+VLOOKUP($IF74,Data!$B:$CP,Daily!KH$10,0))</f>
      </c>
      <c r="CK76" s="14">
        <f>(VLOOKUP($EG76,Data!$B:$CP,Daily!GJ$10,0)+VLOOKUP($IF76,Data!$B:$CP,Daily!KI$10,0))/(VLOOKUP($EG74,Data!$B:$CP,Daily!GJ$10,0)+VLOOKUP($IF74,Data!$B:$CP,Daily!KI$10,0))</f>
      </c>
      <c r="CL76" s="14">
        <f>(VLOOKUP($EG76,Data!$B:$CP,Daily!GK$10,0)+VLOOKUP($IF76,Data!$B:$CP,Daily!KJ$10,0))/(VLOOKUP($EG74,Data!$B:$CP,Daily!GK$10,0)+VLOOKUP($IF74,Data!$B:$CP,Daily!KJ$10,0))</f>
      </c>
      <c r="CM76" s="14">
        <f>(VLOOKUP($EG76,Data!$B:$CP,Daily!GL$10,0)+VLOOKUP($IF76,Data!$B:$CP,Daily!KK$10,0))/(VLOOKUP($EG74,Data!$B:$CP,Daily!GL$10,0)+VLOOKUP($IF74,Data!$B:$CP,Daily!KK$10,0))</f>
      </c>
      <c r="CN76" s="14">
        <f>(VLOOKUP($EG76,Data!$B:$CP,Daily!GM$10,0)+VLOOKUP($IF76,Data!$B:$CP,Daily!KL$10,0))/(VLOOKUP($EG74,Data!$B:$CP,Daily!GM$10,0)+VLOOKUP($IF74,Data!$B:$CP,Daily!KL$10,0))</f>
      </c>
      <c r="CO76" s="14">
        <f>(VLOOKUP($EG76,Data!$B:$CP,Daily!GN$10,0)+VLOOKUP($IF76,Data!$B:$CP,Daily!KM$10,0))/(VLOOKUP($EG74,Data!$B:$CP,Daily!GN$10,0)+VLOOKUP($IF74,Data!$B:$CP,Daily!KM$10,0))</f>
      </c>
      <c r="CP76" s="14">
        <f>(VLOOKUP($EG76,Data!$B:$CP,Daily!GO$10,0)+VLOOKUP($IF76,Data!$B:$CP,Daily!KN$10,0))/(VLOOKUP($EG74,Data!$B:$CP,Daily!GO$10,0)+VLOOKUP($IF74,Data!$B:$CP,Daily!KN$10,0))</f>
      </c>
      <c r="CQ76" s="14">
        <f>(VLOOKUP($EG76,Data!$B:$CP,Daily!GP$10,0)+VLOOKUP($IF76,Data!$B:$CP,Daily!KO$10,0))/(VLOOKUP($EG74,Data!$B:$CP,Daily!GP$10,0)+VLOOKUP($IF74,Data!$B:$CP,Daily!KO$10,0))</f>
      </c>
      <c r="CR76" s="14">
        <f>(VLOOKUP($EG76,Data!$B:$CP,Daily!GQ$10,0)+VLOOKUP($IF76,Data!$B:$CP,Daily!KP$10,0))/(VLOOKUP($EG74,Data!$B:$CP,Daily!GQ$10,0)+VLOOKUP($IF74,Data!$B:$CP,Daily!KP$10,0))</f>
      </c>
      <c r="CS76" s="14">
        <f>(VLOOKUP($EG76,Data!$B:$CP,Daily!GR$10,0)+VLOOKUP($IF76,Data!$B:$CP,Daily!KQ$10,0))/(VLOOKUP($EG74,Data!$B:$CP,Daily!GR$10,0)+VLOOKUP($IF74,Data!$B:$CP,Daily!KQ$10,0))</f>
      </c>
      <c r="CT76" s="14">
        <f>(VLOOKUP($EG76,Data!$B:$CP,Daily!GS$10,0)+VLOOKUP($IF76,Data!$B:$CP,Daily!KR$10,0))/(VLOOKUP($EG74,Data!$B:$CP,Daily!GS$10,0)+VLOOKUP($IF74,Data!$B:$CP,Daily!KR$10,0))</f>
      </c>
      <c r="CU76" s="14">
        <f>(VLOOKUP($EG76,Data!$B:$CP,Daily!GT$10,0)+VLOOKUP($IF76,Data!$B:$CP,Daily!KS$10,0))/(VLOOKUP($EG74,Data!$B:$CP,Daily!GT$10,0)+VLOOKUP($IF74,Data!$B:$CP,Daily!KS$10,0))</f>
      </c>
      <c r="CV76" s="14">
        <f>(VLOOKUP($EG76,Data!$B:$CP,Daily!GU$10,0)+VLOOKUP($IF76,Data!$B:$CP,Daily!KT$10,0))/(VLOOKUP($EG74,Data!$B:$CP,Daily!GU$10,0)+VLOOKUP($IF74,Data!$B:$CP,Daily!KT$10,0))</f>
      </c>
      <c r="CW76" s="14">
        <f>(VLOOKUP($EG76,Data!$B:$CP,Daily!GV$10,0)+VLOOKUP($IF76,Data!$B:$CP,Daily!KU$10,0))/(VLOOKUP($EG74,Data!$B:$CP,Daily!GV$10,0)+VLOOKUP($IF74,Data!$B:$CP,Daily!KU$10,0))</f>
      </c>
      <c r="CX76" s="14">
        <f>(VLOOKUP($EG76,Data!$B:$CP,Daily!GW$10,0)+VLOOKUP($IF76,Data!$B:$CP,Daily!KV$10,0))/(VLOOKUP($EG74,Data!$B:$CP,Daily!GW$10,0)+VLOOKUP($IF74,Data!$B:$CP,Daily!KV$10,0))</f>
      </c>
      <c r="CY76" s="14">
        <f>(VLOOKUP($EG76,Data!$B:$CP,Daily!GX$10,0)+VLOOKUP($IF76,Data!$B:$CP,Daily!KW$10,0))/(VLOOKUP($EG74,Data!$B:$CP,Daily!GX$10,0)+VLOOKUP($IF74,Data!$B:$CP,Daily!KW$10,0))</f>
      </c>
      <c r="CZ76" s="14">
        <f>(VLOOKUP($EG76,Data!$B:$CP,Daily!GY$10,0)+VLOOKUP($IF76,Data!$B:$CP,Daily!KX$10,0))/(VLOOKUP($EG74,Data!$B:$CP,Daily!GY$10,0)+VLOOKUP($IF74,Data!$B:$CP,Daily!KX$10,0))</f>
      </c>
      <c r="DA76" s="14">
        <f>(VLOOKUP($EG76,Data!$B:$CP,Daily!GZ$10,0)+VLOOKUP($IF76,Data!$B:$CP,Daily!KY$10,0))/(VLOOKUP($EG74,Data!$B:$CP,Daily!GZ$10,0)+VLOOKUP($IF74,Data!$B:$CP,Daily!KY$10,0))</f>
      </c>
      <c r="DB76" s="14">
        <f>(VLOOKUP($EG76,Data!$B:$CP,Daily!HA$10,0)+VLOOKUP($IF76,Data!$B:$CP,Daily!KZ$10,0))/(VLOOKUP($EG74,Data!$B:$CP,Daily!HA$10,0)+VLOOKUP($IF74,Data!$B:$CP,Daily!KZ$10,0))</f>
      </c>
      <c r="DC76" s="14">
        <f>(VLOOKUP($EG76,Data!$B:$CP,Daily!HB$10,0)+VLOOKUP($IF76,Data!$B:$CP,Daily!LA$10,0))/(VLOOKUP($EG74,Data!$B:$CP,Daily!HB$10,0)+VLOOKUP($IF74,Data!$B:$CP,Daily!LA$10,0))</f>
      </c>
      <c r="DD76" s="14">
        <f>(VLOOKUP($EG76,Data!$B:$CP,Daily!HC$10,0)+VLOOKUP($IF76,Data!$B:$CP,Daily!LB$10,0))/(VLOOKUP($EG74,Data!$B:$CP,Daily!HC$10,0)+VLOOKUP($IF74,Data!$B:$CP,Daily!LB$10,0))</f>
      </c>
      <c r="DE76" s="14">
        <f>(VLOOKUP($EG76,Data!$B:$CP,Daily!HD$10,0)+VLOOKUP($IF76,Data!$B:$CP,Daily!LC$10,0))/(VLOOKUP($EG74,Data!$B:$CP,Daily!HD$10,0)+VLOOKUP($IF74,Data!$B:$CP,Daily!LC$10,0))</f>
      </c>
      <c r="DF76" s="14">
        <f>(VLOOKUP($EG76,Data!$B:$CP,Daily!HE$10,0)+VLOOKUP($IF76,Data!$B:$CP,Daily!LD$10,0))/(VLOOKUP($EG74,Data!$B:$CP,Daily!HE$10,0)+VLOOKUP($IF74,Data!$B:$CP,Daily!LD$10,0))</f>
      </c>
      <c r="DG76" s="14">
        <f>(VLOOKUP($EG76,Data!$B:$CP,Daily!HF$10,0)+VLOOKUP($IF76,Data!$B:$CP,Daily!LE$10,0))/(VLOOKUP($EG74,Data!$B:$CP,Daily!HF$10,0)+VLOOKUP($IF74,Data!$B:$CP,Daily!LE$10,0))</f>
      </c>
      <c r="DH76" s="14">
        <f>(VLOOKUP($EG76,Data!$B:$CP,Daily!HG$10,0)+VLOOKUP($IF76,Data!$B:$CP,Daily!LF$10,0))/(VLOOKUP($EG74,Data!$B:$CP,Daily!HG$10,0)+VLOOKUP($IF74,Data!$B:$CP,Daily!LF$10,0))</f>
      </c>
      <c r="DI76" s="14">
        <f>(VLOOKUP($EG76,Data!$B:$CP,Daily!HH$10,0)+VLOOKUP($IF76,Data!$B:$CP,Daily!LG$10,0))/(VLOOKUP($EG74,Data!$B:$CP,Daily!HH$10,0)+VLOOKUP($IF74,Data!$B:$CP,Daily!LG$10,0))</f>
      </c>
      <c r="DJ76" s="14">
        <f>(VLOOKUP($EG76,Data!$B:$CP,Daily!HI$10,0)+VLOOKUP($IF76,Data!$B:$CP,Daily!LH$10,0))/(VLOOKUP($EG74,Data!$B:$CP,Daily!HI$10,0)+VLOOKUP($IF74,Data!$B:$CP,Daily!LH$10,0))</f>
      </c>
      <c r="DK76" s="14">
        <f>(VLOOKUP($EG76,Data!$B:$CP,Daily!HJ$10,0)+VLOOKUP($IF76,Data!$B:$CP,Daily!LI$10,0))/(VLOOKUP($EG74,Data!$B:$CP,Daily!HJ$10,0)+VLOOKUP($IF74,Data!$B:$CP,Daily!LI$10,0))</f>
      </c>
      <c r="DL76" s="14">
        <f>(VLOOKUP($EG76,Data!$B:$CP,Daily!HK$10,0)+VLOOKUP($IF76,Data!$B:$CP,Daily!LJ$10,0))/(VLOOKUP($EG74,Data!$B:$CP,Daily!HK$10,0)+VLOOKUP($IF74,Data!$B:$CP,Daily!LJ$10,0))</f>
      </c>
      <c r="DM76" s="14">
        <f>(VLOOKUP($EG76,Data!$B:$CP,Daily!HL$10,0)+VLOOKUP($IF76,Data!$B:$CP,Daily!LK$10,0))/(VLOOKUP($EG74,Data!$B:$CP,Daily!HL$10,0)+VLOOKUP($IF74,Data!$B:$CP,Daily!LK$10,0))</f>
      </c>
      <c r="DN76" s="14">
        <f>(VLOOKUP($EG76,Data!$B:$CP,Daily!HM$10,0)+VLOOKUP($IF76,Data!$B:$CP,Daily!LL$10,0))/(VLOOKUP($EG74,Data!$B:$CP,Daily!HM$10,0)+VLOOKUP($IF74,Data!$B:$CP,Daily!LL$10,0))</f>
      </c>
      <c r="DO76" s="14">
        <f>(VLOOKUP($EG76,Data!$B:$CP,Daily!HN$10,0)+VLOOKUP($IF76,Data!$B:$CP,Daily!LM$10,0))/(VLOOKUP($EG74,Data!$B:$CP,Daily!HN$10,0)+VLOOKUP($IF74,Data!$B:$CP,Daily!LM$10,0))</f>
      </c>
      <c r="DP76" s="14">
        <f>(VLOOKUP($EG76,Data!$B:$CP,Daily!HO$10,0)+VLOOKUP($IF76,Data!$B:$CP,Daily!LN$10,0))/(VLOOKUP($EG74,Data!$B:$CP,Daily!HO$10,0)+VLOOKUP($IF74,Data!$B:$CP,Daily!LN$10,0))</f>
      </c>
      <c r="DQ76" s="14">
        <f>(VLOOKUP($EG76,Data!$B:$CP,Daily!HP$10,0)+VLOOKUP($IF76,Data!$B:$CP,Daily!LO$10,0))/(VLOOKUP($EG74,Data!$B:$CP,Daily!HP$10,0)+VLOOKUP($IF74,Data!$B:$CP,Daily!LO$10,0))</f>
      </c>
      <c r="DR76" s="14">
        <f>(VLOOKUP($EG76,Data!$B:$CP,Daily!HQ$10,0)+VLOOKUP($IF76,Data!$B:$CP,Daily!LP$10,0))/(VLOOKUP($EG74,Data!$B:$CP,Daily!HQ$10,0)+VLOOKUP($IF74,Data!$B:$CP,Daily!LP$10,0))</f>
      </c>
      <c r="DS76" s="14">
        <f>(VLOOKUP($EG76,Data!$B:$CP,Daily!HR$10,0)+VLOOKUP($IF76,Data!$B:$CP,Daily!LQ$10,0))/(VLOOKUP($EG74,Data!$B:$CP,Daily!HR$10,0)+VLOOKUP($IF74,Data!$B:$CP,Daily!LQ$10,0))</f>
      </c>
      <c r="DT76" s="14">
        <f>(VLOOKUP($EG76,Data!$B:$CP,Daily!HS$10,0)+VLOOKUP($IF76,Data!$B:$CP,Daily!LR$10,0))/(VLOOKUP($EG74,Data!$B:$CP,Daily!HS$10,0)+VLOOKUP($IF74,Data!$B:$CP,Daily!LR$10,0))</f>
      </c>
      <c r="DU76" s="14">
        <f>(VLOOKUP($EG76,Data!$B:$CP,Daily!HT$10,0)+VLOOKUP($IF76,Data!$B:$CP,Daily!LS$10,0))/(VLOOKUP($EG74,Data!$B:$CP,Daily!HT$10,0)+VLOOKUP($IF74,Data!$B:$CP,Daily!LS$10,0))</f>
      </c>
      <c r="DV76" s="18"/>
      <c r="DW76" s="14">
        <f t="shared" si="588"/>
      </c>
      <c r="DX76" s="14">
        <f t="shared" si="589"/>
      </c>
      <c r="DY76" s="14">
        <f t="shared" ref="DY76" si="639">DX76-DW76</f>
      </c>
      <c r="DZ76" s="14">
        <f t="shared" ref="DZ76" si="640">DX76+(0.75*DY76)</f>
      </c>
      <c r="EA76" s="14">
        <f t="shared" ref="EA76" si="641">DW76-(0.75*DY76)</f>
      </c>
      <c r="EB76" s="18"/>
      <c r="EC76" s="14">
        <f t="shared" ref="EC76" si="642">_xlfn.STDEV.P(AJ76:DU76)</f>
      </c>
      <c r="ED76" s="14">
        <f t="shared" ref="ED76" si="643">SUMPRODUCT(DN76:DT76,DN$72:DT$72)/SUM(DN$72:DT$72)</f>
      </c>
      <c r="EE76" s="14">
        <f t="shared" ref="EE76" si="644">SUMPRODUCT(CR76:DT76,CR$72:DT$72)/SUM(CR$72:DT$72)</f>
      </c>
      <c r="EF76" s="16"/>
      <c r="EG76" s="9" t="s">
        <v>515</v>
      </c>
      <c r="EH76" s="9" t="s">
        <v>63</v>
      </c>
      <c r="EI76" s="14">
        <f>VLOOKUP($EG76,Data!$B:$CP,Daily!EI$10,0)/VLOOKUP($EG74,Data!$B:$CP,Daily!EI$10,0)</f>
      </c>
      <c r="EJ76" s="14">
        <f>VLOOKUP($EG76,Data!$B:$CP,Daily!EJ$10,0)/VLOOKUP($EG74,Data!$B:$CP,Daily!EJ$10,0)</f>
      </c>
      <c r="EK76" s="14">
        <f>VLOOKUP($EG76,Data!$B:$CP,Daily!EK$10,0)/VLOOKUP($EG74,Data!$B:$CP,Daily!EK$10,0)</f>
      </c>
      <c r="EL76" s="14">
        <f>VLOOKUP($EG76,Data!$B:$CP,Daily!EL$10,0)/VLOOKUP($EG74,Data!$B:$CP,Daily!EL$10,0)</f>
      </c>
      <c r="EM76" s="14">
        <f>VLOOKUP($EG76,Data!$B:$CP,Daily!EM$10,0)/VLOOKUP($EG74,Data!$B:$CP,Daily!EM$10,0)</f>
      </c>
      <c r="EN76" s="14">
        <f>VLOOKUP($EG76,Data!$B:$CP,Daily!EN$10,0)/VLOOKUP($EG74,Data!$B:$CP,Daily!EN$10,0)</f>
      </c>
      <c r="EO76" s="14">
        <f>VLOOKUP($EG76,Data!$B:$CP,Daily!EO$10,0)/VLOOKUP($EG74,Data!$B:$CP,Daily!EO$10,0)</f>
      </c>
      <c r="EP76" s="14">
        <f>VLOOKUP($EG76,Data!$B:$CP,Daily!EP$10,0)/VLOOKUP($EG74,Data!$B:$CP,Daily!EP$10,0)</f>
      </c>
      <c r="EQ76" s="14">
        <f>VLOOKUP($EG76,Data!$B:$CP,Daily!EQ$10,0)/VLOOKUP($EG74,Data!$B:$CP,Daily!EQ$10,0)</f>
      </c>
      <c r="ER76" s="14">
        <f>VLOOKUP($EG76,Data!$B:$CP,Daily!ER$10,0)/VLOOKUP($EG74,Data!$B:$CP,Daily!ER$10,0)</f>
      </c>
      <c r="ES76" s="14">
        <f>VLOOKUP($EG76,Data!$B:$CP,Daily!ES$10,0)/VLOOKUP($EG74,Data!$B:$CP,Daily!ES$10,0)</f>
      </c>
      <c r="ET76" s="14">
        <f>VLOOKUP($EG76,Data!$B:$CP,Daily!ET$10,0)/VLOOKUP($EG74,Data!$B:$CP,Daily!ET$10,0)</f>
      </c>
      <c r="EU76" s="14">
        <f>VLOOKUP($EG76,Data!$B:$CP,Daily!EU$10,0)/VLOOKUP($EG74,Data!$B:$CP,Daily!EU$10,0)</f>
      </c>
      <c r="EV76" s="14">
        <f>VLOOKUP($EG76,Data!$B:$CP,Daily!EV$10,0)/VLOOKUP($EG74,Data!$B:$CP,Daily!EV$10,0)</f>
      </c>
      <c r="EW76" s="14">
        <f>VLOOKUP($EG76,Data!$B:$CP,Daily!EW$10,0)/VLOOKUP($EG74,Data!$B:$CP,Daily!EW$10,0)</f>
      </c>
      <c r="EX76" s="14">
        <f>VLOOKUP($EG76,Data!$B:$CP,Daily!EX$10,0)/VLOOKUP($EG74,Data!$B:$CP,Daily!EX$10,0)</f>
      </c>
      <c r="EY76" s="14">
        <f>VLOOKUP($EG76,Data!$B:$CP,Daily!EY$10,0)/VLOOKUP($EG74,Data!$B:$CP,Daily!EY$10,0)</f>
      </c>
      <c r="EZ76" s="14">
        <f>VLOOKUP($EG76,Data!$B:$CP,Daily!EZ$10,0)/VLOOKUP($EG74,Data!$B:$CP,Daily!EZ$10,0)</f>
      </c>
      <c r="FA76" s="14">
        <f>VLOOKUP($EG76,Data!$B:$CP,Daily!FA$10,0)/VLOOKUP($EG74,Data!$B:$CP,Daily!FA$10,0)</f>
      </c>
      <c r="FB76" s="14">
        <f>VLOOKUP($EG76,Data!$B:$CP,Daily!FB$10,0)/VLOOKUP($EG74,Data!$B:$CP,Daily!FB$10,0)</f>
      </c>
      <c r="FC76" s="14">
        <f>VLOOKUP($EG76,Data!$B:$CP,Daily!FC$10,0)/VLOOKUP($EG74,Data!$B:$CP,Daily!FC$10,0)</f>
      </c>
      <c r="FD76" s="14">
        <f>VLOOKUP($EG76,Data!$B:$CP,Daily!FD$10,0)/VLOOKUP($EG74,Data!$B:$CP,Daily!FD$10,0)</f>
      </c>
      <c r="FE76" s="14">
        <f>VLOOKUP($EG76,Data!$B:$CP,Daily!FE$10,0)/VLOOKUP($EG74,Data!$B:$CP,Daily!FE$10,0)</f>
      </c>
      <c r="FF76" s="14">
        <f>VLOOKUP($EG76,Data!$B:$CP,Daily!FF$10,0)/VLOOKUP($EG74,Data!$B:$CP,Daily!FF$10,0)</f>
      </c>
      <c r="FG76" s="14">
        <f>VLOOKUP($EG76,Data!$B:$CP,Daily!FG$10,0)/VLOOKUP($EG74,Data!$B:$CP,Daily!FG$10,0)</f>
      </c>
      <c r="FH76" s="14">
        <f>VLOOKUP($EG76,Data!$B:$CP,Daily!FH$10,0)/VLOOKUP($EG74,Data!$B:$CP,Daily!FH$10,0)</f>
      </c>
      <c r="FI76" s="14">
        <f>VLOOKUP($EG76,Data!$B:$CP,Daily!FI$10,0)/VLOOKUP($EG74,Data!$B:$CP,Daily!FI$10,0)</f>
      </c>
      <c r="FJ76" s="14">
        <f>VLOOKUP($EG76,Data!$B:$CP,Daily!FJ$10,0)/VLOOKUP($EG74,Data!$B:$CP,Daily!FJ$10,0)</f>
      </c>
      <c r="FK76" s="14">
        <f>VLOOKUP($EG76,Data!$B:$CP,Daily!FK$10,0)/VLOOKUP($EG74,Data!$B:$CP,Daily!FK$10,0)</f>
      </c>
      <c r="FL76" s="14">
        <f>VLOOKUP($EG76,Data!$B:$CP,Daily!FL$10,0)/VLOOKUP($EG74,Data!$B:$CP,Daily!FL$10,0)</f>
      </c>
      <c r="FM76" s="14">
        <f>VLOOKUP($EG76,Data!$B:$CP,Daily!FM$10,0)/VLOOKUP($EG74,Data!$B:$CP,Daily!FM$10,0)</f>
      </c>
      <c r="FN76" s="14">
        <f>VLOOKUP($EG76,Data!$B:$CP,Daily!FN$10,0)/VLOOKUP($EG74,Data!$B:$CP,Daily!FN$10,0)</f>
      </c>
      <c r="FO76" s="14">
        <f>VLOOKUP($EG76,Data!$B:$CP,Daily!FO$10,0)/VLOOKUP($EG74,Data!$B:$CP,Daily!FO$10,0)</f>
      </c>
      <c r="FP76" s="14">
        <f>VLOOKUP($EG76,Data!$B:$CP,Daily!FP$10,0)/VLOOKUP($EG74,Data!$B:$CP,Daily!FP$10,0)</f>
      </c>
      <c r="FQ76" s="14">
        <f>VLOOKUP($EG76,Data!$B:$CP,Daily!FQ$10,0)/VLOOKUP($EG74,Data!$B:$CP,Daily!FQ$10,0)</f>
      </c>
      <c r="FR76" s="14">
        <f>VLOOKUP($EG76,Data!$B:$CP,Daily!FR$10,0)/VLOOKUP($EG74,Data!$B:$CP,Daily!FR$10,0)</f>
      </c>
      <c r="FS76" s="14">
        <f>VLOOKUP($EG76,Data!$B:$CP,Daily!FS$10,0)/VLOOKUP($EG74,Data!$B:$CP,Daily!FS$10,0)</f>
      </c>
      <c r="FT76" s="14">
        <f>VLOOKUP($EG76,Data!$B:$CP,Daily!FT$10,0)/VLOOKUP($EG74,Data!$B:$CP,Daily!FT$10,0)</f>
      </c>
      <c r="FU76" s="14">
        <f>VLOOKUP($EG76,Data!$B:$CP,Daily!FU$10,0)/VLOOKUP($EG74,Data!$B:$CP,Daily!FU$10,0)</f>
      </c>
      <c r="FV76" s="14">
        <f>VLOOKUP($EG76,Data!$B:$CP,Daily!FV$10,0)/VLOOKUP($EG74,Data!$B:$CP,Daily!FV$10,0)</f>
      </c>
      <c r="FW76" s="14">
        <f>VLOOKUP($EG76,Data!$B:$CP,Daily!FW$10,0)/VLOOKUP($EG74,Data!$B:$CP,Daily!FW$10,0)</f>
      </c>
      <c r="FX76" s="14">
        <f>VLOOKUP($EG76,Data!$B:$CP,Daily!FX$10,0)/VLOOKUP($EG74,Data!$B:$CP,Daily!FX$10,0)</f>
      </c>
      <c r="FY76" s="14">
        <f>VLOOKUP($EG76,Data!$B:$CP,Daily!FY$10,0)/VLOOKUP($EG74,Data!$B:$CP,Daily!FY$10,0)</f>
      </c>
      <c r="FZ76" s="14">
        <f>VLOOKUP($EG76,Data!$B:$CP,Daily!FZ$10,0)/VLOOKUP($EG74,Data!$B:$CP,Daily!FZ$10,0)</f>
      </c>
      <c r="GA76" s="14">
        <f>VLOOKUP($EG76,Data!$B:$CP,Daily!GA$10,0)/VLOOKUP($EG74,Data!$B:$CP,Daily!GA$10,0)</f>
      </c>
      <c r="GB76" s="14">
        <f>VLOOKUP($EG76,Data!$B:$CP,Daily!GB$10,0)/VLOOKUP($EG74,Data!$B:$CP,Daily!GB$10,0)</f>
      </c>
      <c r="GC76" s="14">
        <f>VLOOKUP($EG76,Data!$B:$CP,Daily!GC$10,0)/VLOOKUP($EG74,Data!$B:$CP,Daily!GC$10,0)</f>
      </c>
      <c r="GD76" s="14">
        <f>VLOOKUP($EG76,Data!$B:$CP,Daily!GD$10,0)/VLOOKUP($EG74,Data!$B:$CP,Daily!GD$10,0)</f>
      </c>
      <c r="GE76" s="14">
        <f>VLOOKUP($EG76,Data!$B:$CP,Daily!GE$10,0)/VLOOKUP($EG74,Data!$B:$CP,Daily!GE$10,0)</f>
      </c>
      <c r="GF76" s="14">
        <f>VLOOKUP($EG76,Data!$B:$CP,Daily!GF$10,0)/VLOOKUP($EG74,Data!$B:$CP,Daily!GF$10,0)</f>
      </c>
      <c r="GG76" s="14">
        <f>VLOOKUP($EG76,Data!$B:$CP,Daily!GG$10,0)/VLOOKUP($EG74,Data!$B:$CP,Daily!GG$10,0)</f>
      </c>
      <c r="GH76" s="14">
        <f>VLOOKUP($EG76,Data!$B:$CP,Daily!GH$10,0)/VLOOKUP($EG74,Data!$B:$CP,Daily!GH$10,0)</f>
      </c>
      <c r="GI76" s="14">
        <f>VLOOKUP($EG76,Data!$B:$CP,Daily!GI$10,0)/VLOOKUP($EG74,Data!$B:$CP,Daily!GI$10,0)</f>
      </c>
      <c r="GJ76" s="14">
        <f>VLOOKUP($EG76,Data!$B:$CP,Daily!GJ$10,0)/VLOOKUP($EG74,Data!$B:$CP,Daily!GJ$10,0)</f>
      </c>
      <c r="GK76" s="14">
        <f>VLOOKUP($EG76,Data!$B:$CP,Daily!GK$10,0)/VLOOKUP($EG74,Data!$B:$CP,Daily!GK$10,0)</f>
      </c>
      <c r="GL76" s="14">
        <f>VLOOKUP($EG76,Data!$B:$CP,Daily!GL$10,0)/VLOOKUP($EG74,Data!$B:$CP,Daily!GL$10,0)</f>
      </c>
      <c r="GM76" s="14">
        <f>VLOOKUP($EG76,Data!$B:$CP,Daily!GM$10,0)/VLOOKUP($EG74,Data!$B:$CP,Daily!GM$10,0)</f>
      </c>
      <c r="GN76" s="14">
        <f>VLOOKUP($EG76,Data!$B:$CP,Daily!GN$10,0)/VLOOKUP($EG74,Data!$B:$CP,Daily!GN$10,0)</f>
      </c>
      <c r="GO76" s="14">
        <f>VLOOKUP($EG76,Data!$B:$CP,Daily!GO$10,0)/VLOOKUP($EG74,Data!$B:$CP,Daily!GO$10,0)</f>
      </c>
      <c r="GP76" s="14">
        <f>VLOOKUP($EG76,Data!$B:$CP,Daily!GP$10,0)/VLOOKUP($EG74,Data!$B:$CP,Daily!GP$10,0)</f>
      </c>
      <c r="GQ76" s="14">
        <f>VLOOKUP($EG76,Data!$B:$CP,Daily!GQ$10,0)/VLOOKUP($EG74,Data!$B:$CP,Daily!GQ$10,0)</f>
      </c>
      <c r="GR76" s="14">
        <f>VLOOKUP($EG76,Data!$B:$CP,Daily!GR$10,0)/VLOOKUP($EG74,Data!$B:$CP,Daily!GR$10,0)</f>
      </c>
      <c r="GS76" s="14">
        <f>VLOOKUP($EG76,Data!$B:$CP,Daily!GS$10,0)/VLOOKUP($EG74,Data!$B:$CP,Daily!GS$10,0)</f>
      </c>
      <c r="GT76" s="14">
        <f>VLOOKUP($EG76,Data!$B:$CP,Daily!GT$10,0)/VLOOKUP($EG74,Data!$B:$CP,Daily!GT$10,0)</f>
      </c>
      <c r="GU76" s="14">
        <f>VLOOKUP($EG76,Data!$B:$CP,Daily!GU$10,0)/VLOOKUP($EG74,Data!$B:$CP,Daily!GU$10,0)</f>
      </c>
      <c r="GV76" s="14">
        <f>VLOOKUP($EG76,Data!$B:$CP,Daily!GV$10,0)/VLOOKUP($EG74,Data!$B:$CP,Daily!GV$10,0)</f>
      </c>
      <c r="GW76" s="14">
        <f>VLOOKUP($EG76,Data!$B:$CP,Daily!GW$10,0)/VLOOKUP($EG74,Data!$B:$CP,Daily!GW$10,0)</f>
      </c>
      <c r="GX76" s="14">
        <f>VLOOKUP($EG76,Data!$B:$CP,Daily!GX$10,0)/VLOOKUP($EG74,Data!$B:$CP,Daily!GX$10,0)</f>
      </c>
      <c r="GY76" s="14">
        <f>VLOOKUP($EG76,Data!$B:$CP,Daily!GY$10,0)/VLOOKUP($EG74,Data!$B:$CP,Daily!GY$10,0)</f>
      </c>
      <c r="GZ76" s="14">
        <f>VLOOKUP($EG76,Data!$B:$CP,Daily!GZ$10,0)/VLOOKUP($EG74,Data!$B:$CP,Daily!GZ$10,0)</f>
      </c>
      <c r="HA76" s="14">
        <f>VLOOKUP($EG76,Data!$B:$CP,Daily!HA$10,0)/VLOOKUP($EG74,Data!$B:$CP,Daily!HA$10,0)</f>
      </c>
      <c r="HB76" s="14">
        <f>VLOOKUP($EG76,Data!$B:$CP,Daily!HB$10,0)/VLOOKUP($EG74,Data!$B:$CP,Daily!HB$10,0)</f>
      </c>
      <c r="HC76" s="14">
        <f>VLOOKUP($EG76,Data!$B:$CP,Daily!HC$10,0)/VLOOKUP($EG74,Data!$B:$CP,Daily!HC$10,0)</f>
      </c>
      <c r="HD76" s="14">
        <f>VLOOKUP($EG76,Data!$B:$CP,Daily!HD$10,0)/VLOOKUP($EG74,Data!$B:$CP,Daily!HD$10,0)</f>
      </c>
      <c r="HE76" s="14">
        <f>VLOOKUP($EG76,Data!$B:$CP,Daily!HE$10,0)/VLOOKUP($EG74,Data!$B:$CP,Daily!HE$10,0)</f>
      </c>
      <c r="HF76" s="14">
        <f>VLOOKUP($EG76,Data!$B:$CP,Daily!HF$10,0)/VLOOKUP($EG74,Data!$B:$CP,Daily!HF$10,0)</f>
      </c>
      <c r="HG76" s="14">
        <f>VLOOKUP($EG76,Data!$B:$CP,Daily!HG$10,0)/VLOOKUP($EG74,Data!$B:$CP,Daily!HG$10,0)</f>
      </c>
      <c r="HH76" s="14">
        <f>VLOOKUP($EG76,Data!$B:$CP,Daily!HH$10,0)/VLOOKUP($EG74,Data!$B:$CP,Daily!HH$10,0)</f>
      </c>
      <c r="HI76" s="14">
        <f>VLOOKUP($EG76,Data!$B:$CP,Daily!HI$10,0)/VLOOKUP($EG74,Data!$B:$CP,Daily!HI$10,0)</f>
      </c>
      <c r="HJ76" s="14">
        <f>VLOOKUP($EG76,Data!$B:$CP,Daily!HJ$10,0)/VLOOKUP($EG74,Data!$B:$CP,Daily!HJ$10,0)</f>
      </c>
      <c r="HK76" s="14">
        <f>VLOOKUP($EG76,Data!$B:$CP,Daily!HK$10,0)/VLOOKUP($EG74,Data!$B:$CP,Daily!HK$10,0)</f>
      </c>
      <c r="HL76" s="14">
        <f>VLOOKUP($EG76,Data!$B:$CP,Daily!HL$10,0)/VLOOKUP($EG74,Data!$B:$CP,Daily!HL$10,0)</f>
      </c>
      <c r="HM76" s="14">
        <f>VLOOKUP($EG76,Data!$B:$CP,Daily!HM$10,0)/VLOOKUP($EG74,Data!$B:$CP,Daily!HM$10,0)</f>
      </c>
      <c r="HN76" s="14">
        <f>VLOOKUP($EG76,Data!$B:$CP,Daily!HN$10,0)/VLOOKUP($EG74,Data!$B:$CP,Daily!HN$10,0)</f>
      </c>
      <c r="HO76" s="14">
        <f>VLOOKUP($EG76,Data!$B:$CP,Daily!HO$10,0)/VLOOKUP($EG74,Data!$B:$CP,Daily!HO$10,0)</f>
      </c>
      <c r="HP76" s="14">
        <f>VLOOKUP($EG76,Data!$B:$CP,Daily!HP$10,0)/VLOOKUP($EG74,Data!$B:$CP,Daily!HP$10,0)</f>
      </c>
      <c r="HQ76" s="14">
        <f>VLOOKUP($EG76,Data!$B:$CP,Daily!HQ$10,0)/VLOOKUP($EG74,Data!$B:$CP,Daily!HQ$10,0)</f>
      </c>
      <c r="HR76" s="14">
        <f>VLOOKUP($EG76,Data!$B:$CP,Daily!HR$10,0)/VLOOKUP($EG74,Data!$B:$CP,Daily!HR$10,0)</f>
      </c>
      <c r="HS76" s="14">
        <f>VLOOKUP($EG76,Data!$B:$CP,Daily!HS$10,0)/VLOOKUP($EG74,Data!$B:$CP,Daily!HS$10,0)</f>
      </c>
      <c r="HT76" s="14">
        <f>VLOOKUP($EG76,Data!$B:$CP,Daily!HT$10,0)/VLOOKUP($EG74,Data!$B:$CP,Daily!HT$10,0)</f>
      </c>
      <c r="HU76" s="17"/>
      <c r="HV76" s="52">
        <f t="shared" si="591"/>
      </c>
      <c r="HW76" s="52">
        <f t="shared" si="592"/>
      </c>
      <c r="HX76" s="52">
        <f t="shared" ref="HX76" si="645">HW76-HV76</f>
      </c>
      <c r="HY76" s="52">
        <f t="shared" ref="HY76" si="646">HW76+(0.75*HX76)</f>
      </c>
      <c r="HZ76" s="52">
        <f t="shared" ref="HZ76" si="647">HV76-(0.75*HX76)</f>
      </c>
      <c r="IA76" s="55"/>
      <c r="IB76" s="14">
        <f t="shared" ref="IB76" si="648">_xlfn.STDEV.P(FM76:HT76)</f>
      </c>
      <c r="IC76" s="14">
        <f t="shared" ref="IC76" si="649">SUMPRODUCT(HM76:HS76,HM$72:HS$72)/SUM(HM$72:HS$72)</f>
      </c>
      <c r="ID76" s="14">
        <f t="shared" ref="ID76" si="650">SUMPRODUCT(GQ76:HS76,GQ$72:HS$72)/SUM(GQ$72:HS$72)</f>
      </c>
      <c r="IE76" s="16"/>
      <c r="IF76" s="9" t="s">
        <v>516</v>
      </c>
      <c r="IG76" s="9" t="s">
        <v>63</v>
      </c>
      <c r="IH76" s="14">
        <f>VLOOKUP($IF76,Data!$B:$CP,Daily!IH$10,0)/VLOOKUP($IF74,Data!$B:$CP,Daily!IH$10,0)</f>
      </c>
      <c r="II76" s="14">
        <f>VLOOKUP($IF76,Data!$B:$CP,Daily!II$10,0)/VLOOKUP($IF74,Data!$B:$CP,Daily!II$10,0)</f>
      </c>
      <c r="IJ76" s="14">
        <f>VLOOKUP($IF76,Data!$B:$CP,Daily!IJ$10,0)/VLOOKUP($IF74,Data!$B:$CP,Daily!IJ$10,0)</f>
      </c>
      <c r="IK76" s="14">
        <f>VLOOKUP($IF76,Data!$B:$CP,Daily!IK$10,0)/VLOOKUP($IF74,Data!$B:$CP,Daily!IK$10,0)</f>
      </c>
      <c r="IL76" s="14">
        <f>VLOOKUP($IF76,Data!$B:$CP,Daily!IL$10,0)/VLOOKUP($IF74,Data!$B:$CP,Daily!IL$10,0)</f>
      </c>
      <c r="IM76" s="14">
        <f>VLOOKUP($IF76,Data!$B:$CP,Daily!IM$10,0)/VLOOKUP($IF74,Data!$B:$CP,Daily!IM$10,0)</f>
      </c>
      <c r="IN76" s="14">
        <f>VLOOKUP($IF76,Data!$B:$CP,Daily!IN$10,0)/VLOOKUP($IF74,Data!$B:$CP,Daily!IN$10,0)</f>
      </c>
      <c r="IO76" s="14">
        <f>VLOOKUP($IF76,Data!$B:$CP,Daily!IO$10,0)/VLOOKUP($IF74,Data!$B:$CP,Daily!IO$10,0)</f>
      </c>
      <c r="IP76" s="14">
        <f>VLOOKUP($IF76,Data!$B:$CP,Daily!IP$10,0)/VLOOKUP($IF74,Data!$B:$CP,Daily!IP$10,0)</f>
      </c>
      <c r="IQ76" s="14">
        <f>VLOOKUP($IF76,Data!$B:$CP,Daily!IQ$10,0)/VLOOKUP($IF74,Data!$B:$CP,Daily!IQ$10,0)</f>
      </c>
      <c r="IR76" s="14">
        <f>VLOOKUP($IF76,Data!$B:$CP,Daily!IR$10,0)/VLOOKUP($IF74,Data!$B:$CP,Daily!IR$10,0)</f>
      </c>
      <c r="IS76" s="14">
        <f>VLOOKUP($IF76,Data!$B:$CP,Daily!IS$10,0)/VLOOKUP($IF74,Data!$B:$CP,Daily!IS$10,0)</f>
      </c>
      <c r="IT76" s="14">
        <f>VLOOKUP($IF76,Data!$B:$CP,Daily!IT$10,0)/VLOOKUP($IF74,Data!$B:$CP,Daily!IT$10,0)</f>
      </c>
      <c r="IU76" s="14">
        <f>VLOOKUP($IF76,Data!$B:$CP,Daily!IU$10,0)/VLOOKUP($IF74,Data!$B:$CP,Daily!IU$10,0)</f>
      </c>
      <c r="IV76" s="14">
        <f>VLOOKUP($IF76,Data!$B:$CP,Daily!IV$10,0)/VLOOKUP($IF74,Data!$B:$CP,Daily!IV$10,0)</f>
      </c>
      <c r="IW76" s="14">
        <f>VLOOKUP($IF76,Data!$B:$CP,Daily!IW$10,0)/VLOOKUP($IF74,Data!$B:$CP,Daily!IW$10,0)</f>
      </c>
      <c r="IX76" s="14">
        <f>VLOOKUP($IF76,Data!$B:$CP,Daily!IX$10,0)/VLOOKUP($IF74,Data!$B:$CP,Daily!IX$10,0)</f>
      </c>
      <c r="IY76" s="14">
        <f>VLOOKUP($IF76,Data!$B:$CP,Daily!IY$10,0)/VLOOKUP($IF74,Data!$B:$CP,Daily!IY$10,0)</f>
      </c>
      <c r="IZ76" s="14">
        <f>VLOOKUP($IF76,Data!$B:$CP,Daily!IZ$10,0)/VLOOKUP($IF74,Data!$B:$CP,Daily!IZ$10,0)</f>
      </c>
      <c r="JA76" s="14">
        <f>VLOOKUP($IF76,Data!$B:$CP,Daily!JA$10,0)/VLOOKUP($IF74,Data!$B:$CP,Daily!JA$10,0)</f>
      </c>
      <c r="JB76" s="14">
        <f>VLOOKUP($IF76,Data!$B:$CP,Daily!JB$10,0)/VLOOKUP($IF74,Data!$B:$CP,Daily!JB$10,0)</f>
      </c>
      <c r="JC76" s="14">
        <f>VLOOKUP($IF76,Data!$B:$CP,Daily!JC$10,0)/VLOOKUP($IF74,Data!$B:$CP,Daily!JC$10,0)</f>
      </c>
      <c r="JD76" s="14">
        <f>VLOOKUP($IF76,Data!$B:$CP,Daily!JD$10,0)/VLOOKUP($IF74,Data!$B:$CP,Daily!JD$10,0)</f>
      </c>
      <c r="JE76" s="14">
        <f>VLOOKUP($IF76,Data!$B:$CP,Daily!JE$10,0)/VLOOKUP($IF74,Data!$B:$CP,Daily!JE$10,0)</f>
      </c>
      <c r="JF76" s="14">
        <f>VLOOKUP($IF76,Data!$B:$CP,Daily!JF$10,0)/VLOOKUP($IF74,Data!$B:$CP,Daily!JF$10,0)</f>
      </c>
      <c r="JG76" s="14">
        <f>VLOOKUP($IF76,Data!$B:$CP,Daily!JG$10,0)/VLOOKUP($IF74,Data!$B:$CP,Daily!JG$10,0)</f>
      </c>
      <c r="JH76" s="14">
        <f>VLOOKUP($IF76,Data!$B:$CP,Daily!JH$10,0)/VLOOKUP($IF74,Data!$B:$CP,Daily!JH$10,0)</f>
      </c>
      <c r="JI76" s="14">
        <f>VLOOKUP($IF76,Data!$B:$CP,Daily!JI$10,0)/VLOOKUP($IF74,Data!$B:$CP,Daily!JI$10,0)</f>
      </c>
      <c r="JJ76" s="14">
        <f>VLOOKUP($IF76,Data!$B:$CP,Daily!JJ$10,0)/VLOOKUP($IF74,Data!$B:$CP,Daily!JJ$10,0)</f>
      </c>
      <c r="JK76" s="14">
        <f>VLOOKUP($IF76,Data!$B:$CP,Daily!JK$10,0)/VLOOKUP($IF74,Data!$B:$CP,Daily!JK$10,0)</f>
      </c>
      <c r="JL76" s="14">
        <f>VLOOKUP($IF76,Data!$B:$CP,Daily!JL$10,0)/VLOOKUP($IF74,Data!$B:$CP,Daily!JL$10,0)</f>
      </c>
      <c r="JM76" s="14">
        <f>VLOOKUP($IF76,Data!$B:$CP,Daily!JM$10,0)/VLOOKUP($IF74,Data!$B:$CP,Daily!JM$10,0)</f>
      </c>
      <c r="JN76" s="14">
        <f>VLOOKUP($IF76,Data!$B:$CP,Daily!JN$10,0)/VLOOKUP($IF74,Data!$B:$CP,Daily!JN$10,0)</f>
      </c>
      <c r="JO76" s="14">
        <f>VLOOKUP($IF76,Data!$B:$CP,Daily!JO$10,0)/VLOOKUP($IF74,Data!$B:$CP,Daily!JO$10,0)</f>
      </c>
      <c r="JP76" s="14">
        <f>VLOOKUP($IF76,Data!$B:$CP,Daily!JP$10,0)/VLOOKUP($IF74,Data!$B:$CP,Daily!JP$10,0)</f>
      </c>
      <c r="JQ76" s="14">
        <f>VLOOKUP($IF76,Data!$B:$CP,Daily!JQ$10,0)/VLOOKUP($IF74,Data!$B:$CP,Daily!JQ$10,0)</f>
      </c>
      <c r="JR76" s="14">
        <f>VLOOKUP($IF76,Data!$B:$CP,Daily!JR$10,0)/VLOOKUP($IF74,Data!$B:$CP,Daily!JR$10,0)</f>
      </c>
      <c r="JS76" s="14">
        <f>VLOOKUP($IF76,Data!$B:$CP,Daily!JS$10,0)/VLOOKUP($IF74,Data!$B:$CP,Daily!JS$10,0)</f>
      </c>
      <c r="JT76" s="14">
        <f>VLOOKUP($IF76,Data!$B:$CP,Daily!JT$10,0)/VLOOKUP($IF74,Data!$B:$CP,Daily!JT$10,0)</f>
      </c>
      <c r="JU76" s="14">
        <f>VLOOKUP($IF76,Data!$B:$CP,Daily!JU$10,0)/VLOOKUP($IF74,Data!$B:$CP,Daily!JU$10,0)</f>
      </c>
      <c r="JV76" s="14">
        <f>VLOOKUP($IF76,Data!$B:$CP,Daily!JV$10,0)/VLOOKUP($IF74,Data!$B:$CP,Daily!JV$10,0)</f>
      </c>
      <c r="JW76" s="14">
        <f>VLOOKUP($IF76,Data!$B:$CP,Daily!JW$10,0)/VLOOKUP($IF74,Data!$B:$CP,Daily!JW$10,0)</f>
      </c>
      <c r="JX76" s="14">
        <f>VLOOKUP($IF76,Data!$B:$CP,Daily!JX$10,0)/VLOOKUP($IF74,Data!$B:$CP,Daily!JX$10,0)</f>
      </c>
      <c r="JY76" s="14">
        <f>VLOOKUP($IF76,Data!$B:$CP,Daily!JY$10,0)/VLOOKUP($IF74,Data!$B:$CP,Daily!JY$10,0)</f>
      </c>
      <c r="JZ76" s="14">
        <f>VLOOKUP($IF76,Data!$B:$CP,Daily!JZ$10,0)/VLOOKUP($IF74,Data!$B:$CP,Daily!JZ$10,0)</f>
      </c>
      <c r="KA76" s="14">
        <f>VLOOKUP($IF76,Data!$B:$CP,Daily!KA$10,0)/VLOOKUP($IF74,Data!$B:$CP,Daily!KA$10,0)</f>
      </c>
      <c r="KB76" s="14">
        <f>VLOOKUP($IF76,Data!$B:$CP,Daily!KB$10,0)/VLOOKUP($IF74,Data!$B:$CP,Daily!KB$10,0)</f>
      </c>
      <c r="KC76" s="14">
        <f>VLOOKUP($IF76,Data!$B:$CP,Daily!KC$10,0)/VLOOKUP($IF74,Data!$B:$CP,Daily!KC$10,0)</f>
      </c>
      <c r="KD76" s="14">
        <f>VLOOKUP($IF76,Data!$B:$CP,Daily!KD$10,0)/VLOOKUP($IF74,Data!$B:$CP,Daily!KD$10,0)</f>
      </c>
      <c r="KE76" s="14">
        <f>VLOOKUP($IF76,Data!$B:$CP,Daily!KE$10,0)/VLOOKUP($IF74,Data!$B:$CP,Daily!KE$10,0)</f>
      </c>
      <c r="KF76" s="14">
        <f>VLOOKUP($IF76,Data!$B:$CP,Daily!KF$10,0)/VLOOKUP($IF74,Data!$B:$CP,Daily!KF$10,0)</f>
      </c>
      <c r="KG76" s="14">
        <f>VLOOKUP($IF76,Data!$B:$CP,Daily!KG$10,0)/VLOOKUP($IF74,Data!$B:$CP,Daily!KG$10,0)</f>
      </c>
      <c r="KH76" s="14">
        <f>VLOOKUP($IF76,Data!$B:$CP,Daily!KH$10,0)/VLOOKUP($IF74,Data!$B:$CP,Daily!KH$10,0)</f>
      </c>
      <c r="KI76" s="14">
        <f>VLOOKUP($IF76,Data!$B:$CP,Daily!KI$10,0)/VLOOKUP($IF74,Data!$B:$CP,Daily!KI$10,0)</f>
      </c>
      <c r="KJ76" s="14">
        <f>VLOOKUP($IF76,Data!$B:$CP,Daily!KJ$10,0)/VLOOKUP($IF74,Data!$B:$CP,Daily!KJ$10,0)</f>
      </c>
      <c r="KK76" s="14">
        <f>VLOOKUP($IF76,Data!$B:$CP,Daily!KK$10,0)/VLOOKUP($IF74,Data!$B:$CP,Daily!KK$10,0)</f>
      </c>
      <c r="KL76" s="14">
        <f>VLOOKUP($IF76,Data!$B:$CP,Daily!KL$10,0)/VLOOKUP($IF74,Data!$B:$CP,Daily!KL$10,0)</f>
      </c>
      <c r="KM76" s="14">
        <f>VLOOKUP($IF76,Data!$B:$CP,Daily!KM$10,0)/VLOOKUP($IF74,Data!$B:$CP,Daily!KM$10,0)</f>
      </c>
      <c r="KN76" s="14">
        <f>VLOOKUP($IF76,Data!$B:$CP,Daily!KN$10,0)/VLOOKUP($IF74,Data!$B:$CP,Daily!KN$10,0)</f>
      </c>
      <c r="KO76" s="14">
        <f>VLOOKUP($IF76,Data!$B:$CP,Daily!KO$10,0)/VLOOKUP($IF74,Data!$B:$CP,Daily!KO$10,0)</f>
      </c>
      <c r="KP76" s="14">
        <f>VLOOKUP($IF76,Data!$B:$CP,Daily!KP$10,0)/VLOOKUP($IF74,Data!$B:$CP,Daily!KP$10,0)</f>
      </c>
      <c r="KQ76" s="14">
        <f>VLOOKUP($IF76,Data!$B:$CP,Daily!KQ$10,0)/VLOOKUP($IF74,Data!$B:$CP,Daily!KQ$10,0)</f>
      </c>
      <c r="KR76" s="14">
        <f>VLOOKUP($IF76,Data!$B:$CP,Daily!KR$10,0)/VLOOKUP($IF74,Data!$B:$CP,Daily!KR$10,0)</f>
      </c>
      <c r="KS76" s="14">
        <f>VLOOKUP($IF76,Data!$B:$CP,Daily!KS$10,0)/VLOOKUP($IF74,Data!$B:$CP,Daily!KS$10,0)</f>
      </c>
      <c r="KT76" s="14">
        <f>VLOOKUP($IF76,Data!$B:$CP,Daily!KT$10,0)/VLOOKUP($IF74,Data!$B:$CP,Daily!KT$10,0)</f>
      </c>
      <c r="KU76" s="14">
        <f>VLOOKUP($IF76,Data!$B:$CP,Daily!KU$10,0)/VLOOKUP($IF74,Data!$B:$CP,Daily!KU$10,0)</f>
      </c>
      <c r="KV76" s="14">
        <f>VLOOKUP($IF76,Data!$B:$CP,Daily!KV$10,0)/VLOOKUP($IF74,Data!$B:$CP,Daily!KV$10,0)</f>
      </c>
      <c r="KW76" s="14">
        <f>VLOOKUP($IF76,Data!$B:$CP,Daily!KW$10,0)/VLOOKUP($IF74,Data!$B:$CP,Daily!KW$10,0)</f>
      </c>
      <c r="KX76" s="14">
        <f>VLOOKUP($IF76,Data!$B:$CP,Daily!KX$10,0)/VLOOKUP($IF74,Data!$B:$CP,Daily!KX$10,0)</f>
      </c>
      <c r="KY76" s="14">
        <f>VLOOKUP($IF76,Data!$B:$CP,Daily!KY$10,0)/VLOOKUP($IF74,Data!$B:$CP,Daily!KY$10,0)</f>
      </c>
      <c r="KZ76" s="14">
        <f>VLOOKUP($IF76,Data!$B:$CP,Daily!KZ$10,0)/VLOOKUP($IF74,Data!$B:$CP,Daily!KZ$10,0)</f>
      </c>
      <c r="LA76" s="14">
        <f>VLOOKUP($IF76,Data!$B:$CP,Daily!LA$10,0)/VLOOKUP($IF74,Data!$B:$CP,Daily!LA$10,0)</f>
      </c>
      <c r="LB76" s="14">
        <f>VLOOKUP($IF76,Data!$B:$CP,Daily!LB$10,0)/VLOOKUP($IF74,Data!$B:$CP,Daily!LB$10,0)</f>
      </c>
      <c r="LC76" s="14">
        <f>VLOOKUP($IF76,Data!$B:$CP,Daily!LC$10,0)/VLOOKUP($IF74,Data!$B:$CP,Daily!LC$10,0)</f>
      </c>
      <c r="LD76" s="14">
        <f>VLOOKUP($IF76,Data!$B:$CP,Daily!LD$10,0)/VLOOKUP($IF74,Data!$B:$CP,Daily!LD$10,0)</f>
      </c>
      <c r="LE76" s="14">
        <f>VLOOKUP($IF76,Data!$B:$CP,Daily!LE$10,0)/VLOOKUP($IF74,Data!$B:$CP,Daily!LE$10,0)</f>
      </c>
      <c r="LF76" s="14">
        <f>VLOOKUP($IF76,Data!$B:$CP,Daily!LF$10,0)/VLOOKUP($IF74,Data!$B:$CP,Daily!LF$10,0)</f>
      </c>
      <c r="LG76" s="14">
        <f>VLOOKUP($IF76,Data!$B:$CP,Daily!LG$10,0)/VLOOKUP($IF74,Data!$B:$CP,Daily!LG$10,0)</f>
      </c>
      <c r="LH76" s="14">
        <f>VLOOKUP($IF76,Data!$B:$CP,Daily!LH$10,0)/VLOOKUP($IF74,Data!$B:$CP,Daily!LH$10,0)</f>
      </c>
      <c r="LI76" s="14">
        <f>VLOOKUP($IF76,Data!$B:$CP,Daily!LI$10,0)/VLOOKUP($IF74,Data!$B:$CP,Daily!LI$10,0)</f>
      </c>
      <c r="LJ76" s="14">
        <f>VLOOKUP($IF76,Data!$B:$CP,Daily!LJ$10,0)/VLOOKUP($IF74,Data!$B:$CP,Daily!LJ$10,0)</f>
      </c>
      <c r="LK76" s="14">
        <f>VLOOKUP($IF76,Data!$B:$CP,Daily!LK$10,0)/VLOOKUP($IF74,Data!$B:$CP,Daily!LK$10,0)</f>
      </c>
      <c r="LL76" s="14">
        <f>VLOOKUP($IF76,Data!$B:$CP,Daily!LL$10,0)/VLOOKUP($IF74,Data!$B:$CP,Daily!LL$10,0)</f>
      </c>
      <c r="LM76" s="14">
        <f>VLOOKUP($IF76,Data!$B:$CP,Daily!LM$10,0)/VLOOKUP($IF74,Data!$B:$CP,Daily!LM$10,0)</f>
      </c>
      <c r="LN76" s="14">
        <f>VLOOKUP($IF76,Data!$B:$CP,Daily!LN$10,0)/VLOOKUP($IF74,Data!$B:$CP,Daily!LN$10,0)</f>
      </c>
      <c r="LO76" s="14">
        <f>VLOOKUP($IF76,Data!$B:$CP,Daily!LO$10,0)/VLOOKUP($IF74,Data!$B:$CP,Daily!LO$10,0)</f>
      </c>
      <c r="LP76" s="14">
        <f>VLOOKUP($IF76,Data!$B:$CP,Daily!LP$10,0)/VLOOKUP($IF74,Data!$B:$CP,Daily!LP$10,0)</f>
      </c>
      <c r="LQ76" s="14">
        <f>VLOOKUP($IF76,Data!$B:$CP,Daily!LQ$10,0)/VLOOKUP($IF74,Data!$B:$CP,Daily!LQ$10,0)</f>
      </c>
      <c r="LR76" s="14">
        <f>VLOOKUP($IF76,Data!$B:$CP,Daily!LR$10,0)/VLOOKUP($IF74,Data!$B:$CP,Daily!LR$10,0)</f>
      </c>
      <c r="LS76" s="14">
        <f>VLOOKUP($IF76,Data!$B:$CP,Daily!LS$10,0)/VLOOKUP($IF74,Data!$B:$CP,Daily!LS$10,0)</f>
      </c>
      <c r="LU76" s="52">
        <f t="shared" si="595"/>
      </c>
      <c r="LV76" s="52">
        <f t="shared" si="596"/>
      </c>
      <c r="LW76" s="52">
        <f t="shared" ref="LW76" si="651">LV76-LU76</f>
      </c>
      <c r="LX76" s="52">
        <f t="shared" ref="LX76" si="652">LV76+(0.75*LW76)</f>
      </c>
      <c r="LY76" s="52">
        <f t="shared" ref="LY76" si="653">LU76-(0.75*LW76)</f>
      </c>
      <c r="LZ76" s="55"/>
      <c r="MA76" s="14">
        <f t="shared" ref="MA76" si="654">_xlfn.STDEV.P(JL76:LS76)</f>
      </c>
      <c r="MB76" s="14">
        <f t="shared" ref="MB76" si="655">SUMPRODUCT(LL76:LR76,LL$72:LR$72)/SUM(LL$72:LR$72)</f>
      </c>
      <c r="MC76" s="14">
        <f t="shared" ref="MC76" si="656">SUMPRODUCT(KP76:LR76,KP$72:LR$72)/SUM(KP$72:LR$72)</f>
      </c>
      <c r="MD76" s="15"/>
    </row>
    <row r="77" spans="1:342" hidden="1" x14ac:dyDescent="0.25">
      <c r="A77" s="5"/>
      <c r="C77" s="5"/>
      <c r="D77" s="121" t="s">
        <v>517</v>
      </c>
      <c r="E77" s="67" t="str">
        <f>VLOOKUP($D77,'Metric Nature'!$C:$D,2,0)&amp;IF(($F77&lt;(EA77)),"Below",IF(($F77&gt;(DZ77)),"Above","Within"))</f>
      </c>
      <c r="F77" s="62">
        <f t="shared" si="572"/>
      </c>
      <c r="G77" s="92">
        <f t="shared" si="573"/>
      </c>
      <c r="H77" s="62">
        <f t="shared" si="608"/>
      </c>
      <c r="I77" s="89">
        <f t="shared" si="598"/>
      </c>
      <c r="J77" s="62">
        <f t="shared" si="575"/>
      </c>
      <c r="K77" s="62">
        <f t="shared" si="576"/>
      </c>
      <c r="L77" s="64"/>
      <c r="M77" s="67" t="str">
        <f>VLOOKUP($D77,'Metric Nature'!$C:$D,2,0)&amp;IF(($N77&lt;(HZ77)),"Below",IF(($N77&gt;(HY77)),"Above","Within"))</f>
      </c>
      <c r="N77" s="71">
        <f t="shared" si="577"/>
      </c>
      <c r="O77" s="63">
        <f t="shared" si="609"/>
      </c>
      <c r="P77" s="98">
        <f t="shared" si="610"/>
      </c>
      <c r="Q77" s="63">
        <f t="shared" si="611"/>
      </c>
      <c r="R77" s="71">
        <f t="shared" si="579"/>
      </c>
      <c r="S77" s="62">
        <f t="shared" si="580"/>
      </c>
      <c r="T77" s="64"/>
      <c r="U77" s="67" t="str">
        <f>VLOOKUP($D77,'Metric Nature'!$C:$D,2,0)&amp;IF(($V77&lt;(LY77)),"Below",IF(($V77&gt;(LX77)),"Above","Within"))</f>
      </c>
      <c r="V77" s="62">
        <f t="shared" si="581"/>
      </c>
      <c r="W77" s="63">
        <f t="shared" si="601"/>
      </c>
      <c r="X77" s="62">
        <f t="shared" si="612"/>
      </c>
      <c r="Y77" s="63">
        <f t="shared" si="602"/>
      </c>
      <c r="Z77" s="62">
        <f t="shared" si="583"/>
      </c>
      <c r="AA77" s="62">
        <f t="shared" si="584"/>
      </c>
      <c r="AB77" s="64"/>
      <c r="AC77" s="60" t="s">
        <v>518</v>
      </c>
      <c r="AD77" s="5"/>
      <c r="AE77" s="5"/>
      <c r="AF77" s="5"/>
      <c r="AG77" s="5"/>
      <c r="AH77" s="5"/>
      <c r="AI77" s="9" t="s">
        <v>517</v>
      </c>
      <c r="AJ77" s="14">
        <f>(VLOOKUP($EG77,Data!$B:$CP,Daily!EI$10,0)+VLOOKUP($IF77,Data!$B:$CP,Daily!IH$10,0))/(VLOOKUP($EG74,Data!$B:$CP,Daily!EI$10,0)+VLOOKUP($IF74,Data!$B:$CP,Daily!IH$10,0))</f>
      </c>
      <c r="AK77" s="14">
        <f>(VLOOKUP($EG77,Data!$B:$CP,Daily!EJ$10,0)+VLOOKUP($IF77,Data!$B:$CP,Daily!II$10,0))/(VLOOKUP($EG74,Data!$B:$CP,Daily!EJ$10,0)+VLOOKUP($IF74,Data!$B:$CP,Daily!II$10,0))</f>
      </c>
      <c r="AL77" s="14">
        <f>(VLOOKUP($EG77,Data!$B:$CP,Daily!EK$10,0)+VLOOKUP($IF77,Data!$B:$CP,Daily!IJ$10,0))/(VLOOKUP($EG74,Data!$B:$CP,Daily!EK$10,0)+VLOOKUP($IF74,Data!$B:$CP,Daily!IJ$10,0))</f>
      </c>
      <c r="AM77" s="14">
        <f>(VLOOKUP($EG77,Data!$B:$CP,Daily!EL$10,0)+VLOOKUP($IF77,Data!$B:$CP,Daily!IK$10,0))/(VLOOKUP($EG74,Data!$B:$CP,Daily!EL$10,0)+VLOOKUP($IF74,Data!$B:$CP,Daily!IK$10,0))</f>
      </c>
      <c r="AN77" s="14">
        <f>(VLOOKUP($EG77,Data!$B:$CP,Daily!EM$10,0)+VLOOKUP($IF77,Data!$B:$CP,Daily!IL$10,0))/(VLOOKUP($EG74,Data!$B:$CP,Daily!EM$10,0)+VLOOKUP($IF74,Data!$B:$CP,Daily!IL$10,0))</f>
      </c>
      <c r="AO77" s="14">
        <f>(VLOOKUP($EG77,Data!$B:$CP,Daily!EN$10,0)+VLOOKUP($IF77,Data!$B:$CP,Daily!IM$10,0))/(VLOOKUP($EG74,Data!$B:$CP,Daily!EN$10,0)+VLOOKUP($IF74,Data!$B:$CP,Daily!IM$10,0))</f>
      </c>
      <c r="AP77" s="14">
        <f>(VLOOKUP($EG77,Data!$B:$CP,Daily!EO$10,0)+VLOOKUP($IF77,Data!$B:$CP,Daily!IN$10,0))/(VLOOKUP($EG74,Data!$B:$CP,Daily!EO$10,0)+VLOOKUP($IF74,Data!$B:$CP,Daily!IN$10,0))</f>
      </c>
      <c r="AQ77" s="14">
        <f>(VLOOKUP($EG77,Data!$B:$CP,Daily!EP$10,0)+VLOOKUP($IF77,Data!$B:$CP,Daily!IO$10,0))/(VLOOKUP($EG74,Data!$B:$CP,Daily!EP$10,0)+VLOOKUP($IF74,Data!$B:$CP,Daily!IO$10,0))</f>
      </c>
      <c r="AR77" s="14">
        <f>(VLOOKUP($EG77,Data!$B:$CP,Daily!EQ$10,0)+VLOOKUP($IF77,Data!$B:$CP,Daily!IP$10,0))/(VLOOKUP($EG74,Data!$B:$CP,Daily!EQ$10,0)+VLOOKUP($IF74,Data!$B:$CP,Daily!IP$10,0))</f>
      </c>
      <c r="AS77" s="14">
        <f>(VLOOKUP($EG77,Data!$B:$CP,Daily!ER$10,0)+VLOOKUP($IF77,Data!$B:$CP,Daily!IQ$10,0))/(VLOOKUP($EG74,Data!$B:$CP,Daily!ER$10,0)+VLOOKUP($IF74,Data!$B:$CP,Daily!IQ$10,0))</f>
      </c>
      <c r="AT77" s="14">
        <f>(VLOOKUP($EG77,Data!$B:$CP,Daily!ES$10,0)+VLOOKUP($IF77,Data!$B:$CP,Daily!IR$10,0))/(VLOOKUP($EG74,Data!$B:$CP,Daily!ES$10,0)+VLOOKUP($IF74,Data!$B:$CP,Daily!IR$10,0))</f>
      </c>
      <c r="AU77" s="14">
        <f>(VLOOKUP($EG77,Data!$B:$CP,Daily!ET$10,0)+VLOOKUP($IF77,Data!$B:$CP,Daily!IS$10,0))/(VLOOKUP($EG74,Data!$B:$CP,Daily!ET$10,0)+VLOOKUP($IF74,Data!$B:$CP,Daily!IS$10,0))</f>
      </c>
      <c r="AV77" s="14">
        <f>(VLOOKUP($EG77,Data!$B:$CP,Daily!EU$10,0)+VLOOKUP($IF77,Data!$B:$CP,Daily!IT$10,0))/(VLOOKUP($EG74,Data!$B:$CP,Daily!EU$10,0)+VLOOKUP($IF74,Data!$B:$CP,Daily!IT$10,0))</f>
      </c>
      <c r="AW77" s="14">
        <f>(VLOOKUP($EG77,Data!$B:$CP,Daily!EV$10,0)+VLOOKUP($IF77,Data!$B:$CP,Daily!IU$10,0))/(VLOOKUP($EG74,Data!$B:$CP,Daily!EV$10,0)+VLOOKUP($IF74,Data!$B:$CP,Daily!IU$10,0))</f>
      </c>
      <c r="AX77" s="14">
        <f>(VLOOKUP($EG77,Data!$B:$CP,Daily!EW$10,0)+VLOOKUP($IF77,Data!$B:$CP,Daily!IV$10,0))/(VLOOKUP($EG74,Data!$B:$CP,Daily!EW$10,0)+VLOOKUP($IF74,Data!$B:$CP,Daily!IV$10,0))</f>
      </c>
      <c r="AY77" s="14">
        <f>(VLOOKUP($EG77,Data!$B:$CP,Daily!EX$10,0)+VLOOKUP($IF77,Data!$B:$CP,Daily!IW$10,0))/(VLOOKUP($EG74,Data!$B:$CP,Daily!EX$10,0)+VLOOKUP($IF74,Data!$B:$CP,Daily!IW$10,0))</f>
      </c>
      <c r="AZ77" s="14">
        <f>(VLOOKUP($EG77,Data!$B:$CP,Daily!EY$10,0)+VLOOKUP($IF77,Data!$B:$CP,Daily!IX$10,0))/(VLOOKUP($EG74,Data!$B:$CP,Daily!EY$10,0)+VLOOKUP($IF74,Data!$B:$CP,Daily!IX$10,0))</f>
      </c>
      <c r="BA77" s="14">
        <f>(VLOOKUP($EG77,Data!$B:$CP,Daily!EZ$10,0)+VLOOKUP($IF77,Data!$B:$CP,Daily!IY$10,0))/(VLOOKUP($EG74,Data!$B:$CP,Daily!EZ$10,0)+VLOOKUP($IF74,Data!$B:$CP,Daily!IY$10,0))</f>
      </c>
      <c r="BB77" s="14">
        <f>(VLOOKUP($EG77,Data!$B:$CP,Daily!FA$10,0)+VLOOKUP($IF77,Data!$B:$CP,Daily!IZ$10,0))/(VLOOKUP($EG74,Data!$B:$CP,Daily!FA$10,0)+VLOOKUP($IF74,Data!$B:$CP,Daily!IZ$10,0))</f>
      </c>
      <c r="BC77" s="14">
        <f>(VLOOKUP($EG77,Data!$B:$CP,Daily!FB$10,0)+VLOOKUP($IF77,Data!$B:$CP,Daily!JA$10,0))/(VLOOKUP($EG74,Data!$B:$CP,Daily!FB$10,0)+VLOOKUP($IF74,Data!$B:$CP,Daily!JA$10,0))</f>
      </c>
      <c r="BD77" s="14">
        <f>(VLOOKUP($EG77,Data!$B:$CP,Daily!FC$10,0)+VLOOKUP($IF77,Data!$B:$CP,Daily!JB$10,0))/(VLOOKUP($EG74,Data!$B:$CP,Daily!FC$10,0)+VLOOKUP($IF74,Data!$B:$CP,Daily!JB$10,0))</f>
      </c>
      <c r="BE77" s="14">
        <f>(VLOOKUP($EG77,Data!$B:$CP,Daily!FD$10,0)+VLOOKUP($IF77,Data!$B:$CP,Daily!JC$10,0))/(VLOOKUP($EG74,Data!$B:$CP,Daily!FD$10,0)+VLOOKUP($IF74,Data!$B:$CP,Daily!JC$10,0))</f>
      </c>
      <c r="BF77" s="14">
        <f>(VLOOKUP($EG77,Data!$B:$CP,Daily!FE$10,0)+VLOOKUP($IF77,Data!$B:$CP,Daily!JD$10,0))/(VLOOKUP($EG74,Data!$B:$CP,Daily!FE$10,0)+VLOOKUP($IF74,Data!$B:$CP,Daily!JD$10,0))</f>
      </c>
      <c r="BG77" s="14">
        <f>(VLOOKUP($EG77,Data!$B:$CP,Daily!FF$10,0)+VLOOKUP($IF77,Data!$B:$CP,Daily!JE$10,0))/(VLOOKUP($EG74,Data!$B:$CP,Daily!FF$10,0)+VLOOKUP($IF74,Data!$B:$CP,Daily!JE$10,0))</f>
      </c>
      <c r="BH77" s="14">
        <f>(VLOOKUP($EG77,Data!$B:$CP,Daily!FG$10,0)+VLOOKUP($IF77,Data!$B:$CP,Daily!JF$10,0))/(VLOOKUP($EG74,Data!$B:$CP,Daily!FG$10,0)+VLOOKUP($IF74,Data!$B:$CP,Daily!JF$10,0))</f>
      </c>
      <c r="BI77" s="14">
        <f>(VLOOKUP($EG77,Data!$B:$CP,Daily!FH$10,0)+VLOOKUP($IF77,Data!$B:$CP,Daily!JG$10,0))/(VLOOKUP($EG74,Data!$B:$CP,Daily!FH$10,0)+VLOOKUP($IF74,Data!$B:$CP,Daily!JG$10,0))</f>
      </c>
      <c r="BJ77" s="14">
        <f>(VLOOKUP($EG77,Data!$B:$CP,Daily!FI$10,0)+VLOOKUP($IF77,Data!$B:$CP,Daily!JH$10,0))/(VLOOKUP($EG74,Data!$B:$CP,Daily!FI$10,0)+VLOOKUP($IF74,Data!$B:$CP,Daily!JH$10,0))</f>
      </c>
      <c r="BK77" s="14">
        <f>(VLOOKUP($EG77,Data!$B:$CP,Daily!FJ$10,0)+VLOOKUP($IF77,Data!$B:$CP,Daily!JI$10,0))/(VLOOKUP($EG74,Data!$B:$CP,Daily!FJ$10,0)+VLOOKUP($IF74,Data!$B:$CP,Daily!JI$10,0))</f>
      </c>
      <c r="BL77" s="14">
        <f>(VLOOKUP($EG77,Data!$B:$CP,Daily!FK$10,0)+VLOOKUP($IF77,Data!$B:$CP,Daily!JJ$10,0))/(VLOOKUP($EG74,Data!$B:$CP,Daily!FK$10,0)+VLOOKUP($IF74,Data!$B:$CP,Daily!JJ$10,0))</f>
      </c>
      <c r="BM77" s="14">
        <f>(VLOOKUP($EG77,Data!$B:$CP,Daily!FL$10,0)+VLOOKUP($IF77,Data!$B:$CP,Daily!JK$10,0))/(VLOOKUP($EG74,Data!$B:$CP,Daily!FL$10,0)+VLOOKUP($IF74,Data!$B:$CP,Daily!JK$10,0))</f>
      </c>
      <c r="BN77" s="14">
        <f>(VLOOKUP($EG77,Data!$B:$CP,Daily!FM$10,0)+VLOOKUP($IF77,Data!$B:$CP,Daily!JL$10,0))/(VLOOKUP($EG74,Data!$B:$CP,Daily!FM$10,0)+VLOOKUP($IF74,Data!$B:$CP,Daily!JL$10,0))</f>
      </c>
      <c r="BO77" s="14">
        <f>(VLOOKUP($EG77,Data!$B:$CP,Daily!FN$10,0)+VLOOKUP($IF77,Data!$B:$CP,Daily!JM$10,0))/(VLOOKUP($EG74,Data!$B:$CP,Daily!FN$10,0)+VLOOKUP($IF74,Data!$B:$CP,Daily!JM$10,0))</f>
      </c>
      <c r="BP77" s="14">
        <f>(VLOOKUP($EG77,Data!$B:$CP,Daily!FO$10,0)+VLOOKUP($IF77,Data!$B:$CP,Daily!JN$10,0))/(VLOOKUP($EG74,Data!$B:$CP,Daily!FO$10,0)+VLOOKUP($IF74,Data!$B:$CP,Daily!JN$10,0))</f>
      </c>
      <c r="BQ77" s="14">
        <f>(VLOOKUP($EG77,Data!$B:$CP,Daily!FP$10,0)+VLOOKUP($IF77,Data!$B:$CP,Daily!JO$10,0))/(VLOOKUP($EG74,Data!$B:$CP,Daily!FP$10,0)+VLOOKUP($IF74,Data!$B:$CP,Daily!JO$10,0))</f>
      </c>
      <c r="BR77" s="14">
        <f>(VLOOKUP($EG77,Data!$B:$CP,Daily!FQ$10,0)+VLOOKUP($IF77,Data!$B:$CP,Daily!JP$10,0))/(VLOOKUP($EG74,Data!$B:$CP,Daily!FQ$10,0)+VLOOKUP($IF74,Data!$B:$CP,Daily!JP$10,0))</f>
      </c>
      <c r="BS77" s="14">
        <f>(VLOOKUP($EG77,Data!$B:$CP,Daily!FR$10,0)+VLOOKUP($IF77,Data!$B:$CP,Daily!JQ$10,0))/(VLOOKUP($EG74,Data!$B:$CP,Daily!FR$10,0)+VLOOKUP($IF74,Data!$B:$CP,Daily!JQ$10,0))</f>
      </c>
      <c r="BT77" s="14">
        <f>(VLOOKUP($EG77,Data!$B:$CP,Daily!FS$10,0)+VLOOKUP($IF77,Data!$B:$CP,Daily!JR$10,0))/(VLOOKUP($EG74,Data!$B:$CP,Daily!FS$10,0)+VLOOKUP($IF74,Data!$B:$CP,Daily!JR$10,0))</f>
      </c>
      <c r="BU77" s="14">
        <f>(VLOOKUP($EG77,Data!$B:$CP,Daily!FT$10,0)+VLOOKUP($IF77,Data!$B:$CP,Daily!JS$10,0))/(VLOOKUP($EG74,Data!$B:$CP,Daily!FT$10,0)+VLOOKUP($IF74,Data!$B:$CP,Daily!JS$10,0))</f>
      </c>
      <c r="BV77" s="14">
        <f>(VLOOKUP($EG77,Data!$B:$CP,Daily!FU$10,0)+VLOOKUP($IF77,Data!$B:$CP,Daily!JT$10,0))/(VLOOKUP($EG74,Data!$B:$CP,Daily!FU$10,0)+VLOOKUP($IF74,Data!$B:$CP,Daily!JT$10,0))</f>
      </c>
      <c r="BW77" s="14">
        <f>(VLOOKUP($EG77,Data!$B:$CP,Daily!FV$10,0)+VLOOKUP($IF77,Data!$B:$CP,Daily!JU$10,0))/(VLOOKUP($EG74,Data!$B:$CP,Daily!FV$10,0)+VLOOKUP($IF74,Data!$B:$CP,Daily!JU$10,0))</f>
      </c>
      <c r="BX77" s="14">
        <f>(VLOOKUP($EG77,Data!$B:$CP,Daily!FW$10,0)+VLOOKUP($IF77,Data!$B:$CP,Daily!JV$10,0))/(VLOOKUP($EG74,Data!$B:$CP,Daily!FW$10,0)+VLOOKUP($IF74,Data!$B:$CP,Daily!JV$10,0))</f>
      </c>
      <c r="BY77" s="14">
        <f>(VLOOKUP($EG77,Data!$B:$CP,Daily!FX$10,0)+VLOOKUP($IF77,Data!$B:$CP,Daily!JW$10,0))/(VLOOKUP($EG74,Data!$B:$CP,Daily!FX$10,0)+VLOOKUP($IF74,Data!$B:$CP,Daily!JW$10,0))</f>
      </c>
      <c r="BZ77" s="14">
        <f>(VLOOKUP($EG77,Data!$B:$CP,Daily!FY$10,0)+VLOOKUP($IF77,Data!$B:$CP,Daily!JX$10,0))/(VLOOKUP($EG74,Data!$B:$CP,Daily!FY$10,0)+VLOOKUP($IF74,Data!$B:$CP,Daily!JX$10,0))</f>
      </c>
      <c r="CA77" s="14">
        <f>(VLOOKUP($EG77,Data!$B:$CP,Daily!FZ$10,0)+VLOOKUP($IF77,Data!$B:$CP,Daily!JY$10,0))/(VLOOKUP($EG74,Data!$B:$CP,Daily!FZ$10,0)+VLOOKUP($IF74,Data!$B:$CP,Daily!JY$10,0))</f>
      </c>
      <c r="CB77" s="14">
        <f>(VLOOKUP($EG77,Data!$B:$CP,Daily!GA$10,0)+VLOOKUP($IF77,Data!$B:$CP,Daily!JZ$10,0))/(VLOOKUP($EG74,Data!$B:$CP,Daily!GA$10,0)+VLOOKUP($IF74,Data!$B:$CP,Daily!JZ$10,0))</f>
      </c>
      <c r="CC77" s="14">
        <f>(VLOOKUP($EG77,Data!$B:$CP,Daily!GB$10,0)+VLOOKUP($IF77,Data!$B:$CP,Daily!KA$10,0))/(VLOOKUP($EG74,Data!$B:$CP,Daily!GB$10,0)+VLOOKUP($IF74,Data!$B:$CP,Daily!KA$10,0))</f>
      </c>
      <c r="CD77" s="14">
        <f>(VLOOKUP($EG77,Data!$B:$CP,Daily!GC$10,0)+VLOOKUP($IF77,Data!$B:$CP,Daily!KB$10,0))/(VLOOKUP($EG74,Data!$B:$CP,Daily!GC$10,0)+VLOOKUP($IF74,Data!$B:$CP,Daily!KB$10,0))</f>
      </c>
      <c r="CE77" s="14">
        <f>(VLOOKUP($EG77,Data!$B:$CP,Daily!GD$10,0)+VLOOKUP($IF77,Data!$B:$CP,Daily!KC$10,0))/(VLOOKUP($EG74,Data!$B:$CP,Daily!GD$10,0)+VLOOKUP($IF74,Data!$B:$CP,Daily!KC$10,0))</f>
      </c>
      <c r="CF77" s="14">
        <f>(VLOOKUP($EG77,Data!$B:$CP,Daily!GE$10,0)+VLOOKUP($IF77,Data!$B:$CP,Daily!KD$10,0))/(VLOOKUP($EG74,Data!$B:$CP,Daily!GE$10,0)+VLOOKUP($IF74,Data!$B:$CP,Daily!KD$10,0))</f>
      </c>
      <c r="CG77" s="14">
        <f>(VLOOKUP($EG77,Data!$B:$CP,Daily!GF$10,0)+VLOOKUP($IF77,Data!$B:$CP,Daily!KE$10,0))/(VLOOKUP($EG74,Data!$B:$CP,Daily!GF$10,0)+VLOOKUP($IF74,Data!$B:$CP,Daily!KE$10,0))</f>
      </c>
      <c r="CH77" s="14">
        <f>(VLOOKUP($EG77,Data!$B:$CP,Daily!GG$10,0)+VLOOKUP($IF77,Data!$B:$CP,Daily!KF$10,0))/(VLOOKUP($EG74,Data!$B:$CP,Daily!GG$10,0)+VLOOKUP($IF74,Data!$B:$CP,Daily!KF$10,0))</f>
      </c>
      <c r="CI77" s="14">
        <f>(VLOOKUP($EG77,Data!$B:$CP,Daily!GH$10,0)+VLOOKUP($IF77,Data!$B:$CP,Daily!KG$10,0))/(VLOOKUP($EG74,Data!$B:$CP,Daily!GH$10,0)+VLOOKUP($IF74,Data!$B:$CP,Daily!KG$10,0))</f>
      </c>
      <c r="CJ77" s="14">
        <f>(VLOOKUP($EG77,Data!$B:$CP,Daily!GI$10,0)+VLOOKUP($IF77,Data!$B:$CP,Daily!KH$10,0))/(VLOOKUP($EG74,Data!$B:$CP,Daily!GI$10,0)+VLOOKUP($IF74,Data!$B:$CP,Daily!KH$10,0))</f>
      </c>
      <c r="CK77" s="14">
        <f>(VLOOKUP($EG77,Data!$B:$CP,Daily!GJ$10,0)+VLOOKUP($IF77,Data!$B:$CP,Daily!KI$10,0))/(VLOOKUP($EG74,Data!$B:$CP,Daily!GJ$10,0)+VLOOKUP($IF74,Data!$B:$CP,Daily!KI$10,0))</f>
      </c>
      <c r="CL77" s="14">
        <f>(VLOOKUP($EG77,Data!$B:$CP,Daily!GK$10,0)+VLOOKUP($IF77,Data!$B:$CP,Daily!KJ$10,0))/(VLOOKUP($EG74,Data!$B:$CP,Daily!GK$10,0)+VLOOKUP($IF74,Data!$B:$CP,Daily!KJ$10,0))</f>
      </c>
      <c r="CM77" s="14">
        <f>(VLOOKUP($EG77,Data!$B:$CP,Daily!GL$10,0)+VLOOKUP($IF77,Data!$B:$CP,Daily!KK$10,0))/(VLOOKUP($EG74,Data!$B:$CP,Daily!GL$10,0)+VLOOKUP($IF74,Data!$B:$CP,Daily!KK$10,0))</f>
      </c>
      <c r="CN77" s="14">
        <f>(VLOOKUP($EG77,Data!$B:$CP,Daily!GM$10,0)+VLOOKUP($IF77,Data!$B:$CP,Daily!KL$10,0))/(VLOOKUP($EG74,Data!$B:$CP,Daily!GM$10,0)+VLOOKUP($IF74,Data!$B:$CP,Daily!KL$10,0))</f>
      </c>
      <c r="CO77" s="14">
        <f>(VLOOKUP($EG77,Data!$B:$CP,Daily!GN$10,0)+VLOOKUP($IF77,Data!$B:$CP,Daily!KM$10,0))/(VLOOKUP($EG74,Data!$B:$CP,Daily!GN$10,0)+VLOOKUP($IF74,Data!$B:$CP,Daily!KM$10,0))</f>
      </c>
      <c r="CP77" s="14">
        <f>(VLOOKUP($EG77,Data!$B:$CP,Daily!GO$10,0)+VLOOKUP($IF77,Data!$B:$CP,Daily!KN$10,0))/(VLOOKUP($EG74,Data!$B:$CP,Daily!GO$10,0)+VLOOKUP($IF74,Data!$B:$CP,Daily!KN$10,0))</f>
      </c>
      <c r="CQ77" s="14">
        <f>(VLOOKUP($EG77,Data!$B:$CP,Daily!GP$10,0)+VLOOKUP($IF77,Data!$B:$CP,Daily!KO$10,0))/(VLOOKUP($EG74,Data!$B:$CP,Daily!GP$10,0)+VLOOKUP($IF74,Data!$B:$CP,Daily!KO$10,0))</f>
      </c>
      <c r="CR77" s="14">
        <f>(VLOOKUP($EG77,Data!$B:$CP,Daily!GQ$10,0)+VLOOKUP($IF77,Data!$B:$CP,Daily!KP$10,0))/(VLOOKUP($EG74,Data!$B:$CP,Daily!GQ$10,0)+VLOOKUP($IF74,Data!$B:$CP,Daily!KP$10,0))</f>
      </c>
      <c r="CS77" s="14">
        <f>(VLOOKUP($EG77,Data!$B:$CP,Daily!GR$10,0)+VLOOKUP($IF77,Data!$B:$CP,Daily!KQ$10,0))/(VLOOKUP($EG74,Data!$B:$CP,Daily!GR$10,0)+VLOOKUP($IF74,Data!$B:$CP,Daily!KQ$10,0))</f>
      </c>
      <c r="CT77" s="14">
        <f>(VLOOKUP($EG77,Data!$B:$CP,Daily!GS$10,0)+VLOOKUP($IF77,Data!$B:$CP,Daily!KR$10,0))/(VLOOKUP($EG74,Data!$B:$CP,Daily!GS$10,0)+VLOOKUP($IF74,Data!$B:$CP,Daily!KR$10,0))</f>
      </c>
      <c r="CU77" s="14">
        <f>(VLOOKUP($EG77,Data!$B:$CP,Daily!GT$10,0)+VLOOKUP($IF77,Data!$B:$CP,Daily!KS$10,0))/(VLOOKUP($EG74,Data!$B:$CP,Daily!GT$10,0)+VLOOKUP($IF74,Data!$B:$CP,Daily!KS$10,0))</f>
      </c>
      <c r="CV77" s="14">
        <f>(VLOOKUP($EG77,Data!$B:$CP,Daily!GU$10,0)+VLOOKUP($IF77,Data!$B:$CP,Daily!KT$10,0))/(VLOOKUP($EG74,Data!$B:$CP,Daily!GU$10,0)+VLOOKUP($IF74,Data!$B:$CP,Daily!KT$10,0))</f>
      </c>
      <c r="CW77" s="14">
        <f>(VLOOKUP($EG77,Data!$B:$CP,Daily!GV$10,0)+VLOOKUP($IF77,Data!$B:$CP,Daily!KU$10,0))/(VLOOKUP($EG74,Data!$B:$CP,Daily!GV$10,0)+VLOOKUP($IF74,Data!$B:$CP,Daily!KU$10,0))</f>
      </c>
      <c r="CX77" s="14">
        <f>(VLOOKUP($EG77,Data!$B:$CP,Daily!GW$10,0)+VLOOKUP($IF77,Data!$B:$CP,Daily!KV$10,0))/(VLOOKUP($EG74,Data!$B:$CP,Daily!GW$10,0)+VLOOKUP($IF74,Data!$B:$CP,Daily!KV$10,0))</f>
      </c>
      <c r="CY77" s="14">
        <f>(VLOOKUP($EG77,Data!$B:$CP,Daily!GX$10,0)+VLOOKUP($IF77,Data!$B:$CP,Daily!KW$10,0))/(VLOOKUP($EG74,Data!$B:$CP,Daily!GX$10,0)+VLOOKUP($IF74,Data!$B:$CP,Daily!KW$10,0))</f>
      </c>
      <c r="CZ77" s="14">
        <f>(VLOOKUP($EG77,Data!$B:$CP,Daily!GY$10,0)+VLOOKUP($IF77,Data!$B:$CP,Daily!KX$10,0))/(VLOOKUP($EG74,Data!$B:$CP,Daily!GY$10,0)+VLOOKUP($IF74,Data!$B:$CP,Daily!KX$10,0))</f>
      </c>
      <c r="DA77" s="14">
        <f>(VLOOKUP($EG77,Data!$B:$CP,Daily!GZ$10,0)+VLOOKUP($IF77,Data!$B:$CP,Daily!KY$10,0))/(VLOOKUP($EG74,Data!$B:$CP,Daily!GZ$10,0)+VLOOKUP($IF74,Data!$B:$CP,Daily!KY$10,0))</f>
      </c>
      <c r="DB77" s="14">
        <f>(VLOOKUP($EG77,Data!$B:$CP,Daily!HA$10,0)+VLOOKUP($IF77,Data!$B:$CP,Daily!KZ$10,0))/(VLOOKUP($EG74,Data!$B:$CP,Daily!HA$10,0)+VLOOKUP($IF74,Data!$B:$CP,Daily!KZ$10,0))</f>
      </c>
      <c r="DC77" s="14">
        <f>(VLOOKUP($EG77,Data!$B:$CP,Daily!HB$10,0)+VLOOKUP($IF77,Data!$B:$CP,Daily!LA$10,0))/(VLOOKUP($EG74,Data!$B:$CP,Daily!HB$10,0)+VLOOKUP($IF74,Data!$B:$CP,Daily!LA$10,0))</f>
      </c>
      <c r="DD77" s="14">
        <f>(VLOOKUP($EG77,Data!$B:$CP,Daily!HC$10,0)+VLOOKUP($IF77,Data!$B:$CP,Daily!LB$10,0))/(VLOOKUP($EG74,Data!$B:$CP,Daily!HC$10,0)+VLOOKUP($IF74,Data!$B:$CP,Daily!LB$10,0))</f>
      </c>
      <c r="DE77" s="14">
        <f>(VLOOKUP($EG77,Data!$B:$CP,Daily!HD$10,0)+VLOOKUP($IF77,Data!$B:$CP,Daily!LC$10,0))/(VLOOKUP($EG74,Data!$B:$CP,Daily!HD$10,0)+VLOOKUP($IF74,Data!$B:$CP,Daily!LC$10,0))</f>
      </c>
      <c r="DF77" s="14">
        <f>(VLOOKUP($EG77,Data!$B:$CP,Daily!HE$10,0)+VLOOKUP($IF77,Data!$B:$CP,Daily!LD$10,0))/(VLOOKUP($EG74,Data!$B:$CP,Daily!HE$10,0)+VLOOKUP($IF74,Data!$B:$CP,Daily!LD$10,0))</f>
      </c>
      <c r="DG77" s="14">
        <f>(VLOOKUP($EG77,Data!$B:$CP,Daily!HF$10,0)+VLOOKUP($IF77,Data!$B:$CP,Daily!LE$10,0))/(VLOOKUP($EG74,Data!$B:$CP,Daily!HF$10,0)+VLOOKUP($IF74,Data!$B:$CP,Daily!LE$10,0))</f>
      </c>
      <c r="DH77" s="14">
        <f>(VLOOKUP($EG77,Data!$B:$CP,Daily!HG$10,0)+VLOOKUP($IF77,Data!$B:$CP,Daily!LF$10,0))/(VLOOKUP($EG74,Data!$B:$CP,Daily!HG$10,0)+VLOOKUP($IF74,Data!$B:$CP,Daily!LF$10,0))</f>
      </c>
      <c r="DI77" s="14">
        <f>(VLOOKUP($EG77,Data!$B:$CP,Daily!HH$10,0)+VLOOKUP($IF77,Data!$B:$CP,Daily!LG$10,0))/(VLOOKUP($EG74,Data!$B:$CP,Daily!HH$10,0)+VLOOKUP($IF74,Data!$B:$CP,Daily!LG$10,0))</f>
      </c>
      <c r="DJ77" s="14">
        <f>(VLOOKUP($EG77,Data!$B:$CP,Daily!HI$10,0)+VLOOKUP($IF77,Data!$B:$CP,Daily!LH$10,0))/(VLOOKUP($EG74,Data!$B:$CP,Daily!HI$10,0)+VLOOKUP($IF74,Data!$B:$CP,Daily!LH$10,0))</f>
      </c>
      <c r="DK77" s="14">
        <f>(VLOOKUP($EG77,Data!$B:$CP,Daily!HJ$10,0)+VLOOKUP($IF77,Data!$B:$CP,Daily!LI$10,0))/(VLOOKUP($EG74,Data!$B:$CP,Daily!HJ$10,0)+VLOOKUP($IF74,Data!$B:$CP,Daily!LI$10,0))</f>
      </c>
      <c r="DL77" s="14">
        <f>(VLOOKUP($EG77,Data!$B:$CP,Daily!HK$10,0)+VLOOKUP($IF77,Data!$B:$CP,Daily!LJ$10,0))/(VLOOKUP($EG74,Data!$B:$CP,Daily!HK$10,0)+VLOOKUP($IF74,Data!$B:$CP,Daily!LJ$10,0))</f>
      </c>
      <c r="DM77" s="14">
        <f>(VLOOKUP($EG77,Data!$B:$CP,Daily!HL$10,0)+VLOOKUP($IF77,Data!$B:$CP,Daily!LK$10,0))/(VLOOKUP($EG74,Data!$B:$CP,Daily!HL$10,0)+VLOOKUP($IF74,Data!$B:$CP,Daily!LK$10,0))</f>
      </c>
      <c r="DN77" s="14">
        <f>(VLOOKUP($EG77,Data!$B:$CP,Daily!HM$10,0)+VLOOKUP($IF77,Data!$B:$CP,Daily!LL$10,0))/(VLOOKUP($EG74,Data!$B:$CP,Daily!HM$10,0)+VLOOKUP($IF74,Data!$B:$CP,Daily!LL$10,0))</f>
      </c>
      <c r="DO77" s="14">
        <f>(VLOOKUP($EG77,Data!$B:$CP,Daily!HN$10,0)+VLOOKUP($IF77,Data!$B:$CP,Daily!LM$10,0))/(VLOOKUP($EG74,Data!$B:$CP,Daily!HN$10,0)+VLOOKUP($IF74,Data!$B:$CP,Daily!LM$10,0))</f>
      </c>
      <c r="DP77" s="14">
        <f>(VLOOKUP($EG77,Data!$B:$CP,Daily!HO$10,0)+VLOOKUP($IF77,Data!$B:$CP,Daily!LN$10,0))/(VLOOKUP($EG74,Data!$B:$CP,Daily!HO$10,0)+VLOOKUP($IF74,Data!$B:$CP,Daily!LN$10,0))</f>
      </c>
      <c r="DQ77" s="14">
        <f>(VLOOKUP($EG77,Data!$B:$CP,Daily!HP$10,0)+VLOOKUP($IF77,Data!$B:$CP,Daily!LO$10,0))/(VLOOKUP($EG74,Data!$B:$CP,Daily!HP$10,0)+VLOOKUP($IF74,Data!$B:$CP,Daily!LO$10,0))</f>
      </c>
      <c r="DR77" s="14">
        <f>(VLOOKUP($EG77,Data!$B:$CP,Daily!HQ$10,0)+VLOOKUP($IF77,Data!$B:$CP,Daily!LP$10,0))/(VLOOKUP($EG74,Data!$B:$CP,Daily!HQ$10,0)+VLOOKUP($IF74,Data!$B:$CP,Daily!LP$10,0))</f>
      </c>
      <c r="DS77" s="14">
        <f>(VLOOKUP($EG77,Data!$B:$CP,Daily!HR$10,0)+VLOOKUP($IF77,Data!$B:$CP,Daily!LQ$10,0))/(VLOOKUP($EG74,Data!$B:$CP,Daily!HR$10,0)+VLOOKUP($IF74,Data!$B:$CP,Daily!LQ$10,0))</f>
      </c>
      <c r="DT77" s="14">
        <f>(VLOOKUP($EG77,Data!$B:$CP,Daily!HS$10,0)+VLOOKUP($IF77,Data!$B:$CP,Daily!LR$10,0))/(VLOOKUP($EG74,Data!$B:$CP,Daily!HS$10,0)+VLOOKUP($IF74,Data!$B:$CP,Daily!LR$10,0))</f>
      </c>
      <c r="DU77" s="14">
        <f>(VLOOKUP($EG77,Data!$B:$CP,Daily!HT$10,0)+VLOOKUP($IF77,Data!$B:$CP,Daily!LS$10,0))/(VLOOKUP($EG74,Data!$B:$CP,Daily!HT$10,0)+VLOOKUP($IF74,Data!$B:$CP,Daily!LS$10,0))</f>
      </c>
      <c r="DV77" s="18"/>
      <c r="DW77" s="14">
        <f t="shared" si="588"/>
      </c>
      <c r="DX77" s="14">
        <f t="shared" si="589"/>
      </c>
      <c r="DY77" s="14">
        <f t="shared" si="603"/>
      </c>
      <c r="DZ77" s="14">
        <f t="shared" si="613"/>
      </c>
      <c r="EA77" s="14">
        <f t="shared" si="614"/>
      </c>
      <c r="EB77" s="18"/>
      <c r="EC77" s="14">
        <f t="shared" si="590"/>
      </c>
      <c r="ED77" s="14">
        <f t="shared" si="615"/>
      </c>
      <c r="EE77" s="14">
        <f t="shared" si="616"/>
      </c>
      <c r="EF77" s="16"/>
      <c r="EG77" s="9" t="s">
        <v>519</v>
      </c>
      <c r="EH77" s="9" t="s">
        <v>64</v>
      </c>
      <c r="EI77" s="14">
        <f>VLOOKUP($EG77,Data!$B:$CP,Daily!EI$10,0)/VLOOKUP($EG74,Data!$B:$CP,Daily!EI$10,0)</f>
      </c>
      <c r="EJ77" s="14">
        <f>VLOOKUP($EG77,Data!$B:$CP,Daily!EJ$10,0)/VLOOKUP($EG74,Data!$B:$CP,Daily!EJ$10,0)</f>
      </c>
      <c r="EK77" s="14">
        <f>VLOOKUP($EG77,Data!$B:$CP,Daily!EK$10,0)/VLOOKUP($EG74,Data!$B:$CP,Daily!EK$10,0)</f>
      </c>
      <c r="EL77" s="14">
        <f>VLOOKUP($EG77,Data!$B:$CP,Daily!EL$10,0)/VLOOKUP($EG74,Data!$B:$CP,Daily!EL$10,0)</f>
      </c>
      <c r="EM77" s="14">
        <f>VLOOKUP($EG77,Data!$B:$CP,Daily!EM$10,0)/VLOOKUP($EG74,Data!$B:$CP,Daily!EM$10,0)</f>
      </c>
      <c r="EN77" s="14">
        <f>VLOOKUP($EG77,Data!$B:$CP,Daily!EN$10,0)/VLOOKUP($EG74,Data!$B:$CP,Daily!EN$10,0)</f>
      </c>
      <c r="EO77" s="14">
        <f>VLOOKUP($EG77,Data!$B:$CP,Daily!EO$10,0)/VLOOKUP($EG74,Data!$B:$CP,Daily!EO$10,0)</f>
      </c>
      <c r="EP77" s="14">
        <f>VLOOKUP($EG77,Data!$B:$CP,Daily!EP$10,0)/VLOOKUP($EG74,Data!$B:$CP,Daily!EP$10,0)</f>
      </c>
      <c r="EQ77" s="14">
        <f>VLOOKUP($EG77,Data!$B:$CP,Daily!EQ$10,0)/VLOOKUP($EG74,Data!$B:$CP,Daily!EQ$10,0)</f>
      </c>
      <c r="ER77" s="14">
        <f>VLOOKUP($EG77,Data!$B:$CP,Daily!ER$10,0)/VLOOKUP($EG74,Data!$B:$CP,Daily!ER$10,0)</f>
      </c>
      <c r="ES77" s="14">
        <f>VLOOKUP($EG77,Data!$B:$CP,Daily!ES$10,0)/VLOOKUP($EG74,Data!$B:$CP,Daily!ES$10,0)</f>
      </c>
      <c r="ET77" s="14">
        <f>VLOOKUP($EG77,Data!$B:$CP,Daily!ET$10,0)/VLOOKUP($EG74,Data!$B:$CP,Daily!ET$10,0)</f>
      </c>
      <c r="EU77" s="14">
        <f>VLOOKUP($EG77,Data!$B:$CP,Daily!EU$10,0)/VLOOKUP($EG74,Data!$B:$CP,Daily!EU$10,0)</f>
      </c>
      <c r="EV77" s="14">
        <f>VLOOKUP($EG77,Data!$B:$CP,Daily!EV$10,0)/VLOOKUP($EG74,Data!$B:$CP,Daily!EV$10,0)</f>
      </c>
      <c r="EW77" s="14">
        <f>VLOOKUP($EG77,Data!$B:$CP,Daily!EW$10,0)/VLOOKUP($EG74,Data!$B:$CP,Daily!EW$10,0)</f>
      </c>
      <c r="EX77" s="14">
        <f>VLOOKUP($EG77,Data!$B:$CP,Daily!EX$10,0)/VLOOKUP($EG74,Data!$B:$CP,Daily!EX$10,0)</f>
      </c>
      <c r="EY77" s="14">
        <f>VLOOKUP($EG77,Data!$B:$CP,Daily!EY$10,0)/VLOOKUP($EG74,Data!$B:$CP,Daily!EY$10,0)</f>
      </c>
      <c r="EZ77" s="14">
        <f>VLOOKUP($EG77,Data!$B:$CP,Daily!EZ$10,0)/VLOOKUP($EG74,Data!$B:$CP,Daily!EZ$10,0)</f>
      </c>
      <c r="FA77" s="14">
        <f>VLOOKUP($EG77,Data!$B:$CP,Daily!FA$10,0)/VLOOKUP($EG74,Data!$B:$CP,Daily!FA$10,0)</f>
      </c>
      <c r="FB77" s="14">
        <f>VLOOKUP($EG77,Data!$B:$CP,Daily!FB$10,0)/VLOOKUP($EG74,Data!$B:$CP,Daily!FB$10,0)</f>
      </c>
      <c r="FC77" s="14">
        <f>VLOOKUP($EG77,Data!$B:$CP,Daily!FC$10,0)/VLOOKUP($EG74,Data!$B:$CP,Daily!FC$10,0)</f>
      </c>
      <c r="FD77" s="14">
        <f>VLOOKUP($EG77,Data!$B:$CP,Daily!FD$10,0)/VLOOKUP($EG74,Data!$B:$CP,Daily!FD$10,0)</f>
      </c>
      <c r="FE77" s="14">
        <f>VLOOKUP($EG77,Data!$B:$CP,Daily!FE$10,0)/VLOOKUP($EG74,Data!$B:$CP,Daily!FE$10,0)</f>
      </c>
      <c r="FF77" s="14">
        <f>VLOOKUP($EG77,Data!$B:$CP,Daily!FF$10,0)/VLOOKUP($EG74,Data!$B:$CP,Daily!FF$10,0)</f>
      </c>
      <c r="FG77" s="14">
        <f>VLOOKUP($EG77,Data!$B:$CP,Daily!FG$10,0)/VLOOKUP($EG74,Data!$B:$CP,Daily!FG$10,0)</f>
      </c>
      <c r="FH77" s="14">
        <f>VLOOKUP($EG77,Data!$B:$CP,Daily!FH$10,0)/VLOOKUP($EG74,Data!$B:$CP,Daily!FH$10,0)</f>
      </c>
      <c r="FI77" s="14">
        <f>VLOOKUP($EG77,Data!$B:$CP,Daily!FI$10,0)/VLOOKUP($EG74,Data!$B:$CP,Daily!FI$10,0)</f>
      </c>
      <c r="FJ77" s="14">
        <f>VLOOKUP($EG77,Data!$B:$CP,Daily!FJ$10,0)/VLOOKUP($EG74,Data!$B:$CP,Daily!FJ$10,0)</f>
      </c>
      <c r="FK77" s="14">
        <f>VLOOKUP($EG77,Data!$B:$CP,Daily!FK$10,0)/VLOOKUP($EG74,Data!$B:$CP,Daily!FK$10,0)</f>
      </c>
      <c r="FL77" s="14">
        <f>VLOOKUP($EG77,Data!$B:$CP,Daily!FL$10,0)/VLOOKUP($EG74,Data!$B:$CP,Daily!FL$10,0)</f>
      </c>
      <c r="FM77" s="14">
        <f>VLOOKUP($EG77,Data!$B:$CP,Daily!FM$10,0)/VLOOKUP($EG74,Data!$B:$CP,Daily!FM$10,0)</f>
      </c>
      <c r="FN77" s="14">
        <f>VLOOKUP($EG77,Data!$B:$CP,Daily!FN$10,0)/VLOOKUP($EG74,Data!$B:$CP,Daily!FN$10,0)</f>
      </c>
      <c r="FO77" s="14">
        <f>VLOOKUP($EG77,Data!$B:$CP,Daily!FO$10,0)/VLOOKUP($EG74,Data!$B:$CP,Daily!FO$10,0)</f>
      </c>
      <c r="FP77" s="14">
        <f>VLOOKUP($EG77,Data!$B:$CP,Daily!FP$10,0)/VLOOKUP($EG74,Data!$B:$CP,Daily!FP$10,0)</f>
      </c>
      <c r="FQ77" s="14">
        <f>VLOOKUP($EG77,Data!$B:$CP,Daily!FQ$10,0)/VLOOKUP($EG74,Data!$B:$CP,Daily!FQ$10,0)</f>
      </c>
      <c r="FR77" s="14">
        <f>VLOOKUP($EG77,Data!$B:$CP,Daily!FR$10,0)/VLOOKUP($EG74,Data!$B:$CP,Daily!FR$10,0)</f>
      </c>
      <c r="FS77" s="14">
        <f>VLOOKUP($EG77,Data!$B:$CP,Daily!FS$10,0)/VLOOKUP($EG74,Data!$B:$CP,Daily!FS$10,0)</f>
      </c>
      <c r="FT77" s="14">
        <f>VLOOKUP($EG77,Data!$B:$CP,Daily!FT$10,0)/VLOOKUP($EG74,Data!$B:$CP,Daily!FT$10,0)</f>
      </c>
      <c r="FU77" s="14">
        <f>VLOOKUP($EG77,Data!$B:$CP,Daily!FU$10,0)/VLOOKUP($EG74,Data!$B:$CP,Daily!FU$10,0)</f>
      </c>
      <c r="FV77" s="14">
        <f>VLOOKUP($EG77,Data!$B:$CP,Daily!FV$10,0)/VLOOKUP($EG74,Data!$B:$CP,Daily!FV$10,0)</f>
      </c>
      <c r="FW77" s="14">
        <f>VLOOKUP($EG77,Data!$B:$CP,Daily!FW$10,0)/VLOOKUP($EG74,Data!$B:$CP,Daily!FW$10,0)</f>
      </c>
      <c r="FX77" s="14">
        <f>VLOOKUP($EG77,Data!$B:$CP,Daily!FX$10,0)/VLOOKUP($EG74,Data!$B:$CP,Daily!FX$10,0)</f>
      </c>
      <c r="FY77" s="14">
        <f>VLOOKUP($EG77,Data!$B:$CP,Daily!FY$10,0)/VLOOKUP($EG74,Data!$B:$CP,Daily!FY$10,0)</f>
      </c>
      <c r="FZ77" s="14">
        <f>VLOOKUP($EG77,Data!$B:$CP,Daily!FZ$10,0)/VLOOKUP($EG74,Data!$B:$CP,Daily!FZ$10,0)</f>
      </c>
      <c r="GA77" s="14">
        <f>VLOOKUP($EG77,Data!$B:$CP,Daily!GA$10,0)/VLOOKUP($EG74,Data!$B:$CP,Daily!GA$10,0)</f>
      </c>
      <c r="GB77" s="14">
        <f>VLOOKUP($EG77,Data!$B:$CP,Daily!GB$10,0)/VLOOKUP($EG74,Data!$B:$CP,Daily!GB$10,0)</f>
      </c>
      <c r="GC77" s="14">
        <f>VLOOKUP($EG77,Data!$B:$CP,Daily!GC$10,0)/VLOOKUP($EG74,Data!$B:$CP,Daily!GC$10,0)</f>
      </c>
      <c r="GD77" s="14">
        <f>VLOOKUP($EG77,Data!$B:$CP,Daily!GD$10,0)/VLOOKUP($EG74,Data!$B:$CP,Daily!GD$10,0)</f>
      </c>
      <c r="GE77" s="14">
        <f>VLOOKUP($EG77,Data!$B:$CP,Daily!GE$10,0)/VLOOKUP($EG74,Data!$B:$CP,Daily!GE$10,0)</f>
      </c>
      <c r="GF77" s="14">
        <f>VLOOKUP($EG77,Data!$B:$CP,Daily!GF$10,0)/VLOOKUP($EG74,Data!$B:$CP,Daily!GF$10,0)</f>
      </c>
      <c r="GG77" s="14">
        <f>VLOOKUP($EG77,Data!$B:$CP,Daily!GG$10,0)/VLOOKUP($EG74,Data!$B:$CP,Daily!GG$10,0)</f>
      </c>
      <c r="GH77" s="14">
        <f>VLOOKUP($EG77,Data!$B:$CP,Daily!GH$10,0)/VLOOKUP($EG74,Data!$B:$CP,Daily!GH$10,0)</f>
      </c>
      <c r="GI77" s="14">
        <f>VLOOKUP($EG77,Data!$B:$CP,Daily!GI$10,0)/VLOOKUP($EG74,Data!$B:$CP,Daily!GI$10,0)</f>
      </c>
      <c r="GJ77" s="14">
        <f>VLOOKUP($EG77,Data!$B:$CP,Daily!GJ$10,0)/VLOOKUP($EG74,Data!$B:$CP,Daily!GJ$10,0)</f>
      </c>
      <c r="GK77" s="14">
        <f>VLOOKUP($EG77,Data!$B:$CP,Daily!GK$10,0)/VLOOKUP($EG74,Data!$B:$CP,Daily!GK$10,0)</f>
      </c>
      <c r="GL77" s="14">
        <f>VLOOKUP($EG77,Data!$B:$CP,Daily!GL$10,0)/VLOOKUP($EG74,Data!$B:$CP,Daily!GL$10,0)</f>
      </c>
      <c r="GM77" s="14">
        <f>VLOOKUP($EG77,Data!$B:$CP,Daily!GM$10,0)/VLOOKUP($EG74,Data!$B:$CP,Daily!GM$10,0)</f>
      </c>
      <c r="GN77" s="14">
        <f>VLOOKUP($EG77,Data!$B:$CP,Daily!GN$10,0)/VLOOKUP($EG74,Data!$B:$CP,Daily!GN$10,0)</f>
      </c>
      <c r="GO77" s="14">
        <f>VLOOKUP($EG77,Data!$B:$CP,Daily!GO$10,0)/VLOOKUP($EG74,Data!$B:$CP,Daily!GO$10,0)</f>
      </c>
      <c r="GP77" s="14">
        <f>VLOOKUP($EG77,Data!$B:$CP,Daily!GP$10,0)/VLOOKUP($EG74,Data!$B:$CP,Daily!GP$10,0)</f>
      </c>
      <c r="GQ77" s="14">
        <f>VLOOKUP($EG77,Data!$B:$CP,Daily!GQ$10,0)/VLOOKUP($EG74,Data!$B:$CP,Daily!GQ$10,0)</f>
      </c>
      <c r="GR77" s="14">
        <f>VLOOKUP($EG77,Data!$B:$CP,Daily!GR$10,0)/VLOOKUP($EG74,Data!$B:$CP,Daily!GR$10,0)</f>
      </c>
      <c r="GS77" s="14">
        <f>VLOOKUP($EG77,Data!$B:$CP,Daily!GS$10,0)/VLOOKUP($EG74,Data!$B:$CP,Daily!GS$10,0)</f>
      </c>
      <c r="GT77" s="14">
        <f>VLOOKUP($EG77,Data!$B:$CP,Daily!GT$10,0)/VLOOKUP($EG74,Data!$B:$CP,Daily!GT$10,0)</f>
      </c>
      <c r="GU77" s="14">
        <f>VLOOKUP($EG77,Data!$B:$CP,Daily!GU$10,0)/VLOOKUP($EG74,Data!$B:$CP,Daily!GU$10,0)</f>
      </c>
      <c r="GV77" s="14">
        <f>VLOOKUP($EG77,Data!$B:$CP,Daily!GV$10,0)/VLOOKUP($EG74,Data!$B:$CP,Daily!GV$10,0)</f>
      </c>
      <c r="GW77" s="14">
        <f>VLOOKUP($EG77,Data!$B:$CP,Daily!GW$10,0)/VLOOKUP($EG74,Data!$B:$CP,Daily!GW$10,0)</f>
      </c>
      <c r="GX77" s="14">
        <f>VLOOKUP($EG77,Data!$B:$CP,Daily!GX$10,0)/VLOOKUP($EG74,Data!$B:$CP,Daily!GX$10,0)</f>
      </c>
      <c r="GY77" s="14">
        <f>VLOOKUP($EG77,Data!$B:$CP,Daily!GY$10,0)/VLOOKUP($EG74,Data!$B:$CP,Daily!GY$10,0)</f>
      </c>
      <c r="GZ77" s="14">
        <f>VLOOKUP($EG77,Data!$B:$CP,Daily!GZ$10,0)/VLOOKUP($EG74,Data!$B:$CP,Daily!GZ$10,0)</f>
      </c>
      <c r="HA77" s="14">
        <f>VLOOKUP($EG77,Data!$B:$CP,Daily!HA$10,0)/VLOOKUP($EG74,Data!$B:$CP,Daily!HA$10,0)</f>
      </c>
      <c r="HB77" s="14">
        <f>VLOOKUP($EG77,Data!$B:$CP,Daily!HB$10,0)/VLOOKUP($EG74,Data!$B:$CP,Daily!HB$10,0)</f>
      </c>
      <c r="HC77" s="14">
        <f>VLOOKUP($EG77,Data!$B:$CP,Daily!HC$10,0)/VLOOKUP($EG74,Data!$B:$CP,Daily!HC$10,0)</f>
      </c>
      <c r="HD77" s="14">
        <f>VLOOKUP($EG77,Data!$B:$CP,Daily!HD$10,0)/VLOOKUP($EG74,Data!$B:$CP,Daily!HD$10,0)</f>
      </c>
      <c r="HE77" s="14">
        <f>VLOOKUP($EG77,Data!$B:$CP,Daily!HE$10,0)/VLOOKUP($EG74,Data!$B:$CP,Daily!HE$10,0)</f>
      </c>
      <c r="HF77" s="14">
        <f>VLOOKUP($EG77,Data!$B:$CP,Daily!HF$10,0)/VLOOKUP($EG74,Data!$B:$CP,Daily!HF$10,0)</f>
      </c>
      <c r="HG77" s="14">
        <f>VLOOKUP($EG77,Data!$B:$CP,Daily!HG$10,0)/VLOOKUP($EG74,Data!$B:$CP,Daily!HG$10,0)</f>
      </c>
      <c r="HH77" s="14">
        <f>VLOOKUP($EG77,Data!$B:$CP,Daily!HH$10,0)/VLOOKUP($EG74,Data!$B:$CP,Daily!HH$10,0)</f>
      </c>
      <c r="HI77" s="14">
        <f>VLOOKUP($EG77,Data!$B:$CP,Daily!HI$10,0)/VLOOKUP($EG74,Data!$B:$CP,Daily!HI$10,0)</f>
      </c>
      <c r="HJ77" s="14">
        <f>VLOOKUP($EG77,Data!$B:$CP,Daily!HJ$10,0)/VLOOKUP($EG74,Data!$B:$CP,Daily!HJ$10,0)</f>
      </c>
      <c r="HK77" s="14">
        <f>VLOOKUP($EG77,Data!$B:$CP,Daily!HK$10,0)/VLOOKUP($EG74,Data!$B:$CP,Daily!HK$10,0)</f>
      </c>
      <c r="HL77" s="14">
        <f>VLOOKUP($EG77,Data!$B:$CP,Daily!HL$10,0)/VLOOKUP($EG74,Data!$B:$CP,Daily!HL$10,0)</f>
      </c>
      <c r="HM77" s="14">
        <f>VLOOKUP($EG77,Data!$B:$CP,Daily!HM$10,0)/VLOOKUP($EG74,Data!$B:$CP,Daily!HM$10,0)</f>
      </c>
      <c r="HN77" s="14">
        <f>VLOOKUP($EG77,Data!$B:$CP,Daily!HN$10,0)/VLOOKUP($EG74,Data!$B:$CP,Daily!HN$10,0)</f>
      </c>
      <c r="HO77" s="14">
        <f>VLOOKUP($EG77,Data!$B:$CP,Daily!HO$10,0)/VLOOKUP($EG74,Data!$B:$CP,Daily!HO$10,0)</f>
      </c>
      <c r="HP77" s="14">
        <f>VLOOKUP($EG77,Data!$B:$CP,Daily!HP$10,0)/VLOOKUP($EG74,Data!$B:$CP,Daily!HP$10,0)</f>
      </c>
      <c r="HQ77" s="14">
        <f>VLOOKUP($EG77,Data!$B:$CP,Daily!HQ$10,0)/VLOOKUP($EG74,Data!$B:$CP,Daily!HQ$10,0)</f>
      </c>
      <c r="HR77" s="14">
        <f>VLOOKUP($EG77,Data!$B:$CP,Daily!HR$10,0)/VLOOKUP($EG74,Data!$B:$CP,Daily!HR$10,0)</f>
      </c>
      <c r="HS77" s="14">
        <f>VLOOKUP($EG77,Data!$B:$CP,Daily!HS$10,0)/VLOOKUP($EG74,Data!$B:$CP,Daily!HS$10,0)</f>
      </c>
      <c r="HT77" s="14">
        <f>VLOOKUP($EG77,Data!$B:$CP,Daily!HT$10,0)/VLOOKUP($EG74,Data!$B:$CP,Daily!HT$10,0)</f>
      </c>
      <c r="HU77" s="17"/>
      <c r="HV77" s="52">
        <f t="shared" si="591"/>
      </c>
      <c r="HW77" s="52">
        <f t="shared" si="592"/>
      </c>
      <c r="HX77" s="52">
        <f t="shared" si="593"/>
      </c>
      <c r="HY77" s="52">
        <f t="shared" si="604"/>
      </c>
      <c r="HZ77" s="52">
        <f t="shared" si="605"/>
      </c>
      <c r="IA77" s="55"/>
      <c r="IB77" s="14">
        <f t="shared" si="594"/>
      </c>
      <c r="IC77" s="14">
        <f t="shared" si="617"/>
      </c>
      <c r="ID77" s="14">
        <f t="shared" si="618"/>
      </c>
      <c r="IE77" s="16"/>
      <c r="IF77" s="9" t="s">
        <v>520</v>
      </c>
      <c r="IG77" s="9" t="s">
        <v>64</v>
      </c>
      <c r="IH77" s="14">
        <f>VLOOKUP($IF77,Data!$B:$CP,Daily!IH$10,0)/VLOOKUP($IF74,Data!$B:$CP,Daily!IH$10,0)</f>
      </c>
      <c r="II77" s="14">
        <f>VLOOKUP($IF77,Data!$B:$CP,Daily!II$10,0)/VLOOKUP($IF74,Data!$B:$CP,Daily!II$10,0)</f>
      </c>
      <c r="IJ77" s="14">
        <f>VLOOKUP($IF77,Data!$B:$CP,Daily!IJ$10,0)/VLOOKUP($IF74,Data!$B:$CP,Daily!IJ$10,0)</f>
      </c>
      <c r="IK77" s="14">
        <f>VLOOKUP($IF77,Data!$B:$CP,Daily!IK$10,0)/VLOOKUP($IF74,Data!$B:$CP,Daily!IK$10,0)</f>
      </c>
      <c r="IL77" s="14">
        <f>VLOOKUP($IF77,Data!$B:$CP,Daily!IL$10,0)/VLOOKUP($IF74,Data!$B:$CP,Daily!IL$10,0)</f>
      </c>
      <c r="IM77" s="14">
        <f>VLOOKUP($IF77,Data!$B:$CP,Daily!IM$10,0)/VLOOKUP($IF74,Data!$B:$CP,Daily!IM$10,0)</f>
      </c>
      <c r="IN77" s="14">
        <f>VLOOKUP($IF77,Data!$B:$CP,Daily!IN$10,0)/VLOOKUP($IF74,Data!$B:$CP,Daily!IN$10,0)</f>
      </c>
      <c r="IO77" s="14">
        <f>VLOOKUP($IF77,Data!$B:$CP,Daily!IO$10,0)/VLOOKUP($IF74,Data!$B:$CP,Daily!IO$10,0)</f>
      </c>
      <c r="IP77" s="14">
        <f>VLOOKUP($IF77,Data!$B:$CP,Daily!IP$10,0)/VLOOKUP($IF74,Data!$B:$CP,Daily!IP$10,0)</f>
      </c>
      <c r="IQ77" s="14">
        <f>VLOOKUP($IF77,Data!$B:$CP,Daily!IQ$10,0)/VLOOKUP($IF74,Data!$B:$CP,Daily!IQ$10,0)</f>
      </c>
      <c r="IR77" s="14">
        <f>VLOOKUP($IF77,Data!$B:$CP,Daily!IR$10,0)/VLOOKUP($IF74,Data!$B:$CP,Daily!IR$10,0)</f>
      </c>
      <c r="IS77" s="14">
        <f>VLOOKUP($IF77,Data!$B:$CP,Daily!IS$10,0)/VLOOKUP($IF74,Data!$B:$CP,Daily!IS$10,0)</f>
      </c>
      <c r="IT77" s="14">
        <f>VLOOKUP($IF77,Data!$B:$CP,Daily!IT$10,0)/VLOOKUP($IF74,Data!$B:$CP,Daily!IT$10,0)</f>
      </c>
      <c r="IU77" s="14">
        <f>VLOOKUP($IF77,Data!$B:$CP,Daily!IU$10,0)/VLOOKUP($IF74,Data!$B:$CP,Daily!IU$10,0)</f>
      </c>
      <c r="IV77" s="14">
        <f>VLOOKUP($IF77,Data!$B:$CP,Daily!IV$10,0)/VLOOKUP($IF74,Data!$B:$CP,Daily!IV$10,0)</f>
      </c>
      <c r="IW77" s="14">
        <f>VLOOKUP($IF77,Data!$B:$CP,Daily!IW$10,0)/VLOOKUP($IF74,Data!$B:$CP,Daily!IW$10,0)</f>
      </c>
      <c r="IX77" s="14">
        <f>VLOOKUP($IF77,Data!$B:$CP,Daily!IX$10,0)/VLOOKUP($IF74,Data!$B:$CP,Daily!IX$10,0)</f>
      </c>
      <c r="IY77" s="14">
        <f>VLOOKUP($IF77,Data!$B:$CP,Daily!IY$10,0)/VLOOKUP($IF74,Data!$B:$CP,Daily!IY$10,0)</f>
      </c>
      <c r="IZ77" s="14">
        <f>VLOOKUP($IF77,Data!$B:$CP,Daily!IZ$10,0)/VLOOKUP($IF74,Data!$B:$CP,Daily!IZ$10,0)</f>
      </c>
      <c r="JA77" s="14">
        <f>VLOOKUP($IF77,Data!$B:$CP,Daily!JA$10,0)/VLOOKUP($IF74,Data!$B:$CP,Daily!JA$10,0)</f>
      </c>
      <c r="JB77" s="14">
        <f>VLOOKUP($IF77,Data!$B:$CP,Daily!JB$10,0)/VLOOKUP($IF74,Data!$B:$CP,Daily!JB$10,0)</f>
      </c>
      <c r="JC77" s="14">
        <f>VLOOKUP($IF77,Data!$B:$CP,Daily!JC$10,0)/VLOOKUP($IF74,Data!$B:$CP,Daily!JC$10,0)</f>
      </c>
      <c r="JD77" s="14">
        <f>VLOOKUP($IF77,Data!$B:$CP,Daily!JD$10,0)/VLOOKUP($IF74,Data!$B:$CP,Daily!JD$10,0)</f>
      </c>
      <c r="JE77" s="14">
        <f>VLOOKUP($IF77,Data!$B:$CP,Daily!JE$10,0)/VLOOKUP($IF74,Data!$B:$CP,Daily!JE$10,0)</f>
      </c>
      <c r="JF77" s="14">
        <f>VLOOKUP($IF77,Data!$B:$CP,Daily!JF$10,0)/VLOOKUP($IF74,Data!$B:$CP,Daily!JF$10,0)</f>
      </c>
      <c r="JG77" s="14">
        <f>VLOOKUP($IF77,Data!$B:$CP,Daily!JG$10,0)/VLOOKUP($IF74,Data!$B:$CP,Daily!JG$10,0)</f>
      </c>
      <c r="JH77" s="14">
        <f>VLOOKUP($IF77,Data!$B:$CP,Daily!JH$10,0)/VLOOKUP($IF74,Data!$B:$CP,Daily!JH$10,0)</f>
      </c>
      <c r="JI77" s="14">
        <f>VLOOKUP($IF77,Data!$B:$CP,Daily!JI$10,0)/VLOOKUP($IF74,Data!$B:$CP,Daily!JI$10,0)</f>
      </c>
      <c r="JJ77" s="14">
        <f>VLOOKUP($IF77,Data!$B:$CP,Daily!JJ$10,0)/VLOOKUP($IF74,Data!$B:$CP,Daily!JJ$10,0)</f>
      </c>
      <c r="JK77" s="14">
        <f>VLOOKUP($IF77,Data!$B:$CP,Daily!JK$10,0)/VLOOKUP($IF74,Data!$B:$CP,Daily!JK$10,0)</f>
      </c>
      <c r="JL77" s="14">
        <f>VLOOKUP($IF77,Data!$B:$CP,Daily!JL$10,0)/VLOOKUP($IF74,Data!$B:$CP,Daily!JL$10,0)</f>
      </c>
      <c r="JM77" s="14">
        <f>VLOOKUP($IF77,Data!$B:$CP,Daily!JM$10,0)/VLOOKUP($IF74,Data!$B:$CP,Daily!JM$10,0)</f>
      </c>
      <c r="JN77" s="14">
        <f>VLOOKUP($IF77,Data!$B:$CP,Daily!JN$10,0)/VLOOKUP($IF74,Data!$B:$CP,Daily!JN$10,0)</f>
      </c>
      <c r="JO77" s="14">
        <f>VLOOKUP($IF77,Data!$B:$CP,Daily!JO$10,0)/VLOOKUP($IF74,Data!$B:$CP,Daily!JO$10,0)</f>
      </c>
      <c r="JP77" s="14">
        <f>VLOOKUP($IF77,Data!$B:$CP,Daily!JP$10,0)/VLOOKUP($IF74,Data!$B:$CP,Daily!JP$10,0)</f>
      </c>
      <c r="JQ77" s="14">
        <f>VLOOKUP($IF77,Data!$B:$CP,Daily!JQ$10,0)/VLOOKUP($IF74,Data!$B:$CP,Daily!JQ$10,0)</f>
      </c>
      <c r="JR77" s="14">
        <f>VLOOKUP($IF77,Data!$B:$CP,Daily!JR$10,0)/VLOOKUP($IF74,Data!$B:$CP,Daily!JR$10,0)</f>
      </c>
      <c r="JS77" s="14">
        <f>VLOOKUP($IF77,Data!$B:$CP,Daily!JS$10,0)/VLOOKUP($IF74,Data!$B:$CP,Daily!JS$10,0)</f>
      </c>
      <c r="JT77" s="14">
        <f>VLOOKUP($IF77,Data!$B:$CP,Daily!JT$10,0)/VLOOKUP($IF74,Data!$B:$CP,Daily!JT$10,0)</f>
      </c>
      <c r="JU77" s="14">
        <f>VLOOKUP($IF77,Data!$B:$CP,Daily!JU$10,0)/VLOOKUP($IF74,Data!$B:$CP,Daily!JU$10,0)</f>
      </c>
      <c r="JV77" s="14">
        <f>VLOOKUP($IF77,Data!$B:$CP,Daily!JV$10,0)/VLOOKUP($IF74,Data!$B:$CP,Daily!JV$10,0)</f>
      </c>
      <c r="JW77" s="14">
        <f>VLOOKUP($IF77,Data!$B:$CP,Daily!JW$10,0)/VLOOKUP($IF74,Data!$B:$CP,Daily!JW$10,0)</f>
      </c>
      <c r="JX77" s="14">
        <f>VLOOKUP($IF77,Data!$B:$CP,Daily!JX$10,0)/VLOOKUP($IF74,Data!$B:$CP,Daily!JX$10,0)</f>
      </c>
      <c r="JY77" s="14">
        <f>VLOOKUP($IF77,Data!$B:$CP,Daily!JY$10,0)/VLOOKUP($IF74,Data!$B:$CP,Daily!JY$10,0)</f>
      </c>
      <c r="JZ77" s="14">
        <f>VLOOKUP($IF77,Data!$B:$CP,Daily!JZ$10,0)/VLOOKUP($IF74,Data!$B:$CP,Daily!JZ$10,0)</f>
      </c>
      <c r="KA77" s="14">
        <f>VLOOKUP($IF77,Data!$B:$CP,Daily!KA$10,0)/VLOOKUP($IF74,Data!$B:$CP,Daily!KA$10,0)</f>
      </c>
      <c r="KB77" s="14">
        <f>VLOOKUP($IF77,Data!$B:$CP,Daily!KB$10,0)/VLOOKUP($IF74,Data!$B:$CP,Daily!KB$10,0)</f>
      </c>
      <c r="KC77" s="14">
        <f>VLOOKUP($IF77,Data!$B:$CP,Daily!KC$10,0)/VLOOKUP($IF74,Data!$B:$CP,Daily!KC$10,0)</f>
      </c>
      <c r="KD77" s="14">
        <f>VLOOKUP($IF77,Data!$B:$CP,Daily!KD$10,0)/VLOOKUP($IF74,Data!$B:$CP,Daily!KD$10,0)</f>
      </c>
      <c r="KE77" s="14">
        <f>VLOOKUP($IF77,Data!$B:$CP,Daily!KE$10,0)/VLOOKUP($IF74,Data!$B:$CP,Daily!KE$10,0)</f>
      </c>
      <c r="KF77" s="14">
        <f>VLOOKUP($IF77,Data!$B:$CP,Daily!KF$10,0)/VLOOKUP($IF74,Data!$B:$CP,Daily!KF$10,0)</f>
      </c>
      <c r="KG77" s="14">
        <f>VLOOKUP($IF77,Data!$B:$CP,Daily!KG$10,0)/VLOOKUP($IF74,Data!$B:$CP,Daily!KG$10,0)</f>
      </c>
      <c r="KH77" s="14">
        <f>VLOOKUP($IF77,Data!$B:$CP,Daily!KH$10,0)/VLOOKUP($IF74,Data!$B:$CP,Daily!KH$10,0)</f>
      </c>
      <c r="KI77" s="14">
        <f>VLOOKUP($IF77,Data!$B:$CP,Daily!KI$10,0)/VLOOKUP($IF74,Data!$B:$CP,Daily!KI$10,0)</f>
      </c>
      <c r="KJ77" s="14">
        <f>VLOOKUP($IF77,Data!$B:$CP,Daily!KJ$10,0)/VLOOKUP($IF74,Data!$B:$CP,Daily!KJ$10,0)</f>
      </c>
      <c r="KK77" s="14">
        <f>VLOOKUP($IF77,Data!$B:$CP,Daily!KK$10,0)/VLOOKUP($IF74,Data!$B:$CP,Daily!KK$10,0)</f>
      </c>
      <c r="KL77" s="14">
        <f>VLOOKUP($IF77,Data!$B:$CP,Daily!KL$10,0)/VLOOKUP($IF74,Data!$B:$CP,Daily!KL$10,0)</f>
      </c>
      <c r="KM77" s="14">
        <f>VLOOKUP($IF77,Data!$B:$CP,Daily!KM$10,0)/VLOOKUP($IF74,Data!$B:$CP,Daily!KM$10,0)</f>
      </c>
      <c r="KN77" s="14">
        <f>VLOOKUP($IF77,Data!$B:$CP,Daily!KN$10,0)/VLOOKUP($IF74,Data!$B:$CP,Daily!KN$10,0)</f>
      </c>
      <c r="KO77" s="14">
        <f>VLOOKUP($IF77,Data!$B:$CP,Daily!KO$10,0)/VLOOKUP($IF74,Data!$B:$CP,Daily!KO$10,0)</f>
      </c>
      <c r="KP77" s="14">
        <f>VLOOKUP($IF77,Data!$B:$CP,Daily!KP$10,0)/VLOOKUP($IF74,Data!$B:$CP,Daily!KP$10,0)</f>
      </c>
      <c r="KQ77" s="14">
        <f>VLOOKUP($IF77,Data!$B:$CP,Daily!KQ$10,0)/VLOOKUP($IF74,Data!$B:$CP,Daily!KQ$10,0)</f>
      </c>
      <c r="KR77" s="14">
        <f>VLOOKUP($IF77,Data!$B:$CP,Daily!KR$10,0)/VLOOKUP($IF74,Data!$B:$CP,Daily!KR$10,0)</f>
      </c>
      <c r="KS77" s="14">
        <f>VLOOKUP($IF77,Data!$B:$CP,Daily!KS$10,0)/VLOOKUP($IF74,Data!$B:$CP,Daily!KS$10,0)</f>
      </c>
      <c r="KT77" s="14">
        <f>VLOOKUP($IF77,Data!$B:$CP,Daily!KT$10,0)/VLOOKUP($IF74,Data!$B:$CP,Daily!KT$10,0)</f>
      </c>
      <c r="KU77" s="14">
        <f>VLOOKUP($IF77,Data!$B:$CP,Daily!KU$10,0)/VLOOKUP($IF74,Data!$B:$CP,Daily!KU$10,0)</f>
      </c>
      <c r="KV77" s="14">
        <f>VLOOKUP($IF77,Data!$B:$CP,Daily!KV$10,0)/VLOOKUP($IF74,Data!$B:$CP,Daily!KV$10,0)</f>
      </c>
      <c r="KW77" s="14">
        <f>VLOOKUP($IF77,Data!$B:$CP,Daily!KW$10,0)/VLOOKUP($IF74,Data!$B:$CP,Daily!KW$10,0)</f>
      </c>
      <c r="KX77" s="14">
        <f>VLOOKUP($IF77,Data!$B:$CP,Daily!KX$10,0)/VLOOKUP($IF74,Data!$B:$CP,Daily!KX$10,0)</f>
      </c>
      <c r="KY77" s="14">
        <f>VLOOKUP($IF77,Data!$B:$CP,Daily!KY$10,0)/VLOOKUP($IF74,Data!$B:$CP,Daily!KY$10,0)</f>
      </c>
      <c r="KZ77" s="14">
        <f>VLOOKUP($IF77,Data!$B:$CP,Daily!KZ$10,0)/VLOOKUP($IF74,Data!$B:$CP,Daily!KZ$10,0)</f>
      </c>
      <c r="LA77" s="14">
        <f>VLOOKUP($IF77,Data!$B:$CP,Daily!LA$10,0)/VLOOKUP($IF74,Data!$B:$CP,Daily!LA$10,0)</f>
      </c>
      <c r="LB77" s="14">
        <f>VLOOKUP($IF77,Data!$B:$CP,Daily!LB$10,0)/VLOOKUP($IF74,Data!$B:$CP,Daily!LB$10,0)</f>
      </c>
      <c r="LC77" s="14">
        <f>VLOOKUP($IF77,Data!$B:$CP,Daily!LC$10,0)/VLOOKUP($IF74,Data!$B:$CP,Daily!LC$10,0)</f>
      </c>
      <c r="LD77" s="14">
        <f>VLOOKUP($IF77,Data!$B:$CP,Daily!LD$10,0)/VLOOKUP($IF74,Data!$B:$CP,Daily!LD$10,0)</f>
      </c>
      <c r="LE77" s="14">
        <f>VLOOKUP($IF77,Data!$B:$CP,Daily!LE$10,0)/VLOOKUP($IF74,Data!$B:$CP,Daily!LE$10,0)</f>
      </c>
      <c r="LF77" s="14">
        <f>VLOOKUP($IF77,Data!$B:$CP,Daily!LF$10,0)/VLOOKUP($IF74,Data!$B:$CP,Daily!LF$10,0)</f>
      </c>
      <c r="LG77" s="14">
        <f>VLOOKUP($IF77,Data!$B:$CP,Daily!LG$10,0)/VLOOKUP($IF74,Data!$B:$CP,Daily!LG$10,0)</f>
      </c>
      <c r="LH77" s="14">
        <f>VLOOKUP($IF77,Data!$B:$CP,Daily!LH$10,0)/VLOOKUP($IF74,Data!$B:$CP,Daily!LH$10,0)</f>
      </c>
      <c r="LI77" s="14">
        <f>VLOOKUP($IF77,Data!$B:$CP,Daily!LI$10,0)/VLOOKUP($IF74,Data!$B:$CP,Daily!LI$10,0)</f>
      </c>
      <c r="LJ77" s="14">
        <f>VLOOKUP($IF77,Data!$B:$CP,Daily!LJ$10,0)/VLOOKUP($IF74,Data!$B:$CP,Daily!LJ$10,0)</f>
      </c>
      <c r="LK77" s="14">
        <f>VLOOKUP($IF77,Data!$B:$CP,Daily!LK$10,0)/VLOOKUP($IF74,Data!$B:$CP,Daily!LK$10,0)</f>
      </c>
      <c r="LL77" s="14">
        <f>VLOOKUP($IF77,Data!$B:$CP,Daily!LL$10,0)/VLOOKUP($IF74,Data!$B:$CP,Daily!LL$10,0)</f>
      </c>
      <c r="LM77" s="14">
        <f>VLOOKUP($IF77,Data!$B:$CP,Daily!LM$10,0)/VLOOKUP($IF74,Data!$B:$CP,Daily!LM$10,0)</f>
      </c>
      <c r="LN77" s="14">
        <f>VLOOKUP($IF77,Data!$B:$CP,Daily!LN$10,0)/VLOOKUP($IF74,Data!$B:$CP,Daily!LN$10,0)</f>
      </c>
      <c r="LO77" s="14">
        <f>VLOOKUP($IF77,Data!$B:$CP,Daily!LO$10,0)/VLOOKUP($IF74,Data!$B:$CP,Daily!LO$10,0)</f>
      </c>
      <c r="LP77" s="14">
        <f>VLOOKUP($IF77,Data!$B:$CP,Daily!LP$10,0)/VLOOKUP($IF74,Data!$B:$CP,Daily!LP$10,0)</f>
      </c>
      <c r="LQ77" s="14">
        <f>VLOOKUP($IF77,Data!$B:$CP,Daily!LQ$10,0)/VLOOKUP($IF74,Data!$B:$CP,Daily!LQ$10,0)</f>
      </c>
      <c r="LR77" s="14">
        <f>VLOOKUP($IF77,Data!$B:$CP,Daily!LR$10,0)/VLOOKUP($IF74,Data!$B:$CP,Daily!LR$10,0)</f>
      </c>
      <c r="LS77" s="14">
        <f>VLOOKUP($IF77,Data!$B:$CP,Daily!LS$10,0)/VLOOKUP($IF74,Data!$B:$CP,Daily!LS$10,0)</f>
      </c>
      <c r="LU77" s="52">
        <f t="shared" si="595"/>
      </c>
      <c r="LV77" s="52">
        <f t="shared" si="596"/>
      </c>
      <c r="LW77" s="52">
        <f t="shared" si="597"/>
      </c>
      <c r="LX77" s="52">
        <f t="shared" si="606"/>
      </c>
      <c r="LY77" s="52">
        <f t="shared" si="619"/>
      </c>
      <c r="LZ77" s="55"/>
      <c r="MA77" s="14">
        <f t="shared" si="607"/>
      </c>
      <c r="MB77" s="14">
        <f t="shared" si="620"/>
      </c>
      <c r="MC77" s="14">
        <f t="shared" si="621"/>
      </c>
      <c r="MD77" s="15"/>
    </row>
    <row r="78" spans="1:342" x14ac:dyDescent="0.25">
      <c r="A78" s="5"/>
      <c r="C78" s="5"/>
      <c r="D78" s="130" t="s">
        <v>521</v>
      </c>
      <c r="E78" s="67" t="str">
        <f>VLOOKUP($D78,'Metric Nature'!$C:$D,2,0)&amp;IF(($F78&lt;(EA78)),"Below",IF(($F78&gt;(DZ78)),"Above","Within"))</f>
      </c>
      <c r="F78" s="62">
        <f>DU78</f>
      </c>
      <c r="G78" s="92">
        <f t="shared" si="573"/>
      </c>
      <c r="H78" s="62">
        <f>IFERROR(((F78-G78)/G78),0)</f>
      </c>
      <c r="I78" s="89">
        <f t="shared" si="598"/>
      </c>
      <c r="J78" s="62">
        <f>IFERROR(((F78-I78)/I78),0)</f>
      </c>
      <c r="K78" s="62">
        <f>EC78</f>
      </c>
      <c r="L78" s="64"/>
      <c r="M78" s="67" t="str">
        <f>VLOOKUP($D78,'Metric Nature'!$C:$D,2,0)&amp;IF(($N78&lt;(HZ78)),"Below",IF(($N78&gt;(HY78)),"Above","Within"))</f>
      </c>
      <c r="N78" s="71">
        <f>HT78</f>
      </c>
      <c r="O78" s="63">
        <f t="shared" si="609"/>
      </c>
      <c r="P78" s="98">
        <f t="shared" si="610"/>
      </c>
      <c r="Q78" s="63">
        <f t="shared" si="611"/>
      </c>
      <c r="R78" s="71">
        <f>IFERROR(((N78-Q78)/Q78),0)</f>
      </c>
      <c r="S78" s="62">
        <f>IB78</f>
      </c>
      <c r="T78" s="64"/>
      <c r="U78" s="67" t="str">
        <f>VLOOKUP($D78,'Metric Nature'!$C:$D,2,0)&amp;IF(($V78&lt;(LY78)),"Below",IF(($V78&gt;(LX78)),"Above","Within"))</f>
      </c>
      <c r="V78" s="62">
        <f>LS78</f>
      </c>
      <c r="W78" s="63">
        <f t="shared" si="601"/>
      </c>
      <c r="X78" s="62">
        <f>IFERROR(((V78-W78)/W78),0)</f>
      </c>
      <c r="Y78" s="63">
        <f t="shared" si="602"/>
      </c>
      <c r="Z78" s="62">
        <f>IFERROR(((V78-Y78)/Y78),0)</f>
      </c>
      <c r="AA78" s="62">
        <f>MA78</f>
      </c>
      <c r="AB78" s="64"/>
      <c r="AC78" s="60" t="s">
        <v>522</v>
      </c>
      <c r="AD78" s="5"/>
      <c r="AE78" s="5"/>
      <c r="AF78" s="5"/>
      <c r="AG78" s="5"/>
      <c r="AH78" s="5"/>
      <c r="AI78" s="9" t="s">
        <v>521</v>
      </c>
      <c r="AJ78" s="14">
        <f>(VLOOKUP($EG78,Data!$B:$CP,Daily!EI$10,0)+VLOOKUP($IF78,Data!$B:$CP,Daily!IH$10,0))/AJ$72</f>
      </c>
      <c r="AK78" s="14">
        <f>(VLOOKUP($EG78,Data!$B:$CP,Daily!EJ$10,0)+VLOOKUP($IF78,Data!$B:$CP,Daily!II$10,0))/AK$72</f>
      </c>
      <c r="AL78" s="14">
        <f>(VLOOKUP($EG78,Data!$B:$CP,Daily!EK$10,0)+VLOOKUP($IF78,Data!$B:$CP,Daily!IJ$10,0))/AL$72</f>
      </c>
      <c r="AM78" s="14">
        <f>(VLOOKUP($EG78,Data!$B:$CP,Daily!EL$10,0)+VLOOKUP($IF78,Data!$B:$CP,Daily!IK$10,0))/AM$72</f>
      </c>
      <c r="AN78" s="14">
        <f>(VLOOKUP($EG78,Data!$B:$CP,Daily!EM$10,0)+VLOOKUP($IF78,Data!$B:$CP,Daily!IL$10,0))/AN$72</f>
      </c>
      <c r="AO78" s="14">
        <f>(VLOOKUP($EG78,Data!$B:$CP,Daily!EN$10,0)+VLOOKUP($IF78,Data!$B:$CP,Daily!IM$10,0))/AO$72</f>
      </c>
      <c r="AP78" s="14">
        <f>(VLOOKUP($EG78,Data!$B:$CP,Daily!EO$10,0)+VLOOKUP($IF78,Data!$B:$CP,Daily!IN$10,0))/AP$72</f>
      </c>
      <c r="AQ78" s="14">
        <f>(VLOOKUP($EG78,Data!$B:$CP,Daily!EP$10,0)+VLOOKUP($IF78,Data!$B:$CP,Daily!IO$10,0))/AQ$72</f>
      </c>
      <c r="AR78" s="14">
        <f>(VLOOKUP($EG78,Data!$B:$CP,Daily!EQ$10,0)+VLOOKUP($IF78,Data!$B:$CP,Daily!IP$10,0))/AR$72</f>
      </c>
      <c r="AS78" s="14">
        <f>(VLOOKUP($EG78,Data!$B:$CP,Daily!ER$10,0)+VLOOKUP($IF78,Data!$B:$CP,Daily!IQ$10,0))/AS$72</f>
      </c>
      <c r="AT78" s="14">
        <f>(VLOOKUP($EG78,Data!$B:$CP,Daily!ES$10,0)+VLOOKUP($IF78,Data!$B:$CP,Daily!IR$10,0))/AT$72</f>
      </c>
      <c r="AU78" s="14">
        <f>(VLOOKUP($EG78,Data!$B:$CP,Daily!ET$10,0)+VLOOKUP($IF78,Data!$B:$CP,Daily!IS$10,0))/AU$72</f>
      </c>
      <c r="AV78" s="14">
        <f>(VLOOKUP($EG78,Data!$B:$CP,Daily!EU$10,0)+VLOOKUP($IF78,Data!$B:$CP,Daily!IT$10,0))/AV$72</f>
      </c>
      <c r="AW78" s="14">
        <f>(VLOOKUP($EG78,Data!$B:$CP,Daily!EV$10,0)+VLOOKUP($IF78,Data!$B:$CP,Daily!IU$10,0))/AW$72</f>
      </c>
      <c r="AX78" s="14">
        <f>(VLOOKUP($EG78,Data!$B:$CP,Daily!EW$10,0)+VLOOKUP($IF78,Data!$B:$CP,Daily!IV$10,0))/AX$72</f>
      </c>
      <c r="AY78" s="14">
        <f>(VLOOKUP($EG78,Data!$B:$CP,Daily!EX$10,0)+VLOOKUP($IF78,Data!$B:$CP,Daily!IW$10,0))/AY$72</f>
      </c>
      <c r="AZ78" s="14">
        <f>(VLOOKUP($EG78,Data!$B:$CP,Daily!EY$10,0)+VLOOKUP($IF78,Data!$B:$CP,Daily!IX$10,0))/AZ$72</f>
      </c>
      <c r="BA78" s="14">
        <f>(VLOOKUP($EG78,Data!$B:$CP,Daily!EZ$10,0)+VLOOKUP($IF78,Data!$B:$CP,Daily!IY$10,0))/BA$72</f>
      </c>
      <c r="BB78" s="14">
        <f>(VLOOKUP($EG78,Data!$B:$CP,Daily!FA$10,0)+VLOOKUP($IF78,Data!$B:$CP,Daily!IZ$10,0))/BB$72</f>
      </c>
      <c r="BC78" s="14">
        <f>(VLOOKUP($EG78,Data!$B:$CP,Daily!FB$10,0)+VLOOKUP($IF78,Data!$B:$CP,Daily!JA$10,0))/BC$72</f>
      </c>
      <c r="BD78" s="14">
        <f>(VLOOKUP($EG78,Data!$B:$CP,Daily!FC$10,0)+VLOOKUP($IF78,Data!$B:$CP,Daily!JB$10,0))/BD$72</f>
      </c>
      <c r="BE78" s="14">
        <f>(VLOOKUP($EG78,Data!$B:$CP,Daily!FD$10,0)+VLOOKUP($IF78,Data!$B:$CP,Daily!JC$10,0))/BE$72</f>
      </c>
      <c r="BF78" s="14">
        <f>(VLOOKUP($EG78,Data!$B:$CP,Daily!FE$10,0)+VLOOKUP($IF78,Data!$B:$CP,Daily!JD$10,0))/BF$72</f>
      </c>
      <c r="BG78" s="14">
        <f>(VLOOKUP($EG78,Data!$B:$CP,Daily!FF$10,0)+VLOOKUP($IF78,Data!$B:$CP,Daily!JE$10,0))/BG$72</f>
      </c>
      <c r="BH78" s="14">
        <f>(VLOOKUP($EG78,Data!$B:$CP,Daily!FG$10,0)+VLOOKUP($IF78,Data!$B:$CP,Daily!JF$10,0))/BH$72</f>
      </c>
      <c r="BI78" s="14">
        <f>(VLOOKUP($EG78,Data!$B:$CP,Daily!FH$10,0)+VLOOKUP($IF78,Data!$B:$CP,Daily!JG$10,0))/BI$72</f>
      </c>
      <c r="BJ78" s="14">
        <f>(VLOOKUP($EG78,Data!$B:$CP,Daily!FI$10,0)+VLOOKUP($IF78,Data!$B:$CP,Daily!JH$10,0))/BJ$72</f>
      </c>
      <c r="BK78" s="14">
        <f>(VLOOKUP($EG78,Data!$B:$CP,Daily!FJ$10,0)+VLOOKUP($IF78,Data!$B:$CP,Daily!JI$10,0))/BK$72</f>
      </c>
      <c r="BL78" s="14">
        <f>(VLOOKUP($EG78,Data!$B:$CP,Daily!FK$10,0)+VLOOKUP($IF78,Data!$B:$CP,Daily!JJ$10,0))/BL$72</f>
      </c>
      <c r="BM78" s="14">
        <f>(VLOOKUP($EG78,Data!$B:$CP,Daily!FL$10,0)+VLOOKUP($IF78,Data!$B:$CP,Daily!JK$10,0))/BM$72</f>
      </c>
      <c r="BN78" s="14">
        <f>(VLOOKUP($EG78,Data!$B:$CP,Daily!FM$10,0)+VLOOKUP($IF78,Data!$B:$CP,Daily!JL$10,0))/BN$72</f>
      </c>
      <c r="BO78" s="14">
        <f>(VLOOKUP($EG78,Data!$B:$CP,Daily!FN$10,0)+VLOOKUP($IF78,Data!$B:$CP,Daily!JM$10,0))/BO$72</f>
      </c>
      <c r="BP78" s="14">
        <f>(VLOOKUP($EG78,Data!$B:$CP,Daily!FO$10,0)+VLOOKUP($IF78,Data!$B:$CP,Daily!JN$10,0))/BP$72</f>
      </c>
      <c r="BQ78" s="14">
        <f>(VLOOKUP($EG78,Data!$B:$CP,Daily!FP$10,0)+VLOOKUP($IF78,Data!$B:$CP,Daily!JO$10,0))/BQ$72</f>
      </c>
      <c r="BR78" s="14">
        <f>(VLOOKUP($EG78,Data!$B:$CP,Daily!FQ$10,0)+VLOOKUP($IF78,Data!$B:$CP,Daily!JP$10,0))/BR$72</f>
      </c>
      <c r="BS78" s="14">
        <f>(VLOOKUP($EG78,Data!$B:$CP,Daily!FR$10,0)+VLOOKUP($IF78,Data!$B:$CP,Daily!JQ$10,0))/BS$72</f>
      </c>
      <c r="BT78" s="14">
        <f>(VLOOKUP($EG78,Data!$B:$CP,Daily!FS$10,0)+VLOOKUP($IF78,Data!$B:$CP,Daily!JR$10,0))/BT$72</f>
      </c>
      <c r="BU78" s="14">
        <f>(VLOOKUP($EG78,Data!$B:$CP,Daily!FT$10,0)+VLOOKUP($IF78,Data!$B:$CP,Daily!JS$10,0))/BU$72</f>
      </c>
      <c r="BV78" s="14">
        <f>(VLOOKUP($EG78,Data!$B:$CP,Daily!FU$10,0)+VLOOKUP($IF78,Data!$B:$CP,Daily!JT$10,0))/BV$72</f>
      </c>
      <c r="BW78" s="14">
        <f>(VLOOKUP($EG78,Data!$B:$CP,Daily!FV$10,0)+VLOOKUP($IF78,Data!$B:$CP,Daily!JU$10,0))/BW$72</f>
      </c>
      <c r="BX78" s="14">
        <f>(VLOOKUP($EG78,Data!$B:$CP,Daily!FW$10,0)+VLOOKUP($IF78,Data!$B:$CP,Daily!JV$10,0))/BX$72</f>
      </c>
      <c r="BY78" s="14">
        <f>(VLOOKUP($EG78,Data!$B:$CP,Daily!FX$10,0)+VLOOKUP($IF78,Data!$B:$CP,Daily!JW$10,0))/BY$72</f>
      </c>
      <c r="BZ78" s="14">
        <f>(VLOOKUP($EG78,Data!$B:$CP,Daily!FY$10,0)+VLOOKUP($IF78,Data!$B:$CP,Daily!JX$10,0))/BZ$72</f>
      </c>
      <c r="CA78" s="14">
        <f>(VLOOKUP($EG78,Data!$B:$CP,Daily!FZ$10,0)+VLOOKUP($IF78,Data!$B:$CP,Daily!JY$10,0))/CA$72</f>
      </c>
      <c r="CB78" s="14">
        <f>(VLOOKUP($EG78,Data!$B:$CP,Daily!GA$10,0)+VLOOKUP($IF78,Data!$B:$CP,Daily!JZ$10,0))/CB$72</f>
      </c>
      <c r="CC78" s="14">
        <f>(VLOOKUP($EG78,Data!$B:$CP,Daily!GB$10,0)+VLOOKUP($IF78,Data!$B:$CP,Daily!KA$10,0))/CC$72</f>
      </c>
      <c r="CD78" s="14">
        <f>(VLOOKUP($EG78,Data!$B:$CP,Daily!GC$10,0)+VLOOKUP($IF78,Data!$B:$CP,Daily!KB$10,0))/CD$72</f>
      </c>
      <c r="CE78" s="14">
        <f>(VLOOKUP($EG78,Data!$B:$CP,Daily!GD$10,0)+VLOOKUP($IF78,Data!$B:$CP,Daily!KC$10,0))/CE$72</f>
      </c>
      <c r="CF78" s="14">
        <f>(VLOOKUP($EG78,Data!$B:$CP,Daily!GE$10,0)+VLOOKUP($IF78,Data!$B:$CP,Daily!KD$10,0))/CF$72</f>
      </c>
      <c r="CG78" s="14">
        <f>(VLOOKUP($EG78,Data!$B:$CP,Daily!GF$10,0)+VLOOKUP($IF78,Data!$B:$CP,Daily!KE$10,0))/CG$72</f>
      </c>
      <c r="CH78" s="14">
        <f>(VLOOKUP($EG78,Data!$B:$CP,Daily!GG$10,0)+VLOOKUP($IF78,Data!$B:$CP,Daily!KF$10,0))/CH$72</f>
      </c>
      <c r="CI78" s="14">
        <f>(VLOOKUP($EG78,Data!$B:$CP,Daily!GH$10,0)+VLOOKUP($IF78,Data!$B:$CP,Daily!KG$10,0))/CI$72</f>
      </c>
      <c r="CJ78" s="14">
        <f>(VLOOKUP($EG78,Data!$B:$CP,Daily!GI$10,0)+VLOOKUP($IF78,Data!$B:$CP,Daily!KH$10,0))/CJ$72</f>
      </c>
      <c r="CK78" s="14">
        <f>(VLOOKUP($EG78,Data!$B:$CP,Daily!GJ$10,0)+VLOOKUP($IF78,Data!$B:$CP,Daily!KI$10,0))/CK$72</f>
      </c>
      <c r="CL78" s="14">
        <f>(VLOOKUP($EG78,Data!$B:$CP,Daily!GK$10,0)+VLOOKUP($IF78,Data!$B:$CP,Daily!KJ$10,0))/CL$72</f>
      </c>
      <c r="CM78" s="14">
        <f>(VLOOKUP($EG78,Data!$B:$CP,Daily!GL$10,0)+VLOOKUP($IF78,Data!$B:$CP,Daily!KK$10,0))/CM$72</f>
      </c>
      <c r="CN78" s="14">
        <f>(VLOOKUP($EG78,Data!$B:$CP,Daily!GM$10,0)+VLOOKUP($IF78,Data!$B:$CP,Daily!KL$10,0))/CN$72</f>
      </c>
      <c r="CO78" s="14">
        <f>(VLOOKUP($EG78,Data!$B:$CP,Daily!GN$10,0)+VLOOKUP($IF78,Data!$B:$CP,Daily!KM$10,0))/CO$72</f>
      </c>
      <c r="CP78" s="14">
        <f>(VLOOKUP($EG78,Data!$B:$CP,Daily!GO$10,0)+VLOOKUP($IF78,Data!$B:$CP,Daily!KN$10,0))/CP$72</f>
      </c>
      <c r="CQ78" s="14">
        <f>(VLOOKUP($EG78,Data!$B:$CP,Daily!GP$10,0)+VLOOKUP($IF78,Data!$B:$CP,Daily!KO$10,0))/CQ$72</f>
      </c>
      <c r="CR78" s="14">
        <f>(VLOOKUP($EG78,Data!$B:$CP,Daily!GQ$10,0)+VLOOKUP($IF78,Data!$B:$CP,Daily!KP$10,0))/CR$72</f>
      </c>
      <c r="CS78" s="14">
        <f>(VLOOKUP($EG78,Data!$B:$CP,Daily!GR$10,0)+VLOOKUP($IF78,Data!$B:$CP,Daily!KQ$10,0))/CS$72</f>
      </c>
      <c r="CT78" s="14">
        <f>(VLOOKUP($EG78,Data!$B:$CP,Daily!GS$10,0)+VLOOKUP($IF78,Data!$B:$CP,Daily!KR$10,0))/CT$72</f>
      </c>
      <c r="CU78" s="14">
        <f>(VLOOKUP($EG78,Data!$B:$CP,Daily!GT$10,0)+VLOOKUP($IF78,Data!$B:$CP,Daily!KS$10,0))/CU$72</f>
      </c>
      <c r="CV78" s="14">
        <f>(VLOOKUP($EG78,Data!$B:$CP,Daily!GU$10,0)+VLOOKUP($IF78,Data!$B:$CP,Daily!KT$10,0))/CV$72</f>
      </c>
      <c r="CW78" s="14">
        <f>(VLOOKUP($EG78,Data!$B:$CP,Daily!GV$10,0)+VLOOKUP($IF78,Data!$B:$CP,Daily!KU$10,0))/CW$72</f>
      </c>
      <c r="CX78" s="14">
        <f>(VLOOKUP($EG78,Data!$B:$CP,Daily!GW$10,0)+VLOOKUP($IF78,Data!$B:$CP,Daily!KV$10,0))/CX$72</f>
      </c>
      <c r="CY78" s="14">
        <f>(VLOOKUP($EG78,Data!$B:$CP,Daily!GX$10,0)+VLOOKUP($IF78,Data!$B:$CP,Daily!KW$10,0))/CY$72</f>
      </c>
      <c r="CZ78" s="14">
        <f>(VLOOKUP($EG78,Data!$B:$CP,Daily!GY$10,0)+VLOOKUP($IF78,Data!$B:$CP,Daily!KX$10,0))/CZ$72</f>
      </c>
      <c r="DA78" s="14">
        <f>(VLOOKUP($EG78,Data!$B:$CP,Daily!GZ$10,0)+VLOOKUP($IF78,Data!$B:$CP,Daily!KY$10,0))/DA$72</f>
      </c>
      <c r="DB78" s="14">
        <f>(VLOOKUP($EG78,Data!$B:$CP,Daily!HA$10,0)+VLOOKUP($IF78,Data!$B:$CP,Daily!KZ$10,0))/DB$72</f>
      </c>
      <c r="DC78" s="14">
        <f>(VLOOKUP($EG78,Data!$B:$CP,Daily!HB$10,0)+VLOOKUP($IF78,Data!$B:$CP,Daily!LA$10,0))/DC$72</f>
      </c>
      <c r="DD78" s="14">
        <f>(VLOOKUP($EG78,Data!$B:$CP,Daily!HC$10,0)+VLOOKUP($IF78,Data!$B:$CP,Daily!LB$10,0))/DD$72</f>
      </c>
      <c r="DE78" s="14">
        <f>(VLOOKUP($EG78,Data!$B:$CP,Daily!HD$10,0)+VLOOKUP($IF78,Data!$B:$CP,Daily!LC$10,0))/DE$72</f>
      </c>
      <c r="DF78" s="14">
        <f>(VLOOKUP($EG78,Data!$B:$CP,Daily!HE$10,0)+VLOOKUP($IF78,Data!$B:$CP,Daily!LD$10,0))/DF$72</f>
      </c>
      <c r="DG78" s="14">
        <f>(VLOOKUP($EG78,Data!$B:$CP,Daily!HF$10,0)+VLOOKUP($IF78,Data!$B:$CP,Daily!LE$10,0))/DG$72</f>
      </c>
      <c r="DH78" s="14">
        <f>(VLOOKUP($EG78,Data!$B:$CP,Daily!HG$10,0)+VLOOKUP($IF78,Data!$B:$CP,Daily!LF$10,0))/DH$72</f>
      </c>
      <c r="DI78" s="14">
        <f>(VLOOKUP($EG78,Data!$B:$CP,Daily!HH$10,0)+VLOOKUP($IF78,Data!$B:$CP,Daily!LG$10,0))/DI$72</f>
      </c>
      <c r="DJ78" s="14">
        <f>(VLOOKUP($EG78,Data!$B:$CP,Daily!HI$10,0)+VLOOKUP($IF78,Data!$B:$CP,Daily!LH$10,0))/DJ$72</f>
      </c>
      <c r="DK78" s="14">
        <f>(VLOOKUP($EG78,Data!$B:$CP,Daily!HJ$10,0)+VLOOKUP($IF78,Data!$B:$CP,Daily!LI$10,0))/DK$72</f>
      </c>
      <c r="DL78" s="14">
        <f>(VLOOKUP($EG78,Data!$B:$CP,Daily!HK$10,0)+VLOOKUP($IF78,Data!$B:$CP,Daily!LJ$10,0))/DL$72</f>
      </c>
      <c r="DM78" s="14">
        <f>(VLOOKUP($EG78,Data!$B:$CP,Daily!HL$10,0)+VLOOKUP($IF78,Data!$B:$CP,Daily!LK$10,0))/DM$72</f>
      </c>
      <c r="DN78" s="14">
        <f>(VLOOKUP($EG78,Data!$B:$CP,Daily!HM$10,0)+VLOOKUP($IF78,Data!$B:$CP,Daily!LL$10,0))/DN$72</f>
      </c>
      <c r="DO78" s="14">
        <f>(VLOOKUP($EG78,Data!$B:$CP,Daily!HN$10,0)+VLOOKUP($IF78,Data!$B:$CP,Daily!LM$10,0))/DO$72</f>
      </c>
      <c r="DP78" s="14">
        <f>(VLOOKUP($EG78,Data!$B:$CP,Daily!HO$10,0)+VLOOKUP($IF78,Data!$B:$CP,Daily!LN$10,0))/DP$72</f>
      </c>
      <c r="DQ78" s="14">
        <f>(VLOOKUP($EG78,Data!$B:$CP,Daily!HP$10,0)+VLOOKUP($IF78,Data!$B:$CP,Daily!LO$10,0))/DQ$72</f>
      </c>
      <c r="DR78" s="14">
        <f>(VLOOKUP($EG78,Data!$B:$CP,Daily!HQ$10,0)+VLOOKUP($IF78,Data!$B:$CP,Daily!LP$10,0))/DR$72</f>
      </c>
      <c r="DS78" s="14">
        <f>(VLOOKUP($EG78,Data!$B:$CP,Daily!HR$10,0)+VLOOKUP($IF78,Data!$B:$CP,Daily!LQ$10,0))/DS$72</f>
      </c>
      <c r="DT78" s="14">
        <f>(VLOOKUP($EG78,Data!$B:$CP,Daily!HS$10,0)+VLOOKUP($IF78,Data!$B:$CP,Daily!LR$10,0))/DT$72</f>
      </c>
      <c r="DU78" s="14">
        <f>(VLOOKUP($EG78,Data!$B:$CP,Daily!HT$10,0)+VLOOKUP($IF78,Data!$B:$CP,Daily!LS$10,0))/DU$72</f>
      </c>
      <c r="DV78" s="18"/>
      <c r="DW78" s="14">
        <f>_xlfn.QUARTILE.INC($AJ78:$DT78,1)</f>
      </c>
      <c r="DX78" s="14">
        <f>_xlfn.QUARTILE.INC($AJ78:$DT78,3)</f>
      </c>
      <c r="DY78" s="14">
        <f>DX78-DW78</f>
      </c>
      <c r="DZ78" s="14">
        <f>DX78+(0.75*DY78)</f>
      </c>
      <c r="EA78" s="14">
        <f>DW78-(0.75*DY78)</f>
      </c>
      <c r="EB78" s="18"/>
      <c r="EC78" s="14">
        <f>_xlfn.STDEV.P(AJ78:DU78)</f>
      </c>
      <c r="ED78" s="14">
        <f t="shared" si="615"/>
      </c>
      <c r="EE78" s="14">
        <f t="shared" si="616"/>
      </c>
      <c r="EF78" s="16"/>
      <c r="EG78" s="9" t="s">
        <v>523</v>
      </c>
      <c r="EH78" s="9" t="s">
        <v>65</v>
      </c>
      <c r="EI78" s="14">
        <f>VLOOKUP($EG78,Data!$B:$CP,Daily!EI$10,0)/EI$72</f>
      </c>
      <c r="EJ78" s="14">
        <f>VLOOKUP($EG78,Data!$B:$CP,Daily!EJ$10,0)/EJ$72</f>
      </c>
      <c r="EK78" s="14">
        <f>VLOOKUP($EG78,Data!$B:$CP,Daily!EK$10,0)/EK$72</f>
      </c>
      <c r="EL78" s="14">
        <f>VLOOKUP($EG78,Data!$B:$CP,Daily!EL$10,0)/EL$72</f>
      </c>
      <c r="EM78" s="14">
        <f>VLOOKUP($EG78,Data!$B:$CP,Daily!EM$10,0)/EM$72</f>
      </c>
      <c r="EN78" s="14">
        <f>VLOOKUP($EG78,Data!$B:$CP,Daily!EN$10,0)/EN$72</f>
      </c>
      <c r="EO78" s="14">
        <f>VLOOKUP($EG78,Data!$B:$CP,Daily!EO$10,0)/EO$72</f>
      </c>
      <c r="EP78" s="14">
        <f>VLOOKUP($EG78,Data!$B:$CP,Daily!EP$10,0)/EP$72</f>
      </c>
      <c r="EQ78" s="14">
        <f>VLOOKUP($EG78,Data!$B:$CP,Daily!EQ$10,0)/EQ$72</f>
      </c>
      <c r="ER78" s="14">
        <f>VLOOKUP($EG78,Data!$B:$CP,Daily!ER$10,0)/ER$72</f>
      </c>
      <c r="ES78" s="14">
        <f>VLOOKUP($EG78,Data!$B:$CP,Daily!ES$10,0)/ES$72</f>
      </c>
      <c r="ET78" s="14">
        <f>VLOOKUP($EG78,Data!$B:$CP,Daily!ET$10,0)/ET$72</f>
      </c>
      <c r="EU78" s="14">
        <f>VLOOKUP($EG78,Data!$B:$CP,Daily!EU$10,0)/EU$72</f>
      </c>
      <c r="EV78" s="14">
        <f>VLOOKUP($EG78,Data!$B:$CP,Daily!EV$10,0)/EV$72</f>
      </c>
      <c r="EW78" s="14">
        <f>VLOOKUP($EG78,Data!$B:$CP,Daily!EW$10,0)/EW$72</f>
      </c>
      <c r="EX78" s="14">
        <f>VLOOKUP($EG78,Data!$B:$CP,Daily!EX$10,0)/EX$72</f>
      </c>
      <c r="EY78" s="14">
        <f>VLOOKUP($EG78,Data!$B:$CP,Daily!EY$10,0)/EY$72</f>
      </c>
      <c r="EZ78" s="14">
        <f>VLOOKUP($EG78,Data!$B:$CP,Daily!EZ$10,0)/EZ$72</f>
      </c>
      <c r="FA78" s="14">
        <f>VLOOKUP($EG78,Data!$B:$CP,Daily!FA$10,0)/FA$72</f>
      </c>
      <c r="FB78" s="14">
        <f>VLOOKUP($EG78,Data!$B:$CP,Daily!FB$10,0)/FB$72</f>
      </c>
      <c r="FC78" s="14">
        <f>VLOOKUP($EG78,Data!$B:$CP,Daily!FC$10,0)/FC$72</f>
      </c>
      <c r="FD78" s="14">
        <f>VLOOKUP($EG78,Data!$B:$CP,Daily!FD$10,0)/FD$72</f>
      </c>
      <c r="FE78" s="14">
        <f>VLOOKUP($EG78,Data!$B:$CP,Daily!FE$10,0)/FE$72</f>
      </c>
      <c r="FF78" s="14">
        <f>VLOOKUP($EG78,Data!$B:$CP,Daily!FF$10,0)/FF$72</f>
      </c>
      <c r="FG78" s="14">
        <f>VLOOKUP($EG78,Data!$B:$CP,Daily!FG$10,0)/FG$72</f>
      </c>
      <c r="FH78" s="14">
        <f>VLOOKUP($EG78,Data!$B:$CP,Daily!FH$10,0)/FH$72</f>
      </c>
      <c r="FI78" s="14">
        <f>VLOOKUP($EG78,Data!$B:$CP,Daily!FI$10,0)/FI$72</f>
      </c>
      <c r="FJ78" s="14">
        <f>VLOOKUP($EG78,Data!$B:$CP,Daily!FJ$10,0)/FJ$72</f>
      </c>
      <c r="FK78" s="14">
        <f>VLOOKUP($EG78,Data!$B:$CP,Daily!FK$10,0)/FK$72</f>
      </c>
      <c r="FL78" s="14">
        <f>VLOOKUP($EG78,Data!$B:$CP,Daily!FL$10,0)/FL$72</f>
      </c>
      <c r="FM78" s="14">
        <f>VLOOKUP($EG78,Data!$B:$CP,Daily!FM$10,0)/FM$72</f>
      </c>
      <c r="FN78" s="14">
        <f>VLOOKUP($EG78,Data!$B:$CP,Daily!FN$10,0)/FN$72</f>
      </c>
      <c r="FO78" s="14">
        <f>VLOOKUP($EG78,Data!$B:$CP,Daily!FO$10,0)/FO$72</f>
      </c>
      <c r="FP78" s="14">
        <f>VLOOKUP($EG78,Data!$B:$CP,Daily!FP$10,0)/FP$72</f>
      </c>
      <c r="FQ78" s="14">
        <f>VLOOKUP($EG78,Data!$B:$CP,Daily!FQ$10,0)/FQ$72</f>
      </c>
      <c r="FR78" s="14">
        <f>VLOOKUP($EG78,Data!$B:$CP,Daily!FR$10,0)/FR$72</f>
      </c>
      <c r="FS78" s="14">
        <f>VLOOKUP($EG78,Data!$B:$CP,Daily!FS$10,0)/FS$72</f>
      </c>
      <c r="FT78" s="14">
        <f>VLOOKUP($EG78,Data!$B:$CP,Daily!FT$10,0)/FT$72</f>
      </c>
      <c r="FU78" s="14">
        <f>VLOOKUP($EG78,Data!$B:$CP,Daily!FU$10,0)/FU$72</f>
      </c>
      <c r="FV78" s="14">
        <f>VLOOKUP($EG78,Data!$B:$CP,Daily!FV$10,0)/FV$72</f>
      </c>
      <c r="FW78" s="14">
        <f>VLOOKUP($EG78,Data!$B:$CP,Daily!FW$10,0)/FW$72</f>
      </c>
      <c r="FX78" s="14">
        <f>VLOOKUP($EG78,Data!$B:$CP,Daily!FX$10,0)/FX$72</f>
      </c>
      <c r="FY78" s="14">
        <f>VLOOKUP($EG78,Data!$B:$CP,Daily!FY$10,0)/FY$72</f>
      </c>
      <c r="FZ78" s="14">
        <f>VLOOKUP($EG78,Data!$B:$CP,Daily!FZ$10,0)/FZ$72</f>
      </c>
      <c r="GA78" s="14">
        <f>VLOOKUP($EG78,Data!$B:$CP,Daily!GA$10,0)/GA$72</f>
      </c>
      <c r="GB78" s="14">
        <f>VLOOKUP($EG78,Data!$B:$CP,Daily!GB$10,0)/GB$72</f>
      </c>
      <c r="GC78" s="14">
        <f>VLOOKUP($EG78,Data!$B:$CP,Daily!GC$10,0)/GC$72</f>
      </c>
      <c r="GD78" s="14">
        <f>VLOOKUP($EG78,Data!$B:$CP,Daily!GD$10,0)/GD$72</f>
      </c>
      <c r="GE78" s="14">
        <f>VLOOKUP($EG78,Data!$B:$CP,Daily!GE$10,0)/GE$72</f>
      </c>
      <c r="GF78" s="14">
        <f>VLOOKUP($EG78,Data!$B:$CP,Daily!GF$10,0)/GF$72</f>
      </c>
      <c r="GG78" s="14">
        <f>VLOOKUP($EG78,Data!$B:$CP,Daily!GG$10,0)/GG$72</f>
      </c>
      <c r="GH78" s="14">
        <f>VLOOKUP($EG78,Data!$B:$CP,Daily!GH$10,0)/GH$72</f>
      </c>
      <c r="GI78" s="14">
        <f>VLOOKUP($EG78,Data!$B:$CP,Daily!GI$10,0)/GI$72</f>
      </c>
      <c r="GJ78" s="14">
        <f>VLOOKUP($EG78,Data!$B:$CP,Daily!GJ$10,0)/GJ$72</f>
      </c>
      <c r="GK78" s="14">
        <f>VLOOKUP($EG78,Data!$B:$CP,Daily!GK$10,0)/GK$72</f>
      </c>
      <c r="GL78" s="14">
        <f>VLOOKUP($EG78,Data!$B:$CP,Daily!GL$10,0)/GL$72</f>
      </c>
      <c r="GM78" s="14">
        <f>VLOOKUP($EG78,Data!$B:$CP,Daily!GM$10,0)/GM$72</f>
      </c>
      <c r="GN78" s="14">
        <f>VLOOKUP($EG78,Data!$B:$CP,Daily!GN$10,0)/GN$72</f>
      </c>
      <c r="GO78" s="14">
        <f>VLOOKUP($EG78,Data!$B:$CP,Daily!GO$10,0)/GO$72</f>
      </c>
      <c r="GP78" s="14">
        <f>VLOOKUP($EG78,Data!$B:$CP,Daily!GP$10,0)/GP$72</f>
      </c>
      <c r="GQ78" s="14">
        <f>VLOOKUP($EG78,Data!$B:$CP,Daily!GQ$10,0)/GQ$72</f>
      </c>
      <c r="GR78" s="14">
        <f>VLOOKUP($EG78,Data!$B:$CP,Daily!GR$10,0)/GR$72</f>
      </c>
      <c r="GS78" s="14">
        <f>VLOOKUP($EG78,Data!$B:$CP,Daily!GS$10,0)/GS$72</f>
      </c>
      <c r="GT78" s="14">
        <f>VLOOKUP($EG78,Data!$B:$CP,Daily!GT$10,0)/GT$72</f>
      </c>
      <c r="GU78" s="14">
        <f>VLOOKUP($EG78,Data!$B:$CP,Daily!GU$10,0)/GU$72</f>
      </c>
      <c r="GV78" s="14">
        <f>VLOOKUP($EG78,Data!$B:$CP,Daily!GV$10,0)/GV$72</f>
      </c>
      <c r="GW78" s="14">
        <f>VLOOKUP($EG78,Data!$B:$CP,Daily!GW$10,0)/GW$72</f>
      </c>
      <c r="GX78" s="14">
        <f>VLOOKUP($EG78,Data!$B:$CP,Daily!GX$10,0)/GX$72</f>
      </c>
      <c r="GY78" s="14">
        <f>VLOOKUP($EG78,Data!$B:$CP,Daily!GY$10,0)/GY$72</f>
      </c>
      <c r="GZ78" s="14">
        <f>VLOOKUP($EG78,Data!$B:$CP,Daily!GZ$10,0)/GZ$72</f>
      </c>
      <c r="HA78" s="14">
        <f>VLOOKUP($EG78,Data!$B:$CP,Daily!HA$10,0)/HA$72</f>
      </c>
      <c r="HB78" s="14">
        <f>VLOOKUP($EG78,Data!$B:$CP,Daily!HB$10,0)/HB$72</f>
      </c>
      <c r="HC78" s="14">
        <f>VLOOKUP($EG78,Data!$B:$CP,Daily!HC$10,0)/HC$72</f>
      </c>
      <c r="HD78" s="14">
        <f>VLOOKUP($EG78,Data!$B:$CP,Daily!HD$10,0)/HD$72</f>
      </c>
      <c r="HE78" s="14">
        <f>VLOOKUP($EG78,Data!$B:$CP,Daily!HE$10,0)/HE$72</f>
      </c>
      <c r="HF78" s="14">
        <f>VLOOKUP($EG78,Data!$B:$CP,Daily!HF$10,0)/HF$72</f>
      </c>
      <c r="HG78" s="14">
        <f>VLOOKUP($EG78,Data!$B:$CP,Daily!HG$10,0)/HG$72</f>
      </c>
      <c r="HH78" s="14">
        <f>VLOOKUP($EG78,Data!$B:$CP,Daily!HH$10,0)/HH$72</f>
      </c>
      <c r="HI78" s="14">
        <f>VLOOKUP($EG78,Data!$B:$CP,Daily!HI$10,0)/HI$72</f>
      </c>
      <c r="HJ78" s="14">
        <f>VLOOKUP($EG78,Data!$B:$CP,Daily!HJ$10,0)/HJ$72</f>
      </c>
      <c r="HK78" s="14">
        <f>VLOOKUP($EG78,Data!$B:$CP,Daily!HK$10,0)/HK$72</f>
      </c>
      <c r="HL78" s="14">
        <f>VLOOKUP($EG78,Data!$B:$CP,Daily!HL$10,0)/HL$72</f>
      </c>
      <c r="HM78" s="14">
        <f>VLOOKUP($EG78,Data!$B:$CP,Daily!HM$10,0)/HM$72</f>
      </c>
      <c r="HN78" s="14">
        <f>VLOOKUP($EG78,Data!$B:$CP,Daily!HN$10,0)/HN$72</f>
      </c>
      <c r="HO78" s="14">
        <f>VLOOKUP($EG78,Data!$B:$CP,Daily!HO$10,0)/HO$72</f>
      </c>
      <c r="HP78" s="14">
        <f>VLOOKUP($EG78,Data!$B:$CP,Daily!HP$10,0)/HP$72</f>
      </c>
      <c r="HQ78" s="14">
        <f>VLOOKUP($EG78,Data!$B:$CP,Daily!HQ$10,0)/HQ$72</f>
      </c>
      <c r="HR78" s="14">
        <f>VLOOKUP($EG78,Data!$B:$CP,Daily!HR$10,0)/HR$72</f>
      </c>
      <c r="HS78" s="14">
        <f>VLOOKUP($EG78,Data!$B:$CP,Daily!HS$10,0)/HS$72</f>
      </c>
      <c r="HT78" s="14">
        <f>VLOOKUP($EG78,Data!$B:$CP,Daily!HT$10,0)/HT$72</f>
      </c>
      <c r="HU78" s="17"/>
      <c r="HV78" s="52">
        <f>_xlfn.QUARTILE.INC($EI78:$HS78,1)</f>
      </c>
      <c r="HW78" s="52">
        <f>_xlfn.QUARTILE.INC($EI78:$HS78,3)</f>
      </c>
      <c r="HX78" s="52">
        <f>HW78-HV78</f>
      </c>
      <c r="HY78" s="52">
        <f>HW78+(0.75*HX78)</f>
      </c>
      <c r="HZ78" s="52">
        <f>HV78-(0.75*HX78)</f>
      </c>
      <c r="IA78" s="55"/>
      <c r="IB78" s="14">
        <f>_xlfn.STDEV.P(FM78:HT78)</f>
      </c>
      <c r="IC78" s="14">
        <f t="shared" si="617"/>
      </c>
      <c r="ID78" s="14">
        <f t="shared" si="618"/>
      </c>
      <c r="IE78" s="16"/>
      <c r="IF78" s="9" t="s">
        <v>524</v>
      </c>
      <c r="IG78" s="9" t="s">
        <v>65</v>
      </c>
      <c r="IH78" s="14">
        <f>VLOOKUP($IF78,Data!$B:$CP,Daily!IH$10,0)/IH$72</f>
      </c>
      <c r="II78" s="14">
        <f>VLOOKUP($IF78,Data!$B:$CP,Daily!II$10,0)/II$72</f>
      </c>
      <c r="IJ78" s="14">
        <f>VLOOKUP($IF78,Data!$B:$CP,Daily!IJ$10,0)/IJ$72</f>
      </c>
      <c r="IK78" s="14">
        <f>VLOOKUP($IF78,Data!$B:$CP,Daily!IK$10,0)/IK$72</f>
      </c>
      <c r="IL78" s="14">
        <f>VLOOKUP($IF78,Data!$B:$CP,Daily!IL$10,0)/IL$72</f>
      </c>
      <c r="IM78" s="14">
        <f>VLOOKUP($IF78,Data!$B:$CP,Daily!IM$10,0)/IM$72</f>
      </c>
      <c r="IN78" s="14">
        <f>VLOOKUP($IF78,Data!$B:$CP,Daily!IN$10,0)/IN$72</f>
      </c>
      <c r="IO78" s="14">
        <f>VLOOKUP($IF78,Data!$B:$CP,Daily!IO$10,0)/IO$72</f>
      </c>
      <c r="IP78" s="14">
        <f>VLOOKUP($IF78,Data!$B:$CP,Daily!IP$10,0)/IP$72</f>
      </c>
      <c r="IQ78" s="14">
        <f>VLOOKUP($IF78,Data!$B:$CP,Daily!IQ$10,0)/IQ$72</f>
      </c>
      <c r="IR78" s="14">
        <f>VLOOKUP($IF78,Data!$B:$CP,Daily!IR$10,0)/IR$72</f>
      </c>
      <c r="IS78" s="14">
        <f>VLOOKUP($IF78,Data!$B:$CP,Daily!IS$10,0)/IS$72</f>
      </c>
      <c r="IT78" s="14">
        <f>VLOOKUP($IF78,Data!$B:$CP,Daily!IT$10,0)/IT$72</f>
      </c>
      <c r="IU78" s="14">
        <f>VLOOKUP($IF78,Data!$B:$CP,Daily!IU$10,0)/IU$72</f>
      </c>
      <c r="IV78" s="14">
        <f>VLOOKUP($IF78,Data!$B:$CP,Daily!IV$10,0)/IV$72</f>
      </c>
      <c r="IW78" s="14">
        <f>VLOOKUP($IF78,Data!$B:$CP,Daily!IW$10,0)/IW$72</f>
      </c>
      <c r="IX78" s="14">
        <f>VLOOKUP($IF78,Data!$B:$CP,Daily!IX$10,0)/IX$72</f>
      </c>
      <c r="IY78" s="14">
        <f>VLOOKUP($IF78,Data!$B:$CP,Daily!IY$10,0)/IY$72</f>
      </c>
      <c r="IZ78" s="14">
        <f>VLOOKUP($IF78,Data!$B:$CP,Daily!IZ$10,0)/IZ$72</f>
      </c>
      <c r="JA78" s="14">
        <f>VLOOKUP($IF78,Data!$B:$CP,Daily!JA$10,0)/JA$72</f>
      </c>
      <c r="JB78" s="14">
        <f>VLOOKUP($IF78,Data!$B:$CP,Daily!JB$10,0)/JB$72</f>
      </c>
      <c r="JC78" s="14">
        <f>VLOOKUP($IF78,Data!$B:$CP,Daily!JC$10,0)/JC$72</f>
      </c>
      <c r="JD78" s="14">
        <f>VLOOKUP($IF78,Data!$B:$CP,Daily!JD$10,0)/JD$72</f>
      </c>
      <c r="JE78" s="14">
        <f>VLOOKUP($IF78,Data!$B:$CP,Daily!JE$10,0)/JE$72</f>
      </c>
      <c r="JF78" s="14">
        <f>VLOOKUP($IF78,Data!$B:$CP,Daily!JF$10,0)/JF$72</f>
      </c>
      <c r="JG78" s="14">
        <f>VLOOKUP($IF78,Data!$B:$CP,Daily!JG$10,0)/JG$72</f>
      </c>
      <c r="JH78" s="14">
        <f>VLOOKUP($IF78,Data!$B:$CP,Daily!JH$10,0)/JH$72</f>
      </c>
      <c r="JI78" s="14">
        <f>VLOOKUP($IF78,Data!$B:$CP,Daily!JI$10,0)/JI$72</f>
      </c>
      <c r="JJ78" s="14">
        <f>VLOOKUP($IF78,Data!$B:$CP,Daily!JJ$10,0)/JJ$72</f>
      </c>
      <c r="JK78" s="14">
        <f>VLOOKUP($IF78,Data!$B:$CP,Daily!JK$10,0)/JK$72</f>
      </c>
      <c r="JL78" s="14">
        <f>VLOOKUP($IF78,Data!$B:$CP,Daily!JL$10,0)/JL$72</f>
      </c>
      <c r="JM78" s="14">
        <f>VLOOKUP($IF78,Data!$B:$CP,Daily!JM$10,0)/JM$72</f>
      </c>
      <c r="JN78" s="14">
        <f>VLOOKUP($IF78,Data!$B:$CP,Daily!JN$10,0)/JN$72</f>
      </c>
      <c r="JO78" s="14">
        <f>VLOOKUP($IF78,Data!$B:$CP,Daily!JO$10,0)/JO$72</f>
      </c>
      <c r="JP78" s="14">
        <f>VLOOKUP($IF78,Data!$B:$CP,Daily!JP$10,0)/JP$72</f>
      </c>
      <c r="JQ78" s="14">
        <f>VLOOKUP($IF78,Data!$B:$CP,Daily!JQ$10,0)/JQ$72</f>
      </c>
      <c r="JR78" s="14">
        <f>VLOOKUP($IF78,Data!$B:$CP,Daily!JR$10,0)/JR$72</f>
      </c>
      <c r="JS78" s="14">
        <f>VLOOKUP($IF78,Data!$B:$CP,Daily!JS$10,0)/JS$72</f>
      </c>
      <c r="JT78" s="14">
        <f>VLOOKUP($IF78,Data!$B:$CP,Daily!JT$10,0)/JT$72</f>
      </c>
      <c r="JU78" s="14">
        <f>VLOOKUP($IF78,Data!$B:$CP,Daily!JU$10,0)/JU$72</f>
      </c>
      <c r="JV78" s="14">
        <f>VLOOKUP($IF78,Data!$B:$CP,Daily!JV$10,0)/JV$72</f>
      </c>
      <c r="JW78" s="14">
        <f>VLOOKUP($IF78,Data!$B:$CP,Daily!JW$10,0)/JW$72</f>
      </c>
      <c r="JX78" s="14">
        <f>VLOOKUP($IF78,Data!$B:$CP,Daily!JX$10,0)/JX$72</f>
      </c>
      <c r="JY78" s="14">
        <f>VLOOKUP($IF78,Data!$B:$CP,Daily!JY$10,0)/JY$72</f>
      </c>
      <c r="JZ78" s="14">
        <f>VLOOKUP($IF78,Data!$B:$CP,Daily!JZ$10,0)/JZ$72</f>
      </c>
      <c r="KA78" s="14">
        <f>VLOOKUP($IF78,Data!$B:$CP,Daily!KA$10,0)/KA$72</f>
      </c>
      <c r="KB78" s="14">
        <f>VLOOKUP($IF78,Data!$B:$CP,Daily!KB$10,0)/KB$72</f>
      </c>
      <c r="KC78" s="14">
        <f>VLOOKUP($IF78,Data!$B:$CP,Daily!KC$10,0)/KC$72</f>
      </c>
      <c r="KD78" s="14">
        <f>VLOOKUP($IF78,Data!$B:$CP,Daily!KD$10,0)/KD$72</f>
      </c>
      <c r="KE78" s="14">
        <f>VLOOKUP($IF78,Data!$B:$CP,Daily!KE$10,0)/KE$72</f>
      </c>
      <c r="KF78" s="14">
        <f>VLOOKUP($IF78,Data!$B:$CP,Daily!KF$10,0)/KF$72</f>
      </c>
      <c r="KG78" s="14">
        <f>VLOOKUP($IF78,Data!$B:$CP,Daily!KG$10,0)/KG$72</f>
      </c>
      <c r="KH78" s="14">
        <f>VLOOKUP($IF78,Data!$B:$CP,Daily!KH$10,0)/KH$72</f>
      </c>
      <c r="KI78" s="14">
        <f>VLOOKUP($IF78,Data!$B:$CP,Daily!KI$10,0)/KI$72</f>
      </c>
      <c r="KJ78" s="14">
        <f>VLOOKUP($IF78,Data!$B:$CP,Daily!KJ$10,0)/KJ$72</f>
      </c>
      <c r="KK78" s="14">
        <f>VLOOKUP($IF78,Data!$B:$CP,Daily!KK$10,0)/KK$72</f>
      </c>
      <c r="KL78" s="14">
        <f>VLOOKUP($IF78,Data!$B:$CP,Daily!KL$10,0)/KL$72</f>
      </c>
      <c r="KM78" s="14">
        <f>VLOOKUP($IF78,Data!$B:$CP,Daily!KM$10,0)/KM$72</f>
      </c>
      <c r="KN78" s="14">
        <f>VLOOKUP($IF78,Data!$B:$CP,Daily!KN$10,0)/KN$72</f>
      </c>
      <c r="KO78" s="14">
        <f>VLOOKUP($IF78,Data!$B:$CP,Daily!KO$10,0)/KO$72</f>
      </c>
      <c r="KP78" s="14">
        <f>VLOOKUP($IF78,Data!$B:$CP,Daily!KP$10,0)/KP$72</f>
      </c>
      <c r="KQ78" s="14">
        <f>VLOOKUP($IF78,Data!$B:$CP,Daily!KQ$10,0)/KQ$72</f>
      </c>
      <c r="KR78" s="14">
        <f>VLOOKUP($IF78,Data!$B:$CP,Daily!KR$10,0)/KR$72</f>
      </c>
      <c r="KS78" s="14">
        <f>VLOOKUP($IF78,Data!$B:$CP,Daily!KS$10,0)/KS$72</f>
      </c>
      <c r="KT78" s="14">
        <f>VLOOKUP($IF78,Data!$B:$CP,Daily!KT$10,0)/KT$72</f>
      </c>
      <c r="KU78" s="14">
        <f>VLOOKUP($IF78,Data!$B:$CP,Daily!KU$10,0)/KU$72</f>
      </c>
      <c r="KV78" s="14">
        <f>VLOOKUP($IF78,Data!$B:$CP,Daily!KV$10,0)/KV$72</f>
      </c>
      <c r="KW78" s="14">
        <f>VLOOKUP($IF78,Data!$B:$CP,Daily!KW$10,0)/KW$72</f>
      </c>
      <c r="KX78" s="14">
        <f>VLOOKUP($IF78,Data!$B:$CP,Daily!KX$10,0)/KX$72</f>
      </c>
      <c r="KY78" s="14">
        <f>VLOOKUP($IF78,Data!$B:$CP,Daily!KY$10,0)/KY$72</f>
      </c>
      <c r="KZ78" s="14">
        <f>VLOOKUP($IF78,Data!$B:$CP,Daily!KZ$10,0)/KZ$72</f>
      </c>
      <c r="LA78" s="14">
        <f>VLOOKUP($IF78,Data!$B:$CP,Daily!LA$10,0)/LA$72</f>
      </c>
      <c r="LB78" s="14">
        <f>VLOOKUP($IF78,Data!$B:$CP,Daily!LB$10,0)/LB$72</f>
      </c>
      <c r="LC78" s="14">
        <f>VLOOKUP($IF78,Data!$B:$CP,Daily!LC$10,0)/LC$72</f>
      </c>
      <c r="LD78" s="14">
        <f>VLOOKUP($IF78,Data!$B:$CP,Daily!LD$10,0)/LD$72</f>
      </c>
      <c r="LE78" s="14">
        <f>VLOOKUP($IF78,Data!$B:$CP,Daily!LE$10,0)/LE$72</f>
      </c>
      <c r="LF78" s="14">
        <f>VLOOKUP($IF78,Data!$B:$CP,Daily!LF$10,0)/LF$72</f>
      </c>
      <c r="LG78" s="14">
        <f>VLOOKUP($IF78,Data!$B:$CP,Daily!LG$10,0)/LG$72</f>
      </c>
      <c r="LH78" s="14">
        <f>VLOOKUP($IF78,Data!$B:$CP,Daily!LH$10,0)/LH$72</f>
      </c>
      <c r="LI78" s="14">
        <f>VLOOKUP($IF78,Data!$B:$CP,Daily!LI$10,0)/LI$72</f>
      </c>
      <c r="LJ78" s="14">
        <f>VLOOKUP($IF78,Data!$B:$CP,Daily!LJ$10,0)/LJ$72</f>
      </c>
      <c r="LK78" s="14">
        <f>VLOOKUP($IF78,Data!$B:$CP,Daily!LK$10,0)/LK$72</f>
      </c>
      <c r="LL78" s="14">
        <f>VLOOKUP($IF78,Data!$B:$CP,Daily!LL$10,0)/LL$72</f>
      </c>
      <c r="LM78" s="14">
        <f>VLOOKUP($IF78,Data!$B:$CP,Daily!LM$10,0)/LM$72</f>
      </c>
      <c r="LN78" s="14">
        <f>VLOOKUP($IF78,Data!$B:$CP,Daily!LN$10,0)/LN$72</f>
      </c>
      <c r="LO78" s="14">
        <f>VLOOKUP($IF78,Data!$B:$CP,Daily!LO$10,0)/LO$72</f>
      </c>
      <c r="LP78" s="14">
        <f>VLOOKUP($IF78,Data!$B:$CP,Daily!LP$10,0)/LP$72</f>
      </c>
      <c r="LQ78" s="14">
        <f>VLOOKUP($IF78,Data!$B:$CP,Daily!LQ$10,0)/LQ$72</f>
      </c>
      <c r="LR78" s="14">
        <f>VLOOKUP($IF78,Data!$B:$CP,Daily!LR$10,0)/LR$72</f>
      </c>
      <c r="LS78" s="14">
        <f>VLOOKUP($IF78,Data!$B:$CP,Daily!LS$10,0)/LS$72</f>
      </c>
      <c r="LU78" s="52">
        <f t="shared" ref="LU78:LU88" si="657">_xlfn.QUARTILE.INC($IH78:$LR78,1)</f>
      </c>
      <c r="LV78" s="52">
        <f t="shared" ref="LV78:LV88" si="658">_xlfn.QUARTILE.INC($IH78:$LR78,3)</f>
      </c>
      <c r="LW78" s="52">
        <f>LV78-LU78</f>
      </c>
      <c r="LX78" s="52">
        <f>LV78+(0.75*LW78)</f>
      </c>
      <c r="LY78" s="52">
        <f>LU78-(0.75*LW78)</f>
      </c>
      <c r="LZ78" s="55"/>
      <c r="MA78" s="14">
        <f>_xlfn.STDEV.P(JL78:LS78)</f>
      </c>
      <c r="MB78" s="14">
        <f t="shared" si="620"/>
      </c>
      <c r="MC78" s="14">
        <f t="shared" si="621"/>
      </c>
      <c r="MD78" s="15"/>
    </row>
    <row r="79" spans="1:342" s="5" customFormat="1" x14ac:dyDescent="0.25">
      <c r="B79" s="84"/>
      <c r="D79" s="74" t="s">
        <v>525</v>
      </c>
      <c r="E79" s="67" t="str">
        <f>VLOOKUP($D79,'Metric Nature'!$C:$D,2,0)&amp;IF(($F79&lt;(EA79)),"Below",IF(($F79&gt;(DZ79)),"Above","Within"))</f>
      </c>
      <c r="F79" s="62">
        <f t="shared" ref="F79:F80" si="659">DU79</f>
      </c>
      <c r="G79" s="92">
        <f t="shared" ref="G79:G83" si="660">ED79</f>
      </c>
      <c r="H79" s="62">
        <f t="shared" ref="H79:H82" si="661">IFERROR(((F79-G79)/G79),0)</f>
      </c>
      <c r="I79" s="89">
        <f t="shared" ref="I79:I83" si="662">EE79</f>
      </c>
      <c r="J79" s="62">
        <f t="shared" ref="J79:J82" si="663">IFERROR(((F79-I79)/I79),0)</f>
      </c>
      <c r="K79" s="62">
        <f t="shared" ref="K79:K82" si="664">EC79</f>
      </c>
      <c r="L79" s="64"/>
      <c r="M79" s="67" t="str">
        <f>VLOOKUP($D79,'Metric Nature'!$C:$D,2,0)&amp;IF(($N79&lt;(HZ79)),"Below",IF(($N79&gt;(HY79)),"Above","Within"))</f>
      </c>
      <c r="N79" s="71">
        <f t="shared" ref="N79:N82" si="665">HT79</f>
      </c>
      <c r="O79" s="63">
        <f t="shared" ref="O79:O83" si="666">IC79</f>
      </c>
      <c r="P79" s="98">
        <f t="shared" ref="P79:P83" si="667">IFERROR(((N79-O79)/O79),0)</f>
      </c>
      <c r="Q79" s="63">
        <f t="shared" ref="Q79:Q83" si="668">ID79</f>
      </c>
      <c r="R79" s="71">
        <f t="shared" ref="R79:R82" si="669">IFERROR(((N79-Q79)/Q79),0)</f>
      </c>
      <c r="S79" s="62">
        <f t="shared" ref="S79:S82" si="670">IB79</f>
      </c>
      <c r="T79" s="64"/>
      <c r="U79" s="67" t="str">
        <f>VLOOKUP($D79,'Metric Nature'!$C:$D,2,0)&amp;IF(($V79&lt;(LY79)),"Below",IF(($V79&gt;(LX79)),"Above","Within"))</f>
      </c>
      <c r="V79" s="62">
        <f t="shared" ref="V79:V82" si="671">LS79</f>
      </c>
      <c r="W79" s="63">
        <f t="shared" ref="W79:W83" si="672">MB79</f>
      </c>
      <c r="X79" s="62">
        <f t="shared" ref="X79:X82" si="673">IFERROR(((V79-W79)/W79),0)</f>
      </c>
      <c r="Y79" s="63">
        <f t="shared" ref="Y79:Y83" si="674">MC79</f>
      </c>
      <c r="Z79" s="62">
        <f t="shared" ref="Z79:Z82" si="675">IFERROR(((V79-Y79)/Y79),0)</f>
      </c>
      <c r="AA79" s="62">
        <f t="shared" ref="AA79:AA82" si="676">MA79</f>
      </c>
      <c r="AB79" s="64"/>
      <c r="AC79" s="60"/>
      <c r="AI79" s="9" t="s">
        <v>525</v>
      </c>
      <c r="AJ79" s="14">
        <f>(VLOOKUP($EG79,Data!$B:$CP,Daily!EI$10,0)+VLOOKUP($IF79,Data!$B:$CP,Daily!IH$10,0))/AJ$72</f>
      </c>
      <c r="AK79" s="14">
        <f>(VLOOKUP($EG79,Data!$B:$CP,Daily!EJ$10,0)+VLOOKUP($IF79,Data!$B:$CP,Daily!II$10,0))/AK$72</f>
      </c>
      <c r="AL79" s="14">
        <f>(VLOOKUP($EG79,Data!$B:$CP,Daily!EK$10,0)+VLOOKUP($IF79,Data!$B:$CP,Daily!IJ$10,0))/AL$72</f>
      </c>
      <c r="AM79" s="14">
        <f>(VLOOKUP($EG79,Data!$B:$CP,Daily!EL$10,0)+VLOOKUP($IF79,Data!$B:$CP,Daily!IK$10,0))/AM$72</f>
      </c>
      <c r="AN79" s="14">
        <f>(VLOOKUP($EG79,Data!$B:$CP,Daily!EM$10,0)+VLOOKUP($IF79,Data!$B:$CP,Daily!IL$10,0))/AN$72</f>
      </c>
      <c r="AO79" s="14">
        <f>(VLOOKUP($EG79,Data!$B:$CP,Daily!EN$10,0)+VLOOKUP($IF79,Data!$B:$CP,Daily!IM$10,0))/AO$72</f>
      </c>
      <c r="AP79" s="14">
        <f>(VLOOKUP($EG79,Data!$B:$CP,Daily!EO$10,0)+VLOOKUP($IF79,Data!$B:$CP,Daily!IN$10,0))/AP$72</f>
      </c>
      <c r="AQ79" s="14">
        <f>(VLOOKUP($EG79,Data!$B:$CP,Daily!EP$10,0)+VLOOKUP($IF79,Data!$B:$CP,Daily!IO$10,0))/AQ$72</f>
      </c>
      <c r="AR79" s="14">
        <f>(VLOOKUP($EG79,Data!$B:$CP,Daily!EQ$10,0)+VLOOKUP($IF79,Data!$B:$CP,Daily!IP$10,0))/AR$72</f>
      </c>
      <c r="AS79" s="14">
        <f>(VLOOKUP($EG79,Data!$B:$CP,Daily!ER$10,0)+VLOOKUP($IF79,Data!$B:$CP,Daily!IQ$10,0))/AS$72</f>
      </c>
      <c r="AT79" s="14">
        <f>(VLOOKUP($EG79,Data!$B:$CP,Daily!ES$10,0)+VLOOKUP($IF79,Data!$B:$CP,Daily!IR$10,0))/AT$72</f>
      </c>
      <c r="AU79" s="14">
        <f>(VLOOKUP($EG79,Data!$B:$CP,Daily!ET$10,0)+VLOOKUP($IF79,Data!$B:$CP,Daily!IS$10,0))/AU$72</f>
      </c>
      <c r="AV79" s="14">
        <f>(VLOOKUP($EG79,Data!$B:$CP,Daily!EU$10,0)+VLOOKUP($IF79,Data!$B:$CP,Daily!IT$10,0))/AV$72</f>
      </c>
      <c r="AW79" s="14">
        <f>(VLOOKUP($EG79,Data!$B:$CP,Daily!EV$10,0)+VLOOKUP($IF79,Data!$B:$CP,Daily!IU$10,0))/AW$72</f>
      </c>
      <c r="AX79" s="14">
        <f>(VLOOKUP($EG79,Data!$B:$CP,Daily!EW$10,0)+VLOOKUP($IF79,Data!$B:$CP,Daily!IV$10,0))/AX$72</f>
      </c>
      <c r="AY79" s="14">
        <f>(VLOOKUP($EG79,Data!$B:$CP,Daily!EX$10,0)+VLOOKUP($IF79,Data!$B:$CP,Daily!IW$10,0))/AY$72</f>
      </c>
      <c r="AZ79" s="14">
        <f>(VLOOKUP($EG79,Data!$B:$CP,Daily!EY$10,0)+VLOOKUP($IF79,Data!$B:$CP,Daily!IX$10,0))/AZ$72</f>
      </c>
      <c r="BA79" s="14">
        <f>(VLOOKUP($EG79,Data!$B:$CP,Daily!EZ$10,0)+VLOOKUP($IF79,Data!$B:$CP,Daily!IY$10,0))/BA$72</f>
      </c>
      <c r="BB79" s="14">
        <f>(VLOOKUP($EG79,Data!$B:$CP,Daily!FA$10,0)+VLOOKUP($IF79,Data!$B:$CP,Daily!IZ$10,0))/BB$72</f>
      </c>
      <c r="BC79" s="14">
        <f>(VLOOKUP($EG79,Data!$B:$CP,Daily!FB$10,0)+VLOOKUP($IF79,Data!$B:$CP,Daily!JA$10,0))/BC$72</f>
      </c>
      <c r="BD79" s="14">
        <f>(VLOOKUP($EG79,Data!$B:$CP,Daily!FC$10,0)+VLOOKUP($IF79,Data!$B:$CP,Daily!JB$10,0))/BD$72</f>
      </c>
      <c r="BE79" s="14">
        <f>(VLOOKUP($EG79,Data!$B:$CP,Daily!FD$10,0)+VLOOKUP($IF79,Data!$B:$CP,Daily!JC$10,0))/BE$72</f>
      </c>
      <c r="BF79" s="14">
        <f>(VLOOKUP($EG79,Data!$B:$CP,Daily!FE$10,0)+VLOOKUP($IF79,Data!$B:$CP,Daily!JD$10,0))/BF$72</f>
      </c>
      <c r="BG79" s="14">
        <f>(VLOOKUP($EG79,Data!$B:$CP,Daily!FF$10,0)+VLOOKUP($IF79,Data!$B:$CP,Daily!JE$10,0))/BG$72</f>
      </c>
      <c r="BH79" s="14">
        <f>(VLOOKUP($EG79,Data!$B:$CP,Daily!FG$10,0)+VLOOKUP($IF79,Data!$B:$CP,Daily!JF$10,0))/BH$72</f>
      </c>
      <c r="BI79" s="14">
        <f>(VLOOKUP($EG79,Data!$B:$CP,Daily!FH$10,0)+VLOOKUP($IF79,Data!$B:$CP,Daily!JG$10,0))/BI$72</f>
      </c>
      <c r="BJ79" s="14">
        <f>(VLOOKUP($EG79,Data!$B:$CP,Daily!FI$10,0)+VLOOKUP($IF79,Data!$B:$CP,Daily!JH$10,0))/BJ$72</f>
      </c>
      <c r="BK79" s="14">
        <f>(VLOOKUP($EG79,Data!$B:$CP,Daily!FJ$10,0)+VLOOKUP($IF79,Data!$B:$CP,Daily!JI$10,0))/BK$72</f>
      </c>
      <c r="BL79" s="14">
        <f>(VLOOKUP($EG79,Data!$B:$CP,Daily!FK$10,0)+VLOOKUP($IF79,Data!$B:$CP,Daily!JJ$10,0))/BL$72</f>
      </c>
      <c r="BM79" s="14">
        <f>(VLOOKUP($EG79,Data!$B:$CP,Daily!FL$10,0)+VLOOKUP($IF79,Data!$B:$CP,Daily!JK$10,0))/BM$72</f>
      </c>
      <c r="BN79" s="14">
        <f>(VLOOKUP($EG79,Data!$B:$CP,Daily!FM$10,0)+VLOOKUP($IF79,Data!$B:$CP,Daily!JL$10,0))/BN$72</f>
      </c>
      <c r="BO79" s="14">
        <f>(VLOOKUP($EG79,Data!$B:$CP,Daily!FN$10,0)+VLOOKUP($IF79,Data!$B:$CP,Daily!JM$10,0))/BO$72</f>
      </c>
      <c r="BP79" s="14">
        <f>(VLOOKUP($EG79,Data!$B:$CP,Daily!FO$10,0)+VLOOKUP($IF79,Data!$B:$CP,Daily!JN$10,0))/BP$72</f>
      </c>
      <c r="BQ79" s="14">
        <f>(VLOOKUP($EG79,Data!$B:$CP,Daily!FP$10,0)+VLOOKUP($IF79,Data!$B:$CP,Daily!JO$10,0))/BQ$72</f>
      </c>
      <c r="BR79" s="14">
        <f>(VLOOKUP($EG79,Data!$B:$CP,Daily!FQ$10,0)+VLOOKUP($IF79,Data!$B:$CP,Daily!JP$10,0))/BR$72</f>
      </c>
      <c r="BS79" s="14">
        <f>(VLOOKUP($EG79,Data!$B:$CP,Daily!FR$10,0)+VLOOKUP($IF79,Data!$B:$CP,Daily!JQ$10,0))/BS$72</f>
      </c>
      <c r="BT79" s="14">
        <f>(VLOOKUP($EG79,Data!$B:$CP,Daily!FS$10,0)+VLOOKUP($IF79,Data!$B:$CP,Daily!JR$10,0))/BT$72</f>
      </c>
      <c r="BU79" s="14">
        <f>(VLOOKUP($EG79,Data!$B:$CP,Daily!FT$10,0)+VLOOKUP($IF79,Data!$B:$CP,Daily!JS$10,0))/BU$72</f>
      </c>
      <c r="BV79" s="14">
        <f>(VLOOKUP($EG79,Data!$B:$CP,Daily!FU$10,0)+VLOOKUP($IF79,Data!$B:$CP,Daily!JT$10,0))/BV$72</f>
      </c>
      <c r="BW79" s="14">
        <f>(VLOOKUP($EG79,Data!$B:$CP,Daily!FV$10,0)+VLOOKUP($IF79,Data!$B:$CP,Daily!JU$10,0))/BW$72</f>
      </c>
      <c r="BX79" s="14">
        <f>(VLOOKUP($EG79,Data!$B:$CP,Daily!FW$10,0)+VLOOKUP($IF79,Data!$B:$CP,Daily!JV$10,0))/BX$72</f>
      </c>
      <c r="BY79" s="14">
        <f>(VLOOKUP($EG79,Data!$B:$CP,Daily!FX$10,0)+VLOOKUP($IF79,Data!$B:$CP,Daily!JW$10,0))/BY$72</f>
      </c>
      <c r="BZ79" s="14">
        <f>(VLOOKUP($EG79,Data!$B:$CP,Daily!FY$10,0)+VLOOKUP($IF79,Data!$B:$CP,Daily!JX$10,0))/BZ$72</f>
      </c>
      <c r="CA79" s="14">
        <f>(VLOOKUP($EG79,Data!$B:$CP,Daily!FZ$10,0)+VLOOKUP($IF79,Data!$B:$CP,Daily!JY$10,0))/CA$72</f>
      </c>
      <c r="CB79" s="14">
        <f>(VLOOKUP($EG79,Data!$B:$CP,Daily!GA$10,0)+VLOOKUP($IF79,Data!$B:$CP,Daily!JZ$10,0))/CB$72</f>
      </c>
      <c r="CC79" s="14">
        <f>(VLOOKUP($EG79,Data!$B:$CP,Daily!GB$10,0)+VLOOKUP($IF79,Data!$B:$CP,Daily!KA$10,0))/CC$72</f>
      </c>
      <c r="CD79" s="14">
        <f>(VLOOKUP($EG79,Data!$B:$CP,Daily!GC$10,0)+VLOOKUP($IF79,Data!$B:$CP,Daily!KB$10,0))/CD$72</f>
      </c>
      <c r="CE79" s="14">
        <f>(VLOOKUP($EG79,Data!$B:$CP,Daily!GD$10,0)+VLOOKUP($IF79,Data!$B:$CP,Daily!KC$10,0))/CE$72</f>
      </c>
      <c r="CF79" s="14">
        <f>(VLOOKUP($EG79,Data!$B:$CP,Daily!GE$10,0)+VLOOKUP($IF79,Data!$B:$CP,Daily!KD$10,0))/CF$72</f>
      </c>
      <c r="CG79" s="14">
        <f>(VLOOKUP($EG79,Data!$B:$CP,Daily!GF$10,0)+VLOOKUP($IF79,Data!$B:$CP,Daily!KE$10,0))/CG$72</f>
      </c>
      <c r="CH79" s="14">
        <f>(VLOOKUP($EG79,Data!$B:$CP,Daily!GG$10,0)+VLOOKUP($IF79,Data!$B:$CP,Daily!KF$10,0))/CH$72</f>
      </c>
      <c r="CI79" s="14">
        <f>(VLOOKUP($EG79,Data!$B:$CP,Daily!GH$10,0)+VLOOKUP($IF79,Data!$B:$CP,Daily!KG$10,0))/CI$72</f>
      </c>
      <c r="CJ79" s="14">
        <f>(VLOOKUP($EG79,Data!$B:$CP,Daily!GI$10,0)+VLOOKUP($IF79,Data!$B:$CP,Daily!KH$10,0))/CJ$72</f>
      </c>
      <c r="CK79" s="14">
        <f>(VLOOKUP($EG79,Data!$B:$CP,Daily!GJ$10,0)+VLOOKUP($IF79,Data!$B:$CP,Daily!KI$10,0))/CK$72</f>
      </c>
      <c r="CL79" s="14">
        <f>(VLOOKUP($EG79,Data!$B:$CP,Daily!GK$10,0)+VLOOKUP($IF79,Data!$B:$CP,Daily!KJ$10,0))/CL$72</f>
      </c>
      <c r="CM79" s="14">
        <f>(VLOOKUP($EG79,Data!$B:$CP,Daily!GL$10,0)+VLOOKUP($IF79,Data!$B:$CP,Daily!KK$10,0))/CM$72</f>
      </c>
      <c r="CN79" s="14">
        <f>(VLOOKUP($EG79,Data!$B:$CP,Daily!GM$10,0)+VLOOKUP($IF79,Data!$B:$CP,Daily!KL$10,0))/CN$72</f>
      </c>
      <c r="CO79" s="14">
        <f>(VLOOKUP($EG79,Data!$B:$CP,Daily!GN$10,0)+VLOOKUP($IF79,Data!$B:$CP,Daily!KM$10,0))/CO$72</f>
      </c>
      <c r="CP79" s="14">
        <f>(VLOOKUP($EG79,Data!$B:$CP,Daily!GO$10,0)+VLOOKUP($IF79,Data!$B:$CP,Daily!KN$10,0))/CP$72</f>
      </c>
      <c r="CQ79" s="14">
        <f>(VLOOKUP($EG79,Data!$B:$CP,Daily!GP$10,0)+VLOOKUP($IF79,Data!$B:$CP,Daily!KO$10,0))/CQ$72</f>
      </c>
      <c r="CR79" s="14">
        <f>(VLOOKUP($EG79,Data!$B:$CP,Daily!GQ$10,0)+VLOOKUP($IF79,Data!$B:$CP,Daily!KP$10,0))/CR$72</f>
      </c>
      <c r="CS79" s="14">
        <f>(VLOOKUP($EG79,Data!$B:$CP,Daily!GR$10,0)+VLOOKUP($IF79,Data!$B:$CP,Daily!KQ$10,0))/CS$72</f>
      </c>
      <c r="CT79" s="14">
        <f>(VLOOKUP($EG79,Data!$B:$CP,Daily!GS$10,0)+VLOOKUP($IF79,Data!$B:$CP,Daily!KR$10,0))/CT$72</f>
      </c>
      <c r="CU79" s="14">
        <f>(VLOOKUP($EG79,Data!$B:$CP,Daily!GT$10,0)+VLOOKUP($IF79,Data!$B:$CP,Daily!KS$10,0))/CU$72</f>
      </c>
      <c r="CV79" s="14">
        <f>(VLOOKUP($EG79,Data!$B:$CP,Daily!GU$10,0)+VLOOKUP($IF79,Data!$B:$CP,Daily!KT$10,0))/CV$72</f>
      </c>
      <c r="CW79" s="14">
        <f>(VLOOKUP($EG79,Data!$B:$CP,Daily!GV$10,0)+VLOOKUP($IF79,Data!$B:$CP,Daily!KU$10,0))/CW$72</f>
      </c>
      <c r="CX79" s="14">
        <f>(VLOOKUP($EG79,Data!$B:$CP,Daily!GW$10,0)+VLOOKUP($IF79,Data!$B:$CP,Daily!KV$10,0))/CX$72</f>
      </c>
      <c r="CY79" s="14">
        <f>(VLOOKUP($EG79,Data!$B:$CP,Daily!GX$10,0)+VLOOKUP($IF79,Data!$B:$CP,Daily!KW$10,0))/CY$72</f>
      </c>
      <c r="CZ79" s="14">
        <f>(VLOOKUP($EG79,Data!$B:$CP,Daily!GY$10,0)+VLOOKUP($IF79,Data!$B:$CP,Daily!KX$10,0))/CZ$72</f>
      </c>
      <c r="DA79" s="14">
        <f>(VLOOKUP($EG79,Data!$B:$CP,Daily!GZ$10,0)+VLOOKUP($IF79,Data!$B:$CP,Daily!KY$10,0))/DA$72</f>
      </c>
      <c r="DB79" s="14">
        <f>(VLOOKUP($EG79,Data!$B:$CP,Daily!HA$10,0)+VLOOKUP($IF79,Data!$B:$CP,Daily!KZ$10,0))/DB$72</f>
      </c>
      <c r="DC79" s="14">
        <f>(VLOOKUP($EG79,Data!$B:$CP,Daily!HB$10,0)+VLOOKUP($IF79,Data!$B:$CP,Daily!LA$10,0))/DC$72</f>
      </c>
      <c r="DD79" s="14">
        <f>(VLOOKUP($EG79,Data!$B:$CP,Daily!HC$10,0)+VLOOKUP($IF79,Data!$B:$CP,Daily!LB$10,0))/DD$72</f>
      </c>
      <c r="DE79" s="14">
        <f>(VLOOKUP($EG79,Data!$B:$CP,Daily!HD$10,0)+VLOOKUP($IF79,Data!$B:$CP,Daily!LC$10,0))/DE$72</f>
      </c>
      <c r="DF79" s="14">
        <f>(VLOOKUP($EG79,Data!$B:$CP,Daily!HE$10,0)+VLOOKUP($IF79,Data!$B:$CP,Daily!LD$10,0))/DF$72</f>
      </c>
      <c r="DG79" s="14">
        <f>(VLOOKUP($EG79,Data!$B:$CP,Daily!HF$10,0)+VLOOKUP($IF79,Data!$B:$CP,Daily!LE$10,0))/DG$72</f>
      </c>
      <c r="DH79" s="14">
        <f>(VLOOKUP($EG79,Data!$B:$CP,Daily!HG$10,0)+VLOOKUP($IF79,Data!$B:$CP,Daily!LF$10,0))/DH$72</f>
      </c>
      <c r="DI79" s="14">
        <f>(VLOOKUP($EG79,Data!$B:$CP,Daily!HH$10,0)+VLOOKUP($IF79,Data!$B:$CP,Daily!LG$10,0))/DI$72</f>
      </c>
      <c r="DJ79" s="14">
        <f>(VLOOKUP($EG79,Data!$B:$CP,Daily!HI$10,0)+VLOOKUP($IF79,Data!$B:$CP,Daily!LH$10,0))/DJ$72</f>
      </c>
      <c r="DK79" s="14">
        <f>(VLOOKUP($EG79,Data!$B:$CP,Daily!HJ$10,0)+VLOOKUP($IF79,Data!$B:$CP,Daily!LI$10,0))/DK$72</f>
      </c>
      <c r="DL79" s="14">
        <f>(VLOOKUP($EG79,Data!$B:$CP,Daily!HK$10,0)+VLOOKUP($IF79,Data!$B:$CP,Daily!LJ$10,0))/DL$72</f>
      </c>
      <c r="DM79" s="14">
        <f>(VLOOKUP($EG79,Data!$B:$CP,Daily!HL$10,0)+VLOOKUP($IF79,Data!$B:$CP,Daily!LK$10,0))/DM$72</f>
      </c>
      <c r="DN79" s="14">
        <f>(VLOOKUP($EG79,Data!$B:$CP,Daily!HM$10,0)+VLOOKUP($IF79,Data!$B:$CP,Daily!LL$10,0))/DN$72</f>
      </c>
      <c r="DO79" s="14">
        <f>(VLOOKUP($EG79,Data!$B:$CP,Daily!HN$10,0)+VLOOKUP($IF79,Data!$B:$CP,Daily!LM$10,0))/DO$72</f>
      </c>
      <c r="DP79" s="14">
        <f>(VLOOKUP($EG79,Data!$B:$CP,Daily!HO$10,0)+VLOOKUP($IF79,Data!$B:$CP,Daily!LN$10,0))/DP$72</f>
      </c>
      <c r="DQ79" s="14">
        <f>(VLOOKUP($EG79,Data!$B:$CP,Daily!HP$10,0)+VLOOKUP($IF79,Data!$B:$CP,Daily!LO$10,0))/DQ$72</f>
      </c>
      <c r="DR79" s="14">
        <f>(VLOOKUP($EG79,Data!$B:$CP,Daily!HQ$10,0)+VLOOKUP($IF79,Data!$B:$CP,Daily!LP$10,0))/DR$72</f>
      </c>
      <c r="DS79" s="14">
        <f>(VLOOKUP($EG79,Data!$B:$CP,Daily!HR$10,0)+VLOOKUP($IF79,Data!$B:$CP,Daily!LQ$10,0))/DS$72</f>
      </c>
      <c r="DT79" s="14">
        <f>(VLOOKUP($EG79,Data!$B:$CP,Daily!HS$10,0)+VLOOKUP($IF79,Data!$B:$CP,Daily!LR$10,0))/DT$72</f>
      </c>
      <c r="DU79" s="14">
        <f>(VLOOKUP($EG79,Data!$B:$CP,Daily!HT$10,0)+VLOOKUP($IF79,Data!$B:$CP,Daily!LS$10,0))/DU$72</f>
      </c>
      <c r="DV79" s="18"/>
      <c r="DW79" s="14">
        <f t="shared" si="588"/>
      </c>
      <c r="DX79" s="14">
        <f t="shared" si="589"/>
      </c>
      <c r="DY79" s="14">
        <f t="shared" ref="DY79:DY82" si="677">DX79-DW79</f>
      </c>
      <c r="DZ79" s="14">
        <f t="shared" ref="DZ79:DZ82" si="678">DX79+(0.75*DY79)</f>
      </c>
      <c r="EA79" s="14">
        <f t="shared" ref="EA79:EA82" si="679">DW79-(0.75*DY79)</f>
      </c>
      <c r="EB79" s="18"/>
      <c r="EC79" s="14">
        <f t="shared" ref="EC79:EC82" si="680">_xlfn.STDEV.P(AJ79:DU79)</f>
      </c>
      <c r="ED79" s="14">
        <f t="shared" ref="ED79" si="681">SUMPRODUCT(DN79:DT79,DN$72:DT$72)/SUM(DN$72:DT$72)</f>
      </c>
      <c r="EE79" s="14">
        <f t="shared" ref="EE79" si="682">SUMPRODUCT(CR79:DT79,CR$72:DT$72)/SUM(CR$72:DT$72)</f>
      </c>
      <c r="EF79" s="119"/>
      <c r="EG79" s="9" t="s">
        <v>526</v>
      </c>
      <c r="EH79" s="9" t="s">
        <v>66</v>
      </c>
      <c r="EI79" s="14">
        <f>VLOOKUP($EG79,Data!$B:$CP,Daily!EI$10,0)/EI$72</f>
      </c>
      <c r="EJ79" s="14">
        <f>VLOOKUP($EG79,Data!$B:$CP,Daily!EJ$10,0)/EJ$72</f>
      </c>
      <c r="EK79" s="14">
        <f>VLOOKUP($EG79,Data!$B:$CP,Daily!EK$10,0)/EK$72</f>
      </c>
      <c r="EL79" s="14">
        <f>VLOOKUP($EG79,Data!$B:$CP,Daily!EL$10,0)/EL$72</f>
      </c>
      <c r="EM79" s="14">
        <f>VLOOKUP($EG79,Data!$B:$CP,Daily!EM$10,0)/EM$72</f>
      </c>
      <c r="EN79" s="14">
        <f>VLOOKUP($EG79,Data!$B:$CP,Daily!EN$10,0)/EN$72</f>
      </c>
      <c r="EO79" s="14">
        <f>VLOOKUP($EG79,Data!$B:$CP,Daily!EO$10,0)/EO$72</f>
      </c>
      <c r="EP79" s="14">
        <f>VLOOKUP($EG79,Data!$B:$CP,Daily!EP$10,0)/EP$72</f>
      </c>
      <c r="EQ79" s="14">
        <f>VLOOKUP($EG79,Data!$B:$CP,Daily!EQ$10,0)/EQ$72</f>
      </c>
      <c r="ER79" s="14">
        <f>VLOOKUP($EG79,Data!$B:$CP,Daily!ER$10,0)/ER$72</f>
      </c>
      <c r="ES79" s="14">
        <f>VLOOKUP($EG79,Data!$B:$CP,Daily!ES$10,0)/ES$72</f>
      </c>
      <c r="ET79" s="14">
        <f>VLOOKUP($EG79,Data!$B:$CP,Daily!ET$10,0)/ET$72</f>
      </c>
      <c r="EU79" s="14">
        <f>VLOOKUP($EG79,Data!$B:$CP,Daily!EU$10,0)/EU$72</f>
      </c>
      <c r="EV79" s="14">
        <f>VLOOKUP($EG79,Data!$B:$CP,Daily!EV$10,0)/EV$72</f>
      </c>
      <c r="EW79" s="14">
        <f>VLOOKUP($EG79,Data!$B:$CP,Daily!EW$10,0)/EW$72</f>
      </c>
      <c r="EX79" s="14">
        <f>VLOOKUP($EG79,Data!$B:$CP,Daily!EX$10,0)/EX$72</f>
      </c>
      <c r="EY79" s="14">
        <f>VLOOKUP($EG79,Data!$B:$CP,Daily!EY$10,0)/EY$72</f>
      </c>
      <c r="EZ79" s="14">
        <f>VLOOKUP($EG79,Data!$B:$CP,Daily!EZ$10,0)/EZ$72</f>
      </c>
      <c r="FA79" s="14">
        <f>VLOOKUP($EG79,Data!$B:$CP,Daily!FA$10,0)/FA$72</f>
      </c>
      <c r="FB79" s="14">
        <f>VLOOKUP($EG79,Data!$B:$CP,Daily!FB$10,0)/FB$72</f>
      </c>
      <c r="FC79" s="14">
        <f>VLOOKUP($EG79,Data!$B:$CP,Daily!FC$10,0)/FC$72</f>
      </c>
      <c r="FD79" s="14">
        <f>VLOOKUP($EG79,Data!$B:$CP,Daily!FD$10,0)/FD$72</f>
      </c>
      <c r="FE79" s="14">
        <f>VLOOKUP($EG79,Data!$B:$CP,Daily!FE$10,0)/FE$72</f>
      </c>
      <c r="FF79" s="14">
        <f>VLOOKUP($EG79,Data!$B:$CP,Daily!FF$10,0)/FF$72</f>
      </c>
      <c r="FG79" s="14">
        <f>VLOOKUP($EG79,Data!$B:$CP,Daily!FG$10,0)/FG$72</f>
      </c>
      <c r="FH79" s="14">
        <f>VLOOKUP($EG79,Data!$B:$CP,Daily!FH$10,0)/FH$72</f>
      </c>
      <c r="FI79" s="14">
        <f>VLOOKUP($EG79,Data!$B:$CP,Daily!FI$10,0)/FI$72</f>
      </c>
      <c r="FJ79" s="14">
        <f>VLOOKUP($EG79,Data!$B:$CP,Daily!FJ$10,0)/FJ$72</f>
      </c>
      <c r="FK79" s="14">
        <f>VLOOKUP($EG79,Data!$B:$CP,Daily!FK$10,0)/FK$72</f>
      </c>
      <c r="FL79" s="14">
        <f>VLOOKUP($EG79,Data!$B:$CP,Daily!FL$10,0)/FL$72</f>
      </c>
      <c r="FM79" s="14">
        <f>VLOOKUP($EG79,Data!$B:$CP,Daily!FM$10,0)/FM$72</f>
      </c>
      <c r="FN79" s="14">
        <f>VLOOKUP($EG79,Data!$B:$CP,Daily!FN$10,0)/FN$72</f>
      </c>
      <c r="FO79" s="14">
        <f>VLOOKUP($EG79,Data!$B:$CP,Daily!FO$10,0)/FO$72</f>
      </c>
      <c r="FP79" s="14">
        <f>VLOOKUP($EG79,Data!$B:$CP,Daily!FP$10,0)/FP$72</f>
      </c>
      <c r="FQ79" s="14">
        <f>VLOOKUP($EG79,Data!$B:$CP,Daily!FQ$10,0)/FQ$72</f>
      </c>
      <c r="FR79" s="14">
        <f>VLOOKUP($EG79,Data!$B:$CP,Daily!FR$10,0)/FR$72</f>
      </c>
      <c r="FS79" s="14">
        <f>VLOOKUP($EG79,Data!$B:$CP,Daily!FS$10,0)/FS$72</f>
      </c>
      <c r="FT79" s="14">
        <f>VLOOKUP($EG79,Data!$B:$CP,Daily!FT$10,0)/FT$72</f>
      </c>
      <c r="FU79" s="14">
        <f>VLOOKUP($EG79,Data!$B:$CP,Daily!FU$10,0)/FU$72</f>
      </c>
      <c r="FV79" s="14">
        <f>VLOOKUP($EG79,Data!$B:$CP,Daily!FV$10,0)/FV$72</f>
      </c>
      <c r="FW79" s="14">
        <f>VLOOKUP($EG79,Data!$B:$CP,Daily!FW$10,0)/FW$72</f>
      </c>
      <c r="FX79" s="14">
        <f>VLOOKUP($EG79,Data!$B:$CP,Daily!FX$10,0)/FX$72</f>
      </c>
      <c r="FY79" s="14">
        <f>VLOOKUP($EG79,Data!$B:$CP,Daily!FY$10,0)/FY$72</f>
      </c>
      <c r="FZ79" s="14">
        <f>VLOOKUP($EG79,Data!$B:$CP,Daily!FZ$10,0)/FZ$72</f>
      </c>
      <c r="GA79" s="14">
        <f>VLOOKUP($EG79,Data!$B:$CP,Daily!GA$10,0)/GA$72</f>
      </c>
      <c r="GB79" s="14">
        <f>VLOOKUP($EG79,Data!$B:$CP,Daily!GB$10,0)/GB$72</f>
      </c>
      <c r="GC79" s="14">
        <f>VLOOKUP($EG79,Data!$B:$CP,Daily!GC$10,0)/GC$72</f>
      </c>
      <c r="GD79" s="14">
        <f>VLOOKUP($EG79,Data!$B:$CP,Daily!GD$10,0)/GD$72</f>
      </c>
      <c r="GE79" s="14">
        <f>VLOOKUP($EG79,Data!$B:$CP,Daily!GE$10,0)/GE$72</f>
      </c>
      <c r="GF79" s="14">
        <f>VLOOKUP($EG79,Data!$B:$CP,Daily!GF$10,0)/GF$72</f>
      </c>
      <c r="GG79" s="14">
        <f>VLOOKUP($EG79,Data!$B:$CP,Daily!GG$10,0)/GG$72</f>
      </c>
      <c r="GH79" s="14">
        <f>VLOOKUP($EG79,Data!$B:$CP,Daily!GH$10,0)/GH$72</f>
      </c>
      <c r="GI79" s="14">
        <f>VLOOKUP($EG79,Data!$B:$CP,Daily!GI$10,0)/GI$72</f>
      </c>
      <c r="GJ79" s="14">
        <f>VLOOKUP($EG79,Data!$B:$CP,Daily!GJ$10,0)/GJ$72</f>
      </c>
      <c r="GK79" s="14">
        <f>VLOOKUP($EG79,Data!$B:$CP,Daily!GK$10,0)/GK$72</f>
      </c>
      <c r="GL79" s="14">
        <f>VLOOKUP($EG79,Data!$B:$CP,Daily!GL$10,0)/GL$72</f>
      </c>
      <c r="GM79" s="14">
        <f>VLOOKUP($EG79,Data!$B:$CP,Daily!GM$10,0)/GM$72</f>
      </c>
      <c r="GN79" s="14">
        <f>VLOOKUP($EG79,Data!$B:$CP,Daily!GN$10,0)/GN$72</f>
      </c>
      <c r="GO79" s="14">
        <f>VLOOKUP($EG79,Data!$B:$CP,Daily!GO$10,0)/GO$72</f>
      </c>
      <c r="GP79" s="14">
        <f>VLOOKUP($EG79,Data!$B:$CP,Daily!GP$10,0)/GP$72</f>
      </c>
      <c r="GQ79" s="14">
        <f>VLOOKUP($EG79,Data!$B:$CP,Daily!GQ$10,0)/GQ$72</f>
      </c>
      <c r="GR79" s="14">
        <f>VLOOKUP($EG79,Data!$B:$CP,Daily!GR$10,0)/GR$72</f>
      </c>
      <c r="GS79" s="14">
        <f>VLOOKUP($EG79,Data!$B:$CP,Daily!GS$10,0)/GS$72</f>
      </c>
      <c r="GT79" s="14">
        <f>VLOOKUP($EG79,Data!$B:$CP,Daily!GT$10,0)/GT$72</f>
      </c>
      <c r="GU79" s="14">
        <f>VLOOKUP($EG79,Data!$B:$CP,Daily!GU$10,0)/GU$72</f>
      </c>
      <c r="GV79" s="14">
        <f>VLOOKUP($EG79,Data!$B:$CP,Daily!GV$10,0)/GV$72</f>
      </c>
      <c r="GW79" s="14">
        <f>VLOOKUP($EG79,Data!$B:$CP,Daily!GW$10,0)/GW$72</f>
      </c>
      <c r="GX79" s="14">
        <f>VLOOKUP($EG79,Data!$B:$CP,Daily!GX$10,0)/GX$72</f>
      </c>
      <c r="GY79" s="14">
        <f>VLOOKUP($EG79,Data!$B:$CP,Daily!GY$10,0)/GY$72</f>
      </c>
      <c r="GZ79" s="14">
        <f>VLOOKUP($EG79,Data!$B:$CP,Daily!GZ$10,0)/GZ$72</f>
      </c>
      <c r="HA79" s="14">
        <f>VLOOKUP($EG79,Data!$B:$CP,Daily!HA$10,0)/HA$72</f>
      </c>
      <c r="HB79" s="14">
        <f>VLOOKUP($EG79,Data!$B:$CP,Daily!HB$10,0)/HB$72</f>
      </c>
      <c r="HC79" s="14">
        <f>VLOOKUP($EG79,Data!$B:$CP,Daily!HC$10,0)/HC$72</f>
      </c>
      <c r="HD79" s="14">
        <f>VLOOKUP($EG79,Data!$B:$CP,Daily!HD$10,0)/HD$72</f>
      </c>
      <c r="HE79" s="14">
        <f>VLOOKUP($EG79,Data!$B:$CP,Daily!HE$10,0)/HE$72</f>
      </c>
      <c r="HF79" s="14">
        <f>VLOOKUP($EG79,Data!$B:$CP,Daily!HF$10,0)/HF$72</f>
      </c>
      <c r="HG79" s="14">
        <f>VLOOKUP($EG79,Data!$B:$CP,Daily!HG$10,0)/HG$72</f>
      </c>
      <c r="HH79" s="14">
        <f>VLOOKUP($EG79,Data!$B:$CP,Daily!HH$10,0)/HH$72</f>
      </c>
      <c r="HI79" s="14">
        <f>VLOOKUP($EG79,Data!$B:$CP,Daily!HI$10,0)/HI$72</f>
      </c>
      <c r="HJ79" s="14">
        <f>VLOOKUP($EG79,Data!$B:$CP,Daily!HJ$10,0)/HJ$72</f>
      </c>
      <c r="HK79" s="14">
        <f>VLOOKUP($EG79,Data!$B:$CP,Daily!HK$10,0)/HK$72</f>
      </c>
      <c r="HL79" s="14">
        <f>VLOOKUP($EG79,Data!$B:$CP,Daily!HL$10,0)/HL$72</f>
      </c>
      <c r="HM79" s="14">
        <f>VLOOKUP($EG79,Data!$B:$CP,Daily!HM$10,0)/HM$72</f>
      </c>
      <c r="HN79" s="14">
        <f>VLOOKUP($EG79,Data!$B:$CP,Daily!HN$10,0)/HN$72</f>
      </c>
      <c r="HO79" s="14">
        <f>VLOOKUP($EG79,Data!$B:$CP,Daily!HO$10,0)/HO$72</f>
      </c>
      <c r="HP79" s="14">
        <f>VLOOKUP($EG79,Data!$B:$CP,Daily!HP$10,0)/HP$72</f>
      </c>
      <c r="HQ79" s="14">
        <f>VLOOKUP($EG79,Data!$B:$CP,Daily!HQ$10,0)/HQ$72</f>
      </c>
      <c r="HR79" s="14">
        <f>VLOOKUP($EG79,Data!$B:$CP,Daily!HR$10,0)/HR$72</f>
      </c>
      <c r="HS79" s="14">
        <f>VLOOKUP($EG79,Data!$B:$CP,Daily!HS$10,0)/HS$72</f>
      </c>
      <c r="HT79" s="14">
        <f>VLOOKUP($EG79,Data!$B:$CP,Daily!HT$10,0)/HT$72</f>
      </c>
      <c r="HU79" s="17"/>
      <c r="HV79" s="52">
        <f t="shared" si="591"/>
      </c>
      <c r="HW79" s="52">
        <f t="shared" si="592"/>
      </c>
      <c r="HX79" s="52">
        <f t="shared" ref="HX79:HX82" si="683">HW79-HV79</f>
      </c>
      <c r="HY79" s="52">
        <f t="shared" ref="HY79:HY82" si="684">HW79+(0.75*HX79)</f>
      </c>
      <c r="HZ79" s="52">
        <f t="shared" ref="HZ79:HZ82" si="685">HV79-(0.75*HX79)</f>
      </c>
      <c r="IA79" s="55"/>
      <c r="IB79" s="14">
        <f t="shared" ref="IB79:IB82" si="686">_xlfn.STDEV.P(FM79:HT79)</f>
      </c>
      <c r="IC79" s="14">
        <f t="shared" ref="IC79" si="687">SUMPRODUCT(HM79:HS79,HM$72:HS$72)/SUM(HM$72:HS$72)</f>
      </c>
      <c r="ID79" s="14">
        <f t="shared" ref="ID79" si="688">SUMPRODUCT(GQ79:HS79,GQ$72:HS$72)/SUM(GQ$72:HS$72)</f>
      </c>
      <c r="IE79" s="35"/>
      <c r="IF79" s="9" t="s">
        <v>527</v>
      </c>
      <c r="IG79" s="9" t="s">
        <v>66</v>
      </c>
      <c r="IH79" s="14">
        <f>VLOOKUP($IF79,Data!$B:$CP,Daily!IH$10,0)/IH$72</f>
      </c>
      <c r="II79" s="14">
        <f>VLOOKUP($IF79,Data!$B:$CP,Daily!II$10,0)/II$72</f>
      </c>
      <c r="IJ79" s="14">
        <f>VLOOKUP($IF79,Data!$B:$CP,Daily!IJ$10,0)/IJ$72</f>
      </c>
      <c r="IK79" s="14">
        <f>VLOOKUP($IF79,Data!$B:$CP,Daily!IK$10,0)/IK$72</f>
      </c>
      <c r="IL79" s="14">
        <f>VLOOKUP($IF79,Data!$B:$CP,Daily!IL$10,0)/IL$72</f>
      </c>
      <c r="IM79" s="14">
        <f>VLOOKUP($IF79,Data!$B:$CP,Daily!IM$10,0)/IM$72</f>
      </c>
      <c r="IN79" s="14">
        <f>VLOOKUP($IF79,Data!$B:$CP,Daily!IN$10,0)/IN$72</f>
      </c>
      <c r="IO79" s="14">
        <f>VLOOKUP($IF79,Data!$B:$CP,Daily!IO$10,0)/IO$72</f>
      </c>
      <c r="IP79" s="14">
        <f>VLOOKUP($IF79,Data!$B:$CP,Daily!IP$10,0)/IP$72</f>
      </c>
      <c r="IQ79" s="14">
        <f>VLOOKUP($IF79,Data!$B:$CP,Daily!IQ$10,0)/IQ$72</f>
      </c>
      <c r="IR79" s="14">
        <f>VLOOKUP($IF79,Data!$B:$CP,Daily!IR$10,0)/IR$72</f>
      </c>
      <c r="IS79" s="14">
        <f>VLOOKUP($IF79,Data!$B:$CP,Daily!IS$10,0)/IS$72</f>
      </c>
      <c r="IT79" s="14">
        <f>VLOOKUP($IF79,Data!$B:$CP,Daily!IT$10,0)/IT$72</f>
      </c>
      <c r="IU79" s="14">
        <f>VLOOKUP($IF79,Data!$B:$CP,Daily!IU$10,0)/IU$72</f>
      </c>
      <c r="IV79" s="14">
        <f>VLOOKUP($IF79,Data!$B:$CP,Daily!IV$10,0)/IV$72</f>
      </c>
      <c r="IW79" s="14">
        <f>VLOOKUP($IF79,Data!$B:$CP,Daily!IW$10,0)/IW$72</f>
      </c>
      <c r="IX79" s="14">
        <f>VLOOKUP($IF79,Data!$B:$CP,Daily!IX$10,0)/IX$72</f>
      </c>
      <c r="IY79" s="14">
        <f>VLOOKUP($IF79,Data!$B:$CP,Daily!IY$10,0)/IY$72</f>
      </c>
      <c r="IZ79" s="14">
        <f>VLOOKUP($IF79,Data!$B:$CP,Daily!IZ$10,0)/IZ$72</f>
      </c>
      <c r="JA79" s="14">
        <f>VLOOKUP($IF79,Data!$B:$CP,Daily!JA$10,0)/JA$72</f>
      </c>
      <c r="JB79" s="14">
        <f>VLOOKUP($IF79,Data!$B:$CP,Daily!JB$10,0)/JB$72</f>
      </c>
      <c r="JC79" s="14">
        <f>VLOOKUP($IF79,Data!$B:$CP,Daily!JC$10,0)/JC$72</f>
      </c>
      <c r="JD79" s="14">
        <f>VLOOKUP($IF79,Data!$B:$CP,Daily!JD$10,0)/JD$72</f>
      </c>
      <c r="JE79" s="14">
        <f>VLOOKUP($IF79,Data!$B:$CP,Daily!JE$10,0)/JE$72</f>
      </c>
      <c r="JF79" s="14">
        <f>VLOOKUP($IF79,Data!$B:$CP,Daily!JF$10,0)/JF$72</f>
      </c>
      <c r="JG79" s="14">
        <f>VLOOKUP($IF79,Data!$B:$CP,Daily!JG$10,0)/JG$72</f>
      </c>
      <c r="JH79" s="14">
        <f>VLOOKUP($IF79,Data!$B:$CP,Daily!JH$10,0)/JH$72</f>
      </c>
      <c r="JI79" s="14">
        <f>VLOOKUP($IF79,Data!$B:$CP,Daily!JI$10,0)/JI$72</f>
      </c>
      <c r="JJ79" s="14">
        <f>VLOOKUP($IF79,Data!$B:$CP,Daily!JJ$10,0)/JJ$72</f>
      </c>
      <c r="JK79" s="14">
        <f>VLOOKUP($IF79,Data!$B:$CP,Daily!JK$10,0)/JK$72</f>
      </c>
      <c r="JL79" s="14">
        <f>VLOOKUP($IF79,Data!$B:$CP,Daily!JL$10,0)/JL$72</f>
      </c>
      <c r="JM79" s="14">
        <f>VLOOKUP($IF79,Data!$B:$CP,Daily!JM$10,0)/JM$72</f>
      </c>
      <c r="JN79" s="14">
        <f>VLOOKUP($IF79,Data!$B:$CP,Daily!JN$10,0)/JN$72</f>
      </c>
      <c r="JO79" s="14">
        <f>VLOOKUP($IF79,Data!$B:$CP,Daily!JO$10,0)/JO$72</f>
      </c>
      <c r="JP79" s="14">
        <f>VLOOKUP($IF79,Data!$B:$CP,Daily!JP$10,0)/JP$72</f>
      </c>
      <c r="JQ79" s="14">
        <f>VLOOKUP($IF79,Data!$B:$CP,Daily!JQ$10,0)/JQ$72</f>
      </c>
      <c r="JR79" s="14">
        <f>VLOOKUP($IF79,Data!$B:$CP,Daily!JR$10,0)/JR$72</f>
      </c>
      <c r="JS79" s="14">
        <f>VLOOKUP($IF79,Data!$B:$CP,Daily!JS$10,0)/JS$72</f>
      </c>
      <c r="JT79" s="14">
        <f>VLOOKUP($IF79,Data!$B:$CP,Daily!JT$10,0)/JT$72</f>
      </c>
      <c r="JU79" s="14">
        <f>VLOOKUP($IF79,Data!$B:$CP,Daily!JU$10,0)/JU$72</f>
      </c>
      <c r="JV79" s="14">
        <f>VLOOKUP($IF79,Data!$B:$CP,Daily!JV$10,0)/JV$72</f>
      </c>
      <c r="JW79" s="14">
        <f>VLOOKUP($IF79,Data!$B:$CP,Daily!JW$10,0)/JW$72</f>
      </c>
      <c r="JX79" s="14">
        <f>VLOOKUP($IF79,Data!$B:$CP,Daily!JX$10,0)/JX$72</f>
      </c>
      <c r="JY79" s="14">
        <f>VLOOKUP($IF79,Data!$B:$CP,Daily!JY$10,0)/JY$72</f>
      </c>
      <c r="JZ79" s="14">
        <f>VLOOKUP($IF79,Data!$B:$CP,Daily!JZ$10,0)/JZ$72</f>
      </c>
      <c r="KA79" s="14">
        <f>VLOOKUP($IF79,Data!$B:$CP,Daily!KA$10,0)/KA$72</f>
      </c>
      <c r="KB79" s="14">
        <f>VLOOKUP($IF79,Data!$B:$CP,Daily!KB$10,0)/KB$72</f>
      </c>
      <c r="KC79" s="14">
        <f>VLOOKUP($IF79,Data!$B:$CP,Daily!KC$10,0)/KC$72</f>
      </c>
      <c r="KD79" s="14">
        <f>VLOOKUP($IF79,Data!$B:$CP,Daily!KD$10,0)/KD$72</f>
      </c>
      <c r="KE79" s="14">
        <f>VLOOKUP($IF79,Data!$B:$CP,Daily!KE$10,0)/KE$72</f>
      </c>
      <c r="KF79" s="14">
        <f>VLOOKUP($IF79,Data!$B:$CP,Daily!KF$10,0)/KF$72</f>
      </c>
      <c r="KG79" s="14">
        <f>VLOOKUP($IF79,Data!$B:$CP,Daily!KG$10,0)/KG$72</f>
      </c>
      <c r="KH79" s="14">
        <f>VLOOKUP($IF79,Data!$B:$CP,Daily!KH$10,0)/KH$72</f>
      </c>
      <c r="KI79" s="14">
        <f>VLOOKUP($IF79,Data!$B:$CP,Daily!KI$10,0)/KI$72</f>
      </c>
      <c r="KJ79" s="14">
        <f>VLOOKUP($IF79,Data!$B:$CP,Daily!KJ$10,0)/KJ$72</f>
      </c>
      <c r="KK79" s="14">
        <f>VLOOKUP($IF79,Data!$B:$CP,Daily!KK$10,0)/KK$72</f>
      </c>
      <c r="KL79" s="14">
        <f>VLOOKUP($IF79,Data!$B:$CP,Daily!KL$10,0)/KL$72</f>
      </c>
      <c r="KM79" s="14">
        <f>VLOOKUP($IF79,Data!$B:$CP,Daily!KM$10,0)/KM$72</f>
      </c>
      <c r="KN79" s="14">
        <f>VLOOKUP($IF79,Data!$B:$CP,Daily!KN$10,0)/KN$72</f>
      </c>
      <c r="KO79" s="14">
        <f>VLOOKUP($IF79,Data!$B:$CP,Daily!KO$10,0)/KO$72</f>
      </c>
      <c r="KP79" s="14">
        <f>VLOOKUP($IF79,Data!$B:$CP,Daily!KP$10,0)/KP$72</f>
      </c>
      <c r="KQ79" s="14">
        <f>VLOOKUP($IF79,Data!$B:$CP,Daily!KQ$10,0)/KQ$72</f>
      </c>
      <c r="KR79" s="14">
        <f>VLOOKUP($IF79,Data!$B:$CP,Daily!KR$10,0)/KR$72</f>
      </c>
      <c r="KS79" s="14">
        <f>VLOOKUP($IF79,Data!$B:$CP,Daily!KS$10,0)/KS$72</f>
      </c>
      <c r="KT79" s="14">
        <f>VLOOKUP($IF79,Data!$B:$CP,Daily!KT$10,0)/KT$72</f>
      </c>
      <c r="KU79" s="14">
        <f>VLOOKUP($IF79,Data!$B:$CP,Daily!KU$10,0)/KU$72</f>
      </c>
      <c r="KV79" s="14">
        <f>VLOOKUP($IF79,Data!$B:$CP,Daily!KV$10,0)/KV$72</f>
      </c>
      <c r="KW79" s="14">
        <f>VLOOKUP($IF79,Data!$B:$CP,Daily!KW$10,0)/KW$72</f>
      </c>
      <c r="KX79" s="14">
        <f>VLOOKUP($IF79,Data!$B:$CP,Daily!KX$10,0)/KX$72</f>
      </c>
      <c r="KY79" s="14">
        <f>VLOOKUP($IF79,Data!$B:$CP,Daily!KY$10,0)/KY$72</f>
      </c>
      <c r="KZ79" s="14">
        <f>VLOOKUP($IF79,Data!$B:$CP,Daily!KZ$10,0)/KZ$72</f>
      </c>
      <c r="LA79" s="14">
        <f>VLOOKUP($IF79,Data!$B:$CP,Daily!LA$10,0)/LA$72</f>
      </c>
      <c r="LB79" s="14">
        <f>VLOOKUP($IF79,Data!$B:$CP,Daily!LB$10,0)/LB$72</f>
      </c>
      <c r="LC79" s="14">
        <f>VLOOKUP($IF79,Data!$B:$CP,Daily!LC$10,0)/LC$72</f>
      </c>
      <c r="LD79" s="14">
        <f>VLOOKUP($IF79,Data!$B:$CP,Daily!LD$10,0)/LD$72</f>
      </c>
      <c r="LE79" s="14">
        <f>VLOOKUP($IF79,Data!$B:$CP,Daily!LE$10,0)/LE$72</f>
      </c>
      <c r="LF79" s="14">
        <f>VLOOKUP($IF79,Data!$B:$CP,Daily!LF$10,0)/LF$72</f>
      </c>
      <c r="LG79" s="14">
        <f>VLOOKUP($IF79,Data!$B:$CP,Daily!LG$10,0)/LG$72</f>
      </c>
      <c r="LH79" s="14">
        <f>VLOOKUP($IF79,Data!$B:$CP,Daily!LH$10,0)/LH$72</f>
      </c>
      <c r="LI79" s="14">
        <f>VLOOKUP($IF79,Data!$B:$CP,Daily!LI$10,0)/LI$72</f>
      </c>
      <c r="LJ79" s="14">
        <f>VLOOKUP($IF79,Data!$B:$CP,Daily!LJ$10,0)/LJ$72</f>
      </c>
      <c r="LK79" s="14">
        <f>VLOOKUP($IF79,Data!$B:$CP,Daily!LK$10,0)/LK$72</f>
      </c>
      <c r="LL79" s="14">
        <f>VLOOKUP($IF79,Data!$B:$CP,Daily!LL$10,0)/LL$72</f>
      </c>
      <c r="LM79" s="14">
        <f>VLOOKUP($IF79,Data!$B:$CP,Daily!LM$10,0)/LM$72</f>
      </c>
      <c r="LN79" s="14">
        <f>VLOOKUP($IF79,Data!$B:$CP,Daily!LN$10,0)/LN$72</f>
      </c>
      <c r="LO79" s="14">
        <f>VLOOKUP($IF79,Data!$B:$CP,Daily!LO$10,0)/LO$72</f>
      </c>
      <c r="LP79" s="14">
        <f>VLOOKUP($IF79,Data!$B:$CP,Daily!LP$10,0)/LP$72</f>
      </c>
      <c r="LQ79" s="14">
        <f>VLOOKUP($IF79,Data!$B:$CP,Daily!LQ$10,0)/LQ$72</f>
      </c>
      <c r="LR79" s="14">
        <f>VLOOKUP($IF79,Data!$B:$CP,Daily!LR$10,0)/LR$72</f>
      </c>
      <c r="LS79" s="14">
        <f>VLOOKUP($IF79,Data!$B:$CP,Daily!LS$10,0)/LS$72</f>
      </c>
      <c r="LT79" s="17"/>
      <c r="LU79" s="52">
        <f t="shared" si="657"/>
      </c>
      <c r="LV79" s="52">
        <f t="shared" si="658"/>
      </c>
      <c r="LW79" s="52">
        <f t="shared" ref="LW79:LW82" si="689">LV79-LU79</f>
      </c>
      <c r="LX79" s="52">
        <f t="shared" ref="LX79:LX82" si="690">LV79+(0.75*LW79)</f>
      </c>
      <c r="LY79" s="52">
        <f t="shared" ref="LY79:LY82" si="691">LU79-(0.75*LW79)</f>
      </c>
      <c r="LZ79" s="55"/>
      <c r="MA79" s="14">
        <f t="shared" ref="MA79:MA82" si="692">_xlfn.STDEV.P(JL79:LS79)</f>
      </c>
      <c r="MB79" s="14">
        <f t="shared" ref="MB79" si="693">SUMPRODUCT(LL79:LR79,LL$72:LR$72)/SUM(LL$72:LR$72)</f>
      </c>
      <c r="MC79" s="14">
        <f t="shared" ref="MC79" si="694">SUMPRODUCT(KP79:LR79,KP$72:LR$72)/SUM(KP$72:LR$72)</f>
      </c>
    </row>
    <row r="80" spans="1:342" x14ac:dyDescent="0.25">
      <c r="A80" s="5"/>
      <c r="C80" s="5"/>
      <c r="D80" s="121" t="s">
        <v>528</v>
      </c>
      <c r="E80" s="67" t="str">
        <f>VLOOKUP($D80,'Metric Nature'!$C:$D,2,0)&amp;IF(($F80&lt;(EA80)),"Below",IF(($F80&gt;(DZ80)),"Above","Within"))</f>
      </c>
      <c r="F80" s="62">
        <f t="shared" si="659"/>
      </c>
      <c r="G80" s="92">
        <f t="shared" si="660"/>
      </c>
      <c r="H80" s="62">
        <f t="shared" si="661"/>
      </c>
      <c r="I80" s="89">
        <f t="shared" si="662"/>
      </c>
      <c r="J80" s="62">
        <f t="shared" si="663"/>
      </c>
      <c r="K80" s="62">
        <f t="shared" si="664"/>
      </c>
      <c r="L80" s="64"/>
      <c r="M80" s="67" t="str">
        <f>VLOOKUP($D80,'Metric Nature'!$C:$D,2,0)&amp;IF(($N80&lt;(HZ80)),"Below",IF(($N80&gt;(HY80)),"Above","Within"))</f>
      </c>
      <c r="N80" s="71">
        <f t="shared" si="665"/>
      </c>
      <c r="O80" s="63">
        <f t="shared" si="666"/>
      </c>
      <c r="P80" s="98">
        <f t="shared" si="667"/>
      </c>
      <c r="Q80" s="63">
        <f t="shared" si="668"/>
      </c>
      <c r="R80" s="71">
        <f t="shared" si="669"/>
      </c>
      <c r="S80" s="62">
        <f t="shared" si="670"/>
      </c>
      <c r="T80" s="64"/>
      <c r="U80" s="67" t="str">
        <f>VLOOKUP($D80,'Metric Nature'!$C:$D,2,0)&amp;IF(($V80&lt;(LY80)),"Below",IF(($V80&gt;(LX80)),"Above","Within"))</f>
      </c>
      <c r="V80" s="62">
        <f t="shared" si="671"/>
      </c>
      <c r="W80" s="63">
        <f t="shared" si="672"/>
      </c>
      <c r="X80" s="62">
        <f t="shared" si="673"/>
      </c>
      <c r="Y80" s="63">
        <f t="shared" si="674"/>
      </c>
      <c r="Z80" s="62">
        <f t="shared" si="675"/>
      </c>
      <c r="AA80" s="62">
        <f t="shared" si="676"/>
      </c>
      <c r="AB80" s="64"/>
      <c r="AC80" s="60"/>
      <c r="AD80" s="5"/>
      <c r="AE80" s="5"/>
      <c r="AF80" s="5"/>
      <c r="AG80" s="5"/>
      <c r="AH80" s="5"/>
      <c r="AI80" s="9" t="s">
        <v>528</v>
      </c>
      <c r="AJ80" s="14">
        <f>(VLOOKUP($EG80,Data!$B:$CP,Daily!EI$10,0)+VLOOKUP($IF80,Data!$B:$CP,Daily!IH$10,0))/(VLOOKUP($EG79,Data!$B:$CP,Daily!EI$10,0)+VLOOKUP($IF79,Data!$B:$CP,Daily!IH$10,0))</f>
      </c>
      <c r="AK80" s="14">
        <f>(VLOOKUP($EG80,Data!$B:$CP,Daily!EJ$10,0)+VLOOKUP($IF80,Data!$B:$CP,Daily!II$10,0))/(VLOOKUP($EG79,Data!$B:$CP,Daily!EJ$10,0)+VLOOKUP($IF79,Data!$B:$CP,Daily!II$10,0))</f>
      </c>
      <c r="AL80" s="14">
        <f>(VLOOKUP($EG80,Data!$B:$CP,Daily!EK$10,0)+VLOOKUP($IF80,Data!$B:$CP,Daily!IJ$10,0))/(VLOOKUP($EG79,Data!$B:$CP,Daily!EK$10,0)+VLOOKUP($IF79,Data!$B:$CP,Daily!IJ$10,0))</f>
      </c>
      <c r="AM80" s="14">
        <f>(VLOOKUP($EG80,Data!$B:$CP,Daily!EL$10,0)+VLOOKUP($IF80,Data!$B:$CP,Daily!IK$10,0))/(VLOOKUP($EG79,Data!$B:$CP,Daily!EL$10,0)+VLOOKUP($IF79,Data!$B:$CP,Daily!IK$10,0))</f>
      </c>
      <c r="AN80" s="14">
        <f>(VLOOKUP($EG80,Data!$B:$CP,Daily!EM$10,0)+VLOOKUP($IF80,Data!$B:$CP,Daily!IL$10,0))/(VLOOKUP($EG79,Data!$B:$CP,Daily!EM$10,0)+VLOOKUP($IF79,Data!$B:$CP,Daily!IL$10,0))</f>
      </c>
      <c r="AO80" s="14">
        <f>(VLOOKUP($EG80,Data!$B:$CP,Daily!EN$10,0)+VLOOKUP($IF80,Data!$B:$CP,Daily!IM$10,0))/(VLOOKUP($EG79,Data!$B:$CP,Daily!EN$10,0)+VLOOKUP($IF79,Data!$B:$CP,Daily!IM$10,0))</f>
      </c>
      <c r="AP80" s="14">
        <f>(VLOOKUP($EG80,Data!$B:$CP,Daily!EO$10,0)+VLOOKUP($IF80,Data!$B:$CP,Daily!IN$10,0))/(VLOOKUP($EG79,Data!$B:$CP,Daily!EO$10,0)+VLOOKUP($IF79,Data!$B:$CP,Daily!IN$10,0))</f>
      </c>
      <c r="AQ80" s="14">
        <f>(VLOOKUP($EG80,Data!$B:$CP,Daily!EP$10,0)+VLOOKUP($IF80,Data!$B:$CP,Daily!IO$10,0))/(VLOOKUP($EG79,Data!$B:$CP,Daily!EP$10,0)+VLOOKUP($IF79,Data!$B:$CP,Daily!IO$10,0))</f>
      </c>
      <c r="AR80" s="14">
        <f>(VLOOKUP($EG80,Data!$B:$CP,Daily!EQ$10,0)+VLOOKUP($IF80,Data!$B:$CP,Daily!IP$10,0))/(VLOOKUP($EG79,Data!$B:$CP,Daily!EQ$10,0)+VLOOKUP($IF79,Data!$B:$CP,Daily!IP$10,0))</f>
      </c>
      <c r="AS80" s="14">
        <f>(VLOOKUP($EG80,Data!$B:$CP,Daily!ER$10,0)+VLOOKUP($IF80,Data!$B:$CP,Daily!IQ$10,0))/(VLOOKUP($EG79,Data!$B:$CP,Daily!ER$10,0)+VLOOKUP($IF79,Data!$B:$CP,Daily!IQ$10,0))</f>
      </c>
      <c r="AT80" s="14">
        <f>(VLOOKUP($EG80,Data!$B:$CP,Daily!ES$10,0)+VLOOKUP($IF80,Data!$B:$CP,Daily!IR$10,0))/(VLOOKUP($EG79,Data!$B:$CP,Daily!ES$10,0)+VLOOKUP($IF79,Data!$B:$CP,Daily!IR$10,0))</f>
      </c>
      <c r="AU80" s="14">
        <f>(VLOOKUP($EG80,Data!$B:$CP,Daily!ET$10,0)+VLOOKUP($IF80,Data!$B:$CP,Daily!IS$10,0))/(VLOOKUP($EG79,Data!$B:$CP,Daily!ET$10,0)+VLOOKUP($IF79,Data!$B:$CP,Daily!IS$10,0))</f>
      </c>
      <c r="AV80" s="14">
        <f>(VLOOKUP($EG80,Data!$B:$CP,Daily!EU$10,0)+VLOOKUP($IF80,Data!$B:$CP,Daily!IT$10,0))/(VLOOKUP($EG79,Data!$B:$CP,Daily!EU$10,0)+VLOOKUP($IF79,Data!$B:$CP,Daily!IT$10,0))</f>
      </c>
      <c r="AW80" s="14">
        <f>(VLOOKUP($EG80,Data!$B:$CP,Daily!EV$10,0)+VLOOKUP($IF80,Data!$B:$CP,Daily!IU$10,0))/(VLOOKUP($EG79,Data!$B:$CP,Daily!EV$10,0)+VLOOKUP($IF79,Data!$B:$CP,Daily!IU$10,0))</f>
      </c>
      <c r="AX80" s="14">
        <f>(VLOOKUP($EG80,Data!$B:$CP,Daily!EW$10,0)+VLOOKUP($IF80,Data!$B:$CP,Daily!IV$10,0))/(VLOOKUP($EG79,Data!$B:$CP,Daily!EW$10,0)+VLOOKUP($IF79,Data!$B:$CP,Daily!IV$10,0))</f>
      </c>
      <c r="AY80" s="14">
        <f>(VLOOKUP($EG80,Data!$B:$CP,Daily!EX$10,0)+VLOOKUP($IF80,Data!$B:$CP,Daily!IW$10,0))/(VLOOKUP($EG79,Data!$B:$CP,Daily!EX$10,0)+VLOOKUP($IF79,Data!$B:$CP,Daily!IW$10,0))</f>
      </c>
      <c r="AZ80" s="14">
        <f>(VLOOKUP($EG80,Data!$B:$CP,Daily!EY$10,0)+VLOOKUP($IF80,Data!$B:$CP,Daily!IX$10,0))/(VLOOKUP($EG79,Data!$B:$CP,Daily!EY$10,0)+VLOOKUP($IF79,Data!$B:$CP,Daily!IX$10,0))</f>
      </c>
      <c r="BA80" s="14">
        <f>(VLOOKUP($EG80,Data!$B:$CP,Daily!EZ$10,0)+VLOOKUP($IF80,Data!$B:$CP,Daily!IY$10,0))/(VLOOKUP($EG79,Data!$B:$CP,Daily!EZ$10,0)+VLOOKUP($IF79,Data!$B:$CP,Daily!IY$10,0))</f>
      </c>
      <c r="BB80" s="14">
        <f>(VLOOKUP($EG80,Data!$B:$CP,Daily!FA$10,0)+VLOOKUP($IF80,Data!$B:$CP,Daily!IZ$10,0))/(VLOOKUP($EG79,Data!$B:$CP,Daily!FA$10,0)+VLOOKUP($IF79,Data!$B:$CP,Daily!IZ$10,0))</f>
      </c>
      <c r="BC80" s="14">
        <f>(VLOOKUP($EG80,Data!$B:$CP,Daily!FB$10,0)+VLOOKUP($IF80,Data!$B:$CP,Daily!JA$10,0))/(VLOOKUP($EG79,Data!$B:$CP,Daily!FB$10,0)+VLOOKUP($IF79,Data!$B:$CP,Daily!JA$10,0))</f>
      </c>
      <c r="BD80" s="14">
        <f>(VLOOKUP($EG80,Data!$B:$CP,Daily!FC$10,0)+VLOOKUP($IF80,Data!$B:$CP,Daily!JB$10,0))/(VLOOKUP($EG79,Data!$B:$CP,Daily!FC$10,0)+VLOOKUP($IF79,Data!$B:$CP,Daily!JB$10,0))</f>
      </c>
      <c r="BE80" s="14">
        <f>(VLOOKUP($EG80,Data!$B:$CP,Daily!FD$10,0)+VLOOKUP($IF80,Data!$B:$CP,Daily!JC$10,0))/(VLOOKUP($EG79,Data!$B:$CP,Daily!FD$10,0)+VLOOKUP($IF79,Data!$B:$CP,Daily!JC$10,0))</f>
      </c>
      <c r="BF80" s="14">
        <f>(VLOOKUP($EG80,Data!$B:$CP,Daily!FE$10,0)+VLOOKUP($IF80,Data!$B:$CP,Daily!JD$10,0))/(VLOOKUP($EG79,Data!$B:$CP,Daily!FE$10,0)+VLOOKUP($IF79,Data!$B:$CP,Daily!JD$10,0))</f>
      </c>
      <c r="BG80" s="14">
        <f>(VLOOKUP($EG80,Data!$B:$CP,Daily!FF$10,0)+VLOOKUP($IF80,Data!$B:$CP,Daily!JE$10,0))/(VLOOKUP($EG79,Data!$B:$CP,Daily!FF$10,0)+VLOOKUP($IF79,Data!$B:$CP,Daily!JE$10,0))</f>
      </c>
      <c r="BH80" s="14">
        <f>(VLOOKUP($EG80,Data!$B:$CP,Daily!FG$10,0)+VLOOKUP($IF80,Data!$B:$CP,Daily!JF$10,0))/(VLOOKUP($EG79,Data!$B:$CP,Daily!FG$10,0)+VLOOKUP($IF79,Data!$B:$CP,Daily!JF$10,0))</f>
      </c>
      <c r="BI80" s="14">
        <f>(VLOOKUP($EG80,Data!$B:$CP,Daily!FH$10,0)+VLOOKUP($IF80,Data!$B:$CP,Daily!JG$10,0))/(VLOOKUP($EG79,Data!$B:$CP,Daily!FH$10,0)+VLOOKUP($IF79,Data!$B:$CP,Daily!JG$10,0))</f>
      </c>
      <c r="BJ80" s="14">
        <f>(VLOOKUP($EG80,Data!$B:$CP,Daily!FI$10,0)+VLOOKUP($IF80,Data!$B:$CP,Daily!JH$10,0))/(VLOOKUP($EG79,Data!$B:$CP,Daily!FI$10,0)+VLOOKUP($IF79,Data!$B:$CP,Daily!JH$10,0))</f>
      </c>
      <c r="BK80" s="14">
        <f>(VLOOKUP($EG80,Data!$B:$CP,Daily!FJ$10,0)+VLOOKUP($IF80,Data!$B:$CP,Daily!JI$10,0))/(VLOOKUP($EG79,Data!$B:$CP,Daily!FJ$10,0)+VLOOKUP($IF79,Data!$B:$CP,Daily!JI$10,0))</f>
      </c>
      <c r="BL80" s="14">
        <f>(VLOOKUP($EG80,Data!$B:$CP,Daily!FK$10,0)+VLOOKUP($IF80,Data!$B:$CP,Daily!JJ$10,0))/(VLOOKUP($EG79,Data!$B:$CP,Daily!FK$10,0)+VLOOKUP($IF79,Data!$B:$CP,Daily!JJ$10,0))</f>
      </c>
      <c r="BM80" s="14">
        <f>(VLOOKUP($EG80,Data!$B:$CP,Daily!FL$10,0)+VLOOKUP($IF80,Data!$B:$CP,Daily!JK$10,0))/(VLOOKUP($EG79,Data!$B:$CP,Daily!FL$10,0)+VLOOKUP($IF79,Data!$B:$CP,Daily!JK$10,0))</f>
      </c>
      <c r="BN80" s="14">
        <f>(VLOOKUP($EG80,Data!$B:$CP,Daily!FM$10,0)+VLOOKUP($IF80,Data!$B:$CP,Daily!JL$10,0))/(VLOOKUP($EG79,Data!$B:$CP,Daily!FM$10,0)+VLOOKUP($IF79,Data!$B:$CP,Daily!JL$10,0))</f>
      </c>
      <c r="BO80" s="14">
        <f>(VLOOKUP($EG80,Data!$B:$CP,Daily!FN$10,0)+VLOOKUP($IF80,Data!$B:$CP,Daily!JM$10,0))/(VLOOKUP($EG79,Data!$B:$CP,Daily!FN$10,0)+VLOOKUP($IF79,Data!$B:$CP,Daily!JM$10,0))</f>
      </c>
      <c r="BP80" s="14">
        <f>(VLOOKUP($EG80,Data!$B:$CP,Daily!FO$10,0)+VLOOKUP($IF80,Data!$B:$CP,Daily!JN$10,0))/(VLOOKUP($EG79,Data!$B:$CP,Daily!FO$10,0)+VLOOKUP($IF79,Data!$B:$CP,Daily!JN$10,0))</f>
      </c>
      <c r="BQ80" s="14">
        <f>(VLOOKUP($EG80,Data!$B:$CP,Daily!FP$10,0)+VLOOKUP($IF80,Data!$B:$CP,Daily!JO$10,0))/(VLOOKUP($EG79,Data!$B:$CP,Daily!FP$10,0)+VLOOKUP($IF79,Data!$B:$CP,Daily!JO$10,0))</f>
      </c>
      <c r="BR80" s="14">
        <f>(VLOOKUP($EG80,Data!$B:$CP,Daily!FQ$10,0)+VLOOKUP($IF80,Data!$B:$CP,Daily!JP$10,0))/(VLOOKUP($EG79,Data!$B:$CP,Daily!FQ$10,0)+VLOOKUP($IF79,Data!$B:$CP,Daily!JP$10,0))</f>
      </c>
      <c r="BS80" s="14">
        <f>(VLOOKUP($EG80,Data!$B:$CP,Daily!FR$10,0)+VLOOKUP($IF80,Data!$B:$CP,Daily!JQ$10,0))/(VLOOKUP($EG79,Data!$B:$CP,Daily!FR$10,0)+VLOOKUP($IF79,Data!$B:$CP,Daily!JQ$10,0))</f>
      </c>
      <c r="BT80" s="14">
        <f>(VLOOKUP($EG80,Data!$B:$CP,Daily!FS$10,0)+VLOOKUP($IF80,Data!$B:$CP,Daily!JR$10,0))/(VLOOKUP($EG79,Data!$B:$CP,Daily!FS$10,0)+VLOOKUP($IF79,Data!$B:$CP,Daily!JR$10,0))</f>
      </c>
      <c r="BU80" s="14">
        <f>(VLOOKUP($EG80,Data!$B:$CP,Daily!FT$10,0)+VLOOKUP($IF80,Data!$B:$CP,Daily!JS$10,0))/(VLOOKUP($EG79,Data!$B:$CP,Daily!FT$10,0)+VLOOKUP($IF79,Data!$B:$CP,Daily!JS$10,0))</f>
      </c>
      <c r="BV80" s="14">
        <f>(VLOOKUP($EG80,Data!$B:$CP,Daily!FU$10,0)+VLOOKUP($IF80,Data!$B:$CP,Daily!JT$10,0))/(VLOOKUP($EG79,Data!$B:$CP,Daily!FU$10,0)+VLOOKUP($IF79,Data!$B:$CP,Daily!JT$10,0))</f>
      </c>
      <c r="BW80" s="14">
        <f>(VLOOKUP($EG80,Data!$B:$CP,Daily!FV$10,0)+VLOOKUP($IF80,Data!$B:$CP,Daily!JU$10,0))/(VLOOKUP($EG79,Data!$B:$CP,Daily!FV$10,0)+VLOOKUP($IF79,Data!$B:$CP,Daily!JU$10,0))</f>
      </c>
      <c r="BX80" s="14">
        <f>(VLOOKUP($EG80,Data!$B:$CP,Daily!FW$10,0)+VLOOKUP($IF80,Data!$B:$CP,Daily!JV$10,0))/(VLOOKUP($EG79,Data!$B:$CP,Daily!FW$10,0)+VLOOKUP($IF79,Data!$B:$CP,Daily!JV$10,0))</f>
      </c>
      <c r="BY80" s="14">
        <f>(VLOOKUP($EG80,Data!$B:$CP,Daily!FX$10,0)+VLOOKUP($IF80,Data!$B:$CP,Daily!JW$10,0))/(VLOOKUP($EG79,Data!$B:$CP,Daily!FX$10,0)+VLOOKUP($IF79,Data!$B:$CP,Daily!JW$10,0))</f>
      </c>
      <c r="BZ80" s="14">
        <f>(VLOOKUP($EG80,Data!$B:$CP,Daily!FY$10,0)+VLOOKUP($IF80,Data!$B:$CP,Daily!JX$10,0))/(VLOOKUP($EG79,Data!$B:$CP,Daily!FY$10,0)+VLOOKUP($IF79,Data!$B:$CP,Daily!JX$10,0))</f>
      </c>
      <c r="CA80" s="14">
        <f>(VLOOKUP($EG80,Data!$B:$CP,Daily!FZ$10,0)+VLOOKUP($IF80,Data!$B:$CP,Daily!JY$10,0))/(VLOOKUP($EG79,Data!$B:$CP,Daily!FZ$10,0)+VLOOKUP($IF79,Data!$B:$CP,Daily!JY$10,0))</f>
      </c>
      <c r="CB80" s="14">
        <f>(VLOOKUP($EG80,Data!$B:$CP,Daily!GA$10,0)+VLOOKUP($IF80,Data!$B:$CP,Daily!JZ$10,0))/(VLOOKUP($EG79,Data!$B:$CP,Daily!GA$10,0)+VLOOKUP($IF79,Data!$B:$CP,Daily!JZ$10,0))</f>
      </c>
      <c r="CC80" s="14">
        <f>(VLOOKUP($EG80,Data!$B:$CP,Daily!GB$10,0)+VLOOKUP($IF80,Data!$B:$CP,Daily!KA$10,0))/(VLOOKUP($EG79,Data!$B:$CP,Daily!GB$10,0)+VLOOKUP($IF79,Data!$B:$CP,Daily!KA$10,0))</f>
      </c>
      <c r="CD80" s="14">
        <f>(VLOOKUP($EG80,Data!$B:$CP,Daily!GC$10,0)+VLOOKUP($IF80,Data!$B:$CP,Daily!KB$10,0))/(VLOOKUP($EG79,Data!$B:$CP,Daily!GC$10,0)+VLOOKUP($IF79,Data!$B:$CP,Daily!KB$10,0))</f>
      </c>
      <c r="CE80" s="14">
        <f>(VLOOKUP($EG80,Data!$B:$CP,Daily!GD$10,0)+VLOOKUP($IF80,Data!$B:$CP,Daily!KC$10,0))/(VLOOKUP($EG79,Data!$B:$CP,Daily!GD$10,0)+VLOOKUP($IF79,Data!$B:$CP,Daily!KC$10,0))</f>
      </c>
      <c r="CF80" s="14">
        <f>(VLOOKUP($EG80,Data!$B:$CP,Daily!GE$10,0)+VLOOKUP($IF80,Data!$B:$CP,Daily!KD$10,0))/(VLOOKUP($EG79,Data!$B:$CP,Daily!GE$10,0)+VLOOKUP($IF79,Data!$B:$CP,Daily!KD$10,0))</f>
      </c>
      <c r="CG80" s="14">
        <f>(VLOOKUP($EG80,Data!$B:$CP,Daily!GF$10,0)+VLOOKUP($IF80,Data!$B:$CP,Daily!KE$10,0))/(VLOOKUP($EG79,Data!$B:$CP,Daily!GF$10,0)+VLOOKUP($IF79,Data!$B:$CP,Daily!KE$10,0))</f>
      </c>
      <c r="CH80" s="14">
        <f>(VLOOKUP($EG80,Data!$B:$CP,Daily!GG$10,0)+VLOOKUP($IF80,Data!$B:$CP,Daily!KF$10,0))/(VLOOKUP($EG79,Data!$B:$CP,Daily!GG$10,0)+VLOOKUP($IF79,Data!$B:$CP,Daily!KF$10,0))</f>
      </c>
      <c r="CI80" s="14">
        <f>(VLOOKUP($EG80,Data!$B:$CP,Daily!GH$10,0)+VLOOKUP($IF80,Data!$B:$CP,Daily!KG$10,0))/(VLOOKUP($EG79,Data!$B:$CP,Daily!GH$10,0)+VLOOKUP($IF79,Data!$B:$CP,Daily!KG$10,0))</f>
      </c>
      <c r="CJ80" s="14">
        <f>(VLOOKUP($EG80,Data!$B:$CP,Daily!GI$10,0)+VLOOKUP($IF80,Data!$B:$CP,Daily!KH$10,0))/(VLOOKUP($EG79,Data!$B:$CP,Daily!GI$10,0)+VLOOKUP($IF79,Data!$B:$CP,Daily!KH$10,0))</f>
      </c>
      <c r="CK80" s="14">
        <f>(VLOOKUP($EG80,Data!$B:$CP,Daily!GJ$10,0)+VLOOKUP($IF80,Data!$B:$CP,Daily!KI$10,0))/(VLOOKUP($EG79,Data!$B:$CP,Daily!GJ$10,0)+VLOOKUP($IF79,Data!$B:$CP,Daily!KI$10,0))</f>
      </c>
      <c r="CL80" s="14">
        <f>(VLOOKUP($EG80,Data!$B:$CP,Daily!GK$10,0)+VLOOKUP($IF80,Data!$B:$CP,Daily!KJ$10,0))/(VLOOKUP($EG79,Data!$B:$CP,Daily!GK$10,0)+VLOOKUP($IF79,Data!$B:$CP,Daily!KJ$10,0))</f>
      </c>
      <c r="CM80" s="14">
        <f>(VLOOKUP($EG80,Data!$B:$CP,Daily!GL$10,0)+VLOOKUP($IF80,Data!$B:$CP,Daily!KK$10,0))/(VLOOKUP($EG79,Data!$B:$CP,Daily!GL$10,0)+VLOOKUP($IF79,Data!$B:$CP,Daily!KK$10,0))</f>
      </c>
      <c r="CN80" s="14">
        <f>(VLOOKUP($EG80,Data!$B:$CP,Daily!GM$10,0)+VLOOKUP($IF80,Data!$B:$CP,Daily!KL$10,0))/(VLOOKUP($EG79,Data!$B:$CP,Daily!GM$10,0)+VLOOKUP($IF79,Data!$B:$CP,Daily!KL$10,0))</f>
      </c>
      <c r="CO80" s="14">
        <f>(VLOOKUP($EG80,Data!$B:$CP,Daily!GN$10,0)+VLOOKUP($IF80,Data!$B:$CP,Daily!KM$10,0))/(VLOOKUP($EG79,Data!$B:$CP,Daily!GN$10,0)+VLOOKUP($IF79,Data!$B:$CP,Daily!KM$10,0))</f>
      </c>
      <c r="CP80" s="14">
        <f>(VLOOKUP($EG80,Data!$B:$CP,Daily!GO$10,0)+VLOOKUP($IF80,Data!$B:$CP,Daily!KN$10,0))/(VLOOKUP($EG79,Data!$B:$CP,Daily!GO$10,0)+VLOOKUP($IF79,Data!$B:$CP,Daily!KN$10,0))</f>
      </c>
      <c r="CQ80" s="14">
        <f>(VLOOKUP($EG80,Data!$B:$CP,Daily!GP$10,0)+VLOOKUP($IF80,Data!$B:$CP,Daily!KO$10,0))/(VLOOKUP($EG79,Data!$B:$CP,Daily!GP$10,0)+VLOOKUP($IF79,Data!$B:$CP,Daily!KO$10,0))</f>
      </c>
      <c r="CR80" s="14">
        <f>(VLOOKUP($EG80,Data!$B:$CP,Daily!GQ$10,0)+VLOOKUP($IF80,Data!$B:$CP,Daily!KP$10,0))/(VLOOKUP($EG79,Data!$B:$CP,Daily!GQ$10,0)+VLOOKUP($IF79,Data!$B:$CP,Daily!KP$10,0))</f>
      </c>
      <c r="CS80" s="14">
        <f>(VLOOKUP($EG80,Data!$B:$CP,Daily!GR$10,0)+VLOOKUP($IF80,Data!$B:$CP,Daily!KQ$10,0))/(VLOOKUP($EG79,Data!$B:$CP,Daily!GR$10,0)+VLOOKUP($IF79,Data!$B:$CP,Daily!KQ$10,0))</f>
      </c>
      <c r="CT80" s="14">
        <f>(VLOOKUP($EG80,Data!$B:$CP,Daily!GS$10,0)+VLOOKUP($IF80,Data!$B:$CP,Daily!KR$10,0))/(VLOOKUP($EG79,Data!$B:$CP,Daily!GS$10,0)+VLOOKUP($IF79,Data!$B:$CP,Daily!KR$10,0))</f>
      </c>
      <c r="CU80" s="14">
        <f>(VLOOKUP($EG80,Data!$B:$CP,Daily!GT$10,0)+VLOOKUP($IF80,Data!$B:$CP,Daily!KS$10,0))/(VLOOKUP($EG79,Data!$B:$CP,Daily!GT$10,0)+VLOOKUP($IF79,Data!$B:$CP,Daily!KS$10,0))</f>
      </c>
      <c r="CV80" s="14">
        <f>(VLOOKUP($EG80,Data!$B:$CP,Daily!GU$10,0)+VLOOKUP($IF80,Data!$B:$CP,Daily!KT$10,0))/(VLOOKUP($EG79,Data!$B:$CP,Daily!GU$10,0)+VLOOKUP($IF79,Data!$B:$CP,Daily!KT$10,0))</f>
      </c>
      <c r="CW80" s="14">
        <f>(VLOOKUP($EG80,Data!$B:$CP,Daily!GV$10,0)+VLOOKUP($IF80,Data!$B:$CP,Daily!KU$10,0))/(VLOOKUP($EG79,Data!$B:$CP,Daily!GV$10,0)+VLOOKUP($IF79,Data!$B:$CP,Daily!KU$10,0))</f>
      </c>
      <c r="CX80" s="14">
        <f>(VLOOKUP($EG80,Data!$B:$CP,Daily!GW$10,0)+VLOOKUP($IF80,Data!$B:$CP,Daily!KV$10,0))/(VLOOKUP($EG79,Data!$B:$CP,Daily!GW$10,0)+VLOOKUP($IF79,Data!$B:$CP,Daily!KV$10,0))</f>
      </c>
      <c r="CY80" s="14">
        <f>(VLOOKUP($EG80,Data!$B:$CP,Daily!GX$10,0)+VLOOKUP($IF80,Data!$B:$CP,Daily!KW$10,0))/(VLOOKUP($EG79,Data!$B:$CP,Daily!GX$10,0)+VLOOKUP($IF79,Data!$B:$CP,Daily!KW$10,0))</f>
      </c>
      <c r="CZ80" s="14">
        <f>(VLOOKUP($EG80,Data!$B:$CP,Daily!GY$10,0)+VLOOKUP($IF80,Data!$B:$CP,Daily!KX$10,0))/(VLOOKUP($EG79,Data!$B:$CP,Daily!GY$10,0)+VLOOKUP($IF79,Data!$B:$CP,Daily!KX$10,0))</f>
      </c>
      <c r="DA80" s="14">
        <f>(VLOOKUP($EG80,Data!$B:$CP,Daily!GZ$10,0)+VLOOKUP($IF80,Data!$B:$CP,Daily!KY$10,0))/(VLOOKUP($EG79,Data!$B:$CP,Daily!GZ$10,0)+VLOOKUP($IF79,Data!$B:$CP,Daily!KY$10,0))</f>
      </c>
      <c r="DB80" s="14">
        <f>(VLOOKUP($EG80,Data!$B:$CP,Daily!HA$10,0)+VLOOKUP($IF80,Data!$B:$CP,Daily!KZ$10,0))/(VLOOKUP($EG79,Data!$B:$CP,Daily!HA$10,0)+VLOOKUP($IF79,Data!$B:$CP,Daily!KZ$10,0))</f>
      </c>
      <c r="DC80" s="14">
        <f>(VLOOKUP($EG80,Data!$B:$CP,Daily!HB$10,0)+VLOOKUP($IF80,Data!$B:$CP,Daily!LA$10,0))/(VLOOKUP($EG79,Data!$B:$CP,Daily!HB$10,0)+VLOOKUP($IF79,Data!$B:$CP,Daily!LA$10,0))</f>
      </c>
      <c r="DD80" s="14">
        <f>(VLOOKUP($EG80,Data!$B:$CP,Daily!HC$10,0)+VLOOKUP($IF80,Data!$B:$CP,Daily!LB$10,0))/(VLOOKUP($EG79,Data!$B:$CP,Daily!HC$10,0)+VLOOKUP($IF79,Data!$B:$CP,Daily!LB$10,0))</f>
      </c>
      <c r="DE80" s="14">
        <f>(VLOOKUP($EG80,Data!$B:$CP,Daily!HD$10,0)+VLOOKUP($IF80,Data!$B:$CP,Daily!LC$10,0))/(VLOOKUP($EG79,Data!$B:$CP,Daily!HD$10,0)+VLOOKUP($IF79,Data!$B:$CP,Daily!LC$10,0))</f>
      </c>
      <c r="DF80" s="14">
        <f>(VLOOKUP($EG80,Data!$B:$CP,Daily!HE$10,0)+VLOOKUP($IF80,Data!$B:$CP,Daily!LD$10,0))/(VLOOKUP($EG79,Data!$B:$CP,Daily!HE$10,0)+VLOOKUP($IF79,Data!$B:$CP,Daily!LD$10,0))</f>
      </c>
      <c r="DG80" s="14">
        <f>(VLOOKUP($EG80,Data!$B:$CP,Daily!HF$10,0)+VLOOKUP($IF80,Data!$B:$CP,Daily!LE$10,0))/(VLOOKUP($EG79,Data!$B:$CP,Daily!HF$10,0)+VLOOKUP($IF79,Data!$B:$CP,Daily!LE$10,0))</f>
      </c>
      <c r="DH80" s="14">
        <f>(VLOOKUP($EG80,Data!$B:$CP,Daily!HG$10,0)+VLOOKUP($IF80,Data!$B:$CP,Daily!LF$10,0))/(VLOOKUP($EG79,Data!$B:$CP,Daily!HG$10,0)+VLOOKUP($IF79,Data!$B:$CP,Daily!LF$10,0))</f>
      </c>
      <c r="DI80" s="14">
        <f>(VLOOKUP($EG80,Data!$B:$CP,Daily!HH$10,0)+VLOOKUP($IF80,Data!$B:$CP,Daily!LG$10,0))/(VLOOKUP($EG79,Data!$B:$CP,Daily!HH$10,0)+VLOOKUP($IF79,Data!$B:$CP,Daily!LG$10,0))</f>
      </c>
      <c r="DJ80" s="14">
        <f>(VLOOKUP($EG80,Data!$B:$CP,Daily!HI$10,0)+VLOOKUP($IF80,Data!$B:$CP,Daily!LH$10,0))/(VLOOKUP($EG79,Data!$B:$CP,Daily!HI$10,0)+VLOOKUP($IF79,Data!$B:$CP,Daily!LH$10,0))</f>
      </c>
      <c r="DK80" s="14">
        <f>(VLOOKUP($EG80,Data!$B:$CP,Daily!HJ$10,0)+VLOOKUP($IF80,Data!$B:$CP,Daily!LI$10,0))/(VLOOKUP($EG79,Data!$B:$CP,Daily!HJ$10,0)+VLOOKUP($IF79,Data!$B:$CP,Daily!LI$10,0))</f>
      </c>
      <c r="DL80" s="14">
        <f>(VLOOKUP($EG80,Data!$B:$CP,Daily!HK$10,0)+VLOOKUP($IF80,Data!$B:$CP,Daily!LJ$10,0))/(VLOOKUP($EG79,Data!$B:$CP,Daily!HK$10,0)+VLOOKUP($IF79,Data!$B:$CP,Daily!LJ$10,0))</f>
      </c>
      <c r="DM80" s="14">
        <f>(VLOOKUP($EG80,Data!$B:$CP,Daily!HL$10,0)+VLOOKUP($IF80,Data!$B:$CP,Daily!LK$10,0))/(VLOOKUP($EG79,Data!$B:$CP,Daily!HL$10,0)+VLOOKUP($IF79,Data!$B:$CP,Daily!LK$10,0))</f>
      </c>
      <c r="DN80" s="14">
        <f>(VLOOKUP($EG80,Data!$B:$CP,Daily!HM$10,0)+VLOOKUP($IF80,Data!$B:$CP,Daily!LL$10,0))/(VLOOKUP($EG79,Data!$B:$CP,Daily!HM$10,0)+VLOOKUP($IF79,Data!$B:$CP,Daily!LL$10,0))</f>
      </c>
      <c r="DO80" s="14">
        <f>(VLOOKUP($EG80,Data!$B:$CP,Daily!HN$10,0)+VLOOKUP($IF80,Data!$B:$CP,Daily!LM$10,0))/(VLOOKUP($EG79,Data!$B:$CP,Daily!HN$10,0)+VLOOKUP($IF79,Data!$B:$CP,Daily!LM$10,0))</f>
      </c>
      <c r="DP80" s="14">
        <f>(VLOOKUP($EG80,Data!$B:$CP,Daily!HO$10,0)+VLOOKUP($IF80,Data!$B:$CP,Daily!LN$10,0))/(VLOOKUP($EG79,Data!$B:$CP,Daily!HO$10,0)+VLOOKUP($IF79,Data!$B:$CP,Daily!LN$10,0))</f>
      </c>
      <c r="DQ80" s="14">
        <f>(VLOOKUP($EG80,Data!$B:$CP,Daily!HP$10,0)+VLOOKUP($IF80,Data!$B:$CP,Daily!LO$10,0))/(VLOOKUP($EG79,Data!$B:$CP,Daily!HP$10,0)+VLOOKUP($IF79,Data!$B:$CP,Daily!LO$10,0))</f>
      </c>
      <c r="DR80" s="14">
        <f>(VLOOKUP($EG80,Data!$B:$CP,Daily!HQ$10,0)+VLOOKUP($IF80,Data!$B:$CP,Daily!LP$10,0))/(VLOOKUP($EG79,Data!$B:$CP,Daily!HQ$10,0)+VLOOKUP($IF79,Data!$B:$CP,Daily!LP$10,0))</f>
      </c>
      <c r="DS80" s="14">
        <f>(VLOOKUP($EG80,Data!$B:$CP,Daily!HR$10,0)+VLOOKUP($IF80,Data!$B:$CP,Daily!LQ$10,0))/(VLOOKUP($EG79,Data!$B:$CP,Daily!HR$10,0)+VLOOKUP($IF79,Data!$B:$CP,Daily!LQ$10,0))</f>
      </c>
      <c r="DT80" s="14">
        <f>(VLOOKUP($EG80,Data!$B:$CP,Daily!HS$10,0)+VLOOKUP($IF80,Data!$B:$CP,Daily!LR$10,0))/(VLOOKUP($EG79,Data!$B:$CP,Daily!HS$10,0)+VLOOKUP($IF79,Data!$B:$CP,Daily!LR$10,0))</f>
      </c>
      <c r="DU80" s="14">
        <f>(VLOOKUP($EG80,Data!$B:$CP,Daily!HT$10,0)+VLOOKUP($IF80,Data!$B:$CP,Daily!LS$10,0))/(VLOOKUP($EG79,Data!$B:$CP,Daily!HT$10,0)+VLOOKUP($IF79,Data!$B:$CP,Daily!LS$10,0))</f>
      </c>
      <c r="DV80" s="18"/>
      <c r="DW80" s="14">
        <f t="shared" si="588"/>
      </c>
      <c r="DX80" s="14">
        <f t="shared" si="589"/>
      </c>
      <c r="DY80" s="14">
        <f t="shared" si="677"/>
      </c>
      <c r="DZ80" s="14">
        <f t="shared" si="678"/>
      </c>
      <c r="EA80" s="14">
        <f t="shared" si="679"/>
      </c>
      <c r="EB80" s="18"/>
      <c r="EC80" s="14">
        <f t="shared" si="680"/>
      </c>
      <c r="ED80" s="14">
        <f t="shared" ref="ED80" si="695">SUMPRODUCT(DN80:DT80,DN$79:DT$79)/SUM(DN$79:DT$79)</f>
      </c>
      <c r="EE80" s="14">
        <f t="shared" ref="EE80" si="696">SUMPRODUCT(CR80:DT80,CR$79:DT$79)/SUM(CR$79:DT$79)</f>
      </c>
      <c r="EF80" s="16"/>
      <c r="EG80" s="9" t="s">
        <v>529</v>
      </c>
      <c r="EH80" s="9" t="s">
        <v>67</v>
      </c>
      <c r="EI80" s="14">
        <f>VLOOKUP($EG80,Data!$B:$CP,Daily!EI$10,0)/VLOOKUP($EG79,Data!$B:$CP,Daily!EI$10,0)</f>
      </c>
      <c r="EJ80" s="14">
        <f>VLOOKUP($EG80,Data!$B:$CP,Daily!EJ$10,0)/VLOOKUP($EG79,Data!$B:$CP,Daily!EJ$10,0)</f>
      </c>
      <c r="EK80" s="14">
        <f>VLOOKUP($EG80,Data!$B:$CP,Daily!EK$10,0)/VLOOKUP($EG79,Data!$B:$CP,Daily!EK$10,0)</f>
      </c>
      <c r="EL80" s="14">
        <f>VLOOKUP($EG80,Data!$B:$CP,Daily!EL$10,0)/VLOOKUP($EG79,Data!$B:$CP,Daily!EL$10,0)</f>
      </c>
      <c r="EM80" s="14">
        <f>VLOOKUP($EG80,Data!$B:$CP,Daily!EM$10,0)/VLOOKUP($EG79,Data!$B:$CP,Daily!EM$10,0)</f>
      </c>
      <c r="EN80" s="14">
        <f>VLOOKUP($EG80,Data!$B:$CP,Daily!EN$10,0)/VLOOKUP($EG79,Data!$B:$CP,Daily!EN$10,0)</f>
      </c>
      <c r="EO80" s="14">
        <f>VLOOKUP($EG80,Data!$B:$CP,Daily!EO$10,0)/VLOOKUP($EG79,Data!$B:$CP,Daily!EO$10,0)</f>
      </c>
      <c r="EP80" s="14">
        <f>VLOOKUP($EG80,Data!$B:$CP,Daily!EP$10,0)/VLOOKUP($EG79,Data!$B:$CP,Daily!EP$10,0)</f>
      </c>
      <c r="EQ80" s="14">
        <f>VLOOKUP($EG80,Data!$B:$CP,Daily!EQ$10,0)/VLOOKUP($EG79,Data!$B:$CP,Daily!EQ$10,0)</f>
      </c>
      <c r="ER80" s="14">
        <f>VLOOKUP($EG80,Data!$B:$CP,Daily!ER$10,0)/VLOOKUP($EG79,Data!$B:$CP,Daily!ER$10,0)</f>
      </c>
      <c r="ES80" s="14">
        <f>VLOOKUP($EG80,Data!$B:$CP,Daily!ES$10,0)/VLOOKUP($EG79,Data!$B:$CP,Daily!ES$10,0)</f>
      </c>
      <c r="ET80" s="14">
        <f>VLOOKUP($EG80,Data!$B:$CP,Daily!ET$10,0)/VLOOKUP($EG79,Data!$B:$CP,Daily!ET$10,0)</f>
      </c>
      <c r="EU80" s="14">
        <f>VLOOKUP($EG80,Data!$B:$CP,Daily!EU$10,0)/VLOOKUP($EG79,Data!$B:$CP,Daily!EU$10,0)</f>
      </c>
      <c r="EV80" s="14">
        <f>VLOOKUP($EG80,Data!$B:$CP,Daily!EV$10,0)/VLOOKUP($EG79,Data!$B:$CP,Daily!EV$10,0)</f>
      </c>
      <c r="EW80" s="14">
        <f>VLOOKUP($EG80,Data!$B:$CP,Daily!EW$10,0)/VLOOKUP($EG79,Data!$B:$CP,Daily!EW$10,0)</f>
      </c>
      <c r="EX80" s="14">
        <f>VLOOKUP($EG80,Data!$B:$CP,Daily!EX$10,0)/VLOOKUP($EG79,Data!$B:$CP,Daily!EX$10,0)</f>
      </c>
      <c r="EY80" s="14">
        <f>VLOOKUP($EG80,Data!$B:$CP,Daily!EY$10,0)/VLOOKUP($EG79,Data!$B:$CP,Daily!EY$10,0)</f>
      </c>
      <c r="EZ80" s="14">
        <f>VLOOKUP($EG80,Data!$B:$CP,Daily!EZ$10,0)/VLOOKUP($EG79,Data!$B:$CP,Daily!EZ$10,0)</f>
      </c>
      <c r="FA80" s="14">
        <f>VLOOKUP($EG80,Data!$B:$CP,Daily!FA$10,0)/VLOOKUP($EG79,Data!$B:$CP,Daily!FA$10,0)</f>
      </c>
      <c r="FB80" s="14">
        <f>VLOOKUP($EG80,Data!$B:$CP,Daily!FB$10,0)/VLOOKUP($EG79,Data!$B:$CP,Daily!FB$10,0)</f>
      </c>
      <c r="FC80" s="14">
        <f>VLOOKUP($EG80,Data!$B:$CP,Daily!FC$10,0)/VLOOKUP($EG79,Data!$B:$CP,Daily!FC$10,0)</f>
      </c>
      <c r="FD80" s="14">
        <f>VLOOKUP($EG80,Data!$B:$CP,Daily!FD$10,0)/VLOOKUP($EG79,Data!$B:$CP,Daily!FD$10,0)</f>
      </c>
      <c r="FE80" s="14">
        <f>VLOOKUP($EG80,Data!$B:$CP,Daily!FE$10,0)/VLOOKUP($EG79,Data!$B:$CP,Daily!FE$10,0)</f>
      </c>
      <c r="FF80" s="14">
        <f>VLOOKUP($EG80,Data!$B:$CP,Daily!FF$10,0)/VLOOKUP($EG79,Data!$B:$CP,Daily!FF$10,0)</f>
      </c>
      <c r="FG80" s="14">
        <f>VLOOKUP($EG80,Data!$B:$CP,Daily!FG$10,0)/VLOOKUP($EG79,Data!$B:$CP,Daily!FG$10,0)</f>
      </c>
      <c r="FH80" s="14">
        <f>VLOOKUP($EG80,Data!$B:$CP,Daily!FH$10,0)/VLOOKUP($EG79,Data!$B:$CP,Daily!FH$10,0)</f>
      </c>
      <c r="FI80" s="14">
        <f>VLOOKUP($EG80,Data!$B:$CP,Daily!FI$10,0)/VLOOKUP($EG79,Data!$B:$CP,Daily!FI$10,0)</f>
      </c>
      <c r="FJ80" s="14">
        <f>VLOOKUP($EG80,Data!$B:$CP,Daily!FJ$10,0)/VLOOKUP($EG79,Data!$B:$CP,Daily!FJ$10,0)</f>
      </c>
      <c r="FK80" s="14">
        <f>VLOOKUP($EG80,Data!$B:$CP,Daily!FK$10,0)/VLOOKUP($EG79,Data!$B:$CP,Daily!FK$10,0)</f>
      </c>
      <c r="FL80" s="14">
        <f>VLOOKUP($EG80,Data!$B:$CP,Daily!FL$10,0)/VLOOKUP($EG79,Data!$B:$CP,Daily!FL$10,0)</f>
      </c>
      <c r="FM80" s="14">
        <f>VLOOKUP($EG80,Data!$B:$CP,Daily!FM$10,0)/VLOOKUP($EG79,Data!$B:$CP,Daily!FM$10,0)</f>
      </c>
      <c r="FN80" s="14">
        <f>VLOOKUP($EG80,Data!$B:$CP,Daily!FN$10,0)/VLOOKUP($EG79,Data!$B:$CP,Daily!FN$10,0)</f>
      </c>
      <c r="FO80" s="14">
        <f>VLOOKUP($EG80,Data!$B:$CP,Daily!FO$10,0)/VLOOKUP($EG79,Data!$B:$CP,Daily!FO$10,0)</f>
      </c>
      <c r="FP80" s="14">
        <f>VLOOKUP($EG80,Data!$B:$CP,Daily!FP$10,0)/VLOOKUP($EG79,Data!$B:$CP,Daily!FP$10,0)</f>
      </c>
      <c r="FQ80" s="14">
        <f>VLOOKUP($EG80,Data!$B:$CP,Daily!FQ$10,0)/VLOOKUP($EG79,Data!$B:$CP,Daily!FQ$10,0)</f>
      </c>
      <c r="FR80" s="14">
        <f>VLOOKUP($EG80,Data!$B:$CP,Daily!FR$10,0)/VLOOKUP($EG79,Data!$B:$CP,Daily!FR$10,0)</f>
      </c>
      <c r="FS80" s="14">
        <f>VLOOKUP($EG80,Data!$B:$CP,Daily!FS$10,0)/VLOOKUP($EG79,Data!$B:$CP,Daily!FS$10,0)</f>
      </c>
      <c r="FT80" s="14">
        <f>VLOOKUP($EG80,Data!$B:$CP,Daily!FT$10,0)/VLOOKUP($EG79,Data!$B:$CP,Daily!FT$10,0)</f>
      </c>
      <c r="FU80" s="14">
        <f>VLOOKUP($EG80,Data!$B:$CP,Daily!FU$10,0)/VLOOKUP($EG79,Data!$B:$CP,Daily!FU$10,0)</f>
      </c>
      <c r="FV80" s="14">
        <f>VLOOKUP($EG80,Data!$B:$CP,Daily!FV$10,0)/VLOOKUP($EG79,Data!$B:$CP,Daily!FV$10,0)</f>
      </c>
      <c r="FW80" s="14">
        <f>VLOOKUP($EG80,Data!$B:$CP,Daily!FW$10,0)/VLOOKUP($EG79,Data!$B:$CP,Daily!FW$10,0)</f>
      </c>
      <c r="FX80" s="14">
        <f>VLOOKUP($EG80,Data!$B:$CP,Daily!FX$10,0)/VLOOKUP($EG79,Data!$B:$CP,Daily!FX$10,0)</f>
      </c>
      <c r="FY80" s="14">
        <f>VLOOKUP($EG80,Data!$B:$CP,Daily!FY$10,0)/VLOOKUP($EG79,Data!$B:$CP,Daily!FY$10,0)</f>
      </c>
      <c r="FZ80" s="14">
        <f>VLOOKUP($EG80,Data!$B:$CP,Daily!FZ$10,0)/VLOOKUP($EG79,Data!$B:$CP,Daily!FZ$10,0)</f>
      </c>
      <c r="GA80" s="14">
        <f>VLOOKUP($EG80,Data!$B:$CP,Daily!GA$10,0)/VLOOKUP($EG79,Data!$B:$CP,Daily!GA$10,0)</f>
      </c>
      <c r="GB80" s="14">
        <f>VLOOKUP($EG80,Data!$B:$CP,Daily!GB$10,0)/VLOOKUP($EG79,Data!$B:$CP,Daily!GB$10,0)</f>
      </c>
      <c r="GC80" s="14">
        <f>VLOOKUP($EG80,Data!$B:$CP,Daily!GC$10,0)/VLOOKUP($EG79,Data!$B:$CP,Daily!GC$10,0)</f>
      </c>
      <c r="GD80" s="14">
        <f>VLOOKUP($EG80,Data!$B:$CP,Daily!GD$10,0)/VLOOKUP($EG79,Data!$B:$CP,Daily!GD$10,0)</f>
      </c>
      <c r="GE80" s="14">
        <f>VLOOKUP($EG80,Data!$B:$CP,Daily!GE$10,0)/VLOOKUP($EG79,Data!$B:$CP,Daily!GE$10,0)</f>
      </c>
      <c r="GF80" s="14">
        <f>VLOOKUP($EG80,Data!$B:$CP,Daily!GF$10,0)/VLOOKUP($EG79,Data!$B:$CP,Daily!GF$10,0)</f>
      </c>
      <c r="GG80" s="14">
        <f>VLOOKUP($EG80,Data!$B:$CP,Daily!GG$10,0)/VLOOKUP($EG79,Data!$B:$CP,Daily!GG$10,0)</f>
      </c>
      <c r="GH80" s="14">
        <f>VLOOKUP($EG80,Data!$B:$CP,Daily!GH$10,0)/VLOOKUP($EG79,Data!$B:$CP,Daily!GH$10,0)</f>
      </c>
      <c r="GI80" s="14">
        <f>VLOOKUP($EG80,Data!$B:$CP,Daily!GI$10,0)/VLOOKUP($EG79,Data!$B:$CP,Daily!GI$10,0)</f>
      </c>
      <c r="GJ80" s="14">
        <f>VLOOKUP($EG80,Data!$B:$CP,Daily!GJ$10,0)/VLOOKUP($EG79,Data!$B:$CP,Daily!GJ$10,0)</f>
      </c>
      <c r="GK80" s="14">
        <f>VLOOKUP($EG80,Data!$B:$CP,Daily!GK$10,0)/VLOOKUP($EG79,Data!$B:$CP,Daily!GK$10,0)</f>
      </c>
      <c r="GL80" s="14">
        <f>VLOOKUP($EG80,Data!$B:$CP,Daily!GL$10,0)/VLOOKUP($EG79,Data!$B:$CP,Daily!GL$10,0)</f>
      </c>
      <c r="GM80" s="14">
        <f>VLOOKUP($EG80,Data!$B:$CP,Daily!GM$10,0)/VLOOKUP($EG79,Data!$B:$CP,Daily!GM$10,0)</f>
      </c>
      <c r="GN80" s="14">
        <f>VLOOKUP($EG80,Data!$B:$CP,Daily!GN$10,0)/VLOOKUP($EG79,Data!$B:$CP,Daily!GN$10,0)</f>
      </c>
      <c r="GO80" s="14">
        <f>VLOOKUP($EG80,Data!$B:$CP,Daily!GO$10,0)/VLOOKUP($EG79,Data!$B:$CP,Daily!GO$10,0)</f>
      </c>
      <c r="GP80" s="14">
        <f>VLOOKUP($EG80,Data!$B:$CP,Daily!GP$10,0)/VLOOKUP($EG79,Data!$B:$CP,Daily!GP$10,0)</f>
      </c>
      <c r="GQ80" s="14">
        <f>VLOOKUP($EG80,Data!$B:$CP,Daily!GQ$10,0)/VLOOKUP($EG79,Data!$B:$CP,Daily!GQ$10,0)</f>
      </c>
      <c r="GR80" s="14">
        <f>VLOOKUP($EG80,Data!$B:$CP,Daily!GR$10,0)/VLOOKUP($EG79,Data!$B:$CP,Daily!GR$10,0)</f>
      </c>
      <c r="GS80" s="14">
        <f>VLOOKUP($EG80,Data!$B:$CP,Daily!GS$10,0)/VLOOKUP($EG79,Data!$B:$CP,Daily!GS$10,0)</f>
      </c>
      <c r="GT80" s="14">
        <f>VLOOKUP($EG80,Data!$B:$CP,Daily!GT$10,0)/VLOOKUP($EG79,Data!$B:$CP,Daily!GT$10,0)</f>
      </c>
      <c r="GU80" s="14">
        <f>VLOOKUP($EG80,Data!$B:$CP,Daily!GU$10,0)/VLOOKUP($EG79,Data!$B:$CP,Daily!GU$10,0)</f>
      </c>
      <c r="GV80" s="14">
        <f>VLOOKUP($EG80,Data!$B:$CP,Daily!GV$10,0)/VLOOKUP($EG79,Data!$B:$CP,Daily!GV$10,0)</f>
      </c>
      <c r="GW80" s="14">
        <f>VLOOKUP($EG80,Data!$B:$CP,Daily!GW$10,0)/VLOOKUP($EG79,Data!$B:$CP,Daily!GW$10,0)</f>
      </c>
      <c r="GX80" s="14">
        <f>VLOOKUP($EG80,Data!$B:$CP,Daily!GX$10,0)/VLOOKUP($EG79,Data!$B:$CP,Daily!GX$10,0)</f>
      </c>
      <c r="GY80" s="14">
        <f>VLOOKUP($EG80,Data!$B:$CP,Daily!GY$10,0)/VLOOKUP($EG79,Data!$B:$CP,Daily!GY$10,0)</f>
      </c>
      <c r="GZ80" s="14">
        <f>VLOOKUP($EG80,Data!$B:$CP,Daily!GZ$10,0)/VLOOKUP($EG79,Data!$B:$CP,Daily!GZ$10,0)</f>
      </c>
      <c r="HA80" s="14">
        <f>VLOOKUP($EG80,Data!$B:$CP,Daily!HA$10,0)/VLOOKUP($EG79,Data!$B:$CP,Daily!HA$10,0)</f>
      </c>
      <c r="HB80" s="14">
        <f>VLOOKUP($EG80,Data!$B:$CP,Daily!HB$10,0)/VLOOKUP($EG79,Data!$B:$CP,Daily!HB$10,0)</f>
      </c>
      <c r="HC80" s="14">
        <f>VLOOKUP($EG80,Data!$B:$CP,Daily!HC$10,0)/VLOOKUP($EG79,Data!$B:$CP,Daily!HC$10,0)</f>
      </c>
      <c r="HD80" s="14">
        <f>VLOOKUP($EG80,Data!$B:$CP,Daily!HD$10,0)/VLOOKUP($EG79,Data!$B:$CP,Daily!HD$10,0)</f>
      </c>
      <c r="HE80" s="14">
        <f>VLOOKUP($EG80,Data!$B:$CP,Daily!HE$10,0)/VLOOKUP($EG79,Data!$B:$CP,Daily!HE$10,0)</f>
      </c>
      <c r="HF80" s="14">
        <f>VLOOKUP($EG80,Data!$B:$CP,Daily!HF$10,0)/VLOOKUP($EG79,Data!$B:$CP,Daily!HF$10,0)</f>
      </c>
      <c r="HG80" s="14">
        <f>VLOOKUP($EG80,Data!$B:$CP,Daily!HG$10,0)/VLOOKUP($EG79,Data!$B:$CP,Daily!HG$10,0)</f>
      </c>
      <c r="HH80" s="14">
        <f>VLOOKUP($EG80,Data!$B:$CP,Daily!HH$10,0)/VLOOKUP($EG79,Data!$B:$CP,Daily!HH$10,0)</f>
      </c>
      <c r="HI80" s="14">
        <f>VLOOKUP($EG80,Data!$B:$CP,Daily!HI$10,0)/VLOOKUP($EG79,Data!$B:$CP,Daily!HI$10,0)</f>
      </c>
      <c r="HJ80" s="14">
        <f>VLOOKUP($EG80,Data!$B:$CP,Daily!HJ$10,0)/VLOOKUP($EG79,Data!$B:$CP,Daily!HJ$10,0)</f>
      </c>
      <c r="HK80" s="14">
        <f>VLOOKUP($EG80,Data!$B:$CP,Daily!HK$10,0)/VLOOKUP($EG79,Data!$B:$CP,Daily!HK$10,0)</f>
      </c>
      <c r="HL80" s="14">
        <f>VLOOKUP($EG80,Data!$B:$CP,Daily!HL$10,0)/VLOOKUP($EG79,Data!$B:$CP,Daily!HL$10,0)</f>
      </c>
      <c r="HM80" s="14">
        <f>VLOOKUP($EG80,Data!$B:$CP,Daily!HM$10,0)/VLOOKUP($EG79,Data!$B:$CP,Daily!HM$10,0)</f>
      </c>
      <c r="HN80" s="14">
        <f>VLOOKUP($EG80,Data!$B:$CP,Daily!HN$10,0)/VLOOKUP($EG79,Data!$B:$CP,Daily!HN$10,0)</f>
      </c>
      <c r="HO80" s="14">
        <f>VLOOKUP($EG80,Data!$B:$CP,Daily!HO$10,0)/VLOOKUP($EG79,Data!$B:$CP,Daily!HO$10,0)</f>
      </c>
      <c r="HP80" s="14">
        <f>VLOOKUP($EG80,Data!$B:$CP,Daily!HP$10,0)/VLOOKUP($EG79,Data!$B:$CP,Daily!HP$10,0)</f>
      </c>
      <c r="HQ80" s="14">
        <f>VLOOKUP($EG80,Data!$B:$CP,Daily!HQ$10,0)/VLOOKUP($EG79,Data!$B:$CP,Daily!HQ$10,0)</f>
      </c>
      <c r="HR80" s="14">
        <f>VLOOKUP($EG80,Data!$B:$CP,Daily!HR$10,0)/VLOOKUP($EG79,Data!$B:$CP,Daily!HR$10,0)</f>
      </c>
      <c r="HS80" s="14">
        <f>VLOOKUP($EG80,Data!$B:$CP,Daily!HS$10,0)/VLOOKUP($EG79,Data!$B:$CP,Daily!HS$10,0)</f>
      </c>
      <c r="HT80" s="14">
        <f>VLOOKUP($EG80,Data!$B:$CP,Daily!HT$10,0)/VLOOKUP($EG79,Data!$B:$CP,Daily!HT$10,0)</f>
      </c>
      <c r="HU80" s="17"/>
      <c r="HV80" s="52">
        <f t="shared" si="591"/>
      </c>
      <c r="HW80" s="52">
        <f t="shared" si="592"/>
      </c>
      <c r="HX80" s="52">
        <f t="shared" si="683"/>
      </c>
      <c r="HY80" s="52">
        <f t="shared" si="684"/>
      </c>
      <c r="HZ80" s="52">
        <f t="shared" si="685"/>
      </c>
      <c r="IA80" s="55"/>
      <c r="IB80" s="14">
        <f t="shared" si="686"/>
      </c>
      <c r="IC80" s="14">
        <f t="shared" ref="IC80" si="697">SUMPRODUCT(HM80:HS80,HM$79:HS$79)/SUM(HM$79:HS$79)</f>
      </c>
      <c r="ID80" s="14">
        <f t="shared" ref="ID80" si="698">SUMPRODUCT(GQ80:HS80,GQ$79:HS$79)/SUM(GQ$79:HS$79)</f>
      </c>
      <c r="IE80" s="16"/>
      <c r="IF80" s="9" t="s">
        <v>530</v>
      </c>
      <c r="IG80" s="9" t="s">
        <v>67</v>
      </c>
      <c r="IH80" s="14">
        <f>IFERROR(IFERROR(VLOOKUP($IF80,Data!$B:$CP,Daily!IH$10,0),0)/IFERROR(VLOOKUP($IF79,Data!$B:$CP,Daily!IH$10,0),0),0)</f>
      </c>
      <c r="II80" s="14">
        <f>IFERROR(IFERROR(VLOOKUP($IF80,Data!$B:$CP,Daily!II$10,0),0)/IFERROR(VLOOKUP($IF79,Data!$B:$CP,Daily!II$10,0),0),0)</f>
      </c>
      <c r="IJ80" s="14">
        <f>IFERROR(IFERROR(VLOOKUP($IF80,Data!$B:$CP,Daily!IJ$10,0),0)/IFERROR(VLOOKUP($IF79,Data!$B:$CP,Daily!IJ$10,0),0),0)</f>
      </c>
      <c r="IK80" s="14">
        <f>IFERROR(IFERROR(VLOOKUP($IF80,Data!$B:$CP,Daily!IK$10,0),0)/IFERROR(VLOOKUP($IF79,Data!$B:$CP,Daily!IK$10,0),0),0)</f>
      </c>
      <c r="IL80" s="14">
        <f>IFERROR(IFERROR(VLOOKUP($IF80,Data!$B:$CP,Daily!IL$10,0),0)/IFERROR(VLOOKUP($IF79,Data!$B:$CP,Daily!IL$10,0),0),0)</f>
      </c>
      <c r="IM80" s="14">
        <f>IFERROR(IFERROR(VLOOKUP($IF80,Data!$B:$CP,Daily!IM$10,0),0)/IFERROR(VLOOKUP($IF79,Data!$B:$CP,Daily!IM$10,0),0),0)</f>
      </c>
      <c r="IN80" s="14">
        <f>IFERROR(IFERROR(VLOOKUP($IF80,Data!$B:$CP,Daily!IN$10,0),0)/IFERROR(VLOOKUP($IF79,Data!$B:$CP,Daily!IN$10,0),0),0)</f>
      </c>
      <c r="IO80" s="14">
        <f>IFERROR(IFERROR(VLOOKUP($IF80,Data!$B:$CP,Daily!IO$10,0),0)/IFERROR(VLOOKUP($IF79,Data!$B:$CP,Daily!IO$10,0),0),0)</f>
      </c>
      <c r="IP80" s="14">
        <f>IFERROR(IFERROR(VLOOKUP($IF80,Data!$B:$CP,Daily!IP$10,0),0)/IFERROR(VLOOKUP($IF79,Data!$B:$CP,Daily!IP$10,0),0),0)</f>
      </c>
      <c r="IQ80" s="14">
        <f>IFERROR(IFERROR(VLOOKUP($IF80,Data!$B:$CP,Daily!IQ$10,0),0)/IFERROR(VLOOKUP($IF79,Data!$B:$CP,Daily!IQ$10,0),0),0)</f>
      </c>
      <c r="IR80" s="14">
        <f>IFERROR(IFERROR(VLOOKUP($IF80,Data!$B:$CP,Daily!IR$10,0),0)/IFERROR(VLOOKUP($IF79,Data!$B:$CP,Daily!IR$10,0),0),0)</f>
      </c>
      <c r="IS80" s="14">
        <f>IFERROR(IFERROR(VLOOKUP($IF80,Data!$B:$CP,Daily!IS$10,0),0)/IFERROR(VLOOKUP($IF79,Data!$B:$CP,Daily!IS$10,0),0),0)</f>
      </c>
      <c r="IT80" s="14">
        <f>IFERROR(IFERROR(VLOOKUP($IF80,Data!$B:$CP,Daily!IT$10,0),0)/IFERROR(VLOOKUP($IF79,Data!$B:$CP,Daily!IT$10,0),0),0)</f>
      </c>
      <c r="IU80" s="14">
        <f>IFERROR(IFERROR(VLOOKUP($IF80,Data!$B:$CP,Daily!IU$10,0),0)/IFERROR(VLOOKUP($IF79,Data!$B:$CP,Daily!IU$10,0),0),0)</f>
      </c>
      <c r="IV80" s="14">
        <f>IFERROR(IFERROR(VLOOKUP($IF80,Data!$B:$CP,Daily!IV$10,0),0)/IFERROR(VLOOKUP($IF79,Data!$B:$CP,Daily!IV$10,0),0),0)</f>
      </c>
      <c r="IW80" s="14">
        <f>IFERROR(IFERROR(VLOOKUP($IF80,Data!$B:$CP,Daily!IW$10,0),0)/IFERROR(VLOOKUP($IF79,Data!$B:$CP,Daily!IW$10,0),0),0)</f>
      </c>
      <c r="IX80" s="14">
        <f>IFERROR(IFERROR(VLOOKUP($IF80,Data!$B:$CP,Daily!IX$10,0),0)/IFERROR(VLOOKUP($IF79,Data!$B:$CP,Daily!IX$10,0),0),0)</f>
      </c>
      <c r="IY80" s="14">
        <f>IFERROR(IFERROR(VLOOKUP($IF80,Data!$B:$CP,Daily!IY$10,0),0)/IFERROR(VLOOKUP($IF79,Data!$B:$CP,Daily!IY$10,0),0),0)</f>
      </c>
      <c r="IZ80" s="14">
        <f>IFERROR(IFERROR(VLOOKUP($IF80,Data!$B:$CP,Daily!IZ$10,0),0)/IFERROR(VLOOKUP($IF79,Data!$B:$CP,Daily!IZ$10,0),0),0)</f>
      </c>
      <c r="JA80" s="14">
        <f>IFERROR(IFERROR(VLOOKUP($IF80,Data!$B:$CP,Daily!JA$10,0),0)/IFERROR(VLOOKUP($IF79,Data!$B:$CP,Daily!JA$10,0),0),0)</f>
      </c>
      <c r="JB80" s="14">
        <f>IFERROR(IFERROR(VLOOKUP($IF80,Data!$B:$CP,Daily!JB$10,0),0)/IFERROR(VLOOKUP($IF79,Data!$B:$CP,Daily!JB$10,0),0),0)</f>
      </c>
      <c r="JC80" s="14">
        <f>IFERROR(IFERROR(VLOOKUP($IF80,Data!$B:$CP,Daily!JC$10,0),0)/IFERROR(VLOOKUP($IF79,Data!$B:$CP,Daily!JC$10,0),0),0)</f>
      </c>
      <c r="JD80" s="14">
        <f>IFERROR(IFERROR(VLOOKUP($IF80,Data!$B:$CP,Daily!JD$10,0),0)/IFERROR(VLOOKUP($IF79,Data!$B:$CP,Daily!JD$10,0),0),0)</f>
      </c>
      <c r="JE80" s="14">
        <f>IFERROR(IFERROR(VLOOKUP($IF80,Data!$B:$CP,Daily!JE$10,0),0)/IFERROR(VLOOKUP($IF79,Data!$B:$CP,Daily!JE$10,0),0),0)</f>
      </c>
      <c r="JF80" s="14">
        <f>IFERROR(IFERROR(VLOOKUP($IF80,Data!$B:$CP,Daily!JF$10,0),0)/IFERROR(VLOOKUP($IF79,Data!$B:$CP,Daily!JF$10,0),0),0)</f>
      </c>
      <c r="JG80" s="14">
        <f>IFERROR(IFERROR(VLOOKUP($IF80,Data!$B:$CP,Daily!JG$10,0),0)/IFERROR(VLOOKUP($IF79,Data!$B:$CP,Daily!JG$10,0),0),0)</f>
      </c>
      <c r="JH80" s="14">
        <f>IFERROR(IFERROR(VLOOKUP($IF80,Data!$B:$CP,Daily!JH$10,0),0)/IFERROR(VLOOKUP($IF79,Data!$B:$CP,Daily!JH$10,0),0),0)</f>
      </c>
      <c r="JI80" s="14">
        <f>IFERROR(IFERROR(VLOOKUP($IF80,Data!$B:$CP,Daily!JI$10,0),0)/IFERROR(VLOOKUP($IF79,Data!$B:$CP,Daily!JI$10,0),0),0)</f>
      </c>
      <c r="JJ80" s="14">
        <f>IFERROR(IFERROR(VLOOKUP($IF80,Data!$B:$CP,Daily!JJ$10,0),0)/IFERROR(VLOOKUP($IF79,Data!$B:$CP,Daily!JJ$10,0),0),0)</f>
      </c>
      <c r="JK80" s="14">
        <f>IFERROR(IFERROR(VLOOKUP($IF80,Data!$B:$CP,Daily!JK$10,0),0)/IFERROR(VLOOKUP($IF79,Data!$B:$CP,Daily!JK$10,0),0),0)</f>
      </c>
      <c r="JL80" s="14">
        <f>IFERROR(IFERROR(VLOOKUP($IF80,Data!$B:$CP,Daily!JL$10,0),0)/IFERROR(VLOOKUP($IF79,Data!$B:$CP,Daily!JL$10,0),0),0)</f>
      </c>
      <c r="JM80" s="14">
        <f>IFERROR(IFERROR(VLOOKUP($IF80,Data!$B:$CP,Daily!JM$10,0),0)/IFERROR(VLOOKUP($IF79,Data!$B:$CP,Daily!JM$10,0),0),0)</f>
      </c>
      <c r="JN80" s="14">
        <f>IFERROR(IFERROR(VLOOKUP($IF80,Data!$B:$CP,Daily!JN$10,0),0)/IFERROR(VLOOKUP($IF79,Data!$B:$CP,Daily!JN$10,0),0),0)</f>
      </c>
      <c r="JO80" s="14">
        <f>IFERROR(IFERROR(VLOOKUP($IF80,Data!$B:$CP,Daily!JO$10,0),0)/IFERROR(VLOOKUP($IF79,Data!$B:$CP,Daily!JO$10,0),0),0)</f>
      </c>
      <c r="JP80" s="14">
        <f>IFERROR(IFERROR(VLOOKUP($IF80,Data!$B:$CP,Daily!JP$10,0),0)/IFERROR(VLOOKUP($IF79,Data!$B:$CP,Daily!JP$10,0),0),0)</f>
      </c>
      <c r="JQ80" s="14">
        <f>IFERROR(IFERROR(VLOOKUP($IF80,Data!$B:$CP,Daily!JQ$10,0),0)/IFERROR(VLOOKUP($IF79,Data!$B:$CP,Daily!JQ$10,0),0),0)</f>
      </c>
      <c r="JR80" s="14">
        <f>IFERROR(IFERROR(VLOOKUP($IF80,Data!$B:$CP,Daily!JR$10,0),0)/IFERROR(VLOOKUP($IF79,Data!$B:$CP,Daily!JR$10,0),0),0)</f>
      </c>
      <c r="JS80" s="14">
        <f>IFERROR(IFERROR(VLOOKUP($IF80,Data!$B:$CP,Daily!JS$10,0),0)/IFERROR(VLOOKUP($IF79,Data!$B:$CP,Daily!JS$10,0),0),0)</f>
      </c>
      <c r="JT80" s="14">
        <f>IFERROR(IFERROR(VLOOKUP($IF80,Data!$B:$CP,Daily!JT$10,0),0)/IFERROR(VLOOKUP($IF79,Data!$B:$CP,Daily!JT$10,0),0),0)</f>
      </c>
      <c r="JU80" s="14">
        <f>IFERROR(IFERROR(VLOOKUP($IF80,Data!$B:$CP,Daily!JU$10,0),0)/IFERROR(VLOOKUP($IF79,Data!$B:$CP,Daily!JU$10,0),0),0)</f>
      </c>
      <c r="JV80" s="14">
        <f>IFERROR(IFERROR(VLOOKUP($IF80,Data!$B:$CP,Daily!JV$10,0),0)/IFERROR(VLOOKUP($IF79,Data!$B:$CP,Daily!JV$10,0),0),0)</f>
      </c>
      <c r="JW80" s="14">
        <f>IFERROR(IFERROR(VLOOKUP($IF80,Data!$B:$CP,Daily!JW$10,0),0)/IFERROR(VLOOKUP($IF79,Data!$B:$CP,Daily!JW$10,0),0),0)</f>
      </c>
      <c r="JX80" s="14">
        <f>IFERROR(IFERROR(VLOOKUP($IF80,Data!$B:$CP,Daily!JX$10,0),0)/IFERROR(VLOOKUP($IF79,Data!$B:$CP,Daily!JX$10,0),0),0)</f>
      </c>
      <c r="JY80" s="14">
        <f>IFERROR(IFERROR(VLOOKUP($IF80,Data!$B:$CP,Daily!JY$10,0),0)/IFERROR(VLOOKUP($IF79,Data!$B:$CP,Daily!JY$10,0),0),0)</f>
      </c>
      <c r="JZ80" s="14">
        <f>IFERROR(IFERROR(VLOOKUP($IF80,Data!$B:$CP,Daily!JZ$10,0),0)/IFERROR(VLOOKUP($IF79,Data!$B:$CP,Daily!JZ$10,0),0),0)</f>
      </c>
      <c r="KA80" s="14">
        <f>IFERROR(IFERROR(VLOOKUP($IF80,Data!$B:$CP,Daily!KA$10,0),0)/IFERROR(VLOOKUP($IF79,Data!$B:$CP,Daily!KA$10,0),0),0)</f>
      </c>
      <c r="KB80" s="14">
        <f>IFERROR(IFERROR(VLOOKUP($IF80,Data!$B:$CP,Daily!KB$10,0),0)/IFERROR(VLOOKUP($IF79,Data!$B:$CP,Daily!KB$10,0),0),0)</f>
      </c>
      <c r="KC80" s="14">
        <f>IFERROR(IFERROR(VLOOKUP($IF80,Data!$B:$CP,Daily!KC$10,0),0)/IFERROR(VLOOKUP($IF79,Data!$B:$CP,Daily!KC$10,0),0),0)</f>
      </c>
      <c r="KD80" s="14">
        <f>IFERROR(IFERROR(VLOOKUP($IF80,Data!$B:$CP,Daily!KD$10,0),0)/IFERROR(VLOOKUP($IF79,Data!$B:$CP,Daily!KD$10,0),0),0)</f>
      </c>
      <c r="KE80" s="14">
        <f>IFERROR(IFERROR(VLOOKUP($IF80,Data!$B:$CP,Daily!KE$10,0),0)/IFERROR(VLOOKUP($IF79,Data!$B:$CP,Daily!KE$10,0),0),0)</f>
      </c>
      <c r="KF80" s="14">
        <f>IFERROR(IFERROR(VLOOKUP($IF80,Data!$B:$CP,Daily!KF$10,0),0)/IFERROR(VLOOKUP($IF79,Data!$B:$CP,Daily!KF$10,0),0),0)</f>
      </c>
      <c r="KG80" s="14">
        <f>IFERROR(IFERROR(VLOOKUP($IF80,Data!$B:$CP,Daily!KG$10,0),0)/IFERROR(VLOOKUP($IF79,Data!$B:$CP,Daily!KG$10,0),0),0)</f>
      </c>
      <c r="KH80" s="14">
        <f>IFERROR(IFERROR(VLOOKUP($IF80,Data!$B:$CP,Daily!KH$10,0),0)/IFERROR(VLOOKUP($IF79,Data!$B:$CP,Daily!KH$10,0),0),0)</f>
      </c>
      <c r="KI80" s="14">
        <f>IFERROR(IFERROR(VLOOKUP($IF80,Data!$B:$CP,Daily!KI$10,0),0)/IFERROR(VLOOKUP($IF79,Data!$B:$CP,Daily!KI$10,0),0),0)</f>
      </c>
      <c r="KJ80" s="14">
        <f>IFERROR(IFERROR(VLOOKUP($IF80,Data!$B:$CP,Daily!KJ$10,0),0)/IFERROR(VLOOKUP($IF79,Data!$B:$CP,Daily!KJ$10,0),0),0)</f>
      </c>
      <c r="KK80" s="14">
        <f>IFERROR(IFERROR(VLOOKUP($IF80,Data!$B:$CP,Daily!KK$10,0),0)/IFERROR(VLOOKUP($IF79,Data!$B:$CP,Daily!KK$10,0),0),0)</f>
      </c>
      <c r="KL80" s="14">
        <f>IFERROR(IFERROR(VLOOKUP($IF80,Data!$B:$CP,Daily!KL$10,0),0)/IFERROR(VLOOKUP($IF79,Data!$B:$CP,Daily!KL$10,0),0),0)</f>
      </c>
      <c r="KM80" s="14">
        <f>IFERROR(IFERROR(VLOOKUP($IF80,Data!$B:$CP,Daily!KM$10,0),0)/IFERROR(VLOOKUP($IF79,Data!$B:$CP,Daily!KM$10,0),0),0)</f>
      </c>
      <c r="KN80" s="14">
        <f>IFERROR(IFERROR(VLOOKUP($IF80,Data!$B:$CP,Daily!KN$10,0),0)/IFERROR(VLOOKUP($IF79,Data!$B:$CP,Daily!KN$10,0),0),0)</f>
      </c>
      <c r="KO80" s="14">
        <f>IFERROR(IFERROR(VLOOKUP($IF80,Data!$B:$CP,Daily!KO$10,0),0)/IFERROR(VLOOKUP($IF79,Data!$B:$CP,Daily!KO$10,0),0),0)</f>
      </c>
      <c r="KP80" s="14">
        <f>IFERROR(IFERROR(VLOOKUP($IF80,Data!$B:$CP,Daily!KP$10,0),0)/IFERROR(VLOOKUP($IF79,Data!$B:$CP,Daily!KP$10,0),0),0)</f>
      </c>
      <c r="KQ80" s="14">
        <f>IFERROR(IFERROR(VLOOKUP($IF80,Data!$B:$CP,Daily!KQ$10,0),0)/IFERROR(VLOOKUP($IF79,Data!$B:$CP,Daily!KQ$10,0),0),0)</f>
      </c>
      <c r="KR80" s="14">
        <f>IFERROR(IFERROR(VLOOKUP($IF80,Data!$B:$CP,Daily!KR$10,0),0)/IFERROR(VLOOKUP($IF79,Data!$B:$CP,Daily!KR$10,0),0),0)</f>
      </c>
      <c r="KS80" s="14">
        <f>IFERROR(IFERROR(VLOOKUP($IF80,Data!$B:$CP,Daily!KS$10,0),0)/IFERROR(VLOOKUP($IF79,Data!$B:$CP,Daily!KS$10,0),0),0)</f>
      </c>
      <c r="KT80" s="14">
        <f>IFERROR(IFERROR(VLOOKUP($IF80,Data!$B:$CP,Daily!KT$10,0),0)/IFERROR(VLOOKUP($IF79,Data!$B:$CP,Daily!KT$10,0),0),0)</f>
      </c>
      <c r="KU80" s="14">
        <f>IFERROR(IFERROR(VLOOKUP($IF80,Data!$B:$CP,Daily!KU$10,0),0)/IFERROR(VLOOKUP($IF79,Data!$B:$CP,Daily!KU$10,0),0),0)</f>
      </c>
      <c r="KV80" s="14">
        <f>IFERROR(IFERROR(VLOOKUP($IF80,Data!$B:$CP,Daily!KV$10,0),0)/IFERROR(VLOOKUP($IF79,Data!$B:$CP,Daily!KV$10,0),0),0)</f>
      </c>
      <c r="KW80" s="14">
        <f>IFERROR(IFERROR(VLOOKUP($IF80,Data!$B:$CP,Daily!KW$10,0),0)/IFERROR(VLOOKUP($IF79,Data!$B:$CP,Daily!KW$10,0),0),0)</f>
      </c>
      <c r="KX80" s="14">
        <f>IFERROR(IFERROR(VLOOKUP($IF80,Data!$B:$CP,Daily!KX$10,0),0)/IFERROR(VLOOKUP($IF79,Data!$B:$CP,Daily!KX$10,0),0),0)</f>
      </c>
      <c r="KY80" s="14">
        <f>IFERROR(IFERROR(VLOOKUP($IF80,Data!$B:$CP,Daily!KY$10,0),0)/IFERROR(VLOOKUP($IF79,Data!$B:$CP,Daily!KY$10,0),0),0)</f>
      </c>
      <c r="KZ80" s="14">
        <f>IFERROR(IFERROR(VLOOKUP($IF80,Data!$B:$CP,Daily!KZ$10,0),0)/IFERROR(VLOOKUP($IF79,Data!$B:$CP,Daily!KZ$10,0),0),0)</f>
      </c>
      <c r="LA80" s="14">
        <f>IFERROR(IFERROR(VLOOKUP($IF80,Data!$B:$CP,Daily!LA$10,0),0)/IFERROR(VLOOKUP($IF79,Data!$B:$CP,Daily!LA$10,0),0),0)</f>
      </c>
      <c r="LB80" s="14">
        <f>IFERROR(IFERROR(VLOOKUP($IF80,Data!$B:$CP,Daily!LB$10,0),0)/IFERROR(VLOOKUP($IF79,Data!$B:$CP,Daily!LB$10,0),0),0)</f>
      </c>
      <c r="LC80" s="14">
        <f>IFERROR(IFERROR(VLOOKUP($IF80,Data!$B:$CP,Daily!LC$10,0),0)/IFERROR(VLOOKUP($IF79,Data!$B:$CP,Daily!LC$10,0),0),0)</f>
      </c>
      <c r="LD80" s="14">
        <f>IFERROR(IFERROR(VLOOKUP($IF80,Data!$B:$CP,Daily!LD$10,0),0)/IFERROR(VLOOKUP($IF79,Data!$B:$CP,Daily!LD$10,0),0),0)</f>
      </c>
      <c r="LE80" s="14">
        <f>IFERROR(IFERROR(VLOOKUP($IF80,Data!$B:$CP,Daily!LE$10,0),0)/IFERROR(VLOOKUP($IF79,Data!$B:$CP,Daily!LE$10,0),0),0)</f>
      </c>
      <c r="LF80" s="14">
        <f>IFERROR(IFERROR(VLOOKUP($IF80,Data!$B:$CP,Daily!LF$10,0),0)/IFERROR(VLOOKUP($IF79,Data!$B:$CP,Daily!LF$10,0),0),0)</f>
      </c>
      <c r="LG80" s="14">
        <f>IFERROR(IFERROR(VLOOKUP($IF80,Data!$B:$CP,Daily!LG$10,0),0)/IFERROR(VLOOKUP($IF79,Data!$B:$CP,Daily!LG$10,0),0),0)</f>
      </c>
      <c r="LH80" s="14">
        <f>IFERROR(IFERROR(VLOOKUP($IF80,Data!$B:$CP,Daily!LH$10,0),0)/IFERROR(VLOOKUP($IF79,Data!$B:$CP,Daily!LH$10,0),0),0)</f>
      </c>
      <c r="LI80" s="14">
        <f>IFERROR(IFERROR(VLOOKUP($IF80,Data!$B:$CP,Daily!LI$10,0),0)/IFERROR(VLOOKUP($IF79,Data!$B:$CP,Daily!LI$10,0),0),0)</f>
      </c>
      <c r="LJ80" s="14">
        <f>IFERROR(IFERROR(VLOOKUP($IF80,Data!$B:$CP,Daily!LJ$10,0),0)/IFERROR(VLOOKUP($IF79,Data!$B:$CP,Daily!LJ$10,0),0),0)</f>
      </c>
      <c r="LK80" s="14">
        <f>IFERROR(IFERROR(VLOOKUP($IF80,Data!$B:$CP,Daily!LK$10,0),0)/IFERROR(VLOOKUP($IF79,Data!$B:$CP,Daily!LK$10,0),0),0)</f>
      </c>
      <c r="LL80" s="14">
        <f>IFERROR(IFERROR(VLOOKUP($IF80,Data!$B:$CP,Daily!LL$10,0),0)/IFERROR(VLOOKUP($IF79,Data!$B:$CP,Daily!LL$10,0),0),0)</f>
      </c>
      <c r="LM80" s="14">
        <f>IFERROR(IFERROR(VLOOKUP($IF80,Data!$B:$CP,Daily!LM$10,0),0)/IFERROR(VLOOKUP($IF79,Data!$B:$CP,Daily!LM$10,0),0),0)</f>
      </c>
      <c r="LN80" s="14">
        <f>IFERROR(IFERROR(VLOOKUP($IF80,Data!$B:$CP,Daily!LN$10,0),0)/IFERROR(VLOOKUP($IF79,Data!$B:$CP,Daily!LN$10,0),0),0)</f>
      </c>
      <c r="LO80" s="14">
        <f>IFERROR(IFERROR(VLOOKUP($IF80,Data!$B:$CP,Daily!LO$10,0),0)/IFERROR(VLOOKUP($IF79,Data!$B:$CP,Daily!LO$10,0),0),0)</f>
      </c>
      <c r="LP80" s="14">
        <f>IFERROR(IFERROR(VLOOKUP($IF80,Data!$B:$CP,Daily!LP$10,0),0)/IFERROR(VLOOKUP($IF79,Data!$B:$CP,Daily!LP$10,0),0),0)</f>
      </c>
      <c r="LQ80" s="14">
        <f>IFERROR(IFERROR(VLOOKUP($IF80,Data!$B:$CP,Daily!LQ$10,0),0)/IFERROR(VLOOKUP($IF79,Data!$B:$CP,Daily!LQ$10,0),0),0)</f>
      </c>
      <c r="LR80" s="14">
        <f>IFERROR(IFERROR(VLOOKUP($IF80,Data!$B:$CP,Daily!LR$10,0),0)/IFERROR(VLOOKUP($IF79,Data!$B:$CP,Daily!LR$10,0),0),0)</f>
      </c>
      <c r="LS80" s="14">
        <f>IFERROR(IFERROR(VLOOKUP($IF80,Data!$B:$CP,Daily!LS$10,0),0)/IFERROR(VLOOKUP($IF79,Data!$B:$CP,Daily!LS$10,0),0),0)</f>
      </c>
      <c r="LU80" s="52">
        <f t="shared" si="657"/>
      </c>
      <c r="LV80" s="52">
        <f t="shared" si="658"/>
      </c>
      <c r="LW80" s="52">
        <f t="shared" si="689"/>
      </c>
      <c r="LX80" s="52">
        <f t="shared" si="690"/>
      </c>
      <c r="LY80" s="52">
        <f t="shared" si="691"/>
      </c>
      <c r="LZ80" s="55"/>
      <c r="MA80" s="14">
        <f t="shared" si="692"/>
      </c>
      <c r="MB80" s="14">
        <f t="shared" ref="MB80" si="699">SUMPRODUCT(LL80:LR80,LL$79:LR$79)/SUM(LL$79:LR$79)</f>
      </c>
      <c r="MC80" s="14">
        <f t="shared" ref="MC80" si="700">SUMPRODUCT(KP80:LR80,KP$79:LR$79)/SUM(KP$79:LR$79)</f>
      </c>
      <c r="MD80" s="15"/>
    </row>
    <row r="81" spans="1:342" x14ac:dyDescent="0.25">
      <c r="A81" s="5"/>
      <c r="C81" s="5"/>
      <c r="D81" s="121" t="s">
        <v>531</v>
      </c>
      <c r="E81" s="67" t="str">
        <f>VLOOKUP($D81,'Metric Nature'!$C:$D,2,0)&amp;IF(($F81&lt;(EA81)),"Below",IF(($F81&gt;(DZ81)),"Above","Within"))</f>
      </c>
      <c r="F81" s="62">
        <f>DU81</f>
      </c>
      <c r="G81" s="92">
        <f t="shared" si="660"/>
      </c>
      <c r="H81" s="62">
        <f t="shared" si="661"/>
      </c>
      <c r="I81" s="89">
        <f t="shared" si="662"/>
      </c>
      <c r="J81" s="62">
        <f t="shared" si="663"/>
      </c>
      <c r="K81" s="62">
        <f t="shared" si="664"/>
      </c>
      <c r="L81" s="64"/>
      <c r="M81" s="67" t="str">
        <f>VLOOKUP($D81,'Metric Nature'!$C:$D,2,0)&amp;IF(($N81&lt;(HZ81)),"Below",IF(($N81&gt;(HY81)),"Above","Within"))</f>
      </c>
      <c r="N81" s="71">
        <f t="shared" si="665"/>
      </c>
      <c r="O81" s="63">
        <f t="shared" si="666"/>
      </c>
      <c r="P81" s="98">
        <f t="shared" si="667"/>
      </c>
      <c r="Q81" s="63">
        <f t="shared" si="668"/>
      </c>
      <c r="R81" s="71">
        <f t="shared" si="669"/>
      </c>
      <c r="S81" s="62">
        <f t="shared" si="670"/>
      </c>
      <c r="T81" s="64"/>
      <c r="U81" s="67" t="str">
        <f>VLOOKUP($D81,'Metric Nature'!$C:$D,2,0)&amp;IF(($V81&lt;(LY81)),"Below",IF(($V81&gt;(LX81)),"Above","Within"))</f>
      </c>
      <c r="V81" s="62">
        <f t="shared" si="671"/>
      </c>
      <c r="W81" s="63">
        <f t="shared" si="672"/>
      </c>
      <c r="X81" s="62">
        <f t="shared" si="673"/>
      </c>
      <c r="Y81" s="63">
        <f t="shared" si="674"/>
      </c>
      <c r="Z81" s="62">
        <f t="shared" si="675"/>
      </c>
      <c r="AA81" s="62">
        <f t="shared" si="676"/>
      </c>
      <c r="AB81" s="64"/>
      <c r="AC81" s="60"/>
      <c r="AD81" s="5"/>
      <c r="AE81" s="5"/>
      <c r="AF81" s="5"/>
      <c r="AG81" s="5"/>
      <c r="AH81" s="5"/>
      <c r="AI81" s="9" t="s">
        <v>531</v>
      </c>
      <c r="AJ81" s="14">
        <f>(VLOOKUP($EG81,Data!$B:$CP,Daily!EI$10,0)+VLOOKUP($IF81,Data!$B:$CP,Daily!IH$10,0))/(VLOOKUP($EG79,Data!$B:$CP,Daily!EI$10,0)+VLOOKUP($IF79,Data!$B:$CP,Daily!IH$10,0))</f>
      </c>
      <c r="AK81" s="14">
        <f>(VLOOKUP($EG81,Data!$B:$CP,Daily!EJ$10,0)+VLOOKUP($IF81,Data!$B:$CP,Daily!II$10,0))/(VLOOKUP($EG79,Data!$B:$CP,Daily!EJ$10,0)+VLOOKUP($IF79,Data!$B:$CP,Daily!II$10,0))</f>
      </c>
      <c r="AL81" s="14">
        <f>(VLOOKUP($EG81,Data!$B:$CP,Daily!EK$10,0)+VLOOKUP($IF81,Data!$B:$CP,Daily!IJ$10,0))/(VLOOKUP($EG79,Data!$B:$CP,Daily!EK$10,0)+VLOOKUP($IF79,Data!$B:$CP,Daily!IJ$10,0))</f>
      </c>
      <c r="AM81" s="14">
        <f>(VLOOKUP($EG81,Data!$B:$CP,Daily!EL$10,0)+VLOOKUP($IF81,Data!$B:$CP,Daily!IK$10,0))/(VLOOKUP($EG79,Data!$B:$CP,Daily!EL$10,0)+VLOOKUP($IF79,Data!$B:$CP,Daily!IK$10,0))</f>
      </c>
      <c r="AN81" s="14">
        <f>(VLOOKUP($EG81,Data!$B:$CP,Daily!EM$10,0)+VLOOKUP($IF81,Data!$B:$CP,Daily!IL$10,0))/(VLOOKUP($EG79,Data!$B:$CP,Daily!EM$10,0)+VLOOKUP($IF79,Data!$B:$CP,Daily!IL$10,0))</f>
      </c>
      <c r="AO81" s="14">
        <f>(VLOOKUP($EG81,Data!$B:$CP,Daily!EN$10,0)+VLOOKUP($IF81,Data!$B:$CP,Daily!IM$10,0))/(VLOOKUP($EG79,Data!$B:$CP,Daily!EN$10,0)+VLOOKUP($IF79,Data!$B:$CP,Daily!IM$10,0))</f>
      </c>
      <c r="AP81" s="14">
        <f>(VLOOKUP($EG81,Data!$B:$CP,Daily!EO$10,0)+VLOOKUP($IF81,Data!$B:$CP,Daily!IN$10,0))/(VLOOKUP($EG79,Data!$B:$CP,Daily!EO$10,0)+VLOOKUP($IF79,Data!$B:$CP,Daily!IN$10,0))</f>
      </c>
      <c r="AQ81" s="14">
        <f>(VLOOKUP($EG81,Data!$B:$CP,Daily!EP$10,0)+VLOOKUP($IF81,Data!$B:$CP,Daily!IO$10,0))/(VLOOKUP($EG79,Data!$B:$CP,Daily!EP$10,0)+VLOOKUP($IF79,Data!$B:$CP,Daily!IO$10,0))</f>
      </c>
      <c r="AR81" s="14">
        <f>(VLOOKUP($EG81,Data!$B:$CP,Daily!EQ$10,0)+VLOOKUP($IF81,Data!$B:$CP,Daily!IP$10,0))/(VLOOKUP($EG79,Data!$B:$CP,Daily!EQ$10,0)+VLOOKUP($IF79,Data!$B:$CP,Daily!IP$10,0))</f>
      </c>
      <c r="AS81" s="14">
        <f>(VLOOKUP($EG81,Data!$B:$CP,Daily!ER$10,0)+VLOOKUP($IF81,Data!$B:$CP,Daily!IQ$10,0))/(VLOOKUP($EG79,Data!$B:$CP,Daily!ER$10,0)+VLOOKUP($IF79,Data!$B:$CP,Daily!IQ$10,0))</f>
      </c>
      <c r="AT81" s="14">
        <f>(VLOOKUP($EG81,Data!$B:$CP,Daily!ES$10,0)+VLOOKUP($IF81,Data!$B:$CP,Daily!IR$10,0))/(VLOOKUP($EG79,Data!$B:$CP,Daily!ES$10,0)+VLOOKUP($IF79,Data!$B:$CP,Daily!IR$10,0))</f>
      </c>
      <c r="AU81" s="14">
        <f>(VLOOKUP($EG81,Data!$B:$CP,Daily!ET$10,0)+VLOOKUP($IF81,Data!$B:$CP,Daily!IS$10,0))/(VLOOKUP($EG79,Data!$B:$CP,Daily!ET$10,0)+VLOOKUP($IF79,Data!$B:$CP,Daily!IS$10,0))</f>
      </c>
      <c r="AV81" s="14">
        <f>(VLOOKUP($EG81,Data!$B:$CP,Daily!EU$10,0)+VLOOKUP($IF81,Data!$B:$CP,Daily!IT$10,0))/(VLOOKUP($EG79,Data!$B:$CP,Daily!EU$10,0)+VLOOKUP($IF79,Data!$B:$CP,Daily!IT$10,0))</f>
      </c>
      <c r="AW81" s="14">
        <f>(VLOOKUP($EG81,Data!$B:$CP,Daily!EV$10,0)+VLOOKUP($IF81,Data!$B:$CP,Daily!IU$10,0))/(VLOOKUP($EG79,Data!$B:$CP,Daily!EV$10,0)+VLOOKUP($IF79,Data!$B:$CP,Daily!IU$10,0))</f>
      </c>
      <c r="AX81" s="14">
        <f>(VLOOKUP($EG81,Data!$B:$CP,Daily!EW$10,0)+VLOOKUP($IF81,Data!$B:$CP,Daily!IV$10,0))/(VLOOKUP($EG79,Data!$B:$CP,Daily!EW$10,0)+VLOOKUP($IF79,Data!$B:$CP,Daily!IV$10,0))</f>
      </c>
      <c r="AY81" s="14">
        <f>(VLOOKUP($EG81,Data!$B:$CP,Daily!EX$10,0)+VLOOKUP($IF81,Data!$B:$CP,Daily!IW$10,0))/(VLOOKUP($EG79,Data!$B:$CP,Daily!EX$10,0)+VLOOKUP($IF79,Data!$B:$CP,Daily!IW$10,0))</f>
      </c>
      <c r="AZ81" s="14">
        <f>(VLOOKUP($EG81,Data!$B:$CP,Daily!EY$10,0)+VLOOKUP($IF81,Data!$B:$CP,Daily!IX$10,0))/(VLOOKUP($EG79,Data!$B:$CP,Daily!EY$10,0)+VLOOKUP($IF79,Data!$B:$CP,Daily!IX$10,0))</f>
      </c>
      <c r="BA81" s="14">
        <f>(VLOOKUP($EG81,Data!$B:$CP,Daily!EZ$10,0)+VLOOKUP($IF81,Data!$B:$CP,Daily!IY$10,0))/(VLOOKUP($EG79,Data!$B:$CP,Daily!EZ$10,0)+VLOOKUP($IF79,Data!$B:$CP,Daily!IY$10,0))</f>
      </c>
      <c r="BB81" s="14">
        <f>(VLOOKUP($EG81,Data!$B:$CP,Daily!FA$10,0)+VLOOKUP($IF81,Data!$B:$CP,Daily!IZ$10,0))/(VLOOKUP($EG79,Data!$B:$CP,Daily!FA$10,0)+VLOOKUP($IF79,Data!$B:$CP,Daily!IZ$10,0))</f>
      </c>
      <c r="BC81" s="14">
        <f>(VLOOKUP($EG81,Data!$B:$CP,Daily!FB$10,0)+VLOOKUP($IF81,Data!$B:$CP,Daily!JA$10,0))/(VLOOKUP($EG79,Data!$B:$CP,Daily!FB$10,0)+VLOOKUP($IF79,Data!$B:$CP,Daily!JA$10,0))</f>
      </c>
      <c r="BD81" s="14">
        <f>(VLOOKUP($EG81,Data!$B:$CP,Daily!FC$10,0)+VLOOKUP($IF81,Data!$B:$CP,Daily!JB$10,0))/(VLOOKUP($EG79,Data!$B:$CP,Daily!FC$10,0)+VLOOKUP($IF79,Data!$B:$CP,Daily!JB$10,0))</f>
      </c>
      <c r="BE81" s="14">
        <f>(VLOOKUP($EG81,Data!$B:$CP,Daily!FD$10,0)+VLOOKUP($IF81,Data!$B:$CP,Daily!JC$10,0))/(VLOOKUP($EG79,Data!$B:$CP,Daily!FD$10,0)+VLOOKUP($IF79,Data!$B:$CP,Daily!JC$10,0))</f>
      </c>
      <c r="BF81" s="14">
        <f>(VLOOKUP($EG81,Data!$B:$CP,Daily!FE$10,0)+VLOOKUP($IF81,Data!$B:$CP,Daily!JD$10,0))/(VLOOKUP($EG79,Data!$B:$CP,Daily!FE$10,0)+VLOOKUP($IF79,Data!$B:$CP,Daily!JD$10,0))</f>
      </c>
      <c r="BG81" s="14">
        <f>(VLOOKUP($EG81,Data!$B:$CP,Daily!FF$10,0)+VLOOKUP($IF81,Data!$B:$CP,Daily!JE$10,0))/(VLOOKUP($EG79,Data!$B:$CP,Daily!FF$10,0)+VLOOKUP($IF79,Data!$B:$CP,Daily!JE$10,0))</f>
      </c>
      <c r="BH81" s="14">
        <f>(VLOOKUP($EG81,Data!$B:$CP,Daily!FG$10,0)+VLOOKUP($IF81,Data!$B:$CP,Daily!JF$10,0))/(VLOOKUP($EG79,Data!$B:$CP,Daily!FG$10,0)+VLOOKUP($IF79,Data!$B:$CP,Daily!JF$10,0))</f>
      </c>
      <c r="BI81" s="14">
        <f>(VLOOKUP($EG81,Data!$B:$CP,Daily!FH$10,0)+VLOOKUP($IF81,Data!$B:$CP,Daily!JG$10,0))/(VLOOKUP($EG79,Data!$B:$CP,Daily!FH$10,0)+VLOOKUP($IF79,Data!$B:$CP,Daily!JG$10,0))</f>
      </c>
      <c r="BJ81" s="14">
        <f>(VLOOKUP($EG81,Data!$B:$CP,Daily!FI$10,0)+VLOOKUP($IF81,Data!$B:$CP,Daily!JH$10,0))/(VLOOKUP($EG79,Data!$B:$CP,Daily!FI$10,0)+VLOOKUP($IF79,Data!$B:$CP,Daily!JH$10,0))</f>
      </c>
      <c r="BK81" s="14">
        <f>(VLOOKUP($EG81,Data!$B:$CP,Daily!FJ$10,0)+VLOOKUP($IF81,Data!$B:$CP,Daily!JI$10,0))/(VLOOKUP($EG79,Data!$B:$CP,Daily!FJ$10,0)+VLOOKUP($IF79,Data!$B:$CP,Daily!JI$10,0))</f>
      </c>
      <c r="BL81" s="14">
        <f>(VLOOKUP($EG81,Data!$B:$CP,Daily!FK$10,0)+VLOOKUP($IF81,Data!$B:$CP,Daily!JJ$10,0))/(VLOOKUP($EG79,Data!$B:$CP,Daily!FK$10,0)+VLOOKUP($IF79,Data!$B:$CP,Daily!JJ$10,0))</f>
      </c>
      <c r="BM81" s="14">
        <f>(VLOOKUP($EG81,Data!$B:$CP,Daily!FL$10,0)+VLOOKUP($IF81,Data!$B:$CP,Daily!JK$10,0))/(VLOOKUP($EG79,Data!$B:$CP,Daily!FL$10,0)+VLOOKUP($IF79,Data!$B:$CP,Daily!JK$10,0))</f>
      </c>
      <c r="BN81" s="14">
        <f>(VLOOKUP($EG81,Data!$B:$CP,Daily!FM$10,0)+VLOOKUP($IF81,Data!$B:$CP,Daily!JL$10,0))/(VLOOKUP($EG79,Data!$B:$CP,Daily!FM$10,0)+VLOOKUP($IF79,Data!$B:$CP,Daily!JL$10,0))</f>
      </c>
      <c r="BO81" s="14">
        <f>(VLOOKUP($EG81,Data!$B:$CP,Daily!FN$10,0)+VLOOKUP($IF81,Data!$B:$CP,Daily!JM$10,0))/(VLOOKUP($EG79,Data!$B:$CP,Daily!FN$10,0)+VLOOKUP($IF79,Data!$B:$CP,Daily!JM$10,0))</f>
      </c>
      <c r="BP81" s="14">
        <f>(VLOOKUP($EG81,Data!$B:$CP,Daily!FO$10,0)+VLOOKUP($IF81,Data!$B:$CP,Daily!JN$10,0))/(VLOOKUP($EG79,Data!$B:$CP,Daily!FO$10,0)+VLOOKUP($IF79,Data!$B:$CP,Daily!JN$10,0))</f>
      </c>
      <c r="BQ81" s="14">
        <f>(VLOOKUP($EG81,Data!$B:$CP,Daily!FP$10,0)+VLOOKUP($IF81,Data!$B:$CP,Daily!JO$10,0))/(VLOOKUP($EG79,Data!$B:$CP,Daily!FP$10,0)+VLOOKUP($IF79,Data!$B:$CP,Daily!JO$10,0))</f>
      </c>
      <c r="BR81" s="14">
        <f>(VLOOKUP($EG81,Data!$B:$CP,Daily!FQ$10,0)+VLOOKUP($IF81,Data!$B:$CP,Daily!JP$10,0))/(VLOOKUP($EG79,Data!$B:$CP,Daily!FQ$10,0)+VLOOKUP($IF79,Data!$B:$CP,Daily!JP$10,0))</f>
      </c>
      <c r="BS81" s="14">
        <f>(VLOOKUP($EG81,Data!$B:$CP,Daily!FR$10,0)+VLOOKUP($IF81,Data!$B:$CP,Daily!JQ$10,0))/(VLOOKUP($EG79,Data!$B:$CP,Daily!FR$10,0)+VLOOKUP($IF79,Data!$B:$CP,Daily!JQ$10,0))</f>
      </c>
      <c r="BT81" s="14">
        <f>(VLOOKUP($EG81,Data!$B:$CP,Daily!FS$10,0)+VLOOKUP($IF81,Data!$B:$CP,Daily!JR$10,0))/(VLOOKUP($EG79,Data!$B:$CP,Daily!FS$10,0)+VLOOKUP($IF79,Data!$B:$CP,Daily!JR$10,0))</f>
      </c>
      <c r="BU81" s="14">
        <f>(VLOOKUP($EG81,Data!$B:$CP,Daily!FT$10,0)+VLOOKUP($IF81,Data!$B:$CP,Daily!JS$10,0))/(VLOOKUP($EG79,Data!$B:$CP,Daily!FT$10,0)+VLOOKUP($IF79,Data!$B:$CP,Daily!JS$10,0))</f>
      </c>
      <c r="BV81" s="14">
        <f>(VLOOKUP($EG81,Data!$B:$CP,Daily!FU$10,0)+VLOOKUP($IF81,Data!$B:$CP,Daily!JT$10,0))/(VLOOKUP($EG79,Data!$B:$CP,Daily!FU$10,0)+VLOOKUP($IF79,Data!$B:$CP,Daily!JT$10,0))</f>
      </c>
      <c r="BW81" s="14">
        <f>(VLOOKUP($EG81,Data!$B:$CP,Daily!FV$10,0)+VLOOKUP($IF81,Data!$B:$CP,Daily!JU$10,0))/(VLOOKUP($EG79,Data!$B:$CP,Daily!FV$10,0)+VLOOKUP($IF79,Data!$B:$CP,Daily!JU$10,0))</f>
      </c>
      <c r="BX81" s="14">
        <f>(VLOOKUP($EG81,Data!$B:$CP,Daily!FW$10,0)+VLOOKUP($IF81,Data!$B:$CP,Daily!JV$10,0))/(VLOOKUP($EG79,Data!$B:$CP,Daily!FW$10,0)+VLOOKUP($IF79,Data!$B:$CP,Daily!JV$10,0))</f>
      </c>
      <c r="BY81" s="14">
        <f>(VLOOKUP($EG81,Data!$B:$CP,Daily!FX$10,0)+VLOOKUP($IF81,Data!$B:$CP,Daily!JW$10,0))/(VLOOKUP($EG79,Data!$B:$CP,Daily!FX$10,0)+VLOOKUP($IF79,Data!$B:$CP,Daily!JW$10,0))</f>
      </c>
      <c r="BZ81" s="14">
        <f>(VLOOKUP($EG81,Data!$B:$CP,Daily!FY$10,0)+VLOOKUP($IF81,Data!$B:$CP,Daily!JX$10,0))/(VLOOKUP($EG79,Data!$B:$CP,Daily!FY$10,0)+VLOOKUP($IF79,Data!$B:$CP,Daily!JX$10,0))</f>
      </c>
      <c r="CA81" s="14">
        <f>(VLOOKUP($EG81,Data!$B:$CP,Daily!FZ$10,0)+VLOOKUP($IF81,Data!$B:$CP,Daily!JY$10,0))/(VLOOKUP($EG79,Data!$B:$CP,Daily!FZ$10,0)+VLOOKUP($IF79,Data!$B:$CP,Daily!JY$10,0))</f>
      </c>
      <c r="CB81" s="14">
        <f>(VLOOKUP($EG81,Data!$B:$CP,Daily!GA$10,0)+VLOOKUP($IF81,Data!$B:$CP,Daily!JZ$10,0))/(VLOOKUP($EG79,Data!$B:$CP,Daily!GA$10,0)+VLOOKUP($IF79,Data!$B:$CP,Daily!JZ$10,0))</f>
      </c>
      <c r="CC81" s="14">
        <f>(VLOOKUP($EG81,Data!$B:$CP,Daily!GB$10,0)+VLOOKUP($IF81,Data!$B:$CP,Daily!KA$10,0))/(VLOOKUP($EG79,Data!$B:$CP,Daily!GB$10,0)+VLOOKUP($IF79,Data!$B:$CP,Daily!KA$10,0))</f>
      </c>
      <c r="CD81" s="14">
        <f>(VLOOKUP($EG81,Data!$B:$CP,Daily!GC$10,0)+VLOOKUP($IF81,Data!$B:$CP,Daily!KB$10,0))/(VLOOKUP($EG79,Data!$B:$CP,Daily!GC$10,0)+VLOOKUP($IF79,Data!$B:$CP,Daily!KB$10,0))</f>
      </c>
      <c r="CE81" s="14">
        <f>(VLOOKUP($EG81,Data!$B:$CP,Daily!GD$10,0)+VLOOKUP($IF81,Data!$B:$CP,Daily!KC$10,0))/(VLOOKUP($EG79,Data!$B:$CP,Daily!GD$10,0)+VLOOKUP($IF79,Data!$B:$CP,Daily!KC$10,0))</f>
      </c>
      <c r="CF81" s="14">
        <f>(VLOOKUP($EG81,Data!$B:$CP,Daily!GE$10,0)+VLOOKUP($IF81,Data!$B:$CP,Daily!KD$10,0))/(VLOOKUP($EG79,Data!$B:$CP,Daily!GE$10,0)+VLOOKUP($IF79,Data!$B:$CP,Daily!KD$10,0))</f>
      </c>
      <c r="CG81" s="14">
        <f>(VLOOKUP($EG81,Data!$B:$CP,Daily!GF$10,0)+VLOOKUP($IF81,Data!$B:$CP,Daily!KE$10,0))/(VLOOKUP($EG79,Data!$B:$CP,Daily!GF$10,0)+VLOOKUP($IF79,Data!$B:$CP,Daily!KE$10,0))</f>
      </c>
      <c r="CH81" s="14">
        <f>(VLOOKUP($EG81,Data!$B:$CP,Daily!GG$10,0)+VLOOKUP($IF81,Data!$B:$CP,Daily!KF$10,0))/(VLOOKUP($EG79,Data!$B:$CP,Daily!GG$10,0)+VLOOKUP($IF79,Data!$B:$CP,Daily!KF$10,0))</f>
      </c>
      <c r="CI81" s="14">
        <f>(VLOOKUP($EG81,Data!$B:$CP,Daily!GH$10,0)+VLOOKUP($IF81,Data!$B:$CP,Daily!KG$10,0))/(VLOOKUP($EG79,Data!$B:$CP,Daily!GH$10,0)+VLOOKUP($IF79,Data!$B:$CP,Daily!KG$10,0))</f>
      </c>
      <c r="CJ81" s="14">
        <f>(VLOOKUP($EG81,Data!$B:$CP,Daily!GI$10,0)+VLOOKUP($IF81,Data!$B:$CP,Daily!KH$10,0))/(VLOOKUP($EG79,Data!$B:$CP,Daily!GI$10,0)+VLOOKUP($IF79,Data!$B:$CP,Daily!KH$10,0))</f>
      </c>
      <c r="CK81" s="14">
        <f>(VLOOKUP($EG81,Data!$B:$CP,Daily!GJ$10,0)+VLOOKUP($IF81,Data!$B:$CP,Daily!KI$10,0))/(VLOOKUP($EG79,Data!$B:$CP,Daily!GJ$10,0)+VLOOKUP($IF79,Data!$B:$CP,Daily!KI$10,0))</f>
      </c>
      <c r="CL81" s="14">
        <f>(VLOOKUP($EG81,Data!$B:$CP,Daily!GK$10,0)+VLOOKUP($IF81,Data!$B:$CP,Daily!KJ$10,0))/(VLOOKUP($EG79,Data!$B:$CP,Daily!GK$10,0)+VLOOKUP($IF79,Data!$B:$CP,Daily!KJ$10,0))</f>
      </c>
      <c r="CM81" s="14">
        <f>(VLOOKUP($EG81,Data!$B:$CP,Daily!GL$10,0)+VLOOKUP($IF81,Data!$B:$CP,Daily!KK$10,0))/(VLOOKUP($EG79,Data!$B:$CP,Daily!GL$10,0)+VLOOKUP($IF79,Data!$B:$CP,Daily!KK$10,0))</f>
      </c>
      <c r="CN81" s="14">
        <f>(VLOOKUP($EG81,Data!$B:$CP,Daily!GM$10,0)+VLOOKUP($IF81,Data!$B:$CP,Daily!KL$10,0))/(VLOOKUP($EG79,Data!$B:$CP,Daily!GM$10,0)+VLOOKUP($IF79,Data!$B:$CP,Daily!KL$10,0))</f>
      </c>
      <c r="CO81" s="14">
        <f>(VLOOKUP($EG81,Data!$B:$CP,Daily!GN$10,0)+VLOOKUP($IF81,Data!$B:$CP,Daily!KM$10,0))/(VLOOKUP($EG79,Data!$B:$CP,Daily!GN$10,0)+VLOOKUP($IF79,Data!$B:$CP,Daily!KM$10,0))</f>
      </c>
      <c r="CP81" s="14">
        <f>(VLOOKUP($EG81,Data!$B:$CP,Daily!GO$10,0)+VLOOKUP($IF81,Data!$B:$CP,Daily!KN$10,0))/(VLOOKUP($EG79,Data!$B:$CP,Daily!GO$10,0)+VLOOKUP($IF79,Data!$B:$CP,Daily!KN$10,0))</f>
      </c>
      <c r="CQ81" s="14">
        <f>(VLOOKUP($EG81,Data!$B:$CP,Daily!GP$10,0)+VLOOKUP($IF81,Data!$B:$CP,Daily!KO$10,0))/(VLOOKUP($EG79,Data!$B:$CP,Daily!GP$10,0)+VLOOKUP($IF79,Data!$B:$CP,Daily!KO$10,0))</f>
      </c>
      <c r="CR81" s="14">
        <f>(VLOOKUP($EG81,Data!$B:$CP,Daily!GQ$10,0)+VLOOKUP($IF81,Data!$B:$CP,Daily!KP$10,0))/(VLOOKUP($EG79,Data!$B:$CP,Daily!GQ$10,0)+VLOOKUP($IF79,Data!$B:$CP,Daily!KP$10,0))</f>
      </c>
      <c r="CS81" s="14">
        <f>(VLOOKUP($EG81,Data!$B:$CP,Daily!GR$10,0)+VLOOKUP($IF81,Data!$B:$CP,Daily!KQ$10,0))/(VLOOKUP($EG79,Data!$B:$CP,Daily!GR$10,0)+VLOOKUP($IF79,Data!$B:$CP,Daily!KQ$10,0))</f>
      </c>
      <c r="CT81" s="14">
        <f>(VLOOKUP($EG81,Data!$B:$CP,Daily!GS$10,0)+VLOOKUP($IF81,Data!$B:$CP,Daily!KR$10,0))/(VLOOKUP($EG79,Data!$B:$CP,Daily!GS$10,0)+VLOOKUP($IF79,Data!$B:$CP,Daily!KR$10,0))</f>
      </c>
      <c r="CU81" s="14">
        <f>(VLOOKUP($EG81,Data!$B:$CP,Daily!GT$10,0)+VLOOKUP($IF81,Data!$B:$CP,Daily!KS$10,0))/(VLOOKUP($EG79,Data!$B:$CP,Daily!GT$10,0)+VLOOKUP($IF79,Data!$B:$CP,Daily!KS$10,0))</f>
      </c>
      <c r="CV81" s="14">
        <f>(VLOOKUP($EG81,Data!$B:$CP,Daily!GU$10,0)+VLOOKUP($IF81,Data!$B:$CP,Daily!KT$10,0))/(VLOOKUP($EG79,Data!$B:$CP,Daily!GU$10,0)+VLOOKUP($IF79,Data!$B:$CP,Daily!KT$10,0))</f>
      </c>
      <c r="CW81" s="14">
        <f>(VLOOKUP($EG81,Data!$B:$CP,Daily!GV$10,0)+VLOOKUP($IF81,Data!$B:$CP,Daily!KU$10,0))/(VLOOKUP($EG79,Data!$B:$CP,Daily!GV$10,0)+VLOOKUP($IF79,Data!$B:$CP,Daily!KU$10,0))</f>
      </c>
      <c r="CX81" s="14">
        <f>(VLOOKUP($EG81,Data!$B:$CP,Daily!GW$10,0)+VLOOKUP($IF81,Data!$B:$CP,Daily!KV$10,0))/(VLOOKUP($EG79,Data!$B:$CP,Daily!GW$10,0)+VLOOKUP($IF79,Data!$B:$CP,Daily!KV$10,0))</f>
      </c>
      <c r="CY81" s="14">
        <f>(VLOOKUP($EG81,Data!$B:$CP,Daily!GX$10,0)+VLOOKUP($IF81,Data!$B:$CP,Daily!KW$10,0))/(VLOOKUP($EG79,Data!$B:$CP,Daily!GX$10,0)+VLOOKUP($IF79,Data!$B:$CP,Daily!KW$10,0))</f>
      </c>
      <c r="CZ81" s="14">
        <f>(VLOOKUP($EG81,Data!$B:$CP,Daily!GY$10,0)+VLOOKUP($IF81,Data!$B:$CP,Daily!KX$10,0))/(VLOOKUP($EG79,Data!$B:$CP,Daily!GY$10,0)+VLOOKUP($IF79,Data!$B:$CP,Daily!KX$10,0))</f>
      </c>
      <c r="DA81" s="14">
        <f>(VLOOKUP($EG81,Data!$B:$CP,Daily!GZ$10,0)+VLOOKUP($IF81,Data!$B:$CP,Daily!KY$10,0))/(VLOOKUP($EG79,Data!$B:$CP,Daily!GZ$10,0)+VLOOKUP($IF79,Data!$B:$CP,Daily!KY$10,0))</f>
      </c>
      <c r="DB81" s="14">
        <f>(VLOOKUP($EG81,Data!$B:$CP,Daily!HA$10,0)+VLOOKUP($IF81,Data!$B:$CP,Daily!KZ$10,0))/(VLOOKUP($EG79,Data!$B:$CP,Daily!HA$10,0)+VLOOKUP($IF79,Data!$B:$CP,Daily!KZ$10,0))</f>
      </c>
      <c r="DC81" s="14">
        <f>(VLOOKUP($EG81,Data!$B:$CP,Daily!HB$10,0)+VLOOKUP($IF81,Data!$B:$CP,Daily!LA$10,0))/(VLOOKUP($EG79,Data!$B:$CP,Daily!HB$10,0)+VLOOKUP($IF79,Data!$B:$CP,Daily!LA$10,0))</f>
      </c>
      <c r="DD81" s="14">
        <f>(VLOOKUP($EG81,Data!$B:$CP,Daily!HC$10,0)+VLOOKUP($IF81,Data!$B:$CP,Daily!LB$10,0))/(VLOOKUP($EG79,Data!$B:$CP,Daily!HC$10,0)+VLOOKUP($IF79,Data!$B:$CP,Daily!LB$10,0))</f>
      </c>
      <c r="DE81" s="14">
        <f>(VLOOKUP($EG81,Data!$B:$CP,Daily!HD$10,0)+VLOOKUP($IF81,Data!$B:$CP,Daily!LC$10,0))/(VLOOKUP($EG79,Data!$B:$CP,Daily!HD$10,0)+VLOOKUP($IF79,Data!$B:$CP,Daily!LC$10,0))</f>
      </c>
      <c r="DF81" s="14">
        <f>(VLOOKUP($EG81,Data!$B:$CP,Daily!HE$10,0)+VLOOKUP($IF81,Data!$B:$CP,Daily!LD$10,0))/(VLOOKUP($EG79,Data!$B:$CP,Daily!HE$10,0)+VLOOKUP($IF79,Data!$B:$CP,Daily!LD$10,0))</f>
      </c>
      <c r="DG81" s="14">
        <f>(VLOOKUP($EG81,Data!$B:$CP,Daily!HF$10,0)+VLOOKUP($IF81,Data!$B:$CP,Daily!LE$10,0))/(VLOOKUP($EG79,Data!$B:$CP,Daily!HF$10,0)+VLOOKUP($IF79,Data!$B:$CP,Daily!LE$10,0))</f>
      </c>
      <c r="DH81" s="14">
        <f>(VLOOKUP($EG81,Data!$B:$CP,Daily!HG$10,0)+VLOOKUP($IF81,Data!$B:$CP,Daily!LF$10,0))/(VLOOKUP($EG79,Data!$B:$CP,Daily!HG$10,0)+VLOOKUP($IF79,Data!$B:$CP,Daily!LF$10,0))</f>
      </c>
      <c r="DI81" s="14">
        <f>(VLOOKUP($EG81,Data!$B:$CP,Daily!HH$10,0)+VLOOKUP($IF81,Data!$B:$CP,Daily!LG$10,0))/(VLOOKUP($EG79,Data!$B:$CP,Daily!HH$10,0)+VLOOKUP($IF79,Data!$B:$CP,Daily!LG$10,0))</f>
      </c>
      <c r="DJ81" s="14">
        <f>(VLOOKUP($EG81,Data!$B:$CP,Daily!HI$10,0)+VLOOKUP($IF81,Data!$B:$CP,Daily!LH$10,0))/(VLOOKUP($EG79,Data!$B:$CP,Daily!HI$10,0)+VLOOKUP($IF79,Data!$B:$CP,Daily!LH$10,0))</f>
      </c>
      <c r="DK81" s="14">
        <f>(VLOOKUP($EG81,Data!$B:$CP,Daily!HJ$10,0)+VLOOKUP($IF81,Data!$B:$CP,Daily!LI$10,0))/(VLOOKUP($EG79,Data!$B:$CP,Daily!HJ$10,0)+VLOOKUP($IF79,Data!$B:$CP,Daily!LI$10,0))</f>
      </c>
      <c r="DL81" s="14">
        <f>(VLOOKUP($EG81,Data!$B:$CP,Daily!HK$10,0)+VLOOKUP($IF81,Data!$B:$CP,Daily!LJ$10,0))/(VLOOKUP($EG79,Data!$B:$CP,Daily!HK$10,0)+VLOOKUP($IF79,Data!$B:$CP,Daily!LJ$10,0))</f>
      </c>
      <c r="DM81" s="14">
        <f>(VLOOKUP($EG81,Data!$B:$CP,Daily!HL$10,0)+VLOOKUP($IF81,Data!$B:$CP,Daily!LK$10,0))/(VLOOKUP($EG79,Data!$B:$CP,Daily!HL$10,0)+VLOOKUP($IF79,Data!$B:$CP,Daily!LK$10,0))</f>
      </c>
      <c r="DN81" s="14">
        <f>(VLOOKUP($EG81,Data!$B:$CP,Daily!HM$10,0)+VLOOKUP($IF81,Data!$B:$CP,Daily!LL$10,0))/(VLOOKUP($EG79,Data!$B:$CP,Daily!HM$10,0)+VLOOKUP($IF79,Data!$B:$CP,Daily!LL$10,0))</f>
      </c>
      <c r="DO81" s="14">
        <f>(VLOOKUP($EG81,Data!$B:$CP,Daily!HN$10,0)+VLOOKUP($IF81,Data!$B:$CP,Daily!LM$10,0))/(VLOOKUP($EG79,Data!$B:$CP,Daily!HN$10,0)+VLOOKUP($IF79,Data!$B:$CP,Daily!LM$10,0))</f>
      </c>
      <c r="DP81" s="14">
        <f>(VLOOKUP($EG81,Data!$B:$CP,Daily!HO$10,0)+VLOOKUP($IF81,Data!$B:$CP,Daily!LN$10,0))/(VLOOKUP($EG79,Data!$B:$CP,Daily!HO$10,0)+VLOOKUP($IF79,Data!$B:$CP,Daily!LN$10,0))</f>
      </c>
      <c r="DQ81" s="14">
        <f>(VLOOKUP($EG81,Data!$B:$CP,Daily!HP$10,0)+VLOOKUP($IF81,Data!$B:$CP,Daily!LO$10,0))/(VLOOKUP($EG79,Data!$B:$CP,Daily!HP$10,0)+VLOOKUP($IF79,Data!$B:$CP,Daily!LO$10,0))</f>
      </c>
      <c r="DR81" s="14">
        <f>(VLOOKUP($EG81,Data!$B:$CP,Daily!HQ$10,0)+VLOOKUP($IF81,Data!$B:$CP,Daily!LP$10,0))/(VLOOKUP($EG79,Data!$B:$CP,Daily!HQ$10,0)+VLOOKUP($IF79,Data!$B:$CP,Daily!LP$10,0))</f>
      </c>
      <c r="DS81" s="14">
        <f>(VLOOKUP($EG81,Data!$B:$CP,Daily!HR$10,0)+VLOOKUP($IF81,Data!$B:$CP,Daily!LQ$10,0))/(VLOOKUP($EG79,Data!$B:$CP,Daily!HR$10,0)+VLOOKUP($IF79,Data!$B:$CP,Daily!LQ$10,0))</f>
      </c>
      <c r="DT81" s="14">
        <f>(VLOOKUP($EG81,Data!$B:$CP,Daily!HS$10,0)+VLOOKUP($IF81,Data!$B:$CP,Daily!LR$10,0))/(VLOOKUP($EG79,Data!$B:$CP,Daily!HS$10,0)+VLOOKUP($IF79,Data!$B:$CP,Daily!LR$10,0))</f>
      </c>
      <c r="DU81" s="14">
        <f>(VLOOKUP($EG81,Data!$B:$CP,Daily!HT$10,0)+VLOOKUP($IF81,Data!$B:$CP,Daily!LS$10,0))/(VLOOKUP($EG79,Data!$B:$CP,Daily!HT$10,0)+VLOOKUP($IF79,Data!$B:$CP,Daily!LS$10,0))</f>
      </c>
      <c r="DV81" s="18"/>
      <c r="DW81" s="14">
        <f t="shared" si="588"/>
      </c>
      <c r="DX81" s="14">
        <f t="shared" si="589"/>
      </c>
      <c r="DY81" s="14">
        <f t="shared" si="677"/>
      </c>
      <c r="DZ81" s="14">
        <f t="shared" si="678"/>
      </c>
      <c r="EA81" s="14">
        <f t="shared" si="679"/>
      </c>
      <c r="EB81" s="18"/>
      <c r="EC81" s="14">
        <f t="shared" si="680"/>
      </c>
      <c r="ED81" s="14">
        <f t="shared" ref="ED81:ED83" si="701">SUMPRODUCT(DN81:DT81,DN$79:DT$79)/SUM(DN$79:DT$79)</f>
      </c>
      <c r="EE81" s="14">
        <f t="shared" ref="EE81:EE83" si="702">SUMPRODUCT(CR81:DT81,CR$79:DT$79)/SUM(CR$79:DT$79)</f>
      </c>
      <c r="EF81" s="16"/>
      <c r="EG81" s="9" t="s">
        <v>532</v>
      </c>
      <c r="EH81" s="9" t="s">
        <v>68</v>
      </c>
      <c r="EI81" s="14">
        <f>VLOOKUP($EG81,Data!$B:$CP,Daily!EI$10,0)/VLOOKUP($EG79,Data!$B:$CP,Daily!EI$10,0)</f>
      </c>
      <c r="EJ81" s="14">
        <f>VLOOKUP($EG81,Data!$B:$CP,Daily!EJ$10,0)/VLOOKUP($EG79,Data!$B:$CP,Daily!EJ$10,0)</f>
      </c>
      <c r="EK81" s="14">
        <f>VLOOKUP($EG81,Data!$B:$CP,Daily!EK$10,0)/VLOOKUP($EG79,Data!$B:$CP,Daily!EK$10,0)</f>
      </c>
      <c r="EL81" s="14">
        <f>VLOOKUP($EG81,Data!$B:$CP,Daily!EL$10,0)/VLOOKUP($EG79,Data!$B:$CP,Daily!EL$10,0)</f>
      </c>
      <c r="EM81" s="14">
        <f>VLOOKUP($EG81,Data!$B:$CP,Daily!EM$10,0)/VLOOKUP($EG79,Data!$B:$CP,Daily!EM$10,0)</f>
      </c>
      <c r="EN81" s="14">
        <f>VLOOKUP($EG81,Data!$B:$CP,Daily!EN$10,0)/VLOOKUP($EG79,Data!$B:$CP,Daily!EN$10,0)</f>
      </c>
      <c r="EO81" s="14">
        <f>VLOOKUP($EG81,Data!$B:$CP,Daily!EO$10,0)/VLOOKUP($EG79,Data!$B:$CP,Daily!EO$10,0)</f>
      </c>
      <c r="EP81" s="14">
        <f>VLOOKUP($EG81,Data!$B:$CP,Daily!EP$10,0)/VLOOKUP($EG79,Data!$B:$CP,Daily!EP$10,0)</f>
      </c>
      <c r="EQ81" s="14">
        <f>VLOOKUP($EG81,Data!$B:$CP,Daily!EQ$10,0)/VLOOKUP($EG79,Data!$B:$CP,Daily!EQ$10,0)</f>
      </c>
      <c r="ER81" s="14">
        <f>VLOOKUP($EG81,Data!$B:$CP,Daily!ER$10,0)/VLOOKUP($EG79,Data!$B:$CP,Daily!ER$10,0)</f>
      </c>
      <c r="ES81" s="14">
        <f>VLOOKUP($EG81,Data!$B:$CP,Daily!ES$10,0)/VLOOKUP($EG79,Data!$B:$CP,Daily!ES$10,0)</f>
      </c>
      <c r="ET81" s="14">
        <f>VLOOKUP($EG81,Data!$B:$CP,Daily!ET$10,0)/VLOOKUP($EG79,Data!$B:$CP,Daily!ET$10,0)</f>
      </c>
      <c r="EU81" s="14">
        <f>VLOOKUP($EG81,Data!$B:$CP,Daily!EU$10,0)/VLOOKUP($EG79,Data!$B:$CP,Daily!EU$10,0)</f>
      </c>
      <c r="EV81" s="14">
        <f>VLOOKUP($EG81,Data!$B:$CP,Daily!EV$10,0)/VLOOKUP($EG79,Data!$B:$CP,Daily!EV$10,0)</f>
      </c>
      <c r="EW81" s="14">
        <f>VLOOKUP($EG81,Data!$B:$CP,Daily!EW$10,0)/VLOOKUP($EG79,Data!$B:$CP,Daily!EW$10,0)</f>
      </c>
      <c r="EX81" s="14">
        <f>VLOOKUP($EG81,Data!$B:$CP,Daily!EX$10,0)/VLOOKUP($EG79,Data!$B:$CP,Daily!EX$10,0)</f>
      </c>
      <c r="EY81" s="14">
        <f>VLOOKUP($EG81,Data!$B:$CP,Daily!EY$10,0)/VLOOKUP($EG79,Data!$B:$CP,Daily!EY$10,0)</f>
      </c>
      <c r="EZ81" s="14">
        <f>VLOOKUP($EG81,Data!$B:$CP,Daily!EZ$10,0)/VLOOKUP($EG79,Data!$B:$CP,Daily!EZ$10,0)</f>
      </c>
      <c r="FA81" s="14">
        <f>VLOOKUP($EG81,Data!$B:$CP,Daily!FA$10,0)/VLOOKUP($EG79,Data!$B:$CP,Daily!FA$10,0)</f>
      </c>
      <c r="FB81" s="14">
        <f>VLOOKUP($EG81,Data!$B:$CP,Daily!FB$10,0)/VLOOKUP($EG79,Data!$B:$CP,Daily!FB$10,0)</f>
      </c>
      <c r="FC81" s="14">
        <f>VLOOKUP($EG81,Data!$B:$CP,Daily!FC$10,0)/VLOOKUP($EG79,Data!$B:$CP,Daily!FC$10,0)</f>
      </c>
      <c r="FD81" s="14">
        <f>VLOOKUP($EG81,Data!$B:$CP,Daily!FD$10,0)/VLOOKUP($EG79,Data!$B:$CP,Daily!FD$10,0)</f>
      </c>
      <c r="FE81" s="14">
        <f>VLOOKUP($EG81,Data!$B:$CP,Daily!FE$10,0)/VLOOKUP($EG79,Data!$B:$CP,Daily!FE$10,0)</f>
      </c>
      <c r="FF81" s="14">
        <f>VLOOKUP($EG81,Data!$B:$CP,Daily!FF$10,0)/VLOOKUP($EG79,Data!$B:$CP,Daily!FF$10,0)</f>
      </c>
      <c r="FG81" s="14">
        <f>VLOOKUP($EG81,Data!$B:$CP,Daily!FG$10,0)/VLOOKUP($EG79,Data!$B:$CP,Daily!FG$10,0)</f>
      </c>
      <c r="FH81" s="14">
        <f>VLOOKUP($EG81,Data!$B:$CP,Daily!FH$10,0)/VLOOKUP($EG79,Data!$B:$CP,Daily!FH$10,0)</f>
      </c>
      <c r="FI81" s="14">
        <f>VLOOKUP($EG81,Data!$B:$CP,Daily!FI$10,0)/VLOOKUP($EG79,Data!$B:$CP,Daily!FI$10,0)</f>
      </c>
      <c r="FJ81" s="14">
        <f>VLOOKUP($EG81,Data!$B:$CP,Daily!FJ$10,0)/VLOOKUP($EG79,Data!$B:$CP,Daily!FJ$10,0)</f>
      </c>
      <c r="FK81" s="14">
        <f>VLOOKUP($EG81,Data!$B:$CP,Daily!FK$10,0)/VLOOKUP($EG79,Data!$B:$CP,Daily!FK$10,0)</f>
      </c>
      <c r="FL81" s="14">
        <f>VLOOKUP($EG81,Data!$B:$CP,Daily!FL$10,0)/VLOOKUP($EG79,Data!$B:$CP,Daily!FL$10,0)</f>
      </c>
      <c r="FM81" s="14">
        <f>VLOOKUP($EG81,Data!$B:$CP,Daily!FM$10,0)/VLOOKUP($EG79,Data!$B:$CP,Daily!FM$10,0)</f>
      </c>
      <c r="FN81" s="14">
        <f>VLOOKUP($EG81,Data!$B:$CP,Daily!FN$10,0)/VLOOKUP($EG79,Data!$B:$CP,Daily!FN$10,0)</f>
      </c>
      <c r="FO81" s="14">
        <f>VLOOKUP($EG81,Data!$B:$CP,Daily!FO$10,0)/VLOOKUP($EG79,Data!$B:$CP,Daily!FO$10,0)</f>
      </c>
      <c r="FP81" s="14">
        <f>VLOOKUP($EG81,Data!$B:$CP,Daily!FP$10,0)/VLOOKUP($EG79,Data!$B:$CP,Daily!FP$10,0)</f>
      </c>
      <c r="FQ81" s="14">
        <f>VLOOKUP($EG81,Data!$B:$CP,Daily!FQ$10,0)/VLOOKUP($EG79,Data!$B:$CP,Daily!FQ$10,0)</f>
      </c>
      <c r="FR81" s="14">
        <f>VLOOKUP($EG81,Data!$B:$CP,Daily!FR$10,0)/VLOOKUP($EG79,Data!$B:$CP,Daily!FR$10,0)</f>
      </c>
      <c r="FS81" s="14">
        <f>VLOOKUP($EG81,Data!$B:$CP,Daily!FS$10,0)/VLOOKUP($EG79,Data!$B:$CP,Daily!FS$10,0)</f>
      </c>
      <c r="FT81" s="14">
        <f>VLOOKUP($EG81,Data!$B:$CP,Daily!FT$10,0)/VLOOKUP($EG79,Data!$B:$CP,Daily!FT$10,0)</f>
      </c>
      <c r="FU81" s="14">
        <f>VLOOKUP($EG81,Data!$B:$CP,Daily!FU$10,0)/VLOOKUP($EG79,Data!$B:$CP,Daily!FU$10,0)</f>
      </c>
      <c r="FV81" s="14">
        <f>VLOOKUP($EG81,Data!$B:$CP,Daily!FV$10,0)/VLOOKUP($EG79,Data!$B:$CP,Daily!FV$10,0)</f>
      </c>
      <c r="FW81" s="14">
        <f>VLOOKUP($EG81,Data!$B:$CP,Daily!FW$10,0)/VLOOKUP($EG79,Data!$B:$CP,Daily!FW$10,0)</f>
      </c>
      <c r="FX81" s="14">
        <f>VLOOKUP($EG81,Data!$B:$CP,Daily!FX$10,0)/VLOOKUP($EG79,Data!$B:$CP,Daily!FX$10,0)</f>
      </c>
      <c r="FY81" s="14">
        <f>VLOOKUP($EG81,Data!$B:$CP,Daily!FY$10,0)/VLOOKUP($EG79,Data!$B:$CP,Daily!FY$10,0)</f>
      </c>
      <c r="FZ81" s="14">
        <f>VLOOKUP($EG81,Data!$B:$CP,Daily!FZ$10,0)/VLOOKUP($EG79,Data!$B:$CP,Daily!FZ$10,0)</f>
      </c>
      <c r="GA81" s="14">
        <f>VLOOKUP($EG81,Data!$B:$CP,Daily!GA$10,0)/VLOOKUP($EG79,Data!$B:$CP,Daily!GA$10,0)</f>
      </c>
      <c r="GB81" s="14">
        <f>VLOOKUP($EG81,Data!$B:$CP,Daily!GB$10,0)/VLOOKUP($EG79,Data!$B:$CP,Daily!GB$10,0)</f>
      </c>
      <c r="GC81" s="14">
        <f>VLOOKUP($EG81,Data!$B:$CP,Daily!GC$10,0)/VLOOKUP($EG79,Data!$B:$CP,Daily!GC$10,0)</f>
      </c>
      <c r="GD81" s="14">
        <f>VLOOKUP($EG81,Data!$B:$CP,Daily!GD$10,0)/VLOOKUP($EG79,Data!$B:$CP,Daily!GD$10,0)</f>
      </c>
      <c r="GE81" s="14">
        <f>VLOOKUP($EG81,Data!$B:$CP,Daily!GE$10,0)/VLOOKUP($EG79,Data!$B:$CP,Daily!GE$10,0)</f>
      </c>
      <c r="GF81" s="14">
        <f>VLOOKUP($EG81,Data!$B:$CP,Daily!GF$10,0)/VLOOKUP($EG79,Data!$B:$CP,Daily!GF$10,0)</f>
      </c>
      <c r="GG81" s="14">
        <f>VLOOKUP($EG81,Data!$B:$CP,Daily!GG$10,0)/VLOOKUP($EG79,Data!$B:$CP,Daily!GG$10,0)</f>
      </c>
      <c r="GH81" s="14">
        <f>VLOOKUP($EG81,Data!$B:$CP,Daily!GH$10,0)/VLOOKUP($EG79,Data!$B:$CP,Daily!GH$10,0)</f>
      </c>
      <c r="GI81" s="14">
        <f>VLOOKUP($EG81,Data!$B:$CP,Daily!GI$10,0)/VLOOKUP($EG79,Data!$B:$CP,Daily!GI$10,0)</f>
      </c>
      <c r="GJ81" s="14">
        <f>VLOOKUP($EG81,Data!$B:$CP,Daily!GJ$10,0)/VLOOKUP($EG79,Data!$B:$CP,Daily!GJ$10,0)</f>
      </c>
      <c r="GK81" s="14">
        <f>VLOOKUP($EG81,Data!$B:$CP,Daily!GK$10,0)/VLOOKUP($EG79,Data!$B:$CP,Daily!GK$10,0)</f>
      </c>
      <c r="GL81" s="14">
        <f>VLOOKUP($EG81,Data!$B:$CP,Daily!GL$10,0)/VLOOKUP($EG79,Data!$B:$CP,Daily!GL$10,0)</f>
      </c>
      <c r="GM81" s="14">
        <f>VLOOKUP($EG81,Data!$B:$CP,Daily!GM$10,0)/VLOOKUP($EG79,Data!$B:$CP,Daily!GM$10,0)</f>
      </c>
      <c r="GN81" s="14">
        <f>VLOOKUP($EG81,Data!$B:$CP,Daily!GN$10,0)/VLOOKUP($EG79,Data!$B:$CP,Daily!GN$10,0)</f>
      </c>
      <c r="GO81" s="14">
        <f>VLOOKUP($EG81,Data!$B:$CP,Daily!GO$10,0)/VLOOKUP($EG79,Data!$B:$CP,Daily!GO$10,0)</f>
      </c>
      <c r="GP81" s="14">
        <f>VLOOKUP($EG81,Data!$B:$CP,Daily!GP$10,0)/VLOOKUP($EG79,Data!$B:$CP,Daily!GP$10,0)</f>
      </c>
      <c r="GQ81" s="14">
        <f>VLOOKUP($EG81,Data!$B:$CP,Daily!GQ$10,0)/VLOOKUP($EG79,Data!$B:$CP,Daily!GQ$10,0)</f>
      </c>
      <c r="GR81" s="14">
        <f>VLOOKUP($EG81,Data!$B:$CP,Daily!GR$10,0)/VLOOKUP($EG79,Data!$B:$CP,Daily!GR$10,0)</f>
      </c>
      <c r="GS81" s="14">
        <f>VLOOKUP($EG81,Data!$B:$CP,Daily!GS$10,0)/VLOOKUP($EG79,Data!$B:$CP,Daily!GS$10,0)</f>
      </c>
      <c r="GT81" s="14">
        <f>VLOOKUP($EG81,Data!$B:$CP,Daily!GT$10,0)/VLOOKUP($EG79,Data!$B:$CP,Daily!GT$10,0)</f>
      </c>
      <c r="GU81" s="14">
        <f>VLOOKUP($EG81,Data!$B:$CP,Daily!GU$10,0)/VLOOKUP($EG79,Data!$B:$CP,Daily!GU$10,0)</f>
      </c>
      <c r="GV81" s="14">
        <f>VLOOKUP($EG81,Data!$B:$CP,Daily!GV$10,0)/VLOOKUP($EG79,Data!$B:$CP,Daily!GV$10,0)</f>
      </c>
      <c r="GW81" s="14">
        <f>VLOOKUP($EG81,Data!$B:$CP,Daily!GW$10,0)/VLOOKUP($EG79,Data!$B:$CP,Daily!GW$10,0)</f>
      </c>
      <c r="GX81" s="14">
        <f>VLOOKUP($EG81,Data!$B:$CP,Daily!GX$10,0)/VLOOKUP($EG79,Data!$B:$CP,Daily!GX$10,0)</f>
      </c>
      <c r="GY81" s="14">
        <f>VLOOKUP($EG81,Data!$B:$CP,Daily!GY$10,0)/VLOOKUP($EG79,Data!$B:$CP,Daily!GY$10,0)</f>
      </c>
      <c r="GZ81" s="14">
        <f>VLOOKUP($EG81,Data!$B:$CP,Daily!GZ$10,0)/VLOOKUP($EG79,Data!$B:$CP,Daily!GZ$10,0)</f>
      </c>
      <c r="HA81" s="14">
        <f>VLOOKUP($EG81,Data!$B:$CP,Daily!HA$10,0)/VLOOKUP($EG79,Data!$B:$CP,Daily!HA$10,0)</f>
      </c>
      <c r="HB81" s="14">
        <f>VLOOKUP($EG81,Data!$B:$CP,Daily!HB$10,0)/VLOOKUP($EG79,Data!$B:$CP,Daily!HB$10,0)</f>
      </c>
      <c r="HC81" s="14">
        <f>VLOOKUP($EG81,Data!$B:$CP,Daily!HC$10,0)/VLOOKUP($EG79,Data!$B:$CP,Daily!HC$10,0)</f>
      </c>
      <c r="HD81" s="14">
        <f>VLOOKUP($EG81,Data!$B:$CP,Daily!HD$10,0)/VLOOKUP($EG79,Data!$B:$CP,Daily!HD$10,0)</f>
      </c>
      <c r="HE81" s="14">
        <f>VLOOKUP($EG81,Data!$B:$CP,Daily!HE$10,0)/VLOOKUP($EG79,Data!$B:$CP,Daily!HE$10,0)</f>
      </c>
      <c r="HF81" s="14">
        <f>VLOOKUP($EG81,Data!$B:$CP,Daily!HF$10,0)/VLOOKUP($EG79,Data!$B:$CP,Daily!HF$10,0)</f>
      </c>
      <c r="HG81" s="14">
        <f>VLOOKUP($EG81,Data!$B:$CP,Daily!HG$10,0)/VLOOKUP($EG79,Data!$B:$CP,Daily!HG$10,0)</f>
      </c>
      <c r="HH81" s="14">
        <f>VLOOKUP($EG81,Data!$B:$CP,Daily!HH$10,0)/VLOOKUP($EG79,Data!$B:$CP,Daily!HH$10,0)</f>
      </c>
      <c r="HI81" s="14">
        <f>VLOOKUP($EG81,Data!$B:$CP,Daily!HI$10,0)/VLOOKUP($EG79,Data!$B:$CP,Daily!HI$10,0)</f>
      </c>
      <c r="HJ81" s="14">
        <f>VLOOKUP($EG81,Data!$B:$CP,Daily!HJ$10,0)/VLOOKUP($EG79,Data!$B:$CP,Daily!HJ$10,0)</f>
      </c>
      <c r="HK81" s="14">
        <f>VLOOKUP($EG81,Data!$B:$CP,Daily!HK$10,0)/VLOOKUP($EG79,Data!$B:$CP,Daily!HK$10,0)</f>
      </c>
      <c r="HL81" s="14">
        <f>VLOOKUP($EG81,Data!$B:$CP,Daily!HL$10,0)/VLOOKUP($EG79,Data!$B:$CP,Daily!HL$10,0)</f>
      </c>
      <c r="HM81" s="14">
        <f>VLOOKUP($EG81,Data!$B:$CP,Daily!HM$10,0)/VLOOKUP($EG79,Data!$B:$CP,Daily!HM$10,0)</f>
      </c>
      <c r="HN81" s="14">
        <f>VLOOKUP($EG81,Data!$B:$CP,Daily!HN$10,0)/VLOOKUP($EG79,Data!$B:$CP,Daily!HN$10,0)</f>
      </c>
      <c r="HO81" s="14">
        <f>VLOOKUP($EG81,Data!$B:$CP,Daily!HO$10,0)/VLOOKUP($EG79,Data!$B:$CP,Daily!HO$10,0)</f>
      </c>
      <c r="HP81" s="14">
        <f>VLOOKUP($EG81,Data!$B:$CP,Daily!HP$10,0)/VLOOKUP($EG79,Data!$B:$CP,Daily!HP$10,0)</f>
      </c>
      <c r="HQ81" s="14">
        <f>VLOOKUP($EG81,Data!$B:$CP,Daily!HQ$10,0)/VLOOKUP($EG79,Data!$B:$CP,Daily!HQ$10,0)</f>
      </c>
      <c r="HR81" s="14">
        <f>VLOOKUP($EG81,Data!$B:$CP,Daily!HR$10,0)/VLOOKUP($EG79,Data!$B:$CP,Daily!HR$10,0)</f>
      </c>
      <c r="HS81" s="14">
        <f>VLOOKUP($EG81,Data!$B:$CP,Daily!HS$10,0)/VLOOKUP($EG79,Data!$B:$CP,Daily!HS$10,0)</f>
      </c>
      <c r="HT81" s="14">
        <f>VLOOKUP($EG81,Data!$B:$CP,Daily!HT$10,0)/VLOOKUP($EG79,Data!$B:$CP,Daily!HT$10,0)</f>
      </c>
      <c r="HU81" s="17"/>
      <c r="HV81" s="52">
        <f t="shared" si="591"/>
      </c>
      <c r="HW81" s="52">
        <f t="shared" si="592"/>
      </c>
      <c r="HX81" s="52">
        <f t="shared" si="683"/>
      </c>
      <c r="HY81" s="52">
        <f t="shared" si="684"/>
      </c>
      <c r="HZ81" s="52">
        <f t="shared" si="685"/>
      </c>
      <c r="IA81" s="55"/>
      <c r="IB81" s="14">
        <f t="shared" si="686"/>
      </c>
      <c r="IC81" s="14">
        <f t="shared" ref="IC81:IC83" si="703">SUMPRODUCT(HM81:HS81,HM$79:HS$79)/SUM(HM$79:HS$79)</f>
      </c>
      <c r="ID81" s="14">
        <f t="shared" ref="ID81:ID83" si="704">SUMPRODUCT(GQ81:HS81,GQ$79:HS$79)/SUM(GQ$79:HS$79)</f>
      </c>
      <c r="IE81" s="16"/>
      <c r="IF81" s="9" t="s">
        <v>533</v>
      </c>
      <c r="IG81" s="9" t="s">
        <v>68</v>
      </c>
      <c r="IH81" s="14">
        <f>IFERROR(IFERROR(VLOOKUP($IF81,Data!$B:$CP,Daily!IH$10,0),0)/IFERROR(VLOOKUP($IF79,Data!$B:$CP,Daily!IH$10,0),0),0)</f>
      </c>
      <c r="II81" s="14">
        <f>IFERROR(IFERROR(VLOOKUP($IF81,Data!$B:$CP,Daily!II$10,0),0)/IFERROR(VLOOKUP($IF79,Data!$B:$CP,Daily!II$10,0),0),0)</f>
      </c>
      <c r="IJ81" s="14">
        <f>IFERROR(IFERROR(VLOOKUP($IF81,Data!$B:$CP,Daily!IJ$10,0),0)/IFERROR(VLOOKUP($IF79,Data!$B:$CP,Daily!IJ$10,0),0),0)</f>
      </c>
      <c r="IK81" s="14">
        <f>IFERROR(IFERROR(VLOOKUP($IF81,Data!$B:$CP,Daily!IK$10,0),0)/IFERROR(VLOOKUP($IF79,Data!$B:$CP,Daily!IK$10,0),0),0)</f>
      </c>
      <c r="IL81" s="14">
        <f>IFERROR(IFERROR(VLOOKUP($IF81,Data!$B:$CP,Daily!IL$10,0),0)/IFERROR(VLOOKUP($IF79,Data!$B:$CP,Daily!IL$10,0),0),0)</f>
      </c>
      <c r="IM81" s="14">
        <f>IFERROR(IFERROR(VLOOKUP($IF81,Data!$B:$CP,Daily!IM$10,0),0)/IFERROR(VLOOKUP($IF79,Data!$B:$CP,Daily!IM$10,0),0),0)</f>
      </c>
      <c r="IN81" s="14">
        <f>IFERROR(IFERROR(VLOOKUP($IF81,Data!$B:$CP,Daily!IN$10,0),0)/IFERROR(VLOOKUP($IF79,Data!$B:$CP,Daily!IN$10,0),0),0)</f>
      </c>
      <c r="IO81" s="14">
        <f>IFERROR(IFERROR(VLOOKUP($IF81,Data!$B:$CP,Daily!IO$10,0),0)/IFERROR(VLOOKUP($IF79,Data!$B:$CP,Daily!IO$10,0),0),0)</f>
      </c>
      <c r="IP81" s="14">
        <f>IFERROR(IFERROR(VLOOKUP($IF81,Data!$B:$CP,Daily!IP$10,0),0)/IFERROR(VLOOKUP($IF79,Data!$B:$CP,Daily!IP$10,0),0),0)</f>
      </c>
      <c r="IQ81" s="14">
        <f>IFERROR(IFERROR(VLOOKUP($IF81,Data!$B:$CP,Daily!IQ$10,0),0)/IFERROR(VLOOKUP($IF79,Data!$B:$CP,Daily!IQ$10,0),0),0)</f>
      </c>
      <c r="IR81" s="14">
        <f>IFERROR(IFERROR(VLOOKUP($IF81,Data!$B:$CP,Daily!IR$10,0),0)/IFERROR(VLOOKUP($IF79,Data!$B:$CP,Daily!IR$10,0),0),0)</f>
      </c>
      <c r="IS81" s="14">
        <f>IFERROR(IFERROR(VLOOKUP($IF81,Data!$B:$CP,Daily!IS$10,0),0)/IFERROR(VLOOKUP($IF79,Data!$B:$CP,Daily!IS$10,0),0),0)</f>
      </c>
      <c r="IT81" s="14">
        <f>IFERROR(IFERROR(VLOOKUP($IF81,Data!$B:$CP,Daily!IT$10,0),0)/IFERROR(VLOOKUP($IF79,Data!$B:$CP,Daily!IT$10,0),0),0)</f>
      </c>
      <c r="IU81" s="14">
        <f>IFERROR(IFERROR(VLOOKUP($IF81,Data!$B:$CP,Daily!IU$10,0),0)/IFERROR(VLOOKUP($IF79,Data!$B:$CP,Daily!IU$10,0),0),0)</f>
      </c>
      <c r="IV81" s="14">
        <f>IFERROR(IFERROR(VLOOKUP($IF81,Data!$B:$CP,Daily!IV$10,0),0)/IFERROR(VLOOKUP($IF79,Data!$B:$CP,Daily!IV$10,0),0),0)</f>
      </c>
      <c r="IW81" s="14">
        <f>IFERROR(IFERROR(VLOOKUP($IF81,Data!$B:$CP,Daily!IW$10,0),0)/IFERROR(VLOOKUP($IF79,Data!$B:$CP,Daily!IW$10,0),0),0)</f>
      </c>
      <c r="IX81" s="14">
        <f>IFERROR(IFERROR(VLOOKUP($IF81,Data!$B:$CP,Daily!IX$10,0),0)/IFERROR(VLOOKUP($IF79,Data!$B:$CP,Daily!IX$10,0),0),0)</f>
      </c>
      <c r="IY81" s="14">
        <f>IFERROR(IFERROR(VLOOKUP($IF81,Data!$B:$CP,Daily!IY$10,0),0)/IFERROR(VLOOKUP($IF79,Data!$B:$CP,Daily!IY$10,0),0),0)</f>
      </c>
      <c r="IZ81" s="14">
        <f>IFERROR(IFERROR(VLOOKUP($IF81,Data!$B:$CP,Daily!IZ$10,0),0)/IFERROR(VLOOKUP($IF79,Data!$B:$CP,Daily!IZ$10,0),0),0)</f>
      </c>
      <c r="JA81" s="14">
        <f>IFERROR(IFERROR(VLOOKUP($IF81,Data!$B:$CP,Daily!JA$10,0),0)/IFERROR(VLOOKUP($IF79,Data!$B:$CP,Daily!JA$10,0),0),0)</f>
      </c>
      <c r="JB81" s="14">
        <f>IFERROR(IFERROR(VLOOKUP($IF81,Data!$B:$CP,Daily!JB$10,0),0)/IFERROR(VLOOKUP($IF79,Data!$B:$CP,Daily!JB$10,0),0),0)</f>
      </c>
      <c r="JC81" s="14">
        <f>IFERROR(IFERROR(VLOOKUP($IF81,Data!$B:$CP,Daily!JC$10,0),0)/IFERROR(VLOOKUP($IF79,Data!$B:$CP,Daily!JC$10,0),0),0)</f>
      </c>
      <c r="JD81" s="14">
        <f>IFERROR(IFERROR(VLOOKUP($IF81,Data!$B:$CP,Daily!JD$10,0),0)/IFERROR(VLOOKUP($IF79,Data!$B:$CP,Daily!JD$10,0),0),0)</f>
      </c>
      <c r="JE81" s="14">
        <f>IFERROR(IFERROR(VLOOKUP($IF81,Data!$B:$CP,Daily!JE$10,0),0)/IFERROR(VLOOKUP($IF79,Data!$B:$CP,Daily!JE$10,0),0),0)</f>
      </c>
      <c r="JF81" s="14">
        <f>IFERROR(IFERROR(VLOOKUP($IF81,Data!$B:$CP,Daily!JF$10,0),0)/IFERROR(VLOOKUP($IF79,Data!$B:$CP,Daily!JF$10,0),0),0)</f>
      </c>
      <c r="JG81" s="14">
        <f>IFERROR(IFERROR(VLOOKUP($IF81,Data!$B:$CP,Daily!JG$10,0),0)/IFERROR(VLOOKUP($IF79,Data!$B:$CP,Daily!JG$10,0),0),0)</f>
      </c>
      <c r="JH81" s="14">
        <f>IFERROR(IFERROR(VLOOKUP($IF81,Data!$B:$CP,Daily!JH$10,0),0)/IFERROR(VLOOKUP($IF79,Data!$B:$CP,Daily!JH$10,0),0),0)</f>
      </c>
      <c r="JI81" s="14">
        <f>IFERROR(IFERROR(VLOOKUP($IF81,Data!$B:$CP,Daily!JI$10,0),0)/IFERROR(VLOOKUP($IF79,Data!$B:$CP,Daily!JI$10,0),0),0)</f>
      </c>
      <c r="JJ81" s="14">
        <f>IFERROR(IFERROR(VLOOKUP($IF81,Data!$B:$CP,Daily!JJ$10,0),0)/IFERROR(VLOOKUP($IF79,Data!$B:$CP,Daily!JJ$10,0),0),0)</f>
      </c>
      <c r="JK81" s="14">
        <f>IFERROR(IFERROR(VLOOKUP($IF81,Data!$B:$CP,Daily!JK$10,0),0)/IFERROR(VLOOKUP($IF79,Data!$B:$CP,Daily!JK$10,0),0),0)</f>
      </c>
      <c r="JL81" s="14">
        <f>IFERROR(IFERROR(VLOOKUP($IF81,Data!$B:$CP,Daily!JL$10,0),0)/IFERROR(VLOOKUP($IF79,Data!$B:$CP,Daily!JL$10,0),0),0)</f>
      </c>
      <c r="JM81" s="14">
        <f>IFERROR(IFERROR(VLOOKUP($IF81,Data!$B:$CP,Daily!JM$10,0),0)/IFERROR(VLOOKUP($IF79,Data!$B:$CP,Daily!JM$10,0),0),0)</f>
      </c>
      <c r="JN81" s="14">
        <f>IFERROR(IFERROR(VLOOKUP($IF81,Data!$B:$CP,Daily!JN$10,0),0)/IFERROR(VLOOKUP($IF79,Data!$B:$CP,Daily!JN$10,0),0),0)</f>
      </c>
      <c r="JO81" s="14">
        <f>IFERROR(IFERROR(VLOOKUP($IF81,Data!$B:$CP,Daily!JO$10,0),0)/IFERROR(VLOOKUP($IF79,Data!$B:$CP,Daily!JO$10,0),0),0)</f>
      </c>
      <c r="JP81" s="14">
        <f>IFERROR(IFERROR(VLOOKUP($IF81,Data!$B:$CP,Daily!JP$10,0),0)/IFERROR(VLOOKUP($IF79,Data!$B:$CP,Daily!JP$10,0),0),0)</f>
      </c>
      <c r="JQ81" s="14">
        <f>IFERROR(IFERROR(VLOOKUP($IF81,Data!$B:$CP,Daily!JQ$10,0),0)/IFERROR(VLOOKUP($IF79,Data!$B:$CP,Daily!JQ$10,0),0),0)</f>
      </c>
      <c r="JR81" s="14">
        <f>IFERROR(IFERROR(VLOOKUP($IF81,Data!$B:$CP,Daily!JR$10,0),0)/IFERROR(VLOOKUP($IF79,Data!$B:$CP,Daily!JR$10,0),0),0)</f>
      </c>
      <c r="JS81" s="14">
        <f>IFERROR(IFERROR(VLOOKUP($IF81,Data!$B:$CP,Daily!JS$10,0),0)/IFERROR(VLOOKUP($IF79,Data!$B:$CP,Daily!JS$10,0),0),0)</f>
      </c>
      <c r="JT81" s="14">
        <f>IFERROR(IFERROR(VLOOKUP($IF81,Data!$B:$CP,Daily!JT$10,0),0)/IFERROR(VLOOKUP($IF79,Data!$B:$CP,Daily!JT$10,0),0),0)</f>
      </c>
      <c r="JU81" s="14">
        <f>IFERROR(IFERROR(VLOOKUP($IF81,Data!$B:$CP,Daily!JU$10,0),0)/IFERROR(VLOOKUP($IF79,Data!$B:$CP,Daily!JU$10,0),0),0)</f>
      </c>
      <c r="JV81" s="14">
        <f>IFERROR(IFERROR(VLOOKUP($IF81,Data!$B:$CP,Daily!JV$10,0),0)/IFERROR(VLOOKUP($IF79,Data!$B:$CP,Daily!JV$10,0),0),0)</f>
      </c>
      <c r="JW81" s="14">
        <f>IFERROR(IFERROR(VLOOKUP($IF81,Data!$B:$CP,Daily!JW$10,0),0)/IFERROR(VLOOKUP($IF79,Data!$B:$CP,Daily!JW$10,0),0),0)</f>
      </c>
      <c r="JX81" s="14">
        <f>IFERROR(IFERROR(VLOOKUP($IF81,Data!$B:$CP,Daily!JX$10,0),0)/IFERROR(VLOOKUP($IF79,Data!$B:$CP,Daily!JX$10,0),0),0)</f>
      </c>
      <c r="JY81" s="14">
        <f>IFERROR(IFERROR(VLOOKUP($IF81,Data!$B:$CP,Daily!JY$10,0),0)/IFERROR(VLOOKUP($IF79,Data!$B:$CP,Daily!JY$10,0),0),0)</f>
      </c>
      <c r="JZ81" s="14">
        <f>IFERROR(IFERROR(VLOOKUP($IF81,Data!$B:$CP,Daily!JZ$10,0),0)/IFERROR(VLOOKUP($IF79,Data!$B:$CP,Daily!JZ$10,0),0),0)</f>
      </c>
      <c r="KA81" s="14">
        <f>IFERROR(IFERROR(VLOOKUP($IF81,Data!$B:$CP,Daily!KA$10,0),0)/IFERROR(VLOOKUP($IF79,Data!$B:$CP,Daily!KA$10,0),0),0)</f>
      </c>
      <c r="KB81" s="14">
        <f>IFERROR(IFERROR(VLOOKUP($IF81,Data!$B:$CP,Daily!KB$10,0),0)/IFERROR(VLOOKUP($IF79,Data!$B:$CP,Daily!KB$10,0),0),0)</f>
      </c>
      <c r="KC81" s="14">
        <f>IFERROR(IFERROR(VLOOKUP($IF81,Data!$B:$CP,Daily!KC$10,0),0)/IFERROR(VLOOKUP($IF79,Data!$B:$CP,Daily!KC$10,0),0),0)</f>
      </c>
      <c r="KD81" s="14">
        <f>IFERROR(IFERROR(VLOOKUP($IF81,Data!$B:$CP,Daily!KD$10,0),0)/IFERROR(VLOOKUP($IF79,Data!$B:$CP,Daily!KD$10,0),0),0)</f>
      </c>
      <c r="KE81" s="14">
        <f>IFERROR(IFERROR(VLOOKUP($IF81,Data!$B:$CP,Daily!KE$10,0),0)/IFERROR(VLOOKUP($IF79,Data!$B:$CP,Daily!KE$10,0),0),0)</f>
      </c>
      <c r="KF81" s="14">
        <f>IFERROR(IFERROR(VLOOKUP($IF81,Data!$B:$CP,Daily!KF$10,0),0)/IFERROR(VLOOKUP($IF79,Data!$B:$CP,Daily!KF$10,0),0),0)</f>
      </c>
      <c r="KG81" s="14">
        <f>IFERROR(IFERROR(VLOOKUP($IF81,Data!$B:$CP,Daily!KG$10,0),0)/IFERROR(VLOOKUP($IF79,Data!$B:$CP,Daily!KG$10,0),0),0)</f>
      </c>
      <c r="KH81" s="14">
        <f>IFERROR(IFERROR(VLOOKUP($IF81,Data!$B:$CP,Daily!KH$10,0),0)/IFERROR(VLOOKUP($IF79,Data!$B:$CP,Daily!KH$10,0),0),0)</f>
      </c>
      <c r="KI81" s="14">
        <f>IFERROR(IFERROR(VLOOKUP($IF81,Data!$B:$CP,Daily!KI$10,0),0)/IFERROR(VLOOKUP($IF79,Data!$B:$CP,Daily!KI$10,0),0),0)</f>
      </c>
      <c r="KJ81" s="14">
        <f>IFERROR(IFERROR(VLOOKUP($IF81,Data!$B:$CP,Daily!KJ$10,0),0)/IFERROR(VLOOKUP($IF79,Data!$B:$CP,Daily!KJ$10,0),0),0)</f>
      </c>
      <c r="KK81" s="14">
        <f>IFERROR(IFERROR(VLOOKUP($IF81,Data!$B:$CP,Daily!KK$10,0),0)/IFERROR(VLOOKUP($IF79,Data!$B:$CP,Daily!KK$10,0),0),0)</f>
      </c>
      <c r="KL81" s="14">
        <f>IFERROR(IFERROR(VLOOKUP($IF81,Data!$B:$CP,Daily!KL$10,0),0)/IFERROR(VLOOKUP($IF79,Data!$B:$CP,Daily!KL$10,0),0),0)</f>
      </c>
      <c r="KM81" s="14">
        <f>IFERROR(IFERROR(VLOOKUP($IF81,Data!$B:$CP,Daily!KM$10,0),0)/IFERROR(VLOOKUP($IF79,Data!$B:$CP,Daily!KM$10,0),0),0)</f>
      </c>
      <c r="KN81" s="14">
        <f>IFERROR(IFERROR(VLOOKUP($IF81,Data!$B:$CP,Daily!KN$10,0),0)/IFERROR(VLOOKUP($IF79,Data!$B:$CP,Daily!KN$10,0),0),0)</f>
      </c>
      <c r="KO81" s="14">
        <f>IFERROR(IFERROR(VLOOKUP($IF81,Data!$B:$CP,Daily!KO$10,0),0)/IFERROR(VLOOKUP($IF79,Data!$B:$CP,Daily!KO$10,0),0),0)</f>
      </c>
      <c r="KP81" s="14">
        <f>IFERROR(IFERROR(VLOOKUP($IF81,Data!$B:$CP,Daily!KP$10,0),0)/IFERROR(VLOOKUP($IF79,Data!$B:$CP,Daily!KP$10,0),0),0)</f>
      </c>
      <c r="KQ81" s="14">
        <f>IFERROR(IFERROR(VLOOKUP($IF81,Data!$B:$CP,Daily!KQ$10,0),0)/IFERROR(VLOOKUP($IF79,Data!$B:$CP,Daily!KQ$10,0),0),0)</f>
      </c>
      <c r="KR81" s="14">
        <f>IFERROR(IFERROR(VLOOKUP($IF81,Data!$B:$CP,Daily!KR$10,0),0)/IFERROR(VLOOKUP($IF79,Data!$B:$CP,Daily!KR$10,0),0),0)</f>
      </c>
      <c r="KS81" s="14">
        <f>IFERROR(IFERROR(VLOOKUP($IF81,Data!$B:$CP,Daily!KS$10,0),0)/IFERROR(VLOOKUP($IF79,Data!$B:$CP,Daily!KS$10,0),0),0)</f>
      </c>
      <c r="KT81" s="14">
        <f>IFERROR(IFERROR(VLOOKUP($IF81,Data!$B:$CP,Daily!KT$10,0),0)/IFERROR(VLOOKUP($IF79,Data!$B:$CP,Daily!KT$10,0),0),0)</f>
      </c>
      <c r="KU81" s="14">
        <f>IFERROR(IFERROR(VLOOKUP($IF81,Data!$B:$CP,Daily!KU$10,0),0)/IFERROR(VLOOKUP($IF79,Data!$B:$CP,Daily!KU$10,0),0),0)</f>
      </c>
      <c r="KV81" s="14">
        <f>IFERROR(IFERROR(VLOOKUP($IF81,Data!$B:$CP,Daily!KV$10,0),0)/IFERROR(VLOOKUP($IF79,Data!$B:$CP,Daily!KV$10,0),0),0)</f>
      </c>
      <c r="KW81" s="14">
        <f>IFERROR(IFERROR(VLOOKUP($IF81,Data!$B:$CP,Daily!KW$10,0),0)/IFERROR(VLOOKUP($IF79,Data!$B:$CP,Daily!KW$10,0),0),0)</f>
      </c>
      <c r="KX81" s="14">
        <f>IFERROR(IFERROR(VLOOKUP($IF81,Data!$B:$CP,Daily!KX$10,0),0)/IFERROR(VLOOKUP($IF79,Data!$B:$CP,Daily!KX$10,0),0),0)</f>
      </c>
      <c r="KY81" s="14">
        <f>IFERROR(IFERROR(VLOOKUP($IF81,Data!$B:$CP,Daily!KY$10,0),0)/IFERROR(VLOOKUP($IF79,Data!$B:$CP,Daily!KY$10,0),0),0)</f>
      </c>
      <c r="KZ81" s="14">
        <f>IFERROR(IFERROR(VLOOKUP($IF81,Data!$B:$CP,Daily!KZ$10,0),0)/IFERROR(VLOOKUP($IF79,Data!$B:$CP,Daily!KZ$10,0),0),0)</f>
      </c>
      <c r="LA81" s="14">
        <f>IFERROR(IFERROR(VLOOKUP($IF81,Data!$B:$CP,Daily!LA$10,0),0)/IFERROR(VLOOKUP($IF79,Data!$B:$CP,Daily!LA$10,0),0),0)</f>
      </c>
      <c r="LB81" s="14">
        <f>IFERROR(IFERROR(VLOOKUP($IF81,Data!$B:$CP,Daily!LB$10,0),0)/IFERROR(VLOOKUP($IF79,Data!$B:$CP,Daily!LB$10,0),0),0)</f>
      </c>
      <c r="LC81" s="14">
        <f>IFERROR(IFERROR(VLOOKUP($IF81,Data!$B:$CP,Daily!LC$10,0),0)/IFERROR(VLOOKUP($IF79,Data!$B:$CP,Daily!LC$10,0),0),0)</f>
      </c>
      <c r="LD81" s="14">
        <f>IFERROR(IFERROR(VLOOKUP($IF81,Data!$B:$CP,Daily!LD$10,0),0)/IFERROR(VLOOKUP($IF79,Data!$B:$CP,Daily!LD$10,0),0),0)</f>
      </c>
      <c r="LE81" s="14">
        <f>IFERROR(IFERROR(VLOOKUP($IF81,Data!$B:$CP,Daily!LE$10,0),0)/IFERROR(VLOOKUP($IF79,Data!$B:$CP,Daily!LE$10,0),0),0)</f>
      </c>
      <c r="LF81" s="14">
        <f>IFERROR(IFERROR(VLOOKUP($IF81,Data!$B:$CP,Daily!LF$10,0),0)/IFERROR(VLOOKUP($IF79,Data!$B:$CP,Daily!LF$10,0),0),0)</f>
      </c>
      <c r="LG81" s="14">
        <f>IFERROR(IFERROR(VLOOKUP($IF81,Data!$B:$CP,Daily!LG$10,0),0)/IFERROR(VLOOKUP($IF79,Data!$B:$CP,Daily!LG$10,0),0),0)</f>
      </c>
      <c r="LH81" s="14">
        <f>IFERROR(IFERROR(VLOOKUP($IF81,Data!$B:$CP,Daily!LH$10,0),0)/IFERROR(VLOOKUP($IF79,Data!$B:$CP,Daily!LH$10,0),0),0)</f>
      </c>
      <c r="LI81" s="14">
        <f>IFERROR(IFERROR(VLOOKUP($IF81,Data!$B:$CP,Daily!LI$10,0),0)/IFERROR(VLOOKUP($IF79,Data!$B:$CP,Daily!LI$10,0),0),0)</f>
      </c>
      <c r="LJ81" s="14">
        <f>IFERROR(IFERROR(VLOOKUP($IF81,Data!$B:$CP,Daily!LJ$10,0),0)/IFERROR(VLOOKUP($IF79,Data!$B:$CP,Daily!LJ$10,0),0),0)</f>
      </c>
      <c r="LK81" s="14">
        <f>IFERROR(IFERROR(VLOOKUP($IF81,Data!$B:$CP,Daily!LK$10,0),0)/IFERROR(VLOOKUP($IF79,Data!$B:$CP,Daily!LK$10,0),0),0)</f>
      </c>
      <c r="LL81" s="14">
        <f>IFERROR(IFERROR(VLOOKUP($IF81,Data!$B:$CP,Daily!LL$10,0),0)/IFERROR(VLOOKUP($IF79,Data!$B:$CP,Daily!LL$10,0),0),0)</f>
      </c>
      <c r="LM81" s="14">
        <f>IFERROR(IFERROR(VLOOKUP($IF81,Data!$B:$CP,Daily!LM$10,0),0)/IFERROR(VLOOKUP($IF79,Data!$B:$CP,Daily!LM$10,0),0),0)</f>
      </c>
      <c r="LN81" s="14">
        <f>IFERROR(IFERROR(VLOOKUP($IF81,Data!$B:$CP,Daily!LN$10,0),0)/IFERROR(VLOOKUP($IF79,Data!$B:$CP,Daily!LN$10,0),0),0)</f>
      </c>
      <c r="LO81" s="14">
        <f>IFERROR(IFERROR(VLOOKUP($IF81,Data!$B:$CP,Daily!LO$10,0),0)/IFERROR(VLOOKUP($IF79,Data!$B:$CP,Daily!LO$10,0),0),0)</f>
      </c>
      <c r="LP81" s="14">
        <f>IFERROR(IFERROR(VLOOKUP($IF81,Data!$B:$CP,Daily!LP$10,0),0)/IFERROR(VLOOKUP($IF79,Data!$B:$CP,Daily!LP$10,0),0),0)</f>
      </c>
      <c r="LQ81" s="14">
        <f>IFERROR(IFERROR(VLOOKUP($IF81,Data!$B:$CP,Daily!LQ$10,0),0)/IFERROR(VLOOKUP($IF79,Data!$B:$CP,Daily!LQ$10,0),0),0)</f>
      </c>
      <c r="LR81" s="14">
        <f>IFERROR(IFERROR(VLOOKUP($IF81,Data!$B:$CP,Daily!LR$10,0),0)/IFERROR(VLOOKUP($IF79,Data!$B:$CP,Daily!LR$10,0),0),0)</f>
      </c>
      <c r="LS81" s="14">
        <f>IFERROR(IFERROR(VLOOKUP($IF81,Data!$B:$CP,Daily!LS$10,0),0)/IFERROR(VLOOKUP($IF79,Data!$B:$CP,Daily!LS$10,0),0),0)</f>
      </c>
      <c r="LU81" s="52">
        <f t="shared" si="657"/>
      </c>
      <c r="LV81" s="52">
        <f t="shared" si="658"/>
      </c>
      <c r="LW81" s="52">
        <f t="shared" si="689"/>
      </c>
      <c r="LX81" s="52">
        <f t="shared" si="690"/>
      </c>
      <c r="LY81" s="52">
        <f t="shared" si="691"/>
      </c>
      <c r="LZ81" s="55"/>
      <c r="MA81" s="14">
        <f t="shared" si="692"/>
      </c>
      <c r="MB81" s="14">
        <f t="shared" ref="MB81:MB84" si="705">SUMPRODUCT(LL81:LR81,LL$79:LR$79)/SUM(LL$79:LR$79)</f>
      </c>
      <c r="MC81" s="14">
        <f t="shared" ref="MC81:MC84" si="706">SUMPRODUCT(KP81:LR81,KP$79:LR$79)/SUM(KP$79:LR$79)</f>
      </c>
      <c r="MD81" s="15"/>
    </row>
    <row r="82" spans="1:342" x14ac:dyDescent="0.25">
      <c r="A82" s="5"/>
      <c r="C82" s="5"/>
      <c r="D82" s="121" t="s">
        <v>534</v>
      </c>
      <c r="E82" s="67" t="str">
        <f>VLOOKUP($D82,'Metric Nature'!$C:$D,2,0)&amp;IF(($F82&lt;(EA82)),"Below",IF(($F82&gt;(DZ82)),"Above","Within"))</f>
      </c>
      <c r="F82" s="62">
        <f t="shared" ref="F82" si="707">DU82</f>
      </c>
      <c r="G82" s="92">
        <f t="shared" si="660"/>
      </c>
      <c r="H82" s="62">
        <f t="shared" si="661"/>
      </c>
      <c r="I82" s="89">
        <f t="shared" si="662"/>
      </c>
      <c r="J82" s="62">
        <f t="shared" si="663"/>
      </c>
      <c r="K82" s="62">
        <f t="shared" si="664"/>
      </c>
      <c r="L82" s="64"/>
      <c r="M82" s="67" t="str">
        <f>VLOOKUP($D82,'Metric Nature'!$C:$D,2,0)&amp;IF(($N82&lt;(HZ82)),"Below",IF(($N82&gt;(HY82)),"Above","Within"))</f>
      </c>
      <c r="N82" s="71">
        <f t="shared" si="665"/>
      </c>
      <c r="O82" s="63">
        <f t="shared" si="666"/>
      </c>
      <c r="P82" s="98">
        <f t="shared" si="667"/>
      </c>
      <c r="Q82" s="63">
        <f t="shared" si="668"/>
      </c>
      <c r="R82" s="71">
        <f t="shared" si="669"/>
      </c>
      <c r="S82" s="62">
        <f t="shared" si="670"/>
      </c>
      <c r="T82" s="64"/>
      <c r="U82" s="67" t="str">
        <f>VLOOKUP($D82,'Metric Nature'!$C:$D,2,0)&amp;IF(($V82&lt;(LY82)),"Below",IF(($V82&gt;(LX82)),"Above","Within"))</f>
      </c>
      <c r="V82" s="62">
        <f t="shared" si="671"/>
      </c>
      <c r="W82" s="63">
        <f t="shared" si="672"/>
      </c>
      <c r="X82" s="62">
        <f t="shared" si="673"/>
      </c>
      <c r="Y82" s="63">
        <f t="shared" si="674"/>
      </c>
      <c r="Z82" s="62">
        <f t="shared" si="675"/>
      </c>
      <c r="AA82" s="62">
        <f t="shared" si="676"/>
      </c>
      <c r="AB82" s="64"/>
      <c r="AC82" s="60"/>
      <c r="AD82" s="5"/>
      <c r="AE82" s="5"/>
      <c r="AF82" s="5"/>
      <c r="AG82" s="5"/>
      <c r="AH82" s="5"/>
      <c r="AI82" s="9" t="s">
        <v>534</v>
      </c>
      <c r="AJ82" s="14">
        <f>(VLOOKUP($EG82,Data!$B:$CP,Daily!EI$10,0)+VLOOKUP($IF82,Data!$B:$CP,Daily!IH$10,0))/(VLOOKUP($EG79,Data!$B:$CP,Daily!EI$10,0)+VLOOKUP($IF79,Data!$B:$CP,Daily!IH$10,0))</f>
      </c>
      <c r="AK82" s="14">
        <f>(VLOOKUP($EG82,Data!$B:$CP,Daily!EJ$10,0)+VLOOKUP($IF82,Data!$B:$CP,Daily!II$10,0))/(VLOOKUP($EG79,Data!$B:$CP,Daily!EJ$10,0)+VLOOKUP($IF79,Data!$B:$CP,Daily!II$10,0))</f>
      </c>
      <c r="AL82" s="14">
        <f>(VLOOKUP($EG82,Data!$B:$CP,Daily!EK$10,0)+VLOOKUP($IF82,Data!$B:$CP,Daily!IJ$10,0))/(VLOOKUP($EG79,Data!$B:$CP,Daily!EK$10,0)+VLOOKUP($IF79,Data!$B:$CP,Daily!IJ$10,0))</f>
      </c>
      <c r="AM82" s="14">
        <f>(VLOOKUP($EG82,Data!$B:$CP,Daily!EL$10,0)+VLOOKUP($IF82,Data!$B:$CP,Daily!IK$10,0))/(VLOOKUP($EG79,Data!$B:$CP,Daily!EL$10,0)+VLOOKUP($IF79,Data!$B:$CP,Daily!IK$10,0))</f>
      </c>
      <c r="AN82" s="14">
        <f>(VLOOKUP($EG82,Data!$B:$CP,Daily!EM$10,0)+VLOOKUP($IF82,Data!$B:$CP,Daily!IL$10,0))/(VLOOKUP($EG79,Data!$B:$CP,Daily!EM$10,0)+VLOOKUP($IF79,Data!$B:$CP,Daily!IL$10,0))</f>
      </c>
      <c r="AO82" s="14">
        <f>(VLOOKUP($EG82,Data!$B:$CP,Daily!EN$10,0)+VLOOKUP($IF82,Data!$B:$CP,Daily!IM$10,0))/(VLOOKUP($EG79,Data!$B:$CP,Daily!EN$10,0)+VLOOKUP($IF79,Data!$B:$CP,Daily!IM$10,0))</f>
      </c>
      <c r="AP82" s="14">
        <f>(VLOOKUP($EG82,Data!$B:$CP,Daily!EO$10,0)+VLOOKUP($IF82,Data!$B:$CP,Daily!IN$10,0))/(VLOOKUP($EG79,Data!$B:$CP,Daily!EO$10,0)+VLOOKUP($IF79,Data!$B:$CP,Daily!IN$10,0))</f>
      </c>
      <c r="AQ82" s="14">
        <f>(VLOOKUP($EG82,Data!$B:$CP,Daily!EP$10,0)+VLOOKUP($IF82,Data!$B:$CP,Daily!IO$10,0))/(VLOOKUP($EG79,Data!$B:$CP,Daily!EP$10,0)+VLOOKUP($IF79,Data!$B:$CP,Daily!IO$10,0))</f>
      </c>
      <c r="AR82" s="14">
        <f>(VLOOKUP($EG82,Data!$B:$CP,Daily!EQ$10,0)+VLOOKUP($IF82,Data!$B:$CP,Daily!IP$10,0))/(VLOOKUP($EG79,Data!$B:$CP,Daily!EQ$10,0)+VLOOKUP($IF79,Data!$B:$CP,Daily!IP$10,0))</f>
      </c>
      <c r="AS82" s="14">
        <f>(VLOOKUP($EG82,Data!$B:$CP,Daily!ER$10,0)+VLOOKUP($IF82,Data!$B:$CP,Daily!IQ$10,0))/(VLOOKUP($EG79,Data!$B:$CP,Daily!ER$10,0)+VLOOKUP($IF79,Data!$B:$CP,Daily!IQ$10,0))</f>
      </c>
      <c r="AT82" s="14">
        <f>(VLOOKUP($EG82,Data!$B:$CP,Daily!ES$10,0)+VLOOKUP($IF82,Data!$B:$CP,Daily!IR$10,0))/(VLOOKUP($EG79,Data!$B:$CP,Daily!ES$10,0)+VLOOKUP($IF79,Data!$B:$CP,Daily!IR$10,0))</f>
      </c>
      <c r="AU82" s="14">
        <f>(VLOOKUP($EG82,Data!$B:$CP,Daily!ET$10,0)+VLOOKUP($IF82,Data!$B:$CP,Daily!IS$10,0))/(VLOOKUP($EG79,Data!$B:$CP,Daily!ET$10,0)+VLOOKUP($IF79,Data!$B:$CP,Daily!IS$10,0))</f>
      </c>
      <c r="AV82" s="14">
        <f>(VLOOKUP($EG82,Data!$B:$CP,Daily!EU$10,0)+VLOOKUP($IF82,Data!$B:$CP,Daily!IT$10,0))/(VLOOKUP($EG79,Data!$B:$CP,Daily!EU$10,0)+VLOOKUP($IF79,Data!$B:$CP,Daily!IT$10,0))</f>
      </c>
      <c r="AW82" s="14">
        <f>(VLOOKUP($EG82,Data!$B:$CP,Daily!EV$10,0)+VLOOKUP($IF82,Data!$B:$CP,Daily!IU$10,0))/(VLOOKUP($EG79,Data!$B:$CP,Daily!EV$10,0)+VLOOKUP($IF79,Data!$B:$CP,Daily!IU$10,0))</f>
      </c>
      <c r="AX82" s="14">
        <f>(VLOOKUP($EG82,Data!$B:$CP,Daily!EW$10,0)+VLOOKUP($IF82,Data!$B:$CP,Daily!IV$10,0))/(VLOOKUP($EG79,Data!$B:$CP,Daily!EW$10,0)+VLOOKUP($IF79,Data!$B:$CP,Daily!IV$10,0))</f>
      </c>
      <c r="AY82" s="14">
        <f>(VLOOKUP($EG82,Data!$B:$CP,Daily!EX$10,0)+VLOOKUP($IF82,Data!$B:$CP,Daily!IW$10,0))/(VLOOKUP($EG79,Data!$B:$CP,Daily!EX$10,0)+VLOOKUP($IF79,Data!$B:$CP,Daily!IW$10,0))</f>
      </c>
      <c r="AZ82" s="14">
        <f>(VLOOKUP($EG82,Data!$B:$CP,Daily!EY$10,0)+VLOOKUP($IF82,Data!$B:$CP,Daily!IX$10,0))/(VLOOKUP($EG79,Data!$B:$CP,Daily!EY$10,0)+VLOOKUP($IF79,Data!$B:$CP,Daily!IX$10,0))</f>
      </c>
      <c r="BA82" s="14">
        <f>(VLOOKUP($EG82,Data!$B:$CP,Daily!EZ$10,0)+VLOOKUP($IF82,Data!$B:$CP,Daily!IY$10,0))/(VLOOKUP($EG79,Data!$B:$CP,Daily!EZ$10,0)+VLOOKUP($IF79,Data!$B:$CP,Daily!IY$10,0))</f>
      </c>
      <c r="BB82" s="14">
        <f>(VLOOKUP($EG82,Data!$B:$CP,Daily!FA$10,0)+VLOOKUP($IF82,Data!$B:$CP,Daily!IZ$10,0))/(VLOOKUP($EG79,Data!$B:$CP,Daily!FA$10,0)+VLOOKUP($IF79,Data!$B:$CP,Daily!IZ$10,0))</f>
      </c>
      <c r="BC82" s="14">
        <f>(VLOOKUP($EG82,Data!$B:$CP,Daily!FB$10,0)+VLOOKUP($IF82,Data!$B:$CP,Daily!JA$10,0))/(VLOOKUP($EG79,Data!$B:$CP,Daily!FB$10,0)+VLOOKUP($IF79,Data!$B:$CP,Daily!JA$10,0))</f>
      </c>
      <c r="BD82" s="14">
        <f>(VLOOKUP($EG82,Data!$B:$CP,Daily!FC$10,0)+VLOOKUP($IF82,Data!$B:$CP,Daily!JB$10,0))/(VLOOKUP($EG79,Data!$B:$CP,Daily!FC$10,0)+VLOOKUP($IF79,Data!$B:$CP,Daily!JB$10,0))</f>
      </c>
      <c r="BE82" s="14">
        <f>(VLOOKUP($EG82,Data!$B:$CP,Daily!FD$10,0)+VLOOKUP($IF82,Data!$B:$CP,Daily!JC$10,0))/(VLOOKUP($EG79,Data!$B:$CP,Daily!FD$10,0)+VLOOKUP($IF79,Data!$B:$CP,Daily!JC$10,0))</f>
      </c>
      <c r="BF82" s="14">
        <f>(VLOOKUP($EG82,Data!$B:$CP,Daily!FE$10,0)+VLOOKUP($IF82,Data!$B:$CP,Daily!JD$10,0))/(VLOOKUP($EG79,Data!$B:$CP,Daily!FE$10,0)+VLOOKUP($IF79,Data!$B:$CP,Daily!JD$10,0))</f>
      </c>
      <c r="BG82" s="14">
        <f>(VLOOKUP($EG82,Data!$B:$CP,Daily!FF$10,0)+VLOOKUP($IF82,Data!$B:$CP,Daily!JE$10,0))/(VLOOKUP($EG79,Data!$B:$CP,Daily!FF$10,0)+VLOOKUP($IF79,Data!$B:$CP,Daily!JE$10,0))</f>
      </c>
      <c r="BH82" s="14">
        <f>(VLOOKUP($EG82,Data!$B:$CP,Daily!FG$10,0)+VLOOKUP($IF82,Data!$B:$CP,Daily!JF$10,0))/(VLOOKUP($EG79,Data!$B:$CP,Daily!FG$10,0)+VLOOKUP($IF79,Data!$B:$CP,Daily!JF$10,0))</f>
      </c>
      <c r="BI82" s="14">
        <f>(VLOOKUP($EG82,Data!$B:$CP,Daily!FH$10,0)+VLOOKUP($IF82,Data!$B:$CP,Daily!JG$10,0))/(VLOOKUP($EG79,Data!$B:$CP,Daily!FH$10,0)+VLOOKUP($IF79,Data!$B:$CP,Daily!JG$10,0))</f>
      </c>
      <c r="BJ82" s="14">
        <f>(VLOOKUP($EG82,Data!$B:$CP,Daily!FI$10,0)+VLOOKUP($IF82,Data!$B:$CP,Daily!JH$10,0))/(VLOOKUP($EG79,Data!$B:$CP,Daily!FI$10,0)+VLOOKUP($IF79,Data!$B:$CP,Daily!JH$10,0))</f>
      </c>
      <c r="BK82" s="14">
        <f>(VLOOKUP($EG82,Data!$B:$CP,Daily!FJ$10,0)+VLOOKUP($IF82,Data!$B:$CP,Daily!JI$10,0))/(VLOOKUP($EG79,Data!$B:$CP,Daily!FJ$10,0)+VLOOKUP($IF79,Data!$B:$CP,Daily!JI$10,0))</f>
      </c>
      <c r="BL82" s="14">
        <f>(VLOOKUP($EG82,Data!$B:$CP,Daily!FK$10,0)+VLOOKUP($IF82,Data!$B:$CP,Daily!JJ$10,0))/(VLOOKUP($EG79,Data!$B:$CP,Daily!FK$10,0)+VLOOKUP($IF79,Data!$B:$CP,Daily!JJ$10,0))</f>
      </c>
      <c r="BM82" s="14">
        <f>(VLOOKUP($EG82,Data!$B:$CP,Daily!FL$10,0)+VLOOKUP($IF82,Data!$B:$CP,Daily!JK$10,0))/(VLOOKUP($EG79,Data!$B:$CP,Daily!FL$10,0)+VLOOKUP($IF79,Data!$B:$CP,Daily!JK$10,0))</f>
      </c>
      <c r="BN82" s="14">
        <f>(VLOOKUP($EG82,Data!$B:$CP,Daily!FM$10,0)+VLOOKUP($IF82,Data!$B:$CP,Daily!JL$10,0))/(VLOOKUP($EG79,Data!$B:$CP,Daily!FM$10,0)+VLOOKUP($IF79,Data!$B:$CP,Daily!JL$10,0))</f>
      </c>
      <c r="BO82" s="14">
        <f>(VLOOKUP($EG82,Data!$B:$CP,Daily!FN$10,0)+VLOOKUP($IF82,Data!$B:$CP,Daily!JM$10,0))/(VLOOKUP($EG79,Data!$B:$CP,Daily!FN$10,0)+VLOOKUP($IF79,Data!$B:$CP,Daily!JM$10,0))</f>
      </c>
      <c r="BP82" s="14">
        <f>(VLOOKUP($EG82,Data!$B:$CP,Daily!FO$10,0)+VLOOKUP($IF82,Data!$B:$CP,Daily!JN$10,0))/(VLOOKUP($EG79,Data!$B:$CP,Daily!FO$10,0)+VLOOKUP($IF79,Data!$B:$CP,Daily!JN$10,0))</f>
      </c>
      <c r="BQ82" s="14">
        <f>(VLOOKUP($EG82,Data!$B:$CP,Daily!FP$10,0)+VLOOKUP($IF82,Data!$B:$CP,Daily!JO$10,0))/(VLOOKUP($EG79,Data!$B:$CP,Daily!FP$10,0)+VLOOKUP($IF79,Data!$B:$CP,Daily!JO$10,0))</f>
      </c>
      <c r="BR82" s="14">
        <f>(VLOOKUP($EG82,Data!$B:$CP,Daily!FQ$10,0)+VLOOKUP($IF82,Data!$B:$CP,Daily!JP$10,0))/(VLOOKUP($EG79,Data!$B:$CP,Daily!FQ$10,0)+VLOOKUP($IF79,Data!$B:$CP,Daily!JP$10,0))</f>
      </c>
      <c r="BS82" s="14">
        <f>(VLOOKUP($EG82,Data!$B:$CP,Daily!FR$10,0)+VLOOKUP($IF82,Data!$B:$CP,Daily!JQ$10,0))/(VLOOKUP($EG79,Data!$B:$CP,Daily!FR$10,0)+VLOOKUP($IF79,Data!$B:$CP,Daily!JQ$10,0))</f>
      </c>
      <c r="BT82" s="14">
        <f>(VLOOKUP($EG82,Data!$B:$CP,Daily!FS$10,0)+VLOOKUP($IF82,Data!$B:$CP,Daily!JR$10,0))/(VLOOKUP($EG79,Data!$B:$CP,Daily!FS$10,0)+VLOOKUP($IF79,Data!$B:$CP,Daily!JR$10,0))</f>
      </c>
      <c r="BU82" s="14">
        <f>(VLOOKUP($EG82,Data!$B:$CP,Daily!FT$10,0)+VLOOKUP($IF82,Data!$B:$CP,Daily!JS$10,0))/(VLOOKUP($EG79,Data!$B:$CP,Daily!FT$10,0)+VLOOKUP($IF79,Data!$B:$CP,Daily!JS$10,0))</f>
      </c>
      <c r="BV82" s="14">
        <f>(VLOOKUP($EG82,Data!$B:$CP,Daily!FU$10,0)+VLOOKUP($IF82,Data!$B:$CP,Daily!JT$10,0))/(VLOOKUP($EG79,Data!$B:$CP,Daily!FU$10,0)+VLOOKUP($IF79,Data!$B:$CP,Daily!JT$10,0))</f>
      </c>
      <c r="BW82" s="14">
        <f>(VLOOKUP($EG82,Data!$B:$CP,Daily!FV$10,0)+VLOOKUP($IF82,Data!$B:$CP,Daily!JU$10,0))/(VLOOKUP($EG79,Data!$B:$CP,Daily!FV$10,0)+VLOOKUP($IF79,Data!$B:$CP,Daily!JU$10,0))</f>
      </c>
      <c r="BX82" s="14">
        <f>(VLOOKUP($EG82,Data!$B:$CP,Daily!FW$10,0)+VLOOKUP($IF82,Data!$B:$CP,Daily!JV$10,0))/(VLOOKUP($EG79,Data!$B:$CP,Daily!FW$10,0)+VLOOKUP($IF79,Data!$B:$CP,Daily!JV$10,0))</f>
      </c>
      <c r="BY82" s="14">
        <f>(VLOOKUP($EG82,Data!$B:$CP,Daily!FX$10,0)+VLOOKUP($IF82,Data!$B:$CP,Daily!JW$10,0))/(VLOOKUP($EG79,Data!$B:$CP,Daily!FX$10,0)+VLOOKUP($IF79,Data!$B:$CP,Daily!JW$10,0))</f>
      </c>
      <c r="BZ82" s="14">
        <f>(VLOOKUP($EG82,Data!$B:$CP,Daily!FY$10,0)+VLOOKUP($IF82,Data!$B:$CP,Daily!JX$10,0))/(VLOOKUP($EG79,Data!$B:$CP,Daily!FY$10,0)+VLOOKUP($IF79,Data!$B:$CP,Daily!JX$10,0))</f>
      </c>
      <c r="CA82" s="14">
        <f>(VLOOKUP($EG82,Data!$B:$CP,Daily!FZ$10,0)+VLOOKUP($IF82,Data!$B:$CP,Daily!JY$10,0))/(VLOOKUP($EG79,Data!$B:$CP,Daily!FZ$10,0)+VLOOKUP($IF79,Data!$B:$CP,Daily!JY$10,0))</f>
      </c>
      <c r="CB82" s="14">
        <f>(VLOOKUP($EG82,Data!$B:$CP,Daily!GA$10,0)+VLOOKUP($IF82,Data!$B:$CP,Daily!JZ$10,0))/(VLOOKUP($EG79,Data!$B:$CP,Daily!GA$10,0)+VLOOKUP($IF79,Data!$B:$CP,Daily!JZ$10,0))</f>
      </c>
      <c r="CC82" s="14">
        <f>(VLOOKUP($EG82,Data!$B:$CP,Daily!GB$10,0)+VLOOKUP($IF82,Data!$B:$CP,Daily!KA$10,0))/(VLOOKUP($EG79,Data!$B:$CP,Daily!GB$10,0)+VLOOKUP($IF79,Data!$B:$CP,Daily!KA$10,0))</f>
      </c>
      <c r="CD82" s="14">
        <f>(VLOOKUP($EG82,Data!$B:$CP,Daily!GC$10,0)+VLOOKUP($IF82,Data!$B:$CP,Daily!KB$10,0))/(VLOOKUP($EG79,Data!$B:$CP,Daily!GC$10,0)+VLOOKUP($IF79,Data!$B:$CP,Daily!KB$10,0))</f>
      </c>
      <c r="CE82" s="14">
        <f>(VLOOKUP($EG82,Data!$B:$CP,Daily!GD$10,0)+VLOOKUP($IF82,Data!$B:$CP,Daily!KC$10,0))/(VLOOKUP($EG79,Data!$B:$CP,Daily!GD$10,0)+VLOOKUP($IF79,Data!$B:$CP,Daily!KC$10,0))</f>
      </c>
      <c r="CF82" s="14">
        <f>(VLOOKUP($EG82,Data!$B:$CP,Daily!GE$10,0)+VLOOKUP($IF82,Data!$B:$CP,Daily!KD$10,0))/(VLOOKUP($EG79,Data!$B:$CP,Daily!GE$10,0)+VLOOKUP($IF79,Data!$B:$CP,Daily!KD$10,0))</f>
      </c>
      <c r="CG82" s="14">
        <f>(VLOOKUP($EG82,Data!$B:$CP,Daily!GF$10,0)+VLOOKUP($IF82,Data!$B:$CP,Daily!KE$10,0))/(VLOOKUP($EG79,Data!$B:$CP,Daily!GF$10,0)+VLOOKUP($IF79,Data!$B:$CP,Daily!KE$10,0))</f>
      </c>
      <c r="CH82" s="14">
        <f>(VLOOKUP($EG82,Data!$B:$CP,Daily!GG$10,0)+VLOOKUP($IF82,Data!$B:$CP,Daily!KF$10,0))/(VLOOKUP($EG79,Data!$B:$CP,Daily!GG$10,0)+VLOOKUP($IF79,Data!$B:$CP,Daily!KF$10,0))</f>
      </c>
      <c r="CI82" s="14">
        <f>(VLOOKUP($EG82,Data!$B:$CP,Daily!GH$10,0)+VLOOKUP($IF82,Data!$B:$CP,Daily!KG$10,0))/(VLOOKUP($EG79,Data!$B:$CP,Daily!GH$10,0)+VLOOKUP($IF79,Data!$B:$CP,Daily!KG$10,0))</f>
      </c>
      <c r="CJ82" s="14">
        <f>(VLOOKUP($EG82,Data!$B:$CP,Daily!GI$10,0)+VLOOKUP($IF82,Data!$B:$CP,Daily!KH$10,0))/(VLOOKUP($EG79,Data!$B:$CP,Daily!GI$10,0)+VLOOKUP($IF79,Data!$B:$CP,Daily!KH$10,0))</f>
      </c>
      <c r="CK82" s="14">
        <f>(VLOOKUP($EG82,Data!$B:$CP,Daily!GJ$10,0)+VLOOKUP($IF82,Data!$B:$CP,Daily!KI$10,0))/(VLOOKUP($EG79,Data!$B:$CP,Daily!GJ$10,0)+VLOOKUP($IF79,Data!$B:$CP,Daily!KI$10,0))</f>
      </c>
      <c r="CL82" s="14">
        <f>(VLOOKUP($EG82,Data!$B:$CP,Daily!GK$10,0)+VLOOKUP($IF82,Data!$B:$CP,Daily!KJ$10,0))/(VLOOKUP($EG79,Data!$B:$CP,Daily!GK$10,0)+VLOOKUP($IF79,Data!$B:$CP,Daily!KJ$10,0))</f>
      </c>
      <c r="CM82" s="14">
        <f>(VLOOKUP($EG82,Data!$B:$CP,Daily!GL$10,0)+VLOOKUP($IF82,Data!$B:$CP,Daily!KK$10,0))/(VLOOKUP($EG79,Data!$B:$CP,Daily!GL$10,0)+VLOOKUP($IF79,Data!$B:$CP,Daily!KK$10,0))</f>
      </c>
      <c r="CN82" s="14">
        <f>(VLOOKUP($EG82,Data!$B:$CP,Daily!GM$10,0)+VLOOKUP($IF82,Data!$B:$CP,Daily!KL$10,0))/(VLOOKUP($EG79,Data!$B:$CP,Daily!GM$10,0)+VLOOKUP($IF79,Data!$B:$CP,Daily!KL$10,0))</f>
      </c>
      <c r="CO82" s="14">
        <f>(VLOOKUP($EG82,Data!$B:$CP,Daily!GN$10,0)+VLOOKUP($IF82,Data!$B:$CP,Daily!KM$10,0))/(VLOOKUP($EG79,Data!$B:$CP,Daily!GN$10,0)+VLOOKUP($IF79,Data!$B:$CP,Daily!KM$10,0))</f>
      </c>
      <c r="CP82" s="14">
        <f>(VLOOKUP($EG82,Data!$B:$CP,Daily!GO$10,0)+VLOOKUP($IF82,Data!$B:$CP,Daily!KN$10,0))/(VLOOKUP($EG79,Data!$B:$CP,Daily!GO$10,0)+VLOOKUP($IF79,Data!$B:$CP,Daily!KN$10,0))</f>
      </c>
      <c r="CQ82" s="14">
        <f>(VLOOKUP($EG82,Data!$B:$CP,Daily!GP$10,0)+VLOOKUP($IF82,Data!$B:$CP,Daily!KO$10,0))/(VLOOKUP($EG79,Data!$B:$CP,Daily!GP$10,0)+VLOOKUP($IF79,Data!$B:$CP,Daily!KO$10,0))</f>
      </c>
      <c r="CR82" s="14">
        <f>(VLOOKUP($EG82,Data!$B:$CP,Daily!GQ$10,0)+VLOOKUP($IF82,Data!$B:$CP,Daily!KP$10,0))/(VLOOKUP($EG79,Data!$B:$CP,Daily!GQ$10,0)+VLOOKUP($IF79,Data!$B:$CP,Daily!KP$10,0))</f>
      </c>
      <c r="CS82" s="14">
        <f>(VLOOKUP($EG82,Data!$B:$CP,Daily!GR$10,0)+VLOOKUP($IF82,Data!$B:$CP,Daily!KQ$10,0))/(VLOOKUP($EG79,Data!$B:$CP,Daily!GR$10,0)+VLOOKUP($IF79,Data!$B:$CP,Daily!KQ$10,0))</f>
      </c>
      <c r="CT82" s="14">
        <f>(VLOOKUP($EG82,Data!$B:$CP,Daily!GS$10,0)+VLOOKUP($IF82,Data!$B:$CP,Daily!KR$10,0))/(VLOOKUP($EG79,Data!$B:$CP,Daily!GS$10,0)+VLOOKUP($IF79,Data!$B:$CP,Daily!KR$10,0))</f>
      </c>
      <c r="CU82" s="14">
        <f>(VLOOKUP($EG82,Data!$B:$CP,Daily!GT$10,0)+VLOOKUP($IF82,Data!$B:$CP,Daily!KS$10,0))/(VLOOKUP($EG79,Data!$B:$CP,Daily!GT$10,0)+VLOOKUP($IF79,Data!$B:$CP,Daily!KS$10,0))</f>
      </c>
      <c r="CV82" s="14">
        <f>(VLOOKUP($EG82,Data!$B:$CP,Daily!GU$10,0)+VLOOKUP($IF82,Data!$B:$CP,Daily!KT$10,0))/(VLOOKUP($EG79,Data!$B:$CP,Daily!GU$10,0)+VLOOKUP($IF79,Data!$B:$CP,Daily!KT$10,0))</f>
      </c>
      <c r="CW82" s="14">
        <f>(VLOOKUP($EG82,Data!$B:$CP,Daily!GV$10,0)+VLOOKUP($IF82,Data!$B:$CP,Daily!KU$10,0))/(VLOOKUP($EG79,Data!$B:$CP,Daily!GV$10,0)+VLOOKUP($IF79,Data!$B:$CP,Daily!KU$10,0))</f>
      </c>
      <c r="CX82" s="14">
        <f>(VLOOKUP($EG82,Data!$B:$CP,Daily!GW$10,0)+VLOOKUP($IF82,Data!$B:$CP,Daily!KV$10,0))/(VLOOKUP($EG79,Data!$B:$CP,Daily!GW$10,0)+VLOOKUP($IF79,Data!$B:$CP,Daily!KV$10,0))</f>
      </c>
      <c r="CY82" s="14">
        <f>(VLOOKUP($EG82,Data!$B:$CP,Daily!GX$10,0)+VLOOKUP($IF82,Data!$B:$CP,Daily!KW$10,0))/(VLOOKUP($EG79,Data!$B:$CP,Daily!GX$10,0)+VLOOKUP($IF79,Data!$B:$CP,Daily!KW$10,0))</f>
      </c>
      <c r="CZ82" s="14">
        <f>(VLOOKUP($EG82,Data!$B:$CP,Daily!GY$10,0)+VLOOKUP($IF82,Data!$B:$CP,Daily!KX$10,0))/(VLOOKUP($EG79,Data!$B:$CP,Daily!GY$10,0)+VLOOKUP($IF79,Data!$B:$CP,Daily!KX$10,0))</f>
      </c>
      <c r="DA82" s="14">
        <f>(VLOOKUP($EG82,Data!$B:$CP,Daily!GZ$10,0)+VLOOKUP($IF82,Data!$B:$CP,Daily!KY$10,0))/(VLOOKUP($EG79,Data!$B:$CP,Daily!GZ$10,0)+VLOOKUP($IF79,Data!$B:$CP,Daily!KY$10,0))</f>
      </c>
      <c r="DB82" s="14">
        <f>(VLOOKUP($EG82,Data!$B:$CP,Daily!HA$10,0)+VLOOKUP($IF82,Data!$B:$CP,Daily!KZ$10,0))/(VLOOKUP($EG79,Data!$B:$CP,Daily!HA$10,0)+VLOOKUP($IF79,Data!$B:$CP,Daily!KZ$10,0))</f>
      </c>
      <c r="DC82" s="14">
        <f>(VLOOKUP($EG82,Data!$B:$CP,Daily!HB$10,0)+VLOOKUP($IF82,Data!$B:$CP,Daily!LA$10,0))/(VLOOKUP($EG79,Data!$B:$CP,Daily!HB$10,0)+VLOOKUP($IF79,Data!$B:$CP,Daily!LA$10,0))</f>
      </c>
      <c r="DD82" s="14">
        <f>(VLOOKUP($EG82,Data!$B:$CP,Daily!HC$10,0)+VLOOKUP($IF82,Data!$B:$CP,Daily!LB$10,0))/(VLOOKUP($EG79,Data!$B:$CP,Daily!HC$10,0)+VLOOKUP($IF79,Data!$B:$CP,Daily!LB$10,0))</f>
      </c>
      <c r="DE82" s="14">
        <f>(VLOOKUP($EG82,Data!$B:$CP,Daily!HD$10,0)+VLOOKUP($IF82,Data!$B:$CP,Daily!LC$10,0))/(VLOOKUP($EG79,Data!$B:$CP,Daily!HD$10,0)+VLOOKUP($IF79,Data!$B:$CP,Daily!LC$10,0))</f>
      </c>
      <c r="DF82" s="14">
        <f>(VLOOKUP($EG82,Data!$B:$CP,Daily!HE$10,0)+VLOOKUP($IF82,Data!$B:$CP,Daily!LD$10,0))/(VLOOKUP($EG79,Data!$B:$CP,Daily!HE$10,0)+VLOOKUP($IF79,Data!$B:$CP,Daily!LD$10,0))</f>
      </c>
      <c r="DG82" s="14">
        <f>(VLOOKUP($EG82,Data!$B:$CP,Daily!HF$10,0)+VLOOKUP($IF82,Data!$B:$CP,Daily!LE$10,0))/(VLOOKUP($EG79,Data!$B:$CP,Daily!HF$10,0)+VLOOKUP($IF79,Data!$B:$CP,Daily!LE$10,0))</f>
      </c>
      <c r="DH82" s="14">
        <f>(VLOOKUP($EG82,Data!$B:$CP,Daily!HG$10,0)+VLOOKUP($IF82,Data!$B:$CP,Daily!LF$10,0))/(VLOOKUP($EG79,Data!$B:$CP,Daily!HG$10,0)+VLOOKUP($IF79,Data!$B:$CP,Daily!LF$10,0))</f>
      </c>
      <c r="DI82" s="14">
        <f>(VLOOKUP($EG82,Data!$B:$CP,Daily!HH$10,0)+VLOOKUP($IF82,Data!$B:$CP,Daily!LG$10,0))/(VLOOKUP($EG79,Data!$B:$CP,Daily!HH$10,0)+VLOOKUP($IF79,Data!$B:$CP,Daily!LG$10,0))</f>
      </c>
      <c r="DJ82" s="14">
        <f>(VLOOKUP($EG82,Data!$B:$CP,Daily!HI$10,0)+VLOOKUP($IF82,Data!$B:$CP,Daily!LH$10,0))/(VLOOKUP($EG79,Data!$B:$CP,Daily!HI$10,0)+VLOOKUP($IF79,Data!$B:$CP,Daily!LH$10,0))</f>
      </c>
      <c r="DK82" s="14">
        <f>(VLOOKUP($EG82,Data!$B:$CP,Daily!HJ$10,0)+VLOOKUP($IF82,Data!$B:$CP,Daily!LI$10,0))/(VLOOKUP($EG79,Data!$B:$CP,Daily!HJ$10,0)+VLOOKUP($IF79,Data!$B:$CP,Daily!LI$10,0))</f>
      </c>
      <c r="DL82" s="14">
        <f>(VLOOKUP($EG82,Data!$B:$CP,Daily!HK$10,0)+VLOOKUP($IF82,Data!$B:$CP,Daily!LJ$10,0))/(VLOOKUP($EG79,Data!$B:$CP,Daily!HK$10,0)+VLOOKUP($IF79,Data!$B:$CP,Daily!LJ$10,0))</f>
      </c>
      <c r="DM82" s="14">
        <f>(VLOOKUP($EG82,Data!$B:$CP,Daily!HL$10,0)+VLOOKUP($IF82,Data!$B:$CP,Daily!LK$10,0))/(VLOOKUP($EG79,Data!$B:$CP,Daily!HL$10,0)+VLOOKUP($IF79,Data!$B:$CP,Daily!LK$10,0))</f>
      </c>
      <c r="DN82" s="14">
        <f>(VLOOKUP($EG82,Data!$B:$CP,Daily!HM$10,0)+VLOOKUP($IF82,Data!$B:$CP,Daily!LL$10,0))/(VLOOKUP($EG79,Data!$B:$CP,Daily!HM$10,0)+VLOOKUP($IF79,Data!$B:$CP,Daily!LL$10,0))</f>
      </c>
      <c r="DO82" s="14">
        <f>(VLOOKUP($EG82,Data!$B:$CP,Daily!HN$10,0)+VLOOKUP($IF82,Data!$B:$CP,Daily!LM$10,0))/(VLOOKUP($EG79,Data!$B:$CP,Daily!HN$10,0)+VLOOKUP($IF79,Data!$B:$CP,Daily!LM$10,0))</f>
      </c>
      <c r="DP82" s="14">
        <f>(VLOOKUP($EG82,Data!$B:$CP,Daily!HO$10,0)+VLOOKUP($IF82,Data!$B:$CP,Daily!LN$10,0))/(VLOOKUP($EG79,Data!$B:$CP,Daily!HO$10,0)+VLOOKUP($IF79,Data!$B:$CP,Daily!LN$10,0))</f>
      </c>
      <c r="DQ82" s="14">
        <f>(VLOOKUP($EG82,Data!$B:$CP,Daily!HP$10,0)+VLOOKUP($IF82,Data!$B:$CP,Daily!LO$10,0))/(VLOOKUP($EG79,Data!$B:$CP,Daily!HP$10,0)+VLOOKUP($IF79,Data!$B:$CP,Daily!LO$10,0))</f>
      </c>
      <c r="DR82" s="14">
        <f>(VLOOKUP($EG82,Data!$B:$CP,Daily!HQ$10,0)+VLOOKUP($IF82,Data!$B:$CP,Daily!LP$10,0))/(VLOOKUP($EG79,Data!$B:$CP,Daily!HQ$10,0)+VLOOKUP($IF79,Data!$B:$CP,Daily!LP$10,0))</f>
      </c>
      <c r="DS82" s="14">
        <f>(VLOOKUP($EG82,Data!$B:$CP,Daily!HR$10,0)+VLOOKUP($IF82,Data!$B:$CP,Daily!LQ$10,0))/(VLOOKUP($EG79,Data!$B:$CP,Daily!HR$10,0)+VLOOKUP($IF79,Data!$B:$CP,Daily!LQ$10,0))</f>
      </c>
      <c r="DT82" s="14">
        <f>(VLOOKUP($EG82,Data!$B:$CP,Daily!HS$10,0)+VLOOKUP($IF82,Data!$B:$CP,Daily!LR$10,0))/(VLOOKUP($EG79,Data!$B:$CP,Daily!HS$10,0)+VLOOKUP($IF79,Data!$B:$CP,Daily!LR$10,0))</f>
      </c>
      <c r="DU82" s="14">
        <f>(VLOOKUP($EG82,Data!$B:$CP,Daily!HT$10,0)+VLOOKUP($IF82,Data!$B:$CP,Daily!LS$10,0))/(VLOOKUP($EG79,Data!$B:$CP,Daily!HT$10,0)+VLOOKUP($IF79,Data!$B:$CP,Daily!LS$10,0))</f>
      </c>
      <c r="DV82" s="18"/>
      <c r="DW82" s="14">
        <f t="shared" si="588"/>
      </c>
      <c r="DX82" s="14">
        <f t="shared" si="589"/>
      </c>
      <c r="DY82" s="14">
        <f t="shared" si="677"/>
      </c>
      <c r="DZ82" s="14">
        <f t="shared" si="678"/>
      </c>
      <c r="EA82" s="14">
        <f t="shared" si="679"/>
      </c>
      <c r="EB82" s="18"/>
      <c r="EC82" s="14">
        <f t="shared" si="680"/>
      </c>
      <c r="ED82" s="14">
        <f t="shared" si="701"/>
      </c>
      <c r="EE82" s="14">
        <f t="shared" si="702"/>
      </c>
      <c r="EF82" s="16"/>
      <c r="EG82" s="9" t="s">
        <v>535</v>
      </c>
      <c r="EH82" s="9" t="s">
        <v>69</v>
      </c>
      <c r="EI82" s="14">
        <f>VLOOKUP($EG82,Data!$B:$CP,Daily!EI$10,0)/VLOOKUP($EG79,Data!$B:$CP,Daily!EI$10,0)</f>
      </c>
      <c r="EJ82" s="14">
        <f>VLOOKUP($EG82,Data!$B:$CP,Daily!EJ$10,0)/VLOOKUP($EG79,Data!$B:$CP,Daily!EJ$10,0)</f>
      </c>
      <c r="EK82" s="14">
        <f>VLOOKUP($EG82,Data!$B:$CP,Daily!EK$10,0)/VLOOKUP($EG79,Data!$B:$CP,Daily!EK$10,0)</f>
      </c>
      <c r="EL82" s="14">
        <f>VLOOKUP($EG82,Data!$B:$CP,Daily!EL$10,0)/VLOOKUP($EG79,Data!$B:$CP,Daily!EL$10,0)</f>
      </c>
      <c r="EM82" s="14">
        <f>VLOOKUP($EG82,Data!$B:$CP,Daily!EM$10,0)/VLOOKUP($EG79,Data!$B:$CP,Daily!EM$10,0)</f>
      </c>
      <c r="EN82" s="14">
        <f>VLOOKUP($EG82,Data!$B:$CP,Daily!EN$10,0)/VLOOKUP($EG79,Data!$B:$CP,Daily!EN$10,0)</f>
      </c>
      <c r="EO82" s="14">
        <f>VLOOKUP($EG82,Data!$B:$CP,Daily!EO$10,0)/VLOOKUP($EG79,Data!$B:$CP,Daily!EO$10,0)</f>
      </c>
      <c r="EP82" s="14">
        <f>VLOOKUP($EG82,Data!$B:$CP,Daily!EP$10,0)/VLOOKUP($EG79,Data!$B:$CP,Daily!EP$10,0)</f>
      </c>
      <c r="EQ82" s="14">
        <f>VLOOKUP($EG82,Data!$B:$CP,Daily!EQ$10,0)/VLOOKUP($EG79,Data!$B:$CP,Daily!EQ$10,0)</f>
      </c>
      <c r="ER82" s="14">
        <f>VLOOKUP($EG82,Data!$B:$CP,Daily!ER$10,0)/VLOOKUP($EG79,Data!$B:$CP,Daily!ER$10,0)</f>
      </c>
      <c r="ES82" s="14">
        <f>VLOOKUP($EG82,Data!$B:$CP,Daily!ES$10,0)/VLOOKUP($EG79,Data!$B:$CP,Daily!ES$10,0)</f>
      </c>
      <c r="ET82" s="14">
        <f>VLOOKUP($EG82,Data!$B:$CP,Daily!ET$10,0)/VLOOKUP($EG79,Data!$B:$CP,Daily!ET$10,0)</f>
      </c>
      <c r="EU82" s="14">
        <f>VLOOKUP($EG82,Data!$B:$CP,Daily!EU$10,0)/VLOOKUP($EG79,Data!$B:$CP,Daily!EU$10,0)</f>
      </c>
      <c r="EV82" s="14">
        <f>VLOOKUP($EG82,Data!$B:$CP,Daily!EV$10,0)/VLOOKUP($EG79,Data!$B:$CP,Daily!EV$10,0)</f>
      </c>
      <c r="EW82" s="14">
        <f>VLOOKUP($EG82,Data!$B:$CP,Daily!EW$10,0)/VLOOKUP($EG79,Data!$B:$CP,Daily!EW$10,0)</f>
      </c>
      <c r="EX82" s="14">
        <f>VLOOKUP($EG82,Data!$B:$CP,Daily!EX$10,0)/VLOOKUP($EG79,Data!$B:$CP,Daily!EX$10,0)</f>
      </c>
      <c r="EY82" s="14">
        <f>VLOOKUP($EG82,Data!$B:$CP,Daily!EY$10,0)/VLOOKUP($EG79,Data!$B:$CP,Daily!EY$10,0)</f>
      </c>
      <c r="EZ82" s="14">
        <f>VLOOKUP($EG82,Data!$B:$CP,Daily!EZ$10,0)/VLOOKUP($EG79,Data!$B:$CP,Daily!EZ$10,0)</f>
      </c>
      <c r="FA82" s="14">
        <f>VLOOKUP($EG82,Data!$B:$CP,Daily!FA$10,0)/VLOOKUP($EG79,Data!$B:$CP,Daily!FA$10,0)</f>
      </c>
      <c r="FB82" s="14">
        <f>VLOOKUP($EG82,Data!$B:$CP,Daily!FB$10,0)/VLOOKUP($EG79,Data!$B:$CP,Daily!FB$10,0)</f>
      </c>
      <c r="FC82" s="14">
        <f>VLOOKUP($EG82,Data!$B:$CP,Daily!FC$10,0)/VLOOKUP($EG79,Data!$B:$CP,Daily!FC$10,0)</f>
      </c>
      <c r="FD82" s="14">
        <f>VLOOKUP($EG82,Data!$B:$CP,Daily!FD$10,0)/VLOOKUP($EG79,Data!$B:$CP,Daily!FD$10,0)</f>
      </c>
      <c r="FE82" s="14">
        <f>VLOOKUP($EG82,Data!$B:$CP,Daily!FE$10,0)/VLOOKUP($EG79,Data!$B:$CP,Daily!FE$10,0)</f>
      </c>
      <c r="FF82" s="14">
        <f>VLOOKUP($EG82,Data!$B:$CP,Daily!FF$10,0)/VLOOKUP($EG79,Data!$B:$CP,Daily!FF$10,0)</f>
      </c>
      <c r="FG82" s="14">
        <f>VLOOKUP($EG82,Data!$B:$CP,Daily!FG$10,0)/VLOOKUP($EG79,Data!$B:$CP,Daily!FG$10,0)</f>
      </c>
      <c r="FH82" s="14">
        <f>VLOOKUP($EG82,Data!$B:$CP,Daily!FH$10,0)/VLOOKUP($EG79,Data!$B:$CP,Daily!FH$10,0)</f>
      </c>
      <c r="FI82" s="14">
        <f>VLOOKUP($EG82,Data!$B:$CP,Daily!FI$10,0)/VLOOKUP($EG79,Data!$B:$CP,Daily!FI$10,0)</f>
      </c>
      <c r="FJ82" s="14">
        <f>VLOOKUP($EG82,Data!$B:$CP,Daily!FJ$10,0)/VLOOKUP($EG79,Data!$B:$CP,Daily!FJ$10,0)</f>
      </c>
      <c r="FK82" s="14">
        <f>VLOOKUP($EG82,Data!$B:$CP,Daily!FK$10,0)/VLOOKUP($EG79,Data!$B:$CP,Daily!FK$10,0)</f>
      </c>
      <c r="FL82" s="14">
        <f>VLOOKUP($EG82,Data!$B:$CP,Daily!FL$10,0)/VLOOKUP($EG79,Data!$B:$CP,Daily!FL$10,0)</f>
      </c>
      <c r="FM82" s="14">
        <f>VLOOKUP($EG82,Data!$B:$CP,Daily!FM$10,0)/VLOOKUP($EG79,Data!$B:$CP,Daily!FM$10,0)</f>
      </c>
      <c r="FN82" s="14">
        <f>VLOOKUP($EG82,Data!$B:$CP,Daily!FN$10,0)/VLOOKUP($EG79,Data!$B:$CP,Daily!FN$10,0)</f>
      </c>
      <c r="FO82" s="14">
        <f>VLOOKUP($EG82,Data!$B:$CP,Daily!FO$10,0)/VLOOKUP($EG79,Data!$B:$CP,Daily!FO$10,0)</f>
      </c>
      <c r="FP82" s="14">
        <f>VLOOKUP($EG82,Data!$B:$CP,Daily!FP$10,0)/VLOOKUP($EG79,Data!$B:$CP,Daily!FP$10,0)</f>
      </c>
      <c r="FQ82" s="14">
        <f>VLOOKUP($EG82,Data!$B:$CP,Daily!FQ$10,0)/VLOOKUP($EG79,Data!$B:$CP,Daily!FQ$10,0)</f>
      </c>
      <c r="FR82" s="14">
        <f>VLOOKUP($EG82,Data!$B:$CP,Daily!FR$10,0)/VLOOKUP($EG79,Data!$B:$CP,Daily!FR$10,0)</f>
      </c>
      <c r="FS82" s="14">
        <f>VLOOKUP($EG82,Data!$B:$CP,Daily!FS$10,0)/VLOOKUP($EG79,Data!$B:$CP,Daily!FS$10,0)</f>
      </c>
      <c r="FT82" s="14">
        <f>VLOOKUP($EG82,Data!$B:$CP,Daily!FT$10,0)/VLOOKUP($EG79,Data!$B:$CP,Daily!FT$10,0)</f>
      </c>
      <c r="FU82" s="14">
        <f>VLOOKUP($EG82,Data!$B:$CP,Daily!FU$10,0)/VLOOKUP($EG79,Data!$B:$CP,Daily!FU$10,0)</f>
      </c>
      <c r="FV82" s="14">
        <f>VLOOKUP($EG82,Data!$B:$CP,Daily!FV$10,0)/VLOOKUP($EG79,Data!$B:$CP,Daily!FV$10,0)</f>
      </c>
      <c r="FW82" s="14">
        <f>VLOOKUP($EG82,Data!$B:$CP,Daily!FW$10,0)/VLOOKUP($EG79,Data!$B:$CP,Daily!FW$10,0)</f>
      </c>
      <c r="FX82" s="14">
        <f>VLOOKUP($EG82,Data!$B:$CP,Daily!FX$10,0)/VLOOKUP($EG79,Data!$B:$CP,Daily!FX$10,0)</f>
      </c>
      <c r="FY82" s="14">
        <f>VLOOKUP($EG82,Data!$B:$CP,Daily!FY$10,0)/VLOOKUP($EG79,Data!$B:$CP,Daily!FY$10,0)</f>
      </c>
      <c r="FZ82" s="14">
        <f>VLOOKUP($EG82,Data!$B:$CP,Daily!FZ$10,0)/VLOOKUP($EG79,Data!$B:$CP,Daily!FZ$10,0)</f>
      </c>
      <c r="GA82" s="14">
        <f>VLOOKUP($EG82,Data!$B:$CP,Daily!GA$10,0)/VLOOKUP($EG79,Data!$B:$CP,Daily!GA$10,0)</f>
      </c>
      <c r="GB82" s="14">
        <f>VLOOKUP($EG82,Data!$B:$CP,Daily!GB$10,0)/VLOOKUP($EG79,Data!$B:$CP,Daily!GB$10,0)</f>
      </c>
      <c r="GC82" s="14">
        <f>VLOOKUP($EG82,Data!$B:$CP,Daily!GC$10,0)/VLOOKUP($EG79,Data!$B:$CP,Daily!GC$10,0)</f>
      </c>
      <c r="GD82" s="14">
        <f>VLOOKUP($EG82,Data!$B:$CP,Daily!GD$10,0)/VLOOKUP($EG79,Data!$B:$CP,Daily!GD$10,0)</f>
      </c>
      <c r="GE82" s="14">
        <f>VLOOKUP($EG82,Data!$B:$CP,Daily!GE$10,0)/VLOOKUP($EG79,Data!$B:$CP,Daily!GE$10,0)</f>
      </c>
      <c r="GF82" s="14">
        <f>VLOOKUP($EG82,Data!$B:$CP,Daily!GF$10,0)/VLOOKUP($EG79,Data!$B:$CP,Daily!GF$10,0)</f>
      </c>
      <c r="GG82" s="14">
        <f>VLOOKUP($EG82,Data!$B:$CP,Daily!GG$10,0)/VLOOKUP($EG79,Data!$B:$CP,Daily!GG$10,0)</f>
      </c>
      <c r="GH82" s="14">
        <f>VLOOKUP($EG82,Data!$B:$CP,Daily!GH$10,0)/VLOOKUP($EG79,Data!$B:$CP,Daily!GH$10,0)</f>
      </c>
      <c r="GI82" s="14">
        <f>VLOOKUP($EG82,Data!$B:$CP,Daily!GI$10,0)/VLOOKUP($EG79,Data!$B:$CP,Daily!GI$10,0)</f>
      </c>
      <c r="GJ82" s="14">
        <f>VLOOKUP($EG82,Data!$B:$CP,Daily!GJ$10,0)/VLOOKUP($EG79,Data!$B:$CP,Daily!GJ$10,0)</f>
      </c>
      <c r="GK82" s="14">
        <f>VLOOKUP($EG82,Data!$B:$CP,Daily!GK$10,0)/VLOOKUP($EG79,Data!$B:$CP,Daily!GK$10,0)</f>
      </c>
      <c r="GL82" s="14">
        <f>VLOOKUP($EG82,Data!$B:$CP,Daily!GL$10,0)/VLOOKUP($EG79,Data!$B:$CP,Daily!GL$10,0)</f>
      </c>
      <c r="GM82" s="14">
        <f>VLOOKUP($EG82,Data!$B:$CP,Daily!GM$10,0)/VLOOKUP($EG79,Data!$B:$CP,Daily!GM$10,0)</f>
      </c>
      <c r="GN82" s="14">
        <f>VLOOKUP($EG82,Data!$B:$CP,Daily!GN$10,0)/VLOOKUP($EG79,Data!$B:$CP,Daily!GN$10,0)</f>
      </c>
      <c r="GO82" s="14">
        <f>VLOOKUP($EG82,Data!$B:$CP,Daily!GO$10,0)/VLOOKUP($EG79,Data!$B:$CP,Daily!GO$10,0)</f>
      </c>
      <c r="GP82" s="14">
        <f>VLOOKUP($EG82,Data!$B:$CP,Daily!GP$10,0)/VLOOKUP($EG79,Data!$B:$CP,Daily!GP$10,0)</f>
      </c>
      <c r="GQ82" s="14">
        <f>VLOOKUP($EG82,Data!$B:$CP,Daily!GQ$10,0)/VLOOKUP($EG79,Data!$B:$CP,Daily!GQ$10,0)</f>
      </c>
      <c r="GR82" s="14">
        <f>VLOOKUP($EG82,Data!$B:$CP,Daily!GR$10,0)/VLOOKUP($EG79,Data!$B:$CP,Daily!GR$10,0)</f>
      </c>
      <c r="GS82" s="14">
        <f>VLOOKUP($EG82,Data!$B:$CP,Daily!GS$10,0)/VLOOKUP($EG79,Data!$B:$CP,Daily!GS$10,0)</f>
      </c>
      <c r="GT82" s="14">
        <f>VLOOKUP($EG82,Data!$B:$CP,Daily!GT$10,0)/VLOOKUP($EG79,Data!$B:$CP,Daily!GT$10,0)</f>
      </c>
      <c r="GU82" s="14">
        <f>VLOOKUP($EG82,Data!$B:$CP,Daily!GU$10,0)/VLOOKUP($EG79,Data!$B:$CP,Daily!GU$10,0)</f>
      </c>
      <c r="GV82" s="14">
        <f>VLOOKUP($EG82,Data!$B:$CP,Daily!GV$10,0)/VLOOKUP($EG79,Data!$B:$CP,Daily!GV$10,0)</f>
      </c>
      <c r="GW82" s="14">
        <f>VLOOKUP($EG82,Data!$B:$CP,Daily!GW$10,0)/VLOOKUP($EG79,Data!$B:$CP,Daily!GW$10,0)</f>
      </c>
      <c r="GX82" s="14">
        <f>VLOOKUP($EG82,Data!$B:$CP,Daily!GX$10,0)/VLOOKUP($EG79,Data!$B:$CP,Daily!GX$10,0)</f>
      </c>
      <c r="GY82" s="14">
        <f>VLOOKUP($EG82,Data!$B:$CP,Daily!GY$10,0)/VLOOKUP($EG79,Data!$B:$CP,Daily!GY$10,0)</f>
      </c>
      <c r="GZ82" s="14">
        <f>VLOOKUP($EG82,Data!$B:$CP,Daily!GZ$10,0)/VLOOKUP($EG79,Data!$B:$CP,Daily!GZ$10,0)</f>
      </c>
      <c r="HA82" s="14">
        <f>VLOOKUP($EG82,Data!$B:$CP,Daily!HA$10,0)/VLOOKUP($EG79,Data!$B:$CP,Daily!HA$10,0)</f>
      </c>
      <c r="HB82" s="14">
        <f>VLOOKUP($EG82,Data!$B:$CP,Daily!HB$10,0)/VLOOKUP($EG79,Data!$B:$CP,Daily!HB$10,0)</f>
      </c>
      <c r="HC82" s="14">
        <f>VLOOKUP($EG82,Data!$B:$CP,Daily!HC$10,0)/VLOOKUP($EG79,Data!$B:$CP,Daily!HC$10,0)</f>
      </c>
      <c r="HD82" s="14">
        <f>VLOOKUP($EG82,Data!$B:$CP,Daily!HD$10,0)/VLOOKUP($EG79,Data!$B:$CP,Daily!HD$10,0)</f>
      </c>
      <c r="HE82" s="14">
        <f>VLOOKUP($EG82,Data!$B:$CP,Daily!HE$10,0)/VLOOKUP($EG79,Data!$B:$CP,Daily!HE$10,0)</f>
      </c>
      <c r="HF82" s="14">
        <f>VLOOKUP($EG82,Data!$B:$CP,Daily!HF$10,0)/VLOOKUP($EG79,Data!$B:$CP,Daily!HF$10,0)</f>
      </c>
      <c r="HG82" s="14">
        <f>VLOOKUP($EG82,Data!$B:$CP,Daily!HG$10,0)/VLOOKUP($EG79,Data!$B:$CP,Daily!HG$10,0)</f>
      </c>
      <c r="HH82" s="14">
        <f>VLOOKUP($EG82,Data!$B:$CP,Daily!HH$10,0)/VLOOKUP($EG79,Data!$B:$CP,Daily!HH$10,0)</f>
      </c>
      <c r="HI82" s="14">
        <f>VLOOKUP($EG82,Data!$B:$CP,Daily!HI$10,0)/VLOOKUP($EG79,Data!$B:$CP,Daily!HI$10,0)</f>
      </c>
      <c r="HJ82" s="14">
        <f>VLOOKUP($EG82,Data!$B:$CP,Daily!HJ$10,0)/VLOOKUP($EG79,Data!$B:$CP,Daily!HJ$10,0)</f>
      </c>
      <c r="HK82" s="14">
        <f>VLOOKUP($EG82,Data!$B:$CP,Daily!HK$10,0)/VLOOKUP($EG79,Data!$B:$CP,Daily!HK$10,0)</f>
      </c>
      <c r="HL82" s="14">
        <f>VLOOKUP($EG82,Data!$B:$CP,Daily!HL$10,0)/VLOOKUP($EG79,Data!$B:$CP,Daily!HL$10,0)</f>
      </c>
      <c r="HM82" s="14">
        <f>VLOOKUP($EG82,Data!$B:$CP,Daily!HM$10,0)/VLOOKUP($EG79,Data!$B:$CP,Daily!HM$10,0)</f>
      </c>
      <c r="HN82" s="14">
        <f>VLOOKUP($EG82,Data!$B:$CP,Daily!HN$10,0)/VLOOKUP($EG79,Data!$B:$CP,Daily!HN$10,0)</f>
      </c>
      <c r="HO82" s="14">
        <f>VLOOKUP($EG82,Data!$B:$CP,Daily!HO$10,0)/VLOOKUP($EG79,Data!$B:$CP,Daily!HO$10,0)</f>
      </c>
      <c r="HP82" s="14">
        <f>VLOOKUP($EG82,Data!$B:$CP,Daily!HP$10,0)/VLOOKUP($EG79,Data!$B:$CP,Daily!HP$10,0)</f>
      </c>
      <c r="HQ82" s="14">
        <f>VLOOKUP($EG82,Data!$B:$CP,Daily!HQ$10,0)/VLOOKUP($EG79,Data!$B:$CP,Daily!HQ$10,0)</f>
      </c>
      <c r="HR82" s="14">
        <f>VLOOKUP($EG82,Data!$B:$CP,Daily!HR$10,0)/VLOOKUP($EG79,Data!$B:$CP,Daily!HR$10,0)</f>
      </c>
      <c r="HS82" s="14">
        <f>VLOOKUP($EG82,Data!$B:$CP,Daily!HS$10,0)/VLOOKUP($EG79,Data!$B:$CP,Daily!HS$10,0)</f>
      </c>
      <c r="HT82" s="14">
        <f>VLOOKUP($EG82,Data!$B:$CP,Daily!HT$10,0)/VLOOKUP($EG79,Data!$B:$CP,Daily!HT$10,0)</f>
      </c>
      <c r="HU82" s="17"/>
      <c r="HV82" s="52">
        <f t="shared" si="591"/>
      </c>
      <c r="HW82" s="52">
        <f t="shared" si="592"/>
      </c>
      <c r="HX82" s="52">
        <f t="shared" si="683"/>
      </c>
      <c r="HY82" s="52">
        <f t="shared" si="684"/>
      </c>
      <c r="HZ82" s="52">
        <f t="shared" si="685"/>
      </c>
      <c r="IA82" s="55"/>
      <c r="IB82" s="14">
        <f t="shared" si="686"/>
      </c>
      <c r="IC82" s="14">
        <f t="shared" si="703"/>
      </c>
      <c r="ID82" s="14">
        <f t="shared" si="704"/>
      </c>
      <c r="IE82" s="16"/>
      <c r="IF82" s="9" t="s">
        <v>536</v>
      </c>
      <c r="IG82" s="9" t="s">
        <v>69</v>
      </c>
      <c r="IH82" s="14">
        <f>IFERROR(IFERROR(VLOOKUP($IF82,Data!$B:$CP,Daily!IH$10,0),0)/IFERROR(VLOOKUP($IF79,Data!$B:$CP,Daily!IH$10,0),0),0)</f>
      </c>
      <c r="II82" s="14">
        <f>IFERROR(IFERROR(VLOOKUP($IF82,Data!$B:$CP,Daily!II$10,0),0)/IFERROR(VLOOKUP($IF79,Data!$B:$CP,Daily!II$10,0),0),0)</f>
      </c>
      <c r="IJ82" s="14">
        <f>IFERROR(IFERROR(VLOOKUP($IF82,Data!$B:$CP,Daily!IJ$10,0),0)/IFERROR(VLOOKUP($IF79,Data!$B:$CP,Daily!IJ$10,0),0),0)</f>
      </c>
      <c r="IK82" s="14">
        <f>IFERROR(IFERROR(VLOOKUP($IF82,Data!$B:$CP,Daily!IK$10,0),0)/IFERROR(VLOOKUP($IF79,Data!$B:$CP,Daily!IK$10,0),0),0)</f>
      </c>
      <c r="IL82" s="14">
        <f>IFERROR(IFERROR(VLOOKUP($IF82,Data!$B:$CP,Daily!IL$10,0),0)/IFERROR(VLOOKUP($IF79,Data!$B:$CP,Daily!IL$10,0),0),0)</f>
      </c>
      <c r="IM82" s="14">
        <f>IFERROR(IFERROR(VLOOKUP($IF82,Data!$B:$CP,Daily!IM$10,0),0)/IFERROR(VLOOKUP($IF79,Data!$B:$CP,Daily!IM$10,0),0),0)</f>
      </c>
      <c r="IN82" s="14">
        <f>IFERROR(IFERROR(VLOOKUP($IF82,Data!$B:$CP,Daily!IN$10,0),0)/IFERROR(VLOOKUP($IF79,Data!$B:$CP,Daily!IN$10,0),0),0)</f>
      </c>
      <c r="IO82" s="14">
        <f>IFERROR(IFERROR(VLOOKUP($IF82,Data!$B:$CP,Daily!IO$10,0),0)/IFERROR(VLOOKUP($IF79,Data!$B:$CP,Daily!IO$10,0),0),0)</f>
      </c>
      <c r="IP82" s="14">
        <f>IFERROR(IFERROR(VLOOKUP($IF82,Data!$B:$CP,Daily!IP$10,0),0)/IFERROR(VLOOKUP($IF79,Data!$B:$CP,Daily!IP$10,0),0),0)</f>
      </c>
      <c r="IQ82" s="14">
        <f>IFERROR(IFERROR(VLOOKUP($IF82,Data!$B:$CP,Daily!IQ$10,0),0)/IFERROR(VLOOKUP($IF79,Data!$B:$CP,Daily!IQ$10,0),0),0)</f>
      </c>
      <c r="IR82" s="14">
        <f>IFERROR(IFERROR(VLOOKUP($IF82,Data!$B:$CP,Daily!IR$10,0),0)/IFERROR(VLOOKUP($IF79,Data!$B:$CP,Daily!IR$10,0),0),0)</f>
      </c>
      <c r="IS82" s="14">
        <f>IFERROR(IFERROR(VLOOKUP($IF82,Data!$B:$CP,Daily!IS$10,0),0)/IFERROR(VLOOKUP($IF79,Data!$B:$CP,Daily!IS$10,0),0),0)</f>
      </c>
      <c r="IT82" s="14">
        <f>IFERROR(IFERROR(VLOOKUP($IF82,Data!$B:$CP,Daily!IT$10,0),0)/IFERROR(VLOOKUP($IF79,Data!$B:$CP,Daily!IT$10,0),0),0)</f>
      </c>
      <c r="IU82" s="14">
        <f>IFERROR(IFERROR(VLOOKUP($IF82,Data!$B:$CP,Daily!IU$10,0),0)/IFERROR(VLOOKUP($IF79,Data!$B:$CP,Daily!IU$10,0),0),0)</f>
      </c>
      <c r="IV82" s="14">
        <f>IFERROR(IFERROR(VLOOKUP($IF82,Data!$B:$CP,Daily!IV$10,0),0)/IFERROR(VLOOKUP($IF79,Data!$B:$CP,Daily!IV$10,0),0),0)</f>
      </c>
      <c r="IW82" s="14">
        <f>IFERROR(IFERROR(VLOOKUP($IF82,Data!$B:$CP,Daily!IW$10,0),0)/IFERROR(VLOOKUP($IF79,Data!$B:$CP,Daily!IW$10,0),0),0)</f>
      </c>
      <c r="IX82" s="14">
        <f>IFERROR(IFERROR(VLOOKUP($IF82,Data!$B:$CP,Daily!IX$10,0),0)/IFERROR(VLOOKUP($IF79,Data!$B:$CP,Daily!IX$10,0),0),0)</f>
      </c>
      <c r="IY82" s="14">
        <f>IFERROR(IFERROR(VLOOKUP($IF82,Data!$B:$CP,Daily!IY$10,0),0)/IFERROR(VLOOKUP($IF79,Data!$B:$CP,Daily!IY$10,0),0),0)</f>
      </c>
      <c r="IZ82" s="14">
        <f>IFERROR(IFERROR(VLOOKUP($IF82,Data!$B:$CP,Daily!IZ$10,0),0)/IFERROR(VLOOKUP($IF79,Data!$B:$CP,Daily!IZ$10,0),0),0)</f>
      </c>
      <c r="JA82" s="14">
        <f>IFERROR(IFERROR(VLOOKUP($IF82,Data!$B:$CP,Daily!JA$10,0),0)/IFERROR(VLOOKUP($IF79,Data!$B:$CP,Daily!JA$10,0),0),0)</f>
      </c>
      <c r="JB82" s="14">
        <f>IFERROR(IFERROR(VLOOKUP($IF82,Data!$B:$CP,Daily!JB$10,0),0)/IFERROR(VLOOKUP($IF79,Data!$B:$CP,Daily!JB$10,0),0),0)</f>
      </c>
      <c r="JC82" s="14">
        <f>IFERROR(IFERROR(VLOOKUP($IF82,Data!$B:$CP,Daily!JC$10,0),0)/IFERROR(VLOOKUP($IF79,Data!$B:$CP,Daily!JC$10,0),0),0)</f>
      </c>
      <c r="JD82" s="14">
        <f>IFERROR(IFERROR(VLOOKUP($IF82,Data!$B:$CP,Daily!JD$10,0),0)/IFERROR(VLOOKUP($IF79,Data!$B:$CP,Daily!JD$10,0),0),0)</f>
      </c>
      <c r="JE82" s="14">
        <f>IFERROR(IFERROR(VLOOKUP($IF82,Data!$B:$CP,Daily!JE$10,0),0)/IFERROR(VLOOKUP($IF79,Data!$B:$CP,Daily!JE$10,0),0),0)</f>
      </c>
      <c r="JF82" s="14">
        <f>IFERROR(IFERROR(VLOOKUP($IF82,Data!$B:$CP,Daily!JF$10,0),0)/IFERROR(VLOOKUP($IF79,Data!$B:$CP,Daily!JF$10,0),0),0)</f>
      </c>
      <c r="JG82" s="14">
        <f>IFERROR(IFERROR(VLOOKUP($IF82,Data!$B:$CP,Daily!JG$10,0),0)/IFERROR(VLOOKUP($IF79,Data!$B:$CP,Daily!JG$10,0),0),0)</f>
      </c>
      <c r="JH82" s="14">
        <f>IFERROR(IFERROR(VLOOKUP($IF82,Data!$B:$CP,Daily!JH$10,0),0)/IFERROR(VLOOKUP($IF79,Data!$B:$CP,Daily!JH$10,0),0),0)</f>
      </c>
      <c r="JI82" s="14">
        <f>IFERROR(IFERROR(VLOOKUP($IF82,Data!$B:$CP,Daily!JI$10,0),0)/IFERROR(VLOOKUP($IF79,Data!$B:$CP,Daily!JI$10,0),0),0)</f>
      </c>
      <c r="JJ82" s="14">
        <f>IFERROR(IFERROR(VLOOKUP($IF82,Data!$B:$CP,Daily!JJ$10,0),0)/IFERROR(VLOOKUP($IF79,Data!$B:$CP,Daily!JJ$10,0),0),0)</f>
      </c>
      <c r="JK82" s="14">
        <f>IFERROR(IFERROR(VLOOKUP($IF82,Data!$B:$CP,Daily!JK$10,0),0)/IFERROR(VLOOKUP($IF79,Data!$B:$CP,Daily!JK$10,0),0),0)</f>
      </c>
      <c r="JL82" s="14">
        <f>IFERROR(IFERROR(VLOOKUP($IF82,Data!$B:$CP,Daily!JL$10,0),0)/IFERROR(VLOOKUP($IF79,Data!$B:$CP,Daily!JL$10,0),0),0)</f>
      </c>
      <c r="JM82" s="14">
        <f>IFERROR(IFERROR(VLOOKUP($IF82,Data!$B:$CP,Daily!JM$10,0),0)/IFERROR(VLOOKUP($IF79,Data!$B:$CP,Daily!JM$10,0),0),0)</f>
      </c>
      <c r="JN82" s="14">
        <f>IFERROR(IFERROR(VLOOKUP($IF82,Data!$B:$CP,Daily!JN$10,0),0)/IFERROR(VLOOKUP($IF79,Data!$B:$CP,Daily!JN$10,0),0),0)</f>
      </c>
      <c r="JO82" s="14">
        <f>IFERROR(IFERROR(VLOOKUP($IF82,Data!$B:$CP,Daily!JO$10,0),0)/IFERROR(VLOOKUP($IF79,Data!$B:$CP,Daily!JO$10,0),0),0)</f>
      </c>
      <c r="JP82" s="14">
        <f>IFERROR(IFERROR(VLOOKUP($IF82,Data!$B:$CP,Daily!JP$10,0),0)/IFERROR(VLOOKUP($IF79,Data!$B:$CP,Daily!JP$10,0),0),0)</f>
      </c>
      <c r="JQ82" s="14">
        <f>IFERROR(IFERROR(VLOOKUP($IF82,Data!$B:$CP,Daily!JQ$10,0),0)/IFERROR(VLOOKUP($IF79,Data!$B:$CP,Daily!JQ$10,0),0),0)</f>
      </c>
      <c r="JR82" s="14">
        <f>IFERROR(IFERROR(VLOOKUP($IF82,Data!$B:$CP,Daily!JR$10,0),0)/IFERROR(VLOOKUP($IF79,Data!$B:$CP,Daily!JR$10,0),0),0)</f>
      </c>
      <c r="JS82" s="14">
        <f>IFERROR(IFERROR(VLOOKUP($IF82,Data!$B:$CP,Daily!JS$10,0),0)/IFERROR(VLOOKUP($IF79,Data!$B:$CP,Daily!JS$10,0),0),0)</f>
      </c>
      <c r="JT82" s="14">
        <f>IFERROR(IFERROR(VLOOKUP($IF82,Data!$B:$CP,Daily!JT$10,0),0)/IFERROR(VLOOKUP($IF79,Data!$B:$CP,Daily!JT$10,0),0),0)</f>
      </c>
      <c r="JU82" s="14">
        <f>IFERROR(IFERROR(VLOOKUP($IF82,Data!$B:$CP,Daily!JU$10,0),0)/IFERROR(VLOOKUP($IF79,Data!$B:$CP,Daily!JU$10,0),0),0)</f>
      </c>
      <c r="JV82" s="14">
        <f>IFERROR(IFERROR(VLOOKUP($IF82,Data!$B:$CP,Daily!JV$10,0),0)/IFERROR(VLOOKUP($IF79,Data!$B:$CP,Daily!JV$10,0),0),0)</f>
      </c>
      <c r="JW82" s="14">
        <f>IFERROR(IFERROR(VLOOKUP($IF82,Data!$B:$CP,Daily!JW$10,0),0)/IFERROR(VLOOKUP($IF79,Data!$B:$CP,Daily!JW$10,0),0),0)</f>
      </c>
      <c r="JX82" s="14">
        <f>IFERROR(IFERROR(VLOOKUP($IF82,Data!$B:$CP,Daily!JX$10,0),0)/IFERROR(VLOOKUP($IF79,Data!$B:$CP,Daily!JX$10,0),0),0)</f>
      </c>
      <c r="JY82" s="14">
        <f>IFERROR(IFERROR(VLOOKUP($IF82,Data!$B:$CP,Daily!JY$10,0),0)/IFERROR(VLOOKUP($IF79,Data!$B:$CP,Daily!JY$10,0),0),0)</f>
      </c>
      <c r="JZ82" s="14">
        <f>IFERROR(IFERROR(VLOOKUP($IF82,Data!$B:$CP,Daily!JZ$10,0),0)/IFERROR(VLOOKUP($IF79,Data!$B:$CP,Daily!JZ$10,0),0),0)</f>
      </c>
      <c r="KA82" s="14">
        <f>IFERROR(IFERROR(VLOOKUP($IF82,Data!$B:$CP,Daily!KA$10,0),0)/IFERROR(VLOOKUP($IF79,Data!$B:$CP,Daily!KA$10,0),0),0)</f>
      </c>
      <c r="KB82" s="14">
        <f>IFERROR(IFERROR(VLOOKUP($IF82,Data!$B:$CP,Daily!KB$10,0),0)/IFERROR(VLOOKUP($IF79,Data!$B:$CP,Daily!KB$10,0),0),0)</f>
      </c>
      <c r="KC82" s="14">
        <f>IFERROR(IFERROR(VLOOKUP($IF82,Data!$B:$CP,Daily!KC$10,0),0)/IFERROR(VLOOKUP($IF79,Data!$B:$CP,Daily!KC$10,0),0),0)</f>
      </c>
      <c r="KD82" s="14">
        <f>IFERROR(IFERROR(VLOOKUP($IF82,Data!$B:$CP,Daily!KD$10,0),0)/IFERROR(VLOOKUP($IF79,Data!$B:$CP,Daily!KD$10,0),0),0)</f>
      </c>
      <c r="KE82" s="14">
        <f>IFERROR(IFERROR(VLOOKUP($IF82,Data!$B:$CP,Daily!KE$10,0),0)/IFERROR(VLOOKUP($IF79,Data!$B:$CP,Daily!KE$10,0),0),0)</f>
      </c>
      <c r="KF82" s="14">
        <f>IFERROR(IFERROR(VLOOKUP($IF82,Data!$B:$CP,Daily!KF$10,0),0)/IFERROR(VLOOKUP($IF79,Data!$B:$CP,Daily!KF$10,0),0),0)</f>
      </c>
      <c r="KG82" s="14">
        <f>IFERROR(IFERROR(VLOOKUP($IF82,Data!$B:$CP,Daily!KG$10,0),0)/IFERROR(VLOOKUP($IF79,Data!$B:$CP,Daily!KG$10,0),0),0)</f>
      </c>
      <c r="KH82" s="14">
        <f>IFERROR(IFERROR(VLOOKUP($IF82,Data!$B:$CP,Daily!KH$10,0),0)/IFERROR(VLOOKUP($IF79,Data!$B:$CP,Daily!KH$10,0),0),0)</f>
      </c>
      <c r="KI82" s="14">
        <f>IFERROR(IFERROR(VLOOKUP($IF82,Data!$B:$CP,Daily!KI$10,0),0)/IFERROR(VLOOKUP($IF79,Data!$B:$CP,Daily!KI$10,0),0),0)</f>
      </c>
      <c r="KJ82" s="14">
        <f>IFERROR(IFERROR(VLOOKUP($IF82,Data!$B:$CP,Daily!KJ$10,0),0)/IFERROR(VLOOKUP($IF79,Data!$B:$CP,Daily!KJ$10,0),0),0)</f>
      </c>
      <c r="KK82" s="14">
        <f>IFERROR(IFERROR(VLOOKUP($IF82,Data!$B:$CP,Daily!KK$10,0),0)/IFERROR(VLOOKUP($IF79,Data!$B:$CP,Daily!KK$10,0),0),0)</f>
      </c>
      <c r="KL82" s="14">
        <f>IFERROR(IFERROR(VLOOKUP($IF82,Data!$B:$CP,Daily!KL$10,0),0)/IFERROR(VLOOKUP($IF79,Data!$B:$CP,Daily!KL$10,0),0),0)</f>
      </c>
      <c r="KM82" s="14">
        <f>IFERROR(IFERROR(VLOOKUP($IF82,Data!$B:$CP,Daily!KM$10,0),0)/IFERROR(VLOOKUP($IF79,Data!$B:$CP,Daily!KM$10,0),0),0)</f>
      </c>
      <c r="KN82" s="14">
        <f>IFERROR(IFERROR(VLOOKUP($IF82,Data!$B:$CP,Daily!KN$10,0),0)/IFERROR(VLOOKUP($IF79,Data!$B:$CP,Daily!KN$10,0),0),0)</f>
      </c>
      <c r="KO82" s="14">
        <f>IFERROR(IFERROR(VLOOKUP($IF82,Data!$B:$CP,Daily!KO$10,0),0)/IFERROR(VLOOKUP($IF79,Data!$B:$CP,Daily!KO$10,0),0),0)</f>
      </c>
      <c r="KP82" s="14">
        <f>IFERROR(IFERROR(VLOOKUP($IF82,Data!$B:$CP,Daily!KP$10,0),0)/IFERROR(VLOOKUP($IF79,Data!$B:$CP,Daily!KP$10,0),0),0)</f>
      </c>
      <c r="KQ82" s="14">
        <f>IFERROR(IFERROR(VLOOKUP($IF82,Data!$B:$CP,Daily!KQ$10,0),0)/IFERROR(VLOOKUP($IF79,Data!$B:$CP,Daily!KQ$10,0),0),0)</f>
      </c>
      <c r="KR82" s="14">
        <f>IFERROR(IFERROR(VLOOKUP($IF82,Data!$B:$CP,Daily!KR$10,0),0)/IFERROR(VLOOKUP($IF79,Data!$B:$CP,Daily!KR$10,0),0),0)</f>
      </c>
      <c r="KS82" s="14">
        <f>IFERROR(IFERROR(VLOOKUP($IF82,Data!$B:$CP,Daily!KS$10,0),0)/IFERROR(VLOOKUP($IF79,Data!$B:$CP,Daily!KS$10,0),0),0)</f>
      </c>
      <c r="KT82" s="14">
        <f>IFERROR(IFERROR(VLOOKUP($IF82,Data!$B:$CP,Daily!KT$10,0),0)/IFERROR(VLOOKUP($IF79,Data!$B:$CP,Daily!KT$10,0),0),0)</f>
      </c>
      <c r="KU82" s="14">
        <f>IFERROR(IFERROR(VLOOKUP($IF82,Data!$B:$CP,Daily!KU$10,0),0)/IFERROR(VLOOKUP($IF79,Data!$B:$CP,Daily!KU$10,0),0),0)</f>
      </c>
      <c r="KV82" s="14">
        <f>IFERROR(IFERROR(VLOOKUP($IF82,Data!$B:$CP,Daily!KV$10,0),0)/IFERROR(VLOOKUP($IF79,Data!$B:$CP,Daily!KV$10,0),0),0)</f>
      </c>
      <c r="KW82" s="14">
        <f>IFERROR(IFERROR(VLOOKUP($IF82,Data!$B:$CP,Daily!KW$10,0),0)/IFERROR(VLOOKUP($IF79,Data!$B:$CP,Daily!KW$10,0),0),0)</f>
      </c>
      <c r="KX82" s="14">
        <f>IFERROR(IFERROR(VLOOKUP($IF82,Data!$B:$CP,Daily!KX$10,0),0)/IFERROR(VLOOKUP($IF79,Data!$B:$CP,Daily!KX$10,0),0),0)</f>
      </c>
      <c r="KY82" s="14">
        <f>IFERROR(IFERROR(VLOOKUP($IF82,Data!$B:$CP,Daily!KY$10,0),0)/IFERROR(VLOOKUP($IF79,Data!$B:$CP,Daily!KY$10,0),0),0)</f>
      </c>
      <c r="KZ82" s="14">
        <f>IFERROR(IFERROR(VLOOKUP($IF82,Data!$B:$CP,Daily!KZ$10,0),0)/IFERROR(VLOOKUP($IF79,Data!$B:$CP,Daily!KZ$10,0),0),0)</f>
      </c>
      <c r="LA82" s="14">
        <f>IFERROR(IFERROR(VLOOKUP($IF82,Data!$B:$CP,Daily!LA$10,0),0)/IFERROR(VLOOKUP($IF79,Data!$B:$CP,Daily!LA$10,0),0),0)</f>
      </c>
      <c r="LB82" s="14">
        <f>IFERROR(IFERROR(VLOOKUP($IF82,Data!$B:$CP,Daily!LB$10,0),0)/IFERROR(VLOOKUP($IF79,Data!$B:$CP,Daily!LB$10,0),0),0)</f>
      </c>
      <c r="LC82" s="14">
        <f>IFERROR(IFERROR(VLOOKUP($IF82,Data!$B:$CP,Daily!LC$10,0),0)/IFERROR(VLOOKUP($IF79,Data!$B:$CP,Daily!LC$10,0),0),0)</f>
      </c>
      <c r="LD82" s="14">
        <f>IFERROR(IFERROR(VLOOKUP($IF82,Data!$B:$CP,Daily!LD$10,0),0)/IFERROR(VLOOKUP($IF79,Data!$B:$CP,Daily!LD$10,0),0),0)</f>
      </c>
      <c r="LE82" s="14">
        <f>IFERROR(IFERROR(VLOOKUP($IF82,Data!$B:$CP,Daily!LE$10,0),0)/IFERROR(VLOOKUP($IF79,Data!$B:$CP,Daily!LE$10,0),0),0)</f>
      </c>
      <c r="LF82" s="14">
        <f>IFERROR(IFERROR(VLOOKUP($IF82,Data!$B:$CP,Daily!LF$10,0),0)/IFERROR(VLOOKUP($IF79,Data!$B:$CP,Daily!LF$10,0),0),0)</f>
      </c>
      <c r="LG82" s="14">
        <f>IFERROR(IFERROR(VLOOKUP($IF82,Data!$B:$CP,Daily!LG$10,0),0)/IFERROR(VLOOKUP($IF79,Data!$B:$CP,Daily!LG$10,0),0),0)</f>
      </c>
      <c r="LH82" s="14">
        <f>IFERROR(IFERROR(VLOOKUP($IF82,Data!$B:$CP,Daily!LH$10,0),0)/IFERROR(VLOOKUP($IF79,Data!$B:$CP,Daily!LH$10,0),0),0)</f>
      </c>
      <c r="LI82" s="14">
        <f>IFERROR(IFERROR(VLOOKUP($IF82,Data!$B:$CP,Daily!LI$10,0),0)/IFERROR(VLOOKUP($IF79,Data!$B:$CP,Daily!LI$10,0),0),0)</f>
      </c>
      <c r="LJ82" s="14">
        <f>IFERROR(IFERROR(VLOOKUP($IF82,Data!$B:$CP,Daily!LJ$10,0),0)/IFERROR(VLOOKUP($IF79,Data!$B:$CP,Daily!LJ$10,0),0),0)</f>
      </c>
      <c r="LK82" s="14">
        <f>IFERROR(IFERROR(VLOOKUP($IF82,Data!$B:$CP,Daily!LK$10,0),0)/IFERROR(VLOOKUP($IF79,Data!$B:$CP,Daily!LK$10,0),0),0)</f>
      </c>
      <c r="LL82" s="14">
        <f>IFERROR(IFERROR(VLOOKUP($IF82,Data!$B:$CP,Daily!LL$10,0),0)/IFERROR(VLOOKUP($IF79,Data!$B:$CP,Daily!LL$10,0),0),0)</f>
      </c>
      <c r="LM82" s="14">
        <f>IFERROR(IFERROR(VLOOKUP($IF82,Data!$B:$CP,Daily!LM$10,0),0)/IFERROR(VLOOKUP($IF79,Data!$B:$CP,Daily!LM$10,0),0),0)</f>
      </c>
      <c r="LN82" s="14">
        <f>IFERROR(IFERROR(VLOOKUP($IF82,Data!$B:$CP,Daily!LN$10,0),0)/IFERROR(VLOOKUP($IF79,Data!$B:$CP,Daily!LN$10,0),0),0)</f>
      </c>
      <c r="LO82" s="14">
        <f>IFERROR(IFERROR(VLOOKUP($IF82,Data!$B:$CP,Daily!LO$10,0),0)/IFERROR(VLOOKUP($IF79,Data!$B:$CP,Daily!LO$10,0),0),0)</f>
      </c>
      <c r="LP82" s="14">
        <f>IFERROR(IFERROR(VLOOKUP($IF82,Data!$B:$CP,Daily!LP$10,0),0)/IFERROR(VLOOKUP($IF79,Data!$B:$CP,Daily!LP$10,0),0),0)</f>
      </c>
      <c r="LQ82" s="14">
        <f>IFERROR(IFERROR(VLOOKUP($IF82,Data!$B:$CP,Daily!LQ$10,0),0)/IFERROR(VLOOKUP($IF79,Data!$B:$CP,Daily!LQ$10,0),0),0)</f>
      </c>
      <c r="LR82" s="14">
        <f>IFERROR(IFERROR(VLOOKUP($IF82,Data!$B:$CP,Daily!LR$10,0),0)/IFERROR(VLOOKUP($IF79,Data!$B:$CP,Daily!LR$10,0),0),0)</f>
      </c>
      <c r="LS82" s="14">
        <f>IFERROR(IFERROR(VLOOKUP($IF82,Data!$B:$CP,Daily!LS$10,0),0)/IFERROR(VLOOKUP($IF79,Data!$B:$CP,Daily!LS$10,0),0),0)</f>
      </c>
      <c r="LU82" s="52">
        <f t="shared" si="657"/>
      </c>
      <c r="LV82" s="52">
        <f t="shared" si="658"/>
      </c>
      <c r="LW82" s="52">
        <f t="shared" si="689"/>
      </c>
      <c r="LX82" s="52">
        <f t="shared" si="690"/>
      </c>
      <c r="LY82" s="52">
        <f t="shared" si="691"/>
      </c>
      <c r="LZ82" s="55"/>
      <c r="MA82" s="14">
        <f t="shared" si="692"/>
      </c>
      <c r="MB82" s="14">
        <f t="shared" si="705"/>
      </c>
      <c r="MC82" s="14">
        <f t="shared" si="706"/>
      </c>
      <c r="MD82" s="15"/>
    </row>
    <row r="83" spans="1:342" hidden="1" x14ac:dyDescent="0.25">
      <c r="A83" s="5"/>
      <c r="C83" s="5"/>
      <c r="D83" s="130" t="s">
        <v>537</v>
      </c>
      <c r="E83" s="67" t="str">
        <f>VLOOKUP($D83,'Metric Nature'!$C:$D,2,0)&amp;IF(($F83&lt;(EA83)),"Below",IF(($F83&gt;(DZ83)),"Above","Within"))</f>
      </c>
      <c r="F83" s="62">
        <f>DU83</f>
      </c>
      <c r="G83" s="92">
        <f t="shared" si="660"/>
      </c>
      <c r="H83" s="62">
        <f>IFERROR(((F83-G83)/G83),0)</f>
      </c>
      <c r="I83" s="89">
        <f t="shared" si="662"/>
      </c>
      <c r="J83" s="62">
        <f>IFERROR(((F83-I83)/I83),0)</f>
      </c>
      <c r="K83" s="62">
        <f>EC83</f>
      </c>
      <c r="L83" s="64"/>
      <c r="M83" s="67" t="str">
        <f>VLOOKUP($D83,'Metric Nature'!$C:$D,2,0)&amp;IF(($N83&lt;(HZ83)),"Below",IF(($N83&gt;(HY83)),"Above","Within"))</f>
      </c>
      <c r="N83" s="71">
        <f>HT83</f>
      </c>
      <c r="O83" s="63">
        <f t="shared" si="666"/>
      </c>
      <c r="P83" s="98">
        <f t="shared" si="667"/>
      </c>
      <c r="Q83" s="63">
        <f t="shared" si="668"/>
      </c>
      <c r="R83" s="71">
        <f>IFERROR(((N83-Q83)/Q83),0)</f>
      </c>
      <c r="S83" s="62">
        <f>IB83</f>
      </c>
      <c r="T83" s="64"/>
      <c r="U83" s="67" t="str">
        <f>VLOOKUP($D83,'Metric Nature'!$C:$D,2,0)&amp;IF(($V83&lt;(LY83)),"Below",IF(($V83&gt;(LX83)),"Above","Within"))</f>
      </c>
      <c r="V83" s="62">
        <f>LS83</f>
      </c>
      <c r="W83" s="63">
        <f t="shared" si="672"/>
      </c>
      <c r="X83" s="62">
        <f>IFERROR(((V83-W83)/W83),0)</f>
      </c>
      <c r="Y83" s="63">
        <f t="shared" si="674"/>
      </c>
      <c r="Z83" s="62">
        <f>IFERROR(((V83-Y83)/Y83),0)</f>
      </c>
      <c r="AA83" s="62">
        <f>MA83</f>
      </c>
      <c r="AB83" s="64"/>
      <c r="AC83" s="60"/>
      <c r="AD83" s="5"/>
      <c r="AE83" s="5"/>
      <c r="AF83" s="5"/>
      <c r="AG83" s="5"/>
      <c r="AH83" s="5"/>
      <c r="AI83" s="9" t="s">
        <v>537</v>
      </c>
      <c r="AJ83" s="14">
        <f>(VLOOKUP($EG83,Data!$B:$CP,Daily!EI$10,0)+VLOOKUP($IF83,Data!$B:$CP,Daily!IH$10,0))/(VLOOKUP($EG79,Data!$B:$CP,Daily!EI$10,0)+VLOOKUP($IF79,Data!$B:$CP,Daily!IH$10,0))</f>
      </c>
      <c r="AK83" s="14">
        <f>(VLOOKUP($EG83,Data!$B:$CP,Daily!EJ$10,0)+VLOOKUP($IF83,Data!$B:$CP,Daily!II$10,0))/(VLOOKUP($EG79,Data!$B:$CP,Daily!EJ$10,0)+VLOOKUP($IF79,Data!$B:$CP,Daily!II$10,0))</f>
      </c>
      <c r="AL83" s="14">
        <f>(VLOOKUP($EG83,Data!$B:$CP,Daily!EK$10,0)+VLOOKUP($IF83,Data!$B:$CP,Daily!IJ$10,0))/(VLOOKUP($EG79,Data!$B:$CP,Daily!EK$10,0)+VLOOKUP($IF79,Data!$B:$CP,Daily!IJ$10,0))</f>
      </c>
      <c r="AM83" s="14">
        <f>(VLOOKUP($EG83,Data!$B:$CP,Daily!EL$10,0)+VLOOKUP($IF83,Data!$B:$CP,Daily!IK$10,0))/(VLOOKUP($EG79,Data!$B:$CP,Daily!EL$10,0)+VLOOKUP($IF79,Data!$B:$CP,Daily!IK$10,0))</f>
      </c>
      <c r="AN83" s="14">
        <f>(VLOOKUP($EG83,Data!$B:$CP,Daily!EM$10,0)+VLOOKUP($IF83,Data!$B:$CP,Daily!IL$10,0))/(VLOOKUP($EG79,Data!$B:$CP,Daily!EM$10,0)+VLOOKUP($IF79,Data!$B:$CP,Daily!IL$10,0))</f>
      </c>
      <c r="AO83" s="14">
        <f>(VLOOKUP($EG83,Data!$B:$CP,Daily!EN$10,0)+VLOOKUP($IF83,Data!$B:$CP,Daily!IM$10,0))/(VLOOKUP($EG79,Data!$B:$CP,Daily!EN$10,0)+VLOOKUP($IF79,Data!$B:$CP,Daily!IM$10,0))</f>
      </c>
      <c r="AP83" s="14">
        <f>(VLOOKUP($EG83,Data!$B:$CP,Daily!EO$10,0)+VLOOKUP($IF83,Data!$B:$CP,Daily!IN$10,0))/(VLOOKUP($EG79,Data!$B:$CP,Daily!EO$10,0)+VLOOKUP($IF79,Data!$B:$CP,Daily!IN$10,0))</f>
      </c>
      <c r="AQ83" s="14">
        <f>(VLOOKUP($EG83,Data!$B:$CP,Daily!EP$10,0)+VLOOKUP($IF83,Data!$B:$CP,Daily!IO$10,0))/(VLOOKUP($EG79,Data!$B:$CP,Daily!EP$10,0)+VLOOKUP($IF79,Data!$B:$CP,Daily!IO$10,0))</f>
      </c>
      <c r="AR83" s="14">
        <f>(VLOOKUP($EG83,Data!$B:$CP,Daily!EQ$10,0)+VLOOKUP($IF83,Data!$B:$CP,Daily!IP$10,0))/(VLOOKUP($EG79,Data!$B:$CP,Daily!EQ$10,0)+VLOOKUP($IF79,Data!$B:$CP,Daily!IP$10,0))</f>
      </c>
      <c r="AS83" s="14">
        <f>(VLOOKUP($EG83,Data!$B:$CP,Daily!ER$10,0)+VLOOKUP($IF83,Data!$B:$CP,Daily!IQ$10,0))/(VLOOKUP($EG79,Data!$B:$CP,Daily!ER$10,0)+VLOOKUP($IF79,Data!$B:$CP,Daily!IQ$10,0))</f>
      </c>
      <c r="AT83" s="14">
        <f>(VLOOKUP($EG83,Data!$B:$CP,Daily!ES$10,0)+VLOOKUP($IF83,Data!$B:$CP,Daily!IR$10,0))/(VLOOKUP($EG79,Data!$B:$CP,Daily!ES$10,0)+VLOOKUP($IF79,Data!$B:$CP,Daily!IR$10,0))</f>
      </c>
      <c r="AU83" s="14">
        <f>(VLOOKUP($EG83,Data!$B:$CP,Daily!ET$10,0)+VLOOKUP($IF83,Data!$B:$CP,Daily!IS$10,0))/(VLOOKUP($EG79,Data!$B:$CP,Daily!ET$10,0)+VLOOKUP($IF79,Data!$B:$CP,Daily!IS$10,0))</f>
      </c>
      <c r="AV83" s="14">
        <f>(VLOOKUP($EG83,Data!$B:$CP,Daily!EU$10,0)+VLOOKUP($IF83,Data!$B:$CP,Daily!IT$10,0))/(VLOOKUP($EG79,Data!$B:$CP,Daily!EU$10,0)+VLOOKUP($IF79,Data!$B:$CP,Daily!IT$10,0))</f>
      </c>
      <c r="AW83" s="14">
        <f>(VLOOKUP($EG83,Data!$B:$CP,Daily!EV$10,0)+VLOOKUP($IF83,Data!$B:$CP,Daily!IU$10,0))/(VLOOKUP($EG79,Data!$B:$CP,Daily!EV$10,0)+VLOOKUP($IF79,Data!$B:$CP,Daily!IU$10,0))</f>
      </c>
      <c r="AX83" s="14">
        <f>(VLOOKUP($EG83,Data!$B:$CP,Daily!EW$10,0)+VLOOKUP($IF83,Data!$B:$CP,Daily!IV$10,0))/(VLOOKUP($EG79,Data!$B:$CP,Daily!EW$10,0)+VLOOKUP($IF79,Data!$B:$CP,Daily!IV$10,0))</f>
      </c>
      <c r="AY83" s="14">
        <f>(VLOOKUP($EG83,Data!$B:$CP,Daily!EX$10,0)+VLOOKUP($IF83,Data!$B:$CP,Daily!IW$10,0))/(VLOOKUP($EG79,Data!$B:$CP,Daily!EX$10,0)+VLOOKUP($IF79,Data!$B:$CP,Daily!IW$10,0))</f>
      </c>
      <c r="AZ83" s="14">
        <f>(VLOOKUP($EG83,Data!$B:$CP,Daily!EY$10,0)+VLOOKUP($IF83,Data!$B:$CP,Daily!IX$10,0))/(VLOOKUP($EG79,Data!$B:$CP,Daily!EY$10,0)+VLOOKUP($IF79,Data!$B:$CP,Daily!IX$10,0))</f>
      </c>
      <c r="BA83" s="14">
        <f>(VLOOKUP($EG83,Data!$B:$CP,Daily!EZ$10,0)+VLOOKUP($IF83,Data!$B:$CP,Daily!IY$10,0))/(VLOOKUP($EG79,Data!$B:$CP,Daily!EZ$10,0)+VLOOKUP($IF79,Data!$B:$CP,Daily!IY$10,0))</f>
      </c>
      <c r="BB83" s="14">
        <f>(VLOOKUP($EG83,Data!$B:$CP,Daily!FA$10,0)+VLOOKUP($IF83,Data!$B:$CP,Daily!IZ$10,0))/(VLOOKUP($EG79,Data!$B:$CP,Daily!FA$10,0)+VLOOKUP($IF79,Data!$B:$CP,Daily!IZ$10,0))</f>
      </c>
      <c r="BC83" s="14">
        <f>(VLOOKUP($EG83,Data!$B:$CP,Daily!FB$10,0)+VLOOKUP($IF83,Data!$B:$CP,Daily!JA$10,0))/(VLOOKUP($EG79,Data!$B:$CP,Daily!FB$10,0)+VLOOKUP($IF79,Data!$B:$CP,Daily!JA$10,0))</f>
      </c>
      <c r="BD83" s="14">
        <f>(VLOOKUP($EG83,Data!$B:$CP,Daily!FC$10,0)+VLOOKUP($IF83,Data!$B:$CP,Daily!JB$10,0))/(VLOOKUP($EG79,Data!$B:$CP,Daily!FC$10,0)+VLOOKUP($IF79,Data!$B:$CP,Daily!JB$10,0))</f>
      </c>
      <c r="BE83" s="14">
        <f>(VLOOKUP($EG83,Data!$B:$CP,Daily!FD$10,0)+VLOOKUP($IF83,Data!$B:$CP,Daily!JC$10,0))/(VLOOKUP($EG79,Data!$B:$CP,Daily!FD$10,0)+VLOOKUP($IF79,Data!$B:$CP,Daily!JC$10,0))</f>
      </c>
      <c r="BF83" s="14">
        <f>(VLOOKUP($EG83,Data!$B:$CP,Daily!FE$10,0)+VLOOKUP($IF83,Data!$B:$CP,Daily!JD$10,0))/(VLOOKUP($EG79,Data!$B:$CP,Daily!FE$10,0)+VLOOKUP($IF79,Data!$B:$CP,Daily!JD$10,0))</f>
      </c>
      <c r="BG83" s="14">
        <f>(VLOOKUP($EG83,Data!$B:$CP,Daily!FF$10,0)+VLOOKUP($IF83,Data!$B:$CP,Daily!JE$10,0))/(VLOOKUP($EG79,Data!$B:$CP,Daily!FF$10,0)+VLOOKUP($IF79,Data!$B:$CP,Daily!JE$10,0))</f>
      </c>
      <c r="BH83" s="14">
        <f>(VLOOKUP($EG83,Data!$B:$CP,Daily!FG$10,0)+VLOOKUP($IF83,Data!$B:$CP,Daily!JF$10,0))/(VLOOKUP($EG79,Data!$B:$CP,Daily!FG$10,0)+VLOOKUP($IF79,Data!$B:$CP,Daily!JF$10,0))</f>
      </c>
      <c r="BI83" s="14">
        <f>(VLOOKUP($EG83,Data!$B:$CP,Daily!FH$10,0)+VLOOKUP($IF83,Data!$B:$CP,Daily!JG$10,0))/(VLOOKUP($EG79,Data!$B:$CP,Daily!FH$10,0)+VLOOKUP($IF79,Data!$B:$CP,Daily!JG$10,0))</f>
      </c>
      <c r="BJ83" s="14">
        <f>(VLOOKUP($EG83,Data!$B:$CP,Daily!FI$10,0)+VLOOKUP($IF83,Data!$B:$CP,Daily!JH$10,0))/(VLOOKUP($EG79,Data!$B:$CP,Daily!FI$10,0)+VLOOKUP($IF79,Data!$B:$CP,Daily!JH$10,0))</f>
      </c>
      <c r="BK83" s="14">
        <f>(VLOOKUP($EG83,Data!$B:$CP,Daily!FJ$10,0)+VLOOKUP($IF83,Data!$B:$CP,Daily!JI$10,0))/(VLOOKUP($EG79,Data!$B:$CP,Daily!FJ$10,0)+VLOOKUP($IF79,Data!$B:$CP,Daily!JI$10,0))</f>
      </c>
      <c r="BL83" s="14">
        <f>(VLOOKUP($EG83,Data!$B:$CP,Daily!FK$10,0)+VLOOKUP($IF83,Data!$B:$CP,Daily!JJ$10,0))/(VLOOKUP($EG79,Data!$B:$CP,Daily!FK$10,0)+VLOOKUP($IF79,Data!$B:$CP,Daily!JJ$10,0))</f>
      </c>
      <c r="BM83" s="14">
        <f>(VLOOKUP($EG83,Data!$B:$CP,Daily!FL$10,0)+VLOOKUP($IF83,Data!$B:$CP,Daily!JK$10,0))/(VLOOKUP($EG79,Data!$B:$CP,Daily!FL$10,0)+VLOOKUP($IF79,Data!$B:$CP,Daily!JK$10,0))</f>
      </c>
      <c r="BN83" s="14">
        <f>(VLOOKUP($EG83,Data!$B:$CP,Daily!FM$10,0)+VLOOKUP($IF83,Data!$B:$CP,Daily!JL$10,0))/(VLOOKUP($EG79,Data!$B:$CP,Daily!FM$10,0)+VLOOKUP($IF79,Data!$B:$CP,Daily!JL$10,0))</f>
      </c>
      <c r="BO83" s="14">
        <f>(VLOOKUP($EG83,Data!$B:$CP,Daily!FN$10,0)+VLOOKUP($IF83,Data!$B:$CP,Daily!JM$10,0))/(VLOOKUP($EG79,Data!$B:$CP,Daily!FN$10,0)+VLOOKUP($IF79,Data!$B:$CP,Daily!JM$10,0))</f>
      </c>
      <c r="BP83" s="14">
        <f>(VLOOKUP($EG83,Data!$B:$CP,Daily!FO$10,0)+VLOOKUP($IF83,Data!$B:$CP,Daily!JN$10,0))/(VLOOKUP($EG79,Data!$B:$CP,Daily!FO$10,0)+VLOOKUP($IF79,Data!$B:$CP,Daily!JN$10,0))</f>
      </c>
      <c r="BQ83" s="14">
        <f>(VLOOKUP($EG83,Data!$B:$CP,Daily!FP$10,0)+VLOOKUP($IF83,Data!$B:$CP,Daily!JO$10,0))/(VLOOKUP($EG79,Data!$B:$CP,Daily!FP$10,0)+VLOOKUP($IF79,Data!$B:$CP,Daily!JO$10,0))</f>
      </c>
      <c r="BR83" s="14">
        <f>(VLOOKUP($EG83,Data!$B:$CP,Daily!FQ$10,0)+VLOOKUP($IF83,Data!$B:$CP,Daily!JP$10,0))/(VLOOKUP($EG79,Data!$B:$CP,Daily!FQ$10,0)+VLOOKUP($IF79,Data!$B:$CP,Daily!JP$10,0))</f>
      </c>
      <c r="BS83" s="14">
        <f>(VLOOKUP($EG83,Data!$B:$CP,Daily!FR$10,0)+VLOOKUP($IF83,Data!$B:$CP,Daily!JQ$10,0))/(VLOOKUP($EG79,Data!$B:$CP,Daily!FR$10,0)+VLOOKUP($IF79,Data!$B:$CP,Daily!JQ$10,0))</f>
      </c>
      <c r="BT83" s="14">
        <f>(VLOOKUP($EG83,Data!$B:$CP,Daily!FS$10,0)+VLOOKUP($IF83,Data!$B:$CP,Daily!JR$10,0))/(VLOOKUP($EG79,Data!$B:$CP,Daily!FS$10,0)+VLOOKUP($IF79,Data!$B:$CP,Daily!JR$10,0))</f>
      </c>
      <c r="BU83" s="14">
        <f>(VLOOKUP($EG83,Data!$B:$CP,Daily!FT$10,0)+VLOOKUP($IF83,Data!$B:$CP,Daily!JS$10,0))/(VLOOKUP($EG79,Data!$B:$CP,Daily!FT$10,0)+VLOOKUP($IF79,Data!$B:$CP,Daily!JS$10,0))</f>
      </c>
      <c r="BV83" s="14">
        <f>(VLOOKUP($EG83,Data!$B:$CP,Daily!FU$10,0)+VLOOKUP($IF83,Data!$B:$CP,Daily!JT$10,0))/(VLOOKUP($EG79,Data!$B:$CP,Daily!FU$10,0)+VLOOKUP($IF79,Data!$B:$CP,Daily!JT$10,0))</f>
      </c>
      <c r="BW83" s="14">
        <f>(VLOOKUP($EG83,Data!$B:$CP,Daily!FV$10,0)+VLOOKUP($IF83,Data!$B:$CP,Daily!JU$10,0))/(VLOOKUP($EG79,Data!$B:$CP,Daily!FV$10,0)+VLOOKUP($IF79,Data!$B:$CP,Daily!JU$10,0))</f>
      </c>
      <c r="BX83" s="14">
        <f>(VLOOKUP($EG83,Data!$B:$CP,Daily!FW$10,0)+VLOOKUP($IF83,Data!$B:$CP,Daily!JV$10,0))/(VLOOKUP($EG79,Data!$B:$CP,Daily!FW$10,0)+VLOOKUP($IF79,Data!$B:$CP,Daily!JV$10,0))</f>
      </c>
      <c r="BY83" s="14">
        <f>(VLOOKUP($EG83,Data!$B:$CP,Daily!FX$10,0)+VLOOKUP($IF83,Data!$B:$CP,Daily!JW$10,0))/(VLOOKUP($EG79,Data!$B:$CP,Daily!FX$10,0)+VLOOKUP($IF79,Data!$B:$CP,Daily!JW$10,0))</f>
      </c>
      <c r="BZ83" s="14">
        <f>(VLOOKUP($EG83,Data!$B:$CP,Daily!FY$10,0)+VLOOKUP($IF83,Data!$B:$CP,Daily!JX$10,0))/(VLOOKUP($EG79,Data!$B:$CP,Daily!FY$10,0)+VLOOKUP($IF79,Data!$B:$CP,Daily!JX$10,0))</f>
      </c>
      <c r="CA83" s="14">
        <f>(VLOOKUP($EG83,Data!$B:$CP,Daily!FZ$10,0)+VLOOKUP($IF83,Data!$B:$CP,Daily!JY$10,0))/(VLOOKUP($EG79,Data!$B:$CP,Daily!FZ$10,0)+VLOOKUP($IF79,Data!$B:$CP,Daily!JY$10,0))</f>
      </c>
      <c r="CB83" s="14">
        <f>(VLOOKUP($EG83,Data!$B:$CP,Daily!GA$10,0)+VLOOKUP($IF83,Data!$B:$CP,Daily!JZ$10,0))/(VLOOKUP($EG79,Data!$B:$CP,Daily!GA$10,0)+VLOOKUP($IF79,Data!$B:$CP,Daily!JZ$10,0))</f>
      </c>
      <c r="CC83" s="14">
        <f>(VLOOKUP($EG83,Data!$B:$CP,Daily!GB$10,0)+VLOOKUP($IF83,Data!$B:$CP,Daily!KA$10,0))/(VLOOKUP($EG79,Data!$B:$CP,Daily!GB$10,0)+VLOOKUP($IF79,Data!$B:$CP,Daily!KA$10,0))</f>
      </c>
      <c r="CD83" s="14">
        <f>(VLOOKUP($EG83,Data!$B:$CP,Daily!GC$10,0)+VLOOKUP($IF83,Data!$B:$CP,Daily!KB$10,0))/(VLOOKUP($EG79,Data!$B:$CP,Daily!GC$10,0)+VLOOKUP($IF79,Data!$B:$CP,Daily!KB$10,0))</f>
      </c>
      <c r="CE83" s="14">
        <f>(VLOOKUP($EG83,Data!$B:$CP,Daily!GD$10,0)+VLOOKUP($IF83,Data!$B:$CP,Daily!KC$10,0))/(VLOOKUP($EG79,Data!$B:$CP,Daily!GD$10,0)+VLOOKUP($IF79,Data!$B:$CP,Daily!KC$10,0))</f>
      </c>
      <c r="CF83" s="14">
        <f>(VLOOKUP($EG83,Data!$B:$CP,Daily!GE$10,0)+VLOOKUP($IF83,Data!$B:$CP,Daily!KD$10,0))/(VLOOKUP($EG79,Data!$B:$CP,Daily!GE$10,0)+VLOOKUP($IF79,Data!$B:$CP,Daily!KD$10,0))</f>
      </c>
      <c r="CG83" s="14">
        <f>(VLOOKUP($EG83,Data!$B:$CP,Daily!GF$10,0)+VLOOKUP($IF83,Data!$B:$CP,Daily!KE$10,0))/(VLOOKUP($EG79,Data!$B:$CP,Daily!GF$10,0)+VLOOKUP($IF79,Data!$B:$CP,Daily!KE$10,0))</f>
      </c>
      <c r="CH83" s="14">
        <f>(VLOOKUP($EG83,Data!$B:$CP,Daily!GG$10,0)+VLOOKUP($IF83,Data!$B:$CP,Daily!KF$10,0))/(VLOOKUP($EG79,Data!$B:$CP,Daily!GG$10,0)+VLOOKUP($IF79,Data!$B:$CP,Daily!KF$10,0))</f>
      </c>
      <c r="CI83" s="14">
        <f>(VLOOKUP($EG83,Data!$B:$CP,Daily!GH$10,0)+VLOOKUP($IF83,Data!$B:$CP,Daily!KG$10,0))/(VLOOKUP($EG79,Data!$B:$CP,Daily!GH$10,0)+VLOOKUP($IF79,Data!$B:$CP,Daily!KG$10,0))</f>
      </c>
      <c r="CJ83" s="14">
        <f>(VLOOKUP($EG83,Data!$B:$CP,Daily!GI$10,0)+VLOOKUP($IF83,Data!$B:$CP,Daily!KH$10,0))/(VLOOKUP($EG79,Data!$B:$CP,Daily!GI$10,0)+VLOOKUP($IF79,Data!$B:$CP,Daily!KH$10,0))</f>
      </c>
      <c r="CK83" s="14">
        <f>(VLOOKUP($EG83,Data!$B:$CP,Daily!GJ$10,0)+VLOOKUP($IF83,Data!$B:$CP,Daily!KI$10,0))/(VLOOKUP($EG79,Data!$B:$CP,Daily!GJ$10,0)+VLOOKUP($IF79,Data!$B:$CP,Daily!KI$10,0))</f>
      </c>
      <c r="CL83" s="14">
        <f>(VLOOKUP($EG83,Data!$B:$CP,Daily!GK$10,0)+VLOOKUP($IF83,Data!$B:$CP,Daily!KJ$10,0))/(VLOOKUP($EG79,Data!$B:$CP,Daily!GK$10,0)+VLOOKUP($IF79,Data!$B:$CP,Daily!KJ$10,0))</f>
      </c>
      <c r="CM83" s="14">
        <f>(VLOOKUP($EG83,Data!$B:$CP,Daily!GL$10,0)+VLOOKUP($IF83,Data!$B:$CP,Daily!KK$10,0))/(VLOOKUP($EG79,Data!$B:$CP,Daily!GL$10,0)+VLOOKUP($IF79,Data!$B:$CP,Daily!KK$10,0))</f>
      </c>
      <c r="CN83" s="14">
        <f>(VLOOKUP($EG83,Data!$B:$CP,Daily!GM$10,0)+VLOOKUP($IF83,Data!$B:$CP,Daily!KL$10,0))/(VLOOKUP($EG79,Data!$B:$CP,Daily!GM$10,0)+VLOOKUP($IF79,Data!$B:$CP,Daily!KL$10,0))</f>
      </c>
      <c r="CO83" s="14">
        <f>(VLOOKUP($EG83,Data!$B:$CP,Daily!GN$10,0)+VLOOKUP($IF83,Data!$B:$CP,Daily!KM$10,0))/(VLOOKUP($EG79,Data!$B:$CP,Daily!GN$10,0)+VLOOKUP($IF79,Data!$B:$CP,Daily!KM$10,0))</f>
      </c>
      <c r="CP83" s="14">
        <f>(VLOOKUP($EG83,Data!$B:$CP,Daily!GO$10,0)+VLOOKUP($IF83,Data!$B:$CP,Daily!KN$10,0))/(VLOOKUP($EG79,Data!$B:$CP,Daily!GO$10,0)+VLOOKUP($IF79,Data!$B:$CP,Daily!KN$10,0))</f>
      </c>
      <c r="CQ83" s="14">
        <f>(VLOOKUP($EG83,Data!$B:$CP,Daily!GP$10,0)+VLOOKUP($IF83,Data!$B:$CP,Daily!KO$10,0))/(VLOOKUP($EG79,Data!$B:$CP,Daily!GP$10,0)+VLOOKUP($IF79,Data!$B:$CP,Daily!KO$10,0))</f>
      </c>
      <c r="CR83" s="14">
        <f>(VLOOKUP($EG83,Data!$B:$CP,Daily!GQ$10,0)+VLOOKUP($IF83,Data!$B:$CP,Daily!KP$10,0))/(VLOOKUP($EG79,Data!$B:$CP,Daily!GQ$10,0)+VLOOKUP($IF79,Data!$B:$CP,Daily!KP$10,0))</f>
      </c>
      <c r="CS83" s="14">
        <f>(VLOOKUP($EG83,Data!$B:$CP,Daily!GR$10,0)+VLOOKUP($IF83,Data!$B:$CP,Daily!KQ$10,0))/(VLOOKUP($EG79,Data!$B:$CP,Daily!GR$10,0)+VLOOKUP($IF79,Data!$B:$CP,Daily!KQ$10,0))</f>
      </c>
      <c r="CT83" s="14">
        <f>(VLOOKUP($EG83,Data!$B:$CP,Daily!GS$10,0)+VLOOKUP($IF83,Data!$B:$CP,Daily!KR$10,0))/(VLOOKUP($EG79,Data!$B:$CP,Daily!GS$10,0)+VLOOKUP($IF79,Data!$B:$CP,Daily!KR$10,0))</f>
      </c>
      <c r="CU83" s="14">
        <f>(VLOOKUP($EG83,Data!$B:$CP,Daily!GT$10,0)+VLOOKUP($IF83,Data!$B:$CP,Daily!KS$10,0))/(VLOOKUP($EG79,Data!$B:$CP,Daily!GT$10,0)+VLOOKUP($IF79,Data!$B:$CP,Daily!KS$10,0))</f>
      </c>
      <c r="CV83" s="14">
        <f>(VLOOKUP($EG83,Data!$B:$CP,Daily!GU$10,0)+VLOOKUP($IF83,Data!$B:$CP,Daily!KT$10,0))/(VLOOKUP($EG79,Data!$B:$CP,Daily!GU$10,0)+VLOOKUP($IF79,Data!$B:$CP,Daily!KT$10,0))</f>
      </c>
      <c r="CW83" s="14">
        <f>(VLOOKUP($EG83,Data!$B:$CP,Daily!GV$10,0)+VLOOKUP($IF83,Data!$B:$CP,Daily!KU$10,0))/(VLOOKUP($EG79,Data!$B:$CP,Daily!GV$10,0)+VLOOKUP($IF79,Data!$B:$CP,Daily!KU$10,0))</f>
      </c>
      <c r="CX83" s="14">
        <f>(VLOOKUP($EG83,Data!$B:$CP,Daily!GW$10,0)+VLOOKUP($IF83,Data!$B:$CP,Daily!KV$10,0))/(VLOOKUP($EG79,Data!$B:$CP,Daily!GW$10,0)+VLOOKUP($IF79,Data!$B:$CP,Daily!KV$10,0))</f>
      </c>
      <c r="CY83" s="14">
        <f>(VLOOKUP($EG83,Data!$B:$CP,Daily!GX$10,0)+VLOOKUP($IF83,Data!$B:$CP,Daily!KW$10,0))/(VLOOKUP($EG79,Data!$B:$CP,Daily!GX$10,0)+VLOOKUP($IF79,Data!$B:$CP,Daily!KW$10,0))</f>
      </c>
      <c r="CZ83" s="14">
        <f>(VLOOKUP($EG83,Data!$B:$CP,Daily!GY$10,0)+VLOOKUP($IF83,Data!$B:$CP,Daily!KX$10,0))/(VLOOKUP($EG79,Data!$B:$CP,Daily!GY$10,0)+VLOOKUP($IF79,Data!$B:$CP,Daily!KX$10,0))</f>
      </c>
      <c r="DA83" s="14">
        <f>(VLOOKUP($EG83,Data!$B:$CP,Daily!GZ$10,0)+VLOOKUP($IF83,Data!$B:$CP,Daily!KY$10,0))/(VLOOKUP($EG79,Data!$B:$CP,Daily!GZ$10,0)+VLOOKUP($IF79,Data!$B:$CP,Daily!KY$10,0))</f>
      </c>
      <c r="DB83" s="14">
        <f>(VLOOKUP($EG83,Data!$B:$CP,Daily!HA$10,0)+VLOOKUP($IF83,Data!$B:$CP,Daily!KZ$10,0))/(VLOOKUP($EG79,Data!$B:$CP,Daily!HA$10,0)+VLOOKUP($IF79,Data!$B:$CP,Daily!KZ$10,0))</f>
      </c>
      <c r="DC83" s="14">
        <f>(VLOOKUP($EG83,Data!$B:$CP,Daily!HB$10,0)+VLOOKUP($IF83,Data!$B:$CP,Daily!LA$10,0))/(VLOOKUP($EG79,Data!$B:$CP,Daily!HB$10,0)+VLOOKUP($IF79,Data!$B:$CP,Daily!LA$10,0))</f>
      </c>
      <c r="DD83" s="14">
        <f>(VLOOKUP($EG83,Data!$B:$CP,Daily!HC$10,0)+VLOOKUP($IF83,Data!$B:$CP,Daily!LB$10,0))/(VLOOKUP($EG79,Data!$B:$CP,Daily!HC$10,0)+VLOOKUP($IF79,Data!$B:$CP,Daily!LB$10,0))</f>
      </c>
      <c r="DE83" s="14">
        <f>(VLOOKUP($EG83,Data!$B:$CP,Daily!HD$10,0)+VLOOKUP($IF83,Data!$B:$CP,Daily!LC$10,0))/(VLOOKUP($EG79,Data!$B:$CP,Daily!HD$10,0)+VLOOKUP($IF79,Data!$B:$CP,Daily!LC$10,0))</f>
      </c>
      <c r="DF83" s="14">
        <f>(VLOOKUP($EG83,Data!$B:$CP,Daily!HE$10,0)+VLOOKUP($IF83,Data!$B:$CP,Daily!LD$10,0))/(VLOOKUP($EG79,Data!$B:$CP,Daily!HE$10,0)+VLOOKUP($IF79,Data!$B:$CP,Daily!LD$10,0))</f>
      </c>
      <c r="DG83" s="14">
        <f>(VLOOKUP($EG83,Data!$B:$CP,Daily!HF$10,0)+VLOOKUP($IF83,Data!$B:$CP,Daily!LE$10,0))/(VLOOKUP($EG79,Data!$B:$CP,Daily!HF$10,0)+VLOOKUP($IF79,Data!$B:$CP,Daily!LE$10,0))</f>
      </c>
      <c r="DH83" s="14">
        <f>(VLOOKUP($EG83,Data!$B:$CP,Daily!HG$10,0)+VLOOKUP($IF83,Data!$B:$CP,Daily!LF$10,0))/(VLOOKUP($EG79,Data!$B:$CP,Daily!HG$10,0)+VLOOKUP($IF79,Data!$B:$CP,Daily!LF$10,0))</f>
      </c>
      <c r="DI83" s="14">
        <f>(VLOOKUP($EG83,Data!$B:$CP,Daily!HH$10,0)+VLOOKUP($IF83,Data!$B:$CP,Daily!LG$10,0))/(VLOOKUP($EG79,Data!$B:$CP,Daily!HH$10,0)+VLOOKUP($IF79,Data!$B:$CP,Daily!LG$10,0))</f>
      </c>
      <c r="DJ83" s="14">
        <f>(VLOOKUP($EG83,Data!$B:$CP,Daily!HI$10,0)+VLOOKUP($IF83,Data!$B:$CP,Daily!LH$10,0))/(VLOOKUP($EG79,Data!$B:$CP,Daily!HI$10,0)+VLOOKUP($IF79,Data!$B:$CP,Daily!LH$10,0))</f>
      </c>
      <c r="DK83" s="14">
        <f>(VLOOKUP($EG83,Data!$B:$CP,Daily!HJ$10,0)+VLOOKUP($IF83,Data!$B:$CP,Daily!LI$10,0))/(VLOOKUP($EG79,Data!$B:$CP,Daily!HJ$10,0)+VLOOKUP($IF79,Data!$B:$CP,Daily!LI$10,0))</f>
      </c>
      <c r="DL83" s="14">
        <f>(VLOOKUP($EG83,Data!$B:$CP,Daily!HK$10,0)+VLOOKUP($IF83,Data!$B:$CP,Daily!LJ$10,0))/(VLOOKUP($EG79,Data!$B:$CP,Daily!HK$10,0)+VLOOKUP($IF79,Data!$B:$CP,Daily!LJ$10,0))</f>
      </c>
      <c r="DM83" s="14">
        <f>(VLOOKUP($EG83,Data!$B:$CP,Daily!HL$10,0)+VLOOKUP($IF83,Data!$B:$CP,Daily!LK$10,0))/(VLOOKUP($EG79,Data!$B:$CP,Daily!HL$10,0)+VLOOKUP($IF79,Data!$B:$CP,Daily!LK$10,0))</f>
      </c>
      <c r="DN83" s="14">
        <f>(VLOOKUP($EG83,Data!$B:$CP,Daily!HM$10,0)+VLOOKUP($IF83,Data!$B:$CP,Daily!LL$10,0))/(VLOOKUP($EG79,Data!$B:$CP,Daily!HM$10,0)+VLOOKUP($IF79,Data!$B:$CP,Daily!LL$10,0))</f>
      </c>
      <c r="DO83" s="14">
        <f>(VLOOKUP($EG83,Data!$B:$CP,Daily!HN$10,0)+VLOOKUP($IF83,Data!$B:$CP,Daily!LM$10,0))/(VLOOKUP($EG79,Data!$B:$CP,Daily!HN$10,0)+VLOOKUP($IF79,Data!$B:$CP,Daily!LM$10,0))</f>
      </c>
      <c r="DP83" s="14">
        <f>(VLOOKUP($EG83,Data!$B:$CP,Daily!HO$10,0)+VLOOKUP($IF83,Data!$B:$CP,Daily!LN$10,0))/(VLOOKUP($EG79,Data!$B:$CP,Daily!HO$10,0)+VLOOKUP($IF79,Data!$B:$CP,Daily!LN$10,0))</f>
      </c>
      <c r="DQ83" s="14">
        <f>(VLOOKUP($EG83,Data!$B:$CP,Daily!HP$10,0)+VLOOKUP($IF83,Data!$B:$CP,Daily!LO$10,0))/(VLOOKUP($EG79,Data!$B:$CP,Daily!HP$10,0)+VLOOKUP($IF79,Data!$B:$CP,Daily!LO$10,0))</f>
      </c>
      <c r="DR83" s="14">
        <f>(VLOOKUP($EG83,Data!$B:$CP,Daily!HQ$10,0)+VLOOKUP($IF83,Data!$B:$CP,Daily!LP$10,0))/(VLOOKUP($EG79,Data!$B:$CP,Daily!HQ$10,0)+VLOOKUP($IF79,Data!$B:$CP,Daily!LP$10,0))</f>
      </c>
      <c r="DS83" s="14">
        <f>(VLOOKUP($EG83,Data!$B:$CP,Daily!HR$10,0)+VLOOKUP($IF83,Data!$B:$CP,Daily!LQ$10,0))/(VLOOKUP($EG79,Data!$B:$CP,Daily!HR$10,0)+VLOOKUP($IF79,Data!$B:$CP,Daily!LQ$10,0))</f>
      </c>
      <c r="DT83" s="14">
        <f>(VLOOKUP($EG83,Data!$B:$CP,Daily!HS$10,0)+VLOOKUP($IF83,Data!$B:$CP,Daily!LR$10,0))/(VLOOKUP($EG79,Data!$B:$CP,Daily!HS$10,0)+VLOOKUP($IF79,Data!$B:$CP,Daily!LR$10,0))</f>
      </c>
      <c r="DU83" s="14">
        <f>(VLOOKUP($EG83,Data!$B:$CP,Daily!HT$10,0)+VLOOKUP($IF83,Data!$B:$CP,Daily!LS$10,0))/(VLOOKUP($EG79,Data!$B:$CP,Daily!HT$10,0)+VLOOKUP($IF79,Data!$B:$CP,Daily!LS$10,0))</f>
      </c>
      <c r="DV83" s="18"/>
      <c r="DW83" s="14">
        <f t="shared" si="588"/>
      </c>
      <c r="DX83" s="14">
        <f t="shared" si="589"/>
      </c>
      <c r="DY83" s="14">
        <f t="shared" ref="DY83" si="708">DX83-DW83</f>
      </c>
      <c r="DZ83" s="14">
        <f t="shared" ref="DZ83" si="709">DX83+(0.75*DY83)</f>
      </c>
      <c r="EA83" s="14">
        <f t="shared" ref="EA83" si="710">DW83-(0.75*DY83)</f>
      </c>
      <c r="EB83" s="18"/>
      <c r="EC83" s="14">
        <f t="shared" ref="EC83" si="711">_xlfn.STDEV.P(AJ83:DU83)</f>
      </c>
      <c r="ED83" s="14">
        <f t="shared" si="701"/>
      </c>
      <c r="EE83" s="14">
        <f t="shared" si="702"/>
      </c>
      <c r="EF83" s="16"/>
      <c r="EG83" s="9" t="s">
        <v>538</v>
      </c>
      <c r="EH83" s="9" t="s">
        <v>70</v>
      </c>
      <c r="EI83" s="14">
        <f>VLOOKUP($EG83,Data!$B:$CP,Daily!EI$10,0)/VLOOKUP($EG79,Data!$B:$CP,Daily!EI$10,0)</f>
      </c>
      <c r="EJ83" s="14">
        <f>VLOOKUP($EG83,Data!$B:$CP,Daily!EJ$10,0)/VLOOKUP($EG79,Data!$B:$CP,Daily!EJ$10,0)</f>
      </c>
      <c r="EK83" s="14">
        <f>VLOOKUP($EG83,Data!$B:$CP,Daily!EK$10,0)/VLOOKUP($EG79,Data!$B:$CP,Daily!EK$10,0)</f>
      </c>
      <c r="EL83" s="14">
        <f>VLOOKUP($EG83,Data!$B:$CP,Daily!EL$10,0)/VLOOKUP($EG79,Data!$B:$CP,Daily!EL$10,0)</f>
      </c>
      <c r="EM83" s="14">
        <f>VLOOKUP($EG83,Data!$B:$CP,Daily!EM$10,0)/VLOOKUP($EG79,Data!$B:$CP,Daily!EM$10,0)</f>
      </c>
      <c r="EN83" s="14">
        <f>VLOOKUP($EG83,Data!$B:$CP,Daily!EN$10,0)/VLOOKUP($EG79,Data!$B:$CP,Daily!EN$10,0)</f>
      </c>
      <c r="EO83" s="14">
        <f>VLOOKUP($EG83,Data!$B:$CP,Daily!EO$10,0)/VLOOKUP($EG79,Data!$B:$CP,Daily!EO$10,0)</f>
      </c>
      <c r="EP83" s="14">
        <f>VLOOKUP($EG83,Data!$B:$CP,Daily!EP$10,0)/VLOOKUP($EG79,Data!$B:$CP,Daily!EP$10,0)</f>
      </c>
      <c r="EQ83" s="14">
        <f>VLOOKUP($EG83,Data!$B:$CP,Daily!EQ$10,0)/VLOOKUP($EG79,Data!$B:$CP,Daily!EQ$10,0)</f>
      </c>
      <c r="ER83" s="14">
        <f>VLOOKUP($EG83,Data!$B:$CP,Daily!ER$10,0)/VLOOKUP($EG79,Data!$B:$CP,Daily!ER$10,0)</f>
      </c>
      <c r="ES83" s="14">
        <f>VLOOKUP($EG83,Data!$B:$CP,Daily!ES$10,0)/VLOOKUP($EG79,Data!$B:$CP,Daily!ES$10,0)</f>
      </c>
      <c r="ET83" s="14">
        <f>VLOOKUP($EG83,Data!$B:$CP,Daily!ET$10,0)/VLOOKUP($EG79,Data!$B:$CP,Daily!ET$10,0)</f>
      </c>
      <c r="EU83" s="14">
        <f>VLOOKUP($EG83,Data!$B:$CP,Daily!EU$10,0)/VLOOKUP($EG79,Data!$B:$CP,Daily!EU$10,0)</f>
      </c>
      <c r="EV83" s="14">
        <f>VLOOKUP($EG83,Data!$B:$CP,Daily!EV$10,0)/VLOOKUP($EG79,Data!$B:$CP,Daily!EV$10,0)</f>
      </c>
      <c r="EW83" s="14">
        <f>VLOOKUP($EG83,Data!$B:$CP,Daily!EW$10,0)/VLOOKUP($EG79,Data!$B:$CP,Daily!EW$10,0)</f>
      </c>
      <c r="EX83" s="14">
        <f>VLOOKUP($EG83,Data!$B:$CP,Daily!EX$10,0)/VLOOKUP($EG79,Data!$B:$CP,Daily!EX$10,0)</f>
      </c>
      <c r="EY83" s="14">
        <f>VLOOKUP($EG83,Data!$B:$CP,Daily!EY$10,0)/VLOOKUP($EG79,Data!$B:$CP,Daily!EY$10,0)</f>
      </c>
      <c r="EZ83" s="14">
        <f>VLOOKUP($EG83,Data!$B:$CP,Daily!EZ$10,0)/VLOOKUP($EG79,Data!$B:$CP,Daily!EZ$10,0)</f>
      </c>
      <c r="FA83" s="14">
        <f>VLOOKUP($EG83,Data!$B:$CP,Daily!FA$10,0)/VLOOKUP($EG79,Data!$B:$CP,Daily!FA$10,0)</f>
      </c>
      <c r="FB83" s="14">
        <f>VLOOKUP($EG83,Data!$B:$CP,Daily!FB$10,0)/VLOOKUP($EG79,Data!$B:$CP,Daily!FB$10,0)</f>
      </c>
      <c r="FC83" s="14">
        <f>VLOOKUP($EG83,Data!$B:$CP,Daily!FC$10,0)/VLOOKUP($EG79,Data!$B:$CP,Daily!FC$10,0)</f>
      </c>
      <c r="FD83" s="14">
        <f>VLOOKUP($EG83,Data!$B:$CP,Daily!FD$10,0)/VLOOKUP($EG79,Data!$B:$CP,Daily!FD$10,0)</f>
      </c>
      <c r="FE83" s="14">
        <f>VLOOKUP($EG83,Data!$B:$CP,Daily!FE$10,0)/VLOOKUP($EG79,Data!$B:$CP,Daily!FE$10,0)</f>
      </c>
      <c r="FF83" s="14">
        <f>VLOOKUP($EG83,Data!$B:$CP,Daily!FF$10,0)/VLOOKUP($EG79,Data!$B:$CP,Daily!FF$10,0)</f>
      </c>
      <c r="FG83" s="14">
        <f>VLOOKUP($EG83,Data!$B:$CP,Daily!FG$10,0)/VLOOKUP($EG79,Data!$B:$CP,Daily!FG$10,0)</f>
      </c>
      <c r="FH83" s="14">
        <f>VLOOKUP($EG83,Data!$B:$CP,Daily!FH$10,0)/VLOOKUP($EG79,Data!$B:$CP,Daily!FH$10,0)</f>
      </c>
      <c r="FI83" s="14">
        <f>VLOOKUP($EG83,Data!$B:$CP,Daily!FI$10,0)/VLOOKUP($EG79,Data!$B:$CP,Daily!FI$10,0)</f>
      </c>
      <c r="FJ83" s="14">
        <f>VLOOKUP($EG83,Data!$B:$CP,Daily!FJ$10,0)/VLOOKUP($EG79,Data!$B:$CP,Daily!FJ$10,0)</f>
      </c>
      <c r="FK83" s="14">
        <f>VLOOKUP($EG83,Data!$B:$CP,Daily!FK$10,0)/VLOOKUP($EG79,Data!$B:$CP,Daily!FK$10,0)</f>
      </c>
      <c r="FL83" s="14">
        <f>VLOOKUP($EG83,Data!$B:$CP,Daily!FL$10,0)/VLOOKUP($EG79,Data!$B:$CP,Daily!FL$10,0)</f>
      </c>
      <c r="FM83" s="14">
        <f>VLOOKUP($EG83,Data!$B:$CP,Daily!FM$10,0)/VLOOKUP($EG79,Data!$B:$CP,Daily!FM$10,0)</f>
      </c>
      <c r="FN83" s="14">
        <f>VLOOKUP($EG83,Data!$B:$CP,Daily!FN$10,0)/VLOOKUP($EG79,Data!$B:$CP,Daily!FN$10,0)</f>
      </c>
      <c r="FO83" s="14">
        <f>VLOOKUP($EG83,Data!$B:$CP,Daily!FO$10,0)/VLOOKUP($EG79,Data!$B:$CP,Daily!FO$10,0)</f>
      </c>
      <c r="FP83" s="14">
        <f>VLOOKUP($EG83,Data!$B:$CP,Daily!FP$10,0)/VLOOKUP($EG79,Data!$B:$CP,Daily!FP$10,0)</f>
      </c>
      <c r="FQ83" s="14">
        <f>VLOOKUP($EG83,Data!$B:$CP,Daily!FQ$10,0)/VLOOKUP($EG79,Data!$B:$CP,Daily!FQ$10,0)</f>
      </c>
      <c r="FR83" s="14">
        <f>VLOOKUP($EG83,Data!$B:$CP,Daily!FR$10,0)/VLOOKUP($EG79,Data!$B:$CP,Daily!FR$10,0)</f>
      </c>
      <c r="FS83" s="14">
        <f>VLOOKUP($EG83,Data!$B:$CP,Daily!FS$10,0)/VLOOKUP($EG79,Data!$B:$CP,Daily!FS$10,0)</f>
      </c>
      <c r="FT83" s="14">
        <f>VLOOKUP($EG83,Data!$B:$CP,Daily!FT$10,0)/VLOOKUP($EG79,Data!$B:$CP,Daily!FT$10,0)</f>
      </c>
      <c r="FU83" s="14">
        <f>VLOOKUP($EG83,Data!$B:$CP,Daily!FU$10,0)/VLOOKUP($EG79,Data!$B:$CP,Daily!FU$10,0)</f>
      </c>
      <c r="FV83" s="14">
        <f>VLOOKUP($EG83,Data!$B:$CP,Daily!FV$10,0)/VLOOKUP($EG79,Data!$B:$CP,Daily!FV$10,0)</f>
      </c>
      <c r="FW83" s="14">
        <f>VLOOKUP($EG83,Data!$B:$CP,Daily!FW$10,0)/VLOOKUP($EG79,Data!$B:$CP,Daily!FW$10,0)</f>
      </c>
      <c r="FX83" s="14">
        <f>VLOOKUP($EG83,Data!$B:$CP,Daily!FX$10,0)/VLOOKUP($EG79,Data!$B:$CP,Daily!FX$10,0)</f>
      </c>
      <c r="FY83" s="14">
        <f>VLOOKUP($EG83,Data!$B:$CP,Daily!FY$10,0)/VLOOKUP($EG79,Data!$B:$CP,Daily!FY$10,0)</f>
      </c>
      <c r="FZ83" s="14">
        <f>VLOOKUP($EG83,Data!$B:$CP,Daily!FZ$10,0)/VLOOKUP($EG79,Data!$B:$CP,Daily!FZ$10,0)</f>
      </c>
      <c r="GA83" s="14">
        <f>VLOOKUP($EG83,Data!$B:$CP,Daily!GA$10,0)/VLOOKUP($EG79,Data!$B:$CP,Daily!GA$10,0)</f>
      </c>
      <c r="GB83" s="14">
        <f>VLOOKUP($EG83,Data!$B:$CP,Daily!GB$10,0)/VLOOKUP($EG79,Data!$B:$CP,Daily!GB$10,0)</f>
      </c>
      <c r="GC83" s="14">
        <f>VLOOKUP($EG83,Data!$B:$CP,Daily!GC$10,0)/VLOOKUP($EG79,Data!$B:$CP,Daily!GC$10,0)</f>
      </c>
      <c r="GD83" s="14">
        <f>VLOOKUP($EG83,Data!$B:$CP,Daily!GD$10,0)/VLOOKUP($EG79,Data!$B:$CP,Daily!GD$10,0)</f>
      </c>
      <c r="GE83" s="14">
        <f>VLOOKUP($EG83,Data!$B:$CP,Daily!GE$10,0)/VLOOKUP($EG79,Data!$B:$CP,Daily!GE$10,0)</f>
      </c>
      <c r="GF83" s="14">
        <f>VLOOKUP($EG83,Data!$B:$CP,Daily!GF$10,0)/VLOOKUP($EG79,Data!$B:$CP,Daily!GF$10,0)</f>
      </c>
      <c r="GG83" s="14">
        <f>VLOOKUP($EG83,Data!$B:$CP,Daily!GG$10,0)/VLOOKUP($EG79,Data!$B:$CP,Daily!GG$10,0)</f>
      </c>
      <c r="GH83" s="14">
        <f>VLOOKUP($EG83,Data!$B:$CP,Daily!GH$10,0)/VLOOKUP($EG79,Data!$B:$CP,Daily!GH$10,0)</f>
      </c>
      <c r="GI83" s="14">
        <f>VLOOKUP($EG83,Data!$B:$CP,Daily!GI$10,0)/VLOOKUP($EG79,Data!$B:$CP,Daily!GI$10,0)</f>
      </c>
      <c r="GJ83" s="14">
        <f>VLOOKUP($EG83,Data!$B:$CP,Daily!GJ$10,0)/VLOOKUP($EG79,Data!$B:$CP,Daily!GJ$10,0)</f>
      </c>
      <c r="GK83" s="14">
        <f>VLOOKUP($EG83,Data!$B:$CP,Daily!GK$10,0)/VLOOKUP($EG79,Data!$B:$CP,Daily!GK$10,0)</f>
      </c>
      <c r="GL83" s="14">
        <f>VLOOKUP($EG83,Data!$B:$CP,Daily!GL$10,0)/VLOOKUP($EG79,Data!$B:$CP,Daily!GL$10,0)</f>
      </c>
      <c r="GM83" s="14">
        <f>VLOOKUP($EG83,Data!$B:$CP,Daily!GM$10,0)/VLOOKUP($EG79,Data!$B:$CP,Daily!GM$10,0)</f>
      </c>
      <c r="GN83" s="14">
        <f>VLOOKUP($EG83,Data!$B:$CP,Daily!GN$10,0)/VLOOKUP($EG79,Data!$B:$CP,Daily!GN$10,0)</f>
      </c>
      <c r="GO83" s="14">
        <f>VLOOKUP($EG83,Data!$B:$CP,Daily!GO$10,0)/VLOOKUP($EG79,Data!$B:$CP,Daily!GO$10,0)</f>
      </c>
      <c r="GP83" s="14">
        <f>VLOOKUP($EG83,Data!$B:$CP,Daily!GP$10,0)/VLOOKUP($EG79,Data!$B:$CP,Daily!GP$10,0)</f>
      </c>
      <c r="GQ83" s="14">
        <f>VLOOKUP($EG83,Data!$B:$CP,Daily!GQ$10,0)/VLOOKUP($EG79,Data!$B:$CP,Daily!GQ$10,0)</f>
      </c>
      <c r="GR83" s="14">
        <f>VLOOKUP($EG83,Data!$B:$CP,Daily!GR$10,0)/VLOOKUP($EG79,Data!$B:$CP,Daily!GR$10,0)</f>
      </c>
      <c r="GS83" s="14">
        <f>VLOOKUP($EG83,Data!$B:$CP,Daily!GS$10,0)/VLOOKUP($EG79,Data!$B:$CP,Daily!GS$10,0)</f>
      </c>
      <c r="GT83" s="14">
        <f>VLOOKUP($EG83,Data!$B:$CP,Daily!GT$10,0)/VLOOKUP($EG79,Data!$B:$CP,Daily!GT$10,0)</f>
      </c>
      <c r="GU83" s="14">
        <f>VLOOKUP($EG83,Data!$B:$CP,Daily!GU$10,0)/VLOOKUP($EG79,Data!$B:$CP,Daily!GU$10,0)</f>
      </c>
      <c r="GV83" s="14">
        <f>VLOOKUP($EG83,Data!$B:$CP,Daily!GV$10,0)/VLOOKUP($EG79,Data!$B:$CP,Daily!GV$10,0)</f>
      </c>
      <c r="GW83" s="14">
        <f>VLOOKUP($EG83,Data!$B:$CP,Daily!GW$10,0)/VLOOKUP($EG79,Data!$B:$CP,Daily!GW$10,0)</f>
      </c>
      <c r="GX83" s="14">
        <f>VLOOKUP($EG83,Data!$B:$CP,Daily!GX$10,0)/VLOOKUP($EG79,Data!$B:$CP,Daily!GX$10,0)</f>
      </c>
      <c r="GY83" s="14">
        <f>VLOOKUP($EG83,Data!$B:$CP,Daily!GY$10,0)/VLOOKUP($EG79,Data!$B:$CP,Daily!GY$10,0)</f>
      </c>
      <c r="GZ83" s="14">
        <f>VLOOKUP($EG83,Data!$B:$CP,Daily!GZ$10,0)/VLOOKUP($EG79,Data!$B:$CP,Daily!GZ$10,0)</f>
      </c>
      <c r="HA83" s="14">
        <f>VLOOKUP($EG83,Data!$B:$CP,Daily!HA$10,0)/VLOOKUP($EG79,Data!$B:$CP,Daily!HA$10,0)</f>
      </c>
      <c r="HB83" s="14">
        <f>VLOOKUP($EG83,Data!$B:$CP,Daily!HB$10,0)/VLOOKUP($EG79,Data!$B:$CP,Daily!HB$10,0)</f>
      </c>
      <c r="HC83" s="14">
        <f>VLOOKUP($EG83,Data!$B:$CP,Daily!HC$10,0)/VLOOKUP($EG79,Data!$B:$CP,Daily!HC$10,0)</f>
      </c>
      <c r="HD83" s="14">
        <f>VLOOKUP($EG83,Data!$B:$CP,Daily!HD$10,0)/VLOOKUP($EG79,Data!$B:$CP,Daily!HD$10,0)</f>
      </c>
      <c r="HE83" s="14">
        <f>VLOOKUP($EG83,Data!$B:$CP,Daily!HE$10,0)/VLOOKUP($EG79,Data!$B:$CP,Daily!HE$10,0)</f>
      </c>
      <c r="HF83" s="14">
        <f>VLOOKUP($EG83,Data!$B:$CP,Daily!HF$10,0)/VLOOKUP($EG79,Data!$B:$CP,Daily!HF$10,0)</f>
      </c>
      <c r="HG83" s="14">
        <f>VLOOKUP($EG83,Data!$B:$CP,Daily!HG$10,0)/VLOOKUP($EG79,Data!$B:$CP,Daily!HG$10,0)</f>
      </c>
      <c r="HH83" s="14">
        <f>VLOOKUP($EG83,Data!$B:$CP,Daily!HH$10,0)/VLOOKUP($EG79,Data!$B:$CP,Daily!HH$10,0)</f>
      </c>
      <c r="HI83" s="14">
        <f>VLOOKUP($EG83,Data!$B:$CP,Daily!HI$10,0)/VLOOKUP($EG79,Data!$B:$CP,Daily!HI$10,0)</f>
      </c>
      <c r="HJ83" s="14">
        <f>VLOOKUP($EG83,Data!$B:$CP,Daily!HJ$10,0)/VLOOKUP($EG79,Data!$B:$CP,Daily!HJ$10,0)</f>
      </c>
      <c r="HK83" s="14">
        <f>VLOOKUP($EG83,Data!$B:$CP,Daily!HK$10,0)/VLOOKUP($EG79,Data!$B:$CP,Daily!HK$10,0)</f>
      </c>
      <c r="HL83" s="14">
        <f>VLOOKUP($EG83,Data!$B:$CP,Daily!HL$10,0)/VLOOKUP($EG79,Data!$B:$CP,Daily!HL$10,0)</f>
      </c>
      <c r="HM83" s="14">
        <f>VLOOKUP($EG83,Data!$B:$CP,Daily!HM$10,0)/VLOOKUP($EG79,Data!$B:$CP,Daily!HM$10,0)</f>
      </c>
      <c r="HN83" s="14">
        <f>VLOOKUP($EG83,Data!$B:$CP,Daily!HN$10,0)/VLOOKUP($EG79,Data!$B:$CP,Daily!HN$10,0)</f>
      </c>
      <c r="HO83" s="14">
        <f>VLOOKUP($EG83,Data!$B:$CP,Daily!HO$10,0)/VLOOKUP($EG79,Data!$B:$CP,Daily!HO$10,0)</f>
      </c>
      <c r="HP83" s="14">
        <f>VLOOKUP($EG83,Data!$B:$CP,Daily!HP$10,0)/VLOOKUP($EG79,Data!$B:$CP,Daily!HP$10,0)</f>
      </c>
      <c r="HQ83" s="14">
        <f>VLOOKUP($EG83,Data!$B:$CP,Daily!HQ$10,0)/VLOOKUP($EG79,Data!$B:$CP,Daily!HQ$10,0)</f>
      </c>
      <c r="HR83" s="14">
        <f>VLOOKUP($EG83,Data!$B:$CP,Daily!HR$10,0)/VLOOKUP($EG79,Data!$B:$CP,Daily!HR$10,0)</f>
      </c>
      <c r="HS83" s="14">
        <f>VLOOKUP($EG83,Data!$B:$CP,Daily!HS$10,0)/VLOOKUP($EG79,Data!$B:$CP,Daily!HS$10,0)</f>
      </c>
      <c r="HT83" s="14">
        <f>VLOOKUP($EG83,Data!$B:$CP,Daily!HT$10,0)/VLOOKUP($EG79,Data!$B:$CP,Daily!HT$10,0)</f>
      </c>
      <c r="HU83" s="17"/>
      <c r="HV83" s="52">
        <f>_xlfn.QUARTILE.INC($EI83:$HS83,1)</f>
      </c>
      <c r="HW83" s="52">
        <f>_xlfn.QUARTILE.INC($EI83:$HS83,3)</f>
      </c>
      <c r="HX83" s="52">
        <f>HW83-HV83</f>
      </c>
      <c r="HY83" s="52">
        <f>HW83+(0.75*HX83)</f>
      </c>
      <c r="HZ83" s="52">
        <f>HV83-(0.75*HX83)</f>
      </c>
      <c r="IA83" s="55"/>
      <c r="IB83" s="14">
        <f>_xlfn.STDEV.P(FM83:HT83)</f>
      </c>
      <c r="IC83" s="14">
        <f t="shared" si="703"/>
      </c>
      <c r="ID83" s="14">
        <f t="shared" si="704"/>
      </c>
      <c r="IE83" s="16"/>
      <c r="IF83" s="9" t="s">
        <v>539</v>
      </c>
      <c r="IG83" s="9" t="s">
        <v>70</v>
      </c>
      <c r="IH83" s="14">
        <f>IFERROR(IFERROR(VLOOKUP($IF83,Data!$B:$CP,Daily!IH$10,0),0)/IFERROR(VLOOKUP($IF79,Data!$B:$CP,Daily!IH$10,0),0),0)</f>
      </c>
      <c r="II83" s="14">
        <f>IFERROR(IFERROR(VLOOKUP($IF83,Data!$B:$CP,Daily!II$10,0),0)/IFERROR(VLOOKUP($IF79,Data!$B:$CP,Daily!II$10,0),0),0)</f>
      </c>
      <c r="IJ83" s="14">
        <f>IFERROR(IFERROR(VLOOKUP($IF83,Data!$B:$CP,Daily!IJ$10,0),0)/IFERROR(VLOOKUP($IF79,Data!$B:$CP,Daily!IJ$10,0),0),0)</f>
      </c>
      <c r="IK83" s="14">
        <f>IFERROR(IFERROR(VLOOKUP($IF83,Data!$B:$CP,Daily!IK$10,0),0)/IFERROR(VLOOKUP($IF79,Data!$B:$CP,Daily!IK$10,0),0),0)</f>
      </c>
      <c r="IL83" s="14">
        <f>IFERROR(IFERROR(VLOOKUP($IF83,Data!$B:$CP,Daily!IL$10,0),0)/IFERROR(VLOOKUP($IF79,Data!$B:$CP,Daily!IL$10,0),0),0)</f>
      </c>
      <c r="IM83" s="14">
        <f>IFERROR(IFERROR(VLOOKUP($IF83,Data!$B:$CP,Daily!IM$10,0),0)/IFERROR(VLOOKUP($IF79,Data!$B:$CP,Daily!IM$10,0),0),0)</f>
      </c>
      <c r="IN83" s="14">
        <f>IFERROR(IFERROR(VLOOKUP($IF83,Data!$B:$CP,Daily!IN$10,0),0)/IFERROR(VLOOKUP($IF79,Data!$B:$CP,Daily!IN$10,0),0),0)</f>
      </c>
      <c r="IO83" s="14">
        <f>IFERROR(IFERROR(VLOOKUP($IF83,Data!$B:$CP,Daily!IO$10,0),0)/IFERROR(VLOOKUP($IF79,Data!$B:$CP,Daily!IO$10,0),0),0)</f>
      </c>
      <c r="IP83" s="14">
        <f>IFERROR(IFERROR(VLOOKUP($IF83,Data!$B:$CP,Daily!IP$10,0),0)/IFERROR(VLOOKUP($IF79,Data!$B:$CP,Daily!IP$10,0),0),0)</f>
      </c>
      <c r="IQ83" s="14">
        <f>IFERROR(IFERROR(VLOOKUP($IF83,Data!$B:$CP,Daily!IQ$10,0),0)/IFERROR(VLOOKUP($IF79,Data!$B:$CP,Daily!IQ$10,0),0),0)</f>
      </c>
      <c r="IR83" s="14">
        <f>IFERROR(IFERROR(VLOOKUP($IF83,Data!$B:$CP,Daily!IR$10,0),0)/IFERROR(VLOOKUP($IF79,Data!$B:$CP,Daily!IR$10,0),0),0)</f>
      </c>
      <c r="IS83" s="14">
        <f>IFERROR(IFERROR(VLOOKUP($IF83,Data!$B:$CP,Daily!IS$10,0),0)/IFERROR(VLOOKUP($IF79,Data!$B:$CP,Daily!IS$10,0),0),0)</f>
      </c>
      <c r="IT83" s="14">
        <f>IFERROR(IFERROR(VLOOKUP($IF83,Data!$B:$CP,Daily!IT$10,0),0)/IFERROR(VLOOKUP($IF79,Data!$B:$CP,Daily!IT$10,0),0),0)</f>
      </c>
      <c r="IU83" s="14">
        <f>IFERROR(IFERROR(VLOOKUP($IF83,Data!$B:$CP,Daily!IU$10,0),0)/IFERROR(VLOOKUP($IF79,Data!$B:$CP,Daily!IU$10,0),0),0)</f>
      </c>
      <c r="IV83" s="14">
        <f>IFERROR(IFERROR(VLOOKUP($IF83,Data!$B:$CP,Daily!IV$10,0),0)/IFERROR(VLOOKUP($IF79,Data!$B:$CP,Daily!IV$10,0),0),0)</f>
      </c>
      <c r="IW83" s="14">
        <f>IFERROR(IFERROR(VLOOKUP($IF83,Data!$B:$CP,Daily!IW$10,0),0)/IFERROR(VLOOKUP($IF79,Data!$B:$CP,Daily!IW$10,0),0),0)</f>
      </c>
      <c r="IX83" s="14">
        <f>IFERROR(IFERROR(VLOOKUP($IF83,Data!$B:$CP,Daily!IX$10,0),0)/IFERROR(VLOOKUP($IF79,Data!$B:$CP,Daily!IX$10,0),0),0)</f>
      </c>
      <c r="IY83" s="14">
        <f>IFERROR(IFERROR(VLOOKUP($IF83,Data!$B:$CP,Daily!IY$10,0),0)/IFERROR(VLOOKUP($IF79,Data!$B:$CP,Daily!IY$10,0),0),0)</f>
      </c>
      <c r="IZ83" s="14">
        <f>IFERROR(IFERROR(VLOOKUP($IF83,Data!$B:$CP,Daily!IZ$10,0),0)/IFERROR(VLOOKUP($IF79,Data!$B:$CP,Daily!IZ$10,0),0),0)</f>
      </c>
      <c r="JA83" s="14">
        <f>IFERROR(IFERROR(VLOOKUP($IF83,Data!$B:$CP,Daily!JA$10,0),0)/IFERROR(VLOOKUP($IF79,Data!$B:$CP,Daily!JA$10,0),0),0)</f>
      </c>
      <c r="JB83" s="14">
        <f>IFERROR(IFERROR(VLOOKUP($IF83,Data!$B:$CP,Daily!JB$10,0),0)/IFERROR(VLOOKUP($IF79,Data!$B:$CP,Daily!JB$10,0),0),0)</f>
      </c>
      <c r="JC83" s="14">
        <f>IFERROR(IFERROR(VLOOKUP($IF83,Data!$B:$CP,Daily!JC$10,0),0)/IFERROR(VLOOKUP($IF79,Data!$B:$CP,Daily!JC$10,0),0),0)</f>
      </c>
      <c r="JD83" s="14">
        <f>IFERROR(IFERROR(VLOOKUP($IF83,Data!$B:$CP,Daily!JD$10,0),0)/IFERROR(VLOOKUP($IF79,Data!$B:$CP,Daily!JD$10,0),0),0)</f>
      </c>
      <c r="JE83" s="14">
        <f>IFERROR(IFERROR(VLOOKUP($IF83,Data!$B:$CP,Daily!JE$10,0),0)/IFERROR(VLOOKUP($IF79,Data!$B:$CP,Daily!JE$10,0),0),0)</f>
      </c>
      <c r="JF83" s="14">
        <f>IFERROR(IFERROR(VLOOKUP($IF83,Data!$B:$CP,Daily!JF$10,0),0)/IFERROR(VLOOKUP($IF79,Data!$B:$CP,Daily!JF$10,0),0),0)</f>
      </c>
      <c r="JG83" s="14">
        <f>IFERROR(IFERROR(VLOOKUP($IF83,Data!$B:$CP,Daily!JG$10,0),0)/IFERROR(VLOOKUP($IF79,Data!$B:$CP,Daily!JG$10,0),0),0)</f>
      </c>
      <c r="JH83" s="14">
        <f>IFERROR(IFERROR(VLOOKUP($IF83,Data!$B:$CP,Daily!JH$10,0),0)/IFERROR(VLOOKUP($IF79,Data!$B:$CP,Daily!JH$10,0),0),0)</f>
      </c>
      <c r="JI83" s="14">
        <f>IFERROR(IFERROR(VLOOKUP($IF83,Data!$B:$CP,Daily!JI$10,0),0)/IFERROR(VLOOKUP($IF79,Data!$B:$CP,Daily!JI$10,0),0),0)</f>
      </c>
      <c r="JJ83" s="14">
        <f>IFERROR(IFERROR(VLOOKUP($IF83,Data!$B:$CP,Daily!JJ$10,0),0)/IFERROR(VLOOKUP($IF79,Data!$B:$CP,Daily!JJ$10,0),0),0)</f>
      </c>
      <c r="JK83" s="14">
        <f>IFERROR(IFERROR(VLOOKUP($IF83,Data!$B:$CP,Daily!JK$10,0),0)/IFERROR(VLOOKUP($IF79,Data!$B:$CP,Daily!JK$10,0),0),0)</f>
      </c>
      <c r="JL83" s="14">
        <f>IFERROR(IFERROR(VLOOKUP($IF83,Data!$B:$CP,Daily!JL$10,0),0)/IFERROR(VLOOKUP($IF79,Data!$B:$CP,Daily!JL$10,0),0),0)</f>
      </c>
      <c r="JM83" s="14">
        <f>IFERROR(IFERROR(VLOOKUP($IF83,Data!$B:$CP,Daily!JM$10,0),0)/IFERROR(VLOOKUP($IF79,Data!$B:$CP,Daily!JM$10,0),0),0)</f>
      </c>
      <c r="JN83" s="14">
        <f>IFERROR(IFERROR(VLOOKUP($IF83,Data!$B:$CP,Daily!JN$10,0),0)/IFERROR(VLOOKUP($IF79,Data!$B:$CP,Daily!JN$10,0),0),0)</f>
      </c>
      <c r="JO83" s="14">
        <f>IFERROR(IFERROR(VLOOKUP($IF83,Data!$B:$CP,Daily!JO$10,0),0)/IFERROR(VLOOKUP($IF79,Data!$B:$CP,Daily!JO$10,0),0),0)</f>
      </c>
      <c r="JP83" s="14">
        <f>IFERROR(IFERROR(VLOOKUP($IF83,Data!$B:$CP,Daily!JP$10,0),0)/IFERROR(VLOOKUP($IF79,Data!$B:$CP,Daily!JP$10,0),0),0)</f>
      </c>
      <c r="JQ83" s="14">
        <f>IFERROR(IFERROR(VLOOKUP($IF83,Data!$B:$CP,Daily!JQ$10,0),0)/IFERROR(VLOOKUP($IF79,Data!$B:$CP,Daily!JQ$10,0),0),0)</f>
      </c>
      <c r="JR83" s="14">
        <f>IFERROR(IFERROR(VLOOKUP($IF83,Data!$B:$CP,Daily!JR$10,0),0)/IFERROR(VLOOKUP($IF79,Data!$B:$CP,Daily!JR$10,0),0),0)</f>
      </c>
      <c r="JS83" s="14">
        <f>IFERROR(IFERROR(VLOOKUP($IF83,Data!$B:$CP,Daily!JS$10,0),0)/IFERROR(VLOOKUP($IF79,Data!$B:$CP,Daily!JS$10,0),0),0)</f>
      </c>
      <c r="JT83" s="14">
        <f>IFERROR(IFERROR(VLOOKUP($IF83,Data!$B:$CP,Daily!JT$10,0),0)/IFERROR(VLOOKUP($IF79,Data!$B:$CP,Daily!JT$10,0),0),0)</f>
      </c>
      <c r="JU83" s="14">
        <f>IFERROR(IFERROR(VLOOKUP($IF83,Data!$B:$CP,Daily!JU$10,0),0)/IFERROR(VLOOKUP($IF79,Data!$B:$CP,Daily!JU$10,0),0),0)</f>
      </c>
      <c r="JV83" s="14">
        <f>IFERROR(IFERROR(VLOOKUP($IF83,Data!$B:$CP,Daily!JV$10,0),0)/IFERROR(VLOOKUP($IF79,Data!$B:$CP,Daily!JV$10,0),0),0)</f>
      </c>
      <c r="JW83" s="14">
        <f>IFERROR(IFERROR(VLOOKUP($IF83,Data!$B:$CP,Daily!JW$10,0),0)/IFERROR(VLOOKUP($IF79,Data!$B:$CP,Daily!JW$10,0),0),0)</f>
      </c>
      <c r="JX83" s="14">
        <f>IFERROR(IFERROR(VLOOKUP($IF83,Data!$B:$CP,Daily!JX$10,0),0)/IFERROR(VLOOKUP($IF79,Data!$B:$CP,Daily!JX$10,0),0),0)</f>
      </c>
      <c r="JY83" s="14">
        <f>IFERROR(IFERROR(VLOOKUP($IF83,Data!$B:$CP,Daily!JY$10,0),0)/IFERROR(VLOOKUP($IF79,Data!$B:$CP,Daily!JY$10,0),0),0)</f>
      </c>
      <c r="JZ83" s="14">
        <f>IFERROR(IFERROR(VLOOKUP($IF83,Data!$B:$CP,Daily!JZ$10,0),0)/IFERROR(VLOOKUP($IF79,Data!$B:$CP,Daily!JZ$10,0),0),0)</f>
      </c>
      <c r="KA83" s="14">
        <f>IFERROR(IFERROR(VLOOKUP($IF83,Data!$B:$CP,Daily!KA$10,0),0)/IFERROR(VLOOKUP($IF79,Data!$B:$CP,Daily!KA$10,0),0),0)</f>
      </c>
      <c r="KB83" s="14">
        <f>IFERROR(IFERROR(VLOOKUP($IF83,Data!$B:$CP,Daily!KB$10,0),0)/IFERROR(VLOOKUP($IF79,Data!$B:$CP,Daily!KB$10,0),0),0)</f>
      </c>
      <c r="KC83" s="14">
        <f>IFERROR(IFERROR(VLOOKUP($IF83,Data!$B:$CP,Daily!KC$10,0),0)/IFERROR(VLOOKUP($IF79,Data!$B:$CP,Daily!KC$10,0),0),0)</f>
      </c>
      <c r="KD83" s="14">
        <f>IFERROR(IFERROR(VLOOKUP($IF83,Data!$B:$CP,Daily!KD$10,0),0)/IFERROR(VLOOKUP($IF79,Data!$B:$CP,Daily!KD$10,0),0),0)</f>
      </c>
      <c r="KE83" s="14">
        <f>IFERROR(IFERROR(VLOOKUP($IF83,Data!$B:$CP,Daily!KE$10,0),0)/IFERROR(VLOOKUP($IF79,Data!$B:$CP,Daily!KE$10,0),0),0)</f>
      </c>
      <c r="KF83" s="14">
        <f>IFERROR(IFERROR(VLOOKUP($IF83,Data!$B:$CP,Daily!KF$10,0),0)/IFERROR(VLOOKUP($IF79,Data!$B:$CP,Daily!KF$10,0),0),0)</f>
      </c>
      <c r="KG83" s="14">
        <f>IFERROR(IFERROR(VLOOKUP($IF83,Data!$B:$CP,Daily!KG$10,0),0)/IFERROR(VLOOKUP($IF79,Data!$B:$CP,Daily!KG$10,0),0),0)</f>
      </c>
      <c r="KH83" s="14">
        <f>IFERROR(IFERROR(VLOOKUP($IF83,Data!$B:$CP,Daily!KH$10,0),0)/IFERROR(VLOOKUP($IF79,Data!$B:$CP,Daily!KH$10,0),0),0)</f>
      </c>
      <c r="KI83" s="14">
        <f>IFERROR(IFERROR(VLOOKUP($IF83,Data!$B:$CP,Daily!KI$10,0),0)/IFERROR(VLOOKUP($IF79,Data!$B:$CP,Daily!KI$10,0),0),0)</f>
      </c>
      <c r="KJ83" s="14">
        <f>IFERROR(IFERROR(VLOOKUP($IF83,Data!$B:$CP,Daily!KJ$10,0),0)/IFERROR(VLOOKUP($IF79,Data!$B:$CP,Daily!KJ$10,0),0),0)</f>
      </c>
      <c r="KK83" s="14">
        <f>IFERROR(IFERROR(VLOOKUP($IF83,Data!$B:$CP,Daily!KK$10,0),0)/IFERROR(VLOOKUP($IF79,Data!$B:$CP,Daily!KK$10,0),0),0)</f>
      </c>
      <c r="KL83" s="14">
        <f>IFERROR(IFERROR(VLOOKUP($IF83,Data!$B:$CP,Daily!KL$10,0),0)/IFERROR(VLOOKUP($IF79,Data!$B:$CP,Daily!KL$10,0),0),0)</f>
      </c>
      <c r="KM83" s="14">
        <f>IFERROR(IFERROR(VLOOKUP($IF83,Data!$B:$CP,Daily!KM$10,0),0)/IFERROR(VLOOKUP($IF79,Data!$B:$CP,Daily!KM$10,0),0),0)</f>
      </c>
      <c r="KN83" s="14">
        <f>IFERROR(IFERROR(VLOOKUP($IF83,Data!$B:$CP,Daily!KN$10,0),0)/IFERROR(VLOOKUP($IF79,Data!$B:$CP,Daily!KN$10,0),0),0)</f>
      </c>
      <c r="KO83" s="14">
        <f>IFERROR(IFERROR(VLOOKUP($IF83,Data!$B:$CP,Daily!KO$10,0),0)/IFERROR(VLOOKUP($IF79,Data!$B:$CP,Daily!KO$10,0),0),0)</f>
      </c>
      <c r="KP83" s="14">
        <f>IFERROR(IFERROR(VLOOKUP($IF83,Data!$B:$CP,Daily!KP$10,0),0)/IFERROR(VLOOKUP($IF79,Data!$B:$CP,Daily!KP$10,0),0),0)</f>
      </c>
      <c r="KQ83" s="14">
        <f>IFERROR(IFERROR(VLOOKUP($IF83,Data!$B:$CP,Daily!KQ$10,0),0)/IFERROR(VLOOKUP($IF79,Data!$B:$CP,Daily!KQ$10,0),0),0)</f>
      </c>
      <c r="KR83" s="14">
        <f>IFERROR(IFERROR(VLOOKUP($IF83,Data!$B:$CP,Daily!KR$10,0),0)/IFERROR(VLOOKUP($IF79,Data!$B:$CP,Daily!KR$10,0),0),0)</f>
      </c>
      <c r="KS83" s="14">
        <f>IFERROR(IFERROR(VLOOKUP($IF83,Data!$B:$CP,Daily!KS$10,0),0)/IFERROR(VLOOKUP($IF79,Data!$B:$CP,Daily!KS$10,0),0),0)</f>
      </c>
      <c r="KT83" s="14">
        <f>IFERROR(IFERROR(VLOOKUP($IF83,Data!$B:$CP,Daily!KT$10,0),0)/IFERROR(VLOOKUP($IF79,Data!$B:$CP,Daily!KT$10,0),0),0)</f>
      </c>
      <c r="KU83" s="14">
        <f>IFERROR(IFERROR(VLOOKUP($IF83,Data!$B:$CP,Daily!KU$10,0),0)/IFERROR(VLOOKUP($IF79,Data!$B:$CP,Daily!KU$10,0),0),0)</f>
      </c>
      <c r="KV83" s="14">
        <f>IFERROR(IFERROR(VLOOKUP($IF83,Data!$B:$CP,Daily!KV$10,0),0)/IFERROR(VLOOKUP($IF79,Data!$B:$CP,Daily!KV$10,0),0),0)</f>
      </c>
      <c r="KW83" s="14">
        <f>IFERROR(IFERROR(VLOOKUP($IF83,Data!$B:$CP,Daily!KW$10,0),0)/IFERROR(VLOOKUP($IF79,Data!$B:$CP,Daily!KW$10,0),0),0)</f>
      </c>
      <c r="KX83" s="14">
        <f>IFERROR(IFERROR(VLOOKUP($IF83,Data!$B:$CP,Daily!KX$10,0),0)/IFERROR(VLOOKUP($IF79,Data!$B:$CP,Daily!KX$10,0),0),0)</f>
      </c>
      <c r="KY83" s="14">
        <f>IFERROR(IFERROR(VLOOKUP($IF83,Data!$B:$CP,Daily!KY$10,0),0)/IFERROR(VLOOKUP($IF79,Data!$B:$CP,Daily!KY$10,0),0),0)</f>
      </c>
      <c r="KZ83" s="14">
        <f>IFERROR(IFERROR(VLOOKUP($IF83,Data!$B:$CP,Daily!KZ$10,0),0)/IFERROR(VLOOKUP($IF79,Data!$B:$CP,Daily!KZ$10,0),0),0)</f>
      </c>
      <c r="LA83" s="14">
        <f>IFERROR(IFERROR(VLOOKUP($IF83,Data!$B:$CP,Daily!LA$10,0),0)/IFERROR(VLOOKUP($IF79,Data!$B:$CP,Daily!LA$10,0),0),0)</f>
      </c>
      <c r="LB83" s="14">
        <f>IFERROR(IFERROR(VLOOKUP($IF83,Data!$B:$CP,Daily!LB$10,0),0)/IFERROR(VLOOKUP($IF79,Data!$B:$CP,Daily!LB$10,0),0),0)</f>
      </c>
      <c r="LC83" s="14">
        <f>IFERROR(IFERROR(VLOOKUP($IF83,Data!$B:$CP,Daily!LC$10,0),0)/IFERROR(VLOOKUP($IF79,Data!$B:$CP,Daily!LC$10,0),0),0)</f>
      </c>
      <c r="LD83" s="14">
        <f>IFERROR(IFERROR(VLOOKUP($IF83,Data!$B:$CP,Daily!LD$10,0),0)/IFERROR(VLOOKUP($IF79,Data!$B:$CP,Daily!LD$10,0),0),0)</f>
      </c>
      <c r="LE83" s="14">
        <f>IFERROR(IFERROR(VLOOKUP($IF83,Data!$B:$CP,Daily!LE$10,0),0)/IFERROR(VLOOKUP($IF79,Data!$B:$CP,Daily!LE$10,0),0),0)</f>
      </c>
      <c r="LF83" s="14">
        <f>IFERROR(IFERROR(VLOOKUP($IF83,Data!$B:$CP,Daily!LF$10,0),0)/IFERROR(VLOOKUP($IF79,Data!$B:$CP,Daily!LF$10,0),0),0)</f>
      </c>
      <c r="LG83" s="14">
        <f>IFERROR(IFERROR(VLOOKUP($IF83,Data!$B:$CP,Daily!LG$10,0),0)/IFERROR(VLOOKUP($IF79,Data!$B:$CP,Daily!LG$10,0),0),0)</f>
      </c>
      <c r="LH83" s="14">
        <f>IFERROR(IFERROR(VLOOKUP($IF83,Data!$B:$CP,Daily!LH$10,0),0)/IFERROR(VLOOKUP($IF79,Data!$B:$CP,Daily!LH$10,0),0),0)</f>
      </c>
      <c r="LI83" s="14">
        <f>IFERROR(IFERROR(VLOOKUP($IF83,Data!$B:$CP,Daily!LI$10,0),0)/IFERROR(VLOOKUP($IF79,Data!$B:$CP,Daily!LI$10,0),0),0)</f>
      </c>
      <c r="LJ83" s="14">
        <f>IFERROR(IFERROR(VLOOKUP($IF83,Data!$B:$CP,Daily!LJ$10,0),0)/IFERROR(VLOOKUP($IF79,Data!$B:$CP,Daily!LJ$10,0),0),0)</f>
      </c>
      <c r="LK83" s="14">
        <f>IFERROR(IFERROR(VLOOKUP($IF83,Data!$B:$CP,Daily!LK$10,0),0)/IFERROR(VLOOKUP($IF79,Data!$B:$CP,Daily!LK$10,0),0),0)</f>
      </c>
      <c r="LL83" s="14">
        <f>IFERROR(IFERROR(VLOOKUP($IF83,Data!$B:$CP,Daily!LL$10,0),0)/IFERROR(VLOOKUP($IF79,Data!$B:$CP,Daily!LL$10,0),0),0)</f>
      </c>
      <c r="LM83" s="14">
        <f>IFERROR(IFERROR(VLOOKUP($IF83,Data!$B:$CP,Daily!LM$10,0),0)/IFERROR(VLOOKUP($IF79,Data!$B:$CP,Daily!LM$10,0),0),0)</f>
      </c>
      <c r="LN83" s="14">
        <f>IFERROR(IFERROR(VLOOKUP($IF83,Data!$B:$CP,Daily!LN$10,0),0)/IFERROR(VLOOKUP($IF79,Data!$B:$CP,Daily!LN$10,0),0),0)</f>
      </c>
      <c r="LO83" s="14">
        <f>IFERROR(IFERROR(VLOOKUP($IF83,Data!$B:$CP,Daily!LO$10,0),0)/IFERROR(VLOOKUP($IF79,Data!$B:$CP,Daily!LO$10,0),0),0)</f>
      </c>
      <c r="LP83" s="14">
        <f>IFERROR(IFERROR(VLOOKUP($IF83,Data!$B:$CP,Daily!LP$10,0),0)/IFERROR(VLOOKUP($IF79,Data!$B:$CP,Daily!LP$10,0),0),0)</f>
      </c>
      <c r="LQ83" s="14">
        <f>IFERROR(IFERROR(VLOOKUP($IF83,Data!$B:$CP,Daily!LQ$10,0),0)/IFERROR(VLOOKUP($IF79,Data!$B:$CP,Daily!LQ$10,0),0),0)</f>
      </c>
      <c r="LR83" s="14">
        <f>IFERROR(IFERROR(VLOOKUP($IF83,Data!$B:$CP,Daily!LR$10,0),0)/IFERROR(VLOOKUP($IF79,Data!$B:$CP,Daily!LR$10,0),0),0)</f>
      </c>
      <c r="LS83" s="14">
        <f>IFERROR(IFERROR(VLOOKUP($IF83,Data!$B:$CP,Daily!LS$10,0),0)/IFERROR(VLOOKUP($IF79,Data!$B:$CP,Daily!LS$10,0),0),0)</f>
      </c>
      <c r="LU83" s="52">
        <f t="shared" si="657"/>
      </c>
      <c r="LV83" s="52">
        <f t="shared" si="658"/>
      </c>
      <c r="LW83" s="52">
        <f>LV83-LU83</f>
      </c>
      <c r="LX83" s="52">
        <f>LV83+(0.75*LW83)</f>
      </c>
      <c r="LY83" s="52">
        <f>LU83-(0.75*LW83)</f>
      </c>
      <c r="LZ83" s="55"/>
      <c r="MA83" s="14">
        <f>_xlfn.STDEV.P(JL83:LS83)</f>
      </c>
      <c r="MB83" s="14">
        <f t="shared" si="705"/>
      </c>
      <c r="MC83" s="14">
        <f t="shared" si="706"/>
      </c>
      <c r="MD83" s="15"/>
    </row>
    <row r="84" spans="1:342" hidden="1" x14ac:dyDescent="0.25">
      <c r="A84" s="5"/>
      <c r="C84" s="5"/>
      <c r="D84" s="130" t="s">
        <v>478</v>
      </c>
      <c r="E84" s="67"/>
      <c r="F84" s="62">
        <f>DU84</f>
      </c>
      <c r="G84" s="92">
        <f t="shared" ref="G84" si="712">ED84</f>
      </c>
      <c r="H84" s="62">
        <f>IFERROR(((F84-G84)/G84),0)</f>
      </c>
      <c r="I84" s="89">
        <f t="shared" ref="I84" si="713">EE84</f>
      </c>
      <c r="J84" s="62">
        <f>IFERROR(((F84-I84)/I84),0)</f>
      </c>
      <c r="K84" s="62"/>
      <c r="L84" s="64"/>
      <c r="M84" s="67"/>
      <c r="N84" s="71">
        <f>HT84</f>
      </c>
      <c r="O84" s="63">
        <f t="shared" ref="O84" si="714">IC84</f>
      </c>
      <c r="P84" s="98">
        <f t="shared" ref="P84" si="715">IFERROR(((N84-O84)/O84),0)</f>
      </c>
      <c r="Q84" s="63">
        <f t="shared" ref="Q84" si="716">ID84</f>
      </c>
      <c r="R84" s="71">
        <f>IFERROR(((N84-Q84)/Q84),0)</f>
      </c>
      <c r="S84" s="62"/>
      <c r="T84" s="64"/>
      <c r="U84" s="67"/>
      <c r="V84" s="62">
        <f>LS84</f>
      </c>
      <c r="W84" s="63">
        <f t="shared" ref="W84" si="717">MB84</f>
      </c>
      <c r="X84" s="62">
        <f>IFERROR(((V84-W84)/W84),0)</f>
      </c>
      <c r="Y84" s="63">
        <f t="shared" ref="Y84" si="718">MC84</f>
      </c>
      <c r="Z84" s="62">
        <f>IFERROR(((V84-Y84)/Y84),0)</f>
      </c>
      <c r="AA84" s="62"/>
      <c r="AB84" s="64"/>
      <c r="AC84" s="60"/>
      <c r="AD84" s="5"/>
      <c r="AE84" s="5"/>
      <c r="AF84" s="5"/>
      <c r="AG84" s="5"/>
      <c r="AH84" s="5"/>
      <c r="AI84" s="9" t="s">
        <v>540</v>
      </c>
      <c r="AJ84" s="14">
        <f>(VLOOKUP($EG84,Data!$B:$CP,Daily!EI$10,0)+VLOOKUP($IF84,Data!$B:$CP,Daily!IH$10,0))/(VLOOKUP($EG79,Data!$B:$CP,Daily!EI$10,0)+VLOOKUP($IF79,Data!$B:$CP,Daily!IH$10,0))</f>
      </c>
      <c r="AK84" s="14">
        <f>(VLOOKUP($EG84,Data!$B:$CP,Daily!EJ$10,0)+VLOOKUP($IF84,Data!$B:$CP,Daily!II$10,0))/(VLOOKUP($EG79,Data!$B:$CP,Daily!EJ$10,0)+VLOOKUP($IF79,Data!$B:$CP,Daily!II$10,0))</f>
      </c>
      <c r="AL84" s="14">
        <f>(VLOOKUP($EG84,Data!$B:$CP,Daily!EK$10,0)+VLOOKUP($IF84,Data!$B:$CP,Daily!IJ$10,0))/(VLOOKUP($EG79,Data!$B:$CP,Daily!EK$10,0)+VLOOKUP($IF79,Data!$B:$CP,Daily!IJ$10,0))</f>
      </c>
      <c r="AM84" s="14">
        <f>(VLOOKUP($EG84,Data!$B:$CP,Daily!EL$10,0)+VLOOKUP($IF84,Data!$B:$CP,Daily!IK$10,0))/(VLOOKUP($EG79,Data!$B:$CP,Daily!EL$10,0)+VLOOKUP($IF79,Data!$B:$CP,Daily!IK$10,0))</f>
      </c>
      <c r="AN84" s="14">
        <f>(VLOOKUP($EG84,Data!$B:$CP,Daily!EM$10,0)+VLOOKUP($IF84,Data!$B:$CP,Daily!IL$10,0))/(VLOOKUP($EG79,Data!$B:$CP,Daily!EM$10,0)+VLOOKUP($IF79,Data!$B:$CP,Daily!IL$10,0))</f>
      </c>
      <c r="AO84" s="14">
        <f>(VLOOKUP($EG84,Data!$B:$CP,Daily!EN$10,0)+VLOOKUP($IF84,Data!$B:$CP,Daily!IM$10,0))/(VLOOKUP($EG79,Data!$B:$CP,Daily!EN$10,0)+VLOOKUP($IF79,Data!$B:$CP,Daily!IM$10,0))</f>
      </c>
      <c r="AP84" s="14">
        <f>(VLOOKUP($EG84,Data!$B:$CP,Daily!EO$10,0)+VLOOKUP($IF84,Data!$B:$CP,Daily!IN$10,0))/(VLOOKUP($EG79,Data!$B:$CP,Daily!EO$10,0)+VLOOKUP($IF79,Data!$B:$CP,Daily!IN$10,0))</f>
      </c>
      <c r="AQ84" s="14">
        <f>(VLOOKUP($EG84,Data!$B:$CP,Daily!EP$10,0)+VLOOKUP($IF84,Data!$B:$CP,Daily!IO$10,0))/(VLOOKUP($EG79,Data!$B:$CP,Daily!EP$10,0)+VLOOKUP($IF79,Data!$B:$CP,Daily!IO$10,0))</f>
      </c>
      <c r="AR84" s="14">
        <f>(VLOOKUP($EG84,Data!$B:$CP,Daily!EQ$10,0)+VLOOKUP($IF84,Data!$B:$CP,Daily!IP$10,0))/(VLOOKUP($EG79,Data!$B:$CP,Daily!EQ$10,0)+VLOOKUP($IF79,Data!$B:$CP,Daily!IP$10,0))</f>
      </c>
      <c r="AS84" s="14">
        <f>(VLOOKUP($EG84,Data!$B:$CP,Daily!ER$10,0)+VLOOKUP($IF84,Data!$B:$CP,Daily!IQ$10,0))/(VLOOKUP($EG79,Data!$B:$CP,Daily!ER$10,0)+VLOOKUP($IF79,Data!$B:$CP,Daily!IQ$10,0))</f>
      </c>
      <c r="AT84" s="14">
        <f>(VLOOKUP($EG84,Data!$B:$CP,Daily!ES$10,0)+VLOOKUP($IF84,Data!$B:$CP,Daily!IR$10,0))/(VLOOKUP($EG79,Data!$B:$CP,Daily!ES$10,0)+VLOOKUP($IF79,Data!$B:$CP,Daily!IR$10,0))</f>
      </c>
      <c r="AU84" s="14">
        <f>(VLOOKUP($EG84,Data!$B:$CP,Daily!ET$10,0)+VLOOKUP($IF84,Data!$B:$CP,Daily!IS$10,0))/(VLOOKUP($EG79,Data!$B:$CP,Daily!ET$10,0)+VLOOKUP($IF79,Data!$B:$CP,Daily!IS$10,0))</f>
      </c>
      <c r="AV84" s="14">
        <f>(VLOOKUP($EG84,Data!$B:$CP,Daily!EU$10,0)+VLOOKUP($IF84,Data!$B:$CP,Daily!IT$10,0))/(VLOOKUP($EG79,Data!$B:$CP,Daily!EU$10,0)+VLOOKUP($IF79,Data!$B:$CP,Daily!IT$10,0))</f>
      </c>
      <c r="AW84" s="14">
        <f>(VLOOKUP($EG84,Data!$B:$CP,Daily!EV$10,0)+VLOOKUP($IF84,Data!$B:$CP,Daily!IU$10,0))/(VLOOKUP($EG79,Data!$B:$CP,Daily!EV$10,0)+VLOOKUP($IF79,Data!$B:$CP,Daily!IU$10,0))</f>
      </c>
      <c r="AX84" s="14">
        <f>(VLOOKUP($EG84,Data!$B:$CP,Daily!EW$10,0)+VLOOKUP($IF84,Data!$B:$CP,Daily!IV$10,0))/(VLOOKUP($EG79,Data!$B:$CP,Daily!EW$10,0)+VLOOKUP($IF79,Data!$B:$CP,Daily!IV$10,0))</f>
      </c>
      <c r="AY84" s="14">
        <f>(VLOOKUP($EG84,Data!$B:$CP,Daily!EX$10,0)+VLOOKUP($IF84,Data!$B:$CP,Daily!IW$10,0))/(VLOOKUP($EG79,Data!$B:$CP,Daily!EX$10,0)+VLOOKUP($IF79,Data!$B:$CP,Daily!IW$10,0))</f>
      </c>
      <c r="AZ84" s="14">
        <f>(VLOOKUP($EG84,Data!$B:$CP,Daily!EY$10,0)+VLOOKUP($IF84,Data!$B:$CP,Daily!IX$10,0))/(VLOOKUP($EG79,Data!$B:$CP,Daily!EY$10,0)+VLOOKUP($IF79,Data!$B:$CP,Daily!IX$10,0))</f>
      </c>
      <c r="BA84" s="14">
        <f>(VLOOKUP($EG84,Data!$B:$CP,Daily!EZ$10,0)+VLOOKUP($IF84,Data!$B:$CP,Daily!IY$10,0))/(VLOOKUP($EG79,Data!$B:$CP,Daily!EZ$10,0)+VLOOKUP($IF79,Data!$B:$CP,Daily!IY$10,0))</f>
      </c>
      <c r="BB84" s="14">
        <f>(VLOOKUP($EG84,Data!$B:$CP,Daily!FA$10,0)+VLOOKUP($IF84,Data!$B:$CP,Daily!IZ$10,0))/(VLOOKUP($EG79,Data!$B:$CP,Daily!FA$10,0)+VLOOKUP($IF79,Data!$B:$CP,Daily!IZ$10,0))</f>
      </c>
      <c r="BC84" s="14">
        <f>(VLOOKUP($EG84,Data!$B:$CP,Daily!FB$10,0)+VLOOKUP($IF84,Data!$B:$CP,Daily!JA$10,0))/(VLOOKUP($EG79,Data!$B:$CP,Daily!FB$10,0)+VLOOKUP($IF79,Data!$B:$CP,Daily!JA$10,0))</f>
      </c>
      <c r="BD84" s="14">
        <f>(VLOOKUP($EG84,Data!$B:$CP,Daily!FC$10,0)+VLOOKUP($IF84,Data!$B:$CP,Daily!JB$10,0))/(VLOOKUP($EG79,Data!$B:$CP,Daily!FC$10,0)+VLOOKUP($IF79,Data!$B:$CP,Daily!JB$10,0))</f>
      </c>
      <c r="BE84" s="14">
        <f>(VLOOKUP($EG84,Data!$B:$CP,Daily!FD$10,0)+VLOOKUP($IF84,Data!$B:$CP,Daily!JC$10,0))/(VLOOKUP($EG79,Data!$B:$CP,Daily!FD$10,0)+VLOOKUP($IF79,Data!$B:$CP,Daily!JC$10,0))</f>
      </c>
      <c r="BF84" s="14">
        <f>(VLOOKUP($EG84,Data!$B:$CP,Daily!FE$10,0)+VLOOKUP($IF84,Data!$B:$CP,Daily!JD$10,0))/(VLOOKUP($EG79,Data!$B:$CP,Daily!FE$10,0)+VLOOKUP($IF79,Data!$B:$CP,Daily!JD$10,0))</f>
      </c>
      <c r="BG84" s="14">
        <f>(VLOOKUP($EG84,Data!$B:$CP,Daily!FF$10,0)+VLOOKUP($IF84,Data!$B:$CP,Daily!JE$10,0))/(VLOOKUP($EG79,Data!$B:$CP,Daily!FF$10,0)+VLOOKUP($IF79,Data!$B:$CP,Daily!JE$10,0))</f>
      </c>
      <c r="BH84" s="14">
        <f>(VLOOKUP($EG84,Data!$B:$CP,Daily!FG$10,0)+VLOOKUP($IF84,Data!$B:$CP,Daily!JF$10,0))/(VLOOKUP($EG79,Data!$B:$CP,Daily!FG$10,0)+VLOOKUP($IF79,Data!$B:$CP,Daily!JF$10,0))</f>
      </c>
      <c r="BI84" s="14">
        <f>(VLOOKUP($EG84,Data!$B:$CP,Daily!FH$10,0)+VLOOKUP($IF84,Data!$B:$CP,Daily!JG$10,0))/(VLOOKUP($EG79,Data!$B:$CP,Daily!FH$10,0)+VLOOKUP($IF79,Data!$B:$CP,Daily!JG$10,0))</f>
      </c>
      <c r="BJ84" s="14">
        <f>(VLOOKUP($EG84,Data!$B:$CP,Daily!FI$10,0)+VLOOKUP($IF84,Data!$B:$CP,Daily!JH$10,0))/(VLOOKUP($EG79,Data!$B:$CP,Daily!FI$10,0)+VLOOKUP($IF79,Data!$B:$CP,Daily!JH$10,0))</f>
      </c>
      <c r="BK84" s="14">
        <f>(VLOOKUP($EG84,Data!$B:$CP,Daily!FJ$10,0)+VLOOKUP($IF84,Data!$B:$CP,Daily!JI$10,0))/(VLOOKUP($EG79,Data!$B:$CP,Daily!FJ$10,0)+VLOOKUP($IF79,Data!$B:$CP,Daily!JI$10,0))</f>
      </c>
      <c r="BL84" s="14">
        <f>(VLOOKUP($EG84,Data!$B:$CP,Daily!FK$10,0)+VLOOKUP($IF84,Data!$B:$CP,Daily!JJ$10,0))/(VLOOKUP($EG79,Data!$B:$CP,Daily!FK$10,0)+VLOOKUP($IF79,Data!$B:$CP,Daily!JJ$10,0))</f>
      </c>
      <c r="BM84" s="14">
        <f>(VLOOKUP($EG84,Data!$B:$CP,Daily!FL$10,0)+VLOOKUP($IF84,Data!$B:$CP,Daily!JK$10,0))/(VLOOKUP($EG79,Data!$B:$CP,Daily!FL$10,0)+VLOOKUP($IF79,Data!$B:$CP,Daily!JK$10,0))</f>
      </c>
      <c r="BN84" s="14">
        <f>(VLOOKUP($EG84,Data!$B:$CP,Daily!FM$10,0)+VLOOKUP($IF84,Data!$B:$CP,Daily!JL$10,0))/(VLOOKUP($EG79,Data!$B:$CP,Daily!FM$10,0)+VLOOKUP($IF79,Data!$B:$CP,Daily!JL$10,0))</f>
      </c>
      <c r="BO84" s="14">
        <f>(VLOOKUP($EG84,Data!$B:$CP,Daily!FN$10,0)+VLOOKUP($IF84,Data!$B:$CP,Daily!JM$10,0))/(VLOOKUP($EG79,Data!$B:$CP,Daily!FN$10,0)+VLOOKUP($IF79,Data!$B:$CP,Daily!JM$10,0))</f>
      </c>
      <c r="BP84" s="14">
        <f>(VLOOKUP($EG84,Data!$B:$CP,Daily!FO$10,0)+VLOOKUP($IF84,Data!$B:$CP,Daily!JN$10,0))/(VLOOKUP($EG79,Data!$B:$CP,Daily!FO$10,0)+VLOOKUP($IF79,Data!$B:$CP,Daily!JN$10,0))</f>
      </c>
      <c r="BQ84" s="14">
        <f>(VLOOKUP($EG84,Data!$B:$CP,Daily!FP$10,0)+VLOOKUP($IF84,Data!$B:$CP,Daily!JO$10,0))/(VLOOKUP($EG79,Data!$B:$CP,Daily!FP$10,0)+VLOOKUP($IF79,Data!$B:$CP,Daily!JO$10,0))</f>
      </c>
      <c r="BR84" s="14">
        <f>(VLOOKUP($EG84,Data!$B:$CP,Daily!FQ$10,0)+VLOOKUP($IF84,Data!$B:$CP,Daily!JP$10,0))/(VLOOKUP($EG79,Data!$B:$CP,Daily!FQ$10,0)+VLOOKUP($IF79,Data!$B:$CP,Daily!JP$10,0))</f>
      </c>
      <c r="BS84" s="14">
        <f>(VLOOKUP($EG84,Data!$B:$CP,Daily!FR$10,0)+VLOOKUP($IF84,Data!$B:$CP,Daily!JQ$10,0))/(VLOOKUP($EG79,Data!$B:$CP,Daily!FR$10,0)+VLOOKUP($IF79,Data!$B:$CP,Daily!JQ$10,0))</f>
      </c>
      <c r="BT84" s="14">
        <f>(VLOOKUP($EG84,Data!$B:$CP,Daily!FS$10,0)+VLOOKUP($IF84,Data!$B:$CP,Daily!JR$10,0))/(VLOOKUP($EG79,Data!$B:$CP,Daily!FS$10,0)+VLOOKUP($IF79,Data!$B:$CP,Daily!JR$10,0))</f>
      </c>
      <c r="BU84" s="14">
        <f>(VLOOKUP($EG84,Data!$B:$CP,Daily!FT$10,0)+VLOOKUP($IF84,Data!$B:$CP,Daily!JS$10,0))/(VLOOKUP($EG79,Data!$B:$CP,Daily!FT$10,0)+VLOOKUP($IF79,Data!$B:$CP,Daily!JS$10,0))</f>
      </c>
      <c r="BV84" s="14">
        <f>(VLOOKUP($EG84,Data!$B:$CP,Daily!FU$10,0)+VLOOKUP($IF84,Data!$B:$CP,Daily!JT$10,0))/(VLOOKUP($EG79,Data!$B:$CP,Daily!FU$10,0)+VLOOKUP($IF79,Data!$B:$CP,Daily!JT$10,0))</f>
      </c>
      <c r="BW84" s="14">
        <f>(VLOOKUP($EG84,Data!$B:$CP,Daily!FV$10,0)+VLOOKUP($IF84,Data!$B:$CP,Daily!JU$10,0))/(VLOOKUP($EG79,Data!$B:$CP,Daily!FV$10,0)+VLOOKUP($IF79,Data!$B:$CP,Daily!JU$10,0))</f>
      </c>
      <c r="BX84" s="14">
        <f>(VLOOKUP($EG84,Data!$B:$CP,Daily!FW$10,0)+VLOOKUP($IF84,Data!$B:$CP,Daily!JV$10,0))/(VLOOKUP($EG79,Data!$B:$CP,Daily!FW$10,0)+VLOOKUP($IF79,Data!$B:$CP,Daily!JV$10,0))</f>
      </c>
      <c r="BY84" s="14">
        <f>(VLOOKUP($EG84,Data!$B:$CP,Daily!FX$10,0)+VLOOKUP($IF84,Data!$B:$CP,Daily!JW$10,0))/(VLOOKUP($EG79,Data!$B:$CP,Daily!FX$10,0)+VLOOKUP($IF79,Data!$B:$CP,Daily!JW$10,0))</f>
      </c>
      <c r="BZ84" s="14">
        <f>(VLOOKUP($EG84,Data!$B:$CP,Daily!FY$10,0)+VLOOKUP($IF84,Data!$B:$CP,Daily!JX$10,0))/(VLOOKUP($EG79,Data!$B:$CP,Daily!FY$10,0)+VLOOKUP($IF79,Data!$B:$CP,Daily!JX$10,0))</f>
      </c>
      <c r="CA84" s="14">
        <f>(VLOOKUP($EG84,Data!$B:$CP,Daily!FZ$10,0)+VLOOKUP($IF84,Data!$B:$CP,Daily!JY$10,0))/(VLOOKUP($EG79,Data!$B:$CP,Daily!FZ$10,0)+VLOOKUP($IF79,Data!$B:$CP,Daily!JY$10,0))</f>
      </c>
      <c r="CB84" s="14">
        <f>(VLOOKUP($EG84,Data!$B:$CP,Daily!GA$10,0)+VLOOKUP($IF84,Data!$B:$CP,Daily!JZ$10,0))/(VLOOKUP($EG79,Data!$B:$CP,Daily!GA$10,0)+VLOOKUP($IF79,Data!$B:$CP,Daily!JZ$10,0))</f>
      </c>
      <c r="CC84" s="14">
        <f>(VLOOKUP($EG84,Data!$B:$CP,Daily!GB$10,0)+VLOOKUP($IF84,Data!$B:$CP,Daily!KA$10,0))/(VLOOKUP($EG79,Data!$B:$CP,Daily!GB$10,0)+VLOOKUP($IF79,Data!$B:$CP,Daily!KA$10,0))</f>
      </c>
      <c r="CD84" s="14">
        <f>(VLOOKUP($EG84,Data!$B:$CP,Daily!GC$10,0)+VLOOKUP($IF84,Data!$B:$CP,Daily!KB$10,0))/(VLOOKUP($EG79,Data!$B:$CP,Daily!GC$10,0)+VLOOKUP($IF79,Data!$B:$CP,Daily!KB$10,0))</f>
      </c>
      <c r="CE84" s="14">
        <f>(VLOOKUP($EG84,Data!$B:$CP,Daily!GD$10,0)+VLOOKUP($IF84,Data!$B:$CP,Daily!KC$10,0))/(VLOOKUP($EG79,Data!$B:$CP,Daily!GD$10,0)+VLOOKUP($IF79,Data!$B:$CP,Daily!KC$10,0))</f>
      </c>
      <c r="CF84" s="14">
        <f>(VLOOKUP($EG84,Data!$B:$CP,Daily!GE$10,0)+VLOOKUP($IF84,Data!$B:$CP,Daily!KD$10,0))/(VLOOKUP($EG79,Data!$B:$CP,Daily!GE$10,0)+VLOOKUP($IF79,Data!$B:$CP,Daily!KD$10,0))</f>
      </c>
      <c r="CG84" s="14">
        <f>(VLOOKUP($EG84,Data!$B:$CP,Daily!GF$10,0)+VLOOKUP($IF84,Data!$B:$CP,Daily!KE$10,0))/(VLOOKUP($EG79,Data!$B:$CP,Daily!GF$10,0)+VLOOKUP($IF79,Data!$B:$CP,Daily!KE$10,0))</f>
      </c>
      <c r="CH84" s="14">
        <f>(VLOOKUP($EG84,Data!$B:$CP,Daily!GG$10,0)+VLOOKUP($IF84,Data!$B:$CP,Daily!KF$10,0))/(VLOOKUP($EG79,Data!$B:$CP,Daily!GG$10,0)+VLOOKUP($IF79,Data!$B:$CP,Daily!KF$10,0))</f>
      </c>
      <c r="CI84" s="14">
        <f>(VLOOKUP($EG84,Data!$B:$CP,Daily!GH$10,0)+VLOOKUP($IF84,Data!$B:$CP,Daily!KG$10,0))/(VLOOKUP($EG79,Data!$B:$CP,Daily!GH$10,0)+VLOOKUP($IF79,Data!$B:$CP,Daily!KG$10,0))</f>
      </c>
      <c r="CJ84" s="14">
        <f>(VLOOKUP($EG84,Data!$B:$CP,Daily!GI$10,0)+VLOOKUP($IF84,Data!$B:$CP,Daily!KH$10,0))/(VLOOKUP($EG79,Data!$B:$CP,Daily!GI$10,0)+VLOOKUP($IF79,Data!$B:$CP,Daily!KH$10,0))</f>
      </c>
      <c r="CK84" s="14">
        <f>(VLOOKUP($EG84,Data!$B:$CP,Daily!GJ$10,0)+VLOOKUP($IF84,Data!$B:$CP,Daily!KI$10,0))/(VLOOKUP($EG79,Data!$B:$CP,Daily!GJ$10,0)+VLOOKUP($IF79,Data!$B:$CP,Daily!KI$10,0))</f>
      </c>
      <c r="CL84" s="14">
        <f>(VLOOKUP($EG84,Data!$B:$CP,Daily!GK$10,0)+VLOOKUP($IF84,Data!$B:$CP,Daily!KJ$10,0))/(VLOOKUP($EG79,Data!$B:$CP,Daily!GK$10,0)+VLOOKUP($IF79,Data!$B:$CP,Daily!KJ$10,0))</f>
      </c>
      <c r="CM84" s="14">
        <f>(VLOOKUP($EG84,Data!$B:$CP,Daily!GL$10,0)+VLOOKUP($IF84,Data!$B:$CP,Daily!KK$10,0))/(VLOOKUP($EG79,Data!$B:$CP,Daily!GL$10,0)+VLOOKUP($IF79,Data!$B:$CP,Daily!KK$10,0))</f>
      </c>
      <c r="CN84" s="14">
        <f>(VLOOKUP($EG84,Data!$B:$CP,Daily!GM$10,0)+VLOOKUP($IF84,Data!$B:$CP,Daily!KL$10,0))/(VLOOKUP($EG79,Data!$B:$CP,Daily!GM$10,0)+VLOOKUP($IF79,Data!$B:$CP,Daily!KL$10,0))</f>
      </c>
      <c r="CO84" s="14">
        <f>(VLOOKUP($EG84,Data!$B:$CP,Daily!GN$10,0)+VLOOKUP($IF84,Data!$B:$CP,Daily!KM$10,0))/(VLOOKUP($EG79,Data!$B:$CP,Daily!GN$10,0)+VLOOKUP($IF79,Data!$B:$CP,Daily!KM$10,0))</f>
      </c>
      <c r="CP84" s="14">
        <f>(VLOOKUP($EG84,Data!$B:$CP,Daily!GO$10,0)+VLOOKUP($IF84,Data!$B:$CP,Daily!KN$10,0))/(VLOOKUP($EG79,Data!$B:$CP,Daily!GO$10,0)+VLOOKUP($IF79,Data!$B:$CP,Daily!KN$10,0))</f>
      </c>
      <c r="CQ84" s="14">
        <f>(VLOOKUP($EG84,Data!$B:$CP,Daily!GP$10,0)+VLOOKUP($IF84,Data!$B:$CP,Daily!KO$10,0))/(VLOOKUP($EG79,Data!$B:$CP,Daily!GP$10,0)+VLOOKUP($IF79,Data!$B:$CP,Daily!KO$10,0))</f>
      </c>
      <c r="CR84" s="14">
        <f>(VLOOKUP($EG84,Data!$B:$CP,Daily!GQ$10,0)+VLOOKUP($IF84,Data!$B:$CP,Daily!KP$10,0))/(VLOOKUP($EG79,Data!$B:$CP,Daily!GQ$10,0)+VLOOKUP($IF79,Data!$B:$CP,Daily!KP$10,0))</f>
      </c>
      <c r="CS84" s="14">
        <f>(VLOOKUP($EG84,Data!$B:$CP,Daily!GR$10,0)+VLOOKUP($IF84,Data!$B:$CP,Daily!KQ$10,0))/(VLOOKUP($EG79,Data!$B:$CP,Daily!GR$10,0)+VLOOKUP($IF79,Data!$B:$CP,Daily!KQ$10,0))</f>
      </c>
      <c r="CT84" s="14">
        <f>(VLOOKUP($EG84,Data!$B:$CP,Daily!GS$10,0)+VLOOKUP($IF84,Data!$B:$CP,Daily!KR$10,0))/(VLOOKUP($EG79,Data!$B:$CP,Daily!GS$10,0)+VLOOKUP($IF79,Data!$B:$CP,Daily!KR$10,0))</f>
      </c>
      <c r="CU84" s="14">
        <f>(VLOOKUP($EG84,Data!$B:$CP,Daily!GT$10,0)+VLOOKUP($IF84,Data!$B:$CP,Daily!KS$10,0))/(VLOOKUP($EG79,Data!$B:$CP,Daily!GT$10,0)+VLOOKUP($IF79,Data!$B:$CP,Daily!KS$10,0))</f>
      </c>
      <c r="CV84" s="14">
        <f>(VLOOKUP($EG84,Data!$B:$CP,Daily!GU$10,0)+VLOOKUP($IF84,Data!$B:$CP,Daily!KT$10,0))/(VLOOKUP($EG79,Data!$B:$CP,Daily!GU$10,0)+VLOOKUP($IF79,Data!$B:$CP,Daily!KT$10,0))</f>
      </c>
      <c r="CW84" s="14">
        <f>(VLOOKUP($EG84,Data!$B:$CP,Daily!GV$10,0)+VLOOKUP($IF84,Data!$B:$CP,Daily!KU$10,0))/(VLOOKUP($EG79,Data!$B:$CP,Daily!GV$10,0)+VLOOKUP($IF79,Data!$B:$CP,Daily!KU$10,0))</f>
      </c>
      <c r="CX84" s="14">
        <f>(VLOOKUP($EG84,Data!$B:$CP,Daily!GW$10,0)+VLOOKUP($IF84,Data!$B:$CP,Daily!KV$10,0))/(VLOOKUP($EG79,Data!$B:$CP,Daily!GW$10,0)+VLOOKUP($IF79,Data!$B:$CP,Daily!KV$10,0))</f>
      </c>
      <c r="CY84" s="14">
        <f>(VLOOKUP($EG84,Data!$B:$CP,Daily!GX$10,0)+VLOOKUP($IF84,Data!$B:$CP,Daily!KW$10,0))/(VLOOKUP($EG79,Data!$B:$CP,Daily!GX$10,0)+VLOOKUP($IF79,Data!$B:$CP,Daily!KW$10,0))</f>
      </c>
      <c r="CZ84" s="14">
        <f>(VLOOKUP($EG84,Data!$B:$CP,Daily!GY$10,0)+VLOOKUP($IF84,Data!$B:$CP,Daily!KX$10,0))/(VLOOKUP($EG79,Data!$B:$CP,Daily!GY$10,0)+VLOOKUP($IF79,Data!$B:$CP,Daily!KX$10,0))</f>
      </c>
      <c r="DA84" s="14">
        <f>(VLOOKUP($EG84,Data!$B:$CP,Daily!GZ$10,0)+VLOOKUP($IF84,Data!$B:$CP,Daily!KY$10,0))/(VLOOKUP($EG79,Data!$B:$CP,Daily!GZ$10,0)+VLOOKUP($IF79,Data!$B:$CP,Daily!KY$10,0))</f>
      </c>
      <c r="DB84" s="14">
        <f>(VLOOKUP($EG84,Data!$B:$CP,Daily!HA$10,0)+VLOOKUP($IF84,Data!$B:$CP,Daily!KZ$10,0))/(VLOOKUP($EG79,Data!$B:$CP,Daily!HA$10,0)+VLOOKUP($IF79,Data!$B:$CP,Daily!KZ$10,0))</f>
      </c>
      <c r="DC84" s="14">
        <f>(VLOOKUP($EG84,Data!$B:$CP,Daily!HB$10,0)+VLOOKUP($IF84,Data!$B:$CP,Daily!LA$10,0))/(VLOOKUP($EG79,Data!$B:$CP,Daily!HB$10,0)+VLOOKUP($IF79,Data!$B:$CP,Daily!LA$10,0))</f>
      </c>
      <c r="DD84" s="14">
        <f>(VLOOKUP($EG84,Data!$B:$CP,Daily!HC$10,0)+VLOOKUP($IF84,Data!$B:$CP,Daily!LB$10,0))/(VLOOKUP($EG79,Data!$B:$CP,Daily!HC$10,0)+VLOOKUP($IF79,Data!$B:$CP,Daily!LB$10,0))</f>
      </c>
      <c r="DE84" s="14">
        <f>(VLOOKUP($EG84,Data!$B:$CP,Daily!HD$10,0)+VLOOKUP($IF84,Data!$B:$CP,Daily!LC$10,0))/(VLOOKUP($EG79,Data!$B:$CP,Daily!HD$10,0)+VLOOKUP($IF79,Data!$B:$CP,Daily!LC$10,0))</f>
      </c>
      <c r="DF84" s="14">
        <f>(VLOOKUP($EG84,Data!$B:$CP,Daily!HE$10,0)+VLOOKUP($IF84,Data!$B:$CP,Daily!LD$10,0))/(VLOOKUP($EG79,Data!$B:$CP,Daily!HE$10,0)+VLOOKUP($IF79,Data!$B:$CP,Daily!LD$10,0))</f>
      </c>
      <c r="DG84" s="14">
        <f>(VLOOKUP($EG84,Data!$B:$CP,Daily!HF$10,0)+VLOOKUP($IF84,Data!$B:$CP,Daily!LE$10,0))/(VLOOKUP($EG79,Data!$B:$CP,Daily!HF$10,0)+VLOOKUP($IF79,Data!$B:$CP,Daily!LE$10,0))</f>
      </c>
      <c r="DH84" s="14">
        <f>(VLOOKUP($EG84,Data!$B:$CP,Daily!HG$10,0)+VLOOKUP($IF84,Data!$B:$CP,Daily!LF$10,0))/(VLOOKUP($EG79,Data!$B:$CP,Daily!HG$10,0)+VLOOKUP($IF79,Data!$B:$CP,Daily!LF$10,0))</f>
      </c>
      <c r="DI84" s="14">
        <f>(VLOOKUP($EG84,Data!$B:$CP,Daily!HH$10,0)+VLOOKUP($IF84,Data!$B:$CP,Daily!LG$10,0))/(VLOOKUP($EG79,Data!$B:$CP,Daily!HH$10,0)+VLOOKUP($IF79,Data!$B:$CP,Daily!LG$10,0))</f>
      </c>
      <c r="DJ84" s="14">
        <f>(VLOOKUP($EG84,Data!$B:$CP,Daily!HI$10,0)+VLOOKUP($IF84,Data!$B:$CP,Daily!LH$10,0))/(VLOOKUP($EG79,Data!$B:$CP,Daily!HI$10,0)+VLOOKUP($IF79,Data!$B:$CP,Daily!LH$10,0))</f>
      </c>
      <c r="DK84" s="14">
        <f>(VLOOKUP($EG84,Data!$B:$CP,Daily!HJ$10,0)+VLOOKUP($IF84,Data!$B:$CP,Daily!LI$10,0))/(VLOOKUP($EG79,Data!$B:$CP,Daily!HJ$10,0)+VLOOKUP($IF79,Data!$B:$CP,Daily!LI$10,0))</f>
      </c>
      <c r="DL84" s="14">
        <f>(VLOOKUP($EG84,Data!$B:$CP,Daily!HK$10,0)+VLOOKUP($IF84,Data!$B:$CP,Daily!LJ$10,0))/(VLOOKUP($EG79,Data!$B:$CP,Daily!HK$10,0)+VLOOKUP($IF79,Data!$B:$CP,Daily!LJ$10,0))</f>
      </c>
      <c r="DM84" s="14">
        <f>(VLOOKUP($EG84,Data!$B:$CP,Daily!HL$10,0)+VLOOKUP($IF84,Data!$B:$CP,Daily!LK$10,0))/(VLOOKUP($EG79,Data!$B:$CP,Daily!HL$10,0)+VLOOKUP($IF79,Data!$B:$CP,Daily!LK$10,0))</f>
      </c>
      <c r="DN84" s="14">
        <f>(VLOOKUP($EG84,Data!$B:$CP,Daily!HM$10,0)+VLOOKUP($IF84,Data!$B:$CP,Daily!LL$10,0))/(VLOOKUP($EG79,Data!$B:$CP,Daily!HM$10,0)+VLOOKUP($IF79,Data!$B:$CP,Daily!LL$10,0))</f>
      </c>
      <c r="DO84" s="14">
        <f>(VLOOKUP($EG84,Data!$B:$CP,Daily!HN$10,0)+VLOOKUP($IF84,Data!$B:$CP,Daily!LM$10,0))/(VLOOKUP($EG79,Data!$B:$CP,Daily!HN$10,0)+VLOOKUP($IF79,Data!$B:$CP,Daily!LM$10,0))</f>
      </c>
      <c r="DP84" s="14">
        <f>(VLOOKUP($EG84,Data!$B:$CP,Daily!HO$10,0)+VLOOKUP($IF84,Data!$B:$CP,Daily!LN$10,0))/(VLOOKUP($EG79,Data!$B:$CP,Daily!HO$10,0)+VLOOKUP($IF79,Data!$B:$CP,Daily!LN$10,0))</f>
      </c>
      <c r="DQ84" s="14">
        <f>(VLOOKUP($EG84,Data!$B:$CP,Daily!HP$10,0)+VLOOKUP($IF84,Data!$B:$CP,Daily!LO$10,0))/(VLOOKUP($EG79,Data!$B:$CP,Daily!HP$10,0)+VLOOKUP($IF79,Data!$B:$CP,Daily!LO$10,0))</f>
      </c>
      <c r="DR84" s="14">
        <f>(VLOOKUP($EG84,Data!$B:$CP,Daily!HQ$10,0)+VLOOKUP($IF84,Data!$B:$CP,Daily!LP$10,0))/(VLOOKUP($EG79,Data!$B:$CP,Daily!HQ$10,0)+VLOOKUP($IF79,Data!$B:$CP,Daily!LP$10,0))</f>
      </c>
      <c r="DS84" s="14">
        <f>(VLOOKUP($EG84,Data!$B:$CP,Daily!HR$10,0)+VLOOKUP($IF84,Data!$B:$CP,Daily!LQ$10,0))/(VLOOKUP($EG79,Data!$B:$CP,Daily!HR$10,0)+VLOOKUP($IF79,Data!$B:$CP,Daily!LQ$10,0))</f>
      </c>
      <c r="DT84" s="14">
        <f>(VLOOKUP($EG84,Data!$B:$CP,Daily!HS$10,0)+VLOOKUP($IF84,Data!$B:$CP,Daily!LR$10,0))/(VLOOKUP($EG79,Data!$B:$CP,Daily!HS$10,0)+VLOOKUP($IF79,Data!$B:$CP,Daily!LR$10,0))</f>
      </c>
      <c r="DU84" s="14">
        <f>(VLOOKUP($EG84,Data!$B:$CP,Daily!HT$10,0)+VLOOKUP($IF84,Data!$B:$CP,Daily!LS$10,0))/(VLOOKUP($EG79,Data!$B:$CP,Daily!HT$10,0)+VLOOKUP($IF79,Data!$B:$CP,Daily!LS$10,0))</f>
      </c>
      <c r="DV84" s="18"/>
      <c r="DW84" s="14">
        <f t="shared" si="588"/>
      </c>
      <c r="DX84" s="14">
        <f t="shared" si="589"/>
      </c>
      <c r="DY84" s="14">
        <f t="shared" ref="DY84" si="719">DX84-DW84</f>
      </c>
      <c r="DZ84" s="14">
        <f t="shared" ref="DZ84" si="720">DX84+(0.75*DY84)</f>
      </c>
      <c r="EA84" s="14">
        <f t="shared" ref="EA84" si="721">DW84-(0.75*DY84)</f>
      </c>
      <c r="EB84" s="18"/>
      <c r="EC84" s="14">
        <f t="shared" ref="EC84" si="722">_xlfn.STDEV.P(AJ84:DU84)</f>
      </c>
      <c r="ED84" s="14">
        <f t="shared" ref="ED84" si="723">SUMPRODUCT(DN84:DT84,DN$79:DT$79)/SUM(DN$79:DT$79)</f>
      </c>
      <c r="EE84" s="14">
        <f t="shared" ref="EE84" si="724">SUMPRODUCT(CR84:DT84,CR$79:DT$79)/SUM(CR$79:DT$79)</f>
      </c>
      <c r="EF84" s="16"/>
      <c r="EG84" s="9" t="s">
        <v>541</v>
      </c>
      <c r="EH84" s="9" t="s">
        <v>71</v>
      </c>
      <c r="EI84" s="14">
        <f>VLOOKUP($EG84,Data!$B:$CP,Daily!EI$10,0)/VLOOKUP($EG79,Data!$B:$CP,Daily!EI$10,0)</f>
      </c>
      <c r="EJ84" s="14">
        <f>VLOOKUP($EG84,Data!$B:$CP,Daily!EJ$10,0)/VLOOKUP($EG79,Data!$B:$CP,Daily!EJ$10,0)</f>
      </c>
      <c r="EK84" s="14">
        <f>VLOOKUP($EG84,Data!$B:$CP,Daily!EK$10,0)/VLOOKUP($EG79,Data!$B:$CP,Daily!EK$10,0)</f>
      </c>
      <c r="EL84" s="14">
        <f>VLOOKUP($EG84,Data!$B:$CP,Daily!EL$10,0)/VLOOKUP($EG79,Data!$B:$CP,Daily!EL$10,0)</f>
      </c>
      <c r="EM84" s="14">
        <f>VLOOKUP($EG84,Data!$B:$CP,Daily!EM$10,0)/VLOOKUP($EG79,Data!$B:$CP,Daily!EM$10,0)</f>
      </c>
      <c r="EN84" s="14">
        <f>VLOOKUP($EG84,Data!$B:$CP,Daily!EN$10,0)/VLOOKUP($EG79,Data!$B:$CP,Daily!EN$10,0)</f>
      </c>
      <c r="EO84" s="14">
        <f>VLOOKUP($EG84,Data!$B:$CP,Daily!EO$10,0)/VLOOKUP($EG79,Data!$B:$CP,Daily!EO$10,0)</f>
      </c>
      <c r="EP84" s="14">
        <f>VLOOKUP($EG84,Data!$B:$CP,Daily!EP$10,0)/VLOOKUP($EG79,Data!$B:$CP,Daily!EP$10,0)</f>
      </c>
      <c r="EQ84" s="14">
        <f>VLOOKUP($EG84,Data!$B:$CP,Daily!EQ$10,0)/VLOOKUP($EG79,Data!$B:$CP,Daily!EQ$10,0)</f>
      </c>
      <c r="ER84" s="14">
        <f>VLOOKUP($EG84,Data!$B:$CP,Daily!ER$10,0)/VLOOKUP($EG79,Data!$B:$CP,Daily!ER$10,0)</f>
      </c>
      <c r="ES84" s="14">
        <f>VLOOKUP($EG84,Data!$B:$CP,Daily!ES$10,0)/VLOOKUP($EG79,Data!$B:$CP,Daily!ES$10,0)</f>
      </c>
      <c r="ET84" s="14">
        <f>VLOOKUP($EG84,Data!$B:$CP,Daily!ET$10,0)/VLOOKUP($EG79,Data!$B:$CP,Daily!ET$10,0)</f>
      </c>
      <c r="EU84" s="14">
        <f>VLOOKUP($EG84,Data!$B:$CP,Daily!EU$10,0)/VLOOKUP($EG79,Data!$B:$CP,Daily!EU$10,0)</f>
      </c>
      <c r="EV84" s="14">
        <f>VLOOKUP($EG84,Data!$B:$CP,Daily!EV$10,0)/VLOOKUP($EG79,Data!$B:$CP,Daily!EV$10,0)</f>
      </c>
      <c r="EW84" s="14">
        <f>VLOOKUP($EG84,Data!$B:$CP,Daily!EW$10,0)/VLOOKUP($EG79,Data!$B:$CP,Daily!EW$10,0)</f>
      </c>
      <c r="EX84" s="14">
        <f>VLOOKUP($EG84,Data!$B:$CP,Daily!EX$10,0)/VLOOKUP($EG79,Data!$B:$CP,Daily!EX$10,0)</f>
      </c>
      <c r="EY84" s="14">
        <f>VLOOKUP($EG84,Data!$B:$CP,Daily!EY$10,0)/VLOOKUP($EG79,Data!$B:$CP,Daily!EY$10,0)</f>
      </c>
      <c r="EZ84" s="14">
        <f>VLOOKUP($EG84,Data!$B:$CP,Daily!EZ$10,0)/VLOOKUP($EG79,Data!$B:$CP,Daily!EZ$10,0)</f>
      </c>
      <c r="FA84" s="14">
        <f>VLOOKUP($EG84,Data!$B:$CP,Daily!FA$10,0)/VLOOKUP($EG79,Data!$B:$CP,Daily!FA$10,0)</f>
      </c>
      <c r="FB84" s="14">
        <f>VLOOKUP($EG84,Data!$B:$CP,Daily!FB$10,0)/VLOOKUP($EG79,Data!$B:$CP,Daily!FB$10,0)</f>
      </c>
      <c r="FC84" s="14">
        <f>VLOOKUP($EG84,Data!$B:$CP,Daily!FC$10,0)/VLOOKUP($EG79,Data!$B:$CP,Daily!FC$10,0)</f>
      </c>
      <c r="FD84" s="14">
        <f>VLOOKUP($EG84,Data!$B:$CP,Daily!FD$10,0)/VLOOKUP($EG79,Data!$B:$CP,Daily!FD$10,0)</f>
      </c>
      <c r="FE84" s="14">
        <f>VLOOKUP($EG84,Data!$B:$CP,Daily!FE$10,0)/VLOOKUP($EG79,Data!$B:$CP,Daily!FE$10,0)</f>
      </c>
      <c r="FF84" s="14">
        <f>VLOOKUP($EG84,Data!$B:$CP,Daily!FF$10,0)/VLOOKUP($EG79,Data!$B:$CP,Daily!FF$10,0)</f>
      </c>
      <c r="FG84" s="14">
        <f>VLOOKUP($EG84,Data!$B:$CP,Daily!FG$10,0)/VLOOKUP($EG79,Data!$B:$CP,Daily!FG$10,0)</f>
      </c>
      <c r="FH84" s="14">
        <f>VLOOKUP($EG84,Data!$B:$CP,Daily!FH$10,0)/VLOOKUP($EG79,Data!$B:$CP,Daily!FH$10,0)</f>
      </c>
      <c r="FI84" s="14">
        <f>VLOOKUP($EG84,Data!$B:$CP,Daily!FI$10,0)/VLOOKUP($EG79,Data!$B:$CP,Daily!FI$10,0)</f>
      </c>
      <c r="FJ84" s="14">
        <f>VLOOKUP($EG84,Data!$B:$CP,Daily!FJ$10,0)/VLOOKUP($EG79,Data!$B:$CP,Daily!FJ$10,0)</f>
      </c>
      <c r="FK84" s="14">
        <f>VLOOKUP($EG84,Data!$B:$CP,Daily!FK$10,0)/VLOOKUP($EG79,Data!$B:$CP,Daily!FK$10,0)</f>
      </c>
      <c r="FL84" s="14">
        <f>VLOOKUP($EG84,Data!$B:$CP,Daily!FL$10,0)/VLOOKUP($EG79,Data!$B:$CP,Daily!FL$10,0)</f>
      </c>
      <c r="FM84" s="14">
        <f>VLOOKUP($EG84,Data!$B:$CP,Daily!FM$10,0)/VLOOKUP($EG79,Data!$B:$CP,Daily!FM$10,0)</f>
      </c>
      <c r="FN84" s="14">
        <f>VLOOKUP($EG84,Data!$B:$CP,Daily!FN$10,0)/VLOOKUP($EG79,Data!$B:$CP,Daily!FN$10,0)</f>
      </c>
      <c r="FO84" s="14">
        <f>VLOOKUP($EG84,Data!$B:$CP,Daily!FO$10,0)/VLOOKUP($EG79,Data!$B:$CP,Daily!FO$10,0)</f>
      </c>
      <c r="FP84" s="14">
        <f>VLOOKUP($EG84,Data!$B:$CP,Daily!FP$10,0)/VLOOKUP($EG79,Data!$B:$CP,Daily!FP$10,0)</f>
      </c>
      <c r="FQ84" s="14">
        <f>VLOOKUP($EG84,Data!$B:$CP,Daily!FQ$10,0)/VLOOKUP($EG79,Data!$B:$CP,Daily!FQ$10,0)</f>
      </c>
      <c r="FR84" s="14">
        <f>VLOOKUP($EG84,Data!$B:$CP,Daily!FR$10,0)/VLOOKUP($EG79,Data!$B:$CP,Daily!FR$10,0)</f>
      </c>
      <c r="FS84" s="14">
        <f>VLOOKUP($EG84,Data!$B:$CP,Daily!FS$10,0)/VLOOKUP($EG79,Data!$B:$CP,Daily!FS$10,0)</f>
      </c>
      <c r="FT84" s="14">
        <f>VLOOKUP($EG84,Data!$B:$CP,Daily!FT$10,0)/VLOOKUP($EG79,Data!$B:$CP,Daily!FT$10,0)</f>
      </c>
      <c r="FU84" s="14">
        <f>VLOOKUP($EG84,Data!$B:$CP,Daily!FU$10,0)/VLOOKUP($EG79,Data!$B:$CP,Daily!FU$10,0)</f>
      </c>
      <c r="FV84" s="14">
        <f>VLOOKUP($EG84,Data!$B:$CP,Daily!FV$10,0)/VLOOKUP($EG79,Data!$B:$CP,Daily!FV$10,0)</f>
      </c>
      <c r="FW84" s="14">
        <f>VLOOKUP($EG84,Data!$B:$CP,Daily!FW$10,0)/VLOOKUP($EG79,Data!$B:$CP,Daily!FW$10,0)</f>
      </c>
      <c r="FX84" s="14">
        <f>VLOOKUP($EG84,Data!$B:$CP,Daily!FX$10,0)/VLOOKUP($EG79,Data!$B:$CP,Daily!FX$10,0)</f>
      </c>
      <c r="FY84" s="14">
        <f>VLOOKUP($EG84,Data!$B:$CP,Daily!FY$10,0)/VLOOKUP($EG79,Data!$B:$CP,Daily!FY$10,0)</f>
      </c>
      <c r="FZ84" s="14">
        <f>VLOOKUP($EG84,Data!$B:$CP,Daily!FZ$10,0)/VLOOKUP($EG79,Data!$B:$CP,Daily!FZ$10,0)</f>
      </c>
      <c r="GA84" s="14">
        <f>VLOOKUP($EG84,Data!$B:$CP,Daily!GA$10,0)/VLOOKUP($EG79,Data!$B:$CP,Daily!GA$10,0)</f>
      </c>
      <c r="GB84" s="14">
        <f>VLOOKUP($EG84,Data!$B:$CP,Daily!GB$10,0)/VLOOKUP($EG79,Data!$B:$CP,Daily!GB$10,0)</f>
      </c>
      <c r="GC84" s="14">
        <f>VLOOKUP($EG84,Data!$B:$CP,Daily!GC$10,0)/VLOOKUP($EG79,Data!$B:$CP,Daily!GC$10,0)</f>
      </c>
      <c r="GD84" s="14">
        <f>VLOOKUP($EG84,Data!$B:$CP,Daily!GD$10,0)/VLOOKUP($EG79,Data!$B:$CP,Daily!GD$10,0)</f>
      </c>
      <c r="GE84" s="14">
        <f>VLOOKUP($EG84,Data!$B:$CP,Daily!GE$10,0)/VLOOKUP($EG79,Data!$B:$CP,Daily!GE$10,0)</f>
      </c>
      <c r="GF84" s="14">
        <f>VLOOKUP($EG84,Data!$B:$CP,Daily!GF$10,0)/VLOOKUP($EG79,Data!$B:$CP,Daily!GF$10,0)</f>
      </c>
      <c r="GG84" s="14">
        <f>VLOOKUP($EG84,Data!$B:$CP,Daily!GG$10,0)/VLOOKUP($EG79,Data!$B:$CP,Daily!GG$10,0)</f>
      </c>
      <c r="GH84" s="14">
        <f>VLOOKUP($EG84,Data!$B:$CP,Daily!GH$10,0)/VLOOKUP($EG79,Data!$B:$CP,Daily!GH$10,0)</f>
      </c>
      <c r="GI84" s="14">
        <f>VLOOKUP($EG84,Data!$B:$CP,Daily!GI$10,0)/VLOOKUP($EG79,Data!$B:$CP,Daily!GI$10,0)</f>
      </c>
      <c r="GJ84" s="14">
        <f>VLOOKUP($EG84,Data!$B:$CP,Daily!GJ$10,0)/VLOOKUP($EG79,Data!$B:$CP,Daily!GJ$10,0)</f>
      </c>
      <c r="GK84" s="14">
        <f>VLOOKUP($EG84,Data!$B:$CP,Daily!GK$10,0)/VLOOKUP($EG79,Data!$B:$CP,Daily!GK$10,0)</f>
      </c>
      <c r="GL84" s="14">
        <f>VLOOKUP($EG84,Data!$B:$CP,Daily!GL$10,0)/VLOOKUP($EG79,Data!$B:$CP,Daily!GL$10,0)</f>
      </c>
      <c r="GM84" s="14">
        <f>VLOOKUP($EG84,Data!$B:$CP,Daily!GM$10,0)/VLOOKUP($EG79,Data!$B:$CP,Daily!GM$10,0)</f>
      </c>
      <c r="GN84" s="14">
        <f>VLOOKUP($EG84,Data!$B:$CP,Daily!GN$10,0)/VLOOKUP($EG79,Data!$B:$CP,Daily!GN$10,0)</f>
      </c>
      <c r="GO84" s="14">
        <f>VLOOKUP($EG84,Data!$B:$CP,Daily!GO$10,0)/VLOOKUP($EG79,Data!$B:$CP,Daily!GO$10,0)</f>
      </c>
      <c r="GP84" s="14">
        <f>VLOOKUP($EG84,Data!$B:$CP,Daily!GP$10,0)/VLOOKUP($EG79,Data!$B:$CP,Daily!GP$10,0)</f>
      </c>
      <c r="GQ84" s="14">
        <f>VLOOKUP($EG84,Data!$B:$CP,Daily!GQ$10,0)/VLOOKUP($EG79,Data!$B:$CP,Daily!GQ$10,0)</f>
      </c>
      <c r="GR84" s="14">
        <f>VLOOKUP($EG84,Data!$B:$CP,Daily!GR$10,0)/VLOOKUP($EG79,Data!$B:$CP,Daily!GR$10,0)</f>
      </c>
      <c r="GS84" s="14">
        <f>VLOOKUP($EG84,Data!$B:$CP,Daily!GS$10,0)/VLOOKUP($EG79,Data!$B:$CP,Daily!GS$10,0)</f>
      </c>
      <c r="GT84" s="14">
        <f>VLOOKUP($EG84,Data!$B:$CP,Daily!GT$10,0)/VLOOKUP($EG79,Data!$B:$CP,Daily!GT$10,0)</f>
      </c>
      <c r="GU84" s="14">
        <f>VLOOKUP($EG84,Data!$B:$CP,Daily!GU$10,0)/VLOOKUP($EG79,Data!$B:$CP,Daily!GU$10,0)</f>
      </c>
      <c r="GV84" s="14">
        <f>VLOOKUP($EG84,Data!$B:$CP,Daily!GV$10,0)/VLOOKUP($EG79,Data!$B:$CP,Daily!GV$10,0)</f>
      </c>
      <c r="GW84" s="14">
        <f>VLOOKUP($EG84,Data!$B:$CP,Daily!GW$10,0)/VLOOKUP($EG79,Data!$B:$CP,Daily!GW$10,0)</f>
      </c>
      <c r="GX84" s="14">
        <f>VLOOKUP($EG84,Data!$B:$CP,Daily!GX$10,0)/VLOOKUP($EG79,Data!$B:$CP,Daily!GX$10,0)</f>
      </c>
      <c r="GY84" s="14">
        <f>VLOOKUP($EG84,Data!$B:$CP,Daily!GY$10,0)/VLOOKUP($EG79,Data!$B:$CP,Daily!GY$10,0)</f>
      </c>
      <c r="GZ84" s="14">
        <f>VLOOKUP($EG84,Data!$B:$CP,Daily!GZ$10,0)/VLOOKUP($EG79,Data!$B:$CP,Daily!GZ$10,0)</f>
      </c>
      <c r="HA84" s="14">
        <f>VLOOKUP($EG84,Data!$B:$CP,Daily!HA$10,0)/VLOOKUP($EG79,Data!$B:$CP,Daily!HA$10,0)</f>
      </c>
      <c r="HB84" s="14">
        <f>VLOOKUP($EG84,Data!$B:$CP,Daily!HB$10,0)/VLOOKUP($EG79,Data!$B:$CP,Daily!HB$10,0)</f>
      </c>
      <c r="HC84" s="14">
        <f>VLOOKUP($EG84,Data!$B:$CP,Daily!HC$10,0)/VLOOKUP($EG79,Data!$B:$CP,Daily!HC$10,0)</f>
      </c>
      <c r="HD84" s="14">
        <f>VLOOKUP($EG84,Data!$B:$CP,Daily!HD$10,0)/VLOOKUP($EG79,Data!$B:$CP,Daily!HD$10,0)</f>
      </c>
      <c r="HE84" s="14">
        <f>VLOOKUP($EG84,Data!$B:$CP,Daily!HE$10,0)/VLOOKUP($EG79,Data!$B:$CP,Daily!HE$10,0)</f>
      </c>
      <c r="HF84" s="14">
        <f>VLOOKUP($EG84,Data!$B:$CP,Daily!HF$10,0)/VLOOKUP($EG79,Data!$B:$CP,Daily!HF$10,0)</f>
      </c>
      <c r="HG84" s="14">
        <f>VLOOKUP($EG84,Data!$B:$CP,Daily!HG$10,0)/VLOOKUP($EG79,Data!$B:$CP,Daily!HG$10,0)</f>
      </c>
      <c r="HH84" s="14">
        <f>VLOOKUP($EG84,Data!$B:$CP,Daily!HH$10,0)/VLOOKUP($EG79,Data!$B:$CP,Daily!HH$10,0)</f>
      </c>
      <c r="HI84" s="14">
        <f>VLOOKUP($EG84,Data!$B:$CP,Daily!HI$10,0)/VLOOKUP($EG79,Data!$B:$CP,Daily!HI$10,0)</f>
      </c>
      <c r="HJ84" s="14">
        <f>VLOOKUP($EG84,Data!$B:$CP,Daily!HJ$10,0)/VLOOKUP($EG79,Data!$B:$CP,Daily!HJ$10,0)</f>
      </c>
      <c r="HK84" s="14">
        <f>VLOOKUP($EG84,Data!$B:$CP,Daily!HK$10,0)/VLOOKUP($EG79,Data!$B:$CP,Daily!HK$10,0)</f>
      </c>
      <c r="HL84" s="14">
        <f>VLOOKUP($EG84,Data!$B:$CP,Daily!HL$10,0)/VLOOKUP($EG79,Data!$B:$CP,Daily!HL$10,0)</f>
      </c>
      <c r="HM84" s="14">
        <f>VLOOKUP($EG84,Data!$B:$CP,Daily!HM$10,0)/VLOOKUP($EG79,Data!$B:$CP,Daily!HM$10,0)</f>
      </c>
      <c r="HN84" s="14">
        <f>VLOOKUP($EG84,Data!$B:$CP,Daily!HN$10,0)/VLOOKUP($EG79,Data!$B:$CP,Daily!HN$10,0)</f>
      </c>
      <c r="HO84" s="14">
        <f>VLOOKUP($EG84,Data!$B:$CP,Daily!HO$10,0)/VLOOKUP($EG79,Data!$B:$CP,Daily!HO$10,0)</f>
      </c>
      <c r="HP84" s="14">
        <f>VLOOKUP($EG84,Data!$B:$CP,Daily!HP$10,0)/VLOOKUP($EG79,Data!$B:$CP,Daily!HP$10,0)</f>
      </c>
      <c r="HQ84" s="14">
        <f>VLOOKUP($EG84,Data!$B:$CP,Daily!HQ$10,0)/VLOOKUP($EG79,Data!$B:$CP,Daily!HQ$10,0)</f>
      </c>
      <c r="HR84" s="14">
        <f>VLOOKUP($EG84,Data!$B:$CP,Daily!HR$10,0)/VLOOKUP($EG79,Data!$B:$CP,Daily!HR$10,0)</f>
      </c>
      <c r="HS84" s="14">
        <f>VLOOKUP($EG84,Data!$B:$CP,Daily!HS$10,0)/VLOOKUP($EG79,Data!$B:$CP,Daily!HS$10,0)</f>
      </c>
      <c r="HT84" s="14">
        <f>VLOOKUP($EG84,Data!$B:$CP,Daily!HT$10,0)/VLOOKUP($EG79,Data!$B:$CP,Daily!HT$10,0)</f>
      </c>
      <c r="HU84" s="17"/>
      <c r="HV84" s="52">
        <f>_xlfn.QUARTILE.INC($EI84:$HS84,1)</f>
      </c>
      <c r="HW84" s="52">
        <f>_xlfn.QUARTILE.INC($EI84:$HS84,3)</f>
      </c>
      <c r="HX84" s="52">
        <f>HW84-HV84</f>
      </c>
      <c r="HY84" s="52">
        <f>HW84+(0.75*HX84)</f>
      </c>
      <c r="HZ84" s="52">
        <f>HV84-(0.75*HX84)</f>
      </c>
      <c r="IA84" s="55"/>
      <c r="IB84" s="14">
        <f>_xlfn.STDEV.P(FM84:HT84)</f>
      </c>
      <c r="IC84" s="14">
        <f t="shared" ref="IC84" si="725">SUMPRODUCT(HM84:HS84,HM$79:HS$79)/SUM(HM$79:HS$79)</f>
      </c>
      <c r="ID84" s="14">
        <f t="shared" ref="ID84" si="726">SUMPRODUCT(GQ84:HS84,GQ$79:HS$79)/SUM(GQ$79:HS$79)</f>
      </c>
      <c r="IE84" s="16"/>
      <c r="IF84" s="9" t="s">
        <v>542</v>
      </c>
      <c r="IG84" s="9" t="s">
        <v>71</v>
      </c>
      <c r="IH84" s="14">
        <f>IFERROR(IFERROR(VLOOKUP($IF84,Data!$B:$CP,Daily!IH$10,0),0)/IFERROR(VLOOKUP($IF79,Data!$B:$CP,Daily!IH$10,0),0),0)</f>
      </c>
      <c r="II84" s="14">
        <f>IFERROR(IFERROR(VLOOKUP($IF84,Data!$B:$CP,Daily!II$10,0),0)/IFERROR(VLOOKUP($IF79,Data!$B:$CP,Daily!II$10,0),0),0)</f>
      </c>
      <c r="IJ84" s="14">
        <f>IFERROR(IFERROR(VLOOKUP($IF84,Data!$B:$CP,Daily!IJ$10,0),0)/IFERROR(VLOOKUP($IF79,Data!$B:$CP,Daily!IJ$10,0),0),0)</f>
      </c>
      <c r="IK84" s="14">
        <f>IFERROR(IFERROR(VLOOKUP($IF84,Data!$B:$CP,Daily!IK$10,0),0)/IFERROR(VLOOKUP($IF79,Data!$B:$CP,Daily!IK$10,0),0),0)</f>
      </c>
      <c r="IL84" s="14">
        <f>IFERROR(IFERROR(VLOOKUP($IF84,Data!$B:$CP,Daily!IL$10,0),0)/IFERROR(VLOOKUP($IF79,Data!$B:$CP,Daily!IL$10,0),0),0)</f>
      </c>
      <c r="IM84" s="14">
        <f>IFERROR(IFERROR(VLOOKUP($IF84,Data!$B:$CP,Daily!IM$10,0),0)/IFERROR(VLOOKUP($IF79,Data!$B:$CP,Daily!IM$10,0),0),0)</f>
      </c>
      <c r="IN84" s="14">
        <f>IFERROR(IFERROR(VLOOKUP($IF84,Data!$B:$CP,Daily!IN$10,0),0)/IFERROR(VLOOKUP($IF79,Data!$B:$CP,Daily!IN$10,0),0),0)</f>
      </c>
      <c r="IO84" s="14">
        <f>IFERROR(IFERROR(VLOOKUP($IF84,Data!$B:$CP,Daily!IO$10,0),0)/IFERROR(VLOOKUP($IF79,Data!$B:$CP,Daily!IO$10,0),0),0)</f>
      </c>
      <c r="IP84" s="14">
        <f>IFERROR(IFERROR(VLOOKUP($IF84,Data!$B:$CP,Daily!IP$10,0),0)/IFERROR(VLOOKUP($IF79,Data!$B:$CP,Daily!IP$10,0),0),0)</f>
      </c>
      <c r="IQ84" s="14">
        <f>IFERROR(IFERROR(VLOOKUP($IF84,Data!$B:$CP,Daily!IQ$10,0),0)/IFERROR(VLOOKUP($IF79,Data!$B:$CP,Daily!IQ$10,0),0),0)</f>
      </c>
      <c r="IR84" s="14">
        <f>IFERROR(IFERROR(VLOOKUP($IF84,Data!$B:$CP,Daily!IR$10,0),0)/IFERROR(VLOOKUP($IF79,Data!$B:$CP,Daily!IR$10,0),0),0)</f>
      </c>
      <c r="IS84" s="14">
        <f>IFERROR(IFERROR(VLOOKUP($IF84,Data!$B:$CP,Daily!IS$10,0),0)/IFERROR(VLOOKUP($IF79,Data!$B:$CP,Daily!IS$10,0),0),0)</f>
      </c>
      <c r="IT84" s="14">
        <f>IFERROR(IFERROR(VLOOKUP($IF84,Data!$B:$CP,Daily!IT$10,0),0)/IFERROR(VLOOKUP($IF79,Data!$B:$CP,Daily!IT$10,0),0),0)</f>
      </c>
      <c r="IU84" s="14">
        <f>IFERROR(IFERROR(VLOOKUP($IF84,Data!$B:$CP,Daily!IU$10,0),0)/IFERROR(VLOOKUP($IF79,Data!$B:$CP,Daily!IU$10,0),0),0)</f>
      </c>
      <c r="IV84" s="14">
        <f>IFERROR(IFERROR(VLOOKUP($IF84,Data!$B:$CP,Daily!IV$10,0),0)/IFERROR(VLOOKUP($IF79,Data!$B:$CP,Daily!IV$10,0),0),0)</f>
      </c>
      <c r="IW84" s="14">
        <f>IFERROR(IFERROR(VLOOKUP($IF84,Data!$B:$CP,Daily!IW$10,0),0)/IFERROR(VLOOKUP($IF79,Data!$B:$CP,Daily!IW$10,0),0),0)</f>
      </c>
      <c r="IX84" s="14">
        <f>IFERROR(IFERROR(VLOOKUP($IF84,Data!$B:$CP,Daily!IX$10,0),0)/IFERROR(VLOOKUP($IF79,Data!$B:$CP,Daily!IX$10,0),0),0)</f>
      </c>
      <c r="IY84" s="14">
        <f>IFERROR(IFERROR(VLOOKUP($IF84,Data!$B:$CP,Daily!IY$10,0),0)/IFERROR(VLOOKUP($IF79,Data!$B:$CP,Daily!IY$10,0),0),0)</f>
      </c>
      <c r="IZ84" s="14">
        <f>IFERROR(IFERROR(VLOOKUP($IF84,Data!$B:$CP,Daily!IZ$10,0),0)/IFERROR(VLOOKUP($IF79,Data!$B:$CP,Daily!IZ$10,0),0),0)</f>
      </c>
      <c r="JA84" s="14">
        <f>IFERROR(IFERROR(VLOOKUP($IF84,Data!$B:$CP,Daily!JA$10,0),0)/IFERROR(VLOOKUP($IF79,Data!$B:$CP,Daily!JA$10,0),0),0)</f>
      </c>
      <c r="JB84" s="14">
        <f>IFERROR(IFERROR(VLOOKUP($IF84,Data!$B:$CP,Daily!JB$10,0),0)/IFERROR(VLOOKUP($IF79,Data!$B:$CP,Daily!JB$10,0),0),0)</f>
      </c>
      <c r="JC84" s="14">
        <f>IFERROR(IFERROR(VLOOKUP($IF84,Data!$B:$CP,Daily!JC$10,0),0)/IFERROR(VLOOKUP($IF79,Data!$B:$CP,Daily!JC$10,0),0),0)</f>
      </c>
      <c r="JD84" s="14">
        <f>IFERROR(IFERROR(VLOOKUP($IF84,Data!$B:$CP,Daily!JD$10,0),0)/IFERROR(VLOOKUP($IF79,Data!$B:$CP,Daily!JD$10,0),0),0)</f>
      </c>
      <c r="JE84" s="14">
        <f>IFERROR(IFERROR(VLOOKUP($IF84,Data!$B:$CP,Daily!JE$10,0),0)/IFERROR(VLOOKUP($IF79,Data!$B:$CP,Daily!JE$10,0),0),0)</f>
      </c>
      <c r="JF84" s="14">
        <f>IFERROR(IFERROR(VLOOKUP($IF84,Data!$B:$CP,Daily!JF$10,0),0)/IFERROR(VLOOKUP($IF79,Data!$B:$CP,Daily!JF$10,0),0),0)</f>
      </c>
      <c r="JG84" s="14">
        <f>IFERROR(IFERROR(VLOOKUP($IF84,Data!$B:$CP,Daily!JG$10,0),0)/IFERROR(VLOOKUP($IF79,Data!$B:$CP,Daily!JG$10,0),0),0)</f>
      </c>
      <c r="JH84" s="14">
        <f>IFERROR(IFERROR(VLOOKUP($IF84,Data!$B:$CP,Daily!JH$10,0),0)/IFERROR(VLOOKUP($IF79,Data!$B:$CP,Daily!JH$10,0),0),0)</f>
      </c>
      <c r="JI84" s="14">
        <f>IFERROR(IFERROR(VLOOKUP($IF84,Data!$B:$CP,Daily!JI$10,0),0)/IFERROR(VLOOKUP($IF79,Data!$B:$CP,Daily!JI$10,0),0),0)</f>
      </c>
      <c r="JJ84" s="14">
        <f>IFERROR(IFERROR(VLOOKUP($IF84,Data!$B:$CP,Daily!JJ$10,0),0)/IFERROR(VLOOKUP($IF79,Data!$B:$CP,Daily!JJ$10,0),0),0)</f>
      </c>
      <c r="JK84" s="14">
        <f>IFERROR(IFERROR(VLOOKUP($IF84,Data!$B:$CP,Daily!JK$10,0),0)/IFERROR(VLOOKUP($IF79,Data!$B:$CP,Daily!JK$10,0),0),0)</f>
      </c>
      <c r="JL84" s="14">
        <f>IFERROR(IFERROR(VLOOKUP($IF84,Data!$B:$CP,Daily!JL$10,0),0)/IFERROR(VLOOKUP($IF79,Data!$B:$CP,Daily!JL$10,0),0),0)</f>
      </c>
      <c r="JM84" s="14">
        <f>IFERROR(IFERROR(VLOOKUP($IF84,Data!$B:$CP,Daily!JM$10,0),0)/IFERROR(VLOOKUP($IF79,Data!$B:$CP,Daily!JM$10,0),0),0)</f>
      </c>
      <c r="JN84" s="14">
        <f>IFERROR(IFERROR(VLOOKUP($IF84,Data!$B:$CP,Daily!JN$10,0),0)/IFERROR(VLOOKUP($IF79,Data!$B:$CP,Daily!JN$10,0),0),0)</f>
      </c>
      <c r="JO84" s="14">
        <f>IFERROR(IFERROR(VLOOKUP($IF84,Data!$B:$CP,Daily!JO$10,0),0)/IFERROR(VLOOKUP($IF79,Data!$B:$CP,Daily!JO$10,0),0),0)</f>
      </c>
      <c r="JP84" s="14">
        <f>IFERROR(IFERROR(VLOOKUP($IF84,Data!$B:$CP,Daily!JP$10,0),0)/IFERROR(VLOOKUP($IF79,Data!$B:$CP,Daily!JP$10,0),0),0)</f>
      </c>
      <c r="JQ84" s="14">
        <f>IFERROR(IFERROR(VLOOKUP($IF84,Data!$B:$CP,Daily!JQ$10,0),0)/IFERROR(VLOOKUP($IF79,Data!$B:$CP,Daily!JQ$10,0),0),0)</f>
      </c>
      <c r="JR84" s="14">
        <f>IFERROR(IFERROR(VLOOKUP($IF84,Data!$B:$CP,Daily!JR$10,0),0)/IFERROR(VLOOKUP($IF79,Data!$B:$CP,Daily!JR$10,0),0),0)</f>
      </c>
      <c r="JS84" s="14">
        <f>IFERROR(IFERROR(VLOOKUP($IF84,Data!$B:$CP,Daily!JS$10,0),0)/IFERROR(VLOOKUP($IF79,Data!$B:$CP,Daily!JS$10,0),0),0)</f>
      </c>
      <c r="JT84" s="14">
        <f>IFERROR(IFERROR(VLOOKUP($IF84,Data!$B:$CP,Daily!JT$10,0),0)/IFERROR(VLOOKUP($IF79,Data!$B:$CP,Daily!JT$10,0),0),0)</f>
      </c>
      <c r="JU84" s="14">
        <f>IFERROR(IFERROR(VLOOKUP($IF84,Data!$B:$CP,Daily!JU$10,0),0)/IFERROR(VLOOKUP($IF79,Data!$B:$CP,Daily!JU$10,0),0),0)</f>
      </c>
      <c r="JV84" s="14">
        <f>IFERROR(IFERROR(VLOOKUP($IF84,Data!$B:$CP,Daily!JV$10,0),0)/IFERROR(VLOOKUP($IF79,Data!$B:$CP,Daily!JV$10,0),0),0)</f>
      </c>
      <c r="JW84" s="14">
        <f>IFERROR(IFERROR(VLOOKUP($IF84,Data!$B:$CP,Daily!JW$10,0),0)/IFERROR(VLOOKUP($IF79,Data!$B:$CP,Daily!JW$10,0),0),0)</f>
      </c>
      <c r="JX84" s="14">
        <f>IFERROR(IFERROR(VLOOKUP($IF84,Data!$B:$CP,Daily!JX$10,0),0)/IFERROR(VLOOKUP($IF79,Data!$B:$CP,Daily!JX$10,0),0),0)</f>
      </c>
      <c r="JY84" s="14">
        <f>IFERROR(IFERROR(VLOOKUP($IF84,Data!$B:$CP,Daily!JY$10,0),0)/IFERROR(VLOOKUP($IF79,Data!$B:$CP,Daily!JY$10,0),0),0)</f>
      </c>
      <c r="JZ84" s="14">
        <f>IFERROR(IFERROR(VLOOKUP($IF84,Data!$B:$CP,Daily!JZ$10,0),0)/IFERROR(VLOOKUP($IF79,Data!$B:$CP,Daily!JZ$10,0),0),0)</f>
      </c>
      <c r="KA84" s="14">
        <f>IFERROR(IFERROR(VLOOKUP($IF84,Data!$B:$CP,Daily!KA$10,0),0)/IFERROR(VLOOKUP($IF79,Data!$B:$CP,Daily!KA$10,0),0),0)</f>
      </c>
      <c r="KB84" s="14">
        <f>IFERROR(IFERROR(VLOOKUP($IF84,Data!$B:$CP,Daily!KB$10,0),0)/IFERROR(VLOOKUP($IF79,Data!$B:$CP,Daily!KB$10,0),0),0)</f>
      </c>
      <c r="KC84" s="14">
        <f>IFERROR(IFERROR(VLOOKUP($IF84,Data!$B:$CP,Daily!KC$10,0),0)/IFERROR(VLOOKUP($IF79,Data!$B:$CP,Daily!KC$10,0),0),0)</f>
      </c>
      <c r="KD84" s="14">
        <f>IFERROR(IFERROR(VLOOKUP($IF84,Data!$B:$CP,Daily!KD$10,0),0)/IFERROR(VLOOKUP($IF79,Data!$B:$CP,Daily!KD$10,0),0),0)</f>
      </c>
      <c r="KE84" s="14">
        <f>IFERROR(IFERROR(VLOOKUP($IF84,Data!$B:$CP,Daily!KE$10,0),0)/IFERROR(VLOOKUP($IF79,Data!$B:$CP,Daily!KE$10,0),0),0)</f>
      </c>
      <c r="KF84" s="14">
        <f>IFERROR(IFERROR(VLOOKUP($IF84,Data!$B:$CP,Daily!KF$10,0),0)/IFERROR(VLOOKUP($IF79,Data!$B:$CP,Daily!KF$10,0),0),0)</f>
      </c>
      <c r="KG84" s="14">
        <f>IFERROR(IFERROR(VLOOKUP($IF84,Data!$B:$CP,Daily!KG$10,0),0)/IFERROR(VLOOKUP($IF79,Data!$B:$CP,Daily!KG$10,0),0),0)</f>
      </c>
      <c r="KH84" s="14">
        <f>IFERROR(IFERROR(VLOOKUP($IF84,Data!$B:$CP,Daily!KH$10,0),0)/IFERROR(VLOOKUP($IF79,Data!$B:$CP,Daily!KH$10,0),0),0)</f>
      </c>
      <c r="KI84" s="14">
        <f>IFERROR(IFERROR(VLOOKUP($IF84,Data!$B:$CP,Daily!KI$10,0),0)/IFERROR(VLOOKUP($IF79,Data!$B:$CP,Daily!KI$10,0),0),0)</f>
      </c>
      <c r="KJ84" s="14">
        <f>IFERROR(IFERROR(VLOOKUP($IF84,Data!$B:$CP,Daily!KJ$10,0),0)/IFERROR(VLOOKUP($IF79,Data!$B:$CP,Daily!KJ$10,0),0),0)</f>
      </c>
      <c r="KK84" s="14">
        <f>IFERROR(IFERROR(VLOOKUP($IF84,Data!$B:$CP,Daily!KK$10,0),0)/IFERROR(VLOOKUP($IF79,Data!$B:$CP,Daily!KK$10,0),0),0)</f>
      </c>
      <c r="KL84" s="14">
        <f>IFERROR(IFERROR(VLOOKUP($IF84,Data!$B:$CP,Daily!KL$10,0),0)/IFERROR(VLOOKUP($IF79,Data!$B:$CP,Daily!KL$10,0),0),0)</f>
      </c>
      <c r="KM84" s="14">
        <f>IFERROR(IFERROR(VLOOKUP($IF84,Data!$B:$CP,Daily!KM$10,0),0)/IFERROR(VLOOKUP($IF79,Data!$B:$CP,Daily!KM$10,0),0),0)</f>
      </c>
      <c r="KN84" s="14">
        <f>IFERROR(IFERROR(VLOOKUP($IF84,Data!$B:$CP,Daily!KN$10,0),0)/IFERROR(VLOOKUP($IF79,Data!$B:$CP,Daily!KN$10,0),0),0)</f>
      </c>
      <c r="KO84" s="14">
        <f>IFERROR(IFERROR(VLOOKUP($IF84,Data!$B:$CP,Daily!KO$10,0),0)/IFERROR(VLOOKUP($IF79,Data!$B:$CP,Daily!KO$10,0),0),0)</f>
      </c>
      <c r="KP84" s="14">
        <f>IFERROR(IFERROR(VLOOKUP($IF84,Data!$B:$CP,Daily!KP$10,0),0)/IFERROR(VLOOKUP($IF79,Data!$B:$CP,Daily!KP$10,0),0),0)</f>
      </c>
      <c r="KQ84" s="14">
        <f>IFERROR(IFERROR(VLOOKUP($IF84,Data!$B:$CP,Daily!KQ$10,0),0)/IFERROR(VLOOKUP($IF79,Data!$B:$CP,Daily!KQ$10,0),0),0)</f>
      </c>
      <c r="KR84" s="14">
        <f>IFERROR(IFERROR(VLOOKUP($IF84,Data!$B:$CP,Daily!KR$10,0),0)/IFERROR(VLOOKUP($IF79,Data!$B:$CP,Daily!KR$10,0),0),0)</f>
      </c>
      <c r="KS84" s="14">
        <f>IFERROR(IFERROR(VLOOKUP($IF84,Data!$B:$CP,Daily!KS$10,0),0)/IFERROR(VLOOKUP($IF79,Data!$B:$CP,Daily!KS$10,0),0),0)</f>
      </c>
      <c r="KT84" s="14">
        <f>IFERROR(IFERROR(VLOOKUP($IF84,Data!$B:$CP,Daily!KT$10,0),0)/IFERROR(VLOOKUP($IF79,Data!$B:$CP,Daily!KT$10,0),0),0)</f>
      </c>
      <c r="KU84" s="14">
        <f>IFERROR(IFERROR(VLOOKUP($IF84,Data!$B:$CP,Daily!KU$10,0),0)/IFERROR(VLOOKUP($IF79,Data!$B:$CP,Daily!KU$10,0),0),0)</f>
      </c>
      <c r="KV84" s="14">
        <f>IFERROR(IFERROR(VLOOKUP($IF84,Data!$B:$CP,Daily!KV$10,0),0)/IFERROR(VLOOKUP($IF79,Data!$B:$CP,Daily!KV$10,0),0),0)</f>
      </c>
      <c r="KW84" s="14">
        <f>IFERROR(IFERROR(VLOOKUP($IF84,Data!$B:$CP,Daily!KW$10,0),0)/IFERROR(VLOOKUP($IF79,Data!$B:$CP,Daily!KW$10,0),0),0)</f>
      </c>
      <c r="KX84" s="14">
        <f>IFERROR(IFERROR(VLOOKUP($IF84,Data!$B:$CP,Daily!KX$10,0),0)/IFERROR(VLOOKUP($IF79,Data!$B:$CP,Daily!KX$10,0),0),0)</f>
      </c>
      <c r="KY84" s="14">
        <f>IFERROR(IFERROR(VLOOKUP($IF84,Data!$B:$CP,Daily!KY$10,0),0)/IFERROR(VLOOKUP($IF79,Data!$B:$CP,Daily!KY$10,0),0),0)</f>
      </c>
      <c r="KZ84" s="14">
        <f>IFERROR(IFERROR(VLOOKUP($IF84,Data!$B:$CP,Daily!KZ$10,0),0)/IFERROR(VLOOKUP($IF79,Data!$B:$CP,Daily!KZ$10,0),0),0)</f>
      </c>
      <c r="LA84" s="14">
        <f>IFERROR(IFERROR(VLOOKUP($IF84,Data!$B:$CP,Daily!LA$10,0),0)/IFERROR(VLOOKUP($IF79,Data!$B:$CP,Daily!LA$10,0),0),0)</f>
      </c>
      <c r="LB84" s="14">
        <f>IFERROR(IFERROR(VLOOKUP($IF84,Data!$B:$CP,Daily!LB$10,0),0)/IFERROR(VLOOKUP($IF79,Data!$B:$CP,Daily!LB$10,0),0),0)</f>
      </c>
      <c r="LC84" s="14">
        <f>IFERROR(IFERROR(VLOOKUP($IF84,Data!$B:$CP,Daily!LC$10,0),0)/IFERROR(VLOOKUP($IF79,Data!$B:$CP,Daily!LC$10,0),0),0)</f>
      </c>
      <c r="LD84" s="14">
        <f>IFERROR(IFERROR(VLOOKUP($IF84,Data!$B:$CP,Daily!LD$10,0),0)/IFERROR(VLOOKUP($IF79,Data!$B:$CP,Daily!LD$10,0),0),0)</f>
      </c>
      <c r="LE84" s="14">
        <f>IFERROR(IFERROR(VLOOKUP($IF84,Data!$B:$CP,Daily!LE$10,0),0)/IFERROR(VLOOKUP($IF79,Data!$B:$CP,Daily!LE$10,0),0),0)</f>
      </c>
      <c r="LF84" s="14">
        <f>IFERROR(IFERROR(VLOOKUP($IF84,Data!$B:$CP,Daily!LF$10,0),0)/IFERROR(VLOOKUP($IF79,Data!$B:$CP,Daily!LF$10,0),0),0)</f>
      </c>
      <c r="LG84" s="14">
        <f>IFERROR(IFERROR(VLOOKUP($IF84,Data!$B:$CP,Daily!LG$10,0),0)/IFERROR(VLOOKUP($IF79,Data!$B:$CP,Daily!LG$10,0),0),0)</f>
      </c>
      <c r="LH84" s="14">
        <f>IFERROR(IFERROR(VLOOKUP($IF84,Data!$B:$CP,Daily!LH$10,0),0)/IFERROR(VLOOKUP($IF79,Data!$B:$CP,Daily!LH$10,0),0),0)</f>
      </c>
      <c r="LI84" s="14">
        <f>IFERROR(IFERROR(VLOOKUP($IF84,Data!$B:$CP,Daily!LI$10,0),0)/IFERROR(VLOOKUP($IF79,Data!$B:$CP,Daily!LI$10,0),0),0)</f>
      </c>
      <c r="LJ84" s="14">
        <f>IFERROR(IFERROR(VLOOKUP($IF84,Data!$B:$CP,Daily!LJ$10,0),0)/IFERROR(VLOOKUP($IF79,Data!$B:$CP,Daily!LJ$10,0),0),0)</f>
      </c>
      <c r="LK84" s="14">
        <f>IFERROR(IFERROR(VLOOKUP($IF84,Data!$B:$CP,Daily!LK$10,0),0)/IFERROR(VLOOKUP($IF79,Data!$B:$CP,Daily!LK$10,0),0),0)</f>
      </c>
      <c r="LL84" s="14">
        <f>IFERROR(IFERROR(VLOOKUP($IF84,Data!$B:$CP,Daily!LL$10,0),0)/IFERROR(VLOOKUP($IF79,Data!$B:$CP,Daily!LL$10,0),0),0)</f>
      </c>
      <c r="LM84" s="14">
        <f>IFERROR(IFERROR(VLOOKUP($IF84,Data!$B:$CP,Daily!LM$10,0),0)/IFERROR(VLOOKUP($IF79,Data!$B:$CP,Daily!LM$10,0),0),0)</f>
      </c>
      <c r="LN84" s="14">
        <f>IFERROR(IFERROR(VLOOKUP($IF84,Data!$B:$CP,Daily!LN$10,0),0)/IFERROR(VLOOKUP($IF79,Data!$B:$CP,Daily!LN$10,0),0),0)</f>
      </c>
      <c r="LO84" s="14">
        <f>IFERROR(IFERROR(VLOOKUP($IF84,Data!$B:$CP,Daily!LO$10,0),0)/IFERROR(VLOOKUP($IF79,Data!$B:$CP,Daily!LO$10,0),0),0)</f>
      </c>
      <c r="LP84" s="14">
        <f>IFERROR(IFERROR(VLOOKUP($IF84,Data!$B:$CP,Daily!LP$10,0),0)/IFERROR(VLOOKUP($IF79,Data!$B:$CP,Daily!LP$10,0),0),0)</f>
      </c>
      <c r="LQ84" s="14">
        <f>IFERROR(IFERROR(VLOOKUP($IF84,Data!$B:$CP,Daily!LQ$10,0),0)/IFERROR(VLOOKUP($IF79,Data!$B:$CP,Daily!LQ$10,0),0),0)</f>
      </c>
      <c r="LR84" s="14">
        <f>IFERROR(IFERROR(VLOOKUP($IF84,Data!$B:$CP,Daily!LR$10,0),0)/IFERROR(VLOOKUP($IF79,Data!$B:$CP,Daily!LR$10,0),0),0)</f>
      </c>
      <c r="LS84" s="14">
        <f>IFERROR(IFERROR(VLOOKUP($IF84,Data!$B:$CP,Daily!LS$10,0),0)/IFERROR(VLOOKUP($IF79,Data!$B:$CP,Daily!LS$10,0),0),0)</f>
      </c>
      <c r="LU84" s="52">
        <f t="shared" si="657"/>
      </c>
      <c r="LV84" s="52">
        <f t="shared" si="658"/>
      </c>
      <c r="LW84" s="52">
        <f>LV84-LU84</f>
      </c>
      <c r="LX84" s="52">
        <f>LV84+(0.75*LW84)</f>
      </c>
      <c r="LY84" s="52">
        <f>LU84-(0.75*LW84)</f>
      </c>
      <c r="LZ84" s="55"/>
      <c r="MA84" s="14">
        <f>_xlfn.STDEV.P(JL84:LS84)</f>
      </c>
      <c r="MB84" s="14">
        <f t="shared" si="705"/>
      </c>
      <c r="MC84" s="14">
        <f t="shared" si="706"/>
      </c>
      <c r="MD84" s="15"/>
    </row>
    <row r="85" spans="1:342" s="5" customFormat="1" hidden="1" x14ac:dyDescent="0.25">
      <c r="B85" s="84"/>
      <c r="D85" s="74" t="s">
        <v>543</v>
      </c>
      <c r="E85" s="67" t="str">
        <f>VLOOKUP($D85,'Metric Nature'!$C:$D,2,0)&amp;IF(($F85&lt;(EA85)),"Below",IF(($F85&gt;(DZ85)),"Above","Within"))</f>
      </c>
      <c r="F85" s="62">
        <f t="shared" ref="F85:F88" si="727">DU85</f>
      </c>
      <c r="G85" s="92">
        <f t="shared" si="573"/>
      </c>
      <c r="H85" s="62">
        <f t="shared" ref="H85:H88" si="728">IFERROR(((F85-G85)/G85),0)</f>
      </c>
      <c r="I85" s="89">
        <f t="shared" si="598"/>
      </c>
      <c r="J85" s="62">
        <f t="shared" ref="J85:J88" si="729">IFERROR(((F85-I85)/I85),0)</f>
      </c>
      <c r="K85" s="62">
        <f t="shared" ref="K85:K88" si="730">EC85</f>
      </c>
      <c r="L85" s="64"/>
      <c r="M85" s="67" t="str">
        <f>VLOOKUP($D85,'Metric Nature'!$C:$D,2,0)&amp;IF(($N85&lt;(HZ85)),"Below",IF(($N85&gt;(HY85)),"Above","Within"))</f>
      </c>
      <c r="N85" s="71">
        <f t="shared" ref="N85:N88" si="731">HT85</f>
      </c>
      <c r="O85" s="63">
        <f t="shared" si="609"/>
      </c>
      <c r="P85" s="98">
        <f t="shared" si="610"/>
      </c>
      <c r="Q85" s="63">
        <f t="shared" si="611"/>
      </c>
      <c r="R85" s="71">
        <f t="shared" ref="R85:R88" si="732">IFERROR(((N85-Q85)/Q85),0)</f>
      </c>
      <c r="S85" s="62">
        <f t="shared" ref="S85:S88" si="733">IB85</f>
      </c>
      <c r="T85" s="64"/>
      <c r="U85" s="67" t="str">
        <f>VLOOKUP($D85,'Metric Nature'!$C:$D,2,0)&amp;IF(($V85&lt;(LY85)),"Below",IF(($V85&gt;(LX85)),"Above","Within"))</f>
      </c>
      <c r="V85" s="62">
        <f t="shared" ref="V85:V88" si="734">LS85</f>
      </c>
      <c r="W85" s="63">
        <f t="shared" si="601"/>
      </c>
      <c r="X85" s="62">
        <f t="shared" ref="X85:X88" si="735">IFERROR(((V85-W85)/W85),0)</f>
      </c>
      <c r="Y85" s="63">
        <f t="shared" si="602"/>
      </c>
      <c r="Z85" s="62">
        <f t="shared" ref="Z85:Z88" si="736">IFERROR(((V85-Y85)/Y85),0)</f>
      </c>
      <c r="AA85" s="62">
        <f t="shared" ref="AA85:AA88" si="737">MA85</f>
      </c>
      <c r="AB85" s="64"/>
      <c r="AC85" s="60" t="s">
        <v>544</v>
      </c>
      <c r="AI85" s="9" t="s">
        <v>543</v>
      </c>
      <c r="AJ85" s="14">
        <f>(VLOOKUP($EG85,Data!$B:$CP,Daily!EI$10,0)+VLOOKUP($IF85,Data!$B:$CP,Daily!IH$10,0))/AJ$72</f>
      </c>
      <c r="AK85" s="14">
        <f>(VLOOKUP($EG85,Data!$B:$CP,Daily!EJ$10,0)+VLOOKUP($IF85,Data!$B:$CP,Daily!II$10,0))/AK$72</f>
      </c>
      <c r="AL85" s="14">
        <f>(VLOOKUP($EG85,Data!$B:$CP,Daily!EK$10,0)+VLOOKUP($IF85,Data!$B:$CP,Daily!IJ$10,0))/AL$72</f>
      </c>
      <c r="AM85" s="14">
        <f>(VLOOKUP($EG85,Data!$B:$CP,Daily!EL$10,0)+VLOOKUP($IF85,Data!$B:$CP,Daily!IK$10,0))/AM$72</f>
      </c>
      <c r="AN85" s="14">
        <f>(VLOOKUP($EG85,Data!$B:$CP,Daily!EM$10,0)+VLOOKUP($IF85,Data!$B:$CP,Daily!IL$10,0))/AN$72</f>
      </c>
      <c r="AO85" s="14">
        <f>(VLOOKUP($EG85,Data!$B:$CP,Daily!EN$10,0)+VLOOKUP($IF85,Data!$B:$CP,Daily!IM$10,0))/AO$72</f>
      </c>
      <c r="AP85" s="14">
        <f>(VLOOKUP($EG85,Data!$B:$CP,Daily!EO$10,0)+VLOOKUP($IF85,Data!$B:$CP,Daily!IN$10,0))/AP$72</f>
      </c>
      <c r="AQ85" s="14">
        <f>(VLOOKUP($EG85,Data!$B:$CP,Daily!EP$10,0)+VLOOKUP($IF85,Data!$B:$CP,Daily!IO$10,0))/AQ$72</f>
      </c>
      <c r="AR85" s="14">
        <f>(VLOOKUP($EG85,Data!$B:$CP,Daily!EQ$10,0)+VLOOKUP($IF85,Data!$B:$CP,Daily!IP$10,0))/AR$72</f>
      </c>
      <c r="AS85" s="14">
        <f>(VLOOKUP($EG85,Data!$B:$CP,Daily!ER$10,0)+VLOOKUP($IF85,Data!$B:$CP,Daily!IQ$10,0))/AS$72</f>
      </c>
      <c r="AT85" s="14">
        <f>(VLOOKUP($EG85,Data!$B:$CP,Daily!ES$10,0)+VLOOKUP($IF85,Data!$B:$CP,Daily!IR$10,0))/AT$72</f>
      </c>
      <c r="AU85" s="14">
        <f>(VLOOKUP($EG85,Data!$B:$CP,Daily!ET$10,0)+VLOOKUP($IF85,Data!$B:$CP,Daily!IS$10,0))/AU$72</f>
      </c>
      <c r="AV85" s="14">
        <f>(VLOOKUP($EG85,Data!$B:$CP,Daily!EU$10,0)+VLOOKUP($IF85,Data!$B:$CP,Daily!IT$10,0))/AV$72</f>
      </c>
      <c r="AW85" s="14">
        <f>(VLOOKUP($EG85,Data!$B:$CP,Daily!EV$10,0)+VLOOKUP($IF85,Data!$B:$CP,Daily!IU$10,0))/AW$72</f>
      </c>
      <c r="AX85" s="14">
        <f>(VLOOKUP($EG85,Data!$B:$CP,Daily!EW$10,0)+VLOOKUP($IF85,Data!$B:$CP,Daily!IV$10,0))/AX$72</f>
      </c>
      <c r="AY85" s="14">
        <f>(VLOOKUP($EG85,Data!$B:$CP,Daily!EX$10,0)+VLOOKUP($IF85,Data!$B:$CP,Daily!IW$10,0))/AY$72</f>
      </c>
      <c r="AZ85" s="14">
        <f>(VLOOKUP($EG85,Data!$B:$CP,Daily!EY$10,0)+VLOOKUP($IF85,Data!$B:$CP,Daily!IX$10,0))/AZ$72</f>
      </c>
      <c r="BA85" s="14">
        <f>(VLOOKUP($EG85,Data!$B:$CP,Daily!EZ$10,0)+VLOOKUP($IF85,Data!$B:$CP,Daily!IY$10,0))/BA$72</f>
      </c>
      <c r="BB85" s="14">
        <f>(VLOOKUP($EG85,Data!$B:$CP,Daily!FA$10,0)+VLOOKUP($IF85,Data!$B:$CP,Daily!IZ$10,0))/BB$72</f>
      </c>
      <c r="BC85" s="14">
        <f>(VLOOKUP($EG85,Data!$B:$CP,Daily!FB$10,0)+VLOOKUP($IF85,Data!$B:$CP,Daily!JA$10,0))/BC$72</f>
      </c>
      <c r="BD85" s="14">
        <f>(VLOOKUP($EG85,Data!$B:$CP,Daily!FC$10,0)+VLOOKUP($IF85,Data!$B:$CP,Daily!JB$10,0))/BD$72</f>
      </c>
      <c r="BE85" s="14">
        <f>(VLOOKUP($EG85,Data!$B:$CP,Daily!FD$10,0)+VLOOKUP($IF85,Data!$B:$CP,Daily!JC$10,0))/BE$72</f>
      </c>
      <c r="BF85" s="14">
        <f>(VLOOKUP($EG85,Data!$B:$CP,Daily!FE$10,0)+VLOOKUP($IF85,Data!$B:$CP,Daily!JD$10,0))/BF$72</f>
      </c>
      <c r="BG85" s="14">
        <f>(VLOOKUP($EG85,Data!$B:$CP,Daily!FF$10,0)+VLOOKUP($IF85,Data!$B:$CP,Daily!JE$10,0))/BG$72</f>
      </c>
      <c r="BH85" s="14">
        <f>(VLOOKUP($EG85,Data!$B:$CP,Daily!FG$10,0)+VLOOKUP($IF85,Data!$B:$CP,Daily!JF$10,0))/BH$72</f>
      </c>
      <c r="BI85" s="14">
        <f>(VLOOKUP($EG85,Data!$B:$CP,Daily!FH$10,0)+VLOOKUP($IF85,Data!$B:$CP,Daily!JG$10,0))/BI$72</f>
      </c>
      <c r="BJ85" s="14">
        <f>(VLOOKUP($EG85,Data!$B:$CP,Daily!FI$10,0)+VLOOKUP($IF85,Data!$B:$CP,Daily!JH$10,0))/BJ$72</f>
      </c>
      <c r="BK85" s="14">
        <f>(VLOOKUP($EG85,Data!$B:$CP,Daily!FJ$10,0)+VLOOKUP($IF85,Data!$B:$CP,Daily!JI$10,0))/BK$72</f>
      </c>
      <c r="BL85" s="14">
        <f>(VLOOKUP($EG85,Data!$B:$CP,Daily!FK$10,0)+VLOOKUP($IF85,Data!$B:$CP,Daily!JJ$10,0))/BL$72</f>
      </c>
      <c r="BM85" s="14">
        <f>(VLOOKUP($EG85,Data!$B:$CP,Daily!FL$10,0)+VLOOKUP($IF85,Data!$B:$CP,Daily!JK$10,0))/BM$72</f>
      </c>
      <c r="BN85" s="14">
        <f>(VLOOKUP($EG85,Data!$B:$CP,Daily!FM$10,0)+VLOOKUP($IF85,Data!$B:$CP,Daily!JL$10,0))/BN$72</f>
      </c>
      <c r="BO85" s="14">
        <f>(VLOOKUP($EG85,Data!$B:$CP,Daily!FN$10,0)+VLOOKUP($IF85,Data!$B:$CP,Daily!JM$10,0))/BO$72</f>
      </c>
      <c r="BP85" s="14">
        <f>(VLOOKUP($EG85,Data!$B:$CP,Daily!FO$10,0)+VLOOKUP($IF85,Data!$B:$CP,Daily!JN$10,0))/BP$72</f>
      </c>
      <c r="BQ85" s="14">
        <f>(VLOOKUP($EG85,Data!$B:$CP,Daily!FP$10,0)+VLOOKUP($IF85,Data!$B:$CP,Daily!JO$10,0))/BQ$72</f>
      </c>
      <c r="BR85" s="14">
        <f>(VLOOKUP($EG85,Data!$B:$CP,Daily!FQ$10,0)+VLOOKUP($IF85,Data!$B:$CP,Daily!JP$10,0))/BR$72</f>
      </c>
      <c r="BS85" s="14">
        <f>(VLOOKUP($EG85,Data!$B:$CP,Daily!FR$10,0)+VLOOKUP($IF85,Data!$B:$CP,Daily!JQ$10,0))/BS$72</f>
      </c>
      <c r="BT85" s="14">
        <f>(VLOOKUP($EG85,Data!$B:$CP,Daily!FS$10,0)+VLOOKUP($IF85,Data!$B:$CP,Daily!JR$10,0))/BT$72</f>
      </c>
      <c r="BU85" s="14">
        <f>(VLOOKUP($EG85,Data!$B:$CP,Daily!FT$10,0)+VLOOKUP($IF85,Data!$B:$CP,Daily!JS$10,0))/BU$72</f>
      </c>
      <c r="BV85" s="14">
        <f>(VLOOKUP($EG85,Data!$B:$CP,Daily!FU$10,0)+VLOOKUP($IF85,Data!$B:$CP,Daily!JT$10,0))/BV$72</f>
      </c>
      <c r="BW85" s="14">
        <f>(VLOOKUP($EG85,Data!$B:$CP,Daily!FV$10,0)+VLOOKUP($IF85,Data!$B:$CP,Daily!JU$10,0))/BW$72</f>
      </c>
      <c r="BX85" s="14">
        <f>(VLOOKUP($EG85,Data!$B:$CP,Daily!FW$10,0)+VLOOKUP($IF85,Data!$B:$CP,Daily!JV$10,0))/BX$72</f>
      </c>
      <c r="BY85" s="14">
        <f>(VLOOKUP($EG85,Data!$B:$CP,Daily!FX$10,0)+VLOOKUP($IF85,Data!$B:$CP,Daily!JW$10,0))/BY$72</f>
      </c>
      <c r="BZ85" s="14">
        <f>(VLOOKUP($EG85,Data!$B:$CP,Daily!FY$10,0)+VLOOKUP($IF85,Data!$B:$CP,Daily!JX$10,0))/BZ$72</f>
      </c>
      <c r="CA85" s="14">
        <f>(VLOOKUP($EG85,Data!$B:$CP,Daily!FZ$10,0)+VLOOKUP($IF85,Data!$B:$CP,Daily!JY$10,0))/CA$72</f>
      </c>
      <c r="CB85" s="14">
        <f>(VLOOKUP($EG85,Data!$B:$CP,Daily!GA$10,0)+VLOOKUP($IF85,Data!$B:$CP,Daily!JZ$10,0))/CB$72</f>
      </c>
      <c r="CC85" s="14">
        <f>(VLOOKUP($EG85,Data!$B:$CP,Daily!GB$10,0)+VLOOKUP($IF85,Data!$B:$CP,Daily!KA$10,0))/CC$72</f>
      </c>
      <c r="CD85" s="14">
        <f>(VLOOKUP($EG85,Data!$B:$CP,Daily!GC$10,0)+VLOOKUP($IF85,Data!$B:$CP,Daily!KB$10,0))/CD$72</f>
      </c>
      <c r="CE85" s="14">
        <f>(VLOOKUP($EG85,Data!$B:$CP,Daily!GD$10,0)+VLOOKUP($IF85,Data!$B:$CP,Daily!KC$10,0))/CE$72</f>
      </c>
      <c r="CF85" s="14">
        <f>(VLOOKUP($EG85,Data!$B:$CP,Daily!GE$10,0)+VLOOKUP($IF85,Data!$B:$CP,Daily!KD$10,0))/CF$72</f>
      </c>
      <c r="CG85" s="14">
        <f>(VLOOKUP($EG85,Data!$B:$CP,Daily!GF$10,0)+VLOOKUP($IF85,Data!$B:$CP,Daily!KE$10,0))/CG$72</f>
      </c>
      <c r="CH85" s="14">
        <f>(VLOOKUP($EG85,Data!$B:$CP,Daily!GG$10,0)+VLOOKUP($IF85,Data!$B:$CP,Daily!KF$10,0))/CH$72</f>
      </c>
      <c r="CI85" s="14">
        <f>(VLOOKUP($EG85,Data!$B:$CP,Daily!GH$10,0)+VLOOKUP($IF85,Data!$B:$CP,Daily!KG$10,0))/CI$72</f>
      </c>
      <c r="CJ85" s="14">
        <f>(VLOOKUP($EG85,Data!$B:$CP,Daily!GI$10,0)+VLOOKUP($IF85,Data!$B:$CP,Daily!KH$10,0))/CJ$72</f>
      </c>
      <c r="CK85" s="14">
        <f>(VLOOKUP($EG85,Data!$B:$CP,Daily!GJ$10,0)+VLOOKUP($IF85,Data!$B:$CP,Daily!KI$10,0))/CK$72</f>
      </c>
      <c r="CL85" s="14">
        <f>(VLOOKUP($EG85,Data!$B:$CP,Daily!GK$10,0)+VLOOKUP($IF85,Data!$B:$CP,Daily!KJ$10,0))/CL$72</f>
      </c>
      <c r="CM85" s="14">
        <f>(VLOOKUP($EG85,Data!$B:$CP,Daily!GL$10,0)+VLOOKUP($IF85,Data!$B:$CP,Daily!KK$10,0))/CM$72</f>
      </c>
      <c r="CN85" s="14">
        <f>(VLOOKUP($EG85,Data!$B:$CP,Daily!GM$10,0)+VLOOKUP($IF85,Data!$B:$CP,Daily!KL$10,0))/CN$72</f>
      </c>
      <c r="CO85" s="14">
        <f>(VLOOKUP($EG85,Data!$B:$CP,Daily!GN$10,0)+VLOOKUP($IF85,Data!$B:$CP,Daily!KM$10,0))/CO$72</f>
      </c>
      <c r="CP85" s="14">
        <f>(VLOOKUP($EG85,Data!$B:$CP,Daily!GO$10,0)+VLOOKUP($IF85,Data!$B:$CP,Daily!KN$10,0))/CP$72</f>
      </c>
      <c r="CQ85" s="14">
        <f>(VLOOKUP($EG85,Data!$B:$CP,Daily!GP$10,0)+VLOOKUP($IF85,Data!$B:$CP,Daily!KO$10,0))/CQ$72</f>
      </c>
      <c r="CR85" s="14">
        <f>(VLOOKUP($EG85,Data!$B:$CP,Daily!GQ$10,0)+VLOOKUP($IF85,Data!$B:$CP,Daily!KP$10,0))/CR$72</f>
      </c>
      <c r="CS85" s="14">
        <f>(VLOOKUP($EG85,Data!$B:$CP,Daily!GR$10,0)+VLOOKUP($IF85,Data!$B:$CP,Daily!KQ$10,0))/CS$72</f>
      </c>
      <c r="CT85" s="14">
        <f>(VLOOKUP($EG85,Data!$B:$CP,Daily!GS$10,0)+VLOOKUP($IF85,Data!$B:$CP,Daily!KR$10,0))/CT$72</f>
      </c>
      <c r="CU85" s="14">
        <f>(VLOOKUP($EG85,Data!$B:$CP,Daily!GT$10,0)+VLOOKUP($IF85,Data!$B:$CP,Daily!KS$10,0))/CU$72</f>
      </c>
      <c r="CV85" s="14">
        <f>(VLOOKUP($EG85,Data!$B:$CP,Daily!GU$10,0)+VLOOKUP($IF85,Data!$B:$CP,Daily!KT$10,0))/CV$72</f>
      </c>
      <c r="CW85" s="14">
        <f>(VLOOKUP($EG85,Data!$B:$CP,Daily!GV$10,0)+VLOOKUP($IF85,Data!$B:$CP,Daily!KU$10,0))/CW$72</f>
      </c>
      <c r="CX85" s="14">
        <f>(VLOOKUP($EG85,Data!$B:$CP,Daily!GW$10,0)+VLOOKUP($IF85,Data!$B:$CP,Daily!KV$10,0))/CX$72</f>
      </c>
      <c r="CY85" s="14">
        <f>(VLOOKUP($EG85,Data!$B:$CP,Daily!GX$10,0)+VLOOKUP($IF85,Data!$B:$CP,Daily!KW$10,0))/CY$72</f>
      </c>
      <c r="CZ85" s="14">
        <f>(VLOOKUP($EG85,Data!$B:$CP,Daily!GY$10,0)+VLOOKUP($IF85,Data!$B:$CP,Daily!KX$10,0))/CZ$72</f>
      </c>
      <c r="DA85" s="14">
        <f>(VLOOKUP($EG85,Data!$B:$CP,Daily!GZ$10,0)+VLOOKUP($IF85,Data!$B:$CP,Daily!KY$10,0))/DA$72</f>
      </c>
      <c r="DB85" s="14">
        <f>(VLOOKUP($EG85,Data!$B:$CP,Daily!HA$10,0)+VLOOKUP($IF85,Data!$B:$CP,Daily!KZ$10,0))/DB$72</f>
      </c>
      <c r="DC85" s="14">
        <f>(VLOOKUP($EG85,Data!$B:$CP,Daily!HB$10,0)+VLOOKUP($IF85,Data!$B:$CP,Daily!LA$10,0))/DC$72</f>
      </c>
      <c r="DD85" s="14">
        <f>(VLOOKUP($EG85,Data!$B:$CP,Daily!HC$10,0)+VLOOKUP($IF85,Data!$B:$CP,Daily!LB$10,0))/DD$72</f>
      </c>
      <c r="DE85" s="14">
        <f>(VLOOKUP($EG85,Data!$B:$CP,Daily!HD$10,0)+VLOOKUP($IF85,Data!$B:$CP,Daily!LC$10,0))/DE$72</f>
      </c>
      <c r="DF85" s="14">
        <f>(VLOOKUP($EG85,Data!$B:$CP,Daily!HE$10,0)+VLOOKUP($IF85,Data!$B:$CP,Daily!LD$10,0))/DF$72</f>
      </c>
      <c r="DG85" s="14">
        <f>(VLOOKUP($EG85,Data!$B:$CP,Daily!HF$10,0)+VLOOKUP($IF85,Data!$B:$CP,Daily!LE$10,0))/DG$72</f>
      </c>
      <c r="DH85" s="14">
        <f>(VLOOKUP($EG85,Data!$B:$CP,Daily!HG$10,0)+VLOOKUP($IF85,Data!$B:$CP,Daily!LF$10,0))/DH$72</f>
      </c>
      <c r="DI85" s="14">
        <f>(VLOOKUP($EG85,Data!$B:$CP,Daily!HH$10,0)+VLOOKUP($IF85,Data!$B:$CP,Daily!LG$10,0))/DI$72</f>
      </c>
      <c r="DJ85" s="14">
        <f>(VLOOKUP($EG85,Data!$B:$CP,Daily!HI$10,0)+VLOOKUP($IF85,Data!$B:$CP,Daily!LH$10,0))/DJ$72</f>
      </c>
      <c r="DK85" s="14">
        <f>(VLOOKUP($EG85,Data!$B:$CP,Daily!HJ$10,0)+VLOOKUP($IF85,Data!$B:$CP,Daily!LI$10,0))/DK$72</f>
      </c>
      <c r="DL85" s="14">
        <f>(VLOOKUP($EG85,Data!$B:$CP,Daily!HK$10,0)+VLOOKUP($IF85,Data!$B:$CP,Daily!LJ$10,0))/DL$72</f>
      </c>
      <c r="DM85" s="14">
        <f>(VLOOKUP($EG85,Data!$B:$CP,Daily!HL$10,0)+VLOOKUP($IF85,Data!$B:$CP,Daily!LK$10,0))/DM$72</f>
      </c>
      <c r="DN85" s="14">
        <f>(VLOOKUP($EG85,Data!$B:$CP,Daily!HM$10,0)+VLOOKUP($IF85,Data!$B:$CP,Daily!LL$10,0))/DN$72</f>
      </c>
      <c r="DO85" s="14">
        <f>(VLOOKUP($EG85,Data!$B:$CP,Daily!HN$10,0)+VLOOKUP($IF85,Data!$B:$CP,Daily!LM$10,0))/DO$72</f>
      </c>
      <c r="DP85" s="14">
        <f>(VLOOKUP($EG85,Data!$B:$CP,Daily!HO$10,0)+VLOOKUP($IF85,Data!$B:$CP,Daily!LN$10,0))/DP$72</f>
      </c>
      <c r="DQ85" s="14">
        <f>(VLOOKUP($EG85,Data!$B:$CP,Daily!HP$10,0)+VLOOKUP($IF85,Data!$B:$CP,Daily!LO$10,0))/DQ$72</f>
      </c>
      <c r="DR85" s="14">
        <f>(VLOOKUP($EG85,Data!$B:$CP,Daily!HQ$10,0)+VLOOKUP($IF85,Data!$B:$CP,Daily!LP$10,0))/DR$72</f>
      </c>
      <c r="DS85" s="14">
        <f>(VLOOKUP($EG85,Data!$B:$CP,Daily!HR$10,0)+VLOOKUP($IF85,Data!$B:$CP,Daily!LQ$10,0))/DS$72</f>
      </c>
      <c r="DT85" s="14">
        <f>(VLOOKUP($EG85,Data!$B:$CP,Daily!HS$10,0)+VLOOKUP($IF85,Data!$B:$CP,Daily!LR$10,0))/DT$72</f>
      </c>
      <c r="DU85" s="14">
        <f>(VLOOKUP($EG85,Data!$B:$CP,Daily!HT$10,0)+VLOOKUP($IF85,Data!$B:$CP,Daily!LS$10,0))/DU$72</f>
      </c>
      <c r="DV85" s="18"/>
      <c r="DW85" s="14">
        <f t="shared" si="588"/>
      </c>
      <c r="DX85" s="14">
        <f t="shared" si="589"/>
      </c>
      <c r="DY85" s="14">
        <f t="shared" ref="DY85:DY88" si="738">DX85-DW85</f>
      </c>
      <c r="DZ85" s="14">
        <f t="shared" ref="DZ85:DZ88" si="739">DX85+(0.75*DY85)</f>
      </c>
      <c r="EA85" s="14">
        <f t="shared" ref="EA85:EA88" si="740">DW85-(0.75*DY85)</f>
      </c>
      <c r="EB85" s="18"/>
      <c r="EC85" s="14">
        <f t="shared" ref="EC85:EC88" si="741">_xlfn.STDEV.P(AJ85:DU85)</f>
      </c>
      <c r="ED85" s="14">
        <f t="shared" si="615"/>
      </c>
      <c r="EE85" s="14">
        <f t="shared" si="616"/>
      </c>
      <c r="EF85" s="119"/>
      <c r="EG85" s="9" t="s">
        <v>545</v>
      </c>
      <c r="EH85" s="9" t="s">
        <v>72</v>
      </c>
      <c r="EI85" s="14">
        <f>VLOOKUP($EG85,Data!$B:$CP,Daily!EI$10,0)/EI$72</f>
      </c>
      <c r="EJ85" s="14">
        <f>VLOOKUP($EG85,Data!$B:$CP,Daily!EJ$10,0)/EJ$72</f>
      </c>
      <c r="EK85" s="14">
        <f>VLOOKUP($EG85,Data!$B:$CP,Daily!EK$10,0)/EK$72</f>
      </c>
      <c r="EL85" s="14">
        <f>VLOOKUP($EG85,Data!$B:$CP,Daily!EL$10,0)/EL$72</f>
      </c>
      <c r="EM85" s="14">
        <f>VLOOKUP($EG85,Data!$B:$CP,Daily!EM$10,0)/EM$72</f>
      </c>
      <c r="EN85" s="14">
        <f>VLOOKUP($EG85,Data!$B:$CP,Daily!EN$10,0)/EN$72</f>
      </c>
      <c r="EO85" s="14">
        <f>VLOOKUP($EG85,Data!$B:$CP,Daily!EO$10,0)/EO$72</f>
      </c>
      <c r="EP85" s="14">
        <f>VLOOKUP($EG85,Data!$B:$CP,Daily!EP$10,0)/EP$72</f>
      </c>
      <c r="EQ85" s="14">
        <f>VLOOKUP($EG85,Data!$B:$CP,Daily!EQ$10,0)/EQ$72</f>
      </c>
      <c r="ER85" s="14">
        <f>VLOOKUP($EG85,Data!$B:$CP,Daily!ER$10,0)/ER$72</f>
      </c>
      <c r="ES85" s="14">
        <f>VLOOKUP($EG85,Data!$B:$CP,Daily!ES$10,0)/ES$72</f>
      </c>
      <c r="ET85" s="14">
        <f>VLOOKUP($EG85,Data!$B:$CP,Daily!ET$10,0)/ET$72</f>
      </c>
      <c r="EU85" s="14">
        <f>VLOOKUP($EG85,Data!$B:$CP,Daily!EU$10,0)/EU$72</f>
      </c>
      <c r="EV85" s="14">
        <f>VLOOKUP($EG85,Data!$B:$CP,Daily!EV$10,0)/EV$72</f>
      </c>
      <c r="EW85" s="14">
        <f>VLOOKUP($EG85,Data!$B:$CP,Daily!EW$10,0)/EW$72</f>
      </c>
      <c r="EX85" s="14">
        <f>VLOOKUP($EG85,Data!$B:$CP,Daily!EX$10,0)/EX$72</f>
      </c>
      <c r="EY85" s="14">
        <f>VLOOKUP($EG85,Data!$B:$CP,Daily!EY$10,0)/EY$72</f>
      </c>
      <c r="EZ85" s="14">
        <f>VLOOKUP($EG85,Data!$B:$CP,Daily!EZ$10,0)/EZ$72</f>
      </c>
      <c r="FA85" s="14">
        <f>VLOOKUP($EG85,Data!$B:$CP,Daily!FA$10,0)/FA$72</f>
      </c>
      <c r="FB85" s="14">
        <f>VLOOKUP($EG85,Data!$B:$CP,Daily!FB$10,0)/FB$72</f>
      </c>
      <c r="FC85" s="14">
        <f>VLOOKUP($EG85,Data!$B:$CP,Daily!FC$10,0)/FC$72</f>
      </c>
      <c r="FD85" s="14">
        <f>VLOOKUP($EG85,Data!$B:$CP,Daily!FD$10,0)/FD$72</f>
      </c>
      <c r="FE85" s="14">
        <f>VLOOKUP($EG85,Data!$B:$CP,Daily!FE$10,0)/FE$72</f>
      </c>
      <c r="FF85" s="14">
        <f>VLOOKUP($EG85,Data!$B:$CP,Daily!FF$10,0)/FF$72</f>
      </c>
      <c r="FG85" s="14">
        <f>VLOOKUP($EG85,Data!$B:$CP,Daily!FG$10,0)/FG$72</f>
      </c>
      <c r="FH85" s="14">
        <f>VLOOKUP($EG85,Data!$B:$CP,Daily!FH$10,0)/FH$72</f>
      </c>
      <c r="FI85" s="14">
        <f>VLOOKUP($EG85,Data!$B:$CP,Daily!FI$10,0)/FI$72</f>
      </c>
      <c r="FJ85" s="14">
        <f>VLOOKUP($EG85,Data!$B:$CP,Daily!FJ$10,0)/FJ$72</f>
      </c>
      <c r="FK85" s="14">
        <f>VLOOKUP($EG85,Data!$B:$CP,Daily!FK$10,0)/FK$72</f>
      </c>
      <c r="FL85" s="14">
        <f>VLOOKUP($EG85,Data!$B:$CP,Daily!FL$10,0)/FL$72</f>
      </c>
      <c r="FM85" s="14">
        <f>VLOOKUP($EG85,Data!$B:$CP,Daily!FM$10,0)/FM$72</f>
      </c>
      <c r="FN85" s="14">
        <f>VLOOKUP($EG85,Data!$B:$CP,Daily!FN$10,0)/FN$72</f>
      </c>
      <c r="FO85" s="14">
        <f>VLOOKUP($EG85,Data!$B:$CP,Daily!FO$10,0)/FO$72</f>
      </c>
      <c r="FP85" s="14">
        <f>VLOOKUP($EG85,Data!$B:$CP,Daily!FP$10,0)/FP$72</f>
      </c>
      <c r="FQ85" s="14">
        <f>VLOOKUP($EG85,Data!$B:$CP,Daily!FQ$10,0)/FQ$72</f>
      </c>
      <c r="FR85" s="14">
        <f>VLOOKUP($EG85,Data!$B:$CP,Daily!FR$10,0)/FR$72</f>
      </c>
      <c r="FS85" s="14">
        <f>VLOOKUP($EG85,Data!$B:$CP,Daily!FS$10,0)/FS$72</f>
      </c>
      <c r="FT85" s="14">
        <f>VLOOKUP($EG85,Data!$B:$CP,Daily!FT$10,0)/FT$72</f>
      </c>
      <c r="FU85" s="14">
        <f>VLOOKUP($EG85,Data!$B:$CP,Daily!FU$10,0)/FU$72</f>
      </c>
      <c r="FV85" s="14">
        <f>VLOOKUP($EG85,Data!$B:$CP,Daily!FV$10,0)/FV$72</f>
      </c>
      <c r="FW85" s="14">
        <f>VLOOKUP($EG85,Data!$B:$CP,Daily!FW$10,0)/FW$72</f>
      </c>
      <c r="FX85" s="14">
        <f>VLOOKUP($EG85,Data!$B:$CP,Daily!FX$10,0)/FX$72</f>
      </c>
      <c r="FY85" s="14">
        <f>VLOOKUP($EG85,Data!$B:$CP,Daily!FY$10,0)/FY$72</f>
      </c>
      <c r="FZ85" s="14">
        <f>VLOOKUP($EG85,Data!$B:$CP,Daily!FZ$10,0)/FZ$72</f>
      </c>
      <c r="GA85" s="14">
        <f>VLOOKUP($EG85,Data!$B:$CP,Daily!GA$10,0)/GA$72</f>
      </c>
      <c r="GB85" s="14">
        <f>VLOOKUP($EG85,Data!$B:$CP,Daily!GB$10,0)/GB$72</f>
      </c>
      <c r="GC85" s="14">
        <f>VLOOKUP($EG85,Data!$B:$CP,Daily!GC$10,0)/GC$72</f>
      </c>
      <c r="GD85" s="14">
        <f>VLOOKUP($EG85,Data!$B:$CP,Daily!GD$10,0)/GD$72</f>
      </c>
      <c r="GE85" s="14">
        <f>VLOOKUP($EG85,Data!$B:$CP,Daily!GE$10,0)/GE$72</f>
      </c>
      <c r="GF85" s="14">
        <f>VLOOKUP($EG85,Data!$B:$CP,Daily!GF$10,0)/GF$72</f>
      </c>
      <c r="GG85" s="14">
        <f>VLOOKUP($EG85,Data!$B:$CP,Daily!GG$10,0)/GG$72</f>
      </c>
      <c r="GH85" s="14">
        <f>VLOOKUP($EG85,Data!$B:$CP,Daily!GH$10,0)/GH$72</f>
      </c>
      <c r="GI85" s="14">
        <f>VLOOKUP($EG85,Data!$B:$CP,Daily!GI$10,0)/GI$72</f>
      </c>
      <c r="GJ85" s="14">
        <f>VLOOKUP($EG85,Data!$B:$CP,Daily!GJ$10,0)/GJ$72</f>
      </c>
      <c r="GK85" s="14">
        <f>VLOOKUP($EG85,Data!$B:$CP,Daily!GK$10,0)/GK$72</f>
      </c>
      <c r="GL85" s="14">
        <f>VLOOKUP($EG85,Data!$B:$CP,Daily!GL$10,0)/GL$72</f>
      </c>
      <c r="GM85" s="14">
        <f>VLOOKUP($EG85,Data!$B:$CP,Daily!GM$10,0)/GM$72</f>
      </c>
      <c r="GN85" s="14">
        <f>VLOOKUP($EG85,Data!$B:$CP,Daily!GN$10,0)/GN$72</f>
      </c>
      <c r="GO85" s="14">
        <f>VLOOKUP($EG85,Data!$B:$CP,Daily!GO$10,0)/GO$72</f>
      </c>
      <c r="GP85" s="14">
        <f>VLOOKUP($EG85,Data!$B:$CP,Daily!GP$10,0)/GP$72</f>
      </c>
      <c r="GQ85" s="14">
        <f>VLOOKUP($EG85,Data!$B:$CP,Daily!GQ$10,0)/GQ$72</f>
      </c>
      <c r="GR85" s="14">
        <f>VLOOKUP($EG85,Data!$B:$CP,Daily!GR$10,0)/GR$72</f>
      </c>
      <c r="GS85" s="14">
        <f>VLOOKUP($EG85,Data!$B:$CP,Daily!GS$10,0)/GS$72</f>
      </c>
      <c r="GT85" s="14">
        <f>VLOOKUP($EG85,Data!$B:$CP,Daily!GT$10,0)/GT$72</f>
      </c>
      <c r="GU85" s="14">
        <f>VLOOKUP($EG85,Data!$B:$CP,Daily!GU$10,0)/GU$72</f>
      </c>
      <c r="GV85" s="14">
        <f>VLOOKUP($EG85,Data!$B:$CP,Daily!GV$10,0)/GV$72</f>
      </c>
      <c r="GW85" s="14">
        <f>VLOOKUP($EG85,Data!$B:$CP,Daily!GW$10,0)/GW$72</f>
      </c>
      <c r="GX85" s="14">
        <f>VLOOKUP($EG85,Data!$B:$CP,Daily!GX$10,0)/GX$72</f>
      </c>
      <c r="GY85" s="14">
        <f>VLOOKUP($EG85,Data!$B:$CP,Daily!GY$10,0)/GY$72</f>
      </c>
      <c r="GZ85" s="14">
        <f>VLOOKUP($EG85,Data!$B:$CP,Daily!GZ$10,0)/GZ$72</f>
      </c>
      <c r="HA85" s="14">
        <f>VLOOKUP($EG85,Data!$B:$CP,Daily!HA$10,0)/HA$72</f>
      </c>
      <c r="HB85" s="14">
        <f>VLOOKUP($EG85,Data!$B:$CP,Daily!HB$10,0)/HB$72</f>
      </c>
      <c r="HC85" s="14">
        <f>VLOOKUP($EG85,Data!$B:$CP,Daily!HC$10,0)/HC$72</f>
      </c>
      <c r="HD85" s="14">
        <f>VLOOKUP($EG85,Data!$B:$CP,Daily!HD$10,0)/HD$72</f>
      </c>
      <c r="HE85" s="14">
        <f>VLOOKUP($EG85,Data!$B:$CP,Daily!HE$10,0)/HE$72</f>
      </c>
      <c r="HF85" s="14">
        <f>VLOOKUP($EG85,Data!$B:$CP,Daily!HF$10,0)/HF$72</f>
      </c>
      <c r="HG85" s="14">
        <f>VLOOKUP($EG85,Data!$B:$CP,Daily!HG$10,0)/HG$72</f>
      </c>
      <c r="HH85" s="14">
        <f>VLOOKUP($EG85,Data!$B:$CP,Daily!HH$10,0)/HH$72</f>
      </c>
      <c r="HI85" s="14">
        <f>VLOOKUP($EG85,Data!$B:$CP,Daily!HI$10,0)/HI$72</f>
      </c>
      <c r="HJ85" s="14">
        <f>VLOOKUP($EG85,Data!$B:$CP,Daily!HJ$10,0)/HJ$72</f>
      </c>
      <c r="HK85" s="14">
        <f>VLOOKUP($EG85,Data!$B:$CP,Daily!HK$10,0)/HK$72</f>
      </c>
      <c r="HL85" s="14">
        <f>VLOOKUP($EG85,Data!$B:$CP,Daily!HL$10,0)/HL$72</f>
      </c>
      <c r="HM85" s="14">
        <f>VLOOKUP($EG85,Data!$B:$CP,Daily!HM$10,0)/HM$72</f>
      </c>
      <c r="HN85" s="14">
        <f>VLOOKUP($EG85,Data!$B:$CP,Daily!HN$10,0)/HN$72</f>
      </c>
      <c r="HO85" s="14">
        <f>VLOOKUP($EG85,Data!$B:$CP,Daily!HO$10,0)/HO$72</f>
      </c>
      <c r="HP85" s="14">
        <f>VLOOKUP($EG85,Data!$B:$CP,Daily!HP$10,0)/HP$72</f>
      </c>
      <c r="HQ85" s="14">
        <f>VLOOKUP($EG85,Data!$B:$CP,Daily!HQ$10,0)/HQ$72</f>
      </c>
      <c r="HR85" s="14">
        <f>VLOOKUP($EG85,Data!$B:$CP,Daily!HR$10,0)/HR$72</f>
      </c>
      <c r="HS85" s="14">
        <f>VLOOKUP($EG85,Data!$B:$CP,Daily!HS$10,0)/HS$72</f>
      </c>
      <c r="HT85" s="14">
        <f>VLOOKUP($EG85,Data!$B:$CP,Daily!HT$10,0)/HT$72</f>
      </c>
      <c r="HU85" s="17"/>
      <c r="HV85" s="52">
        <f t="shared" si="591"/>
      </c>
      <c r="HW85" s="52">
        <f t="shared" si="592"/>
      </c>
      <c r="HX85" s="52">
        <f t="shared" ref="HX85:HX88" si="742">HW85-HV85</f>
      </c>
      <c r="HY85" s="52">
        <f t="shared" ref="HY85:HY88" si="743">HW85+(0.75*HX85)</f>
      </c>
      <c r="HZ85" s="52">
        <f t="shared" ref="HZ85:HZ88" si="744">HV85-(0.75*HX85)</f>
      </c>
      <c r="IA85" s="55"/>
      <c r="IB85" s="14">
        <f t="shared" ref="IB85:IB88" si="745">_xlfn.STDEV.P(FM85:HT85)</f>
      </c>
      <c r="IC85" s="14">
        <f t="shared" si="617"/>
      </c>
      <c r="ID85" s="14">
        <f t="shared" si="618"/>
      </c>
      <c r="IE85" s="35"/>
      <c r="IF85" s="9" t="s">
        <v>546</v>
      </c>
      <c r="IG85" s="9" t="s">
        <v>72</v>
      </c>
      <c r="IH85" s="14">
        <f>VLOOKUP($IF85,Data!$B:$CP,Daily!IH$10,0)/IH$72</f>
      </c>
      <c r="II85" s="14">
        <f>VLOOKUP($IF85,Data!$B:$CP,Daily!II$10,0)/II$72</f>
      </c>
      <c r="IJ85" s="14">
        <f>VLOOKUP($IF85,Data!$B:$CP,Daily!IJ$10,0)/IJ$72</f>
      </c>
      <c r="IK85" s="14">
        <f>VLOOKUP($IF85,Data!$B:$CP,Daily!IK$10,0)/IK$72</f>
      </c>
      <c r="IL85" s="14">
        <f>VLOOKUP($IF85,Data!$B:$CP,Daily!IL$10,0)/IL$72</f>
      </c>
      <c r="IM85" s="14">
        <f>VLOOKUP($IF85,Data!$B:$CP,Daily!IM$10,0)/IM$72</f>
      </c>
      <c r="IN85" s="14">
        <f>VLOOKUP($IF85,Data!$B:$CP,Daily!IN$10,0)/IN$72</f>
      </c>
      <c r="IO85" s="14">
        <f>VLOOKUP($IF85,Data!$B:$CP,Daily!IO$10,0)/IO$72</f>
      </c>
      <c r="IP85" s="14">
        <f>VLOOKUP($IF85,Data!$B:$CP,Daily!IP$10,0)/IP$72</f>
      </c>
      <c r="IQ85" s="14">
        <f>VLOOKUP($IF85,Data!$B:$CP,Daily!IQ$10,0)/IQ$72</f>
      </c>
      <c r="IR85" s="14">
        <f>VLOOKUP($IF85,Data!$B:$CP,Daily!IR$10,0)/IR$72</f>
      </c>
      <c r="IS85" s="14">
        <f>VLOOKUP($IF85,Data!$B:$CP,Daily!IS$10,0)/IS$72</f>
      </c>
      <c r="IT85" s="14">
        <f>VLOOKUP($IF85,Data!$B:$CP,Daily!IT$10,0)/IT$72</f>
      </c>
      <c r="IU85" s="14">
        <f>VLOOKUP($IF85,Data!$B:$CP,Daily!IU$10,0)/IU$72</f>
      </c>
      <c r="IV85" s="14">
        <f>VLOOKUP($IF85,Data!$B:$CP,Daily!IV$10,0)/IV$72</f>
      </c>
      <c r="IW85" s="14">
        <f>VLOOKUP($IF85,Data!$B:$CP,Daily!IW$10,0)/IW$72</f>
      </c>
      <c r="IX85" s="14">
        <f>VLOOKUP($IF85,Data!$B:$CP,Daily!IX$10,0)/IX$72</f>
      </c>
      <c r="IY85" s="14">
        <f>VLOOKUP($IF85,Data!$B:$CP,Daily!IY$10,0)/IY$72</f>
      </c>
      <c r="IZ85" s="14">
        <f>VLOOKUP($IF85,Data!$B:$CP,Daily!IZ$10,0)/IZ$72</f>
      </c>
      <c r="JA85" s="14">
        <f>VLOOKUP($IF85,Data!$B:$CP,Daily!JA$10,0)/JA$72</f>
      </c>
      <c r="JB85" s="14">
        <f>VLOOKUP($IF85,Data!$B:$CP,Daily!JB$10,0)/JB$72</f>
      </c>
      <c r="JC85" s="14">
        <f>VLOOKUP($IF85,Data!$B:$CP,Daily!JC$10,0)/JC$72</f>
      </c>
      <c r="JD85" s="14">
        <f>VLOOKUP($IF85,Data!$B:$CP,Daily!JD$10,0)/JD$72</f>
      </c>
      <c r="JE85" s="14">
        <f>VLOOKUP($IF85,Data!$B:$CP,Daily!JE$10,0)/JE$72</f>
      </c>
      <c r="JF85" s="14">
        <f>VLOOKUP($IF85,Data!$B:$CP,Daily!JF$10,0)/JF$72</f>
      </c>
      <c r="JG85" s="14">
        <f>VLOOKUP($IF85,Data!$B:$CP,Daily!JG$10,0)/JG$72</f>
      </c>
      <c r="JH85" s="14">
        <f>VLOOKUP($IF85,Data!$B:$CP,Daily!JH$10,0)/JH$72</f>
      </c>
      <c r="JI85" s="14">
        <f>VLOOKUP($IF85,Data!$B:$CP,Daily!JI$10,0)/JI$72</f>
      </c>
      <c r="JJ85" s="14">
        <f>VLOOKUP($IF85,Data!$B:$CP,Daily!JJ$10,0)/JJ$72</f>
      </c>
      <c r="JK85" s="14">
        <f>VLOOKUP($IF85,Data!$B:$CP,Daily!JK$10,0)/JK$72</f>
      </c>
      <c r="JL85" s="14">
        <f>VLOOKUP($IF85,Data!$B:$CP,Daily!JL$10,0)/JL$72</f>
      </c>
      <c r="JM85" s="14">
        <f>VLOOKUP($IF85,Data!$B:$CP,Daily!JM$10,0)/JM$72</f>
      </c>
      <c r="JN85" s="14">
        <f>VLOOKUP($IF85,Data!$B:$CP,Daily!JN$10,0)/JN$72</f>
      </c>
      <c r="JO85" s="14">
        <f>VLOOKUP($IF85,Data!$B:$CP,Daily!JO$10,0)/JO$72</f>
      </c>
      <c r="JP85" s="14">
        <f>VLOOKUP($IF85,Data!$B:$CP,Daily!JP$10,0)/JP$72</f>
      </c>
      <c r="JQ85" s="14">
        <f>VLOOKUP($IF85,Data!$B:$CP,Daily!JQ$10,0)/JQ$72</f>
      </c>
      <c r="JR85" s="14">
        <f>VLOOKUP($IF85,Data!$B:$CP,Daily!JR$10,0)/JR$72</f>
      </c>
      <c r="JS85" s="14">
        <f>VLOOKUP($IF85,Data!$B:$CP,Daily!JS$10,0)/JS$72</f>
      </c>
      <c r="JT85" s="14">
        <f>VLOOKUP($IF85,Data!$B:$CP,Daily!JT$10,0)/JT$72</f>
      </c>
      <c r="JU85" s="14">
        <f>VLOOKUP($IF85,Data!$B:$CP,Daily!JU$10,0)/JU$72</f>
      </c>
      <c r="JV85" s="14">
        <f>VLOOKUP($IF85,Data!$B:$CP,Daily!JV$10,0)/JV$72</f>
      </c>
      <c r="JW85" s="14">
        <f>VLOOKUP($IF85,Data!$B:$CP,Daily!JW$10,0)/JW$72</f>
      </c>
      <c r="JX85" s="14">
        <f>VLOOKUP($IF85,Data!$B:$CP,Daily!JX$10,0)/JX$72</f>
      </c>
      <c r="JY85" s="14">
        <f>VLOOKUP($IF85,Data!$B:$CP,Daily!JY$10,0)/JY$72</f>
      </c>
      <c r="JZ85" s="14">
        <f>VLOOKUP($IF85,Data!$B:$CP,Daily!JZ$10,0)/JZ$72</f>
      </c>
      <c r="KA85" s="14">
        <f>VLOOKUP($IF85,Data!$B:$CP,Daily!KA$10,0)/KA$72</f>
      </c>
      <c r="KB85" s="14">
        <f>VLOOKUP($IF85,Data!$B:$CP,Daily!KB$10,0)/KB$72</f>
      </c>
      <c r="KC85" s="14">
        <f>VLOOKUP($IF85,Data!$B:$CP,Daily!KC$10,0)/KC$72</f>
      </c>
      <c r="KD85" s="14">
        <f>VLOOKUP($IF85,Data!$B:$CP,Daily!KD$10,0)/KD$72</f>
      </c>
      <c r="KE85" s="14">
        <f>VLOOKUP($IF85,Data!$B:$CP,Daily!KE$10,0)/KE$72</f>
      </c>
      <c r="KF85" s="14">
        <f>VLOOKUP($IF85,Data!$B:$CP,Daily!KF$10,0)/KF$72</f>
      </c>
      <c r="KG85" s="14">
        <f>VLOOKUP($IF85,Data!$B:$CP,Daily!KG$10,0)/KG$72</f>
      </c>
      <c r="KH85" s="14">
        <f>VLOOKUP($IF85,Data!$B:$CP,Daily!KH$10,0)/KH$72</f>
      </c>
      <c r="KI85" s="14">
        <f>VLOOKUP($IF85,Data!$B:$CP,Daily!KI$10,0)/KI$72</f>
      </c>
      <c r="KJ85" s="14">
        <f>VLOOKUP($IF85,Data!$B:$CP,Daily!KJ$10,0)/KJ$72</f>
      </c>
      <c r="KK85" s="14">
        <f>VLOOKUP($IF85,Data!$B:$CP,Daily!KK$10,0)/KK$72</f>
      </c>
      <c r="KL85" s="14">
        <f>VLOOKUP($IF85,Data!$B:$CP,Daily!KL$10,0)/KL$72</f>
      </c>
      <c r="KM85" s="14">
        <f>VLOOKUP($IF85,Data!$B:$CP,Daily!KM$10,0)/KM$72</f>
      </c>
      <c r="KN85" s="14">
        <f>VLOOKUP($IF85,Data!$B:$CP,Daily!KN$10,0)/KN$72</f>
      </c>
      <c r="KO85" s="14">
        <f>VLOOKUP($IF85,Data!$B:$CP,Daily!KO$10,0)/KO$72</f>
      </c>
      <c r="KP85" s="14">
        <f>VLOOKUP($IF85,Data!$B:$CP,Daily!KP$10,0)/KP$72</f>
      </c>
      <c r="KQ85" s="14">
        <f>VLOOKUP($IF85,Data!$B:$CP,Daily!KQ$10,0)/KQ$72</f>
      </c>
      <c r="KR85" s="14">
        <f>VLOOKUP($IF85,Data!$B:$CP,Daily!KR$10,0)/KR$72</f>
      </c>
      <c r="KS85" s="14">
        <f>VLOOKUP($IF85,Data!$B:$CP,Daily!KS$10,0)/KS$72</f>
      </c>
      <c r="KT85" s="14">
        <f>VLOOKUP($IF85,Data!$B:$CP,Daily!KT$10,0)/KT$72</f>
      </c>
      <c r="KU85" s="14">
        <f>VLOOKUP($IF85,Data!$B:$CP,Daily!KU$10,0)/KU$72</f>
      </c>
      <c r="KV85" s="14">
        <f>VLOOKUP($IF85,Data!$B:$CP,Daily!KV$10,0)/KV$72</f>
      </c>
      <c r="KW85" s="14">
        <f>VLOOKUP($IF85,Data!$B:$CP,Daily!KW$10,0)/KW$72</f>
      </c>
      <c r="KX85" s="14">
        <f>VLOOKUP($IF85,Data!$B:$CP,Daily!KX$10,0)/KX$72</f>
      </c>
      <c r="KY85" s="14">
        <f>VLOOKUP($IF85,Data!$B:$CP,Daily!KY$10,0)/KY$72</f>
      </c>
      <c r="KZ85" s="14">
        <f>VLOOKUP($IF85,Data!$B:$CP,Daily!KZ$10,0)/KZ$72</f>
      </c>
      <c r="LA85" s="14">
        <f>VLOOKUP($IF85,Data!$B:$CP,Daily!LA$10,0)/LA$72</f>
      </c>
      <c r="LB85" s="14">
        <f>VLOOKUP($IF85,Data!$B:$CP,Daily!LB$10,0)/LB$72</f>
      </c>
      <c r="LC85" s="14">
        <f>VLOOKUP($IF85,Data!$B:$CP,Daily!LC$10,0)/LC$72</f>
      </c>
      <c r="LD85" s="14">
        <f>VLOOKUP($IF85,Data!$B:$CP,Daily!LD$10,0)/LD$72</f>
      </c>
      <c r="LE85" s="14">
        <f>VLOOKUP($IF85,Data!$B:$CP,Daily!LE$10,0)/LE$72</f>
      </c>
      <c r="LF85" s="14">
        <f>VLOOKUP($IF85,Data!$B:$CP,Daily!LF$10,0)/LF$72</f>
      </c>
      <c r="LG85" s="14">
        <f>VLOOKUP($IF85,Data!$B:$CP,Daily!LG$10,0)/LG$72</f>
      </c>
      <c r="LH85" s="14">
        <f>VLOOKUP($IF85,Data!$B:$CP,Daily!LH$10,0)/LH$72</f>
      </c>
      <c r="LI85" s="14">
        <f>VLOOKUP($IF85,Data!$B:$CP,Daily!LI$10,0)/LI$72</f>
      </c>
      <c r="LJ85" s="14">
        <f>VLOOKUP($IF85,Data!$B:$CP,Daily!LJ$10,0)/LJ$72</f>
      </c>
      <c r="LK85" s="14">
        <f>VLOOKUP($IF85,Data!$B:$CP,Daily!LK$10,0)/LK$72</f>
      </c>
      <c r="LL85" s="14">
        <f>VLOOKUP($IF85,Data!$B:$CP,Daily!LL$10,0)/LL$72</f>
      </c>
      <c r="LM85" s="14">
        <f>VLOOKUP($IF85,Data!$B:$CP,Daily!LM$10,0)/LM$72</f>
      </c>
      <c r="LN85" s="14">
        <f>VLOOKUP($IF85,Data!$B:$CP,Daily!LN$10,0)/LN$72</f>
      </c>
      <c r="LO85" s="14">
        <f>VLOOKUP($IF85,Data!$B:$CP,Daily!LO$10,0)/LO$72</f>
      </c>
      <c r="LP85" s="14">
        <f>VLOOKUP($IF85,Data!$B:$CP,Daily!LP$10,0)/LP$72</f>
      </c>
      <c r="LQ85" s="14">
        <f>VLOOKUP($IF85,Data!$B:$CP,Daily!LQ$10,0)/LQ$72</f>
      </c>
      <c r="LR85" s="14">
        <f>VLOOKUP($IF85,Data!$B:$CP,Daily!LR$10,0)/LR$72</f>
      </c>
      <c r="LS85" s="14">
        <f>VLOOKUP($IF85,Data!$B:$CP,Daily!LS$10,0)/LS$72</f>
      </c>
      <c r="LT85" s="17"/>
      <c r="LU85" s="52">
        <f t="shared" si="657"/>
      </c>
      <c r="LV85" s="52">
        <f t="shared" si="658"/>
      </c>
      <c r="LW85" s="52">
        <f t="shared" ref="LW85:LW88" si="746">LV85-LU85</f>
      </c>
      <c r="LX85" s="52">
        <f t="shared" ref="LX85:LX88" si="747">LV85+(0.75*LW85)</f>
      </c>
      <c r="LY85" s="52">
        <f t="shared" ref="LY85:LY88" si="748">LU85-(0.75*LW85)</f>
      </c>
      <c r="LZ85" s="55"/>
      <c r="MA85" s="14">
        <f t="shared" ref="MA85:MA88" si="749">_xlfn.STDEV.P(JL85:LS85)</f>
      </c>
      <c r="MB85" s="14">
        <f t="shared" si="620"/>
      </c>
      <c r="MC85" s="14">
        <f t="shared" si="621"/>
      </c>
    </row>
    <row r="86" spans="1:342" s="5" customFormat="1" x14ac:dyDescent="0.25">
      <c r="B86" s="84"/>
      <c r="D86" s="74" t="s">
        <v>547</v>
      </c>
      <c r="E86" s="67" t="str">
        <f>VLOOKUP($D86,'Metric Nature'!$C:$D,2,0)&amp;IF(($F86&lt;(EA86)),"Below",IF(($F86&gt;(DZ86)),"Above","Within"))</f>
      </c>
      <c r="F86" s="62">
        <f t="shared" si="727"/>
      </c>
      <c r="G86" s="92">
        <f t="shared" si="573"/>
      </c>
      <c r="H86" s="62">
        <f t="shared" si="728"/>
      </c>
      <c r="I86" s="89">
        <f t="shared" si="598"/>
      </c>
      <c r="J86" s="62">
        <f t="shared" si="729"/>
      </c>
      <c r="K86" s="62">
        <f t="shared" si="730"/>
      </c>
      <c r="L86" s="64"/>
      <c r="M86" s="67" t="str">
        <f>VLOOKUP($D86,'Metric Nature'!$C:$D,2,0)&amp;IF(($N86&lt;(HZ86)),"Below",IF(($N86&gt;(HY86)),"Above","Within"))</f>
      </c>
      <c r="N86" s="71">
        <f t="shared" si="731"/>
      </c>
      <c r="O86" s="63">
        <f t="shared" si="609"/>
      </c>
      <c r="P86" s="98">
        <f t="shared" si="610"/>
      </c>
      <c r="Q86" s="63">
        <f t="shared" si="611"/>
      </c>
      <c r="R86" s="71">
        <f t="shared" si="732"/>
      </c>
      <c r="S86" s="62">
        <f t="shared" si="733"/>
      </c>
      <c r="T86" s="64"/>
      <c r="U86" s="67" t="str">
        <f>VLOOKUP($D86,'Metric Nature'!$C:$D,2,0)&amp;IF(($V86&lt;(LY86)),"Below",IF(($V86&gt;(LX86)),"Above","Within"))</f>
      </c>
      <c r="V86" s="62">
        <f t="shared" si="734"/>
      </c>
      <c r="W86" s="63">
        <f t="shared" si="601"/>
      </c>
      <c r="X86" s="62">
        <f t="shared" si="735"/>
      </c>
      <c r="Y86" s="63">
        <f t="shared" si="602"/>
      </c>
      <c r="Z86" s="62">
        <f t="shared" si="736"/>
      </c>
      <c r="AA86" s="62">
        <f t="shared" si="737"/>
      </c>
      <c r="AB86" s="64"/>
      <c r="AC86" s="60" t="s">
        <v>548</v>
      </c>
      <c r="AI86" s="9" t="s">
        <v>547</v>
      </c>
      <c r="AJ86" s="14">
        <f>(VLOOKUP($EG86,Data!$B:$CP,Daily!EI$10,0)+VLOOKUP($IF86,Data!$B:$CP,Daily!IH$10,0))/AJ$72</f>
      </c>
      <c r="AK86" s="14">
        <f>(VLOOKUP($EG86,Data!$B:$CP,Daily!EJ$10,0)+VLOOKUP($IF86,Data!$B:$CP,Daily!II$10,0))/AK$72</f>
      </c>
      <c r="AL86" s="14">
        <f>(VLOOKUP($EG86,Data!$B:$CP,Daily!EK$10,0)+VLOOKUP($IF86,Data!$B:$CP,Daily!IJ$10,0))/AL$72</f>
      </c>
      <c r="AM86" s="14">
        <f>(VLOOKUP($EG86,Data!$B:$CP,Daily!EL$10,0)+VLOOKUP($IF86,Data!$B:$CP,Daily!IK$10,0))/AM$72</f>
      </c>
      <c r="AN86" s="14">
        <f>(VLOOKUP($EG86,Data!$B:$CP,Daily!EM$10,0)+VLOOKUP($IF86,Data!$B:$CP,Daily!IL$10,0))/AN$72</f>
      </c>
      <c r="AO86" s="14">
        <f>(VLOOKUP($EG86,Data!$B:$CP,Daily!EN$10,0)+VLOOKUP($IF86,Data!$B:$CP,Daily!IM$10,0))/AO$72</f>
      </c>
      <c r="AP86" s="14">
        <f>(VLOOKUP($EG86,Data!$B:$CP,Daily!EO$10,0)+VLOOKUP($IF86,Data!$B:$CP,Daily!IN$10,0))/AP$72</f>
      </c>
      <c r="AQ86" s="14">
        <f>(VLOOKUP($EG86,Data!$B:$CP,Daily!EP$10,0)+VLOOKUP($IF86,Data!$B:$CP,Daily!IO$10,0))/AQ$72</f>
      </c>
      <c r="AR86" s="14">
        <f>(VLOOKUP($EG86,Data!$B:$CP,Daily!EQ$10,0)+VLOOKUP($IF86,Data!$B:$CP,Daily!IP$10,0))/AR$72</f>
      </c>
      <c r="AS86" s="14">
        <f>(VLOOKUP($EG86,Data!$B:$CP,Daily!ER$10,0)+VLOOKUP($IF86,Data!$B:$CP,Daily!IQ$10,0))/AS$72</f>
      </c>
      <c r="AT86" s="14">
        <f>(VLOOKUP($EG86,Data!$B:$CP,Daily!ES$10,0)+VLOOKUP($IF86,Data!$B:$CP,Daily!IR$10,0))/AT$72</f>
      </c>
      <c r="AU86" s="14">
        <f>(VLOOKUP($EG86,Data!$B:$CP,Daily!ET$10,0)+VLOOKUP($IF86,Data!$B:$CP,Daily!IS$10,0))/AU$72</f>
      </c>
      <c r="AV86" s="14">
        <f>(VLOOKUP($EG86,Data!$B:$CP,Daily!EU$10,0)+VLOOKUP($IF86,Data!$B:$CP,Daily!IT$10,0))/AV$72</f>
      </c>
      <c r="AW86" s="14">
        <f>(VLOOKUP($EG86,Data!$B:$CP,Daily!EV$10,0)+VLOOKUP($IF86,Data!$B:$CP,Daily!IU$10,0))/AW$72</f>
      </c>
      <c r="AX86" s="14">
        <f>(VLOOKUP($EG86,Data!$B:$CP,Daily!EW$10,0)+VLOOKUP($IF86,Data!$B:$CP,Daily!IV$10,0))/AX$72</f>
      </c>
      <c r="AY86" s="14">
        <f>(VLOOKUP($EG86,Data!$B:$CP,Daily!EX$10,0)+VLOOKUP($IF86,Data!$B:$CP,Daily!IW$10,0))/AY$72</f>
      </c>
      <c r="AZ86" s="14">
        <f>(VLOOKUP($EG86,Data!$B:$CP,Daily!EY$10,0)+VLOOKUP($IF86,Data!$B:$CP,Daily!IX$10,0))/AZ$72</f>
      </c>
      <c r="BA86" s="14">
        <f>(VLOOKUP($EG86,Data!$B:$CP,Daily!EZ$10,0)+VLOOKUP($IF86,Data!$B:$CP,Daily!IY$10,0))/BA$72</f>
      </c>
      <c r="BB86" s="14">
        <f>(VLOOKUP($EG86,Data!$B:$CP,Daily!FA$10,0)+VLOOKUP($IF86,Data!$B:$CP,Daily!IZ$10,0))/BB$72</f>
      </c>
      <c r="BC86" s="14">
        <f>(VLOOKUP($EG86,Data!$B:$CP,Daily!FB$10,0)+VLOOKUP($IF86,Data!$B:$CP,Daily!JA$10,0))/BC$72</f>
      </c>
      <c r="BD86" s="14">
        <f>(VLOOKUP($EG86,Data!$B:$CP,Daily!FC$10,0)+VLOOKUP($IF86,Data!$B:$CP,Daily!JB$10,0))/BD$72</f>
      </c>
      <c r="BE86" s="14">
        <f>(VLOOKUP($EG86,Data!$B:$CP,Daily!FD$10,0)+VLOOKUP($IF86,Data!$B:$CP,Daily!JC$10,0))/BE$72</f>
      </c>
      <c r="BF86" s="14">
        <f>(VLOOKUP($EG86,Data!$B:$CP,Daily!FE$10,0)+VLOOKUP($IF86,Data!$B:$CP,Daily!JD$10,0))/BF$72</f>
      </c>
      <c r="BG86" s="14">
        <f>(VLOOKUP($EG86,Data!$B:$CP,Daily!FF$10,0)+VLOOKUP($IF86,Data!$B:$CP,Daily!JE$10,0))/BG$72</f>
      </c>
      <c r="BH86" s="14">
        <f>(VLOOKUP($EG86,Data!$B:$CP,Daily!FG$10,0)+VLOOKUP($IF86,Data!$B:$CP,Daily!JF$10,0))/BH$72</f>
      </c>
      <c r="BI86" s="14">
        <f>(VLOOKUP($EG86,Data!$B:$CP,Daily!FH$10,0)+VLOOKUP($IF86,Data!$B:$CP,Daily!JG$10,0))/BI$72</f>
      </c>
      <c r="BJ86" s="14">
        <f>(VLOOKUP($EG86,Data!$B:$CP,Daily!FI$10,0)+VLOOKUP($IF86,Data!$B:$CP,Daily!JH$10,0))/BJ$72</f>
      </c>
      <c r="BK86" s="14">
        <f>(VLOOKUP($EG86,Data!$B:$CP,Daily!FJ$10,0)+VLOOKUP($IF86,Data!$B:$CP,Daily!JI$10,0))/BK$72</f>
      </c>
      <c r="BL86" s="14">
        <f>(VLOOKUP($EG86,Data!$B:$CP,Daily!FK$10,0)+VLOOKUP($IF86,Data!$B:$CP,Daily!JJ$10,0))/BL$72</f>
      </c>
      <c r="BM86" s="14">
        <f>(VLOOKUP($EG86,Data!$B:$CP,Daily!FL$10,0)+VLOOKUP($IF86,Data!$B:$CP,Daily!JK$10,0))/BM$72</f>
      </c>
      <c r="BN86" s="14">
        <f>(VLOOKUP($EG86,Data!$B:$CP,Daily!FM$10,0)+VLOOKUP($IF86,Data!$B:$CP,Daily!JL$10,0))/BN$72</f>
      </c>
      <c r="BO86" s="14">
        <f>(VLOOKUP($EG86,Data!$B:$CP,Daily!FN$10,0)+VLOOKUP($IF86,Data!$B:$CP,Daily!JM$10,0))/BO$72</f>
      </c>
      <c r="BP86" s="14">
        <f>(VLOOKUP($EG86,Data!$B:$CP,Daily!FO$10,0)+VLOOKUP($IF86,Data!$B:$CP,Daily!JN$10,0))/BP$72</f>
      </c>
      <c r="BQ86" s="14">
        <f>(VLOOKUP($EG86,Data!$B:$CP,Daily!FP$10,0)+VLOOKUP($IF86,Data!$B:$CP,Daily!JO$10,0))/BQ$72</f>
      </c>
      <c r="BR86" s="14">
        <f>(VLOOKUP($EG86,Data!$B:$CP,Daily!FQ$10,0)+VLOOKUP($IF86,Data!$B:$CP,Daily!JP$10,0))/BR$72</f>
      </c>
      <c r="BS86" s="14">
        <f>(VLOOKUP($EG86,Data!$B:$CP,Daily!FR$10,0)+VLOOKUP($IF86,Data!$B:$CP,Daily!JQ$10,0))/BS$72</f>
      </c>
      <c r="BT86" s="14">
        <f>(VLOOKUP($EG86,Data!$B:$CP,Daily!FS$10,0)+VLOOKUP($IF86,Data!$B:$CP,Daily!JR$10,0))/BT$72</f>
      </c>
      <c r="BU86" s="14">
        <f>(VLOOKUP($EG86,Data!$B:$CP,Daily!FT$10,0)+VLOOKUP($IF86,Data!$B:$CP,Daily!JS$10,0))/BU$72</f>
      </c>
      <c r="BV86" s="14">
        <f>(VLOOKUP($EG86,Data!$B:$CP,Daily!FU$10,0)+VLOOKUP($IF86,Data!$B:$CP,Daily!JT$10,0))/BV$72</f>
      </c>
      <c r="BW86" s="14">
        <f>(VLOOKUP($EG86,Data!$B:$CP,Daily!FV$10,0)+VLOOKUP($IF86,Data!$B:$CP,Daily!JU$10,0))/BW$72</f>
      </c>
      <c r="BX86" s="14">
        <f>(VLOOKUP($EG86,Data!$B:$CP,Daily!FW$10,0)+VLOOKUP($IF86,Data!$B:$CP,Daily!JV$10,0))/BX$72</f>
      </c>
      <c r="BY86" s="14">
        <f>(VLOOKUP($EG86,Data!$B:$CP,Daily!FX$10,0)+VLOOKUP($IF86,Data!$B:$CP,Daily!JW$10,0))/BY$72</f>
      </c>
      <c r="BZ86" s="14">
        <f>(VLOOKUP($EG86,Data!$B:$CP,Daily!FY$10,0)+VLOOKUP($IF86,Data!$B:$CP,Daily!JX$10,0))/BZ$72</f>
      </c>
      <c r="CA86" s="14">
        <f>(VLOOKUP($EG86,Data!$B:$CP,Daily!FZ$10,0)+VLOOKUP($IF86,Data!$B:$CP,Daily!JY$10,0))/CA$72</f>
      </c>
      <c r="CB86" s="14">
        <f>(VLOOKUP($EG86,Data!$B:$CP,Daily!GA$10,0)+VLOOKUP($IF86,Data!$B:$CP,Daily!JZ$10,0))/CB$72</f>
      </c>
      <c r="CC86" s="14">
        <f>(VLOOKUP($EG86,Data!$B:$CP,Daily!GB$10,0)+VLOOKUP($IF86,Data!$B:$CP,Daily!KA$10,0))/CC$72</f>
      </c>
      <c r="CD86" s="14">
        <f>(VLOOKUP($EG86,Data!$B:$CP,Daily!GC$10,0)+VLOOKUP($IF86,Data!$B:$CP,Daily!KB$10,0))/CD$72</f>
      </c>
      <c r="CE86" s="14">
        <f>(VLOOKUP($EG86,Data!$B:$CP,Daily!GD$10,0)+VLOOKUP($IF86,Data!$B:$CP,Daily!KC$10,0))/CE$72</f>
      </c>
      <c r="CF86" s="14">
        <f>(VLOOKUP($EG86,Data!$B:$CP,Daily!GE$10,0)+VLOOKUP($IF86,Data!$B:$CP,Daily!KD$10,0))/CF$72</f>
      </c>
      <c r="CG86" s="14">
        <f>(VLOOKUP($EG86,Data!$B:$CP,Daily!GF$10,0)+VLOOKUP($IF86,Data!$B:$CP,Daily!KE$10,0))/CG$72</f>
      </c>
      <c r="CH86" s="14">
        <f>(VLOOKUP($EG86,Data!$B:$CP,Daily!GG$10,0)+VLOOKUP($IF86,Data!$B:$CP,Daily!KF$10,0))/CH$72</f>
      </c>
      <c r="CI86" s="14">
        <f>(VLOOKUP($EG86,Data!$B:$CP,Daily!GH$10,0)+VLOOKUP($IF86,Data!$B:$CP,Daily!KG$10,0))/CI$72</f>
      </c>
      <c r="CJ86" s="14">
        <f>(VLOOKUP($EG86,Data!$B:$CP,Daily!GI$10,0)+VLOOKUP($IF86,Data!$B:$CP,Daily!KH$10,0))/CJ$72</f>
      </c>
      <c r="CK86" s="14">
        <f>(VLOOKUP($EG86,Data!$B:$CP,Daily!GJ$10,0)+VLOOKUP($IF86,Data!$B:$CP,Daily!KI$10,0))/CK$72</f>
      </c>
      <c r="CL86" s="14">
        <f>(VLOOKUP($EG86,Data!$B:$CP,Daily!GK$10,0)+VLOOKUP($IF86,Data!$B:$CP,Daily!KJ$10,0))/CL$72</f>
      </c>
      <c r="CM86" s="14">
        <f>(VLOOKUP($EG86,Data!$B:$CP,Daily!GL$10,0)+VLOOKUP($IF86,Data!$B:$CP,Daily!KK$10,0))/CM$72</f>
      </c>
      <c r="CN86" s="14">
        <f>(VLOOKUP($EG86,Data!$B:$CP,Daily!GM$10,0)+VLOOKUP($IF86,Data!$B:$CP,Daily!KL$10,0))/CN$72</f>
      </c>
      <c r="CO86" s="14">
        <f>(VLOOKUP($EG86,Data!$B:$CP,Daily!GN$10,0)+VLOOKUP($IF86,Data!$B:$CP,Daily!KM$10,0))/CO$72</f>
      </c>
      <c r="CP86" s="14">
        <f>(VLOOKUP($EG86,Data!$B:$CP,Daily!GO$10,0)+VLOOKUP($IF86,Data!$B:$CP,Daily!KN$10,0))/CP$72</f>
      </c>
      <c r="CQ86" s="14">
        <f>(VLOOKUP($EG86,Data!$B:$CP,Daily!GP$10,0)+VLOOKUP($IF86,Data!$B:$CP,Daily!KO$10,0))/CQ$72</f>
      </c>
      <c r="CR86" s="14">
        <f>(VLOOKUP($EG86,Data!$B:$CP,Daily!GQ$10,0)+VLOOKUP($IF86,Data!$B:$CP,Daily!KP$10,0))/CR$72</f>
      </c>
      <c r="CS86" s="14">
        <f>(VLOOKUP($EG86,Data!$B:$CP,Daily!GR$10,0)+VLOOKUP($IF86,Data!$B:$CP,Daily!KQ$10,0))/CS$72</f>
      </c>
      <c r="CT86" s="14">
        <f>(VLOOKUP($EG86,Data!$B:$CP,Daily!GS$10,0)+VLOOKUP($IF86,Data!$B:$CP,Daily!KR$10,0))/CT$72</f>
      </c>
      <c r="CU86" s="14">
        <f>(VLOOKUP($EG86,Data!$B:$CP,Daily!GT$10,0)+VLOOKUP($IF86,Data!$B:$CP,Daily!KS$10,0))/CU$72</f>
      </c>
      <c r="CV86" s="14">
        <f>(VLOOKUP($EG86,Data!$B:$CP,Daily!GU$10,0)+VLOOKUP($IF86,Data!$B:$CP,Daily!KT$10,0))/CV$72</f>
      </c>
      <c r="CW86" s="14">
        <f>(VLOOKUP($EG86,Data!$B:$CP,Daily!GV$10,0)+VLOOKUP($IF86,Data!$B:$CP,Daily!KU$10,0))/CW$72</f>
      </c>
      <c r="CX86" s="14">
        <f>(VLOOKUP($EG86,Data!$B:$CP,Daily!GW$10,0)+VLOOKUP($IF86,Data!$B:$CP,Daily!KV$10,0))/CX$72</f>
      </c>
      <c r="CY86" s="14">
        <f>(VLOOKUP($EG86,Data!$B:$CP,Daily!GX$10,0)+VLOOKUP($IF86,Data!$B:$CP,Daily!KW$10,0))/CY$72</f>
      </c>
      <c r="CZ86" s="14">
        <f>(VLOOKUP($EG86,Data!$B:$CP,Daily!GY$10,0)+VLOOKUP($IF86,Data!$B:$CP,Daily!KX$10,0))/CZ$72</f>
      </c>
      <c r="DA86" s="14">
        <f>(VLOOKUP($EG86,Data!$B:$CP,Daily!GZ$10,0)+VLOOKUP($IF86,Data!$B:$CP,Daily!KY$10,0))/DA$72</f>
      </c>
      <c r="DB86" s="14">
        <f>(VLOOKUP($EG86,Data!$B:$CP,Daily!HA$10,0)+VLOOKUP($IF86,Data!$B:$CP,Daily!KZ$10,0))/DB$72</f>
      </c>
      <c r="DC86" s="14">
        <f>(VLOOKUP($EG86,Data!$B:$CP,Daily!HB$10,0)+VLOOKUP($IF86,Data!$B:$CP,Daily!LA$10,0))/DC$72</f>
      </c>
      <c r="DD86" s="14">
        <f>(VLOOKUP($EG86,Data!$B:$CP,Daily!HC$10,0)+VLOOKUP($IF86,Data!$B:$CP,Daily!LB$10,0))/DD$72</f>
      </c>
      <c r="DE86" s="14">
        <f>(VLOOKUP($EG86,Data!$B:$CP,Daily!HD$10,0)+VLOOKUP($IF86,Data!$B:$CP,Daily!LC$10,0))/DE$72</f>
      </c>
      <c r="DF86" s="14">
        <f>(VLOOKUP($EG86,Data!$B:$CP,Daily!HE$10,0)+VLOOKUP($IF86,Data!$B:$CP,Daily!LD$10,0))/DF$72</f>
      </c>
      <c r="DG86" s="14">
        <f>(VLOOKUP($EG86,Data!$B:$CP,Daily!HF$10,0)+VLOOKUP($IF86,Data!$B:$CP,Daily!LE$10,0))/DG$72</f>
      </c>
      <c r="DH86" s="14">
        <f>(VLOOKUP($EG86,Data!$B:$CP,Daily!HG$10,0)+VLOOKUP($IF86,Data!$B:$CP,Daily!LF$10,0))/DH$72</f>
      </c>
      <c r="DI86" s="14">
        <f>(VLOOKUP($EG86,Data!$B:$CP,Daily!HH$10,0)+VLOOKUP($IF86,Data!$B:$CP,Daily!LG$10,0))/DI$72</f>
      </c>
      <c r="DJ86" s="14">
        <f>(VLOOKUP($EG86,Data!$B:$CP,Daily!HI$10,0)+VLOOKUP($IF86,Data!$B:$CP,Daily!LH$10,0))/DJ$72</f>
      </c>
      <c r="DK86" s="14">
        <f>(VLOOKUP($EG86,Data!$B:$CP,Daily!HJ$10,0)+VLOOKUP($IF86,Data!$B:$CP,Daily!LI$10,0))/DK$72</f>
      </c>
      <c r="DL86" s="14">
        <f>(VLOOKUP($EG86,Data!$B:$CP,Daily!HK$10,0)+VLOOKUP($IF86,Data!$B:$CP,Daily!LJ$10,0))/DL$72</f>
      </c>
      <c r="DM86" s="14">
        <f>(VLOOKUP($EG86,Data!$B:$CP,Daily!HL$10,0)+VLOOKUP($IF86,Data!$B:$CP,Daily!LK$10,0))/DM$72</f>
      </c>
      <c r="DN86" s="14">
        <f>(VLOOKUP($EG86,Data!$B:$CP,Daily!HM$10,0)+VLOOKUP($IF86,Data!$B:$CP,Daily!LL$10,0))/DN$72</f>
      </c>
      <c r="DO86" s="14">
        <f>(VLOOKUP($EG86,Data!$B:$CP,Daily!HN$10,0)+VLOOKUP($IF86,Data!$B:$CP,Daily!LM$10,0))/DO$72</f>
      </c>
      <c r="DP86" s="14">
        <f>(VLOOKUP($EG86,Data!$B:$CP,Daily!HO$10,0)+VLOOKUP($IF86,Data!$B:$CP,Daily!LN$10,0))/DP$72</f>
      </c>
      <c r="DQ86" s="14">
        <f>(VLOOKUP($EG86,Data!$B:$CP,Daily!HP$10,0)+VLOOKUP($IF86,Data!$B:$CP,Daily!LO$10,0))/DQ$72</f>
      </c>
      <c r="DR86" s="14">
        <f>(VLOOKUP($EG86,Data!$B:$CP,Daily!HQ$10,0)+VLOOKUP($IF86,Data!$B:$CP,Daily!LP$10,0))/DR$72</f>
      </c>
      <c r="DS86" s="14">
        <f>(VLOOKUP($EG86,Data!$B:$CP,Daily!HR$10,0)+VLOOKUP($IF86,Data!$B:$CP,Daily!LQ$10,0))/DS$72</f>
      </c>
      <c r="DT86" s="14">
        <f>(VLOOKUP($EG86,Data!$B:$CP,Daily!HS$10,0)+VLOOKUP($IF86,Data!$B:$CP,Daily!LR$10,0))/DT$72</f>
      </c>
      <c r="DU86" s="14">
        <f>(VLOOKUP($EG86,Data!$B:$CP,Daily!HT$10,0)+VLOOKUP($IF86,Data!$B:$CP,Daily!LS$10,0))/DU$72</f>
      </c>
      <c r="DV86" s="18"/>
      <c r="DW86" s="14">
        <f t="shared" si="588"/>
      </c>
      <c r="DX86" s="14">
        <f t="shared" si="589"/>
      </c>
      <c r="DY86" s="14">
        <f t="shared" si="738"/>
      </c>
      <c r="DZ86" s="14">
        <f t="shared" si="739"/>
      </c>
      <c r="EA86" s="14">
        <f t="shared" si="740"/>
      </c>
      <c r="EB86" s="18"/>
      <c r="EC86" s="14">
        <f t="shared" si="741"/>
      </c>
      <c r="ED86" s="14">
        <f t="shared" si="615"/>
      </c>
      <c r="EE86" s="14">
        <f t="shared" si="616"/>
      </c>
      <c r="EF86" s="119"/>
      <c r="EG86" s="9" t="s">
        <v>549</v>
      </c>
      <c r="EH86" s="9" t="s">
        <v>73</v>
      </c>
      <c r="EI86" s="14">
        <f>VLOOKUP($EG86,Data!$B:$CP,Daily!EI$10,0)/EI$72</f>
      </c>
      <c r="EJ86" s="14">
        <f>VLOOKUP($EG86,Data!$B:$CP,Daily!EJ$10,0)/EJ$72</f>
      </c>
      <c r="EK86" s="14">
        <f>VLOOKUP($EG86,Data!$B:$CP,Daily!EK$10,0)/EK$72</f>
      </c>
      <c r="EL86" s="14">
        <f>VLOOKUP($EG86,Data!$B:$CP,Daily!EL$10,0)/EL$72</f>
      </c>
      <c r="EM86" s="14">
        <f>VLOOKUP($EG86,Data!$B:$CP,Daily!EM$10,0)/EM$72</f>
      </c>
      <c r="EN86" s="14">
        <f>VLOOKUP($EG86,Data!$B:$CP,Daily!EN$10,0)/EN$72</f>
      </c>
      <c r="EO86" s="14">
        <f>VLOOKUP($EG86,Data!$B:$CP,Daily!EO$10,0)/EO$72</f>
      </c>
      <c r="EP86" s="14">
        <f>VLOOKUP($EG86,Data!$B:$CP,Daily!EP$10,0)/EP$72</f>
      </c>
      <c r="EQ86" s="14">
        <f>VLOOKUP($EG86,Data!$B:$CP,Daily!EQ$10,0)/EQ$72</f>
      </c>
      <c r="ER86" s="14">
        <f>VLOOKUP($EG86,Data!$B:$CP,Daily!ER$10,0)/ER$72</f>
      </c>
      <c r="ES86" s="14">
        <f>VLOOKUP($EG86,Data!$B:$CP,Daily!ES$10,0)/ES$72</f>
      </c>
      <c r="ET86" s="14">
        <f>VLOOKUP($EG86,Data!$B:$CP,Daily!ET$10,0)/ET$72</f>
      </c>
      <c r="EU86" s="14">
        <f>VLOOKUP($EG86,Data!$B:$CP,Daily!EU$10,0)/EU$72</f>
      </c>
      <c r="EV86" s="14">
        <f>VLOOKUP($EG86,Data!$B:$CP,Daily!EV$10,0)/EV$72</f>
      </c>
      <c r="EW86" s="14">
        <f>VLOOKUP($EG86,Data!$B:$CP,Daily!EW$10,0)/EW$72</f>
      </c>
      <c r="EX86" s="14">
        <f>VLOOKUP($EG86,Data!$B:$CP,Daily!EX$10,0)/EX$72</f>
      </c>
      <c r="EY86" s="14">
        <f>VLOOKUP($EG86,Data!$B:$CP,Daily!EY$10,0)/EY$72</f>
      </c>
      <c r="EZ86" s="14">
        <f>VLOOKUP($EG86,Data!$B:$CP,Daily!EZ$10,0)/EZ$72</f>
      </c>
      <c r="FA86" s="14">
        <f>VLOOKUP($EG86,Data!$B:$CP,Daily!FA$10,0)/FA$72</f>
      </c>
      <c r="FB86" s="14">
        <f>VLOOKUP($EG86,Data!$B:$CP,Daily!FB$10,0)/FB$72</f>
      </c>
      <c r="FC86" s="14">
        <f>VLOOKUP($EG86,Data!$B:$CP,Daily!FC$10,0)/FC$72</f>
      </c>
      <c r="FD86" s="14">
        <f>VLOOKUP($EG86,Data!$B:$CP,Daily!FD$10,0)/FD$72</f>
      </c>
      <c r="FE86" s="14">
        <f>VLOOKUP($EG86,Data!$B:$CP,Daily!FE$10,0)/FE$72</f>
      </c>
      <c r="FF86" s="14">
        <f>VLOOKUP($EG86,Data!$B:$CP,Daily!FF$10,0)/FF$72</f>
      </c>
      <c r="FG86" s="14">
        <f>VLOOKUP($EG86,Data!$B:$CP,Daily!FG$10,0)/FG$72</f>
      </c>
      <c r="FH86" s="14">
        <f>VLOOKUP($EG86,Data!$B:$CP,Daily!FH$10,0)/FH$72</f>
      </c>
      <c r="FI86" s="14">
        <f>VLOOKUP($EG86,Data!$B:$CP,Daily!FI$10,0)/FI$72</f>
      </c>
      <c r="FJ86" s="14">
        <f>VLOOKUP($EG86,Data!$B:$CP,Daily!FJ$10,0)/FJ$72</f>
      </c>
      <c r="FK86" s="14">
        <f>VLOOKUP($EG86,Data!$B:$CP,Daily!FK$10,0)/FK$72</f>
      </c>
      <c r="FL86" s="14">
        <f>VLOOKUP($EG86,Data!$B:$CP,Daily!FL$10,0)/FL$72</f>
      </c>
      <c r="FM86" s="14">
        <f>VLOOKUP($EG86,Data!$B:$CP,Daily!FM$10,0)/FM$72</f>
      </c>
      <c r="FN86" s="14">
        <f>VLOOKUP($EG86,Data!$B:$CP,Daily!FN$10,0)/FN$72</f>
      </c>
      <c r="FO86" s="14">
        <f>VLOOKUP($EG86,Data!$B:$CP,Daily!FO$10,0)/FO$72</f>
      </c>
      <c r="FP86" s="14">
        <f>VLOOKUP($EG86,Data!$B:$CP,Daily!FP$10,0)/FP$72</f>
      </c>
      <c r="FQ86" s="14">
        <f>VLOOKUP($EG86,Data!$B:$CP,Daily!FQ$10,0)/FQ$72</f>
      </c>
      <c r="FR86" s="14">
        <f>VLOOKUP($EG86,Data!$B:$CP,Daily!FR$10,0)/FR$72</f>
      </c>
      <c r="FS86" s="14">
        <f>VLOOKUP($EG86,Data!$B:$CP,Daily!FS$10,0)/FS$72</f>
      </c>
      <c r="FT86" s="14">
        <f>VLOOKUP($EG86,Data!$B:$CP,Daily!FT$10,0)/FT$72</f>
      </c>
      <c r="FU86" s="14">
        <f>VLOOKUP($EG86,Data!$B:$CP,Daily!FU$10,0)/FU$72</f>
      </c>
      <c r="FV86" s="14">
        <f>VLOOKUP($EG86,Data!$B:$CP,Daily!FV$10,0)/FV$72</f>
      </c>
      <c r="FW86" s="14">
        <f>VLOOKUP($EG86,Data!$B:$CP,Daily!FW$10,0)/FW$72</f>
      </c>
      <c r="FX86" s="14">
        <f>VLOOKUP($EG86,Data!$B:$CP,Daily!FX$10,0)/FX$72</f>
      </c>
      <c r="FY86" s="14">
        <f>VLOOKUP($EG86,Data!$B:$CP,Daily!FY$10,0)/FY$72</f>
      </c>
      <c r="FZ86" s="14">
        <f>VLOOKUP($EG86,Data!$B:$CP,Daily!FZ$10,0)/FZ$72</f>
      </c>
      <c r="GA86" s="14">
        <f>VLOOKUP($EG86,Data!$B:$CP,Daily!GA$10,0)/GA$72</f>
      </c>
      <c r="GB86" s="14">
        <f>VLOOKUP($EG86,Data!$B:$CP,Daily!GB$10,0)/GB$72</f>
      </c>
      <c r="GC86" s="14">
        <f>VLOOKUP($EG86,Data!$B:$CP,Daily!GC$10,0)/GC$72</f>
      </c>
      <c r="GD86" s="14">
        <f>VLOOKUP($EG86,Data!$B:$CP,Daily!GD$10,0)/GD$72</f>
      </c>
      <c r="GE86" s="14">
        <f>VLOOKUP($EG86,Data!$B:$CP,Daily!GE$10,0)/GE$72</f>
      </c>
      <c r="GF86" s="14">
        <f>VLOOKUP($EG86,Data!$B:$CP,Daily!GF$10,0)/GF$72</f>
      </c>
      <c r="GG86" s="14">
        <f>VLOOKUP($EG86,Data!$B:$CP,Daily!GG$10,0)/GG$72</f>
      </c>
      <c r="GH86" s="14">
        <f>VLOOKUP($EG86,Data!$B:$CP,Daily!GH$10,0)/GH$72</f>
      </c>
      <c r="GI86" s="14">
        <f>VLOOKUP($EG86,Data!$B:$CP,Daily!GI$10,0)/GI$72</f>
      </c>
      <c r="GJ86" s="14">
        <f>VLOOKUP($EG86,Data!$B:$CP,Daily!GJ$10,0)/GJ$72</f>
      </c>
      <c r="GK86" s="14">
        <f>VLOOKUP($EG86,Data!$B:$CP,Daily!GK$10,0)/GK$72</f>
      </c>
      <c r="GL86" s="14">
        <f>VLOOKUP($EG86,Data!$B:$CP,Daily!GL$10,0)/GL$72</f>
      </c>
      <c r="GM86" s="14">
        <f>VLOOKUP($EG86,Data!$B:$CP,Daily!GM$10,0)/GM$72</f>
      </c>
      <c r="GN86" s="14">
        <f>VLOOKUP($EG86,Data!$B:$CP,Daily!GN$10,0)/GN$72</f>
      </c>
      <c r="GO86" s="14">
        <f>VLOOKUP($EG86,Data!$B:$CP,Daily!GO$10,0)/GO$72</f>
      </c>
      <c r="GP86" s="14">
        <f>VLOOKUP($EG86,Data!$B:$CP,Daily!GP$10,0)/GP$72</f>
      </c>
      <c r="GQ86" s="14">
        <f>VLOOKUP($EG86,Data!$B:$CP,Daily!GQ$10,0)/GQ$72</f>
      </c>
      <c r="GR86" s="14">
        <f>VLOOKUP($EG86,Data!$B:$CP,Daily!GR$10,0)/GR$72</f>
      </c>
      <c r="GS86" s="14">
        <f>VLOOKUP($EG86,Data!$B:$CP,Daily!GS$10,0)/GS$72</f>
      </c>
      <c r="GT86" s="14">
        <f>VLOOKUP($EG86,Data!$B:$CP,Daily!GT$10,0)/GT$72</f>
      </c>
      <c r="GU86" s="14">
        <f>VLOOKUP($EG86,Data!$B:$CP,Daily!GU$10,0)/GU$72</f>
      </c>
      <c r="GV86" s="14">
        <f>VLOOKUP($EG86,Data!$B:$CP,Daily!GV$10,0)/GV$72</f>
      </c>
      <c r="GW86" s="14">
        <f>VLOOKUP($EG86,Data!$B:$CP,Daily!GW$10,0)/GW$72</f>
      </c>
      <c r="GX86" s="14">
        <f>VLOOKUP($EG86,Data!$B:$CP,Daily!GX$10,0)/GX$72</f>
      </c>
      <c r="GY86" s="14">
        <f>VLOOKUP($EG86,Data!$B:$CP,Daily!GY$10,0)/GY$72</f>
      </c>
      <c r="GZ86" s="14">
        <f>VLOOKUP($EG86,Data!$B:$CP,Daily!GZ$10,0)/GZ$72</f>
      </c>
      <c r="HA86" s="14">
        <f>VLOOKUP($EG86,Data!$B:$CP,Daily!HA$10,0)/HA$72</f>
      </c>
      <c r="HB86" s="14">
        <f>VLOOKUP($EG86,Data!$B:$CP,Daily!HB$10,0)/HB$72</f>
      </c>
      <c r="HC86" s="14">
        <f>VLOOKUP($EG86,Data!$B:$CP,Daily!HC$10,0)/HC$72</f>
      </c>
      <c r="HD86" s="14">
        <f>VLOOKUP($EG86,Data!$B:$CP,Daily!HD$10,0)/HD$72</f>
      </c>
      <c r="HE86" s="14">
        <f>VLOOKUP($EG86,Data!$B:$CP,Daily!HE$10,0)/HE$72</f>
      </c>
      <c r="HF86" s="14">
        <f>VLOOKUP($EG86,Data!$B:$CP,Daily!HF$10,0)/HF$72</f>
      </c>
      <c r="HG86" s="14">
        <f>VLOOKUP($EG86,Data!$B:$CP,Daily!HG$10,0)/HG$72</f>
      </c>
      <c r="HH86" s="14">
        <f>VLOOKUP($EG86,Data!$B:$CP,Daily!HH$10,0)/HH$72</f>
      </c>
      <c r="HI86" s="14">
        <f>VLOOKUP($EG86,Data!$B:$CP,Daily!HI$10,0)/HI$72</f>
      </c>
      <c r="HJ86" s="14">
        <f>VLOOKUP($EG86,Data!$B:$CP,Daily!HJ$10,0)/HJ$72</f>
      </c>
      <c r="HK86" s="14">
        <f>VLOOKUP($EG86,Data!$B:$CP,Daily!HK$10,0)/HK$72</f>
      </c>
      <c r="HL86" s="14">
        <f>VLOOKUP($EG86,Data!$B:$CP,Daily!HL$10,0)/HL$72</f>
      </c>
      <c r="HM86" s="14">
        <f>VLOOKUP($EG86,Data!$B:$CP,Daily!HM$10,0)/HM$72</f>
      </c>
      <c r="HN86" s="14">
        <f>VLOOKUP($EG86,Data!$B:$CP,Daily!HN$10,0)/HN$72</f>
      </c>
      <c r="HO86" s="14">
        <f>VLOOKUP($EG86,Data!$B:$CP,Daily!HO$10,0)/HO$72</f>
      </c>
      <c r="HP86" s="14">
        <f>VLOOKUP($EG86,Data!$B:$CP,Daily!HP$10,0)/HP$72</f>
      </c>
      <c r="HQ86" s="14">
        <f>VLOOKUP($EG86,Data!$B:$CP,Daily!HQ$10,0)/HQ$72</f>
      </c>
      <c r="HR86" s="14">
        <f>VLOOKUP($EG86,Data!$B:$CP,Daily!HR$10,0)/HR$72</f>
      </c>
      <c r="HS86" s="14">
        <f>VLOOKUP($EG86,Data!$B:$CP,Daily!HS$10,0)/HS$72</f>
      </c>
      <c r="HT86" s="14">
        <f>VLOOKUP($EG86,Data!$B:$CP,Daily!HT$10,0)/HT$72</f>
      </c>
      <c r="HU86" s="17"/>
      <c r="HV86" s="52">
        <f t="shared" si="591"/>
      </c>
      <c r="HW86" s="52">
        <f t="shared" si="592"/>
      </c>
      <c r="HX86" s="52">
        <f t="shared" si="742"/>
      </c>
      <c r="HY86" s="52">
        <f t="shared" si="743"/>
      </c>
      <c r="HZ86" s="52">
        <f t="shared" si="744"/>
      </c>
      <c r="IA86" s="55"/>
      <c r="IB86" s="14">
        <f t="shared" si="745"/>
      </c>
      <c r="IC86" s="14">
        <f t="shared" si="617"/>
      </c>
      <c r="ID86" s="14">
        <f t="shared" si="618"/>
      </c>
      <c r="IE86" s="35"/>
      <c r="IF86" s="9" t="s">
        <v>550</v>
      </c>
      <c r="IG86" s="9" t="s">
        <v>73</v>
      </c>
      <c r="IH86" s="14">
        <f>VLOOKUP($IF86,Data!$B:$CP,Daily!IH$10,0)/IH$72</f>
      </c>
      <c r="II86" s="14">
        <f>VLOOKUP($IF86,Data!$B:$CP,Daily!II$10,0)/II$72</f>
      </c>
      <c r="IJ86" s="14">
        <f>VLOOKUP($IF86,Data!$B:$CP,Daily!IJ$10,0)/IJ$72</f>
      </c>
      <c r="IK86" s="14">
        <f>VLOOKUP($IF86,Data!$B:$CP,Daily!IK$10,0)/IK$72</f>
      </c>
      <c r="IL86" s="14">
        <f>VLOOKUP($IF86,Data!$B:$CP,Daily!IL$10,0)/IL$72</f>
      </c>
      <c r="IM86" s="14">
        <f>VLOOKUP($IF86,Data!$B:$CP,Daily!IM$10,0)/IM$72</f>
      </c>
      <c r="IN86" s="14">
        <f>VLOOKUP($IF86,Data!$B:$CP,Daily!IN$10,0)/IN$72</f>
      </c>
      <c r="IO86" s="14">
        <f>VLOOKUP($IF86,Data!$B:$CP,Daily!IO$10,0)/IO$72</f>
      </c>
      <c r="IP86" s="14">
        <f>VLOOKUP($IF86,Data!$B:$CP,Daily!IP$10,0)/IP$72</f>
      </c>
      <c r="IQ86" s="14">
        <f>VLOOKUP($IF86,Data!$B:$CP,Daily!IQ$10,0)/IQ$72</f>
      </c>
      <c r="IR86" s="14">
        <f>VLOOKUP($IF86,Data!$B:$CP,Daily!IR$10,0)/IR$72</f>
      </c>
      <c r="IS86" s="14">
        <f>VLOOKUP($IF86,Data!$B:$CP,Daily!IS$10,0)/IS$72</f>
      </c>
      <c r="IT86" s="14">
        <f>VLOOKUP($IF86,Data!$B:$CP,Daily!IT$10,0)/IT$72</f>
      </c>
      <c r="IU86" s="14">
        <f>VLOOKUP($IF86,Data!$B:$CP,Daily!IU$10,0)/IU$72</f>
      </c>
      <c r="IV86" s="14">
        <f>VLOOKUP($IF86,Data!$B:$CP,Daily!IV$10,0)/IV$72</f>
      </c>
      <c r="IW86" s="14">
        <f>VLOOKUP($IF86,Data!$B:$CP,Daily!IW$10,0)/IW$72</f>
      </c>
      <c r="IX86" s="14">
        <f>VLOOKUP($IF86,Data!$B:$CP,Daily!IX$10,0)/IX$72</f>
      </c>
      <c r="IY86" s="14">
        <f>VLOOKUP($IF86,Data!$B:$CP,Daily!IY$10,0)/IY$72</f>
      </c>
      <c r="IZ86" s="14">
        <f>VLOOKUP($IF86,Data!$B:$CP,Daily!IZ$10,0)/IZ$72</f>
      </c>
      <c r="JA86" s="14">
        <f>VLOOKUP($IF86,Data!$B:$CP,Daily!JA$10,0)/JA$72</f>
      </c>
      <c r="JB86" s="14">
        <f>VLOOKUP($IF86,Data!$B:$CP,Daily!JB$10,0)/JB$72</f>
      </c>
      <c r="JC86" s="14">
        <f>VLOOKUP($IF86,Data!$B:$CP,Daily!JC$10,0)/JC$72</f>
      </c>
      <c r="JD86" s="14">
        <f>VLOOKUP($IF86,Data!$B:$CP,Daily!JD$10,0)/JD$72</f>
      </c>
      <c r="JE86" s="14">
        <f>VLOOKUP($IF86,Data!$B:$CP,Daily!JE$10,0)/JE$72</f>
      </c>
      <c r="JF86" s="14">
        <f>VLOOKUP($IF86,Data!$B:$CP,Daily!JF$10,0)/JF$72</f>
      </c>
      <c r="JG86" s="14">
        <f>VLOOKUP($IF86,Data!$B:$CP,Daily!JG$10,0)/JG$72</f>
      </c>
      <c r="JH86" s="14">
        <f>VLOOKUP($IF86,Data!$B:$CP,Daily!JH$10,0)/JH$72</f>
      </c>
      <c r="JI86" s="14">
        <f>VLOOKUP($IF86,Data!$B:$CP,Daily!JI$10,0)/JI$72</f>
      </c>
      <c r="JJ86" s="14">
        <f>VLOOKUP($IF86,Data!$B:$CP,Daily!JJ$10,0)/JJ$72</f>
      </c>
      <c r="JK86" s="14">
        <f>VLOOKUP($IF86,Data!$B:$CP,Daily!JK$10,0)/JK$72</f>
      </c>
      <c r="JL86" s="14">
        <f>VLOOKUP($IF86,Data!$B:$CP,Daily!JL$10,0)/JL$72</f>
      </c>
      <c r="JM86" s="14">
        <f>VLOOKUP($IF86,Data!$B:$CP,Daily!JM$10,0)/JM$72</f>
      </c>
      <c r="JN86" s="14">
        <f>VLOOKUP($IF86,Data!$B:$CP,Daily!JN$10,0)/JN$72</f>
      </c>
      <c r="JO86" s="14">
        <f>VLOOKUP($IF86,Data!$B:$CP,Daily!JO$10,0)/JO$72</f>
      </c>
      <c r="JP86" s="14">
        <f>VLOOKUP($IF86,Data!$B:$CP,Daily!JP$10,0)/JP$72</f>
      </c>
      <c r="JQ86" s="14">
        <f>VLOOKUP($IF86,Data!$B:$CP,Daily!JQ$10,0)/JQ$72</f>
      </c>
      <c r="JR86" s="14">
        <f>VLOOKUP($IF86,Data!$B:$CP,Daily!JR$10,0)/JR$72</f>
      </c>
      <c r="JS86" s="14">
        <f>VLOOKUP($IF86,Data!$B:$CP,Daily!JS$10,0)/JS$72</f>
      </c>
      <c r="JT86" s="14">
        <f>VLOOKUP($IF86,Data!$B:$CP,Daily!JT$10,0)/JT$72</f>
      </c>
      <c r="JU86" s="14">
        <f>VLOOKUP($IF86,Data!$B:$CP,Daily!JU$10,0)/JU$72</f>
      </c>
      <c r="JV86" s="14">
        <f>VLOOKUP($IF86,Data!$B:$CP,Daily!JV$10,0)/JV$72</f>
      </c>
      <c r="JW86" s="14">
        <f>VLOOKUP($IF86,Data!$B:$CP,Daily!JW$10,0)/JW$72</f>
      </c>
      <c r="JX86" s="14">
        <f>VLOOKUP($IF86,Data!$B:$CP,Daily!JX$10,0)/JX$72</f>
      </c>
      <c r="JY86" s="14">
        <f>VLOOKUP($IF86,Data!$B:$CP,Daily!JY$10,0)/JY$72</f>
      </c>
      <c r="JZ86" s="14">
        <f>VLOOKUP($IF86,Data!$B:$CP,Daily!JZ$10,0)/JZ$72</f>
      </c>
      <c r="KA86" s="14">
        <f>VLOOKUP($IF86,Data!$B:$CP,Daily!KA$10,0)/KA$72</f>
      </c>
      <c r="KB86" s="14">
        <f>VLOOKUP($IF86,Data!$B:$CP,Daily!KB$10,0)/KB$72</f>
      </c>
      <c r="KC86" s="14">
        <f>VLOOKUP($IF86,Data!$B:$CP,Daily!KC$10,0)/KC$72</f>
      </c>
      <c r="KD86" s="14">
        <f>VLOOKUP($IF86,Data!$B:$CP,Daily!KD$10,0)/KD$72</f>
      </c>
      <c r="KE86" s="14">
        <f>VLOOKUP($IF86,Data!$B:$CP,Daily!KE$10,0)/KE$72</f>
      </c>
      <c r="KF86" s="14">
        <f>VLOOKUP($IF86,Data!$B:$CP,Daily!KF$10,0)/KF$72</f>
      </c>
      <c r="KG86" s="14">
        <f>VLOOKUP($IF86,Data!$B:$CP,Daily!KG$10,0)/KG$72</f>
      </c>
      <c r="KH86" s="14">
        <f>VLOOKUP($IF86,Data!$B:$CP,Daily!KH$10,0)/KH$72</f>
      </c>
      <c r="KI86" s="14">
        <f>VLOOKUP($IF86,Data!$B:$CP,Daily!KI$10,0)/KI$72</f>
      </c>
      <c r="KJ86" s="14">
        <f>VLOOKUP($IF86,Data!$B:$CP,Daily!KJ$10,0)/KJ$72</f>
      </c>
      <c r="KK86" s="14">
        <f>VLOOKUP($IF86,Data!$B:$CP,Daily!KK$10,0)/KK$72</f>
      </c>
      <c r="KL86" s="14">
        <f>VLOOKUP($IF86,Data!$B:$CP,Daily!KL$10,0)/KL$72</f>
      </c>
      <c r="KM86" s="14">
        <f>VLOOKUP($IF86,Data!$B:$CP,Daily!KM$10,0)/KM$72</f>
      </c>
      <c r="KN86" s="14">
        <f>VLOOKUP($IF86,Data!$B:$CP,Daily!KN$10,0)/KN$72</f>
      </c>
      <c r="KO86" s="14">
        <f>VLOOKUP($IF86,Data!$B:$CP,Daily!KO$10,0)/KO$72</f>
      </c>
      <c r="KP86" s="14">
        <f>VLOOKUP($IF86,Data!$B:$CP,Daily!KP$10,0)/KP$72</f>
      </c>
      <c r="KQ86" s="14">
        <f>VLOOKUP($IF86,Data!$B:$CP,Daily!KQ$10,0)/KQ$72</f>
      </c>
      <c r="KR86" s="14">
        <f>VLOOKUP($IF86,Data!$B:$CP,Daily!KR$10,0)/KR$72</f>
      </c>
      <c r="KS86" s="14">
        <f>VLOOKUP($IF86,Data!$B:$CP,Daily!KS$10,0)/KS$72</f>
      </c>
      <c r="KT86" s="14">
        <f>VLOOKUP($IF86,Data!$B:$CP,Daily!KT$10,0)/KT$72</f>
      </c>
      <c r="KU86" s="14">
        <f>VLOOKUP($IF86,Data!$B:$CP,Daily!KU$10,0)/KU$72</f>
      </c>
      <c r="KV86" s="14">
        <f>VLOOKUP($IF86,Data!$B:$CP,Daily!KV$10,0)/KV$72</f>
      </c>
      <c r="KW86" s="14">
        <f>VLOOKUP($IF86,Data!$B:$CP,Daily!KW$10,0)/KW$72</f>
      </c>
      <c r="KX86" s="14">
        <f>VLOOKUP($IF86,Data!$B:$CP,Daily!KX$10,0)/KX$72</f>
      </c>
      <c r="KY86" s="14">
        <f>VLOOKUP($IF86,Data!$B:$CP,Daily!KY$10,0)/KY$72</f>
      </c>
      <c r="KZ86" s="14">
        <f>VLOOKUP($IF86,Data!$B:$CP,Daily!KZ$10,0)/KZ$72</f>
      </c>
      <c r="LA86" s="14">
        <f>VLOOKUP($IF86,Data!$B:$CP,Daily!LA$10,0)/LA$72</f>
      </c>
      <c r="LB86" s="14">
        <f>VLOOKUP($IF86,Data!$B:$CP,Daily!LB$10,0)/LB$72</f>
      </c>
      <c r="LC86" s="14">
        <f>VLOOKUP($IF86,Data!$B:$CP,Daily!LC$10,0)/LC$72</f>
      </c>
      <c r="LD86" s="14">
        <f>VLOOKUP($IF86,Data!$B:$CP,Daily!LD$10,0)/LD$72</f>
      </c>
      <c r="LE86" s="14">
        <f>VLOOKUP($IF86,Data!$B:$CP,Daily!LE$10,0)/LE$72</f>
      </c>
      <c r="LF86" s="14">
        <f>VLOOKUP($IF86,Data!$B:$CP,Daily!LF$10,0)/LF$72</f>
      </c>
      <c r="LG86" s="14">
        <f>VLOOKUP($IF86,Data!$B:$CP,Daily!LG$10,0)/LG$72</f>
      </c>
      <c r="LH86" s="14">
        <f>VLOOKUP($IF86,Data!$B:$CP,Daily!LH$10,0)/LH$72</f>
      </c>
      <c r="LI86" s="14">
        <f>VLOOKUP($IF86,Data!$B:$CP,Daily!LI$10,0)/LI$72</f>
      </c>
      <c r="LJ86" s="14">
        <f>VLOOKUP($IF86,Data!$B:$CP,Daily!LJ$10,0)/LJ$72</f>
      </c>
      <c r="LK86" s="14">
        <f>VLOOKUP($IF86,Data!$B:$CP,Daily!LK$10,0)/LK$72</f>
      </c>
      <c r="LL86" s="14">
        <f>VLOOKUP($IF86,Data!$B:$CP,Daily!LL$10,0)/LL$72</f>
      </c>
      <c r="LM86" s="14">
        <f>VLOOKUP($IF86,Data!$B:$CP,Daily!LM$10,0)/LM$72</f>
      </c>
      <c r="LN86" s="14">
        <f>VLOOKUP($IF86,Data!$B:$CP,Daily!LN$10,0)/LN$72</f>
      </c>
      <c r="LO86" s="14">
        <f>VLOOKUP($IF86,Data!$B:$CP,Daily!LO$10,0)/LO$72</f>
      </c>
      <c r="LP86" s="14">
        <f>VLOOKUP($IF86,Data!$B:$CP,Daily!LP$10,0)/LP$72</f>
      </c>
      <c r="LQ86" s="14">
        <f>VLOOKUP($IF86,Data!$B:$CP,Daily!LQ$10,0)/LQ$72</f>
      </c>
      <c r="LR86" s="14">
        <f>VLOOKUP($IF86,Data!$B:$CP,Daily!LR$10,0)/LR$72</f>
      </c>
      <c r="LS86" s="14">
        <f>VLOOKUP($IF86,Data!$B:$CP,Daily!LS$10,0)/LS$72</f>
      </c>
      <c r="LT86" s="17"/>
      <c r="LU86" s="52">
        <f t="shared" si="657"/>
      </c>
      <c r="LV86" s="52">
        <f t="shared" si="658"/>
      </c>
      <c r="LW86" s="52">
        <f t="shared" si="746"/>
      </c>
      <c r="LX86" s="52">
        <f t="shared" si="747"/>
      </c>
      <c r="LY86" s="52">
        <f t="shared" si="748"/>
      </c>
      <c r="LZ86" s="55"/>
      <c r="MA86" s="14">
        <f t="shared" si="749"/>
      </c>
      <c r="MB86" s="14">
        <f t="shared" si="620"/>
      </c>
      <c r="MC86" s="14">
        <f t="shared" si="621"/>
      </c>
    </row>
    <row r="87" spans="1:342" s="5" customFormat="1" x14ac:dyDescent="0.25">
      <c r="B87" s="84"/>
      <c r="D87" s="74" t="s">
        <v>551</v>
      </c>
      <c r="E87" s="67" t="str">
        <f>VLOOKUP($D87,'Metric Nature'!$C:$D,2,0)&amp;IF(($F87&lt;(EA87)),"Below",IF(($F87&gt;(DZ87)),"Above","Within"))</f>
      </c>
      <c r="F87" s="62">
        <f t="shared" si="727"/>
      </c>
      <c r="G87" s="92">
        <f t="shared" si="573"/>
      </c>
      <c r="H87" s="62">
        <f t="shared" si="728"/>
      </c>
      <c r="I87" s="89">
        <f t="shared" si="598"/>
      </c>
      <c r="J87" s="62">
        <f t="shared" si="729"/>
      </c>
      <c r="K87" s="62">
        <f t="shared" si="730"/>
      </c>
      <c r="L87" s="64"/>
      <c r="M87" s="67" t="str">
        <f>VLOOKUP($D87,'Metric Nature'!$C:$D,2,0)&amp;IF(($N87&lt;(HZ87)),"Below",IF(($N87&gt;(HY87)),"Above","Within"))</f>
      </c>
      <c r="N87" s="71">
        <f t="shared" si="731"/>
      </c>
      <c r="O87" s="63">
        <f t="shared" si="609"/>
      </c>
      <c r="P87" s="98">
        <f t="shared" si="610"/>
      </c>
      <c r="Q87" s="63">
        <f t="shared" si="611"/>
      </c>
      <c r="R87" s="71">
        <f t="shared" si="732"/>
      </c>
      <c r="S87" s="62">
        <f t="shared" si="733"/>
      </c>
      <c r="T87" s="64"/>
      <c r="U87" s="67" t="str">
        <f>VLOOKUP($D87,'Metric Nature'!$C:$D,2,0)&amp;IF(($V87&lt;(LY87)),"Below",IF(($V87&gt;(LX87)),"Above","Within"))</f>
      </c>
      <c r="V87" s="62">
        <f t="shared" si="734"/>
      </c>
      <c r="W87" s="63">
        <f t="shared" si="601"/>
      </c>
      <c r="X87" s="62">
        <f t="shared" si="735"/>
      </c>
      <c r="Y87" s="63">
        <f t="shared" si="602"/>
      </c>
      <c r="Z87" s="62">
        <f t="shared" si="736"/>
      </c>
      <c r="AA87" s="62">
        <f t="shared" si="737"/>
      </c>
      <c r="AB87" s="64"/>
      <c r="AC87" s="60" t="s">
        <v>552</v>
      </c>
      <c r="AI87" s="9" t="s">
        <v>551</v>
      </c>
      <c r="AJ87" s="14">
        <f>(VLOOKUP($EG87,Data!$B:$CP,Daily!EI$10,0)+VLOOKUP($IF87,Data!$B:$CP,Daily!IH$10,0))/AJ$72</f>
      </c>
      <c r="AK87" s="14">
        <f>(VLOOKUP($EG87,Data!$B:$CP,Daily!EJ$10,0)+VLOOKUP($IF87,Data!$B:$CP,Daily!II$10,0))/AK$72</f>
      </c>
      <c r="AL87" s="14">
        <f>(VLOOKUP($EG87,Data!$B:$CP,Daily!EK$10,0)+VLOOKUP($IF87,Data!$B:$CP,Daily!IJ$10,0))/AL$72</f>
      </c>
      <c r="AM87" s="14">
        <f>(VLOOKUP($EG87,Data!$B:$CP,Daily!EL$10,0)+VLOOKUP($IF87,Data!$B:$CP,Daily!IK$10,0))/AM$72</f>
      </c>
      <c r="AN87" s="14">
        <f>(VLOOKUP($EG87,Data!$B:$CP,Daily!EM$10,0)+VLOOKUP($IF87,Data!$B:$CP,Daily!IL$10,0))/AN$72</f>
      </c>
      <c r="AO87" s="14">
        <f>(VLOOKUP($EG87,Data!$B:$CP,Daily!EN$10,0)+VLOOKUP($IF87,Data!$B:$CP,Daily!IM$10,0))/AO$72</f>
      </c>
      <c r="AP87" s="14">
        <f>(VLOOKUP($EG87,Data!$B:$CP,Daily!EO$10,0)+VLOOKUP($IF87,Data!$B:$CP,Daily!IN$10,0))/AP$72</f>
      </c>
      <c r="AQ87" s="14">
        <f>(VLOOKUP($EG87,Data!$B:$CP,Daily!EP$10,0)+VLOOKUP($IF87,Data!$B:$CP,Daily!IO$10,0))/AQ$72</f>
      </c>
      <c r="AR87" s="14">
        <f>(VLOOKUP($EG87,Data!$B:$CP,Daily!EQ$10,0)+VLOOKUP($IF87,Data!$B:$CP,Daily!IP$10,0))/AR$72</f>
      </c>
      <c r="AS87" s="14">
        <f>(VLOOKUP($EG87,Data!$B:$CP,Daily!ER$10,0)+VLOOKUP($IF87,Data!$B:$CP,Daily!IQ$10,0))/AS$72</f>
      </c>
      <c r="AT87" s="14">
        <f>(VLOOKUP($EG87,Data!$B:$CP,Daily!ES$10,0)+VLOOKUP($IF87,Data!$B:$CP,Daily!IR$10,0))/AT$72</f>
      </c>
      <c r="AU87" s="14">
        <f>(VLOOKUP($EG87,Data!$B:$CP,Daily!ET$10,0)+VLOOKUP($IF87,Data!$B:$CP,Daily!IS$10,0))/AU$72</f>
      </c>
      <c r="AV87" s="14">
        <f>(VLOOKUP($EG87,Data!$B:$CP,Daily!EU$10,0)+VLOOKUP($IF87,Data!$B:$CP,Daily!IT$10,0))/AV$72</f>
      </c>
      <c r="AW87" s="14">
        <f>(VLOOKUP($EG87,Data!$B:$CP,Daily!EV$10,0)+VLOOKUP($IF87,Data!$B:$CP,Daily!IU$10,0))/AW$72</f>
      </c>
      <c r="AX87" s="14">
        <f>(VLOOKUP($EG87,Data!$B:$CP,Daily!EW$10,0)+VLOOKUP($IF87,Data!$B:$CP,Daily!IV$10,0))/AX$72</f>
      </c>
      <c r="AY87" s="14">
        <f>(VLOOKUP($EG87,Data!$B:$CP,Daily!EX$10,0)+VLOOKUP($IF87,Data!$B:$CP,Daily!IW$10,0))/AY$72</f>
      </c>
      <c r="AZ87" s="14">
        <f>(VLOOKUP($EG87,Data!$B:$CP,Daily!EY$10,0)+VLOOKUP($IF87,Data!$B:$CP,Daily!IX$10,0))/AZ$72</f>
      </c>
      <c r="BA87" s="14">
        <f>(VLOOKUP($EG87,Data!$B:$CP,Daily!EZ$10,0)+VLOOKUP($IF87,Data!$B:$CP,Daily!IY$10,0))/BA$72</f>
      </c>
      <c r="BB87" s="14">
        <f>(VLOOKUP($EG87,Data!$B:$CP,Daily!FA$10,0)+VLOOKUP($IF87,Data!$B:$CP,Daily!IZ$10,0))/BB$72</f>
      </c>
      <c r="BC87" s="14">
        <f>(VLOOKUP($EG87,Data!$B:$CP,Daily!FB$10,0)+VLOOKUP($IF87,Data!$B:$CP,Daily!JA$10,0))/BC$72</f>
      </c>
      <c r="BD87" s="14">
        <f>(VLOOKUP($EG87,Data!$B:$CP,Daily!FC$10,0)+VLOOKUP($IF87,Data!$B:$CP,Daily!JB$10,0))/BD$72</f>
      </c>
      <c r="BE87" s="14">
        <f>(VLOOKUP($EG87,Data!$B:$CP,Daily!FD$10,0)+VLOOKUP($IF87,Data!$B:$CP,Daily!JC$10,0))/BE$72</f>
      </c>
      <c r="BF87" s="14">
        <f>(VLOOKUP($EG87,Data!$B:$CP,Daily!FE$10,0)+VLOOKUP($IF87,Data!$B:$CP,Daily!JD$10,0))/BF$72</f>
      </c>
      <c r="BG87" s="14">
        <f>(VLOOKUP($EG87,Data!$B:$CP,Daily!FF$10,0)+VLOOKUP($IF87,Data!$B:$CP,Daily!JE$10,0))/BG$72</f>
      </c>
      <c r="BH87" s="14">
        <f>(VLOOKUP($EG87,Data!$B:$CP,Daily!FG$10,0)+VLOOKUP($IF87,Data!$B:$CP,Daily!JF$10,0))/BH$72</f>
      </c>
      <c r="BI87" s="14">
        <f>(VLOOKUP($EG87,Data!$B:$CP,Daily!FH$10,0)+VLOOKUP($IF87,Data!$B:$CP,Daily!JG$10,0))/BI$72</f>
      </c>
      <c r="BJ87" s="14">
        <f>(VLOOKUP($EG87,Data!$B:$CP,Daily!FI$10,0)+VLOOKUP($IF87,Data!$B:$CP,Daily!JH$10,0))/BJ$72</f>
      </c>
      <c r="BK87" s="14">
        <f>(VLOOKUP($EG87,Data!$B:$CP,Daily!FJ$10,0)+VLOOKUP($IF87,Data!$B:$CP,Daily!JI$10,0))/BK$72</f>
      </c>
      <c r="BL87" s="14">
        <f>(VLOOKUP($EG87,Data!$B:$CP,Daily!FK$10,0)+VLOOKUP($IF87,Data!$B:$CP,Daily!JJ$10,0))/BL$72</f>
      </c>
      <c r="BM87" s="14">
        <f>(VLOOKUP($EG87,Data!$B:$CP,Daily!FL$10,0)+VLOOKUP($IF87,Data!$B:$CP,Daily!JK$10,0))/BM$72</f>
      </c>
      <c r="BN87" s="14">
        <f>(VLOOKUP($EG87,Data!$B:$CP,Daily!FM$10,0)+VLOOKUP($IF87,Data!$B:$CP,Daily!JL$10,0))/BN$72</f>
      </c>
      <c r="BO87" s="14">
        <f>(VLOOKUP($EG87,Data!$B:$CP,Daily!FN$10,0)+VLOOKUP($IF87,Data!$B:$CP,Daily!JM$10,0))/BO$72</f>
      </c>
      <c r="BP87" s="14">
        <f>(VLOOKUP($EG87,Data!$B:$CP,Daily!FO$10,0)+VLOOKUP($IF87,Data!$B:$CP,Daily!JN$10,0))/BP$72</f>
      </c>
      <c r="BQ87" s="14">
        <f>(VLOOKUP($EG87,Data!$B:$CP,Daily!FP$10,0)+VLOOKUP($IF87,Data!$B:$CP,Daily!JO$10,0))/BQ$72</f>
      </c>
      <c r="BR87" s="14">
        <f>(VLOOKUP($EG87,Data!$B:$CP,Daily!FQ$10,0)+VLOOKUP($IF87,Data!$B:$CP,Daily!JP$10,0))/BR$72</f>
      </c>
      <c r="BS87" s="14">
        <f>(VLOOKUP($EG87,Data!$B:$CP,Daily!FR$10,0)+VLOOKUP($IF87,Data!$B:$CP,Daily!JQ$10,0))/BS$72</f>
      </c>
      <c r="BT87" s="14">
        <f>(VLOOKUP($EG87,Data!$B:$CP,Daily!FS$10,0)+VLOOKUP($IF87,Data!$B:$CP,Daily!JR$10,0))/BT$72</f>
      </c>
      <c r="BU87" s="14">
        <f>(VLOOKUP($EG87,Data!$B:$CP,Daily!FT$10,0)+VLOOKUP($IF87,Data!$B:$CP,Daily!JS$10,0))/BU$72</f>
      </c>
      <c r="BV87" s="14">
        <f>(VLOOKUP($EG87,Data!$B:$CP,Daily!FU$10,0)+VLOOKUP($IF87,Data!$B:$CP,Daily!JT$10,0))/BV$72</f>
      </c>
      <c r="BW87" s="14">
        <f>(VLOOKUP($EG87,Data!$B:$CP,Daily!FV$10,0)+VLOOKUP($IF87,Data!$B:$CP,Daily!JU$10,0))/BW$72</f>
      </c>
      <c r="BX87" s="14">
        <f>(VLOOKUP($EG87,Data!$B:$CP,Daily!FW$10,0)+VLOOKUP($IF87,Data!$B:$CP,Daily!JV$10,0))/BX$72</f>
      </c>
      <c r="BY87" s="14">
        <f>(VLOOKUP($EG87,Data!$B:$CP,Daily!FX$10,0)+VLOOKUP($IF87,Data!$B:$CP,Daily!JW$10,0))/BY$72</f>
      </c>
      <c r="BZ87" s="14">
        <f>(VLOOKUP($EG87,Data!$B:$CP,Daily!FY$10,0)+VLOOKUP($IF87,Data!$B:$CP,Daily!JX$10,0))/BZ$72</f>
      </c>
      <c r="CA87" s="14">
        <f>(VLOOKUP($EG87,Data!$B:$CP,Daily!FZ$10,0)+VLOOKUP($IF87,Data!$B:$CP,Daily!JY$10,0))/CA$72</f>
      </c>
      <c r="CB87" s="14">
        <f>(VLOOKUP($EG87,Data!$B:$CP,Daily!GA$10,0)+VLOOKUP($IF87,Data!$B:$CP,Daily!JZ$10,0))/CB$72</f>
      </c>
      <c r="CC87" s="14">
        <f>(VLOOKUP($EG87,Data!$B:$CP,Daily!GB$10,0)+VLOOKUP($IF87,Data!$B:$CP,Daily!KA$10,0))/CC$72</f>
      </c>
      <c r="CD87" s="14">
        <f>(VLOOKUP($EG87,Data!$B:$CP,Daily!GC$10,0)+VLOOKUP($IF87,Data!$B:$CP,Daily!KB$10,0))/CD$72</f>
      </c>
      <c r="CE87" s="14">
        <f>(VLOOKUP($EG87,Data!$B:$CP,Daily!GD$10,0)+VLOOKUP($IF87,Data!$B:$CP,Daily!KC$10,0))/CE$72</f>
      </c>
      <c r="CF87" s="14">
        <f>(VLOOKUP($EG87,Data!$B:$CP,Daily!GE$10,0)+VLOOKUP($IF87,Data!$B:$CP,Daily!KD$10,0))/CF$72</f>
      </c>
      <c r="CG87" s="14">
        <f>(VLOOKUP($EG87,Data!$B:$CP,Daily!GF$10,0)+VLOOKUP($IF87,Data!$B:$CP,Daily!KE$10,0))/CG$72</f>
      </c>
      <c r="CH87" s="14">
        <f>(VLOOKUP($EG87,Data!$B:$CP,Daily!GG$10,0)+VLOOKUP($IF87,Data!$B:$CP,Daily!KF$10,0))/CH$72</f>
      </c>
      <c r="CI87" s="14">
        <f>(VLOOKUP($EG87,Data!$B:$CP,Daily!GH$10,0)+VLOOKUP($IF87,Data!$B:$CP,Daily!KG$10,0))/CI$72</f>
      </c>
      <c r="CJ87" s="14">
        <f>(VLOOKUP($EG87,Data!$B:$CP,Daily!GI$10,0)+VLOOKUP($IF87,Data!$B:$CP,Daily!KH$10,0))/CJ$72</f>
      </c>
      <c r="CK87" s="14">
        <f>(VLOOKUP($EG87,Data!$B:$CP,Daily!GJ$10,0)+VLOOKUP($IF87,Data!$B:$CP,Daily!KI$10,0))/CK$72</f>
      </c>
      <c r="CL87" s="14">
        <f>(VLOOKUP($EG87,Data!$B:$CP,Daily!GK$10,0)+VLOOKUP($IF87,Data!$B:$CP,Daily!KJ$10,0))/CL$72</f>
      </c>
      <c r="CM87" s="14">
        <f>(VLOOKUP($EG87,Data!$B:$CP,Daily!GL$10,0)+VLOOKUP($IF87,Data!$B:$CP,Daily!KK$10,0))/CM$72</f>
      </c>
      <c r="CN87" s="14">
        <f>(VLOOKUP($EG87,Data!$B:$CP,Daily!GM$10,0)+VLOOKUP($IF87,Data!$B:$CP,Daily!KL$10,0))/CN$72</f>
      </c>
      <c r="CO87" s="14">
        <f>(VLOOKUP($EG87,Data!$B:$CP,Daily!GN$10,0)+VLOOKUP($IF87,Data!$B:$CP,Daily!KM$10,0))/CO$72</f>
      </c>
      <c r="CP87" s="14">
        <f>(VLOOKUP($EG87,Data!$B:$CP,Daily!GO$10,0)+VLOOKUP($IF87,Data!$B:$CP,Daily!KN$10,0))/CP$72</f>
      </c>
      <c r="CQ87" s="14">
        <f>(VLOOKUP($EG87,Data!$B:$CP,Daily!GP$10,0)+VLOOKUP($IF87,Data!$B:$CP,Daily!KO$10,0))/CQ$72</f>
      </c>
      <c r="CR87" s="14">
        <f>(VLOOKUP($EG87,Data!$B:$CP,Daily!GQ$10,0)+VLOOKUP($IF87,Data!$B:$CP,Daily!KP$10,0))/CR$72</f>
      </c>
      <c r="CS87" s="14">
        <f>(VLOOKUP($EG87,Data!$B:$CP,Daily!GR$10,0)+VLOOKUP($IF87,Data!$B:$CP,Daily!KQ$10,0))/CS$72</f>
      </c>
      <c r="CT87" s="14">
        <f>(VLOOKUP($EG87,Data!$B:$CP,Daily!GS$10,0)+VLOOKUP($IF87,Data!$B:$CP,Daily!KR$10,0))/CT$72</f>
      </c>
      <c r="CU87" s="14">
        <f>(VLOOKUP($EG87,Data!$B:$CP,Daily!GT$10,0)+VLOOKUP($IF87,Data!$B:$CP,Daily!KS$10,0))/CU$72</f>
      </c>
      <c r="CV87" s="14">
        <f>(VLOOKUP($EG87,Data!$B:$CP,Daily!GU$10,0)+VLOOKUP($IF87,Data!$B:$CP,Daily!KT$10,0))/CV$72</f>
      </c>
      <c r="CW87" s="14">
        <f>(VLOOKUP($EG87,Data!$B:$CP,Daily!GV$10,0)+VLOOKUP($IF87,Data!$B:$CP,Daily!KU$10,0))/CW$72</f>
      </c>
      <c r="CX87" s="14">
        <f>(VLOOKUP($EG87,Data!$B:$CP,Daily!GW$10,0)+VLOOKUP($IF87,Data!$B:$CP,Daily!KV$10,0))/CX$72</f>
      </c>
      <c r="CY87" s="14">
        <f>(VLOOKUP($EG87,Data!$B:$CP,Daily!GX$10,0)+VLOOKUP($IF87,Data!$B:$CP,Daily!KW$10,0))/CY$72</f>
      </c>
      <c r="CZ87" s="14">
        <f>(VLOOKUP($EG87,Data!$B:$CP,Daily!GY$10,0)+VLOOKUP($IF87,Data!$B:$CP,Daily!KX$10,0))/CZ$72</f>
      </c>
      <c r="DA87" s="14">
        <f>(VLOOKUP($EG87,Data!$B:$CP,Daily!GZ$10,0)+VLOOKUP($IF87,Data!$B:$CP,Daily!KY$10,0))/DA$72</f>
      </c>
      <c r="DB87" s="14">
        <f>(VLOOKUP($EG87,Data!$B:$CP,Daily!HA$10,0)+VLOOKUP($IF87,Data!$B:$CP,Daily!KZ$10,0))/DB$72</f>
      </c>
      <c r="DC87" s="14">
        <f>(VLOOKUP($EG87,Data!$B:$CP,Daily!HB$10,0)+VLOOKUP($IF87,Data!$B:$CP,Daily!LA$10,0))/DC$72</f>
      </c>
      <c r="DD87" s="14">
        <f>(VLOOKUP($EG87,Data!$B:$CP,Daily!HC$10,0)+VLOOKUP($IF87,Data!$B:$CP,Daily!LB$10,0))/DD$72</f>
      </c>
      <c r="DE87" s="14">
        <f>(VLOOKUP($EG87,Data!$B:$CP,Daily!HD$10,0)+VLOOKUP($IF87,Data!$B:$CP,Daily!LC$10,0))/DE$72</f>
      </c>
      <c r="DF87" s="14">
        <f>(VLOOKUP($EG87,Data!$B:$CP,Daily!HE$10,0)+VLOOKUP($IF87,Data!$B:$CP,Daily!LD$10,0))/DF$72</f>
      </c>
      <c r="DG87" s="14">
        <f>(VLOOKUP($EG87,Data!$B:$CP,Daily!HF$10,0)+VLOOKUP($IF87,Data!$B:$CP,Daily!LE$10,0))/DG$72</f>
      </c>
      <c r="DH87" s="14">
        <f>(VLOOKUP($EG87,Data!$B:$CP,Daily!HG$10,0)+VLOOKUP($IF87,Data!$B:$CP,Daily!LF$10,0))/DH$72</f>
      </c>
      <c r="DI87" s="14">
        <f>(VLOOKUP($EG87,Data!$B:$CP,Daily!HH$10,0)+VLOOKUP($IF87,Data!$B:$CP,Daily!LG$10,0))/DI$72</f>
      </c>
      <c r="DJ87" s="14">
        <f>(VLOOKUP($EG87,Data!$B:$CP,Daily!HI$10,0)+VLOOKUP($IF87,Data!$B:$CP,Daily!LH$10,0))/DJ$72</f>
      </c>
      <c r="DK87" s="14">
        <f>(VLOOKUP($EG87,Data!$B:$CP,Daily!HJ$10,0)+VLOOKUP($IF87,Data!$B:$CP,Daily!LI$10,0))/DK$72</f>
      </c>
      <c r="DL87" s="14">
        <f>(VLOOKUP($EG87,Data!$B:$CP,Daily!HK$10,0)+VLOOKUP($IF87,Data!$B:$CP,Daily!LJ$10,0))/DL$72</f>
      </c>
      <c r="DM87" s="14">
        <f>(VLOOKUP($EG87,Data!$B:$CP,Daily!HL$10,0)+VLOOKUP($IF87,Data!$B:$CP,Daily!LK$10,0))/DM$72</f>
      </c>
      <c r="DN87" s="14">
        <f>(VLOOKUP($EG87,Data!$B:$CP,Daily!HM$10,0)+VLOOKUP($IF87,Data!$B:$CP,Daily!LL$10,0))/DN$72</f>
      </c>
      <c r="DO87" s="14">
        <f>(VLOOKUP($EG87,Data!$B:$CP,Daily!HN$10,0)+VLOOKUP($IF87,Data!$B:$CP,Daily!LM$10,0))/DO$72</f>
      </c>
      <c r="DP87" s="14">
        <f>(VLOOKUP($EG87,Data!$B:$CP,Daily!HO$10,0)+VLOOKUP($IF87,Data!$B:$CP,Daily!LN$10,0))/DP$72</f>
      </c>
      <c r="DQ87" s="14">
        <f>(VLOOKUP($EG87,Data!$B:$CP,Daily!HP$10,0)+VLOOKUP($IF87,Data!$B:$CP,Daily!LO$10,0))/DQ$72</f>
      </c>
      <c r="DR87" s="14">
        <f>(VLOOKUP($EG87,Data!$B:$CP,Daily!HQ$10,0)+VLOOKUP($IF87,Data!$B:$CP,Daily!LP$10,0))/DR$72</f>
      </c>
      <c r="DS87" s="14">
        <f>(VLOOKUP($EG87,Data!$B:$CP,Daily!HR$10,0)+VLOOKUP($IF87,Data!$B:$CP,Daily!LQ$10,0))/DS$72</f>
      </c>
      <c r="DT87" s="14">
        <f>(VLOOKUP($EG87,Data!$B:$CP,Daily!HS$10,0)+VLOOKUP($IF87,Data!$B:$CP,Daily!LR$10,0))/DT$72</f>
      </c>
      <c r="DU87" s="14">
        <f>(VLOOKUP($EG87,Data!$B:$CP,Daily!HT$10,0)+VLOOKUP($IF87,Data!$B:$CP,Daily!LS$10,0))/DU$72</f>
      </c>
      <c r="DV87" s="18"/>
      <c r="DW87" s="14">
        <f t="shared" si="588"/>
      </c>
      <c r="DX87" s="14">
        <f t="shared" si="589"/>
      </c>
      <c r="DY87" s="14">
        <f t="shared" si="738"/>
      </c>
      <c r="DZ87" s="14">
        <f t="shared" si="739"/>
      </c>
      <c r="EA87" s="14">
        <f t="shared" si="740"/>
      </c>
      <c r="EB87" s="18"/>
      <c r="EC87" s="14">
        <f t="shared" si="741"/>
      </c>
      <c r="ED87" s="14">
        <f t="shared" si="615"/>
      </c>
      <c r="EE87" s="14">
        <f t="shared" si="616"/>
      </c>
      <c r="EF87" s="119"/>
      <c r="EG87" s="9" t="s">
        <v>553</v>
      </c>
      <c r="EH87" s="9" t="s">
        <v>74</v>
      </c>
      <c r="EI87" s="14">
        <f>VLOOKUP($EG87,Data!$B:$CP,Daily!EI$10,0)/EI$72</f>
      </c>
      <c r="EJ87" s="14">
        <f>VLOOKUP($EG87,Data!$B:$CP,Daily!EJ$10,0)/EJ$72</f>
      </c>
      <c r="EK87" s="14">
        <f>VLOOKUP($EG87,Data!$B:$CP,Daily!EK$10,0)/EK$72</f>
      </c>
      <c r="EL87" s="14">
        <f>VLOOKUP($EG87,Data!$B:$CP,Daily!EL$10,0)/EL$72</f>
      </c>
      <c r="EM87" s="14">
        <f>VLOOKUP($EG87,Data!$B:$CP,Daily!EM$10,0)/EM$72</f>
      </c>
      <c r="EN87" s="14">
        <f>VLOOKUP($EG87,Data!$B:$CP,Daily!EN$10,0)/EN$72</f>
      </c>
      <c r="EO87" s="14">
        <f>VLOOKUP($EG87,Data!$B:$CP,Daily!EO$10,0)/EO$72</f>
      </c>
      <c r="EP87" s="14">
        <f>VLOOKUP($EG87,Data!$B:$CP,Daily!EP$10,0)/EP$72</f>
      </c>
      <c r="EQ87" s="14">
        <f>VLOOKUP($EG87,Data!$B:$CP,Daily!EQ$10,0)/EQ$72</f>
      </c>
      <c r="ER87" s="14">
        <f>VLOOKUP($EG87,Data!$B:$CP,Daily!ER$10,0)/ER$72</f>
      </c>
      <c r="ES87" s="14">
        <f>VLOOKUP($EG87,Data!$B:$CP,Daily!ES$10,0)/ES$72</f>
      </c>
      <c r="ET87" s="14">
        <f>VLOOKUP($EG87,Data!$B:$CP,Daily!ET$10,0)/ET$72</f>
      </c>
      <c r="EU87" s="14">
        <f>VLOOKUP($EG87,Data!$B:$CP,Daily!EU$10,0)/EU$72</f>
      </c>
      <c r="EV87" s="14">
        <f>VLOOKUP($EG87,Data!$B:$CP,Daily!EV$10,0)/EV$72</f>
      </c>
      <c r="EW87" s="14">
        <f>VLOOKUP($EG87,Data!$B:$CP,Daily!EW$10,0)/EW$72</f>
      </c>
      <c r="EX87" s="14">
        <f>VLOOKUP($EG87,Data!$B:$CP,Daily!EX$10,0)/EX$72</f>
      </c>
      <c r="EY87" s="14">
        <f>VLOOKUP($EG87,Data!$B:$CP,Daily!EY$10,0)/EY$72</f>
      </c>
      <c r="EZ87" s="14">
        <f>VLOOKUP($EG87,Data!$B:$CP,Daily!EZ$10,0)/EZ$72</f>
      </c>
      <c r="FA87" s="14">
        <f>VLOOKUP($EG87,Data!$B:$CP,Daily!FA$10,0)/FA$72</f>
      </c>
      <c r="FB87" s="14">
        <f>VLOOKUP($EG87,Data!$B:$CP,Daily!FB$10,0)/FB$72</f>
      </c>
      <c r="FC87" s="14">
        <f>VLOOKUP($EG87,Data!$B:$CP,Daily!FC$10,0)/FC$72</f>
      </c>
      <c r="FD87" s="14">
        <f>VLOOKUP($EG87,Data!$B:$CP,Daily!FD$10,0)/FD$72</f>
      </c>
      <c r="FE87" s="14">
        <f>VLOOKUP($EG87,Data!$B:$CP,Daily!FE$10,0)/FE$72</f>
      </c>
      <c r="FF87" s="14">
        <f>VLOOKUP($EG87,Data!$B:$CP,Daily!FF$10,0)/FF$72</f>
      </c>
      <c r="FG87" s="14">
        <f>VLOOKUP($EG87,Data!$B:$CP,Daily!FG$10,0)/FG$72</f>
      </c>
      <c r="FH87" s="14">
        <f>VLOOKUP($EG87,Data!$B:$CP,Daily!FH$10,0)/FH$72</f>
      </c>
      <c r="FI87" s="14">
        <f>VLOOKUP($EG87,Data!$B:$CP,Daily!FI$10,0)/FI$72</f>
      </c>
      <c r="FJ87" s="14">
        <f>VLOOKUP($EG87,Data!$B:$CP,Daily!FJ$10,0)/FJ$72</f>
      </c>
      <c r="FK87" s="14">
        <f>VLOOKUP($EG87,Data!$B:$CP,Daily!FK$10,0)/FK$72</f>
      </c>
      <c r="FL87" s="14">
        <f>VLOOKUP($EG87,Data!$B:$CP,Daily!FL$10,0)/FL$72</f>
      </c>
      <c r="FM87" s="14">
        <f>VLOOKUP($EG87,Data!$B:$CP,Daily!FM$10,0)/FM$72</f>
      </c>
      <c r="FN87" s="14">
        <f>VLOOKUP($EG87,Data!$B:$CP,Daily!FN$10,0)/FN$72</f>
      </c>
      <c r="FO87" s="14">
        <f>VLOOKUP($EG87,Data!$B:$CP,Daily!FO$10,0)/FO$72</f>
      </c>
      <c r="FP87" s="14">
        <f>VLOOKUP($EG87,Data!$B:$CP,Daily!FP$10,0)/FP$72</f>
      </c>
      <c r="FQ87" s="14">
        <f>VLOOKUP($EG87,Data!$B:$CP,Daily!FQ$10,0)/FQ$72</f>
      </c>
      <c r="FR87" s="14">
        <f>VLOOKUP($EG87,Data!$B:$CP,Daily!FR$10,0)/FR$72</f>
      </c>
      <c r="FS87" s="14">
        <f>VLOOKUP($EG87,Data!$B:$CP,Daily!FS$10,0)/FS$72</f>
      </c>
      <c r="FT87" s="14">
        <f>VLOOKUP($EG87,Data!$B:$CP,Daily!FT$10,0)/FT$72</f>
      </c>
      <c r="FU87" s="14">
        <f>VLOOKUP($EG87,Data!$B:$CP,Daily!FU$10,0)/FU$72</f>
      </c>
      <c r="FV87" s="14">
        <f>VLOOKUP($EG87,Data!$B:$CP,Daily!FV$10,0)/FV$72</f>
      </c>
      <c r="FW87" s="14">
        <f>VLOOKUP($EG87,Data!$B:$CP,Daily!FW$10,0)/FW$72</f>
      </c>
      <c r="FX87" s="14">
        <f>VLOOKUP($EG87,Data!$B:$CP,Daily!FX$10,0)/FX$72</f>
      </c>
      <c r="FY87" s="14">
        <f>VLOOKUP($EG87,Data!$B:$CP,Daily!FY$10,0)/FY$72</f>
      </c>
      <c r="FZ87" s="14">
        <f>VLOOKUP($EG87,Data!$B:$CP,Daily!FZ$10,0)/FZ$72</f>
      </c>
      <c r="GA87" s="14">
        <f>VLOOKUP($EG87,Data!$B:$CP,Daily!GA$10,0)/GA$72</f>
      </c>
      <c r="GB87" s="14">
        <f>VLOOKUP($EG87,Data!$B:$CP,Daily!GB$10,0)/GB$72</f>
      </c>
      <c r="GC87" s="14">
        <f>VLOOKUP($EG87,Data!$B:$CP,Daily!GC$10,0)/GC$72</f>
      </c>
      <c r="GD87" s="14">
        <f>VLOOKUP($EG87,Data!$B:$CP,Daily!GD$10,0)/GD$72</f>
      </c>
      <c r="GE87" s="14">
        <f>VLOOKUP($EG87,Data!$B:$CP,Daily!GE$10,0)/GE$72</f>
      </c>
      <c r="GF87" s="14">
        <f>VLOOKUP($EG87,Data!$B:$CP,Daily!GF$10,0)/GF$72</f>
      </c>
      <c r="GG87" s="14">
        <f>VLOOKUP($EG87,Data!$B:$CP,Daily!GG$10,0)/GG$72</f>
      </c>
      <c r="GH87" s="14">
        <f>VLOOKUP($EG87,Data!$B:$CP,Daily!GH$10,0)/GH$72</f>
      </c>
      <c r="GI87" s="14">
        <f>VLOOKUP($EG87,Data!$B:$CP,Daily!GI$10,0)/GI$72</f>
      </c>
      <c r="GJ87" s="14">
        <f>VLOOKUP($EG87,Data!$B:$CP,Daily!GJ$10,0)/GJ$72</f>
      </c>
      <c r="GK87" s="14">
        <f>VLOOKUP($EG87,Data!$B:$CP,Daily!GK$10,0)/GK$72</f>
      </c>
      <c r="GL87" s="14">
        <f>VLOOKUP($EG87,Data!$B:$CP,Daily!GL$10,0)/GL$72</f>
      </c>
      <c r="GM87" s="14">
        <f>VLOOKUP($EG87,Data!$B:$CP,Daily!GM$10,0)/GM$72</f>
      </c>
      <c r="GN87" s="14">
        <f>VLOOKUP($EG87,Data!$B:$CP,Daily!GN$10,0)/GN$72</f>
      </c>
      <c r="GO87" s="14">
        <f>VLOOKUP($EG87,Data!$B:$CP,Daily!GO$10,0)/GO$72</f>
      </c>
      <c r="GP87" s="14">
        <f>VLOOKUP($EG87,Data!$B:$CP,Daily!GP$10,0)/GP$72</f>
      </c>
      <c r="GQ87" s="14">
        <f>VLOOKUP($EG87,Data!$B:$CP,Daily!GQ$10,0)/GQ$72</f>
      </c>
      <c r="GR87" s="14">
        <f>VLOOKUP($EG87,Data!$B:$CP,Daily!GR$10,0)/GR$72</f>
      </c>
      <c r="GS87" s="14">
        <f>VLOOKUP($EG87,Data!$B:$CP,Daily!GS$10,0)/GS$72</f>
      </c>
      <c r="GT87" s="14">
        <f>VLOOKUP($EG87,Data!$B:$CP,Daily!GT$10,0)/GT$72</f>
      </c>
      <c r="GU87" s="14">
        <f>VLOOKUP($EG87,Data!$B:$CP,Daily!GU$10,0)/GU$72</f>
      </c>
      <c r="GV87" s="14">
        <f>VLOOKUP($EG87,Data!$B:$CP,Daily!GV$10,0)/GV$72</f>
      </c>
      <c r="GW87" s="14">
        <f>VLOOKUP($EG87,Data!$B:$CP,Daily!GW$10,0)/GW$72</f>
      </c>
      <c r="GX87" s="14">
        <f>VLOOKUP($EG87,Data!$B:$CP,Daily!GX$10,0)/GX$72</f>
      </c>
      <c r="GY87" s="14">
        <f>VLOOKUP($EG87,Data!$B:$CP,Daily!GY$10,0)/GY$72</f>
      </c>
      <c r="GZ87" s="14">
        <f>VLOOKUP($EG87,Data!$B:$CP,Daily!GZ$10,0)/GZ$72</f>
      </c>
      <c r="HA87" s="14">
        <f>VLOOKUP($EG87,Data!$B:$CP,Daily!HA$10,0)/HA$72</f>
      </c>
      <c r="HB87" s="14">
        <f>VLOOKUP($EG87,Data!$B:$CP,Daily!HB$10,0)/HB$72</f>
      </c>
      <c r="HC87" s="14">
        <f>VLOOKUP($EG87,Data!$B:$CP,Daily!HC$10,0)/HC$72</f>
      </c>
      <c r="HD87" s="14">
        <f>VLOOKUP($EG87,Data!$B:$CP,Daily!HD$10,0)/HD$72</f>
      </c>
      <c r="HE87" s="14">
        <f>VLOOKUP($EG87,Data!$B:$CP,Daily!HE$10,0)/HE$72</f>
      </c>
      <c r="HF87" s="14">
        <f>VLOOKUP($EG87,Data!$B:$CP,Daily!HF$10,0)/HF$72</f>
      </c>
      <c r="HG87" s="14">
        <f>VLOOKUP($EG87,Data!$B:$CP,Daily!HG$10,0)/HG$72</f>
      </c>
      <c r="HH87" s="14">
        <f>VLOOKUP($EG87,Data!$B:$CP,Daily!HH$10,0)/HH$72</f>
      </c>
      <c r="HI87" s="14">
        <f>VLOOKUP($EG87,Data!$B:$CP,Daily!HI$10,0)/HI$72</f>
      </c>
      <c r="HJ87" s="14">
        <f>VLOOKUP($EG87,Data!$B:$CP,Daily!HJ$10,0)/HJ$72</f>
      </c>
      <c r="HK87" s="14">
        <f>VLOOKUP($EG87,Data!$B:$CP,Daily!HK$10,0)/HK$72</f>
      </c>
      <c r="HL87" s="14">
        <f>VLOOKUP($EG87,Data!$B:$CP,Daily!HL$10,0)/HL$72</f>
      </c>
      <c r="HM87" s="14">
        <f>VLOOKUP($EG87,Data!$B:$CP,Daily!HM$10,0)/HM$72</f>
      </c>
      <c r="HN87" s="14">
        <f>VLOOKUP($EG87,Data!$B:$CP,Daily!HN$10,0)/HN$72</f>
      </c>
      <c r="HO87" s="14">
        <f>VLOOKUP($EG87,Data!$B:$CP,Daily!HO$10,0)/HO$72</f>
      </c>
      <c r="HP87" s="14">
        <f>VLOOKUP($EG87,Data!$B:$CP,Daily!HP$10,0)/HP$72</f>
      </c>
      <c r="HQ87" s="14">
        <f>VLOOKUP($EG87,Data!$B:$CP,Daily!HQ$10,0)/HQ$72</f>
      </c>
      <c r="HR87" s="14">
        <f>VLOOKUP($EG87,Data!$B:$CP,Daily!HR$10,0)/HR$72</f>
      </c>
      <c r="HS87" s="14">
        <f>VLOOKUP($EG87,Data!$B:$CP,Daily!HS$10,0)/HS$72</f>
      </c>
      <c r="HT87" s="14">
        <f>VLOOKUP($EG87,Data!$B:$CP,Daily!HT$10,0)/HT$72</f>
      </c>
      <c r="HU87" s="17"/>
      <c r="HV87" s="52">
        <f t="shared" si="591"/>
      </c>
      <c r="HW87" s="52">
        <f t="shared" si="592"/>
      </c>
      <c r="HX87" s="52">
        <f t="shared" si="742"/>
      </c>
      <c r="HY87" s="52">
        <f t="shared" si="743"/>
      </c>
      <c r="HZ87" s="52">
        <f t="shared" si="744"/>
      </c>
      <c r="IA87" s="55"/>
      <c r="IB87" s="14">
        <f t="shared" si="745"/>
      </c>
      <c r="IC87" s="14">
        <f t="shared" si="617"/>
      </c>
      <c r="ID87" s="14">
        <f t="shared" si="618"/>
      </c>
      <c r="IE87" s="35"/>
      <c r="IF87" s="9" t="s">
        <v>554</v>
      </c>
      <c r="IG87" s="9" t="s">
        <v>74</v>
      </c>
      <c r="IH87" s="14">
        <f>VLOOKUP($IF87,Data!$B:$CP,Daily!IH$10,0)/IH$72</f>
      </c>
      <c r="II87" s="14">
        <f>VLOOKUP($IF87,Data!$B:$CP,Daily!II$10,0)/II$72</f>
      </c>
      <c r="IJ87" s="14">
        <f>VLOOKUP($IF87,Data!$B:$CP,Daily!IJ$10,0)/IJ$72</f>
      </c>
      <c r="IK87" s="14">
        <f>VLOOKUP($IF87,Data!$B:$CP,Daily!IK$10,0)/IK$72</f>
      </c>
      <c r="IL87" s="14">
        <f>VLOOKUP($IF87,Data!$B:$CP,Daily!IL$10,0)/IL$72</f>
      </c>
      <c r="IM87" s="14">
        <f>VLOOKUP($IF87,Data!$B:$CP,Daily!IM$10,0)/IM$72</f>
      </c>
      <c r="IN87" s="14">
        <f>VLOOKUP($IF87,Data!$B:$CP,Daily!IN$10,0)/IN$72</f>
      </c>
      <c r="IO87" s="14">
        <f>VLOOKUP($IF87,Data!$B:$CP,Daily!IO$10,0)/IO$72</f>
      </c>
      <c r="IP87" s="14">
        <f>VLOOKUP($IF87,Data!$B:$CP,Daily!IP$10,0)/IP$72</f>
      </c>
      <c r="IQ87" s="14">
        <f>VLOOKUP($IF87,Data!$B:$CP,Daily!IQ$10,0)/IQ$72</f>
      </c>
      <c r="IR87" s="14">
        <f>VLOOKUP($IF87,Data!$B:$CP,Daily!IR$10,0)/IR$72</f>
      </c>
      <c r="IS87" s="14">
        <f>VLOOKUP($IF87,Data!$B:$CP,Daily!IS$10,0)/IS$72</f>
      </c>
      <c r="IT87" s="14">
        <f>VLOOKUP($IF87,Data!$B:$CP,Daily!IT$10,0)/IT$72</f>
      </c>
      <c r="IU87" s="14">
        <f>VLOOKUP($IF87,Data!$B:$CP,Daily!IU$10,0)/IU$72</f>
      </c>
      <c r="IV87" s="14">
        <f>VLOOKUP($IF87,Data!$B:$CP,Daily!IV$10,0)/IV$72</f>
      </c>
      <c r="IW87" s="14">
        <f>VLOOKUP($IF87,Data!$B:$CP,Daily!IW$10,0)/IW$72</f>
      </c>
      <c r="IX87" s="14">
        <f>VLOOKUP($IF87,Data!$B:$CP,Daily!IX$10,0)/IX$72</f>
      </c>
      <c r="IY87" s="14">
        <f>VLOOKUP($IF87,Data!$B:$CP,Daily!IY$10,0)/IY$72</f>
      </c>
      <c r="IZ87" s="14">
        <f>VLOOKUP($IF87,Data!$B:$CP,Daily!IZ$10,0)/IZ$72</f>
      </c>
      <c r="JA87" s="14">
        <f>VLOOKUP($IF87,Data!$B:$CP,Daily!JA$10,0)/JA$72</f>
      </c>
      <c r="JB87" s="14">
        <f>VLOOKUP($IF87,Data!$B:$CP,Daily!JB$10,0)/JB$72</f>
      </c>
      <c r="JC87" s="14">
        <f>VLOOKUP($IF87,Data!$B:$CP,Daily!JC$10,0)/JC$72</f>
      </c>
      <c r="JD87" s="14">
        <f>VLOOKUP($IF87,Data!$B:$CP,Daily!JD$10,0)/JD$72</f>
      </c>
      <c r="JE87" s="14">
        <f>VLOOKUP($IF87,Data!$B:$CP,Daily!JE$10,0)/JE$72</f>
      </c>
      <c r="JF87" s="14">
        <f>VLOOKUP($IF87,Data!$B:$CP,Daily!JF$10,0)/JF$72</f>
      </c>
      <c r="JG87" s="14">
        <f>VLOOKUP($IF87,Data!$B:$CP,Daily!JG$10,0)/JG$72</f>
      </c>
      <c r="JH87" s="14">
        <f>VLOOKUP($IF87,Data!$B:$CP,Daily!JH$10,0)/JH$72</f>
      </c>
      <c r="JI87" s="14">
        <f>VLOOKUP($IF87,Data!$B:$CP,Daily!JI$10,0)/JI$72</f>
      </c>
      <c r="JJ87" s="14">
        <f>VLOOKUP($IF87,Data!$B:$CP,Daily!JJ$10,0)/JJ$72</f>
      </c>
      <c r="JK87" s="14">
        <f>VLOOKUP($IF87,Data!$B:$CP,Daily!JK$10,0)/JK$72</f>
      </c>
      <c r="JL87" s="14">
        <f>VLOOKUP($IF87,Data!$B:$CP,Daily!JL$10,0)/JL$72</f>
      </c>
      <c r="JM87" s="14">
        <f>VLOOKUP($IF87,Data!$B:$CP,Daily!JM$10,0)/JM$72</f>
      </c>
      <c r="JN87" s="14">
        <f>VLOOKUP($IF87,Data!$B:$CP,Daily!JN$10,0)/JN$72</f>
      </c>
      <c r="JO87" s="14">
        <f>VLOOKUP($IF87,Data!$B:$CP,Daily!JO$10,0)/JO$72</f>
      </c>
      <c r="JP87" s="14">
        <f>VLOOKUP($IF87,Data!$B:$CP,Daily!JP$10,0)/JP$72</f>
      </c>
      <c r="JQ87" s="14">
        <f>VLOOKUP($IF87,Data!$B:$CP,Daily!JQ$10,0)/JQ$72</f>
      </c>
      <c r="JR87" s="14">
        <f>VLOOKUP($IF87,Data!$B:$CP,Daily!JR$10,0)/JR$72</f>
      </c>
      <c r="JS87" s="14">
        <f>VLOOKUP($IF87,Data!$B:$CP,Daily!JS$10,0)/JS$72</f>
      </c>
      <c r="JT87" s="14">
        <f>VLOOKUP($IF87,Data!$B:$CP,Daily!JT$10,0)/JT$72</f>
      </c>
      <c r="JU87" s="14">
        <f>VLOOKUP($IF87,Data!$B:$CP,Daily!JU$10,0)/JU$72</f>
      </c>
      <c r="JV87" s="14">
        <f>VLOOKUP($IF87,Data!$B:$CP,Daily!JV$10,0)/JV$72</f>
      </c>
      <c r="JW87" s="14">
        <f>VLOOKUP($IF87,Data!$B:$CP,Daily!JW$10,0)/JW$72</f>
      </c>
      <c r="JX87" s="14">
        <f>VLOOKUP($IF87,Data!$B:$CP,Daily!JX$10,0)/JX$72</f>
      </c>
      <c r="JY87" s="14">
        <f>VLOOKUP($IF87,Data!$B:$CP,Daily!JY$10,0)/JY$72</f>
      </c>
      <c r="JZ87" s="14">
        <f>VLOOKUP($IF87,Data!$B:$CP,Daily!JZ$10,0)/JZ$72</f>
      </c>
      <c r="KA87" s="14">
        <f>VLOOKUP($IF87,Data!$B:$CP,Daily!KA$10,0)/KA$72</f>
      </c>
      <c r="KB87" s="14">
        <f>VLOOKUP($IF87,Data!$B:$CP,Daily!KB$10,0)/KB$72</f>
      </c>
      <c r="KC87" s="14">
        <f>VLOOKUP($IF87,Data!$B:$CP,Daily!KC$10,0)/KC$72</f>
      </c>
      <c r="KD87" s="14">
        <f>VLOOKUP($IF87,Data!$B:$CP,Daily!KD$10,0)/KD$72</f>
      </c>
      <c r="KE87" s="14">
        <f>VLOOKUP($IF87,Data!$B:$CP,Daily!KE$10,0)/KE$72</f>
      </c>
      <c r="KF87" s="14">
        <f>VLOOKUP($IF87,Data!$B:$CP,Daily!KF$10,0)/KF$72</f>
      </c>
      <c r="KG87" s="14">
        <f>VLOOKUP($IF87,Data!$B:$CP,Daily!KG$10,0)/KG$72</f>
      </c>
      <c r="KH87" s="14">
        <f>VLOOKUP($IF87,Data!$B:$CP,Daily!KH$10,0)/KH$72</f>
      </c>
      <c r="KI87" s="14">
        <f>VLOOKUP($IF87,Data!$B:$CP,Daily!KI$10,0)/KI$72</f>
      </c>
      <c r="KJ87" s="14">
        <f>VLOOKUP($IF87,Data!$B:$CP,Daily!KJ$10,0)/KJ$72</f>
      </c>
      <c r="KK87" s="14">
        <f>VLOOKUP($IF87,Data!$B:$CP,Daily!KK$10,0)/KK$72</f>
      </c>
      <c r="KL87" s="14">
        <f>VLOOKUP($IF87,Data!$B:$CP,Daily!KL$10,0)/KL$72</f>
      </c>
      <c r="KM87" s="14">
        <f>VLOOKUP($IF87,Data!$B:$CP,Daily!KM$10,0)/KM$72</f>
      </c>
      <c r="KN87" s="14">
        <f>VLOOKUP($IF87,Data!$B:$CP,Daily!KN$10,0)/KN$72</f>
      </c>
      <c r="KO87" s="14">
        <f>VLOOKUP($IF87,Data!$B:$CP,Daily!KO$10,0)/KO$72</f>
      </c>
      <c r="KP87" s="14">
        <f>VLOOKUP($IF87,Data!$B:$CP,Daily!KP$10,0)/KP$72</f>
      </c>
      <c r="KQ87" s="14">
        <f>VLOOKUP($IF87,Data!$B:$CP,Daily!KQ$10,0)/KQ$72</f>
      </c>
      <c r="KR87" s="14">
        <f>VLOOKUP($IF87,Data!$B:$CP,Daily!KR$10,0)/KR$72</f>
      </c>
      <c r="KS87" s="14">
        <f>VLOOKUP($IF87,Data!$B:$CP,Daily!KS$10,0)/KS$72</f>
      </c>
      <c r="KT87" s="14">
        <f>VLOOKUP($IF87,Data!$B:$CP,Daily!KT$10,0)/KT$72</f>
      </c>
      <c r="KU87" s="14">
        <f>VLOOKUP($IF87,Data!$B:$CP,Daily!KU$10,0)/KU$72</f>
      </c>
      <c r="KV87" s="14">
        <f>VLOOKUP($IF87,Data!$B:$CP,Daily!KV$10,0)/KV$72</f>
      </c>
      <c r="KW87" s="14">
        <f>VLOOKUP($IF87,Data!$B:$CP,Daily!KW$10,0)/KW$72</f>
      </c>
      <c r="KX87" s="14">
        <f>VLOOKUP($IF87,Data!$B:$CP,Daily!KX$10,0)/KX$72</f>
      </c>
      <c r="KY87" s="14">
        <f>VLOOKUP($IF87,Data!$B:$CP,Daily!KY$10,0)/KY$72</f>
      </c>
      <c r="KZ87" s="14">
        <f>VLOOKUP($IF87,Data!$B:$CP,Daily!KZ$10,0)/KZ$72</f>
      </c>
      <c r="LA87" s="14">
        <f>VLOOKUP($IF87,Data!$B:$CP,Daily!LA$10,0)/LA$72</f>
      </c>
      <c r="LB87" s="14">
        <f>VLOOKUP($IF87,Data!$B:$CP,Daily!LB$10,0)/LB$72</f>
      </c>
      <c r="LC87" s="14">
        <f>VLOOKUP($IF87,Data!$B:$CP,Daily!LC$10,0)/LC$72</f>
      </c>
      <c r="LD87" s="14">
        <f>VLOOKUP($IF87,Data!$B:$CP,Daily!LD$10,0)/LD$72</f>
      </c>
      <c r="LE87" s="14">
        <f>VLOOKUP($IF87,Data!$B:$CP,Daily!LE$10,0)/LE$72</f>
      </c>
      <c r="LF87" s="14">
        <f>VLOOKUP($IF87,Data!$B:$CP,Daily!LF$10,0)/LF$72</f>
      </c>
      <c r="LG87" s="14">
        <f>VLOOKUP($IF87,Data!$B:$CP,Daily!LG$10,0)/LG$72</f>
      </c>
      <c r="LH87" s="14">
        <f>VLOOKUP($IF87,Data!$B:$CP,Daily!LH$10,0)/LH$72</f>
      </c>
      <c r="LI87" s="14">
        <f>VLOOKUP($IF87,Data!$B:$CP,Daily!LI$10,0)/LI$72</f>
      </c>
      <c r="LJ87" s="14">
        <f>VLOOKUP($IF87,Data!$B:$CP,Daily!LJ$10,0)/LJ$72</f>
      </c>
      <c r="LK87" s="14">
        <f>VLOOKUP($IF87,Data!$B:$CP,Daily!LK$10,0)/LK$72</f>
      </c>
      <c r="LL87" s="14">
        <f>VLOOKUP($IF87,Data!$B:$CP,Daily!LL$10,0)/LL$72</f>
      </c>
      <c r="LM87" s="14">
        <f>VLOOKUP($IF87,Data!$B:$CP,Daily!LM$10,0)/LM$72</f>
      </c>
      <c r="LN87" s="14">
        <f>VLOOKUP($IF87,Data!$B:$CP,Daily!LN$10,0)/LN$72</f>
      </c>
      <c r="LO87" s="14">
        <f>VLOOKUP($IF87,Data!$B:$CP,Daily!LO$10,0)/LO$72</f>
      </c>
      <c r="LP87" s="14">
        <f>VLOOKUP($IF87,Data!$B:$CP,Daily!LP$10,0)/LP$72</f>
      </c>
      <c r="LQ87" s="14">
        <f>VLOOKUP($IF87,Data!$B:$CP,Daily!LQ$10,0)/LQ$72</f>
      </c>
      <c r="LR87" s="14">
        <f>VLOOKUP($IF87,Data!$B:$CP,Daily!LR$10,0)/LR$72</f>
      </c>
      <c r="LS87" s="14">
        <f>VLOOKUP($IF87,Data!$B:$CP,Daily!LS$10,0)/LS$72</f>
      </c>
      <c r="LT87" s="17"/>
      <c r="LU87" s="52">
        <f t="shared" si="657"/>
      </c>
      <c r="LV87" s="52">
        <f t="shared" si="658"/>
      </c>
      <c r="LW87" s="52">
        <f t="shared" si="746"/>
      </c>
      <c r="LX87" s="52">
        <f t="shared" si="747"/>
      </c>
      <c r="LY87" s="52">
        <f t="shared" si="748"/>
      </c>
      <c r="LZ87" s="55"/>
      <c r="MA87" s="14">
        <f t="shared" si="749"/>
      </c>
      <c r="MB87" s="14">
        <f t="shared" si="620"/>
      </c>
      <c r="MC87" s="14">
        <f t="shared" si="621"/>
      </c>
    </row>
    <row r="88" spans="1:342" s="5" customFormat="1" x14ac:dyDescent="0.25">
      <c r="B88" s="84"/>
      <c r="D88" s="74" t="s">
        <v>555</v>
      </c>
      <c r="E88" s="67" t="str">
        <f>VLOOKUP($D88,'Metric Nature'!$C:$D,2,0)&amp;IF(($F88&lt;(EA88)),"Below",IF(($F88&gt;(DZ88)),"Above","Within"))</f>
      </c>
      <c r="F88" s="62">
        <f t="shared" si="727"/>
      </c>
      <c r="G88" s="92">
        <f t="shared" si="573"/>
      </c>
      <c r="H88" s="62">
        <f t="shared" si="728"/>
      </c>
      <c r="I88" s="89">
        <f t="shared" si="598"/>
      </c>
      <c r="J88" s="62">
        <f t="shared" si="729"/>
      </c>
      <c r="K88" s="62">
        <f t="shared" si="730"/>
      </c>
      <c r="L88" s="64"/>
      <c r="M88" s="67" t="str">
        <f>VLOOKUP($D88,'Metric Nature'!$C:$D,2,0)&amp;IF(($N88&lt;(HZ88)),"Below",IF(($N88&gt;(HY88)),"Above","Within"))</f>
      </c>
      <c r="N88" s="71">
        <f t="shared" si="731"/>
      </c>
      <c r="O88" s="63">
        <f t="shared" si="609"/>
      </c>
      <c r="P88" s="98">
        <f t="shared" si="610"/>
      </c>
      <c r="Q88" s="63">
        <f t="shared" si="611"/>
      </c>
      <c r="R88" s="71">
        <f t="shared" si="732"/>
      </c>
      <c r="S88" s="62">
        <f t="shared" si="733"/>
      </c>
      <c r="T88" s="64"/>
      <c r="U88" s="67" t="str">
        <f>VLOOKUP($D88,'Metric Nature'!$C:$D,2,0)&amp;IF(($V88&lt;(LY88)),"Below",IF(($V88&gt;(LX88)),"Above","Within"))</f>
      </c>
      <c r="V88" s="62">
        <f t="shared" si="734"/>
      </c>
      <c r="W88" s="63">
        <f t="shared" si="601"/>
      </c>
      <c r="X88" s="62">
        <f t="shared" si="735"/>
      </c>
      <c r="Y88" s="63">
        <f t="shared" si="602"/>
      </c>
      <c r="Z88" s="62">
        <f t="shared" si="736"/>
      </c>
      <c r="AA88" s="62">
        <f t="shared" si="737"/>
      </c>
      <c r="AB88" s="64"/>
      <c r="AC88" s="60" t="s">
        <v>556</v>
      </c>
      <c r="AI88" s="9" t="s">
        <v>555</v>
      </c>
      <c r="AJ88" s="14">
        <f>(VLOOKUP($EG88,Data!$B:$CP,Daily!EI$10,0)+VLOOKUP($IF88,Data!$B:$CP,Daily!IH$10,0))/AJ$72</f>
      </c>
      <c r="AK88" s="14">
        <f>(VLOOKUP($EG88,Data!$B:$CP,Daily!EJ$10,0)+VLOOKUP($IF88,Data!$B:$CP,Daily!II$10,0))/AK$72</f>
      </c>
      <c r="AL88" s="14">
        <f>(VLOOKUP($EG88,Data!$B:$CP,Daily!EK$10,0)+VLOOKUP($IF88,Data!$B:$CP,Daily!IJ$10,0))/AL$72</f>
      </c>
      <c r="AM88" s="14">
        <f>(VLOOKUP($EG88,Data!$B:$CP,Daily!EL$10,0)+VLOOKUP($IF88,Data!$B:$CP,Daily!IK$10,0))/AM$72</f>
      </c>
      <c r="AN88" s="14">
        <f>(VLOOKUP($EG88,Data!$B:$CP,Daily!EM$10,0)+VLOOKUP($IF88,Data!$B:$CP,Daily!IL$10,0))/AN$72</f>
      </c>
      <c r="AO88" s="14">
        <f>(VLOOKUP($EG88,Data!$B:$CP,Daily!EN$10,0)+VLOOKUP($IF88,Data!$B:$CP,Daily!IM$10,0))/AO$72</f>
      </c>
      <c r="AP88" s="14">
        <f>(VLOOKUP($EG88,Data!$B:$CP,Daily!EO$10,0)+VLOOKUP($IF88,Data!$B:$CP,Daily!IN$10,0))/AP$72</f>
      </c>
      <c r="AQ88" s="14">
        <f>(VLOOKUP($EG88,Data!$B:$CP,Daily!EP$10,0)+VLOOKUP($IF88,Data!$B:$CP,Daily!IO$10,0))/AQ$72</f>
      </c>
      <c r="AR88" s="14">
        <f>(VLOOKUP($EG88,Data!$B:$CP,Daily!EQ$10,0)+VLOOKUP($IF88,Data!$B:$CP,Daily!IP$10,0))/AR$72</f>
      </c>
      <c r="AS88" s="14">
        <f>(VLOOKUP($EG88,Data!$B:$CP,Daily!ER$10,0)+VLOOKUP($IF88,Data!$B:$CP,Daily!IQ$10,0))/AS$72</f>
      </c>
      <c r="AT88" s="14">
        <f>(VLOOKUP($EG88,Data!$B:$CP,Daily!ES$10,0)+VLOOKUP($IF88,Data!$B:$CP,Daily!IR$10,0))/AT$72</f>
      </c>
      <c r="AU88" s="14">
        <f>(VLOOKUP($EG88,Data!$B:$CP,Daily!ET$10,0)+VLOOKUP($IF88,Data!$B:$CP,Daily!IS$10,0))/AU$72</f>
      </c>
      <c r="AV88" s="14">
        <f>(VLOOKUP($EG88,Data!$B:$CP,Daily!EU$10,0)+VLOOKUP($IF88,Data!$B:$CP,Daily!IT$10,0))/AV$72</f>
      </c>
      <c r="AW88" s="14">
        <f>(VLOOKUP($EG88,Data!$B:$CP,Daily!EV$10,0)+VLOOKUP($IF88,Data!$B:$CP,Daily!IU$10,0))/AW$72</f>
      </c>
      <c r="AX88" s="14">
        <f>(VLOOKUP($EG88,Data!$B:$CP,Daily!EW$10,0)+VLOOKUP($IF88,Data!$B:$CP,Daily!IV$10,0))/AX$72</f>
      </c>
      <c r="AY88" s="14">
        <f>(VLOOKUP($EG88,Data!$B:$CP,Daily!EX$10,0)+VLOOKUP($IF88,Data!$B:$CP,Daily!IW$10,0))/AY$72</f>
      </c>
      <c r="AZ88" s="14">
        <f>(VLOOKUP($EG88,Data!$B:$CP,Daily!EY$10,0)+VLOOKUP($IF88,Data!$B:$CP,Daily!IX$10,0))/AZ$72</f>
      </c>
      <c r="BA88" s="14">
        <f>(VLOOKUP($EG88,Data!$B:$CP,Daily!EZ$10,0)+VLOOKUP($IF88,Data!$B:$CP,Daily!IY$10,0))/BA$72</f>
      </c>
      <c r="BB88" s="14">
        <f>(VLOOKUP($EG88,Data!$B:$CP,Daily!FA$10,0)+VLOOKUP($IF88,Data!$B:$CP,Daily!IZ$10,0))/BB$72</f>
      </c>
      <c r="BC88" s="14">
        <f>(VLOOKUP($EG88,Data!$B:$CP,Daily!FB$10,0)+VLOOKUP($IF88,Data!$B:$CP,Daily!JA$10,0))/BC$72</f>
      </c>
      <c r="BD88" s="14">
        <f>(VLOOKUP($EG88,Data!$B:$CP,Daily!FC$10,0)+VLOOKUP($IF88,Data!$B:$CP,Daily!JB$10,0))/BD$72</f>
      </c>
      <c r="BE88" s="14">
        <f>(VLOOKUP($EG88,Data!$B:$CP,Daily!FD$10,0)+VLOOKUP($IF88,Data!$B:$CP,Daily!JC$10,0))/BE$72</f>
      </c>
      <c r="BF88" s="14">
        <f>(VLOOKUP($EG88,Data!$B:$CP,Daily!FE$10,0)+VLOOKUP($IF88,Data!$B:$CP,Daily!JD$10,0))/BF$72</f>
      </c>
      <c r="BG88" s="14">
        <f>(VLOOKUP($EG88,Data!$B:$CP,Daily!FF$10,0)+VLOOKUP($IF88,Data!$B:$CP,Daily!JE$10,0))/BG$72</f>
      </c>
      <c r="BH88" s="14">
        <f>(VLOOKUP($EG88,Data!$B:$CP,Daily!FG$10,0)+VLOOKUP($IF88,Data!$B:$CP,Daily!JF$10,0))/BH$72</f>
      </c>
      <c r="BI88" s="14">
        <f>(VLOOKUP($EG88,Data!$B:$CP,Daily!FH$10,0)+VLOOKUP($IF88,Data!$B:$CP,Daily!JG$10,0))/BI$72</f>
      </c>
      <c r="BJ88" s="14">
        <f>(VLOOKUP($EG88,Data!$B:$CP,Daily!FI$10,0)+VLOOKUP($IF88,Data!$B:$CP,Daily!JH$10,0))/BJ$72</f>
      </c>
      <c r="BK88" s="14">
        <f>(VLOOKUP($EG88,Data!$B:$CP,Daily!FJ$10,0)+VLOOKUP($IF88,Data!$B:$CP,Daily!JI$10,0))/BK$72</f>
      </c>
      <c r="BL88" s="14">
        <f>(VLOOKUP($EG88,Data!$B:$CP,Daily!FK$10,0)+VLOOKUP($IF88,Data!$B:$CP,Daily!JJ$10,0))/BL$72</f>
      </c>
      <c r="BM88" s="14">
        <f>(VLOOKUP($EG88,Data!$B:$CP,Daily!FL$10,0)+VLOOKUP($IF88,Data!$B:$CP,Daily!JK$10,0))/BM$72</f>
      </c>
      <c r="BN88" s="14">
        <f>(VLOOKUP($EG88,Data!$B:$CP,Daily!FM$10,0)+VLOOKUP($IF88,Data!$B:$CP,Daily!JL$10,0))/BN$72</f>
      </c>
      <c r="BO88" s="14">
        <f>(VLOOKUP($EG88,Data!$B:$CP,Daily!FN$10,0)+VLOOKUP($IF88,Data!$B:$CP,Daily!JM$10,0))/BO$72</f>
      </c>
      <c r="BP88" s="14">
        <f>(VLOOKUP($EG88,Data!$B:$CP,Daily!FO$10,0)+VLOOKUP($IF88,Data!$B:$CP,Daily!JN$10,0))/BP$72</f>
      </c>
      <c r="BQ88" s="14">
        <f>(VLOOKUP($EG88,Data!$B:$CP,Daily!FP$10,0)+VLOOKUP($IF88,Data!$B:$CP,Daily!JO$10,0))/BQ$72</f>
      </c>
      <c r="BR88" s="14">
        <f>(VLOOKUP($EG88,Data!$B:$CP,Daily!FQ$10,0)+VLOOKUP($IF88,Data!$B:$CP,Daily!JP$10,0))/BR$72</f>
      </c>
      <c r="BS88" s="14">
        <f>(VLOOKUP($EG88,Data!$B:$CP,Daily!FR$10,0)+VLOOKUP($IF88,Data!$B:$CP,Daily!JQ$10,0))/BS$72</f>
      </c>
      <c r="BT88" s="14">
        <f>(VLOOKUP($EG88,Data!$B:$CP,Daily!FS$10,0)+VLOOKUP($IF88,Data!$B:$CP,Daily!JR$10,0))/BT$72</f>
      </c>
      <c r="BU88" s="14">
        <f>(VLOOKUP($EG88,Data!$B:$CP,Daily!FT$10,0)+VLOOKUP($IF88,Data!$B:$CP,Daily!JS$10,0))/BU$72</f>
      </c>
      <c r="BV88" s="14">
        <f>(VLOOKUP($EG88,Data!$B:$CP,Daily!FU$10,0)+VLOOKUP($IF88,Data!$B:$CP,Daily!JT$10,0))/BV$72</f>
      </c>
      <c r="BW88" s="14">
        <f>(VLOOKUP($EG88,Data!$B:$CP,Daily!FV$10,0)+VLOOKUP($IF88,Data!$B:$CP,Daily!JU$10,0))/BW$72</f>
      </c>
      <c r="BX88" s="14">
        <f>(VLOOKUP($EG88,Data!$B:$CP,Daily!FW$10,0)+VLOOKUP($IF88,Data!$B:$CP,Daily!JV$10,0))/BX$72</f>
      </c>
      <c r="BY88" s="14">
        <f>(VLOOKUP($EG88,Data!$B:$CP,Daily!FX$10,0)+VLOOKUP($IF88,Data!$B:$CP,Daily!JW$10,0))/BY$72</f>
      </c>
      <c r="BZ88" s="14">
        <f>(VLOOKUP($EG88,Data!$B:$CP,Daily!FY$10,0)+VLOOKUP($IF88,Data!$B:$CP,Daily!JX$10,0))/BZ$72</f>
      </c>
      <c r="CA88" s="14">
        <f>(VLOOKUP($EG88,Data!$B:$CP,Daily!FZ$10,0)+VLOOKUP($IF88,Data!$B:$CP,Daily!JY$10,0))/CA$72</f>
      </c>
      <c r="CB88" s="14">
        <f>(VLOOKUP($EG88,Data!$B:$CP,Daily!GA$10,0)+VLOOKUP($IF88,Data!$B:$CP,Daily!JZ$10,0))/CB$72</f>
      </c>
      <c r="CC88" s="14">
        <f>(VLOOKUP($EG88,Data!$B:$CP,Daily!GB$10,0)+VLOOKUP($IF88,Data!$B:$CP,Daily!KA$10,0))/CC$72</f>
      </c>
      <c r="CD88" s="14">
        <f>(VLOOKUP($EG88,Data!$B:$CP,Daily!GC$10,0)+VLOOKUP($IF88,Data!$B:$CP,Daily!KB$10,0))/CD$72</f>
      </c>
      <c r="CE88" s="14">
        <f>(VLOOKUP($EG88,Data!$B:$CP,Daily!GD$10,0)+VLOOKUP($IF88,Data!$B:$CP,Daily!KC$10,0))/CE$72</f>
      </c>
      <c r="CF88" s="14">
        <f>(VLOOKUP($EG88,Data!$B:$CP,Daily!GE$10,0)+VLOOKUP($IF88,Data!$B:$CP,Daily!KD$10,0))/CF$72</f>
      </c>
      <c r="CG88" s="14">
        <f>(VLOOKUP($EG88,Data!$B:$CP,Daily!GF$10,0)+VLOOKUP($IF88,Data!$B:$CP,Daily!KE$10,0))/CG$72</f>
      </c>
      <c r="CH88" s="14">
        <f>(VLOOKUP($EG88,Data!$B:$CP,Daily!GG$10,0)+VLOOKUP($IF88,Data!$B:$CP,Daily!KF$10,0))/CH$72</f>
      </c>
      <c r="CI88" s="14">
        <f>(VLOOKUP($EG88,Data!$B:$CP,Daily!GH$10,0)+VLOOKUP($IF88,Data!$B:$CP,Daily!KG$10,0))/CI$72</f>
      </c>
      <c r="CJ88" s="14">
        <f>(VLOOKUP($EG88,Data!$B:$CP,Daily!GI$10,0)+VLOOKUP($IF88,Data!$B:$CP,Daily!KH$10,0))/CJ$72</f>
      </c>
      <c r="CK88" s="14">
        <f>(VLOOKUP($EG88,Data!$B:$CP,Daily!GJ$10,0)+VLOOKUP($IF88,Data!$B:$CP,Daily!KI$10,0))/CK$72</f>
      </c>
      <c r="CL88" s="14">
        <f>(VLOOKUP($EG88,Data!$B:$CP,Daily!GK$10,0)+VLOOKUP($IF88,Data!$B:$CP,Daily!KJ$10,0))/CL$72</f>
      </c>
      <c r="CM88" s="14">
        <f>(VLOOKUP($EG88,Data!$B:$CP,Daily!GL$10,0)+VLOOKUP($IF88,Data!$B:$CP,Daily!KK$10,0))/CM$72</f>
      </c>
      <c r="CN88" s="14">
        <f>(VLOOKUP($EG88,Data!$B:$CP,Daily!GM$10,0)+VLOOKUP($IF88,Data!$B:$CP,Daily!KL$10,0))/CN$72</f>
      </c>
      <c r="CO88" s="14">
        <f>(VLOOKUP($EG88,Data!$B:$CP,Daily!GN$10,0)+VLOOKUP($IF88,Data!$B:$CP,Daily!KM$10,0))/CO$72</f>
      </c>
      <c r="CP88" s="14">
        <f>(VLOOKUP($EG88,Data!$B:$CP,Daily!GO$10,0)+VLOOKUP($IF88,Data!$B:$CP,Daily!KN$10,0))/CP$72</f>
      </c>
      <c r="CQ88" s="14">
        <f>(VLOOKUP($EG88,Data!$B:$CP,Daily!GP$10,0)+VLOOKUP($IF88,Data!$B:$CP,Daily!KO$10,0))/CQ$72</f>
      </c>
      <c r="CR88" s="14">
        <f>(VLOOKUP($EG88,Data!$B:$CP,Daily!GQ$10,0)+VLOOKUP($IF88,Data!$B:$CP,Daily!KP$10,0))/CR$72</f>
      </c>
      <c r="CS88" s="14">
        <f>(VLOOKUP($EG88,Data!$B:$CP,Daily!GR$10,0)+VLOOKUP($IF88,Data!$B:$CP,Daily!KQ$10,0))/CS$72</f>
      </c>
      <c r="CT88" s="14">
        <f>(VLOOKUP($EG88,Data!$B:$CP,Daily!GS$10,0)+VLOOKUP($IF88,Data!$B:$CP,Daily!KR$10,0))/CT$72</f>
      </c>
      <c r="CU88" s="14">
        <f>(VLOOKUP($EG88,Data!$B:$CP,Daily!GT$10,0)+VLOOKUP($IF88,Data!$B:$CP,Daily!KS$10,0))/CU$72</f>
      </c>
      <c r="CV88" s="14">
        <f>(VLOOKUP($EG88,Data!$B:$CP,Daily!GU$10,0)+VLOOKUP($IF88,Data!$B:$CP,Daily!KT$10,0))/CV$72</f>
      </c>
      <c r="CW88" s="14">
        <f>(VLOOKUP($EG88,Data!$B:$CP,Daily!GV$10,0)+VLOOKUP($IF88,Data!$B:$CP,Daily!KU$10,0))/CW$72</f>
      </c>
      <c r="CX88" s="14">
        <f>(VLOOKUP($EG88,Data!$B:$CP,Daily!GW$10,0)+VLOOKUP($IF88,Data!$B:$CP,Daily!KV$10,0))/CX$72</f>
      </c>
      <c r="CY88" s="14">
        <f>(VLOOKUP($EG88,Data!$B:$CP,Daily!GX$10,0)+VLOOKUP($IF88,Data!$B:$CP,Daily!KW$10,0))/CY$72</f>
      </c>
      <c r="CZ88" s="14">
        <f>(VLOOKUP($EG88,Data!$B:$CP,Daily!GY$10,0)+VLOOKUP($IF88,Data!$B:$CP,Daily!KX$10,0))/CZ$72</f>
      </c>
      <c r="DA88" s="14">
        <f>(VLOOKUP($EG88,Data!$B:$CP,Daily!GZ$10,0)+VLOOKUP($IF88,Data!$B:$CP,Daily!KY$10,0))/DA$72</f>
      </c>
      <c r="DB88" s="14">
        <f>(VLOOKUP($EG88,Data!$B:$CP,Daily!HA$10,0)+VLOOKUP($IF88,Data!$B:$CP,Daily!KZ$10,0))/DB$72</f>
      </c>
      <c r="DC88" s="14">
        <f>(VLOOKUP($EG88,Data!$B:$CP,Daily!HB$10,0)+VLOOKUP($IF88,Data!$B:$CP,Daily!LA$10,0))/DC$72</f>
      </c>
      <c r="DD88" s="14">
        <f>(VLOOKUP($EG88,Data!$B:$CP,Daily!HC$10,0)+VLOOKUP($IF88,Data!$B:$CP,Daily!LB$10,0))/DD$72</f>
      </c>
      <c r="DE88" s="14">
        <f>(VLOOKUP($EG88,Data!$B:$CP,Daily!HD$10,0)+VLOOKUP($IF88,Data!$B:$CP,Daily!LC$10,0))/DE$72</f>
      </c>
      <c r="DF88" s="14">
        <f>(VLOOKUP($EG88,Data!$B:$CP,Daily!HE$10,0)+VLOOKUP($IF88,Data!$B:$CP,Daily!LD$10,0))/DF$72</f>
      </c>
      <c r="DG88" s="14">
        <f>(VLOOKUP($EG88,Data!$B:$CP,Daily!HF$10,0)+VLOOKUP($IF88,Data!$B:$CP,Daily!LE$10,0))/DG$72</f>
      </c>
      <c r="DH88" s="14">
        <f>(VLOOKUP($EG88,Data!$B:$CP,Daily!HG$10,0)+VLOOKUP($IF88,Data!$B:$CP,Daily!LF$10,0))/DH$72</f>
      </c>
      <c r="DI88" s="14">
        <f>(VLOOKUP($EG88,Data!$B:$CP,Daily!HH$10,0)+VLOOKUP($IF88,Data!$B:$CP,Daily!LG$10,0))/DI$72</f>
      </c>
      <c r="DJ88" s="14">
        <f>(VLOOKUP($EG88,Data!$B:$CP,Daily!HI$10,0)+VLOOKUP($IF88,Data!$B:$CP,Daily!LH$10,0))/DJ$72</f>
      </c>
      <c r="DK88" s="14">
        <f>(VLOOKUP($EG88,Data!$B:$CP,Daily!HJ$10,0)+VLOOKUP($IF88,Data!$B:$CP,Daily!LI$10,0))/DK$72</f>
      </c>
      <c r="DL88" s="14">
        <f>(VLOOKUP($EG88,Data!$B:$CP,Daily!HK$10,0)+VLOOKUP($IF88,Data!$B:$CP,Daily!LJ$10,0))/DL$72</f>
      </c>
      <c r="DM88" s="14">
        <f>(VLOOKUP($EG88,Data!$B:$CP,Daily!HL$10,0)+VLOOKUP($IF88,Data!$B:$CP,Daily!LK$10,0))/DM$72</f>
      </c>
      <c r="DN88" s="14">
        <f>(VLOOKUP($EG88,Data!$B:$CP,Daily!HM$10,0)+VLOOKUP($IF88,Data!$B:$CP,Daily!LL$10,0))/DN$72</f>
      </c>
      <c r="DO88" s="14">
        <f>(VLOOKUP($EG88,Data!$B:$CP,Daily!HN$10,0)+VLOOKUP($IF88,Data!$B:$CP,Daily!LM$10,0))/DO$72</f>
      </c>
      <c r="DP88" s="14">
        <f>(VLOOKUP($EG88,Data!$B:$CP,Daily!HO$10,0)+VLOOKUP($IF88,Data!$B:$CP,Daily!LN$10,0))/DP$72</f>
      </c>
      <c r="DQ88" s="14">
        <f>(VLOOKUP($EG88,Data!$B:$CP,Daily!HP$10,0)+VLOOKUP($IF88,Data!$B:$CP,Daily!LO$10,0))/DQ$72</f>
      </c>
      <c r="DR88" s="14">
        <f>(VLOOKUP($EG88,Data!$B:$CP,Daily!HQ$10,0)+VLOOKUP($IF88,Data!$B:$CP,Daily!LP$10,0))/DR$72</f>
      </c>
      <c r="DS88" s="14">
        <f>(VLOOKUP($EG88,Data!$B:$CP,Daily!HR$10,0)+VLOOKUP($IF88,Data!$B:$CP,Daily!LQ$10,0))/DS$72</f>
      </c>
      <c r="DT88" s="14">
        <f>(VLOOKUP($EG88,Data!$B:$CP,Daily!HS$10,0)+VLOOKUP($IF88,Data!$B:$CP,Daily!LR$10,0))/DT$72</f>
      </c>
      <c r="DU88" s="14">
        <f>(VLOOKUP($EG88,Data!$B:$CP,Daily!HT$10,0)+VLOOKUP($IF88,Data!$B:$CP,Daily!LS$10,0))/DU$72</f>
      </c>
      <c r="DV88" s="18"/>
      <c r="DW88" s="14">
        <f t="shared" si="588"/>
      </c>
      <c r="DX88" s="14">
        <f t="shared" si="589"/>
      </c>
      <c r="DY88" s="14">
        <f t="shared" si="738"/>
      </c>
      <c r="DZ88" s="14">
        <f t="shared" si="739"/>
      </c>
      <c r="EA88" s="14">
        <f t="shared" si="740"/>
      </c>
      <c r="EB88" s="18"/>
      <c r="EC88" s="14">
        <f t="shared" si="741"/>
      </c>
      <c r="ED88" s="14">
        <f t="shared" si="615"/>
      </c>
      <c r="EE88" s="14">
        <f t="shared" si="616"/>
      </c>
      <c r="EF88" s="119"/>
      <c r="EG88" s="9" t="s">
        <v>557</v>
      </c>
      <c r="EH88" s="9" t="s">
        <v>75</v>
      </c>
      <c r="EI88" s="14">
        <f>VLOOKUP($EG88,Data!$B:$CP,Daily!EI$10,0)/EI$72</f>
      </c>
      <c r="EJ88" s="14">
        <f>VLOOKUP($EG88,Data!$B:$CP,Daily!EJ$10,0)/EJ$72</f>
      </c>
      <c r="EK88" s="14">
        <f>VLOOKUP($EG88,Data!$B:$CP,Daily!EK$10,0)/EK$72</f>
      </c>
      <c r="EL88" s="14">
        <f>VLOOKUP($EG88,Data!$B:$CP,Daily!EL$10,0)/EL$72</f>
      </c>
      <c r="EM88" s="14">
        <f>VLOOKUP($EG88,Data!$B:$CP,Daily!EM$10,0)/EM$72</f>
      </c>
      <c r="EN88" s="14">
        <f>VLOOKUP($EG88,Data!$B:$CP,Daily!EN$10,0)/EN$72</f>
      </c>
      <c r="EO88" s="14">
        <f>VLOOKUP($EG88,Data!$B:$CP,Daily!EO$10,0)/EO$72</f>
      </c>
      <c r="EP88" s="14">
        <f>VLOOKUP($EG88,Data!$B:$CP,Daily!EP$10,0)/EP$72</f>
      </c>
      <c r="EQ88" s="14">
        <f>VLOOKUP($EG88,Data!$B:$CP,Daily!EQ$10,0)/EQ$72</f>
      </c>
      <c r="ER88" s="14">
        <f>VLOOKUP($EG88,Data!$B:$CP,Daily!ER$10,0)/ER$72</f>
      </c>
      <c r="ES88" s="14">
        <f>VLOOKUP($EG88,Data!$B:$CP,Daily!ES$10,0)/ES$72</f>
      </c>
      <c r="ET88" s="14">
        <f>VLOOKUP($EG88,Data!$B:$CP,Daily!ET$10,0)/ET$72</f>
      </c>
      <c r="EU88" s="14">
        <f>VLOOKUP($EG88,Data!$B:$CP,Daily!EU$10,0)/EU$72</f>
      </c>
      <c r="EV88" s="14">
        <f>VLOOKUP($EG88,Data!$B:$CP,Daily!EV$10,0)/EV$72</f>
      </c>
      <c r="EW88" s="14">
        <f>VLOOKUP($EG88,Data!$B:$CP,Daily!EW$10,0)/EW$72</f>
      </c>
      <c r="EX88" s="14">
        <f>VLOOKUP($EG88,Data!$B:$CP,Daily!EX$10,0)/EX$72</f>
      </c>
      <c r="EY88" s="14">
        <f>VLOOKUP($EG88,Data!$B:$CP,Daily!EY$10,0)/EY$72</f>
      </c>
      <c r="EZ88" s="14">
        <f>VLOOKUP($EG88,Data!$B:$CP,Daily!EZ$10,0)/EZ$72</f>
      </c>
      <c r="FA88" s="14">
        <f>VLOOKUP($EG88,Data!$B:$CP,Daily!FA$10,0)/FA$72</f>
      </c>
      <c r="FB88" s="14">
        <f>VLOOKUP($EG88,Data!$B:$CP,Daily!FB$10,0)/FB$72</f>
      </c>
      <c r="FC88" s="14">
        <f>VLOOKUP($EG88,Data!$B:$CP,Daily!FC$10,0)/FC$72</f>
      </c>
      <c r="FD88" s="14">
        <f>VLOOKUP($EG88,Data!$B:$CP,Daily!FD$10,0)/FD$72</f>
      </c>
      <c r="FE88" s="14">
        <f>VLOOKUP($EG88,Data!$B:$CP,Daily!FE$10,0)/FE$72</f>
      </c>
      <c r="FF88" s="14">
        <f>VLOOKUP($EG88,Data!$B:$CP,Daily!FF$10,0)/FF$72</f>
      </c>
      <c r="FG88" s="14">
        <f>VLOOKUP($EG88,Data!$B:$CP,Daily!FG$10,0)/FG$72</f>
      </c>
      <c r="FH88" s="14">
        <f>VLOOKUP($EG88,Data!$B:$CP,Daily!FH$10,0)/FH$72</f>
      </c>
      <c r="FI88" s="14">
        <f>VLOOKUP($EG88,Data!$B:$CP,Daily!FI$10,0)/FI$72</f>
      </c>
      <c r="FJ88" s="14">
        <f>VLOOKUP($EG88,Data!$B:$CP,Daily!FJ$10,0)/FJ$72</f>
      </c>
      <c r="FK88" s="14">
        <f>VLOOKUP($EG88,Data!$B:$CP,Daily!FK$10,0)/FK$72</f>
      </c>
      <c r="FL88" s="14">
        <f>VLOOKUP($EG88,Data!$B:$CP,Daily!FL$10,0)/FL$72</f>
      </c>
      <c r="FM88" s="14">
        <f>VLOOKUP($EG88,Data!$B:$CP,Daily!FM$10,0)/FM$72</f>
      </c>
      <c r="FN88" s="14">
        <f>VLOOKUP($EG88,Data!$B:$CP,Daily!FN$10,0)/FN$72</f>
      </c>
      <c r="FO88" s="14">
        <f>VLOOKUP($EG88,Data!$B:$CP,Daily!FO$10,0)/FO$72</f>
      </c>
      <c r="FP88" s="14">
        <f>VLOOKUP($EG88,Data!$B:$CP,Daily!FP$10,0)/FP$72</f>
      </c>
      <c r="FQ88" s="14">
        <f>VLOOKUP($EG88,Data!$B:$CP,Daily!FQ$10,0)/FQ$72</f>
      </c>
      <c r="FR88" s="14">
        <f>VLOOKUP($EG88,Data!$B:$CP,Daily!FR$10,0)/FR$72</f>
      </c>
      <c r="FS88" s="14">
        <f>VLOOKUP($EG88,Data!$B:$CP,Daily!FS$10,0)/FS$72</f>
      </c>
      <c r="FT88" s="14">
        <f>VLOOKUP($EG88,Data!$B:$CP,Daily!FT$10,0)/FT$72</f>
      </c>
      <c r="FU88" s="14">
        <f>VLOOKUP($EG88,Data!$B:$CP,Daily!FU$10,0)/FU$72</f>
      </c>
      <c r="FV88" s="14">
        <f>VLOOKUP($EG88,Data!$B:$CP,Daily!FV$10,0)/FV$72</f>
      </c>
      <c r="FW88" s="14">
        <f>VLOOKUP($EG88,Data!$B:$CP,Daily!FW$10,0)/FW$72</f>
      </c>
      <c r="FX88" s="14">
        <f>VLOOKUP($EG88,Data!$B:$CP,Daily!FX$10,0)/FX$72</f>
      </c>
      <c r="FY88" s="14">
        <f>VLOOKUP($EG88,Data!$B:$CP,Daily!FY$10,0)/FY$72</f>
      </c>
      <c r="FZ88" s="14">
        <f>VLOOKUP($EG88,Data!$B:$CP,Daily!FZ$10,0)/FZ$72</f>
      </c>
      <c r="GA88" s="14">
        <f>VLOOKUP($EG88,Data!$B:$CP,Daily!GA$10,0)/GA$72</f>
      </c>
      <c r="GB88" s="14">
        <f>VLOOKUP($EG88,Data!$B:$CP,Daily!GB$10,0)/GB$72</f>
      </c>
      <c r="GC88" s="14">
        <f>VLOOKUP($EG88,Data!$B:$CP,Daily!GC$10,0)/GC$72</f>
      </c>
      <c r="GD88" s="14">
        <f>VLOOKUP($EG88,Data!$B:$CP,Daily!GD$10,0)/GD$72</f>
      </c>
      <c r="GE88" s="14">
        <f>VLOOKUP($EG88,Data!$B:$CP,Daily!GE$10,0)/GE$72</f>
      </c>
      <c r="GF88" s="14">
        <f>VLOOKUP($EG88,Data!$B:$CP,Daily!GF$10,0)/GF$72</f>
      </c>
      <c r="GG88" s="14">
        <f>VLOOKUP($EG88,Data!$B:$CP,Daily!GG$10,0)/GG$72</f>
      </c>
      <c r="GH88" s="14">
        <f>VLOOKUP($EG88,Data!$B:$CP,Daily!GH$10,0)/GH$72</f>
      </c>
      <c r="GI88" s="14">
        <f>VLOOKUP($EG88,Data!$B:$CP,Daily!GI$10,0)/GI$72</f>
      </c>
      <c r="GJ88" s="14">
        <f>VLOOKUP($EG88,Data!$B:$CP,Daily!GJ$10,0)/GJ$72</f>
      </c>
      <c r="GK88" s="14">
        <f>VLOOKUP($EG88,Data!$B:$CP,Daily!GK$10,0)/GK$72</f>
      </c>
      <c r="GL88" s="14">
        <f>VLOOKUP($EG88,Data!$B:$CP,Daily!GL$10,0)/GL$72</f>
      </c>
      <c r="GM88" s="14">
        <f>VLOOKUP($EG88,Data!$B:$CP,Daily!GM$10,0)/GM$72</f>
      </c>
      <c r="GN88" s="14">
        <f>VLOOKUP($EG88,Data!$B:$CP,Daily!GN$10,0)/GN$72</f>
      </c>
      <c r="GO88" s="14">
        <f>VLOOKUP($EG88,Data!$B:$CP,Daily!GO$10,0)/GO$72</f>
      </c>
      <c r="GP88" s="14">
        <f>VLOOKUP($EG88,Data!$B:$CP,Daily!GP$10,0)/GP$72</f>
      </c>
      <c r="GQ88" s="14">
        <f>VLOOKUP($EG88,Data!$B:$CP,Daily!GQ$10,0)/GQ$72</f>
      </c>
      <c r="GR88" s="14">
        <f>VLOOKUP($EG88,Data!$B:$CP,Daily!GR$10,0)/GR$72</f>
      </c>
      <c r="GS88" s="14">
        <f>VLOOKUP($EG88,Data!$B:$CP,Daily!GS$10,0)/GS$72</f>
      </c>
      <c r="GT88" s="14">
        <f>VLOOKUP($EG88,Data!$B:$CP,Daily!GT$10,0)/GT$72</f>
      </c>
      <c r="GU88" s="14">
        <f>VLOOKUP($EG88,Data!$B:$CP,Daily!GU$10,0)/GU$72</f>
      </c>
      <c r="GV88" s="14">
        <f>VLOOKUP($EG88,Data!$B:$CP,Daily!GV$10,0)/GV$72</f>
      </c>
      <c r="GW88" s="14">
        <f>VLOOKUP($EG88,Data!$B:$CP,Daily!GW$10,0)/GW$72</f>
      </c>
      <c r="GX88" s="14">
        <f>VLOOKUP($EG88,Data!$B:$CP,Daily!GX$10,0)/GX$72</f>
      </c>
      <c r="GY88" s="14">
        <f>VLOOKUP($EG88,Data!$B:$CP,Daily!GY$10,0)/GY$72</f>
      </c>
      <c r="GZ88" s="14">
        <f>VLOOKUP($EG88,Data!$B:$CP,Daily!GZ$10,0)/GZ$72</f>
      </c>
      <c r="HA88" s="14">
        <f>VLOOKUP($EG88,Data!$B:$CP,Daily!HA$10,0)/HA$72</f>
      </c>
      <c r="HB88" s="14">
        <f>VLOOKUP($EG88,Data!$B:$CP,Daily!HB$10,0)/HB$72</f>
      </c>
      <c r="HC88" s="14">
        <f>VLOOKUP($EG88,Data!$B:$CP,Daily!HC$10,0)/HC$72</f>
      </c>
      <c r="HD88" s="14">
        <f>VLOOKUP($EG88,Data!$B:$CP,Daily!HD$10,0)/HD$72</f>
      </c>
      <c r="HE88" s="14">
        <f>VLOOKUP($EG88,Data!$B:$CP,Daily!HE$10,0)/HE$72</f>
      </c>
      <c r="HF88" s="14">
        <f>VLOOKUP($EG88,Data!$B:$CP,Daily!HF$10,0)/HF$72</f>
      </c>
      <c r="HG88" s="14">
        <f>VLOOKUP($EG88,Data!$B:$CP,Daily!HG$10,0)/HG$72</f>
      </c>
      <c r="HH88" s="14">
        <f>VLOOKUP($EG88,Data!$B:$CP,Daily!HH$10,0)/HH$72</f>
      </c>
      <c r="HI88" s="14">
        <f>VLOOKUP($EG88,Data!$B:$CP,Daily!HI$10,0)/HI$72</f>
      </c>
      <c r="HJ88" s="14">
        <f>VLOOKUP($EG88,Data!$B:$CP,Daily!HJ$10,0)/HJ$72</f>
      </c>
      <c r="HK88" s="14">
        <f>VLOOKUP($EG88,Data!$B:$CP,Daily!HK$10,0)/HK$72</f>
      </c>
      <c r="HL88" s="14">
        <f>VLOOKUP($EG88,Data!$B:$CP,Daily!HL$10,0)/HL$72</f>
      </c>
      <c r="HM88" s="14">
        <f>VLOOKUP($EG88,Data!$B:$CP,Daily!HM$10,0)/HM$72</f>
      </c>
      <c r="HN88" s="14">
        <f>VLOOKUP($EG88,Data!$B:$CP,Daily!HN$10,0)/HN$72</f>
      </c>
      <c r="HO88" s="14">
        <f>VLOOKUP($EG88,Data!$B:$CP,Daily!HO$10,0)/HO$72</f>
      </c>
      <c r="HP88" s="14">
        <f>VLOOKUP($EG88,Data!$B:$CP,Daily!HP$10,0)/HP$72</f>
      </c>
      <c r="HQ88" s="14">
        <f>VLOOKUP($EG88,Data!$B:$CP,Daily!HQ$10,0)/HQ$72</f>
      </c>
      <c r="HR88" s="14">
        <f>VLOOKUP($EG88,Data!$B:$CP,Daily!HR$10,0)/HR$72</f>
      </c>
      <c r="HS88" s="14">
        <f>VLOOKUP($EG88,Data!$B:$CP,Daily!HS$10,0)/HS$72</f>
      </c>
      <c r="HT88" s="14">
        <f>VLOOKUP($EG88,Data!$B:$CP,Daily!HT$10,0)/HT$72</f>
      </c>
      <c r="HU88" s="17"/>
      <c r="HV88" s="52">
        <f t="shared" si="591"/>
      </c>
      <c r="HW88" s="52">
        <f t="shared" si="592"/>
      </c>
      <c r="HX88" s="52">
        <f t="shared" si="742"/>
      </c>
      <c r="HY88" s="52">
        <f t="shared" si="743"/>
      </c>
      <c r="HZ88" s="52">
        <f t="shared" si="744"/>
      </c>
      <c r="IA88" s="55"/>
      <c r="IB88" s="14">
        <f t="shared" si="745"/>
      </c>
      <c r="IC88" s="14">
        <f t="shared" si="617"/>
      </c>
      <c r="ID88" s="14">
        <f t="shared" si="618"/>
      </c>
      <c r="IE88" s="35"/>
      <c r="IF88" s="9" t="s">
        <v>558</v>
      </c>
      <c r="IG88" s="9" t="s">
        <v>75</v>
      </c>
      <c r="IH88" s="14">
        <f>VLOOKUP($IF88,Data!$B:$CP,Daily!IH$10,0)/IH$72</f>
      </c>
      <c r="II88" s="14">
        <f>VLOOKUP($IF88,Data!$B:$CP,Daily!II$10,0)/II$72</f>
      </c>
      <c r="IJ88" s="14">
        <f>VLOOKUP($IF88,Data!$B:$CP,Daily!IJ$10,0)/IJ$72</f>
      </c>
      <c r="IK88" s="14">
        <f>VLOOKUP($IF88,Data!$B:$CP,Daily!IK$10,0)/IK$72</f>
      </c>
      <c r="IL88" s="14">
        <f>VLOOKUP($IF88,Data!$B:$CP,Daily!IL$10,0)/IL$72</f>
      </c>
      <c r="IM88" s="14">
        <f>VLOOKUP($IF88,Data!$B:$CP,Daily!IM$10,0)/IM$72</f>
      </c>
      <c r="IN88" s="14">
        <f>VLOOKUP($IF88,Data!$B:$CP,Daily!IN$10,0)/IN$72</f>
      </c>
      <c r="IO88" s="14">
        <f>VLOOKUP($IF88,Data!$B:$CP,Daily!IO$10,0)/IO$72</f>
      </c>
      <c r="IP88" s="14">
        <f>VLOOKUP($IF88,Data!$B:$CP,Daily!IP$10,0)/IP$72</f>
      </c>
      <c r="IQ88" s="14">
        <f>VLOOKUP($IF88,Data!$B:$CP,Daily!IQ$10,0)/IQ$72</f>
      </c>
      <c r="IR88" s="14">
        <f>VLOOKUP($IF88,Data!$B:$CP,Daily!IR$10,0)/IR$72</f>
      </c>
      <c r="IS88" s="14">
        <f>VLOOKUP($IF88,Data!$B:$CP,Daily!IS$10,0)/IS$72</f>
      </c>
      <c r="IT88" s="14">
        <f>VLOOKUP($IF88,Data!$B:$CP,Daily!IT$10,0)/IT$72</f>
      </c>
      <c r="IU88" s="14">
        <f>VLOOKUP($IF88,Data!$B:$CP,Daily!IU$10,0)/IU$72</f>
      </c>
      <c r="IV88" s="14">
        <f>VLOOKUP($IF88,Data!$B:$CP,Daily!IV$10,0)/IV$72</f>
      </c>
      <c r="IW88" s="14">
        <f>VLOOKUP($IF88,Data!$B:$CP,Daily!IW$10,0)/IW$72</f>
      </c>
      <c r="IX88" s="14">
        <f>VLOOKUP($IF88,Data!$B:$CP,Daily!IX$10,0)/IX$72</f>
      </c>
      <c r="IY88" s="14">
        <f>VLOOKUP($IF88,Data!$B:$CP,Daily!IY$10,0)/IY$72</f>
      </c>
      <c r="IZ88" s="14">
        <f>VLOOKUP($IF88,Data!$B:$CP,Daily!IZ$10,0)/IZ$72</f>
      </c>
      <c r="JA88" s="14">
        <f>VLOOKUP($IF88,Data!$B:$CP,Daily!JA$10,0)/JA$72</f>
      </c>
      <c r="JB88" s="14">
        <f>VLOOKUP($IF88,Data!$B:$CP,Daily!JB$10,0)/JB$72</f>
      </c>
      <c r="JC88" s="14">
        <f>VLOOKUP($IF88,Data!$B:$CP,Daily!JC$10,0)/JC$72</f>
      </c>
      <c r="JD88" s="14">
        <f>VLOOKUP($IF88,Data!$B:$CP,Daily!JD$10,0)/JD$72</f>
      </c>
      <c r="JE88" s="14">
        <f>VLOOKUP($IF88,Data!$B:$CP,Daily!JE$10,0)/JE$72</f>
      </c>
      <c r="JF88" s="14">
        <f>VLOOKUP($IF88,Data!$B:$CP,Daily!JF$10,0)/JF$72</f>
      </c>
      <c r="JG88" s="14">
        <f>VLOOKUP($IF88,Data!$B:$CP,Daily!JG$10,0)/JG$72</f>
      </c>
      <c r="JH88" s="14">
        <f>VLOOKUP($IF88,Data!$B:$CP,Daily!JH$10,0)/JH$72</f>
      </c>
      <c r="JI88" s="14">
        <f>VLOOKUP($IF88,Data!$B:$CP,Daily!JI$10,0)/JI$72</f>
      </c>
      <c r="JJ88" s="14">
        <f>VLOOKUP($IF88,Data!$B:$CP,Daily!JJ$10,0)/JJ$72</f>
      </c>
      <c r="JK88" s="14">
        <f>VLOOKUP($IF88,Data!$B:$CP,Daily!JK$10,0)/JK$72</f>
      </c>
      <c r="JL88" s="14">
        <f>VLOOKUP($IF88,Data!$B:$CP,Daily!JL$10,0)/JL$72</f>
      </c>
      <c r="JM88" s="14">
        <f>VLOOKUP($IF88,Data!$B:$CP,Daily!JM$10,0)/JM$72</f>
      </c>
      <c r="JN88" s="14">
        <f>VLOOKUP($IF88,Data!$B:$CP,Daily!JN$10,0)/JN$72</f>
      </c>
      <c r="JO88" s="14">
        <f>VLOOKUP($IF88,Data!$B:$CP,Daily!JO$10,0)/JO$72</f>
      </c>
      <c r="JP88" s="14">
        <f>VLOOKUP($IF88,Data!$B:$CP,Daily!JP$10,0)/JP$72</f>
      </c>
      <c r="JQ88" s="14">
        <f>VLOOKUP($IF88,Data!$B:$CP,Daily!JQ$10,0)/JQ$72</f>
      </c>
      <c r="JR88" s="14">
        <f>VLOOKUP($IF88,Data!$B:$CP,Daily!JR$10,0)/JR$72</f>
      </c>
      <c r="JS88" s="14">
        <f>VLOOKUP($IF88,Data!$B:$CP,Daily!JS$10,0)/JS$72</f>
      </c>
      <c r="JT88" s="14">
        <f>VLOOKUP($IF88,Data!$B:$CP,Daily!JT$10,0)/JT$72</f>
      </c>
      <c r="JU88" s="14">
        <f>VLOOKUP($IF88,Data!$B:$CP,Daily!JU$10,0)/JU$72</f>
      </c>
      <c r="JV88" s="14">
        <f>VLOOKUP($IF88,Data!$B:$CP,Daily!JV$10,0)/JV$72</f>
      </c>
      <c r="JW88" s="14">
        <f>VLOOKUP($IF88,Data!$B:$CP,Daily!JW$10,0)/JW$72</f>
      </c>
      <c r="JX88" s="14">
        <f>VLOOKUP($IF88,Data!$B:$CP,Daily!JX$10,0)/JX$72</f>
      </c>
      <c r="JY88" s="14">
        <f>VLOOKUP($IF88,Data!$B:$CP,Daily!JY$10,0)/JY$72</f>
      </c>
      <c r="JZ88" s="14">
        <f>VLOOKUP($IF88,Data!$B:$CP,Daily!JZ$10,0)/JZ$72</f>
      </c>
      <c r="KA88" s="14">
        <f>VLOOKUP($IF88,Data!$B:$CP,Daily!KA$10,0)/KA$72</f>
      </c>
      <c r="KB88" s="14">
        <f>VLOOKUP($IF88,Data!$B:$CP,Daily!KB$10,0)/KB$72</f>
      </c>
      <c r="KC88" s="14">
        <f>VLOOKUP($IF88,Data!$B:$CP,Daily!KC$10,0)/KC$72</f>
      </c>
      <c r="KD88" s="14">
        <f>VLOOKUP($IF88,Data!$B:$CP,Daily!KD$10,0)/KD$72</f>
      </c>
      <c r="KE88" s="14">
        <f>VLOOKUP($IF88,Data!$B:$CP,Daily!KE$10,0)/KE$72</f>
      </c>
      <c r="KF88" s="14">
        <f>VLOOKUP($IF88,Data!$B:$CP,Daily!KF$10,0)/KF$72</f>
      </c>
      <c r="KG88" s="14">
        <f>VLOOKUP($IF88,Data!$B:$CP,Daily!KG$10,0)/KG$72</f>
      </c>
      <c r="KH88" s="14">
        <f>VLOOKUP($IF88,Data!$B:$CP,Daily!KH$10,0)/KH$72</f>
      </c>
      <c r="KI88" s="14">
        <f>VLOOKUP($IF88,Data!$B:$CP,Daily!KI$10,0)/KI$72</f>
      </c>
      <c r="KJ88" s="14">
        <f>VLOOKUP($IF88,Data!$B:$CP,Daily!KJ$10,0)/KJ$72</f>
      </c>
      <c r="KK88" s="14">
        <f>VLOOKUP($IF88,Data!$B:$CP,Daily!KK$10,0)/KK$72</f>
      </c>
      <c r="KL88" s="14">
        <f>VLOOKUP($IF88,Data!$B:$CP,Daily!KL$10,0)/KL$72</f>
      </c>
      <c r="KM88" s="14">
        <f>VLOOKUP($IF88,Data!$B:$CP,Daily!KM$10,0)/KM$72</f>
      </c>
      <c r="KN88" s="14">
        <f>VLOOKUP($IF88,Data!$B:$CP,Daily!KN$10,0)/KN$72</f>
      </c>
      <c r="KO88" s="14">
        <f>VLOOKUP($IF88,Data!$B:$CP,Daily!KO$10,0)/KO$72</f>
      </c>
      <c r="KP88" s="14">
        <f>VLOOKUP($IF88,Data!$B:$CP,Daily!KP$10,0)/KP$72</f>
      </c>
      <c r="KQ88" s="14">
        <f>VLOOKUP($IF88,Data!$B:$CP,Daily!KQ$10,0)/KQ$72</f>
      </c>
      <c r="KR88" s="14">
        <f>VLOOKUP($IF88,Data!$B:$CP,Daily!KR$10,0)/KR$72</f>
      </c>
      <c r="KS88" s="14">
        <f>VLOOKUP($IF88,Data!$B:$CP,Daily!KS$10,0)/KS$72</f>
      </c>
      <c r="KT88" s="14">
        <f>VLOOKUP($IF88,Data!$B:$CP,Daily!KT$10,0)/KT$72</f>
      </c>
      <c r="KU88" s="14">
        <f>VLOOKUP($IF88,Data!$B:$CP,Daily!KU$10,0)/KU$72</f>
      </c>
      <c r="KV88" s="14">
        <f>VLOOKUP($IF88,Data!$B:$CP,Daily!KV$10,0)/KV$72</f>
      </c>
      <c r="KW88" s="14">
        <f>VLOOKUP($IF88,Data!$B:$CP,Daily!KW$10,0)/KW$72</f>
      </c>
      <c r="KX88" s="14">
        <f>VLOOKUP($IF88,Data!$B:$CP,Daily!KX$10,0)/KX$72</f>
      </c>
      <c r="KY88" s="14">
        <f>VLOOKUP($IF88,Data!$B:$CP,Daily!KY$10,0)/KY$72</f>
      </c>
      <c r="KZ88" s="14">
        <f>VLOOKUP($IF88,Data!$B:$CP,Daily!KZ$10,0)/KZ$72</f>
      </c>
      <c r="LA88" s="14">
        <f>VLOOKUP($IF88,Data!$B:$CP,Daily!LA$10,0)/LA$72</f>
      </c>
      <c r="LB88" s="14">
        <f>VLOOKUP($IF88,Data!$B:$CP,Daily!LB$10,0)/LB$72</f>
      </c>
      <c r="LC88" s="14">
        <f>VLOOKUP($IF88,Data!$B:$CP,Daily!LC$10,0)/LC$72</f>
      </c>
      <c r="LD88" s="14">
        <f>VLOOKUP($IF88,Data!$B:$CP,Daily!LD$10,0)/LD$72</f>
      </c>
      <c r="LE88" s="14">
        <f>VLOOKUP($IF88,Data!$B:$CP,Daily!LE$10,0)/LE$72</f>
      </c>
      <c r="LF88" s="14">
        <f>VLOOKUP($IF88,Data!$B:$CP,Daily!LF$10,0)/LF$72</f>
      </c>
      <c r="LG88" s="14">
        <f>VLOOKUP($IF88,Data!$B:$CP,Daily!LG$10,0)/LG$72</f>
      </c>
      <c r="LH88" s="14">
        <f>VLOOKUP($IF88,Data!$B:$CP,Daily!LH$10,0)/LH$72</f>
      </c>
      <c r="LI88" s="14">
        <f>VLOOKUP($IF88,Data!$B:$CP,Daily!LI$10,0)/LI$72</f>
      </c>
      <c r="LJ88" s="14">
        <f>VLOOKUP($IF88,Data!$B:$CP,Daily!LJ$10,0)/LJ$72</f>
      </c>
      <c r="LK88" s="14">
        <f>VLOOKUP($IF88,Data!$B:$CP,Daily!LK$10,0)/LK$72</f>
      </c>
      <c r="LL88" s="14">
        <f>VLOOKUP($IF88,Data!$B:$CP,Daily!LL$10,0)/LL$72</f>
      </c>
      <c r="LM88" s="14">
        <f>VLOOKUP($IF88,Data!$B:$CP,Daily!LM$10,0)/LM$72</f>
      </c>
      <c r="LN88" s="14">
        <f>VLOOKUP($IF88,Data!$B:$CP,Daily!LN$10,0)/LN$72</f>
      </c>
      <c r="LO88" s="14">
        <f>VLOOKUP($IF88,Data!$B:$CP,Daily!LO$10,0)/LO$72</f>
      </c>
      <c r="LP88" s="14">
        <f>VLOOKUP($IF88,Data!$B:$CP,Daily!LP$10,0)/LP$72</f>
      </c>
      <c r="LQ88" s="14">
        <f>VLOOKUP($IF88,Data!$B:$CP,Daily!LQ$10,0)/LQ$72</f>
      </c>
      <c r="LR88" s="14">
        <f>VLOOKUP($IF88,Data!$B:$CP,Daily!LR$10,0)/LR$72</f>
      </c>
      <c r="LS88" s="14">
        <f>VLOOKUP($IF88,Data!$B:$CP,Daily!LS$10,0)/LS$72</f>
      </c>
      <c r="LT88" s="17"/>
      <c r="LU88" s="52">
        <f t="shared" si="657"/>
      </c>
      <c r="LV88" s="52">
        <f t="shared" si="658"/>
      </c>
      <c r="LW88" s="52">
        <f t="shared" si="746"/>
      </c>
      <c r="LX88" s="52">
        <f t="shared" si="747"/>
      </c>
      <c r="LY88" s="52">
        <f t="shared" si="748"/>
      </c>
      <c r="LZ88" s="55"/>
      <c r="MA88" s="14">
        <f t="shared" si="749"/>
      </c>
      <c r="MB88" s="14">
        <f t="shared" si="620"/>
      </c>
      <c r="MC88" s="14">
        <f t="shared" si="621"/>
      </c>
    </row>
    <row r="89" spans="1:342" s="5" customFormat="1" x14ac:dyDescent="0.25">
      <c r="B89" s="84"/>
      <c r="D89" s="74" t="s">
        <v>478</v>
      </c>
      <c r="E89" s="67" t="str">
        <f>VLOOKUP($D89,'Metric Nature'!$C:$D,2,0)&amp;IF(($F89&lt;(EA89)),"Below",IF(($F89&gt;(DZ89)),"Above","Within"))</f>
      </c>
      <c r="F89" s="62">
        <f>DU89</f>
      </c>
      <c r="G89" s="92">
        <f>ED89</f>
      </c>
      <c r="H89" s="62">
        <f>IFERROR(((F89-G89)/G89),0)</f>
      </c>
      <c r="I89" s="89">
        <f>EE89</f>
      </c>
      <c r="J89" s="62">
        <f>IFERROR(((F89-I89)/I89),0)</f>
      </c>
      <c r="K89" s="62">
        <f>EC89</f>
      </c>
      <c r="L89" s="64"/>
      <c r="M89" s="67" t="str">
        <f>VLOOKUP($D89,'Metric Nature'!$C:$D,2,0)&amp;IF(($N89&lt;(HZ89)),"Below",IF(($N89&gt;(HY89)),"Above","Within"))</f>
      </c>
      <c r="N89" s="71">
        <f>HT89</f>
      </c>
      <c r="O89" s="63">
        <f>IC89</f>
      </c>
      <c r="P89" s="98">
        <f>IFERROR(((N89-O89)/O89),0)</f>
      </c>
      <c r="Q89" s="63">
        <f>ID89</f>
      </c>
      <c r="R89" s="71">
        <f>IFERROR(((N89-Q89)/Q89),0)</f>
      </c>
      <c r="S89" s="62">
        <f>IB89</f>
      </c>
      <c r="T89" s="64"/>
      <c r="U89" s="67" t="str">
        <f>VLOOKUP($D89,'Metric Nature'!$C:$D,2,0)&amp;IF(($V89&lt;(LY89)),"Below",IF(($V89&gt;(LX89)),"Above","Within"))</f>
      </c>
      <c r="V89" s="62">
        <f>LS89</f>
      </c>
      <c r="W89" s="63">
        <f>MB89</f>
      </c>
      <c r="X89" s="62">
        <f>IFERROR(((V89-W89)/W89),0)</f>
      </c>
      <c r="Y89" s="63">
        <f>MC89</f>
      </c>
      <c r="Z89" s="62">
        <f>IFERROR(((V89-Y89)/Y89),0)</f>
      </c>
      <c r="AA89" s="62">
        <f>MA89</f>
      </c>
      <c r="AB89" s="64"/>
      <c r="AC89" s="60" t="s">
        <v>559</v>
      </c>
      <c r="AI89" s="9" t="s">
        <v>540</v>
      </c>
      <c r="AJ89" s="14">
        <f>(VLOOKUP($EG89,Data!$B:$CP,Daily!EI$10,0)+VLOOKUP($IF89,Data!$B:$CP,Daily!IH$10,0))/AJ$72</f>
      </c>
      <c r="AK89" s="14">
        <f>(VLOOKUP($EG89,Data!$B:$CP,Daily!EJ$10,0)+VLOOKUP($IF89,Data!$B:$CP,Daily!II$10,0))/AK$72</f>
      </c>
      <c r="AL89" s="14">
        <f>(VLOOKUP($EG89,Data!$B:$CP,Daily!EK$10,0)+VLOOKUP($IF89,Data!$B:$CP,Daily!IJ$10,0))/AL$72</f>
      </c>
      <c r="AM89" s="14">
        <f>(VLOOKUP($EG89,Data!$B:$CP,Daily!EL$10,0)+VLOOKUP($IF89,Data!$B:$CP,Daily!IK$10,0))/AM$72</f>
      </c>
      <c r="AN89" s="14">
        <f>(VLOOKUP($EG89,Data!$B:$CP,Daily!EM$10,0)+VLOOKUP($IF89,Data!$B:$CP,Daily!IL$10,0))/AN$72</f>
      </c>
      <c r="AO89" s="14">
        <f>(VLOOKUP($EG89,Data!$B:$CP,Daily!EN$10,0)+VLOOKUP($IF89,Data!$B:$CP,Daily!IM$10,0))/AO$72</f>
      </c>
      <c r="AP89" s="14">
        <f>(VLOOKUP($EG89,Data!$B:$CP,Daily!EO$10,0)+VLOOKUP($IF89,Data!$B:$CP,Daily!IN$10,0))/AP$72</f>
      </c>
      <c r="AQ89" s="14">
        <f>(VLOOKUP($EG89,Data!$B:$CP,Daily!EP$10,0)+VLOOKUP($IF89,Data!$B:$CP,Daily!IO$10,0))/AQ$72</f>
      </c>
      <c r="AR89" s="14">
        <f>(VLOOKUP($EG89,Data!$B:$CP,Daily!EQ$10,0)+VLOOKUP($IF89,Data!$B:$CP,Daily!IP$10,0))/AR$72</f>
      </c>
      <c r="AS89" s="14">
        <f>(VLOOKUP($EG89,Data!$B:$CP,Daily!ER$10,0)+VLOOKUP($IF89,Data!$B:$CP,Daily!IQ$10,0))/AS$72</f>
      </c>
      <c r="AT89" s="14">
        <f>(VLOOKUP($EG89,Data!$B:$CP,Daily!ES$10,0)+VLOOKUP($IF89,Data!$B:$CP,Daily!IR$10,0))/AT$72</f>
      </c>
      <c r="AU89" s="14">
        <f>(VLOOKUP($EG89,Data!$B:$CP,Daily!ET$10,0)+VLOOKUP($IF89,Data!$B:$CP,Daily!IS$10,0))/AU$72</f>
      </c>
      <c r="AV89" s="14">
        <f>(VLOOKUP($EG89,Data!$B:$CP,Daily!EU$10,0)+VLOOKUP($IF89,Data!$B:$CP,Daily!IT$10,0))/AV$72</f>
      </c>
      <c r="AW89" s="14">
        <f>(VLOOKUP($EG89,Data!$B:$CP,Daily!EV$10,0)+VLOOKUP($IF89,Data!$B:$CP,Daily!IU$10,0))/AW$72</f>
      </c>
      <c r="AX89" s="14">
        <f>(VLOOKUP($EG89,Data!$B:$CP,Daily!EW$10,0)+VLOOKUP($IF89,Data!$B:$CP,Daily!IV$10,0))/AX$72</f>
      </c>
      <c r="AY89" s="14">
        <f>(VLOOKUP($EG89,Data!$B:$CP,Daily!EX$10,0)+VLOOKUP($IF89,Data!$B:$CP,Daily!IW$10,0))/AY$72</f>
      </c>
      <c r="AZ89" s="14">
        <f>(VLOOKUP($EG89,Data!$B:$CP,Daily!EY$10,0)+VLOOKUP($IF89,Data!$B:$CP,Daily!IX$10,0))/AZ$72</f>
      </c>
      <c r="BA89" s="14">
        <f>(VLOOKUP($EG89,Data!$B:$CP,Daily!EZ$10,0)+VLOOKUP($IF89,Data!$B:$CP,Daily!IY$10,0))/BA$72</f>
      </c>
      <c r="BB89" s="14">
        <f>(VLOOKUP($EG89,Data!$B:$CP,Daily!FA$10,0)+VLOOKUP($IF89,Data!$B:$CP,Daily!IZ$10,0))/BB$72</f>
      </c>
      <c r="BC89" s="14">
        <f>(VLOOKUP($EG89,Data!$B:$CP,Daily!FB$10,0)+VLOOKUP($IF89,Data!$B:$CP,Daily!JA$10,0))/BC$72</f>
      </c>
      <c r="BD89" s="14">
        <f>(VLOOKUP($EG89,Data!$B:$CP,Daily!FC$10,0)+VLOOKUP($IF89,Data!$B:$CP,Daily!JB$10,0))/BD$72</f>
      </c>
      <c r="BE89" s="14">
        <f>(VLOOKUP($EG89,Data!$B:$CP,Daily!FD$10,0)+VLOOKUP($IF89,Data!$B:$CP,Daily!JC$10,0))/BE$72</f>
      </c>
      <c r="BF89" s="14">
        <f>(VLOOKUP($EG89,Data!$B:$CP,Daily!FE$10,0)+VLOOKUP($IF89,Data!$B:$CP,Daily!JD$10,0))/BF$72</f>
      </c>
      <c r="BG89" s="14">
        <f>(VLOOKUP($EG89,Data!$B:$CP,Daily!FF$10,0)+VLOOKUP($IF89,Data!$B:$CP,Daily!JE$10,0))/BG$72</f>
      </c>
      <c r="BH89" s="14">
        <f>(VLOOKUP($EG89,Data!$B:$CP,Daily!FG$10,0)+VLOOKUP($IF89,Data!$B:$CP,Daily!JF$10,0))/BH$72</f>
      </c>
      <c r="BI89" s="14">
        <f>(VLOOKUP($EG89,Data!$B:$CP,Daily!FH$10,0)+VLOOKUP($IF89,Data!$B:$CP,Daily!JG$10,0))/BI$72</f>
      </c>
      <c r="BJ89" s="14">
        <f>(VLOOKUP($EG89,Data!$B:$CP,Daily!FI$10,0)+VLOOKUP($IF89,Data!$B:$CP,Daily!JH$10,0))/BJ$72</f>
      </c>
      <c r="BK89" s="14">
        <f>(VLOOKUP($EG89,Data!$B:$CP,Daily!FJ$10,0)+VLOOKUP($IF89,Data!$B:$CP,Daily!JI$10,0))/BK$72</f>
      </c>
      <c r="BL89" s="14">
        <f>(VLOOKUP($EG89,Data!$B:$CP,Daily!FK$10,0)+VLOOKUP($IF89,Data!$B:$CP,Daily!JJ$10,0))/BL$72</f>
      </c>
      <c r="BM89" s="14">
        <f>(VLOOKUP($EG89,Data!$B:$CP,Daily!FL$10,0)+VLOOKUP($IF89,Data!$B:$CP,Daily!JK$10,0))/BM$72</f>
      </c>
      <c r="BN89" s="14">
        <f>(VLOOKUP($EG89,Data!$B:$CP,Daily!FM$10,0)+VLOOKUP($IF89,Data!$B:$CP,Daily!JL$10,0))/BN$72</f>
      </c>
      <c r="BO89" s="14">
        <f>(VLOOKUP($EG89,Data!$B:$CP,Daily!FN$10,0)+VLOOKUP($IF89,Data!$B:$CP,Daily!JM$10,0))/BO$72</f>
      </c>
      <c r="BP89" s="14">
        <f>(VLOOKUP($EG89,Data!$B:$CP,Daily!FO$10,0)+VLOOKUP($IF89,Data!$B:$CP,Daily!JN$10,0))/BP$72</f>
      </c>
      <c r="BQ89" s="14">
        <f>(VLOOKUP($EG89,Data!$B:$CP,Daily!FP$10,0)+VLOOKUP($IF89,Data!$B:$CP,Daily!JO$10,0))/BQ$72</f>
      </c>
      <c r="BR89" s="14">
        <f>(VLOOKUP($EG89,Data!$B:$CP,Daily!FQ$10,0)+VLOOKUP($IF89,Data!$B:$CP,Daily!JP$10,0))/BR$72</f>
      </c>
      <c r="BS89" s="14">
        <f>(VLOOKUP($EG89,Data!$B:$CP,Daily!FR$10,0)+VLOOKUP($IF89,Data!$B:$CP,Daily!JQ$10,0))/BS$72</f>
      </c>
      <c r="BT89" s="14">
        <f>(VLOOKUP($EG89,Data!$B:$CP,Daily!FS$10,0)+VLOOKUP($IF89,Data!$B:$CP,Daily!JR$10,0))/BT$72</f>
      </c>
      <c r="BU89" s="14">
        <f>(VLOOKUP($EG89,Data!$B:$CP,Daily!FT$10,0)+VLOOKUP($IF89,Data!$B:$CP,Daily!JS$10,0))/BU$72</f>
      </c>
      <c r="BV89" s="14">
        <f>(VLOOKUP($EG89,Data!$B:$CP,Daily!FU$10,0)+VLOOKUP($IF89,Data!$B:$CP,Daily!JT$10,0))/BV$72</f>
      </c>
      <c r="BW89" s="14">
        <f>(VLOOKUP($EG89,Data!$B:$CP,Daily!FV$10,0)+VLOOKUP($IF89,Data!$B:$CP,Daily!JU$10,0))/BW$72</f>
      </c>
      <c r="BX89" s="14">
        <f>(VLOOKUP($EG89,Data!$B:$CP,Daily!FW$10,0)+VLOOKUP($IF89,Data!$B:$CP,Daily!JV$10,0))/BX$72</f>
      </c>
      <c r="BY89" s="14">
        <f>(VLOOKUP($EG89,Data!$B:$CP,Daily!FX$10,0)+VLOOKUP($IF89,Data!$B:$CP,Daily!JW$10,0))/BY$72</f>
      </c>
      <c r="BZ89" s="14">
        <f>(VLOOKUP($EG89,Data!$B:$CP,Daily!FY$10,0)+VLOOKUP($IF89,Data!$B:$CP,Daily!JX$10,0))/BZ$72</f>
      </c>
      <c r="CA89" s="14">
        <f>(VLOOKUP($EG89,Data!$B:$CP,Daily!FZ$10,0)+VLOOKUP($IF89,Data!$B:$CP,Daily!JY$10,0))/CA$72</f>
      </c>
      <c r="CB89" s="14">
        <f>(VLOOKUP($EG89,Data!$B:$CP,Daily!GA$10,0)+VLOOKUP($IF89,Data!$B:$CP,Daily!JZ$10,0))/CB$72</f>
      </c>
      <c r="CC89" s="14">
        <f>(VLOOKUP($EG89,Data!$B:$CP,Daily!GB$10,0)+VLOOKUP($IF89,Data!$B:$CP,Daily!KA$10,0))/CC$72</f>
      </c>
      <c r="CD89" s="14">
        <f>(VLOOKUP($EG89,Data!$B:$CP,Daily!GC$10,0)+VLOOKUP($IF89,Data!$B:$CP,Daily!KB$10,0))/CD$72</f>
      </c>
      <c r="CE89" s="14">
        <f>(VLOOKUP($EG89,Data!$B:$CP,Daily!GD$10,0)+VLOOKUP($IF89,Data!$B:$CP,Daily!KC$10,0))/CE$72</f>
      </c>
      <c r="CF89" s="14">
        <f>(VLOOKUP($EG89,Data!$B:$CP,Daily!GE$10,0)+VLOOKUP($IF89,Data!$B:$CP,Daily!KD$10,0))/CF$72</f>
      </c>
      <c r="CG89" s="14">
        <f>(VLOOKUP($EG89,Data!$B:$CP,Daily!GF$10,0)+VLOOKUP($IF89,Data!$B:$CP,Daily!KE$10,0))/CG$72</f>
      </c>
      <c r="CH89" s="14">
        <f>(VLOOKUP($EG89,Data!$B:$CP,Daily!GG$10,0)+VLOOKUP($IF89,Data!$B:$CP,Daily!KF$10,0))/CH$72</f>
      </c>
      <c r="CI89" s="14">
        <f>(VLOOKUP($EG89,Data!$B:$CP,Daily!GH$10,0)+VLOOKUP($IF89,Data!$B:$CP,Daily!KG$10,0))/CI$72</f>
      </c>
      <c r="CJ89" s="14">
        <f>(VLOOKUP($EG89,Data!$B:$CP,Daily!GI$10,0)+VLOOKUP($IF89,Data!$B:$CP,Daily!KH$10,0))/CJ$72</f>
      </c>
      <c r="CK89" s="14">
        <f>(VLOOKUP($EG89,Data!$B:$CP,Daily!GJ$10,0)+VLOOKUP($IF89,Data!$B:$CP,Daily!KI$10,0))/CK$72</f>
      </c>
      <c r="CL89" s="14">
        <f>(VLOOKUP($EG89,Data!$B:$CP,Daily!GK$10,0)+VLOOKUP($IF89,Data!$B:$CP,Daily!KJ$10,0))/CL$72</f>
      </c>
      <c r="CM89" s="14">
        <f>(VLOOKUP($EG89,Data!$B:$CP,Daily!GL$10,0)+VLOOKUP($IF89,Data!$B:$CP,Daily!KK$10,0))/CM$72</f>
      </c>
      <c r="CN89" s="14">
        <f>(VLOOKUP($EG89,Data!$B:$CP,Daily!GM$10,0)+VLOOKUP($IF89,Data!$B:$CP,Daily!KL$10,0))/CN$72</f>
      </c>
      <c r="CO89" s="14">
        <f>(VLOOKUP($EG89,Data!$B:$CP,Daily!GN$10,0)+VLOOKUP($IF89,Data!$B:$CP,Daily!KM$10,0))/CO$72</f>
      </c>
      <c r="CP89" s="14">
        <f>(VLOOKUP($EG89,Data!$B:$CP,Daily!GO$10,0)+VLOOKUP($IF89,Data!$B:$CP,Daily!KN$10,0))/CP$72</f>
      </c>
      <c r="CQ89" s="14">
        <f>(VLOOKUP($EG89,Data!$B:$CP,Daily!GP$10,0)+VLOOKUP($IF89,Data!$B:$CP,Daily!KO$10,0))/CQ$72</f>
      </c>
      <c r="CR89" s="14">
        <f>(VLOOKUP($EG89,Data!$B:$CP,Daily!GQ$10,0)+VLOOKUP($IF89,Data!$B:$CP,Daily!KP$10,0))/CR$72</f>
      </c>
      <c r="CS89" s="14">
        <f>(VLOOKUP($EG89,Data!$B:$CP,Daily!GR$10,0)+VLOOKUP($IF89,Data!$B:$CP,Daily!KQ$10,0))/CS$72</f>
      </c>
      <c r="CT89" s="14">
        <f>(VLOOKUP($EG89,Data!$B:$CP,Daily!GS$10,0)+VLOOKUP($IF89,Data!$B:$CP,Daily!KR$10,0))/CT$72</f>
      </c>
      <c r="CU89" s="14">
        <f>(VLOOKUP($EG89,Data!$B:$CP,Daily!GT$10,0)+VLOOKUP($IF89,Data!$B:$CP,Daily!KS$10,0))/CU$72</f>
      </c>
      <c r="CV89" s="14">
        <f>(VLOOKUP($EG89,Data!$B:$CP,Daily!GU$10,0)+VLOOKUP($IF89,Data!$B:$CP,Daily!KT$10,0))/CV$72</f>
      </c>
      <c r="CW89" s="14">
        <f>(VLOOKUP($EG89,Data!$B:$CP,Daily!GV$10,0)+VLOOKUP($IF89,Data!$B:$CP,Daily!KU$10,0))/CW$72</f>
      </c>
      <c r="CX89" s="14">
        <f>(VLOOKUP($EG89,Data!$B:$CP,Daily!GW$10,0)+VLOOKUP($IF89,Data!$B:$CP,Daily!KV$10,0))/CX$72</f>
      </c>
      <c r="CY89" s="14">
        <f>(VLOOKUP($EG89,Data!$B:$CP,Daily!GX$10,0)+VLOOKUP($IF89,Data!$B:$CP,Daily!KW$10,0))/CY$72</f>
      </c>
      <c r="CZ89" s="14">
        <f>(VLOOKUP($EG89,Data!$B:$CP,Daily!GY$10,0)+VLOOKUP($IF89,Data!$B:$CP,Daily!KX$10,0))/CZ$72</f>
      </c>
      <c r="DA89" s="14">
        <f>(VLOOKUP($EG89,Data!$B:$CP,Daily!GZ$10,0)+VLOOKUP($IF89,Data!$B:$CP,Daily!KY$10,0))/DA$72</f>
      </c>
      <c r="DB89" s="14">
        <f>(VLOOKUP($EG89,Data!$B:$CP,Daily!HA$10,0)+VLOOKUP($IF89,Data!$B:$CP,Daily!KZ$10,0))/DB$72</f>
      </c>
      <c r="DC89" s="14">
        <f>(VLOOKUP($EG89,Data!$B:$CP,Daily!HB$10,0)+VLOOKUP($IF89,Data!$B:$CP,Daily!LA$10,0))/DC$72</f>
      </c>
      <c r="DD89" s="14">
        <f>(VLOOKUP($EG89,Data!$B:$CP,Daily!HC$10,0)+VLOOKUP($IF89,Data!$B:$CP,Daily!LB$10,0))/DD$72</f>
      </c>
      <c r="DE89" s="14">
        <f>(VLOOKUP($EG89,Data!$B:$CP,Daily!HD$10,0)+VLOOKUP($IF89,Data!$B:$CP,Daily!LC$10,0))/DE$72</f>
      </c>
      <c r="DF89" s="14">
        <f>(VLOOKUP($EG89,Data!$B:$CP,Daily!HE$10,0)+VLOOKUP($IF89,Data!$B:$CP,Daily!LD$10,0))/DF$72</f>
      </c>
      <c r="DG89" s="14">
        <f>(VLOOKUP($EG89,Data!$B:$CP,Daily!HF$10,0)+VLOOKUP($IF89,Data!$B:$CP,Daily!LE$10,0))/DG$72</f>
      </c>
      <c r="DH89" s="14">
        <f>(VLOOKUP($EG89,Data!$B:$CP,Daily!HG$10,0)+VLOOKUP($IF89,Data!$B:$CP,Daily!LF$10,0))/DH$72</f>
      </c>
      <c r="DI89" s="14">
        <f>(VLOOKUP($EG89,Data!$B:$CP,Daily!HH$10,0)+VLOOKUP($IF89,Data!$B:$CP,Daily!LG$10,0))/DI$72</f>
      </c>
      <c r="DJ89" s="14">
        <f>(VLOOKUP($EG89,Data!$B:$CP,Daily!HI$10,0)+VLOOKUP($IF89,Data!$B:$CP,Daily!LH$10,0))/DJ$72</f>
      </c>
      <c r="DK89" s="14">
        <f>(VLOOKUP($EG89,Data!$B:$CP,Daily!HJ$10,0)+VLOOKUP($IF89,Data!$B:$CP,Daily!LI$10,0))/DK$72</f>
      </c>
      <c r="DL89" s="14">
        <f>(VLOOKUP($EG89,Data!$B:$CP,Daily!HK$10,0)+VLOOKUP($IF89,Data!$B:$CP,Daily!LJ$10,0))/DL$72</f>
      </c>
      <c r="DM89" s="14">
        <f>(VLOOKUP($EG89,Data!$B:$CP,Daily!HL$10,0)+VLOOKUP($IF89,Data!$B:$CP,Daily!LK$10,0))/DM$72</f>
      </c>
      <c r="DN89" s="14">
        <f>(VLOOKUP($EG89,Data!$B:$CP,Daily!HM$10,0)+VLOOKUP($IF89,Data!$B:$CP,Daily!LL$10,0))/DN$72</f>
      </c>
      <c r="DO89" s="14">
        <f>(VLOOKUP($EG89,Data!$B:$CP,Daily!HN$10,0)+VLOOKUP($IF89,Data!$B:$CP,Daily!LM$10,0))/DO$72</f>
      </c>
      <c r="DP89" s="14">
        <f>(VLOOKUP($EG89,Data!$B:$CP,Daily!HO$10,0)+VLOOKUP($IF89,Data!$B:$CP,Daily!LN$10,0))/DP$72</f>
      </c>
      <c r="DQ89" s="14">
        <f>(VLOOKUP($EG89,Data!$B:$CP,Daily!HP$10,0)+VLOOKUP($IF89,Data!$B:$CP,Daily!LO$10,0))/DQ$72</f>
      </c>
      <c r="DR89" s="14">
        <f>(VLOOKUP($EG89,Data!$B:$CP,Daily!HQ$10,0)+VLOOKUP($IF89,Data!$B:$CP,Daily!LP$10,0))/DR$72</f>
      </c>
      <c r="DS89" s="14">
        <f>(VLOOKUP($EG89,Data!$B:$CP,Daily!HR$10,0)+VLOOKUP($IF89,Data!$B:$CP,Daily!LQ$10,0))/DS$72</f>
      </c>
      <c r="DT89" s="14">
        <f>(VLOOKUP($EG89,Data!$B:$CP,Daily!HS$10,0)+VLOOKUP($IF89,Data!$B:$CP,Daily!LR$10,0))/DT$72</f>
      </c>
      <c r="DU89" s="14">
        <f>(VLOOKUP($EG89,Data!$B:$CP,Daily!HT$10,0)+VLOOKUP($IF89,Data!$B:$CP,Daily!LS$10,0))/DU$72</f>
      </c>
      <c r="DV89" s="18"/>
      <c r="DW89" s="14">
        <f>_xlfn.QUARTILE.INC($AJ89:$DT89,1)</f>
      </c>
      <c r="DX89" s="14">
        <f>_xlfn.QUARTILE.INC($AJ89:$DT89,3)</f>
      </c>
      <c r="DY89" s="14">
        <f>DX89-DW89</f>
      </c>
      <c r="DZ89" s="14">
        <f>DX89+(0.75*DY89)</f>
      </c>
      <c r="EA89" s="14">
        <f>DW89-(0.75*DY89)</f>
      </c>
      <c r="EB89" s="18"/>
      <c r="EC89" s="14">
        <f>_xlfn.STDEV.P(AJ89:DU89)</f>
      </c>
      <c r="ED89" s="14">
        <f>SUMPRODUCT(DN89:DT89,DN$72:DT$72)/SUM(DN$72:DT$72)</f>
      </c>
      <c r="EE89" s="14">
        <f>SUMPRODUCT(CR89:DT89,CR$72:DT$72)/SUM(CR$72:DT$72)</f>
      </c>
      <c r="EF89" s="119"/>
      <c r="EG89" s="9" t="s">
        <v>560</v>
      </c>
      <c r="EH89" s="9" t="s">
        <v>76</v>
      </c>
      <c r="EI89" s="14">
        <f>VLOOKUP($EG89,Data!$B:$CP,Daily!EI$10,0)/EI$72</f>
      </c>
      <c r="EJ89" s="14">
        <f>VLOOKUP($EG89,Data!$B:$CP,Daily!EJ$10,0)/EJ$72</f>
      </c>
      <c r="EK89" s="14">
        <f>VLOOKUP($EG89,Data!$B:$CP,Daily!EK$10,0)/EK$72</f>
      </c>
      <c r="EL89" s="14">
        <f>VLOOKUP($EG89,Data!$B:$CP,Daily!EL$10,0)/EL$72</f>
      </c>
      <c r="EM89" s="14">
        <f>VLOOKUP($EG89,Data!$B:$CP,Daily!EM$10,0)/EM$72</f>
      </c>
      <c r="EN89" s="14">
        <f>VLOOKUP($EG89,Data!$B:$CP,Daily!EN$10,0)/EN$72</f>
      </c>
      <c r="EO89" s="14">
        <f>VLOOKUP($EG89,Data!$B:$CP,Daily!EO$10,0)/EO$72</f>
      </c>
      <c r="EP89" s="14">
        <f>VLOOKUP($EG89,Data!$B:$CP,Daily!EP$10,0)/EP$72</f>
      </c>
      <c r="EQ89" s="14">
        <f>VLOOKUP($EG89,Data!$B:$CP,Daily!EQ$10,0)/EQ$72</f>
      </c>
      <c r="ER89" s="14">
        <f>VLOOKUP($EG89,Data!$B:$CP,Daily!ER$10,0)/ER$72</f>
      </c>
      <c r="ES89" s="14">
        <f>VLOOKUP($EG89,Data!$B:$CP,Daily!ES$10,0)/ES$72</f>
      </c>
      <c r="ET89" s="14">
        <f>VLOOKUP($EG89,Data!$B:$CP,Daily!ET$10,0)/ET$72</f>
      </c>
      <c r="EU89" s="14">
        <f>VLOOKUP($EG89,Data!$B:$CP,Daily!EU$10,0)/EU$72</f>
      </c>
      <c r="EV89" s="14">
        <f>VLOOKUP($EG89,Data!$B:$CP,Daily!EV$10,0)/EV$72</f>
      </c>
      <c r="EW89" s="14">
        <f>VLOOKUP($EG89,Data!$B:$CP,Daily!EW$10,0)/EW$72</f>
      </c>
      <c r="EX89" s="14">
        <f>VLOOKUP($EG89,Data!$B:$CP,Daily!EX$10,0)/EX$72</f>
      </c>
      <c r="EY89" s="14">
        <f>VLOOKUP($EG89,Data!$B:$CP,Daily!EY$10,0)/EY$72</f>
      </c>
      <c r="EZ89" s="14">
        <f>VLOOKUP($EG89,Data!$B:$CP,Daily!EZ$10,0)/EZ$72</f>
      </c>
      <c r="FA89" s="14">
        <f>VLOOKUP($EG89,Data!$B:$CP,Daily!FA$10,0)/FA$72</f>
      </c>
      <c r="FB89" s="14">
        <f>VLOOKUP($EG89,Data!$B:$CP,Daily!FB$10,0)/FB$72</f>
      </c>
      <c r="FC89" s="14">
        <f>VLOOKUP($EG89,Data!$B:$CP,Daily!FC$10,0)/FC$72</f>
      </c>
      <c r="FD89" s="14">
        <f>VLOOKUP($EG89,Data!$B:$CP,Daily!FD$10,0)/FD$72</f>
      </c>
      <c r="FE89" s="14">
        <f>VLOOKUP($EG89,Data!$B:$CP,Daily!FE$10,0)/FE$72</f>
      </c>
      <c r="FF89" s="14">
        <f>VLOOKUP($EG89,Data!$B:$CP,Daily!FF$10,0)/FF$72</f>
      </c>
      <c r="FG89" s="14">
        <f>VLOOKUP($EG89,Data!$B:$CP,Daily!FG$10,0)/FG$72</f>
      </c>
      <c r="FH89" s="14">
        <f>VLOOKUP($EG89,Data!$B:$CP,Daily!FH$10,0)/FH$72</f>
      </c>
      <c r="FI89" s="14">
        <f>VLOOKUP($EG89,Data!$B:$CP,Daily!FI$10,0)/FI$72</f>
      </c>
      <c r="FJ89" s="14">
        <f>VLOOKUP($EG89,Data!$B:$CP,Daily!FJ$10,0)/FJ$72</f>
      </c>
      <c r="FK89" s="14">
        <f>VLOOKUP($EG89,Data!$B:$CP,Daily!FK$10,0)/FK$72</f>
      </c>
      <c r="FL89" s="14">
        <f>VLOOKUP($EG89,Data!$B:$CP,Daily!FL$10,0)/FL$72</f>
      </c>
      <c r="FM89" s="14">
        <f>VLOOKUP($EG89,Data!$B:$CP,Daily!FM$10,0)/FM$72</f>
      </c>
      <c r="FN89" s="14">
        <f>VLOOKUP($EG89,Data!$B:$CP,Daily!FN$10,0)/FN$72</f>
      </c>
      <c r="FO89" s="14">
        <f>VLOOKUP($EG89,Data!$B:$CP,Daily!FO$10,0)/FO$72</f>
      </c>
      <c r="FP89" s="14">
        <f>VLOOKUP($EG89,Data!$B:$CP,Daily!FP$10,0)/FP$72</f>
      </c>
      <c r="FQ89" s="14">
        <f>VLOOKUP($EG89,Data!$B:$CP,Daily!FQ$10,0)/FQ$72</f>
      </c>
      <c r="FR89" s="14">
        <f>VLOOKUP($EG89,Data!$B:$CP,Daily!FR$10,0)/FR$72</f>
      </c>
      <c r="FS89" s="14">
        <f>VLOOKUP($EG89,Data!$B:$CP,Daily!FS$10,0)/FS$72</f>
      </c>
      <c r="FT89" s="14">
        <f>VLOOKUP($EG89,Data!$B:$CP,Daily!FT$10,0)/FT$72</f>
      </c>
      <c r="FU89" s="14">
        <f>VLOOKUP($EG89,Data!$B:$CP,Daily!FU$10,0)/FU$72</f>
      </c>
      <c r="FV89" s="14">
        <f>VLOOKUP($EG89,Data!$B:$CP,Daily!FV$10,0)/FV$72</f>
      </c>
      <c r="FW89" s="14">
        <f>VLOOKUP($EG89,Data!$B:$CP,Daily!FW$10,0)/FW$72</f>
      </c>
      <c r="FX89" s="14">
        <f>VLOOKUP($EG89,Data!$B:$CP,Daily!FX$10,0)/FX$72</f>
      </c>
      <c r="FY89" s="14">
        <f>VLOOKUP($EG89,Data!$B:$CP,Daily!FY$10,0)/FY$72</f>
      </c>
      <c r="FZ89" s="14">
        <f>VLOOKUP($EG89,Data!$B:$CP,Daily!FZ$10,0)/FZ$72</f>
      </c>
      <c r="GA89" s="14">
        <f>VLOOKUP($EG89,Data!$B:$CP,Daily!GA$10,0)/GA$72</f>
      </c>
      <c r="GB89" s="14">
        <f>VLOOKUP($EG89,Data!$B:$CP,Daily!GB$10,0)/GB$72</f>
      </c>
      <c r="GC89" s="14">
        <f>VLOOKUP($EG89,Data!$B:$CP,Daily!GC$10,0)/GC$72</f>
      </c>
      <c r="GD89" s="14">
        <f>VLOOKUP($EG89,Data!$B:$CP,Daily!GD$10,0)/GD$72</f>
      </c>
      <c r="GE89" s="14">
        <f>VLOOKUP($EG89,Data!$B:$CP,Daily!GE$10,0)/GE$72</f>
      </c>
      <c r="GF89" s="14">
        <f>VLOOKUP($EG89,Data!$B:$CP,Daily!GF$10,0)/GF$72</f>
      </c>
      <c r="GG89" s="14">
        <f>VLOOKUP($EG89,Data!$B:$CP,Daily!GG$10,0)/GG$72</f>
      </c>
      <c r="GH89" s="14">
        <f>VLOOKUP($EG89,Data!$B:$CP,Daily!GH$10,0)/GH$72</f>
      </c>
      <c r="GI89" s="14">
        <f>VLOOKUP($EG89,Data!$B:$CP,Daily!GI$10,0)/GI$72</f>
      </c>
      <c r="GJ89" s="14">
        <f>VLOOKUP($EG89,Data!$B:$CP,Daily!GJ$10,0)/GJ$72</f>
      </c>
      <c r="GK89" s="14">
        <f>VLOOKUP($EG89,Data!$B:$CP,Daily!GK$10,0)/GK$72</f>
      </c>
      <c r="GL89" s="14">
        <f>VLOOKUP($EG89,Data!$B:$CP,Daily!GL$10,0)/GL$72</f>
      </c>
      <c r="GM89" s="14">
        <f>VLOOKUP($EG89,Data!$B:$CP,Daily!GM$10,0)/GM$72</f>
      </c>
      <c r="GN89" s="14">
        <f>VLOOKUP($EG89,Data!$B:$CP,Daily!GN$10,0)/GN$72</f>
      </c>
      <c r="GO89" s="14">
        <f>VLOOKUP($EG89,Data!$B:$CP,Daily!GO$10,0)/GO$72</f>
      </c>
      <c r="GP89" s="14">
        <f>VLOOKUP($EG89,Data!$B:$CP,Daily!GP$10,0)/GP$72</f>
      </c>
      <c r="GQ89" s="14">
        <f>VLOOKUP($EG89,Data!$B:$CP,Daily!GQ$10,0)/GQ$72</f>
      </c>
      <c r="GR89" s="14">
        <f>VLOOKUP($EG89,Data!$B:$CP,Daily!GR$10,0)/GR$72</f>
      </c>
      <c r="GS89" s="14">
        <f>VLOOKUP($EG89,Data!$B:$CP,Daily!GS$10,0)/GS$72</f>
      </c>
      <c r="GT89" s="14">
        <f>VLOOKUP($EG89,Data!$B:$CP,Daily!GT$10,0)/GT$72</f>
      </c>
      <c r="GU89" s="14">
        <f>VLOOKUP($EG89,Data!$B:$CP,Daily!GU$10,0)/GU$72</f>
      </c>
      <c r="GV89" s="14">
        <f>VLOOKUP($EG89,Data!$B:$CP,Daily!GV$10,0)/GV$72</f>
      </c>
      <c r="GW89" s="14">
        <f>VLOOKUP($EG89,Data!$B:$CP,Daily!GW$10,0)/GW$72</f>
      </c>
      <c r="GX89" s="14">
        <f>VLOOKUP($EG89,Data!$B:$CP,Daily!GX$10,0)/GX$72</f>
      </c>
      <c r="GY89" s="14">
        <f>VLOOKUP($EG89,Data!$B:$CP,Daily!GY$10,0)/GY$72</f>
      </c>
      <c r="GZ89" s="14">
        <f>VLOOKUP($EG89,Data!$B:$CP,Daily!GZ$10,0)/GZ$72</f>
      </c>
      <c r="HA89" s="14">
        <f>VLOOKUP($EG89,Data!$B:$CP,Daily!HA$10,0)/HA$72</f>
      </c>
      <c r="HB89" s="14">
        <f>VLOOKUP($EG89,Data!$B:$CP,Daily!HB$10,0)/HB$72</f>
      </c>
      <c r="HC89" s="14">
        <f>VLOOKUP($EG89,Data!$B:$CP,Daily!HC$10,0)/HC$72</f>
      </c>
      <c r="HD89" s="14">
        <f>VLOOKUP($EG89,Data!$B:$CP,Daily!HD$10,0)/HD$72</f>
      </c>
      <c r="HE89" s="14">
        <f>VLOOKUP($EG89,Data!$B:$CP,Daily!HE$10,0)/HE$72</f>
      </c>
      <c r="HF89" s="14">
        <f>VLOOKUP($EG89,Data!$B:$CP,Daily!HF$10,0)/HF$72</f>
      </c>
      <c r="HG89" s="14">
        <f>VLOOKUP($EG89,Data!$B:$CP,Daily!HG$10,0)/HG$72</f>
      </c>
      <c r="HH89" s="14">
        <f>VLOOKUP($EG89,Data!$B:$CP,Daily!HH$10,0)/HH$72</f>
      </c>
      <c r="HI89" s="14">
        <f>VLOOKUP($EG89,Data!$B:$CP,Daily!HI$10,0)/HI$72</f>
      </c>
      <c r="HJ89" s="14">
        <f>VLOOKUP($EG89,Data!$B:$CP,Daily!HJ$10,0)/HJ$72</f>
      </c>
      <c r="HK89" s="14">
        <f>VLOOKUP($EG89,Data!$B:$CP,Daily!HK$10,0)/HK$72</f>
      </c>
      <c r="HL89" s="14">
        <f>VLOOKUP($EG89,Data!$B:$CP,Daily!HL$10,0)/HL$72</f>
      </c>
      <c r="HM89" s="14">
        <f>VLOOKUP($EG89,Data!$B:$CP,Daily!HM$10,0)/HM$72</f>
      </c>
      <c r="HN89" s="14">
        <f>VLOOKUP($EG89,Data!$B:$CP,Daily!HN$10,0)/HN$72</f>
      </c>
      <c r="HO89" s="14">
        <f>VLOOKUP($EG89,Data!$B:$CP,Daily!HO$10,0)/HO$72</f>
      </c>
      <c r="HP89" s="14">
        <f>VLOOKUP($EG89,Data!$B:$CP,Daily!HP$10,0)/HP$72</f>
      </c>
      <c r="HQ89" s="14">
        <f>VLOOKUP($EG89,Data!$B:$CP,Daily!HQ$10,0)/HQ$72</f>
      </c>
      <c r="HR89" s="14">
        <f>VLOOKUP($EG89,Data!$B:$CP,Daily!HR$10,0)/HR$72</f>
      </c>
      <c r="HS89" s="14">
        <f>VLOOKUP($EG89,Data!$B:$CP,Daily!HS$10,0)/HS$72</f>
      </c>
      <c r="HT89" s="14">
        <f>VLOOKUP($EG89,Data!$B:$CP,Daily!HT$10,0)/HT$72</f>
      </c>
      <c r="HU89" s="17"/>
      <c r="HV89" s="52">
        <f>_xlfn.QUARTILE.INC($EI89:$HS89,1)</f>
      </c>
      <c r="HW89" s="52">
        <f>_xlfn.QUARTILE.INC($EI89:$HS89,3)</f>
      </c>
      <c r="HX89" s="52">
        <f>HW89-HV89</f>
      </c>
      <c r="HY89" s="52">
        <f>HW89+(0.75*HX89)</f>
      </c>
      <c r="HZ89" s="52">
        <f>HV89-(0.75*HX89)</f>
      </c>
      <c r="IA89" s="55"/>
      <c r="IB89" s="14">
        <f>_xlfn.STDEV.P(FM89:HT89)</f>
      </c>
      <c r="IC89" s="14">
        <f>SUMPRODUCT(HM89:HS89,HM$72:HS$72)/SUM(HM$72:HS$72)</f>
      </c>
      <c r="ID89" s="14">
        <f>SUMPRODUCT(GQ89:HS89,GQ$72:HS$72)/SUM(GQ$72:HS$72)</f>
      </c>
      <c r="IE89" s="35"/>
      <c r="IF89" s="9" t="s">
        <v>561</v>
      </c>
      <c r="IG89" s="9" t="s">
        <v>76</v>
      </c>
      <c r="IH89" s="14">
        <f>VLOOKUP($IF89,Data!$B:$CP,Daily!IH$10,0)/IH$72</f>
      </c>
      <c r="II89" s="14">
        <f>VLOOKUP($IF89,Data!$B:$CP,Daily!II$10,0)/II$72</f>
      </c>
      <c r="IJ89" s="14">
        <f>VLOOKUP($IF89,Data!$B:$CP,Daily!IJ$10,0)/IJ$72</f>
      </c>
      <c r="IK89" s="14">
        <f>VLOOKUP($IF89,Data!$B:$CP,Daily!IK$10,0)/IK$72</f>
      </c>
      <c r="IL89" s="14">
        <f>VLOOKUP($IF89,Data!$B:$CP,Daily!IL$10,0)/IL$72</f>
      </c>
      <c r="IM89" s="14">
        <f>VLOOKUP($IF89,Data!$B:$CP,Daily!IM$10,0)/IM$72</f>
      </c>
      <c r="IN89" s="14">
        <f>VLOOKUP($IF89,Data!$B:$CP,Daily!IN$10,0)/IN$72</f>
      </c>
      <c r="IO89" s="14">
        <f>VLOOKUP($IF89,Data!$B:$CP,Daily!IO$10,0)/IO$72</f>
      </c>
      <c r="IP89" s="14">
        <f>VLOOKUP($IF89,Data!$B:$CP,Daily!IP$10,0)/IP$72</f>
      </c>
      <c r="IQ89" s="14">
        <f>VLOOKUP($IF89,Data!$B:$CP,Daily!IQ$10,0)/IQ$72</f>
      </c>
      <c r="IR89" s="14">
        <f>VLOOKUP($IF89,Data!$B:$CP,Daily!IR$10,0)/IR$72</f>
      </c>
      <c r="IS89" s="14">
        <f>VLOOKUP($IF89,Data!$B:$CP,Daily!IS$10,0)/IS$72</f>
      </c>
      <c r="IT89" s="14">
        <f>VLOOKUP($IF89,Data!$B:$CP,Daily!IT$10,0)/IT$72</f>
      </c>
      <c r="IU89" s="14">
        <f>VLOOKUP($IF89,Data!$B:$CP,Daily!IU$10,0)/IU$72</f>
      </c>
      <c r="IV89" s="14">
        <f>VLOOKUP($IF89,Data!$B:$CP,Daily!IV$10,0)/IV$72</f>
      </c>
      <c r="IW89" s="14">
        <f>VLOOKUP($IF89,Data!$B:$CP,Daily!IW$10,0)/IW$72</f>
      </c>
      <c r="IX89" s="14">
        <f>VLOOKUP($IF89,Data!$B:$CP,Daily!IX$10,0)/IX$72</f>
      </c>
      <c r="IY89" s="14">
        <f>VLOOKUP($IF89,Data!$B:$CP,Daily!IY$10,0)/IY$72</f>
      </c>
      <c r="IZ89" s="14">
        <f>VLOOKUP($IF89,Data!$B:$CP,Daily!IZ$10,0)/IZ$72</f>
      </c>
      <c r="JA89" s="14">
        <f>VLOOKUP($IF89,Data!$B:$CP,Daily!JA$10,0)/JA$72</f>
      </c>
      <c r="JB89" s="14">
        <f>VLOOKUP($IF89,Data!$B:$CP,Daily!JB$10,0)/JB$72</f>
      </c>
      <c r="JC89" s="14">
        <f>VLOOKUP($IF89,Data!$B:$CP,Daily!JC$10,0)/JC$72</f>
      </c>
      <c r="JD89" s="14">
        <f>VLOOKUP($IF89,Data!$B:$CP,Daily!JD$10,0)/JD$72</f>
      </c>
      <c r="JE89" s="14">
        <f>VLOOKUP($IF89,Data!$B:$CP,Daily!JE$10,0)/JE$72</f>
      </c>
      <c r="JF89" s="14">
        <f>VLOOKUP($IF89,Data!$B:$CP,Daily!JF$10,0)/JF$72</f>
      </c>
      <c r="JG89" s="14">
        <f>VLOOKUP($IF89,Data!$B:$CP,Daily!JG$10,0)/JG$72</f>
      </c>
      <c r="JH89" s="14">
        <f>VLOOKUP($IF89,Data!$B:$CP,Daily!JH$10,0)/JH$72</f>
      </c>
      <c r="JI89" s="14">
        <f>VLOOKUP($IF89,Data!$B:$CP,Daily!JI$10,0)/JI$72</f>
      </c>
      <c r="JJ89" s="14">
        <f>VLOOKUP($IF89,Data!$B:$CP,Daily!JJ$10,0)/JJ$72</f>
      </c>
      <c r="JK89" s="14">
        <f>VLOOKUP($IF89,Data!$B:$CP,Daily!JK$10,0)/JK$72</f>
      </c>
      <c r="JL89" s="14">
        <f>VLOOKUP($IF89,Data!$B:$CP,Daily!JL$10,0)/JL$72</f>
      </c>
      <c r="JM89" s="14">
        <f>VLOOKUP($IF89,Data!$B:$CP,Daily!JM$10,0)/JM$72</f>
      </c>
      <c r="JN89" s="14">
        <f>VLOOKUP($IF89,Data!$B:$CP,Daily!JN$10,0)/JN$72</f>
      </c>
      <c r="JO89" s="14">
        <f>VLOOKUP($IF89,Data!$B:$CP,Daily!JO$10,0)/JO$72</f>
      </c>
      <c r="JP89" s="14">
        <f>VLOOKUP($IF89,Data!$B:$CP,Daily!JP$10,0)/JP$72</f>
      </c>
      <c r="JQ89" s="14">
        <f>VLOOKUP($IF89,Data!$B:$CP,Daily!JQ$10,0)/JQ$72</f>
      </c>
      <c r="JR89" s="14">
        <f>VLOOKUP($IF89,Data!$B:$CP,Daily!JR$10,0)/JR$72</f>
      </c>
      <c r="JS89" s="14">
        <f>VLOOKUP($IF89,Data!$B:$CP,Daily!JS$10,0)/JS$72</f>
      </c>
      <c r="JT89" s="14">
        <f>VLOOKUP($IF89,Data!$B:$CP,Daily!JT$10,0)/JT$72</f>
      </c>
      <c r="JU89" s="14">
        <f>VLOOKUP($IF89,Data!$B:$CP,Daily!JU$10,0)/JU$72</f>
      </c>
      <c r="JV89" s="14">
        <f>VLOOKUP($IF89,Data!$B:$CP,Daily!JV$10,0)/JV$72</f>
      </c>
      <c r="JW89" s="14">
        <f>VLOOKUP($IF89,Data!$B:$CP,Daily!JW$10,0)/JW$72</f>
      </c>
      <c r="JX89" s="14">
        <f>VLOOKUP($IF89,Data!$B:$CP,Daily!JX$10,0)/JX$72</f>
      </c>
      <c r="JY89" s="14">
        <f>VLOOKUP($IF89,Data!$B:$CP,Daily!JY$10,0)/JY$72</f>
      </c>
      <c r="JZ89" s="14">
        <f>VLOOKUP($IF89,Data!$B:$CP,Daily!JZ$10,0)/JZ$72</f>
      </c>
      <c r="KA89" s="14">
        <f>VLOOKUP($IF89,Data!$B:$CP,Daily!KA$10,0)/KA$72</f>
      </c>
      <c r="KB89" s="14">
        <f>VLOOKUP($IF89,Data!$B:$CP,Daily!KB$10,0)/KB$72</f>
      </c>
      <c r="KC89" s="14">
        <f>VLOOKUP($IF89,Data!$B:$CP,Daily!KC$10,0)/KC$72</f>
      </c>
      <c r="KD89" s="14">
        <f>VLOOKUP($IF89,Data!$B:$CP,Daily!KD$10,0)/KD$72</f>
      </c>
      <c r="KE89" s="14">
        <f>VLOOKUP($IF89,Data!$B:$CP,Daily!KE$10,0)/KE$72</f>
      </c>
      <c r="KF89" s="14">
        <f>VLOOKUP($IF89,Data!$B:$CP,Daily!KF$10,0)/KF$72</f>
      </c>
      <c r="KG89" s="14">
        <f>VLOOKUP($IF89,Data!$B:$CP,Daily!KG$10,0)/KG$72</f>
      </c>
      <c r="KH89" s="14">
        <f>VLOOKUP($IF89,Data!$B:$CP,Daily!KH$10,0)/KH$72</f>
      </c>
      <c r="KI89" s="14">
        <f>VLOOKUP($IF89,Data!$B:$CP,Daily!KI$10,0)/KI$72</f>
      </c>
      <c r="KJ89" s="14">
        <f>VLOOKUP($IF89,Data!$B:$CP,Daily!KJ$10,0)/KJ$72</f>
      </c>
      <c r="KK89" s="14">
        <f>VLOOKUP($IF89,Data!$B:$CP,Daily!KK$10,0)/KK$72</f>
      </c>
      <c r="KL89" s="14">
        <f>VLOOKUP($IF89,Data!$B:$CP,Daily!KL$10,0)/KL$72</f>
      </c>
      <c r="KM89" s="14">
        <f>VLOOKUP($IF89,Data!$B:$CP,Daily!KM$10,0)/KM$72</f>
      </c>
      <c r="KN89" s="14">
        <f>VLOOKUP($IF89,Data!$B:$CP,Daily!KN$10,0)/KN$72</f>
      </c>
      <c r="KO89" s="14">
        <f>VLOOKUP($IF89,Data!$B:$CP,Daily!KO$10,0)/KO$72</f>
      </c>
      <c r="KP89" s="14">
        <f>VLOOKUP($IF89,Data!$B:$CP,Daily!KP$10,0)/KP$72</f>
      </c>
      <c r="KQ89" s="14">
        <f>VLOOKUP($IF89,Data!$B:$CP,Daily!KQ$10,0)/KQ$72</f>
      </c>
      <c r="KR89" s="14">
        <f>VLOOKUP($IF89,Data!$B:$CP,Daily!KR$10,0)/KR$72</f>
      </c>
      <c r="KS89" s="14">
        <f>VLOOKUP($IF89,Data!$B:$CP,Daily!KS$10,0)/KS$72</f>
      </c>
      <c r="KT89" s="14">
        <f>VLOOKUP($IF89,Data!$B:$CP,Daily!KT$10,0)/KT$72</f>
      </c>
      <c r="KU89" s="14">
        <f>VLOOKUP($IF89,Data!$B:$CP,Daily!KU$10,0)/KU$72</f>
      </c>
      <c r="KV89" s="14">
        <f>VLOOKUP($IF89,Data!$B:$CP,Daily!KV$10,0)/KV$72</f>
      </c>
      <c r="KW89" s="14">
        <f>VLOOKUP($IF89,Data!$B:$CP,Daily!KW$10,0)/KW$72</f>
      </c>
      <c r="KX89" s="14">
        <f>VLOOKUP($IF89,Data!$B:$CP,Daily!KX$10,0)/KX$72</f>
      </c>
      <c r="KY89" s="14">
        <f>VLOOKUP($IF89,Data!$B:$CP,Daily!KY$10,0)/KY$72</f>
      </c>
      <c r="KZ89" s="14">
        <f>VLOOKUP($IF89,Data!$B:$CP,Daily!KZ$10,0)/KZ$72</f>
      </c>
      <c r="LA89" s="14">
        <f>VLOOKUP($IF89,Data!$B:$CP,Daily!LA$10,0)/LA$72</f>
      </c>
      <c r="LB89" s="14">
        <f>VLOOKUP($IF89,Data!$B:$CP,Daily!LB$10,0)/LB$72</f>
      </c>
      <c r="LC89" s="14">
        <f>VLOOKUP($IF89,Data!$B:$CP,Daily!LC$10,0)/LC$72</f>
      </c>
      <c r="LD89" s="14">
        <f>VLOOKUP($IF89,Data!$B:$CP,Daily!LD$10,0)/LD$72</f>
      </c>
      <c r="LE89" s="14">
        <f>VLOOKUP($IF89,Data!$B:$CP,Daily!LE$10,0)/LE$72</f>
      </c>
      <c r="LF89" s="14">
        <f>VLOOKUP($IF89,Data!$B:$CP,Daily!LF$10,0)/LF$72</f>
      </c>
      <c r="LG89" s="14">
        <f>VLOOKUP($IF89,Data!$B:$CP,Daily!LG$10,0)/LG$72</f>
      </c>
      <c r="LH89" s="14">
        <f>VLOOKUP($IF89,Data!$B:$CP,Daily!LH$10,0)/LH$72</f>
      </c>
      <c r="LI89" s="14">
        <f>VLOOKUP($IF89,Data!$B:$CP,Daily!LI$10,0)/LI$72</f>
      </c>
      <c r="LJ89" s="14">
        <f>VLOOKUP($IF89,Data!$B:$CP,Daily!LJ$10,0)/LJ$72</f>
      </c>
      <c r="LK89" s="14">
        <f>VLOOKUP($IF89,Data!$B:$CP,Daily!LK$10,0)/LK$72</f>
      </c>
      <c r="LL89" s="14">
        <f>VLOOKUP($IF89,Data!$B:$CP,Daily!LL$10,0)/LL$72</f>
      </c>
      <c r="LM89" s="14">
        <f>VLOOKUP($IF89,Data!$B:$CP,Daily!LM$10,0)/LM$72</f>
      </c>
      <c r="LN89" s="14">
        <f>VLOOKUP($IF89,Data!$B:$CP,Daily!LN$10,0)/LN$72</f>
      </c>
      <c r="LO89" s="14">
        <f>VLOOKUP($IF89,Data!$B:$CP,Daily!LO$10,0)/LO$72</f>
      </c>
      <c r="LP89" s="14">
        <f>VLOOKUP($IF89,Data!$B:$CP,Daily!LP$10,0)/LP$72</f>
      </c>
      <c r="LQ89" s="14">
        <f>VLOOKUP($IF89,Data!$B:$CP,Daily!LQ$10,0)/LQ$72</f>
      </c>
      <c r="LR89" s="14">
        <f>VLOOKUP($IF89,Data!$B:$CP,Daily!LR$10,0)/LR$72</f>
      </c>
      <c r="LS89" s="14">
        <f>VLOOKUP($IF89,Data!$B:$CP,Daily!LS$10,0)/LS$72</f>
      </c>
      <c r="LT89" s="17"/>
      <c r="LU89" s="52">
        <f>_xlfn.QUARTILE.INC($IH89:$LR89,1)</f>
      </c>
      <c r="LV89" s="52">
        <f>_xlfn.QUARTILE.INC($IH89:$LR89,3)</f>
      </c>
      <c r="LW89" s="52">
        <f>LV89-LU89</f>
      </c>
      <c r="LX89" s="52">
        <f>LV89+(0.75*LW89)</f>
      </c>
      <c r="LY89" s="52">
        <f>LU89-(0.75*LW89)</f>
      </c>
      <c r="LZ89" s="55"/>
      <c r="MA89" s="14">
        <f>_xlfn.STDEV.P(JL89:LS89)</f>
      </c>
      <c r="MB89" s="14">
        <f>SUMPRODUCT(LL89:LR89,LL$72:LR$72)/SUM(LL$72:LR$72)</f>
      </c>
      <c r="MC89" s="14">
        <f>SUMPRODUCT(KP89:LR89,KP$72:LR$72)/SUM(KP$72:LR$72)</f>
      </c>
    </row>
    <row r="90" spans="1:342" x14ac:dyDescent="0.25">
      <c r="D90" s="83" t="s">
        <v>562</v>
      </c>
      <c r="E90" s="81"/>
      <c r="F90" s="79"/>
      <c r="G90" s="79"/>
      <c r="H90" s="80"/>
      <c r="I90" s="79"/>
      <c r="J90" s="80"/>
      <c r="K90" s="79"/>
      <c r="L90" s="79"/>
      <c r="M90" s="81"/>
      <c r="N90" s="79"/>
      <c r="O90" s="79"/>
      <c r="P90" s="79"/>
      <c r="Q90" s="79"/>
      <c r="R90" s="79"/>
      <c r="S90" s="79"/>
      <c r="T90" s="79"/>
      <c r="U90" s="81"/>
      <c r="V90" s="79"/>
      <c r="W90" s="79"/>
      <c r="X90" s="79"/>
      <c r="Y90" s="79"/>
      <c r="Z90" s="79"/>
      <c r="AA90" s="79"/>
      <c r="AB90" s="77"/>
      <c r="AC90" s="60"/>
      <c r="DV90"/>
      <c r="DW90"/>
      <c r="DX90"/>
      <c r="EA90"/>
      <c r="EE90" s="27"/>
      <c r="HV90"/>
      <c r="HW90"/>
      <c r="HZ90"/>
      <c r="IA90" s="57"/>
      <c r="LU90"/>
      <c r="LV90"/>
      <c r="LY90"/>
      <c r="LZ90" s="57"/>
      <c r="MB90"/>
    </row>
    <row r="91" spans="1:342" x14ac:dyDescent="0.25">
      <c r="A91" s="5"/>
      <c r="C91" s="5"/>
      <c r="D91" s="74" t="s">
        <v>563</v>
      </c>
      <c r="E91" s="67" t="str">
        <f>VLOOKUP($D91,'Metric Nature'!$C:$D,2,0)&amp;IF(($F91&lt;(EA91)),"Below",IF(($F91&gt;(DZ91)),"Above","Within"))</f>
      </c>
      <c r="F91" s="68">
        <f t="shared" ref="F91:F97" si="750">DU91</f>
      </c>
      <c r="G91" s="68">
        <f t="shared" ref="G91:G98" si="751">ED91</f>
      </c>
      <c r="H91" s="98">
        <f t="shared" ref="H91:H92" si="752">IFERROR(((F91-G91)/G91),0)</f>
      </c>
      <c r="I91" s="39">
        <f>EE91</f>
      </c>
      <c r="J91" s="69">
        <f t="shared" ref="J91:J97" si="753">IFERROR(((F91-I91)/I91),0)</f>
      </c>
      <c r="K91" s="68">
        <f t="shared" ref="K91:K98" si="754">EC91</f>
      </c>
      <c r="L91" s="70"/>
      <c r="M91" s="67" t="str">
        <f>VLOOKUP($D91,'Metric Nature'!$C:$D,2,0)&amp;IF(($N91&lt;(HZ91)),"Below",IF(($N91&gt;(HY91)),"Above","Within"))</f>
      </c>
      <c r="N91" s="68">
        <f t="shared" ref="N91:N98" si="755">HT91</f>
      </c>
      <c r="O91" s="68">
        <f>IC91</f>
      </c>
      <c r="P91" s="69">
        <f>IFERROR(((N91-O91)/O91),0)</f>
      </c>
      <c r="Q91" s="68">
        <f t="shared" ref="Q91:Q92" si="756">ID91</f>
      </c>
      <c r="R91" s="69">
        <f t="shared" ref="R91:R97" si="757">IFERROR(((N91-Q91)/Q91),0)</f>
      </c>
      <c r="S91" s="68">
        <f t="shared" ref="S91:S98" si="758">IB91</f>
      </c>
      <c r="T91" s="70"/>
      <c r="U91" s="67" t="str">
        <f>VLOOKUP($D91,'Metric Nature'!$C:$D,2,0)&amp;IF(($V91&lt;(LY91)),"Below",IF(($V91&gt;(LX91)),"Above","Within"))</f>
      </c>
      <c r="V91" s="68">
        <f t="shared" ref="V91:V98" si="759">LS91</f>
      </c>
      <c r="W91" s="68">
        <f>MB91</f>
      </c>
      <c r="X91" s="69">
        <f t="shared" ref="X91:X92" si="760">IFERROR(((V91-W91)/W91),0)</f>
      </c>
      <c r="Y91" s="68">
        <f>MC91</f>
      </c>
      <c r="Z91" s="69">
        <f t="shared" ref="Z91:Z97" si="761">IFERROR(((V91-Y91)/Y91),0)</f>
      </c>
      <c r="AA91" s="68">
        <f t="shared" ref="AA91:AA98" si="762">MA91</f>
      </c>
      <c r="AB91" s="64"/>
      <c r="AC91" s="60" t="s">
        <v>564</v>
      </c>
      <c r="AD91" s="5"/>
      <c r="AE91" s="5"/>
      <c r="AF91" s="5"/>
      <c r="AG91" s="5"/>
      <c r="AH91" s="5"/>
      <c r="AI91" s="9" t="s">
        <v>563</v>
      </c>
      <c r="AJ91" s="10">
        <f t="shared" ref="AJ91:BO91" si="763">EI91+IH91</f>
      </c>
      <c r="AK91" s="10">
        <f t="shared" si="763"/>
      </c>
      <c r="AL91" s="10">
        <f t="shared" si="763"/>
      </c>
      <c r="AM91" s="10">
        <f t="shared" si="763"/>
      </c>
      <c r="AN91" s="10">
        <f t="shared" si="763"/>
      </c>
      <c r="AO91" s="10">
        <f t="shared" si="763"/>
      </c>
      <c r="AP91" s="10">
        <f t="shared" si="763"/>
      </c>
      <c r="AQ91" s="10">
        <f t="shared" si="763"/>
      </c>
      <c r="AR91" s="10">
        <f t="shared" si="763"/>
      </c>
      <c r="AS91" s="10">
        <f t="shared" si="763"/>
      </c>
      <c r="AT91" s="10">
        <f t="shared" si="763"/>
      </c>
      <c r="AU91" s="10">
        <f t="shared" si="763"/>
      </c>
      <c r="AV91" s="10">
        <f t="shared" si="763"/>
      </c>
      <c r="AW91" s="10">
        <f t="shared" si="763"/>
      </c>
      <c r="AX91" s="10">
        <f t="shared" si="763"/>
      </c>
      <c r="AY91" s="10">
        <f t="shared" si="763"/>
      </c>
      <c r="AZ91" s="10">
        <f t="shared" si="763"/>
      </c>
      <c r="BA91" s="10">
        <f t="shared" si="763"/>
      </c>
      <c r="BB91" s="10">
        <f t="shared" si="763"/>
      </c>
      <c r="BC91" s="10">
        <f t="shared" si="763"/>
      </c>
      <c r="BD91" s="10">
        <f t="shared" si="763"/>
      </c>
      <c r="BE91" s="10">
        <f t="shared" si="763"/>
      </c>
      <c r="BF91" s="10">
        <f t="shared" si="763"/>
      </c>
      <c r="BG91" s="10">
        <f t="shared" si="763"/>
      </c>
      <c r="BH91" s="10">
        <f t="shared" si="763"/>
      </c>
      <c r="BI91" s="10">
        <f t="shared" si="763"/>
      </c>
      <c r="BJ91" s="10">
        <f t="shared" si="763"/>
      </c>
      <c r="BK91" s="10">
        <f t="shared" si="763"/>
      </c>
      <c r="BL91" s="10">
        <f t="shared" si="763"/>
      </c>
      <c r="BM91" s="10">
        <f t="shared" si="763"/>
      </c>
      <c r="BN91" s="10">
        <f t="shared" si="763"/>
      </c>
      <c r="BO91" s="10">
        <f t="shared" si="763"/>
      </c>
      <c r="BP91" s="10">
        <f t="shared" ref="BP91:CU91" si="764">FO91+JN91</f>
      </c>
      <c r="BQ91" s="10">
        <f t="shared" si="764"/>
      </c>
      <c r="BR91" s="10">
        <f t="shared" si="764"/>
      </c>
      <c r="BS91" s="10">
        <f t="shared" si="764"/>
      </c>
      <c r="BT91" s="10">
        <f t="shared" si="764"/>
      </c>
      <c r="BU91" s="10">
        <f t="shared" si="764"/>
      </c>
      <c r="BV91" s="10">
        <f t="shared" si="764"/>
      </c>
      <c r="BW91" s="10">
        <f t="shared" si="764"/>
      </c>
      <c r="BX91" s="10">
        <f t="shared" si="764"/>
      </c>
      <c r="BY91" s="10">
        <f t="shared" si="764"/>
      </c>
      <c r="BZ91" s="10">
        <f t="shared" si="764"/>
      </c>
      <c r="CA91" s="10">
        <f t="shared" si="764"/>
      </c>
      <c r="CB91" s="10">
        <f t="shared" si="764"/>
      </c>
      <c r="CC91" s="10">
        <f t="shared" si="764"/>
      </c>
      <c r="CD91" s="10">
        <f t="shared" si="764"/>
      </c>
      <c r="CE91" s="10">
        <f t="shared" si="764"/>
      </c>
      <c r="CF91" s="10">
        <f t="shared" si="764"/>
      </c>
      <c r="CG91" s="10">
        <f t="shared" si="764"/>
      </c>
      <c r="CH91" s="10">
        <f t="shared" si="764"/>
      </c>
      <c r="CI91" s="10">
        <f t="shared" si="764"/>
      </c>
      <c r="CJ91" s="10">
        <f t="shared" si="764"/>
      </c>
      <c r="CK91" s="10">
        <f t="shared" si="764"/>
      </c>
      <c r="CL91" s="10">
        <f t="shared" si="764"/>
      </c>
      <c r="CM91" s="10">
        <f t="shared" si="764"/>
      </c>
      <c r="CN91" s="10">
        <f t="shared" si="764"/>
      </c>
      <c r="CO91" s="10">
        <f t="shared" si="764"/>
      </c>
      <c r="CP91" s="10">
        <f t="shared" si="764"/>
      </c>
      <c r="CQ91" s="10">
        <f t="shared" si="764"/>
      </c>
      <c r="CR91" s="10">
        <f t="shared" si="764"/>
      </c>
      <c r="CS91" s="10">
        <f t="shared" si="764"/>
      </c>
      <c r="CT91" s="10">
        <f t="shared" si="764"/>
      </c>
      <c r="CU91" s="10">
        <f t="shared" si="764"/>
      </c>
      <c r="CV91" s="10">
        <f t="shared" ref="CV91:DU91" si="765">GU91+KT91</f>
      </c>
      <c r="CW91" s="10">
        <f t="shared" si="765"/>
      </c>
      <c r="CX91" s="10">
        <f t="shared" si="765"/>
      </c>
      <c r="CY91" s="10">
        <f t="shared" si="765"/>
      </c>
      <c r="CZ91" s="10">
        <f t="shared" si="765"/>
      </c>
      <c r="DA91" s="10">
        <f t="shared" si="765"/>
      </c>
      <c r="DB91" s="10">
        <f t="shared" si="765"/>
      </c>
      <c r="DC91" s="10">
        <f t="shared" si="765"/>
      </c>
      <c r="DD91" s="10">
        <f t="shared" si="765"/>
      </c>
      <c r="DE91" s="10">
        <f t="shared" si="765"/>
      </c>
      <c r="DF91" s="10">
        <f t="shared" si="765"/>
      </c>
      <c r="DG91" s="10">
        <f t="shared" si="765"/>
      </c>
      <c r="DH91" s="10">
        <f t="shared" si="765"/>
      </c>
      <c r="DI91" s="10">
        <f t="shared" si="765"/>
      </c>
      <c r="DJ91" s="10">
        <f t="shared" si="765"/>
      </c>
      <c r="DK91" s="10">
        <f t="shared" si="765"/>
      </c>
      <c r="DL91" s="10">
        <f t="shared" si="765"/>
      </c>
      <c r="DM91" s="10">
        <f t="shared" si="765"/>
      </c>
      <c r="DN91" s="10">
        <f t="shared" si="765"/>
      </c>
      <c r="DO91" s="10">
        <f t="shared" si="765"/>
      </c>
      <c r="DP91" s="10">
        <f t="shared" si="765"/>
      </c>
      <c r="DQ91" s="10">
        <f t="shared" si="765"/>
      </c>
      <c r="DR91" s="10">
        <f t="shared" si="765"/>
      </c>
      <c r="DS91" s="10">
        <f t="shared" si="765"/>
      </c>
      <c r="DT91" s="10">
        <f t="shared" si="765"/>
      </c>
      <c r="DU91" s="10">
        <f t="shared" si="765"/>
      </c>
      <c r="DV91" s="125"/>
      <c r="DW91" s="10">
        <f t="shared" si="588"/>
      </c>
      <c r="DX91" s="10">
        <f t="shared" si="589"/>
      </c>
      <c r="DY91" s="10">
        <f>DX91-DW91</f>
      </c>
      <c r="DZ91" s="10">
        <f>DX91+(1.25*DY91)</f>
      </c>
      <c r="EA91" s="10">
        <f>DW91-(1.25*DY91)</f>
      </c>
      <c r="EB91" s="18"/>
      <c r="EC91" s="11">
        <f t="shared" ref="EC91:EC98" si="766">_xlfn.STDEV.P(AJ91:DU91)</f>
      </c>
      <c r="ED91" s="11">
        <f>AVERAGE(DN91:DT91)</f>
      </c>
      <c r="EE91" s="11">
        <f>AVERAGE(CQ91:DT91)</f>
      </c>
      <c r="EF91" s="16"/>
      <c r="EG91" s="9" t="s">
        <v>565</v>
      </c>
      <c r="EH91" s="9" t="s">
        <v>77</v>
      </c>
      <c r="EI91" s="10">
        <f>VLOOKUP($EG91,Data!$B:$CP,Daily!EI$10,0)</f>
      </c>
      <c r="EJ91" s="10">
        <f>VLOOKUP($EG91,Data!$B:$CP,Daily!EJ$10,0)</f>
      </c>
      <c r="EK91" s="10">
        <f>VLOOKUP($EG91,Data!$B:$CP,Daily!EK$10,0)</f>
      </c>
      <c r="EL91" s="10">
        <f>VLOOKUP($EG91,Data!$B:$CP,Daily!EL$10,0)</f>
      </c>
      <c r="EM91" s="10">
        <f>VLOOKUP($EG91,Data!$B:$CP,Daily!EM$10,0)</f>
      </c>
      <c r="EN91" s="10">
        <f>VLOOKUP($EG91,Data!$B:$CP,Daily!EN$10,0)</f>
      </c>
      <c r="EO91" s="10">
        <f>VLOOKUP($EG91,Data!$B:$CP,Daily!EO$10,0)</f>
      </c>
      <c r="EP91" s="10">
        <f>VLOOKUP($EG91,Data!$B:$CP,Daily!EP$10,0)</f>
      </c>
      <c r="EQ91" s="10">
        <f>VLOOKUP($EG91,Data!$B:$CP,Daily!EQ$10,0)</f>
      </c>
      <c r="ER91" s="10">
        <f>VLOOKUP($EG91,Data!$B:$CP,Daily!ER$10,0)</f>
      </c>
      <c r="ES91" s="10">
        <f>VLOOKUP($EG91,Data!$B:$CP,Daily!ES$10,0)</f>
      </c>
      <c r="ET91" s="10">
        <f>VLOOKUP($EG91,Data!$B:$CP,Daily!ET$10,0)</f>
      </c>
      <c r="EU91" s="10">
        <f>VLOOKUP($EG91,Data!$B:$CP,Daily!EU$10,0)</f>
      </c>
      <c r="EV91" s="10">
        <f>VLOOKUP($EG91,Data!$B:$CP,Daily!EV$10,0)</f>
      </c>
      <c r="EW91" s="10">
        <f>VLOOKUP($EG91,Data!$B:$CP,Daily!EW$10,0)</f>
      </c>
      <c r="EX91" s="10">
        <f>VLOOKUP($EG91,Data!$B:$CP,Daily!EX$10,0)</f>
      </c>
      <c r="EY91" s="10">
        <f>VLOOKUP($EG91,Data!$B:$CP,Daily!EY$10,0)</f>
      </c>
      <c r="EZ91" s="10">
        <f>VLOOKUP($EG91,Data!$B:$CP,Daily!EZ$10,0)</f>
      </c>
      <c r="FA91" s="10">
        <f>VLOOKUP($EG91,Data!$B:$CP,Daily!FA$10,0)</f>
      </c>
      <c r="FB91" s="10">
        <f>VLOOKUP($EG91,Data!$B:$CP,Daily!FB$10,0)</f>
      </c>
      <c r="FC91" s="10">
        <f>VLOOKUP($EG91,Data!$B:$CP,Daily!FC$10,0)</f>
      </c>
      <c r="FD91" s="10">
        <f>VLOOKUP($EG91,Data!$B:$CP,Daily!FD$10,0)</f>
      </c>
      <c r="FE91" s="10">
        <f>VLOOKUP($EG91,Data!$B:$CP,Daily!FE$10,0)</f>
      </c>
      <c r="FF91" s="10">
        <f>VLOOKUP($EG91,Data!$B:$CP,Daily!FF$10,0)</f>
      </c>
      <c r="FG91" s="10">
        <f>VLOOKUP($EG91,Data!$B:$CP,Daily!FG$10,0)</f>
      </c>
      <c r="FH91" s="10">
        <f>VLOOKUP($EG91,Data!$B:$CP,Daily!FH$10,0)</f>
      </c>
      <c r="FI91" s="10">
        <f>VLOOKUP($EG91,Data!$B:$CP,Daily!FI$10,0)</f>
      </c>
      <c r="FJ91" s="10">
        <f>VLOOKUP($EG91,Data!$B:$CP,Daily!FJ$10,0)</f>
      </c>
      <c r="FK91" s="10">
        <f>VLOOKUP($EG91,Data!$B:$CP,Daily!FK$10,0)</f>
      </c>
      <c r="FL91" s="10">
        <f>VLOOKUP($EG91,Data!$B:$CP,Daily!FL$10,0)</f>
      </c>
      <c r="FM91" s="10">
        <f>VLOOKUP($EG91,Data!$B:$CP,Daily!FM$10,0)</f>
      </c>
      <c r="FN91" s="10">
        <f>VLOOKUP($EG91,Data!$B:$CP,Daily!FN$10,0)</f>
      </c>
      <c r="FO91" s="10">
        <f>VLOOKUP($EG91,Data!$B:$CP,Daily!FO$10,0)</f>
      </c>
      <c r="FP91" s="10">
        <f>VLOOKUP($EG91,Data!$B:$CP,Daily!FP$10,0)</f>
      </c>
      <c r="FQ91" s="10">
        <f>VLOOKUP($EG91,Data!$B:$CP,Daily!FQ$10,0)</f>
      </c>
      <c r="FR91" s="10">
        <f>VLOOKUP($EG91,Data!$B:$CP,Daily!FR$10,0)</f>
      </c>
      <c r="FS91" s="10">
        <f>VLOOKUP($EG91,Data!$B:$CP,Daily!FS$10,0)</f>
      </c>
      <c r="FT91" s="10">
        <f>VLOOKUP($EG91,Data!$B:$CP,Daily!FT$10,0)</f>
      </c>
      <c r="FU91" s="10">
        <f>VLOOKUP($EG91,Data!$B:$CP,Daily!FU$10,0)</f>
      </c>
      <c r="FV91" s="10">
        <f>VLOOKUP($EG91,Data!$B:$CP,Daily!FV$10,0)</f>
      </c>
      <c r="FW91" s="10">
        <f>VLOOKUP($EG91,Data!$B:$CP,Daily!FW$10,0)</f>
      </c>
      <c r="FX91" s="10">
        <f>VLOOKUP($EG91,Data!$B:$CP,Daily!FX$10,0)</f>
      </c>
      <c r="FY91" s="10">
        <f>VLOOKUP($EG91,Data!$B:$CP,Daily!FY$10,0)</f>
      </c>
      <c r="FZ91" s="10">
        <f>VLOOKUP($EG91,Data!$B:$CP,Daily!FZ$10,0)</f>
      </c>
      <c r="GA91" s="10">
        <f>VLOOKUP($EG91,Data!$B:$CP,Daily!GA$10,0)</f>
      </c>
      <c r="GB91" s="10">
        <f>VLOOKUP($EG91,Data!$B:$CP,Daily!GB$10,0)</f>
      </c>
      <c r="GC91" s="10">
        <f>VLOOKUP($EG91,Data!$B:$CP,Daily!GC$10,0)</f>
      </c>
      <c r="GD91" s="10">
        <f>VLOOKUP($EG91,Data!$B:$CP,Daily!GD$10,0)</f>
      </c>
      <c r="GE91" s="10">
        <f>VLOOKUP($EG91,Data!$B:$CP,Daily!GE$10,0)</f>
      </c>
      <c r="GF91" s="10">
        <f>VLOOKUP($EG91,Data!$B:$CP,Daily!GF$10,0)</f>
      </c>
      <c r="GG91" s="10">
        <f>VLOOKUP($EG91,Data!$B:$CP,Daily!GG$10,0)</f>
      </c>
      <c r="GH91" s="10">
        <f>VLOOKUP($EG91,Data!$B:$CP,Daily!GH$10,0)</f>
      </c>
      <c r="GI91" s="10">
        <f>VLOOKUP($EG91,Data!$B:$CP,Daily!GI$10,0)</f>
      </c>
      <c r="GJ91" s="10">
        <f>VLOOKUP($EG91,Data!$B:$CP,Daily!GJ$10,0)</f>
      </c>
      <c r="GK91" s="10">
        <f>VLOOKUP($EG91,Data!$B:$CP,Daily!GK$10,0)</f>
      </c>
      <c r="GL91" s="10">
        <f>VLOOKUP($EG91,Data!$B:$CP,Daily!GL$10,0)</f>
      </c>
      <c r="GM91" s="10">
        <f>VLOOKUP($EG91,Data!$B:$CP,Daily!GM$10,0)</f>
      </c>
      <c r="GN91" s="10">
        <f>VLOOKUP($EG91,Data!$B:$CP,Daily!GN$10,0)</f>
      </c>
      <c r="GO91" s="10">
        <f>VLOOKUP($EG91,Data!$B:$CP,Daily!GO$10,0)</f>
      </c>
      <c r="GP91" s="10">
        <f>VLOOKUP($EG91,Data!$B:$CP,Daily!GP$10,0)</f>
      </c>
      <c r="GQ91" s="10">
        <f>VLOOKUP($EG91,Data!$B:$CP,Daily!GQ$10,0)</f>
      </c>
      <c r="GR91" s="10">
        <f>VLOOKUP($EG91,Data!$B:$CP,Daily!GR$10,0)</f>
      </c>
      <c r="GS91" s="10">
        <f>VLOOKUP($EG91,Data!$B:$CP,Daily!GS$10,0)</f>
      </c>
      <c r="GT91" s="10">
        <f>VLOOKUP($EG91,Data!$B:$CP,Daily!GT$10,0)</f>
      </c>
      <c r="GU91" s="10">
        <f>VLOOKUP($EG91,Data!$B:$CP,Daily!GU$10,0)</f>
      </c>
      <c r="GV91" s="10">
        <f>VLOOKUP($EG91,Data!$B:$CP,Daily!GV$10,0)</f>
      </c>
      <c r="GW91" s="10">
        <f>VLOOKUP($EG91,Data!$B:$CP,Daily!GW$10,0)</f>
      </c>
      <c r="GX91" s="10">
        <f>VLOOKUP($EG91,Data!$B:$CP,Daily!GX$10,0)</f>
      </c>
      <c r="GY91" s="10">
        <f>VLOOKUP($EG91,Data!$B:$CP,Daily!GY$10,0)</f>
      </c>
      <c r="GZ91" s="10">
        <f>VLOOKUP($EG91,Data!$B:$CP,Daily!GZ$10,0)</f>
      </c>
      <c r="HA91" s="10">
        <f>VLOOKUP($EG91,Data!$B:$CP,Daily!HA$10,0)</f>
      </c>
      <c r="HB91" s="10">
        <f>VLOOKUP($EG91,Data!$B:$CP,Daily!HB$10,0)</f>
      </c>
      <c r="HC91" s="10">
        <f>VLOOKUP($EG91,Data!$B:$CP,Daily!HC$10,0)</f>
      </c>
      <c r="HD91" s="10">
        <f>VLOOKUP($EG91,Data!$B:$CP,Daily!HD$10,0)</f>
      </c>
      <c r="HE91" s="10">
        <f>VLOOKUP($EG91,Data!$B:$CP,Daily!HE$10,0)</f>
      </c>
      <c r="HF91" s="10">
        <f>VLOOKUP($EG91,Data!$B:$CP,Daily!HF$10,0)</f>
      </c>
      <c r="HG91" s="10">
        <f>VLOOKUP($EG91,Data!$B:$CP,Daily!HG$10,0)</f>
      </c>
      <c r="HH91" s="10">
        <f>VLOOKUP($EG91,Data!$B:$CP,Daily!HH$10,0)</f>
      </c>
      <c r="HI91" s="10">
        <f>VLOOKUP($EG91,Data!$B:$CP,Daily!HI$10,0)</f>
      </c>
      <c r="HJ91" s="10">
        <f>VLOOKUP($EG91,Data!$B:$CP,Daily!HJ$10,0)</f>
      </c>
      <c r="HK91" s="10">
        <f>VLOOKUP($EG91,Data!$B:$CP,Daily!HK$10,0)</f>
      </c>
      <c r="HL91" s="10">
        <f>VLOOKUP($EG91,Data!$B:$CP,Daily!HL$10,0)</f>
      </c>
      <c r="HM91" s="10">
        <f>VLOOKUP($EG91,Data!$B:$CP,Daily!HM$10,0)</f>
      </c>
      <c r="HN91" s="10">
        <f>VLOOKUP($EG91,Data!$B:$CP,Daily!HN$10,0)</f>
      </c>
      <c r="HO91" s="10">
        <f>VLOOKUP($EG91,Data!$B:$CP,Daily!HO$10,0)</f>
      </c>
      <c r="HP91" s="10">
        <f>VLOOKUP($EG91,Data!$B:$CP,Daily!HP$10,0)</f>
      </c>
      <c r="HQ91" s="10">
        <f>VLOOKUP($EG91,Data!$B:$CP,Daily!HQ$10,0)</f>
      </c>
      <c r="HR91" s="10">
        <f>VLOOKUP($EG91,Data!$B:$CP,Daily!HR$10,0)</f>
      </c>
      <c r="HS91" s="10">
        <f>VLOOKUP($EG91,Data!$B:$CP,Daily!HS$10,0)</f>
      </c>
      <c r="HT91" s="10">
        <f>VLOOKUP($EG91,Data!$B:$CP,Daily!HT$10,0)</f>
      </c>
      <c r="HU91" s="17"/>
      <c r="HV91" s="10">
        <f t="shared" ref="HV91:HV98" si="767">_xlfn.QUARTILE.INC($EI91:$HS91,1)</f>
      </c>
      <c r="HW91" s="10">
        <f t="shared" ref="HW91:HW98" si="768">_xlfn.QUARTILE.INC($EI91:$HS91,3)</f>
      </c>
      <c r="HX91" s="10">
        <f t="shared" ref="HX91:HX97" si="769">HW91-HV91</f>
      </c>
      <c r="HY91" s="10">
        <f>HW91+(1.25*HX91)</f>
      </c>
      <c r="HZ91" s="10">
        <f>HV91-(1.25*HX91)</f>
      </c>
      <c r="IA91" s="53"/>
      <c r="IB91" s="11">
        <f t="shared" ref="IB91:IB97" si="770">_xlfn.STDEV.P(FM91:HT91)</f>
      </c>
      <c r="IC91" s="11">
        <f>AVERAGE(HM91:HS91)</f>
      </c>
      <c r="ID91" s="11">
        <f>AVERAGE(GP91:HS91)</f>
      </c>
      <c r="IE91" s="16"/>
      <c r="IF91" s="9" t="s">
        <v>566</v>
      </c>
      <c r="IG91" s="9" t="s">
        <v>77</v>
      </c>
      <c r="IH91" s="10">
        <f>VLOOKUP($IF91,Data!$B:$CP,Daily!IH$10,0)</f>
      </c>
      <c r="II91" s="10">
        <f>VLOOKUP($IF91,Data!$B:$CP,Daily!II$10,0)</f>
      </c>
      <c r="IJ91" s="10">
        <f>VLOOKUP($IF91,Data!$B:$CP,Daily!IJ$10,0)</f>
      </c>
      <c r="IK91" s="10">
        <f>VLOOKUP($IF91,Data!$B:$CP,Daily!IK$10,0)</f>
      </c>
      <c r="IL91" s="10">
        <f>VLOOKUP($IF91,Data!$B:$CP,Daily!IL$10,0)</f>
      </c>
      <c r="IM91" s="10">
        <f>VLOOKUP($IF91,Data!$B:$CP,Daily!IM$10,0)</f>
      </c>
      <c r="IN91" s="10">
        <f>VLOOKUP($IF91,Data!$B:$CP,Daily!IN$10,0)</f>
      </c>
      <c r="IO91" s="10">
        <f>VLOOKUP($IF91,Data!$B:$CP,Daily!IO$10,0)</f>
      </c>
      <c r="IP91" s="10">
        <f>VLOOKUP($IF91,Data!$B:$CP,Daily!IP$10,0)</f>
      </c>
      <c r="IQ91" s="10">
        <f>VLOOKUP($IF91,Data!$B:$CP,Daily!IQ$10,0)</f>
      </c>
      <c r="IR91" s="10">
        <f>VLOOKUP($IF91,Data!$B:$CP,Daily!IR$10,0)</f>
      </c>
      <c r="IS91" s="10">
        <f>VLOOKUP($IF91,Data!$B:$CP,Daily!IS$10,0)</f>
      </c>
      <c r="IT91" s="10">
        <f>VLOOKUP($IF91,Data!$B:$CP,Daily!IT$10,0)</f>
      </c>
      <c r="IU91" s="10">
        <f>VLOOKUP($IF91,Data!$B:$CP,Daily!IU$10,0)</f>
      </c>
      <c r="IV91" s="10">
        <f>VLOOKUP($IF91,Data!$B:$CP,Daily!IV$10,0)</f>
      </c>
      <c r="IW91" s="10">
        <f>VLOOKUP($IF91,Data!$B:$CP,Daily!IW$10,0)</f>
      </c>
      <c r="IX91" s="10">
        <f>VLOOKUP($IF91,Data!$B:$CP,Daily!IX$10,0)</f>
      </c>
      <c r="IY91" s="10">
        <f>VLOOKUP($IF91,Data!$B:$CP,Daily!IY$10,0)</f>
      </c>
      <c r="IZ91" s="10">
        <f>VLOOKUP($IF91,Data!$B:$CP,Daily!IZ$10,0)</f>
      </c>
      <c r="JA91" s="10">
        <f>VLOOKUP($IF91,Data!$B:$CP,Daily!JA$10,0)</f>
      </c>
      <c r="JB91" s="10">
        <f>VLOOKUP($IF91,Data!$B:$CP,Daily!JB$10,0)</f>
      </c>
      <c r="JC91" s="10">
        <f>VLOOKUP($IF91,Data!$B:$CP,Daily!JC$10,0)</f>
      </c>
      <c r="JD91" s="10">
        <f>VLOOKUP($IF91,Data!$B:$CP,Daily!JD$10,0)</f>
      </c>
      <c r="JE91" s="10">
        <f>VLOOKUP($IF91,Data!$B:$CP,Daily!JE$10,0)</f>
      </c>
      <c r="JF91" s="10">
        <f>VLOOKUP($IF91,Data!$B:$CP,Daily!JF$10,0)</f>
      </c>
      <c r="JG91" s="10">
        <f>VLOOKUP($IF91,Data!$B:$CP,Daily!JG$10,0)</f>
      </c>
      <c r="JH91" s="10">
        <f>VLOOKUP($IF91,Data!$B:$CP,Daily!JH$10,0)</f>
      </c>
      <c r="JI91" s="10">
        <f>VLOOKUP($IF91,Data!$B:$CP,Daily!JI$10,0)</f>
      </c>
      <c r="JJ91" s="10">
        <f>VLOOKUP($IF91,Data!$B:$CP,Daily!JJ$10,0)</f>
      </c>
      <c r="JK91" s="10">
        <f>VLOOKUP($IF91,Data!$B:$CP,Daily!JK$10,0)</f>
      </c>
      <c r="JL91" s="10">
        <f>VLOOKUP($IF91,Data!$B:$CP,Daily!JL$10,0)</f>
      </c>
      <c r="JM91" s="10">
        <f>VLOOKUP($IF91,Data!$B:$CP,Daily!JM$10,0)</f>
      </c>
      <c r="JN91" s="10">
        <f>VLOOKUP($IF91,Data!$B:$CP,Daily!JN$10,0)</f>
      </c>
      <c r="JO91" s="10">
        <f>VLOOKUP($IF91,Data!$B:$CP,Daily!JO$10,0)</f>
      </c>
      <c r="JP91" s="10">
        <f>VLOOKUP($IF91,Data!$B:$CP,Daily!JP$10,0)</f>
      </c>
      <c r="JQ91" s="10">
        <f>VLOOKUP($IF91,Data!$B:$CP,Daily!JQ$10,0)</f>
      </c>
      <c r="JR91" s="10">
        <f>VLOOKUP($IF91,Data!$B:$CP,Daily!JR$10,0)</f>
      </c>
      <c r="JS91" s="10">
        <f>VLOOKUP($IF91,Data!$B:$CP,Daily!JS$10,0)</f>
      </c>
      <c r="JT91" s="10">
        <f>VLOOKUP($IF91,Data!$B:$CP,Daily!JT$10,0)</f>
      </c>
      <c r="JU91" s="10">
        <f>VLOOKUP($IF91,Data!$B:$CP,Daily!JU$10,0)</f>
      </c>
      <c r="JV91" s="10">
        <f>VLOOKUP($IF91,Data!$B:$CP,Daily!JV$10,0)</f>
      </c>
      <c r="JW91" s="10">
        <f>VLOOKUP($IF91,Data!$B:$CP,Daily!JW$10,0)</f>
      </c>
      <c r="JX91" s="10">
        <f>VLOOKUP($IF91,Data!$B:$CP,Daily!JX$10,0)</f>
      </c>
      <c r="JY91" s="10">
        <f>VLOOKUP($IF91,Data!$B:$CP,Daily!JY$10,0)</f>
      </c>
      <c r="JZ91" s="10">
        <f>VLOOKUP($IF91,Data!$B:$CP,Daily!JZ$10,0)</f>
      </c>
      <c r="KA91" s="10">
        <f>VLOOKUP($IF91,Data!$B:$CP,Daily!KA$10,0)</f>
      </c>
      <c r="KB91" s="10">
        <f>VLOOKUP($IF91,Data!$B:$CP,Daily!KB$10,0)</f>
      </c>
      <c r="KC91" s="10">
        <f>VLOOKUP($IF91,Data!$B:$CP,Daily!KC$10,0)</f>
      </c>
      <c r="KD91" s="10">
        <f>VLOOKUP($IF91,Data!$B:$CP,Daily!KD$10,0)</f>
      </c>
      <c r="KE91" s="10">
        <f>VLOOKUP($IF91,Data!$B:$CP,Daily!KE$10,0)</f>
      </c>
      <c r="KF91" s="10">
        <f>VLOOKUP($IF91,Data!$B:$CP,Daily!KF$10,0)</f>
      </c>
      <c r="KG91" s="10">
        <f>VLOOKUP($IF91,Data!$B:$CP,Daily!KG$10,0)</f>
      </c>
      <c r="KH91" s="10">
        <f>VLOOKUP($IF91,Data!$B:$CP,Daily!KH$10,0)</f>
      </c>
      <c r="KI91" s="10">
        <f>VLOOKUP($IF91,Data!$B:$CP,Daily!KI$10,0)</f>
      </c>
      <c r="KJ91" s="10">
        <f>VLOOKUP($IF91,Data!$B:$CP,Daily!KJ$10,0)</f>
      </c>
      <c r="KK91" s="10">
        <f>VLOOKUP($IF91,Data!$B:$CP,Daily!KK$10,0)</f>
      </c>
      <c r="KL91" s="10">
        <f>VLOOKUP($IF91,Data!$B:$CP,Daily!KL$10,0)</f>
      </c>
      <c r="KM91" s="10">
        <f>VLOOKUP($IF91,Data!$B:$CP,Daily!KM$10,0)</f>
      </c>
      <c r="KN91" s="10">
        <f>VLOOKUP($IF91,Data!$B:$CP,Daily!KN$10,0)</f>
      </c>
      <c r="KO91" s="10">
        <f>VLOOKUP($IF91,Data!$B:$CP,Daily!KO$10,0)</f>
      </c>
      <c r="KP91" s="10">
        <f>VLOOKUP($IF91,Data!$B:$CP,Daily!KP$10,0)</f>
      </c>
      <c r="KQ91" s="10">
        <f>VLOOKUP($IF91,Data!$B:$CP,Daily!KQ$10,0)</f>
      </c>
      <c r="KR91" s="10">
        <f>VLOOKUP($IF91,Data!$B:$CP,Daily!KR$10,0)</f>
      </c>
      <c r="KS91" s="10">
        <f>VLOOKUP($IF91,Data!$B:$CP,Daily!KS$10,0)</f>
      </c>
      <c r="KT91" s="10">
        <f>VLOOKUP($IF91,Data!$B:$CP,Daily!KT$10,0)</f>
      </c>
      <c r="KU91" s="10">
        <f>VLOOKUP($IF91,Data!$B:$CP,Daily!KU$10,0)</f>
      </c>
      <c r="KV91" s="10">
        <f>VLOOKUP($IF91,Data!$B:$CP,Daily!KV$10,0)</f>
      </c>
      <c r="KW91" s="10">
        <f>VLOOKUP($IF91,Data!$B:$CP,Daily!KW$10,0)</f>
      </c>
      <c r="KX91" s="10">
        <f>VLOOKUP($IF91,Data!$B:$CP,Daily!KX$10,0)</f>
      </c>
      <c r="KY91" s="10">
        <f>VLOOKUP($IF91,Data!$B:$CP,Daily!KY$10,0)</f>
      </c>
      <c r="KZ91" s="10">
        <f>VLOOKUP($IF91,Data!$B:$CP,Daily!KZ$10,0)</f>
      </c>
      <c r="LA91" s="10">
        <f>VLOOKUP($IF91,Data!$B:$CP,Daily!LA$10,0)</f>
      </c>
      <c r="LB91" s="10">
        <f>VLOOKUP($IF91,Data!$B:$CP,Daily!LB$10,0)</f>
      </c>
      <c r="LC91" s="10">
        <f>VLOOKUP($IF91,Data!$B:$CP,Daily!LC$10,0)</f>
      </c>
      <c r="LD91" s="10">
        <f>VLOOKUP($IF91,Data!$B:$CP,Daily!LD$10,0)</f>
      </c>
      <c r="LE91" s="10">
        <f>VLOOKUP($IF91,Data!$B:$CP,Daily!LE$10,0)</f>
      </c>
      <c r="LF91" s="10">
        <f>VLOOKUP($IF91,Data!$B:$CP,Daily!LF$10,0)</f>
      </c>
      <c r="LG91" s="10">
        <f>VLOOKUP($IF91,Data!$B:$CP,Daily!LG$10,0)</f>
      </c>
      <c r="LH91" s="10">
        <f>VLOOKUP($IF91,Data!$B:$CP,Daily!LH$10,0)</f>
      </c>
      <c r="LI91" s="10">
        <f>VLOOKUP($IF91,Data!$B:$CP,Daily!LI$10,0)</f>
      </c>
      <c r="LJ91" s="10">
        <f>VLOOKUP($IF91,Data!$B:$CP,Daily!LJ$10,0)</f>
      </c>
      <c r="LK91" s="10">
        <f>VLOOKUP($IF91,Data!$B:$CP,Daily!LK$10,0)</f>
      </c>
      <c r="LL91" s="10">
        <f>VLOOKUP($IF91,Data!$B:$CP,Daily!LL$10,0)</f>
      </c>
      <c r="LM91" s="10">
        <f>VLOOKUP($IF91,Data!$B:$CP,Daily!LM$10,0)</f>
      </c>
      <c r="LN91" s="10">
        <f>VLOOKUP($IF91,Data!$B:$CP,Daily!LN$10,0)</f>
      </c>
      <c r="LO91" s="10">
        <f>VLOOKUP($IF91,Data!$B:$CP,Daily!LO$10,0)</f>
      </c>
      <c r="LP91" s="10">
        <f>VLOOKUP($IF91,Data!$B:$CP,Daily!LP$10,0)</f>
      </c>
      <c r="LQ91" s="10">
        <f>VLOOKUP($IF91,Data!$B:$CP,Daily!LQ$10,0)</f>
      </c>
      <c r="LR91" s="10">
        <f>VLOOKUP($IF91,Data!$B:$CP,Daily!LR$10,0)</f>
      </c>
      <c r="LS91" s="10">
        <f>VLOOKUP($IF91,Data!$B:$CP,Daily!LS$10,0)</f>
      </c>
      <c r="LU91" s="10">
        <f t="shared" ref="LU91:LU98" si="771">_xlfn.QUARTILE.INC($IH91:$LR91,1)</f>
      </c>
      <c r="LV91" s="10">
        <f t="shared" ref="LV91:LV98" si="772">_xlfn.QUARTILE.INC($IH91:$LR91,3)</f>
      </c>
      <c r="LW91" s="10">
        <f t="shared" ref="LW91:LW97" si="773">LV91-LU91</f>
      </c>
      <c r="LX91" s="10">
        <f>LV91+(1.25*LW91)</f>
      </c>
      <c r="LY91" s="10">
        <f>LU91-(1.25*LW91)</f>
      </c>
      <c r="LZ91" s="53"/>
      <c r="MA91" s="11">
        <f>_xlfn.STDEV.P(JL91:LS91)</f>
      </c>
      <c r="MB91" s="11">
        <f>AVERAGE(LL91:LR91)</f>
      </c>
      <c r="MC91" s="11">
        <f>AVERAGE(KO91:LR91)</f>
      </c>
      <c r="MD91" s="15"/>
    </row>
    <row r="92" spans="1:342" x14ac:dyDescent="0.25">
      <c r="A92" s="5"/>
      <c r="C92" s="5"/>
      <c r="D92" s="74" t="s">
        <v>567</v>
      </c>
      <c r="E92" s="67" t="str">
        <f>VLOOKUP($D92,'Metric Nature'!$C:$D,2,0)&amp;IF(($F92&lt;(EA92)),"Below",IF(($F92&gt;(DZ92)),"Above","Within"))</f>
      </c>
      <c r="F92" s="62">
        <f t="shared" si="750"/>
      </c>
      <c r="G92" s="92">
        <f t="shared" si="751"/>
      </c>
      <c r="H92" s="71">
        <f t="shared" si="752"/>
      </c>
      <c r="I92" s="89">
        <f t="shared" ref="I92:I98" si="774">EE92</f>
      </c>
      <c r="J92" s="62">
        <f t="shared" si="753"/>
      </c>
      <c r="K92" s="62">
        <f t="shared" si="754"/>
      </c>
      <c r="L92" s="64"/>
      <c r="M92" s="67" t="str">
        <f>VLOOKUP($D92,'Metric Nature'!$C:$D,2,0)&amp;IF(($N92&lt;(HZ92)),"Below",IF(($N92&gt;(HY92)),"Above","Within"))</f>
      </c>
      <c r="N92" s="71">
        <f t="shared" si="755"/>
      </c>
      <c r="O92" s="63">
        <f t="shared" ref="O92" si="775">IC92</f>
      </c>
      <c r="P92" s="98">
        <f t="shared" ref="P92" si="776">IFERROR(((N92-O92)/O92),0)</f>
      </c>
      <c r="Q92" s="63">
        <f t="shared" si="756"/>
      </c>
      <c r="R92" s="71">
        <f t="shared" si="757"/>
      </c>
      <c r="S92" s="62">
        <f t="shared" si="758"/>
      </c>
      <c r="T92" s="64"/>
      <c r="U92" s="67" t="str">
        <f>VLOOKUP($D92,'Metric Nature'!$C:$D,2,0)&amp;IF(($V92&lt;(LY92)),"Below",IF(($V92&gt;(LX92)),"Above","Within"))</f>
      </c>
      <c r="V92" s="62">
        <f t="shared" si="759"/>
      </c>
      <c r="W92" s="63">
        <f t="shared" ref="W92:W98" si="777">MB92</f>
      </c>
      <c r="X92" s="62">
        <f t="shared" si="760"/>
      </c>
      <c r="Y92" s="63">
        <f t="shared" ref="Y92:Y98" si="778">MC92</f>
      </c>
      <c r="Z92" s="62">
        <f t="shared" si="761"/>
      </c>
      <c r="AA92" s="62">
        <f t="shared" si="762"/>
      </c>
      <c r="AB92" s="64"/>
      <c r="AC92" s="60" t="s">
        <v>568</v>
      </c>
      <c r="AD92" s="5"/>
      <c r="AE92" s="5"/>
      <c r="AF92" s="5"/>
      <c r="AG92" s="5"/>
      <c r="AH92" s="5"/>
      <c r="AI92" s="9" t="s">
        <v>567</v>
      </c>
      <c r="AJ92" s="14">
        <f>(VLOOKUP($EG92,Data!$B:$CP,Daily!EI$10,0)+VLOOKUP($IF92,Data!$B:$CP,Daily!IH$10,0))/AJ$91</f>
      </c>
      <c r="AK92" s="14">
        <f>(VLOOKUP($EG92,Data!$B:$CP,Daily!EJ$10,0)+VLOOKUP($IF92,Data!$B:$CP,Daily!II$10,0))/AK$91</f>
      </c>
      <c r="AL92" s="14">
        <f>(VLOOKUP($EG92,Data!$B:$CP,Daily!EK$10,0)+VLOOKUP($IF92,Data!$B:$CP,Daily!IJ$10,0))/AL$91</f>
      </c>
      <c r="AM92" s="14">
        <f>(VLOOKUP($EG92,Data!$B:$CP,Daily!EL$10,0)+VLOOKUP($IF92,Data!$B:$CP,Daily!IK$10,0))/AM$91</f>
      </c>
      <c r="AN92" s="14">
        <f>(VLOOKUP($EG92,Data!$B:$CP,Daily!EM$10,0)+VLOOKUP($IF92,Data!$B:$CP,Daily!IL$10,0))/AN$91</f>
      </c>
      <c r="AO92" s="14">
        <f>(VLOOKUP($EG92,Data!$B:$CP,Daily!EN$10,0)+VLOOKUP($IF92,Data!$B:$CP,Daily!IM$10,0))/AO$91</f>
      </c>
      <c r="AP92" s="14">
        <f>(VLOOKUP($EG92,Data!$B:$CP,Daily!EO$10,0)+VLOOKUP($IF92,Data!$B:$CP,Daily!IN$10,0))/AP$91</f>
      </c>
      <c r="AQ92" s="14">
        <f>(VLOOKUP($EG92,Data!$B:$CP,Daily!EP$10,0)+VLOOKUP($IF92,Data!$B:$CP,Daily!IO$10,0))/AQ$91</f>
      </c>
      <c r="AR92" s="14">
        <f>(VLOOKUP($EG92,Data!$B:$CP,Daily!EQ$10,0)+VLOOKUP($IF92,Data!$B:$CP,Daily!IP$10,0))/AR$91</f>
      </c>
      <c r="AS92" s="14">
        <f>(VLOOKUP($EG92,Data!$B:$CP,Daily!ER$10,0)+VLOOKUP($IF92,Data!$B:$CP,Daily!IQ$10,0))/AS$91</f>
      </c>
      <c r="AT92" s="14">
        <f>(VLOOKUP($EG92,Data!$B:$CP,Daily!ES$10,0)+VLOOKUP($IF92,Data!$B:$CP,Daily!IR$10,0))/AT$91</f>
      </c>
      <c r="AU92" s="14">
        <f>(VLOOKUP($EG92,Data!$B:$CP,Daily!ET$10,0)+VLOOKUP($IF92,Data!$B:$CP,Daily!IS$10,0))/AU$91</f>
      </c>
      <c r="AV92" s="14">
        <f>(VLOOKUP($EG92,Data!$B:$CP,Daily!EU$10,0)+VLOOKUP($IF92,Data!$B:$CP,Daily!IT$10,0))/AV$91</f>
      </c>
      <c r="AW92" s="14">
        <f>(VLOOKUP($EG92,Data!$B:$CP,Daily!EV$10,0)+VLOOKUP($IF92,Data!$B:$CP,Daily!IU$10,0))/AW$91</f>
      </c>
      <c r="AX92" s="14">
        <f>(VLOOKUP($EG92,Data!$B:$CP,Daily!EW$10,0)+VLOOKUP($IF92,Data!$B:$CP,Daily!IV$10,0))/AX$91</f>
      </c>
      <c r="AY92" s="14">
        <f>(VLOOKUP($EG92,Data!$B:$CP,Daily!EX$10,0)+VLOOKUP($IF92,Data!$B:$CP,Daily!IW$10,0))/AY$91</f>
      </c>
      <c r="AZ92" s="14">
        <f>(VLOOKUP($EG92,Data!$B:$CP,Daily!EY$10,0)+VLOOKUP($IF92,Data!$B:$CP,Daily!IX$10,0))/AZ$91</f>
      </c>
      <c r="BA92" s="14">
        <f>(VLOOKUP($EG92,Data!$B:$CP,Daily!EZ$10,0)+VLOOKUP($IF92,Data!$B:$CP,Daily!IY$10,0))/BA$91</f>
      </c>
      <c r="BB92" s="14">
        <f>(VLOOKUP($EG92,Data!$B:$CP,Daily!FA$10,0)+VLOOKUP($IF92,Data!$B:$CP,Daily!IZ$10,0))/BB$91</f>
      </c>
      <c r="BC92" s="14">
        <f>(VLOOKUP($EG92,Data!$B:$CP,Daily!FB$10,0)+VLOOKUP($IF92,Data!$B:$CP,Daily!JA$10,0))/BC$91</f>
      </c>
      <c r="BD92" s="14">
        <f>(VLOOKUP($EG92,Data!$B:$CP,Daily!FC$10,0)+VLOOKUP($IF92,Data!$B:$CP,Daily!JB$10,0))/BD$91</f>
      </c>
      <c r="BE92" s="14">
        <f>(VLOOKUP($EG92,Data!$B:$CP,Daily!FD$10,0)+VLOOKUP($IF92,Data!$B:$CP,Daily!JC$10,0))/BE$91</f>
      </c>
      <c r="BF92" s="14">
        <f>(VLOOKUP($EG92,Data!$B:$CP,Daily!FE$10,0)+VLOOKUP($IF92,Data!$B:$CP,Daily!JD$10,0))/BF$91</f>
      </c>
      <c r="BG92" s="14">
        <f>(VLOOKUP($EG92,Data!$B:$CP,Daily!FF$10,0)+VLOOKUP($IF92,Data!$B:$CP,Daily!JE$10,0))/BG$91</f>
      </c>
      <c r="BH92" s="14">
        <f>(VLOOKUP($EG92,Data!$B:$CP,Daily!FG$10,0)+VLOOKUP($IF92,Data!$B:$CP,Daily!JF$10,0))/BH$91</f>
      </c>
      <c r="BI92" s="14">
        <f>(VLOOKUP($EG92,Data!$B:$CP,Daily!FH$10,0)+VLOOKUP($IF92,Data!$B:$CP,Daily!JG$10,0))/BI$91</f>
      </c>
      <c r="BJ92" s="14">
        <f>(VLOOKUP($EG92,Data!$B:$CP,Daily!FI$10,0)+VLOOKUP($IF92,Data!$B:$CP,Daily!JH$10,0))/BJ$91</f>
      </c>
      <c r="BK92" s="14">
        <f>(VLOOKUP($EG92,Data!$B:$CP,Daily!FJ$10,0)+VLOOKUP($IF92,Data!$B:$CP,Daily!JI$10,0))/BK$91</f>
      </c>
      <c r="BL92" s="14">
        <f>(VLOOKUP($EG92,Data!$B:$CP,Daily!FK$10,0)+VLOOKUP($IF92,Data!$B:$CP,Daily!JJ$10,0))/BL$91</f>
      </c>
      <c r="BM92" s="14">
        <f>(VLOOKUP($EG92,Data!$B:$CP,Daily!FL$10,0)+VLOOKUP($IF92,Data!$B:$CP,Daily!JK$10,0))/BM$91</f>
      </c>
      <c r="BN92" s="14">
        <f>(VLOOKUP($EG92,Data!$B:$CP,Daily!FM$10,0)+VLOOKUP($IF92,Data!$B:$CP,Daily!JL$10,0))/BN$91</f>
      </c>
      <c r="BO92" s="14">
        <f>(VLOOKUP($EG92,Data!$B:$CP,Daily!FN$10,0)+VLOOKUP($IF92,Data!$B:$CP,Daily!JM$10,0))/BO$91</f>
      </c>
      <c r="BP92" s="14">
        <f>(VLOOKUP($EG92,Data!$B:$CP,Daily!FO$10,0)+VLOOKUP($IF92,Data!$B:$CP,Daily!JN$10,0))/BP$91</f>
      </c>
      <c r="BQ92" s="14">
        <f>(VLOOKUP($EG92,Data!$B:$CP,Daily!FP$10,0)+VLOOKUP($IF92,Data!$B:$CP,Daily!JO$10,0))/BQ$91</f>
      </c>
      <c r="BR92" s="14">
        <f>(VLOOKUP($EG92,Data!$B:$CP,Daily!FQ$10,0)+VLOOKUP($IF92,Data!$B:$CP,Daily!JP$10,0))/BR$91</f>
      </c>
      <c r="BS92" s="14">
        <f>(VLOOKUP($EG92,Data!$B:$CP,Daily!FR$10,0)+VLOOKUP($IF92,Data!$B:$CP,Daily!JQ$10,0))/BS$91</f>
      </c>
      <c r="BT92" s="14">
        <f>(VLOOKUP($EG92,Data!$B:$CP,Daily!FS$10,0)+VLOOKUP($IF92,Data!$B:$CP,Daily!JR$10,0))/BT$91</f>
      </c>
      <c r="BU92" s="14">
        <f>(VLOOKUP($EG92,Data!$B:$CP,Daily!FT$10,0)+VLOOKUP($IF92,Data!$B:$CP,Daily!JS$10,0))/BU$91</f>
      </c>
      <c r="BV92" s="14">
        <f>(VLOOKUP($EG92,Data!$B:$CP,Daily!FU$10,0)+VLOOKUP($IF92,Data!$B:$CP,Daily!JT$10,0))/BV$91</f>
      </c>
      <c r="BW92" s="14">
        <f>(VLOOKUP($EG92,Data!$B:$CP,Daily!FV$10,0)+VLOOKUP($IF92,Data!$B:$CP,Daily!JU$10,0))/BW$91</f>
      </c>
      <c r="BX92" s="14">
        <f>(VLOOKUP($EG92,Data!$B:$CP,Daily!FW$10,0)+VLOOKUP($IF92,Data!$B:$CP,Daily!JV$10,0))/BX$91</f>
      </c>
      <c r="BY92" s="14">
        <f>(VLOOKUP($EG92,Data!$B:$CP,Daily!FX$10,0)+VLOOKUP($IF92,Data!$B:$CP,Daily!JW$10,0))/BY$91</f>
      </c>
      <c r="BZ92" s="14">
        <f>(VLOOKUP($EG92,Data!$B:$CP,Daily!FY$10,0)+VLOOKUP($IF92,Data!$B:$CP,Daily!JX$10,0))/BZ$91</f>
      </c>
      <c r="CA92" s="14">
        <f>(VLOOKUP($EG92,Data!$B:$CP,Daily!FZ$10,0)+VLOOKUP($IF92,Data!$B:$CP,Daily!JY$10,0))/CA$91</f>
      </c>
      <c r="CB92" s="14">
        <f>(VLOOKUP($EG92,Data!$B:$CP,Daily!GA$10,0)+VLOOKUP($IF92,Data!$B:$CP,Daily!JZ$10,0))/CB$91</f>
      </c>
      <c r="CC92" s="14">
        <f>(VLOOKUP($EG92,Data!$B:$CP,Daily!GB$10,0)+VLOOKUP($IF92,Data!$B:$CP,Daily!KA$10,0))/CC$91</f>
      </c>
      <c r="CD92" s="14">
        <f>(VLOOKUP($EG92,Data!$B:$CP,Daily!GC$10,0)+VLOOKUP($IF92,Data!$B:$CP,Daily!KB$10,0))/CD$91</f>
      </c>
      <c r="CE92" s="14">
        <f>(VLOOKUP($EG92,Data!$B:$CP,Daily!GD$10,0)+VLOOKUP($IF92,Data!$B:$CP,Daily!KC$10,0))/CE$91</f>
      </c>
      <c r="CF92" s="14">
        <f>(VLOOKUP($EG92,Data!$B:$CP,Daily!GE$10,0)+VLOOKUP($IF92,Data!$B:$CP,Daily!KD$10,0))/CF$91</f>
      </c>
      <c r="CG92" s="14">
        <f>(VLOOKUP($EG92,Data!$B:$CP,Daily!GF$10,0)+VLOOKUP($IF92,Data!$B:$CP,Daily!KE$10,0))/CG$91</f>
      </c>
      <c r="CH92" s="14">
        <f>(VLOOKUP($EG92,Data!$B:$CP,Daily!GG$10,0)+VLOOKUP($IF92,Data!$B:$CP,Daily!KF$10,0))/CH$91</f>
      </c>
      <c r="CI92" s="14">
        <f>(VLOOKUP($EG92,Data!$B:$CP,Daily!GH$10,0)+VLOOKUP($IF92,Data!$B:$CP,Daily!KG$10,0))/CI$91</f>
      </c>
      <c r="CJ92" s="14">
        <f>(VLOOKUP($EG92,Data!$B:$CP,Daily!GI$10,0)+VLOOKUP($IF92,Data!$B:$CP,Daily!KH$10,0))/CJ$91</f>
      </c>
      <c r="CK92" s="14">
        <f>(VLOOKUP($EG92,Data!$B:$CP,Daily!GJ$10,0)+VLOOKUP($IF92,Data!$B:$CP,Daily!KI$10,0))/CK$91</f>
      </c>
      <c r="CL92" s="14">
        <f>(VLOOKUP($EG92,Data!$B:$CP,Daily!GK$10,0)+VLOOKUP($IF92,Data!$B:$CP,Daily!KJ$10,0))/CL$91</f>
      </c>
      <c r="CM92" s="14">
        <f>(VLOOKUP($EG92,Data!$B:$CP,Daily!GL$10,0)+VLOOKUP($IF92,Data!$B:$CP,Daily!KK$10,0))/CM$91</f>
      </c>
      <c r="CN92" s="14">
        <f>(VLOOKUP($EG92,Data!$B:$CP,Daily!GM$10,0)+VLOOKUP($IF92,Data!$B:$CP,Daily!KL$10,0))/CN$91</f>
      </c>
      <c r="CO92" s="14">
        <f>(VLOOKUP($EG92,Data!$B:$CP,Daily!GN$10,0)+VLOOKUP($IF92,Data!$B:$CP,Daily!KM$10,0))/CO$91</f>
      </c>
      <c r="CP92" s="14">
        <f>(VLOOKUP($EG92,Data!$B:$CP,Daily!GO$10,0)+VLOOKUP($IF92,Data!$B:$CP,Daily!KN$10,0))/CP$91</f>
      </c>
      <c r="CQ92" s="14">
        <f>(VLOOKUP($EG92,Data!$B:$CP,Daily!GP$10,0)+VLOOKUP($IF92,Data!$B:$CP,Daily!KO$10,0))/CQ$91</f>
      </c>
      <c r="CR92" s="14">
        <f>(VLOOKUP($EG92,Data!$B:$CP,Daily!GQ$10,0)+VLOOKUP($IF92,Data!$B:$CP,Daily!KP$10,0))/CR$91</f>
      </c>
      <c r="CS92" s="14">
        <f>(VLOOKUP($EG92,Data!$B:$CP,Daily!GR$10,0)+VLOOKUP($IF92,Data!$B:$CP,Daily!KQ$10,0))/CS$91</f>
      </c>
      <c r="CT92" s="14">
        <f>(VLOOKUP($EG92,Data!$B:$CP,Daily!GS$10,0)+VLOOKUP($IF92,Data!$B:$CP,Daily!KR$10,0))/CT$91</f>
      </c>
      <c r="CU92" s="14">
        <f>(VLOOKUP($EG92,Data!$B:$CP,Daily!GT$10,0)+VLOOKUP($IF92,Data!$B:$CP,Daily!KS$10,0))/CU$91</f>
      </c>
      <c r="CV92" s="14">
        <f>(VLOOKUP($EG92,Data!$B:$CP,Daily!GU$10,0)+VLOOKUP($IF92,Data!$B:$CP,Daily!KT$10,0))/CV$91</f>
      </c>
      <c r="CW92" s="14">
        <f>(VLOOKUP($EG92,Data!$B:$CP,Daily!GV$10,0)+VLOOKUP($IF92,Data!$B:$CP,Daily!KU$10,0))/CW$91</f>
      </c>
      <c r="CX92" s="14">
        <f>(VLOOKUP($EG92,Data!$B:$CP,Daily!GW$10,0)+VLOOKUP($IF92,Data!$B:$CP,Daily!KV$10,0))/CX$91</f>
      </c>
      <c r="CY92" s="14">
        <f>(VLOOKUP($EG92,Data!$B:$CP,Daily!GX$10,0)+VLOOKUP($IF92,Data!$B:$CP,Daily!KW$10,0))/CY$91</f>
      </c>
      <c r="CZ92" s="14">
        <f>(VLOOKUP($EG92,Data!$B:$CP,Daily!GY$10,0)+VLOOKUP($IF92,Data!$B:$CP,Daily!KX$10,0))/CZ$91</f>
      </c>
      <c r="DA92" s="14">
        <f>(VLOOKUP($EG92,Data!$B:$CP,Daily!GZ$10,0)+VLOOKUP($IF92,Data!$B:$CP,Daily!KY$10,0))/DA$91</f>
      </c>
      <c r="DB92" s="14">
        <f>(VLOOKUP($EG92,Data!$B:$CP,Daily!HA$10,0)+VLOOKUP($IF92,Data!$B:$CP,Daily!KZ$10,0))/DB$91</f>
      </c>
      <c r="DC92" s="14">
        <f>(VLOOKUP($EG92,Data!$B:$CP,Daily!HB$10,0)+VLOOKUP($IF92,Data!$B:$CP,Daily!LA$10,0))/DC$91</f>
      </c>
      <c r="DD92" s="14">
        <f>(VLOOKUP($EG92,Data!$B:$CP,Daily!HC$10,0)+VLOOKUP($IF92,Data!$B:$CP,Daily!LB$10,0))/DD$91</f>
      </c>
      <c r="DE92" s="14">
        <f>(VLOOKUP($EG92,Data!$B:$CP,Daily!HD$10,0)+VLOOKUP($IF92,Data!$B:$CP,Daily!LC$10,0))/DE$91</f>
      </c>
      <c r="DF92" s="14">
        <f>(VLOOKUP($EG92,Data!$B:$CP,Daily!HE$10,0)+VLOOKUP($IF92,Data!$B:$CP,Daily!LD$10,0))/DF$91</f>
      </c>
      <c r="DG92" s="14">
        <f>(VLOOKUP($EG92,Data!$B:$CP,Daily!HF$10,0)+VLOOKUP($IF92,Data!$B:$CP,Daily!LE$10,0))/DG$91</f>
      </c>
      <c r="DH92" s="14">
        <f>(VLOOKUP($EG92,Data!$B:$CP,Daily!HG$10,0)+VLOOKUP($IF92,Data!$B:$CP,Daily!LF$10,0))/DH$91</f>
      </c>
      <c r="DI92" s="14">
        <f>(VLOOKUP($EG92,Data!$B:$CP,Daily!HH$10,0)+VLOOKUP($IF92,Data!$B:$CP,Daily!LG$10,0))/DI$91</f>
      </c>
      <c r="DJ92" s="14">
        <f>(VLOOKUP($EG92,Data!$B:$CP,Daily!HI$10,0)+VLOOKUP($IF92,Data!$B:$CP,Daily!LH$10,0))/DJ$91</f>
      </c>
      <c r="DK92" s="14">
        <f>(VLOOKUP($EG92,Data!$B:$CP,Daily!HJ$10,0)+VLOOKUP($IF92,Data!$B:$CP,Daily!LI$10,0))/DK$91</f>
      </c>
      <c r="DL92" s="14">
        <f>(VLOOKUP($EG92,Data!$B:$CP,Daily!HK$10,0)+VLOOKUP($IF92,Data!$B:$CP,Daily!LJ$10,0))/DL$91</f>
      </c>
      <c r="DM92" s="14">
        <f>(VLOOKUP($EG92,Data!$B:$CP,Daily!HL$10,0)+VLOOKUP($IF92,Data!$B:$CP,Daily!LK$10,0))/DM$91</f>
      </c>
      <c r="DN92" s="14">
        <f>(VLOOKUP($EG92,Data!$B:$CP,Daily!HM$10,0)+VLOOKUP($IF92,Data!$B:$CP,Daily!LL$10,0))/DN$91</f>
      </c>
      <c r="DO92" s="14">
        <f>(VLOOKUP($EG92,Data!$B:$CP,Daily!HN$10,0)+VLOOKUP($IF92,Data!$B:$CP,Daily!LM$10,0))/DO$91</f>
      </c>
      <c r="DP92" s="14">
        <f>(VLOOKUP($EG92,Data!$B:$CP,Daily!HO$10,0)+VLOOKUP($IF92,Data!$B:$CP,Daily!LN$10,0))/DP$91</f>
      </c>
      <c r="DQ92" s="14">
        <f>(VLOOKUP($EG92,Data!$B:$CP,Daily!HP$10,0)+VLOOKUP($IF92,Data!$B:$CP,Daily!LO$10,0))/DQ$91</f>
      </c>
      <c r="DR92" s="14">
        <f>(VLOOKUP($EG92,Data!$B:$CP,Daily!HQ$10,0)+VLOOKUP($IF92,Data!$B:$CP,Daily!LP$10,0))/DR$91</f>
      </c>
      <c r="DS92" s="14">
        <f>(VLOOKUP($EG92,Data!$B:$CP,Daily!HR$10,0)+VLOOKUP($IF92,Data!$B:$CP,Daily!LQ$10,0))/DS$91</f>
      </c>
      <c r="DT92" s="14">
        <f>(VLOOKUP($EG92,Data!$B:$CP,Daily!HS$10,0)+VLOOKUP($IF92,Data!$B:$CP,Daily!LR$10,0))/DT$91</f>
      </c>
      <c r="DU92" s="14">
        <f>(VLOOKUP($EG92,Data!$B:$CP,Daily!HT$10,0)+VLOOKUP($IF92,Data!$B:$CP,Daily!LS$10,0))/DU$91</f>
      </c>
      <c r="DV92" s="55"/>
      <c r="DW92" s="14">
        <f t="shared" si="588"/>
      </c>
      <c r="DX92" s="14">
        <f t="shared" si="589"/>
      </c>
      <c r="DY92" s="14">
        <f t="shared" ref="DY92:DY97" si="779">DX92-DW92</f>
      </c>
      <c r="DZ92" s="14">
        <f>DX92+(0.75*DY92)</f>
      </c>
      <c r="EA92" s="14">
        <f>DW92-(0.75*DY92)</f>
      </c>
      <c r="EB92" s="18"/>
      <c r="EC92" s="14">
        <f t="shared" si="766"/>
      </c>
      <c r="ED92" s="14">
        <f>SUMPRODUCT(DN92:DT92,DN$91:DT$91)/SUM(DN$91:DT$91)</f>
      </c>
      <c r="EE92" s="14">
        <f>SUMPRODUCT(CR92:DT92,CR$91:DT$91)/SUM(CR$91:DT$91)</f>
      </c>
      <c r="EF92" s="16"/>
      <c r="EG92" s="9" t="s">
        <v>569</v>
      </c>
      <c r="EH92" s="9" t="s">
        <v>78</v>
      </c>
      <c r="EI92" s="14">
        <f>VLOOKUP($EG92,Data!$B:$CP,Daily!EI$10,0)/EI$91</f>
      </c>
      <c r="EJ92" s="14">
        <f>VLOOKUP($EG92,Data!$B:$CP,Daily!EJ$10,0)/EJ$91</f>
      </c>
      <c r="EK92" s="14">
        <f>VLOOKUP($EG92,Data!$B:$CP,Daily!EK$10,0)/EK$91</f>
      </c>
      <c r="EL92" s="14">
        <f>VLOOKUP($EG92,Data!$B:$CP,Daily!EL$10,0)/EL$91</f>
      </c>
      <c r="EM92" s="14">
        <f>VLOOKUP($EG92,Data!$B:$CP,Daily!EM$10,0)/EM$91</f>
      </c>
      <c r="EN92" s="14">
        <f>VLOOKUP($EG92,Data!$B:$CP,Daily!EN$10,0)/EN$91</f>
      </c>
      <c r="EO92" s="14">
        <f>VLOOKUP($EG92,Data!$B:$CP,Daily!EO$10,0)/EO$91</f>
      </c>
      <c r="EP92" s="14">
        <f>VLOOKUP($EG92,Data!$B:$CP,Daily!EP$10,0)/EP$91</f>
      </c>
      <c r="EQ92" s="14">
        <f>VLOOKUP($EG92,Data!$B:$CP,Daily!EQ$10,0)/EQ$91</f>
      </c>
      <c r="ER92" s="14">
        <f>VLOOKUP($EG92,Data!$B:$CP,Daily!ER$10,0)/ER$91</f>
      </c>
      <c r="ES92" s="14">
        <f>VLOOKUP($EG92,Data!$B:$CP,Daily!ES$10,0)/ES$91</f>
      </c>
      <c r="ET92" s="14">
        <f>VLOOKUP($EG92,Data!$B:$CP,Daily!ET$10,0)/ET$91</f>
      </c>
      <c r="EU92" s="14">
        <f>VLOOKUP($EG92,Data!$B:$CP,Daily!EU$10,0)/EU$91</f>
      </c>
      <c r="EV92" s="14">
        <f>VLOOKUP($EG92,Data!$B:$CP,Daily!EV$10,0)/EV$91</f>
      </c>
      <c r="EW92" s="14">
        <f>VLOOKUP($EG92,Data!$B:$CP,Daily!EW$10,0)/EW$91</f>
      </c>
      <c r="EX92" s="14">
        <f>VLOOKUP($EG92,Data!$B:$CP,Daily!EX$10,0)/EX$91</f>
      </c>
      <c r="EY92" s="14">
        <f>VLOOKUP($EG92,Data!$B:$CP,Daily!EY$10,0)/EY$91</f>
      </c>
      <c r="EZ92" s="14">
        <f>VLOOKUP($EG92,Data!$B:$CP,Daily!EZ$10,0)/EZ$91</f>
      </c>
      <c r="FA92" s="14">
        <f>VLOOKUP($EG92,Data!$B:$CP,Daily!FA$10,0)/FA$91</f>
      </c>
      <c r="FB92" s="14">
        <f>VLOOKUP($EG92,Data!$B:$CP,Daily!FB$10,0)/FB$91</f>
      </c>
      <c r="FC92" s="14">
        <f>VLOOKUP($EG92,Data!$B:$CP,Daily!FC$10,0)/FC$91</f>
      </c>
      <c r="FD92" s="14">
        <f>VLOOKUP($EG92,Data!$B:$CP,Daily!FD$10,0)/FD$91</f>
      </c>
      <c r="FE92" s="14">
        <f>VLOOKUP($EG92,Data!$B:$CP,Daily!FE$10,0)/FE$91</f>
      </c>
      <c r="FF92" s="14">
        <f>VLOOKUP($EG92,Data!$B:$CP,Daily!FF$10,0)/FF$91</f>
      </c>
      <c r="FG92" s="14">
        <f>VLOOKUP($EG92,Data!$B:$CP,Daily!FG$10,0)/FG$91</f>
      </c>
      <c r="FH92" s="14">
        <f>VLOOKUP($EG92,Data!$B:$CP,Daily!FH$10,0)/FH$91</f>
      </c>
      <c r="FI92" s="14">
        <f>VLOOKUP($EG92,Data!$B:$CP,Daily!FI$10,0)/FI$91</f>
      </c>
      <c r="FJ92" s="14">
        <f>VLOOKUP($EG92,Data!$B:$CP,Daily!FJ$10,0)/FJ$91</f>
      </c>
      <c r="FK92" s="14">
        <f>VLOOKUP($EG92,Data!$B:$CP,Daily!FK$10,0)/FK$91</f>
      </c>
      <c r="FL92" s="14">
        <f>VLOOKUP($EG92,Data!$B:$CP,Daily!FL$10,0)/FL$91</f>
      </c>
      <c r="FM92" s="14">
        <f>VLOOKUP($EG92,Data!$B:$CP,Daily!FM$10,0)/FM$91</f>
      </c>
      <c r="FN92" s="14">
        <f>VLOOKUP($EG92,Data!$B:$CP,Daily!FN$10,0)/FN$91</f>
      </c>
      <c r="FO92" s="14">
        <f>VLOOKUP($EG92,Data!$B:$CP,Daily!FO$10,0)/FO$91</f>
      </c>
      <c r="FP92" s="14">
        <f>VLOOKUP($EG92,Data!$B:$CP,Daily!FP$10,0)/FP$91</f>
      </c>
      <c r="FQ92" s="14">
        <f>VLOOKUP($EG92,Data!$B:$CP,Daily!FQ$10,0)/FQ$91</f>
      </c>
      <c r="FR92" s="14">
        <f>VLOOKUP($EG92,Data!$B:$CP,Daily!FR$10,0)/FR$91</f>
      </c>
      <c r="FS92" s="14">
        <f>VLOOKUP($EG92,Data!$B:$CP,Daily!FS$10,0)/FS$91</f>
      </c>
      <c r="FT92" s="14">
        <f>VLOOKUP($EG92,Data!$B:$CP,Daily!FT$10,0)/FT$91</f>
      </c>
      <c r="FU92" s="14">
        <f>VLOOKUP($EG92,Data!$B:$CP,Daily!FU$10,0)/FU$91</f>
      </c>
      <c r="FV92" s="14">
        <f>VLOOKUP($EG92,Data!$B:$CP,Daily!FV$10,0)/FV$91</f>
      </c>
      <c r="FW92" s="14">
        <f>VLOOKUP($EG92,Data!$B:$CP,Daily!FW$10,0)/FW$91</f>
      </c>
      <c r="FX92" s="14">
        <f>VLOOKUP($EG92,Data!$B:$CP,Daily!FX$10,0)/FX$91</f>
      </c>
      <c r="FY92" s="14">
        <f>VLOOKUP($EG92,Data!$B:$CP,Daily!FY$10,0)/FY$91</f>
      </c>
      <c r="FZ92" s="14">
        <f>VLOOKUP($EG92,Data!$B:$CP,Daily!FZ$10,0)/FZ$91</f>
      </c>
      <c r="GA92" s="14">
        <f>VLOOKUP($EG92,Data!$B:$CP,Daily!GA$10,0)/GA$91</f>
      </c>
      <c r="GB92" s="14">
        <f>VLOOKUP($EG92,Data!$B:$CP,Daily!GB$10,0)/GB$91</f>
      </c>
      <c r="GC92" s="14">
        <f>VLOOKUP($EG92,Data!$B:$CP,Daily!GC$10,0)/GC$91</f>
      </c>
      <c r="GD92" s="14">
        <f>VLOOKUP($EG92,Data!$B:$CP,Daily!GD$10,0)/GD$91</f>
      </c>
      <c r="GE92" s="14">
        <f>VLOOKUP($EG92,Data!$B:$CP,Daily!GE$10,0)/GE$91</f>
      </c>
      <c r="GF92" s="14">
        <f>VLOOKUP($EG92,Data!$B:$CP,Daily!GF$10,0)/GF$91</f>
      </c>
      <c r="GG92" s="14">
        <f>VLOOKUP($EG92,Data!$B:$CP,Daily!GG$10,0)/GG$91</f>
      </c>
      <c r="GH92" s="14">
        <f>VLOOKUP($EG92,Data!$B:$CP,Daily!GH$10,0)/GH$91</f>
      </c>
      <c r="GI92" s="14">
        <f>VLOOKUP($EG92,Data!$B:$CP,Daily!GI$10,0)/GI$91</f>
      </c>
      <c r="GJ92" s="14">
        <f>VLOOKUP($EG92,Data!$B:$CP,Daily!GJ$10,0)/GJ$91</f>
      </c>
      <c r="GK92" s="14">
        <f>VLOOKUP($EG92,Data!$B:$CP,Daily!GK$10,0)/GK$91</f>
      </c>
      <c r="GL92" s="14">
        <f>VLOOKUP($EG92,Data!$B:$CP,Daily!GL$10,0)/GL$91</f>
      </c>
      <c r="GM92" s="14">
        <f>VLOOKUP($EG92,Data!$B:$CP,Daily!GM$10,0)/GM$91</f>
      </c>
      <c r="GN92" s="14">
        <f>VLOOKUP($EG92,Data!$B:$CP,Daily!GN$10,0)/GN$91</f>
      </c>
      <c r="GO92" s="14">
        <f>VLOOKUP($EG92,Data!$B:$CP,Daily!GO$10,0)/GO$91</f>
      </c>
      <c r="GP92" s="14">
        <f>VLOOKUP($EG92,Data!$B:$CP,Daily!GP$10,0)/GP$91</f>
      </c>
      <c r="GQ92" s="14">
        <f>VLOOKUP($EG92,Data!$B:$CP,Daily!GQ$10,0)/GQ$91</f>
      </c>
      <c r="GR92" s="14">
        <f>VLOOKUP($EG92,Data!$B:$CP,Daily!GR$10,0)/GR$91</f>
      </c>
      <c r="GS92" s="14">
        <f>VLOOKUP($EG92,Data!$B:$CP,Daily!GS$10,0)/GS$91</f>
      </c>
      <c r="GT92" s="14">
        <f>VLOOKUP($EG92,Data!$B:$CP,Daily!GT$10,0)/GT$91</f>
      </c>
      <c r="GU92" s="14">
        <f>VLOOKUP($EG92,Data!$B:$CP,Daily!GU$10,0)/GU$91</f>
      </c>
      <c r="GV92" s="14">
        <f>VLOOKUP($EG92,Data!$B:$CP,Daily!GV$10,0)/GV$91</f>
      </c>
      <c r="GW92" s="14">
        <f>VLOOKUP($EG92,Data!$B:$CP,Daily!GW$10,0)/GW$91</f>
      </c>
      <c r="GX92" s="14">
        <f>VLOOKUP($EG92,Data!$B:$CP,Daily!GX$10,0)/GX$91</f>
      </c>
      <c r="GY92" s="14">
        <f>VLOOKUP($EG92,Data!$B:$CP,Daily!GY$10,0)/GY$91</f>
      </c>
      <c r="GZ92" s="14">
        <f>VLOOKUP($EG92,Data!$B:$CP,Daily!GZ$10,0)/GZ$91</f>
      </c>
      <c r="HA92" s="14">
        <f>VLOOKUP($EG92,Data!$B:$CP,Daily!HA$10,0)/HA$91</f>
      </c>
      <c r="HB92" s="14">
        <f>VLOOKUP($EG92,Data!$B:$CP,Daily!HB$10,0)/HB$91</f>
      </c>
      <c r="HC92" s="14">
        <f>VLOOKUP($EG92,Data!$B:$CP,Daily!HC$10,0)/HC$91</f>
      </c>
      <c r="HD92" s="14">
        <f>VLOOKUP($EG92,Data!$B:$CP,Daily!HD$10,0)/HD$91</f>
      </c>
      <c r="HE92" s="14">
        <f>VLOOKUP($EG92,Data!$B:$CP,Daily!HE$10,0)/HE$91</f>
      </c>
      <c r="HF92" s="14">
        <f>VLOOKUP($EG92,Data!$B:$CP,Daily!HF$10,0)/HF$91</f>
      </c>
      <c r="HG92" s="14">
        <f>VLOOKUP($EG92,Data!$B:$CP,Daily!HG$10,0)/HG$91</f>
      </c>
      <c r="HH92" s="14">
        <f>VLOOKUP($EG92,Data!$B:$CP,Daily!HH$10,0)/HH$91</f>
      </c>
      <c r="HI92" s="14">
        <f>VLOOKUP($EG92,Data!$B:$CP,Daily!HI$10,0)/HI$91</f>
      </c>
      <c r="HJ92" s="14">
        <f>VLOOKUP($EG92,Data!$B:$CP,Daily!HJ$10,0)/HJ$91</f>
      </c>
      <c r="HK92" s="14">
        <f>VLOOKUP($EG92,Data!$B:$CP,Daily!HK$10,0)/HK$91</f>
      </c>
      <c r="HL92" s="14">
        <f>VLOOKUP($EG92,Data!$B:$CP,Daily!HL$10,0)/HL$91</f>
      </c>
      <c r="HM92" s="14">
        <f>VLOOKUP($EG92,Data!$B:$CP,Daily!HM$10,0)/HM$91</f>
      </c>
      <c r="HN92" s="14">
        <f>VLOOKUP($EG92,Data!$B:$CP,Daily!HN$10,0)/HN$91</f>
      </c>
      <c r="HO92" s="14">
        <f>VLOOKUP($EG92,Data!$B:$CP,Daily!HO$10,0)/HO$91</f>
      </c>
      <c r="HP92" s="14">
        <f>VLOOKUP($EG92,Data!$B:$CP,Daily!HP$10,0)/HP$91</f>
      </c>
      <c r="HQ92" s="14">
        <f>VLOOKUP($EG92,Data!$B:$CP,Daily!HQ$10,0)/HQ$91</f>
      </c>
      <c r="HR92" s="14">
        <f>VLOOKUP($EG92,Data!$B:$CP,Daily!HR$10,0)/HR$91</f>
      </c>
      <c r="HS92" s="14">
        <f>VLOOKUP($EG92,Data!$B:$CP,Daily!HS$10,0)/HS$91</f>
      </c>
      <c r="HT92" s="14">
        <f>VLOOKUP($EG92,Data!$B:$CP,Daily!HT$10,0)/HT$91</f>
      </c>
      <c r="HU92" s="17"/>
      <c r="HV92" s="52">
        <f t="shared" si="767"/>
      </c>
      <c r="HW92" s="52">
        <f t="shared" si="768"/>
      </c>
      <c r="HX92" s="52">
        <f t="shared" si="769"/>
      </c>
      <c r="HY92" s="52">
        <f t="shared" ref="HY92:HY97" si="780">HW92+(0.75*HX92)</f>
      </c>
      <c r="HZ92" s="52">
        <f t="shared" ref="HZ92:HZ97" si="781">HV92-(0.75*HX92)</f>
      </c>
      <c r="IA92" s="55"/>
      <c r="IB92" s="14">
        <f t="shared" si="770"/>
      </c>
      <c r="IC92" s="14">
        <f>SUMPRODUCT(HM92:HS92,HM$91:HS$91)/SUM(HM$91:HS$91)</f>
      </c>
      <c r="ID92" s="14">
        <f>SUMPRODUCT(GQ92:HS92,GQ$91:HS$91)/SUM(GQ$91:HS$91)</f>
      </c>
      <c r="IE92" s="16"/>
      <c r="IF92" s="9" t="s">
        <v>570</v>
      </c>
      <c r="IG92" s="9" t="s">
        <v>78</v>
      </c>
      <c r="IH92" s="14">
        <f>VLOOKUP($IF92,Data!$B:$CP,Daily!IH$10,0)/IH$91</f>
      </c>
      <c r="II92" s="14">
        <f>VLOOKUP($IF92,Data!$B:$CP,Daily!II$10,0)/II$91</f>
      </c>
      <c r="IJ92" s="14">
        <f>VLOOKUP($IF92,Data!$B:$CP,Daily!IJ$10,0)/IJ$91</f>
      </c>
      <c r="IK92" s="14">
        <f>VLOOKUP($IF92,Data!$B:$CP,Daily!IK$10,0)/IK$91</f>
      </c>
      <c r="IL92" s="14">
        <f>VLOOKUP($IF92,Data!$B:$CP,Daily!IL$10,0)/IL$91</f>
      </c>
      <c r="IM92" s="14">
        <f>VLOOKUP($IF92,Data!$B:$CP,Daily!IM$10,0)/IM$91</f>
      </c>
      <c r="IN92" s="14">
        <f>VLOOKUP($IF92,Data!$B:$CP,Daily!IN$10,0)/IN$91</f>
      </c>
      <c r="IO92" s="14">
        <f>VLOOKUP($IF92,Data!$B:$CP,Daily!IO$10,0)/IO$91</f>
      </c>
      <c r="IP92" s="14">
        <f>VLOOKUP($IF92,Data!$B:$CP,Daily!IP$10,0)/IP$91</f>
      </c>
      <c r="IQ92" s="14">
        <f>VLOOKUP($IF92,Data!$B:$CP,Daily!IQ$10,0)/IQ$91</f>
      </c>
      <c r="IR92" s="14">
        <f>VLOOKUP($IF92,Data!$B:$CP,Daily!IR$10,0)/IR$91</f>
      </c>
      <c r="IS92" s="14">
        <f>VLOOKUP($IF92,Data!$B:$CP,Daily!IS$10,0)/IS$91</f>
      </c>
      <c r="IT92" s="14">
        <f>VLOOKUP($IF92,Data!$B:$CP,Daily!IT$10,0)/IT$91</f>
      </c>
      <c r="IU92" s="14">
        <f>VLOOKUP($IF92,Data!$B:$CP,Daily!IU$10,0)/IU$91</f>
      </c>
      <c r="IV92" s="14">
        <f>VLOOKUP($IF92,Data!$B:$CP,Daily!IV$10,0)/IV$91</f>
      </c>
      <c r="IW92" s="14">
        <f>VLOOKUP($IF92,Data!$B:$CP,Daily!IW$10,0)/IW$91</f>
      </c>
      <c r="IX92" s="14">
        <f>VLOOKUP($IF92,Data!$B:$CP,Daily!IX$10,0)/IX$91</f>
      </c>
      <c r="IY92" s="14">
        <f>VLOOKUP($IF92,Data!$B:$CP,Daily!IY$10,0)/IY$91</f>
      </c>
      <c r="IZ92" s="14">
        <f>VLOOKUP($IF92,Data!$B:$CP,Daily!IZ$10,0)/IZ$91</f>
      </c>
      <c r="JA92" s="14">
        <f>VLOOKUP($IF92,Data!$B:$CP,Daily!JA$10,0)/JA$91</f>
      </c>
      <c r="JB92" s="14">
        <f>VLOOKUP($IF92,Data!$B:$CP,Daily!JB$10,0)/JB$91</f>
      </c>
      <c r="JC92" s="14">
        <f>VLOOKUP($IF92,Data!$B:$CP,Daily!JC$10,0)/JC$91</f>
      </c>
      <c r="JD92" s="14">
        <f>VLOOKUP($IF92,Data!$B:$CP,Daily!JD$10,0)/JD$91</f>
      </c>
      <c r="JE92" s="14">
        <f>VLOOKUP($IF92,Data!$B:$CP,Daily!JE$10,0)/JE$91</f>
      </c>
      <c r="JF92" s="14">
        <f>VLOOKUP($IF92,Data!$B:$CP,Daily!JF$10,0)/JF$91</f>
      </c>
      <c r="JG92" s="14">
        <f>VLOOKUP($IF92,Data!$B:$CP,Daily!JG$10,0)/JG$91</f>
      </c>
      <c r="JH92" s="14">
        <f>VLOOKUP($IF92,Data!$B:$CP,Daily!JH$10,0)/JH$91</f>
      </c>
      <c r="JI92" s="14">
        <f>VLOOKUP($IF92,Data!$B:$CP,Daily!JI$10,0)/JI$91</f>
      </c>
      <c r="JJ92" s="14">
        <f>VLOOKUP($IF92,Data!$B:$CP,Daily!JJ$10,0)/JJ$91</f>
      </c>
      <c r="JK92" s="14">
        <f>VLOOKUP($IF92,Data!$B:$CP,Daily!JK$10,0)/JK$91</f>
      </c>
      <c r="JL92" s="14">
        <f>VLOOKUP($IF92,Data!$B:$CP,Daily!JL$10,0)/JL$91</f>
      </c>
      <c r="JM92" s="14">
        <f>VLOOKUP($IF92,Data!$B:$CP,Daily!JM$10,0)/JM$91</f>
      </c>
      <c r="JN92" s="14">
        <f>VLOOKUP($IF92,Data!$B:$CP,Daily!JN$10,0)/JN$91</f>
      </c>
      <c r="JO92" s="14">
        <f>VLOOKUP($IF92,Data!$B:$CP,Daily!JO$10,0)/JO$91</f>
      </c>
      <c r="JP92" s="14">
        <f>VLOOKUP($IF92,Data!$B:$CP,Daily!JP$10,0)/JP$91</f>
      </c>
      <c r="JQ92" s="14">
        <f>VLOOKUP($IF92,Data!$B:$CP,Daily!JQ$10,0)/JQ$91</f>
      </c>
      <c r="JR92" s="14">
        <f>VLOOKUP($IF92,Data!$B:$CP,Daily!JR$10,0)/JR$91</f>
      </c>
      <c r="JS92" s="14">
        <f>VLOOKUP($IF92,Data!$B:$CP,Daily!JS$10,0)/JS$91</f>
      </c>
      <c r="JT92" s="14">
        <f>VLOOKUP($IF92,Data!$B:$CP,Daily!JT$10,0)/JT$91</f>
      </c>
      <c r="JU92" s="14">
        <f>VLOOKUP($IF92,Data!$B:$CP,Daily!JU$10,0)/JU$91</f>
      </c>
      <c r="JV92" s="14">
        <f>VLOOKUP($IF92,Data!$B:$CP,Daily!JV$10,0)/JV$91</f>
      </c>
      <c r="JW92" s="14">
        <f>VLOOKUP($IF92,Data!$B:$CP,Daily!JW$10,0)/JW$91</f>
      </c>
      <c r="JX92" s="14">
        <f>VLOOKUP($IF92,Data!$B:$CP,Daily!JX$10,0)/JX$91</f>
      </c>
      <c r="JY92" s="14">
        <f>VLOOKUP($IF92,Data!$B:$CP,Daily!JY$10,0)/JY$91</f>
      </c>
      <c r="JZ92" s="14">
        <f>VLOOKUP($IF92,Data!$B:$CP,Daily!JZ$10,0)/JZ$91</f>
      </c>
      <c r="KA92" s="14">
        <f>VLOOKUP($IF92,Data!$B:$CP,Daily!KA$10,0)/KA$91</f>
      </c>
      <c r="KB92" s="14">
        <f>VLOOKUP($IF92,Data!$B:$CP,Daily!KB$10,0)/KB$91</f>
      </c>
      <c r="KC92" s="14">
        <f>VLOOKUP($IF92,Data!$B:$CP,Daily!KC$10,0)/KC$91</f>
      </c>
      <c r="KD92" s="14">
        <f>VLOOKUP($IF92,Data!$B:$CP,Daily!KD$10,0)/KD$91</f>
      </c>
      <c r="KE92" s="14">
        <f>VLOOKUP($IF92,Data!$B:$CP,Daily!KE$10,0)/KE$91</f>
      </c>
      <c r="KF92" s="14">
        <f>VLOOKUP($IF92,Data!$B:$CP,Daily!KF$10,0)/KF$91</f>
      </c>
      <c r="KG92" s="14">
        <f>VLOOKUP($IF92,Data!$B:$CP,Daily!KG$10,0)/KG$91</f>
      </c>
      <c r="KH92" s="14">
        <f>VLOOKUP($IF92,Data!$B:$CP,Daily!KH$10,0)/KH$91</f>
      </c>
      <c r="KI92" s="14">
        <f>VLOOKUP($IF92,Data!$B:$CP,Daily!KI$10,0)/KI$91</f>
      </c>
      <c r="KJ92" s="14">
        <f>VLOOKUP($IF92,Data!$B:$CP,Daily!KJ$10,0)/KJ$91</f>
      </c>
      <c r="KK92" s="14">
        <f>VLOOKUP($IF92,Data!$B:$CP,Daily!KK$10,0)/KK$91</f>
      </c>
      <c r="KL92" s="14">
        <f>VLOOKUP($IF92,Data!$B:$CP,Daily!KL$10,0)/KL$91</f>
      </c>
      <c r="KM92" s="14">
        <f>VLOOKUP($IF92,Data!$B:$CP,Daily!KM$10,0)/KM$91</f>
      </c>
      <c r="KN92" s="14">
        <f>VLOOKUP($IF92,Data!$B:$CP,Daily!KN$10,0)/KN$91</f>
      </c>
      <c r="KO92" s="14">
        <f>VLOOKUP($IF92,Data!$B:$CP,Daily!KO$10,0)/KO$91</f>
      </c>
      <c r="KP92" s="14">
        <f>VLOOKUP($IF92,Data!$B:$CP,Daily!KP$10,0)/KP$91</f>
      </c>
      <c r="KQ92" s="14">
        <f>VLOOKUP($IF92,Data!$B:$CP,Daily!KQ$10,0)/KQ$91</f>
      </c>
      <c r="KR92" s="14">
        <f>VLOOKUP($IF92,Data!$B:$CP,Daily!KR$10,0)/KR$91</f>
      </c>
      <c r="KS92" s="14">
        <f>VLOOKUP($IF92,Data!$B:$CP,Daily!KS$10,0)/KS$91</f>
      </c>
      <c r="KT92" s="14">
        <f>VLOOKUP($IF92,Data!$B:$CP,Daily!KT$10,0)/KT$91</f>
      </c>
      <c r="KU92" s="14">
        <f>VLOOKUP($IF92,Data!$B:$CP,Daily!KU$10,0)/KU$91</f>
      </c>
      <c r="KV92" s="14">
        <f>VLOOKUP($IF92,Data!$B:$CP,Daily!KV$10,0)/KV$91</f>
      </c>
      <c r="KW92" s="14">
        <f>VLOOKUP($IF92,Data!$B:$CP,Daily!KW$10,0)/KW$91</f>
      </c>
      <c r="KX92" s="14">
        <f>VLOOKUP($IF92,Data!$B:$CP,Daily!KX$10,0)/KX$91</f>
      </c>
      <c r="KY92" s="14">
        <f>VLOOKUP($IF92,Data!$B:$CP,Daily!KY$10,0)/KY$91</f>
      </c>
      <c r="KZ92" s="14">
        <f>VLOOKUP($IF92,Data!$B:$CP,Daily!KZ$10,0)/KZ$91</f>
      </c>
      <c r="LA92" s="14">
        <f>VLOOKUP($IF92,Data!$B:$CP,Daily!LA$10,0)/LA$91</f>
      </c>
      <c r="LB92" s="14">
        <f>VLOOKUP($IF92,Data!$B:$CP,Daily!LB$10,0)/LB$91</f>
      </c>
      <c r="LC92" s="14">
        <f>VLOOKUP($IF92,Data!$B:$CP,Daily!LC$10,0)/LC$91</f>
      </c>
      <c r="LD92" s="14">
        <f>VLOOKUP($IF92,Data!$B:$CP,Daily!LD$10,0)/LD$91</f>
      </c>
      <c r="LE92" s="14">
        <f>VLOOKUP($IF92,Data!$B:$CP,Daily!LE$10,0)/LE$91</f>
      </c>
      <c r="LF92" s="14">
        <f>VLOOKUP($IF92,Data!$B:$CP,Daily!LF$10,0)/LF$91</f>
      </c>
      <c r="LG92" s="14">
        <f>VLOOKUP($IF92,Data!$B:$CP,Daily!LG$10,0)/LG$91</f>
      </c>
      <c r="LH92" s="14">
        <f>VLOOKUP($IF92,Data!$B:$CP,Daily!LH$10,0)/LH$91</f>
      </c>
      <c r="LI92" s="14">
        <f>VLOOKUP($IF92,Data!$B:$CP,Daily!LI$10,0)/LI$91</f>
      </c>
      <c r="LJ92" s="14">
        <f>VLOOKUP($IF92,Data!$B:$CP,Daily!LJ$10,0)/LJ$91</f>
      </c>
      <c r="LK92" s="14">
        <f>VLOOKUP($IF92,Data!$B:$CP,Daily!LK$10,0)/LK$91</f>
      </c>
      <c r="LL92" s="14">
        <f>VLOOKUP($IF92,Data!$B:$CP,Daily!LL$10,0)/LL$91</f>
      </c>
      <c r="LM92" s="14">
        <f>VLOOKUP($IF92,Data!$B:$CP,Daily!LM$10,0)/LM$91</f>
      </c>
      <c r="LN92" s="14">
        <f>VLOOKUP($IF92,Data!$B:$CP,Daily!LN$10,0)/LN$91</f>
      </c>
      <c r="LO92" s="14">
        <f>VLOOKUP($IF92,Data!$B:$CP,Daily!LO$10,0)/LO$91</f>
      </c>
      <c r="LP92" s="14">
        <f>VLOOKUP($IF92,Data!$B:$CP,Daily!LP$10,0)/LP$91</f>
      </c>
      <c r="LQ92" s="14">
        <f>VLOOKUP($IF92,Data!$B:$CP,Daily!LQ$10,0)/LQ$91</f>
      </c>
      <c r="LR92" s="14">
        <f>VLOOKUP($IF92,Data!$B:$CP,Daily!LR$10,0)/LR$91</f>
      </c>
      <c r="LS92" s="14">
        <f>VLOOKUP($IF92,Data!$B:$CP,Daily!LS$10,0)/LS$91</f>
      </c>
      <c r="LU92" s="52">
        <f t="shared" si="771"/>
      </c>
      <c r="LV92" s="52">
        <f t="shared" si="772"/>
      </c>
      <c r="LW92" s="52">
        <f t="shared" si="773"/>
      </c>
      <c r="LX92" s="52">
        <f t="shared" ref="LX92:LX97" si="782">LV92+(0.75*LW92)</f>
      </c>
      <c r="LY92" s="52">
        <f>LU92-(0.75*LW92)</f>
      </c>
      <c r="LZ92" s="55"/>
      <c r="MA92" s="14">
        <f t="shared" ref="MA92:MA97" si="783">_xlfn.STDEV.P(JL92:LS92)</f>
      </c>
      <c r="MB92" s="14">
        <f>SUMPRODUCT(LL92:LR92,LL$91:LR$91)/SUM(LL$91:LR$91)</f>
      </c>
      <c r="MC92" s="14">
        <f>SUMPRODUCT(KP92:LR92,KP$91:LR$91)/SUM(KP$91:LR$91)</f>
      </c>
      <c r="MD92" s="15"/>
    </row>
    <row r="93" spans="1:342" x14ac:dyDescent="0.25">
      <c r="A93" s="5"/>
      <c r="C93" s="5"/>
      <c r="D93" s="132" t="s">
        <v>571</v>
      </c>
      <c r="E93" s="67" t="str">
        <f>VLOOKUP($D93,'Metric Nature'!$C:$D,2,0)&amp;IF(($F93&lt;(EA93)),"Below",IF(($F93&gt;(DZ93)),"Above","Within"))</f>
      </c>
      <c r="F93" s="62">
        <f t="shared" si="750"/>
      </c>
      <c r="G93" s="92">
        <f t="shared" si="751"/>
      </c>
      <c r="H93" s="62">
        <f t="shared" ref="H93:H97" si="784">IFERROR(((F93-G93)/G93),0)</f>
      </c>
      <c r="I93" s="89">
        <f t="shared" si="774"/>
      </c>
      <c r="J93" s="62">
        <f t="shared" si="753"/>
      </c>
      <c r="K93" s="62">
        <f t="shared" si="754"/>
      </c>
      <c r="L93" s="64"/>
      <c r="M93" s="67" t="str">
        <f>VLOOKUP($D93,'Metric Nature'!$C:$D,2,0)&amp;IF(($N93&lt;(HZ93)),"Below",IF(($N93&gt;(HY93)),"Above","Within"))</f>
      </c>
      <c r="N93" s="71">
        <f t="shared" si="755"/>
      </c>
      <c r="O93" s="63">
        <f t="shared" ref="O93:O98" si="785">IC93</f>
      </c>
      <c r="P93" s="98">
        <f t="shared" ref="P93:P98" si="786">IFERROR(((N93-O93)/O93),0)</f>
      </c>
      <c r="Q93" s="63">
        <f t="shared" ref="Q93:Q98" si="787">ID93</f>
      </c>
      <c r="R93" s="71">
        <f t="shared" si="757"/>
      </c>
      <c r="S93" s="62">
        <f t="shared" si="758"/>
      </c>
      <c r="T93" s="64"/>
      <c r="U93" s="67" t="str">
        <f>VLOOKUP($D93,'Metric Nature'!$C:$D,2,0)&amp;IF(($V93&lt;(LY93)),"Below",IF(($V93&gt;(LX93)),"Above","Within"))</f>
      </c>
      <c r="V93" s="62">
        <f t="shared" si="759"/>
      </c>
      <c r="W93" s="63">
        <f t="shared" si="777"/>
      </c>
      <c r="X93" s="62">
        <f t="shared" ref="X93:X97" si="788">IFERROR(((V93-W93)/W93),0)</f>
      </c>
      <c r="Y93" s="63">
        <f t="shared" si="778"/>
      </c>
      <c r="Z93" s="62">
        <f t="shared" si="761"/>
      </c>
      <c r="AA93" s="62">
        <f t="shared" si="762"/>
      </c>
      <c r="AB93" s="64"/>
      <c r="AC93" s="60" t="s">
        <v>572</v>
      </c>
      <c r="AD93" s="5"/>
      <c r="AE93" s="5"/>
      <c r="AF93" s="5"/>
      <c r="AG93" s="5"/>
      <c r="AH93" s="5"/>
      <c r="AI93" s="9" t="s">
        <v>571</v>
      </c>
      <c r="AJ93" s="14">
        <f>(VLOOKUP($EG93,Data!$B:$CP,Daily!EI$10,0)+VLOOKUP($IF93,Data!$B:$CP,Daily!IH$10,0))/(VLOOKUP($EG92,Data!$B:$CP,Daily!EI$10,0)+VLOOKUP($IF92,Data!$B:$CP,Daily!IH$10,0))</f>
      </c>
      <c r="AK93" s="14">
        <f>(VLOOKUP($EG93,Data!$B:$CP,Daily!EJ$10,0)+VLOOKUP($IF93,Data!$B:$CP,Daily!II$10,0))/(VLOOKUP($EG92,Data!$B:$CP,Daily!EJ$10,0)+VLOOKUP($IF92,Data!$B:$CP,Daily!II$10,0))</f>
      </c>
      <c r="AL93" s="14">
        <f>(VLOOKUP($EG93,Data!$B:$CP,Daily!EK$10,0)+VLOOKUP($IF93,Data!$B:$CP,Daily!IJ$10,0))/(VLOOKUP($EG92,Data!$B:$CP,Daily!EK$10,0)+VLOOKUP($IF92,Data!$B:$CP,Daily!IJ$10,0))</f>
      </c>
      <c r="AM93" s="14">
        <f>(VLOOKUP($EG93,Data!$B:$CP,Daily!EL$10,0)+VLOOKUP($IF93,Data!$B:$CP,Daily!IK$10,0))/(VLOOKUP($EG92,Data!$B:$CP,Daily!EL$10,0)+VLOOKUP($IF92,Data!$B:$CP,Daily!IK$10,0))</f>
      </c>
      <c r="AN93" s="14">
        <f>(VLOOKUP($EG93,Data!$B:$CP,Daily!EM$10,0)+VLOOKUP($IF93,Data!$B:$CP,Daily!IL$10,0))/(VLOOKUP($EG92,Data!$B:$CP,Daily!EM$10,0)+VLOOKUP($IF92,Data!$B:$CP,Daily!IL$10,0))</f>
      </c>
      <c r="AO93" s="14">
        <f>(VLOOKUP($EG93,Data!$B:$CP,Daily!EN$10,0)+VLOOKUP($IF93,Data!$B:$CP,Daily!IM$10,0))/(VLOOKUP($EG92,Data!$B:$CP,Daily!EN$10,0)+VLOOKUP($IF92,Data!$B:$CP,Daily!IM$10,0))</f>
      </c>
      <c r="AP93" s="14">
        <f>(VLOOKUP($EG93,Data!$B:$CP,Daily!EO$10,0)+VLOOKUP($IF93,Data!$B:$CP,Daily!IN$10,0))/(VLOOKUP($EG92,Data!$B:$CP,Daily!EO$10,0)+VLOOKUP($IF92,Data!$B:$CP,Daily!IN$10,0))</f>
      </c>
      <c r="AQ93" s="14">
        <f>(VLOOKUP($EG93,Data!$B:$CP,Daily!EP$10,0)+VLOOKUP($IF93,Data!$B:$CP,Daily!IO$10,0))/(VLOOKUP($EG92,Data!$B:$CP,Daily!EP$10,0)+VLOOKUP($IF92,Data!$B:$CP,Daily!IO$10,0))</f>
      </c>
      <c r="AR93" s="14">
        <f>(VLOOKUP($EG93,Data!$B:$CP,Daily!EQ$10,0)+VLOOKUP($IF93,Data!$B:$CP,Daily!IP$10,0))/(VLOOKUP($EG92,Data!$B:$CP,Daily!EQ$10,0)+VLOOKUP($IF92,Data!$B:$CP,Daily!IP$10,0))</f>
      </c>
      <c r="AS93" s="14">
        <f>(VLOOKUP($EG93,Data!$B:$CP,Daily!ER$10,0)+VLOOKUP($IF93,Data!$B:$CP,Daily!IQ$10,0))/(VLOOKUP($EG92,Data!$B:$CP,Daily!ER$10,0)+VLOOKUP($IF92,Data!$B:$CP,Daily!IQ$10,0))</f>
      </c>
      <c r="AT93" s="14">
        <f>(VLOOKUP($EG93,Data!$B:$CP,Daily!ES$10,0)+VLOOKUP($IF93,Data!$B:$CP,Daily!IR$10,0))/(VLOOKUP($EG92,Data!$B:$CP,Daily!ES$10,0)+VLOOKUP($IF92,Data!$B:$CP,Daily!IR$10,0))</f>
      </c>
      <c r="AU93" s="14">
        <f>(VLOOKUP($EG93,Data!$B:$CP,Daily!ET$10,0)+VLOOKUP($IF93,Data!$B:$CP,Daily!IS$10,0))/(VLOOKUP($EG92,Data!$B:$CP,Daily!ET$10,0)+VLOOKUP($IF92,Data!$B:$CP,Daily!IS$10,0))</f>
      </c>
      <c r="AV93" s="14">
        <f>(VLOOKUP($EG93,Data!$B:$CP,Daily!EU$10,0)+VLOOKUP($IF93,Data!$B:$CP,Daily!IT$10,0))/(VLOOKUP($EG92,Data!$B:$CP,Daily!EU$10,0)+VLOOKUP($IF92,Data!$B:$CP,Daily!IT$10,0))</f>
      </c>
      <c r="AW93" s="14">
        <f>(VLOOKUP($EG93,Data!$B:$CP,Daily!EV$10,0)+VLOOKUP($IF93,Data!$B:$CP,Daily!IU$10,0))/(VLOOKUP($EG92,Data!$B:$CP,Daily!EV$10,0)+VLOOKUP($IF92,Data!$B:$CP,Daily!IU$10,0))</f>
      </c>
      <c r="AX93" s="14">
        <f>(VLOOKUP($EG93,Data!$B:$CP,Daily!EW$10,0)+VLOOKUP($IF93,Data!$B:$CP,Daily!IV$10,0))/(VLOOKUP($EG92,Data!$B:$CP,Daily!EW$10,0)+VLOOKUP($IF92,Data!$B:$CP,Daily!IV$10,0))</f>
      </c>
      <c r="AY93" s="14">
        <f>(VLOOKUP($EG93,Data!$B:$CP,Daily!EX$10,0)+VLOOKUP($IF93,Data!$B:$CP,Daily!IW$10,0))/(VLOOKUP($EG92,Data!$B:$CP,Daily!EX$10,0)+VLOOKUP($IF92,Data!$B:$CP,Daily!IW$10,0))</f>
      </c>
      <c r="AZ93" s="14">
        <f>(VLOOKUP($EG93,Data!$B:$CP,Daily!EY$10,0)+VLOOKUP($IF93,Data!$B:$CP,Daily!IX$10,0))/(VLOOKUP($EG92,Data!$B:$CP,Daily!EY$10,0)+VLOOKUP($IF92,Data!$B:$CP,Daily!IX$10,0))</f>
      </c>
      <c r="BA93" s="14">
        <f>(VLOOKUP($EG93,Data!$B:$CP,Daily!EZ$10,0)+VLOOKUP($IF93,Data!$B:$CP,Daily!IY$10,0))/(VLOOKUP($EG92,Data!$B:$CP,Daily!EZ$10,0)+VLOOKUP($IF92,Data!$B:$CP,Daily!IY$10,0))</f>
      </c>
      <c r="BB93" s="14">
        <f>(VLOOKUP($EG93,Data!$B:$CP,Daily!FA$10,0)+VLOOKUP($IF93,Data!$B:$CP,Daily!IZ$10,0))/(VLOOKUP($EG92,Data!$B:$CP,Daily!FA$10,0)+VLOOKUP($IF92,Data!$B:$CP,Daily!IZ$10,0))</f>
      </c>
      <c r="BC93" s="14">
        <f>(VLOOKUP($EG93,Data!$B:$CP,Daily!FB$10,0)+VLOOKUP($IF93,Data!$B:$CP,Daily!JA$10,0))/(VLOOKUP($EG92,Data!$B:$CP,Daily!FB$10,0)+VLOOKUP($IF92,Data!$B:$CP,Daily!JA$10,0))</f>
      </c>
      <c r="BD93" s="14">
        <f>(VLOOKUP($EG93,Data!$B:$CP,Daily!FC$10,0)+VLOOKUP($IF93,Data!$B:$CP,Daily!JB$10,0))/(VLOOKUP($EG92,Data!$B:$CP,Daily!FC$10,0)+VLOOKUP($IF92,Data!$B:$CP,Daily!JB$10,0))</f>
      </c>
      <c r="BE93" s="14">
        <f>(VLOOKUP($EG93,Data!$B:$CP,Daily!FD$10,0)+VLOOKUP($IF93,Data!$B:$CP,Daily!JC$10,0))/(VLOOKUP($EG92,Data!$B:$CP,Daily!FD$10,0)+VLOOKUP($IF92,Data!$B:$CP,Daily!JC$10,0))</f>
      </c>
      <c r="BF93" s="14">
        <f>(VLOOKUP($EG93,Data!$B:$CP,Daily!FE$10,0)+VLOOKUP($IF93,Data!$B:$CP,Daily!JD$10,0))/(VLOOKUP($EG92,Data!$B:$CP,Daily!FE$10,0)+VLOOKUP($IF92,Data!$B:$CP,Daily!JD$10,0))</f>
      </c>
      <c r="BG93" s="14">
        <f>(VLOOKUP($EG93,Data!$B:$CP,Daily!FF$10,0)+VLOOKUP($IF93,Data!$B:$CP,Daily!JE$10,0))/(VLOOKUP($EG92,Data!$B:$CP,Daily!FF$10,0)+VLOOKUP($IF92,Data!$B:$CP,Daily!JE$10,0))</f>
      </c>
      <c r="BH93" s="14">
        <f>(VLOOKUP($EG93,Data!$B:$CP,Daily!FG$10,0)+VLOOKUP($IF93,Data!$B:$CP,Daily!JF$10,0))/(VLOOKUP($EG92,Data!$B:$CP,Daily!FG$10,0)+VLOOKUP($IF92,Data!$B:$CP,Daily!JF$10,0))</f>
      </c>
      <c r="BI93" s="14">
        <f>(VLOOKUP($EG93,Data!$B:$CP,Daily!FH$10,0)+VLOOKUP($IF93,Data!$B:$CP,Daily!JG$10,0))/(VLOOKUP($EG92,Data!$B:$CP,Daily!FH$10,0)+VLOOKUP($IF92,Data!$B:$CP,Daily!JG$10,0))</f>
      </c>
      <c r="BJ93" s="14">
        <f>(VLOOKUP($EG93,Data!$B:$CP,Daily!FI$10,0)+VLOOKUP($IF93,Data!$B:$CP,Daily!JH$10,0))/(VLOOKUP($EG92,Data!$B:$CP,Daily!FI$10,0)+VLOOKUP($IF92,Data!$B:$CP,Daily!JH$10,0))</f>
      </c>
      <c r="BK93" s="14">
        <f>(VLOOKUP($EG93,Data!$B:$CP,Daily!FJ$10,0)+VLOOKUP($IF93,Data!$B:$CP,Daily!JI$10,0))/(VLOOKUP($EG92,Data!$B:$CP,Daily!FJ$10,0)+VLOOKUP($IF92,Data!$B:$CP,Daily!JI$10,0))</f>
      </c>
      <c r="BL93" s="14">
        <f>(VLOOKUP($EG93,Data!$B:$CP,Daily!FK$10,0)+VLOOKUP($IF93,Data!$B:$CP,Daily!JJ$10,0))/(VLOOKUP($EG92,Data!$B:$CP,Daily!FK$10,0)+VLOOKUP($IF92,Data!$B:$CP,Daily!JJ$10,0))</f>
      </c>
      <c r="BM93" s="14">
        <f>(VLOOKUP($EG93,Data!$B:$CP,Daily!FL$10,0)+VLOOKUP($IF93,Data!$B:$CP,Daily!JK$10,0))/(VLOOKUP($EG92,Data!$B:$CP,Daily!FL$10,0)+VLOOKUP($IF92,Data!$B:$CP,Daily!JK$10,0))</f>
      </c>
      <c r="BN93" s="14">
        <f>(VLOOKUP($EG93,Data!$B:$CP,Daily!FM$10,0)+VLOOKUP($IF93,Data!$B:$CP,Daily!JL$10,0))/(VLOOKUP($EG92,Data!$B:$CP,Daily!FM$10,0)+VLOOKUP($IF92,Data!$B:$CP,Daily!JL$10,0))</f>
      </c>
      <c r="BO93" s="14">
        <f>(VLOOKUP($EG93,Data!$B:$CP,Daily!FN$10,0)+VLOOKUP($IF93,Data!$B:$CP,Daily!JM$10,0))/(VLOOKUP($EG92,Data!$B:$CP,Daily!FN$10,0)+VLOOKUP($IF92,Data!$B:$CP,Daily!JM$10,0))</f>
      </c>
      <c r="BP93" s="14">
        <f>(VLOOKUP($EG93,Data!$B:$CP,Daily!FO$10,0)+VLOOKUP($IF93,Data!$B:$CP,Daily!JN$10,0))/(VLOOKUP($EG92,Data!$B:$CP,Daily!FO$10,0)+VLOOKUP($IF92,Data!$B:$CP,Daily!JN$10,0))</f>
      </c>
      <c r="BQ93" s="14">
        <f>(VLOOKUP($EG93,Data!$B:$CP,Daily!FP$10,0)+VLOOKUP($IF93,Data!$B:$CP,Daily!JO$10,0))/(VLOOKUP($EG92,Data!$B:$CP,Daily!FP$10,0)+VLOOKUP($IF92,Data!$B:$CP,Daily!JO$10,0))</f>
      </c>
      <c r="BR93" s="14">
        <f>(VLOOKUP($EG93,Data!$B:$CP,Daily!FQ$10,0)+VLOOKUP($IF93,Data!$B:$CP,Daily!JP$10,0))/(VLOOKUP($EG92,Data!$B:$CP,Daily!FQ$10,0)+VLOOKUP($IF92,Data!$B:$CP,Daily!JP$10,0))</f>
      </c>
      <c r="BS93" s="14">
        <f>(VLOOKUP($EG93,Data!$B:$CP,Daily!FR$10,0)+VLOOKUP($IF93,Data!$B:$CP,Daily!JQ$10,0))/(VLOOKUP($EG92,Data!$B:$CP,Daily!FR$10,0)+VLOOKUP($IF92,Data!$B:$CP,Daily!JQ$10,0))</f>
      </c>
      <c r="BT93" s="14">
        <f>(VLOOKUP($EG93,Data!$B:$CP,Daily!FS$10,0)+VLOOKUP($IF93,Data!$B:$CP,Daily!JR$10,0))/(VLOOKUP($EG92,Data!$B:$CP,Daily!FS$10,0)+VLOOKUP($IF92,Data!$B:$CP,Daily!JR$10,0))</f>
      </c>
      <c r="BU93" s="14">
        <f>(VLOOKUP($EG93,Data!$B:$CP,Daily!FT$10,0)+VLOOKUP($IF93,Data!$B:$CP,Daily!JS$10,0))/(VLOOKUP($EG92,Data!$B:$CP,Daily!FT$10,0)+VLOOKUP($IF92,Data!$B:$CP,Daily!JS$10,0))</f>
      </c>
      <c r="BV93" s="14">
        <f>(VLOOKUP($EG93,Data!$B:$CP,Daily!FU$10,0)+VLOOKUP($IF93,Data!$B:$CP,Daily!JT$10,0))/(VLOOKUP($EG92,Data!$B:$CP,Daily!FU$10,0)+VLOOKUP($IF92,Data!$B:$CP,Daily!JT$10,0))</f>
      </c>
      <c r="BW93" s="14">
        <f>(VLOOKUP($EG93,Data!$B:$CP,Daily!FV$10,0)+VLOOKUP($IF93,Data!$B:$CP,Daily!JU$10,0))/(VLOOKUP($EG92,Data!$B:$CP,Daily!FV$10,0)+VLOOKUP($IF92,Data!$B:$CP,Daily!JU$10,0))</f>
      </c>
      <c r="BX93" s="14">
        <f>(VLOOKUP($EG93,Data!$B:$CP,Daily!FW$10,0)+VLOOKUP($IF93,Data!$B:$CP,Daily!JV$10,0))/(VLOOKUP($EG92,Data!$B:$CP,Daily!FW$10,0)+VLOOKUP($IF92,Data!$B:$CP,Daily!JV$10,0))</f>
      </c>
      <c r="BY93" s="14">
        <f>(VLOOKUP($EG93,Data!$B:$CP,Daily!FX$10,0)+VLOOKUP($IF93,Data!$B:$CP,Daily!JW$10,0))/(VLOOKUP($EG92,Data!$B:$CP,Daily!FX$10,0)+VLOOKUP($IF92,Data!$B:$CP,Daily!JW$10,0))</f>
      </c>
      <c r="BZ93" s="14">
        <f>(VLOOKUP($EG93,Data!$B:$CP,Daily!FY$10,0)+VLOOKUP($IF93,Data!$B:$CP,Daily!JX$10,0))/(VLOOKUP($EG92,Data!$B:$CP,Daily!FY$10,0)+VLOOKUP($IF92,Data!$B:$CP,Daily!JX$10,0))</f>
      </c>
      <c r="CA93" s="14">
        <f>(VLOOKUP($EG93,Data!$B:$CP,Daily!FZ$10,0)+VLOOKUP($IF93,Data!$B:$CP,Daily!JY$10,0))/(VLOOKUP($EG92,Data!$B:$CP,Daily!FZ$10,0)+VLOOKUP($IF92,Data!$B:$CP,Daily!JY$10,0))</f>
      </c>
      <c r="CB93" s="14">
        <f>(VLOOKUP($EG93,Data!$B:$CP,Daily!GA$10,0)+VLOOKUP($IF93,Data!$B:$CP,Daily!JZ$10,0))/(VLOOKUP($EG92,Data!$B:$CP,Daily!GA$10,0)+VLOOKUP($IF92,Data!$B:$CP,Daily!JZ$10,0))</f>
      </c>
      <c r="CC93" s="14">
        <f>(VLOOKUP($EG93,Data!$B:$CP,Daily!GB$10,0)+VLOOKUP($IF93,Data!$B:$CP,Daily!KA$10,0))/(VLOOKUP($EG92,Data!$B:$CP,Daily!GB$10,0)+VLOOKUP($IF92,Data!$B:$CP,Daily!KA$10,0))</f>
      </c>
      <c r="CD93" s="14">
        <f>(VLOOKUP($EG93,Data!$B:$CP,Daily!GC$10,0)+VLOOKUP($IF93,Data!$B:$CP,Daily!KB$10,0))/(VLOOKUP($EG92,Data!$B:$CP,Daily!GC$10,0)+VLOOKUP($IF92,Data!$B:$CP,Daily!KB$10,0))</f>
      </c>
      <c r="CE93" s="14">
        <f>(VLOOKUP($EG93,Data!$B:$CP,Daily!GD$10,0)+VLOOKUP($IF93,Data!$B:$CP,Daily!KC$10,0))/(VLOOKUP($EG92,Data!$B:$CP,Daily!GD$10,0)+VLOOKUP($IF92,Data!$B:$CP,Daily!KC$10,0))</f>
      </c>
      <c r="CF93" s="14">
        <f>(VLOOKUP($EG93,Data!$B:$CP,Daily!GE$10,0)+VLOOKUP($IF93,Data!$B:$CP,Daily!KD$10,0))/(VLOOKUP($EG92,Data!$B:$CP,Daily!GE$10,0)+VLOOKUP($IF92,Data!$B:$CP,Daily!KD$10,0))</f>
      </c>
      <c r="CG93" s="14">
        <f>(VLOOKUP($EG93,Data!$B:$CP,Daily!GF$10,0)+VLOOKUP($IF93,Data!$B:$CP,Daily!KE$10,0))/(VLOOKUP($EG92,Data!$B:$CP,Daily!GF$10,0)+VLOOKUP($IF92,Data!$B:$CP,Daily!KE$10,0))</f>
      </c>
      <c r="CH93" s="14">
        <f>(VLOOKUP($EG93,Data!$B:$CP,Daily!GG$10,0)+VLOOKUP($IF93,Data!$B:$CP,Daily!KF$10,0))/(VLOOKUP($EG92,Data!$B:$CP,Daily!GG$10,0)+VLOOKUP($IF92,Data!$B:$CP,Daily!KF$10,0))</f>
      </c>
      <c r="CI93" s="14">
        <f>(VLOOKUP($EG93,Data!$B:$CP,Daily!GH$10,0)+VLOOKUP($IF93,Data!$B:$CP,Daily!KG$10,0))/(VLOOKUP($EG92,Data!$B:$CP,Daily!GH$10,0)+VLOOKUP($IF92,Data!$B:$CP,Daily!KG$10,0))</f>
      </c>
      <c r="CJ93" s="14">
        <f>(VLOOKUP($EG93,Data!$B:$CP,Daily!GI$10,0)+VLOOKUP($IF93,Data!$B:$CP,Daily!KH$10,0))/(VLOOKUP($EG92,Data!$B:$CP,Daily!GI$10,0)+VLOOKUP($IF92,Data!$B:$CP,Daily!KH$10,0))</f>
      </c>
      <c r="CK93" s="14">
        <f>(VLOOKUP($EG93,Data!$B:$CP,Daily!GJ$10,0)+VLOOKUP($IF93,Data!$B:$CP,Daily!KI$10,0))/(VLOOKUP($EG92,Data!$B:$CP,Daily!GJ$10,0)+VLOOKUP($IF92,Data!$B:$CP,Daily!KI$10,0))</f>
      </c>
      <c r="CL93" s="14">
        <f>(VLOOKUP($EG93,Data!$B:$CP,Daily!GK$10,0)+VLOOKUP($IF93,Data!$B:$CP,Daily!KJ$10,0))/(VLOOKUP($EG92,Data!$B:$CP,Daily!GK$10,0)+VLOOKUP($IF92,Data!$B:$CP,Daily!KJ$10,0))</f>
      </c>
      <c r="CM93" s="14">
        <f>(VLOOKUP($EG93,Data!$B:$CP,Daily!GL$10,0)+VLOOKUP($IF93,Data!$B:$CP,Daily!KK$10,0))/(VLOOKUP($EG92,Data!$B:$CP,Daily!GL$10,0)+VLOOKUP($IF92,Data!$B:$CP,Daily!KK$10,0))</f>
      </c>
      <c r="CN93" s="14">
        <f>(VLOOKUP($EG93,Data!$B:$CP,Daily!GM$10,0)+VLOOKUP($IF93,Data!$B:$CP,Daily!KL$10,0))/(VLOOKUP($EG92,Data!$B:$CP,Daily!GM$10,0)+VLOOKUP($IF92,Data!$B:$CP,Daily!KL$10,0))</f>
      </c>
      <c r="CO93" s="14">
        <f>(VLOOKUP($EG93,Data!$B:$CP,Daily!GN$10,0)+VLOOKUP($IF93,Data!$B:$CP,Daily!KM$10,0))/(VLOOKUP($EG92,Data!$B:$CP,Daily!GN$10,0)+VLOOKUP($IF92,Data!$B:$CP,Daily!KM$10,0))</f>
      </c>
      <c r="CP93" s="14">
        <f>(VLOOKUP($EG93,Data!$B:$CP,Daily!GO$10,0)+VLOOKUP($IF93,Data!$B:$CP,Daily!KN$10,0))/(VLOOKUP($EG92,Data!$B:$CP,Daily!GO$10,0)+VLOOKUP($IF92,Data!$B:$CP,Daily!KN$10,0))</f>
      </c>
      <c r="CQ93" s="14">
        <f>(VLOOKUP($EG93,Data!$B:$CP,Daily!GP$10,0)+VLOOKUP($IF93,Data!$B:$CP,Daily!KO$10,0))/(VLOOKUP($EG92,Data!$B:$CP,Daily!GP$10,0)+VLOOKUP($IF92,Data!$B:$CP,Daily!KO$10,0))</f>
      </c>
      <c r="CR93" s="14">
        <f>(VLOOKUP($EG93,Data!$B:$CP,Daily!GQ$10,0)+VLOOKUP($IF93,Data!$B:$CP,Daily!KP$10,0))/(VLOOKUP($EG92,Data!$B:$CP,Daily!GQ$10,0)+VLOOKUP($IF92,Data!$B:$CP,Daily!KP$10,0))</f>
      </c>
      <c r="CS93" s="14">
        <f>(VLOOKUP($EG93,Data!$B:$CP,Daily!GR$10,0)+VLOOKUP($IF93,Data!$B:$CP,Daily!KQ$10,0))/(VLOOKUP($EG92,Data!$B:$CP,Daily!GR$10,0)+VLOOKUP($IF92,Data!$B:$CP,Daily!KQ$10,0))</f>
      </c>
      <c r="CT93" s="14">
        <f>(VLOOKUP($EG93,Data!$B:$CP,Daily!GS$10,0)+VLOOKUP($IF93,Data!$B:$CP,Daily!KR$10,0))/(VLOOKUP($EG92,Data!$B:$CP,Daily!GS$10,0)+VLOOKUP($IF92,Data!$B:$CP,Daily!KR$10,0))</f>
      </c>
      <c r="CU93" s="14">
        <f>(VLOOKUP($EG93,Data!$B:$CP,Daily!GT$10,0)+VLOOKUP($IF93,Data!$B:$CP,Daily!KS$10,0))/(VLOOKUP($EG92,Data!$B:$CP,Daily!GT$10,0)+VLOOKUP($IF92,Data!$B:$CP,Daily!KS$10,0))</f>
      </c>
      <c r="CV93" s="14">
        <f>(VLOOKUP($EG93,Data!$B:$CP,Daily!GU$10,0)+VLOOKUP($IF93,Data!$B:$CP,Daily!KT$10,0))/(VLOOKUP($EG92,Data!$B:$CP,Daily!GU$10,0)+VLOOKUP($IF92,Data!$B:$CP,Daily!KT$10,0))</f>
      </c>
      <c r="CW93" s="14">
        <f>(VLOOKUP($EG93,Data!$B:$CP,Daily!GV$10,0)+VLOOKUP($IF93,Data!$B:$CP,Daily!KU$10,0))/(VLOOKUP($EG92,Data!$B:$CP,Daily!GV$10,0)+VLOOKUP($IF92,Data!$B:$CP,Daily!KU$10,0))</f>
      </c>
      <c r="CX93" s="14">
        <f>(VLOOKUP($EG93,Data!$B:$CP,Daily!GW$10,0)+VLOOKUP($IF93,Data!$B:$CP,Daily!KV$10,0))/(VLOOKUP($EG92,Data!$B:$CP,Daily!GW$10,0)+VLOOKUP($IF92,Data!$B:$CP,Daily!KV$10,0))</f>
      </c>
      <c r="CY93" s="14">
        <f>(VLOOKUP($EG93,Data!$B:$CP,Daily!GX$10,0)+VLOOKUP($IF93,Data!$B:$CP,Daily!KW$10,0))/(VLOOKUP($EG92,Data!$B:$CP,Daily!GX$10,0)+VLOOKUP($IF92,Data!$B:$CP,Daily!KW$10,0))</f>
      </c>
      <c r="CZ93" s="14">
        <f>(VLOOKUP($EG93,Data!$B:$CP,Daily!GY$10,0)+VLOOKUP($IF93,Data!$B:$CP,Daily!KX$10,0))/(VLOOKUP($EG92,Data!$B:$CP,Daily!GY$10,0)+VLOOKUP($IF92,Data!$B:$CP,Daily!KX$10,0))</f>
      </c>
      <c r="DA93" s="14">
        <f>(VLOOKUP($EG93,Data!$B:$CP,Daily!GZ$10,0)+VLOOKUP($IF93,Data!$B:$CP,Daily!KY$10,0))/(VLOOKUP($EG92,Data!$B:$CP,Daily!GZ$10,0)+VLOOKUP($IF92,Data!$B:$CP,Daily!KY$10,0))</f>
      </c>
      <c r="DB93" s="14">
        <f>(VLOOKUP($EG93,Data!$B:$CP,Daily!HA$10,0)+VLOOKUP($IF93,Data!$B:$CP,Daily!KZ$10,0))/(VLOOKUP($EG92,Data!$B:$CP,Daily!HA$10,0)+VLOOKUP($IF92,Data!$B:$CP,Daily!KZ$10,0))</f>
      </c>
      <c r="DC93" s="14">
        <f>(VLOOKUP($EG93,Data!$B:$CP,Daily!HB$10,0)+VLOOKUP($IF93,Data!$B:$CP,Daily!LA$10,0))/(VLOOKUP($EG92,Data!$B:$CP,Daily!HB$10,0)+VLOOKUP($IF92,Data!$B:$CP,Daily!LA$10,0))</f>
      </c>
      <c r="DD93" s="14">
        <f>(VLOOKUP($EG93,Data!$B:$CP,Daily!HC$10,0)+VLOOKUP($IF93,Data!$B:$CP,Daily!LB$10,0))/(VLOOKUP($EG92,Data!$B:$CP,Daily!HC$10,0)+VLOOKUP($IF92,Data!$B:$CP,Daily!LB$10,0))</f>
      </c>
      <c r="DE93" s="14">
        <f>(VLOOKUP($EG93,Data!$B:$CP,Daily!HD$10,0)+VLOOKUP($IF93,Data!$B:$CP,Daily!LC$10,0))/(VLOOKUP($EG92,Data!$B:$CP,Daily!HD$10,0)+VLOOKUP($IF92,Data!$B:$CP,Daily!LC$10,0))</f>
      </c>
      <c r="DF93" s="14">
        <f>(VLOOKUP($EG93,Data!$B:$CP,Daily!HE$10,0)+VLOOKUP($IF93,Data!$B:$CP,Daily!LD$10,0))/(VLOOKUP($EG92,Data!$B:$CP,Daily!HE$10,0)+VLOOKUP($IF92,Data!$B:$CP,Daily!LD$10,0))</f>
      </c>
      <c r="DG93" s="14">
        <f>(VLOOKUP($EG93,Data!$B:$CP,Daily!HF$10,0)+VLOOKUP($IF93,Data!$B:$CP,Daily!LE$10,0))/(VLOOKUP($EG92,Data!$B:$CP,Daily!HF$10,0)+VLOOKUP($IF92,Data!$B:$CP,Daily!LE$10,0))</f>
      </c>
      <c r="DH93" s="14">
        <f>(VLOOKUP($EG93,Data!$B:$CP,Daily!HG$10,0)+VLOOKUP($IF93,Data!$B:$CP,Daily!LF$10,0))/(VLOOKUP($EG92,Data!$B:$CP,Daily!HG$10,0)+VLOOKUP($IF92,Data!$B:$CP,Daily!LF$10,0))</f>
      </c>
      <c r="DI93" s="14">
        <f>(VLOOKUP($EG93,Data!$B:$CP,Daily!HH$10,0)+VLOOKUP($IF93,Data!$B:$CP,Daily!LG$10,0))/(VLOOKUP($EG92,Data!$B:$CP,Daily!HH$10,0)+VLOOKUP($IF92,Data!$B:$CP,Daily!LG$10,0))</f>
      </c>
      <c r="DJ93" s="14">
        <f>(VLOOKUP($EG93,Data!$B:$CP,Daily!HI$10,0)+VLOOKUP($IF93,Data!$B:$CP,Daily!LH$10,0))/(VLOOKUP($EG92,Data!$B:$CP,Daily!HI$10,0)+VLOOKUP($IF92,Data!$B:$CP,Daily!LH$10,0))</f>
      </c>
      <c r="DK93" s="14">
        <f>(VLOOKUP($EG93,Data!$B:$CP,Daily!HJ$10,0)+VLOOKUP($IF93,Data!$B:$CP,Daily!LI$10,0))/(VLOOKUP($EG92,Data!$B:$CP,Daily!HJ$10,0)+VLOOKUP($IF92,Data!$B:$CP,Daily!LI$10,0))</f>
      </c>
      <c r="DL93" s="14">
        <f>(VLOOKUP($EG93,Data!$B:$CP,Daily!HK$10,0)+VLOOKUP($IF93,Data!$B:$CP,Daily!LJ$10,0))/(VLOOKUP($EG92,Data!$B:$CP,Daily!HK$10,0)+VLOOKUP($IF92,Data!$B:$CP,Daily!LJ$10,0))</f>
      </c>
      <c r="DM93" s="14">
        <f>(VLOOKUP($EG93,Data!$B:$CP,Daily!HL$10,0)+VLOOKUP($IF93,Data!$B:$CP,Daily!LK$10,0))/(VLOOKUP($EG92,Data!$B:$CP,Daily!HL$10,0)+VLOOKUP($IF92,Data!$B:$CP,Daily!LK$10,0))</f>
      </c>
      <c r="DN93" s="14">
        <f>(VLOOKUP($EG93,Data!$B:$CP,Daily!HM$10,0)+VLOOKUP($IF93,Data!$B:$CP,Daily!LL$10,0))/(VLOOKUP($EG92,Data!$B:$CP,Daily!HM$10,0)+VLOOKUP($IF92,Data!$B:$CP,Daily!LL$10,0))</f>
      </c>
      <c r="DO93" s="14">
        <f>(VLOOKUP($EG93,Data!$B:$CP,Daily!HN$10,0)+VLOOKUP($IF93,Data!$B:$CP,Daily!LM$10,0))/(VLOOKUP($EG92,Data!$B:$CP,Daily!HN$10,0)+VLOOKUP($IF92,Data!$B:$CP,Daily!LM$10,0))</f>
      </c>
      <c r="DP93" s="14">
        <f>(VLOOKUP($EG93,Data!$B:$CP,Daily!HO$10,0)+VLOOKUP($IF93,Data!$B:$CP,Daily!LN$10,0))/(VLOOKUP($EG92,Data!$B:$CP,Daily!HO$10,0)+VLOOKUP($IF92,Data!$B:$CP,Daily!LN$10,0))</f>
      </c>
      <c r="DQ93" s="14">
        <f>(VLOOKUP($EG93,Data!$B:$CP,Daily!HP$10,0)+VLOOKUP($IF93,Data!$B:$CP,Daily!LO$10,0))/(VLOOKUP($EG92,Data!$B:$CP,Daily!HP$10,0)+VLOOKUP($IF92,Data!$B:$CP,Daily!LO$10,0))</f>
      </c>
      <c r="DR93" s="14">
        <f>(VLOOKUP($EG93,Data!$B:$CP,Daily!HQ$10,0)+VLOOKUP($IF93,Data!$B:$CP,Daily!LP$10,0))/(VLOOKUP($EG92,Data!$B:$CP,Daily!HQ$10,0)+VLOOKUP($IF92,Data!$B:$CP,Daily!LP$10,0))</f>
      </c>
      <c r="DS93" s="14">
        <f>(VLOOKUP($EG93,Data!$B:$CP,Daily!HR$10,0)+VLOOKUP($IF93,Data!$B:$CP,Daily!LQ$10,0))/(VLOOKUP($EG92,Data!$B:$CP,Daily!HR$10,0)+VLOOKUP($IF92,Data!$B:$CP,Daily!LQ$10,0))</f>
      </c>
      <c r="DT93" s="14">
        <f>(VLOOKUP($EG93,Data!$B:$CP,Daily!HS$10,0)+VLOOKUP($IF93,Data!$B:$CP,Daily!LR$10,0))/(VLOOKUP($EG92,Data!$B:$CP,Daily!HS$10,0)+VLOOKUP($IF92,Data!$B:$CP,Daily!LR$10,0))</f>
      </c>
      <c r="DU93" s="14">
        <f>(VLOOKUP($EG93,Data!$B:$CP,Daily!HT$10,0)+VLOOKUP($IF93,Data!$B:$CP,Daily!LS$10,0))/(VLOOKUP($EG92,Data!$B:$CP,Daily!HT$10,0)+VLOOKUP($IF92,Data!$B:$CP,Daily!LS$10,0))</f>
      </c>
      <c r="DV93" s="55"/>
      <c r="DW93" s="14">
        <f t="shared" si="588"/>
      </c>
      <c r="DX93" s="14">
        <f t="shared" si="589"/>
      </c>
      <c r="DY93" s="14">
        <f t="shared" si="779"/>
      </c>
      <c r="DZ93" s="14">
        <f t="shared" ref="DZ93:DZ97" si="789">DX93+(0.75*DY93)</f>
      </c>
      <c r="EA93" s="14">
        <f t="shared" ref="EA93:EA97" si="790">DW93-(0.75*DY93)</f>
      </c>
      <c r="EB93" s="18"/>
      <c r="EC93" s="14">
        <f t="shared" si="766"/>
      </c>
      <c r="ED93" s="14">
        <f t="shared" ref="ED93:ED98" si="791">SUMPRODUCT(DN93:DT93,DN$91:DT$91)/SUM(DN$91:DT$91)</f>
      </c>
      <c r="EE93" s="14">
        <f t="shared" ref="EE93:EE98" si="792">SUMPRODUCT(CR93:DT93,CR$91:DT$91)/SUM(CR$91:DT$91)</f>
      </c>
      <c r="EF93" s="16"/>
      <c r="EG93" s="9" t="s">
        <v>573</v>
      </c>
      <c r="EH93" s="9" t="s">
        <v>79</v>
      </c>
      <c r="EI93" s="14">
        <f>VLOOKUP($EG93,Data!$B:$CP,Daily!EI$10,0)/VLOOKUP($EG92,Data!$B:$CP,Daily!EI$10,0)</f>
      </c>
      <c r="EJ93" s="14">
        <f>VLOOKUP($EG93,Data!$B:$CP,Daily!EJ$10,0)/VLOOKUP($EG92,Data!$B:$CP,Daily!EJ$10,0)</f>
      </c>
      <c r="EK93" s="14">
        <f>VLOOKUP($EG93,Data!$B:$CP,Daily!EK$10,0)/VLOOKUP($EG92,Data!$B:$CP,Daily!EK$10,0)</f>
      </c>
      <c r="EL93" s="14">
        <f>VLOOKUP($EG93,Data!$B:$CP,Daily!EL$10,0)/VLOOKUP($EG92,Data!$B:$CP,Daily!EL$10,0)</f>
      </c>
      <c r="EM93" s="14">
        <f>VLOOKUP($EG93,Data!$B:$CP,Daily!EM$10,0)/VLOOKUP($EG92,Data!$B:$CP,Daily!EM$10,0)</f>
      </c>
      <c r="EN93" s="14">
        <f>VLOOKUP($EG93,Data!$B:$CP,Daily!EN$10,0)/VLOOKUP($EG92,Data!$B:$CP,Daily!EN$10,0)</f>
      </c>
      <c r="EO93" s="14">
        <f>VLOOKUP($EG93,Data!$B:$CP,Daily!EO$10,0)/VLOOKUP($EG92,Data!$B:$CP,Daily!EO$10,0)</f>
      </c>
      <c r="EP93" s="14">
        <f>VLOOKUP($EG93,Data!$B:$CP,Daily!EP$10,0)/VLOOKUP($EG92,Data!$B:$CP,Daily!EP$10,0)</f>
      </c>
      <c r="EQ93" s="14">
        <f>VLOOKUP($EG93,Data!$B:$CP,Daily!EQ$10,0)/VLOOKUP($EG92,Data!$B:$CP,Daily!EQ$10,0)</f>
      </c>
      <c r="ER93" s="14">
        <f>VLOOKUP($EG93,Data!$B:$CP,Daily!ER$10,0)/VLOOKUP($EG92,Data!$B:$CP,Daily!ER$10,0)</f>
      </c>
      <c r="ES93" s="14">
        <f>VLOOKUP($EG93,Data!$B:$CP,Daily!ES$10,0)/VLOOKUP($EG92,Data!$B:$CP,Daily!ES$10,0)</f>
      </c>
      <c r="ET93" s="14">
        <f>VLOOKUP($EG93,Data!$B:$CP,Daily!ET$10,0)/VLOOKUP($EG92,Data!$B:$CP,Daily!ET$10,0)</f>
      </c>
      <c r="EU93" s="14">
        <f>VLOOKUP($EG93,Data!$B:$CP,Daily!EU$10,0)/VLOOKUP($EG92,Data!$B:$CP,Daily!EU$10,0)</f>
      </c>
      <c r="EV93" s="14">
        <f>VLOOKUP($EG93,Data!$B:$CP,Daily!EV$10,0)/VLOOKUP($EG92,Data!$B:$CP,Daily!EV$10,0)</f>
      </c>
      <c r="EW93" s="14">
        <f>VLOOKUP($EG93,Data!$B:$CP,Daily!EW$10,0)/VLOOKUP($EG92,Data!$B:$CP,Daily!EW$10,0)</f>
      </c>
      <c r="EX93" s="14">
        <f>VLOOKUP($EG93,Data!$B:$CP,Daily!EX$10,0)/VLOOKUP($EG92,Data!$B:$CP,Daily!EX$10,0)</f>
      </c>
      <c r="EY93" s="14">
        <f>VLOOKUP($EG93,Data!$B:$CP,Daily!EY$10,0)/VLOOKUP($EG92,Data!$B:$CP,Daily!EY$10,0)</f>
      </c>
      <c r="EZ93" s="14">
        <f>VLOOKUP($EG93,Data!$B:$CP,Daily!EZ$10,0)/VLOOKUP($EG92,Data!$B:$CP,Daily!EZ$10,0)</f>
      </c>
      <c r="FA93" s="14">
        <f>VLOOKUP($EG93,Data!$B:$CP,Daily!FA$10,0)/VLOOKUP($EG92,Data!$B:$CP,Daily!FA$10,0)</f>
      </c>
      <c r="FB93" s="14">
        <f>VLOOKUP($EG93,Data!$B:$CP,Daily!FB$10,0)/VLOOKUP($EG92,Data!$B:$CP,Daily!FB$10,0)</f>
      </c>
      <c r="FC93" s="14">
        <f>VLOOKUP($EG93,Data!$B:$CP,Daily!FC$10,0)/VLOOKUP($EG92,Data!$B:$CP,Daily!FC$10,0)</f>
      </c>
      <c r="FD93" s="14">
        <f>VLOOKUP($EG93,Data!$B:$CP,Daily!FD$10,0)/VLOOKUP($EG92,Data!$B:$CP,Daily!FD$10,0)</f>
      </c>
      <c r="FE93" s="14">
        <f>VLOOKUP($EG93,Data!$B:$CP,Daily!FE$10,0)/VLOOKUP($EG92,Data!$B:$CP,Daily!FE$10,0)</f>
      </c>
      <c r="FF93" s="14">
        <f>VLOOKUP($EG93,Data!$B:$CP,Daily!FF$10,0)/VLOOKUP($EG92,Data!$B:$CP,Daily!FF$10,0)</f>
      </c>
      <c r="FG93" s="14">
        <f>VLOOKUP($EG93,Data!$B:$CP,Daily!FG$10,0)/VLOOKUP($EG92,Data!$B:$CP,Daily!FG$10,0)</f>
      </c>
      <c r="FH93" s="14">
        <f>VLOOKUP($EG93,Data!$B:$CP,Daily!FH$10,0)/VLOOKUP($EG92,Data!$B:$CP,Daily!FH$10,0)</f>
      </c>
      <c r="FI93" s="14">
        <f>VLOOKUP($EG93,Data!$B:$CP,Daily!FI$10,0)/VLOOKUP($EG92,Data!$B:$CP,Daily!FI$10,0)</f>
      </c>
      <c r="FJ93" s="14">
        <f>VLOOKUP($EG93,Data!$B:$CP,Daily!FJ$10,0)/VLOOKUP($EG92,Data!$B:$CP,Daily!FJ$10,0)</f>
      </c>
      <c r="FK93" s="14">
        <f>VLOOKUP($EG93,Data!$B:$CP,Daily!FK$10,0)/VLOOKUP($EG92,Data!$B:$CP,Daily!FK$10,0)</f>
      </c>
      <c r="FL93" s="14">
        <f>VLOOKUP($EG93,Data!$B:$CP,Daily!FL$10,0)/VLOOKUP($EG92,Data!$B:$CP,Daily!FL$10,0)</f>
      </c>
      <c r="FM93" s="14">
        <f>VLOOKUP($EG93,Data!$B:$CP,Daily!FM$10,0)/VLOOKUP($EG92,Data!$B:$CP,Daily!FM$10,0)</f>
      </c>
      <c r="FN93" s="14">
        <f>VLOOKUP($EG93,Data!$B:$CP,Daily!FN$10,0)/VLOOKUP($EG92,Data!$B:$CP,Daily!FN$10,0)</f>
      </c>
      <c r="FO93" s="14">
        <f>VLOOKUP($EG93,Data!$B:$CP,Daily!FO$10,0)/VLOOKUP($EG92,Data!$B:$CP,Daily!FO$10,0)</f>
      </c>
      <c r="FP93" s="14">
        <f>VLOOKUP($EG93,Data!$B:$CP,Daily!FP$10,0)/VLOOKUP($EG92,Data!$B:$CP,Daily!FP$10,0)</f>
      </c>
      <c r="FQ93" s="14">
        <f>VLOOKUP($EG93,Data!$B:$CP,Daily!FQ$10,0)/VLOOKUP($EG92,Data!$B:$CP,Daily!FQ$10,0)</f>
      </c>
      <c r="FR93" s="14">
        <f>VLOOKUP($EG93,Data!$B:$CP,Daily!FR$10,0)/VLOOKUP($EG92,Data!$B:$CP,Daily!FR$10,0)</f>
      </c>
      <c r="FS93" s="14">
        <f>VLOOKUP($EG93,Data!$B:$CP,Daily!FS$10,0)/VLOOKUP($EG92,Data!$B:$CP,Daily!FS$10,0)</f>
      </c>
      <c r="FT93" s="14">
        <f>VLOOKUP($EG93,Data!$B:$CP,Daily!FT$10,0)/VLOOKUP($EG92,Data!$B:$CP,Daily!FT$10,0)</f>
      </c>
      <c r="FU93" s="14">
        <f>VLOOKUP($EG93,Data!$B:$CP,Daily!FU$10,0)/VLOOKUP($EG92,Data!$B:$CP,Daily!FU$10,0)</f>
      </c>
      <c r="FV93" s="14">
        <f>VLOOKUP($EG93,Data!$B:$CP,Daily!FV$10,0)/VLOOKUP($EG92,Data!$B:$CP,Daily!FV$10,0)</f>
      </c>
      <c r="FW93" s="14">
        <f>VLOOKUP($EG93,Data!$B:$CP,Daily!FW$10,0)/VLOOKUP($EG92,Data!$B:$CP,Daily!FW$10,0)</f>
      </c>
      <c r="FX93" s="14">
        <f>VLOOKUP($EG93,Data!$B:$CP,Daily!FX$10,0)/VLOOKUP($EG92,Data!$B:$CP,Daily!FX$10,0)</f>
      </c>
      <c r="FY93" s="14">
        <f>VLOOKUP($EG93,Data!$B:$CP,Daily!FY$10,0)/VLOOKUP($EG92,Data!$B:$CP,Daily!FY$10,0)</f>
      </c>
      <c r="FZ93" s="14">
        <f>VLOOKUP($EG93,Data!$B:$CP,Daily!FZ$10,0)/VLOOKUP($EG92,Data!$B:$CP,Daily!FZ$10,0)</f>
      </c>
      <c r="GA93" s="14">
        <f>VLOOKUP($EG93,Data!$B:$CP,Daily!GA$10,0)/VLOOKUP($EG92,Data!$B:$CP,Daily!GA$10,0)</f>
      </c>
      <c r="GB93" s="14">
        <f>VLOOKUP($EG93,Data!$B:$CP,Daily!GB$10,0)/VLOOKUP($EG92,Data!$B:$CP,Daily!GB$10,0)</f>
      </c>
      <c r="GC93" s="14">
        <f>VLOOKUP($EG93,Data!$B:$CP,Daily!GC$10,0)/VLOOKUP($EG92,Data!$B:$CP,Daily!GC$10,0)</f>
      </c>
      <c r="GD93" s="14">
        <f>VLOOKUP($EG93,Data!$B:$CP,Daily!GD$10,0)/VLOOKUP($EG92,Data!$B:$CP,Daily!GD$10,0)</f>
      </c>
      <c r="GE93" s="14">
        <f>VLOOKUP($EG93,Data!$B:$CP,Daily!GE$10,0)/VLOOKUP($EG92,Data!$B:$CP,Daily!GE$10,0)</f>
      </c>
      <c r="GF93" s="14">
        <f>VLOOKUP($EG93,Data!$B:$CP,Daily!GF$10,0)/VLOOKUP($EG92,Data!$B:$CP,Daily!GF$10,0)</f>
      </c>
      <c r="GG93" s="14">
        <f>VLOOKUP($EG93,Data!$B:$CP,Daily!GG$10,0)/VLOOKUP($EG92,Data!$B:$CP,Daily!GG$10,0)</f>
      </c>
      <c r="GH93" s="14">
        <f>VLOOKUP($EG93,Data!$B:$CP,Daily!GH$10,0)/VLOOKUP($EG92,Data!$B:$CP,Daily!GH$10,0)</f>
      </c>
      <c r="GI93" s="14">
        <f>VLOOKUP($EG93,Data!$B:$CP,Daily!GI$10,0)/VLOOKUP($EG92,Data!$B:$CP,Daily!GI$10,0)</f>
      </c>
      <c r="GJ93" s="14">
        <f>VLOOKUP($EG93,Data!$B:$CP,Daily!GJ$10,0)/VLOOKUP($EG92,Data!$B:$CP,Daily!GJ$10,0)</f>
      </c>
      <c r="GK93" s="14">
        <f>VLOOKUP($EG93,Data!$B:$CP,Daily!GK$10,0)/VLOOKUP($EG92,Data!$B:$CP,Daily!GK$10,0)</f>
      </c>
      <c r="GL93" s="14">
        <f>VLOOKUP($EG93,Data!$B:$CP,Daily!GL$10,0)/VLOOKUP($EG92,Data!$B:$CP,Daily!GL$10,0)</f>
      </c>
      <c r="GM93" s="14">
        <f>VLOOKUP($EG93,Data!$B:$CP,Daily!GM$10,0)/VLOOKUP($EG92,Data!$B:$CP,Daily!GM$10,0)</f>
      </c>
      <c r="GN93" s="14">
        <f>VLOOKUP($EG93,Data!$B:$CP,Daily!GN$10,0)/VLOOKUP($EG92,Data!$B:$CP,Daily!GN$10,0)</f>
      </c>
      <c r="GO93" s="14">
        <f>VLOOKUP($EG93,Data!$B:$CP,Daily!GO$10,0)/VLOOKUP($EG92,Data!$B:$CP,Daily!GO$10,0)</f>
      </c>
      <c r="GP93" s="14">
        <f>VLOOKUP($EG93,Data!$B:$CP,Daily!GP$10,0)/VLOOKUP($EG92,Data!$B:$CP,Daily!GP$10,0)</f>
      </c>
      <c r="GQ93" s="14">
        <f>VLOOKUP($EG93,Data!$B:$CP,Daily!GQ$10,0)/VLOOKUP($EG92,Data!$B:$CP,Daily!GQ$10,0)</f>
      </c>
      <c r="GR93" s="14">
        <f>VLOOKUP($EG93,Data!$B:$CP,Daily!GR$10,0)/VLOOKUP($EG92,Data!$B:$CP,Daily!GR$10,0)</f>
      </c>
      <c r="GS93" s="14">
        <f>VLOOKUP($EG93,Data!$B:$CP,Daily!GS$10,0)/VLOOKUP($EG92,Data!$B:$CP,Daily!GS$10,0)</f>
      </c>
      <c r="GT93" s="14">
        <f>VLOOKUP($EG93,Data!$B:$CP,Daily!GT$10,0)/VLOOKUP($EG92,Data!$B:$CP,Daily!GT$10,0)</f>
      </c>
      <c r="GU93" s="14">
        <f>VLOOKUP($EG93,Data!$B:$CP,Daily!GU$10,0)/VLOOKUP($EG92,Data!$B:$CP,Daily!GU$10,0)</f>
      </c>
      <c r="GV93" s="14">
        <f>VLOOKUP($EG93,Data!$B:$CP,Daily!GV$10,0)/VLOOKUP($EG92,Data!$B:$CP,Daily!GV$10,0)</f>
      </c>
      <c r="GW93" s="14">
        <f>VLOOKUP($EG93,Data!$B:$CP,Daily!GW$10,0)/VLOOKUP($EG92,Data!$B:$CP,Daily!GW$10,0)</f>
      </c>
      <c r="GX93" s="14">
        <f>VLOOKUP($EG93,Data!$B:$CP,Daily!GX$10,0)/VLOOKUP($EG92,Data!$B:$CP,Daily!GX$10,0)</f>
      </c>
      <c r="GY93" s="14">
        <f>VLOOKUP($EG93,Data!$B:$CP,Daily!GY$10,0)/VLOOKUP($EG92,Data!$B:$CP,Daily!GY$10,0)</f>
      </c>
      <c r="GZ93" s="14">
        <f>VLOOKUP($EG93,Data!$B:$CP,Daily!GZ$10,0)/VLOOKUP($EG92,Data!$B:$CP,Daily!GZ$10,0)</f>
      </c>
      <c r="HA93" s="14">
        <f>VLOOKUP($EG93,Data!$B:$CP,Daily!HA$10,0)/VLOOKUP($EG92,Data!$B:$CP,Daily!HA$10,0)</f>
      </c>
      <c r="HB93" s="14">
        <f>VLOOKUP($EG93,Data!$B:$CP,Daily!HB$10,0)/VLOOKUP($EG92,Data!$B:$CP,Daily!HB$10,0)</f>
      </c>
      <c r="HC93" s="14">
        <f>VLOOKUP($EG93,Data!$B:$CP,Daily!HC$10,0)/VLOOKUP($EG92,Data!$B:$CP,Daily!HC$10,0)</f>
      </c>
      <c r="HD93" s="14">
        <f>VLOOKUP($EG93,Data!$B:$CP,Daily!HD$10,0)/VLOOKUP($EG92,Data!$B:$CP,Daily!HD$10,0)</f>
      </c>
      <c r="HE93" s="14">
        <f>VLOOKUP($EG93,Data!$B:$CP,Daily!HE$10,0)/VLOOKUP($EG92,Data!$B:$CP,Daily!HE$10,0)</f>
      </c>
      <c r="HF93" s="14">
        <f>VLOOKUP($EG93,Data!$B:$CP,Daily!HF$10,0)/VLOOKUP($EG92,Data!$B:$CP,Daily!HF$10,0)</f>
      </c>
      <c r="HG93" s="14">
        <f>VLOOKUP($EG93,Data!$B:$CP,Daily!HG$10,0)/VLOOKUP($EG92,Data!$B:$CP,Daily!HG$10,0)</f>
      </c>
      <c r="HH93" s="14">
        <f>VLOOKUP($EG93,Data!$B:$CP,Daily!HH$10,0)/VLOOKUP($EG92,Data!$B:$CP,Daily!HH$10,0)</f>
      </c>
      <c r="HI93" s="14">
        <f>VLOOKUP($EG93,Data!$B:$CP,Daily!HI$10,0)/VLOOKUP($EG92,Data!$B:$CP,Daily!HI$10,0)</f>
      </c>
      <c r="HJ93" s="14">
        <f>VLOOKUP($EG93,Data!$B:$CP,Daily!HJ$10,0)/VLOOKUP($EG92,Data!$B:$CP,Daily!HJ$10,0)</f>
      </c>
      <c r="HK93" s="14">
        <f>VLOOKUP($EG93,Data!$B:$CP,Daily!HK$10,0)/VLOOKUP($EG92,Data!$B:$CP,Daily!HK$10,0)</f>
      </c>
      <c r="HL93" s="14">
        <f>VLOOKUP($EG93,Data!$B:$CP,Daily!HL$10,0)/VLOOKUP($EG92,Data!$B:$CP,Daily!HL$10,0)</f>
      </c>
      <c r="HM93" s="14">
        <f>VLOOKUP($EG93,Data!$B:$CP,Daily!HM$10,0)/VLOOKUP($EG92,Data!$B:$CP,Daily!HM$10,0)</f>
      </c>
      <c r="HN93" s="14">
        <f>VLOOKUP($EG93,Data!$B:$CP,Daily!HN$10,0)/VLOOKUP($EG92,Data!$B:$CP,Daily!HN$10,0)</f>
      </c>
      <c r="HO93" s="14">
        <f>VLOOKUP($EG93,Data!$B:$CP,Daily!HO$10,0)/VLOOKUP($EG92,Data!$B:$CP,Daily!HO$10,0)</f>
      </c>
      <c r="HP93" s="14">
        <f>VLOOKUP($EG93,Data!$B:$CP,Daily!HP$10,0)/VLOOKUP($EG92,Data!$B:$CP,Daily!HP$10,0)</f>
      </c>
      <c r="HQ93" s="14">
        <f>VLOOKUP($EG93,Data!$B:$CP,Daily!HQ$10,0)/VLOOKUP($EG92,Data!$B:$CP,Daily!HQ$10,0)</f>
      </c>
      <c r="HR93" s="14">
        <f>VLOOKUP($EG93,Data!$B:$CP,Daily!HR$10,0)/VLOOKUP($EG92,Data!$B:$CP,Daily!HR$10,0)</f>
      </c>
      <c r="HS93" s="14">
        <f>VLOOKUP($EG93,Data!$B:$CP,Daily!HS$10,0)/VLOOKUP($EG92,Data!$B:$CP,Daily!HS$10,0)</f>
      </c>
      <c r="HT93" s="14">
        <f>VLOOKUP($EG93,Data!$B:$CP,Daily!HT$10,0)/VLOOKUP($EG92,Data!$B:$CP,Daily!HT$10,0)</f>
      </c>
      <c r="HU93" s="17"/>
      <c r="HV93" s="52">
        <f t="shared" si="767"/>
      </c>
      <c r="HW93" s="52">
        <f t="shared" si="768"/>
      </c>
      <c r="HX93" s="52">
        <f t="shared" si="769"/>
      </c>
      <c r="HY93" s="52">
        <f t="shared" si="780"/>
      </c>
      <c r="HZ93" s="52">
        <f t="shared" si="781"/>
      </c>
      <c r="IA93" s="55"/>
      <c r="IB93" s="14">
        <f t="shared" si="770"/>
      </c>
      <c r="IC93" s="14">
        <f t="shared" ref="IC93:IC98" si="793">SUMPRODUCT(HM93:HS93,HM$91:HS$91)/SUM(HM$91:HS$91)</f>
      </c>
      <c r="ID93" s="14">
        <f t="shared" ref="ID93:ID98" si="794">SUMPRODUCT(GQ93:HS93,GQ$91:HS$91)/SUM(GQ$91:HS$91)</f>
      </c>
      <c r="IE93" s="16"/>
      <c r="IF93" s="9" t="s">
        <v>574</v>
      </c>
      <c r="IG93" s="9" t="s">
        <v>79</v>
      </c>
      <c r="IH93" s="14">
        <f>VLOOKUP($IF93,Data!$B:$CP,Daily!IH$10,0)/VLOOKUP($IF92,Data!$B:$CP,Daily!IH$10,0)</f>
      </c>
      <c r="II93" s="14">
        <f>VLOOKUP($IF93,Data!$B:$CP,Daily!II$10,0)/VLOOKUP($IF92,Data!$B:$CP,Daily!II$10,0)</f>
      </c>
      <c r="IJ93" s="14">
        <f>VLOOKUP($IF93,Data!$B:$CP,Daily!IJ$10,0)/VLOOKUP($IF92,Data!$B:$CP,Daily!IJ$10,0)</f>
      </c>
      <c r="IK93" s="14">
        <f>VLOOKUP($IF93,Data!$B:$CP,Daily!IK$10,0)/VLOOKUP($IF92,Data!$B:$CP,Daily!IK$10,0)</f>
      </c>
      <c r="IL93" s="14">
        <f>VLOOKUP($IF93,Data!$B:$CP,Daily!IL$10,0)/VLOOKUP($IF92,Data!$B:$CP,Daily!IL$10,0)</f>
      </c>
      <c r="IM93" s="14">
        <f>VLOOKUP($IF93,Data!$B:$CP,Daily!IM$10,0)/VLOOKUP($IF92,Data!$B:$CP,Daily!IM$10,0)</f>
      </c>
      <c r="IN93" s="14">
        <f>VLOOKUP($IF93,Data!$B:$CP,Daily!IN$10,0)/VLOOKUP($IF92,Data!$B:$CP,Daily!IN$10,0)</f>
      </c>
      <c r="IO93" s="14">
        <f>VLOOKUP($IF93,Data!$B:$CP,Daily!IO$10,0)/VLOOKUP($IF92,Data!$B:$CP,Daily!IO$10,0)</f>
      </c>
      <c r="IP93" s="14">
        <f>VLOOKUP($IF93,Data!$B:$CP,Daily!IP$10,0)/VLOOKUP($IF92,Data!$B:$CP,Daily!IP$10,0)</f>
      </c>
      <c r="IQ93" s="14">
        <f>VLOOKUP($IF93,Data!$B:$CP,Daily!IQ$10,0)/VLOOKUP($IF92,Data!$B:$CP,Daily!IQ$10,0)</f>
      </c>
      <c r="IR93" s="14">
        <f>VLOOKUP($IF93,Data!$B:$CP,Daily!IR$10,0)/VLOOKUP($IF92,Data!$B:$CP,Daily!IR$10,0)</f>
      </c>
      <c r="IS93" s="14">
        <f>VLOOKUP($IF93,Data!$B:$CP,Daily!IS$10,0)/VLOOKUP($IF92,Data!$B:$CP,Daily!IS$10,0)</f>
      </c>
      <c r="IT93" s="14">
        <f>VLOOKUP($IF93,Data!$B:$CP,Daily!IT$10,0)/VLOOKUP($IF92,Data!$B:$CP,Daily!IT$10,0)</f>
      </c>
      <c r="IU93" s="14">
        <f>VLOOKUP($IF93,Data!$B:$CP,Daily!IU$10,0)/VLOOKUP($IF92,Data!$B:$CP,Daily!IU$10,0)</f>
      </c>
      <c r="IV93" s="14">
        <f>VLOOKUP($IF93,Data!$B:$CP,Daily!IV$10,0)/VLOOKUP($IF92,Data!$B:$CP,Daily!IV$10,0)</f>
      </c>
      <c r="IW93" s="14">
        <f>VLOOKUP($IF93,Data!$B:$CP,Daily!IW$10,0)/VLOOKUP($IF92,Data!$B:$CP,Daily!IW$10,0)</f>
      </c>
      <c r="IX93" s="14">
        <f>VLOOKUP($IF93,Data!$B:$CP,Daily!IX$10,0)/VLOOKUP($IF92,Data!$B:$CP,Daily!IX$10,0)</f>
      </c>
      <c r="IY93" s="14">
        <f>VLOOKUP($IF93,Data!$B:$CP,Daily!IY$10,0)/VLOOKUP($IF92,Data!$B:$CP,Daily!IY$10,0)</f>
      </c>
      <c r="IZ93" s="14">
        <f>VLOOKUP($IF93,Data!$B:$CP,Daily!IZ$10,0)/VLOOKUP($IF92,Data!$B:$CP,Daily!IZ$10,0)</f>
      </c>
      <c r="JA93" s="14">
        <f>VLOOKUP($IF93,Data!$B:$CP,Daily!JA$10,0)/VLOOKUP($IF92,Data!$B:$CP,Daily!JA$10,0)</f>
      </c>
      <c r="JB93" s="14">
        <f>VLOOKUP($IF93,Data!$B:$CP,Daily!JB$10,0)/VLOOKUP($IF92,Data!$B:$CP,Daily!JB$10,0)</f>
      </c>
      <c r="JC93" s="14">
        <f>VLOOKUP($IF93,Data!$B:$CP,Daily!JC$10,0)/VLOOKUP($IF92,Data!$B:$CP,Daily!JC$10,0)</f>
      </c>
      <c r="JD93" s="14">
        <f>VLOOKUP($IF93,Data!$B:$CP,Daily!JD$10,0)/VLOOKUP($IF92,Data!$B:$CP,Daily!JD$10,0)</f>
      </c>
      <c r="JE93" s="14">
        <f>VLOOKUP($IF93,Data!$B:$CP,Daily!JE$10,0)/VLOOKUP($IF92,Data!$B:$CP,Daily!JE$10,0)</f>
      </c>
      <c r="JF93" s="14">
        <f>VLOOKUP($IF93,Data!$B:$CP,Daily!JF$10,0)/VLOOKUP($IF92,Data!$B:$CP,Daily!JF$10,0)</f>
      </c>
      <c r="JG93" s="14">
        <f>VLOOKUP($IF93,Data!$B:$CP,Daily!JG$10,0)/VLOOKUP($IF92,Data!$B:$CP,Daily!JG$10,0)</f>
      </c>
      <c r="JH93" s="14">
        <f>VLOOKUP($IF93,Data!$B:$CP,Daily!JH$10,0)/VLOOKUP($IF92,Data!$B:$CP,Daily!JH$10,0)</f>
      </c>
      <c r="JI93" s="14">
        <f>VLOOKUP($IF93,Data!$B:$CP,Daily!JI$10,0)/VLOOKUP($IF92,Data!$B:$CP,Daily!JI$10,0)</f>
      </c>
      <c r="JJ93" s="14">
        <f>VLOOKUP($IF93,Data!$B:$CP,Daily!JJ$10,0)/VLOOKUP($IF92,Data!$B:$CP,Daily!JJ$10,0)</f>
      </c>
      <c r="JK93" s="14">
        <f>VLOOKUP($IF93,Data!$B:$CP,Daily!JK$10,0)/VLOOKUP($IF92,Data!$B:$CP,Daily!JK$10,0)</f>
      </c>
      <c r="JL93" s="14">
        <f>VLOOKUP($IF93,Data!$B:$CP,Daily!JL$10,0)/VLOOKUP($IF92,Data!$B:$CP,Daily!JL$10,0)</f>
      </c>
      <c r="JM93" s="14">
        <f>VLOOKUP($IF93,Data!$B:$CP,Daily!JM$10,0)/VLOOKUP($IF92,Data!$B:$CP,Daily!JM$10,0)</f>
      </c>
      <c r="JN93" s="14">
        <f>VLOOKUP($IF93,Data!$B:$CP,Daily!JN$10,0)/VLOOKUP($IF92,Data!$B:$CP,Daily!JN$10,0)</f>
      </c>
      <c r="JO93" s="14">
        <f>VLOOKUP($IF93,Data!$B:$CP,Daily!JO$10,0)/VLOOKUP($IF92,Data!$B:$CP,Daily!JO$10,0)</f>
      </c>
      <c r="JP93" s="14">
        <f>VLOOKUP($IF93,Data!$B:$CP,Daily!JP$10,0)/VLOOKUP($IF92,Data!$B:$CP,Daily!JP$10,0)</f>
      </c>
      <c r="JQ93" s="14">
        <f>VLOOKUP($IF93,Data!$B:$CP,Daily!JQ$10,0)/VLOOKUP($IF92,Data!$B:$CP,Daily!JQ$10,0)</f>
      </c>
      <c r="JR93" s="14">
        <f>VLOOKUP($IF93,Data!$B:$CP,Daily!JR$10,0)/VLOOKUP($IF92,Data!$B:$CP,Daily!JR$10,0)</f>
      </c>
      <c r="JS93" s="14">
        <f>VLOOKUP($IF93,Data!$B:$CP,Daily!JS$10,0)/VLOOKUP($IF92,Data!$B:$CP,Daily!JS$10,0)</f>
      </c>
      <c r="JT93" s="14">
        <f>VLOOKUP($IF93,Data!$B:$CP,Daily!JT$10,0)/VLOOKUP($IF92,Data!$B:$CP,Daily!JT$10,0)</f>
      </c>
      <c r="JU93" s="14">
        <f>VLOOKUP($IF93,Data!$B:$CP,Daily!JU$10,0)/VLOOKUP($IF92,Data!$B:$CP,Daily!JU$10,0)</f>
      </c>
      <c r="JV93" s="14">
        <f>VLOOKUP($IF93,Data!$B:$CP,Daily!JV$10,0)/VLOOKUP($IF92,Data!$B:$CP,Daily!JV$10,0)</f>
      </c>
      <c r="JW93" s="14">
        <f>VLOOKUP($IF93,Data!$B:$CP,Daily!JW$10,0)/VLOOKUP($IF92,Data!$B:$CP,Daily!JW$10,0)</f>
      </c>
      <c r="JX93" s="14">
        <f>VLOOKUP($IF93,Data!$B:$CP,Daily!JX$10,0)/VLOOKUP($IF92,Data!$B:$CP,Daily!JX$10,0)</f>
      </c>
      <c r="JY93" s="14">
        <f>VLOOKUP($IF93,Data!$B:$CP,Daily!JY$10,0)/VLOOKUP($IF92,Data!$B:$CP,Daily!JY$10,0)</f>
      </c>
      <c r="JZ93" s="14">
        <f>VLOOKUP($IF93,Data!$B:$CP,Daily!JZ$10,0)/VLOOKUP($IF92,Data!$B:$CP,Daily!JZ$10,0)</f>
      </c>
      <c r="KA93" s="14">
        <f>VLOOKUP($IF93,Data!$B:$CP,Daily!KA$10,0)/VLOOKUP($IF92,Data!$B:$CP,Daily!KA$10,0)</f>
      </c>
      <c r="KB93" s="14">
        <f>VLOOKUP($IF93,Data!$B:$CP,Daily!KB$10,0)/VLOOKUP($IF92,Data!$B:$CP,Daily!KB$10,0)</f>
      </c>
      <c r="KC93" s="14">
        <f>VLOOKUP($IF93,Data!$B:$CP,Daily!KC$10,0)/VLOOKUP($IF92,Data!$B:$CP,Daily!KC$10,0)</f>
      </c>
      <c r="KD93" s="14">
        <f>VLOOKUP($IF93,Data!$B:$CP,Daily!KD$10,0)/VLOOKUP($IF92,Data!$B:$CP,Daily!KD$10,0)</f>
      </c>
      <c r="KE93" s="14">
        <f>VLOOKUP($IF93,Data!$B:$CP,Daily!KE$10,0)/VLOOKUP($IF92,Data!$B:$CP,Daily!KE$10,0)</f>
      </c>
      <c r="KF93" s="14">
        <f>VLOOKUP($IF93,Data!$B:$CP,Daily!KF$10,0)/VLOOKUP($IF92,Data!$B:$CP,Daily!KF$10,0)</f>
      </c>
      <c r="KG93" s="14">
        <f>VLOOKUP($IF93,Data!$B:$CP,Daily!KG$10,0)/VLOOKUP($IF92,Data!$B:$CP,Daily!KG$10,0)</f>
      </c>
      <c r="KH93" s="14">
        <f>VLOOKUP($IF93,Data!$B:$CP,Daily!KH$10,0)/VLOOKUP($IF92,Data!$B:$CP,Daily!KH$10,0)</f>
      </c>
      <c r="KI93" s="14">
        <f>VLOOKUP($IF93,Data!$B:$CP,Daily!KI$10,0)/VLOOKUP($IF92,Data!$B:$CP,Daily!KI$10,0)</f>
      </c>
      <c r="KJ93" s="14">
        <f>VLOOKUP($IF93,Data!$B:$CP,Daily!KJ$10,0)/VLOOKUP($IF92,Data!$B:$CP,Daily!KJ$10,0)</f>
      </c>
      <c r="KK93" s="14">
        <f>VLOOKUP($IF93,Data!$B:$CP,Daily!KK$10,0)/VLOOKUP($IF92,Data!$B:$CP,Daily!KK$10,0)</f>
      </c>
      <c r="KL93" s="14">
        <f>VLOOKUP($IF93,Data!$B:$CP,Daily!KL$10,0)/VLOOKUP($IF92,Data!$B:$CP,Daily!KL$10,0)</f>
      </c>
      <c r="KM93" s="14">
        <f>VLOOKUP($IF93,Data!$B:$CP,Daily!KM$10,0)/VLOOKUP($IF92,Data!$B:$CP,Daily!KM$10,0)</f>
      </c>
      <c r="KN93" s="14">
        <f>VLOOKUP($IF93,Data!$B:$CP,Daily!KN$10,0)/VLOOKUP($IF92,Data!$B:$CP,Daily!KN$10,0)</f>
      </c>
      <c r="KO93" s="14">
        <f>VLOOKUP($IF93,Data!$B:$CP,Daily!KO$10,0)/VLOOKUP($IF92,Data!$B:$CP,Daily!KO$10,0)</f>
      </c>
      <c r="KP93" s="14">
        <f>VLOOKUP($IF93,Data!$B:$CP,Daily!KP$10,0)/VLOOKUP($IF92,Data!$B:$CP,Daily!KP$10,0)</f>
      </c>
      <c r="KQ93" s="14">
        <f>VLOOKUP($IF93,Data!$B:$CP,Daily!KQ$10,0)/VLOOKUP($IF92,Data!$B:$CP,Daily!KQ$10,0)</f>
      </c>
      <c r="KR93" s="14">
        <f>VLOOKUP($IF93,Data!$B:$CP,Daily!KR$10,0)/VLOOKUP($IF92,Data!$B:$CP,Daily!KR$10,0)</f>
      </c>
      <c r="KS93" s="14">
        <f>VLOOKUP($IF93,Data!$B:$CP,Daily!KS$10,0)/VLOOKUP($IF92,Data!$B:$CP,Daily!KS$10,0)</f>
      </c>
      <c r="KT93" s="14">
        <f>VLOOKUP($IF93,Data!$B:$CP,Daily!KT$10,0)/VLOOKUP($IF92,Data!$B:$CP,Daily!KT$10,0)</f>
      </c>
      <c r="KU93" s="14">
        <f>VLOOKUP($IF93,Data!$B:$CP,Daily!KU$10,0)/VLOOKUP($IF92,Data!$B:$CP,Daily!KU$10,0)</f>
      </c>
      <c r="KV93" s="14">
        <f>VLOOKUP($IF93,Data!$B:$CP,Daily!KV$10,0)/VLOOKUP($IF92,Data!$B:$CP,Daily!KV$10,0)</f>
      </c>
      <c r="KW93" s="14">
        <f>VLOOKUP($IF93,Data!$B:$CP,Daily!KW$10,0)/VLOOKUP($IF92,Data!$B:$CP,Daily!KW$10,0)</f>
      </c>
      <c r="KX93" s="14">
        <f>VLOOKUP($IF93,Data!$B:$CP,Daily!KX$10,0)/VLOOKUP($IF92,Data!$B:$CP,Daily!KX$10,0)</f>
      </c>
      <c r="KY93" s="14">
        <f>VLOOKUP($IF93,Data!$B:$CP,Daily!KY$10,0)/VLOOKUP($IF92,Data!$B:$CP,Daily!KY$10,0)</f>
      </c>
      <c r="KZ93" s="14">
        <f>VLOOKUP($IF93,Data!$B:$CP,Daily!KZ$10,0)/VLOOKUP($IF92,Data!$B:$CP,Daily!KZ$10,0)</f>
      </c>
      <c r="LA93" s="14">
        <f>VLOOKUP($IF93,Data!$B:$CP,Daily!LA$10,0)/VLOOKUP($IF92,Data!$B:$CP,Daily!LA$10,0)</f>
      </c>
      <c r="LB93" s="14">
        <f>VLOOKUP($IF93,Data!$B:$CP,Daily!LB$10,0)/VLOOKUP($IF92,Data!$B:$CP,Daily!LB$10,0)</f>
      </c>
      <c r="LC93" s="14">
        <f>VLOOKUP($IF93,Data!$B:$CP,Daily!LC$10,0)/VLOOKUP($IF92,Data!$B:$CP,Daily!LC$10,0)</f>
      </c>
      <c r="LD93" s="14">
        <f>VLOOKUP($IF93,Data!$B:$CP,Daily!LD$10,0)/VLOOKUP($IF92,Data!$B:$CP,Daily!LD$10,0)</f>
      </c>
      <c r="LE93" s="14">
        <f>VLOOKUP($IF93,Data!$B:$CP,Daily!LE$10,0)/VLOOKUP($IF92,Data!$B:$CP,Daily!LE$10,0)</f>
      </c>
      <c r="LF93" s="14">
        <f>VLOOKUP($IF93,Data!$B:$CP,Daily!LF$10,0)/VLOOKUP($IF92,Data!$B:$CP,Daily!LF$10,0)</f>
      </c>
      <c r="LG93" s="14">
        <f>VLOOKUP($IF93,Data!$B:$CP,Daily!LG$10,0)/VLOOKUP($IF92,Data!$B:$CP,Daily!LG$10,0)</f>
      </c>
      <c r="LH93" s="14">
        <f>VLOOKUP($IF93,Data!$B:$CP,Daily!LH$10,0)/VLOOKUP($IF92,Data!$B:$CP,Daily!LH$10,0)</f>
      </c>
      <c r="LI93" s="14">
        <f>VLOOKUP($IF93,Data!$B:$CP,Daily!LI$10,0)/VLOOKUP($IF92,Data!$B:$CP,Daily!LI$10,0)</f>
      </c>
      <c r="LJ93" s="14">
        <f>VLOOKUP($IF93,Data!$B:$CP,Daily!LJ$10,0)/VLOOKUP($IF92,Data!$B:$CP,Daily!LJ$10,0)</f>
      </c>
      <c r="LK93" s="14">
        <f>VLOOKUP($IF93,Data!$B:$CP,Daily!LK$10,0)/VLOOKUP($IF92,Data!$B:$CP,Daily!LK$10,0)</f>
      </c>
      <c r="LL93" s="14">
        <f>VLOOKUP($IF93,Data!$B:$CP,Daily!LL$10,0)/VLOOKUP($IF92,Data!$B:$CP,Daily!LL$10,0)</f>
      </c>
      <c r="LM93" s="14">
        <f>VLOOKUP($IF93,Data!$B:$CP,Daily!LM$10,0)/VLOOKUP($IF92,Data!$B:$CP,Daily!LM$10,0)</f>
      </c>
      <c r="LN93" s="14">
        <f>VLOOKUP($IF93,Data!$B:$CP,Daily!LN$10,0)/VLOOKUP($IF92,Data!$B:$CP,Daily!LN$10,0)</f>
      </c>
      <c r="LO93" s="14">
        <f>VLOOKUP($IF93,Data!$B:$CP,Daily!LO$10,0)/VLOOKUP($IF92,Data!$B:$CP,Daily!LO$10,0)</f>
      </c>
      <c r="LP93" s="14">
        <f>VLOOKUP($IF93,Data!$B:$CP,Daily!LP$10,0)/VLOOKUP($IF92,Data!$B:$CP,Daily!LP$10,0)</f>
      </c>
      <c r="LQ93" s="14">
        <f>VLOOKUP($IF93,Data!$B:$CP,Daily!LQ$10,0)/VLOOKUP($IF92,Data!$B:$CP,Daily!LQ$10,0)</f>
      </c>
      <c r="LR93" s="14">
        <f>VLOOKUP($IF93,Data!$B:$CP,Daily!LR$10,0)/VLOOKUP($IF92,Data!$B:$CP,Daily!LR$10,0)</f>
      </c>
      <c r="LS93" s="14">
        <f>VLOOKUP($IF93,Data!$B:$CP,Daily!LS$10,0)/VLOOKUP($IF92,Data!$B:$CP,Daily!LS$10,0)</f>
      </c>
      <c r="LU93" s="52">
        <f t="shared" si="771"/>
      </c>
      <c r="LV93" s="52">
        <f t="shared" si="772"/>
      </c>
      <c r="LW93" s="52">
        <f t="shared" si="773"/>
      </c>
      <c r="LX93" s="52">
        <f t="shared" si="782"/>
      </c>
      <c r="LY93" s="52">
        <f t="shared" ref="LY93:LY97" si="795">LU93-(0.75*LW93)</f>
      </c>
      <c r="LZ93" s="55"/>
      <c r="MA93" s="14">
        <f t="shared" si="783"/>
      </c>
      <c r="MB93" s="14">
        <f t="shared" ref="MB93:MB98" si="796">SUMPRODUCT(LL93:LR93,LL$91:LR$91)/SUM(LL$91:LR$91)</f>
      </c>
      <c r="MC93" s="14">
        <f t="shared" ref="MC93:MC98" si="797">SUMPRODUCT(KP93:LR93,KP$91:LR$91)/SUM(KP$91:LR$91)</f>
      </c>
      <c r="MD93" s="15"/>
    </row>
    <row r="94" spans="1:342" x14ac:dyDescent="0.25">
      <c r="A94" s="5"/>
      <c r="C94" s="5"/>
      <c r="D94" s="132" t="s">
        <v>575</v>
      </c>
      <c r="E94" s="67" t="str">
        <f>VLOOKUP($D94,'Metric Nature'!$C:$D,2,0)&amp;IF(($F94&lt;(EA94)),"Below",IF(($F94&gt;(DZ94)),"Above","Within"))</f>
      </c>
      <c r="F94" s="62">
        <f t="shared" si="750"/>
      </c>
      <c r="G94" s="92">
        <f t="shared" si="751"/>
      </c>
      <c r="H94" s="62">
        <f t="shared" si="784"/>
      </c>
      <c r="I94" s="89">
        <f t="shared" si="774"/>
      </c>
      <c r="J94" s="62">
        <f t="shared" si="753"/>
      </c>
      <c r="K94" s="62">
        <f t="shared" si="754"/>
      </c>
      <c r="L94" s="64"/>
      <c r="M94" s="67" t="str">
        <f>VLOOKUP($D94,'Metric Nature'!$C:$D,2,0)&amp;IF(($N94&lt;(HZ94)),"Below",IF(($N94&gt;(HY94)),"Above","Within"))</f>
      </c>
      <c r="N94" s="71">
        <f t="shared" si="755"/>
      </c>
      <c r="O94" s="63">
        <f t="shared" si="785"/>
      </c>
      <c r="P94" s="98">
        <f t="shared" si="786"/>
      </c>
      <c r="Q94" s="63">
        <f t="shared" si="787"/>
      </c>
      <c r="R94" s="71">
        <f t="shared" si="757"/>
      </c>
      <c r="S94" s="62">
        <f t="shared" si="758"/>
      </c>
      <c r="T94" s="64"/>
      <c r="U94" s="67" t="str">
        <f>VLOOKUP($D94,'Metric Nature'!$C:$D,2,0)&amp;IF(($V94&lt;(LY94)),"Below",IF(($V94&gt;(LX94)),"Above","Within"))</f>
      </c>
      <c r="V94" s="62">
        <f t="shared" si="759"/>
      </c>
      <c r="W94" s="63">
        <f t="shared" si="777"/>
      </c>
      <c r="X94" s="62">
        <f t="shared" si="788"/>
      </c>
      <c r="Y94" s="63">
        <f t="shared" si="778"/>
      </c>
      <c r="Z94" s="62">
        <f t="shared" si="761"/>
      </c>
      <c r="AA94" s="62">
        <f t="shared" si="762"/>
      </c>
      <c r="AB94" s="64"/>
      <c r="AC94" s="60" t="s">
        <v>576</v>
      </c>
      <c r="AD94" s="5"/>
      <c r="AE94" s="5"/>
      <c r="AF94" s="5"/>
      <c r="AG94" s="5"/>
      <c r="AH94" s="5"/>
      <c r="AI94" s="9" t="s">
        <v>577</v>
      </c>
      <c r="AJ94" s="14">
        <f>(VLOOKUP($EG94,Data!$B:$CP,Daily!EI$10,0)+VLOOKUP($IF94,Data!$B:$CP,Daily!IH$10,0))/(VLOOKUP($EG92,Data!$B:$CP,Daily!EI$10,0)+VLOOKUP($IF92,Data!$B:$CP,Daily!IH$10,0))</f>
      </c>
      <c r="AK94" s="14">
        <f>(VLOOKUP($EG94,Data!$B:$CP,Daily!EJ$10,0)+VLOOKUP($IF94,Data!$B:$CP,Daily!II$10,0))/(VLOOKUP($EG92,Data!$B:$CP,Daily!EJ$10,0)+VLOOKUP($IF92,Data!$B:$CP,Daily!II$10,0))</f>
      </c>
      <c r="AL94" s="14">
        <f>(VLOOKUP($EG94,Data!$B:$CP,Daily!EK$10,0)+VLOOKUP($IF94,Data!$B:$CP,Daily!IJ$10,0))/(VLOOKUP($EG92,Data!$B:$CP,Daily!EK$10,0)+VLOOKUP($IF92,Data!$B:$CP,Daily!IJ$10,0))</f>
      </c>
      <c r="AM94" s="14">
        <f>(VLOOKUP($EG94,Data!$B:$CP,Daily!EL$10,0)+VLOOKUP($IF94,Data!$B:$CP,Daily!IK$10,0))/(VLOOKUP($EG92,Data!$B:$CP,Daily!EL$10,0)+VLOOKUP($IF92,Data!$B:$CP,Daily!IK$10,0))</f>
      </c>
      <c r="AN94" s="14">
        <f>(VLOOKUP($EG94,Data!$B:$CP,Daily!EM$10,0)+VLOOKUP($IF94,Data!$B:$CP,Daily!IL$10,0))/(VLOOKUP($EG92,Data!$B:$CP,Daily!EM$10,0)+VLOOKUP($IF92,Data!$B:$CP,Daily!IL$10,0))</f>
      </c>
      <c r="AO94" s="14">
        <f>(VLOOKUP($EG94,Data!$B:$CP,Daily!EN$10,0)+VLOOKUP($IF94,Data!$B:$CP,Daily!IM$10,0))/(VLOOKUP($EG92,Data!$B:$CP,Daily!EN$10,0)+VLOOKUP($IF92,Data!$B:$CP,Daily!IM$10,0))</f>
      </c>
      <c r="AP94" s="14">
        <f>(VLOOKUP($EG94,Data!$B:$CP,Daily!EO$10,0)+VLOOKUP($IF94,Data!$B:$CP,Daily!IN$10,0))/(VLOOKUP($EG92,Data!$B:$CP,Daily!EO$10,0)+VLOOKUP($IF92,Data!$B:$CP,Daily!IN$10,0))</f>
      </c>
      <c r="AQ94" s="14">
        <f>(VLOOKUP($EG94,Data!$B:$CP,Daily!EP$10,0)+VLOOKUP($IF94,Data!$B:$CP,Daily!IO$10,0))/(VLOOKUP($EG92,Data!$B:$CP,Daily!EP$10,0)+VLOOKUP($IF92,Data!$B:$CP,Daily!IO$10,0))</f>
      </c>
      <c r="AR94" s="14">
        <f>(VLOOKUP($EG94,Data!$B:$CP,Daily!EQ$10,0)+VLOOKUP($IF94,Data!$B:$CP,Daily!IP$10,0))/(VLOOKUP($EG92,Data!$B:$CP,Daily!EQ$10,0)+VLOOKUP($IF92,Data!$B:$CP,Daily!IP$10,0))</f>
      </c>
      <c r="AS94" s="14">
        <f>(VLOOKUP($EG94,Data!$B:$CP,Daily!ER$10,0)+VLOOKUP($IF94,Data!$B:$CP,Daily!IQ$10,0))/(VLOOKUP($EG92,Data!$B:$CP,Daily!ER$10,0)+VLOOKUP($IF92,Data!$B:$CP,Daily!IQ$10,0))</f>
      </c>
      <c r="AT94" s="14">
        <f>(VLOOKUP($EG94,Data!$B:$CP,Daily!ES$10,0)+VLOOKUP($IF94,Data!$B:$CP,Daily!IR$10,0))/(VLOOKUP($EG92,Data!$B:$CP,Daily!ES$10,0)+VLOOKUP($IF92,Data!$B:$CP,Daily!IR$10,0))</f>
      </c>
      <c r="AU94" s="14">
        <f>(VLOOKUP($EG94,Data!$B:$CP,Daily!ET$10,0)+VLOOKUP($IF94,Data!$B:$CP,Daily!IS$10,0))/(VLOOKUP($EG92,Data!$B:$CP,Daily!ET$10,0)+VLOOKUP($IF92,Data!$B:$CP,Daily!IS$10,0))</f>
      </c>
      <c r="AV94" s="14">
        <f>(VLOOKUP($EG94,Data!$B:$CP,Daily!EU$10,0)+VLOOKUP($IF94,Data!$B:$CP,Daily!IT$10,0))/(VLOOKUP($EG92,Data!$B:$CP,Daily!EU$10,0)+VLOOKUP($IF92,Data!$B:$CP,Daily!IT$10,0))</f>
      </c>
      <c r="AW94" s="14">
        <f>(VLOOKUP($EG94,Data!$B:$CP,Daily!EV$10,0)+VLOOKUP($IF94,Data!$B:$CP,Daily!IU$10,0))/(VLOOKUP($EG92,Data!$B:$CP,Daily!EV$10,0)+VLOOKUP($IF92,Data!$B:$CP,Daily!IU$10,0))</f>
      </c>
      <c r="AX94" s="14">
        <f>(VLOOKUP($EG94,Data!$B:$CP,Daily!EW$10,0)+VLOOKUP($IF94,Data!$B:$CP,Daily!IV$10,0))/(VLOOKUP($EG92,Data!$B:$CP,Daily!EW$10,0)+VLOOKUP($IF92,Data!$B:$CP,Daily!IV$10,0))</f>
      </c>
      <c r="AY94" s="14">
        <f>(VLOOKUP($EG94,Data!$B:$CP,Daily!EX$10,0)+VLOOKUP($IF94,Data!$B:$CP,Daily!IW$10,0))/(VLOOKUP($EG92,Data!$B:$CP,Daily!EX$10,0)+VLOOKUP($IF92,Data!$B:$CP,Daily!IW$10,0))</f>
      </c>
      <c r="AZ94" s="14">
        <f>(VLOOKUP($EG94,Data!$B:$CP,Daily!EY$10,0)+VLOOKUP($IF94,Data!$B:$CP,Daily!IX$10,0))/(VLOOKUP($EG92,Data!$B:$CP,Daily!EY$10,0)+VLOOKUP($IF92,Data!$B:$CP,Daily!IX$10,0))</f>
      </c>
      <c r="BA94" s="14">
        <f>(VLOOKUP($EG94,Data!$B:$CP,Daily!EZ$10,0)+VLOOKUP($IF94,Data!$B:$CP,Daily!IY$10,0))/(VLOOKUP($EG92,Data!$B:$CP,Daily!EZ$10,0)+VLOOKUP($IF92,Data!$B:$CP,Daily!IY$10,0))</f>
      </c>
      <c r="BB94" s="14">
        <f>(VLOOKUP($EG94,Data!$B:$CP,Daily!FA$10,0)+VLOOKUP($IF94,Data!$B:$CP,Daily!IZ$10,0))/(VLOOKUP($EG92,Data!$B:$CP,Daily!FA$10,0)+VLOOKUP($IF92,Data!$B:$CP,Daily!IZ$10,0))</f>
      </c>
      <c r="BC94" s="14">
        <f>(VLOOKUP($EG94,Data!$B:$CP,Daily!FB$10,0)+VLOOKUP($IF94,Data!$B:$CP,Daily!JA$10,0))/(VLOOKUP($EG92,Data!$B:$CP,Daily!FB$10,0)+VLOOKUP($IF92,Data!$B:$CP,Daily!JA$10,0))</f>
      </c>
      <c r="BD94" s="14">
        <f>(VLOOKUP($EG94,Data!$B:$CP,Daily!FC$10,0)+VLOOKUP($IF94,Data!$B:$CP,Daily!JB$10,0))/(VLOOKUP($EG92,Data!$B:$CP,Daily!FC$10,0)+VLOOKUP($IF92,Data!$B:$CP,Daily!JB$10,0))</f>
      </c>
      <c r="BE94" s="14">
        <f>(VLOOKUP($EG94,Data!$B:$CP,Daily!FD$10,0)+VLOOKUP($IF94,Data!$B:$CP,Daily!JC$10,0))/(VLOOKUP($EG92,Data!$B:$CP,Daily!FD$10,0)+VLOOKUP($IF92,Data!$B:$CP,Daily!JC$10,0))</f>
      </c>
      <c r="BF94" s="14">
        <f>(VLOOKUP($EG94,Data!$B:$CP,Daily!FE$10,0)+VLOOKUP($IF94,Data!$B:$CP,Daily!JD$10,0))/(VLOOKUP($EG92,Data!$B:$CP,Daily!FE$10,0)+VLOOKUP($IF92,Data!$B:$CP,Daily!JD$10,0))</f>
      </c>
      <c r="BG94" s="14">
        <f>(VLOOKUP($EG94,Data!$B:$CP,Daily!FF$10,0)+VLOOKUP($IF94,Data!$B:$CP,Daily!JE$10,0))/(VLOOKUP($EG92,Data!$B:$CP,Daily!FF$10,0)+VLOOKUP($IF92,Data!$B:$CP,Daily!JE$10,0))</f>
      </c>
      <c r="BH94" s="14">
        <f>(VLOOKUP($EG94,Data!$B:$CP,Daily!FG$10,0)+VLOOKUP($IF94,Data!$B:$CP,Daily!JF$10,0))/(VLOOKUP($EG92,Data!$B:$CP,Daily!FG$10,0)+VLOOKUP($IF92,Data!$B:$CP,Daily!JF$10,0))</f>
      </c>
      <c r="BI94" s="14">
        <f>(VLOOKUP($EG94,Data!$B:$CP,Daily!FH$10,0)+VLOOKUP($IF94,Data!$B:$CP,Daily!JG$10,0))/(VLOOKUP($EG92,Data!$B:$CP,Daily!FH$10,0)+VLOOKUP($IF92,Data!$B:$CP,Daily!JG$10,0))</f>
      </c>
      <c r="BJ94" s="14">
        <f>(VLOOKUP($EG94,Data!$B:$CP,Daily!FI$10,0)+VLOOKUP($IF94,Data!$B:$CP,Daily!JH$10,0))/(VLOOKUP($EG92,Data!$B:$CP,Daily!FI$10,0)+VLOOKUP($IF92,Data!$B:$CP,Daily!JH$10,0))</f>
      </c>
      <c r="BK94" s="14">
        <f>(VLOOKUP($EG94,Data!$B:$CP,Daily!FJ$10,0)+VLOOKUP($IF94,Data!$B:$CP,Daily!JI$10,0))/(VLOOKUP($EG92,Data!$B:$CP,Daily!FJ$10,0)+VLOOKUP($IF92,Data!$B:$CP,Daily!JI$10,0))</f>
      </c>
      <c r="BL94" s="14">
        <f>(VLOOKUP($EG94,Data!$B:$CP,Daily!FK$10,0)+VLOOKUP($IF94,Data!$B:$CP,Daily!JJ$10,0))/(VLOOKUP($EG92,Data!$B:$CP,Daily!FK$10,0)+VLOOKUP($IF92,Data!$B:$CP,Daily!JJ$10,0))</f>
      </c>
      <c r="BM94" s="14">
        <f>(VLOOKUP($EG94,Data!$B:$CP,Daily!FL$10,0)+VLOOKUP($IF94,Data!$B:$CP,Daily!JK$10,0))/(VLOOKUP($EG92,Data!$B:$CP,Daily!FL$10,0)+VLOOKUP($IF92,Data!$B:$CP,Daily!JK$10,0))</f>
      </c>
      <c r="BN94" s="14">
        <f>(VLOOKUP($EG94,Data!$B:$CP,Daily!FM$10,0)+VLOOKUP($IF94,Data!$B:$CP,Daily!JL$10,0))/(VLOOKUP($EG92,Data!$B:$CP,Daily!FM$10,0)+VLOOKUP($IF92,Data!$B:$CP,Daily!JL$10,0))</f>
      </c>
      <c r="BO94" s="14">
        <f>(VLOOKUP($EG94,Data!$B:$CP,Daily!FN$10,0)+VLOOKUP($IF94,Data!$B:$CP,Daily!JM$10,0))/(VLOOKUP($EG92,Data!$B:$CP,Daily!FN$10,0)+VLOOKUP($IF92,Data!$B:$CP,Daily!JM$10,0))</f>
      </c>
      <c r="BP94" s="14">
        <f>(VLOOKUP($EG94,Data!$B:$CP,Daily!FO$10,0)+VLOOKUP($IF94,Data!$B:$CP,Daily!JN$10,0))/(VLOOKUP($EG92,Data!$B:$CP,Daily!FO$10,0)+VLOOKUP($IF92,Data!$B:$CP,Daily!JN$10,0))</f>
      </c>
      <c r="BQ94" s="14">
        <f>(VLOOKUP($EG94,Data!$B:$CP,Daily!FP$10,0)+VLOOKUP($IF94,Data!$B:$CP,Daily!JO$10,0))/(VLOOKUP($EG92,Data!$B:$CP,Daily!FP$10,0)+VLOOKUP($IF92,Data!$B:$CP,Daily!JO$10,0))</f>
      </c>
      <c r="BR94" s="14">
        <f>(VLOOKUP($EG94,Data!$B:$CP,Daily!FQ$10,0)+VLOOKUP($IF94,Data!$B:$CP,Daily!JP$10,0))/(VLOOKUP($EG92,Data!$B:$CP,Daily!FQ$10,0)+VLOOKUP($IF92,Data!$B:$CP,Daily!JP$10,0))</f>
      </c>
      <c r="BS94" s="14">
        <f>(VLOOKUP($EG94,Data!$B:$CP,Daily!FR$10,0)+VLOOKUP($IF94,Data!$B:$CP,Daily!JQ$10,0))/(VLOOKUP($EG92,Data!$B:$CP,Daily!FR$10,0)+VLOOKUP($IF92,Data!$B:$CP,Daily!JQ$10,0))</f>
      </c>
      <c r="BT94" s="14">
        <f>(VLOOKUP($EG94,Data!$B:$CP,Daily!FS$10,0)+VLOOKUP($IF94,Data!$B:$CP,Daily!JR$10,0))/(VLOOKUP($EG92,Data!$B:$CP,Daily!FS$10,0)+VLOOKUP($IF92,Data!$B:$CP,Daily!JR$10,0))</f>
      </c>
      <c r="BU94" s="14">
        <f>(VLOOKUP($EG94,Data!$B:$CP,Daily!FT$10,0)+VLOOKUP($IF94,Data!$B:$CP,Daily!JS$10,0))/(VLOOKUP($EG92,Data!$B:$CP,Daily!FT$10,0)+VLOOKUP($IF92,Data!$B:$CP,Daily!JS$10,0))</f>
      </c>
      <c r="BV94" s="14">
        <f>(VLOOKUP($EG94,Data!$B:$CP,Daily!FU$10,0)+VLOOKUP($IF94,Data!$B:$CP,Daily!JT$10,0))/(VLOOKUP($EG92,Data!$B:$CP,Daily!FU$10,0)+VLOOKUP($IF92,Data!$B:$CP,Daily!JT$10,0))</f>
      </c>
      <c r="BW94" s="14">
        <f>(VLOOKUP($EG94,Data!$B:$CP,Daily!FV$10,0)+VLOOKUP($IF94,Data!$B:$CP,Daily!JU$10,0))/(VLOOKUP($EG92,Data!$B:$CP,Daily!FV$10,0)+VLOOKUP($IF92,Data!$B:$CP,Daily!JU$10,0))</f>
      </c>
      <c r="BX94" s="14">
        <f>(VLOOKUP($EG94,Data!$B:$CP,Daily!FW$10,0)+VLOOKUP($IF94,Data!$B:$CP,Daily!JV$10,0))/(VLOOKUP($EG92,Data!$B:$CP,Daily!FW$10,0)+VLOOKUP($IF92,Data!$B:$CP,Daily!JV$10,0))</f>
      </c>
      <c r="BY94" s="14">
        <f>(VLOOKUP($EG94,Data!$B:$CP,Daily!FX$10,0)+VLOOKUP($IF94,Data!$B:$CP,Daily!JW$10,0))/(VLOOKUP($EG92,Data!$B:$CP,Daily!FX$10,0)+VLOOKUP($IF92,Data!$B:$CP,Daily!JW$10,0))</f>
      </c>
      <c r="BZ94" s="14">
        <f>(VLOOKUP($EG94,Data!$B:$CP,Daily!FY$10,0)+VLOOKUP($IF94,Data!$B:$CP,Daily!JX$10,0))/(VLOOKUP($EG92,Data!$B:$CP,Daily!FY$10,0)+VLOOKUP($IF92,Data!$B:$CP,Daily!JX$10,0))</f>
      </c>
      <c r="CA94" s="14">
        <f>(VLOOKUP($EG94,Data!$B:$CP,Daily!FZ$10,0)+VLOOKUP($IF94,Data!$B:$CP,Daily!JY$10,0))/(VLOOKUP($EG92,Data!$B:$CP,Daily!FZ$10,0)+VLOOKUP($IF92,Data!$B:$CP,Daily!JY$10,0))</f>
      </c>
      <c r="CB94" s="14">
        <f>(VLOOKUP($EG94,Data!$B:$CP,Daily!GA$10,0)+VLOOKUP($IF94,Data!$B:$CP,Daily!JZ$10,0))/(VLOOKUP($EG92,Data!$B:$CP,Daily!GA$10,0)+VLOOKUP($IF92,Data!$B:$CP,Daily!JZ$10,0))</f>
      </c>
      <c r="CC94" s="14">
        <f>(VLOOKUP($EG94,Data!$B:$CP,Daily!GB$10,0)+VLOOKUP($IF94,Data!$B:$CP,Daily!KA$10,0))/(VLOOKUP($EG92,Data!$B:$CP,Daily!GB$10,0)+VLOOKUP($IF92,Data!$B:$CP,Daily!KA$10,0))</f>
      </c>
      <c r="CD94" s="14">
        <f>(VLOOKUP($EG94,Data!$B:$CP,Daily!GC$10,0)+VLOOKUP($IF94,Data!$B:$CP,Daily!KB$10,0))/(VLOOKUP($EG92,Data!$B:$CP,Daily!GC$10,0)+VLOOKUP($IF92,Data!$B:$CP,Daily!KB$10,0))</f>
      </c>
      <c r="CE94" s="14">
        <f>(VLOOKUP($EG94,Data!$B:$CP,Daily!GD$10,0)+VLOOKUP($IF94,Data!$B:$CP,Daily!KC$10,0))/(VLOOKUP($EG92,Data!$B:$CP,Daily!GD$10,0)+VLOOKUP($IF92,Data!$B:$CP,Daily!KC$10,0))</f>
      </c>
      <c r="CF94" s="14">
        <f>(VLOOKUP($EG94,Data!$B:$CP,Daily!GE$10,0)+VLOOKUP($IF94,Data!$B:$CP,Daily!KD$10,0))/(VLOOKUP($EG92,Data!$B:$CP,Daily!GE$10,0)+VLOOKUP($IF92,Data!$B:$CP,Daily!KD$10,0))</f>
      </c>
      <c r="CG94" s="14">
        <f>(VLOOKUP($EG94,Data!$B:$CP,Daily!GF$10,0)+VLOOKUP($IF94,Data!$B:$CP,Daily!KE$10,0))/(VLOOKUP($EG92,Data!$B:$CP,Daily!GF$10,0)+VLOOKUP($IF92,Data!$B:$CP,Daily!KE$10,0))</f>
      </c>
      <c r="CH94" s="14">
        <f>(VLOOKUP($EG94,Data!$B:$CP,Daily!GG$10,0)+VLOOKUP($IF94,Data!$B:$CP,Daily!KF$10,0))/(VLOOKUP($EG92,Data!$B:$CP,Daily!GG$10,0)+VLOOKUP($IF92,Data!$B:$CP,Daily!KF$10,0))</f>
      </c>
      <c r="CI94" s="14">
        <f>(VLOOKUP($EG94,Data!$B:$CP,Daily!GH$10,0)+VLOOKUP($IF94,Data!$B:$CP,Daily!KG$10,0))/(VLOOKUP($EG92,Data!$B:$CP,Daily!GH$10,0)+VLOOKUP($IF92,Data!$B:$CP,Daily!KG$10,0))</f>
      </c>
      <c r="CJ94" s="14">
        <f>(VLOOKUP($EG94,Data!$B:$CP,Daily!GI$10,0)+VLOOKUP($IF94,Data!$B:$CP,Daily!KH$10,0))/(VLOOKUP($EG92,Data!$B:$CP,Daily!GI$10,0)+VLOOKUP($IF92,Data!$B:$CP,Daily!KH$10,0))</f>
      </c>
      <c r="CK94" s="14">
        <f>(VLOOKUP($EG94,Data!$B:$CP,Daily!GJ$10,0)+VLOOKUP($IF94,Data!$B:$CP,Daily!KI$10,0))/(VLOOKUP($EG92,Data!$B:$CP,Daily!GJ$10,0)+VLOOKUP($IF92,Data!$B:$CP,Daily!KI$10,0))</f>
      </c>
      <c r="CL94" s="14">
        <f>(VLOOKUP($EG94,Data!$B:$CP,Daily!GK$10,0)+VLOOKUP($IF94,Data!$B:$CP,Daily!KJ$10,0))/(VLOOKUP($EG92,Data!$B:$CP,Daily!GK$10,0)+VLOOKUP($IF92,Data!$B:$CP,Daily!KJ$10,0))</f>
      </c>
      <c r="CM94" s="14">
        <f>(VLOOKUP($EG94,Data!$B:$CP,Daily!GL$10,0)+VLOOKUP($IF94,Data!$B:$CP,Daily!KK$10,0))/(VLOOKUP($EG92,Data!$B:$CP,Daily!GL$10,0)+VLOOKUP($IF92,Data!$B:$CP,Daily!KK$10,0))</f>
      </c>
      <c r="CN94" s="14">
        <f>(VLOOKUP($EG94,Data!$B:$CP,Daily!GM$10,0)+VLOOKUP($IF94,Data!$B:$CP,Daily!KL$10,0))/(VLOOKUP($EG92,Data!$B:$CP,Daily!GM$10,0)+VLOOKUP($IF92,Data!$B:$CP,Daily!KL$10,0))</f>
      </c>
      <c r="CO94" s="14">
        <f>(VLOOKUP($EG94,Data!$B:$CP,Daily!GN$10,0)+VLOOKUP($IF94,Data!$B:$CP,Daily!KM$10,0))/(VLOOKUP($EG92,Data!$B:$CP,Daily!GN$10,0)+VLOOKUP($IF92,Data!$B:$CP,Daily!KM$10,0))</f>
      </c>
      <c r="CP94" s="14">
        <f>(VLOOKUP($EG94,Data!$B:$CP,Daily!GO$10,0)+VLOOKUP($IF94,Data!$B:$CP,Daily!KN$10,0))/(VLOOKUP($EG92,Data!$B:$CP,Daily!GO$10,0)+VLOOKUP($IF92,Data!$B:$CP,Daily!KN$10,0))</f>
      </c>
      <c r="CQ94" s="14">
        <f>(VLOOKUP($EG94,Data!$B:$CP,Daily!GP$10,0)+VLOOKUP($IF94,Data!$B:$CP,Daily!KO$10,0))/(VLOOKUP($EG92,Data!$B:$CP,Daily!GP$10,0)+VLOOKUP($IF92,Data!$B:$CP,Daily!KO$10,0))</f>
      </c>
      <c r="CR94" s="14">
        <f>(VLOOKUP($EG94,Data!$B:$CP,Daily!GQ$10,0)+VLOOKUP($IF94,Data!$B:$CP,Daily!KP$10,0))/(VLOOKUP($EG92,Data!$B:$CP,Daily!GQ$10,0)+VLOOKUP($IF92,Data!$B:$CP,Daily!KP$10,0))</f>
      </c>
      <c r="CS94" s="14">
        <f>(VLOOKUP($EG94,Data!$B:$CP,Daily!GR$10,0)+VLOOKUP($IF94,Data!$B:$CP,Daily!KQ$10,0))/(VLOOKUP($EG92,Data!$B:$CP,Daily!GR$10,0)+VLOOKUP($IF92,Data!$B:$CP,Daily!KQ$10,0))</f>
      </c>
      <c r="CT94" s="14">
        <f>(VLOOKUP($EG94,Data!$B:$CP,Daily!GS$10,0)+VLOOKUP($IF94,Data!$B:$CP,Daily!KR$10,0))/(VLOOKUP($EG92,Data!$B:$CP,Daily!GS$10,0)+VLOOKUP($IF92,Data!$B:$CP,Daily!KR$10,0))</f>
      </c>
      <c r="CU94" s="14">
        <f>(VLOOKUP($EG94,Data!$B:$CP,Daily!GT$10,0)+VLOOKUP($IF94,Data!$B:$CP,Daily!KS$10,0))/(VLOOKUP($EG92,Data!$B:$CP,Daily!GT$10,0)+VLOOKUP($IF92,Data!$B:$CP,Daily!KS$10,0))</f>
      </c>
      <c r="CV94" s="14">
        <f>(VLOOKUP($EG94,Data!$B:$CP,Daily!GU$10,0)+VLOOKUP($IF94,Data!$B:$CP,Daily!KT$10,0))/(VLOOKUP($EG92,Data!$B:$CP,Daily!GU$10,0)+VLOOKUP($IF92,Data!$B:$CP,Daily!KT$10,0))</f>
      </c>
      <c r="CW94" s="14">
        <f>(VLOOKUP($EG94,Data!$B:$CP,Daily!GV$10,0)+VLOOKUP($IF94,Data!$B:$CP,Daily!KU$10,0))/(VLOOKUP($EG92,Data!$B:$CP,Daily!GV$10,0)+VLOOKUP($IF92,Data!$B:$CP,Daily!KU$10,0))</f>
      </c>
      <c r="CX94" s="14">
        <f>(VLOOKUP($EG94,Data!$B:$CP,Daily!GW$10,0)+VLOOKUP($IF94,Data!$B:$CP,Daily!KV$10,0))/(VLOOKUP($EG92,Data!$B:$CP,Daily!GW$10,0)+VLOOKUP($IF92,Data!$B:$CP,Daily!KV$10,0))</f>
      </c>
      <c r="CY94" s="14">
        <f>(VLOOKUP($EG94,Data!$B:$CP,Daily!GX$10,0)+VLOOKUP($IF94,Data!$B:$CP,Daily!KW$10,0))/(VLOOKUP($EG92,Data!$B:$CP,Daily!GX$10,0)+VLOOKUP($IF92,Data!$B:$CP,Daily!KW$10,0))</f>
      </c>
      <c r="CZ94" s="14">
        <f>(VLOOKUP($EG94,Data!$B:$CP,Daily!GY$10,0)+VLOOKUP($IF94,Data!$B:$CP,Daily!KX$10,0))/(VLOOKUP($EG92,Data!$B:$CP,Daily!GY$10,0)+VLOOKUP($IF92,Data!$B:$CP,Daily!KX$10,0))</f>
      </c>
      <c r="DA94" s="14">
        <f>(VLOOKUP($EG94,Data!$B:$CP,Daily!GZ$10,0)+VLOOKUP($IF94,Data!$B:$CP,Daily!KY$10,0))/(VLOOKUP($EG92,Data!$B:$CP,Daily!GZ$10,0)+VLOOKUP($IF92,Data!$B:$CP,Daily!KY$10,0))</f>
      </c>
      <c r="DB94" s="14">
        <f>(VLOOKUP($EG94,Data!$B:$CP,Daily!HA$10,0)+VLOOKUP($IF94,Data!$B:$CP,Daily!KZ$10,0))/(VLOOKUP($EG92,Data!$B:$CP,Daily!HA$10,0)+VLOOKUP($IF92,Data!$B:$CP,Daily!KZ$10,0))</f>
      </c>
      <c r="DC94" s="14">
        <f>(VLOOKUP($EG94,Data!$B:$CP,Daily!HB$10,0)+VLOOKUP($IF94,Data!$B:$CP,Daily!LA$10,0))/(VLOOKUP($EG92,Data!$B:$CP,Daily!HB$10,0)+VLOOKUP($IF92,Data!$B:$CP,Daily!LA$10,0))</f>
      </c>
      <c r="DD94" s="14">
        <f>(VLOOKUP($EG94,Data!$B:$CP,Daily!HC$10,0)+VLOOKUP($IF94,Data!$B:$CP,Daily!LB$10,0))/(VLOOKUP($EG92,Data!$B:$CP,Daily!HC$10,0)+VLOOKUP($IF92,Data!$B:$CP,Daily!LB$10,0))</f>
      </c>
      <c r="DE94" s="14">
        <f>(VLOOKUP($EG94,Data!$B:$CP,Daily!HD$10,0)+VLOOKUP($IF94,Data!$B:$CP,Daily!LC$10,0))/(VLOOKUP($EG92,Data!$B:$CP,Daily!HD$10,0)+VLOOKUP($IF92,Data!$B:$CP,Daily!LC$10,0))</f>
      </c>
      <c r="DF94" s="14">
        <f>(VLOOKUP($EG94,Data!$B:$CP,Daily!HE$10,0)+VLOOKUP($IF94,Data!$B:$CP,Daily!LD$10,0))/(VLOOKUP($EG92,Data!$B:$CP,Daily!HE$10,0)+VLOOKUP($IF92,Data!$B:$CP,Daily!LD$10,0))</f>
      </c>
      <c r="DG94" s="14">
        <f>(VLOOKUP($EG94,Data!$B:$CP,Daily!HF$10,0)+VLOOKUP($IF94,Data!$B:$CP,Daily!LE$10,0))/(VLOOKUP($EG92,Data!$B:$CP,Daily!HF$10,0)+VLOOKUP($IF92,Data!$B:$CP,Daily!LE$10,0))</f>
      </c>
      <c r="DH94" s="14">
        <f>(VLOOKUP($EG94,Data!$B:$CP,Daily!HG$10,0)+VLOOKUP($IF94,Data!$B:$CP,Daily!LF$10,0))/(VLOOKUP($EG92,Data!$B:$CP,Daily!HG$10,0)+VLOOKUP($IF92,Data!$B:$CP,Daily!LF$10,0))</f>
      </c>
      <c r="DI94" s="14">
        <f>(VLOOKUP($EG94,Data!$B:$CP,Daily!HH$10,0)+VLOOKUP($IF94,Data!$B:$CP,Daily!LG$10,0))/(VLOOKUP($EG92,Data!$B:$CP,Daily!HH$10,0)+VLOOKUP($IF92,Data!$B:$CP,Daily!LG$10,0))</f>
      </c>
      <c r="DJ94" s="14">
        <f>(VLOOKUP($EG94,Data!$B:$CP,Daily!HI$10,0)+VLOOKUP($IF94,Data!$B:$CP,Daily!LH$10,0))/(VLOOKUP($EG92,Data!$B:$CP,Daily!HI$10,0)+VLOOKUP($IF92,Data!$B:$CP,Daily!LH$10,0))</f>
      </c>
      <c r="DK94" s="14">
        <f>(VLOOKUP($EG94,Data!$B:$CP,Daily!HJ$10,0)+VLOOKUP($IF94,Data!$B:$CP,Daily!LI$10,0))/(VLOOKUP($EG92,Data!$B:$CP,Daily!HJ$10,0)+VLOOKUP($IF92,Data!$B:$CP,Daily!LI$10,0))</f>
      </c>
      <c r="DL94" s="14">
        <f>(VLOOKUP($EG94,Data!$B:$CP,Daily!HK$10,0)+VLOOKUP($IF94,Data!$B:$CP,Daily!LJ$10,0))/(VLOOKUP($EG92,Data!$B:$CP,Daily!HK$10,0)+VLOOKUP($IF92,Data!$B:$CP,Daily!LJ$10,0))</f>
      </c>
      <c r="DM94" s="14">
        <f>(VLOOKUP($EG94,Data!$B:$CP,Daily!HL$10,0)+VLOOKUP($IF94,Data!$B:$CP,Daily!LK$10,0))/(VLOOKUP($EG92,Data!$B:$CP,Daily!HL$10,0)+VLOOKUP($IF92,Data!$B:$CP,Daily!LK$10,0))</f>
      </c>
      <c r="DN94" s="14">
        <f>(VLOOKUP($EG94,Data!$B:$CP,Daily!HM$10,0)+VLOOKUP($IF94,Data!$B:$CP,Daily!LL$10,0))/(VLOOKUP($EG92,Data!$B:$CP,Daily!HM$10,0)+VLOOKUP($IF92,Data!$B:$CP,Daily!LL$10,0))</f>
      </c>
      <c r="DO94" s="14">
        <f>(VLOOKUP($EG94,Data!$B:$CP,Daily!HN$10,0)+VLOOKUP($IF94,Data!$B:$CP,Daily!LM$10,0))/(VLOOKUP($EG92,Data!$B:$CP,Daily!HN$10,0)+VLOOKUP($IF92,Data!$B:$CP,Daily!LM$10,0))</f>
      </c>
      <c r="DP94" s="14">
        <f>(VLOOKUP($EG94,Data!$B:$CP,Daily!HO$10,0)+VLOOKUP($IF94,Data!$B:$CP,Daily!LN$10,0))/(VLOOKUP($EG92,Data!$B:$CP,Daily!HO$10,0)+VLOOKUP($IF92,Data!$B:$CP,Daily!LN$10,0))</f>
      </c>
      <c r="DQ94" s="14">
        <f>(VLOOKUP($EG94,Data!$B:$CP,Daily!HP$10,0)+VLOOKUP($IF94,Data!$B:$CP,Daily!LO$10,0))/(VLOOKUP($EG92,Data!$B:$CP,Daily!HP$10,0)+VLOOKUP($IF92,Data!$B:$CP,Daily!LO$10,0))</f>
      </c>
      <c r="DR94" s="14">
        <f>(VLOOKUP($EG94,Data!$B:$CP,Daily!HQ$10,0)+VLOOKUP($IF94,Data!$B:$CP,Daily!LP$10,0))/(VLOOKUP($EG92,Data!$B:$CP,Daily!HQ$10,0)+VLOOKUP($IF92,Data!$B:$CP,Daily!LP$10,0))</f>
      </c>
      <c r="DS94" s="14">
        <f>(VLOOKUP($EG94,Data!$B:$CP,Daily!HR$10,0)+VLOOKUP($IF94,Data!$B:$CP,Daily!LQ$10,0))/(VLOOKUP($EG92,Data!$B:$CP,Daily!HR$10,0)+VLOOKUP($IF92,Data!$B:$CP,Daily!LQ$10,0))</f>
      </c>
      <c r="DT94" s="14">
        <f>(VLOOKUP($EG94,Data!$B:$CP,Daily!HS$10,0)+VLOOKUP($IF94,Data!$B:$CP,Daily!LR$10,0))/(VLOOKUP($EG92,Data!$B:$CP,Daily!HS$10,0)+VLOOKUP($IF92,Data!$B:$CP,Daily!LR$10,0))</f>
      </c>
      <c r="DU94" s="14">
        <f>(VLOOKUP($EG94,Data!$B:$CP,Daily!HT$10,0)+VLOOKUP($IF94,Data!$B:$CP,Daily!LS$10,0))/(VLOOKUP($EG92,Data!$B:$CP,Daily!HT$10,0)+VLOOKUP($IF92,Data!$B:$CP,Daily!LS$10,0))</f>
      </c>
      <c r="DV94" s="55"/>
      <c r="DW94" s="14">
        <f t="shared" si="588"/>
      </c>
      <c r="DX94" s="14">
        <f t="shared" si="589"/>
      </c>
      <c r="DY94" s="14">
        <f t="shared" si="779"/>
      </c>
      <c r="DZ94" s="14">
        <f t="shared" si="789"/>
      </c>
      <c r="EA94" s="14">
        <f t="shared" si="790"/>
      </c>
      <c r="EB94" s="18"/>
      <c r="EC94" s="14">
        <f t="shared" si="766"/>
      </c>
      <c r="ED94" s="14">
        <f t="shared" si="791"/>
      </c>
      <c r="EE94" s="14">
        <f t="shared" si="792"/>
      </c>
      <c r="EF94" s="16"/>
      <c r="EG94" s="9" t="s">
        <v>578</v>
      </c>
      <c r="EH94" s="9" t="s">
        <v>80</v>
      </c>
      <c r="EI94" s="14">
        <f>VLOOKUP($EG94,Data!$B:$CP,Daily!EI$10,0)/VLOOKUP($EG92,Data!$B:$CP,Daily!EI$10,0)</f>
      </c>
      <c r="EJ94" s="14">
        <f>VLOOKUP($EG94,Data!$B:$CP,Daily!EJ$10,0)/VLOOKUP($EG92,Data!$B:$CP,Daily!EJ$10,0)</f>
      </c>
      <c r="EK94" s="14">
        <f>VLOOKUP($EG94,Data!$B:$CP,Daily!EK$10,0)/VLOOKUP($EG92,Data!$B:$CP,Daily!EK$10,0)</f>
      </c>
      <c r="EL94" s="14">
        <f>VLOOKUP($EG94,Data!$B:$CP,Daily!EL$10,0)/VLOOKUP($EG92,Data!$B:$CP,Daily!EL$10,0)</f>
      </c>
      <c r="EM94" s="14">
        <f>VLOOKUP($EG94,Data!$B:$CP,Daily!EM$10,0)/VLOOKUP($EG92,Data!$B:$CP,Daily!EM$10,0)</f>
      </c>
      <c r="EN94" s="14">
        <f>VLOOKUP($EG94,Data!$B:$CP,Daily!EN$10,0)/VLOOKUP($EG92,Data!$B:$CP,Daily!EN$10,0)</f>
      </c>
      <c r="EO94" s="14">
        <f>VLOOKUP($EG94,Data!$B:$CP,Daily!EO$10,0)/VLOOKUP($EG92,Data!$B:$CP,Daily!EO$10,0)</f>
      </c>
      <c r="EP94" s="14">
        <f>VLOOKUP($EG94,Data!$B:$CP,Daily!EP$10,0)/VLOOKUP($EG92,Data!$B:$CP,Daily!EP$10,0)</f>
      </c>
      <c r="EQ94" s="14">
        <f>VLOOKUP($EG94,Data!$B:$CP,Daily!EQ$10,0)/VLOOKUP($EG92,Data!$B:$CP,Daily!EQ$10,0)</f>
      </c>
      <c r="ER94" s="14">
        <f>VLOOKUP($EG94,Data!$B:$CP,Daily!ER$10,0)/VLOOKUP($EG92,Data!$B:$CP,Daily!ER$10,0)</f>
      </c>
      <c r="ES94" s="14">
        <f>VLOOKUP($EG94,Data!$B:$CP,Daily!ES$10,0)/VLOOKUP($EG92,Data!$B:$CP,Daily!ES$10,0)</f>
      </c>
      <c r="ET94" s="14">
        <f>VLOOKUP($EG94,Data!$B:$CP,Daily!ET$10,0)/VLOOKUP($EG92,Data!$B:$CP,Daily!ET$10,0)</f>
      </c>
      <c r="EU94" s="14">
        <f>VLOOKUP($EG94,Data!$B:$CP,Daily!EU$10,0)/VLOOKUP($EG92,Data!$B:$CP,Daily!EU$10,0)</f>
      </c>
      <c r="EV94" s="14">
        <f>VLOOKUP($EG94,Data!$B:$CP,Daily!EV$10,0)/VLOOKUP($EG92,Data!$B:$CP,Daily!EV$10,0)</f>
      </c>
      <c r="EW94" s="14">
        <f>VLOOKUP($EG94,Data!$B:$CP,Daily!EW$10,0)/VLOOKUP($EG92,Data!$B:$CP,Daily!EW$10,0)</f>
      </c>
      <c r="EX94" s="14">
        <f>VLOOKUP($EG94,Data!$B:$CP,Daily!EX$10,0)/VLOOKUP($EG92,Data!$B:$CP,Daily!EX$10,0)</f>
      </c>
      <c r="EY94" s="14">
        <f>VLOOKUP($EG94,Data!$B:$CP,Daily!EY$10,0)/VLOOKUP($EG92,Data!$B:$CP,Daily!EY$10,0)</f>
      </c>
      <c r="EZ94" s="14">
        <f>VLOOKUP($EG94,Data!$B:$CP,Daily!EZ$10,0)/VLOOKUP($EG92,Data!$B:$CP,Daily!EZ$10,0)</f>
      </c>
      <c r="FA94" s="14">
        <f>VLOOKUP($EG94,Data!$B:$CP,Daily!FA$10,0)/VLOOKUP($EG92,Data!$B:$CP,Daily!FA$10,0)</f>
      </c>
      <c r="FB94" s="14">
        <f>VLOOKUP($EG94,Data!$B:$CP,Daily!FB$10,0)/VLOOKUP($EG92,Data!$B:$CP,Daily!FB$10,0)</f>
      </c>
      <c r="FC94" s="14">
        <f>VLOOKUP($EG94,Data!$B:$CP,Daily!FC$10,0)/VLOOKUP($EG92,Data!$B:$CP,Daily!FC$10,0)</f>
      </c>
      <c r="FD94" s="14">
        <f>VLOOKUP($EG94,Data!$B:$CP,Daily!FD$10,0)/VLOOKUP($EG92,Data!$B:$CP,Daily!FD$10,0)</f>
      </c>
      <c r="FE94" s="14">
        <f>VLOOKUP($EG94,Data!$B:$CP,Daily!FE$10,0)/VLOOKUP($EG92,Data!$B:$CP,Daily!FE$10,0)</f>
      </c>
      <c r="FF94" s="14">
        <f>VLOOKUP($EG94,Data!$B:$CP,Daily!FF$10,0)/VLOOKUP($EG92,Data!$B:$CP,Daily!FF$10,0)</f>
      </c>
      <c r="FG94" s="14">
        <f>VLOOKUP($EG94,Data!$B:$CP,Daily!FG$10,0)/VLOOKUP($EG92,Data!$B:$CP,Daily!FG$10,0)</f>
      </c>
      <c r="FH94" s="14">
        <f>VLOOKUP($EG94,Data!$B:$CP,Daily!FH$10,0)/VLOOKUP($EG92,Data!$B:$CP,Daily!FH$10,0)</f>
      </c>
      <c r="FI94" s="14">
        <f>VLOOKUP($EG94,Data!$B:$CP,Daily!FI$10,0)/VLOOKUP($EG92,Data!$B:$CP,Daily!FI$10,0)</f>
      </c>
      <c r="FJ94" s="14">
        <f>VLOOKUP($EG94,Data!$B:$CP,Daily!FJ$10,0)/VLOOKUP($EG92,Data!$B:$CP,Daily!FJ$10,0)</f>
      </c>
      <c r="FK94" s="14">
        <f>VLOOKUP($EG94,Data!$B:$CP,Daily!FK$10,0)/VLOOKUP($EG92,Data!$B:$CP,Daily!FK$10,0)</f>
      </c>
      <c r="FL94" s="14">
        <f>VLOOKUP($EG94,Data!$B:$CP,Daily!FL$10,0)/VLOOKUP($EG92,Data!$B:$CP,Daily!FL$10,0)</f>
      </c>
      <c r="FM94" s="14">
        <f>VLOOKUP($EG94,Data!$B:$CP,Daily!FM$10,0)/VLOOKUP($EG92,Data!$B:$CP,Daily!FM$10,0)</f>
      </c>
      <c r="FN94" s="14">
        <f>VLOOKUP($EG94,Data!$B:$CP,Daily!FN$10,0)/VLOOKUP($EG92,Data!$B:$CP,Daily!FN$10,0)</f>
      </c>
      <c r="FO94" s="14">
        <f>VLOOKUP($EG94,Data!$B:$CP,Daily!FO$10,0)/VLOOKUP($EG92,Data!$B:$CP,Daily!FO$10,0)</f>
      </c>
      <c r="FP94" s="14">
        <f>VLOOKUP($EG94,Data!$B:$CP,Daily!FP$10,0)/VLOOKUP($EG92,Data!$B:$CP,Daily!FP$10,0)</f>
      </c>
      <c r="FQ94" s="14">
        <f>VLOOKUP($EG94,Data!$B:$CP,Daily!FQ$10,0)/VLOOKUP($EG92,Data!$B:$CP,Daily!FQ$10,0)</f>
      </c>
      <c r="FR94" s="14">
        <f>VLOOKUP($EG94,Data!$B:$CP,Daily!FR$10,0)/VLOOKUP($EG92,Data!$B:$CP,Daily!FR$10,0)</f>
      </c>
      <c r="FS94" s="14">
        <f>VLOOKUP($EG94,Data!$B:$CP,Daily!FS$10,0)/VLOOKUP($EG92,Data!$B:$CP,Daily!FS$10,0)</f>
      </c>
      <c r="FT94" s="14">
        <f>VLOOKUP($EG94,Data!$B:$CP,Daily!FT$10,0)/VLOOKUP($EG92,Data!$B:$CP,Daily!FT$10,0)</f>
      </c>
      <c r="FU94" s="14">
        <f>VLOOKUP($EG94,Data!$B:$CP,Daily!FU$10,0)/VLOOKUP($EG92,Data!$B:$CP,Daily!FU$10,0)</f>
      </c>
      <c r="FV94" s="14">
        <f>VLOOKUP($EG94,Data!$B:$CP,Daily!FV$10,0)/VLOOKUP($EG92,Data!$B:$CP,Daily!FV$10,0)</f>
      </c>
      <c r="FW94" s="14">
        <f>VLOOKUP($EG94,Data!$B:$CP,Daily!FW$10,0)/VLOOKUP($EG92,Data!$B:$CP,Daily!FW$10,0)</f>
      </c>
      <c r="FX94" s="14">
        <f>VLOOKUP($EG94,Data!$B:$CP,Daily!FX$10,0)/VLOOKUP($EG92,Data!$B:$CP,Daily!FX$10,0)</f>
      </c>
      <c r="FY94" s="14">
        <f>VLOOKUP($EG94,Data!$B:$CP,Daily!FY$10,0)/VLOOKUP($EG92,Data!$B:$CP,Daily!FY$10,0)</f>
      </c>
      <c r="FZ94" s="14">
        <f>VLOOKUP($EG94,Data!$B:$CP,Daily!FZ$10,0)/VLOOKUP($EG92,Data!$B:$CP,Daily!FZ$10,0)</f>
      </c>
      <c r="GA94" s="14">
        <f>VLOOKUP($EG94,Data!$B:$CP,Daily!GA$10,0)/VLOOKUP($EG92,Data!$B:$CP,Daily!GA$10,0)</f>
      </c>
      <c r="GB94" s="14">
        <f>VLOOKUP($EG94,Data!$B:$CP,Daily!GB$10,0)/VLOOKUP($EG92,Data!$B:$CP,Daily!GB$10,0)</f>
      </c>
      <c r="GC94" s="14">
        <f>VLOOKUP($EG94,Data!$B:$CP,Daily!GC$10,0)/VLOOKUP($EG92,Data!$B:$CP,Daily!GC$10,0)</f>
      </c>
      <c r="GD94" s="14">
        <f>VLOOKUP($EG94,Data!$B:$CP,Daily!GD$10,0)/VLOOKUP($EG92,Data!$B:$CP,Daily!GD$10,0)</f>
      </c>
      <c r="GE94" s="14">
        <f>VLOOKUP($EG94,Data!$B:$CP,Daily!GE$10,0)/VLOOKUP($EG92,Data!$B:$CP,Daily!GE$10,0)</f>
      </c>
      <c r="GF94" s="14">
        <f>VLOOKUP($EG94,Data!$B:$CP,Daily!GF$10,0)/VLOOKUP($EG92,Data!$B:$CP,Daily!GF$10,0)</f>
      </c>
      <c r="GG94" s="14">
        <f>VLOOKUP($EG94,Data!$B:$CP,Daily!GG$10,0)/VLOOKUP($EG92,Data!$B:$CP,Daily!GG$10,0)</f>
      </c>
      <c r="GH94" s="14">
        <f>VLOOKUP($EG94,Data!$B:$CP,Daily!GH$10,0)/VLOOKUP($EG92,Data!$B:$CP,Daily!GH$10,0)</f>
      </c>
      <c r="GI94" s="14">
        <f>VLOOKUP($EG94,Data!$B:$CP,Daily!GI$10,0)/VLOOKUP($EG92,Data!$B:$CP,Daily!GI$10,0)</f>
      </c>
      <c r="GJ94" s="14">
        <f>VLOOKUP($EG94,Data!$B:$CP,Daily!GJ$10,0)/VLOOKUP($EG92,Data!$B:$CP,Daily!GJ$10,0)</f>
      </c>
      <c r="GK94" s="14">
        <f>VLOOKUP($EG94,Data!$B:$CP,Daily!GK$10,0)/VLOOKUP($EG92,Data!$B:$CP,Daily!GK$10,0)</f>
      </c>
      <c r="GL94" s="14">
        <f>VLOOKUP($EG94,Data!$B:$CP,Daily!GL$10,0)/VLOOKUP($EG92,Data!$B:$CP,Daily!GL$10,0)</f>
      </c>
      <c r="GM94" s="14">
        <f>VLOOKUP($EG94,Data!$B:$CP,Daily!GM$10,0)/VLOOKUP($EG92,Data!$B:$CP,Daily!GM$10,0)</f>
      </c>
      <c r="GN94" s="14">
        <f>VLOOKUP($EG94,Data!$B:$CP,Daily!GN$10,0)/VLOOKUP($EG92,Data!$B:$CP,Daily!GN$10,0)</f>
      </c>
      <c r="GO94" s="14">
        <f>VLOOKUP($EG94,Data!$B:$CP,Daily!GO$10,0)/VLOOKUP($EG92,Data!$B:$CP,Daily!GO$10,0)</f>
      </c>
      <c r="GP94" s="14">
        <f>VLOOKUP($EG94,Data!$B:$CP,Daily!GP$10,0)/VLOOKUP($EG92,Data!$B:$CP,Daily!GP$10,0)</f>
      </c>
      <c r="GQ94" s="14">
        <f>VLOOKUP($EG94,Data!$B:$CP,Daily!GQ$10,0)/VLOOKUP($EG92,Data!$B:$CP,Daily!GQ$10,0)</f>
      </c>
      <c r="GR94" s="14">
        <f>VLOOKUP($EG94,Data!$B:$CP,Daily!GR$10,0)/VLOOKUP($EG92,Data!$B:$CP,Daily!GR$10,0)</f>
      </c>
      <c r="GS94" s="14">
        <f>VLOOKUP($EG94,Data!$B:$CP,Daily!GS$10,0)/VLOOKUP($EG92,Data!$B:$CP,Daily!GS$10,0)</f>
      </c>
      <c r="GT94" s="14">
        <f>VLOOKUP($EG94,Data!$B:$CP,Daily!GT$10,0)/VLOOKUP($EG92,Data!$B:$CP,Daily!GT$10,0)</f>
      </c>
      <c r="GU94" s="14">
        <f>VLOOKUP($EG94,Data!$B:$CP,Daily!GU$10,0)/VLOOKUP($EG92,Data!$B:$CP,Daily!GU$10,0)</f>
      </c>
      <c r="GV94" s="14">
        <f>VLOOKUP($EG94,Data!$B:$CP,Daily!GV$10,0)/VLOOKUP($EG92,Data!$B:$CP,Daily!GV$10,0)</f>
      </c>
      <c r="GW94" s="14">
        <f>VLOOKUP($EG94,Data!$B:$CP,Daily!GW$10,0)/VLOOKUP($EG92,Data!$B:$CP,Daily!GW$10,0)</f>
      </c>
      <c r="GX94" s="14">
        <f>VLOOKUP($EG94,Data!$B:$CP,Daily!GX$10,0)/VLOOKUP($EG92,Data!$B:$CP,Daily!GX$10,0)</f>
      </c>
      <c r="GY94" s="14">
        <f>VLOOKUP($EG94,Data!$B:$CP,Daily!GY$10,0)/VLOOKUP($EG92,Data!$B:$CP,Daily!GY$10,0)</f>
      </c>
      <c r="GZ94" s="14">
        <f>VLOOKUP($EG94,Data!$B:$CP,Daily!GZ$10,0)/VLOOKUP($EG92,Data!$B:$CP,Daily!GZ$10,0)</f>
      </c>
      <c r="HA94" s="14">
        <f>VLOOKUP($EG94,Data!$B:$CP,Daily!HA$10,0)/VLOOKUP($EG92,Data!$B:$CP,Daily!HA$10,0)</f>
      </c>
      <c r="HB94" s="14">
        <f>VLOOKUP($EG94,Data!$B:$CP,Daily!HB$10,0)/VLOOKUP($EG92,Data!$B:$CP,Daily!HB$10,0)</f>
      </c>
      <c r="HC94" s="14">
        <f>VLOOKUP($EG94,Data!$B:$CP,Daily!HC$10,0)/VLOOKUP($EG92,Data!$B:$CP,Daily!HC$10,0)</f>
      </c>
      <c r="HD94" s="14">
        <f>VLOOKUP($EG94,Data!$B:$CP,Daily!HD$10,0)/VLOOKUP($EG92,Data!$B:$CP,Daily!HD$10,0)</f>
      </c>
      <c r="HE94" s="14">
        <f>VLOOKUP($EG94,Data!$B:$CP,Daily!HE$10,0)/VLOOKUP($EG92,Data!$B:$CP,Daily!HE$10,0)</f>
      </c>
      <c r="HF94" s="14">
        <f>VLOOKUP($EG94,Data!$B:$CP,Daily!HF$10,0)/VLOOKUP($EG92,Data!$B:$CP,Daily!HF$10,0)</f>
      </c>
      <c r="HG94" s="14">
        <f>VLOOKUP($EG94,Data!$B:$CP,Daily!HG$10,0)/VLOOKUP($EG92,Data!$B:$CP,Daily!HG$10,0)</f>
      </c>
      <c r="HH94" s="14">
        <f>VLOOKUP($EG94,Data!$B:$CP,Daily!HH$10,0)/VLOOKUP($EG92,Data!$B:$CP,Daily!HH$10,0)</f>
      </c>
      <c r="HI94" s="14">
        <f>VLOOKUP($EG94,Data!$B:$CP,Daily!HI$10,0)/VLOOKUP($EG92,Data!$B:$CP,Daily!HI$10,0)</f>
      </c>
      <c r="HJ94" s="14">
        <f>VLOOKUP($EG94,Data!$B:$CP,Daily!HJ$10,0)/VLOOKUP($EG92,Data!$B:$CP,Daily!HJ$10,0)</f>
      </c>
      <c r="HK94" s="14">
        <f>VLOOKUP($EG94,Data!$B:$CP,Daily!HK$10,0)/VLOOKUP($EG92,Data!$B:$CP,Daily!HK$10,0)</f>
      </c>
      <c r="HL94" s="14">
        <f>VLOOKUP($EG94,Data!$B:$CP,Daily!HL$10,0)/VLOOKUP($EG92,Data!$B:$CP,Daily!HL$10,0)</f>
      </c>
      <c r="HM94" s="14">
        <f>VLOOKUP($EG94,Data!$B:$CP,Daily!HM$10,0)/VLOOKUP($EG92,Data!$B:$CP,Daily!HM$10,0)</f>
      </c>
      <c r="HN94" s="14">
        <f>VLOOKUP($EG94,Data!$B:$CP,Daily!HN$10,0)/VLOOKUP($EG92,Data!$B:$CP,Daily!HN$10,0)</f>
      </c>
      <c r="HO94" s="14">
        <f>VLOOKUP($EG94,Data!$B:$CP,Daily!HO$10,0)/VLOOKUP($EG92,Data!$B:$CP,Daily!HO$10,0)</f>
      </c>
      <c r="HP94" s="14">
        <f>VLOOKUP($EG94,Data!$B:$CP,Daily!HP$10,0)/VLOOKUP($EG92,Data!$B:$CP,Daily!HP$10,0)</f>
      </c>
      <c r="HQ94" s="14">
        <f>VLOOKUP($EG94,Data!$B:$CP,Daily!HQ$10,0)/VLOOKUP($EG92,Data!$B:$CP,Daily!HQ$10,0)</f>
      </c>
      <c r="HR94" s="14">
        <f>VLOOKUP($EG94,Data!$B:$CP,Daily!HR$10,0)/VLOOKUP($EG92,Data!$B:$CP,Daily!HR$10,0)</f>
      </c>
      <c r="HS94" s="14">
        <f>VLOOKUP($EG94,Data!$B:$CP,Daily!HS$10,0)/VLOOKUP($EG92,Data!$B:$CP,Daily!HS$10,0)</f>
      </c>
      <c r="HT94" s="14">
        <f>VLOOKUP($EG94,Data!$B:$CP,Daily!HT$10,0)/VLOOKUP($EG92,Data!$B:$CP,Daily!HT$10,0)</f>
      </c>
      <c r="HU94" s="17"/>
      <c r="HV94" s="52">
        <f t="shared" si="767"/>
      </c>
      <c r="HW94" s="52">
        <f t="shared" si="768"/>
      </c>
      <c r="HX94" s="52">
        <f t="shared" si="769"/>
      </c>
      <c r="HY94" s="52">
        <f t="shared" si="780"/>
      </c>
      <c r="HZ94" s="52">
        <f t="shared" si="781"/>
      </c>
      <c r="IA94" s="55"/>
      <c r="IB94" s="14">
        <f t="shared" si="770"/>
      </c>
      <c r="IC94" s="14">
        <f t="shared" si="793"/>
      </c>
      <c r="ID94" s="14">
        <f t="shared" si="794"/>
      </c>
      <c r="IE94" s="16"/>
      <c r="IF94" s="9" t="s">
        <v>579</v>
      </c>
      <c r="IG94" s="9" t="s">
        <v>80</v>
      </c>
      <c r="IH94" s="14">
        <f>VLOOKUP($IF94,Data!$B:$CP,Daily!IH$10,0)/VLOOKUP($IF92,Data!$B:$CP,Daily!IH$10,0)</f>
      </c>
      <c r="II94" s="14">
        <f>VLOOKUP($IF94,Data!$B:$CP,Daily!II$10,0)/VLOOKUP($IF92,Data!$B:$CP,Daily!II$10,0)</f>
      </c>
      <c r="IJ94" s="14">
        <f>VLOOKUP($IF94,Data!$B:$CP,Daily!IJ$10,0)/VLOOKUP($IF92,Data!$B:$CP,Daily!IJ$10,0)</f>
      </c>
      <c r="IK94" s="14">
        <f>VLOOKUP($IF94,Data!$B:$CP,Daily!IK$10,0)/VLOOKUP($IF92,Data!$B:$CP,Daily!IK$10,0)</f>
      </c>
      <c r="IL94" s="14">
        <f>VLOOKUP($IF94,Data!$B:$CP,Daily!IL$10,0)/VLOOKUP($IF92,Data!$B:$CP,Daily!IL$10,0)</f>
      </c>
      <c r="IM94" s="14">
        <f>VLOOKUP($IF94,Data!$B:$CP,Daily!IM$10,0)/VLOOKUP($IF92,Data!$B:$CP,Daily!IM$10,0)</f>
      </c>
      <c r="IN94" s="14">
        <f>VLOOKUP($IF94,Data!$B:$CP,Daily!IN$10,0)/VLOOKUP($IF92,Data!$B:$CP,Daily!IN$10,0)</f>
      </c>
      <c r="IO94" s="14">
        <f>VLOOKUP($IF94,Data!$B:$CP,Daily!IO$10,0)/VLOOKUP($IF92,Data!$B:$CP,Daily!IO$10,0)</f>
      </c>
      <c r="IP94" s="14">
        <f>VLOOKUP($IF94,Data!$B:$CP,Daily!IP$10,0)/VLOOKUP($IF92,Data!$B:$CP,Daily!IP$10,0)</f>
      </c>
      <c r="IQ94" s="14">
        <f>VLOOKUP($IF94,Data!$B:$CP,Daily!IQ$10,0)/VLOOKUP($IF92,Data!$B:$CP,Daily!IQ$10,0)</f>
      </c>
      <c r="IR94" s="14">
        <f>VLOOKUP($IF94,Data!$B:$CP,Daily!IR$10,0)/VLOOKUP($IF92,Data!$B:$CP,Daily!IR$10,0)</f>
      </c>
      <c r="IS94" s="14">
        <f>VLOOKUP($IF94,Data!$B:$CP,Daily!IS$10,0)/VLOOKUP($IF92,Data!$B:$CP,Daily!IS$10,0)</f>
      </c>
      <c r="IT94" s="14">
        <f>VLOOKUP($IF94,Data!$B:$CP,Daily!IT$10,0)/VLOOKUP($IF92,Data!$B:$CP,Daily!IT$10,0)</f>
      </c>
      <c r="IU94" s="14">
        <f>VLOOKUP($IF94,Data!$B:$CP,Daily!IU$10,0)/VLOOKUP($IF92,Data!$B:$CP,Daily!IU$10,0)</f>
      </c>
      <c r="IV94" s="14">
        <f>VLOOKUP($IF94,Data!$B:$CP,Daily!IV$10,0)/VLOOKUP($IF92,Data!$B:$CP,Daily!IV$10,0)</f>
      </c>
      <c r="IW94" s="14">
        <f>VLOOKUP($IF94,Data!$B:$CP,Daily!IW$10,0)/VLOOKUP($IF92,Data!$B:$CP,Daily!IW$10,0)</f>
      </c>
      <c r="IX94" s="14">
        <f>VLOOKUP($IF94,Data!$B:$CP,Daily!IX$10,0)/VLOOKUP($IF92,Data!$B:$CP,Daily!IX$10,0)</f>
      </c>
      <c r="IY94" s="14">
        <f>VLOOKUP($IF94,Data!$B:$CP,Daily!IY$10,0)/VLOOKUP($IF92,Data!$B:$CP,Daily!IY$10,0)</f>
      </c>
      <c r="IZ94" s="14">
        <f>VLOOKUP($IF94,Data!$B:$CP,Daily!IZ$10,0)/VLOOKUP($IF92,Data!$B:$CP,Daily!IZ$10,0)</f>
      </c>
      <c r="JA94" s="14">
        <f>VLOOKUP($IF94,Data!$B:$CP,Daily!JA$10,0)/VLOOKUP($IF92,Data!$B:$CP,Daily!JA$10,0)</f>
      </c>
      <c r="JB94" s="14">
        <f>VLOOKUP($IF94,Data!$B:$CP,Daily!JB$10,0)/VLOOKUP($IF92,Data!$B:$CP,Daily!JB$10,0)</f>
      </c>
      <c r="JC94" s="14">
        <f>VLOOKUP($IF94,Data!$B:$CP,Daily!JC$10,0)/VLOOKUP($IF92,Data!$B:$CP,Daily!JC$10,0)</f>
      </c>
      <c r="JD94" s="14">
        <f>VLOOKUP($IF94,Data!$B:$CP,Daily!JD$10,0)/VLOOKUP($IF92,Data!$B:$CP,Daily!JD$10,0)</f>
      </c>
      <c r="JE94" s="14">
        <f>VLOOKUP($IF94,Data!$B:$CP,Daily!JE$10,0)/VLOOKUP($IF92,Data!$B:$CP,Daily!JE$10,0)</f>
      </c>
      <c r="JF94" s="14">
        <f>VLOOKUP($IF94,Data!$B:$CP,Daily!JF$10,0)/VLOOKUP($IF92,Data!$B:$CP,Daily!JF$10,0)</f>
      </c>
      <c r="JG94" s="14">
        <f>VLOOKUP($IF94,Data!$B:$CP,Daily!JG$10,0)/VLOOKUP($IF92,Data!$B:$CP,Daily!JG$10,0)</f>
      </c>
      <c r="JH94" s="14">
        <f>VLOOKUP($IF94,Data!$B:$CP,Daily!JH$10,0)/VLOOKUP($IF92,Data!$B:$CP,Daily!JH$10,0)</f>
      </c>
      <c r="JI94" s="14">
        <f>VLOOKUP($IF94,Data!$B:$CP,Daily!JI$10,0)/VLOOKUP($IF92,Data!$B:$CP,Daily!JI$10,0)</f>
      </c>
      <c r="JJ94" s="14">
        <f>VLOOKUP($IF94,Data!$B:$CP,Daily!JJ$10,0)/VLOOKUP($IF92,Data!$B:$CP,Daily!JJ$10,0)</f>
      </c>
      <c r="JK94" s="14">
        <f>VLOOKUP($IF94,Data!$B:$CP,Daily!JK$10,0)/VLOOKUP($IF92,Data!$B:$CP,Daily!JK$10,0)</f>
      </c>
      <c r="JL94" s="14">
        <f>VLOOKUP($IF94,Data!$B:$CP,Daily!JL$10,0)/VLOOKUP($IF92,Data!$B:$CP,Daily!JL$10,0)</f>
      </c>
      <c r="JM94" s="14">
        <f>VLOOKUP($IF94,Data!$B:$CP,Daily!JM$10,0)/VLOOKUP($IF92,Data!$B:$CP,Daily!JM$10,0)</f>
      </c>
      <c r="JN94" s="14">
        <f>VLOOKUP($IF94,Data!$B:$CP,Daily!JN$10,0)/VLOOKUP($IF92,Data!$B:$CP,Daily!JN$10,0)</f>
      </c>
      <c r="JO94" s="14">
        <f>VLOOKUP($IF94,Data!$B:$CP,Daily!JO$10,0)/VLOOKUP($IF92,Data!$B:$CP,Daily!JO$10,0)</f>
      </c>
      <c r="JP94" s="14">
        <f>VLOOKUP($IF94,Data!$B:$CP,Daily!JP$10,0)/VLOOKUP($IF92,Data!$B:$CP,Daily!JP$10,0)</f>
      </c>
      <c r="JQ94" s="14">
        <f>VLOOKUP($IF94,Data!$B:$CP,Daily!JQ$10,0)/VLOOKUP($IF92,Data!$B:$CP,Daily!JQ$10,0)</f>
      </c>
      <c r="JR94" s="14">
        <f>VLOOKUP($IF94,Data!$B:$CP,Daily!JR$10,0)/VLOOKUP($IF92,Data!$B:$CP,Daily!JR$10,0)</f>
      </c>
      <c r="JS94" s="14">
        <f>VLOOKUP($IF94,Data!$B:$CP,Daily!JS$10,0)/VLOOKUP($IF92,Data!$B:$CP,Daily!JS$10,0)</f>
      </c>
      <c r="JT94" s="14">
        <f>VLOOKUP($IF94,Data!$B:$CP,Daily!JT$10,0)/VLOOKUP($IF92,Data!$B:$CP,Daily!JT$10,0)</f>
      </c>
      <c r="JU94" s="14">
        <f>VLOOKUP($IF94,Data!$B:$CP,Daily!JU$10,0)/VLOOKUP($IF92,Data!$B:$CP,Daily!JU$10,0)</f>
      </c>
      <c r="JV94" s="14">
        <f>VLOOKUP($IF94,Data!$B:$CP,Daily!JV$10,0)/VLOOKUP($IF92,Data!$B:$CP,Daily!JV$10,0)</f>
      </c>
      <c r="JW94" s="14">
        <f>VLOOKUP($IF94,Data!$B:$CP,Daily!JW$10,0)/VLOOKUP($IF92,Data!$B:$CP,Daily!JW$10,0)</f>
      </c>
      <c r="JX94" s="14">
        <f>VLOOKUP($IF94,Data!$B:$CP,Daily!JX$10,0)/VLOOKUP($IF92,Data!$B:$CP,Daily!JX$10,0)</f>
      </c>
      <c r="JY94" s="14">
        <f>VLOOKUP($IF94,Data!$B:$CP,Daily!JY$10,0)/VLOOKUP($IF92,Data!$B:$CP,Daily!JY$10,0)</f>
      </c>
      <c r="JZ94" s="14">
        <f>VLOOKUP($IF94,Data!$B:$CP,Daily!JZ$10,0)/VLOOKUP($IF92,Data!$B:$CP,Daily!JZ$10,0)</f>
      </c>
      <c r="KA94" s="14">
        <f>VLOOKUP($IF94,Data!$B:$CP,Daily!KA$10,0)/VLOOKUP($IF92,Data!$B:$CP,Daily!KA$10,0)</f>
      </c>
      <c r="KB94" s="14">
        <f>VLOOKUP($IF94,Data!$B:$CP,Daily!KB$10,0)/VLOOKUP($IF92,Data!$B:$CP,Daily!KB$10,0)</f>
      </c>
      <c r="KC94" s="14">
        <f>VLOOKUP($IF94,Data!$B:$CP,Daily!KC$10,0)/VLOOKUP($IF92,Data!$B:$CP,Daily!KC$10,0)</f>
      </c>
      <c r="KD94" s="14">
        <f>VLOOKUP($IF94,Data!$B:$CP,Daily!KD$10,0)/VLOOKUP($IF92,Data!$B:$CP,Daily!KD$10,0)</f>
      </c>
      <c r="KE94" s="14">
        <f>VLOOKUP($IF94,Data!$B:$CP,Daily!KE$10,0)/VLOOKUP($IF92,Data!$B:$CP,Daily!KE$10,0)</f>
      </c>
      <c r="KF94" s="14">
        <f>VLOOKUP($IF94,Data!$B:$CP,Daily!KF$10,0)/VLOOKUP($IF92,Data!$B:$CP,Daily!KF$10,0)</f>
      </c>
      <c r="KG94" s="14">
        <f>VLOOKUP($IF94,Data!$B:$CP,Daily!KG$10,0)/VLOOKUP($IF92,Data!$B:$CP,Daily!KG$10,0)</f>
      </c>
      <c r="KH94" s="14">
        <f>VLOOKUP($IF94,Data!$B:$CP,Daily!KH$10,0)/VLOOKUP($IF92,Data!$B:$CP,Daily!KH$10,0)</f>
      </c>
      <c r="KI94" s="14">
        <f>VLOOKUP($IF94,Data!$B:$CP,Daily!KI$10,0)/VLOOKUP($IF92,Data!$B:$CP,Daily!KI$10,0)</f>
      </c>
      <c r="KJ94" s="14">
        <f>VLOOKUP($IF94,Data!$B:$CP,Daily!KJ$10,0)/VLOOKUP($IF92,Data!$B:$CP,Daily!KJ$10,0)</f>
      </c>
      <c r="KK94" s="14">
        <f>VLOOKUP($IF94,Data!$B:$CP,Daily!KK$10,0)/VLOOKUP($IF92,Data!$B:$CP,Daily!KK$10,0)</f>
      </c>
      <c r="KL94" s="14">
        <f>VLOOKUP($IF94,Data!$B:$CP,Daily!KL$10,0)/VLOOKUP($IF92,Data!$B:$CP,Daily!KL$10,0)</f>
      </c>
      <c r="KM94" s="14">
        <f>VLOOKUP($IF94,Data!$B:$CP,Daily!KM$10,0)/VLOOKUP($IF92,Data!$B:$CP,Daily!KM$10,0)</f>
      </c>
      <c r="KN94" s="14">
        <f>VLOOKUP($IF94,Data!$B:$CP,Daily!KN$10,0)/VLOOKUP($IF92,Data!$B:$CP,Daily!KN$10,0)</f>
      </c>
      <c r="KO94" s="14">
        <f>VLOOKUP($IF94,Data!$B:$CP,Daily!KO$10,0)/VLOOKUP($IF92,Data!$B:$CP,Daily!KO$10,0)</f>
      </c>
      <c r="KP94" s="14">
        <f>VLOOKUP($IF94,Data!$B:$CP,Daily!KP$10,0)/VLOOKUP($IF92,Data!$B:$CP,Daily!KP$10,0)</f>
      </c>
      <c r="KQ94" s="14">
        <f>VLOOKUP($IF94,Data!$B:$CP,Daily!KQ$10,0)/VLOOKUP($IF92,Data!$B:$CP,Daily!KQ$10,0)</f>
      </c>
      <c r="KR94" s="14">
        <f>VLOOKUP($IF94,Data!$B:$CP,Daily!KR$10,0)/VLOOKUP($IF92,Data!$B:$CP,Daily!KR$10,0)</f>
      </c>
      <c r="KS94" s="14">
        <f>VLOOKUP($IF94,Data!$B:$CP,Daily!KS$10,0)/VLOOKUP($IF92,Data!$B:$CP,Daily!KS$10,0)</f>
      </c>
      <c r="KT94" s="14">
        <f>VLOOKUP($IF94,Data!$B:$CP,Daily!KT$10,0)/VLOOKUP($IF92,Data!$B:$CP,Daily!KT$10,0)</f>
      </c>
      <c r="KU94" s="14">
        <f>VLOOKUP($IF94,Data!$B:$CP,Daily!KU$10,0)/VLOOKUP($IF92,Data!$B:$CP,Daily!KU$10,0)</f>
      </c>
      <c r="KV94" s="14">
        <f>VLOOKUP($IF94,Data!$B:$CP,Daily!KV$10,0)/VLOOKUP($IF92,Data!$B:$CP,Daily!KV$10,0)</f>
      </c>
      <c r="KW94" s="14">
        <f>VLOOKUP($IF94,Data!$B:$CP,Daily!KW$10,0)/VLOOKUP($IF92,Data!$B:$CP,Daily!KW$10,0)</f>
      </c>
      <c r="KX94" s="14">
        <f>VLOOKUP($IF94,Data!$B:$CP,Daily!KX$10,0)/VLOOKUP($IF92,Data!$B:$CP,Daily!KX$10,0)</f>
      </c>
      <c r="KY94" s="14">
        <f>VLOOKUP($IF94,Data!$B:$CP,Daily!KY$10,0)/VLOOKUP($IF92,Data!$B:$CP,Daily!KY$10,0)</f>
      </c>
      <c r="KZ94" s="14">
        <f>VLOOKUP($IF94,Data!$B:$CP,Daily!KZ$10,0)/VLOOKUP($IF92,Data!$B:$CP,Daily!KZ$10,0)</f>
      </c>
      <c r="LA94" s="14">
        <f>VLOOKUP($IF94,Data!$B:$CP,Daily!LA$10,0)/VLOOKUP($IF92,Data!$B:$CP,Daily!LA$10,0)</f>
      </c>
      <c r="LB94" s="14">
        <f>VLOOKUP($IF94,Data!$B:$CP,Daily!LB$10,0)/VLOOKUP($IF92,Data!$B:$CP,Daily!LB$10,0)</f>
      </c>
      <c r="LC94" s="14">
        <f>VLOOKUP($IF94,Data!$B:$CP,Daily!LC$10,0)/VLOOKUP($IF92,Data!$B:$CP,Daily!LC$10,0)</f>
      </c>
      <c r="LD94" s="14">
        <f>VLOOKUP($IF94,Data!$B:$CP,Daily!LD$10,0)/VLOOKUP($IF92,Data!$B:$CP,Daily!LD$10,0)</f>
      </c>
      <c r="LE94" s="14">
        <f>VLOOKUP($IF94,Data!$B:$CP,Daily!LE$10,0)/VLOOKUP($IF92,Data!$B:$CP,Daily!LE$10,0)</f>
      </c>
      <c r="LF94" s="14">
        <f>VLOOKUP($IF94,Data!$B:$CP,Daily!LF$10,0)/VLOOKUP($IF92,Data!$B:$CP,Daily!LF$10,0)</f>
      </c>
      <c r="LG94" s="14">
        <f>VLOOKUP($IF94,Data!$B:$CP,Daily!LG$10,0)/VLOOKUP($IF92,Data!$B:$CP,Daily!LG$10,0)</f>
      </c>
      <c r="LH94" s="14">
        <f>VLOOKUP($IF94,Data!$B:$CP,Daily!LH$10,0)/VLOOKUP($IF92,Data!$B:$CP,Daily!LH$10,0)</f>
      </c>
      <c r="LI94" s="14">
        <f>VLOOKUP($IF94,Data!$B:$CP,Daily!LI$10,0)/VLOOKUP($IF92,Data!$B:$CP,Daily!LI$10,0)</f>
      </c>
      <c r="LJ94" s="14">
        <f>VLOOKUP($IF94,Data!$B:$CP,Daily!LJ$10,0)/VLOOKUP($IF92,Data!$B:$CP,Daily!LJ$10,0)</f>
      </c>
      <c r="LK94" s="14">
        <f>VLOOKUP($IF94,Data!$B:$CP,Daily!LK$10,0)/VLOOKUP($IF92,Data!$B:$CP,Daily!LK$10,0)</f>
      </c>
      <c r="LL94" s="14">
        <f>VLOOKUP($IF94,Data!$B:$CP,Daily!LL$10,0)/VLOOKUP($IF92,Data!$B:$CP,Daily!LL$10,0)</f>
      </c>
      <c r="LM94" s="14">
        <f>VLOOKUP($IF94,Data!$B:$CP,Daily!LM$10,0)/VLOOKUP($IF92,Data!$B:$CP,Daily!LM$10,0)</f>
      </c>
      <c r="LN94" s="14">
        <f>VLOOKUP($IF94,Data!$B:$CP,Daily!LN$10,0)/VLOOKUP($IF92,Data!$B:$CP,Daily!LN$10,0)</f>
      </c>
      <c r="LO94" s="14">
        <f>VLOOKUP($IF94,Data!$B:$CP,Daily!LO$10,0)/VLOOKUP($IF92,Data!$B:$CP,Daily!LO$10,0)</f>
      </c>
      <c r="LP94" s="14">
        <f>VLOOKUP($IF94,Data!$B:$CP,Daily!LP$10,0)/VLOOKUP($IF92,Data!$B:$CP,Daily!LP$10,0)</f>
      </c>
      <c r="LQ94" s="14">
        <f>VLOOKUP($IF94,Data!$B:$CP,Daily!LQ$10,0)/VLOOKUP($IF92,Data!$B:$CP,Daily!LQ$10,0)</f>
      </c>
      <c r="LR94" s="14">
        <f>VLOOKUP($IF94,Data!$B:$CP,Daily!LR$10,0)/VLOOKUP($IF92,Data!$B:$CP,Daily!LR$10,0)</f>
      </c>
      <c r="LS94" s="14">
        <f>VLOOKUP($IF94,Data!$B:$CP,Daily!LS$10,0)/VLOOKUP($IF92,Data!$B:$CP,Daily!LS$10,0)</f>
      </c>
      <c r="LU94" s="52">
        <f t="shared" si="771"/>
      </c>
      <c r="LV94" s="52">
        <f t="shared" si="772"/>
      </c>
      <c r="LW94" s="52">
        <f t="shared" si="773"/>
      </c>
      <c r="LX94" s="52">
        <f t="shared" si="782"/>
      </c>
      <c r="LY94" s="52">
        <f t="shared" si="795"/>
      </c>
      <c r="LZ94" s="55"/>
      <c r="MA94" s="14">
        <f t="shared" si="783"/>
      </c>
      <c r="MB94" s="14">
        <f t="shared" si="796"/>
      </c>
      <c r="MC94" s="14">
        <f t="shared" si="797"/>
      </c>
      <c r="MD94" s="15"/>
    </row>
    <row r="95" spans="1:342" x14ac:dyDescent="0.25">
      <c r="A95" s="5"/>
      <c r="C95" s="5"/>
      <c r="D95" s="74" t="s">
        <v>478</v>
      </c>
      <c r="E95" s="67" t="str">
        <f>VLOOKUP($D95,'Metric Nature'!$C:$D,2,0)&amp;IF(($F95&lt;(EA95)),"Below",IF(($F95&gt;(DZ95)),"Above","Within"))</f>
      </c>
      <c r="F95" s="62">
        <f>DU95</f>
      </c>
      <c r="G95" s="92">
        <f t="shared" si="751"/>
      </c>
      <c r="H95" s="62">
        <f>IFERROR(((F95-G95)/G95),0)</f>
      </c>
      <c r="I95" s="89">
        <f t="shared" si="774"/>
      </c>
      <c r="J95" s="62">
        <f>IFERROR(((F95-I95)/I95),0)</f>
      </c>
      <c r="K95" s="62">
        <f t="shared" si="754"/>
      </c>
      <c r="L95" s="64"/>
      <c r="M95" s="67" t="str">
        <f>VLOOKUP($D95,'Metric Nature'!$C:$D,2,0)&amp;IF(($N95&lt;(HZ95)),"Below",IF(($N95&gt;(HY95)),"Above","Within"))</f>
      </c>
      <c r="N95" s="71">
        <f t="shared" si="755"/>
      </c>
      <c r="O95" s="63">
        <f t="shared" si="785"/>
      </c>
      <c r="P95" s="98">
        <f t="shared" si="786"/>
      </c>
      <c r="Q95" s="63">
        <f t="shared" si="787"/>
      </c>
      <c r="R95" s="71">
        <f>IFERROR(((N95-Q95)/Q95),0)</f>
      </c>
      <c r="S95" s="62">
        <f t="shared" si="758"/>
      </c>
      <c r="T95" s="64"/>
      <c r="U95" s="67" t="str">
        <f>VLOOKUP($D95,'Metric Nature'!$C:$D,2,0)&amp;IF(($V95&lt;(LY95)),"Below",IF(($V95&gt;(LX95)),"Above","Within"))</f>
      </c>
      <c r="V95" s="62">
        <f t="shared" si="759"/>
      </c>
      <c r="W95" s="63">
        <f t="shared" si="777"/>
      </c>
      <c r="X95" s="62">
        <f>IFERROR(((V95-W95)/W95),0)</f>
      </c>
      <c r="Y95" s="63">
        <f t="shared" si="778"/>
      </c>
      <c r="Z95" s="62">
        <f>IFERROR(((V95-Y95)/Y95),0)</f>
      </c>
      <c r="AA95" s="62">
        <f t="shared" si="762"/>
      </c>
      <c r="AB95" s="64"/>
      <c r="AC95" s="60" t="s">
        <v>580</v>
      </c>
      <c r="AD95" s="5"/>
      <c r="AE95" s="5"/>
      <c r="AF95" s="5"/>
      <c r="AG95" s="5"/>
      <c r="AH95" s="5"/>
      <c r="AI95" s="9" t="s">
        <v>581</v>
      </c>
      <c r="AJ95" s="14">
        <f>(VLOOKUP($EG95,Data!$B:$CP,Daily!EI$10,0)+VLOOKUP($IF95,Data!$B:$CP,Daily!IH$10,0))/(VLOOKUP($EG92,Data!$B:$CP,Daily!EI$10,0)+VLOOKUP($IF92,Data!$B:$CP,Daily!IH$10,0))</f>
      </c>
      <c r="AK95" s="14">
        <f>(VLOOKUP($EG95,Data!$B:$CP,Daily!EJ$10,0)+VLOOKUP($IF95,Data!$B:$CP,Daily!II$10,0))/(VLOOKUP($EG92,Data!$B:$CP,Daily!EJ$10,0)+VLOOKUP($IF92,Data!$B:$CP,Daily!II$10,0))</f>
      </c>
      <c r="AL95" s="14">
        <f>(VLOOKUP($EG95,Data!$B:$CP,Daily!EK$10,0)+VLOOKUP($IF95,Data!$B:$CP,Daily!IJ$10,0))/(VLOOKUP($EG92,Data!$B:$CP,Daily!EK$10,0)+VLOOKUP($IF92,Data!$B:$CP,Daily!IJ$10,0))</f>
      </c>
      <c r="AM95" s="14">
        <f>(VLOOKUP($EG95,Data!$B:$CP,Daily!EL$10,0)+VLOOKUP($IF95,Data!$B:$CP,Daily!IK$10,0))/(VLOOKUP($EG92,Data!$B:$CP,Daily!EL$10,0)+VLOOKUP($IF92,Data!$B:$CP,Daily!IK$10,0))</f>
      </c>
      <c r="AN95" s="14">
        <f>(VLOOKUP($EG95,Data!$B:$CP,Daily!EM$10,0)+VLOOKUP($IF95,Data!$B:$CP,Daily!IL$10,0))/(VLOOKUP($EG92,Data!$B:$CP,Daily!EM$10,0)+VLOOKUP($IF92,Data!$B:$CP,Daily!IL$10,0))</f>
      </c>
      <c r="AO95" s="14">
        <f>(VLOOKUP($EG95,Data!$B:$CP,Daily!EN$10,0)+VLOOKUP($IF95,Data!$B:$CP,Daily!IM$10,0))/(VLOOKUP($EG92,Data!$B:$CP,Daily!EN$10,0)+VLOOKUP($IF92,Data!$B:$CP,Daily!IM$10,0))</f>
      </c>
      <c r="AP95" s="14">
        <f>(VLOOKUP($EG95,Data!$B:$CP,Daily!EO$10,0)+VLOOKUP($IF95,Data!$B:$CP,Daily!IN$10,0))/(VLOOKUP($EG92,Data!$B:$CP,Daily!EO$10,0)+VLOOKUP($IF92,Data!$B:$CP,Daily!IN$10,0))</f>
      </c>
      <c r="AQ95" s="14">
        <f>(VLOOKUP($EG95,Data!$B:$CP,Daily!EP$10,0)+VLOOKUP($IF95,Data!$B:$CP,Daily!IO$10,0))/(VLOOKUP($EG92,Data!$B:$CP,Daily!EP$10,0)+VLOOKUP($IF92,Data!$B:$CP,Daily!IO$10,0))</f>
      </c>
      <c r="AR95" s="14">
        <f>(VLOOKUP($EG95,Data!$B:$CP,Daily!EQ$10,0)+VLOOKUP($IF95,Data!$B:$CP,Daily!IP$10,0))/(VLOOKUP($EG92,Data!$B:$CP,Daily!EQ$10,0)+VLOOKUP($IF92,Data!$B:$CP,Daily!IP$10,0))</f>
      </c>
      <c r="AS95" s="14">
        <f>(VLOOKUP($EG95,Data!$B:$CP,Daily!ER$10,0)+VLOOKUP($IF95,Data!$B:$CP,Daily!IQ$10,0))/(VLOOKUP($EG92,Data!$B:$CP,Daily!ER$10,0)+VLOOKUP($IF92,Data!$B:$CP,Daily!IQ$10,0))</f>
      </c>
      <c r="AT95" s="14">
        <f>(VLOOKUP($EG95,Data!$B:$CP,Daily!ES$10,0)+VLOOKUP($IF95,Data!$B:$CP,Daily!IR$10,0))/(VLOOKUP($EG92,Data!$B:$CP,Daily!ES$10,0)+VLOOKUP($IF92,Data!$B:$CP,Daily!IR$10,0))</f>
      </c>
      <c r="AU95" s="14">
        <f>(VLOOKUP($EG95,Data!$B:$CP,Daily!ET$10,0)+VLOOKUP($IF95,Data!$B:$CP,Daily!IS$10,0))/(VLOOKUP($EG92,Data!$B:$CP,Daily!ET$10,0)+VLOOKUP($IF92,Data!$B:$CP,Daily!IS$10,0))</f>
      </c>
      <c r="AV95" s="14">
        <f>(VLOOKUP($EG95,Data!$B:$CP,Daily!EU$10,0)+VLOOKUP($IF95,Data!$B:$CP,Daily!IT$10,0))/(VLOOKUP($EG92,Data!$B:$CP,Daily!EU$10,0)+VLOOKUP($IF92,Data!$B:$CP,Daily!IT$10,0))</f>
      </c>
      <c r="AW95" s="14">
        <f>(VLOOKUP($EG95,Data!$B:$CP,Daily!EV$10,0)+VLOOKUP($IF95,Data!$B:$CP,Daily!IU$10,0))/(VLOOKUP($EG92,Data!$B:$CP,Daily!EV$10,0)+VLOOKUP($IF92,Data!$B:$CP,Daily!IU$10,0))</f>
      </c>
      <c r="AX95" s="14">
        <f>(VLOOKUP($EG95,Data!$B:$CP,Daily!EW$10,0)+VLOOKUP($IF95,Data!$B:$CP,Daily!IV$10,0))/(VLOOKUP($EG92,Data!$B:$CP,Daily!EW$10,0)+VLOOKUP($IF92,Data!$B:$CP,Daily!IV$10,0))</f>
      </c>
      <c r="AY95" s="14">
        <f>(VLOOKUP($EG95,Data!$B:$CP,Daily!EX$10,0)+VLOOKUP($IF95,Data!$B:$CP,Daily!IW$10,0))/(VLOOKUP($EG92,Data!$B:$CP,Daily!EX$10,0)+VLOOKUP($IF92,Data!$B:$CP,Daily!IW$10,0))</f>
      </c>
      <c r="AZ95" s="14">
        <f>(VLOOKUP($EG95,Data!$B:$CP,Daily!EY$10,0)+VLOOKUP($IF95,Data!$B:$CP,Daily!IX$10,0))/(VLOOKUP($EG92,Data!$B:$CP,Daily!EY$10,0)+VLOOKUP($IF92,Data!$B:$CP,Daily!IX$10,0))</f>
      </c>
      <c r="BA95" s="14">
        <f>(VLOOKUP($EG95,Data!$B:$CP,Daily!EZ$10,0)+VLOOKUP($IF95,Data!$B:$CP,Daily!IY$10,0))/(VLOOKUP($EG92,Data!$B:$CP,Daily!EZ$10,0)+VLOOKUP($IF92,Data!$B:$CP,Daily!IY$10,0))</f>
      </c>
      <c r="BB95" s="14">
        <f>(VLOOKUP($EG95,Data!$B:$CP,Daily!FA$10,0)+VLOOKUP($IF95,Data!$B:$CP,Daily!IZ$10,0))/(VLOOKUP($EG92,Data!$B:$CP,Daily!FA$10,0)+VLOOKUP($IF92,Data!$B:$CP,Daily!IZ$10,0))</f>
      </c>
      <c r="BC95" s="14">
        <f>(VLOOKUP($EG95,Data!$B:$CP,Daily!FB$10,0)+VLOOKUP($IF95,Data!$B:$CP,Daily!JA$10,0))/(VLOOKUP($EG92,Data!$B:$CP,Daily!FB$10,0)+VLOOKUP($IF92,Data!$B:$CP,Daily!JA$10,0))</f>
      </c>
      <c r="BD95" s="14">
        <f>(VLOOKUP($EG95,Data!$B:$CP,Daily!FC$10,0)+VLOOKUP($IF95,Data!$B:$CP,Daily!JB$10,0))/(VLOOKUP($EG92,Data!$B:$CP,Daily!FC$10,0)+VLOOKUP($IF92,Data!$B:$CP,Daily!JB$10,0))</f>
      </c>
      <c r="BE95" s="14">
        <f>(VLOOKUP($EG95,Data!$B:$CP,Daily!FD$10,0)+VLOOKUP($IF95,Data!$B:$CP,Daily!JC$10,0))/(VLOOKUP($EG92,Data!$B:$CP,Daily!FD$10,0)+VLOOKUP($IF92,Data!$B:$CP,Daily!JC$10,0))</f>
      </c>
      <c r="BF95" s="14">
        <f>(VLOOKUP($EG95,Data!$B:$CP,Daily!FE$10,0)+VLOOKUP($IF95,Data!$B:$CP,Daily!JD$10,0))/(VLOOKUP($EG92,Data!$B:$CP,Daily!FE$10,0)+VLOOKUP($IF92,Data!$B:$CP,Daily!JD$10,0))</f>
      </c>
      <c r="BG95" s="14">
        <f>(VLOOKUP($EG95,Data!$B:$CP,Daily!FF$10,0)+VLOOKUP($IF95,Data!$B:$CP,Daily!JE$10,0))/(VLOOKUP($EG93,Data!$B:$CP,Daily!FF$10,0)+VLOOKUP($IF93,Data!$B:$CP,Daily!JE$10,0))</f>
      </c>
      <c r="BH95" s="14">
        <f>(VLOOKUP($EG95,Data!$B:$CP,Daily!FG$10,0)+VLOOKUP($IF95,Data!$B:$CP,Daily!JF$10,0))/(VLOOKUP($EG92,Data!$B:$CP,Daily!FG$10,0)+VLOOKUP($IF92,Data!$B:$CP,Daily!JF$10,0))</f>
      </c>
      <c r="BI95" s="14">
        <f>(VLOOKUP($EG95,Data!$B:$CP,Daily!FH$10,0)+VLOOKUP($IF95,Data!$B:$CP,Daily!JG$10,0))/(VLOOKUP($EG92,Data!$B:$CP,Daily!FH$10,0)+VLOOKUP($IF92,Data!$B:$CP,Daily!JG$10,0))</f>
      </c>
      <c r="BJ95" s="14">
        <f>(VLOOKUP($EG95,Data!$B:$CP,Daily!FI$10,0)+VLOOKUP($IF95,Data!$B:$CP,Daily!JH$10,0))/(VLOOKUP($EG92,Data!$B:$CP,Daily!FI$10,0)+VLOOKUP($IF92,Data!$B:$CP,Daily!JH$10,0))</f>
      </c>
      <c r="BK95" s="14">
        <f>(VLOOKUP($EG95,Data!$B:$CP,Daily!FJ$10,0)+VLOOKUP($IF95,Data!$B:$CP,Daily!JI$10,0))/(VLOOKUP($EG92,Data!$B:$CP,Daily!FJ$10,0)+VLOOKUP($IF92,Data!$B:$CP,Daily!JI$10,0))</f>
      </c>
      <c r="BL95" s="14">
        <f>(VLOOKUP($EG95,Data!$B:$CP,Daily!FK$10,0)+VLOOKUP($IF95,Data!$B:$CP,Daily!JJ$10,0))/(VLOOKUP($EG92,Data!$B:$CP,Daily!FK$10,0)+VLOOKUP($IF92,Data!$B:$CP,Daily!JJ$10,0))</f>
      </c>
      <c r="BM95" s="14">
        <f>(VLOOKUP($EG95,Data!$B:$CP,Daily!FL$10,0)+VLOOKUP($IF95,Data!$B:$CP,Daily!JK$10,0))/(VLOOKUP($EG92,Data!$B:$CP,Daily!FL$10,0)+VLOOKUP($IF92,Data!$B:$CP,Daily!JK$10,0))</f>
      </c>
      <c r="BN95" s="14">
        <f>(VLOOKUP($EG95,Data!$B:$CP,Daily!FM$10,0)+VLOOKUP($IF95,Data!$B:$CP,Daily!JL$10,0))/(VLOOKUP($EG92,Data!$B:$CP,Daily!FM$10,0)+VLOOKUP($IF92,Data!$B:$CP,Daily!JL$10,0))</f>
      </c>
      <c r="BO95" s="14">
        <f>(VLOOKUP($EG95,Data!$B:$CP,Daily!FN$10,0)+VLOOKUP($IF95,Data!$B:$CP,Daily!JM$10,0))/(VLOOKUP($EG92,Data!$B:$CP,Daily!FN$10,0)+VLOOKUP($IF92,Data!$B:$CP,Daily!JM$10,0))</f>
      </c>
      <c r="BP95" s="14">
        <f>(VLOOKUP($EG95,Data!$B:$CP,Daily!FO$10,0)+VLOOKUP($IF95,Data!$B:$CP,Daily!JN$10,0))/(VLOOKUP($EG92,Data!$B:$CP,Daily!FO$10,0)+VLOOKUP($IF92,Data!$B:$CP,Daily!JN$10,0))</f>
      </c>
      <c r="BQ95" s="14">
        <f>(VLOOKUP($EG95,Data!$B:$CP,Daily!FP$10,0)+VLOOKUP($IF95,Data!$B:$CP,Daily!JO$10,0))/(VLOOKUP($EG92,Data!$B:$CP,Daily!FP$10,0)+VLOOKUP($IF92,Data!$B:$CP,Daily!JO$10,0))</f>
      </c>
      <c r="BR95" s="14">
        <f>(VLOOKUP($EG95,Data!$B:$CP,Daily!FQ$10,0)+VLOOKUP($IF95,Data!$B:$CP,Daily!JP$10,0))/(VLOOKUP($EG92,Data!$B:$CP,Daily!FQ$10,0)+VLOOKUP($IF92,Data!$B:$CP,Daily!JP$10,0))</f>
      </c>
      <c r="BS95" s="14">
        <f>(VLOOKUP($EG95,Data!$B:$CP,Daily!FR$10,0)+VLOOKUP($IF95,Data!$B:$CP,Daily!JQ$10,0))/(VLOOKUP($EG92,Data!$B:$CP,Daily!FR$10,0)+VLOOKUP($IF92,Data!$B:$CP,Daily!JQ$10,0))</f>
      </c>
      <c r="BT95" s="14">
        <f>(VLOOKUP($EG95,Data!$B:$CP,Daily!FS$10,0)+VLOOKUP($IF95,Data!$B:$CP,Daily!JR$10,0))/(VLOOKUP($EG92,Data!$B:$CP,Daily!FS$10,0)+VLOOKUP($IF92,Data!$B:$CP,Daily!JR$10,0))</f>
      </c>
      <c r="BU95" s="14">
        <f>(VLOOKUP($EG95,Data!$B:$CP,Daily!FT$10,0)+VLOOKUP($IF95,Data!$B:$CP,Daily!JS$10,0))/(VLOOKUP($EG92,Data!$B:$CP,Daily!FT$10,0)+VLOOKUP($IF92,Data!$B:$CP,Daily!JS$10,0))</f>
      </c>
      <c r="BV95" s="14">
        <f>(VLOOKUP($EG95,Data!$B:$CP,Daily!FU$10,0)+VLOOKUP($IF95,Data!$B:$CP,Daily!JT$10,0))/(VLOOKUP($EG92,Data!$B:$CP,Daily!FU$10,0)+VLOOKUP($IF92,Data!$B:$CP,Daily!JT$10,0))</f>
      </c>
      <c r="BW95" s="14">
        <f>(VLOOKUP($EG95,Data!$B:$CP,Daily!FV$10,0)+VLOOKUP($IF95,Data!$B:$CP,Daily!JU$10,0))/(VLOOKUP($EG92,Data!$B:$CP,Daily!FV$10,0)+VLOOKUP($IF92,Data!$B:$CP,Daily!JU$10,0))</f>
      </c>
      <c r="BX95" s="14">
        <f>(VLOOKUP($EG95,Data!$B:$CP,Daily!FW$10,0)+VLOOKUP($IF95,Data!$B:$CP,Daily!JV$10,0))/(VLOOKUP($EG92,Data!$B:$CP,Daily!FW$10,0)+VLOOKUP($IF92,Data!$B:$CP,Daily!JV$10,0))</f>
      </c>
      <c r="BY95" s="14">
        <f>(VLOOKUP($EG95,Data!$B:$CP,Daily!FX$10,0)+VLOOKUP($IF95,Data!$B:$CP,Daily!JW$10,0))/(VLOOKUP($EG92,Data!$B:$CP,Daily!FX$10,0)+VLOOKUP($IF92,Data!$B:$CP,Daily!JW$10,0))</f>
      </c>
      <c r="BZ95" s="14">
        <f>(VLOOKUP($EG95,Data!$B:$CP,Daily!FY$10,0)+VLOOKUP($IF95,Data!$B:$CP,Daily!JX$10,0))/(VLOOKUP($EG92,Data!$B:$CP,Daily!FY$10,0)+VLOOKUP($IF92,Data!$B:$CP,Daily!JX$10,0))</f>
      </c>
      <c r="CA95" s="14">
        <f>(VLOOKUP($EG95,Data!$B:$CP,Daily!FZ$10,0)+VLOOKUP($IF95,Data!$B:$CP,Daily!JY$10,0))/(VLOOKUP($EG92,Data!$B:$CP,Daily!FZ$10,0)+VLOOKUP($IF92,Data!$B:$CP,Daily!JY$10,0))</f>
      </c>
      <c r="CB95" s="14">
        <f>(VLOOKUP($EG95,Data!$B:$CP,Daily!GA$10,0)+VLOOKUP($IF95,Data!$B:$CP,Daily!JZ$10,0))/(VLOOKUP($EG92,Data!$B:$CP,Daily!GA$10,0)+VLOOKUP($IF92,Data!$B:$CP,Daily!JZ$10,0))</f>
      </c>
      <c r="CC95" s="14">
        <f>(VLOOKUP($EG95,Data!$B:$CP,Daily!GB$10,0)+VLOOKUP($IF95,Data!$B:$CP,Daily!KA$10,0))/(VLOOKUP($EG92,Data!$B:$CP,Daily!GB$10,0)+VLOOKUP($IF92,Data!$B:$CP,Daily!KA$10,0))</f>
      </c>
      <c r="CD95" s="14">
        <f>(VLOOKUP($EG95,Data!$B:$CP,Daily!GC$10,0)+VLOOKUP($IF95,Data!$B:$CP,Daily!KB$10,0))/(VLOOKUP($EG92,Data!$B:$CP,Daily!GC$10,0)+VLOOKUP($IF92,Data!$B:$CP,Daily!KB$10,0))</f>
      </c>
      <c r="CE95" s="14">
        <f>(VLOOKUP($EG95,Data!$B:$CP,Daily!GD$10,0)+VLOOKUP($IF95,Data!$B:$CP,Daily!KC$10,0))/(VLOOKUP($EG92,Data!$B:$CP,Daily!GD$10,0)+VLOOKUP($IF92,Data!$B:$CP,Daily!KC$10,0))</f>
      </c>
      <c r="CF95" s="14">
        <f>(VLOOKUP($EG95,Data!$B:$CP,Daily!GE$10,0)+VLOOKUP($IF95,Data!$B:$CP,Daily!KD$10,0))/(VLOOKUP($EG92,Data!$B:$CP,Daily!GE$10,0)+VLOOKUP($IF92,Data!$B:$CP,Daily!KD$10,0))</f>
      </c>
      <c r="CG95" s="14">
        <f>(VLOOKUP($EG95,Data!$B:$CP,Daily!GF$10,0)+VLOOKUP($IF95,Data!$B:$CP,Daily!KE$10,0))/(VLOOKUP($EG92,Data!$B:$CP,Daily!GF$10,0)+VLOOKUP($IF92,Data!$B:$CP,Daily!KE$10,0))</f>
      </c>
      <c r="CH95" s="14">
        <f>(VLOOKUP($EG95,Data!$B:$CP,Daily!GG$10,0)+VLOOKUP($IF95,Data!$B:$CP,Daily!KF$10,0))/(VLOOKUP($EG92,Data!$B:$CP,Daily!GG$10,0)+VLOOKUP($IF92,Data!$B:$CP,Daily!KF$10,0))</f>
      </c>
      <c r="CI95" s="14">
        <f>(VLOOKUP($EG95,Data!$B:$CP,Daily!GH$10,0)+VLOOKUP($IF95,Data!$B:$CP,Daily!KG$10,0))/(VLOOKUP($EG92,Data!$B:$CP,Daily!GH$10,0)+VLOOKUP($IF92,Data!$B:$CP,Daily!KG$10,0))</f>
      </c>
      <c r="CJ95" s="14">
        <f>(VLOOKUP($EG95,Data!$B:$CP,Daily!GI$10,0)+VLOOKUP($IF95,Data!$B:$CP,Daily!KH$10,0))/(VLOOKUP($EG92,Data!$B:$CP,Daily!GI$10,0)+VLOOKUP($IF92,Data!$B:$CP,Daily!KH$10,0))</f>
      </c>
      <c r="CK95" s="14">
        <f>(VLOOKUP($EG95,Data!$B:$CP,Daily!GJ$10,0)+VLOOKUP($IF95,Data!$B:$CP,Daily!KI$10,0))/(VLOOKUP($EG92,Data!$B:$CP,Daily!GJ$10,0)+VLOOKUP($IF92,Data!$B:$CP,Daily!KI$10,0))</f>
      </c>
      <c r="CL95" s="14">
        <f>(VLOOKUP($EG95,Data!$B:$CP,Daily!GK$10,0)+VLOOKUP($IF95,Data!$B:$CP,Daily!KJ$10,0))/(VLOOKUP($EG92,Data!$B:$CP,Daily!GK$10,0)+VLOOKUP($IF92,Data!$B:$CP,Daily!KJ$10,0))</f>
      </c>
      <c r="CM95" s="14">
        <f>(VLOOKUP($EG95,Data!$B:$CP,Daily!GL$10,0)+VLOOKUP($IF95,Data!$B:$CP,Daily!KK$10,0))/(VLOOKUP($EG92,Data!$B:$CP,Daily!GL$10,0)+VLOOKUP($IF92,Data!$B:$CP,Daily!KK$10,0))</f>
      </c>
      <c r="CN95" s="14">
        <f>(VLOOKUP($EG95,Data!$B:$CP,Daily!GM$10,0)+VLOOKUP($IF95,Data!$B:$CP,Daily!KL$10,0))/(VLOOKUP($EG92,Data!$B:$CP,Daily!GM$10,0)+VLOOKUP($IF92,Data!$B:$CP,Daily!KL$10,0))</f>
      </c>
      <c r="CO95" s="14">
        <f>(VLOOKUP($EG95,Data!$B:$CP,Daily!GN$10,0)+VLOOKUP($IF95,Data!$B:$CP,Daily!KM$10,0))/(VLOOKUP($EG92,Data!$B:$CP,Daily!GN$10,0)+VLOOKUP($IF92,Data!$B:$CP,Daily!KM$10,0))</f>
      </c>
      <c r="CP95" s="14">
        <f>(VLOOKUP($EG95,Data!$B:$CP,Daily!GO$10,0)+VLOOKUP($IF95,Data!$B:$CP,Daily!KN$10,0))/(VLOOKUP($EG92,Data!$B:$CP,Daily!GO$10,0)+VLOOKUP($IF92,Data!$B:$CP,Daily!KN$10,0))</f>
      </c>
      <c r="CQ95" s="14">
        <f>(VLOOKUP($EG95,Data!$B:$CP,Daily!GP$10,0)+VLOOKUP($IF95,Data!$B:$CP,Daily!KO$10,0))/(VLOOKUP($EG92,Data!$B:$CP,Daily!GP$10,0)+VLOOKUP($IF92,Data!$B:$CP,Daily!KO$10,0))</f>
      </c>
      <c r="CR95" s="14">
        <f>(VLOOKUP($EG95,Data!$B:$CP,Daily!GQ$10,0)+VLOOKUP($IF95,Data!$B:$CP,Daily!KP$10,0))/(VLOOKUP($EG92,Data!$B:$CP,Daily!GQ$10,0)+VLOOKUP($IF92,Data!$B:$CP,Daily!KP$10,0))</f>
      </c>
      <c r="CS95" s="14">
        <f>(VLOOKUP($EG95,Data!$B:$CP,Daily!GR$10,0)+VLOOKUP($IF95,Data!$B:$CP,Daily!KQ$10,0))/(VLOOKUP($EG92,Data!$B:$CP,Daily!GR$10,0)+VLOOKUP($IF92,Data!$B:$CP,Daily!KQ$10,0))</f>
      </c>
      <c r="CT95" s="14">
        <f>(VLOOKUP($EG95,Data!$B:$CP,Daily!GS$10,0)+VLOOKUP($IF95,Data!$B:$CP,Daily!KR$10,0))/(VLOOKUP($EG92,Data!$B:$CP,Daily!GS$10,0)+VLOOKUP($IF92,Data!$B:$CP,Daily!KR$10,0))</f>
      </c>
      <c r="CU95" s="14">
        <f>(VLOOKUP($EG95,Data!$B:$CP,Daily!GT$10,0)+VLOOKUP($IF95,Data!$B:$CP,Daily!KS$10,0))/(VLOOKUP($EG92,Data!$B:$CP,Daily!GT$10,0)+VLOOKUP($IF92,Data!$B:$CP,Daily!KS$10,0))</f>
      </c>
      <c r="CV95" s="14">
        <f>(VLOOKUP($EG95,Data!$B:$CP,Daily!GU$10,0)+VLOOKUP($IF95,Data!$B:$CP,Daily!KT$10,0))/(VLOOKUP($EG92,Data!$B:$CP,Daily!GU$10,0)+VLOOKUP($IF92,Data!$B:$CP,Daily!KT$10,0))</f>
      </c>
      <c r="CW95" s="14">
        <f>(VLOOKUP($EG95,Data!$B:$CP,Daily!GV$10,0)+VLOOKUP($IF95,Data!$B:$CP,Daily!KU$10,0))/(VLOOKUP($EG92,Data!$B:$CP,Daily!GV$10,0)+VLOOKUP($IF92,Data!$B:$CP,Daily!KU$10,0))</f>
      </c>
      <c r="CX95" s="14">
        <f>(VLOOKUP($EG95,Data!$B:$CP,Daily!GW$10,0)+VLOOKUP($IF95,Data!$B:$CP,Daily!KV$10,0))/(VLOOKUP($EG92,Data!$B:$CP,Daily!GW$10,0)+VLOOKUP($IF92,Data!$B:$CP,Daily!KV$10,0))</f>
      </c>
      <c r="CY95" s="14">
        <f>(VLOOKUP($EG95,Data!$B:$CP,Daily!GX$10,0)+VLOOKUP($IF95,Data!$B:$CP,Daily!KW$10,0))/(VLOOKUP($EG92,Data!$B:$CP,Daily!GX$10,0)+VLOOKUP($IF92,Data!$B:$CP,Daily!KW$10,0))</f>
      </c>
      <c r="CZ95" s="14">
        <f>(VLOOKUP($EG95,Data!$B:$CP,Daily!GY$10,0)+VLOOKUP($IF95,Data!$B:$CP,Daily!KX$10,0))/(VLOOKUP($EG92,Data!$B:$CP,Daily!GY$10,0)+VLOOKUP($IF92,Data!$B:$CP,Daily!KX$10,0))</f>
      </c>
      <c r="DA95" s="14">
        <f>(VLOOKUP($EG95,Data!$B:$CP,Daily!GZ$10,0)+VLOOKUP($IF95,Data!$B:$CP,Daily!KY$10,0))/(VLOOKUP($EG92,Data!$B:$CP,Daily!GZ$10,0)+VLOOKUP($IF92,Data!$B:$CP,Daily!KY$10,0))</f>
      </c>
      <c r="DB95" s="14">
        <f>(VLOOKUP($EG95,Data!$B:$CP,Daily!HA$10,0)+VLOOKUP($IF95,Data!$B:$CP,Daily!KZ$10,0))/(VLOOKUP($EG92,Data!$B:$CP,Daily!HA$10,0)+VLOOKUP($IF92,Data!$B:$CP,Daily!KZ$10,0))</f>
      </c>
      <c r="DC95" s="14">
        <f>(VLOOKUP($EG95,Data!$B:$CP,Daily!HB$10,0)+VLOOKUP($IF95,Data!$B:$CP,Daily!LA$10,0))/(VLOOKUP($EG92,Data!$B:$CP,Daily!HB$10,0)+VLOOKUP($IF92,Data!$B:$CP,Daily!LA$10,0))</f>
      </c>
      <c r="DD95" s="14">
        <f>(VLOOKUP($EG95,Data!$B:$CP,Daily!HC$10,0)+VLOOKUP($IF95,Data!$B:$CP,Daily!LB$10,0))/(VLOOKUP($EG92,Data!$B:$CP,Daily!HC$10,0)+VLOOKUP($IF92,Data!$B:$CP,Daily!LB$10,0))</f>
      </c>
      <c r="DE95" s="14">
        <f>(VLOOKUP($EG95,Data!$B:$CP,Daily!HD$10,0)+VLOOKUP($IF95,Data!$B:$CP,Daily!LC$10,0))/(VLOOKUP($EG92,Data!$B:$CP,Daily!HD$10,0)+VLOOKUP($IF92,Data!$B:$CP,Daily!LC$10,0))</f>
      </c>
      <c r="DF95" s="14">
        <f>(VLOOKUP($EG95,Data!$B:$CP,Daily!HE$10,0)+VLOOKUP($IF95,Data!$B:$CP,Daily!LD$10,0))/(VLOOKUP($EG92,Data!$B:$CP,Daily!HE$10,0)+VLOOKUP($IF92,Data!$B:$CP,Daily!LD$10,0))</f>
      </c>
      <c r="DG95" s="14">
        <f>(VLOOKUP($EG95,Data!$B:$CP,Daily!HF$10,0)+VLOOKUP($IF95,Data!$B:$CP,Daily!LE$10,0))/(VLOOKUP($EG92,Data!$B:$CP,Daily!HF$10,0)+VLOOKUP($IF92,Data!$B:$CP,Daily!LE$10,0))</f>
      </c>
      <c r="DH95" s="14">
        <f>(VLOOKUP($EG95,Data!$B:$CP,Daily!HG$10,0)+VLOOKUP($IF95,Data!$B:$CP,Daily!LF$10,0))/(VLOOKUP($EG92,Data!$B:$CP,Daily!HG$10,0)+VLOOKUP($IF92,Data!$B:$CP,Daily!LF$10,0))</f>
      </c>
      <c r="DI95" s="14">
        <f>(VLOOKUP($EG95,Data!$B:$CP,Daily!HH$10,0)+VLOOKUP($IF95,Data!$B:$CP,Daily!LG$10,0))/(VLOOKUP($EG92,Data!$B:$CP,Daily!HH$10,0)+VLOOKUP($IF92,Data!$B:$CP,Daily!LG$10,0))</f>
      </c>
      <c r="DJ95" s="14">
        <f>(VLOOKUP($EG95,Data!$B:$CP,Daily!HI$10,0)+VLOOKUP($IF95,Data!$B:$CP,Daily!LH$10,0))/(VLOOKUP($EG92,Data!$B:$CP,Daily!HI$10,0)+VLOOKUP($IF92,Data!$B:$CP,Daily!LH$10,0))</f>
      </c>
      <c r="DK95" s="14">
        <f>(VLOOKUP($EG95,Data!$B:$CP,Daily!HJ$10,0)+VLOOKUP($IF95,Data!$B:$CP,Daily!LI$10,0))/(VLOOKUP($EG92,Data!$B:$CP,Daily!HJ$10,0)+VLOOKUP($IF92,Data!$B:$CP,Daily!LI$10,0))</f>
      </c>
      <c r="DL95" s="14">
        <f>(VLOOKUP($EG95,Data!$B:$CP,Daily!HK$10,0)+VLOOKUP($IF95,Data!$B:$CP,Daily!LJ$10,0))/(VLOOKUP($EG92,Data!$B:$CP,Daily!HK$10,0)+VLOOKUP($IF92,Data!$B:$CP,Daily!LJ$10,0))</f>
      </c>
      <c r="DM95" s="14">
        <f>(VLOOKUP($EG95,Data!$B:$CP,Daily!HL$10,0)+VLOOKUP($IF95,Data!$B:$CP,Daily!LK$10,0))/(VLOOKUP($EG92,Data!$B:$CP,Daily!HL$10,0)+VLOOKUP($IF92,Data!$B:$CP,Daily!LK$10,0))</f>
      </c>
      <c r="DN95" s="14">
        <f>(VLOOKUP($EG95,Data!$B:$CP,Daily!HM$10,0)+VLOOKUP($IF95,Data!$B:$CP,Daily!LL$10,0))/(VLOOKUP($EG92,Data!$B:$CP,Daily!HM$10,0)+VLOOKUP($IF92,Data!$B:$CP,Daily!LL$10,0))</f>
      </c>
      <c r="DO95" s="14">
        <f>(VLOOKUP($EG95,Data!$B:$CP,Daily!HN$10,0)+VLOOKUP($IF95,Data!$B:$CP,Daily!LM$10,0))/(VLOOKUP($EG92,Data!$B:$CP,Daily!HN$10,0)+VLOOKUP($IF92,Data!$B:$CP,Daily!LM$10,0))</f>
      </c>
      <c r="DP95" s="14">
        <f>(VLOOKUP($EG95,Data!$B:$CP,Daily!HO$10,0)+VLOOKUP($IF95,Data!$B:$CP,Daily!LN$10,0))/(VLOOKUP($EG92,Data!$B:$CP,Daily!HO$10,0)+VLOOKUP($IF92,Data!$B:$CP,Daily!LN$10,0))</f>
      </c>
      <c r="DQ95" s="14">
        <f>(VLOOKUP($EG95,Data!$B:$CP,Daily!HP$10,0)+VLOOKUP($IF95,Data!$B:$CP,Daily!LO$10,0))/(VLOOKUP($EG92,Data!$B:$CP,Daily!HP$10,0)+VLOOKUP($IF92,Data!$B:$CP,Daily!LO$10,0))</f>
      </c>
      <c r="DR95" s="14">
        <f>(VLOOKUP($EG95,Data!$B:$CP,Daily!HQ$10,0)+VLOOKUP($IF95,Data!$B:$CP,Daily!LP$10,0))/(VLOOKUP($EG92,Data!$B:$CP,Daily!HQ$10,0)+VLOOKUP($IF92,Data!$B:$CP,Daily!LP$10,0))</f>
      </c>
      <c r="DS95" s="14">
        <f>(VLOOKUP($EG95,Data!$B:$CP,Daily!HR$10,0)+VLOOKUP($IF95,Data!$B:$CP,Daily!LQ$10,0))/(VLOOKUP($EG92,Data!$B:$CP,Daily!HR$10,0)+VLOOKUP($IF92,Data!$B:$CP,Daily!LQ$10,0))</f>
      </c>
      <c r="DT95" s="14">
        <f>(VLOOKUP($EG95,Data!$B:$CP,Daily!HS$10,0)+VLOOKUP($IF95,Data!$B:$CP,Daily!LR$10,0))/(VLOOKUP($EG92,Data!$B:$CP,Daily!HS$10,0)+VLOOKUP($IF92,Data!$B:$CP,Daily!LR$10,0))</f>
      </c>
      <c r="DU95" s="14">
        <f>(VLOOKUP($EG95,Data!$B:$CP,Daily!HT$10,0)+VLOOKUP($IF95,Data!$B:$CP,Daily!LS$10,0))/(VLOOKUP($EG92,Data!$B:$CP,Daily!HT$10,0)+VLOOKUP($IF92,Data!$B:$CP,Daily!LS$10,0))</f>
      </c>
      <c r="DV95" s="55"/>
      <c r="DW95" s="14">
        <f t="shared" si="588"/>
      </c>
      <c r="DX95" s="14">
        <f t="shared" si="589"/>
      </c>
      <c r="DY95" s="14">
        <f t="shared" ref="DY95" si="798">DX95-DW95</f>
      </c>
      <c r="DZ95" s="14">
        <f t="shared" ref="DZ95" si="799">DX95+(0.75*DY95)</f>
      </c>
      <c r="EA95" s="14">
        <f t="shared" ref="EA95" si="800">DW95-(0.75*DY95)</f>
      </c>
      <c r="EB95" s="18"/>
      <c r="EC95" s="14">
        <f t="shared" ref="EC95" si="801">_xlfn.STDEV.P(AJ95:DU95)</f>
      </c>
      <c r="ED95" s="14">
        <f t="shared" si="791"/>
      </c>
      <c r="EE95" s="14">
        <f t="shared" si="792"/>
      </c>
      <c r="EF95" s="16"/>
      <c r="EG95" s="9" t="s">
        <v>582</v>
      </c>
      <c r="EH95" s="9" t="s">
        <v>84</v>
      </c>
      <c r="EI95" s="14">
        <f>VLOOKUP($EG95,Data!$B:$CP,Daily!EI$10,0)/VLOOKUP($EG92,Data!$B:$CP,Daily!EI$10,0)</f>
      </c>
      <c r="EJ95" s="14">
        <f>VLOOKUP($EG95,Data!$B:$CP,Daily!EJ$10,0)/VLOOKUP($EG92,Data!$B:$CP,Daily!EJ$10,0)</f>
      </c>
      <c r="EK95" s="14">
        <f>VLOOKUP($EG95,Data!$B:$CP,Daily!EK$10,0)/VLOOKUP($EG92,Data!$B:$CP,Daily!EK$10,0)</f>
      </c>
      <c r="EL95" s="14">
        <f>VLOOKUP($EG95,Data!$B:$CP,Daily!EL$10,0)/VLOOKUP($EG92,Data!$B:$CP,Daily!EL$10,0)</f>
      </c>
      <c r="EM95" s="14">
        <f>VLOOKUP($EG95,Data!$B:$CP,Daily!EM$10,0)/VLOOKUP($EG92,Data!$B:$CP,Daily!EM$10,0)</f>
      </c>
      <c r="EN95" s="14">
        <f>VLOOKUP($EG95,Data!$B:$CP,Daily!EN$10,0)/VLOOKUP($EG92,Data!$B:$CP,Daily!EN$10,0)</f>
      </c>
      <c r="EO95" s="14">
        <f>VLOOKUP($EG95,Data!$B:$CP,Daily!EO$10,0)/VLOOKUP($EG92,Data!$B:$CP,Daily!EO$10,0)</f>
      </c>
      <c r="EP95" s="14">
        <f>VLOOKUP($EG95,Data!$B:$CP,Daily!EP$10,0)/VLOOKUP($EG92,Data!$B:$CP,Daily!EP$10,0)</f>
      </c>
      <c r="EQ95" s="14">
        <f>VLOOKUP($EG95,Data!$B:$CP,Daily!EQ$10,0)/VLOOKUP($EG92,Data!$B:$CP,Daily!EQ$10,0)</f>
      </c>
      <c r="ER95" s="14">
        <f>VLOOKUP($EG95,Data!$B:$CP,Daily!ER$10,0)/VLOOKUP($EG92,Data!$B:$CP,Daily!ER$10,0)</f>
      </c>
      <c r="ES95" s="14">
        <f>VLOOKUP($EG95,Data!$B:$CP,Daily!ES$10,0)/VLOOKUP($EG92,Data!$B:$CP,Daily!ES$10,0)</f>
      </c>
      <c r="ET95" s="14">
        <f>VLOOKUP($EG95,Data!$B:$CP,Daily!ET$10,0)/VLOOKUP($EG92,Data!$B:$CP,Daily!ET$10,0)</f>
      </c>
      <c r="EU95" s="14">
        <f>VLOOKUP($EG95,Data!$B:$CP,Daily!EU$10,0)/VLOOKUP($EG92,Data!$B:$CP,Daily!EU$10,0)</f>
      </c>
      <c r="EV95" s="14">
        <f>VLOOKUP($EG95,Data!$B:$CP,Daily!EV$10,0)/VLOOKUP($EG92,Data!$B:$CP,Daily!EV$10,0)</f>
      </c>
      <c r="EW95" s="14">
        <f>VLOOKUP($EG95,Data!$B:$CP,Daily!EW$10,0)/VLOOKUP($EG92,Data!$B:$CP,Daily!EW$10,0)</f>
      </c>
      <c r="EX95" s="14">
        <f>VLOOKUP($EG95,Data!$B:$CP,Daily!EX$10,0)/VLOOKUP($EG92,Data!$B:$CP,Daily!EX$10,0)</f>
      </c>
      <c r="EY95" s="14">
        <f>VLOOKUP($EG95,Data!$B:$CP,Daily!EY$10,0)/VLOOKUP($EG92,Data!$B:$CP,Daily!EY$10,0)</f>
      </c>
      <c r="EZ95" s="14">
        <f>VLOOKUP($EG95,Data!$B:$CP,Daily!EZ$10,0)/VLOOKUP($EG92,Data!$B:$CP,Daily!EZ$10,0)</f>
      </c>
      <c r="FA95" s="14">
        <f>VLOOKUP($EG95,Data!$B:$CP,Daily!FA$10,0)/VLOOKUP($EG92,Data!$B:$CP,Daily!FA$10,0)</f>
      </c>
      <c r="FB95" s="14">
        <f>VLOOKUP($EG95,Data!$B:$CP,Daily!FB$10,0)/VLOOKUP($EG92,Data!$B:$CP,Daily!FB$10,0)</f>
      </c>
      <c r="FC95" s="14">
        <f>VLOOKUP($EG95,Data!$B:$CP,Daily!FC$10,0)/VLOOKUP($EG92,Data!$B:$CP,Daily!FC$10,0)</f>
      </c>
      <c r="FD95" s="14">
        <f>VLOOKUP($EG95,Data!$B:$CP,Daily!FD$10,0)/VLOOKUP($EG92,Data!$B:$CP,Daily!FD$10,0)</f>
      </c>
      <c r="FE95" s="14">
        <f>VLOOKUP($EG95,Data!$B:$CP,Daily!FE$10,0)/VLOOKUP($EG92,Data!$B:$CP,Daily!FE$10,0)</f>
      </c>
      <c r="FF95" s="14">
        <f>VLOOKUP($EG95,Data!$B:$CP,Daily!FF$10,0)/VLOOKUP($EG92,Data!$B:$CP,Daily!FF$10,0)</f>
      </c>
      <c r="FG95" s="14">
        <f>VLOOKUP($EG95,Data!$B:$CP,Daily!FG$10,0)/VLOOKUP($EG92,Data!$B:$CP,Daily!FG$10,0)</f>
      </c>
      <c r="FH95" s="14">
        <f>VLOOKUP($EG95,Data!$B:$CP,Daily!FH$10,0)/VLOOKUP($EG92,Data!$B:$CP,Daily!FH$10,0)</f>
      </c>
      <c r="FI95" s="14">
        <f>VLOOKUP($EG95,Data!$B:$CP,Daily!FI$10,0)/VLOOKUP($EG92,Data!$B:$CP,Daily!FI$10,0)</f>
      </c>
      <c r="FJ95" s="14">
        <f>VLOOKUP($EG95,Data!$B:$CP,Daily!FJ$10,0)/VLOOKUP($EG92,Data!$B:$CP,Daily!FJ$10,0)</f>
      </c>
      <c r="FK95" s="14">
        <f>VLOOKUP($EG95,Data!$B:$CP,Daily!FK$10,0)/VLOOKUP($EG92,Data!$B:$CP,Daily!FK$10,0)</f>
      </c>
      <c r="FL95" s="14">
        <f>VLOOKUP($EG95,Data!$B:$CP,Daily!FL$10,0)/VLOOKUP($EG92,Data!$B:$CP,Daily!FL$10,0)</f>
      </c>
      <c r="FM95" s="14">
        <f>VLOOKUP($EG95,Data!$B:$CP,Daily!FM$10,0)/VLOOKUP($EG92,Data!$B:$CP,Daily!FM$10,0)</f>
      </c>
      <c r="FN95" s="14">
        <f>VLOOKUP($EG95,Data!$B:$CP,Daily!FN$10,0)/VLOOKUP($EG92,Data!$B:$CP,Daily!FN$10,0)</f>
      </c>
      <c r="FO95" s="14">
        <f>VLOOKUP($EG95,Data!$B:$CP,Daily!FO$10,0)/VLOOKUP($EG92,Data!$B:$CP,Daily!FO$10,0)</f>
      </c>
      <c r="FP95" s="14">
        <f>VLOOKUP($EG95,Data!$B:$CP,Daily!FP$10,0)/VLOOKUP($EG92,Data!$B:$CP,Daily!FP$10,0)</f>
      </c>
      <c r="FQ95" s="14">
        <f>VLOOKUP($EG95,Data!$B:$CP,Daily!FQ$10,0)/VLOOKUP($EG92,Data!$B:$CP,Daily!FQ$10,0)</f>
      </c>
      <c r="FR95" s="14">
        <f>VLOOKUP($EG95,Data!$B:$CP,Daily!FR$10,0)/VLOOKUP($EG92,Data!$B:$CP,Daily!FR$10,0)</f>
      </c>
      <c r="FS95" s="14">
        <f>VLOOKUP($EG95,Data!$B:$CP,Daily!FS$10,0)/VLOOKUP($EG92,Data!$B:$CP,Daily!FS$10,0)</f>
      </c>
      <c r="FT95" s="14">
        <f>VLOOKUP($EG95,Data!$B:$CP,Daily!FT$10,0)/VLOOKUP($EG92,Data!$B:$CP,Daily!FT$10,0)</f>
      </c>
      <c r="FU95" s="14">
        <f>VLOOKUP($EG95,Data!$B:$CP,Daily!FU$10,0)/VLOOKUP($EG92,Data!$B:$CP,Daily!FU$10,0)</f>
      </c>
      <c r="FV95" s="14">
        <f>VLOOKUP($EG95,Data!$B:$CP,Daily!FV$10,0)/VLOOKUP($EG92,Data!$B:$CP,Daily!FV$10,0)</f>
      </c>
      <c r="FW95" s="14">
        <f>VLOOKUP($EG95,Data!$B:$CP,Daily!FW$10,0)/VLOOKUP($EG92,Data!$B:$CP,Daily!FW$10,0)</f>
      </c>
      <c r="FX95" s="14">
        <f>VLOOKUP($EG95,Data!$B:$CP,Daily!FX$10,0)/VLOOKUP($EG92,Data!$B:$CP,Daily!FX$10,0)</f>
      </c>
      <c r="FY95" s="14">
        <f>VLOOKUP($EG95,Data!$B:$CP,Daily!FY$10,0)/VLOOKUP($EG92,Data!$B:$CP,Daily!FY$10,0)</f>
      </c>
      <c r="FZ95" s="14">
        <f>VLOOKUP($EG95,Data!$B:$CP,Daily!FZ$10,0)/VLOOKUP($EG92,Data!$B:$CP,Daily!FZ$10,0)</f>
      </c>
      <c r="GA95" s="14">
        <f>VLOOKUP($EG95,Data!$B:$CP,Daily!GA$10,0)/VLOOKUP($EG92,Data!$B:$CP,Daily!GA$10,0)</f>
      </c>
      <c r="GB95" s="14">
        <f>VLOOKUP($EG95,Data!$B:$CP,Daily!GB$10,0)/VLOOKUP($EG92,Data!$B:$CP,Daily!GB$10,0)</f>
      </c>
      <c r="GC95" s="14">
        <f>VLOOKUP($EG95,Data!$B:$CP,Daily!GC$10,0)/VLOOKUP($EG92,Data!$B:$CP,Daily!GC$10,0)</f>
      </c>
      <c r="GD95" s="14">
        <f>VLOOKUP($EG95,Data!$B:$CP,Daily!GD$10,0)/VLOOKUP($EG92,Data!$B:$CP,Daily!GD$10,0)</f>
      </c>
      <c r="GE95" s="14">
        <f>VLOOKUP($EG95,Data!$B:$CP,Daily!GE$10,0)/VLOOKUP($EG92,Data!$B:$CP,Daily!GE$10,0)</f>
      </c>
      <c r="GF95" s="14">
        <f>VLOOKUP($EG95,Data!$B:$CP,Daily!GF$10,0)/VLOOKUP($EG92,Data!$B:$CP,Daily!GF$10,0)</f>
      </c>
      <c r="GG95" s="14">
        <f>VLOOKUP($EG95,Data!$B:$CP,Daily!GG$10,0)/VLOOKUP($EG92,Data!$B:$CP,Daily!GG$10,0)</f>
      </c>
      <c r="GH95" s="14">
        <f>VLOOKUP($EG95,Data!$B:$CP,Daily!GH$10,0)/VLOOKUP($EG92,Data!$B:$CP,Daily!GH$10,0)</f>
      </c>
      <c r="GI95" s="14">
        <f>VLOOKUP($EG95,Data!$B:$CP,Daily!GI$10,0)/VLOOKUP($EG92,Data!$B:$CP,Daily!GI$10,0)</f>
      </c>
      <c r="GJ95" s="14">
        <f>VLOOKUP($EG95,Data!$B:$CP,Daily!GJ$10,0)/VLOOKUP($EG92,Data!$B:$CP,Daily!GJ$10,0)</f>
      </c>
      <c r="GK95" s="14">
        <f>VLOOKUP($EG95,Data!$B:$CP,Daily!GK$10,0)/VLOOKUP($EG92,Data!$B:$CP,Daily!GK$10,0)</f>
      </c>
      <c r="GL95" s="14">
        <f>VLOOKUP($EG95,Data!$B:$CP,Daily!GL$10,0)/VLOOKUP($EG92,Data!$B:$CP,Daily!GL$10,0)</f>
      </c>
      <c r="GM95" s="14">
        <f>VLOOKUP($EG95,Data!$B:$CP,Daily!GM$10,0)/VLOOKUP($EG92,Data!$B:$CP,Daily!GM$10,0)</f>
      </c>
      <c r="GN95" s="14">
        <f>VLOOKUP($EG95,Data!$B:$CP,Daily!GN$10,0)/VLOOKUP($EG92,Data!$B:$CP,Daily!GN$10,0)</f>
      </c>
      <c r="GO95" s="14">
        <f>VLOOKUP($EG95,Data!$B:$CP,Daily!GO$10,0)/VLOOKUP($EG92,Data!$B:$CP,Daily!GO$10,0)</f>
      </c>
      <c r="GP95" s="14">
        <f>VLOOKUP($EG95,Data!$B:$CP,Daily!GP$10,0)/VLOOKUP($EG92,Data!$B:$CP,Daily!GP$10,0)</f>
      </c>
      <c r="GQ95" s="14">
        <f>VLOOKUP($EG95,Data!$B:$CP,Daily!GQ$10,0)/VLOOKUP($EG92,Data!$B:$CP,Daily!GQ$10,0)</f>
      </c>
      <c r="GR95" s="14">
        <f>VLOOKUP($EG95,Data!$B:$CP,Daily!GR$10,0)/VLOOKUP($EG92,Data!$B:$CP,Daily!GR$10,0)</f>
      </c>
      <c r="GS95" s="14">
        <f>VLOOKUP($EG95,Data!$B:$CP,Daily!GS$10,0)/VLOOKUP($EG92,Data!$B:$CP,Daily!GS$10,0)</f>
      </c>
      <c r="GT95" s="14">
        <f>VLOOKUP($EG95,Data!$B:$CP,Daily!GT$10,0)/VLOOKUP($EG92,Data!$B:$CP,Daily!GT$10,0)</f>
      </c>
      <c r="GU95" s="14">
        <f>VLOOKUP($EG95,Data!$B:$CP,Daily!GU$10,0)/VLOOKUP($EG92,Data!$B:$CP,Daily!GU$10,0)</f>
      </c>
      <c r="GV95" s="14">
        <f>VLOOKUP($EG95,Data!$B:$CP,Daily!GV$10,0)/VLOOKUP($EG92,Data!$B:$CP,Daily!GV$10,0)</f>
      </c>
      <c r="GW95" s="14">
        <f>VLOOKUP($EG95,Data!$B:$CP,Daily!GW$10,0)/VLOOKUP($EG92,Data!$B:$CP,Daily!GW$10,0)</f>
      </c>
      <c r="GX95" s="14">
        <f>VLOOKUP($EG95,Data!$B:$CP,Daily!GX$10,0)/VLOOKUP($EG92,Data!$B:$CP,Daily!GX$10,0)</f>
      </c>
      <c r="GY95" s="14">
        <f>VLOOKUP($EG95,Data!$B:$CP,Daily!GY$10,0)/VLOOKUP($EG92,Data!$B:$CP,Daily!GY$10,0)</f>
      </c>
      <c r="GZ95" s="14">
        <f>VLOOKUP($EG95,Data!$B:$CP,Daily!GZ$10,0)/VLOOKUP($EG92,Data!$B:$CP,Daily!GZ$10,0)</f>
      </c>
      <c r="HA95" s="14">
        <f>VLOOKUP($EG95,Data!$B:$CP,Daily!HA$10,0)/VLOOKUP($EG92,Data!$B:$CP,Daily!HA$10,0)</f>
      </c>
      <c r="HB95" s="14">
        <f>VLOOKUP($EG95,Data!$B:$CP,Daily!HB$10,0)/VLOOKUP($EG92,Data!$B:$CP,Daily!HB$10,0)</f>
      </c>
      <c r="HC95" s="14">
        <f>VLOOKUP($EG95,Data!$B:$CP,Daily!HC$10,0)/VLOOKUP($EG92,Data!$B:$CP,Daily!HC$10,0)</f>
      </c>
      <c r="HD95" s="14">
        <f>VLOOKUP($EG95,Data!$B:$CP,Daily!HD$10,0)/VLOOKUP($EG92,Data!$B:$CP,Daily!HD$10,0)</f>
      </c>
      <c r="HE95" s="14">
        <f>VLOOKUP($EG95,Data!$B:$CP,Daily!HE$10,0)/VLOOKUP($EG92,Data!$B:$CP,Daily!HE$10,0)</f>
      </c>
      <c r="HF95" s="14">
        <f>VLOOKUP($EG95,Data!$B:$CP,Daily!HF$10,0)/VLOOKUP($EG92,Data!$B:$CP,Daily!HF$10,0)</f>
      </c>
      <c r="HG95" s="14">
        <f>VLOOKUP($EG95,Data!$B:$CP,Daily!HG$10,0)/VLOOKUP($EG92,Data!$B:$CP,Daily!HG$10,0)</f>
      </c>
      <c r="HH95" s="14">
        <f>VLOOKUP($EG95,Data!$B:$CP,Daily!HH$10,0)/VLOOKUP($EG92,Data!$B:$CP,Daily!HH$10,0)</f>
      </c>
      <c r="HI95" s="14">
        <f>VLOOKUP($EG95,Data!$B:$CP,Daily!HI$10,0)/VLOOKUP($EG92,Data!$B:$CP,Daily!HI$10,0)</f>
      </c>
      <c r="HJ95" s="14">
        <f>VLOOKUP($EG95,Data!$B:$CP,Daily!HJ$10,0)/VLOOKUP($EG92,Data!$B:$CP,Daily!HJ$10,0)</f>
      </c>
      <c r="HK95" s="14">
        <f>VLOOKUP($EG95,Data!$B:$CP,Daily!HK$10,0)/VLOOKUP($EG92,Data!$B:$CP,Daily!HK$10,0)</f>
      </c>
      <c r="HL95" s="14">
        <f>VLOOKUP($EG95,Data!$B:$CP,Daily!HL$10,0)/VLOOKUP($EG92,Data!$B:$CP,Daily!HL$10,0)</f>
      </c>
      <c r="HM95" s="14">
        <f>VLOOKUP($EG95,Data!$B:$CP,Daily!HM$10,0)/VLOOKUP($EG92,Data!$B:$CP,Daily!HM$10,0)</f>
      </c>
      <c r="HN95" s="14">
        <f>VLOOKUP($EG95,Data!$B:$CP,Daily!HN$10,0)/VLOOKUP($EG92,Data!$B:$CP,Daily!HN$10,0)</f>
      </c>
      <c r="HO95" s="14">
        <f>VLOOKUP($EG95,Data!$B:$CP,Daily!HO$10,0)/VLOOKUP($EG92,Data!$B:$CP,Daily!HO$10,0)</f>
      </c>
      <c r="HP95" s="14">
        <f>VLOOKUP($EG95,Data!$B:$CP,Daily!HP$10,0)/VLOOKUP($EG92,Data!$B:$CP,Daily!HP$10,0)</f>
      </c>
      <c r="HQ95" s="14">
        <f>VLOOKUP($EG95,Data!$B:$CP,Daily!HQ$10,0)/VLOOKUP($EG92,Data!$B:$CP,Daily!HQ$10,0)</f>
      </c>
      <c r="HR95" s="14">
        <f>VLOOKUP($EG95,Data!$B:$CP,Daily!HR$10,0)/VLOOKUP($EG92,Data!$B:$CP,Daily!HR$10,0)</f>
      </c>
      <c r="HS95" s="14">
        <f>VLOOKUP($EG95,Data!$B:$CP,Daily!HS$10,0)/VLOOKUP($EG92,Data!$B:$CP,Daily!HS$10,0)</f>
      </c>
      <c r="HT95" s="14">
        <f>VLOOKUP($EG95,Data!$B:$CP,Daily!HT$10,0)/VLOOKUP($EG92,Data!$B:$CP,Daily!HT$10,0)</f>
      </c>
      <c r="HU95" s="17"/>
      <c r="HV95" s="52">
        <f t="shared" si="767"/>
      </c>
      <c r="HW95" s="52">
        <f t="shared" si="768"/>
      </c>
      <c r="HX95" s="52">
        <f>HW95-HV95</f>
      </c>
      <c r="HY95" s="52">
        <f>HW95+(0.75*HX95)</f>
      </c>
      <c r="HZ95" s="52">
        <f>HV95-(0.75*HX95)</f>
      </c>
      <c r="IA95" s="55"/>
      <c r="IB95" s="14">
        <f>_xlfn.STDEV.P(FM95:HT95)</f>
      </c>
      <c r="IC95" s="14">
        <f t="shared" si="793"/>
      </c>
      <c r="ID95" s="14">
        <f t="shared" si="794"/>
      </c>
      <c r="IE95" s="16"/>
      <c r="IF95" s="9" t="s">
        <v>583</v>
      </c>
      <c r="IG95" s="9" t="s">
        <v>84</v>
      </c>
      <c r="IH95" s="14">
        <f>VLOOKUP($IF95,Data!$B:$CP,Daily!IH$10,0)/VLOOKUP($IF92,Data!$B:$CP,Daily!IH$10,0)</f>
      </c>
      <c r="II95" s="14">
        <f>VLOOKUP($IF95,Data!$B:$CP,Daily!II$10,0)/VLOOKUP($IF92,Data!$B:$CP,Daily!II$10,0)</f>
      </c>
      <c r="IJ95" s="14">
        <f>VLOOKUP($IF95,Data!$B:$CP,Daily!IJ$10,0)/VLOOKUP($IF92,Data!$B:$CP,Daily!IJ$10,0)</f>
      </c>
      <c r="IK95" s="14">
        <f>VLOOKUP($IF95,Data!$B:$CP,Daily!IK$10,0)/VLOOKUP($IF92,Data!$B:$CP,Daily!IK$10,0)</f>
      </c>
      <c r="IL95" s="14">
        <f>VLOOKUP($IF95,Data!$B:$CP,Daily!IL$10,0)/VLOOKUP($IF92,Data!$B:$CP,Daily!IL$10,0)</f>
      </c>
      <c r="IM95" s="14">
        <f>VLOOKUP($IF95,Data!$B:$CP,Daily!IM$10,0)/VLOOKUP($IF92,Data!$B:$CP,Daily!IM$10,0)</f>
      </c>
      <c r="IN95" s="14">
        <f>VLOOKUP($IF95,Data!$B:$CP,Daily!IN$10,0)/VLOOKUP($IF92,Data!$B:$CP,Daily!IN$10,0)</f>
      </c>
      <c r="IO95" s="14">
        <f>VLOOKUP($IF95,Data!$B:$CP,Daily!IO$10,0)/VLOOKUP($IF92,Data!$B:$CP,Daily!IO$10,0)</f>
      </c>
      <c r="IP95" s="14">
        <f>VLOOKUP($IF95,Data!$B:$CP,Daily!IP$10,0)/VLOOKUP($IF92,Data!$B:$CP,Daily!IP$10,0)</f>
      </c>
      <c r="IQ95" s="14">
        <f>VLOOKUP($IF95,Data!$B:$CP,Daily!IQ$10,0)/VLOOKUP($IF92,Data!$B:$CP,Daily!IQ$10,0)</f>
      </c>
      <c r="IR95" s="14">
        <f>VLOOKUP($IF95,Data!$B:$CP,Daily!IR$10,0)/VLOOKUP($IF92,Data!$B:$CP,Daily!IR$10,0)</f>
      </c>
      <c r="IS95" s="14">
        <f>VLOOKUP($IF95,Data!$B:$CP,Daily!IS$10,0)/VLOOKUP($IF92,Data!$B:$CP,Daily!IS$10,0)</f>
      </c>
      <c r="IT95" s="14">
        <f>VLOOKUP($IF95,Data!$B:$CP,Daily!IT$10,0)/VLOOKUP($IF92,Data!$B:$CP,Daily!IT$10,0)</f>
      </c>
      <c r="IU95" s="14">
        <f>VLOOKUP($IF95,Data!$B:$CP,Daily!IU$10,0)/VLOOKUP($IF92,Data!$B:$CP,Daily!IU$10,0)</f>
      </c>
      <c r="IV95" s="14">
        <f>VLOOKUP($IF95,Data!$B:$CP,Daily!IV$10,0)/VLOOKUP($IF92,Data!$B:$CP,Daily!IV$10,0)</f>
      </c>
      <c r="IW95" s="14">
        <f>VLOOKUP($IF95,Data!$B:$CP,Daily!IW$10,0)/VLOOKUP($IF92,Data!$B:$CP,Daily!IW$10,0)</f>
      </c>
      <c r="IX95" s="14">
        <f>VLOOKUP($IF95,Data!$B:$CP,Daily!IX$10,0)/VLOOKUP($IF92,Data!$B:$CP,Daily!IX$10,0)</f>
      </c>
      <c r="IY95" s="14">
        <f>VLOOKUP($IF95,Data!$B:$CP,Daily!IY$10,0)/VLOOKUP($IF92,Data!$B:$CP,Daily!IY$10,0)</f>
      </c>
      <c r="IZ95" s="14">
        <f>VLOOKUP($IF95,Data!$B:$CP,Daily!IZ$10,0)/VLOOKUP($IF92,Data!$B:$CP,Daily!IZ$10,0)</f>
      </c>
      <c r="JA95" s="14">
        <f>VLOOKUP($IF95,Data!$B:$CP,Daily!JA$10,0)/VLOOKUP($IF92,Data!$B:$CP,Daily!JA$10,0)</f>
      </c>
      <c r="JB95" s="14">
        <f>VLOOKUP($IF95,Data!$B:$CP,Daily!JB$10,0)/VLOOKUP($IF92,Data!$B:$CP,Daily!JB$10,0)</f>
      </c>
      <c r="JC95" s="14">
        <f>VLOOKUP($IF95,Data!$B:$CP,Daily!JC$10,0)/VLOOKUP($IF92,Data!$B:$CP,Daily!JC$10,0)</f>
      </c>
      <c r="JD95" s="14">
        <f>VLOOKUP($IF95,Data!$B:$CP,Daily!JD$10,0)/VLOOKUP($IF92,Data!$B:$CP,Daily!JD$10,0)</f>
      </c>
      <c r="JE95" s="14">
        <f>VLOOKUP($IF95,Data!$B:$CP,Daily!JE$10,0)/VLOOKUP($IF92,Data!$B:$CP,Daily!JE$10,0)</f>
      </c>
      <c r="JF95" s="14">
        <f>VLOOKUP($IF95,Data!$B:$CP,Daily!JF$10,0)/VLOOKUP($IF92,Data!$B:$CP,Daily!JF$10,0)</f>
      </c>
      <c r="JG95" s="14">
        <f>VLOOKUP($IF95,Data!$B:$CP,Daily!JG$10,0)/VLOOKUP($IF92,Data!$B:$CP,Daily!JG$10,0)</f>
      </c>
      <c r="JH95" s="14">
        <f>VLOOKUP($IF95,Data!$B:$CP,Daily!JH$10,0)/VLOOKUP($IF92,Data!$B:$CP,Daily!JH$10,0)</f>
      </c>
      <c r="JI95" s="14">
        <f>VLOOKUP($IF95,Data!$B:$CP,Daily!JI$10,0)/VLOOKUP($IF92,Data!$B:$CP,Daily!JI$10,0)</f>
      </c>
      <c r="JJ95" s="14">
        <f>VLOOKUP($IF95,Data!$B:$CP,Daily!JJ$10,0)/VLOOKUP($IF92,Data!$B:$CP,Daily!JJ$10,0)</f>
      </c>
      <c r="JK95" s="14">
        <f>VLOOKUP($IF95,Data!$B:$CP,Daily!JK$10,0)/VLOOKUP($IF92,Data!$B:$CP,Daily!JK$10,0)</f>
      </c>
      <c r="JL95" s="14">
        <f>VLOOKUP($IF95,Data!$B:$CP,Daily!JL$10,0)/VLOOKUP($IF92,Data!$B:$CP,Daily!JL$10,0)</f>
      </c>
      <c r="JM95" s="14">
        <f>VLOOKUP($IF95,Data!$B:$CP,Daily!JM$10,0)/VLOOKUP($IF92,Data!$B:$CP,Daily!JM$10,0)</f>
      </c>
      <c r="JN95" s="14">
        <f>VLOOKUP($IF95,Data!$B:$CP,Daily!JN$10,0)/VLOOKUP($IF92,Data!$B:$CP,Daily!JN$10,0)</f>
      </c>
      <c r="JO95" s="14">
        <f>VLOOKUP($IF95,Data!$B:$CP,Daily!JO$10,0)/VLOOKUP($IF92,Data!$B:$CP,Daily!JO$10,0)</f>
      </c>
      <c r="JP95" s="14">
        <f>VLOOKUP($IF95,Data!$B:$CP,Daily!JP$10,0)/VLOOKUP($IF92,Data!$B:$CP,Daily!JP$10,0)</f>
      </c>
      <c r="JQ95" s="14">
        <f>VLOOKUP($IF95,Data!$B:$CP,Daily!JQ$10,0)/VLOOKUP($IF92,Data!$B:$CP,Daily!JQ$10,0)</f>
      </c>
      <c r="JR95" s="14">
        <f>VLOOKUP($IF95,Data!$B:$CP,Daily!JR$10,0)/VLOOKUP($IF92,Data!$B:$CP,Daily!JR$10,0)</f>
      </c>
      <c r="JS95" s="14">
        <f>VLOOKUP($IF95,Data!$B:$CP,Daily!JS$10,0)/VLOOKUP($IF92,Data!$B:$CP,Daily!JS$10,0)</f>
      </c>
      <c r="JT95" s="14">
        <f>VLOOKUP($IF95,Data!$B:$CP,Daily!JT$10,0)/VLOOKUP($IF92,Data!$B:$CP,Daily!JT$10,0)</f>
      </c>
      <c r="JU95" s="14">
        <f>VLOOKUP($IF95,Data!$B:$CP,Daily!JU$10,0)/VLOOKUP($IF92,Data!$B:$CP,Daily!JU$10,0)</f>
      </c>
      <c r="JV95" s="14">
        <f>VLOOKUP($IF95,Data!$B:$CP,Daily!JV$10,0)/VLOOKUP($IF92,Data!$B:$CP,Daily!JV$10,0)</f>
      </c>
      <c r="JW95" s="14">
        <f>VLOOKUP($IF95,Data!$B:$CP,Daily!JW$10,0)/VLOOKUP($IF92,Data!$B:$CP,Daily!JW$10,0)</f>
      </c>
      <c r="JX95" s="14">
        <f>VLOOKUP($IF95,Data!$B:$CP,Daily!JX$10,0)/VLOOKUP($IF92,Data!$B:$CP,Daily!JX$10,0)</f>
      </c>
      <c r="JY95" s="14">
        <f>VLOOKUP($IF95,Data!$B:$CP,Daily!JY$10,0)/VLOOKUP($IF92,Data!$B:$CP,Daily!JY$10,0)</f>
      </c>
      <c r="JZ95" s="14">
        <f>VLOOKUP($IF95,Data!$B:$CP,Daily!JZ$10,0)/VLOOKUP($IF92,Data!$B:$CP,Daily!JZ$10,0)</f>
      </c>
      <c r="KA95" s="14">
        <f>VLOOKUP($IF95,Data!$B:$CP,Daily!KA$10,0)/VLOOKUP($IF92,Data!$B:$CP,Daily!KA$10,0)</f>
      </c>
      <c r="KB95" s="14">
        <f>VLOOKUP($IF95,Data!$B:$CP,Daily!KB$10,0)/VLOOKUP($IF92,Data!$B:$CP,Daily!KB$10,0)</f>
      </c>
      <c r="KC95" s="14">
        <f>VLOOKUP($IF95,Data!$B:$CP,Daily!KC$10,0)/VLOOKUP($IF92,Data!$B:$CP,Daily!KC$10,0)</f>
      </c>
      <c r="KD95" s="14">
        <f>VLOOKUP($IF95,Data!$B:$CP,Daily!KD$10,0)/VLOOKUP($IF92,Data!$B:$CP,Daily!KD$10,0)</f>
      </c>
      <c r="KE95" s="14">
        <f>VLOOKUP($IF95,Data!$B:$CP,Daily!KE$10,0)/VLOOKUP($IF92,Data!$B:$CP,Daily!KE$10,0)</f>
      </c>
      <c r="KF95" s="14">
        <f>VLOOKUP($IF95,Data!$B:$CP,Daily!KF$10,0)/VLOOKUP($IF92,Data!$B:$CP,Daily!KF$10,0)</f>
      </c>
      <c r="KG95" s="14">
        <f>VLOOKUP($IF95,Data!$B:$CP,Daily!KG$10,0)/VLOOKUP($IF92,Data!$B:$CP,Daily!KG$10,0)</f>
      </c>
      <c r="KH95" s="14">
        <f>VLOOKUP($IF95,Data!$B:$CP,Daily!KH$10,0)/VLOOKUP($IF92,Data!$B:$CP,Daily!KH$10,0)</f>
      </c>
      <c r="KI95" s="14">
        <f>VLOOKUP($IF95,Data!$B:$CP,Daily!KI$10,0)/VLOOKUP($IF92,Data!$B:$CP,Daily!KI$10,0)</f>
      </c>
      <c r="KJ95" s="14">
        <f>VLOOKUP($IF95,Data!$B:$CP,Daily!KJ$10,0)/VLOOKUP($IF92,Data!$B:$CP,Daily!KJ$10,0)</f>
      </c>
      <c r="KK95" s="14">
        <f>VLOOKUP($IF95,Data!$B:$CP,Daily!KK$10,0)/VLOOKUP($IF92,Data!$B:$CP,Daily!KK$10,0)</f>
      </c>
      <c r="KL95" s="14">
        <f>VLOOKUP($IF95,Data!$B:$CP,Daily!KL$10,0)/VLOOKUP($IF92,Data!$B:$CP,Daily!KL$10,0)</f>
      </c>
      <c r="KM95" s="14">
        <f>VLOOKUP($IF95,Data!$B:$CP,Daily!KM$10,0)/VLOOKUP($IF92,Data!$B:$CP,Daily!KM$10,0)</f>
      </c>
      <c r="KN95" s="14">
        <f>VLOOKUP($IF95,Data!$B:$CP,Daily!KN$10,0)/VLOOKUP($IF92,Data!$B:$CP,Daily!KN$10,0)</f>
      </c>
      <c r="KO95" s="14">
        <f>VLOOKUP($IF95,Data!$B:$CP,Daily!KO$10,0)/VLOOKUP($IF92,Data!$B:$CP,Daily!KO$10,0)</f>
      </c>
      <c r="KP95" s="14">
        <f>VLOOKUP($IF95,Data!$B:$CP,Daily!KP$10,0)/VLOOKUP($IF92,Data!$B:$CP,Daily!KP$10,0)</f>
      </c>
      <c r="KQ95" s="14">
        <f>VLOOKUP($IF95,Data!$B:$CP,Daily!KQ$10,0)/VLOOKUP($IF92,Data!$B:$CP,Daily!KQ$10,0)</f>
      </c>
      <c r="KR95" s="14">
        <f>VLOOKUP($IF95,Data!$B:$CP,Daily!KR$10,0)/VLOOKUP($IF92,Data!$B:$CP,Daily!KR$10,0)</f>
      </c>
      <c r="KS95" s="14">
        <f>VLOOKUP($IF95,Data!$B:$CP,Daily!KS$10,0)/VLOOKUP($IF92,Data!$B:$CP,Daily!KS$10,0)</f>
      </c>
      <c r="KT95" s="14">
        <f>VLOOKUP($IF95,Data!$B:$CP,Daily!KT$10,0)/VLOOKUP($IF92,Data!$B:$CP,Daily!KT$10,0)</f>
      </c>
      <c r="KU95" s="14">
        <f>VLOOKUP($IF95,Data!$B:$CP,Daily!KU$10,0)/VLOOKUP($IF92,Data!$B:$CP,Daily!KU$10,0)</f>
      </c>
      <c r="KV95" s="14">
        <f>VLOOKUP($IF95,Data!$B:$CP,Daily!KV$10,0)/VLOOKUP($IF92,Data!$B:$CP,Daily!KV$10,0)</f>
      </c>
      <c r="KW95" s="14">
        <f>VLOOKUP($IF95,Data!$B:$CP,Daily!KW$10,0)/VLOOKUP($IF92,Data!$B:$CP,Daily!KW$10,0)</f>
      </c>
      <c r="KX95" s="14">
        <f>VLOOKUP($IF95,Data!$B:$CP,Daily!KX$10,0)/VLOOKUP($IF92,Data!$B:$CP,Daily!KX$10,0)</f>
      </c>
      <c r="KY95" s="14">
        <f>VLOOKUP($IF95,Data!$B:$CP,Daily!KY$10,0)/VLOOKUP($IF92,Data!$B:$CP,Daily!KY$10,0)</f>
      </c>
      <c r="KZ95" s="14">
        <f>VLOOKUP($IF95,Data!$B:$CP,Daily!KZ$10,0)/VLOOKUP($IF92,Data!$B:$CP,Daily!KZ$10,0)</f>
      </c>
      <c r="LA95" s="14">
        <f>VLOOKUP($IF95,Data!$B:$CP,Daily!LA$10,0)/VLOOKUP($IF92,Data!$B:$CP,Daily!LA$10,0)</f>
      </c>
      <c r="LB95" s="14">
        <f>VLOOKUP($IF95,Data!$B:$CP,Daily!LB$10,0)/VLOOKUP($IF92,Data!$B:$CP,Daily!LB$10,0)</f>
      </c>
      <c r="LC95" s="14">
        <f>VLOOKUP($IF95,Data!$B:$CP,Daily!LC$10,0)/VLOOKUP($IF92,Data!$B:$CP,Daily!LC$10,0)</f>
      </c>
      <c r="LD95" s="14">
        <f>VLOOKUP($IF95,Data!$B:$CP,Daily!LD$10,0)/VLOOKUP($IF92,Data!$B:$CP,Daily!LD$10,0)</f>
      </c>
      <c r="LE95" s="14">
        <f>VLOOKUP($IF95,Data!$B:$CP,Daily!LE$10,0)/VLOOKUP($IF92,Data!$B:$CP,Daily!LE$10,0)</f>
      </c>
      <c r="LF95" s="14">
        <f>VLOOKUP($IF95,Data!$B:$CP,Daily!LF$10,0)/VLOOKUP($IF92,Data!$B:$CP,Daily!LF$10,0)</f>
      </c>
      <c r="LG95" s="14">
        <f>VLOOKUP($IF95,Data!$B:$CP,Daily!LG$10,0)/VLOOKUP($IF92,Data!$B:$CP,Daily!LG$10,0)</f>
      </c>
      <c r="LH95" s="14">
        <f>VLOOKUP($IF95,Data!$B:$CP,Daily!LH$10,0)/VLOOKUP($IF92,Data!$B:$CP,Daily!LH$10,0)</f>
      </c>
      <c r="LI95" s="14">
        <f>VLOOKUP($IF95,Data!$B:$CP,Daily!LI$10,0)/VLOOKUP($IF92,Data!$B:$CP,Daily!LI$10,0)</f>
      </c>
      <c r="LJ95" s="14">
        <f>VLOOKUP($IF95,Data!$B:$CP,Daily!LJ$10,0)/VLOOKUP($IF92,Data!$B:$CP,Daily!LJ$10,0)</f>
      </c>
      <c r="LK95" s="14">
        <f>VLOOKUP($IF95,Data!$B:$CP,Daily!LK$10,0)/VLOOKUP($IF92,Data!$B:$CP,Daily!LK$10,0)</f>
      </c>
      <c r="LL95" s="14">
        <f>VLOOKUP($IF95,Data!$B:$CP,Daily!LL$10,0)/VLOOKUP($IF92,Data!$B:$CP,Daily!LL$10,0)</f>
      </c>
      <c r="LM95" s="14">
        <f>VLOOKUP($IF95,Data!$B:$CP,Daily!LM$10,0)/VLOOKUP($IF92,Data!$B:$CP,Daily!LM$10,0)</f>
      </c>
      <c r="LN95" s="14">
        <f>VLOOKUP($IF95,Data!$B:$CP,Daily!LN$10,0)/VLOOKUP($IF92,Data!$B:$CP,Daily!LN$10,0)</f>
      </c>
      <c r="LO95" s="14">
        <f>VLOOKUP($IF95,Data!$B:$CP,Daily!LO$10,0)/VLOOKUP($IF92,Data!$B:$CP,Daily!LO$10,0)</f>
      </c>
      <c r="LP95" s="14">
        <f>VLOOKUP($IF95,Data!$B:$CP,Daily!LP$10,0)/VLOOKUP($IF92,Data!$B:$CP,Daily!LP$10,0)</f>
      </c>
      <c r="LQ95" s="14">
        <f>VLOOKUP($IF95,Data!$B:$CP,Daily!LQ$10,0)/VLOOKUP($IF92,Data!$B:$CP,Daily!LQ$10,0)</f>
      </c>
      <c r="LR95" s="14">
        <f>VLOOKUP($IF95,Data!$B:$CP,Daily!LR$10,0)/VLOOKUP($IF92,Data!$B:$CP,Daily!LR$10,0)</f>
      </c>
      <c r="LS95" s="14">
        <f>VLOOKUP($IF95,Data!$B:$CP,Daily!LS$10,0)/VLOOKUP($IF92,Data!$B:$CP,Daily!LS$10,0)</f>
      </c>
      <c r="LU95" s="52">
        <f t="shared" si="771"/>
      </c>
      <c r="LV95" s="52">
        <f t="shared" si="772"/>
      </c>
      <c r="LW95" s="52">
        <f>LV95-LU95</f>
      </c>
      <c r="LX95" s="52">
        <f>LV95+(0.75*LW95)</f>
      </c>
      <c r="LY95" s="52">
        <f>LU95-(0.75*LW95)</f>
      </c>
      <c r="LZ95" s="55"/>
      <c r="MA95" s="14">
        <f>_xlfn.STDEV.P(JL95:LS95)</f>
      </c>
      <c r="MB95" s="14">
        <f t="shared" si="796"/>
      </c>
      <c r="MC95" s="14">
        <f t="shared" si="797"/>
      </c>
      <c r="MD95" s="15"/>
    </row>
    <row r="96" spans="1:342" x14ac:dyDescent="0.25">
      <c r="A96" s="5"/>
      <c r="C96" s="5"/>
      <c r="D96" s="74" t="s">
        <v>584</v>
      </c>
      <c r="E96" s="67" t="str">
        <f>VLOOKUP($D96,'Metric Nature'!$C:$D,2,0)&amp;IF(($F96&lt;(EA96)),"Below",IF(($F96&gt;(DZ96)),"Above","Within"))</f>
      </c>
      <c r="F96" s="62">
        <f t="shared" si="750"/>
      </c>
      <c r="G96" s="92">
        <f t="shared" si="751"/>
      </c>
      <c r="H96" s="62">
        <f t="shared" si="784"/>
      </c>
      <c r="I96" s="89">
        <f t="shared" si="774"/>
      </c>
      <c r="J96" s="62">
        <f t="shared" si="753"/>
      </c>
      <c r="K96" s="62">
        <f t="shared" si="754"/>
      </c>
      <c r="L96" s="64"/>
      <c r="M96" s="67" t="str">
        <f>VLOOKUP($D96,'Metric Nature'!$C:$D,2,0)&amp;IF(($N96&lt;(HZ96)),"Below",IF(($N96&gt;(HY96)),"Above","Within"))</f>
      </c>
      <c r="N96" s="71">
        <f t="shared" si="755"/>
      </c>
      <c r="O96" s="63">
        <f t="shared" si="785"/>
      </c>
      <c r="P96" s="98">
        <f t="shared" si="786"/>
      </c>
      <c r="Q96" s="63">
        <f t="shared" si="787"/>
      </c>
      <c r="R96" s="71">
        <f t="shared" si="757"/>
      </c>
      <c r="S96" s="62">
        <f t="shared" si="758"/>
      </c>
      <c r="T96" s="64"/>
      <c r="U96" s="67" t="str">
        <f>VLOOKUP($D96,'Metric Nature'!$C:$D,2,0)&amp;IF(($V96&lt;(LY96)),"Below",IF(($V96&gt;(LX96)),"Above","Within"))</f>
      </c>
      <c r="V96" s="62">
        <f t="shared" si="759"/>
      </c>
      <c r="W96" s="63">
        <f t="shared" si="777"/>
      </c>
      <c r="X96" s="62">
        <f t="shared" si="788"/>
      </c>
      <c r="Y96" s="63">
        <f t="shared" si="778"/>
      </c>
      <c r="Z96" s="62">
        <f t="shared" si="761"/>
      </c>
      <c r="AA96" s="62">
        <f t="shared" si="762"/>
      </c>
      <c r="AB96" s="64"/>
      <c r="AC96" s="60" t="s">
        <v>585</v>
      </c>
      <c r="AD96" s="5"/>
      <c r="AE96" s="5"/>
      <c r="AF96" s="5"/>
      <c r="AG96" s="5"/>
      <c r="AH96" s="5"/>
      <c r="AI96" s="9" t="s">
        <v>584</v>
      </c>
      <c r="AJ96" s="14">
        <f>(VLOOKUP($EG96,Data!$B:$CP,Daily!EI$10,0)+VLOOKUP($IF96,Data!$B:$CP,Daily!IH$10,0))/AJ$91</f>
      </c>
      <c r="AK96" s="14">
        <f>(VLOOKUP($EG96,Data!$B:$CP,Daily!EJ$10,0)+VLOOKUP($IF96,Data!$B:$CP,Daily!II$10,0))/AK$91</f>
      </c>
      <c r="AL96" s="14">
        <f>(VLOOKUP($EG96,Data!$B:$CP,Daily!EK$10,0)+VLOOKUP($IF96,Data!$B:$CP,Daily!IJ$10,0))/AL$91</f>
      </c>
      <c r="AM96" s="14">
        <f>(VLOOKUP($EG96,Data!$B:$CP,Daily!EL$10,0)+VLOOKUP($IF96,Data!$B:$CP,Daily!IK$10,0))/AM$91</f>
      </c>
      <c r="AN96" s="14">
        <f>(VLOOKUP($EG96,Data!$B:$CP,Daily!EM$10,0)+VLOOKUP($IF96,Data!$B:$CP,Daily!IL$10,0))/AN$91</f>
      </c>
      <c r="AO96" s="14">
        <f>(VLOOKUP($EG96,Data!$B:$CP,Daily!EN$10,0)+VLOOKUP($IF96,Data!$B:$CP,Daily!IM$10,0))/AO$91</f>
      </c>
      <c r="AP96" s="14">
        <f>(VLOOKUP($EG96,Data!$B:$CP,Daily!EO$10,0)+VLOOKUP($IF96,Data!$B:$CP,Daily!IN$10,0))/AP$91</f>
      </c>
      <c r="AQ96" s="14">
        <f>(VLOOKUP($EG96,Data!$B:$CP,Daily!EP$10,0)+VLOOKUP($IF96,Data!$B:$CP,Daily!IO$10,0))/AQ$91</f>
      </c>
      <c r="AR96" s="14">
        <f>(VLOOKUP($EG96,Data!$B:$CP,Daily!EQ$10,0)+VLOOKUP($IF96,Data!$B:$CP,Daily!IP$10,0))/AR$91</f>
      </c>
      <c r="AS96" s="14">
        <f>(VLOOKUP($EG96,Data!$B:$CP,Daily!ER$10,0)+VLOOKUP($IF96,Data!$B:$CP,Daily!IQ$10,0))/AS$91</f>
      </c>
      <c r="AT96" s="14">
        <f>(VLOOKUP($EG96,Data!$B:$CP,Daily!ES$10,0)+VLOOKUP($IF96,Data!$B:$CP,Daily!IR$10,0))/AT$91</f>
      </c>
      <c r="AU96" s="14">
        <f>(VLOOKUP($EG96,Data!$B:$CP,Daily!ET$10,0)+VLOOKUP($IF96,Data!$B:$CP,Daily!IS$10,0))/AU$91</f>
      </c>
      <c r="AV96" s="14">
        <f>(VLOOKUP($EG96,Data!$B:$CP,Daily!EU$10,0)+VLOOKUP($IF96,Data!$B:$CP,Daily!IT$10,0))/AV$91</f>
      </c>
      <c r="AW96" s="14">
        <f>(VLOOKUP($EG96,Data!$B:$CP,Daily!EV$10,0)+VLOOKUP($IF96,Data!$B:$CP,Daily!IU$10,0))/AW$91</f>
      </c>
      <c r="AX96" s="14">
        <f>(VLOOKUP($EG96,Data!$B:$CP,Daily!EW$10,0)+VLOOKUP($IF96,Data!$B:$CP,Daily!IV$10,0))/AX$91</f>
      </c>
      <c r="AY96" s="14">
        <f>(VLOOKUP($EG96,Data!$B:$CP,Daily!EX$10,0)+VLOOKUP($IF96,Data!$B:$CP,Daily!IW$10,0))/AY$91</f>
      </c>
      <c r="AZ96" s="14">
        <f>(VLOOKUP($EG96,Data!$B:$CP,Daily!EY$10,0)+VLOOKUP($IF96,Data!$B:$CP,Daily!IX$10,0))/AZ$91</f>
      </c>
      <c r="BA96" s="14">
        <f>(VLOOKUP($EG96,Data!$B:$CP,Daily!EZ$10,0)+VLOOKUP($IF96,Data!$B:$CP,Daily!IY$10,0))/BA$91</f>
      </c>
      <c r="BB96" s="14">
        <f>(VLOOKUP($EG96,Data!$B:$CP,Daily!FA$10,0)+VLOOKUP($IF96,Data!$B:$CP,Daily!IZ$10,0))/BB$91</f>
      </c>
      <c r="BC96" s="14">
        <f>(VLOOKUP($EG96,Data!$B:$CP,Daily!FB$10,0)+VLOOKUP($IF96,Data!$B:$CP,Daily!JA$10,0))/BC$91</f>
      </c>
      <c r="BD96" s="14">
        <f>(VLOOKUP($EG96,Data!$B:$CP,Daily!FC$10,0)+VLOOKUP($IF96,Data!$B:$CP,Daily!JB$10,0))/BD$91</f>
      </c>
      <c r="BE96" s="14">
        <f>(VLOOKUP($EG96,Data!$B:$CP,Daily!FD$10,0)+VLOOKUP($IF96,Data!$B:$CP,Daily!JC$10,0))/BE$91</f>
      </c>
      <c r="BF96" s="14">
        <f>(VLOOKUP($EG96,Data!$B:$CP,Daily!FE$10,0)+VLOOKUP($IF96,Data!$B:$CP,Daily!JD$10,0))/BF$91</f>
      </c>
      <c r="BG96" s="14">
        <f>(VLOOKUP($EG96,Data!$B:$CP,Daily!FF$10,0)+VLOOKUP($IF96,Data!$B:$CP,Daily!JE$10,0))/BG$91</f>
      </c>
      <c r="BH96" s="14">
        <f>(VLOOKUP($EG96,Data!$B:$CP,Daily!FG$10,0)+VLOOKUP($IF96,Data!$B:$CP,Daily!JF$10,0))/BH$91</f>
      </c>
      <c r="BI96" s="14">
        <f>(VLOOKUP($EG96,Data!$B:$CP,Daily!FH$10,0)+VLOOKUP($IF96,Data!$B:$CP,Daily!JG$10,0))/BI$91</f>
      </c>
      <c r="BJ96" s="14">
        <f>(VLOOKUP($EG96,Data!$B:$CP,Daily!FI$10,0)+VLOOKUP($IF96,Data!$B:$CP,Daily!JH$10,0))/BJ$91</f>
      </c>
      <c r="BK96" s="14">
        <f>(VLOOKUP($EG96,Data!$B:$CP,Daily!FJ$10,0)+VLOOKUP($IF96,Data!$B:$CP,Daily!JI$10,0))/BK$91</f>
      </c>
      <c r="BL96" s="14">
        <f>(VLOOKUP($EG96,Data!$B:$CP,Daily!FK$10,0)+VLOOKUP($IF96,Data!$B:$CP,Daily!JJ$10,0))/BL$91</f>
      </c>
      <c r="BM96" s="14">
        <f>(VLOOKUP($EG96,Data!$B:$CP,Daily!FL$10,0)+VLOOKUP($IF96,Data!$B:$CP,Daily!JK$10,0))/BM$91</f>
      </c>
      <c r="BN96" s="14">
        <f>(VLOOKUP($EG96,Data!$B:$CP,Daily!FM$10,0)+VLOOKUP($IF96,Data!$B:$CP,Daily!JL$10,0))/BN$91</f>
      </c>
      <c r="BO96" s="14">
        <f>(VLOOKUP($EG96,Data!$B:$CP,Daily!FN$10,0)+VLOOKUP($IF96,Data!$B:$CP,Daily!JM$10,0))/BO$91</f>
      </c>
      <c r="BP96" s="14">
        <f>(VLOOKUP($EG96,Data!$B:$CP,Daily!FO$10,0)+VLOOKUP($IF96,Data!$B:$CP,Daily!JN$10,0))/BP$91</f>
      </c>
      <c r="BQ96" s="14">
        <f>(VLOOKUP($EG96,Data!$B:$CP,Daily!FP$10,0)+VLOOKUP($IF96,Data!$B:$CP,Daily!JO$10,0))/BQ$91</f>
      </c>
      <c r="BR96" s="14">
        <f>(VLOOKUP($EG96,Data!$B:$CP,Daily!FQ$10,0)+VLOOKUP($IF96,Data!$B:$CP,Daily!JP$10,0))/BR$91</f>
      </c>
      <c r="BS96" s="14">
        <f>(VLOOKUP($EG96,Data!$B:$CP,Daily!FR$10,0)+VLOOKUP($IF96,Data!$B:$CP,Daily!JQ$10,0))/BS$91</f>
      </c>
      <c r="BT96" s="14">
        <f>(VLOOKUP($EG96,Data!$B:$CP,Daily!FS$10,0)+VLOOKUP($IF96,Data!$B:$CP,Daily!JR$10,0))/BT$91</f>
      </c>
      <c r="BU96" s="14">
        <f>(VLOOKUP($EG96,Data!$B:$CP,Daily!FT$10,0)+VLOOKUP($IF96,Data!$B:$CP,Daily!JS$10,0))/BU$91</f>
      </c>
      <c r="BV96" s="14">
        <f>(VLOOKUP($EG96,Data!$B:$CP,Daily!FU$10,0)+VLOOKUP($IF96,Data!$B:$CP,Daily!JT$10,0))/BV$91</f>
      </c>
      <c r="BW96" s="14">
        <f>(VLOOKUP($EG96,Data!$B:$CP,Daily!FV$10,0)+VLOOKUP($IF96,Data!$B:$CP,Daily!JU$10,0))/BW$91</f>
      </c>
      <c r="BX96" s="14">
        <f>(VLOOKUP($EG96,Data!$B:$CP,Daily!FW$10,0)+VLOOKUP($IF96,Data!$B:$CP,Daily!JV$10,0))/BX$91</f>
      </c>
      <c r="BY96" s="14">
        <f>(VLOOKUP($EG96,Data!$B:$CP,Daily!FX$10,0)+VLOOKUP($IF96,Data!$B:$CP,Daily!JW$10,0))/BY$91</f>
      </c>
      <c r="BZ96" s="14">
        <f>(VLOOKUP($EG96,Data!$B:$CP,Daily!FY$10,0)+VLOOKUP($IF96,Data!$B:$CP,Daily!JX$10,0))/BZ$91</f>
      </c>
      <c r="CA96" s="14">
        <f>(VLOOKUP($EG96,Data!$B:$CP,Daily!FZ$10,0)+VLOOKUP($IF96,Data!$B:$CP,Daily!JY$10,0))/CA$91</f>
      </c>
      <c r="CB96" s="14">
        <f>(VLOOKUP($EG96,Data!$B:$CP,Daily!GA$10,0)+VLOOKUP($IF96,Data!$B:$CP,Daily!JZ$10,0))/CB$91</f>
      </c>
      <c r="CC96" s="14">
        <f>(VLOOKUP($EG96,Data!$B:$CP,Daily!GB$10,0)+VLOOKUP($IF96,Data!$B:$CP,Daily!KA$10,0))/CC$91</f>
      </c>
      <c r="CD96" s="14">
        <f>(VLOOKUP($EG96,Data!$B:$CP,Daily!GC$10,0)+VLOOKUP($IF96,Data!$B:$CP,Daily!KB$10,0))/CD$91</f>
      </c>
      <c r="CE96" s="14">
        <f>(VLOOKUP($EG96,Data!$B:$CP,Daily!GD$10,0)+VLOOKUP($IF96,Data!$B:$CP,Daily!KC$10,0))/CE$91</f>
      </c>
      <c r="CF96" s="14">
        <f>(VLOOKUP($EG96,Data!$B:$CP,Daily!GE$10,0)+VLOOKUP($IF96,Data!$B:$CP,Daily!KD$10,0))/CF$91</f>
      </c>
      <c r="CG96" s="14">
        <f>(VLOOKUP($EG96,Data!$B:$CP,Daily!GF$10,0)+VLOOKUP($IF96,Data!$B:$CP,Daily!KE$10,0))/CG$91</f>
      </c>
      <c r="CH96" s="14">
        <f>(VLOOKUP($EG96,Data!$B:$CP,Daily!GG$10,0)+VLOOKUP($IF96,Data!$B:$CP,Daily!KF$10,0))/CH$91</f>
      </c>
      <c r="CI96" s="14">
        <f>(VLOOKUP($EG96,Data!$B:$CP,Daily!GH$10,0)+VLOOKUP($IF96,Data!$B:$CP,Daily!KG$10,0))/CI$91</f>
      </c>
      <c r="CJ96" s="14">
        <f>(VLOOKUP($EG96,Data!$B:$CP,Daily!GI$10,0)+VLOOKUP($IF96,Data!$B:$CP,Daily!KH$10,0))/CJ$91</f>
      </c>
      <c r="CK96" s="14">
        <f>(VLOOKUP($EG96,Data!$B:$CP,Daily!GJ$10,0)+VLOOKUP($IF96,Data!$B:$CP,Daily!KI$10,0))/CK$91</f>
      </c>
      <c r="CL96" s="14">
        <f>(VLOOKUP($EG96,Data!$B:$CP,Daily!GK$10,0)+VLOOKUP($IF96,Data!$B:$CP,Daily!KJ$10,0))/CL$91</f>
      </c>
      <c r="CM96" s="14">
        <f>(VLOOKUP($EG96,Data!$B:$CP,Daily!GL$10,0)+VLOOKUP($IF96,Data!$B:$CP,Daily!KK$10,0))/CM$91</f>
      </c>
      <c r="CN96" s="14">
        <f>(VLOOKUP($EG96,Data!$B:$CP,Daily!GM$10,0)+VLOOKUP($IF96,Data!$B:$CP,Daily!KL$10,0))/CN$91</f>
      </c>
      <c r="CO96" s="14">
        <f>(VLOOKUP($EG96,Data!$B:$CP,Daily!GN$10,0)+VLOOKUP($IF96,Data!$B:$CP,Daily!KM$10,0))/CO$91</f>
      </c>
      <c r="CP96" s="14">
        <f>(VLOOKUP($EG96,Data!$B:$CP,Daily!GO$10,0)+VLOOKUP($IF96,Data!$B:$CP,Daily!KN$10,0))/CP$91</f>
      </c>
      <c r="CQ96" s="14">
        <f>(VLOOKUP($EG96,Data!$B:$CP,Daily!GP$10,0)+VLOOKUP($IF96,Data!$B:$CP,Daily!KO$10,0))/CQ$91</f>
      </c>
      <c r="CR96" s="14">
        <f>(VLOOKUP($EG96,Data!$B:$CP,Daily!GQ$10,0)+VLOOKUP($IF96,Data!$B:$CP,Daily!KP$10,0))/CR$91</f>
      </c>
      <c r="CS96" s="14">
        <f>(VLOOKUP($EG96,Data!$B:$CP,Daily!GR$10,0)+VLOOKUP($IF96,Data!$B:$CP,Daily!KQ$10,0))/CS$91</f>
      </c>
      <c r="CT96" s="14">
        <f>(VLOOKUP($EG96,Data!$B:$CP,Daily!GS$10,0)+VLOOKUP($IF96,Data!$B:$CP,Daily!KR$10,0))/CT$91</f>
      </c>
      <c r="CU96" s="14">
        <f>(VLOOKUP($EG96,Data!$B:$CP,Daily!GT$10,0)+VLOOKUP($IF96,Data!$B:$CP,Daily!KS$10,0))/CU$91</f>
      </c>
      <c r="CV96" s="14">
        <f>(VLOOKUP($EG96,Data!$B:$CP,Daily!GU$10,0)+VLOOKUP($IF96,Data!$B:$CP,Daily!KT$10,0))/CV$91</f>
      </c>
      <c r="CW96" s="14">
        <f>(VLOOKUP($EG96,Data!$B:$CP,Daily!GV$10,0)+VLOOKUP($IF96,Data!$B:$CP,Daily!KU$10,0))/CW$91</f>
      </c>
      <c r="CX96" s="14">
        <f>(VLOOKUP($EG96,Data!$B:$CP,Daily!GW$10,0)+VLOOKUP($IF96,Data!$B:$CP,Daily!KV$10,0))/CX$91</f>
      </c>
      <c r="CY96" s="14">
        <f>(VLOOKUP($EG96,Data!$B:$CP,Daily!GX$10,0)+VLOOKUP($IF96,Data!$B:$CP,Daily!KW$10,0))/CY$91</f>
      </c>
      <c r="CZ96" s="14">
        <f>(VLOOKUP($EG96,Data!$B:$CP,Daily!GY$10,0)+VLOOKUP($IF96,Data!$B:$CP,Daily!KX$10,0))/CZ$91</f>
      </c>
      <c r="DA96" s="14">
        <f>(VLOOKUP($EG96,Data!$B:$CP,Daily!GZ$10,0)+VLOOKUP($IF96,Data!$B:$CP,Daily!KY$10,0))/DA$91</f>
      </c>
      <c r="DB96" s="14">
        <f>(VLOOKUP($EG96,Data!$B:$CP,Daily!HA$10,0)+VLOOKUP($IF96,Data!$B:$CP,Daily!KZ$10,0))/DB$91</f>
      </c>
      <c r="DC96" s="14">
        <f>(VLOOKUP($EG96,Data!$B:$CP,Daily!HB$10,0)+VLOOKUP($IF96,Data!$B:$CP,Daily!LA$10,0))/DC$91</f>
      </c>
      <c r="DD96" s="14">
        <f>(VLOOKUP($EG96,Data!$B:$CP,Daily!HC$10,0)+VLOOKUP($IF96,Data!$B:$CP,Daily!LB$10,0))/DD$91</f>
      </c>
      <c r="DE96" s="14">
        <f>(VLOOKUP($EG96,Data!$B:$CP,Daily!HD$10,0)+VLOOKUP($IF96,Data!$B:$CP,Daily!LC$10,0))/DE$91</f>
      </c>
      <c r="DF96" s="14">
        <f>(VLOOKUP($EG96,Data!$B:$CP,Daily!HE$10,0)+VLOOKUP($IF96,Data!$B:$CP,Daily!LD$10,0))/DF$91</f>
      </c>
      <c r="DG96" s="14">
        <f>(VLOOKUP($EG96,Data!$B:$CP,Daily!HF$10,0)+VLOOKUP($IF96,Data!$B:$CP,Daily!LE$10,0))/DG$91</f>
      </c>
      <c r="DH96" s="14">
        <f>(VLOOKUP($EG96,Data!$B:$CP,Daily!HG$10,0)+VLOOKUP($IF96,Data!$B:$CP,Daily!LF$10,0))/DH$91</f>
      </c>
      <c r="DI96" s="14">
        <f>(VLOOKUP($EG96,Data!$B:$CP,Daily!HH$10,0)+VLOOKUP($IF96,Data!$B:$CP,Daily!LG$10,0))/DI$91</f>
      </c>
      <c r="DJ96" s="14">
        <f>(VLOOKUP($EG96,Data!$B:$CP,Daily!HI$10,0)+VLOOKUP($IF96,Data!$B:$CP,Daily!LH$10,0))/DJ$91</f>
      </c>
      <c r="DK96" s="14">
        <f>(VLOOKUP($EG96,Data!$B:$CP,Daily!HJ$10,0)+VLOOKUP($IF96,Data!$B:$CP,Daily!LI$10,0))/DK$91</f>
      </c>
      <c r="DL96" s="14">
        <f>(VLOOKUP($EG96,Data!$B:$CP,Daily!HK$10,0)+VLOOKUP($IF96,Data!$B:$CP,Daily!LJ$10,0))/DL$91</f>
      </c>
      <c r="DM96" s="14">
        <f>(VLOOKUP($EG96,Data!$B:$CP,Daily!HL$10,0)+VLOOKUP($IF96,Data!$B:$CP,Daily!LK$10,0))/DM$91</f>
      </c>
      <c r="DN96" s="14">
        <f>(VLOOKUP($EG96,Data!$B:$CP,Daily!HM$10,0)+VLOOKUP($IF96,Data!$B:$CP,Daily!LL$10,0))/DN$91</f>
      </c>
      <c r="DO96" s="14">
        <f>(VLOOKUP($EG96,Data!$B:$CP,Daily!HN$10,0)+VLOOKUP($IF96,Data!$B:$CP,Daily!LM$10,0))/DO$91</f>
      </c>
      <c r="DP96" s="14">
        <f>(VLOOKUP($EG96,Data!$B:$CP,Daily!HO$10,0)+VLOOKUP($IF96,Data!$B:$CP,Daily!LN$10,0))/DP$91</f>
      </c>
      <c r="DQ96" s="14">
        <f>(VLOOKUP($EG96,Data!$B:$CP,Daily!HP$10,0)+VLOOKUP($IF96,Data!$B:$CP,Daily!LO$10,0))/DQ$91</f>
      </c>
      <c r="DR96" s="14">
        <f>(VLOOKUP($EG96,Data!$B:$CP,Daily!HQ$10,0)+VLOOKUP($IF96,Data!$B:$CP,Daily!LP$10,0))/DR$91</f>
      </c>
      <c r="DS96" s="14">
        <f>(VLOOKUP($EG96,Data!$B:$CP,Daily!HR$10,0)+VLOOKUP($IF96,Data!$B:$CP,Daily!LQ$10,0))/DS$91</f>
      </c>
      <c r="DT96" s="14">
        <f>(VLOOKUP($EG96,Data!$B:$CP,Daily!HS$10,0)+VLOOKUP($IF96,Data!$B:$CP,Daily!LR$10,0))/DT$91</f>
      </c>
      <c r="DU96" s="14">
        <f>(VLOOKUP($EG96,Data!$B:$CP,Daily!HT$10,0)+VLOOKUP($IF96,Data!$B:$CP,Daily!LS$10,0))/DU$91</f>
      </c>
      <c r="DV96" s="55"/>
      <c r="DW96" s="14">
        <f t="shared" si="588"/>
      </c>
      <c r="DX96" s="14">
        <f t="shared" si="589"/>
      </c>
      <c r="DY96" s="14">
        <f t="shared" si="779"/>
      </c>
      <c r="DZ96" s="14">
        <f t="shared" si="789"/>
      </c>
      <c r="EA96" s="14">
        <f t="shared" si="790"/>
      </c>
      <c r="EB96" s="18"/>
      <c r="EC96" s="14">
        <f t="shared" si="766"/>
      </c>
      <c r="ED96" s="14">
        <f t="shared" si="791"/>
      </c>
      <c r="EE96" s="14">
        <f t="shared" si="792"/>
      </c>
      <c r="EF96" s="16"/>
      <c r="EG96" s="9" t="s">
        <v>586</v>
      </c>
      <c r="EH96" s="9" t="s">
        <v>81</v>
      </c>
      <c r="EI96" s="14">
        <f>VLOOKUP($EG96,Data!$B:$CP,Daily!EI$10,0)/EI$91</f>
      </c>
      <c r="EJ96" s="14">
        <f>VLOOKUP($EG96,Data!$B:$CP,Daily!EJ$10,0)/EJ$91</f>
      </c>
      <c r="EK96" s="14">
        <f>VLOOKUP($EG96,Data!$B:$CP,Daily!EK$10,0)/EK$91</f>
      </c>
      <c r="EL96" s="14">
        <f>VLOOKUP($EG96,Data!$B:$CP,Daily!EL$10,0)/EL$91</f>
      </c>
      <c r="EM96" s="14">
        <f>VLOOKUP($EG96,Data!$B:$CP,Daily!EM$10,0)/EM$91</f>
      </c>
      <c r="EN96" s="14">
        <f>VLOOKUP($EG96,Data!$B:$CP,Daily!EN$10,0)/EN$91</f>
      </c>
      <c r="EO96" s="14">
        <f>VLOOKUP($EG96,Data!$B:$CP,Daily!EO$10,0)/EO$91</f>
      </c>
      <c r="EP96" s="14">
        <f>VLOOKUP($EG96,Data!$B:$CP,Daily!EP$10,0)/EP$91</f>
      </c>
      <c r="EQ96" s="14">
        <f>VLOOKUP($EG96,Data!$B:$CP,Daily!EQ$10,0)/EQ$91</f>
      </c>
      <c r="ER96" s="14">
        <f>VLOOKUP($EG96,Data!$B:$CP,Daily!ER$10,0)/ER$91</f>
      </c>
      <c r="ES96" s="14">
        <f>VLOOKUP($EG96,Data!$B:$CP,Daily!ES$10,0)/ES$91</f>
      </c>
      <c r="ET96" s="14">
        <f>VLOOKUP($EG96,Data!$B:$CP,Daily!ET$10,0)/ET$91</f>
      </c>
      <c r="EU96" s="14">
        <f>VLOOKUP($EG96,Data!$B:$CP,Daily!EU$10,0)/EU$91</f>
      </c>
      <c r="EV96" s="14">
        <f>VLOOKUP($EG96,Data!$B:$CP,Daily!EV$10,0)/EV$91</f>
      </c>
      <c r="EW96" s="14">
        <f>VLOOKUP($EG96,Data!$B:$CP,Daily!EW$10,0)/EW$91</f>
      </c>
      <c r="EX96" s="14">
        <f>VLOOKUP($EG96,Data!$B:$CP,Daily!EX$10,0)/EX$91</f>
      </c>
      <c r="EY96" s="14">
        <f>VLOOKUP($EG96,Data!$B:$CP,Daily!EY$10,0)/EY$91</f>
      </c>
      <c r="EZ96" s="14">
        <f>VLOOKUP($EG96,Data!$B:$CP,Daily!EZ$10,0)/EZ$91</f>
      </c>
      <c r="FA96" s="14">
        <f>VLOOKUP($EG96,Data!$B:$CP,Daily!FA$10,0)/FA$91</f>
      </c>
      <c r="FB96" s="14">
        <f>VLOOKUP($EG96,Data!$B:$CP,Daily!FB$10,0)/FB$91</f>
      </c>
      <c r="FC96" s="14">
        <f>VLOOKUP($EG96,Data!$B:$CP,Daily!FC$10,0)/FC$91</f>
      </c>
      <c r="FD96" s="14">
        <f>VLOOKUP($EG96,Data!$B:$CP,Daily!FD$10,0)/FD$91</f>
      </c>
      <c r="FE96" s="14">
        <f>VLOOKUP($EG96,Data!$B:$CP,Daily!FE$10,0)/FE$91</f>
      </c>
      <c r="FF96" s="14">
        <f>VLOOKUP($EG96,Data!$B:$CP,Daily!FF$10,0)/FF$91</f>
      </c>
      <c r="FG96" s="14">
        <f>VLOOKUP($EG96,Data!$B:$CP,Daily!FG$10,0)/FG$91</f>
      </c>
      <c r="FH96" s="14">
        <f>VLOOKUP($EG96,Data!$B:$CP,Daily!FH$10,0)/FH$91</f>
      </c>
      <c r="FI96" s="14">
        <f>VLOOKUP($EG96,Data!$B:$CP,Daily!FI$10,0)/FI$91</f>
      </c>
      <c r="FJ96" s="14">
        <f>VLOOKUP($EG96,Data!$B:$CP,Daily!FJ$10,0)/FJ$91</f>
      </c>
      <c r="FK96" s="14">
        <f>VLOOKUP($EG96,Data!$B:$CP,Daily!FK$10,0)/FK$91</f>
      </c>
      <c r="FL96" s="14">
        <f>VLOOKUP($EG96,Data!$B:$CP,Daily!FL$10,0)/FL$91</f>
      </c>
      <c r="FM96" s="14">
        <f>VLOOKUP($EG96,Data!$B:$CP,Daily!FM$10,0)/FM$91</f>
      </c>
      <c r="FN96" s="14">
        <f>VLOOKUP($EG96,Data!$B:$CP,Daily!FN$10,0)/FN$91</f>
      </c>
      <c r="FO96" s="14">
        <f>VLOOKUP($EG96,Data!$B:$CP,Daily!FO$10,0)/FO$91</f>
      </c>
      <c r="FP96" s="14">
        <f>VLOOKUP($EG96,Data!$B:$CP,Daily!FP$10,0)/FP$91</f>
      </c>
      <c r="FQ96" s="14">
        <f>VLOOKUP($EG96,Data!$B:$CP,Daily!FQ$10,0)/FQ$91</f>
      </c>
      <c r="FR96" s="14">
        <f>VLOOKUP($EG96,Data!$B:$CP,Daily!FR$10,0)/FR$91</f>
      </c>
      <c r="FS96" s="14">
        <f>VLOOKUP($EG96,Data!$B:$CP,Daily!FS$10,0)/FS$91</f>
      </c>
      <c r="FT96" s="14">
        <f>VLOOKUP($EG96,Data!$B:$CP,Daily!FT$10,0)/FT$91</f>
      </c>
      <c r="FU96" s="14">
        <f>VLOOKUP($EG96,Data!$B:$CP,Daily!FU$10,0)/FU$91</f>
      </c>
      <c r="FV96" s="14">
        <f>VLOOKUP($EG96,Data!$B:$CP,Daily!FV$10,0)/FV$91</f>
      </c>
      <c r="FW96" s="14">
        <f>VLOOKUP($EG96,Data!$B:$CP,Daily!FW$10,0)/FW$91</f>
      </c>
      <c r="FX96" s="14">
        <f>VLOOKUP($EG96,Data!$B:$CP,Daily!FX$10,0)/FX$91</f>
      </c>
      <c r="FY96" s="14">
        <f>VLOOKUP($EG96,Data!$B:$CP,Daily!FY$10,0)/FY$91</f>
      </c>
      <c r="FZ96" s="14">
        <f>VLOOKUP($EG96,Data!$B:$CP,Daily!FZ$10,0)/FZ$91</f>
      </c>
      <c r="GA96" s="14">
        <f>VLOOKUP($EG96,Data!$B:$CP,Daily!GA$10,0)/GA$91</f>
      </c>
      <c r="GB96" s="14">
        <f>VLOOKUP($EG96,Data!$B:$CP,Daily!GB$10,0)/GB$91</f>
      </c>
      <c r="GC96" s="14">
        <f>VLOOKUP($EG96,Data!$B:$CP,Daily!GC$10,0)/GC$91</f>
      </c>
      <c r="GD96" s="14">
        <f>VLOOKUP($EG96,Data!$B:$CP,Daily!GD$10,0)/GD$91</f>
      </c>
      <c r="GE96" s="14">
        <f>VLOOKUP($EG96,Data!$B:$CP,Daily!GE$10,0)/GE$91</f>
      </c>
      <c r="GF96" s="14">
        <f>VLOOKUP($EG96,Data!$B:$CP,Daily!GF$10,0)/GF$91</f>
      </c>
      <c r="GG96" s="14">
        <f>VLOOKUP($EG96,Data!$B:$CP,Daily!GG$10,0)/GG$91</f>
      </c>
      <c r="GH96" s="14">
        <f>VLOOKUP($EG96,Data!$B:$CP,Daily!GH$10,0)/GH$91</f>
      </c>
      <c r="GI96" s="14">
        <f>VLOOKUP($EG96,Data!$B:$CP,Daily!GI$10,0)/GI$91</f>
      </c>
      <c r="GJ96" s="14">
        <f>VLOOKUP($EG96,Data!$B:$CP,Daily!GJ$10,0)/GJ$91</f>
      </c>
      <c r="GK96" s="14">
        <f>VLOOKUP($EG96,Data!$B:$CP,Daily!GK$10,0)/GK$91</f>
      </c>
      <c r="GL96" s="14">
        <f>VLOOKUP($EG96,Data!$B:$CP,Daily!GL$10,0)/GL$91</f>
      </c>
      <c r="GM96" s="14">
        <f>VLOOKUP($EG96,Data!$B:$CP,Daily!GM$10,0)/GM$91</f>
      </c>
      <c r="GN96" s="14">
        <f>VLOOKUP($EG96,Data!$B:$CP,Daily!GN$10,0)/GN$91</f>
      </c>
      <c r="GO96" s="14">
        <f>VLOOKUP($EG96,Data!$B:$CP,Daily!GO$10,0)/GO$91</f>
      </c>
      <c r="GP96" s="14">
        <f>VLOOKUP($EG96,Data!$B:$CP,Daily!GP$10,0)/GP$91</f>
      </c>
      <c r="GQ96" s="14">
        <f>VLOOKUP($EG96,Data!$B:$CP,Daily!GQ$10,0)/GQ$91</f>
      </c>
      <c r="GR96" s="14">
        <f>VLOOKUP($EG96,Data!$B:$CP,Daily!GR$10,0)/GR$91</f>
      </c>
      <c r="GS96" s="14">
        <f>VLOOKUP($EG96,Data!$B:$CP,Daily!GS$10,0)/GS$91</f>
      </c>
      <c r="GT96" s="14">
        <f>VLOOKUP($EG96,Data!$B:$CP,Daily!GT$10,0)/GT$91</f>
      </c>
      <c r="GU96" s="14">
        <f>VLOOKUP($EG96,Data!$B:$CP,Daily!GU$10,0)/GU$91</f>
      </c>
      <c r="GV96" s="14">
        <f>VLOOKUP($EG96,Data!$B:$CP,Daily!GV$10,0)/GV$91</f>
      </c>
      <c r="GW96" s="14">
        <f>VLOOKUP($EG96,Data!$B:$CP,Daily!GW$10,0)/GW$91</f>
      </c>
      <c r="GX96" s="14">
        <f>VLOOKUP($EG96,Data!$B:$CP,Daily!GX$10,0)/GX$91</f>
      </c>
      <c r="GY96" s="14">
        <f>VLOOKUP($EG96,Data!$B:$CP,Daily!GY$10,0)/GY$91</f>
      </c>
      <c r="GZ96" s="14">
        <f>VLOOKUP($EG96,Data!$B:$CP,Daily!GZ$10,0)/GZ$91</f>
      </c>
      <c r="HA96" s="14">
        <f>VLOOKUP($EG96,Data!$B:$CP,Daily!HA$10,0)/HA$91</f>
      </c>
      <c r="HB96" s="14">
        <f>VLOOKUP($EG96,Data!$B:$CP,Daily!HB$10,0)/HB$91</f>
      </c>
      <c r="HC96" s="14">
        <f>VLOOKUP($EG96,Data!$B:$CP,Daily!HC$10,0)/HC$91</f>
      </c>
      <c r="HD96" s="14">
        <f>VLOOKUP($EG96,Data!$B:$CP,Daily!HD$10,0)/HD$91</f>
      </c>
      <c r="HE96" s="14">
        <f>VLOOKUP($EG96,Data!$B:$CP,Daily!HE$10,0)/HE$91</f>
      </c>
      <c r="HF96" s="14">
        <f>VLOOKUP($EG96,Data!$B:$CP,Daily!HF$10,0)/HF$91</f>
      </c>
      <c r="HG96" s="14">
        <f>VLOOKUP($EG96,Data!$B:$CP,Daily!HG$10,0)/HG$91</f>
      </c>
      <c r="HH96" s="14">
        <f>VLOOKUP($EG96,Data!$B:$CP,Daily!HH$10,0)/HH$91</f>
      </c>
      <c r="HI96" s="14">
        <f>VLOOKUP($EG96,Data!$B:$CP,Daily!HI$10,0)/HI$91</f>
      </c>
      <c r="HJ96" s="14">
        <f>VLOOKUP($EG96,Data!$B:$CP,Daily!HJ$10,0)/HJ$91</f>
      </c>
      <c r="HK96" s="14">
        <f>VLOOKUP($EG96,Data!$B:$CP,Daily!HK$10,0)/HK$91</f>
      </c>
      <c r="HL96" s="14">
        <f>VLOOKUP($EG96,Data!$B:$CP,Daily!HL$10,0)/HL$91</f>
      </c>
      <c r="HM96" s="14">
        <f>VLOOKUP($EG96,Data!$B:$CP,Daily!HM$10,0)/HM$91</f>
      </c>
      <c r="HN96" s="14">
        <f>VLOOKUP($EG96,Data!$B:$CP,Daily!HN$10,0)/HN$91</f>
      </c>
      <c r="HO96" s="14">
        <f>VLOOKUP($EG96,Data!$B:$CP,Daily!HO$10,0)/HO$91</f>
      </c>
      <c r="HP96" s="14">
        <f>VLOOKUP($EG96,Data!$B:$CP,Daily!HP$10,0)/HP$91</f>
      </c>
      <c r="HQ96" s="14">
        <f>VLOOKUP($EG96,Data!$B:$CP,Daily!HQ$10,0)/HQ$91</f>
      </c>
      <c r="HR96" s="14">
        <f>VLOOKUP($EG96,Data!$B:$CP,Daily!HR$10,0)/HR$91</f>
      </c>
      <c r="HS96" s="14">
        <f>VLOOKUP($EG96,Data!$B:$CP,Daily!HS$10,0)/HS$91</f>
      </c>
      <c r="HT96" s="14">
        <f>VLOOKUP($EG96,Data!$B:$CP,Daily!HT$10,0)/HT$91</f>
      </c>
      <c r="HU96" s="17"/>
      <c r="HV96" s="52">
        <f t="shared" si="767"/>
      </c>
      <c r="HW96" s="52">
        <f t="shared" si="768"/>
      </c>
      <c r="HX96" s="52">
        <f t="shared" si="769"/>
      </c>
      <c r="HY96" s="52">
        <f t="shared" si="780"/>
      </c>
      <c r="HZ96" s="52">
        <f t="shared" si="781"/>
      </c>
      <c r="IA96" s="55"/>
      <c r="IB96" s="14">
        <f t="shared" si="770"/>
      </c>
      <c r="IC96" s="14">
        <f t="shared" si="793"/>
      </c>
      <c r="ID96" s="14">
        <f t="shared" si="794"/>
      </c>
      <c r="IE96" s="16"/>
      <c r="IF96" s="9" t="s">
        <v>587</v>
      </c>
      <c r="IG96" s="9" t="s">
        <v>81</v>
      </c>
      <c r="IH96" s="14">
        <f>VLOOKUP($IF96,Data!$B:$CP,Daily!IH$10,0)/IH$91</f>
      </c>
      <c r="II96" s="14">
        <f>VLOOKUP($IF96,Data!$B:$CP,Daily!II$10,0)/II$91</f>
      </c>
      <c r="IJ96" s="14">
        <f>VLOOKUP($IF96,Data!$B:$CP,Daily!IJ$10,0)/IJ$91</f>
      </c>
      <c r="IK96" s="14">
        <f>VLOOKUP($IF96,Data!$B:$CP,Daily!IK$10,0)/IK$91</f>
      </c>
      <c r="IL96" s="14">
        <f>VLOOKUP($IF96,Data!$B:$CP,Daily!IL$10,0)/IL$91</f>
      </c>
      <c r="IM96" s="14">
        <f>VLOOKUP($IF96,Data!$B:$CP,Daily!IM$10,0)/IM$91</f>
      </c>
      <c r="IN96" s="14">
        <f>VLOOKUP($IF96,Data!$B:$CP,Daily!IN$10,0)/IN$91</f>
      </c>
      <c r="IO96" s="14">
        <f>VLOOKUP($IF96,Data!$B:$CP,Daily!IO$10,0)/IO$91</f>
      </c>
      <c r="IP96" s="14">
        <f>VLOOKUP($IF96,Data!$B:$CP,Daily!IP$10,0)/IP$91</f>
      </c>
      <c r="IQ96" s="14">
        <f>VLOOKUP($IF96,Data!$B:$CP,Daily!IQ$10,0)/IQ$91</f>
      </c>
      <c r="IR96" s="14">
        <f>VLOOKUP($IF96,Data!$B:$CP,Daily!IR$10,0)/IR$91</f>
      </c>
      <c r="IS96" s="14">
        <f>VLOOKUP($IF96,Data!$B:$CP,Daily!IS$10,0)/IS$91</f>
      </c>
      <c r="IT96" s="14">
        <f>VLOOKUP($IF96,Data!$B:$CP,Daily!IT$10,0)/IT$91</f>
      </c>
      <c r="IU96" s="14">
        <f>VLOOKUP($IF96,Data!$B:$CP,Daily!IU$10,0)/IU$91</f>
      </c>
      <c r="IV96" s="14">
        <f>VLOOKUP($IF96,Data!$B:$CP,Daily!IV$10,0)/IV$91</f>
      </c>
      <c r="IW96" s="14">
        <f>VLOOKUP($IF96,Data!$B:$CP,Daily!IW$10,0)/IW$91</f>
      </c>
      <c r="IX96" s="14">
        <f>VLOOKUP($IF96,Data!$B:$CP,Daily!IX$10,0)/IX$91</f>
      </c>
      <c r="IY96" s="14">
        <f>VLOOKUP($IF96,Data!$B:$CP,Daily!IY$10,0)/IY$91</f>
      </c>
      <c r="IZ96" s="14">
        <f>VLOOKUP($IF96,Data!$B:$CP,Daily!IZ$10,0)/IZ$91</f>
      </c>
      <c r="JA96" s="14">
        <f>VLOOKUP($IF96,Data!$B:$CP,Daily!JA$10,0)/JA$91</f>
      </c>
      <c r="JB96" s="14">
        <f>VLOOKUP($IF96,Data!$B:$CP,Daily!JB$10,0)/JB$91</f>
      </c>
      <c r="JC96" s="14">
        <f>VLOOKUP($IF96,Data!$B:$CP,Daily!JC$10,0)/JC$91</f>
      </c>
      <c r="JD96" s="14">
        <f>VLOOKUP($IF96,Data!$B:$CP,Daily!JD$10,0)/JD$91</f>
      </c>
      <c r="JE96" s="14">
        <f>VLOOKUP($IF96,Data!$B:$CP,Daily!JE$10,0)/JE$91</f>
      </c>
      <c r="JF96" s="14">
        <f>VLOOKUP($IF96,Data!$B:$CP,Daily!JF$10,0)/JF$91</f>
      </c>
      <c r="JG96" s="14">
        <f>VLOOKUP($IF96,Data!$B:$CP,Daily!JG$10,0)/JG$91</f>
      </c>
      <c r="JH96" s="14">
        <f>VLOOKUP($IF96,Data!$B:$CP,Daily!JH$10,0)/JH$91</f>
      </c>
      <c r="JI96" s="14">
        <f>VLOOKUP($IF96,Data!$B:$CP,Daily!JI$10,0)/JI$91</f>
      </c>
      <c r="JJ96" s="14">
        <f>VLOOKUP($IF96,Data!$B:$CP,Daily!JJ$10,0)/JJ$91</f>
      </c>
      <c r="JK96" s="14">
        <f>VLOOKUP($IF96,Data!$B:$CP,Daily!JK$10,0)/JK$91</f>
      </c>
      <c r="JL96" s="14">
        <f>VLOOKUP($IF96,Data!$B:$CP,Daily!JL$10,0)/JL$91</f>
      </c>
      <c r="JM96" s="14">
        <f>VLOOKUP($IF96,Data!$B:$CP,Daily!JM$10,0)/JM$91</f>
      </c>
      <c r="JN96" s="14">
        <f>VLOOKUP($IF96,Data!$B:$CP,Daily!JN$10,0)/JN$91</f>
      </c>
      <c r="JO96" s="14">
        <f>VLOOKUP($IF96,Data!$B:$CP,Daily!JO$10,0)/JO$91</f>
      </c>
      <c r="JP96" s="14">
        <f>VLOOKUP($IF96,Data!$B:$CP,Daily!JP$10,0)/JP$91</f>
      </c>
      <c r="JQ96" s="14">
        <f>VLOOKUP($IF96,Data!$B:$CP,Daily!JQ$10,0)/JQ$91</f>
      </c>
      <c r="JR96" s="14">
        <f>VLOOKUP($IF96,Data!$B:$CP,Daily!JR$10,0)/JR$91</f>
      </c>
      <c r="JS96" s="14">
        <f>VLOOKUP($IF96,Data!$B:$CP,Daily!JS$10,0)/JS$91</f>
      </c>
      <c r="JT96" s="14">
        <f>VLOOKUP($IF96,Data!$B:$CP,Daily!JT$10,0)/JT$91</f>
      </c>
      <c r="JU96" s="14">
        <f>VLOOKUP($IF96,Data!$B:$CP,Daily!JU$10,0)/JU$91</f>
      </c>
      <c r="JV96" s="14">
        <f>VLOOKUP($IF96,Data!$B:$CP,Daily!JV$10,0)/JV$91</f>
      </c>
      <c r="JW96" s="14">
        <f>VLOOKUP($IF96,Data!$B:$CP,Daily!JW$10,0)/JW$91</f>
      </c>
      <c r="JX96" s="14">
        <f>VLOOKUP($IF96,Data!$B:$CP,Daily!JX$10,0)/JX$91</f>
      </c>
      <c r="JY96" s="14">
        <f>VLOOKUP($IF96,Data!$B:$CP,Daily!JY$10,0)/JY$91</f>
      </c>
      <c r="JZ96" s="14">
        <f>VLOOKUP($IF96,Data!$B:$CP,Daily!JZ$10,0)/JZ$91</f>
      </c>
      <c r="KA96" s="14">
        <f>VLOOKUP($IF96,Data!$B:$CP,Daily!KA$10,0)/KA$91</f>
      </c>
      <c r="KB96" s="14">
        <f>VLOOKUP($IF96,Data!$B:$CP,Daily!KB$10,0)/KB$91</f>
      </c>
      <c r="KC96" s="14">
        <f>VLOOKUP($IF96,Data!$B:$CP,Daily!KC$10,0)/KC$91</f>
      </c>
      <c r="KD96" s="14">
        <f>VLOOKUP($IF96,Data!$B:$CP,Daily!KD$10,0)/KD$91</f>
      </c>
      <c r="KE96" s="14">
        <f>VLOOKUP($IF96,Data!$B:$CP,Daily!KE$10,0)/KE$91</f>
      </c>
      <c r="KF96" s="14">
        <f>VLOOKUP($IF96,Data!$B:$CP,Daily!KF$10,0)/KF$91</f>
      </c>
      <c r="KG96" s="14">
        <f>VLOOKUP($IF96,Data!$B:$CP,Daily!KG$10,0)/KG$91</f>
      </c>
      <c r="KH96" s="14">
        <f>VLOOKUP($IF96,Data!$B:$CP,Daily!KH$10,0)/KH$91</f>
      </c>
      <c r="KI96" s="14">
        <f>VLOOKUP($IF96,Data!$B:$CP,Daily!KI$10,0)/KI$91</f>
      </c>
      <c r="KJ96" s="14">
        <f>VLOOKUP($IF96,Data!$B:$CP,Daily!KJ$10,0)/KJ$91</f>
      </c>
      <c r="KK96" s="14">
        <f>VLOOKUP($IF96,Data!$B:$CP,Daily!KK$10,0)/KK$91</f>
      </c>
      <c r="KL96" s="14">
        <f>VLOOKUP($IF96,Data!$B:$CP,Daily!KL$10,0)/KL$91</f>
      </c>
      <c r="KM96" s="14">
        <f>VLOOKUP($IF96,Data!$B:$CP,Daily!KM$10,0)/KM$91</f>
      </c>
      <c r="KN96" s="14">
        <f>VLOOKUP($IF96,Data!$B:$CP,Daily!KN$10,0)/KN$91</f>
      </c>
      <c r="KO96" s="14">
        <f>VLOOKUP($IF96,Data!$B:$CP,Daily!KO$10,0)/KO$91</f>
      </c>
      <c r="KP96" s="14">
        <f>VLOOKUP($IF96,Data!$B:$CP,Daily!KP$10,0)/KP$91</f>
      </c>
      <c r="KQ96" s="14">
        <f>VLOOKUP($IF96,Data!$B:$CP,Daily!KQ$10,0)/KQ$91</f>
      </c>
      <c r="KR96" s="14">
        <f>VLOOKUP($IF96,Data!$B:$CP,Daily!KR$10,0)/KR$91</f>
      </c>
      <c r="KS96" s="14">
        <f>VLOOKUP($IF96,Data!$B:$CP,Daily!KS$10,0)/KS$91</f>
      </c>
      <c r="KT96" s="14">
        <f>VLOOKUP($IF96,Data!$B:$CP,Daily!KT$10,0)/KT$91</f>
      </c>
      <c r="KU96" s="14">
        <f>VLOOKUP($IF96,Data!$B:$CP,Daily!KU$10,0)/KU$91</f>
      </c>
      <c r="KV96" s="14">
        <f>VLOOKUP($IF96,Data!$B:$CP,Daily!KV$10,0)/KV$91</f>
      </c>
      <c r="KW96" s="14">
        <f>VLOOKUP($IF96,Data!$B:$CP,Daily!KW$10,0)/KW$91</f>
      </c>
      <c r="KX96" s="14">
        <f>VLOOKUP($IF96,Data!$B:$CP,Daily!KX$10,0)/KX$91</f>
      </c>
      <c r="KY96" s="14">
        <f>VLOOKUP($IF96,Data!$B:$CP,Daily!KY$10,0)/KY$91</f>
      </c>
      <c r="KZ96" s="14">
        <f>VLOOKUP($IF96,Data!$B:$CP,Daily!KZ$10,0)/KZ$91</f>
      </c>
      <c r="LA96" s="14">
        <f>VLOOKUP($IF96,Data!$B:$CP,Daily!LA$10,0)/LA$91</f>
      </c>
      <c r="LB96" s="14">
        <f>VLOOKUP($IF96,Data!$B:$CP,Daily!LB$10,0)/LB$91</f>
      </c>
      <c r="LC96" s="14">
        <f>VLOOKUP($IF96,Data!$B:$CP,Daily!LC$10,0)/LC$91</f>
      </c>
      <c r="LD96" s="14">
        <f>VLOOKUP($IF96,Data!$B:$CP,Daily!LD$10,0)/LD$91</f>
      </c>
      <c r="LE96" s="14">
        <f>VLOOKUP($IF96,Data!$B:$CP,Daily!LE$10,0)/LE$91</f>
      </c>
      <c r="LF96" s="14">
        <f>VLOOKUP($IF96,Data!$B:$CP,Daily!LF$10,0)/LF$91</f>
      </c>
      <c r="LG96" s="14">
        <f>VLOOKUP($IF96,Data!$B:$CP,Daily!LG$10,0)/LG$91</f>
      </c>
      <c r="LH96" s="14">
        <f>VLOOKUP($IF96,Data!$B:$CP,Daily!LH$10,0)/LH$91</f>
      </c>
      <c r="LI96" s="14">
        <f>VLOOKUP($IF96,Data!$B:$CP,Daily!LI$10,0)/LI$91</f>
      </c>
      <c r="LJ96" s="14">
        <f>VLOOKUP($IF96,Data!$B:$CP,Daily!LJ$10,0)/LJ$91</f>
      </c>
      <c r="LK96" s="14">
        <f>VLOOKUP($IF96,Data!$B:$CP,Daily!LK$10,0)/LK$91</f>
      </c>
      <c r="LL96" s="14">
        <f>VLOOKUP($IF96,Data!$B:$CP,Daily!LL$10,0)/LL$91</f>
      </c>
      <c r="LM96" s="14">
        <f>VLOOKUP($IF96,Data!$B:$CP,Daily!LM$10,0)/LM$91</f>
      </c>
      <c r="LN96" s="14">
        <f>VLOOKUP($IF96,Data!$B:$CP,Daily!LN$10,0)/LN$91</f>
      </c>
      <c r="LO96" s="14">
        <f>VLOOKUP($IF96,Data!$B:$CP,Daily!LO$10,0)/LO$91</f>
      </c>
      <c r="LP96" s="14">
        <f>VLOOKUP($IF96,Data!$B:$CP,Daily!LP$10,0)/LP$91</f>
      </c>
      <c r="LQ96" s="14">
        <f>VLOOKUP($IF96,Data!$B:$CP,Daily!LQ$10,0)/LQ$91</f>
      </c>
      <c r="LR96" s="14">
        <f>VLOOKUP($IF96,Data!$B:$CP,Daily!LR$10,0)/LR$91</f>
      </c>
      <c r="LS96" s="14">
        <f>VLOOKUP($IF96,Data!$B:$CP,Daily!LS$10,0)/LS$91</f>
      </c>
      <c r="LU96" s="52">
        <f t="shared" si="771"/>
      </c>
      <c r="LV96" s="52">
        <f t="shared" si="772"/>
      </c>
      <c r="LW96" s="52">
        <f t="shared" si="773"/>
      </c>
      <c r="LX96" s="52">
        <f t="shared" si="782"/>
      </c>
      <c r="LY96" s="52">
        <f t="shared" si="795"/>
      </c>
      <c r="LZ96" s="55"/>
      <c r="MA96" s="14">
        <f t="shared" si="783"/>
      </c>
      <c r="MB96" s="14">
        <f t="shared" si="796"/>
      </c>
      <c r="MC96" s="14">
        <f t="shared" si="797"/>
      </c>
      <c r="MD96" s="15"/>
    </row>
    <row r="97" spans="1:342" x14ac:dyDescent="0.25">
      <c r="A97" s="5"/>
      <c r="C97" s="5"/>
      <c r="D97" s="74" t="s">
        <v>588</v>
      </c>
      <c r="E97" s="67" t="str">
        <f>VLOOKUP($D97,'Metric Nature'!$C:$D,2,0)&amp;IF(($F97&lt;(EA97)),"Below",IF(($F97&gt;(DZ97)),"Above","Within"))</f>
      </c>
      <c r="F97" s="62">
        <f t="shared" si="750"/>
      </c>
      <c r="G97" s="92">
        <f t="shared" si="751"/>
      </c>
      <c r="H97" s="62">
        <f t="shared" si="784"/>
      </c>
      <c r="I97" s="89">
        <f t="shared" si="774"/>
      </c>
      <c r="J97" s="62">
        <f t="shared" si="753"/>
      </c>
      <c r="K97" s="62">
        <f t="shared" si="754"/>
      </c>
      <c r="L97" s="64"/>
      <c r="M97" s="67" t="str">
        <f>VLOOKUP($D97,'Metric Nature'!$C:$D,2,0)&amp;IF(($N97&lt;(HZ97)),"Below",IF(($N97&gt;(HY97)),"Above","Within"))</f>
      </c>
      <c r="N97" s="71">
        <f t="shared" si="755"/>
      </c>
      <c r="O97" s="63">
        <f t="shared" si="785"/>
      </c>
      <c r="P97" s="98">
        <f t="shared" si="786"/>
      </c>
      <c r="Q97" s="63">
        <f t="shared" si="787"/>
      </c>
      <c r="R97" s="71">
        <f t="shared" si="757"/>
      </c>
      <c r="S97" s="62">
        <f t="shared" si="758"/>
      </c>
      <c r="T97" s="64"/>
      <c r="U97" s="67" t="str">
        <f>VLOOKUP($D97,'Metric Nature'!$C:$D,2,0)&amp;IF(($V97&lt;(LY97)),"Below",IF(($V97&gt;(LX97)),"Above","Within"))</f>
      </c>
      <c r="V97" s="62">
        <f t="shared" si="759"/>
      </c>
      <c r="W97" s="63">
        <f t="shared" si="777"/>
      </c>
      <c r="X97" s="62">
        <f t="shared" si="788"/>
      </c>
      <c r="Y97" s="63">
        <f t="shared" si="778"/>
      </c>
      <c r="Z97" s="62">
        <f t="shared" si="761"/>
      </c>
      <c r="AA97" s="62">
        <f t="shared" si="762"/>
      </c>
      <c r="AB97" s="64"/>
      <c r="AC97" s="60" t="s">
        <v>589</v>
      </c>
      <c r="AD97" s="5"/>
      <c r="AE97" s="5"/>
      <c r="AF97" s="5"/>
      <c r="AG97" s="5"/>
      <c r="AH97" s="5"/>
      <c r="AI97" s="9" t="s">
        <v>588</v>
      </c>
      <c r="AJ97" s="14">
        <f>(VLOOKUP($EG97,Data!$B:$CP,Daily!EI$10,0)+VLOOKUP($IF97,Data!$B:$CP,Daily!IH$10,0))/AJ$91</f>
      </c>
      <c r="AK97" s="14">
        <f>(VLOOKUP($EG97,Data!$B:$CP,Daily!EJ$10,0)+VLOOKUP($IF97,Data!$B:$CP,Daily!II$10,0))/AK$91</f>
      </c>
      <c r="AL97" s="14">
        <f>(VLOOKUP($EG97,Data!$B:$CP,Daily!EK$10,0)+VLOOKUP($IF97,Data!$B:$CP,Daily!IJ$10,0))/AL$91</f>
      </c>
      <c r="AM97" s="14">
        <f>(VLOOKUP($EG97,Data!$B:$CP,Daily!EL$10,0)+VLOOKUP($IF97,Data!$B:$CP,Daily!IK$10,0))/AM$91</f>
      </c>
      <c r="AN97" s="14">
        <f>(VLOOKUP($EG97,Data!$B:$CP,Daily!EM$10,0)+VLOOKUP($IF97,Data!$B:$CP,Daily!IL$10,0))/AN$91</f>
      </c>
      <c r="AO97" s="14">
        <f>(VLOOKUP($EG97,Data!$B:$CP,Daily!EN$10,0)+VLOOKUP($IF97,Data!$B:$CP,Daily!IM$10,0))/AO$91</f>
      </c>
      <c r="AP97" s="14">
        <f>(VLOOKUP($EG97,Data!$B:$CP,Daily!EO$10,0)+VLOOKUP($IF97,Data!$B:$CP,Daily!IN$10,0))/AP$91</f>
      </c>
      <c r="AQ97" s="14">
        <f>(VLOOKUP($EG97,Data!$B:$CP,Daily!EP$10,0)+VLOOKUP($IF97,Data!$B:$CP,Daily!IO$10,0))/AQ$91</f>
      </c>
      <c r="AR97" s="14">
        <f>(VLOOKUP($EG97,Data!$B:$CP,Daily!EQ$10,0)+VLOOKUP($IF97,Data!$B:$CP,Daily!IP$10,0))/AR$91</f>
      </c>
      <c r="AS97" s="14">
        <f>(VLOOKUP($EG97,Data!$B:$CP,Daily!ER$10,0)+VLOOKUP($IF97,Data!$B:$CP,Daily!IQ$10,0))/AS$91</f>
      </c>
      <c r="AT97" s="14">
        <f>(VLOOKUP($EG97,Data!$B:$CP,Daily!ES$10,0)+VLOOKUP($IF97,Data!$B:$CP,Daily!IR$10,0))/AT$91</f>
      </c>
      <c r="AU97" s="14">
        <f>(VLOOKUP($EG97,Data!$B:$CP,Daily!ET$10,0)+VLOOKUP($IF97,Data!$B:$CP,Daily!IS$10,0))/AU$91</f>
      </c>
      <c r="AV97" s="14">
        <f>(VLOOKUP($EG97,Data!$B:$CP,Daily!EU$10,0)+VLOOKUP($IF97,Data!$B:$CP,Daily!IT$10,0))/AV$91</f>
      </c>
      <c r="AW97" s="14">
        <f>(VLOOKUP($EG97,Data!$B:$CP,Daily!EV$10,0)+VLOOKUP($IF97,Data!$B:$CP,Daily!IU$10,0))/AW$91</f>
      </c>
      <c r="AX97" s="14">
        <f>(VLOOKUP($EG97,Data!$B:$CP,Daily!EW$10,0)+VLOOKUP($IF97,Data!$B:$CP,Daily!IV$10,0))/AX$91</f>
      </c>
      <c r="AY97" s="14">
        <f>(VLOOKUP($EG97,Data!$B:$CP,Daily!EX$10,0)+VLOOKUP($IF97,Data!$B:$CP,Daily!IW$10,0))/AY$91</f>
      </c>
      <c r="AZ97" s="14">
        <f>(VLOOKUP($EG97,Data!$B:$CP,Daily!EY$10,0)+VLOOKUP($IF97,Data!$B:$CP,Daily!IX$10,0))/AZ$91</f>
      </c>
      <c r="BA97" s="14">
        <f>(VLOOKUP($EG97,Data!$B:$CP,Daily!EZ$10,0)+VLOOKUP($IF97,Data!$B:$CP,Daily!IY$10,0))/BA$91</f>
      </c>
      <c r="BB97" s="14">
        <f>(VLOOKUP($EG97,Data!$B:$CP,Daily!FA$10,0)+VLOOKUP($IF97,Data!$B:$CP,Daily!IZ$10,0))/BB$91</f>
      </c>
      <c r="BC97" s="14">
        <f>(VLOOKUP($EG97,Data!$B:$CP,Daily!FB$10,0)+VLOOKUP($IF97,Data!$B:$CP,Daily!JA$10,0))/BC$91</f>
      </c>
      <c r="BD97" s="14">
        <f>(VLOOKUP($EG97,Data!$B:$CP,Daily!FC$10,0)+VLOOKUP($IF97,Data!$B:$CP,Daily!JB$10,0))/BD$91</f>
      </c>
      <c r="BE97" s="14">
        <f>(VLOOKUP($EG97,Data!$B:$CP,Daily!FD$10,0)+VLOOKUP($IF97,Data!$B:$CP,Daily!JC$10,0))/BE$91</f>
      </c>
      <c r="BF97" s="14">
        <f>(VLOOKUP($EG97,Data!$B:$CP,Daily!FE$10,0)+VLOOKUP($IF97,Data!$B:$CP,Daily!JD$10,0))/BF$91</f>
      </c>
      <c r="BG97" s="14">
        <f>(VLOOKUP($EG97,Data!$B:$CP,Daily!FF$10,0)+VLOOKUP($IF97,Data!$B:$CP,Daily!JE$10,0))/BG$91</f>
      </c>
      <c r="BH97" s="14">
        <f>(VLOOKUP($EG97,Data!$B:$CP,Daily!FG$10,0)+VLOOKUP($IF97,Data!$B:$CP,Daily!JF$10,0))/BH$91</f>
      </c>
      <c r="BI97" s="14">
        <f>(VLOOKUP($EG97,Data!$B:$CP,Daily!FH$10,0)+VLOOKUP($IF97,Data!$B:$CP,Daily!JG$10,0))/BI$91</f>
      </c>
      <c r="BJ97" s="14">
        <f>(VLOOKUP($EG97,Data!$B:$CP,Daily!FI$10,0)+VLOOKUP($IF97,Data!$B:$CP,Daily!JH$10,0))/BJ$91</f>
      </c>
      <c r="BK97" s="14">
        <f>(VLOOKUP($EG97,Data!$B:$CP,Daily!FJ$10,0)+VLOOKUP($IF97,Data!$B:$CP,Daily!JI$10,0))/BK$91</f>
      </c>
      <c r="BL97" s="14">
        <f>(VLOOKUP($EG97,Data!$B:$CP,Daily!FK$10,0)+VLOOKUP($IF97,Data!$B:$CP,Daily!JJ$10,0))/BL$91</f>
      </c>
      <c r="BM97" s="14">
        <f>(VLOOKUP($EG97,Data!$B:$CP,Daily!FL$10,0)+VLOOKUP($IF97,Data!$B:$CP,Daily!JK$10,0))/BM$91</f>
      </c>
      <c r="BN97" s="14">
        <f>(VLOOKUP($EG97,Data!$B:$CP,Daily!FM$10,0)+VLOOKUP($IF97,Data!$B:$CP,Daily!JL$10,0))/BN$91</f>
      </c>
      <c r="BO97" s="14">
        <f>(VLOOKUP($EG97,Data!$B:$CP,Daily!FN$10,0)+VLOOKUP($IF97,Data!$B:$CP,Daily!JM$10,0))/BO$91</f>
      </c>
      <c r="BP97" s="14">
        <f>(VLOOKUP($EG97,Data!$B:$CP,Daily!FO$10,0)+VLOOKUP($IF97,Data!$B:$CP,Daily!JN$10,0))/BP$91</f>
      </c>
      <c r="BQ97" s="14">
        <f>(VLOOKUP($EG97,Data!$B:$CP,Daily!FP$10,0)+VLOOKUP($IF97,Data!$B:$CP,Daily!JO$10,0))/BQ$91</f>
      </c>
      <c r="BR97" s="14">
        <f>(VLOOKUP($EG97,Data!$B:$CP,Daily!FQ$10,0)+VLOOKUP($IF97,Data!$B:$CP,Daily!JP$10,0))/BR$91</f>
      </c>
      <c r="BS97" s="14">
        <f>(VLOOKUP($EG97,Data!$B:$CP,Daily!FR$10,0)+VLOOKUP($IF97,Data!$B:$CP,Daily!JQ$10,0))/BS$91</f>
      </c>
      <c r="BT97" s="14">
        <f>(VLOOKUP($EG97,Data!$B:$CP,Daily!FS$10,0)+VLOOKUP($IF97,Data!$B:$CP,Daily!JR$10,0))/BT$91</f>
      </c>
      <c r="BU97" s="14">
        <f>(VLOOKUP($EG97,Data!$B:$CP,Daily!FT$10,0)+VLOOKUP($IF97,Data!$B:$CP,Daily!JS$10,0))/BU$91</f>
      </c>
      <c r="BV97" s="14">
        <f>(VLOOKUP($EG97,Data!$B:$CP,Daily!FU$10,0)+VLOOKUP($IF97,Data!$B:$CP,Daily!JT$10,0))/BV$91</f>
      </c>
      <c r="BW97" s="14">
        <f>(VLOOKUP($EG97,Data!$B:$CP,Daily!FV$10,0)+VLOOKUP($IF97,Data!$B:$CP,Daily!JU$10,0))/BW$91</f>
      </c>
      <c r="BX97" s="14">
        <f>(VLOOKUP($EG97,Data!$B:$CP,Daily!FW$10,0)+VLOOKUP($IF97,Data!$B:$CP,Daily!JV$10,0))/BX$91</f>
      </c>
      <c r="BY97" s="14">
        <f>(VLOOKUP($EG97,Data!$B:$CP,Daily!FX$10,0)+VLOOKUP($IF97,Data!$B:$CP,Daily!JW$10,0))/BY$91</f>
      </c>
      <c r="BZ97" s="14">
        <f>(VLOOKUP($EG97,Data!$B:$CP,Daily!FY$10,0)+VLOOKUP($IF97,Data!$B:$CP,Daily!JX$10,0))/BZ$91</f>
      </c>
      <c r="CA97" s="14">
        <f>(VLOOKUP($EG97,Data!$B:$CP,Daily!FZ$10,0)+VLOOKUP($IF97,Data!$B:$CP,Daily!JY$10,0))/CA$91</f>
      </c>
      <c r="CB97" s="14">
        <f>(VLOOKUP($EG97,Data!$B:$CP,Daily!GA$10,0)+VLOOKUP($IF97,Data!$B:$CP,Daily!JZ$10,0))/CB$91</f>
      </c>
      <c r="CC97" s="14">
        <f>(VLOOKUP($EG97,Data!$B:$CP,Daily!GB$10,0)+VLOOKUP($IF97,Data!$B:$CP,Daily!KA$10,0))/CC$91</f>
      </c>
      <c r="CD97" s="14">
        <f>(VLOOKUP($EG97,Data!$B:$CP,Daily!GC$10,0)+VLOOKUP($IF97,Data!$B:$CP,Daily!KB$10,0))/CD$91</f>
      </c>
      <c r="CE97" s="14">
        <f>(VLOOKUP($EG97,Data!$B:$CP,Daily!GD$10,0)+VLOOKUP($IF97,Data!$B:$CP,Daily!KC$10,0))/CE$91</f>
      </c>
      <c r="CF97" s="14">
        <f>(VLOOKUP($EG97,Data!$B:$CP,Daily!GE$10,0)+VLOOKUP($IF97,Data!$B:$CP,Daily!KD$10,0))/CF$91</f>
      </c>
      <c r="CG97" s="14">
        <f>(VLOOKUP($EG97,Data!$B:$CP,Daily!GF$10,0)+VLOOKUP($IF97,Data!$B:$CP,Daily!KE$10,0))/CG$91</f>
      </c>
      <c r="CH97" s="14">
        <f>(VLOOKUP($EG97,Data!$B:$CP,Daily!GG$10,0)+VLOOKUP($IF97,Data!$B:$CP,Daily!KF$10,0))/CH$91</f>
      </c>
      <c r="CI97" s="14">
        <f>(VLOOKUP($EG97,Data!$B:$CP,Daily!GH$10,0)+VLOOKUP($IF97,Data!$B:$CP,Daily!KG$10,0))/CI$91</f>
      </c>
      <c r="CJ97" s="14">
        <f>(VLOOKUP($EG97,Data!$B:$CP,Daily!GI$10,0)+VLOOKUP($IF97,Data!$B:$CP,Daily!KH$10,0))/CJ$91</f>
      </c>
      <c r="CK97" s="14">
        <f>(VLOOKUP($EG97,Data!$B:$CP,Daily!GJ$10,0)+VLOOKUP($IF97,Data!$B:$CP,Daily!KI$10,0))/CK$91</f>
      </c>
      <c r="CL97" s="14">
        <f>(VLOOKUP($EG97,Data!$B:$CP,Daily!GK$10,0)+VLOOKUP($IF97,Data!$B:$CP,Daily!KJ$10,0))/CL$91</f>
      </c>
      <c r="CM97" s="14">
        <f>(VLOOKUP($EG97,Data!$B:$CP,Daily!GL$10,0)+VLOOKUP($IF97,Data!$B:$CP,Daily!KK$10,0))/CM$91</f>
      </c>
      <c r="CN97" s="14">
        <f>(VLOOKUP($EG97,Data!$B:$CP,Daily!GM$10,0)+VLOOKUP($IF97,Data!$B:$CP,Daily!KL$10,0))/CN$91</f>
      </c>
      <c r="CO97" s="14">
        <f>(VLOOKUP($EG97,Data!$B:$CP,Daily!GN$10,0)+VLOOKUP($IF97,Data!$B:$CP,Daily!KM$10,0))/CO$91</f>
      </c>
      <c r="CP97" s="14">
        <f>(VLOOKUP($EG97,Data!$B:$CP,Daily!GO$10,0)+VLOOKUP($IF97,Data!$B:$CP,Daily!KN$10,0))/CP$91</f>
      </c>
      <c r="CQ97" s="14">
        <f>(VLOOKUP($EG97,Data!$B:$CP,Daily!GP$10,0)+VLOOKUP($IF97,Data!$B:$CP,Daily!KO$10,0))/CQ$91</f>
      </c>
      <c r="CR97" s="14">
        <f>(VLOOKUP($EG97,Data!$B:$CP,Daily!GQ$10,0)+VLOOKUP($IF97,Data!$B:$CP,Daily!KP$10,0))/CR$91</f>
      </c>
      <c r="CS97" s="14">
        <f>(VLOOKUP($EG97,Data!$B:$CP,Daily!GR$10,0)+VLOOKUP($IF97,Data!$B:$CP,Daily!KQ$10,0))/CS$91</f>
      </c>
      <c r="CT97" s="14">
        <f>(VLOOKUP($EG97,Data!$B:$CP,Daily!GS$10,0)+VLOOKUP($IF97,Data!$B:$CP,Daily!KR$10,0))/CT$91</f>
      </c>
      <c r="CU97" s="14">
        <f>(VLOOKUP($EG97,Data!$B:$CP,Daily!GT$10,0)+VLOOKUP($IF97,Data!$B:$CP,Daily!KS$10,0))/CU$91</f>
      </c>
      <c r="CV97" s="14">
        <f>(VLOOKUP($EG97,Data!$B:$CP,Daily!GU$10,0)+VLOOKUP($IF97,Data!$B:$CP,Daily!KT$10,0))/CV$91</f>
      </c>
      <c r="CW97" s="14">
        <f>(VLOOKUP($EG97,Data!$B:$CP,Daily!GV$10,0)+VLOOKUP($IF97,Data!$B:$CP,Daily!KU$10,0))/CW$91</f>
      </c>
      <c r="CX97" s="14">
        <f>(VLOOKUP($EG97,Data!$B:$CP,Daily!GW$10,0)+VLOOKUP($IF97,Data!$B:$CP,Daily!KV$10,0))/CX$91</f>
      </c>
      <c r="CY97" s="14">
        <f>(VLOOKUP($EG97,Data!$B:$CP,Daily!GX$10,0)+VLOOKUP($IF97,Data!$B:$CP,Daily!KW$10,0))/CY$91</f>
      </c>
      <c r="CZ97" s="14">
        <f>(VLOOKUP($EG97,Data!$B:$CP,Daily!GY$10,0)+VLOOKUP($IF97,Data!$B:$CP,Daily!KX$10,0))/CZ$91</f>
      </c>
      <c r="DA97" s="14">
        <f>(VLOOKUP($EG97,Data!$B:$CP,Daily!GZ$10,0)+VLOOKUP($IF97,Data!$B:$CP,Daily!KY$10,0))/DA$91</f>
      </c>
      <c r="DB97" s="14">
        <f>(VLOOKUP($EG97,Data!$B:$CP,Daily!HA$10,0)+VLOOKUP($IF97,Data!$B:$CP,Daily!KZ$10,0))/DB$91</f>
      </c>
      <c r="DC97" s="14">
        <f>(VLOOKUP($EG97,Data!$B:$CP,Daily!HB$10,0)+VLOOKUP($IF97,Data!$B:$CP,Daily!LA$10,0))/DC$91</f>
      </c>
      <c r="DD97" s="14">
        <f>(VLOOKUP($EG97,Data!$B:$CP,Daily!HC$10,0)+VLOOKUP($IF97,Data!$B:$CP,Daily!LB$10,0))/DD$91</f>
      </c>
      <c r="DE97" s="14">
        <f>(VLOOKUP($EG97,Data!$B:$CP,Daily!HD$10,0)+VLOOKUP($IF97,Data!$B:$CP,Daily!LC$10,0))/DE$91</f>
      </c>
      <c r="DF97" s="14">
        <f>(VLOOKUP($EG97,Data!$B:$CP,Daily!HE$10,0)+VLOOKUP($IF97,Data!$B:$CP,Daily!LD$10,0))/DF$91</f>
      </c>
      <c r="DG97" s="14">
        <f>(VLOOKUP($EG97,Data!$B:$CP,Daily!HF$10,0)+VLOOKUP($IF97,Data!$B:$CP,Daily!LE$10,0))/DG$91</f>
      </c>
      <c r="DH97" s="14">
        <f>(VLOOKUP($EG97,Data!$B:$CP,Daily!HG$10,0)+VLOOKUP($IF97,Data!$B:$CP,Daily!LF$10,0))/DH$91</f>
      </c>
      <c r="DI97" s="14">
        <f>(VLOOKUP($EG97,Data!$B:$CP,Daily!HH$10,0)+VLOOKUP($IF97,Data!$B:$CP,Daily!LG$10,0))/DI$91</f>
      </c>
      <c r="DJ97" s="14">
        <f>(VLOOKUP($EG97,Data!$B:$CP,Daily!HI$10,0)+VLOOKUP($IF97,Data!$B:$CP,Daily!LH$10,0))/DJ$91</f>
      </c>
      <c r="DK97" s="14">
        <f>(VLOOKUP($EG97,Data!$B:$CP,Daily!HJ$10,0)+VLOOKUP($IF97,Data!$B:$CP,Daily!LI$10,0))/DK$91</f>
      </c>
      <c r="DL97" s="14">
        <f>(VLOOKUP($EG97,Data!$B:$CP,Daily!HK$10,0)+VLOOKUP($IF97,Data!$B:$CP,Daily!LJ$10,0))/DL$91</f>
      </c>
      <c r="DM97" s="14">
        <f>(VLOOKUP($EG97,Data!$B:$CP,Daily!HL$10,0)+VLOOKUP($IF97,Data!$B:$CP,Daily!LK$10,0))/DM$91</f>
      </c>
      <c r="DN97" s="14">
        <f>(VLOOKUP($EG97,Data!$B:$CP,Daily!HM$10,0)+VLOOKUP($IF97,Data!$B:$CP,Daily!LL$10,0))/DN$91</f>
      </c>
      <c r="DO97" s="14">
        <f>(VLOOKUP($EG97,Data!$B:$CP,Daily!HN$10,0)+VLOOKUP($IF97,Data!$B:$CP,Daily!LM$10,0))/DO$91</f>
      </c>
      <c r="DP97" s="14">
        <f>(VLOOKUP($EG97,Data!$B:$CP,Daily!HO$10,0)+VLOOKUP($IF97,Data!$B:$CP,Daily!LN$10,0))/DP$91</f>
      </c>
      <c r="DQ97" s="14">
        <f>(VLOOKUP($EG97,Data!$B:$CP,Daily!HP$10,0)+VLOOKUP($IF97,Data!$B:$CP,Daily!LO$10,0))/DQ$91</f>
      </c>
      <c r="DR97" s="14">
        <f>(VLOOKUP($EG97,Data!$B:$CP,Daily!HQ$10,0)+VLOOKUP($IF97,Data!$B:$CP,Daily!LP$10,0))/DR$91</f>
      </c>
      <c r="DS97" s="14">
        <f>(VLOOKUP($EG97,Data!$B:$CP,Daily!HR$10,0)+VLOOKUP($IF97,Data!$B:$CP,Daily!LQ$10,0))/DS$91</f>
      </c>
      <c r="DT97" s="14">
        <f>(VLOOKUP($EG97,Data!$B:$CP,Daily!HS$10,0)+VLOOKUP($IF97,Data!$B:$CP,Daily!LR$10,0))/DT$91</f>
      </c>
      <c r="DU97" s="14">
        <f>(VLOOKUP($EG97,Data!$B:$CP,Daily!HT$10,0)+VLOOKUP($IF97,Data!$B:$CP,Daily!LS$10,0))/DU$91</f>
      </c>
      <c r="DV97" s="55"/>
      <c r="DW97" s="14">
        <f t="shared" si="588"/>
      </c>
      <c r="DX97" s="14">
        <f t="shared" si="589"/>
      </c>
      <c r="DY97" s="14">
        <f t="shared" si="779"/>
      </c>
      <c r="DZ97" s="14">
        <f t="shared" si="789"/>
      </c>
      <c r="EA97" s="14">
        <f t="shared" si="790"/>
      </c>
      <c r="EB97" s="18"/>
      <c r="EC97" s="14">
        <f t="shared" si="766"/>
      </c>
      <c r="ED97" s="14">
        <f t="shared" si="791"/>
      </c>
      <c r="EE97" s="14">
        <f t="shared" si="792"/>
      </c>
      <c r="EF97" s="16"/>
      <c r="EG97" s="9" t="s">
        <v>590</v>
      </c>
      <c r="EH97" s="9" t="s">
        <v>82</v>
      </c>
      <c r="EI97" s="14">
        <f>VLOOKUP($EG97,Data!$B:$CP,Daily!EI$10,0)/EI$91</f>
      </c>
      <c r="EJ97" s="14">
        <f>VLOOKUP($EG97,Data!$B:$CP,Daily!EJ$10,0)/EJ$91</f>
      </c>
      <c r="EK97" s="14">
        <f>VLOOKUP($EG97,Data!$B:$CP,Daily!EK$10,0)/EK$91</f>
      </c>
      <c r="EL97" s="14">
        <f>VLOOKUP($EG97,Data!$B:$CP,Daily!EL$10,0)/EL$91</f>
      </c>
      <c r="EM97" s="14">
        <f>VLOOKUP($EG97,Data!$B:$CP,Daily!EM$10,0)/EM$91</f>
      </c>
      <c r="EN97" s="14">
        <f>VLOOKUP($EG97,Data!$B:$CP,Daily!EN$10,0)/EN$91</f>
      </c>
      <c r="EO97" s="14">
        <f>VLOOKUP($EG97,Data!$B:$CP,Daily!EO$10,0)/EO$91</f>
      </c>
      <c r="EP97" s="14">
        <f>VLOOKUP($EG97,Data!$B:$CP,Daily!EP$10,0)/EP$91</f>
      </c>
      <c r="EQ97" s="14">
        <f>VLOOKUP($EG97,Data!$B:$CP,Daily!EQ$10,0)/EQ$91</f>
      </c>
      <c r="ER97" s="14">
        <f>VLOOKUP($EG97,Data!$B:$CP,Daily!ER$10,0)/ER$91</f>
      </c>
      <c r="ES97" s="14">
        <f>VLOOKUP($EG97,Data!$B:$CP,Daily!ES$10,0)/ES$91</f>
      </c>
      <c r="ET97" s="14">
        <f>VLOOKUP($EG97,Data!$B:$CP,Daily!ET$10,0)/ET$91</f>
      </c>
      <c r="EU97" s="14">
        <f>VLOOKUP($EG97,Data!$B:$CP,Daily!EU$10,0)/EU$91</f>
      </c>
      <c r="EV97" s="14">
        <f>VLOOKUP($EG97,Data!$B:$CP,Daily!EV$10,0)/EV$91</f>
      </c>
      <c r="EW97" s="14">
        <f>VLOOKUP($EG97,Data!$B:$CP,Daily!EW$10,0)/EW$91</f>
      </c>
      <c r="EX97" s="14">
        <f>VLOOKUP($EG97,Data!$B:$CP,Daily!EX$10,0)/EX$91</f>
      </c>
      <c r="EY97" s="14">
        <f>VLOOKUP($EG97,Data!$B:$CP,Daily!EY$10,0)/EY$91</f>
      </c>
      <c r="EZ97" s="14">
        <f>VLOOKUP($EG97,Data!$B:$CP,Daily!EZ$10,0)/EZ$91</f>
      </c>
      <c r="FA97" s="14">
        <f>VLOOKUP($EG97,Data!$B:$CP,Daily!FA$10,0)/FA$91</f>
      </c>
      <c r="FB97" s="14">
        <f>VLOOKUP($EG97,Data!$B:$CP,Daily!FB$10,0)/FB$91</f>
      </c>
      <c r="FC97" s="14">
        <f>VLOOKUP($EG97,Data!$B:$CP,Daily!FC$10,0)/FC$91</f>
      </c>
      <c r="FD97" s="14">
        <f>VLOOKUP($EG97,Data!$B:$CP,Daily!FD$10,0)/FD$91</f>
      </c>
      <c r="FE97" s="14">
        <f>VLOOKUP($EG97,Data!$B:$CP,Daily!FE$10,0)/FE$91</f>
      </c>
      <c r="FF97" s="14">
        <f>VLOOKUP($EG97,Data!$B:$CP,Daily!FF$10,0)/FF$91</f>
      </c>
      <c r="FG97" s="14">
        <f>VLOOKUP($EG97,Data!$B:$CP,Daily!FG$10,0)/FG$91</f>
      </c>
      <c r="FH97" s="14">
        <f>VLOOKUP($EG97,Data!$B:$CP,Daily!FH$10,0)/FH$91</f>
      </c>
      <c r="FI97" s="14">
        <f>VLOOKUP($EG97,Data!$B:$CP,Daily!FI$10,0)/FI$91</f>
      </c>
      <c r="FJ97" s="14">
        <f>VLOOKUP($EG97,Data!$B:$CP,Daily!FJ$10,0)/FJ$91</f>
      </c>
      <c r="FK97" s="14">
        <f>VLOOKUP($EG97,Data!$B:$CP,Daily!FK$10,0)/FK$91</f>
      </c>
      <c r="FL97" s="14">
        <f>VLOOKUP($EG97,Data!$B:$CP,Daily!FL$10,0)/FL$91</f>
      </c>
      <c r="FM97" s="14">
        <f>VLOOKUP($EG97,Data!$B:$CP,Daily!FM$10,0)/FM$91</f>
      </c>
      <c r="FN97" s="14">
        <f>VLOOKUP($EG97,Data!$B:$CP,Daily!FN$10,0)/FN$91</f>
      </c>
      <c r="FO97" s="14">
        <f>VLOOKUP($EG97,Data!$B:$CP,Daily!FO$10,0)/FO$91</f>
      </c>
      <c r="FP97" s="14">
        <f>VLOOKUP($EG97,Data!$B:$CP,Daily!FP$10,0)/FP$91</f>
      </c>
      <c r="FQ97" s="14">
        <f>VLOOKUP($EG97,Data!$B:$CP,Daily!FQ$10,0)/FQ$91</f>
      </c>
      <c r="FR97" s="14">
        <f>VLOOKUP($EG97,Data!$B:$CP,Daily!FR$10,0)/FR$91</f>
      </c>
      <c r="FS97" s="14">
        <f>VLOOKUP($EG97,Data!$B:$CP,Daily!FS$10,0)/FS$91</f>
      </c>
      <c r="FT97" s="14">
        <f>VLOOKUP($EG97,Data!$B:$CP,Daily!FT$10,0)/FT$91</f>
      </c>
      <c r="FU97" s="14">
        <f>VLOOKUP($EG97,Data!$B:$CP,Daily!FU$10,0)/FU$91</f>
      </c>
      <c r="FV97" s="14">
        <f>VLOOKUP($EG97,Data!$B:$CP,Daily!FV$10,0)/FV$91</f>
      </c>
      <c r="FW97" s="14">
        <f>VLOOKUP($EG97,Data!$B:$CP,Daily!FW$10,0)/FW$91</f>
      </c>
      <c r="FX97" s="14">
        <f>VLOOKUP($EG97,Data!$B:$CP,Daily!FX$10,0)/FX$91</f>
      </c>
      <c r="FY97" s="14">
        <f>VLOOKUP($EG97,Data!$B:$CP,Daily!FY$10,0)/FY$91</f>
      </c>
      <c r="FZ97" s="14">
        <f>VLOOKUP($EG97,Data!$B:$CP,Daily!FZ$10,0)/FZ$91</f>
      </c>
      <c r="GA97" s="14">
        <f>VLOOKUP($EG97,Data!$B:$CP,Daily!GA$10,0)/GA$91</f>
      </c>
      <c r="GB97" s="14">
        <f>VLOOKUP($EG97,Data!$B:$CP,Daily!GB$10,0)/GB$91</f>
      </c>
      <c r="GC97" s="14">
        <f>VLOOKUP($EG97,Data!$B:$CP,Daily!GC$10,0)/GC$91</f>
      </c>
      <c r="GD97" s="14">
        <f>VLOOKUP($EG97,Data!$B:$CP,Daily!GD$10,0)/GD$91</f>
      </c>
      <c r="GE97" s="14">
        <f>VLOOKUP($EG97,Data!$B:$CP,Daily!GE$10,0)/GE$91</f>
      </c>
      <c r="GF97" s="14">
        <f>VLOOKUP($EG97,Data!$B:$CP,Daily!GF$10,0)/GF$91</f>
      </c>
      <c r="GG97" s="14">
        <f>VLOOKUP($EG97,Data!$B:$CP,Daily!GG$10,0)/GG$91</f>
      </c>
      <c r="GH97" s="14">
        <f>VLOOKUP($EG97,Data!$B:$CP,Daily!GH$10,0)/GH$91</f>
      </c>
      <c r="GI97" s="14">
        <f>VLOOKUP($EG97,Data!$B:$CP,Daily!GI$10,0)/GI$91</f>
      </c>
      <c r="GJ97" s="14">
        <f>VLOOKUP($EG97,Data!$B:$CP,Daily!GJ$10,0)/GJ$91</f>
      </c>
      <c r="GK97" s="14">
        <f>VLOOKUP($EG97,Data!$B:$CP,Daily!GK$10,0)/GK$91</f>
      </c>
      <c r="GL97" s="14">
        <f>VLOOKUP($EG97,Data!$B:$CP,Daily!GL$10,0)/GL$91</f>
      </c>
      <c r="GM97" s="14">
        <f>VLOOKUP($EG97,Data!$B:$CP,Daily!GM$10,0)/GM$91</f>
      </c>
      <c r="GN97" s="14">
        <f>VLOOKUP($EG97,Data!$B:$CP,Daily!GN$10,0)/GN$91</f>
      </c>
      <c r="GO97" s="14">
        <f>VLOOKUP($EG97,Data!$B:$CP,Daily!GO$10,0)/GO$91</f>
      </c>
      <c r="GP97" s="14">
        <f>VLOOKUP($EG97,Data!$B:$CP,Daily!GP$10,0)/GP$91</f>
      </c>
      <c r="GQ97" s="14">
        <f>VLOOKUP($EG97,Data!$B:$CP,Daily!GQ$10,0)/GQ$91</f>
      </c>
      <c r="GR97" s="14">
        <f>VLOOKUP($EG97,Data!$B:$CP,Daily!GR$10,0)/GR$91</f>
      </c>
      <c r="GS97" s="14">
        <f>VLOOKUP($EG97,Data!$B:$CP,Daily!GS$10,0)/GS$91</f>
      </c>
      <c r="GT97" s="14">
        <f>VLOOKUP($EG97,Data!$B:$CP,Daily!GT$10,0)/GT$91</f>
      </c>
      <c r="GU97" s="14">
        <f>VLOOKUP($EG97,Data!$B:$CP,Daily!GU$10,0)/GU$91</f>
      </c>
      <c r="GV97" s="14">
        <f>VLOOKUP($EG97,Data!$B:$CP,Daily!GV$10,0)/GV$91</f>
      </c>
      <c r="GW97" s="14">
        <f>VLOOKUP($EG97,Data!$B:$CP,Daily!GW$10,0)/GW$91</f>
      </c>
      <c r="GX97" s="14">
        <f>VLOOKUP($EG97,Data!$B:$CP,Daily!GX$10,0)/GX$91</f>
      </c>
      <c r="GY97" s="14">
        <f>VLOOKUP($EG97,Data!$B:$CP,Daily!GY$10,0)/GY$91</f>
      </c>
      <c r="GZ97" s="14">
        <f>VLOOKUP($EG97,Data!$B:$CP,Daily!GZ$10,0)/GZ$91</f>
      </c>
      <c r="HA97" s="14">
        <f>VLOOKUP($EG97,Data!$B:$CP,Daily!HA$10,0)/HA$91</f>
      </c>
      <c r="HB97" s="14">
        <f>VLOOKUP($EG97,Data!$B:$CP,Daily!HB$10,0)/HB$91</f>
      </c>
      <c r="HC97" s="14">
        <f>VLOOKUP($EG97,Data!$B:$CP,Daily!HC$10,0)/HC$91</f>
      </c>
      <c r="HD97" s="14">
        <f>VLOOKUP($EG97,Data!$B:$CP,Daily!HD$10,0)/HD$91</f>
      </c>
      <c r="HE97" s="14">
        <f>VLOOKUP($EG97,Data!$B:$CP,Daily!HE$10,0)/HE$91</f>
      </c>
      <c r="HF97" s="14">
        <f>VLOOKUP($EG97,Data!$B:$CP,Daily!HF$10,0)/HF$91</f>
      </c>
      <c r="HG97" s="14">
        <f>VLOOKUP($EG97,Data!$B:$CP,Daily!HG$10,0)/HG$91</f>
      </c>
      <c r="HH97" s="14">
        <f>VLOOKUP($EG97,Data!$B:$CP,Daily!HH$10,0)/HH$91</f>
      </c>
      <c r="HI97" s="14">
        <f>VLOOKUP($EG97,Data!$B:$CP,Daily!HI$10,0)/HI$91</f>
      </c>
      <c r="HJ97" s="14">
        <f>VLOOKUP($EG97,Data!$B:$CP,Daily!HJ$10,0)/HJ$91</f>
      </c>
      <c r="HK97" s="14">
        <f>VLOOKUP($EG97,Data!$B:$CP,Daily!HK$10,0)/HK$91</f>
      </c>
      <c r="HL97" s="14">
        <f>VLOOKUP($EG97,Data!$B:$CP,Daily!HL$10,0)/HL$91</f>
      </c>
      <c r="HM97" s="14">
        <f>VLOOKUP($EG97,Data!$B:$CP,Daily!HM$10,0)/HM$91</f>
      </c>
      <c r="HN97" s="14">
        <f>VLOOKUP($EG97,Data!$B:$CP,Daily!HN$10,0)/HN$91</f>
      </c>
      <c r="HO97" s="14">
        <f>VLOOKUP($EG97,Data!$B:$CP,Daily!HO$10,0)/HO$91</f>
      </c>
      <c r="HP97" s="14">
        <f>VLOOKUP($EG97,Data!$B:$CP,Daily!HP$10,0)/HP$91</f>
      </c>
      <c r="HQ97" s="14">
        <f>VLOOKUP($EG97,Data!$B:$CP,Daily!HQ$10,0)/HQ$91</f>
      </c>
      <c r="HR97" s="14">
        <f>VLOOKUP($EG97,Data!$B:$CP,Daily!HR$10,0)/HR$91</f>
      </c>
      <c r="HS97" s="14">
        <f>VLOOKUP($EG97,Data!$B:$CP,Daily!HS$10,0)/HS$91</f>
      </c>
      <c r="HT97" s="14">
        <f>VLOOKUP($EG97,Data!$B:$CP,Daily!HT$10,0)/HT$91</f>
      </c>
      <c r="HU97" s="17"/>
      <c r="HV97" s="52">
        <f t="shared" si="767"/>
      </c>
      <c r="HW97" s="52">
        <f t="shared" si="768"/>
      </c>
      <c r="HX97" s="52">
        <f t="shared" si="769"/>
      </c>
      <c r="HY97" s="52">
        <f t="shared" si="780"/>
      </c>
      <c r="HZ97" s="52">
        <f t="shared" si="781"/>
      </c>
      <c r="IA97" s="55"/>
      <c r="IB97" s="14">
        <f t="shared" si="770"/>
      </c>
      <c r="IC97" s="14">
        <f t="shared" si="793"/>
      </c>
      <c r="ID97" s="14">
        <f t="shared" si="794"/>
      </c>
      <c r="IE97" s="16"/>
      <c r="IF97" s="9" t="s">
        <v>591</v>
      </c>
      <c r="IG97" s="9" t="s">
        <v>82</v>
      </c>
      <c r="IH97" s="14">
        <f>VLOOKUP($IF97,Data!$B:$CP,Daily!IH$10,0)/IH$91</f>
      </c>
      <c r="II97" s="14">
        <f>VLOOKUP($IF97,Data!$B:$CP,Daily!II$10,0)/II$91</f>
      </c>
      <c r="IJ97" s="14">
        <f>VLOOKUP($IF97,Data!$B:$CP,Daily!IJ$10,0)/IJ$91</f>
      </c>
      <c r="IK97" s="14">
        <f>VLOOKUP($IF97,Data!$B:$CP,Daily!IK$10,0)/IK$91</f>
      </c>
      <c r="IL97" s="14">
        <f>VLOOKUP($IF97,Data!$B:$CP,Daily!IL$10,0)/IL$91</f>
      </c>
      <c r="IM97" s="14">
        <f>VLOOKUP($IF97,Data!$B:$CP,Daily!IM$10,0)/IM$91</f>
      </c>
      <c r="IN97" s="14">
        <f>VLOOKUP($IF97,Data!$B:$CP,Daily!IN$10,0)/IN$91</f>
      </c>
      <c r="IO97" s="14">
        <f>VLOOKUP($IF97,Data!$B:$CP,Daily!IO$10,0)/IO$91</f>
      </c>
      <c r="IP97" s="14">
        <f>VLOOKUP($IF97,Data!$B:$CP,Daily!IP$10,0)/IP$91</f>
      </c>
      <c r="IQ97" s="14">
        <f>VLOOKUP($IF97,Data!$B:$CP,Daily!IQ$10,0)/IQ$91</f>
      </c>
      <c r="IR97" s="14">
        <f>VLOOKUP($IF97,Data!$B:$CP,Daily!IR$10,0)/IR$91</f>
      </c>
      <c r="IS97" s="14">
        <f>VLOOKUP($IF97,Data!$B:$CP,Daily!IS$10,0)/IS$91</f>
      </c>
      <c r="IT97" s="14">
        <f>VLOOKUP($IF97,Data!$B:$CP,Daily!IT$10,0)/IT$91</f>
      </c>
      <c r="IU97" s="14">
        <f>VLOOKUP($IF97,Data!$B:$CP,Daily!IU$10,0)/IU$91</f>
      </c>
      <c r="IV97" s="14">
        <f>VLOOKUP($IF97,Data!$B:$CP,Daily!IV$10,0)/IV$91</f>
      </c>
      <c r="IW97" s="14">
        <f>VLOOKUP($IF97,Data!$B:$CP,Daily!IW$10,0)/IW$91</f>
      </c>
      <c r="IX97" s="14">
        <f>VLOOKUP($IF97,Data!$B:$CP,Daily!IX$10,0)/IX$91</f>
      </c>
      <c r="IY97" s="14">
        <f>VLOOKUP($IF97,Data!$B:$CP,Daily!IY$10,0)/IY$91</f>
      </c>
      <c r="IZ97" s="14">
        <f>VLOOKUP($IF97,Data!$B:$CP,Daily!IZ$10,0)/IZ$91</f>
      </c>
      <c r="JA97" s="14">
        <f>VLOOKUP($IF97,Data!$B:$CP,Daily!JA$10,0)/JA$91</f>
      </c>
      <c r="JB97" s="14">
        <f>VLOOKUP($IF97,Data!$B:$CP,Daily!JB$10,0)/JB$91</f>
      </c>
      <c r="JC97" s="14">
        <f>VLOOKUP($IF97,Data!$B:$CP,Daily!JC$10,0)/JC$91</f>
      </c>
      <c r="JD97" s="14">
        <f>VLOOKUP($IF97,Data!$B:$CP,Daily!JD$10,0)/JD$91</f>
      </c>
      <c r="JE97" s="14">
        <f>VLOOKUP($IF97,Data!$B:$CP,Daily!JE$10,0)/JE$91</f>
      </c>
      <c r="JF97" s="14">
        <f>VLOOKUP($IF97,Data!$B:$CP,Daily!JF$10,0)/JF$91</f>
      </c>
      <c r="JG97" s="14">
        <f>VLOOKUP($IF97,Data!$B:$CP,Daily!JG$10,0)/JG$91</f>
      </c>
      <c r="JH97" s="14">
        <f>VLOOKUP($IF97,Data!$B:$CP,Daily!JH$10,0)/JH$91</f>
      </c>
      <c r="JI97" s="14">
        <f>VLOOKUP($IF97,Data!$B:$CP,Daily!JI$10,0)/JI$91</f>
      </c>
      <c r="JJ97" s="14">
        <f>VLOOKUP($IF97,Data!$B:$CP,Daily!JJ$10,0)/JJ$91</f>
      </c>
      <c r="JK97" s="14">
        <f>VLOOKUP($IF97,Data!$B:$CP,Daily!JK$10,0)/JK$91</f>
      </c>
      <c r="JL97" s="14">
        <f>VLOOKUP($IF97,Data!$B:$CP,Daily!JL$10,0)/JL$91</f>
      </c>
      <c r="JM97" s="14">
        <f>VLOOKUP($IF97,Data!$B:$CP,Daily!JM$10,0)/JM$91</f>
      </c>
      <c r="JN97" s="14">
        <f>VLOOKUP($IF97,Data!$B:$CP,Daily!JN$10,0)/JN$91</f>
      </c>
      <c r="JO97" s="14">
        <f>VLOOKUP($IF97,Data!$B:$CP,Daily!JO$10,0)/JO$91</f>
      </c>
      <c r="JP97" s="14">
        <f>VLOOKUP($IF97,Data!$B:$CP,Daily!JP$10,0)/JP$91</f>
      </c>
      <c r="JQ97" s="14">
        <f>VLOOKUP($IF97,Data!$B:$CP,Daily!JQ$10,0)/JQ$91</f>
      </c>
      <c r="JR97" s="14">
        <f>VLOOKUP($IF97,Data!$B:$CP,Daily!JR$10,0)/JR$91</f>
      </c>
      <c r="JS97" s="14">
        <f>VLOOKUP($IF97,Data!$B:$CP,Daily!JS$10,0)/JS$91</f>
      </c>
      <c r="JT97" s="14">
        <f>VLOOKUP($IF97,Data!$B:$CP,Daily!JT$10,0)/JT$91</f>
      </c>
      <c r="JU97" s="14">
        <f>VLOOKUP($IF97,Data!$B:$CP,Daily!JU$10,0)/JU$91</f>
      </c>
      <c r="JV97" s="14">
        <f>VLOOKUP($IF97,Data!$B:$CP,Daily!JV$10,0)/JV$91</f>
      </c>
      <c r="JW97" s="14">
        <f>VLOOKUP($IF97,Data!$B:$CP,Daily!JW$10,0)/JW$91</f>
      </c>
      <c r="JX97" s="14">
        <f>VLOOKUP($IF97,Data!$B:$CP,Daily!JX$10,0)/JX$91</f>
      </c>
      <c r="JY97" s="14">
        <f>VLOOKUP($IF97,Data!$B:$CP,Daily!JY$10,0)/JY$91</f>
      </c>
      <c r="JZ97" s="14">
        <f>VLOOKUP($IF97,Data!$B:$CP,Daily!JZ$10,0)/JZ$91</f>
      </c>
      <c r="KA97" s="14">
        <f>VLOOKUP($IF97,Data!$B:$CP,Daily!KA$10,0)/KA$91</f>
      </c>
      <c r="KB97" s="14">
        <f>VLOOKUP($IF97,Data!$B:$CP,Daily!KB$10,0)/KB$91</f>
      </c>
      <c r="KC97" s="14">
        <f>VLOOKUP($IF97,Data!$B:$CP,Daily!KC$10,0)/KC$91</f>
      </c>
      <c r="KD97" s="14">
        <f>VLOOKUP($IF97,Data!$B:$CP,Daily!KD$10,0)/KD$91</f>
      </c>
      <c r="KE97" s="14">
        <f>VLOOKUP($IF97,Data!$B:$CP,Daily!KE$10,0)/KE$91</f>
      </c>
      <c r="KF97" s="14">
        <f>VLOOKUP($IF97,Data!$B:$CP,Daily!KF$10,0)/KF$91</f>
      </c>
      <c r="KG97" s="14">
        <f>VLOOKUP($IF97,Data!$B:$CP,Daily!KG$10,0)/KG$91</f>
      </c>
      <c r="KH97" s="14">
        <f>VLOOKUP($IF97,Data!$B:$CP,Daily!KH$10,0)/KH$91</f>
      </c>
      <c r="KI97" s="14">
        <f>VLOOKUP($IF97,Data!$B:$CP,Daily!KI$10,0)/KI$91</f>
      </c>
      <c r="KJ97" s="14">
        <f>VLOOKUP($IF97,Data!$B:$CP,Daily!KJ$10,0)/KJ$91</f>
      </c>
      <c r="KK97" s="14">
        <f>VLOOKUP($IF97,Data!$B:$CP,Daily!KK$10,0)/KK$91</f>
      </c>
      <c r="KL97" s="14">
        <f>VLOOKUP($IF97,Data!$B:$CP,Daily!KL$10,0)/KL$91</f>
      </c>
      <c r="KM97" s="14">
        <f>VLOOKUP($IF97,Data!$B:$CP,Daily!KM$10,0)/KM$91</f>
      </c>
      <c r="KN97" s="14">
        <f>VLOOKUP($IF97,Data!$B:$CP,Daily!KN$10,0)/KN$91</f>
      </c>
      <c r="KO97" s="14">
        <f>VLOOKUP($IF97,Data!$B:$CP,Daily!KO$10,0)/KO$91</f>
      </c>
      <c r="KP97" s="14">
        <f>VLOOKUP($IF97,Data!$B:$CP,Daily!KP$10,0)/KP$91</f>
      </c>
      <c r="KQ97" s="14">
        <f>VLOOKUP($IF97,Data!$B:$CP,Daily!KQ$10,0)/KQ$91</f>
      </c>
      <c r="KR97" s="14">
        <f>VLOOKUP($IF97,Data!$B:$CP,Daily!KR$10,0)/KR$91</f>
      </c>
      <c r="KS97" s="14">
        <f>VLOOKUP($IF97,Data!$B:$CP,Daily!KS$10,0)/KS$91</f>
      </c>
      <c r="KT97" s="14">
        <f>VLOOKUP($IF97,Data!$B:$CP,Daily!KT$10,0)/KT$91</f>
      </c>
      <c r="KU97" s="14">
        <f>VLOOKUP($IF97,Data!$B:$CP,Daily!KU$10,0)/KU$91</f>
      </c>
      <c r="KV97" s="14">
        <f>VLOOKUP($IF97,Data!$B:$CP,Daily!KV$10,0)/KV$91</f>
      </c>
      <c r="KW97" s="14">
        <f>VLOOKUP($IF97,Data!$B:$CP,Daily!KW$10,0)/KW$91</f>
      </c>
      <c r="KX97" s="14">
        <f>VLOOKUP($IF97,Data!$B:$CP,Daily!KX$10,0)/KX$91</f>
      </c>
      <c r="KY97" s="14">
        <f>VLOOKUP($IF97,Data!$B:$CP,Daily!KY$10,0)/KY$91</f>
      </c>
      <c r="KZ97" s="14">
        <f>VLOOKUP($IF97,Data!$B:$CP,Daily!KZ$10,0)/KZ$91</f>
      </c>
      <c r="LA97" s="14">
        <f>VLOOKUP($IF97,Data!$B:$CP,Daily!LA$10,0)/LA$91</f>
      </c>
      <c r="LB97" s="14">
        <f>VLOOKUP($IF97,Data!$B:$CP,Daily!LB$10,0)/LB$91</f>
      </c>
      <c r="LC97" s="14">
        <f>VLOOKUP($IF97,Data!$B:$CP,Daily!LC$10,0)/LC$91</f>
      </c>
      <c r="LD97" s="14">
        <f>VLOOKUP($IF97,Data!$B:$CP,Daily!LD$10,0)/LD$91</f>
      </c>
      <c r="LE97" s="14">
        <f>VLOOKUP($IF97,Data!$B:$CP,Daily!LE$10,0)/LE$91</f>
      </c>
      <c r="LF97" s="14">
        <f>VLOOKUP($IF97,Data!$B:$CP,Daily!LF$10,0)/LF$91</f>
      </c>
      <c r="LG97" s="14">
        <f>VLOOKUP($IF97,Data!$B:$CP,Daily!LG$10,0)/LG$91</f>
      </c>
      <c r="LH97" s="14">
        <f>VLOOKUP($IF97,Data!$B:$CP,Daily!LH$10,0)/LH$91</f>
      </c>
      <c r="LI97" s="14">
        <f>VLOOKUP($IF97,Data!$B:$CP,Daily!LI$10,0)/LI$91</f>
      </c>
      <c r="LJ97" s="14">
        <f>VLOOKUP($IF97,Data!$B:$CP,Daily!LJ$10,0)/LJ$91</f>
      </c>
      <c r="LK97" s="14">
        <f>VLOOKUP($IF97,Data!$B:$CP,Daily!LK$10,0)/LK$91</f>
      </c>
      <c r="LL97" s="14">
        <f>VLOOKUP($IF97,Data!$B:$CP,Daily!LL$10,0)/LL$91</f>
      </c>
      <c r="LM97" s="14">
        <f>VLOOKUP($IF97,Data!$B:$CP,Daily!LM$10,0)/LM$91</f>
      </c>
      <c r="LN97" s="14">
        <f>VLOOKUP($IF97,Data!$B:$CP,Daily!LN$10,0)/LN$91</f>
      </c>
      <c r="LO97" s="14">
        <f>VLOOKUP($IF97,Data!$B:$CP,Daily!LO$10,0)/LO$91</f>
      </c>
      <c r="LP97" s="14">
        <f>VLOOKUP($IF97,Data!$B:$CP,Daily!LP$10,0)/LP$91</f>
      </c>
      <c r="LQ97" s="14">
        <f>VLOOKUP($IF97,Data!$B:$CP,Daily!LQ$10,0)/LQ$91</f>
      </c>
      <c r="LR97" s="14">
        <f>VLOOKUP($IF97,Data!$B:$CP,Daily!LR$10,0)/LR$91</f>
      </c>
      <c r="LS97" s="14">
        <f>VLOOKUP($IF97,Data!$B:$CP,Daily!LS$10,0)/LS$91</f>
      </c>
      <c r="LU97" s="52">
        <f t="shared" si="771"/>
      </c>
      <c r="LV97" s="52">
        <f t="shared" si="772"/>
      </c>
      <c r="LW97" s="52">
        <f t="shared" si="773"/>
      </c>
      <c r="LX97" s="52">
        <f t="shared" si="782"/>
      </c>
      <c r="LY97" s="52">
        <f t="shared" si="795"/>
      </c>
      <c r="LZ97" s="55"/>
      <c r="MA97" s="14">
        <f t="shared" si="783"/>
      </c>
      <c r="MB97" s="14">
        <f t="shared" si="796"/>
      </c>
      <c r="MC97" s="14">
        <f t="shared" si="797"/>
      </c>
      <c r="MD97" s="15"/>
    </row>
    <row r="98" spans="1:342" x14ac:dyDescent="0.25">
      <c r="A98" s="5"/>
      <c r="C98" s="5"/>
      <c r="D98" s="74" t="s">
        <v>592</v>
      </c>
      <c r="E98" s="67" t="str">
        <f>VLOOKUP($D98,'Metric Nature'!$C:$D,2,0)&amp;IF(($F98&lt;(EA98)),"Below",IF(($F98&gt;(DZ98)),"Above","Within"))</f>
      </c>
      <c r="F98" s="62">
        <f t="shared" ref="F98" si="802">DU98</f>
      </c>
      <c r="G98" s="92">
        <f t="shared" si="751"/>
      </c>
      <c r="H98" s="62">
        <f t="shared" ref="H98" si="803">IFERROR(((F98-G98)/G98),0)</f>
      </c>
      <c r="I98" s="89">
        <f t="shared" si="774"/>
      </c>
      <c r="J98" s="62">
        <f t="shared" ref="J98" si="804">IFERROR(((F98-I98)/I98),0)</f>
      </c>
      <c r="K98" s="62">
        <f t="shared" si="754"/>
      </c>
      <c r="L98" s="64"/>
      <c r="M98" s="67" t="str">
        <f>VLOOKUP($D98,'Metric Nature'!$C:$D,2,0)&amp;IF(($N98&lt;(HZ98)),"Below",IF(($N98&gt;(HY98)),"Above","Within"))</f>
      </c>
      <c r="N98" s="71">
        <f t="shared" si="755"/>
      </c>
      <c r="O98" s="63">
        <f t="shared" si="785"/>
      </c>
      <c r="P98" s="98">
        <f t="shared" si="786"/>
      </c>
      <c r="Q98" s="63">
        <f t="shared" si="787"/>
      </c>
      <c r="R98" s="71">
        <f t="shared" ref="R98" si="805">IFERROR(((N98-Q98)/Q98),0)</f>
      </c>
      <c r="S98" s="62">
        <f t="shared" si="758"/>
      </c>
      <c r="T98" s="64"/>
      <c r="U98" s="67" t="str">
        <f>VLOOKUP($D98,'Metric Nature'!$C:$D,2,0)&amp;IF(($V98&lt;(LY98)),"Below",IF(($V98&gt;(LX98)),"Above","Within"))</f>
      </c>
      <c r="V98" s="62">
        <f t="shared" si="759"/>
      </c>
      <c r="W98" s="63">
        <f t="shared" si="777"/>
      </c>
      <c r="X98" s="62">
        <f t="shared" ref="X98" si="806">IFERROR(((V98-W98)/W98),0)</f>
      </c>
      <c r="Y98" s="63">
        <f t="shared" si="778"/>
      </c>
      <c r="Z98" s="62">
        <f t="shared" ref="Z98" si="807">IFERROR(((V98-Y98)/Y98),0)</f>
      </c>
      <c r="AA98" s="62">
        <f t="shared" si="762"/>
      </c>
      <c r="AB98" s="64"/>
      <c r="AC98" s="60" t="s">
        <v>593</v>
      </c>
      <c r="AD98" s="5"/>
      <c r="AE98" s="5"/>
      <c r="AF98" s="5"/>
      <c r="AG98" s="5"/>
      <c r="AH98" s="5"/>
      <c r="AI98" s="9" t="s">
        <v>592</v>
      </c>
      <c r="AJ98" s="14">
        <f>(VLOOKUP($EG98,Data!$B:$CP,Daily!EI$10,0)+VLOOKUP($IF98,Data!$B:$CP,Daily!IH$10,0))/AJ$91</f>
      </c>
      <c r="AK98" s="14">
        <f>(VLOOKUP($EG98,Data!$B:$CP,Daily!EJ$10,0)+VLOOKUP($IF98,Data!$B:$CP,Daily!II$10,0))/AK$91</f>
      </c>
      <c r="AL98" s="14">
        <f>(VLOOKUP($EG98,Data!$B:$CP,Daily!EK$10,0)+VLOOKUP($IF98,Data!$B:$CP,Daily!IJ$10,0))/AL$91</f>
      </c>
      <c r="AM98" s="14">
        <f>(VLOOKUP($EG98,Data!$B:$CP,Daily!EL$10,0)+VLOOKUP($IF98,Data!$B:$CP,Daily!IK$10,0))/AM$91</f>
      </c>
      <c r="AN98" s="14">
        <f>(VLOOKUP($EG98,Data!$B:$CP,Daily!EM$10,0)+VLOOKUP($IF98,Data!$B:$CP,Daily!IL$10,0))/AN$91</f>
      </c>
      <c r="AO98" s="14">
        <f>(VLOOKUP($EG98,Data!$B:$CP,Daily!EN$10,0)+VLOOKUP($IF98,Data!$B:$CP,Daily!IM$10,0))/AO$91</f>
      </c>
      <c r="AP98" s="14">
        <f>(VLOOKUP($EG98,Data!$B:$CP,Daily!EO$10,0)+VLOOKUP($IF98,Data!$B:$CP,Daily!IN$10,0))/AP$91</f>
      </c>
      <c r="AQ98" s="14">
        <f>(VLOOKUP($EG98,Data!$B:$CP,Daily!EP$10,0)+VLOOKUP($IF98,Data!$B:$CP,Daily!IO$10,0))/AQ$91</f>
      </c>
      <c r="AR98" s="14">
        <f>(VLOOKUP($EG98,Data!$B:$CP,Daily!EQ$10,0)+VLOOKUP($IF98,Data!$B:$CP,Daily!IP$10,0))/AR$91</f>
      </c>
      <c r="AS98" s="14">
        <f>(VLOOKUP($EG98,Data!$B:$CP,Daily!ER$10,0)+VLOOKUP($IF98,Data!$B:$CP,Daily!IQ$10,0))/AS$91</f>
      </c>
      <c r="AT98" s="14">
        <f>(VLOOKUP($EG98,Data!$B:$CP,Daily!ES$10,0)+VLOOKUP($IF98,Data!$B:$CP,Daily!IR$10,0))/AT$91</f>
      </c>
      <c r="AU98" s="14">
        <f>(VLOOKUP($EG98,Data!$B:$CP,Daily!ET$10,0)+VLOOKUP($IF98,Data!$B:$CP,Daily!IS$10,0))/AU$91</f>
      </c>
      <c r="AV98" s="14">
        <f>(VLOOKUP($EG98,Data!$B:$CP,Daily!EU$10,0)+VLOOKUP($IF98,Data!$B:$CP,Daily!IT$10,0))/AV$91</f>
      </c>
      <c r="AW98" s="14">
        <f>(VLOOKUP($EG98,Data!$B:$CP,Daily!EV$10,0)+VLOOKUP($IF98,Data!$B:$CP,Daily!IU$10,0))/AW$91</f>
      </c>
      <c r="AX98" s="14">
        <f>(VLOOKUP($EG98,Data!$B:$CP,Daily!EW$10,0)+VLOOKUP($IF98,Data!$B:$CP,Daily!IV$10,0))/AX$91</f>
      </c>
      <c r="AY98" s="14">
        <f>(VLOOKUP($EG98,Data!$B:$CP,Daily!EX$10,0)+VLOOKUP($IF98,Data!$B:$CP,Daily!IW$10,0))/AY$91</f>
      </c>
      <c r="AZ98" s="14">
        <f>(VLOOKUP($EG98,Data!$B:$CP,Daily!EY$10,0)+VLOOKUP($IF98,Data!$B:$CP,Daily!IX$10,0))/AZ$91</f>
      </c>
      <c r="BA98" s="14">
        <f>(VLOOKUP($EG98,Data!$B:$CP,Daily!EZ$10,0)+VLOOKUP($IF98,Data!$B:$CP,Daily!IY$10,0))/BA$91</f>
      </c>
      <c r="BB98" s="14">
        <f>(VLOOKUP($EG98,Data!$B:$CP,Daily!FA$10,0)+VLOOKUP($IF98,Data!$B:$CP,Daily!IZ$10,0))/BB$91</f>
      </c>
      <c r="BC98" s="14">
        <f>(VLOOKUP($EG98,Data!$B:$CP,Daily!FB$10,0)+VLOOKUP($IF98,Data!$B:$CP,Daily!JA$10,0))/BC$91</f>
      </c>
      <c r="BD98" s="14">
        <f>(VLOOKUP($EG98,Data!$B:$CP,Daily!FC$10,0)+VLOOKUP($IF98,Data!$B:$CP,Daily!JB$10,0))/BD$91</f>
      </c>
      <c r="BE98" s="14">
        <f>(VLOOKUP($EG98,Data!$B:$CP,Daily!FD$10,0)+VLOOKUP($IF98,Data!$B:$CP,Daily!JC$10,0))/BE$91</f>
      </c>
      <c r="BF98" s="14">
        <f>(VLOOKUP($EG98,Data!$B:$CP,Daily!FE$10,0)+VLOOKUP($IF98,Data!$B:$CP,Daily!JD$10,0))/BF$91</f>
      </c>
      <c r="BG98" s="14">
        <f>(VLOOKUP($EG98,Data!$B:$CP,Daily!FF$10,0)+VLOOKUP($IF98,Data!$B:$CP,Daily!JE$10,0))/BG$91</f>
      </c>
      <c r="BH98" s="14">
        <f>(VLOOKUP($EG98,Data!$B:$CP,Daily!FG$10,0)+VLOOKUP($IF98,Data!$B:$CP,Daily!JF$10,0))/BH$91</f>
      </c>
      <c r="BI98" s="14">
        <f>(VLOOKUP($EG98,Data!$B:$CP,Daily!FH$10,0)+VLOOKUP($IF98,Data!$B:$CP,Daily!JG$10,0))/BI$91</f>
      </c>
      <c r="BJ98" s="14">
        <f>(VLOOKUP($EG98,Data!$B:$CP,Daily!FI$10,0)+VLOOKUP($IF98,Data!$B:$CP,Daily!JH$10,0))/BJ$91</f>
      </c>
      <c r="BK98" s="14">
        <f>(VLOOKUP($EG98,Data!$B:$CP,Daily!FJ$10,0)+VLOOKUP($IF98,Data!$B:$CP,Daily!JI$10,0))/BK$91</f>
      </c>
      <c r="BL98" s="14">
        <f>(VLOOKUP($EG98,Data!$B:$CP,Daily!FK$10,0)+VLOOKUP($IF98,Data!$B:$CP,Daily!JJ$10,0))/BL$91</f>
      </c>
      <c r="BM98" s="14">
        <f>(VLOOKUP($EG98,Data!$B:$CP,Daily!FL$10,0)+VLOOKUP($IF98,Data!$B:$CP,Daily!JK$10,0))/BM$91</f>
      </c>
      <c r="BN98" s="14">
        <f>(VLOOKUP($EG98,Data!$B:$CP,Daily!FM$10,0)+VLOOKUP($IF98,Data!$B:$CP,Daily!JL$10,0))/BN$91</f>
      </c>
      <c r="BO98" s="14">
        <f>(VLOOKUP($EG98,Data!$B:$CP,Daily!FN$10,0)+VLOOKUP($IF98,Data!$B:$CP,Daily!JM$10,0))/BO$91</f>
      </c>
      <c r="BP98" s="14">
        <f>(VLOOKUP($EG98,Data!$B:$CP,Daily!FO$10,0)+VLOOKUP($IF98,Data!$B:$CP,Daily!JN$10,0))/BP$91</f>
      </c>
      <c r="BQ98" s="14">
        <f>(VLOOKUP($EG98,Data!$B:$CP,Daily!FP$10,0)+VLOOKUP($IF98,Data!$B:$CP,Daily!JO$10,0))/BQ$91</f>
      </c>
      <c r="BR98" s="14">
        <f>(VLOOKUP($EG98,Data!$B:$CP,Daily!FQ$10,0)+VLOOKUP($IF98,Data!$B:$CP,Daily!JP$10,0))/BR$91</f>
      </c>
      <c r="BS98" s="14">
        <f>(VLOOKUP($EG98,Data!$B:$CP,Daily!FR$10,0)+VLOOKUP($IF98,Data!$B:$CP,Daily!JQ$10,0))/BS$91</f>
      </c>
      <c r="BT98" s="14">
        <f>(VLOOKUP($EG98,Data!$B:$CP,Daily!FS$10,0)+VLOOKUP($IF98,Data!$B:$CP,Daily!JR$10,0))/BT$91</f>
      </c>
      <c r="BU98" s="14">
        <f>(VLOOKUP($EG98,Data!$B:$CP,Daily!FT$10,0)+VLOOKUP($IF98,Data!$B:$CP,Daily!JS$10,0))/BU$91</f>
      </c>
      <c r="BV98" s="14">
        <f>(VLOOKUP($EG98,Data!$B:$CP,Daily!FU$10,0)+VLOOKUP($IF98,Data!$B:$CP,Daily!JT$10,0))/BV$91</f>
      </c>
      <c r="BW98" s="14">
        <f>(VLOOKUP($EG98,Data!$B:$CP,Daily!FV$10,0)+VLOOKUP($IF98,Data!$B:$CP,Daily!JU$10,0))/BW$91</f>
      </c>
      <c r="BX98" s="14">
        <f>(VLOOKUP($EG98,Data!$B:$CP,Daily!FW$10,0)+VLOOKUP($IF98,Data!$B:$CP,Daily!JV$10,0))/BX$91</f>
      </c>
      <c r="BY98" s="14">
        <f>(VLOOKUP($EG98,Data!$B:$CP,Daily!FX$10,0)+VLOOKUP($IF98,Data!$B:$CP,Daily!JW$10,0))/BY$91</f>
      </c>
      <c r="BZ98" s="14">
        <f>(VLOOKUP($EG98,Data!$B:$CP,Daily!FY$10,0)+VLOOKUP($IF98,Data!$B:$CP,Daily!JX$10,0))/BZ$91</f>
      </c>
      <c r="CA98" s="14">
        <f>(VLOOKUP($EG98,Data!$B:$CP,Daily!FZ$10,0)+VLOOKUP($IF98,Data!$B:$CP,Daily!JY$10,0))/CA$91</f>
      </c>
      <c r="CB98" s="14">
        <f>(VLOOKUP($EG98,Data!$B:$CP,Daily!GA$10,0)+VLOOKUP($IF98,Data!$B:$CP,Daily!JZ$10,0))/CB$91</f>
      </c>
      <c r="CC98" s="14">
        <f>(VLOOKUP($EG98,Data!$B:$CP,Daily!GB$10,0)+VLOOKUP($IF98,Data!$B:$CP,Daily!KA$10,0))/CC$91</f>
      </c>
      <c r="CD98" s="14">
        <f>(VLOOKUP($EG98,Data!$B:$CP,Daily!GC$10,0)+VLOOKUP($IF98,Data!$B:$CP,Daily!KB$10,0))/CD$91</f>
      </c>
      <c r="CE98" s="14">
        <f>(VLOOKUP($EG98,Data!$B:$CP,Daily!GD$10,0)+VLOOKUP($IF98,Data!$B:$CP,Daily!KC$10,0))/CE$91</f>
      </c>
      <c r="CF98" s="14">
        <f>(VLOOKUP($EG98,Data!$B:$CP,Daily!GE$10,0)+VLOOKUP($IF98,Data!$B:$CP,Daily!KD$10,0))/CF$91</f>
      </c>
      <c r="CG98" s="14">
        <f>(VLOOKUP($EG98,Data!$B:$CP,Daily!GF$10,0)+VLOOKUP($IF98,Data!$B:$CP,Daily!KE$10,0))/CG$91</f>
      </c>
      <c r="CH98" s="14">
        <f>(VLOOKUP($EG98,Data!$B:$CP,Daily!GG$10,0)+VLOOKUP($IF98,Data!$B:$CP,Daily!KF$10,0))/CH$91</f>
      </c>
      <c r="CI98" s="14">
        <f>(VLOOKUP($EG98,Data!$B:$CP,Daily!GH$10,0)+VLOOKUP($IF98,Data!$B:$CP,Daily!KG$10,0))/CI$91</f>
      </c>
      <c r="CJ98" s="14">
        <f>(VLOOKUP($EG98,Data!$B:$CP,Daily!GI$10,0)+VLOOKUP($IF98,Data!$B:$CP,Daily!KH$10,0))/CJ$91</f>
      </c>
      <c r="CK98" s="14">
        <f>(VLOOKUP($EG98,Data!$B:$CP,Daily!GJ$10,0)+VLOOKUP($IF98,Data!$B:$CP,Daily!KI$10,0))/CK$91</f>
      </c>
      <c r="CL98" s="14">
        <f>(VLOOKUP($EG98,Data!$B:$CP,Daily!GK$10,0)+VLOOKUP($IF98,Data!$B:$CP,Daily!KJ$10,0))/CL$91</f>
      </c>
      <c r="CM98" s="14">
        <f>(VLOOKUP($EG98,Data!$B:$CP,Daily!GL$10,0)+VLOOKUP($IF98,Data!$B:$CP,Daily!KK$10,0))/CM$91</f>
      </c>
      <c r="CN98" s="14">
        <f>(VLOOKUP($EG98,Data!$B:$CP,Daily!GM$10,0)+VLOOKUP($IF98,Data!$B:$CP,Daily!KL$10,0))/CN$91</f>
      </c>
      <c r="CO98" s="14">
        <f>(VLOOKUP($EG98,Data!$B:$CP,Daily!GN$10,0)+VLOOKUP($IF98,Data!$B:$CP,Daily!KM$10,0))/CO$91</f>
      </c>
      <c r="CP98" s="14">
        <f>(VLOOKUP($EG98,Data!$B:$CP,Daily!GO$10,0)+VLOOKUP($IF98,Data!$B:$CP,Daily!KN$10,0))/CP$91</f>
      </c>
      <c r="CQ98" s="14">
        <f>(VLOOKUP($EG98,Data!$B:$CP,Daily!GP$10,0)+VLOOKUP($IF98,Data!$B:$CP,Daily!KO$10,0))/CQ$91</f>
      </c>
      <c r="CR98" s="14">
        <f>(VLOOKUP($EG98,Data!$B:$CP,Daily!GQ$10,0)+VLOOKUP($IF98,Data!$B:$CP,Daily!KP$10,0))/CR$91</f>
      </c>
      <c r="CS98" s="14">
        <f>(VLOOKUP($EG98,Data!$B:$CP,Daily!GR$10,0)+VLOOKUP($IF98,Data!$B:$CP,Daily!KQ$10,0))/CS$91</f>
      </c>
      <c r="CT98" s="14">
        <f>(VLOOKUP($EG98,Data!$B:$CP,Daily!GS$10,0)+VLOOKUP($IF98,Data!$B:$CP,Daily!KR$10,0))/CT$91</f>
      </c>
      <c r="CU98" s="14">
        <f>(VLOOKUP($EG98,Data!$B:$CP,Daily!GT$10,0)+VLOOKUP($IF98,Data!$B:$CP,Daily!KS$10,0))/CU$91</f>
      </c>
      <c r="CV98" s="14">
        <f>(VLOOKUP($EG98,Data!$B:$CP,Daily!GU$10,0)+VLOOKUP($IF98,Data!$B:$CP,Daily!KT$10,0))/CV$91</f>
      </c>
      <c r="CW98" s="14">
        <f>(VLOOKUP($EG98,Data!$B:$CP,Daily!GV$10,0)+VLOOKUP($IF98,Data!$B:$CP,Daily!KU$10,0))/CW$91</f>
      </c>
      <c r="CX98" s="14">
        <f>(VLOOKUP($EG98,Data!$B:$CP,Daily!GW$10,0)+VLOOKUP($IF98,Data!$B:$CP,Daily!KV$10,0))/CX$91</f>
      </c>
      <c r="CY98" s="14">
        <f>(VLOOKUP($EG98,Data!$B:$CP,Daily!GX$10,0)+VLOOKUP($IF98,Data!$B:$CP,Daily!KW$10,0))/CY$91</f>
      </c>
      <c r="CZ98" s="14">
        <f>(VLOOKUP($EG98,Data!$B:$CP,Daily!GY$10,0)+VLOOKUP($IF98,Data!$B:$CP,Daily!KX$10,0))/CZ$91</f>
      </c>
      <c r="DA98" s="14">
        <f>(VLOOKUP($EG98,Data!$B:$CP,Daily!GZ$10,0)+VLOOKUP($IF98,Data!$B:$CP,Daily!KY$10,0))/DA$91</f>
      </c>
      <c r="DB98" s="14">
        <f>(VLOOKUP($EG98,Data!$B:$CP,Daily!HA$10,0)+VLOOKUP($IF98,Data!$B:$CP,Daily!KZ$10,0))/DB$91</f>
      </c>
      <c r="DC98" s="14">
        <f>(VLOOKUP($EG98,Data!$B:$CP,Daily!HB$10,0)+VLOOKUP($IF98,Data!$B:$CP,Daily!LA$10,0))/DC$91</f>
      </c>
      <c r="DD98" s="14">
        <f>(VLOOKUP($EG98,Data!$B:$CP,Daily!HC$10,0)+VLOOKUP($IF98,Data!$B:$CP,Daily!LB$10,0))/DD$91</f>
      </c>
      <c r="DE98" s="14">
        <f>(VLOOKUP($EG98,Data!$B:$CP,Daily!HD$10,0)+VLOOKUP($IF98,Data!$B:$CP,Daily!LC$10,0))/DE$91</f>
      </c>
      <c r="DF98" s="14">
        <f>(VLOOKUP($EG98,Data!$B:$CP,Daily!HE$10,0)+VLOOKUP($IF98,Data!$B:$CP,Daily!LD$10,0))/DF$91</f>
      </c>
      <c r="DG98" s="14">
        <f>(VLOOKUP($EG98,Data!$B:$CP,Daily!HF$10,0)+VLOOKUP($IF98,Data!$B:$CP,Daily!LE$10,0))/DG$91</f>
      </c>
      <c r="DH98" s="14">
        <f>(VLOOKUP($EG98,Data!$B:$CP,Daily!HG$10,0)+VLOOKUP($IF98,Data!$B:$CP,Daily!LF$10,0))/DH$91</f>
      </c>
      <c r="DI98" s="14">
        <f>(VLOOKUP($EG98,Data!$B:$CP,Daily!HH$10,0)+VLOOKUP($IF98,Data!$B:$CP,Daily!LG$10,0))/DI$91</f>
      </c>
      <c r="DJ98" s="14">
        <f>(VLOOKUP($EG98,Data!$B:$CP,Daily!HI$10,0)+VLOOKUP($IF98,Data!$B:$CP,Daily!LH$10,0))/DJ$91</f>
      </c>
      <c r="DK98" s="14">
        <f>(VLOOKUP($EG98,Data!$B:$CP,Daily!HJ$10,0)+VLOOKUP($IF98,Data!$B:$CP,Daily!LI$10,0))/DK$91</f>
      </c>
      <c r="DL98" s="14">
        <f>(VLOOKUP($EG98,Data!$B:$CP,Daily!HK$10,0)+VLOOKUP($IF98,Data!$B:$CP,Daily!LJ$10,0))/DL$91</f>
      </c>
      <c r="DM98" s="14">
        <f>(VLOOKUP($EG98,Data!$B:$CP,Daily!HL$10,0)+VLOOKUP($IF98,Data!$B:$CP,Daily!LK$10,0))/DM$91</f>
      </c>
      <c r="DN98" s="14">
        <f>(VLOOKUP($EG98,Data!$B:$CP,Daily!HM$10,0)+VLOOKUP($IF98,Data!$B:$CP,Daily!LL$10,0))/DN$91</f>
      </c>
      <c r="DO98" s="14">
        <f>(VLOOKUP($EG98,Data!$B:$CP,Daily!HN$10,0)+VLOOKUP($IF98,Data!$B:$CP,Daily!LM$10,0))/DO$91</f>
      </c>
      <c r="DP98" s="14">
        <f>(VLOOKUP($EG98,Data!$B:$CP,Daily!HO$10,0)+VLOOKUP($IF98,Data!$B:$CP,Daily!LN$10,0))/DP$91</f>
      </c>
      <c r="DQ98" s="14">
        <f>(VLOOKUP($EG98,Data!$B:$CP,Daily!HP$10,0)+VLOOKUP($IF98,Data!$B:$CP,Daily!LO$10,0))/DQ$91</f>
      </c>
      <c r="DR98" s="14">
        <f>(VLOOKUP($EG98,Data!$B:$CP,Daily!HQ$10,0)+VLOOKUP($IF98,Data!$B:$CP,Daily!LP$10,0))/DR$91</f>
      </c>
      <c r="DS98" s="14">
        <f>(VLOOKUP($EG98,Data!$B:$CP,Daily!HR$10,0)+VLOOKUP($IF98,Data!$B:$CP,Daily!LQ$10,0))/DS$91</f>
      </c>
      <c r="DT98" s="14">
        <f>(VLOOKUP($EG98,Data!$B:$CP,Daily!HS$10,0)+VLOOKUP($IF98,Data!$B:$CP,Daily!LR$10,0))/DT$91</f>
      </c>
      <c r="DU98" s="14">
        <f>(VLOOKUP($EG98,Data!$B:$CP,Daily!HT$10,0)+VLOOKUP($IF98,Data!$B:$CP,Daily!LS$10,0))/DU$91</f>
      </c>
      <c r="DV98" s="55"/>
      <c r="DW98" s="14">
        <f t="shared" si="588"/>
      </c>
      <c r="DX98" s="14">
        <f t="shared" si="589"/>
      </c>
      <c r="DY98" s="14">
        <f t="shared" ref="DY98" si="808">DX98-DW98</f>
      </c>
      <c r="DZ98" s="14">
        <f t="shared" ref="DZ98" si="809">DX98+(0.75*DY98)</f>
      </c>
      <c r="EA98" s="14">
        <f t="shared" ref="EA98" si="810">DW98-(0.75*DY98)</f>
      </c>
      <c r="EB98" s="18"/>
      <c r="EC98" s="14">
        <f t="shared" si="766"/>
      </c>
      <c r="ED98" s="14">
        <f t="shared" si="791"/>
      </c>
      <c r="EE98" s="14">
        <f t="shared" si="792"/>
      </c>
      <c r="EF98" s="16"/>
      <c r="EG98" s="9" t="s">
        <v>594</v>
      </c>
      <c r="EH98" s="9" t="s">
        <v>83</v>
      </c>
      <c r="EI98" s="14">
        <f>VLOOKUP($EG98,Data!$B:$CP,Daily!EI$10,0)/EI$91</f>
      </c>
      <c r="EJ98" s="14">
        <f>VLOOKUP($EG98,Data!$B:$CP,Daily!EJ$10,0)/EJ$91</f>
      </c>
      <c r="EK98" s="14">
        <f>VLOOKUP($EG98,Data!$B:$CP,Daily!EK$10,0)/EK$91</f>
      </c>
      <c r="EL98" s="14">
        <f>VLOOKUP($EG98,Data!$B:$CP,Daily!EL$10,0)/EL$91</f>
      </c>
      <c r="EM98" s="14">
        <f>VLOOKUP($EG98,Data!$B:$CP,Daily!EM$10,0)/EM$91</f>
      </c>
      <c r="EN98" s="14">
        <f>VLOOKUP($EG98,Data!$B:$CP,Daily!EN$10,0)/EN$91</f>
      </c>
      <c r="EO98" s="14">
        <f>VLOOKUP($EG98,Data!$B:$CP,Daily!EO$10,0)/EO$91</f>
      </c>
      <c r="EP98" s="14">
        <f>VLOOKUP($EG98,Data!$B:$CP,Daily!EP$10,0)/EP$91</f>
      </c>
      <c r="EQ98" s="14">
        <f>VLOOKUP($EG98,Data!$B:$CP,Daily!EQ$10,0)/EQ$91</f>
      </c>
      <c r="ER98" s="14">
        <f>VLOOKUP($EG98,Data!$B:$CP,Daily!ER$10,0)/ER$91</f>
      </c>
      <c r="ES98" s="14">
        <f>VLOOKUP($EG98,Data!$B:$CP,Daily!ES$10,0)/ES$91</f>
      </c>
      <c r="ET98" s="14">
        <f>VLOOKUP($EG98,Data!$B:$CP,Daily!ET$10,0)/ET$91</f>
      </c>
      <c r="EU98" s="14">
        <f>VLOOKUP($EG98,Data!$B:$CP,Daily!EU$10,0)/EU$91</f>
      </c>
      <c r="EV98" s="14">
        <f>VLOOKUP($EG98,Data!$B:$CP,Daily!EV$10,0)/EV$91</f>
      </c>
      <c r="EW98" s="14">
        <f>VLOOKUP($EG98,Data!$B:$CP,Daily!EW$10,0)/EW$91</f>
      </c>
      <c r="EX98" s="14">
        <f>VLOOKUP($EG98,Data!$B:$CP,Daily!EX$10,0)/EX$91</f>
      </c>
      <c r="EY98" s="14">
        <f>VLOOKUP($EG98,Data!$B:$CP,Daily!EY$10,0)/EY$91</f>
      </c>
      <c r="EZ98" s="14">
        <f>VLOOKUP($EG98,Data!$B:$CP,Daily!EZ$10,0)/EZ$91</f>
      </c>
      <c r="FA98" s="14">
        <f>VLOOKUP($EG98,Data!$B:$CP,Daily!FA$10,0)/FA$91</f>
      </c>
      <c r="FB98" s="14">
        <f>VLOOKUP($EG98,Data!$B:$CP,Daily!FB$10,0)/FB$91</f>
      </c>
      <c r="FC98" s="14">
        <f>VLOOKUP($EG98,Data!$B:$CP,Daily!FC$10,0)/FC$91</f>
      </c>
      <c r="FD98" s="14">
        <f>VLOOKUP($EG98,Data!$B:$CP,Daily!FD$10,0)/FD$91</f>
      </c>
      <c r="FE98" s="14">
        <f>VLOOKUP($EG98,Data!$B:$CP,Daily!FE$10,0)/FE$91</f>
      </c>
      <c r="FF98" s="14">
        <f>VLOOKUP($EG98,Data!$B:$CP,Daily!FF$10,0)/FF$91</f>
      </c>
      <c r="FG98" s="14">
        <f>VLOOKUP($EG98,Data!$B:$CP,Daily!FG$10,0)/FG$91</f>
      </c>
      <c r="FH98" s="14">
        <f>VLOOKUP($EG98,Data!$B:$CP,Daily!FH$10,0)/FH$91</f>
      </c>
      <c r="FI98" s="14">
        <f>VLOOKUP($EG98,Data!$B:$CP,Daily!FI$10,0)/FI$91</f>
      </c>
      <c r="FJ98" s="14">
        <f>VLOOKUP($EG98,Data!$B:$CP,Daily!FJ$10,0)/FJ$91</f>
      </c>
      <c r="FK98" s="14">
        <f>VLOOKUP($EG98,Data!$B:$CP,Daily!FK$10,0)/FK$91</f>
      </c>
      <c r="FL98" s="14">
        <f>VLOOKUP($EG98,Data!$B:$CP,Daily!FL$10,0)/FL$91</f>
      </c>
      <c r="FM98" s="14">
        <f>VLOOKUP($EG98,Data!$B:$CP,Daily!FM$10,0)/FM$91</f>
      </c>
      <c r="FN98" s="14">
        <f>VLOOKUP($EG98,Data!$B:$CP,Daily!FN$10,0)/FN$91</f>
      </c>
      <c r="FO98" s="14">
        <f>VLOOKUP($EG98,Data!$B:$CP,Daily!FO$10,0)/FO$91</f>
      </c>
      <c r="FP98" s="14">
        <f>VLOOKUP($EG98,Data!$B:$CP,Daily!FP$10,0)/FP$91</f>
      </c>
      <c r="FQ98" s="14">
        <f>VLOOKUP($EG98,Data!$B:$CP,Daily!FQ$10,0)/FQ$91</f>
      </c>
      <c r="FR98" s="14">
        <f>VLOOKUP($EG98,Data!$B:$CP,Daily!FR$10,0)/FR$91</f>
      </c>
      <c r="FS98" s="14">
        <f>VLOOKUP($EG98,Data!$B:$CP,Daily!FS$10,0)/FS$91</f>
      </c>
      <c r="FT98" s="14">
        <f>VLOOKUP($EG98,Data!$B:$CP,Daily!FT$10,0)/FT$91</f>
      </c>
      <c r="FU98" s="14">
        <f>VLOOKUP($EG98,Data!$B:$CP,Daily!FU$10,0)/FU$91</f>
      </c>
      <c r="FV98" s="14">
        <f>VLOOKUP($EG98,Data!$B:$CP,Daily!FV$10,0)/FV$91</f>
      </c>
      <c r="FW98" s="14">
        <f>VLOOKUP($EG98,Data!$B:$CP,Daily!FW$10,0)/FW$91</f>
      </c>
      <c r="FX98" s="14">
        <f>VLOOKUP($EG98,Data!$B:$CP,Daily!FX$10,0)/FX$91</f>
      </c>
      <c r="FY98" s="14">
        <f>VLOOKUP($EG98,Data!$B:$CP,Daily!FY$10,0)/FY$91</f>
      </c>
      <c r="FZ98" s="14">
        <f>VLOOKUP($EG98,Data!$B:$CP,Daily!FZ$10,0)/FZ$91</f>
      </c>
      <c r="GA98" s="14">
        <f>VLOOKUP($EG98,Data!$B:$CP,Daily!GA$10,0)/GA$91</f>
      </c>
      <c r="GB98" s="14">
        <f>VLOOKUP($EG98,Data!$B:$CP,Daily!GB$10,0)/GB$91</f>
      </c>
      <c r="GC98" s="14">
        <f>VLOOKUP($EG98,Data!$B:$CP,Daily!GC$10,0)/GC$91</f>
      </c>
      <c r="GD98" s="14">
        <f>VLOOKUP($EG98,Data!$B:$CP,Daily!GD$10,0)/GD$91</f>
      </c>
      <c r="GE98" s="14">
        <f>VLOOKUP($EG98,Data!$B:$CP,Daily!GE$10,0)/GE$91</f>
      </c>
      <c r="GF98" s="14">
        <f>VLOOKUP($EG98,Data!$B:$CP,Daily!GF$10,0)/GF$91</f>
      </c>
      <c r="GG98" s="14">
        <f>VLOOKUP($EG98,Data!$B:$CP,Daily!GG$10,0)/GG$91</f>
      </c>
      <c r="GH98" s="14">
        <f>VLOOKUP($EG98,Data!$B:$CP,Daily!GH$10,0)/GH$91</f>
      </c>
      <c r="GI98" s="14">
        <f>VLOOKUP($EG98,Data!$B:$CP,Daily!GI$10,0)/GI$91</f>
      </c>
      <c r="GJ98" s="14">
        <f>VLOOKUP($EG98,Data!$B:$CP,Daily!GJ$10,0)/GJ$91</f>
      </c>
      <c r="GK98" s="14">
        <f>VLOOKUP($EG98,Data!$B:$CP,Daily!GK$10,0)/GK$91</f>
      </c>
      <c r="GL98" s="14">
        <f>VLOOKUP($EG98,Data!$B:$CP,Daily!GL$10,0)/GL$91</f>
      </c>
      <c r="GM98" s="14">
        <f>VLOOKUP($EG98,Data!$B:$CP,Daily!GM$10,0)/GM$91</f>
      </c>
      <c r="GN98" s="14">
        <f>VLOOKUP($EG98,Data!$B:$CP,Daily!GN$10,0)/GN$91</f>
      </c>
      <c r="GO98" s="14">
        <f>VLOOKUP($EG98,Data!$B:$CP,Daily!GO$10,0)/GO$91</f>
      </c>
      <c r="GP98" s="14">
        <f>VLOOKUP($EG98,Data!$B:$CP,Daily!GP$10,0)/GP$91</f>
      </c>
      <c r="GQ98" s="14">
        <f>VLOOKUP($EG98,Data!$B:$CP,Daily!GQ$10,0)/GQ$91</f>
      </c>
      <c r="GR98" s="14">
        <f>VLOOKUP($EG98,Data!$B:$CP,Daily!GR$10,0)/GR$91</f>
      </c>
      <c r="GS98" s="14">
        <f>VLOOKUP($EG98,Data!$B:$CP,Daily!GS$10,0)/GS$91</f>
      </c>
      <c r="GT98" s="14">
        <f>VLOOKUP($EG98,Data!$B:$CP,Daily!GT$10,0)/GT$91</f>
      </c>
      <c r="GU98" s="14">
        <f>VLOOKUP($EG98,Data!$B:$CP,Daily!GU$10,0)/GU$91</f>
      </c>
      <c r="GV98" s="14">
        <f>VLOOKUP($EG98,Data!$B:$CP,Daily!GV$10,0)/GV$91</f>
      </c>
      <c r="GW98" s="14">
        <f>VLOOKUP($EG98,Data!$B:$CP,Daily!GW$10,0)/GW$91</f>
      </c>
      <c r="GX98" s="14">
        <f>VLOOKUP($EG98,Data!$B:$CP,Daily!GX$10,0)/GX$91</f>
      </c>
      <c r="GY98" s="14">
        <f>VLOOKUP($EG98,Data!$B:$CP,Daily!GY$10,0)/GY$91</f>
      </c>
      <c r="GZ98" s="14">
        <f>VLOOKUP($EG98,Data!$B:$CP,Daily!GZ$10,0)/GZ$91</f>
      </c>
      <c r="HA98" s="14">
        <f>VLOOKUP($EG98,Data!$B:$CP,Daily!HA$10,0)/HA$91</f>
      </c>
      <c r="HB98" s="14">
        <f>VLOOKUP($EG98,Data!$B:$CP,Daily!HB$10,0)/HB$91</f>
      </c>
      <c r="HC98" s="14">
        <f>VLOOKUP($EG98,Data!$B:$CP,Daily!HC$10,0)/HC$91</f>
      </c>
      <c r="HD98" s="14">
        <f>VLOOKUP($EG98,Data!$B:$CP,Daily!HD$10,0)/HD$91</f>
      </c>
      <c r="HE98" s="14">
        <f>VLOOKUP($EG98,Data!$B:$CP,Daily!HE$10,0)/HE$91</f>
      </c>
      <c r="HF98" s="14">
        <f>VLOOKUP($EG98,Data!$B:$CP,Daily!HF$10,0)/HF$91</f>
      </c>
      <c r="HG98" s="14">
        <f>VLOOKUP($EG98,Data!$B:$CP,Daily!HG$10,0)/HG$91</f>
      </c>
      <c r="HH98" s="14">
        <f>VLOOKUP($EG98,Data!$B:$CP,Daily!HH$10,0)/HH$91</f>
      </c>
      <c r="HI98" s="14">
        <f>VLOOKUP($EG98,Data!$B:$CP,Daily!HI$10,0)/HI$91</f>
      </c>
      <c r="HJ98" s="14">
        <f>VLOOKUP($EG98,Data!$B:$CP,Daily!HJ$10,0)/HJ$91</f>
      </c>
      <c r="HK98" s="14">
        <f>VLOOKUP($EG98,Data!$B:$CP,Daily!HK$10,0)/HK$91</f>
      </c>
      <c r="HL98" s="14">
        <f>VLOOKUP($EG98,Data!$B:$CP,Daily!HL$10,0)/HL$91</f>
      </c>
      <c r="HM98" s="14">
        <f>VLOOKUP($EG98,Data!$B:$CP,Daily!HM$10,0)/HM$91</f>
      </c>
      <c r="HN98" s="14">
        <f>VLOOKUP($EG98,Data!$B:$CP,Daily!HN$10,0)/HN$91</f>
      </c>
      <c r="HO98" s="14">
        <f>VLOOKUP($EG98,Data!$B:$CP,Daily!HO$10,0)/HO$91</f>
      </c>
      <c r="HP98" s="14">
        <f>VLOOKUP($EG98,Data!$B:$CP,Daily!HP$10,0)/HP$91</f>
      </c>
      <c r="HQ98" s="14">
        <f>VLOOKUP($EG98,Data!$B:$CP,Daily!HQ$10,0)/HQ$91</f>
      </c>
      <c r="HR98" s="14">
        <f>VLOOKUP($EG98,Data!$B:$CP,Daily!HR$10,0)/HR$91</f>
      </c>
      <c r="HS98" s="14">
        <f>VLOOKUP($EG98,Data!$B:$CP,Daily!HS$10,0)/HS$91</f>
      </c>
      <c r="HT98" s="14">
        <f>VLOOKUP($EG98,Data!$B:$CP,Daily!HT$10,0)/HT$91</f>
      </c>
      <c r="HU98" s="17"/>
      <c r="HV98" s="52">
        <f t="shared" si="767"/>
      </c>
      <c r="HW98" s="52">
        <f t="shared" si="768"/>
      </c>
      <c r="HX98" s="52">
        <f t="shared" ref="HX98" si="811">HW98-HV98</f>
      </c>
      <c r="HY98" s="52">
        <f t="shared" ref="HY98" si="812">HW98+(0.75*HX98)</f>
      </c>
      <c r="HZ98" s="52">
        <f t="shared" ref="HZ98" si="813">HV98-(0.75*HX98)</f>
      </c>
      <c r="IA98" s="55"/>
      <c r="IB98" s="14">
        <f t="shared" ref="IB98" si="814">_xlfn.STDEV.P(FM98:HT98)</f>
      </c>
      <c r="IC98" s="14">
        <f t="shared" si="793"/>
      </c>
      <c r="ID98" s="14">
        <f t="shared" si="794"/>
      </c>
      <c r="IE98" s="16"/>
      <c r="IF98" s="9" t="s">
        <v>595</v>
      </c>
      <c r="IG98" s="9" t="s">
        <v>83</v>
      </c>
      <c r="IH98" s="14">
        <f>VLOOKUP($IF98,Data!$B:$CP,Daily!IH$10,0)/IH$91</f>
      </c>
      <c r="II98" s="14">
        <f>VLOOKUP($IF98,Data!$B:$CP,Daily!II$10,0)/II$91</f>
      </c>
      <c r="IJ98" s="14">
        <f>VLOOKUP($IF98,Data!$B:$CP,Daily!IJ$10,0)/IJ$91</f>
      </c>
      <c r="IK98" s="14">
        <f>VLOOKUP($IF98,Data!$B:$CP,Daily!IK$10,0)/IK$91</f>
      </c>
      <c r="IL98" s="14">
        <f>VLOOKUP($IF98,Data!$B:$CP,Daily!IL$10,0)/IL$91</f>
      </c>
      <c r="IM98" s="14">
        <f>VLOOKUP($IF98,Data!$B:$CP,Daily!IM$10,0)/IM$91</f>
      </c>
      <c r="IN98" s="14">
        <f>VLOOKUP($IF98,Data!$B:$CP,Daily!IN$10,0)/IN$91</f>
      </c>
      <c r="IO98" s="14">
        <f>VLOOKUP($IF98,Data!$B:$CP,Daily!IO$10,0)/IO$91</f>
      </c>
      <c r="IP98" s="14">
        <f>VLOOKUP($IF98,Data!$B:$CP,Daily!IP$10,0)/IP$91</f>
      </c>
      <c r="IQ98" s="14">
        <f>VLOOKUP($IF98,Data!$B:$CP,Daily!IQ$10,0)/IQ$91</f>
      </c>
      <c r="IR98" s="14">
        <f>VLOOKUP($IF98,Data!$B:$CP,Daily!IR$10,0)/IR$91</f>
      </c>
      <c r="IS98" s="14">
        <f>VLOOKUP($IF98,Data!$B:$CP,Daily!IS$10,0)/IS$91</f>
      </c>
      <c r="IT98" s="14">
        <f>VLOOKUP($IF98,Data!$B:$CP,Daily!IT$10,0)/IT$91</f>
      </c>
      <c r="IU98" s="14">
        <f>VLOOKUP($IF98,Data!$B:$CP,Daily!IU$10,0)/IU$91</f>
      </c>
      <c r="IV98" s="14">
        <f>VLOOKUP($IF98,Data!$B:$CP,Daily!IV$10,0)/IV$91</f>
      </c>
      <c r="IW98" s="14">
        <f>VLOOKUP($IF98,Data!$B:$CP,Daily!IW$10,0)/IW$91</f>
      </c>
      <c r="IX98" s="14">
        <f>VLOOKUP($IF98,Data!$B:$CP,Daily!IX$10,0)/IX$91</f>
      </c>
      <c r="IY98" s="14">
        <f>VLOOKUP($IF98,Data!$B:$CP,Daily!IY$10,0)/IY$91</f>
      </c>
      <c r="IZ98" s="14">
        <f>VLOOKUP($IF98,Data!$B:$CP,Daily!IZ$10,0)/IZ$91</f>
      </c>
      <c r="JA98" s="14">
        <f>VLOOKUP($IF98,Data!$B:$CP,Daily!JA$10,0)/JA$91</f>
      </c>
      <c r="JB98" s="14">
        <f>VLOOKUP($IF98,Data!$B:$CP,Daily!JB$10,0)/JB$91</f>
      </c>
      <c r="JC98" s="14">
        <f>VLOOKUP($IF98,Data!$B:$CP,Daily!JC$10,0)/JC$91</f>
      </c>
      <c r="JD98" s="14">
        <f>VLOOKUP($IF98,Data!$B:$CP,Daily!JD$10,0)/JD$91</f>
      </c>
      <c r="JE98" s="14">
        <f>VLOOKUP($IF98,Data!$B:$CP,Daily!JE$10,0)/JE$91</f>
      </c>
      <c r="JF98" s="14">
        <f>VLOOKUP($IF98,Data!$B:$CP,Daily!JF$10,0)/JF$91</f>
      </c>
      <c r="JG98" s="14">
        <f>VLOOKUP($IF98,Data!$B:$CP,Daily!JG$10,0)/JG$91</f>
      </c>
      <c r="JH98" s="14">
        <f>VLOOKUP($IF98,Data!$B:$CP,Daily!JH$10,0)/JH$91</f>
      </c>
      <c r="JI98" s="14">
        <f>VLOOKUP($IF98,Data!$B:$CP,Daily!JI$10,0)/JI$91</f>
      </c>
      <c r="JJ98" s="14">
        <f>VLOOKUP($IF98,Data!$B:$CP,Daily!JJ$10,0)/JJ$91</f>
      </c>
      <c r="JK98" s="14">
        <f>VLOOKUP($IF98,Data!$B:$CP,Daily!JK$10,0)/JK$91</f>
      </c>
      <c r="JL98" s="14">
        <f>VLOOKUP($IF98,Data!$B:$CP,Daily!JL$10,0)/JL$91</f>
      </c>
      <c r="JM98" s="14">
        <f>VLOOKUP($IF98,Data!$B:$CP,Daily!JM$10,0)/JM$91</f>
      </c>
      <c r="JN98" s="14">
        <f>VLOOKUP($IF98,Data!$B:$CP,Daily!JN$10,0)/JN$91</f>
      </c>
      <c r="JO98" s="14">
        <f>VLOOKUP($IF98,Data!$B:$CP,Daily!JO$10,0)/JO$91</f>
      </c>
      <c r="JP98" s="14">
        <f>VLOOKUP($IF98,Data!$B:$CP,Daily!JP$10,0)/JP$91</f>
      </c>
      <c r="JQ98" s="14">
        <f>VLOOKUP($IF98,Data!$B:$CP,Daily!JQ$10,0)/JQ$91</f>
      </c>
      <c r="JR98" s="14">
        <f>VLOOKUP($IF98,Data!$B:$CP,Daily!JR$10,0)/JR$91</f>
      </c>
      <c r="JS98" s="14">
        <f>VLOOKUP($IF98,Data!$B:$CP,Daily!JS$10,0)/JS$91</f>
      </c>
      <c r="JT98" s="14">
        <f>VLOOKUP($IF98,Data!$B:$CP,Daily!JT$10,0)/JT$91</f>
      </c>
      <c r="JU98" s="14">
        <f>VLOOKUP($IF98,Data!$B:$CP,Daily!JU$10,0)/JU$91</f>
      </c>
      <c r="JV98" s="14">
        <f>VLOOKUP($IF98,Data!$B:$CP,Daily!JV$10,0)/JV$91</f>
      </c>
      <c r="JW98" s="14">
        <f>VLOOKUP($IF98,Data!$B:$CP,Daily!JW$10,0)/JW$91</f>
      </c>
      <c r="JX98" s="14">
        <f>VLOOKUP($IF98,Data!$B:$CP,Daily!JX$10,0)/JX$91</f>
      </c>
      <c r="JY98" s="14">
        <f>VLOOKUP($IF98,Data!$B:$CP,Daily!JY$10,0)/JY$91</f>
      </c>
      <c r="JZ98" s="14">
        <f>VLOOKUP($IF98,Data!$B:$CP,Daily!JZ$10,0)/JZ$91</f>
      </c>
      <c r="KA98" s="14">
        <f>VLOOKUP($IF98,Data!$B:$CP,Daily!KA$10,0)/KA$91</f>
      </c>
      <c r="KB98" s="14">
        <f>VLOOKUP($IF98,Data!$B:$CP,Daily!KB$10,0)/KB$91</f>
      </c>
      <c r="KC98" s="14">
        <f>VLOOKUP($IF98,Data!$B:$CP,Daily!KC$10,0)/KC$91</f>
      </c>
      <c r="KD98" s="14">
        <f>VLOOKUP($IF98,Data!$B:$CP,Daily!KD$10,0)/KD$91</f>
      </c>
      <c r="KE98" s="14">
        <f>VLOOKUP($IF98,Data!$B:$CP,Daily!KE$10,0)/KE$91</f>
      </c>
      <c r="KF98" s="14">
        <f>VLOOKUP($IF98,Data!$B:$CP,Daily!KF$10,0)/KF$91</f>
      </c>
      <c r="KG98" s="14">
        <f>VLOOKUP($IF98,Data!$B:$CP,Daily!KG$10,0)/KG$91</f>
      </c>
      <c r="KH98" s="14">
        <f>VLOOKUP($IF98,Data!$B:$CP,Daily!KH$10,0)/KH$91</f>
      </c>
      <c r="KI98" s="14">
        <f>VLOOKUP($IF98,Data!$B:$CP,Daily!KI$10,0)/KI$91</f>
      </c>
      <c r="KJ98" s="14">
        <f>VLOOKUP($IF98,Data!$B:$CP,Daily!KJ$10,0)/KJ$91</f>
      </c>
      <c r="KK98" s="14">
        <f>VLOOKUP($IF98,Data!$B:$CP,Daily!KK$10,0)/KK$91</f>
      </c>
      <c r="KL98" s="14">
        <f>VLOOKUP($IF98,Data!$B:$CP,Daily!KL$10,0)/KL$91</f>
      </c>
      <c r="KM98" s="14">
        <f>VLOOKUP($IF98,Data!$B:$CP,Daily!KM$10,0)/KM$91</f>
      </c>
      <c r="KN98" s="14">
        <f>VLOOKUP($IF98,Data!$B:$CP,Daily!KN$10,0)/KN$91</f>
      </c>
      <c r="KO98" s="14">
        <f>VLOOKUP($IF98,Data!$B:$CP,Daily!KO$10,0)/KO$91</f>
      </c>
      <c r="KP98" s="14">
        <f>VLOOKUP($IF98,Data!$B:$CP,Daily!KP$10,0)/KP$91</f>
      </c>
      <c r="KQ98" s="14">
        <f>VLOOKUP($IF98,Data!$B:$CP,Daily!KQ$10,0)/KQ$91</f>
      </c>
      <c r="KR98" s="14">
        <f>VLOOKUP($IF98,Data!$B:$CP,Daily!KR$10,0)/KR$91</f>
      </c>
      <c r="KS98" s="14">
        <f>VLOOKUP($IF98,Data!$B:$CP,Daily!KS$10,0)/KS$91</f>
      </c>
      <c r="KT98" s="14">
        <f>VLOOKUP($IF98,Data!$B:$CP,Daily!KT$10,0)/KT$91</f>
      </c>
      <c r="KU98" s="14">
        <f>VLOOKUP($IF98,Data!$B:$CP,Daily!KU$10,0)/KU$91</f>
      </c>
      <c r="KV98" s="14">
        <f>VLOOKUP($IF98,Data!$B:$CP,Daily!KV$10,0)/KV$91</f>
      </c>
      <c r="KW98" s="14">
        <f>VLOOKUP($IF98,Data!$B:$CP,Daily!KW$10,0)/KW$91</f>
      </c>
      <c r="KX98" s="14">
        <f>VLOOKUP($IF98,Data!$B:$CP,Daily!KX$10,0)/KX$91</f>
      </c>
      <c r="KY98" s="14">
        <f>VLOOKUP($IF98,Data!$B:$CP,Daily!KY$10,0)/KY$91</f>
      </c>
      <c r="KZ98" s="14">
        <f>VLOOKUP($IF98,Data!$B:$CP,Daily!KZ$10,0)/KZ$91</f>
      </c>
      <c r="LA98" s="14">
        <f>VLOOKUP($IF98,Data!$B:$CP,Daily!LA$10,0)/LA$91</f>
      </c>
      <c r="LB98" s="14">
        <f>VLOOKUP($IF98,Data!$B:$CP,Daily!LB$10,0)/LB$91</f>
      </c>
      <c r="LC98" s="14">
        <f>VLOOKUP($IF98,Data!$B:$CP,Daily!LC$10,0)/LC$91</f>
      </c>
      <c r="LD98" s="14">
        <f>VLOOKUP($IF98,Data!$B:$CP,Daily!LD$10,0)/LD$91</f>
      </c>
      <c r="LE98" s="14">
        <f>VLOOKUP($IF98,Data!$B:$CP,Daily!LE$10,0)/LE$91</f>
      </c>
      <c r="LF98" s="14">
        <f>VLOOKUP($IF98,Data!$B:$CP,Daily!LF$10,0)/LF$91</f>
      </c>
      <c r="LG98" s="14">
        <f>VLOOKUP($IF98,Data!$B:$CP,Daily!LG$10,0)/LG$91</f>
      </c>
      <c r="LH98" s="14">
        <f>VLOOKUP($IF98,Data!$B:$CP,Daily!LH$10,0)/LH$91</f>
      </c>
      <c r="LI98" s="14">
        <f>VLOOKUP($IF98,Data!$B:$CP,Daily!LI$10,0)/LI$91</f>
      </c>
      <c r="LJ98" s="14">
        <f>VLOOKUP($IF98,Data!$B:$CP,Daily!LJ$10,0)/LJ$91</f>
      </c>
      <c r="LK98" s="14">
        <f>VLOOKUP($IF98,Data!$B:$CP,Daily!LK$10,0)/LK$91</f>
      </c>
      <c r="LL98" s="14">
        <f>VLOOKUP($IF98,Data!$B:$CP,Daily!LL$10,0)/LL$91</f>
      </c>
      <c r="LM98" s="14">
        <f>VLOOKUP($IF98,Data!$B:$CP,Daily!LM$10,0)/LM$91</f>
      </c>
      <c r="LN98" s="14">
        <f>VLOOKUP($IF98,Data!$B:$CP,Daily!LN$10,0)/LN$91</f>
      </c>
      <c r="LO98" s="14">
        <f>VLOOKUP($IF98,Data!$B:$CP,Daily!LO$10,0)/LO$91</f>
      </c>
      <c r="LP98" s="14">
        <f>VLOOKUP($IF98,Data!$B:$CP,Daily!LP$10,0)/LP$91</f>
      </c>
      <c r="LQ98" s="14">
        <f>VLOOKUP($IF98,Data!$B:$CP,Daily!LQ$10,0)/LQ$91</f>
      </c>
      <c r="LR98" s="14">
        <f>VLOOKUP($IF98,Data!$B:$CP,Daily!LR$10,0)/LR$91</f>
      </c>
      <c r="LS98" s="14">
        <f>VLOOKUP($IF98,Data!$B:$CP,Daily!LS$10,0)/LS$91</f>
      </c>
      <c r="LU98" s="52">
        <f t="shared" si="771"/>
      </c>
      <c r="LV98" s="52">
        <f t="shared" si="772"/>
      </c>
      <c r="LW98" s="52">
        <f t="shared" ref="LW98" si="815">LV98-LU98</f>
      </c>
      <c r="LX98" s="52">
        <f t="shared" ref="LX98" si="816">LV98+(0.75*LW98)</f>
      </c>
      <c r="LY98" s="52">
        <f t="shared" ref="LY98" si="817">LU98-(0.75*LW98)</f>
      </c>
      <c r="LZ98" s="55"/>
      <c r="MA98" s="14">
        <f t="shared" ref="MA98" si="818">_xlfn.STDEV.P(JL98:LS98)</f>
      </c>
      <c r="MB98" s="14">
        <f t="shared" si="796"/>
      </c>
      <c r="MC98" s="14">
        <f t="shared" si="797"/>
      </c>
      <c r="MD98" s="15"/>
    </row>
    <row r="99" spans="1:342" x14ac:dyDescent="0.25">
      <c r="D99" s="83" t="s">
        <v>596</v>
      </c>
      <c r="E99" s="81"/>
      <c r="F99" s="79"/>
      <c r="G99" s="79"/>
      <c r="H99" s="80"/>
      <c r="I99" s="79"/>
      <c r="J99" s="80"/>
      <c r="K99" s="79"/>
      <c r="L99" s="79"/>
      <c r="M99" s="81"/>
      <c r="N99" s="79"/>
      <c r="O99" s="79"/>
      <c r="P99" s="79"/>
      <c r="Q99" s="79"/>
      <c r="R99" s="79"/>
      <c r="S99" s="79"/>
      <c r="T99" s="79"/>
      <c r="U99" s="81"/>
      <c r="V99" s="79"/>
      <c r="W99" s="79"/>
      <c r="X99" s="79"/>
      <c r="Y99" s="79"/>
      <c r="Z99" s="79"/>
      <c r="AA99" s="79"/>
      <c r="AB99" s="77"/>
      <c r="AC99" s="60"/>
      <c r="DV99"/>
      <c r="DW99"/>
      <c r="DX99"/>
      <c r="EA99"/>
      <c r="EE99" s="27"/>
      <c r="HV99"/>
      <c r="HW99"/>
      <c r="HZ99"/>
      <c r="IA99" s="57"/>
      <c r="LU99"/>
      <c r="LV99"/>
      <c r="LY99"/>
      <c r="LZ99" s="57"/>
      <c r="MB99"/>
    </row>
    <row r="100" spans="1:342" x14ac:dyDescent="0.25">
      <c r="A100" s="5"/>
      <c r="C100" s="5"/>
      <c r="D100" s="74" t="s">
        <v>597</v>
      </c>
      <c r="E100" s="67" t="str">
        <f>VLOOKUP($D100,'Metric Nature'!$C:$D,2,0)&amp;IF(($F100&lt;(EA100)),"Below",IF(($F100&gt;(DZ100)),"Above","Within"))</f>
      </c>
      <c r="F100" s="68">
        <f t="shared" ref="F100:F107" si="819">DU100</f>
      </c>
      <c r="G100" s="68">
        <f t="shared" ref="G100:G107" si="820">ED100</f>
      </c>
      <c r="H100" s="98">
        <f t="shared" ref="H100:H101" si="821">IFERROR(((F100-G100)/G100),0)</f>
      </c>
      <c r="I100" s="39">
        <f>EE100</f>
      </c>
      <c r="J100" s="69">
        <f t="shared" ref="J100:J107" si="822">IFERROR(((F100-I100)/I100),0)</f>
      </c>
      <c r="K100" s="68">
        <f t="shared" ref="K100:K107" si="823">EC100</f>
      </c>
      <c r="L100" s="70"/>
      <c r="M100" s="67" t="str">
        <f>VLOOKUP($D100,'Metric Nature'!$C:$D,2,0)&amp;IF(($N100&lt;(HZ100)),"Below",IF(($N100&gt;(HY100)),"Above","Within"))</f>
      </c>
      <c r="N100" s="68">
        <f t="shared" ref="N100:N107" si="824">HT100</f>
      </c>
      <c r="O100" s="68">
        <f>IC100</f>
      </c>
      <c r="P100" s="69">
        <f>IFERROR(((N100-O100)/O100),0)</f>
      </c>
      <c r="Q100" s="68">
        <f t="shared" ref="Q100:Q101" si="825">ID100</f>
      </c>
      <c r="R100" s="69">
        <f t="shared" ref="R100:R107" si="826">IFERROR(((N100-Q100)/Q100),0)</f>
      </c>
      <c r="S100" s="68">
        <f t="shared" ref="S100:S107" si="827">IB100</f>
      </c>
      <c r="T100" s="70"/>
      <c r="U100" s="67" t="str">
        <f>VLOOKUP($D100,'Metric Nature'!$C:$D,2,0)&amp;IF(($V100&lt;(LY100)),"Below",IF(($V100&gt;(LX100)),"Above","Within"))</f>
      </c>
      <c r="V100" s="68">
        <f t="shared" ref="V100:V107" si="828">LS100</f>
      </c>
      <c r="W100" s="68">
        <f>MB100</f>
      </c>
      <c r="X100" s="69">
        <f t="shared" ref="X100:X101" si="829">IFERROR(((V100-W100)/W100),0)</f>
      </c>
      <c r="Y100" s="68">
        <f>MC100</f>
      </c>
      <c r="Z100" s="69">
        <f t="shared" ref="Z100:Z107" si="830">IFERROR(((V100-Y100)/Y100),0)</f>
      </c>
      <c r="AA100" s="68">
        <f t="shared" ref="AA100:AA107" si="831">MA100</f>
      </c>
      <c r="AB100" s="64"/>
      <c r="AC100" s="60" t="s">
        <v>598</v>
      </c>
      <c r="AD100" s="5"/>
      <c r="AE100" s="5"/>
      <c r="AF100" s="5"/>
      <c r="AG100" s="5"/>
      <c r="AH100" s="5"/>
      <c r="AI100" s="9" t="s">
        <v>599</v>
      </c>
      <c r="AJ100" s="10">
        <f t="shared" ref="AJ100:BO100" si="832">EI100+IH100</f>
      </c>
      <c r="AK100" s="10">
        <f t="shared" si="832"/>
      </c>
      <c r="AL100" s="10">
        <f t="shared" si="832"/>
      </c>
      <c r="AM100" s="10">
        <f t="shared" si="832"/>
      </c>
      <c r="AN100" s="10">
        <f t="shared" si="832"/>
      </c>
      <c r="AO100" s="10">
        <f t="shared" si="832"/>
      </c>
      <c r="AP100" s="10">
        <f t="shared" si="832"/>
      </c>
      <c r="AQ100" s="10">
        <f t="shared" si="832"/>
      </c>
      <c r="AR100" s="10">
        <f t="shared" si="832"/>
      </c>
      <c r="AS100" s="10">
        <f t="shared" si="832"/>
      </c>
      <c r="AT100" s="10">
        <f t="shared" si="832"/>
      </c>
      <c r="AU100" s="10">
        <f t="shared" si="832"/>
      </c>
      <c r="AV100" s="10">
        <f t="shared" si="832"/>
      </c>
      <c r="AW100" s="10">
        <f t="shared" si="832"/>
      </c>
      <c r="AX100" s="10">
        <f t="shared" si="832"/>
      </c>
      <c r="AY100" s="10">
        <f t="shared" si="832"/>
      </c>
      <c r="AZ100" s="10">
        <f t="shared" si="832"/>
      </c>
      <c r="BA100" s="10">
        <f t="shared" si="832"/>
      </c>
      <c r="BB100" s="10">
        <f t="shared" si="832"/>
      </c>
      <c r="BC100" s="10">
        <f t="shared" si="832"/>
      </c>
      <c r="BD100" s="10">
        <f t="shared" si="832"/>
      </c>
      <c r="BE100" s="10">
        <f t="shared" si="832"/>
      </c>
      <c r="BF100" s="10">
        <f t="shared" si="832"/>
      </c>
      <c r="BG100" s="10">
        <f t="shared" si="832"/>
      </c>
      <c r="BH100" s="10">
        <f t="shared" si="832"/>
      </c>
      <c r="BI100" s="10">
        <f t="shared" si="832"/>
      </c>
      <c r="BJ100" s="10">
        <f t="shared" si="832"/>
      </c>
      <c r="BK100" s="10">
        <f t="shared" si="832"/>
      </c>
      <c r="BL100" s="10">
        <f t="shared" si="832"/>
      </c>
      <c r="BM100" s="10">
        <f t="shared" si="832"/>
      </c>
      <c r="BN100" s="10">
        <f t="shared" si="832"/>
      </c>
      <c r="BO100" s="10">
        <f t="shared" si="832"/>
      </c>
      <c r="BP100" s="10">
        <f t="shared" ref="BP100:CU100" si="833">FO100+JN100</f>
      </c>
      <c r="BQ100" s="10">
        <f t="shared" si="833"/>
      </c>
      <c r="BR100" s="10">
        <f t="shared" si="833"/>
      </c>
      <c r="BS100" s="10">
        <f t="shared" si="833"/>
      </c>
      <c r="BT100" s="10">
        <f t="shared" si="833"/>
      </c>
      <c r="BU100" s="10">
        <f t="shared" si="833"/>
      </c>
      <c r="BV100" s="10">
        <f t="shared" si="833"/>
      </c>
      <c r="BW100" s="10">
        <f t="shared" si="833"/>
      </c>
      <c r="BX100" s="10">
        <f t="shared" si="833"/>
      </c>
      <c r="BY100" s="10">
        <f t="shared" si="833"/>
      </c>
      <c r="BZ100" s="10">
        <f t="shared" si="833"/>
      </c>
      <c r="CA100" s="10">
        <f t="shared" si="833"/>
      </c>
      <c r="CB100" s="10">
        <f t="shared" si="833"/>
      </c>
      <c r="CC100" s="10">
        <f t="shared" si="833"/>
      </c>
      <c r="CD100" s="10">
        <f t="shared" si="833"/>
      </c>
      <c r="CE100" s="10">
        <f t="shared" si="833"/>
      </c>
      <c r="CF100" s="10">
        <f t="shared" si="833"/>
      </c>
      <c r="CG100" s="10">
        <f t="shared" si="833"/>
      </c>
      <c r="CH100" s="10">
        <f t="shared" si="833"/>
      </c>
      <c r="CI100" s="10">
        <f t="shared" si="833"/>
      </c>
      <c r="CJ100" s="10">
        <f t="shared" si="833"/>
      </c>
      <c r="CK100" s="10">
        <f t="shared" si="833"/>
      </c>
      <c r="CL100" s="10">
        <f t="shared" si="833"/>
      </c>
      <c r="CM100" s="10">
        <f t="shared" si="833"/>
      </c>
      <c r="CN100" s="10">
        <f t="shared" si="833"/>
      </c>
      <c r="CO100" s="10">
        <f t="shared" si="833"/>
      </c>
      <c r="CP100" s="10">
        <f t="shared" si="833"/>
      </c>
      <c r="CQ100" s="10">
        <f t="shared" si="833"/>
      </c>
      <c r="CR100" s="10">
        <f t="shared" si="833"/>
      </c>
      <c r="CS100" s="10">
        <f t="shared" si="833"/>
      </c>
      <c r="CT100" s="10">
        <f t="shared" si="833"/>
      </c>
      <c r="CU100" s="10">
        <f t="shared" si="833"/>
      </c>
      <c r="CV100" s="10">
        <f t="shared" ref="CV100:DU100" si="834">GU100+KT100</f>
      </c>
      <c r="CW100" s="10">
        <f t="shared" si="834"/>
      </c>
      <c r="CX100" s="10">
        <f t="shared" si="834"/>
      </c>
      <c r="CY100" s="10">
        <f t="shared" si="834"/>
      </c>
      <c r="CZ100" s="10">
        <f t="shared" si="834"/>
      </c>
      <c r="DA100" s="10">
        <f t="shared" si="834"/>
      </c>
      <c r="DB100" s="10">
        <f t="shared" si="834"/>
      </c>
      <c r="DC100" s="10">
        <f t="shared" si="834"/>
      </c>
      <c r="DD100" s="10">
        <f t="shared" si="834"/>
      </c>
      <c r="DE100" s="10">
        <f t="shared" si="834"/>
      </c>
      <c r="DF100" s="10">
        <f t="shared" si="834"/>
      </c>
      <c r="DG100" s="10">
        <f t="shared" si="834"/>
      </c>
      <c r="DH100" s="10">
        <f t="shared" si="834"/>
      </c>
      <c r="DI100" s="10">
        <f t="shared" si="834"/>
      </c>
      <c r="DJ100" s="10">
        <f t="shared" si="834"/>
      </c>
      <c r="DK100" s="10">
        <f t="shared" si="834"/>
      </c>
      <c r="DL100" s="10">
        <f t="shared" si="834"/>
      </c>
      <c r="DM100" s="10">
        <f t="shared" si="834"/>
      </c>
      <c r="DN100" s="10">
        <f t="shared" si="834"/>
      </c>
      <c r="DO100" s="10">
        <f t="shared" si="834"/>
      </c>
      <c r="DP100" s="10">
        <f t="shared" si="834"/>
      </c>
      <c r="DQ100" s="10">
        <f t="shared" si="834"/>
      </c>
      <c r="DR100" s="10">
        <f t="shared" si="834"/>
      </c>
      <c r="DS100" s="10">
        <f t="shared" si="834"/>
      </c>
      <c r="DT100" s="10">
        <f t="shared" si="834"/>
      </c>
      <c r="DU100" s="10">
        <f t="shared" si="834"/>
      </c>
      <c r="DV100" s="18"/>
      <c r="DW100" s="10">
        <f t="shared" si="588"/>
      </c>
      <c r="DX100" s="10">
        <f t="shared" si="589"/>
      </c>
      <c r="DY100" s="10">
        <f>DX100-DW100</f>
      </c>
      <c r="DZ100" s="10">
        <f>DX100+(1.25*DY100)</f>
      </c>
      <c r="EA100" s="10">
        <f>DW100-(1.25*DY100)</f>
      </c>
      <c r="EB100" s="18"/>
      <c r="EC100" s="11">
        <f t="shared" ref="EC100:EC107" si="835">_xlfn.STDEV.P(AJ100:DU100)</f>
      </c>
      <c r="ED100" s="11">
        <f>AVERAGE(DN100:DT100)</f>
      </c>
      <c r="EE100" s="11">
        <f>AVERAGE(CQ100:DT100)</f>
      </c>
      <c r="EF100" s="16"/>
      <c r="EG100" s="9" t="s">
        <v>600</v>
      </c>
      <c r="EH100" s="9" t="s">
        <v>85</v>
      </c>
      <c r="EI100" s="10">
        <f>VLOOKUP($EG100,Data!$B:$CP,Daily!EI$10,0)</f>
      </c>
      <c r="EJ100" s="10">
        <f>VLOOKUP($EG100,Data!$B:$CP,Daily!EJ$10,0)</f>
      </c>
      <c r="EK100" s="10">
        <f>VLOOKUP($EG100,Data!$B:$CP,Daily!EK$10,0)</f>
      </c>
      <c r="EL100" s="10">
        <f>VLOOKUP($EG100,Data!$B:$CP,Daily!EL$10,0)</f>
      </c>
      <c r="EM100" s="10">
        <f>VLOOKUP($EG100,Data!$B:$CP,Daily!EM$10,0)</f>
      </c>
      <c r="EN100" s="10">
        <f>VLOOKUP($EG100,Data!$B:$CP,Daily!EN$10,0)</f>
      </c>
      <c r="EO100" s="10">
        <f>VLOOKUP($EG100,Data!$B:$CP,Daily!EO$10,0)</f>
      </c>
      <c r="EP100" s="10">
        <f>VLOOKUP($EG100,Data!$B:$CP,Daily!EP$10,0)</f>
      </c>
      <c r="EQ100" s="10">
        <f>VLOOKUP($EG100,Data!$B:$CP,Daily!EQ$10,0)</f>
      </c>
      <c r="ER100" s="10">
        <f>VLOOKUP($EG100,Data!$B:$CP,Daily!ER$10,0)</f>
      </c>
      <c r="ES100" s="10">
        <f>VLOOKUP($EG100,Data!$B:$CP,Daily!ES$10,0)</f>
      </c>
      <c r="ET100" s="10">
        <f>VLOOKUP($EG100,Data!$B:$CP,Daily!ET$10,0)</f>
      </c>
      <c r="EU100" s="10">
        <f>VLOOKUP($EG100,Data!$B:$CP,Daily!EU$10,0)</f>
      </c>
      <c r="EV100" s="10">
        <f>VLOOKUP($EG100,Data!$B:$CP,Daily!EV$10,0)</f>
      </c>
      <c r="EW100" s="10">
        <f>VLOOKUP($EG100,Data!$B:$CP,Daily!EW$10,0)</f>
      </c>
      <c r="EX100" s="10">
        <f>VLOOKUP($EG100,Data!$B:$CP,Daily!EX$10,0)</f>
      </c>
      <c r="EY100" s="10">
        <f>VLOOKUP($EG100,Data!$B:$CP,Daily!EY$10,0)</f>
      </c>
      <c r="EZ100" s="10">
        <f>VLOOKUP($EG100,Data!$B:$CP,Daily!EZ$10,0)</f>
      </c>
      <c r="FA100" s="10">
        <f>VLOOKUP($EG100,Data!$B:$CP,Daily!FA$10,0)</f>
      </c>
      <c r="FB100" s="10">
        <f>VLOOKUP($EG100,Data!$B:$CP,Daily!FB$10,0)</f>
      </c>
      <c r="FC100" s="10">
        <f>VLOOKUP($EG100,Data!$B:$CP,Daily!FC$10,0)</f>
      </c>
      <c r="FD100" s="10">
        <f>VLOOKUP($EG100,Data!$B:$CP,Daily!FD$10,0)</f>
      </c>
      <c r="FE100" s="10">
        <f>VLOOKUP($EG100,Data!$B:$CP,Daily!FE$10,0)</f>
      </c>
      <c r="FF100" s="10">
        <f>VLOOKUP($EG100,Data!$B:$CP,Daily!FF$10,0)</f>
      </c>
      <c r="FG100" s="10">
        <f>VLOOKUP($EG100,Data!$B:$CP,Daily!FG$10,0)</f>
      </c>
      <c r="FH100" s="10">
        <f>VLOOKUP($EG100,Data!$B:$CP,Daily!FH$10,0)</f>
      </c>
      <c r="FI100" s="10">
        <f>VLOOKUP($EG100,Data!$B:$CP,Daily!FI$10,0)</f>
      </c>
      <c r="FJ100" s="10">
        <f>VLOOKUP($EG100,Data!$B:$CP,Daily!FJ$10,0)</f>
      </c>
      <c r="FK100" s="10">
        <f>VLOOKUP($EG100,Data!$B:$CP,Daily!FK$10,0)</f>
      </c>
      <c r="FL100" s="10">
        <f>VLOOKUP($EG100,Data!$B:$CP,Daily!FL$10,0)</f>
      </c>
      <c r="FM100" s="10">
        <f>VLOOKUP($EG100,Data!$B:$CP,Daily!FM$10,0)</f>
      </c>
      <c r="FN100" s="10">
        <f>VLOOKUP($EG100,Data!$B:$CP,Daily!FN$10,0)</f>
      </c>
      <c r="FO100" s="10">
        <f>VLOOKUP($EG100,Data!$B:$CP,Daily!FO$10,0)</f>
      </c>
      <c r="FP100" s="10">
        <f>VLOOKUP($EG100,Data!$B:$CP,Daily!FP$10,0)</f>
      </c>
      <c r="FQ100" s="10">
        <f>VLOOKUP($EG100,Data!$B:$CP,Daily!FQ$10,0)</f>
      </c>
      <c r="FR100" s="10">
        <f>VLOOKUP($EG100,Data!$B:$CP,Daily!FR$10,0)</f>
      </c>
      <c r="FS100" s="10">
        <f>VLOOKUP($EG100,Data!$B:$CP,Daily!FS$10,0)</f>
      </c>
      <c r="FT100" s="10">
        <f>VLOOKUP($EG100,Data!$B:$CP,Daily!FT$10,0)</f>
      </c>
      <c r="FU100" s="10">
        <f>VLOOKUP($EG100,Data!$B:$CP,Daily!FU$10,0)</f>
      </c>
      <c r="FV100" s="10">
        <f>VLOOKUP($EG100,Data!$B:$CP,Daily!FV$10,0)</f>
      </c>
      <c r="FW100" s="10">
        <f>VLOOKUP($EG100,Data!$B:$CP,Daily!FW$10,0)</f>
      </c>
      <c r="FX100" s="10">
        <f>VLOOKUP($EG100,Data!$B:$CP,Daily!FX$10,0)</f>
      </c>
      <c r="FY100" s="10">
        <f>VLOOKUP($EG100,Data!$B:$CP,Daily!FY$10,0)</f>
      </c>
      <c r="FZ100" s="10">
        <f>VLOOKUP($EG100,Data!$B:$CP,Daily!FZ$10,0)</f>
      </c>
      <c r="GA100" s="10">
        <f>VLOOKUP($EG100,Data!$B:$CP,Daily!GA$10,0)</f>
      </c>
      <c r="GB100" s="10">
        <f>VLOOKUP($EG100,Data!$B:$CP,Daily!GB$10,0)</f>
      </c>
      <c r="GC100" s="10">
        <f>VLOOKUP($EG100,Data!$B:$CP,Daily!GC$10,0)</f>
      </c>
      <c r="GD100" s="10">
        <f>VLOOKUP($EG100,Data!$B:$CP,Daily!GD$10,0)</f>
      </c>
      <c r="GE100" s="10">
        <f>VLOOKUP($EG100,Data!$B:$CP,Daily!GE$10,0)</f>
      </c>
      <c r="GF100" s="10">
        <f>VLOOKUP($EG100,Data!$B:$CP,Daily!GF$10,0)</f>
      </c>
      <c r="GG100" s="10">
        <f>VLOOKUP($EG100,Data!$B:$CP,Daily!GG$10,0)</f>
      </c>
      <c r="GH100" s="10">
        <f>VLOOKUP($EG100,Data!$B:$CP,Daily!GH$10,0)</f>
      </c>
      <c r="GI100" s="10">
        <f>VLOOKUP($EG100,Data!$B:$CP,Daily!GI$10,0)</f>
      </c>
      <c r="GJ100" s="10">
        <f>VLOOKUP($EG100,Data!$B:$CP,Daily!GJ$10,0)</f>
      </c>
      <c r="GK100" s="10">
        <f>VLOOKUP($EG100,Data!$B:$CP,Daily!GK$10,0)</f>
      </c>
      <c r="GL100" s="10">
        <f>VLOOKUP($EG100,Data!$B:$CP,Daily!GL$10,0)</f>
      </c>
      <c r="GM100" s="10">
        <f>VLOOKUP($EG100,Data!$B:$CP,Daily!GM$10,0)</f>
      </c>
      <c r="GN100" s="10">
        <f>VLOOKUP($EG100,Data!$B:$CP,Daily!GN$10,0)</f>
      </c>
      <c r="GO100" s="10">
        <f>VLOOKUP($EG100,Data!$B:$CP,Daily!GO$10,0)</f>
      </c>
      <c r="GP100" s="10">
        <f>VLOOKUP($EG100,Data!$B:$CP,Daily!GP$10,0)</f>
      </c>
      <c r="GQ100" s="10">
        <f>VLOOKUP($EG100,Data!$B:$CP,Daily!GQ$10,0)</f>
      </c>
      <c r="GR100" s="10">
        <f>VLOOKUP($EG100,Data!$B:$CP,Daily!GR$10,0)</f>
      </c>
      <c r="GS100" s="10">
        <f>VLOOKUP($EG100,Data!$B:$CP,Daily!GS$10,0)</f>
      </c>
      <c r="GT100" s="10">
        <f>VLOOKUP($EG100,Data!$B:$CP,Daily!GT$10,0)</f>
      </c>
      <c r="GU100" s="10">
        <f>VLOOKUP($EG100,Data!$B:$CP,Daily!GU$10,0)</f>
      </c>
      <c r="GV100" s="10">
        <f>VLOOKUP($EG100,Data!$B:$CP,Daily!GV$10,0)</f>
      </c>
      <c r="GW100" s="10">
        <f>VLOOKUP($EG100,Data!$B:$CP,Daily!GW$10,0)</f>
      </c>
      <c r="GX100" s="10">
        <f>VLOOKUP($EG100,Data!$B:$CP,Daily!GX$10,0)</f>
      </c>
      <c r="GY100" s="10">
        <f>VLOOKUP($EG100,Data!$B:$CP,Daily!GY$10,0)</f>
      </c>
      <c r="GZ100" s="10">
        <f>VLOOKUP($EG100,Data!$B:$CP,Daily!GZ$10,0)</f>
      </c>
      <c r="HA100" s="10">
        <f>VLOOKUP($EG100,Data!$B:$CP,Daily!HA$10,0)</f>
      </c>
      <c r="HB100" s="10">
        <f>VLOOKUP($EG100,Data!$B:$CP,Daily!HB$10,0)</f>
      </c>
      <c r="HC100" s="10">
        <f>VLOOKUP($EG100,Data!$B:$CP,Daily!HC$10,0)</f>
      </c>
      <c r="HD100" s="10">
        <f>VLOOKUP($EG100,Data!$B:$CP,Daily!HD$10,0)</f>
      </c>
      <c r="HE100" s="10">
        <f>VLOOKUP($EG100,Data!$B:$CP,Daily!HE$10,0)</f>
      </c>
      <c r="HF100" s="10">
        <f>VLOOKUP($EG100,Data!$B:$CP,Daily!HF$10,0)</f>
      </c>
      <c r="HG100" s="10">
        <f>VLOOKUP($EG100,Data!$B:$CP,Daily!HG$10,0)</f>
      </c>
      <c r="HH100" s="10">
        <f>VLOOKUP($EG100,Data!$B:$CP,Daily!HH$10,0)</f>
      </c>
      <c r="HI100" s="10">
        <f>VLOOKUP($EG100,Data!$B:$CP,Daily!HI$10,0)</f>
      </c>
      <c r="HJ100" s="10">
        <f>VLOOKUP($EG100,Data!$B:$CP,Daily!HJ$10,0)</f>
      </c>
      <c r="HK100" s="10">
        <f>VLOOKUP($EG100,Data!$B:$CP,Daily!HK$10,0)</f>
      </c>
      <c r="HL100" s="10">
        <f>VLOOKUP($EG100,Data!$B:$CP,Daily!HL$10,0)</f>
      </c>
      <c r="HM100" s="10">
        <f>VLOOKUP($EG100,Data!$B:$CP,Daily!HM$10,0)</f>
      </c>
      <c r="HN100" s="10">
        <f>VLOOKUP($EG100,Data!$B:$CP,Daily!HN$10,0)</f>
      </c>
      <c r="HO100" s="10">
        <f>VLOOKUP($EG100,Data!$B:$CP,Daily!HO$10,0)</f>
      </c>
      <c r="HP100" s="10">
        <f>VLOOKUP($EG100,Data!$B:$CP,Daily!HP$10,0)</f>
      </c>
      <c r="HQ100" s="10">
        <f>VLOOKUP($EG100,Data!$B:$CP,Daily!HQ$10,0)</f>
      </c>
      <c r="HR100" s="10">
        <f>VLOOKUP($EG100,Data!$B:$CP,Daily!HR$10,0)</f>
      </c>
      <c r="HS100" s="10">
        <f>VLOOKUP($EG100,Data!$B:$CP,Daily!HS$10,0)</f>
      </c>
      <c r="HT100" s="10">
        <f>VLOOKUP($EG100,Data!$B:$CP,Daily!HT$10,0)</f>
      </c>
      <c r="HU100" s="17"/>
      <c r="HV100" s="10">
        <f t="shared" si="591"/>
      </c>
      <c r="HW100" s="10">
        <f t="shared" si="592"/>
      </c>
      <c r="HX100" s="10">
        <f t="shared" ref="HX100:HX102" si="836">HW100-HV100</f>
      </c>
      <c r="HY100" s="10">
        <f>HW100+(1.25*HX100)</f>
      </c>
      <c r="HZ100" s="10">
        <f>HV100-(1.25*HX100)</f>
      </c>
      <c r="IA100" s="53"/>
      <c r="IB100" s="11">
        <f t="shared" ref="IB100:IB107" si="837">_xlfn.STDEV.P(FM100:HT100)</f>
      </c>
      <c r="IC100" s="11">
        <f>AVERAGE(HM100:HS100)</f>
      </c>
      <c r="ID100" s="11">
        <f>AVERAGE(GP100:HS100)</f>
      </c>
      <c r="IE100" s="16"/>
      <c r="IF100" s="9" t="s">
        <v>601</v>
      </c>
      <c r="IG100" s="9" t="s">
        <v>85</v>
      </c>
      <c r="IH100" s="10">
        <f>VLOOKUP($IF100,Data!$B:$CP,Daily!IH$10,0)</f>
      </c>
      <c r="II100" s="10">
        <f>VLOOKUP($IF100,Data!$B:$CP,Daily!II$10,0)</f>
      </c>
      <c r="IJ100" s="10">
        <f>VLOOKUP($IF100,Data!$B:$CP,Daily!IJ$10,0)</f>
      </c>
      <c r="IK100" s="10">
        <f>VLOOKUP($IF100,Data!$B:$CP,Daily!IK$10,0)</f>
      </c>
      <c r="IL100" s="10">
        <f>VLOOKUP($IF100,Data!$B:$CP,Daily!IL$10,0)</f>
      </c>
      <c r="IM100" s="10">
        <f>VLOOKUP($IF100,Data!$B:$CP,Daily!IM$10,0)</f>
      </c>
      <c r="IN100" s="10">
        <f>VLOOKUP($IF100,Data!$B:$CP,Daily!IN$10,0)</f>
      </c>
      <c r="IO100" s="10">
        <f>VLOOKUP($IF100,Data!$B:$CP,Daily!IO$10,0)</f>
      </c>
      <c r="IP100" s="10">
        <f>VLOOKUP($IF100,Data!$B:$CP,Daily!IP$10,0)</f>
      </c>
      <c r="IQ100" s="10">
        <f>VLOOKUP($IF100,Data!$B:$CP,Daily!IQ$10,0)</f>
      </c>
      <c r="IR100" s="10">
        <f>VLOOKUP($IF100,Data!$B:$CP,Daily!IR$10,0)</f>
      </c>
      <c r="IS100" s="10">
        <f>VLOOKUP($IF100,Data!$B:$CP,Daily!IS$10,0)</f>
      </c>
      <c r="IT100" s="10">
        <f>VLOOKUP($IF100,Data!$B:$CP,Daily!IT$10,0)</f>
      </c>
      <c r="IU100" s="10">
        <f>VLOOKUP($IF100,Data!$B:$CP,Daily!IU$10,0)</f>
      </c>
      <c r="IV100" s="10">
        <f>VLOOKUP($IF100,Data!$B:$CP,Daily!IV$10,0)</f>
      </c>
      <c r="IW100" s="10">
        <f>VLOOKUP($IF100,Data!$B:$CP,Daily!IW$10,0)</f>
      </c>
      <c r="IX100" s="10">
        <f>VLOOKUP($IF100,Data!$B:$CP,Daily!IX$10,0)</f>
      </c>
      <c r="IY100" s="10">
        <f>VLOOKUP($IF100,Data!$B:$CP,Daily!IY$10,0)</f>
      </c>
      <c r="IZ100" s="10">
        <f>VLOOKUP($IF100,Data!$B:$CP,Daily!IZ$10,0)</f>
      </c>
      <c r="JA100" s="10">
        <f>VLOOKUP($IF100,Data!$B:$CP,Daily!JA$10,0)</f>
      </c>
      <c r="JB100" s="10">
        <f>VLOOKUP($IF100,Data!$B:$CP,Daily!JB$10,0)</f>
      </c>
      <c r="JC100" s="10">
        <f>VLOOKUP($IF100,Data!$B:$CP,Daily!JC$10,0)</f>
      </c>
      <c r="JD100" s="10">
        <f>VLOOKUP($IF100,Data!$B:$CP,Daily!JD$10,0)</f>
      </c>
      <c r="JE100" s="10">
        <f>VLOOKUP($IF100,Data!$B:$CP,Daily!JE$10,0)</f>
      </c>
      <c r="JF100" s="10">
        <f>VLOOKUP($IF100,Data!$B:$CP,Daily!JF$10,0)</f>
      </c>
      <c r="JG100" s="10">
        <f>VLOOKUP($IF100,Data!$B:$CP,Daily!JG$10,0)</f>
      </c>
      <c r="JH100" s="10">
        <f>VLOOKUP($IF100,Data!$B:$CP,Daily!JH$10,0)</f>
      </c>
      <c r="JI100" s="10">
        <f>VLOOKUP($IF100,Data!$B:$CP,Daily!JI$10,0)</f>
      </c>
      <c r="JJ100" s="10">
        <f>VLOOKUP($IF100,Data!$B:$CP,Daily!JJ$10,0)</f>
      </c>
      <c r="JK100" s="10">
        <f>VLOOKUP($IF100,Data!$B:$CP,Daily!JK$10,0)</f>
      </c>
      <c r="JL100" s="10">
        <f>VLOOKUP($IF100,Data!$B:$CP,Daily!JL$10,0)</f>
      </c>
      <c r="JM100" s="10">
        <f>VLOOKUP($IF100,Data!$B:$CP,Daily!JM$10,0)</f>
      </c>
      <c r="JN100" s="10">
        <f>VLOOKUP($IF100,Data!$B:$CP,Daily!JN$10,0)</f>
      </c>
      <c r="JO100" s="10">
        <f>VLOOKUP($IF100,Data!$B:$CP,Daily!JO$10,0)</f>
      </c>
      <c r="JP100" s="10">
        <f>VLOOKUP($IF100,Data!$B:$CP,Daily!JP$10,0)</f>
      </c>
      <c r="JQ100" s="10">
        <f>VLOOKUP($IF100,Data!$B:$CP,Daily!JQ$10,0)</f>
      </c>
      <c r="JR100" s="10">
        <f>VLOOKUP($IF100,Data!$B:$CP,Daily!JR$10,0)</f>
      </c>
      <c r="JS100" s="10">
        <f>VLOOKUP($IF100,Data!$B:$CP,Daily!JS$10,0)</f>
      </c>
      <c r="JT100" s="10">
        <f>VLOOKUP($IF100,Data!$B:$CP,Daily!JT$10,0)</f>
      </c>
      <c r="JU100" s="10">
        <f>VLOOKUP($IF100,Data!$B:$CP,Daily!JU$10,0)</f>
      </c>
      <c r="JV100" s="10">
        <f>VLOOKUP($IF100,Data!$B:$CP,Daily!JV$10,0)</f>
      </c>
      <c r="JW100" s="10">
        <f>VLOOKUP($IF100,Data!$B:$CP,Daily!JW$10,0)</f>
      </c>
      <c r="JX100" s="10">
        <f>VLOOKUP($IF100,Data!$B:$CP,Daily!JX$10,0)</f>
      </c>
      <c r="JY100" s="10">
        <f>VLOOKUP($IF100,Data!$B:$CP,Daily!JY$10,0)</f>
      </c>
      <c r="JZ100" s="10">
        <f>VLOOKUP($IF100,Data!$B:$CP,Daily!JZ$10,0)</f>
      </c>
      <c r="KA100" s="10">
        <f>VLOOKUP($IF100,Data!$B:$CP,Daily!KA$10,0)</f>
      </c>
      <c r="KB100" s="10">
        <f>VLOOKUP($IF100,Data!$B:$CP,Daily!KB$10,0)</f>
      </c>
      <c r="KC100" s="10">
        <f>VLOOKUP($IF100,Data!$B:$CP,Daily!KC$10,0)</f>
      </c>
      <c r="KD100" s="10">
        <f>VLOOKUP($IF100,Data!$B:$CP,Daily!KD$10,0)</f>
      </c>
      <c r="KE100" s="10">
        <f>VLOOKUP($IF100,Data!$B:$CP,Daily!KE$10,0)</f>
      </c>
      <c r="KF100" s="10">
        <f>VLOOKUP($IF100,Data!$B:$CP,Daily!KF$10,0)</f>
      </c>
      <c r="KG100" s="10">
        <f>VLOOKUP($IF100,Data!$B:$CP,Daily!KG$10,0)</f>
      </c>
      <c r="KH100" s="10">
        <f>VLOOKUP($IF100,Data!$B:$CP,Daily!KH$10,0)</f>
      </c>
      <c r="KI100" s="10">
        <f>VLOOKUP($IF100,Data!$B:$CP,Daily!KI$10,0)</f>
      </c>
      <c r="KJ100" s="10">
        <f>VLOOKUP($IF100,Data!$B:$CP,Daily!KJ$10,0)</f>
      </c>
      <c r="KK100" s="10">
        <f>VLOOKUP($IF100,Data!$B:$CP,Daily!KK$10,0)</f>
      </c>
      <c r="KL100" s="10">
        <f>VLOOKUP($IF100,Data!$B:$CP,Daily!KL$10,0)</f>
      </c>
      <c r="KM100" s="10">
        <f>VLOOKUP($IF100,Data!$B:$CP,Daily!KM$10,0)</f>
      </c>
      <c r="KN100" s="10">
        <f>VLOOKUP($IF100,Data!$B:$CP,Daily!KN$10,0)</f>
      </c>
      <c r="KO100" s="10">
        <f>VLOOKUP($IF100,Data!$B:$CP,Daily!KO$10,0)</f>
      </c>
      <c r="KP100" s="10">
        <f>VLOOKUP($IF100,Data!$B:$CP,Daily!KP$10,0)</f>
      </c>
      <c r="KQ100" s="10">
        <f>VLOOKUP($IF100,Data!$B:$CP,Daily!KQ$10,0)</f>
      </c>
      <c r="KR100" s="10">
        <f>VLOOKUP($IF100,Data!$B:$CP,Daily!KR$10,0)</f>
      </c>
      <c r="KS100" s="10">
        <f>VLOOKUP($IF100,Data!$B:$CP,Daily!KS$10,0)</f>
      </c>
      <c r="KT100" s="10">
        <f>VLOOKUP($IF100,Data!$B:$CP,Daily!KT$10,0)</f>
      </c>
      <c r="KU100" s="10">
        <f>VLOOKUP($IF100,Data!$B:$CP,Daily!KU$10,0)</f>
      </c>
      <c r="KV100" s="10">
        <f>VLOOKUP($IF100,Data!$B:$CP,Daily!KV$10,0)</f>
      </c>
      <c r="KW100" s="10">
        <f>VLOOKUP($IF100,Data!$B:$CP,Daily!KW$10,0)</f>
      </c>
      <c r="KX100" s="10">
        <f>VLOOKUP($IF100,Data!$B:$CP,Daily!KX$10,0)</f>
      </c>
      <c r="KY100" s="10">
        <f>VLOOKUP($IF100,Data!$B:$CP,Daily!KY$10,0)</f>
      </c>
      <c r="KZ100" s="10">
        <f>VLOOKUP($IF100,Data!$B:$CP,Daily!KZ$10,0)</f>
      </c>
      <c r="LA100" s="10">
        <f>VLOOKUP($IF100,Data!$B:$CP,Daily!LA$10,0)</f>
      </c>
      <c r="LB100" s="10">
        <f>VLOOKUP($IF100,Data!$B:$CP,Daily!LB$10,0)</f>
      </c>
      <c r="LC100" s="10">
        <f>VLOOKUP($IF100,Data!$B:$CP,Daily!LC$10,0)</f>
      </c>
      <c r="LD100" s="10">
        <f>VLOOKUP($IF100,Data!$B:$CP,Daily!LD$10,0)</f>
      </c>
      <c r="LE100" s="10">
        <f>VLOOKUP($IF100,Data!$B:$CP,Daily!LE$10,0)</f>
      </c>
      <c r="LF100" s="10">
        <f>VLOOKUP($IF100,Data!$B:$CP,Daily!LF$10,0)</f>
      </c>
      <c r="LG100" s="10">
        <f>VLOOKUP($IF100,Data!$B:$CP,Daily!LG$10,0)</f>
      </c>
      <c r="LH100" s="10">
        <f>VLOOKUP($IF100,Data!$B:$CP,Daily!LH$10,0)</f>
      </c>
      <c r="LI100" s="10">
        <f>VLOOKUP($IF100,Data!$B:$CP,Daily!LI$10,0)</f>
      </c>
      <c r="LJ100" s="10">
        <f>VLOOKUP($IF100,Data!$B:$CP,Daily!LJ$10,0)</f>
      </c>
      <c r="LK100" s="10">
        <f>VLOOKUP($IF100,Data!$B:$CP,Daily!LK$10,0)</f>
      </c>
      <c r="LL100" s="10">
        <f>VLOOKUP($IF100,Data!$B:$CP,Daily!LL$10,0)</f>
      </c>
      <c r="LM100" s="10">
        <f>VLOOKUP($IF100,Data!$B:$CP,Daily!LM$10,0)</f>
      </c>
      <c r="LN100" s="10">
        <f>VLOOKUP($IF100,Data!$B:$CP,Daily!LN$10,0)</f>
      </c>
      <c r="LO100" s="10">
        <f>VLOOKUP($IF100,Data!$B:$CP,Daily!LO$10,0)</f>
      </c>
      <c r="LP100" s="10">
        <f>VLOOKUP($IF100,Data!$B:$CP,Daily!LP$10,0)</f>
      </c>
      <c r="LQ100" s="10">
        <f>VLOOKUP($IF100,Data!$B:$CP,Daily!LQ$10,0)</f>
      </c>
      <c r="LR100" s="10">
        <f>VLOOKUP($IF100,Data!$B:$CP,Daily!LR$10,0)</f>
      </c>
      <c r="LS100" s="10">
        <f>VLOOKUP($IF100,Data!$B:$CP,Daily!LS$10,0)</f>
      </c>
      <c r="LU100" s="10">
        <f t="shared" ref="LU100:LU107" si="838">_xlfn.QUARTILE.INC($IH100:$LR100,1)</f>
      </c>
      <c r="LV100" s="10">
        <f t="shared" ref="LV100:LV107" si="839">_xlfn.QUARTILE.INC($IH100:$LR100,3)</f>
      </c>
      <c r="LW100" s="10">
        <f t="shared" ref="LW100:LW107" si="840">LV100-LU100</f>
      </c>
      <c r="LX100" s="10">
        <f>LV100+(1.25*LW100)</f>
      </c>
      <c r="LY100" s="10">
        <f>LU100-(1.25*LW100)</f>
      </c>
      <c r="LZ100" s="53"/>
      <c r="MA100" s="11">
        <f>_xlfn.STDEV.P(JL100:LS100)</f>
      </c>
      <c r="MB100" s="11">
        <f>AVERAGE(LL100:LR100)</f>
      </c>
      <c r="MC100" s="11">
        <f>AVERAGE(KO100:LR100)</f>
      </c>
      <c r="MD100" s="15"/>
    </row>
    <row r="101" spans="1:342" x14ac:dyDescent="0.25">
      <c r="A101" s="5"/>
      <c r="C101" s="5"/>
      <c r="D101" s="74" t="s">
        <v>567</v>
      </c>
      <c r="E101" s="67" t="str">
        <f>VLOOKUP($D101,'Metric Nature'!$C:$D,2,0)&amp;IF(($F101&lt;(EA101)),"Below",IF(($F101&gt;(DZ101)),"Above","Within"))</f>
      </c>
      <c r="F101" s="62">
        <f t="shared" si="819"/>
      </c>
      <c r="G101" s="92">
        <f t="shared" si="820"/>
      </c>
      <c r="H101" s="71">
        <f t="shared" si="821"/>
      </c>
      <c r="I101" s="89">
        <f t="shared" ref="I101:I107" si="841">EE101</f>
      </c>
      <c r="J101" s="62">
        <f t="shared" si="822"/>
      </c>
      <c r="K101" s="62">
        <f t="shared" si="823"/>
      </c>
      <c r="L101" s="64"/>
      <c r="M101" s="67" t="str">
        <f>VLOOKUP($D101,'Metric Nature'!$C:$D,2,0)&amp;IF(($N101&lt;(HZ101)),"Below",IF(($N101&gt;(HY101)),"Above","Within"))</f>
      </c>
      <c r="N101" s="71">
        <f t="shared" si="824"/>
      </c>
      <c r="O101" s="63">
        <f t="shared" ref="O101" si="842">IC101</f>
      </c>
      <c r="P101" s="98">
        <f t="shared" ref="P101" si="843">IFERROR(((N101-O101)/O101),0)</f>
      </c>
      <c r="Q101" s="63">
        <f t="shared" si="825"/>
      </c>
      <c r="R101" s="71">
        <f t="shared" si="826"/>
      </c>
      <c r="S101" s="62">
        <f t="shared" si="827"/>
      </c>
      <c r="T101" s="64"/>
      <c r="U101" s="67" t="str">
        <f>VLOOKUP($D101,'Metric Nature'!$C:$D,2,0)&amp;IF(($V101&lt;(LY101)),"Below",IF(($V101&gt;(LX101)),"Above","Within"))</f>
      </c>
      <c r="V101" s="62">
        <f t="shared" si="828"/>
      </c>
      <c r="W101" s="63">
        <f t="shared" ref="W101:W107" si="844">MB101</f>
      </c>
      <c r="X101" s="62">
        <f t="shared" si="829"/>
      </c>
      <c r="Y101" s="63">
        <f t="shared" ref="Y101:Y107" si="845">MC101</f>
      </c>
      <c r="Z101" s="62">
        <f t="shared" si="830"/>
      </c>
      <c r="AA101" s="62">
        <f t="shared" si="831"/>
      </c>
      <c r="AB101" s="64"/>
      <c r="AC101" s="60" t="s">
        <v>602</v>
      </c>
      <c r="AD101" s="5"/>
      <c r="AE101" s="5"/>
      <c r="AF101" s="5"/>
      <c r="AG101" s="5"/>
      <c r="AH101" s="5"/>
      <c r="AI101" s="9" t="s">
        <v>603</v>
      </c>
      <c r="AJ101" s="14">
        <f>(VLOOKUP($EG101,Data!$B:$CP,Daily!EI$10,0)+VLOOKUP($IF101,Data!$B:$CP,Daily!IH$10,0))/AJ$100</f>
      </c>
      <c r="AK101" s="14">
        <f>(VLOOKUP($EG101,Data!$B:$CP,Daily!EJ$10,0)+VLOOKUP($IF101,Data!$B:$CP,Daily!II$10,0))/AK$100</f>
      </c>
      <c r="AL101" s="14">
        <f>(VLOOKUP($EG101,Data!$B:$CP,Daily!EK$10,0)+VLOOKUP($IF101,Data!$B:$CP,Daily!IJ$10,0))/AL$100</f>
      </c>
      <c r="AM101" s="14">
        <f>(VLOOKUP($EG101,Data!$B:$CP,Daily!EL$10,0)+VLOOKUP($IF101,Data!$B:$CP,Daily!IK$10,0))/AM$100</f>
      </c>
      <c r="AN101" s="14">
        <f>(VLOOKUP($EG101,Data!$B:$CP,Daily!EM$10,0)+VLOOKUP($IF101,Data!$B:$CP,Daily!IL$10,0))/AN$100</f>
      </c>
      <c r="AO101" s="14">
        <f>(VLOOKUP($EG101,Data!$B:$CP,Daily!EN$10,0)+VLOOKUP($IF101,Data!$B:$CP,Daily!IM$10,0))/AO$100</f>
      </c>
      <c r="AP101" s="14">
        <f>(VLOOKUP($EG101,Data!$B:$CP,Daily!EO$10,0)+VLOOKUP($IF101,Data!$B:$CP,Daily!IN$10,0))/AP$100</f>
      </c>
      <c r="AQ101" s="14">
        <f>(VLOOKUP($EG101,Data!$B:$CP,Daily!EP$10,0)+VLOOKUP($IF101,Data!$B:$CP,Daily!IO$10,0))/AQ$100</f>
      </c>
      <c r="AR101" s="14">
        <f>(VLOOKUP($EG101,Data!$B:$CP,Daily!EQ$10,0)+VLOOKUP($IF101,Data!$B:$CP,Daily!IP$10,0))/AR$100</f>
      </c>
      <c r="AS101" s="14">
        <f>(VLOOKUP($EG101,Data!$B:$CP,Daily!ER$10,0)+VLOOKUP($IF101,Data!$B:$CP,Daily!IQ$10,0))/AS$100</f>
      </c>
      <c r="AT101" s="14">
        <f>(VLOOKUP($EG101,Data!$B:$CP,Daily!ES$10,0)+VLOOKUP($IF101,Data!$B:$CP,Daily!IR$10,0))/AT$100</f>
      </c>
      <c r="AU101" s="14">
        <f>(VLOOKUP($EG101,Data!$B:$CP,Daily!ET$10,0)+VLOOKUP($IF101,Data!$B:$CP,Daily!IS$10,0))/AU$100</f>
      </c>
      <c r="AV101" s="14">
        <f>(VLOOKUP($EG101,Data!$B:$CP,Daily!EU$10,0)+VLOOKUP($IF101,Data!$B:$CP,Daily!IT$10,0))/AV$100</f>
      </c>
      <c r="AW101" s="14">
        <f>(VLOOKUP($EG101,Data!$B:$CP,Daily!EV$10,0)+VLOOKUP($IF101,Data!$B:$CP,Daily!IU$10,0))/AW$100</f>
      </c>
      <c r="AX101" s="14">
        <f>(VLOOKUP($EG101,Data!$B:$CP,Daily!EW$10,0)+VLOOKUP($IF101,Data!$B:$CP,Daily!IV$10,0))/AX$100</f>
      </c>
      <c r="AY101" s="14">
        <f>(VLOOKUP($EG101,Data!$B:$CP,Daily!EX$10,0)+VLOOKUP($IF101,Data!$B:$CP,Daily!IW$10,0))/AY$100</f>
      </c>
      <c r="AZ101" s="14">
        <f>(VLOOKUP($EG101,Data!$B:$CP,Daily!EY$10,0)+VLOOKUP($IF101,Data!$B:$CP,Daily!IX$10,0))/AZ$100</f>
      </c>
      <c r="BA101" s="14">
        <f>(VLOOKUP($EG101,Data!$B:$CP,Daily!EZ$10,0)+VLOOKUP($IF101,Data!$B:$CP,Daily!IY$10,0))/BA$100</f>
      </c>
      <c r="BB101" s="14">
        <f>(VLOOKUP($EG101,Data!$B:$CP,Daily!FA$10,0)+VLOOKUP($IF101,Data!$B:$CP,Daily!IZ$10,0))/BB$100</f>
      </c>
      <c r="BC101" s="14">
        <f>(VLOOKUP($EG101,Data!$B:$CP,Daily!FB$10,0)+VLOOKUP($IF101,Data!$B:$CP,Daily!JA$10,0))/BC$100</f>
      </c>
      <c r="BD101" s="14">
        <f>(VLOOKUP($EG101,Data!$B:$CP,Daily!FC$10,0)+VLOOKUP($IF101,Data!$B:$CP,Daily!JB$10,0))/BD$100</f>
      </c>
      <c r="BE101" s="14">
        <f>(VLOOKUP($EG101,Data!$B:$CP,Daily!FD$10,0)+VLOOKUP($IF101,Data!$B:$CP,Daily!JC$10,0))/BE$100</f>
      </c>
      <c r="BF101" s="14">
        <f>(VLOOKUP($EG101,Data!$B:$CP,Daily!FE$10,0)+VLOOKUP($IF101,Data!$B:$CP,Daily!JD$10,0))/BF$100</f>
      </c>
      <c r="BG101" s="14">
        <f>(VLOOKUP($EG101,Data!$B:$CP,Daily!FF$10,0)+VLOOKUP($IF101,Data!$B:$CP,Daily!JE$10,0))/BG$100</f>
      </c>
      <c r="BH101" s="14">
        <f>(VLOOKUP($EG101,Data!$B:$CP,Daily!FG$10,0)+VLOOKUP($IF101,Data!$B:$CP,Daily!JF$10,0))/BH$100</f>
      </c>
      <c r="BI101" s="14">
        <f>(VLOOKUP($EG101,Data!$B:$CP,Daily!FH$10,0)+VLOOKUP($IF101,Data!$B:$CP,Daily!JG$10,0))/BI$100</f>
      </c>
      <c r="BJ101" s="14">
        <f>(VLOOKUP($EG101,Data!$B:$CP,Daily!FI$10,0)+VLOOKUP($IF101,Data!$B:$CP,Daily!JH$10,0))/BJ$100</f>
      </c>
      <c r="BK101" s="14">
        <f>(VLOOKUP($EG101,Data!$B:$CP,Daily!FJ$10,0)+VLOOKUP($IF101,Data!$B:$CP,Daily!JI$10,0))/BK$100</f>
      </c>
      <c r="BL101" s="14">
        <f>(VLOOKUP($EG101,Data!$B:$CP,Daily!FK$10,0)+VLOOKUP($IF101,Data!$B:$CP,Daily!JJ$10,0))/BL$100</f>
      </c>
      <c r="BM101" s="14">
        <f>(VLOOKUP($EG101,Data!$B:$CP,Daily!FL$10,0)+VLOOKUP($IF101,Data!$B:$CP,Daily!JK$10,0))/BM$100</f>
      </c>
      <c r="BN101" s="14">
        <f>(VLOOKUP($EG101,Data!$B:$CP,Daily!FM$10,0)+VLOOKUP($IF101,Data!$B:$CP,Daily!JL$10,0))/BN$100</f>
      </c>
      <c r="BO101" s="14">
        <f>(VLOOKUP($EG101,Data!$B:$CP,Daily!FN$10,0)+VLOOKUP($IF101,Data!$B:$CP,Daily!JM$10,0))/BO$100</f>
      </c>
      <c r="BP101" s="14">
        <f>(VLOOKUP($EG101,Data!$B:$CP,Daily!FO$10,0)+VLOOKUP($IF101,Data!$B:$CP,Daily!JN$10,0))/BP$100</f>
      </c>
      <c r="BQ101" s="14">
        <f>(VLOOKUP($EG101,Data!$B:$CP,Daily!FP$10,0)+VLOOKUP($IF101,Data!$B:$CP,Daily!JO$10,0))/BQ$100</f>
      </c>
      <c r="BR101" s="14">
        <f>(VLOOKUP($EG101,Data!$B:$CP,Daily!FQ$10,0)+VLOOKUP($IF101,Data!$B:$CP,Daily!JP$10,0))/BR$100</f>
      </c>
      <c r="BS101" s="14">
        <f>(VLOOKUP($EG101,Data!$B:$CP,Daily!FR$10,0)+VLOOKUP($IF101,Data!$B:$CP,Daily!JQ$10,0))/BS$100</f>
      </c>
      <c r="BT101" s="14">
        <f>(VLOOKUP($EG101,Data!$B:$CP,Daily!FS$10,0)+VLOOKUP($IF101,Data!$B:$CP,Daily!JR$10,0))/BT$100</f>
      </c>
      <c r="BU101" s="14">
        <f>(VLOOKUP($EG101,Data!$B:$CP,Daily!FT$10,0)+VLOOKUP($IF101,Data!$B:$CP,Daily!JS$10,0))/BU$100</f>
      </c>
      <c r="BV101" s="14">
        <f>(VLOOKUP($EG101,Data!$B:$CP,Daily!FU$10,0)+VLOOKUP($IF101,Data!$B:$CP,Daily!JT$10,0))/BV$100</f>
      </c>
      <c r="BW101" s="14">
        <f>(VLOOKUP($EG101,Data!$B:$CP,Daily!FV$10,0)+VLOOKUP($IF101,Data!$B:$CP,Daily!JU$10,0))/BW$100</f>
      </c>
      <c r="BX101" s="14">
        <f>(VLOOKUP($EG101,Data!$B:$CP,Daily!FW$10,0)+VLOOKUP($IF101,Data!$B:$CP,Daily!JV$10,0))/BX$100</f>
      </c>
      <c r="BY101" s="14">
        <f>(VLOOKUP($EG101,Data!$B:$CP,Daily!FX$10,0)+VLOOKUP($IF101,Data!$B:$CP,Daily!JW$10,0))/BY$100</f>
      </c>
      <c r="BZ101" s="14">
        <f>(VLOOKUP($EG101,Data!$B:$CP,Daily!FY$10,0)+VLOOKUP($IF101,Data!$B:$CP,Daily!JX$10,0))/BZ$100</f>
      </c>
      <c r="CA101" s="14">
        <f>(VLOOKUP($EG101,Data!$B:$CP,Daily!FZ$10,0)+VLOOKUP($IF101,Data!$B:$CP,Daily!JY$10,0))/CA$100</f>
      </c>
      <c r="CB101" s="14">
        <f>(VLOOKUP($EG101,Data!$B:$CP,Daily!GA$10,0)+VLOOKUP($IF101,Data!$B:$CP,Daily!JZ$10,0))/CB$100</f>
      </c>
      <c r="CC101" s="14">
        <f>(VLOOKUP($EG101,Data!$B:$CP,Daily!GB$10,0)+VLOOKUP($IF101,Data!$B:$CP,Daily!KA$10,0))/CC$100</f>
      </c>
      <c r="CD101" s="14">
        <f>(VLOOKUP($EG101,Data!$B:$CP,Daily!GC$10,0)+VLOOKUP($IF101,Data!$B:$CP,Daily!KB$10,0))/CD$100</f>
      </c>
      <c r="CE101" s="14">
        <f>(VLOOKUP($EG101,Data!$B:$CP,Daily!GD$10,0)+VLOOKUP($IF101,Data!$B:$CP,Daily!KC$10,0))/CE$100</f>
      </c>
      <c r="CF101" s="14">
        <f>(VLOOKUP($EG101,Data!$B:$CP,Daily!GE$10,0)+VLOOKUP($IF101,Data!$B:$CP,Daily!KD$10,0))/CF$100</f>
      </c>
      <c r="CG101" s="14">
        <f>(VLOOKUP($EG101,Data!$B:$CP,Daily!GF$10,0)+VLOOKUP($IF101,Data!$B:$CP,Daily!KE$10,0))/CG$100</f>
      </c>
      <c r="CH101" s="14">
        <f>(VLOOKUP($EG101,Data!$B:$CP,Daily!GG$10,0)+VLOOKUP($IF101,Data!$B:$CP,Daily!KF$10,0))/CH$100</f>
      </c>
      <c r="CI101" s="14">
        <f>(VLOOKUP($EG101,Data!$B:$CP,Daily!GH$10,0)+VLOOKUP($IF101,Data!$B:$CP,Daily!KG$10,0))/CI$100</f>
      </c>
      <c r="CJ101" s="14">
        <f>(VLOOKUP($EG101,Data!$B:$CP,Daily!GI$10,0)+VLOOKUP($IF101,Data!$B:$CP,Daily!KH$10,0))/CJ$100</f>
      </c>
      <c r="CK101" s="14">
        <f>(VLOOKUP($EG101,Data!$B:$CP,Daily!GJ$10,0)+VLOOKUP($IF101,Data!$B:$CP,Daily!KI$10,0))/CK$100</f>
      </c>
      <c r="CL101" s="14">
        <f>(VLOOKUP($EG101,Data!$B:$CP,Daily!GK$10,0)+VLOOKUP($IF101,Data!$B:$CP,Daily!KJ$10,0))/CL$100</f>
      </c>
      <c r="CM101" s="14">
        <f>(VLOOKUP($EG101,Data!$B:$CP,Daily!GL$10,0)+VLOOKUP($IF101,Data!$B:$CP,Daily!KK$10,0))/CM$100</f>
      </c>
      <c r="CN101" s="14">
        <f>(VLOOKUP($EG101,Data!$B:$CP,Daily!GM$10,0)+VLOOKUP($IF101,Data!$B:$CP,Daily!KL$10,0))/CN$100</f>
      </c>
      <c r="CO101" s="14">
        <f>(VLOOKUP($EG101,Data!$B:$CP,Daily!GN$10,0)+VLOOKUP($IF101,Data!$B:$CP,Daily!KM$10,0))/CO$100</f>
      </c>
      <c r="CP101" s="14">
        <f>(VLOOKUP($EG101,Data!$B:$CP,Daily!GO$10,0)+VLOOKUP($IF101,Data!$B:$CP,Daily!KN$10,0))/CP$100</f>
      </c>
      <c r="CQ101" s="14">
        <f>(VLOOKUP($EG101,Data!$B:$CP,Daily!GP$10,0)+VLOOKUP($IF101,Data!$B:$CP,Daily!KO$10,0))/CQ$100</f>
      </c>
      <c r="CR101" s="14">
        <f>(VLOOKUP($EG101,Data!$B:$CP,Daily!GQ$10,0)+VLOOKUP($IF101,Data!$B:$CP,Daily!KP$10,0))/CR$100</f>
      </c>
      <c r="CS101" s="14">
        <f>(VLOOKUP($EG101,Data!$B:$CP,Daily!GR$10,0)+VLOOKUP($IF101,Data!$B:$CP,Daily!KQ$10,0))/CS$100</f>
      </c>
      <c r="CT101" s="14">
        <f>(VLOOKUP($EG101,Data!$B:$CP,Daily!GS$10,0)+VLOOKUP($IF101,Data!$B:$CP,Daily!KR$10,0))/CT$100</f>
      </c>
      <c r="CU101" s="14">
        <f>(VLOOKUP($EG101,Data!$B:$CP,Daily!GT$10,0)+VLOOKUP($IF101,Data!$B:$CP,Daily!KS$10,0))/CU$100</f>
      </c>
      <c r="CV101" s="14">
        <f>(VLOOKUP($EG101,Data!$B:$CP,Daily!GU$10,0)+VLOOKUP($IF101,Data!$B:$CP,Daily!KT$10,0))/CV$100</f>
      </c>
      <c r="CW101" s="14">
        <f>(VLOOKUP($EG101,Data!$B:$CP,Daily!GV$10,0)+VLOOKUP($IF101,Data!$B:$CP,Daily!KU$10,0))/CW$100</f>
      </c>
      <c r="CX101" s="14">
        <f>(VLOOKUP($EG101,Data!$B:$CP,Daily!GW$10,0)+VLOOKUP($IF101,Data!$B:$CP,Daily!KV$10,0))/CX$100</f>
      </c>
      <c r="CY101" s="14">
        <f>(VLOOKUP($EG101,Data!$B:$CP,Daily!GX$10,0)+VLOOKUP($IF101,Data!$B:$CP,Daily!KW$10,0))/CY$100</f>
      </c>
      <c r="CZ101" s="14">
        <f>(VLOOKUP($EG101,Data!$B:$CP,Daily!GY$10,0)+VLOOKUP($IF101,Data!$B:$CP,Daily!KX$10,0))/CZ$100</f>
      </c>
      <c r="DA101" s="14">
        <f>(VLOOKUP($EG101,Data!$B:$CP,Daily!GZ$10,0)+VLOOKUP($IF101,Data!$B:$CP,Daily!KY$10,0))/DA$100</f>
      </c>
      <c r="DB101" s="14">
        <f>(VLOOKUP($EG101,Data!$B:$CP,Daily!HA$10,0)+VLOOKUP($IF101,Data!$B:$CP,Daily!KZ$10,0))/DB$100</f>
      </c>
      <c r="DC101" s="14">
        <f>(VLOOKUP($EG101,Data!$B:$CP,Daily!HB$10,0)+VLOOKUP($IF101,Data!$B:$CP,Daily!LA$10,0))/DC$100</f>
      </c>
      <c r="DD101" s="14">
        <f>(VLOOKUP($EG101,Data!$B:$CP,Daily!HC$10,0)+VLOOKUP($IF101,Data!$B:$CP,Daily!LB$10,0))/DD$100</f>
      </c>
      <c r="DE101" s="14">
        <f>(VLOOKUP($EG101,Data!$B:$CP,Daily!HD$10,0)+VLOOKUP($IF101,Data!$B:$CP,Daily!LC$10,0))/DE$100</f>
      </c>
      <c r="DF101" s="14">
        <f>(VLOOKUP($EG101,Data!$B:$CP,Daily!HE$10,0)+VLOOKUP($IF101,Data!$B:$CP,Daily!LD$10,0))/DF$100</f>
      </c>
      <c r="DG101" s="14">
        <f>(VLOOKUP($EG101,Data!$B:$CP,Daily!HF$10,0)+VLOOKUP($IF101,Data!$B:$CP,Daily!LE$10,0))/DG$100</f>
      </c>
      <c r="DH101" s="14">
        <f>(VLOOKUP($EG101,Data!$B:$CP,Daily!HG$10,0)+VLOOKUP($IF101,Data!$B:$CP,Daily!LF$10,0))/DH$100</f>
      </c>
      <c r="DI101" s="14">
        <f>(VLOOKUP($EG101,Data!$B:$CP,Daily!HH$10,0)+VLOOKUP($IF101,Data!$B:$CP,Daily!LG$10,0))/DI$100</f>
      </c>
      <c r="DJ101" s="14">
        <f>(VLOOKUP($EG101,Data!$B:$CP,Daily!HI$10,0)+VLOOKUP($IF101,Data!$B:$CP,Daily!LH$10,0))/DJ$100</f>
      </c>
      <c r="DK101" s="14">
        <f>(VLOOKUP($EG101,Data!$B:$CP,Daily!HJ$10,0)+VLOOKUP($IF101,Data!$B:$CP,Daily!LI$10,0))/DK$100</f>
      </c>
      <c r="DL101" s="14">
        <f>(VLOOKUP($EG101,Data!$B:$CP,Daily!HK$10,0)+VLOOKUP($IF101,Data!$B:$CP,Daily!LJ$10,0))/DL$100</f>
      </c>
      <c r="DM101" s="14">
        <f>(VLOOKUP($EG101,Data!$B:$CP,Daily!HL$10,0)+VLOOKUP($IF101,Data!$B:$CP,Daily!LK$10,0))/DM$100</f>
      </c>
      <c r="DN101" s="14">
        <f>(VLOOKUP($EG101,Data!$B:$CP,Daily!HM$10,0)+VLOOKUP($IF101,Data!$B:$CP,Daily!LL$10,0))/DN$100</f>
      </c>
      <c r="DO101" s="14">
        <f>(VLOOKUP($EG101,Data!$B:$CP,Daily!HN$10,0)+VLOOKUP($IF101,Data!$B:$CP,Daily!LM$10,0))/DO$100</f>
      </c>
      <c r="DP101" s="14">
        <f>(VLOOKUP($EG101,Data!$B:$CP,Daily!HO$10,0)+VLOOKUP($IF101,Data!$B:$CP,Daily!LN$10,0))/DP$100</f>
      </c>
      <c r="DQ101" s="14">
        <f>(VLOOKUP($EG101,Data!$B:$CP,Daily!HP$10,0)+VLOOKUP($IF101,Data!$B:$CP,Daily!LO$10,0))/DQ$100</f>
      </c>
      <c r="DR101" s="14">
        <f>(VLOOKUP($EG101,Data!$B:$CP,Daily!HQ$10,0)+VLOOKUP($IF101,Data!$B:$CP,Daily!LP$10,0))/DR$100</f>
      </c>
      <c r="DS101" s="14">
        <f>(VLOOKUP($EG101,Data!$B:$CP,Daily!HR$10,0)+VLOOKUP($IF101,Data!$B:$CP,Daily!LQ$10,0))/DS$100</f>
      </c>
      <c r="DT101" s="14">
        <f>(VLOOKUP($EG101,Data!$B:$CP,Daily!HS$10,0)+VLOOKUP($IF101,Data!$B:$CP,Daily!LR$10,0))/DT$100</f>
      </c>
      <c r="DU101" s="14">
        <f>(VLOOKUP($EG101,Data!$B:$CP,Daily!HT$10,0)+VLOOKUP($IF101,Data!$B:$CP,Daily!LS$10,0))/DU$100</f>
      </c>
      <c r="DV101" s="18"/>
      <c r="DW101" s="14">
        <f t="shared" si="588"/>
      </c>
      <c r="DX101" s="14">
        <f t="shared" si="589"/>
      </c>
      <c r="DY101" s="14">
        <f t="shared" ref="DY101:DY107" si="846">DX101-DW101</f>
      </c>
      <c r="DZ101" s="14">
        <f>DX101+(0.75*DY101)</f>
      </c>
      <c r="EA101" s="14">
        <f>DW101-(0.75*DY101)</f>
      </c>
      <c r="EB101" s="18"/>
      <c r="EC101" s="14">
        <f t="shared" si="835"/>
      </c>
      <c r="ED101" s="14">
        <f>SUMPRODUCT(DN101:DT101,DN$100:DT$100)/SUM(DN$100:DT$100)</f>
      </c>
      <c r="EE101" s="14">
        <f>SUMPRODUCT(CR101:DT101,CR$100:DT$100)/SUM(CR$100:DT$100)</f>
      </c>
      <c r="EF101" s="16"/>
      <c r="EG101" s="9" t="s">
        <v>604</v>
      </c>
      <c r="EH101" s="9" t="s">
        <v>86</v>
      </c>
      <c r="EI101" s="14">
        <f>VLOOKUP($EG101,Data!$B:$CP,Daily!EI$10,0)/EI$100</f>
      </c>
      <c r="EJ101" s="14">
        <f>VLOOKUP($EG101,Data!$B:$CP,Daily!EJ$10,0)/EJ$100</f>
      </c>
      <c r="EK101" s="14">
        <f>VLOOKUP($EG101,Data!$B:$CP,Daily!EK$10,0)/EK$100</f>
      </c>
      <c r="EL101" s="14">
        <f>VLOOKUP($EG101,Data!$B:$CP,Daily!EL$10,0)/EL$100</f>
      </c>
      <c r="EM101" s="14">
        <f>VLOOKUP($EG101,Data!$B:$CP,Daily!EM$10,0)/EM$100</f>
      </c>
      <c r="EN101" s="14">
        <f>VLOOKUP($EG101,Data!$B:$CP,Daily!EN$10,0)/EN$100</f>
      </c>
      <c r="EO101" s="14">
        <f>VLOOKUP($EG101,Data!$B:$CP,Daily!EO$10,0)/EO$100</f>
      </c>
      <c r="EP101" s="14">
        <f>VLOOKUP($EG101,Data!$B:$CP,Daily!EP$10,0)/EP$100</f>
      </c>
      <c r="EQ101" s="14">
        <f>VLOOKUP($EG101,Data!$B:$CP,Daily!EQ$10,0)/EQ$100</f>
      </c>
      <c r="ER101" s="14">
        <f>VLOOKUP($EG101,Data!$B:$CP,Daily!ER$10,0)/ER$100</f>
      </c>
      <c r="ES101" s="14">
        <f>VLOOKUP($EG101,Data!$B:$CP,Daily!ES$10,0)/ES$100</f>
      </c>
      <c r="ET101" s="14">
        <f>VLOOKUP($EG101,Data!$B:$CP,Daily!ET$10,0)/ET$100</f>
      </c>
      <c r="EU101" s="14">
        <f>VLOOKUP($EG101,Data!$B:$CP,Daily!EU$10,0)/EU$100</f>
      </c>
      <c r="EV101" s="14">
        <f>VLOOKUP($EG101,Data!$B:$CP,Daily!EV$10,0)/EV$100</f>
      </c>
      <c r="EW101" s="14">
        <f>VLOOKUP($EG101,Data!$B:$CP,Daily!EW$10,0)/EW$100</f>
      </c>
      <c r="EX101" s="14">
        <f>VLOOKUP($EG101,Data!$B:$CP,Daily!EX$10,0)/EX$100</f>
      </c>
      <c r="EY101" s="14">
        <f>VLOOKUP($EG101,Data!$B:$CP,Daily!EY$10,0)/EY$100</f>
      </c>
      <c r="EZ101" s="14">
        <f>VLOOKUP($EG101,Data!$B:$CP,Daily!EZ$10,0)/EZ$100</f>
      </c>
      <c r="FA101" s="14">
        <f>VLOOKUP($EG101,Data!$B:$CP,Daily!FA$10,0)/FA$100</f>
      </c>
      <c r="FB101" s="14">
        <f>VLOOKUP($EG101,Data!$B:$CP,Daily!FB$10,0)/FB$100</f>
      </c>
      <c r="FC101" s="14">
        <f>VLOOKUP($EG101,Data!$B:$CP,Daily!FC$10,0)/FC$100</f>
      </c>
      <c r="FD101" s="14">
        <f>VLOOKUP($EG101,Data!$B:$CP,Daily!FD$10,0)/FD$100</f>
      </c>
      <c r="FE101" s="14">
        <f>VLOOKUP($EG101,Data!$B:$CP,Daily!FE$10,0)/FE$100</f>
      </c>
      <c r="FF101" s="14">
        <f>VLOOKUP($EG101,Data!$B:$CP,Daily!FF$10,0)/FF$100</f>
      </c>
      <c r="FG101" s="14">
        <f>VLOOKUP($EG101,Data!$B:$CP,Daily!FG$10,0)/FG$100</f>
      </c>
      <c r="FH101" s="14">
        <f>VLOOKUP($EG101,Data!$B:$CP,Daily!FH$10,0)/FH$100</f>
      </c>
      <c r="FI101" s="14">
        <f>VLOOKUP($EG101,Data!$B:$CP,Daily!FI$10,0)/FI$100</f>
      </c>
      <c r="FJ101" s="14">
        <f>VLOOKUP($EG101,Data!$B:$CP,Daily!FJ$10,0)/FJ$100</f>
      </c>
      <c r="FK101" s="14">
        <f>VLOOKUP($EG101,Data!$B:$CP,Daily!FK$10,0)/FK$100</f>
      </c>
      <c r="FL101" s="14">
        <f>VLOOKUP($EG101,Data!$B:$CP,Daily!FL$10,0)/FL$100</f>
      </c>
      <c r="FM101" s="14">
        <f>VLOOKUP($EG101,Data!$B:$CP,Daily!FM$10,0)/FM$100</f>
      </c>
      <c r="FN101" s="14">
        <f>VLOOKUP($EG101,Data!$B:$CP,Daily!FN$10,0)/FN$100</f>
      </c>
      <c r="FO101" s="14">
        <f>VLOOKUP($EG101,Data!$B:$CP,Daily!FO$10,0)/FO$100</f>
      </c>
      <c r="FP101" s="14">
        <f>VLOOKUP($EG101,Data!$B:$CP,Daily!FP$10,0)/FP$100</f>
      </c>
      <c r="FQ101" s="14">
        <f>VLOOKUP($EG101,Data!$B:$CP,Daily!FQ$10,0)/FQ$100</f>
      </c>
      <c r="FR101" s="14">
        <f>VLOOKUP($EG101,Data!$B:$CP,Daily!FR$10,0)/FR$100</f>
      </c>
      <c r="FS101" s="14">
        <f>VLOOKUP($EG101,Data!$B:$CP,Daily!FS$10,0)/FS$100</f>
      </c>
      <c r="FT101" s="14">
        <f>VLOOKUP($EG101,Data!$B:$CP,Daily!FT$10,0)/FT$100</f>
      </c>
      <c r="FU101" s="14">
        <f>VLOOKUP($EG101,Data!$B:$CP,Daily!FU$10,0)/FU$100</f>
      </c>
      <c r="FV101" s="14">
        <f>VLOOKUP($EG101,Data!$B:$CP,Daily!FV$10,0)/FV$100</f>
      </c>
      <c r="FW101" s="14">
        <f>VLOOKUP($EG101,Data!$B:$CP,Daily!FW$10,0)/FW$100</f>
      </c>
      <c r="FX101" s="14">
        <f>VLOOKUP($EG101,Data!$B:$CP,Daily!FX$10,0)/FX$100</f>
      </c>
      <c r="FY101" s="14">
        <f>VLOOKUP($EG101,Data!$B:$CP,Daily!FY$10,0)/FY$100</f>
      </c>
      <c r="FZ101" s="14">
        <f>VLOOKUP($EG101,Data!$B:$CP,Daily!FZ$10,0)/FZ$100</f>
      </c>
      <c r="GA101" s="14">
        <f>VLOOKUP($EG101,Data!$B:$CP,Daily!GA$10,0)/GA$100</f>
      </c>
      <c r="GB101" s="14">
        <f>VLOOKUP($EG101,Data!$B:$CP,Daily!GB$10,0)/GB$100</f>
      </c>
      <c r="GC101" s="14">
        <f>VLOOKUP($EG101,Data!$B:$CP,Daily!GC$10,0)/GC$100</f>
      </c>
      <c r="GD101" s="14">
        <f>VLOOKUP($EG101,Data!$B:$CP,Daily!GD$10,0)/GD$100</f>
      </c>
      <c r="GE101" s="14">
        <f>VLOOKUP($EG101,Data!$B:$CP,Daily!GE$10,0)/GE$100</f>
      </c>
      <c r="GF101" s="14">
        <f>VLOOKUP($EG101,Data!$B:$CP,Daily!GF$10,0)/GF$100</f>
      </c>
      <c r="GG101" s="14">
        <f>VLOOKUP($EG101,Data!$B:$CP,Daily!GG$10,0)/GG$100</f>
      </c>
      <c r="GH101" s="14">
        <f>VLOOKUP($EG101,Data!$B:$CP,Daily!GH$10,0)/GH$100</f>
      </c>
      <c r="GI101" s="14">
        <f>VLOOKUP($EG101,Data!$B:$CP,Daily!GI$10,0)/GI$100</f>
      </c>
      <c r="GJ101" s="14">
        <f>VLOOKUP($EG101,Data!$B:$CP,Daily!GJ$10,0)/GJ$100</f>
      </c>
      <c r="GK101" s="14">
        <f>VLOOKUP($EG101,Data!$B:$CP,Daily!GK$10,0)/GK$100</f>
      </c>
      <c r="GL101" s="14">
        <f>VLOOKUP($EG101,Data!$B:$CP,Daily!GL$10,0)/GL$100</f>
      </c>
      <c r="GM101" s="14">
        <f>VLOOKUP($EG101,Data!$B:$CP,Daily!GM$10,0)/GM$100</f>
      </c>
      <c r="GN101" s="14">
        <f>VLOOKUP($EG101,Data!$B:$CP,Daily!GN$10,0)/GN$100</f>
      </c>
      <c r="GO101" s="14">
        <f>VLOOKUP($EG101,Data!$B:$CP,Daily!GO$10,0)/GO$100</f>
      </c>
      <c r="GP101" s="14">
        <f>VLOOKUP($EG101,Data!$B:$CP,Daily!GP$10,0)/GP$100</f>
      </c>
      <c r="GQ101" s="14">
        <f>VLOOKUP($EG101,Data!$B:$CP,Daily!GQ$10,0)/GQ$100</f>
      </c>
      <c r="GR101" s="14">
        <f>VLOOKUP($EG101,Data!$B:$CP,Daily!GR$10,0)/GR$100</f>
      </c>
      <c r="GS101" s="14">
        <f>VLOOKUP($EG101,Data!$B:$CP,Daily!GS$10,0)/GS$100</f>
      </c>
      <c r="GT101" s="14">
        <f>VLOOKUP($EG101,Data!$B:$CP,Daily!GT$10,0)/GT$100</f>
      </c>
      <c r="GU101" s="14">
        <f>VLOOKUP($EG101,Data!$B:$CP,Daily!GU$10,0)/GU$100</f>
      </c>
      <c r="GV101" s="14">
        <f>VLOOKUP($EG101,Data!$B:$CP,Daily!GV$10,0)/GV$100</f>
      </c>
      <c r="GW101" s="14">
        <f>VLOOKUP($EG101,Data!$B:$CP,Daily!GW$10,0)/GW$100</f>
      </c>
      <c r="GX101" s="14">
        <f>VLOOKUP($EG101,Data!$B:$CP,Daily!GX$10,0)/GX$100</f>
      </c>
      <c r="GY101" s="14">
        <f>VLOOKUP($EG101,Data!$B:$CP,Daily!GY$10,0)/GY$100</f>
      </c>
      <c r="GZ101" s="14">
        <f>VLOOKUP($EG101,Data!$B:$CP,Daily!GZ$10,0)/GZ$100</f>
      </c>
      <c r="HA101" s="14">
        <f>VLOOKUP($EG101,Data!$B:$CP,Daily!HA$10,0)/HA$100</f>
      </c>
      <c r="HB101" s="14">
        <f>VLOOKUP($EG101,Data!$B:$CP,Daily!HB$10,0)/HB$100</f>
      </c>
      <c r="HC101" s="14">
        <f>VLOOKUP($EG101,Data!$B:$CP,Daily!HC$10,0)/HC$100</f>
      </c>
      <c r="HD101" s="14">
        <f>VLOOKUP($EG101,Data!$B:$CP,Daily!HD$10,0)/HD$100</f>
      </c>
      <c r="HE101" s="14">
        <f>VLOOKUP($EG101,Data!$B:$CP,Daily!HE$10,0)/HE$100</f>
      </c>
      <c r="HF101" s="14">
        <f>VLOOKUP($EG101,Data!$B:$CP,Daily!HF$10,0)/HF$100</f>
      </c>
      <c r="HG101" s="14">
        <f>VLOOKUP($EG101,Data!$B:$CP,Daily!HG$10,0)/HG$100</f>
      </c>
      <c r="HH101" s="14">
        <f>VLOOKUP($EG101,Data!$B:$CP,Daily!HH$10,0)/HH$100</f>
      </c>
      <c r="HI101" s="14">
        <f>VLOOKUP($EG101,Data!$B:$CP,Daily!HI$10,0)/HI$100</f>
      </c>
      <c r="HJ101" s="14">
        <f>VLOOKUP($EG101,Data!$B:$CP,Daily!HJ$10,0)/HJ$100</f>
      </c>
      <c r="HK101" s="14">
        <f>VLOOKUP($EG101,Data!$B:$CP,Daily!HK$10,0)/HK$100</f>
      </c>
      <c r="HL101" s="14">
        <f>VLOOKUP($EG101,Data!$B:$CP,Daily!HL$10,0)/HL$100</f>
      </c>
      <c r="HM101" s="14">
        <f>VLOOKUP($EG101,Data!$B:$CP,Daily!HM$10,0)/HM$100</f>
      </c>
      <c r="HN101" s="14">
        <f>VLOOKUP($EG101,Data!$B:$CP,Daily!HN$10,0)/HN$100</f>
      </c>
      <c r="HO101" s="14">
        <f>VLOOKUP($EG101,Data!$B:$CP,Daily!HO$10,0)/HO$100</f>
      </c>
      <c r="HP101" s="14">
        <f>VLOOKUP($EG101,Data!$B:$CP,Daily!HP$10,0)/HP$100</f>
      </c>
      <c r="HQ101" s="14">
        <f>VLOOKUP($EG101,Data!$B:$CP,Daily!HQ$10,0)/HQ$100</f>
      </c>
      <c r="HR101" s="14">
        <f>VLOOKUP($EG101,Data!$B:$CP,Daily!HR$10,0)/HR$100</f>
      </c>
      <c r="HS101" s="14">
        <f>VLOOKUP($EG101,Data!$B:$CP,Daily!HS$10,0)/HS$100</f>
      </c>
      <c r="HT101" s="14">
        <f>VLOOKUP($EG101,Data!$B:$CP,Daily!HT$10,0)/HT$100</f>
      </c>
      <c r="HU101" s="17"/>
      <c r="HV101" s="52">
        <f t="shared" si="591"/>
      </c>
      <c r="HW101" s="52">
        <f t="shared" si="592"/>
      </c>
      <c r="HX101" s="52">
        <f t="shared" si="836"/>
      </c>
      <c r="HY101" s="52">
        <f t="shared" ref="HY101:HY102" si="847">HW101+(0.75*HX101)</f>
      </c>
      <c r="HZ101" s="52">
        <f t="shared" ref="HZ101:HZ102" si="848">HV101-(0.75*HX101)</f>
      </c>
      <c r="IA101" s="55"/>
      <c r="IB101" s="14">
        <f t="shared" si="837"/>
      </c>
      <c r="IC101" s="14">
        <f>SUMPRODUCT(HM101:HS101,HM$100:HS$100)/SUM(HM$100:HS$100)</f>
      </c>
      <c r="ID101" s="14">
        <f>SUMPRODUCT(GQ101:HS101,GQ$100:HS$100)/SUM(GQ$100:HS$100)</f>
      </c>
      <c r="IE101" s="16"/>
      <c r="IF101" s="9" t="s">
        <v>605</v>
      </c>
      <c r="IG101" s="9" t="s">
        <v>86</v>
      </c>
      <c r="IH101" s="14">
        <f>VLOOKUP($IF101,Data!$B:$CP,Daily!IH$10,0)/IH$100</f>
      </c>
      <c r="II101" s="14">
        <f>VLOOKUP($IF101,Data!$B:$CP,Daily!II$10,0)/II$100</f>
      </c>
      <c r="IJ101" s="14">
        <f>VLOOKUP($IF101,Data!$B:$CP,Daily!IJ$10,0)/IJ$100</f>
      </c>
      <c r="IK101" s="14">
        <f>VLOOKUP($IF101,Data!$B:$CP,Daily!IK$10,0)/IK$100</f>
      </c>
      <c r="IL101" s="14">
        <f>VLOOKUP($IF101,Data!$B:$CP,Daily!IL$10,0)/IL$100</f>
      </c>
      <c r="IM101" s="14">
        <f>VLOOKUP($IF101,Data!$B:$CP,Daily!IM$10,0)/IM$100</f>
      </c>
      <c r="IN101" s="14">
        <f>VLOOKUP($IF101,Data!$B:$CP,Daily!IN$10,0)/IN$100</f>
      </c>
      <c r="IO101" s="14">
        <f>VLOOKUP($IF101,Data!$B:$CP,Daily!IO$10,0)/IO$100</f>
      </c>
      <c r="IP101" s="14">
        <f>VLOOKUP($IF101,Data!$B:$CP,Daily!IP$10,0)/IP$100</f>
      </c>
      <c r="IQ101" s="14">
        <f>VLOOKUP($IF101,Data!$B:$CP,Daily!IQ$10,0)/IQ$100</f>
      </c>
      <c r="IR101" s="14">
        <f>VLOOKUP($IF101,Data!$B:$CP,Daily!IR$10,0)/IR$100</f>
      </c>
      <c r="IS101" s="14">
        <f>VLOOKUP($IF101,Data!$B:$CP,Daily!IS$10,0)/IS$100</f>
      </c>
      <c r="IT101" s="14">
        <f>VLOOKUP($IF101,Data!$B:$CP,Daily!IT$10,0)/IT$100</f>
      </c>
      <c r="IU101" s="14">
        <f>VLOOKUP($IF101,Data!$B:$CP,Daily!IU$10,0)/IU$100</f>
      </c>
      <c r="IV101" s="14">
        <f>VLOOKUP($IF101,Data!$B:$CP,Daily!IV$10,0)/IV$100</f>
      </c>
      <c r="IW101" s="14">
        <f>VLOOKUP($IF101,Data!$B:$CP,Daily!IW$10,0)/IW$100</f>
      </c>
      <c r="IX101" s="14">
        <f>VLOOKUP($IF101,Data!$B:$CP,Daily!IX$10,0)/IX$100</f>
      </c>
      <c r="IY101" s="14">
        <f>VLOOKUP($IF101,Data!$B:$CP,Daily!IY$10,0)/IY$100</f>
      </c>
      <c r="IZ101" s="14">
        <f>VLOOKUP($IF101,Data!$B:$CP,Daily!IZ$10,0)/IZ$100</f>
      </c>
      <c r="JA101" s="14">
        <f>VLOOKUP($IF101,Data!$B:$CP,Daily!JA$10,0)/JA$100</f>
      </c>
      <c r="JB101" s="14">
        <f>VLOOKUP($IF101,Data!$B:$CP,Daily!JB$10,0)/JB$100</f>
      </c>
      <c r="JC101" s="14">
        <f>VLOOKUP($IF101,Data!$B:$CP,Daily!JC$10,0)/JC$100</f>
      </c>
      <c r="JD101" s="14">
        <f>VLOOKUP($IF101,Data!$B:$CP,Daily!JD$10,0)/JD$100</f>
      </c>
      <c r="JE101" s="14">
        <f>VLOOKUP($IF101,Data!$B:$CP,Daily!JE$10,0)/JE$100</f>
      </c>
      <c r="JF101" s="14">
        <f>VLOOKUP($IF101,Data!$B:$CP,Daily!JF$10,0)/JF$100</f>
      </c>
      <c r="JG101" s="14">
        <f>VLOOKUP($IF101,Data!$B:$CP,Daily!JG$10,0)/JG$100</f>
      </c>
      <c r="JH101" s="14">
        <f>VLOOKUP($IF101,Data!$B:$CP,Daily!JH$10,0)/JH$100</f>
      </c>
      <c r="JI101" s="14">
        <f>VLOOKUP($IF101,Data!$B:$CP,Daily!JI$10,0)/JI$100</f>
      </c>
      <c r="JJ101" s="14">
        <f>VLOOKUP($IF101,Data!$B:$CP,Daily!JJ$10,0)/JJ$100</f>
      </c>
      <c r="JK101" s="14">
        <f>VLOOKUP($IF101,Data!$B:$CP,Daily!JK$10,0)/JK$100</f>
      </c>
      <c r="JL101" s="14">
        <f>VLOOKUP($IF101,Data!$B:$CP,Daily!JL$10,0)/JL$100</f>
      </c>
      <c r="JM101" s="14">
        <f>VLOOKUP($IF101,Data!$B:$CP,Daily!JM$10,0)/JM$100</f>
      </c>
      <c r="JN101" s="14">
        <f>VLOOKUP($IF101,Data!$B:$CP,Daily!JN$10,0)/JN$100</f>
      </c>
      <c r="JO101" s="14">
        <f>VLOOKUP($IF101,Data!$B:$CP,Daily!JO$10,0)/JO$100</f>
      </c>
      <c r="JP101" s="14">
        <f>VLOOKUP($IF101,Data!$B:$CP,Daily!JP$10,0)/JP$100</f>
      </c>
      <c r="JQ101" s="14">
        <f>VLOOKUP($IF101,Data!$B:$CP,Daily!JQ$10,0)/JQ$100</f>
      </c>
      <c r="JR101" s="14">
        <f>VLOOKUP($IF101,Data!$B:$CP,Daily!JR$10,0)/JR$100</f>
      </c>
      <c r="JS101" s="14">
        <f>VLOOKUP($IF101,Data!$B:$CP,Daily!JS$10,0)/JS$100</f>
      </c>
      <c r="JT101" s="14">
        <f>VLOOKUP($IF101,Data!$B:$CP,Daily!JT$10,0)/JT$100</f>
      </c>
      <c r="JU101" s="14">
        <f>VLOOKUP($IF101,Data!$B:$CP,Daily!JU$10,0)/JU$100</f>
      </c>
      <c r="JV101" s="14">
        <f>VLOOKUP($IF101,Data!$B:$CP,Daily!JV$10,0)/JV$100</f>
      </c>
      <c r="JW101" s="14">
        <f>VLOOKUP($IF101,Data!$B:$CP,Daily!JW$10,0)/JW$100</f>
      </c>
      <c r="JX101" s="14">
        <f>VLOOKUP($IF101,Data!$B:$CP,Daily!JX$10,0)/JX$100</f>
      </c>
      <c r="JY101" s="14">
        <f>VLOOKUP($IF101,Data!$B:$CP,Daily!JY$10,0)/JY$100</f>
      </c>
      <c r="JZ101" s="14">
        <f>VLOOKUP($IF101,Data!$B:$CP,Daily!JZ$10,0)/JZ$100</f>
      </c>
      <c r="KA101" s="14">
        <f>VLOOKUP($IF101,Data!$B:$CP,Daily!KA$10,0)/KA$100</f>
      </c>
      <c r="KB101" s="14">
        <f>VLOOKUP($IF101,Data!$B:$CP,Daily!KB$10,0)/KB$100</f>
      </c>
      <c r="KC101" s="14">
        <f>VLOOKUP($IF101,Data!$B:$CP,Daily!KC$10,0)/KC$100</f>
      </c>
      <c r="KD101" s="14">
        <f>VLOOKUP($IF101,Data!$B:$CP,Daily!KD$10,0)/KD$100</f>
      </c>
      <c r="KE101" s="14">
        <f>VLOOKUP($IF101,Data!$B:$CP,Daily!KE$10,0)/KE$100</f>
      </c>
      <c r="KF101" s="14">
        <f>VLOOKUP($IF101,Data!$B:$CP,Daily!KF$10,0)/KF$100</f>
      </c>
      <c r="KG101" s="14">
        <f>VLOOKUP($IF101,Data!$B:$CP,Daily!KG$10,0)/KG$100</f>
      </c>
      <c r="KH101" s="14">
        <f>VLOOKUP($IF101,Data!$B:$CP,Daily!KH$10,0)/KH$100</f>
      </c>
      <c r="KI101" s="14">
        <f>VLOOKUP($IF101,Data!$B:$CP,Daily!KI$10,0)/KI$100</f>
      </c>
      <c r="KJ101" s="14">
        <f>VLOOKUP($IF101,Data!$B:$CP,Daily!KJ$10,0)/KJ$100</f>
      </c>
      <c r="KK101" s="14">
        <f>VLOOKUP($IF101,Data!$B:$CP,Daily!KK$10,0)/KK$100</f>
      </c>
      <c r="KL101" s="14">
        <f>VLOOKUP($IF101,Data!$B:$CP,Daily!KL$10,0)/KL$100</f>
      </c>
      <c r="KM101" s="14">
        <f>VLOOKUP($IF101,Data!$B:$CP,Daily!KM$10,0)/KM$100</f>
      </c>
      <c r="KN101" s="14">
        <f>VLOOKUP($IF101,Data!$B:$CP,Daily!KN$10,0)/KN$100</f>
      </c>
      <c r="KO101" s="14">
        <f>VLOOKUP($IF101,Data!$B:$CP,Daily!KO$10,0)/KO$100</f>
      </c>
      <c r="KP101" s="14">
        <f>VLOOKUP($IF101,Data!$B:$CP,Daily!KP$10,0)/KP$100</f>
      </c>
      <c r="KQ101" s="14">
        <f>VLOOKUP($IF101,Data!$B:$CP,Daily!KQ$10,0)/KQ$100</f>
      </c>
      <c r="KR101" s="14">
        <f>VLOOKUP($IF101,Data!$B:$CP,Daily!KR$10,0)/KR$100</f>
      </c>
      <c r="KS101" s="14">
        <f>VLOOKUP($IF101,Data!$B:$CP,Daily!KS$10,0)/KS$100</f>
      </c>
      <c r="KT101" s="14">
        <f>VLOOKUP($IF101,Data!$B:$CP,Daily!KT$10,0)/KT$100</f>
      </c>
      <c r="KU101" s="14">
        <f>VLOOKUP($IF101,Data!$B:$CP,Daily!KU$10,0)/KU$100</f>
      </c>
      <c r="KV101" s="14">
        <f>VLOOKUP($IF101,Data!$B:$CP,Daily!KV$10,0)/KV$100</f>
      </c>
      <c r="KW101" s="14">
        <f>VLOOKUP($IF101,Data!$B:$CP,Daily!KW$10,0)/KW$100</f>
      </c>
      <c r="KX101" s="14">
        <f>VLOOKUP($IF101,Data!$B:$CP,Daily!KX$10,0)/KX$100</f>
      </c>
      <c r="KY101" s="14">
        <f>VLOOKUP($IF101,Data!$B:$CP,Daily!KY$10,0)/KY$100</f>
      </c>
      <c r="KZ101" s="14">
        <f>VLOOKUP($IF101,Data!$B:$CP,Daily!KZ$10,0)/KZ$100</f>
      </c>
      <c r="LA101" s="14">
        <f>VLOOKUP($IF101,Data!$B:$CP,Daily!LA$10,0)/LA$100</f>
      </c>
      <c r="LB101" s="14">
        <f>VLOOKUP($IF101,Data!$B:$CP,Daily!LB$10,0)/LB$100</f>
      </c>
      <c r="LC101" s="14">
        <f>VLOOKUP($IF101,Data!$B:$CP,Daily!LC$10,0)/LC$100</f>
      </c>
      <c r="LD101" s="14">
        <f>VLOOKUP($IF101,Data!$B:$CP,Daily!LD$10,0)/LD$100</f>
      </c>
      <c r="LE101" s="14">
        <f>VLOOKUP($IF101,Data!$B:$CP,Daily!LE$10,0)/LE$100</f>
      </c>
      <c r="LF101" s="14">
        <f>VLOOKUP($IF101,Data!$B:$CP,Daily!LF$10,0)/LF$100</f>
      </c>
      <c r="LG101" s="14">
        <f>VLOOKUP($IF101,Data!$B:$CP,Daily!LG$10,0)/LG$100</f>
      </c>
      <c r="LH101" s="14">
        <f>VLOOKUP($IF101,Data!$B:$CP,Daily!LH$10,0)/LH$100</f>
      </c>
      <c r="LI101" s="14">
        <f>VLOOKUP($IF101,Data!$B:$CP,Daily!LI$10,0)/LI$100</f>
      </c>
      <c r="LJ101" s="14">
        <f>VLOOKUP($IF101,Data!$B:$CP,Daily!LJ$10,0)/LJ$100</f>
      </c>
      <c r="LK101" s="14">
        <f>VLOOKUP($IF101,Data!$B:$CP,Daily!LK$10,0)/LK$100</f>
      </c>
      <c r="LL101" s="14">
        <f>VLOOKUP($IF101,Data!$B:$CP,Daily!LL$10,0)/LL$100</f>
      </c>
      <c r="LM101" s="14">
        <f>VLOOKUP($IF101,Data!$B:$CP,Daily!LM$10,0)/LM$100</f>
      </c>
      <c r="LN101" s="14">
        <f>VLOOKUP($IF101,Data!$B:$CP,Daily!LN$10,0)/LN$100</f>
      </c>
      <c r="LO101" s="14">
        <f>VLOOKUP($IF101,Data!$B:$CP,Daily!LO$10,0)/LO$100</f>
      </c>
      <c r="LP101" s="14">
        <f>VLOOKUP($IF101,Data!$B:$CP,Daily!LP$10,0)/LP$100</f>
      </c>
      <c r="LQ101" s="14">
        <f>VLOOKUP($IF101,Data!$B:$CP,Daily!LQ$10,0)/LQ$100</f>
      </c>
      <c r="LR101" s="14">
        <f>VLOOKUP($IF101,Data!$B:$CP,Daily!LR$10,0)/LR$100</f>
      </c>
      <c r="LS101" s="14">
        <f>VLOOKUP($IF101,Data!$B:$CP,Daily!LS$10,0)/LS$100</f>
      </c>
      <c r="LU101" s="52">
        <f t="shared" si="838"/>
      </c>
      <c r="LV101" s="52">
        <f t="shared" si="839"/>
      </c>
      <c r="LW101" s="52">
        <f t="shared" si="840"/>
      </c>
      <c r="LX101" s="52">
        <f t="shared" ref="LX101:LX107" si="849">LV101+(0.75*LW101)</f>
      </c>
      <c r="LY101" s="52">
        <f>LU101-(0.75*LW101)</f>
      </c>
      <c r="LZ101" s="55"/>
      <c r="MA101" s="14">
        <f t="shared" ref="MA101:MA107" si="850">_xlfn.STDEV.P(JL101:LS101)</f>
      </c>
      <c r="MB101" s="14">
        <f>SUMPRODUCT(LL101:LR101,LL$100:LR$100)/SUM(LL$100:LR$100)</f>
      </c>
      <c r="MC101" s="14">
        <f>SUMPRODUCT(KP101:LR101,KP$100:LR$100)/SUM(KP$100:LR$100)</f>
      </c>
      <c r="MD101" s="15"/>
    </row>
    <row r="102" spans="1:342" x14ac:dyDescent="0.25">
      <c r="A102" s="5"/>
      <c r="C102" s="5"/>
      <c r="D102" s="132" t="s">
        <v>571</v>
      </c>
      <c r="E102" s="67" t="str">
        <f>VLOOKUP($D102,'Metric Nature'!$C:$D,2,0)&amp;IF(($F102&lt;(EA102)),"Below",IF(($F102&gt;(DZ102)),"Above","Within"))</f>
      </c>
      <c r="F102" s="62">
        <f t="shared" si="819"/>
      </c>
      <c r="G102" s="92">
        <f t="shared" si="820"/>
      </c>
      <c r="H102" s="62">
        <f t="shared" ref="H102:H107" si="851">IFERROR(((F102-G102)/G102),0)</f>
      </c>
      <c r="I102" s="89">
        <f t="shared" si="841"/>
      </c>
      <c r="J102" s="62">
        <f t="shared" si="822"/>
      </c>
      <c r="K102" s="62">
        <f t="shared" si="823"/>
      </c>
      <c r="L102" s="64"/>
      <c r="M102" s="67" t="str">
        <f>VLOOKUP($D102,'Metric Nature'!$C:$D,2,0)&amp;IF(($N102&lt;(HZ102)),"Below",IF(($N102&gt;(HY102)),"Above","Within"))</f>
      </c>
      <c r="N102" s="71">
        <f t="shared" si="824"/>
      </c>
      <c r="O102" s="63">
        <f t="shared" ref="O102:O107" si="852">IC102</f>
      </c>
      <c r="P102" s="98">
        <f t="shared" ref="P102:P107" si="853">IFERROR(((N102-O102)/O102),0)</f>
      </c>
      <c r="Q102" s="63">
        <f t="shared" ref="Q102:Q107" si="854">ID102</f>
      </c>
      <c r="R102" s="71">
        <f t="shared" si="826"/>
      </c>
      <c r="S102" s="62">
        <f t="shared" si="827"/>
      </c>
      <c r="T102" s="64"/>
      <c r="U102" s="67" t="str">
        <f>VLOOKUP($D102,'Metric Nature'!$C:$D,2,0)&amp;IF(($V102&lt;(LY102)),"Below",IF(($V102&gt;(LX102)),"Above","Within"))</f>
      </c>
      <c r="V102" s="62">
        <f t="shared" si="828"/>
      </c>
      <c r="W102" s="63">
        <f t="shared" si="844"/>
      </c>
      <c r="X102" s="62">
        <f t="shared" ref="X102:X107" si="855">IFERROR(((V102-W102)/W102),0)</f>
      </c>
      <c r="Y102" s="63">
        <f t="shared" si="845"/>
      </c>
      <c r="Z102" s="62">
        <f t="shared" si="830"/>
      </c>
      <c r="AA102" s="62">
        <f t="shared" si="831"/>
      </c>
      <c r="AB102" s="64"/>
      <c r="AC102" s="60" t="s">
        <v>606</v>
      </c>
      <c r="AD102" s="5"/>
      <c r="AE102" s="5"/>
      <c r="AF102" s="5"/>
      <c r="AG102" s="5"/>
      <c r="AH102" s="5"/>
      <c r="AI102" s="9" t="s">
        <v>607</v>
      </c>
      <c r="AJ102" s="14">
        <f>(VLOOKUP($EG102,Data!$B:$CP,Daily!EI$10,0)+VLOOKUP($IF102,Data!$B:$CP,Daily!IH$10,0))/(VLOOKUP($EG101,Data!$B:$CP,Daily!EI$10,0)+VLOOKUP($IF101,Data!$B:$CP,Daily!IH$10,0))</f>
      </c>
      <c r="AK102" s="14">
        <f>(VLOOKUP($EG102,Data!$B:$CP,Daily!EJ$10,0)+VLOOKUP($IF102,Data!$B:$CP,Daily!II$10,0))/(VLOOKUP($EG101,Data!$B:$CP,Daily!EJ$10,0)+VLOOKUP($IF101,Data!$B:$CP,Daily!II$10,0))</f>
      </c>
      <c r="AL102" s="14">
        <f>(VLOOKUP($EG102,Data!$B:$CP,Daily!EK$10,0)+VLOOKUP($IF102,Data!$B:$CP,Daily!IJ$10,0))/(VLOOKUP($EG101,Data!$B:$CP,Daily!EK$10,0)+VLOOKUP($IF101,Data!$B:$CP,Daily!IJ$10,0))</f>
      </c>
      <c r="AM102" s="14">
        <f>(VLOOKUP($EG102,Data!$B:$CP,Daily!EL$10,0)+VLOOKUP($IF102,Data!$B:$CP,Daily!IK$10,0))/(VLOOKUP($EG101,Data!$B:$CP,Daily!EL$10,0)+VLOOKUP($IF101,Data!$B:$CP,Daily!IK$10,0))</f>
      </c>
      <c r="AN102" s="14">
        <f>(VLOOKUP($EG102,Data!$B:$CP,Daily!EM$10,0)+VLOOKUP($IF102,Data!$B:$CP,Daily!IL$10,0))/(VLOOKUP($EG101,Data!$B:$CP,Daily!EM$10,0)+VLOOKUP($IF101,Data!$B:$CP,Daily!IL$10,0))</f>
      </c>
      <c r="AO102" s="14">
        <f>(VLOOKUP($EG102,Data!$B:$CP,Daily!EN$10,0)+VLOOKUP($IF102,Data!$B:$CP,Daily!IM$10,0))/(VLOOKUP($EG101,Data!$B:$CP,Daily!EN$10,0)+VLOOKUP($IF101,Data!$B:$CP,Daily!IM$10,0))</f>
      </c>
      <c r="AP102" s="14">
        <f>(VLOOKUP($EG102,Data!$B:$CP,Daily!EO$10,0)+VLOOKUP($IF102,Data!$B:$CP,Daily!IN$10,0))/(VLOOKUP($EG101,Data!$B:$CP,Daily!EO$10,0)+VLOOKUP($IF101,Data!$B:$CP,Daily!IN$10,0))</f>
      </c>
      <c r="AQ102" s="14">
        <f>(VLOOKUP($EG102,Data!$B:$CP,Daily!EP$10,0)+VLOOKUP($IF102,Data!$B:$CP,Daily!IO$10,0))/(VLOOKUP($EG101,Data!$B:$CP,Daily!EP$10,0)+VLOOKUP($IF101,Data!$B:$CP,Daily!IO$10,0))</f>
      </c>
      <c r="AR102" s="14">
        <f>(VLOOKUP($EG102,Data!$B:$CP,Daily!EQ$10,0)+VLOOKUP($IF102,Data!$B:$CP,Daily!IP$10,0))/(VLOOKUP($EG101,Data!$B:$CP,Daily!EQ$10,0)+VLOOKUP($IF101,Data!$B:$CP,Daily!IP$10,0))</f>
      </c>
      <c r="AS102" s="14">
        <f>(VLOOKUP($EG102,Data!$B:$CP,Daily!ER$10,0)+VLOOKUP($IF102,Data!$B:$CP,Daily!IQ$10,0))/(VLOOKUP($EG101,Data!$B:$CP,Daily!ER$10,0)+VLOOKUP($IF101,Data!$B:$CP,Daily!IQ$10,0))</f>
      </c>
      <c r="AT102" s="14">
        <f>(VLOOKUP($EG102,Data!$B:$CP,Daily!ES$10,0)+VLOOKUP($IF102,Data!$B:$CP,Daily!IR$10,0))/(VLOOKUP($EG101,Data!$B:$CP,Daily!ES$10,0)+VLOOKUP($IF101,Data!$B:$CP,Daily!IR$10,0))</f>
      </c>
      <c r="AU102" s="14">
        <f>(VLOOKUP($EG102,Data!$B:$CP,Daily!ET$10,0)+VLOOKUP($IF102,Data!$B:$CP,Daily!IS$10,0))/(VLOOKUP($EG101,Data!$B:$CP,Daily!ET$10,0)+VLOOKUP($IF101,Data!$B:$CP,Daily!IS$10,0))</f>
      </c>
      <c r="AV102" s="14">
        <f>(VLOOKUP($EG102,Data!$B:$CP,Daily!EU$10,0)+VLOOKUP($IF102,Data!$B:$CP,Daily!IT$10,0))/(VLOOKUP($EG101,Data!$B:$CP,Daily!EU$10,0)+VLOOKUP($IF101,Data!$B:$CP,Daily!IT$10,0))</f>
      </c>
      <c r="AW102" s="14">
        <f>(VLOOKUP($EG102,Data!$B:$CP,Daily!EV$10,0)+VLOOKUP($IF102,Data!$B:$CP,Daily!IU$10,0))/(VLOOKUP($EG101,Data!$B:$CP,Daily!EV$10,0)+VLOOKUP($IF101,Data!$B:$CP,Daily!IU$10,0))</f>
      </c>
      <c r="AX102" s="14">
        <f>(VLOOKUP($EG102,Data!$B:$CP,Daily!EW$10,0)+VLOOKUP($IF102,Data!$B:$CP,Daily!IV$10,0))/(VLOOKUP($EG101,Data!$B:$CP,Daily!EW$10,0)+VLOOKUP($IF101,Data!$B:$CP,Daily!IV$10,0))</f>
      </c>
      <c r="AY102" s="14">
        <f>(VLOOKUP($EG102,Data!$B:$CP,Daily!EX$10,0)+VLOOKUP($IF102,Data!$B:$CP,Daily!IW$10,0))/(VLOOKUP($EG101,Data!$B:$CP,Daily!EX$10,0)+VLOOKUP($IF101,Data!$B:$CP,Daily!IW$10,0))</f>
      </c>
      <c r="AZ102" s="14">
        <f>(VLOOKUP($EG102,Data!$B:$CP,Daily!EY$10,0)+VLOOKUP($IF102,Data!$B:$CP,Daily!IX$10,0))/(VLOOKUP($EG101,Data!$B:$CP,Daily!EY$10,0)+VLOOKUP($IF101,Data!$B:$CP,Daily!IX$10,0))</f>
      </c>
      <c r="BA102" s="14">
        <f>(VLOOKUP($EG102,Data!$B:$CP,Daily!EZ$10,0)+VLOOKUP($IF102,Data!$B:$CP,Daily!IY$10,0))/(VLOOKUP($EG101,Data!$B:$CP,Daily!EZ$10,0)+VLOOKUP($IF101,Data!$B:$CP,Daily!IY$10,0))</f>
      </c>
      <c r="BB102" s="14">
        <f>(VLOOKUP($EG102,Data!$B:$CP,Daily!FA$10,0)+VLOOKUP($IF102,Data!$B:$CP,Daily!IZ$10,0))/(VLOOKUP($EG101,Data!$B:$CP,Daily!FA$10,0)+VLOOKUP($IF101,Data!$B:$CP,Daily!IZ$10,0))</f>
      </c>
      <c r="BC102" s="14">
        <f>(VLOOKUP($EG102,Data!$B:$CP,Daily!FB$10,0)+VLOOKUP($IF102,Data!$B:$CP,Daily!JA$10,0))/(VLOOKUP($EG101,Data!$B:$CP,Daily!FB$10,0)+VLOOKUP($IF101,Data!$B:$CP,Daily!JA$10,0))</f>
      </c>
      <c r="BD102" s="14">
        <f>(VLOOKUP($EG102,Data!$B:$CP,Daily!FC$10,0)+VLOOKUP($IF102,Data!$B:$CP,Daily!JB$10,0))/(VLOOKUP($EG101,Data!$B:$CP,Daily!FC$10,0)+VLOOKUP($IF101,Data!$B:$CP,Daily!JB$10,0))</f>
      </c>
      <c r="BE102" s="14">
        <f>(VLOOKUP($EG102,Data!$B:$CP,Daily!FD$10,0)+VLOOKUP($IF102,Data!$B:$CP,Daily!JC$10,0))/(VLOOKUP($EG101,Data!$B:$CP,Daily!FD$10,0)+VLOOKUP($IF101,Data!$B:$CP,Daily!JC$10,0))</f>
      </c>
      <c r="BF102" s="14">
        <f>(VLOOKUP($EG102,Data!$B:$CP,Daily!FE$10,0)+VLOOKUP($IF102,Data!$B:$CP,Daily!JD$10,0))/(VLOOKUP($EG101,Data!$B:$CP,Daily!FE$10,0)+VLOOKUP($IF101,Data!$B:$CP,Daily!JD$10,0))</f>
      </c>
      <c r="BG102" s="14">
        <f>(VLOOKUP($EG102,Data!$B:$CP,Daily!FF$10,0)+VLOOKUP($IF102,Data!$B:$CP,Daily!JE$10,0))/(VLOOKUP($EG101,Data!$B:$CP,Daily!FF$10,0)+VLOOKUP($IF101,Data!$B:$CP,Daily!JE$10,0))</f>
      </c>
      <c r="BH102" s="14">
        <f>(VLOOKUP($EG102,Data!$B:$CP,Daily!FG$10,0)+VLOOKUP($IF102,Data!$B:$CP,Daily!JF$10,0))/(VLOOKUP($EG101,Data!$B:$CP,Daily!FG$10,0)+VLOOKUP($IF101,Data!$B:$CP,Daily!JF$10,0))</f>
      </c>
      <c r="BI102" s="14">
        <f>(VLOOKUP($EG102,Data!$B:$CP,Daily!FH$10,0)+VLOOKUP($IF102,Data!$B:$CP,Daily!JG$10,0))/(VLOOKUP($EG101,Data!$B:$CP,Daily!FH$10,0)+VLOOKUP($IF101,Data!$B:$CP,Daily!JG$10,0))</f>
      </c>
      <c r="BJ102" s="14">
        <f>(VLOOKUP($EG102,Data!$B:$CP,Daily!FI$10,0)+VLOOKUP($IF102,Data!$B:$CP,Daily!JH$10,0))/(VLOOKUP($EG101,Data!$B:$CP,Daily!FI$10,0)+VLOOKUP($IF101,Data!$B:$CP,Daily!JH$10,0))</f>
      </c>
      <c r="BK102" s="14">
        <f>(VLOOKUP($EG102,Data!$B:$CP,Daily!FJ$10,0)+VLOOKUP($IF102,Data!$B:$CP,Daily!JI$10,0))/(VLOOKUP($EG101,Data!$B:$CP,Daily!FJ$10,0)+VLOOKUP($IF101,Data!$B:$CP,Daily!JI$10,0))</f>
      </c>
      <c r="BL102" s="14">
        <f>(VLOOKUP($EG102,Data!$B:$CP,Daily!FK$10,0)+VLOOKUP($IF102,Data!$B:$CP,Daily!JJ$10,0))/(VLOOKUP($EG101,Data!$B:$CP,Daily!FK$10,0)+VLOOKUP($IF101,Data!$B:$CP,Daily!JJ$10,0))</f>
      </c>
      <c r="BM102" s="14">
        <f>(VLOOKUP($EG102,Data!$B:$CP,Daily!FL$10,0)+VLOOKUP($IF102,Data!$B:$CP,Daily!JK$10,0))/(VLOOKUP($EG101,Data!$B:$CP,Daily!FL$10,0)+VLOOKUP($IF101,Data!$B:$CP,Daily!JK$10,0))</f>
      </c>
      <c r="BN102" s="14">
        <f>(VLOOKUP($EG102,Data!$B:$CP,Daily!FM$10,0)+VLOOKUP($IF102,Data!$B:$CP,Daily!JL$10,0))/(VLOOKUP($EG101,Data!$B:$CP,Daily!FM$10,0)+VLOOKUP($IF101,Data!$B:$CP,Daily!JL$10,0))</f>
      </c>
      <c r="BO102" s="14">
        <f>(VLOOKUP($EG102,Data!$B:$CP,Daily!FN$10,0)+VLOOKUP($IF102,Data!$B:$CP,Daily!JM$10,0))/(VLOOKUP($EG101,Data!$B:$CP,Daily!FN$10,0)+VLOOKUP($IF101,Data!$B:$CP,Daily!JM$10,0))</f>
      </c>
      <c r="BP102" s="14">
        <f>(VLOOKUP($EG102,Data!$B:$CP,Daily!FO$10,0)+VLOOKUP($IF102,Data!$B:$CP,Daily!JN$10,0))/(VLOOKUP($EG101,Data!$B:$CP,Daily!FO$10,0)+VLOOKUP($IF101,Data!$B:$CP,Daily!JN$10,0))</f>
      </c>
      <c r="BQ102" s="14">
        <f>(VLOOKUP($EG102,Data!$B:$CP,Daily!FP$10,0)+VLOOKUP($IF102,Data!$B:$CP,Daily!JO$10,0))/(VLOOKUP($EG101,Data!$B:$CP,Daily!FP$10,0)+VLOOKUP($IF101,Data!$B:$CP,Daily!JO$10,0))</f>
      </c>
      <c r="BR102" s="14">
        <f>(VLOOKUP($EG102,Data!$B:$CP,Daily!FQ$10,0)+VLOOKUP($IF102,Data!$B:$CP,Daily!JP$10,0))/(VLOOKUP($EG101,Data!$B:$CP,Daily!FQ$10,0)+VLOOKUP($IF101,Data!$B:$CP,Daily!JP$10,0))</f>
      </c>
      <c r="BS102" s="14">
        <f>(VLOOKUP($EG102,Data!$B:$CP,Daily!FR$10,0)+VLOOKUP($IF102,Data!$B:$CP,Daily!JQ$10,0))/(VLOOKUP($EG101,Data!$B:$CP,Daily!FR$10,0)+VLOOKUP($IF101,Data!$B:$CP,Daily!JQ$10,0))</f>
      </c>
      <c r="BT102" s="14">
        <f>(VLOOKUP($EG102,Data!$B:$CP,Daily!FS$10,0)+VLOOKUP($IF102,Data!$B:$CP,Daily!JR$10,0))/(VLOOKUP($EG101,Data!$B:$CP,Daily!FS$10,0)+VLOOKUP($IF101,Data!$B:$CP,Daily!JR$10,0))</f>
      </c>
      <c r="BU102" s="14">
        <f>(VLOOKUP($EG102,Data!$B:$CP,Daily!FT$10,0)+VLOOKUP($IF102,Data!$B:$CP,Daily!JS$10,0))/(VLOOKUP($EG101,Data!$B:$CP,Daily!FT$10,0)+VLOOKUP($IF101,Data!$B:$CP,Daily!JS$10,0))</f>
      </c>
      <c r="BV102" s="14">
        <f>(VLOOKUP($EG102,Data!$B:$CP,Daily!FU$10,0)+VLOOKUP($IF102,Data!$B:$CP,Daily!JT$10,0))/(VLOOKUP($EG101,Data!$B:$CP,Daily!FU$10,0)+VLOOKUP($IF101,Data!$B:$CP,Daily!JT$10,0))</f>
      </c>
      <c r="BW102" s="14">
        <f>(VLOOKUP($EG102,Data!$B:$CP,Daily!FV$10,0)+VLOOKUP($IF102,Data!$B:$CP,Daily!JU$10,0))/(VLOOKUP($EG101,Data!$B:$CP,Daily!FV$10,0)+VLOOKUP($IF101,Data!$B:$CP,Daily!JU$10,0))</f>
      </c>
      <c r="BX102" s="14">
        <f>(VLOOKUP($EG102,Data!$B:$CP,Daily!FW$10,0)+VLOOKUP($IF102,Data!$B:$CP,Daily!JV$10,0))/(VLOOKUP($EG101,Data!$B:$CP,Daily!FW$10,0)+VLOOKUP($IF101,Data!$B:$CP,Daily!JV$10,0))</f>
      </c>
      <c r="BY102" s="14">
        <f>(VLOOKUP($EG102,Data!$B:$CP,Daily!FX$10,0)+VLOOKUP($IF102,Data!$B:$CP,Daily!JW$10,0))/(VLOOKUP($EG101,Data!$B:$CP,Daily!FX$10,0)+VLOOKUP($IF101,Data!$B:$CP,Daily!JW$10,0))</f>
      </c>
      <c r="BZ102" s="14">
        <f>(VLOOKUP($EG102,Data!$B:$CP,Daily!FY$10,0)+VLOOKUP($IF102,Data!$B:$CP,Daily!JX$10,0))/(VLOOKUP($EG101,Data!$B:$CP,Daily!FY$10,0)+VLOOKUP($IF101,Data!$B:$CP,Daily!JX$10,0))</f>
      </c>
      <c r="CA102" s="14">
        <f>(VLOOKUP($EG102,Data!$B:$CP,Daily!FZ$10,0)+VLOOKUP($IF102,Data!$B:$CP,Daily!JY$10,0))/(VLOOKUP($EG101,Data!$B:$CP,Daily!FZ$10,0)+VLOOKUP($IF101,Data!$B:$CP,Daily!JY$10,0))</f>
      </c>
      <c r="CB102" s="14">
        <f>(VLOOKUP($EG102,Data!$B:$CP,Daily!GA$10,0)+VLOOKUP($IF102,Data!$B:$CP,Daily!JZ$10,0))/(VLOOKUP($EG101,Data!$B:$CP,Daily!GA$10,0)+VLOOKUP($IF101,Data!$B:$CP,Daily!JZ$10,0))</f>
      </c>
      <c r="CC102" s="14">
        <f>(VLOOKUP($EG102,Data!$B:$CP,Daily!GB$10,0)+VLOOKUP($IF102,Data!$B:$CP,Daily!KA$10,0))/(VLOOKUP($EG101,Data!$B:$CP,Daily!GB$10,0)+VLOOKUP($IF101,Data!$B:$CP,Daily!KA$10,0))</f>
      </c>
      <c r="CD102" s="14">
        <f>(VLOOKUP($EG102,Data!$B:$CP,Daily!GC$10,0)+VLOOKUP($IF102,Data!$B:$CP,Daily!KB$10,0))/(VLOOKUP($EG101,Data!$B:$CP,Daily!GC$10,0)+VLOOKUP($IF101,Data!$B:$CP,Daily!KB$10,0))</f>
      </c>
      <c r="CE102" s="14">
        <f>(VLOOKUP($EG102,Data!$B:$CP,Daily!GD$10,0)+VLOOKUP($IF102,Data!$B:$CP,Daily!KC$10,0))/(VLOOKUP($EG101,Data!$B:$CP,Daily!GD$10,0)+VLOOKUP($IF101,Data!$B:$CP,Daily!KC$10,0))</f>
      </c>
      <c r="CF102" s="14">
        <f>(VLOOKUP($EG102,Data!$B:$CP,Daily!GE$10,0)+VLOOKUP($IF102,Data!$B:$CP,Daily!KD$10,0))/(VLOOKUP($EG101,Data!$B:$CP,Daily!GE$10,0)+VLOOKUP($IF101,Data!$B:$CP,Daily!KD$10,0))</f>
      </c>
      <c r="CG102" s="14">
        <f>(VLOOKUP($EG102,Data!$B:$CP,Daily!GF$10,0)+VLOOKUP($IF102,Data!$B:$CP,Daily!KE$10,0))/(VLOOKUP($EG101,Data!$B:$CP,Daily!GF$10,0)+VLOOKUP($IF101,Data!$B:$CP,Daily!KE$10,0))</f>
      </c>
      <c r="CH102" s="14">
        <f>(VLOOKUP($EG102,Data!$B:$CP,Daily!GG$10,0)+VLOOKUP($IF102,Data!$B:$CP,Daily!KF$10,0))/(VLOOKUP($EG101,Data!$B:$CP,Daily!GG$10,0)+VLOOKUP($IF101,Data!$B:$CP,Daily!KF$10,0))</f>
      </c>
      <c r="CI102" s="14">
        <f>(VLOOKUP($EG102,Data!$B:$CP,Daily!GH$10,0)+VLOOKUP($IF102,Data!$B:$CP,Daily!KG$10,0))/(VLOOKUP($EG101,Data!$B:$CP,Daily!GH$10,0)+VLOOKUP($IF101,Data!$B:$CP,Daily!KG$10,0))</f>
      </c>
      <c r="CJ102" s="14">
        <f>(VLOOKUP($EG102,Data!$B:$CP,Daily!GI$10,0)+VLOOKUP($IF102,Data!$B:$CP,Daily!KH$10,0))/(VLOOKUP($EG101,Data!$B:$CP,Daily!GI$10,0)+VLOOKUP($IF101,Data!$B:$CP,Daily!KH$10,0))</f>
      </c>
      <c r="CK102" s="14">
        <f>(VLOOKUP($EG102,Data!$B:$CP,Daily!GJ$10,0)+VLOOKUP($IF102,Data!$B:$CP,Daily!KI$10,0))/(VLOOKUP($EG101,Data!$B:$CP,Daily!GJ$10,0)+VLOOKUP($IF101,Data!$B:$CP,Daily!KI$10,0))</f>
      </c>
      <c r="CL102" s="14">
        <f>(VLOOKUP($EG102,Data!$B:$CP,Daily!GK$10,0)+VLOOKUP($IF102,Data!$B:$CP,Daily!KJ$10,0))/(VLOOKUP($EG101,Data!$B:$CP,Daily!GK$10,0)+VLOOKUP($IF101,Data!$B:$CP,Daily!KJ$10,0))</f>
      </c>
      <c r="CM102" s="14">
        <f>(VLOOKUP($EG102,Data!$B:$CP,Daily!GL$10,0)+VLOOKUP($IF102,Data!$B:$CP,Daily!KK$10,0))/(VLOOKUP($EG101,Data!$B:$CP,Daily!GL$10,0)+VLOOKUP($IF101,Data!$B:$CP,Daily!KK$10,0))</f>
      </c>
      <c r="CN102" s="14">
        <f>(VLOOKUP($EG102,Data!$B:$CP,Daily!GM$10,0)+VLOOKUP($IF102,Data!$B:$CP,Daily!KL$10,0))/(VLOOKUP($EG101,Data!$B:$CP,Daily!GM$10,0)+VLOOKUP($IF101,Data!$B:$CP,Daily!KL$10,0))</f>
      </c>
      <c r="CO102" s="14">
        <f>(VLOOKUP($EG102,Data!$B:$CP,Daily!GN$10,0)+VLOOKUP($IF102,Data!$B:$CP,Daily!KM$10,0))/(VLOOKUP($EG101,Data!$B:$CP,Daily!GN$10,0)+VLOOKUP($IF101,Data!$B:$CP,Daily!KM$10,0))</f>
      </c>
      <c r="CP102" s="14">
        <f>(VLOOKUP($EG102,Data!$B:$CP,Daily!GO$10,0)+VLOOKUP($IF102,Data!$B:$CP,Daily!KN$10,0))/(VLOOKUP($EG101,Data!$B:$CP,Daily!GO$10,0)+VLOOKUP($IF101,Data!$B:$CP,Daily!KN$10,0))</f>
      </c>
      <c r="CQ102" s="14">
        <f>(VLOOKUP($EG102,Data!$B:$CP,Daily!GP$10,0)+VLOOKUP($IF102,Data!$B:$CP,Daily!KO$10,0))/(VLOOKUP($EG101,Data!$B:$CP,Daily!GP$10,0)+VLOOKUP($IF101,Data!$B:$CP,Daily!KO$10,0))</f>
      </c>
      <c r="CR102" s="14">
        <f>(VLOOKUP($EG102,Data!$B:$CP,Daily!GQ$10,0)+VLOOKUP($IF102,Data!$B:$CP,Daily!KP$10,0))/(VLOOKUP($EG101,Data!$B:$CP,Daily!GQ$10,0)+VLOOKUP($IF101,Data!$B:$CP,Daily!KP$10,0))</f>
      </c>
      <c r="CS102" s="14">
        <f>(VLOOKUP($EG102,Data!$B:$CP,Daily!GR$10,0)+VLOOKUP($IF102,Data!$B:$CP,Daily!KQ$10,0))/(VLOOKUP($EG101,Data!$B:$CP,Daily!GR$10,0)+VLOOKUP($IF101,Data!$B:$CP,Daily!KQ$10,0))</f>
      </c>
      <c r="CT102" s="14">
        <f>(VLOOKUP($EG102,Data!$B:$CP,Daily!GS$10,0)+VLOOKUP($IF102,Data!$B:$CP,Daily!KR$10,0))/(VLOOKUP($EG101,Data!$B:$CP,Daily!GS$10,0)+VLOOKUP($IF101,Data!$B:$CP,Daily!KR$10,0))</f>
      </c>
      <c r="CU102" s="14">
        <f>(VLOOKUP($EG102,Data!$B:$CP,Daily!GT$10,0)+VLOOKUP($IF102,Data!$B:$CP,Daily!KS$10,0))/(VLOOKUP($EG101,Data!$B:$CP,Daily!GT$10,0)+VLOOKUP($IF101,Data!$B:$CP,Daily!KS$10,0))</f>
      </c>
      <c r="CV102" s="14">
        <f>(VLOOKUP($EG102,Data!$B:$CP,Daily!GU$10,0)+VLOOKUP($IF102,Data!$B:$CP,Daily!KT$10,0))/(VLOOKUP($EG101,Data!$B:$CP,Daily!GU$10,0)+VLOOKUP($IF101,Data!$B:$CP,Daily!KT$10,0))</f>
      </c>
      <c r="CW102" s="14">
        <f>(VLOOKUP($EG102,Data!$B:$CP,Daily!GV$10,0)+VLOOKUP($IF102,Data!$B:$CP,Daily!KU$10,0))/(VLOOKUP($EG101,Data!$B:$CP,Daily!GV$10,0)+VLOOKUP($IF101,Data!$B:$CP,Daily!KU$10,0))</f>
      </c>
      <c r="CX102" s="14">
        <f>(VLOOKUP($EG102,Data!$B:$CP,Daily!GW$10,0)+VLOOKUP($IF102,Data!$B:$CP,Daily!KV$10,0))/(VLOOKUP($EG101,Data!$B:$CP,Daily!GW$10,0)+VLOOKUP($IF101,Data!$B:$CP,Daily!KV$10,0))</f>
      </c>
      <c r="CY102" s="14">
        <f>(VLOOKUP($EG102,Data!$B:$CP,Daily!GX$10,0)+VLOOKUP($IF102,Data!$B:$CP,Daily!KW$10,0))/(VLOOKUP($EG101,Data!$B:$CP,Daily!GX$10,0)+VLOOKUP($IF101,Data!$B:$CP,Daily!KW$10,0))</f>
      </c>
      <c r="CZ102" s="14">
        <f>(VLOOKUP($EG102,Data!$B:$CP,Daily!GY$10,0)+VLOOKUP($IF102,Data!$B:$CP,Daily!KX$10,0))/(VLOOKUP($EG101,Data!$B:$CP,Daily!GY$10,0)+VLOOKUP($IF101,Data!$B:$CP,Daily!KX$10,0))</f>
      </c>
      <c r="DA102" s="14">
        <f>(VLOOKUP($EG102,Data!$B:$CP,Daily!GZ$10,0)+VLOOKUP($IF102,Data!$B:$CP,Daily!KY$10,0))/(VLOOKUP($EG101,Data!$B:$CP,Daily!GZ$10,0)+VLOOKUP($IF101,Data!$B:$CP,Daily!KY$10,0))</f>
      </c>
      <c r="DB102" s="14">
        <f>(VLOOKUP($EG102,Data!$B:$CP,Daily!HA$10,0)+VLOOKUP($IF102,Data!$B:$CP,Daily!KZ$10,0))/(VLOOKUP($EG101,Data!$B:$CP,Daily!HA$10,0)+VLOOKUP($IF101,Data!$B:$CP,Daily!KZ$10,0))</f>
      </c>
      <c r="DC102" s="14">
        <f>(VLOOKUP($EG102,Data!$B:$CP,Daily!HB$10,0)+VLOOKUP($IF102,Data!$B:$CP,Daily!LA$10,0))/(VLOOKUP($EG101,Data!$B:$CP,Daily!HB$10,0)+VLOOKUP($IF101,Data!$B:$CP,Daily!LA$10,0))</f>
      </c>
      <c r="DD102" s="14">
        <f>(VLOOKUP($EG102,Data!$B:$CP,Daily!HC$10,0)+VLOOKUP($IF102,Data!$B:$CP,Daily!LB$10,0))/(VLOOKUP($EG101,Data!$B:$CP,Daily!HC$10,0)+VLOOKUP($IF101,Data!$B:$CP,Daily!LB$10,0))</f>
      </c>
      <c r="DE102" s="14">
        <f>(VLOOKUP($EG102,Data!$B:$CP,Daily!HD$10,0)+VLOOKUP($IF102,Data!$B:$CP,Daily!LC$10,0))/(VLOOKUP($EG101,Data!$B:$CP,Daily!HD$10,0)+VLOOKUP($IF101,Data!$B:$CP,Daily!LC$10,0))</f>
      </c>
      <c r="DF102" s="14">
        <f>(VLOOKUP($EG102,Data!$B:$CP,Daily!HE$10,0)+VLOOKUP($IF102,Data!$B:$CP,Daily!LD$10,0))/(VLOOKUP($EG101,Data!$B:$CP,Daily!HE$10,0)+VLOOKUP($IF101,Data!$B:$CP,Daily!LD$10,0))</f>
      </c>
      <c r="DG102" s="14">
        <f>(VLOOKUP($EG102,Data!$B:$CP,Daily!HF$10,0)+VLOOKUP($IF102,Data!$B:$CP,Daily!LE$10,0))/(VLOOKUP($EG101,Data!$B:$CP,Daily!HF$10,0)+VLOOKUP($IF101,Data!$B:$CP,Daily!LE$10,0))</f>
      </c>
      <c r="DH102" s="14">
        <f>(VLOOKUP($EG102,Data!$B:$CP,Daily!HG$10,0)+VLOOKUP($IF102,Data!$B:$CP,Daily!LF$10,0))/(VLOOKUP($EG101,Data!$B:$CP,Daily!HG$10,0)+VLOOKUP($IF101,Data!$B:$CP,Daily!LF$10,0))</f>
      </c>
      <c r="DI102" s="14">
        <f>(VLOOKUP($EG102,Data!$B:$CP,Daily!HH$10,0)+VLOOKUP($IF102,Data!$B:$CP,Daily!LG$10,0))/(VLOOKUP($EG101,Data!$B:$CP,Daily!HH$10,0)+VLOOKUP($IF101,Data!$B:$CP,Daily!LG$10,0))</f>
      </c>
      <c r="DJ102" s="14">
        <f>(VLOOKUP($EG102,Data!$B:$CP,Daily!HI$10,0)+VLOOKUP($IF102,Data!$B:$CP,Daily!LH$10,0))/(VLOOKUP($EG101,Data!$B:$CP,Daily!HI$10,0)+VLOOKUP($IF101,Data!$B:$CP,Daily!LH$10,0))</f>
      </c>
      <c r="DK102" s="14">
        <f>(VLOOKUP($EG102,Data!$B:$CP,Daily!HJ$10,0)+VLOOKUP($IF102,Data!$B:$CP,Daily!LI$10,0))/(VLOOKUP($EG101,Data!$B:$CP,Daily!HJ$10,0)+VLOOKUP($IF101,Data!$B:$CP,Daily!LI$10,0))</f>
      </c>
      <c r="DL102" s="14">
        <f>(VLOOKUP($EG102,Data!$B:$CP,Daily!HK$10,0)+VLOOKUP($IF102,Data!$B:$CP,Daily!LJ$10,0))/(VLOOKUP($EG101,Data!$B:$CP,Daily!HK$10,0)+VLOOKUP($IF101,Data!$B:$CP,Daily!LJ$10,0))</f>
      </c>
      <c r="DM102" s="14">
        <f>(VLOOKUP($EG102,Data!$B:$CP,Daily!HL$10,0)+VLOOKUP($IF102,Data!$B:$CP,Daily!LK$10,0))/(VLOOKUP($EG101,Data!$B:$CP,Daily!HL$10,0)+VLOOKUP($IF101,Data!$B:$CP,Daily!LK$10,0))</f>
      </c>
      <c r="DN102" s="14">
        <f>(VLOOKUP($EG102,Data!$B:$CP,Daily!HM$10,0)+VLOOKUP($IF102,Data!$B:$CP,Daily!LL$10,0))/(VLOOKUP($EG101,Data!$B:$CP,Daily!HM$10,0)+VLOOKUP($IF101,Data!$B:$CP,Daily!LL$10,0))</f>
      </c>
      <c r="DO102" s="14">
        <f>(VLOOKUP($EG102,Data!$B:$CP,Daily!HN$10,0)+VLOOKUP($IF102,Data!$B:$CP,Daily!LM$10,0))/(VLOOKUP($EG101,Data!$B:$CP,Daily!HN$10,0)+VLOOKUP($IF101,Data!$B:$CP,Daily!LM$10,0))</f>
      </c>
      <c r="DP102" s="14">
        <f>(VLOOKUP($EG102,Data!$B:$CP,Daily!HO$10,0)+VLOOKUP($IF102,Data!$B:$CP,Daily!LN$10,0))/(VLOOKUP($EG101,Data!$B:$CP,Daily!HO$10,0)+VLOOKUP($IF101,Data!$B:$CP,Daily!LN$10,0))</f>
      </c>
      <c r="DQ102" s="14">
        <f>(VLOOKUP($EG102,Data!$B:$CP,Daily!HP$10,0)+VLOOKUP($IF102,Data!$B:$CP,Daily!LO$10,0))/(VLOOKUP($EG101,Data!$B:$CP,Daily!HP$10,0)+VLOOKUP($IF101,Data!$B:$CP,Daily!LO$10,0))</f>
      </c>
      <c r="DR102" s="14">
        <f>(VLOOKUP($EG102,Data!$B:$CP,Daily!HQ$10,0)+VLOOKUP($IF102,Data!$B:$CP,Daily!LP$10,0))/(VLOOKUP($EG101,Data!$B:$CP,Daily!HQ$10,0)+VLOOKUP($IF101,Data!$B:$CP,Daily!LP$10,0))</f>
      </c>
      <c r="DS102" s="14">
        <f>(VLOOKUP($EG102,Data!$B:$CP,Daily!HR$10,0)+VLOOKUP($IF102,Data!$B:$CP,Daily!LQ$10,0))/(VLOOKUP($EG101,Data!$B:$CP,Daily!HR$10,0)+VLOOKUP($IF101,Data!$B:$CP,Daily!LQ$10,0))</f>
      </c>
      <c r="DT102" s="14">
        <f>(VLOOKUP($EG102,Data!$B:$CP,Daily!HS$10,0)+VLOOKUP($IF102,Data!$B:$CP,Daily!LR$10,0))/(VLOOKUP($EG101,Data!$B:$CP,Daily!HS$10,0)+VLOOKUP($IF101,Data!$B:$CP,Daily!LR$10,0))</f>
      </c>
      <c r="DU102" s="14">
        <f>(VLOOKUP($EG102,Data!$B:$CP,Daily!HT$10,0)+VLOOKUP($IF102,Data!$B:$CP,Daily!LS$10,0))/(VLOOKUP($EG101,Data!$B:$CP,Daily!HT$10,0)+VLOOKUP($IF101,Data!$B:$CP,Daily!LS$10,0))</f>
      </c>
      <c r="DV102" s="18"/>
      <c r="DW102" s="14">
        <f t="shared" si="588"/>
      </c>
      <c r="DX102" s="14">
        <f t="shared" si="589"/>
      </c>
      <c r="DY102" s="14">
        <f t="shared" si="846"/>
      </c>
      <c r="DZ102" s="14">
        <f t="shared" ref="DZ102:DZ107" si="856">DX102+(0.75*DY102)</f>
      </c>
      <c r="EA102" s="14">
        <f t="shared" ref="EA102:EA107" si="857">DW102-(0.75*DY102)</f>
      </c>
      <c r="EB102" s="18"/>
      <c r="EC102" s="14">
        <f t="shared" si="835"/>
      </c>
      <c r="ED102" s="14">
        <f t="shared" ref="ED102:ED107" si="858">SUMPRODUCT(DN102:DT102,DN$100:DT$100)/SUM(DN$100:DT$100)</f>
      </c>
      <c r="EE102" s="14">
        <f t="shared" ref="EE102:EE107" si="859">SUMPRODUCT(CR102:DT102,CR$100:DT$100)/SUM(CR$100:DT$100)</f>
      </c>
      <c r="EF102" s="16"/>
      <c r="EG102" s="9" t="s">
        <v>608</v>
      </c>
      <c r="EH102" s="9" t="s">
        <v>87</v>
      </c>
      <c r="EI102" s="14">
        <f>VLOOKUP($EG102,Data!$B:$CP,Daily!EI$10,0)/VLOOKUP($EG101,Data!$B:$CP,Daily!EI$10,0)</f>
      </c>
      <c r="EJ102" s="14">
        <f>VLOOKUP($EG102,Data!$B:$CP,Daily!EJ$10,0)/VLOOKUP($EG101,Data!$B:$CP,Daily!EJ$10,0)</f>
      </c>
      <c r="EK102" s="14">
        <f>VLOOKUP($EG102,Data!$B:$CP,Daily!EK$10,0)/VLOOKUP($EG101,Data!$B:$CP,Daily!EK$10,0)</f>
      </c>
      <c r="EL102" s="14">
        <f>VLOOKUP($EG102,Data!$B:$CP,Daily!EL$10,0)/VLOOKUP($EG101,Data!$B:$CP,Daily!EL$10,0)</f>
      </c>
      <c r="EM102" s="14">
        <f>VLOOKUP($EG102,Data!$B:$CP,Daily!EM$10,0)/VLOOKUP($EG101,Data!$B:$CP,Daily!EM$10,0)</f>
      </c>
      <c r="EN102" s="14">
        <f>VLOOKUP($EG102,Data!$B:$CP,Daily!EN$10,0)/VLOOKUP($EG101,Data!$B:$CP,Daily!EN$10,0)</f>
      </c>
      <c r="EO102" s="14">
        <f>VLOOKUP($EG102,Data!$B:$CP,Daily!EO$10,0)/VLOOKUP($EG101,Data!$B:$CP,Daily!EO$10,0)</f>
      </c>
      <c r="EP102" s="14">
        <f>VLOOKUP($EG102,Data!$B:$CP,Daily!EP$10,0)/VLOOKUP($EG101,Data!$B:$CP,Daily!EP$10,0)</f>
      </c>
      <c r="EQ102" s="14">
        <f>VLOOKUP($EG102,Data!$B:$CP,Daily!EQ$10,0)/VLOOKUP($EG101,Data!$B:$CP,Daily!EQ$10,0)</f>
      </c>
      <c r="ER102" s="14">
        <f>VLOOKUP($EG102,Data!$B:$CP,Daily!ER$10,0)/VLOOKUP($EG101,Data!$B:$CP,Daily!ER$10,0)</f>
      </c>
      <c r="ES102" s="14">
        <f>VLOOKUP($EG102,Data!$B:$CP,Daily!ES$10,0)/VLOOKUP($EG101,Data!$B:$CP,Daily!ES$10,0)</f>
      </c>
      <c r="ET102" s="14">
        <f>VLOOKUP($EG102,Data!$B:$CP,Daily!ET$10,0)/VLOOKUP($EG101,Data!$B:$CP,Daily!ET$10,0)</f>
      </c>
      <c r="EU102" s="14">
        <f>VLOOKUP($EG102,Data!$B:$CP,Daily!EU$10,0)/VLOOKUP($EG101,Data!$B:$CP,Daily!EU$10,0)</f>
      </c>
      <c r="EV102" s="14">
        <f>VLOOKUP($EG102,Data!$B:$CP,Daily!EV$10,0)/VLOOKUP($EG101,Data!$B:$CP,Daily!EV$10,0)</f>
      </c>
      <c r="EW102" s="14">
        <f>VLOOKUP($EG102,Data!$B:$CP,Daily!EW$10,0)/VLOOKUP($EG101,Data!$B:$CP,Daily!EW$10,0)</f>
      </c>
      <c r="EX102" s="14">
        <f>VLOOKUP($EG102,Data!$B:$CP,Daily!EX$10,0)/VLOOKUP($EG101,Data!$B:$CP,Daily!EX$10,0)</f>
      </c>
      <c r="EY102" s="14">
        <f>VLOOKUP($EG102,Data!$B:$CP,Daily!EY$10,0)/VLOOKUP($EG101,Data!$B:$CP,Daily!EY$10,0)</f>
      </c>
      <c r="EZ102" s="14">
        <f>VLOOKUP($EG102,Data!$B:$CP,Daily!EZ$10,0)/VLOOKUP($EG101,Data!$B:$CP,Daily!EZ$10,0)</f>
      </c>
      <c r="FA102" s="14">
        <f>VLOOKUP($EG102,Data!$B:$CP,Daily!FA$10,0)/VLOOKUP($EG101,Data!$B:$CP,Daily!FA$10,0)</f>
      </c>
      <c r="FB102" s="14">
        <f>VLOOKUP($EG102,Data!$B:$CP,Daily!FB$10,0)/VLOOKUP($EG101,Data!$B:$CP,Daily!FB$10,0)</f>
      </c>
      <c r="FC102" s="14">
        <f>VLOOKUP($EG102,Data!$B:$CP,Daily!FC$10,0)/VLOOKUP($EG101,Data!$B:$CP,Daily!FC$10,0)</f>
      </c>
      <c r="FD102" s="14">
        <f>VLOOKUP($EG102,Data!$B:$CP,Daily!FD$10,0)/VLOOKUP($EG101,Data!$B:$CP,Daily!FD$10,0)</f>
      </c>
      <c r="FE102" s="14">
        <f>VLOOKUP($EG102,Data!$B:$CP,Daily!FE$10,0)/VLOOKUP($EG101,Data!$B:$CP,Daily!FE$10,0)</f>
      </c>
      <c r="FF102" s="14">
        <f>VLOOKUP($EG102,Data!$B:$CP,Daily!FF$10,0)/VLOOKUP($EG101,Data!$B:$CP,Daily!FF$10,0)</f>
      </c>
      <c r="FG102" s="14">
        <f>VLOOKUP($EG102,Data!$B:$CP,Daily!FG$10,0)/VLOOKUP($EG101,Data!$B:$CP,Daily!FG$10,0)</f>
      </c>
      <c r="FH102" s="14">
        <f>VLOOKUP($EG102,Data!$B:$CP,Daily!FH$10,0)/VLOOKUP($EG101,Data!$B:$CP,Daily!FH$10,0)</f>
      </c>
      <c r="FI102" s="14">
        <f>VLOOKUP($EG102,Data!$B:$CP,Daily!FI$10,0)/VLOOKUP($EG101,Data!$B:$CP,Daily!FI$10,0)</f>
      </c>
      <c r="FJ102" s="14">
        <f>VLOOKUP($EG102,Data!$B:$CP,Daily!FJ$10,0)/VLOOKUP($EG101,Data!$B:$CP,Daily!FJ$10,0)</f>
      </c>
      <c r="FK102" s="14">
        <f>VLOOKUP($EG102,Data!$B:$CP,Daily!FK$10,0)/VLOOKUP($EG101,Data!$B:$CP,Daily!FK$10,0)</f>
      </c>
      <c r="FL102" s="14">
        <f>VLOOKUP($EG102,Data!$B:$CP,Daily!FL$10,0)/VLOOKUP($EG101,Data!$B:$CP,Daily!FL$10,0)</f>
      </c>
      <c r="FM102" s="14">
        <f>VLOOKUP($EG102,Data!$B:$CP,Daily!FM$10,0)/VLOOKUP($EG101,Data!$B:$CP,Daily!FM$10,0)</f>
      </c>
      <c r="FN102" s="14">
        <f>VLOOKUP($EG102,Data!$B:$CP,Daily!FN$10,0)/VLOOKUP($EG101,Data!$B:$CP,Daily!FN$10,0)</f>
      </c>
      <c r="FO102" s="14">
        <f>VLOOKUP($EG102,Data!$B:$CP,Daily!FO$10,0)/VLOOKUP($EG101,Data!$B:$CP,Daily!FO$10,0)</f>
      </c>
      <c r="FP102" s="14">
        <f>VLOOKUP($EG102,Data!$B:$CP,Daily!FP$10,0)/VLOOKUP($EG101,Data!$B:$CP,Daily!FP$10,0)</f>
      </c>
      <c r="FQ102" s="14">
        <f>VLOOKUP($EG102,Data!$B:$CP,Daily!FQ$10,0)/VLOOKUP($EG101,Data!$B:$CP,Daily!FQ$10,0)</f>
      </c>
      <c r="FR102" s="14">
        <f>VLOOKUP($EG102,Data!$B:$CP,Daily!FR$10,0)/VLOOKUP($EG101,Data!$B:$CP,Daily!FR$10,0)</f>
      </c>
      <c r="FS102" s="14">
        <f>VLOOKUP($EG102,Data!$B:$CP,Daily!FS$10,0)/VLOOKUP($EG101,Data!$B:$CP,Daily!FS$10,0)</f>
      </c>
      <c r="FT102" s="14">
        <f>VLOOKUP($EG102,Data!$B:$CP,Daily!FT$10,0)/VLOOKUP($EG101,Data!$B:$CP,Daily!FT$10,0)</f>
      </c>
      <c r="FU102" s="14">
        <f>VLOOKUP($EG102,Data!$B:$CP,Daily!FU$10,0)/VLOOKUP($EG101,Data!$B:$CP,Daily!FU$10,0)</f>
      </c>
      <c r="FV102" s="14">
        <f>VLOOKUP($EG102,Data!$B:$CP,Daily!FV$10,0)/VLOOKUP($EG101,Data!$B:$CP,Daily!FV$10,0)</f>
      </c>
      <c r="FW102" s="14">
        <f>VLOOKUP($EG102,Data!$B:$CP,Daily!FW$10,0)/VLOOKUP($EG101,Data!$B:$CP,Daily!FW$10,0)</f>
      </c>
      <c r="FX102" s="14">
        <f>VLOOKUP($EG102,Data!$B:$CP,Daily!FX$10,0)/VLOOKUP($EG101,Data!$B:$CP,Daily!FX$10,0)</f>
      </c>
      <c r="FY102" s="14">
        <f>VLOOKUP($EG102,Data!$B:$CP,Daily!FY$10,0)/VLOOKUP($EG101,Data!$B:$CP,Daily!FY$10,0)</f>
      </c>
      <c r="FZ102" s="14">
        <f>VLOOKUP($EG102,Data!$B:$CP,Daily!FZ$10,0)/VLOOKUP($EG101,Data!$B:$CP,Daily!FZ$10,0)</f>
      </c>
      <c r="GA102" s="14">
        <f>VLOOKUP($EG102,Data!$B:$CP,Daily!GA$10,0)/VLOOKUP($EG101,Data!$B:$CP,Daily!GA$10,0)</f>
      </c>
      <c r="GB102" s="14">
        <f>VLOOKUP($EG102,Data!$B:$CP,Daily!GB$10,0)/VLOOKUP($EG101,Data!$B:$CP,Daily!GB$10,0)</f>
      </c>
      <c r="GC102" s="14">
        <f>VLOOKUP($EG102,Data!$B:$CP,Daily!GC$10,0)/VLOOKUP($EG101,Data!$B:$CP,Daily!GC$10,0)</f>
      </c>
      <c r="GD102" s="14">
        <f>VLOOKUP($EG102,Data!$B:$CP,Daily!GD$10,0)/VLOOKUP($EG101,Data!$B:$CP,Daily!GD$10,0)</f>
      </c>
      <c r="GE102" s="14">
        <f>VLOOKUP($EG102,Data!$B:$CP,Daily!GE$10,0)/VLOOKUP($EG101,Data!$B:$CP,Daily!GE$10,0)</f>
      </c>
      <c r="GF102" s="14">
        <f>VLOOKUP($EG102,Data!$B:$CP,Daily!GF$10,0)/VLOOKUP($EG101,Data!$B:$CP,Daily!GF$10,0)</f>
      </c>
      <c r="GG102" s="14">
        <f>VLOOKUP($EG102,Data!$B:$CP,Daily!GG$10,0)/VLOOKUP($EG101,Data!$B:$CP,Daily!GG$10,0)</f>
      </c>
      <c r="GH102" s="14">
        <f>VLOOKUP($EG102,Data!$B:$CP,Daily!GH$10,0)/VLOOKUP($EG101,Data!$B:$CP,Daily!GH$10,0)</f>
      </c>
      <c r="GI102" s="14">
        <f>VLOOKUP($EG102,Data!$B:$CP,Daily!GI$10,0)/VLOOKUP($EG101,Data!$B:$CP,Daily!GI$10,0)</f>
      </c>
      <c r="GJ102" s="14">
        <f>VLOOKUP($EG102,Data!$B:$CP,Daily!GJ$10,0)/VLOOKUP($EG101,Data!$B:$CP,Daily!GJ$10,0)</f>
      </c>
      <c r="GK102" s="14">
        <f>VLOOKUP($EG102,Data!$B:$CP,Daily!GK$10,0)/VLOOKUP($EG101,Data!$B:$CP,Daily!GK$10,0)</f>
      </c>
      <c r="GL102" s="14">
        <f>VLOOKUP($EG102,Data!$B:$CP,Daily!GL$10,0)/VLOOKUP($EG101,Data!$B:$CP,Daily!GL$10,0)</f>
      </c>
      <c r="GM102" s="14">
        <f>VLOOKUP($EG102,Data!$B:$CP,Daily!GM$10,0)/VLOOKUP($EG101,Data!$B:$CP,Daily!GM$10,0)</f>
      </c>
      <c r="GN102" s="14">
        <f>VLOOKUP($EG102,Data!$B:$CP,Daily!GN$10,0)/VLOOKUP($EG101,Data!$B:$CP,Daily!GN$10,0)</f>
      </c>
      <c r="GO102" s="14">
        <f>VLOOKUP($EG102,Data!$B:$CP,Daily!GO$10,0)/VLOOKUP($EG101,Data!$B:$CP,Daily!GO$10,0)</f>
      </c>
      <c r="GP102" s="14">
        <f>VLOOKUP($EG102,Data!$B:$CP,Daily!GP$10,0)/VLOOKUP($EG101,Data!$B:$CP,Daily!GP$10,0)</f>
      </c>
      <c r="GQ102" s="14">
        <f>VLOOKUP($EG102,Data!$B:$CP,Daily!GQ$10,0)/VLOOKUP($EG101,Data!$B:$CP,Daily!GQ$10,0)</f>
      </c>
      <c r="GR102" s="14">
        <f>VLOOKUP($EG102,Data!$B:$CP,Daily!GR$10,0)/VLOOKUP($EG101,Data!$B:$CP,Daily!GR$10,0)</f>
      </c>
      <c r="GS102" s="14">
        <f>VLOOKUP($EG102,Data!$B:$CP,Daily!GS$10,0)/VLOOKUP($EG101,Data!$B:$CP,Daily!GS$10,0)</f>
      </c>
      <c r="GT102" s="14">
        <f>VLOOKUP($EG102,Data!$B:$CP,Daily!GT$10,0)/VLOOKUP($EG101,Data!$B:$CP,Daily!GT$10,0)</f>
      </c>
      <c r="GU102" s="14">
        <f>VLOOKUP($EG102,Data!$B:$CP,Daily!GU$10,0)/VLOOKUP($EG101,Data!$B:$CP,Daily!GU$10,0)</f>
      </c>
      <c r="GV102" s="14">
        <f>VLOOKUP($EG102,Data!$B:$CP,Daily!GV$10,0)/VLOOKUP($EG101,Data!$B:$CP,Daily!GV$10,0)</f>
      </c>
      <c r="GW102" s="14">
        <f>VLOOKUP($EG102,Data!$B:$CP,Daily!GW$10,0)/VLOOKUP($EG101,Data!$B:$CP,Daily!GW$10,0)</f>
      </c>
      <c r="GX102" s="14">
        <f>VLOOKUP($EG102,Data!$B:$CP,Daily!GX$10,0)/VLOOKUP($EG101,Data!$B:$CP,Daily!GX$10,0)</f>
      </c>
      <c r="GY102" s="14">
        <f>VLOOKUP($EG102,Data!$B:$CP,Daily!GY$10,0)/VLOOKUP($EG101,Data!$B:$CP,Daily!GY$10,0)</f>
      </c>
      <c r="GZ102" s="14">
        <f>VLOOKUP($EG102,Data!$B:$CP,Daily!GZ$10,0)/VLOOKUP($EG101,Data!$B:$CP,Daily!GZ$10,0)</f>
      </c>
      <c r="HA102" s="14">
        <f>VLOOKUP($EG102,Data!$B:$CP,Daily!HA$10,0)/VLOOKUP($EG101,Data!$B:$CP,Daily!HA$10,0)</f>
      </c>
      <c r="HB102" s="14">
        <f>VLOOKUP($EG102,Data!$B:$CP,Daily!HB$10,0)/VLOOKUP($EG101,Data!$B:$CP,Daily!HB$10,0)</f>
      </c>
      <c r="HC102" s="14">
        <f>VLOOKUP($EG102,Data!$B:$CP,Daily!HC$10,0)/VLOOKUP($EG101,Data!$B:$CP,Daily!HC$10,0)</f>
      </c>
      <c r="HD102" s="14">
        <f>VLOOKUP($EG102,Data!$B:$CP,Daily!HD$10,0)/VLOOKUP($EG101,Data!$B:$CP,Daily!HD$10,0)</f>
      </c>
      <c r="HE102" s="14">
        <f>VLOOKUP($EG102,Data!$B:$CP,Daily!HE$10,0)/VLOOKUP($EG101,Data!$B:$CP,Daily!HE$10,0)</f>
      </c>
      <c r="HF102" s="14">
        <f>VLOOKUP($EG102,Data!$B:$CP,Daily!HF$10,0)/VLOOKUP($EG101,Data!$B:$CP,Daily!HF$10,0)</f>
      </c>
      <c r="HG102" s="14">
        <f>VLOOKUP($EG102,Data!$B:$CP,Daily!HG$10,0)/VLOOKUP($EG101,Data!$B:$CP,Daily!HG$10,0)</f>
      </c>
      <c r="HH102" s="14">
        <f>VLOOKUP($EG102,Data!$B:$CP,Daily!HH$10,0)/VLOOKUP($EG101,Data!$B:$CP,Daily!HH$10,0)</f>
      </c>
      <c r="HI102" s="14">
        <f>VLOOKUP($EG102,Data!$B:$CP,Daily!HI$10,0)/VLOOKUP($EG101,Data!$B:$CP,Daily!HI$10,0)</f>
      </c>
      <c r="HJ102" s="14">
        <f>VLOOKUP($EG102,Data!$B:$CP,Daily!HJ$10,0)/VLOOKUP($EG101,Data!$B:$CP,Daily!HJ$10,0)</f>
      </c>
      <c r="HK102" s="14">
        <f>VLOOKUP($EG102,Data!$B:$CP,Daily!HK$10,0)/VLOOKUP($EG101,Data!$B:$CP,Daily!HK$10,0)</f>
      </c>
      <c r="HL102" s="14">
        <f>VLOOKUP($EG102,Data!$B:$CP,Daily!HL$10,0)/VLOOKUP($EG101,Data!$B:$CP,Daily!HL$10,0)</f>
      </c>
      <c r="HM102" s="14">
        <f>VLOOKUP($EG102,Data!$B:$CP,Daily!HM$10,0)/VLOOKUP($EG101,Data!$B:$CP,Daily!HM$10,0)</f>
      </c>
      <c r="HN102" s="14">
        <f>VLOOKUP($EG102,Data!$B:$CP,Daily!HN$10,0)/VLOOKUP($EG101,Data!$B:$CP,Daily!HN$10,0)</f>
      </c>
      <c r="HO102" s="14">
        <f>VLOOKUP($EG102,Data!$B:$CP,Daily!HO$10,0)/VLOOKUP($EG101,Data!$B:$CP,Daily!HO$10,0)</f>
      </c>
      <c r="HP102" s="14">
        <f>VLOOKUP($EG102,Data!$B:$CP,Daily!HP$10,0)/VLOOKUP($EG101,Data!$B:$CP,Daily!HP$10,0)</f>
      </c>
      <c r="HQ102" s="14">
        <f>VLOOKUP($EG102,Data!$B:$CP,Daily!HQ$10,0)/VLOOKUP($EG101,Data!$B:$CP,Daily!HQ$10,0)</f>
      </c>
      <c r="HR102" s="14">
        <f>VLOOKUP($EG102,Data!$B:$CP,Daily!HR$10,0)/VLOOKUP($EG101,Data!$B:$CP,Daily!HR$10,0)</f>
      </c>
      <c r="HS102" s="14">
        <f>VLOOKUP($EG102,Data!$B:$CP,Daily!HS$10,0)/VLOOKUP($EG101,Data!$B:$CP,Daily!HS$10,0)</f>
      </c>
      <c r="HT102" s="14">
        <f>VLOOKUP($EG102,Data!$B:$CP,Daily!HT$10,0)/VLOOKUP($EG101,Data!$B:$CP,Daily!HT$10,0)</f>
      </c>
      <c r="HU102" s="17"/>
      <c r="HV102" s="52">
        <f t="shared" si="591"/>
      </c>
      <c r="HW102" s="52">
        <f t="shared" si="592"/>
      </c>
      <c r="HX102" s="52">
        <f t="shared" si="836"/>
      </c>
      <c r="HY102" s="52">
        <f t="shared" si="847"/>
      </c>
      <c r="HZ102" s="52">
        <f t="shared" si="848"/>
      </c>
      <c r="IA102" s="55"/>
      <c r="IB102" s="14">
        <f t="shared" si="837"/>
      </c>
      <c r="IC102" s="14">
        <f t="shared" ref="IC102:IC107" si="860">SUMPRODUCT(HM102:HS102,HM$100:HS$100)/SUM(HM$100:HS$100)</f>
      </c>
      <c r="ID102" s="14">
        <f t="shared" ref="ID102:ID107" si="861">SUMPRODUCT(GQ102:HS102,GQ$100:HS$100)/SUM(GQ$100:HS$100)</f>
      </c>
      <c r="IE102" s="16"/>
      <c r="IF102" s="9" t="s">
        <v>609</v>
      </c>
      <c r="IG102" s="9" t="s">
        <v>87</v>
      </c>
      <c r="IH102" s="14">
        <f>VLOOKUP($IF102,Data!$B:$CP,Daily!IH$10,0)/VLOOKUP($IF101,Data!$B:$CP,Daily!IH$10,0)</f>
      </c>
      <c r="II102" s="14">
        <f>VLOOKUP($IF102,Data!$B:$CP,Daily!II$10,0)/VLOOKUP($IF101,Data!$B:$CP,Daily!II$10,0)</f>
      </c>
      <c r="IJ102" s="14">
        <f>VLOOKUP($IF102,Data!$B:$CP,Daily!IJ$10,0)/VLOOKUP($IF101,Data!$B:$CP,Daily!IJ$10,0)</f>
      </c>
      <c r="IK102" s="14">
        <f>VLOOKUP($IF102,Data!$B:$CP,Daily!IK$10,0)/VLOOKUP($IF101,Data!$B:$CP,Daily!IK$10,0)</f>
      </c>
      <c r="IL102" s="14">
        <f>VLOOKUP($IF102,Data!$B:$CP,Daily!IL$10,0)/VLOOKUP($IF101,Data!$B:$CP,Daily!IL$10,0)</f>
      </c>
      <c r="IM102" s="14">
        <f>VLOOKUP($IF102,Data!$B:$CP,Daily!IM$10,0)/VLOOKUP($IF101,Data!$B:$CP,Daily!IM$10,0)</f>
      </c>
      <c r="IN102" s="14">
        <f>VLOOKUP($IF102,Data!$B:$CP,Daily!IN$10,0)/VLOOKUP($IF101,Data!$B:$CP,Daily!IN$10,0)</f>
      </c>
      <c r="IO102" s="14">
        <f>VLOOKUP($IF102,Data!$B:$CP,Daily!IO$10,0)/VLOOKUP($IF101,Data!$B:$CP,Daily!IO$10,0)</f>
      </c>
      <c r="IP102" s="14">
        <f>VLOOKUP($IF102,Data!$B:$CP,Daily!IP$10,0)/VLOOKUP($IF101,Data!$B:$CP,Daily!IP$10,0)</f>
      </c>
      <c r="IQ102" s="14">
        <f>VLOOKUP($IF102,Data!$B:$CP,Daily!IQ$10,0)/VLOOKUP($IF101,Data!$B:$CP,Daily!IQ$10,0)</f>
      </c>
      <c r="IR102" s="14">
        <f>VLOOKUP($IF102,Data!$B:$CP,Daily!IR$10,0)/VLOOKUP($IF101,Data!$B:$CP,Daily!IR$10,0)</f>
      </c>
      <c r="IS102" s="14">
        <f>VLOOKUP($IF102,Data!$B:$CP,Daily!IS$10,0)/VLOOKUP($IF101,Data!$B:$CP,Daily!IS$10,0)</f>
      </c>
      <c r="IT102" s="14">
        <f>VLOOKUP($IF102,Data!$B:$CP,Daily!IT$10,0)/VLOOKUP($IF101,Data!$B:$CP,Daily!IT$10,0)</f>
      </c>
      <c r="IU102" s="14">
        <f>VLOOKUP($IF102,Data!$B:$CP,Daily!IU$10,0)/VLOOKUP($IF101,Data!$B:$CP,Daily!IU$10,0)</f>
      </c>
      <c r="IV102" s="14">
        <f>VLOOKUP($IF102,Data!$B:$CP,Daily!IV$10,0)/VLOOKUP($IF101,Data!$B:$CP,Daily!IV$10,0)</f>
      </c>
      <c r="IW102" s="14">
        <f>VLOOKUP($IF102,Data!$B:$CP,Daily!IW$10,0)/VLOOKUP($IF101,Data!$B:$CP,Daily!IW$10,0)</f>
      </c>
      <c r="IX102" s="14">
        <f>VLOOKUP($IF102,Data!$B:$CP,Daily!IX$10,0)/VLOOKUP($IF101,Data!$B:$CP,Daily!IX$10,0)</f>
      </c>
      <c r="IY102" s="14">
        <f>VLOOKUP($IF102,Data!$B:$CP,Daily!IY$10,0)/VLOOKUP($IF101,Data!$B:$CP,Daily!IY$10,0)</f>
      </c>
      <c r="IZ102" s="14">
        <f>VLOOKUP($IF102,Data!$B:$CP,Daily!IZ$10,0)/VLOOKUP($IF101,Data!$B:$CP,Daily!IZ$10,0)</f>
      </c>
      <c r="JA102" s="14">
        <f>VLOOKUP($IF102,Data!$B:$CP,Daily!JA$10,0)/VLOOKUP($IF101,Data!$B:$CP,Daily!JA$10,0)</f>
      </c>
      <c r="JB102" s="14">
        <f>VLOOKUP($IF102,Data!$B:$CP,Daily!JB$10,0)/VLOOKUP($IF101,Data!$B:$CP,Daily!JB$10,0)</f>
      </c>
      <c r="JC102" s="14">
        <f>VLOOKUP($IF102,Data!$B:$CP,Daily!JC$10,0)/VLOOKUP($IF101,Data!$B:$CP,Daily!JC$10,0)</f>
      </c>
      <c r="JD102" s="14">
        <f>VLOOKUP($IF102,Data!$B:$CP,Daily!JD$10,0)/VLOOKUP($IF101,Data!$B:$CP,Daily!JD$10,0)</f>
      </c>
      <c r="JE102" s="14">
        <f>VLOOKUP($IF102,Data!$B:$CP,Daily!JE$10,0)/VLOOKUP($IF101,Data!$B:$CP,Daily!JE$10,0)</f>
      </c>
      <c r="JF102" s="14">
        <f>VLOOKUP($IF102,Data!$B:$CP,Daily!JF$10,0)/VLOOKUP($IF101,Data!$B:$CP,Daily!JF$10,0)</f>
      </c>
      <c r="JG102" s="14">
        <f>VLOOKUP($IF102,Data!$B:$CP,Daily!JG$10,0)/VLOOKUP($IF101,Data!$B:$CP,Daily!JG$10,0)</f>
      </c>
      <c r="JH102" s="14">
        <f>VLOOKUP($IF102,Data!$B:$CP,Daily!JH$10,0)/VLOOKUP($IF101,Data!$B:$CP,Daily!JH$10,0)</f>
      </c>
      <c r="JI102" s="14">
        <f>VLOOKUP($IF102,Data!$B:$CP,Daily!JI$10,0)/VLOOKUP($IF101,Data!$B:$CP,Daily!JI$10,0)</f>
      </c>
      <c r="JJ102" s="14">
        <f>VLOOKUP($IF102,Data!$B:$CP,Daily!JJ$10,0)/VLOOKUP($IF101,Data!$B:$CP,Daily!JJ$10,0)</f>
      </c>
      <c r="JK102" s="14">
        <f>VLOOKUP($IF102,Data!$B:$CP,Daily!JK$10,0)/VLOOKUP($IF101,Data!$B:$CP,Daily!JK$10,0)</f>
      </c>
      <c r="JL102" s="14">
        <f>VLOOKUP($IF102,Data!$B:$CP,Daily!JL$10,0)/VLOOKUP($IF101,Data!$B:$CP,Daily!JL$10,0)</f>
      </c>
      <c r="JM102" s="14">
        <f>VLOOKUP($IF102,Data!$B:$CP,Daily!JM$10,0)/VLOOKUP($IF101,Data!$B:$CP,Daily!JM$10,0)</f>
      </c>
      <c r="JN102" s="14">
        <f>VLOOKUP($IF102,Data!$B:$CP,Daily!JN$10,0)/VLOOKUP($IF101,Data!$B:$CP,Daily!JN$10,0)</f>
      </c>
      <c r="JO102" s="14">
        <f>VLOOKUP($IF102,Data!$B:$CP,Daily!JO$10,0)/VLOOKUP($IF101,Data!$B:$CP,Daily!JO$10,0)</f>
      </c>
      <c r="JP102" s="14">
        <f>VLOOKUP($IF102,Data!$B:$CP,Daily!JP$10,0)/VLOOKUP($IF101,Data!$B:$CP,Daily!JP$10,0)</f>
      </c>
      <c r="JQ102" s="14">
        <f>VLOOKUP($IF102,Data!$B:$CP,Daily!JQ$10,0)/VLOOKUP($IF101,Data!$B:$CP,Daily!JQ$10,0)</f>
      </c>
      <c r="JR102" s="14">
        <f>VLOOKUP($IF102,Data!$B:$CP,Daily!JR$10,0)/VLOOKUP($IF101,Data!$B:$CP,Daily!JR$10,0)</f>
      </c>
      <c r="JS102" s="14">
        <f>VLOOKUP($IF102,Data!$B:$CP,Daily!JS$10,0)/VLOOKUP($IF101,Data!$B:$CP,Daily!JS$10,0)</f>
      </c>
      <c r="JT102" s="14">
        <f>VLOOKUP($IF102,Data!$B:$CP,Daily!JT$10,0)/VLOOKUP($IF101,Data!$B:$CP,Daily!JT$10,0)</f>
      </c>
      <c r="JU102" s="14">
        <f>VLOOKUP($IF102,Data!$B:$CP,Daily!JU$10,0)/VLOOKUP($IF101,Data!$B:$CP,Daily!JU$10,0)</f>
      </c>
      <c r="JV102" s="14">
        <f>VLOOKUP($IF102,Data!$B:$CP,Daily!JV$10,0)/VLOOKUP($IF101,Data!$B:$CP,Daily!JV$10,0)</f>
      </c>
      <c r="JW102" s="14">
        <f>VLOOKUP($IF102,Data!$B:$CP,Daily!JW$10,0)/VLOOKUP($IF101,Data!$B:$CP,Daily!JW$10,0)</f>
      </c>
      <c r="JX102" s="14">
        <f>VLOOKUP($IF102,Data!$B:$CP,Daily!JX$10,0)/VLOOKUP($IF101,Data!$B:$CP,Daily!JX$10,0)</f>
      </c>
      <c r="JY102" s="14">
        <f>VLOOKUP($IF102,Data!$B:$CP,Daily!JY$10,0)/VLOOKUP($IF101,Data!$B:$CP,Daily!JY$10,0)</f>
      </c>
      <c r="JZ102" s="14">
        <f>VLOOKUP($IF102,Data!$B:$CP,Daily!JZ$10,0)/VLOOKUP($IF101,Data!$B:$CP,Daily!JZ$10,0)</f>
      </c>
      <c r="KA102" s="14">
        <f>VLOOKUP($IF102,Data!$B:$CP,Daily!KA$10,0)/VLOOKUP($IF101,Data!$B:$CP,Daily!KA$10,0)</f>
      </c>
      <c r="KB102" s="14">
        <f>VLOOKUP($IF102,Data!$B:$CP,Daily!KB$10,0)/VLOOKUP($IF101,Data!$B:$CP,Daily!KB$10,0)</f>
      </c>
      <c r="KC102" s="14">
        <f>VLOOKUP($IF102,Data!$B:$CP,Daily!KC$10,0)/VLOOKUP($IF101,Data!$B:$CP,Daily!KC$10,0)</f>
      </c>
      <c r="KD102" s="14">
        <f>VLOOKUP($IF102,Data!$B:$CP,Daily!KD$10,0)/VLOOKUP($IF101,Data!$B:$CP,Daily!KD$10,0)</f>
      </c>
      <c r="KE102" s="14">
        <f>VLOOKUP($IF102,Data!$B:$CP,Daily!KE$10,0)/VLOOKUP($IF101,Data!$B:$CP,Daily!KE$10,0)</f>
      </c>
      <c r="KF102" s="14">
        <f>VLOOKUP($IF102,Data!$B:$CP,Daily!KF$10,0)/VLOOKUP($IF101,Data!$B:$CP,Daily!KF$10,0)</f>
      </c>
      <c r="KG102" s="14">
        <f>VLOOKUP($IF102,Data!$B:$CP,Daily!KG$10,0)/VLOOKUP($IF101,Data!$B:$CP,Daily!KG$10,0)</f>
      </c>
      <c r="KH102" s="14">
        <f>VLOOKUP($IF102,Data!$B:$CP,Daily!KH$10,0)/VLOOKUP($IF101,Data!$B:$CP,Daily!KH$10,0)</f>
      </c>
      <c r="KI102" s="14">
        <f>VLOOKUP($IF102,Data!$B:$CP,Daily!KI$10,0)/VLOOKUP($IF101,Data!$B:$CP,Daily!KI$10,0)</f>
      </c>
      <c r="KJ102" s="14">
        <f>VLOOKUP($IF102,Data!$B:$CP,Daily!KJ$10,0)/VLOOKUP($IF101,Data!$B:$CP,Daily!KJ$10,0)</f>
      </c>
      <c r="KK102" s="14">
        <f>VLOOKUP($IF102,Data!$B:$CP,Daily!KK$10,0)/VLOOKUP($IF101,Data!$B:$CP,Daily!KK$10,0)</f>
      </c>
      <c r="KL102" s="14">
        <f>VLOOKUP($IF102,Data!$B:$CP,Daily!KL$10,0)/VLOOKUP($IF101,Data!$B:$CP,Daily!KL$10,0)</f>
      </c>
      <c r="KM102" s="14">
        <f>VLOOKUP($IF102,Data!$B:$CP,Daily!KM$10,0)/VLOOKUP($IF101,Data!$B:$CP,Daily!KM$10,0)</f>
      </c>
      <c r="KN102" s="14">
        <f>VLOOKUP($IF102,Data!$B:$CP,Daily!KN$10,0)/VLOOKUP($IF101,Data!$B:$CP,Daily!KN$10,0)</f>
      </c>
      <c r="KO102" s="14">
        <f>VLOOKUP($IF102,Data!$B:$CP,Daily!KO$10,0)/VLOOKUP($IF101,Data!$B:$CP,Daily!KO$10,0)</f>
      </c>
      <c r="KP102" s="14">
        <f>VLOOKUP($IF102,Data!$B:$CP,Daily!KP$10,0)/VLOOKUP($IF101,Data!$B:$CP,Daily!KP$10,0)</f>
      </c>
      <c r="KQ102" s="14">
        <f>VLOOKUP($IF102,Data!$B:$CP,Daily!KQ$10,0)/VLOOKUP($IF101,Data!$B:$CP,Daily!KQ$10,0)</f>
      </c>
      <c r="KR102" s="14">
        <f>VLOOKUP($IF102,Data!$B:$CP,Daily!KR$10,0)/VLOOKUP($IF101,Data!$B:$CP,Daily!KR$10,0)</f>
      </c>
      <c r="KS102" s="14">
        <f>VLOOKUP($IF102,Data!$B:$CP,Daily!KS$10,0)/VLOOKUP($IF101,Data!$B:$CP,Daily!KS$10,0)</f>
      </c>
      <c r="KT102" s="14">
        <f>VLOOKUP($IF102,Data!$B:$CP,Daily!KT$10,0)/VLOOKUP($IF101,Data!$B:$CP,Daily!KT$10,0)</f>
      </c>
      <c r="KU102" s="14">
        <f>VLOOKUP($IF102,Data!$B:$CP,Daily!KU$10,0)/VLOOKUP($IF101,Data!$B:$CP,Daily!KU$10,0)</f>
      </c>
      <c r="KV102" s="14">
        <f>VLOOKUP($IF102,Data!$B:$CP,Daily!KV$10,0)/VLOOKUP($IF101,Data!$B:$CP,Daily!KV$10,0)</f>
      </c>
      <c r="KW102" s="14">
        <f>VLOOKUP($IF102,Data!$B:$CP,Daily!KW$10,0)/VLOOKUP($IF101,Data!$B:$CP,Daily!KW$10,0)</f>
      </c>
      <c r="KX102" s="14">
        <f>VLOOKUP($IF102,Data!$B:$CP,Daily!KX$10,0)/VLOOKUP($IF101,Data!$B:$CP,Daily!KX$10,0)</f>
      </c>
      <c r="KY102" s="14">
        <f>VLOOKUP($IF102,Data!$B:$CP,Daily!KY$10,0)/VLOOKUP($IF101,Data!$B:$CP,Daily!KY$10,0)</f>
      </c>
      <c r="KZ102" s="14">
        <f>VLOOKUP($IF102,Data!$B:$CP,Daily!KZ$10,0)/VLOOKUP($IF101,Data!$B:$CP,Daily!KZ$10,0)</f>
      </c>
      <c r="LA102" s="14">
        <f>VLOOKUP($IF102,Data!$B:$CP,Daily!LA$10,0)/VLOOKUP($IF101,Data!$B:$CP,Daily!LA$10,0)</f>
      </c>
      <c r="LB102" s="14">
        <f>VLOOKUP($IF102,Data!$B:$CP,Daily!LB$10,0)/VLOOKUP($IF101,Data!$B:$CP,Daily!LB$10,0)</f>
      </c>
      <c r="LC102" s="14">
        <f>VLOOKUP($IF102,Data!$B:$CP,Daily!LC$10,0)/VLOOKUP($IF101,Data!$B:$CP,Daily!LC$10,0)</f>
      </c>
      <c r="LD102" s="14">
        <f>VLOOKUP($IF102,Data!$B:$CP,Daily!LD$10,0)/VLOOKUP($IF101,Data!$B:$CP,Daily!LD$10,0)</f>
      </c>
      <c r="LE102" s="14">
        <f>VLOOKUP($IF102,Data!$B:$CP,Daily!LE$10,0)/VLOOKUP($IF101,Data!$B:$CP,Daily!LE$10,0)</f>
      </c>
      <c r="LF102" s="14">
        <f>VLOOKUP($IF102,Data!$B:$CP,Daily!LF$10,0)/VLOOKUP($IF101,Data!$B:$CP,Daily!LF$10,0)</f>
      </c>
      <c r="LG102" s="14">
        <f>VLOOKUP($IF102,Data!$B:$CP,Daily!LG$10,0)/VLOOKUP($IF101,Data!$B:$CP,Daily!LG$10,0)</f>
      </c>
      <c r="LH102" s="14">
        <f>VLOOKUP($IF102,Data!$B:$CP,Daily!LH$10,0)/VLOOKUP($IF101,Data!$B:$CP,Daily!LH$10,0)</f>
      </c>
      <c r="LI102" s="14">
        <f>VLOOKUP($IF102,Data!$B:$CP,Daily!LI$10,0)/VLOOKUP($IF101,Data!$B:$CP,Daily!LI$10,0)</f>
      </c>
      <c r="LJ102" s="14">
        <f>VLOOKUP($IF102,Data!$B:$CP,Daily!LJ$10,0)/VLOOKUP($IF101,Data!$B:$CP,Daily!LJ$10,0)</f>
      </c>
      <c r="LK102" s="14">
        <f>VLOOKUP($IF102,Data!$B:$CP,Daily!LK$10,0)/VLOOKUP($IF101,Data!$B:$CP,Daily!LK$10,0)</f>
      </c>
      <c r="LL102" s="14">
        <f>VLOOKUP($IF102,Data!$B:$CP,Daily!LL$10,0)/VLOOKUP($IF101,Data!$B:$CP,Daily!LL$10,0)</f>
      </c>
      <c r="LM102" s="14">
        <f>VLOOKUP($IF102,Data!$B:$CP,Daily!LM$10,0)/VLOOKUP($IF101,Data!$B:$CP,Daily!LM$10,0)</f>
      </c>
      <c r="LN102" s="14">
        <f>VLOOKUP($IF102,Data!$B:$CP,Daily!LN$10,0)/VLOOKUP($IF101,Data!$B:$CP,Daily!LN$10,0)</f>
      </c>
      <c r="LO102" s="14">
        <f>VLOOKUP($IF102,Data!$B:$CP,Daily!LO$10,0)/VLOOKUP($IF101,Data!$B:$CP,Daily!LO$10,0)</f>
      </c>
      <c r="LP102" s="14">
        <f>VLOOKUP($IF102,Data!$B:$CP,Daily!LP$10,0)/VLOOKUP($IF101,Data!$B:$CP,Daily!LP$10,0)</f>
      </c>
      <c r="LQ102" s="14">
        <f>VLOOKUP($IF102,Data!$B:$CP,Daily!LQ$10,0)/VLOOKUP($IF101,Data!$B:$CP,Daily!LQ$10,0)</f>
      </c>
      <c r="LR102" s="14">
        <f>VLOOKUP($IF102,Data!$B:$CP,Daily!LR$10,0)/VLOOKUP($IF101,Data!$B:$CP,Daily!LR$10,0)</f>
      </c>
      <c r="LS102" s="14">
        <f>VLOOKUP($IF102,Data!$B:$CP,Daily!LS$10,0)/VLOOKUP($IF101,Data!$B:$CP,Daily!LS$10,0)</f>
      </c>
      <c r="LU102" s="52">
        <f t="shared" si="838"/>
      </c>
      <c r="LV102" s="52">
        <f t="shared" si="839"/>
      </c>
      <c r="LW102" s="52">
        <f t="shared" si="840"/>
      </c>
      <c r="LX102" s="52">
        <f t="shared" si="849"/>
      </c>
      <c r="LY102" s="52">
        <f t="shared" ref="LY102:LY107" si="862">LU102-(0.75*LW102)</f>
      </c>
      <c r="LZ102" s="55"/>
      <c r="MA102" s="14">
        <f t="shared" si="850"/>
      </c>
      <c r="MB102" s="14">
        <f t="shared" ref="MB102:MB107" si="863">SUMPRODUCT(LL102:LR102,LL$100:LR$100)/SUM(LL$100:LR$100)</f>
      </c>
      <c r="MC102" s="14">
        <f t="shared" ref="MC102:MC107" si="864">SUMPRODUCT(KP102:LR102,KP$100:LR$100)/SUM(KP$100:LR$100)</f>
      </c>
      <c r="MD102" s="15"/>
    </row>
    <row r="103" spans="1:342" x14ac:dyDescent="0.25">
      <c r="A103" s="5"/>
      <c r="C103" s="5"/>
      <c r="D103" s="132" t="s">
        <v>575</v>
      </c>
      <c r="E103" s="67" t="str">
        <f>VLOOKUP($D103,'Metric Nature'!$C:$D,2,0)&amp;IF(($F103&lt;(EA103)),"Below",IF(($F103&gt;(DZ103)),"Above","Within"))</f>
      </c>
      <c r="F103" s="62">
        <f t="shared" si="819"/>
      </c>
      <c r="G103" s="92">
        <f t="shared" si="820"/>
      </c>
      <c r="H103" s="62">
        <f t="shared" si="851"/>
      </c>
      <c r="I103" s="89">
        <f t="shared" si="841"/>
      </c>
      <c r="J103" s="62">
        <f t="shared" si="822"/>
      </c>
      <c r="K103" s="62">
        <f t="shared" si="823"/>
      </c>
      <c r="L103" s="64"/>
      <c r="M103" s="67" t="str">
        <f>VLOOKUP($D103,'Metric Nature'!$C:$D,2,0)&amp;IF(($N103&lt;(HZ103)),"Below",IF(($N103&gt;(HY103)),"Above","Within"))</f>
      </c>
      <c r="N103" s="71">
        <f t="shared" si="824"/>
      </c>
      <c r="O103" s="63">
        <f t="shared" si="852"/>
      </c>
      <c r="P103" s="98">
        <f t="shared" si="853"/>
      </c>
      <c r="Q103" s="63">
        <f t="shared" si="854"/>
      </c>
      <c r="R103" s="71">
        <f t="shared" si="826"/>
      </c>
      <c r="S103" s="62">
        <f t="shared" si="827"/>
      </c>
      <c r="T103" s="64"/>
      <c r="U103" s="67" t="str">
        <f>VLOOKUP($D103,'Metric Nature'!$C:$D,2,0)&amp;IF(($V103&lt;(LY103)),"Below",IF(($V103&gt;(LX103)),"Above","Within"))</f>
      </c>
      <c r="V103" s="62">
        <f t="shared" si="828"/>
      </c>
      <c r="W103" s="63">
        <f t="shared" si="844"/>
      </c>
      <c r="X103" s="62">
        <f t="shared" si="855"/>
      </c>
      <c r="Y103" s="63">
        <f t="shared" si="845"/>
      </c>
      <c r="Z103" s="62">
        <f t="shared" si="830"/>
      </c>
      <c r="AA103" s="62">
        <f t="shared" si="831"/>
      </c>
      <c r="AB103" s="64"/>
      <c r="AC103" s="60" t="s">
        <v>610</v>
      </c>
      <c r="AD103" s="5"/>
      <c r="AE103" s="5"/>
      <c r="AF103" s="5"/>
      <c r="AG103" s="5"/>
      <c r="AH103" s="5"/>
      <c r="AI103" s="9" t="s">
        <v>611</v>
      </c>
      <c r="AJ103" s="14">
        <f>(VLOOKUP($EG103,Data!$B:$CP,Daily!EI$10,0)+VLOOKUP($IF103,Data!$B:$CP,Daily!IH$10,0))/(VLOOKUP($EG101,Data!$B:$CP,Daily!EI$10,0)+VLOOKUP($IF101,Data!$B:$CP,Daily!IH$10,0))</f>
      </c>
      <c r="AK103" s="14">
        <f>(VLOOKUP($EG103,Data!$B:$CP,Daily!EJ$10,0)+VLOOKUP($IF103,Data!$B:$CP,Daily!II$10,0))/(VLOOKUP($EG101,Data!$B:$CP,Daily!EJ$10,0)+VLOOKUP($IF101,Data!$B:$CP,Daily!II$10,0))</f>
      </c>
      <c r="AL103" s="14">
        <f>(VLOOKUP($EG103,Data!$B:$CP,Daily!EK$10,0)+VLOOKUP($IF103,Data!$B:$CP,Daily!IJ$10,0))/(VLOOKUP($EG101,Data!$B:$CP,Daily!EK$10,0)+VLOOKUP($IF101,Data!$B:$CP,Daily!IJ$10,0))</f>
      </c>
      <c r="AM103" s="14">
        <f>(VLOOKUP($EG103,Data!$B:$CP,Daily!EL$10,0)+VLOOKUP($IF103,Data!$B:$CP,Daily!IK$10,0))/(VLOOKUP($EG101,Data!$B:$CP,Daily!EL$10,0)+VLOOKUP($IF101,Data!$B:$CP,Daily!IK$10,0))</f>
      </c>
      <c r="AN103" s="14">
        <f>(VLOOKUP($EG103,Data!$B:$CP,Daily!EM$10,0)+VLOOKUP($IF103,Data!$B:$CP,Daily!IL$10,0))/(VLOOKUP($EG101,Data!$B:$CP,Daily!EM$10,0)+VLOOKUP($IF101,Data!$B:$CP,Daily!IL$10,0))</f>
      </c>
      <c r="AO103" s="14">
        <f>(VLOOKUP($EG103,Data!$B:$CP,Daily!EN$10,0)+VLOOKUP($IF103,Data!$B:$CP,Daily!IM$10,0))/(VLOOKUP($EG101,Data!$B:$CP,Daily!EN$10,0)+VLOOKUP($IF101,Data!$B:$CP,Daily!IM$10,0))</f>
      </c>
      <c r="AP103" s="14">
        <f>(VLOOKUP($EG103,Data!$B:$CP,Daily!EO$10,0)+VLOOKUP($IF103,Data!$B:$CP,Daily!IN$10,0))/(VLOOKUP($EG101,Data!$B:$CP,Daily!EO$10,0)+VLOOKUP($IF101,Data!$B:$CP,Daily!IN$10,0))</f>
      </c>
      <c r="AQ103" s="14">
        <f>(VLOOKUP($EG103,Data!$B:$CP,Daily!EP$10,0)+VLOOKUP($IF103,Data!$B:$CP,Daily!IO$10,0))/(VLOOKUP($EG101,Data!$B:$CP,Daily!EP$10,0)+VLOOKUP($IF101,Data!$B:$CP,Daily!IO$10,0))</f>
      </c>
      <c r="AR103" s="14">
        <f>(VLOOKUP($EG103,Data!$B:$CP,Daily!EQ$10,0)+VLOOKUP($IF103,Data!$B:$CP,Daily!IP$10,0))/(VLOOKUP($EG101,Data!$B:$CP,Daily!EQ$10,0)+VLOOKUP($IF101,Data!$B:$CP,Daily!IP$10,0))</f>
      </c>
      <c r="AS103" s="14">
        <f>(VLOOKUP($EG103,Data!$B:$CP,Daily!ER$10,0)+VLOOKUP($IF103,Data!$B:$CP,Daily!IQ$10,0))/(VLOOKUP($EG101,Data!$B:$CP,Daily!ER$10,0)+VLOOKUP($IF101,Data!$B:$CP,Daily!IQ$10,0))</f>
      </c>
      <c r="AT103" s="14">
        <f>(VLOOKUP($EG103,Data!$B:$CP,Daily!ES$10,0)+VLOOKUP($IF103,Data!$B:$CP,Daily!IR$10,0))/(VLOOKUP($EG101,Data!$B:$CP,Daily!ES$10,0)+VLOOKUP($IF101,Data!$B:$CP,Daily!IR$10,0))</f>
      </c>
      <c r="AU103" s="14">
        <f>(VLOOKUP($EG103,Data!$B:$CP,Daily!ET$10,0)+VLOOKUP($IF103,Data!$B:$CP,Daily!IS$10,0))/(VLOOKUP($EG101,Data!$B:$CP,Daily!ET$10,0)+VLOOKUP($IF101,Data!$B:$CP,Daily!IS$10,0))</f>
      </c>
      <c r="AV103" s="14">
        <f>(VLOOKUP($EG103,Data!$B:$CP,Daily!EU$10,0)+VLOOKUP($IF103,Data!$B:$CP,Daily!IT$10,0))/(VLOOKUP($EG101,Data!$B:$CP,Daily!EU$10,0)+VLOOKUP($IF101,Data!$B:$CP,Daily!IT$10,0))</f>
      </c>
      <c r="AW103" s="14">
        <f>(VLOOKUP($EG103,Data!$B:$CP,Daily!EV$10,0)+VLOOKUP($IF103,Data!$B:$CP,Daily!IU$10,0))/(VLOOKUP($EG101,Data!$B:$CP,Daily!EV$10,0)+VLOOKUP($IF101,Data!$B:$CP,Daily!IU$10,0))</f>
      </c>
      <c r="AX103" s="14">
        <f>(VLOOKUP($EG103,Data!$B:$CP,Daily!EW$10,0)+VLOOKUP($IF103,Data!$B:$CP,Daily!IV$10,0))/(VLOOKUP($EG101,Data!$B:$CP,Daily!EW$10,0)+VLOOKUP($IF101,Data!$B:$CP,Daily!IV$10,0))</f>
      </c>
      <c r="AY103" s="14">
        <f>(VLOOKUP($EG103,Data!$B:$CP,Daily!EX$10,0)+VLOOKUP($IF103,Data!$B:$CP,Daily!IW$10,0))/(VLOOKUP($EG101,Data!$B:$CP,Daily!EX$10,0)+VLOOKUP($IF101,Data!$B:$CP,Daily!IW$10,0))</f>
      </c>
      <c r="AZ103" s="14">
        <f>(VLOOKUP($EG103,Data!$B:$CP,Daily!EY$10,0)+VLOOKUP($IF103,Data!$B:$CP,Daily!IX$10,0))/(VLOOKUP($EG101,Data!$B:$CP,Daily!EY$10,0)+VLOOKUP($IF101,Data!$B:$CP,Daily!IX$10,0))</f>
      </c>
      <c r="BA103" s="14">
        <f>(VLOOKUP($EG103,Data!$B:$CP,Daily!EZ$10,0)+VLOOKUP($IF103,Data!$B:$CP,Daily!IY$10,0))/(VLOOKUP($EG101,Data!$B:$CP,Daily!EZ$10,0)+VLOOKUP($IF101,Data!$B:$CP,Daily!IY$10,0))</f>
      </c>
      <c r="BB103" s="14">
        <f>(VLOOKUP($EG103,Data!$B:$CP,Daily!FA$10,0)+VLOOKUP($IF103,Data!$B:$CP,Daily!IZ$10,0))/(VLOOKUP($EG101,Data!$B:$CP,Daily!FA$10,0)+VLOOKUP($IF101,Data!$B:$CP,Daily!IZ$10,0))</f>
      </c>
      <c r="BC103" s="14">
        <f>(VLOOKUP($EG103,Data!$B:$CP,Daily!FB$10,0)+VLOOKUP($IF103,Data!$B:$CP,Daily!JA$10,0))/(VLOOKUP($EG101,Data!$B:$CP,Daily!FB$10,0)+VLOOKUP($IF101,Data!$B:$CP,Daily!JA$10,0))</f>
      </c>
      <c r="BD103" s="14">
        <f>(VLOOKUP($EG103,Data!$B:$CP,Daily!FC$10,0)+VLOOKUP($IF103,Data!$B:$CP,Daily!JB$10,0))/(VLOOKUP($EG101,Data!$B:$CP,Daily!FC$10,0)+VLOOKUP($IF101,Data!$B:$CP,Daily!JB$10,0))</f>
      </c>
      <c r="BE103" s="14">
        <f>(VLOOKUP($EG103,Data!$B:$CP,Daily!FD$10,0)+VLOOKUP($IF103,Data!$B:$CP,Daily!JC$10,0))/(VLOOKUP($EG101,Data!$B:$CP,Daily!FD$10,0)+VLOOKUP($IF101,Data!$B:$CP,Daily!JC$10,0))</f>
      </c>
      <c r="BF103" s="14">
        <f>(VLOOKUP($EG103,Data!$B:$CP,Daily!FE$10,0)+VLOOKUP($IF103,Data!$B:$CP,Daily!JD$10,0))/(VLOOKUP($EG101,Data!$B:$CP,Daily!FE$10,0)+VLOOKUP($IF101,Data!$B:$CP,Daily!JD$10,0))</f>
      </c>
      <c r="BG103" s="14">
        <f>(VLOOKUP($EG103,Data!$B:$CP,Daily!FF$10,0)+VLOOKUP($IF103,Data!$B:$CP,Daily!JE$10,0))/(VLOOKUP($EG101,Data!$B:$CP,Daily!FF$10,0)+VLOOKUP($IF101,Data!$B:$CP,Daily!JE$10,0))</f>
      </c>
      <c r="BH103" s="14">
        <f>(VLOOKUP($EG103,Data!$B:$CP,Daily!FG$10,0)+VLOOKUP($IF103,Data!$B:$CP,Daily!JF$10,0))/(VLOOKUP($EG101,Data!$B:$CP,Daily!FG$10,0)+VLOOKUP($IF101,Data!$B:$CP,Daily!JF$10,0))</f>
      </c>
      <c r="BI103" s="14">
        <f>(VLOOKUP($EG103,Data!$B:$CP,Daily!FH$10,0)+VLOOKUP($IF103,Data!$B:$CP,Daily!JG$10,0))/(VLOOKUP($EG101,Data!$B:$CP,Daily!FH$10,0)+VLOOKUP($IF101,Data!$B:$CP,Daily!JG$10,0))</f>
      </c>
      <c r="BJ103" s="14">
        <f>(VLOOKUP($EG103,Data!$B:$CP,Daily!FI$10,0)+VLOOKUP($IF103,Data!$B:$CP,Daily!JH$10,0))/(VLOOKUP($EG101,Data!$B:$CP,Daily!FI$10,0)+VLOOKUP($IF101,Data!$B:$CP,Daily!JH$10,0))</f>
      </c>
      <c r="BK103" s="14">
        <f>(VLOOKUP($EG103,Data!$B:$CP,Daily!FJ$10,0)+VLOOKUP($IF103,Data!$B:$CP,Daily!JI$10,0))/(VLOOKUP($EG101,Data!$B:$CP,Daily!FJ$10,0)+VLOOKUP($IF101,Data!$B:$CP,Daily!JI$10,0))</f>
      </c>
      <c r="BL103" s="14">
        <f>(VLOOKUP($EG103,Data!$B:$CP,Daily!FK$10,0)+VLOOKUP($IF103,Data!$B:$CP,Daily!JJ$10,0))/(VLOOKUP($EG101,Data!$B:$CP,Daily!FK$10,0)+VLOOKUP($IF101,Data!$B:$CP,Daily!JJ$10,0))</f>
      </c>
      <c r="BM103" s="14">
        <f>(VLOOKUP($EG103,Data!$B:$CP,Daily!FL$10,0)+VLOOKUP($IF103,Data!$B:$CP,Daily!JK$10,0))/(VLOOKUP($EG101,Data!$B:$CP,Daily!FL$10,0)+VLOOKUP($IF101,Data!$B:$CP,Daily!JK$10,0))</f>
      </c>
      <c r="BN103" s="14">
        <f>(VLOOKUP($EG103,Data!$B:$CP,Daily!FM$10,0)+VLOOKUP($IF103,Data!$B:$CP,Daily!JL$10,0))/(VLOOKUP($EG101,Data!$B:$CP,Daily!FM$10,0)+VLOOKUP($IF101,Data!$B:$CP,Daily!JL$10,0))</f>
      </c>
      <c r="BO103" s="14">
        <f>(VLOOKUP($EG103,Data!$B:$CP,Daily!FN$10,0)+VLOOKUP($IF103,Data!$B:$CP,Daily!JM$10,0))/(VLOOKUP($EG101,Data!$B:$CP,Daily!FN$10,0)+VLOOKUP($IF101,Data!$B:$CP,Daily!JM$10,0))</f>
      </c>
      <c r="BP103" s="14">
        <f>(VLOOKUP($EG103,Data!$B:$CP,Daily!FO$10,0)+VLOOKUP($IF103,Data!$B:$CP,Daily!JN$10,0))/(VLOOKUP($EG101,Data!$B:$CP,Daily!FO$10,0)+VLOOKUP($IF101,Data!$B:$CP,Daily!JN$10,0))</f>
      </c>
      <c r="BQ103" s="14">
        <f>(VLOOKUP($EG103,Data!$B:$CP,Daily!FP$10,0)+VLOOKUP($IF103,Data!$B:$CP,Daily!JO$10,0))/(VLOOKUP($EG101,Data!$B:$CP,Daily!FP$10,0)+VLOOKUP($IF101,Data!$B:$CP,Daily!JO$10,0))</f>
      </c>
      <c r="BR103" s="14">
        <f>(VLOOKUP($EG103,Data!$B:$CP,Daily!FQ$10,0)+VLOOKUP($IF103,Data!$B:$CP,Daily!JP$10,0))/(VLOOKUP($EG101,Data!$B:$CP,Daily!FQ$10,0)+VLOOKUP($IF101,Data!$B:$CP,Daily!JP$10,0))</f>
      </c>
      <c r="BS103" s="14">
        <f>(VLOOKUP($EG103,Data!$B:$CP,Daily!FR$10,0)+VLOOKUP($IF103,Data!$B:$CP,Daily!JQ$10,0))/(VLOOKUP($EG101,Data!$B:$CP,Daily!FR$10,0)+VLOOKUP($IF101,Data!$B:$CP,Daily!JQ$10,0))</f>
      </c>
      <c r="BT103" s="14">
        <f>(VLOOKUP($EG103,Data!$B:$CP,Daily!FS$10,0)+VLOOKUP($IF103,Data!$B:$CP,Daily!JR$10,0))/(VLOOKUP($EG101,Data!$B:$CP,Daily!FS$10,0)+VLOOKUP($IF101,Data!$B:$CP,Daily!JR$10,0))</f>
      </c>
      <c r="BU103" s="14">
        <f>(VLOOKUP($EG103,Data!$B:$CP,Daily!FT$10,0)+VLOOKUP($IF103,Data!$B:$CP,Daily!JS$10,0))/(VLOOKUP($EG101,Data!$B:$CP,Daily!FT$10,0)+VLOOKUP($IF101,Data!$B:$CP,Daily!JS$10,0))</f>
      </c>
      <c r="BV103" s="14">
        <f>(VLOOKUP($EG103,Data!$B:$CP,Daily!FU$10,0)+VLOOKUP($IF103,Data!$B:$CP,Daily!JT$10,0))/(VLOOKUP($EG101,Data!$B:$CP,Daily!FU$10,0)+VLOOKUP($IF101,Data!$B:$CP,Daily!JT$10,0))</f>
      </c>
      <c r="BW103" s="14">
        <f>(VLOOKUP($EG103,Data!$B:$CP,Daily!FV$10,0)+VLOOKUP($IF103,Data!$B:$CP,Daily!JU$10,0))/(VLOOKUP($EG101,Data!$B:$CP,Daily!FV$10,0)+VLOOKUP($IF101,Data!$B:$CP,Daily!JU$10,0))</f>
      </c>
      <c r="BX103" s="14">
        <f>(VLOOKUP($EG103,Data!$B:$CP,Daily!FW$10,0)+VLOOKUP($IF103,Data!$B:$CP,Daily!JV$10,0))/(VLOOKUP($EG101,Data!$B:$CP,Daily!FW$10,0)+VLOOKUP($IF101,Data!$B:$CP,Daily!JV$10,0))</f>
      </c>
      <c r="BY103" s="14">
        <f>(VLOOKUP($EG103,Data!$B:$CP,Daily!FX$10,0)+VLOOKUP($IF103,Data!$B:$CP,Daily!JW$10,0))/(VLOOKUP($EG101,Data!$B:$CP,Daily!FX$10,0)+VLOOKUP($IF101,Data!$B:$CP,Daily!JW$10,0))</f>
      </c>
      <c r="BZ103" s="14">
        <f>(VLOOKUP($EG103,Data!$B:$CP,Daily!FY$10,0)+VLOOKUP($IF103,Data!$B:$CP,Daily!JX$10,0))/(VLOOKUP($EG101,Data!$B:$CP,Daily!FY$10,0)+VLOOKUP($IF101,Data!$B:$CP,Daily!JX$10,0))</f>
      </c>
      <c r="CA103" s="14">
        <f>(VLOOKUP($EG103,Data!$B:$CP,Daily!FZ$10,0)+VLOOKUP($IF103,Data!$B:$CP,Daily!JY$10,0))/(VLOOKUP($EG101,Data!$B:$CP,Daily!FZ$10,0)+VLOOKUP($IF101,Data!$B:$CP,Daily!JY$10,0))</f>
      </c>
      <c r="CB103" s="14">
        <f>(VLOOKUP($EG103,Data!$B:$CP,Daily!GA$10,0)+VLOOKUP($IF103,Data!$B:$CP,Daily!JZ$10,0))/(VLOOKUP($EG101,Data!$B:$CP,Daily!GA$10,0)+VLOOKUP($IF101,Data!$B:$CP,Daily!JZ$10,0))</f>
      </c>
      <c r="CC103" s="14">
        <f>(VLOOKUP($EG103,Data!$B:$CP,Daily!GB$10,0)+VLOOKUP($IF103,Data!$B:$CP,Daily!KA$10,0))/(VLOOKUP($EG101,Data!$B:$CP,Daily!GB$10,0)+VLOOKUP($IF101,Data!$B:$CP,Daily!KA$10,0))</f>
      </c>
      <c r="CD103" s="14">
        <f>(VLOOKUP($EG103,Data!$B:$CP,Daily!GC$10,0)+VLOOKUP($IF103,Data!$B:$CP,Daily!KB$10,0))/(VLOOKUP($EG101,Data!$B:$CP,Daily!GC$10,0)+VLOOKUP($IF101,Data!$B:$CP,Daily!KB$10,0))</f>
      </c>
      <c r="CE103" s="14">
        <f>(VLOOKUP($EG103,Data!$B:$CP,Daily!GD$10,0)+VLOOKUP($IF103,Data!$B:$CP,Daily!KC$10,0))/(VLOOKUP($EG101,Data!$B:$CP,Daily!GD$10,0)+VLOOKUP($IF101,Data!$B:$CP,Daily!KC$10,0))</f>
      </c>
      <c r="CF103" s="14">
        <f>(VLOOKUP($EG103,Data!$B:$CP,Daily!GE$10,0)+VLOOKUP($IF103,Data!$B:$CP,Daily!KD$10,0))/(VLOOKUP($EG101,Data!$B:$CP,Daily!GE$10,0)+VLOOKUP($IF101,Data!$B:$CP,Daily!KD$10,0))</f>
      </c>
      <c r="CG103" s="14">
        <f>(VLOOKUP($EG103,Data!$B:$CP,Daily!GF$10,0)+VLOOKUP($IF103,Data!$B:$CP,Daily!KE$10,0))/(VLOOKUP($EG101,Data!$B:$CP,Daily!GF$10,0)+VLOOKUP($IF101,Data!$B:$CP,Daily!KE$10,0))</f>
      </c>
      <c r="CH103" s="14">
        <f>(VLOOKUP($EG103,Data!$B:$CP,Daily!GG$10,0)+VLOOKUP($IF103,Data!$B:$CP,Daily!KF$10,0))/(VLOOKUP($EG101,Data!$B:$CP,Daily!GG$10,0)+VLOOKUP($IF101,Data!$B:$CP,Daily!KF$10,0))</f>
      </c>
      <c r="CI103" s="14">
        <f>(VLOOKUP($EG103,Data!$B:$CP,Daily!GH$10,0)+VLOOKUP($IF103,Data!$B:$CP,Daily!KG$10,0))/(VLOOKUP($EG101,Data!$B:$CP,Daily!GH$10,0)+VLOOKUP($IF101,Data!$B:$CP,Daily!KG$10,0))</f>
      </c>
      <c r="CJ103" s="14">
        <f>(VLOOKUP($EG103,Data!$B:$CP,Daily!GI$10,0)+VLOOKUP($IF103,Data!$B:$CP,Daily!KH$10,0))/(VLOOKUP($EG101,Data!$B:$CP,Daily!GI$10,0)+VLOOKUP($IF101,Data!$B:$CP,Daily!KH$10,0))</f>
      </c>
      <c r="CK103" s="14">
        <f>(VLOOKUP($EG103,Data!$B:$CP,Daily!GJ$10,0)+VLOOKUP($IF103,Data!$B:$CP,Daily!KI$10,0))/(VLOOKUP($EG101,Data!$B:$CP,Daily!GJ$10,0)+VLOOKUP($IF101,Data!$B:$CP,Daily!KI$10,0))</f>
      </c>
      <c r="CL103" s="14">
        <f>(VLOOKUP($EG103,Data!$B:$CP,Daily!GK$10,0)+VLOOKUP($IF103,Data!$B:$CP,Daily!KJ$10,0))/(VLOOKUP($EG101,Data!$B:$CP,Daily!GK$10,0)+VLOOKUP($IF101,Data!$B:$CP,Daily!KJ$10,0))</f>
      </c>
      <c r="CM103" s="14">
        <f>(VLOOKUP($EG103,Data!$B:$CP,Daily!GL$10,0)+VLOOKUP($IF103,Data!$B:$CP,Daily!KK$10,0))/(VLOOKUP($EG101,Data!$B:$CP,Daily!GL$10,0)+VLOOKUP($IF101,Data!$B:$CP,Daily!KK$10,0))</f>
      </c>
      <c r="CN103" s="14">
        <f>(VLOOKUP($EG103,Data!$B:$CP,Daily!GM$10,0)+VLOOKUP($IF103,Data!$B:$CP,Daily!KL$10,0))/(VLOOKUP($EG101,Data!$B:$CP,Daily!GM$10,0)+VLOOKUP($IF101,Data!$B:$CP,Daily!KL$10,0))</f>
      </c>
      <c r="CO103" s="14">
        <f>(VLOOKUP($EG103,Data!$B:$CP,Daily!GN$10,0)+VLOOKUP($IF103,Data!$B:$CP,Daily!KM$10,0))/(VLOOKUP($EG101,Data!$B:$CP,Daily!GN$10,0)+VLOOKUP($IF101,Data!$B:$CP,Daily!KM$10,0))</f>
      </c>
      <c r="CP103" s="14">
        <f>(VLOOKUP($EG103,Data!$B:$CP,Daily!GO$10,0)+VLOOKUP($IF103,Data!$B:$CP,Daily!KN$10,0))/(VLOOKUP($EG101,Data!$B:$CP,Daily!GO$10,0)+VLOOKUP($IF101,Data!$B:$CP,Daily!KN$10,0))</f>
      </c>
      <c r="CQ103" s="14">
        <f>(VLOOKUP($EG103,Data!$B:$CP,Daily!GP$10,0)+VLOOKUP($IF103,Data!$B:$CP,Daily!KO$10,0))/(VLOOKUP($EG101,Data!$B:$CP,Daily!GP$10,0)+VLOOKUP($IF101,Data!$B:$CP,Daily!KO$10,0))</f>
      </c>
      <c r="CR103" s="14">
        <f>(VLOOKUP($EG103,Data!$B:$CP,Daily!GQ$10,0)+VLOOKUP($IF103,Data!$B:$CP,Daily!KP$10,0))/(VLOOKUP($EG101,Data!$B:$CP,Daily!GQ$10,0)+VLOOKUP($IF101,Data!$B:$CP,Daily!KP$10,0))</f>
      </c>
      <c r="CS103" s="14">
        <f>(VLOOKUP($EG103,Data!$B:$CP,Daily!GR$10,0)+VLOOKUP($IF103,Data!$B:$CP,Daily!KQ$10,0))/(VLOOKUP($EG101,Data!$B:$CP,Daily!GR$10,0)+VLOOKUP($IF101,Data!$B:$CP,Daily!KQ$10,0))</f>
      </c>
      <c r="CT103" s="14">
        <f>(VLOOKUP($EG103,Data!$B:$CP,Daily!GS$10,0)+VLOOKUP($IF103,Data!$B:$CP,Daily!KR$10,0))/(VLOOKUP($EG101,Data!$B:$CP,Daily!GS$10,0)+VLOOKUP($IF101,Data!$B:$CP,Daily!KR$10,0))</f>
      </c>
      <c r="CU103" s="14">
        <f>(VLOOKUP($EG103,Data!$B:$CP,Daily!GT$10,0)+VLOOKUP($IF103,Data!$B:$CP,Daily!KS$10,0))/(VLOOKUP($EG101,Data!$B:$CP,Daily!GT$10,0)+VLOOKUP($IF101,Data!$B:$CP,Daily!KS$10,0))</f>
      </c>
      <c r="CV103" s="14">
        <f>(VLOOKUP($EG103,Data!$B:$CP,Daily!GU$10,0)+VLOOKUP($IF103,Data!$B:$CP,Daily!KT$10,0))/(VLOOKUP($EG101,Data!$B:$CP,Daily!GU$10,0)+VLOOKUP($IF101,Data!$B:$CP,Daily!KT$10,0))</f>
      </c>
      <c r="CW103" s="14">
        <f>(VLOOKUP($EG103,Data!$B:$CP,Daily!GV$10,0)+VLOOKUP($IF103,Data!$B:$CP,Daily!KU$10,0))/(VLOOKUP($EG101,Data!$B:$CP,Daily!GV$10,0)+VLOOKUP($IF101,Data!$B:$CP,Daily!KU$10,0))</f>
      </c>
      <c r="CX103" s="14">
        <f>(VLOOKUP($EG103,Data!$B:$CP,Daily!GW$10,0)+VLOOKUP($IF103,Data!$B:$CP,Daily!KV$10,0))/(VLOOKUP($EG101,Data!$B:$CP,Daily!GW$10,0)+VLOOKUP($IF101,Data!$B:$CP,Daily!KV$10,0))</f>
      </c>
      <c r="CY103" s="14">
        <f>(VLOOKUP($EG103,Data!$B:$CP,Daily!GX$10,0)+VLOOKUP($IF103,Data!$B:$CP,Daily!KW$10,0))/(VLOOKUP($EG101,Data!$B:$CP,Daily!GX$10,0)+VLOOKUP($IF101,Data!$B:$CP,Daily!KW$10,0))</f>
      </c>
      <c r="CZ103" s="14">
        <f>(VLOOKUP($EG103,Data!$B:$CP,Daily!GY$10,0)+VLOOKUP($IF103,Data!$B:$CP,Daily!KX$10,0))/(VLOOKUP($EG101,Data!$B:$CP,Daily!GY$10,0)+VLOOKUP($IF101,Data!$B:$CP,Daily!KX$10,0))</f>
      </c>
      <c r="DA103" s="14">
        <f>(VLOOKUP($EG103,Data!$B:$CP,Daily!GZ$10,0)+VLOOKUP($IF103,Data!$B:$CP,Daily!KY$10,0))/(VLOOKUP($EG101,Data!$B:$CP,Daily!GZ$10,0)+VLOOKUP($IF101,Data!$B:$CP,Daily!KY$10,0))</f>
      </c>
      <c r="DB103" s="14">
        <f>(VLOOKUP($EG103,Data!$B:$CP,Daily!HA$10,0)+VLOOKUP($IF103,Data!$B:$CP,Daily!KZ$10,0))/(VLOOKUP($EG101,Data!$B:$CP,Daily!HA$10,0)+VLOOKUP($IF101,Data!$B:$CP,Daily!KZ$10,0))</f>
      </c>
      <c r="DC103" s="14">
        <f>(VLOOKUP($EG103,Data!$B:$CP,Daily!HB$10,0)+VLOOKUP($IF103,Data!$B:$CP,Daily!LA$10,0))/(VLOOKUP($EG101,Data!$B:$CP,Daily!HB$10,0)+VLOOKUP($IF101,Data!$B:$CP,Daily!LA$10,0))</f>
      </c>
      <c r="DD103" s="14">
        <f>(VLOOKUP($EG103,Data!$B:$CP,Daily!HC$10,0)+VLOOKUP($IF103,Data!$B:$CP,Daily!LB$10,0))/(VLOOKUP($EG101,Data!$B:$CP,Daily!HC$10,0)+VLOOKUP($IF101,Data!$B:$CP,Daily!LB$10,0))</f>
      </c>
      <c r="DE103" s="14">
        <f>(VLOOKUP($EG103,Data!$B:$CP,Daily!HD$10,0)+VLOOKUP($IF103,Data!$B:$CP,Daily!LC$10,0))/(VLOOKUP($EG101,Data!$B:$CP,Daily!HD$10,0)+VLOOKUP($IF101,Data!$B:$CP,Daily!LC$10,0))</f>
      </c>
      <c r="DF103" s="14">
        <f>(VLOOKUP($EG103,Data!$B:$CP,Daily!HE$10,0)+VLOOKUP($IF103,Data!$B:$CP,Daily!LD$10,0))/(VLOOKUP($EG101,Data!$B:$CP,Daily!HE$10,0)+VLOOKUP($IF101,Data!$B:$CP,Daily!LD$10,0))</f>
      </c>
      <c r="DG103" s="14">
        <f>(VLOOKUP($EG103,Data!$B:$CP,Daily!HF$10,0)+VLOOKUP($IF103,Data!$B:$CP,Daily!LE$10,0))/(VLOOKUP($EG101,Data!$B:$CP,Daily!HF$10,0)+VLOOKUP($IF101,Data!$B:$CP,Daily!LE$10,0))</f>
      </c>
      <c r="DH103" s="14">
        <f>(VLOOKUP($EG103,Data!$B:$CP,Daily!HG$10,0)+VLOOKUP($IF103,Data!$B:$CP,Daily!LF$10,0))/(VLOOKUP($EG101,Data!$B:$CP,Daily!HG$10,0)+VLOOKUP($IF101,Data!$B:$CP,Daily!LF$10,0))</f>
      </c>
      <c r="DI103" s="14">
        <f>(VLOOKUP($EG103,Data!$B:$CP,Daily!HH$10,0)+VLOOKUP($IF103,Data!$B:$CP,Daily!LG$10,0))/(VLOOKUP($EG101,Data!$B:$CP,Daily!HH$10,0)+VLOOKUP($IF101,Data!$B:$CP,Daily!LG$10,0))</f>
      </c>
      <c r="DJ103" s="14">
        <f>(VLOOKUP($EG103,Data!$B:$CP,Daily!HI$10,0)+VLOOKUP($IF103,Data!$B:$CP,Daily!LH$10,0))/(VLOOKUP($EG101,Data!$B:$CP,Daily!HI$10,0)+VLOOKUP($IF101,Data!$B:$CP,Daily!LH$10,0))</f>
      </c>
      <c r="DK103" s="14">
        <f>(VLOOKUP($EG103,Data!$B:$CP,Daily!HJ$10,0)+VLOOKUP($IF103,Data!$B:$CP,Daily!LI$10,0))/(VLOOKUP($EG101,Data!$B:$CP,Daily!HJ$10,0)+VLOOKUP($IF101,Data!$B:$CP,Daily!LI$10,0))</f>
      </c>
      <c r="DL103" s="14">
        <f>(VLOOKUP($EG103,Data!$B:$CP,Daily!HK$10,0)+VLOOKUP($IF103,Data!$B:$CP,Daily!LJ$10,0))/(VLOOKUP($EG101,Data!$B:$CP,Daily!HK$10,0)+VLOOKUP($IF101,Data!$B:$CP,Daily!LJ$10,0))</f>
      </c>
      <c r="DM103" s="14">
        <f>(VLOOKUP($EG103,Data!$B:$CP,Daily!HL$10,0)+VLOOKUP($IF103,Data!$B:$CP,Daily!LK$10,0))/(VLOOKUP($EG101,Data!$B:$CP,Daily!HL$10,0)+VLOOKUP($IF101,Data!$B:$CP,Daily!LK$10,0))</f>
      </c>
      <c r="DN103" s="14">
        <f>(VLOOKUP($EG103,Data!$B:$CP,Daily!HM$10,0)+VLOOKUP($IF103,Data!$B:$CP,Daily!LL$10,0))/(VLOOKUP($EG101,Data!$B:$CP,Daily!HM$10,0)+VLOOKUP($IF101,Data!$B:$CP,Daily!LL$10,0))</f>
      </c>
      <c r="DO103" s="14">
        <f>(VLOOKUP($EG103,Data!$B:$CP,Daily!HN$10,0)+VLOOKUP($IF103,Data!$B:$CP,Daily!LM$10,0))/(VLOOKUP($EG101,Data!$B:$CP,Daily!HN$10,0)+VLOOKUP($IF101,Data!$B:$CP,Daily!LM$10,0))</f>
      </c>
      <c r="DP103" s="14">
        <f>(VLOOKUP($EG103,Data!$B:$CP,Daily!HO$10,0)+VLOOKUP($IF103,Data!$B:$CP,Daily!LN$10,0))/(VLOOKUP($EG101,Data!$B:$CP,Daily!HO$10,0)+VLOOKUP($IF101,Data!$B:$CP,Daily!LN$10,0))</f>
      </c>
      <c r="DQ103" s="14">
        <f>(VLOOKUP($EG103,Data!$B:$CP,Daily!HP$10,0)+VLOOKUP($IF103,Data!$B:$CP,Daily!LO$10,0))/(VLOOKUP($EG101,Data!$B:$CP,Daily!HP$10,0)+VLOOKUP($IF101,Data!$B:$CP,Daily!LO$10,0))</f>
      </c>
      <c r="DR103" s="14">
        <f>(VLOOKUP($EG103,Data!$B:$CP,Daily!HQ$10,0)+VLOOKUP($IF103,Data!$B:$CP,Daily!LP$10,0))/(VLOOKUP($EG101,Data!$B:$CP,Daily!HQ$10,0)+VLOOKUP($IF101,Data!$B:$CP,Daily!LP$10,0))</f>
      </c>
      <c r="DS103" s="14">
        <f>(VLOOKUP($EG103,Data!$B:$CP,Daily!HR$10,0)+VLOOKUP($IF103,Data!$B:$CP,Daily!LQ$10,0))/(VLOOKUP($EG101,Data!$B:$CP,Daily!HR$10,0)+VLOOKUP($IF101,Data!$B:$CP,Daily!LQ$10,0))</f>
      </c>
      <c r="DT103" s="14">
        <f>(VLOOKUP($EG103,Data!$B:$CP,Daily!HS$10,0)+VLOOKUP($IF103,Data!$B:$CP,Daily!LR$10,0))/(VLOOKUP($EG101,Data!$B:$CP,Daily!HS$10,0)+VLOOKUP($IF101,Data!$B:$CP,Daily!LR$10,0))</f>
      </c>
      <c r="DU103" s="14">
        <f>(VLOOKUP($EG103,Data!$B:$CP,Daily!HT$10,0)+VLOOKUP($IF103,Data!$B:$CP,Daily!LS$10,0))/(VLOOKUP($EG101,Data!$B:$CP,Daily!HT$10,0)+VLOOKUP($IF101,Data!$B:$CP,Daily!LS$10,0))</f>
      </c>
      <c r="DV103" s="18"/>
      <c r="DW103" s="14">
        <f t="shared" si="588"/>
      </c>
      <c r="DX103" s="14">
        <f t="shared" si="589"/>
      </c>
      <c r="DY103" s="14">
        <f t="shared" si="846"/>
      </c>
      <c r="DZ103" s="14">
        <f t="shared" si="856"/>
      </c>
      <c r="EA103" s="14">
        <f t="shared" si="857"/>
      </c>
      <c r="EB103" s="18"/>
      <c r="EC103" s="14">
        <f t="shared" si="835"/>
      </c>
      <c r="ED103" s="14">
        <f t="shared" si="858"/>
      </c>
      <c r="EE103" s="14">
        <f t="shared" si="859"/>
      </c>
      <c r="EF103" s="16"/>
      <c r="EG103" s="9" t="s">
        <v>612</v>
      </c>
      <c r="EH103" s="9" t="s">
        <v>88</v>
      </c>
      <c r="EI103" s="14">
        <f>VLOOKUP($EG103,Data!$B:$CP,Daily!EI$10,0)/VLOOKUP($EG101,Data!$B:$CP,Daily!EI$10,0)</f>
      </c>
      <c r="EJ103" s="14">
        <f>VLOOKUP($EG103,Data!$B:$CP,Daily!EJ$10,0)/VLOOKUP($EG101,Data!$B:$CP,Daily!EJ$10,0)</f>
      </c>
      <c r="EK103" s="14">
        <f>VLOOKUP($EG103,Data!$B:$CP,Daily!EK$10,0)/VLOOKUP($EG101,Data!$B:$CP,Daily!EK$10,0)</f>
      </c>
      <c r="EL103" s="14">
        <f>VLOOKUP($EG103,Data!$B:$CP,Daily!EL$10,0)/VLOOKUP($EG101,Data!$B:$CP,Daily!EL$10,0)</f>
      </c>
      <c r="EM103" s="14">
        <f>VLOOKUP($EG103,Data!$B:$CP,Daily!EM$10,0)/VLOOKUP($EG101,Data!$B:$CP,Daily!EM$10,0)</f>
      </c>
      <c r="EN103" s="14">
        <f>VLOOKUP($EG103,Data!$B:$CP,Daily!EN$10,0)/VLOOKUP($EG101,Data!$B:$CP,Daily!EN$10,0)</f>
      </c>
      <c r="EO103" s="14">
        <f>VLOOKUP($EG103,Data!$B:$CP,Daily!EO$10,0)/VLOOKUP($EG101,Data!$B:$CP,Daily!EO$10,0)</f>
      </c>
      <c r="EP103" s="14">
        <f>VLOOKUP($EG103,Data!$B:$CP,Daily!EP$10,0)/VLOOKUP($EG101,Data!$B:$CP,Daily!EP$10,0)</f>
      </c>
      <c r="EQ103" s="14">
        <f>VLOOKUP($EG103,Data!$B:$CP,Daily!EQ$10,0)/VLOOKUP($EG101,Data!$B:$CP,Daily!EQ$10,0)</f>
      </c>
      <c r="ER103" s="14">
        <f>VLOOKUP($EG103,Data!$B:$CP,Daily!ER$10,0)/VLOOKUP($EG101,Data!$B:$CP,Daily!ER$10,0)</f>
      </c>
      <c r="ES103" s="14">
        <f>VLOOKUP($EG103,Data!$B:$CP,Daily!ES$10,0)/VLOOKUP($EG101,Data!$B:$CP,Daily!ES$10,0)</f>
      </c>
      <c r="ET103" s="14">
        <f>VLOOKUP($EG103,Data!$B:$CP,Daily!ET$10,0)/VLOOKUP($EG101,Data!$B:$CP,Daily!ET$10,0)</f>
      </c>
      <c r="EU103" s="14">
        <f>VLOOKUP($EG103,Data!$B:$CP,Daily!EU$10,0)/VLOOKUP($EG101,Data!$B:$CP,Daily!EU$10,0)</f>
      </c>
      <c r="EV103" s="14">
        <f>VLOOKUP($EG103,Data!$B:$CP,Daily!EV$10,0)/VLOOKUP($EG101,Data!$B:$CP,Daily!EV$10,0)</f>
      </c>
      <c r="EW103" s="14">
        <f>VLOOKUP($EG103,Data!$B:$CP,Daily!EW$10,0)/VLOOKUP($EG101,Data!$B:$CP,Daily!EW$10,0)</f>
      </c>
      <c r="EX103" s="14">
        <f>VLOOKUP($EG103,Data!$B:$CP,Daily!EX$10,0)/VLOOKUP($EG101,Data!$B:$CP,Daily!EX$10,0)</f>
      </c>
      <c r="EY103" s="14">
        <f>VLOOKUP($EG103,Data!$B:$CP,Daily!EY$10,0)/VLOOKUP($EG101,Data!$B:$CP,Daily!EY$10,0)</f>
      </c>
      <c r="EZ103" s="14">
        <f>VLOOKUP($EG103,Data!$B:$CP,Daily!EZ$10,0)/VLOOKUP($EG101,Data!$B:$CP,Daily!EZ$10,0)</f>
      </c>
      <c r="FA103" s="14">
        <f>VLOOKUP($EG103,Data!$B:$CP,Daily!FA$10,0)/VLOOKUP($EG101,Data!$B:$CP,Daily!FA$10,0)</f>
      </c>
      <c r="FB103" s="14">
        <f>VLOOKUP($EG103,Data!$B:$CP,Daily!FB$10,0)/VLOOKUP($EG101,Data!$B:$CP,Daily!FB$10,0)</f>
      </c>
      <c r="FC103" s="14">
        <f>VLOOKUP($EG103,Data!$B:$CP,Daily!FC$10,0)/VLOOKUP($EG101,Data!$B:$CP,Daily!FC$10,0)</f>
      </c>
      <c r="FD103" s="14">
        <f>VLOOKUP($EG103,Data!$B:$CP,Daily!FD$10,0)/VLOOKUP($EG101,Data!$B:$CP,Daily!FD$10,0)</f>
      </c>
      <c r="FE103" s="14">
        <f>VLOOKUP($EG103,Data!$B:$CP,Daily!FE$10,0)/VLOOKUP($EG101,Data!$B:$CP,Daily!FE$10,0)</f>
      </c>
      <c r="FF103" s="14">
        <f>VLOOKUP($EG103,Data!$B:$CP,Daily!FF$10,0)/VLOOKUP($EG101,Data!$B:$CP,Daily!FF$10,0)</f>
      </c>
      <c r="FG103" s="14">
        <f>VLOOKUP($EG103,Data!$B:$CP,Daily!FG$10,0)/VLOOKUP($EG101,Data!$B:$CP,Daily!FG$10,0)</f>
      </c>
      <c r="FH103" s="14">
        <f>VLOOKUP($EG103,Data!$B:$CP,Daily!FH$10,0)/VLOOKUP($EG101,Data!$B:$CP,Daily!FH$10,0)</f>
      </c>
      <c r="FI103" s="14">
        <f>VLOOKUP($EG103,Data!$B:$CP,Daily!FI$10,0)/VLOOKUP($EG101,Data!$B:$CP,Daily!FI$10,0)</f>
      </c>
      <c r="FJ103" s="14">
        <f>VLOOKUP($EG103,Data!$B:$CP,Daily!FJ$10,0)/VLOOKUP($EG101,Data!$B:$CP,Daily!FJ$10,0)</f>
      </c>
      <c r="FK103" s="14">
        <f>VLOOKUP($EG103,Data!$B:$CP,Daily!FK$10,0)/VLOOKUP($EG101,Data!$B:$CP,Daily!FK$10,0)</f>
      </c>
      <c r="FL103" s="14">
        <f>VLOOKUP($EG103,Data!$B:$CP,Daily!FL$10,0)/VLOOKUP($EG101,Data!$B:$CP,Daily!FL$10,0)</f>
      </c>
      <c r="FM103" s="14">
        <f>VLOOKUP($EG103,Data!$B:$CP,Daily!FM$10,0)/VLOOKUP($EG101,Data!$B:$CP,Daily!FM$10,0)</f>
      </c>
      <c r="FN103" s="14">
        <f>VLOOKUP($EG103,Data!$B:$CP,Daily!FN$10,0)/VLOOKUP($EG101,Data!$B:$CP,Daily!FN$10,0)</f>
      </c>
      <c r="FO103" s="14">
        <f>VLOOKUP($EG103,Data!$B:$CP,Daily!FO$10,0)/VLOOKUP($EG101,Data!$B:$CP,Daily!FO$10,0)</f>
      </c>
      <c r="FP103" s="14">
        <f>VLOOKUP($EG103,Data!$B:$CP,Daily!FP$10,0)/VLOOKUP($EG101,Data!$B:$CP,Daily!FP$10,0)</f>
      </c>
      <c r="FQ103" s="14">
        <f>VLOOKUP($EG103,Data!$B:$CP,Daily!FQ$10,0)/VLOOKUP($EG101,Data!$B:$CP,Daily!FQ$10,0)</f>
      </c>
      <c r="FR103" s="14">
        <f>VLOOKUP($EG103,Data!$B:$CP,Daily!FR$10,0)/VLOOKUP($EG101,Data!$B:$CP,Daily!FR$10,0)</f>
      </c>
      <c r="FS103" s="14">
        <f>VLOOKUP($EG103,Data!$B:$CP,Daily!FS$10,0)/VLOOKUP($EG101,Data!$B:$CP,Daily!FS$10,0)</f>
      </c>
      <c r="FT103" s="14">
        <f>VLOOKUP($EG103,Data!$B:$CP,Daily!FT$10,0)/VLOOKUP($EG101,Data!$B:$CP,Daily!FT$10,0)</f>
      </c>
      <c r="FU103" s="14">
        <f>VLOOKUP($EG103,Data!$B:$CP,Daily!FU$10,0)/VLOOKUP($EG101,Data!$B:$CP,Daily!FU$10,0)</f>
      </c>
      <c r="FV103" s="14">
        <f>VLOOKUP($EG103,Data!$B:$CP,Daily!FV$10,0)/VLOOKUP($EG101,Data!$B:$CP,Daily!FV$10,0)</f>
      </c>
      <c r="FW103" s="14">
        <f>VLOOKUP($EG103,Data!$B:$CP,Daily!FW$10,0)/VLOOKUP($EG101,Data!$B:$CP,Daily!FW$10,0)</f>
      </c>
      <c r="FX103" s="14">
        <f>VLOOKUP($EG103,Data!$B:$CP,Daily!FX$10,0)/VLOOKUP($EG101,Data!$B:$CP,Daily!FX$10,0)</f>
      </c>
      <c r="FY103" s="14">
        <f>VLOOKUP($EG103,Data!$B:$CP,Daily!FY$10,0)/VLOOKUP($EG101,Data!$B:$CP,Daily!FY$10,0)</f>
      </c>
      <c r="FZ103" s="14">
        <f>VLOOKUP($EG103,Data!$B:$CP,Daily!FZ$10,0)/VLOOKUP($EG101,Data!$B:$CP,Daily!FZ$10,0)</f>
      </c>
      <c r="GA103" s="14">
        <f>VLOOKUP($EG103,Data!$B:$CP,Daily!GA$10,0)/VLOOKUP($EG101,Data!$B:$CP,Daily!GA$10,0)</f>
      </c>
      <c r="GB103" s="14">
        <f>VLOOKUP($EG103,Data!$B:$CP,Daily!GB$10,0)/VLOOKUP($EG101,Data!$B:$CP,Daily!GB$10,0)</f>
      </c>
      <c r="GC103" s="14">
        <f>VLOOKUP($EG103,Data!$B:$CP,Daily!GC$10,0)/VLOOKUP($EG101,Data!$B:$CP,Daily!GC$10,0)</f>
      </c>
      <c r="GD103" s="14">
        <f>VLOOKUP($EG103,Data!$B:$CP,Daily!GD$10,0)/VLOOKUP($EG101,Data!$B:$CP,Daily!GD$10,0)</f>
      </c>
      <c r="GE103" s="14">
        <f>VLOOKUP($EG103,Data!$B:$CP,Daily!GE$10,0)/VLOOKUP($EG101,Data!$B:$CP,Daily!GE$10,0)</f>
      </c>
      <c r="GF103" s="14">
        <f>VLOOKUP($EG103,Data!$B:$CP,Daily!GF$10,0)/VLOOKUP($EG101,Data!$B:$CP,Daily!GF$10,0)</f>
      </c>
      <c r="GG103" s="14">
        <f>VLOOKUP($EG103,Data!$B:$CP,Daily!GG$10,0)/VLOOKUP($EG101,Data!$B:$CP,Daily!GG$10,0)</f>
      </c>
      <c r="GH103" s="14">
        <f>VLOOKUP($EG103,Data!$B:$CP,Daily!GH$10,0)/VLOOKUP($EG101,Data!$B:$CP,Daily!GH$10,0)</f>
      </c>
      <c r="GI103" s="14">
        <f>VLOOKUP($EG103,Data!$B:$CP,Daily!GI$10,0)/VLOOKUP($EG101,Data!$B:$CP,Daily!GI$10,0)</f>
      </c>
      <c r="GJ103" s="14">
        <f>VLOOKUP($EG103,Data!$B:$CP,Daily!GJ$10,0)/VLOOKUP($EG101,Data!$B:$CP,Daily!GJ$10,0)</f>
      </c>
      <c r="GK103" s="14">
        <f>VLOOKUP($EG103,Data!$B:$CP,Daily!GK$10,0)/VLOOKUP($EG101,Data!$B:$CP,Daily!GK$10,0)</f>
      </c>
      <c r="GL103" s="14">
        <f>VLOOKUP($EG103,Data!$B:$CP,Daily!GL$10,0)/VLOOKUP($EG101,Data!$B:$CP,Daily!GL$10,0)</f>
      </c>
      <c r="GM103" s="14">
        <f>VLOOKUP($EG103,Data!$B:$CP,Daily!GM$10,0)/VLOOKUP($EG101,Data!$B:$CP,Daily!GM$10,0)</f>
      </c>
      <c r="GN103" s="14">
        <f>VLOOKUP($EG103,Data!$B:$CP,Daily!GN$10,0)/VLOOKUP($EG101,Data!$B:$CP,Daily!GN$10,0)</f>
      </c>
      <c r="GO103" s="14">
        <f>VLOOKUP($EG103,Data!$B:$CP,Daily!GO$10,0)/VLOOKUP($EG101,Data!$B:$CP,Daily!GO$10,0)</f>
      </c>
      <c r="GP103" s="14">
        <f>VLOOKUP($EG103,Data!$B:$CP,Daily!GP$10,0)/VLOOKUP($EG101,Data!$B:$CP,Daily!GP$10,0)</f>
      </c>
      <c r="GQ103" s="14">
        <f>VLOOKUP($EG103,Data!$B:$CP,Daily!GQ$10,0)/VLOOKUP($EG101,Data!$B:$CP,Daily!GQ$10,0)</f>
      </c>
      <c r="GR103" s="14">
        <f>VLOOKUP($EG103,Data!$B:$CP,Daily!GR$10,0)/VLOOKUP($EG101,Data!$B:$CP,Daily!GR$10,0)</f>
      </c>
      <c r="GS103" s="14">
        <f>VLOOKUP($EG103,Data!$B:$CP,Daily!GS$10,0)/VLOOKUP($EG101,Data!$B:$CP,Daily!GS$10,0)</f>
      </c>
      <c r="GT103" s="14">
        <f>VLOOKUP($EG103,Data!$B:$CP,Daily!GT$10,0)/VLOOKUP($EG101,Data!$B:$CP,Daily!GT$10,0)</f>
      </c>
      <c r="GU103" s="14">
        <f>VLOOKUP($EG103,Data!$B:$CP,Daily!GU$10,0)/VLOOKUP($EG101,Data!$B:$CP,Daily!GU$10,0)</f>
      </c>
      <c r="GV103" s="14">
        <f>VLOOKUP($EG103,Data!$B:$CP,Daily!GV$10,0)/VLOOKUP($EG101,Data!$B:$CP,Daily!GV$10,0)</f>
      </c>
      <c r="GW103" s="14">
        <f>VLOOKUP($EG103,Data!$B:$CP,Daily!GW$10,0)/VLOOKUP($EG101,Data!$B:$CP,Daily!GW$10,0)</f>
      </c>
      <c r="GX103" s="14">
        <f>VLOOKUP($EG103,Data!$B:$CP,Daily!GX$10,0)/VLOOKUP($EG101,Data!$B:$CP,Daily!GX$10,0)</f>
      </c>
      <c r="GY103" s="14">
        <f>VLOOKUP($EG103,Data!$B:$CP,Daily!GY$10,0)/VLOOKUP($EG101,Data!$B:$CP,Daily!GY$10,0)</f>
      </c>
      <c r="GZ103" s="14">
        <f>VLOOKUP($EG103,Data!$B:$CP,Daily!GZ$10,0)/VLOOKUP($EG101,Data!$B:$CP,Daily!GZ$10,0)</f>
      </c>
      <c r="HA103" s="14">
        <f>VLOOKUP($EG103,Data!$B:$CP,Daily!HA$10,0)/VLOOKUP($EG101,Data!$B:$CP,Daily!HA$10,0)</f>
      </c>
      <c r="HB103" s="14">
        <f>VLOOKUP($EG103,Data!$B:$CP,Daily!HB$10,0)/VLOOKUP($EG101,Data!$B:$CP,Daily!HB$10,0)</f>
      </c>
      <c r="HC103" s="14">
        <f>VLOOKUP($EG103,Data!$B:$CP,Daily!HC$10,0)/VLOOKUP($EG101,Data!$B:$CP,Daily!HC$10,0)</f>
      </c>
      <c r="HD103" s="14">
        <f>VLOOKUP($EG103,Data!$B:$CP,Daily!HD$10,0)/VLOOKUP($EG101,Data!$B:$CP,Daily!HD$10,0)</f>
      </c>
      <c r="HE103" s="14">
        <f>VLOOKUP($EG103,Data!$B:$CP,Daily!HE$10,0)/VLOOKUP($EG101,Data!$B:$CP,Daily!HE$10,0)</f>
      </c>
      <c r="HF103" s="14">
        <f>VLOOKUP($EG103,Data!$B:$CP,Daily!HF$10,0)/VLOOKUP($EG101,Data!$B:$CP,Daily!HF$10,0)</f>
      </c>
      <c r="HG103" s="14">
        <f>VLOOKUP($EG103,Data!$B:$CP,Daily!HG$10,0)/VLOOKUP($EG101,Data!$B:$CP,Daily!HG$10,0)</f>
      </c>
      <c r="HH103" s="14">
        <f>VLOOKUP($EG103,Data!$B:$CP,Daily!HH$10,0)/VLOOKUP($EG101,Data!$B:$CP,Daily!HH$10,0)</f>
      </c>
      <c r="HI103" s="14">
        <f>VLOOKUP($EG103,Data!$B:$CP,Daily!HI$10,0)/VLOOKUP($EG101,Data!$B:$CP,Daily!HI$10,0)</f>
      </c>
      <c r="HJ103" s="14">
        <f>VLOOKUP($EG103,Data!$B:$CP,Daily!HJ$10,0)/VLOOKUP($EG101,Data!$B:$CP,Daily!HJ$10,0)</f>
      </c>
      <c r="HK103" s="14">
        <f>VLOOKUP($EG103,Data!$B:$CP,Daily!HK$10,0)/VLOOKUP($EG101,Data!$B:$CP,Daily!HK$10,0)</f>
      </c>
      <c r="HL103" s="14">
        <f>VLOOKUP($EG103,Data!$B:$CP,Daily!HL$10,0)/VLOOKUP($EG101,Data!$B:$CP,Daily!HL$10,0)</f>
      </c>
      <c r="HM103" s="14">
        <f>VLOOKUP($EG103,Data!$B:$CP,Daily!HM$10,0)/VLOOKUP($EG101,Data!$B:$CP,Daily!HM$10,0)</f>
      </c>
      <c r="HN103" s="14">
        <f>VLOOKUP($EG103,Data!$B:$CP,Daily!HN$10,0)/VLOOKUP($EG101,Data!$B:$CP,Daily!HN$10,0)</f>
      </c>
      <c r="HO103" s="14">
        <f>VLOOKUP($EG103,Data!$B:$CP,Daily!HO$10,0)/VLOOKUP($EG101,Data!$B:$CP,Daily!HO$10,0)</f>
      </c>
      <c r="HP103" s="14">
        <f>VLOOKUP($EG103,Data!$B:$CP,Daily!HP$10,0)/VLOOKUP($EG101,Data!$B:$CP,Daily!HP$10,0)</f>
      </c>
      <c r="HQ103" s="14">
        <f>VLOOKUP($EG103,Data!$B:$CP,Daily!HQ$10,0)/VLOOKUP($EG101,Data!$B:$CP,Daily!HQ$10,0)</f>
      </c>
      <c r="HR103" s="14">
        <f>VLOOKUP($EG103,Data!$B:$CP,Daily!HR$10,0)/VLOOKUP($EG101,Data!$B:$CP,Daily!HR$10,0)</f>
      </c>
      <c r="HS103" s="14">
        <f>VLOOKUP($EG103,Data!$B:$CP,Daily!HS$10,0)/VLOOKUP($EG101,Data!$B:$CP,Daily!HS$10,0)</f>
      </c>
      <c r="HT103" s="14">
        <f>VLOOKUP($EG103,Data!$B:$CP,Daily!HT$10,0)/VLOOKUP($EG101,Data!$B:$CP,Daily!HT$10,0)</f>
      </c>
      <c r="HU103" s="17"/>
      <c r="HV103" s="52">
        <f t="shared" si="591"/>
      </c>
      <c r="HW103" s="52">
        <f t="shared" si="592"/>
      </c>
      <c r="HX103" s="52">
        <f t="shared" ref="HX103:HX107" si="865">HW103-HV103</f>
      </c>
      <c r="HY103" s="52">
        <f t="shared" ref="HY103:HY107" si="866">HW103+(0.75*HX103)</f>
      </c>
      <c r="HZ103" s="52">
        <f t="shared" ref="HZ103:HZ107" si="867">HV103-(0.75*HX103)</f>
      </c>
      <c r="IA103" s="55"/>
      <c r="IB103" s="14">
        <f t="shared" si="837"/>
      </c>
      <c r="IC103" s="14">
        <f t="shared" si="860"/>
      </c>
      <c r="ID103" s="14">
        <f t="shared" si="861"/>
      </c>
      <c r="IE103" s="16"/>
      <c r="IF103" s="9" t="s">
        <v>613</v>
      </c>
      <c r="IG103" s="9" t="s">
        <v>88</v>
      </c>
      <c r="IH103" s="14">
        <f>VLOOKUP($IF103,Data!$B:$CP,Daily!IH$10,0)/VLOOKUP($IF101,Data!$B:$CP,Daily!IH$10,0)</f>
      </c>
      <c r="II103" s="14">
        <f>VLOOKUP($IF103,Data!$B:$CP,Daily!II$10,0)/VLOOKUP($IF101,Data!$B:$CP,Daily!II$10,0)</f>
      </c>
      <c r="IJ103" s="14">
        <f>VLOOKUP($IF103,Data!$B:$CP,Daily!IJ$10,0)/VLOOKUP($IF101,Data!$B:$CP,Daily!IJ$10,0)</f>
      </c>
      <c r="IK103" s="14">
        <f>VLOOKUP($IF103,Data!$B:$CP,Daily!IK$10,0)/VLOOKUP($IF101,Data!$B:$CP,Daily!IK$10,0)</f>
      </c>
      <c r="IL103" s="14">
        <f>VLOOKUP($IF103,Data!$B:$CP,Daily!IL$10,0)/VLOOKUP($IF101,Data!$B:$CP,Daily!IL$10,0)</f>
      </c>
      <c r="IM103" s="14">
        <f>VLOOKUP($IF103,Data!$B:$CP,Daily!IM$10,0)/VLOOKUP($IF101,Data!$B:$CP,Daily!IM$10,0)</f>
      </c>
      <c r="IN103" s="14">
        <f>VLOOKUP($IF103,Data!$B:$CP,Daily!IN$10,0)/VLOOKUP($IF101,Data!$B:$CP,Daily!IN$10,0)</f>
      </c>
      <c r="IO103" s="14">
        <f>VLOOKUP($IF103,Data!$B:$CP,Daily!IO$10,0)/VLOOKUP($IF101,Data!$B:$CP,Daily!IO$10,0)</f>
      </c>
      <c r="IP103" s="14">
        <f>VLOOKUP($IF103,Data!$B:$CP,Daily!IP$10,0)/VLOOKUP($IF101,Data!$B:$CP,Daily!IP$10,0)</f>
      </c>
      <c r="IQ103" s="14">
        <f>VLOOKUP($IF103,Data!$B:$CP,Daily!IQ$10,0)/VLOOKUP($IF101,Data!$B:$CP,Daily!IQ$10,0)</f>
      </c>
      <c r="IR103" s="14">
        <f>VLOOKUP($IF103,Data!$B:$CP,Daily!IR$10,0)/VLOOKUP($IF101,Data!$B:$CP,Daily!IR$10,0)</f>
      </c>
      <c r="IS103" s="14">
        <f>VLOOKUP($IF103,Data!$B:$CP,Daily!IS$10,0)/VLOOKUP($IF101,Data!$B:$CP,Daily!IS$10,0)</f>
      </c>
      <c r="IT103" s="14">
        <f>VLOOKUP($IF103,Data!$B:$CP,Daily!IT$10,0)/VLOOKUP($IF101,Data!$B:$CP,Daily!IT$10,0)</f>
      </c>
      <c r="IU103" s="14">
        <f>VLOOKUP($IF103,Data!$B:$CP,Daily!IU$10,0)/VLOOKUP($IF101,Data!$B:$CP,Daily!IU$10,0)</f>
      </c>
      <c r="IV103" s="14">
        <f>VLOOKUP($IF103,Data!$B:$CP,Daily!IV$10,0)/VLOOKUP($IF101,Data!$B:$CP,Daily!IV$10,0)</f>
      </c>
      <c r="IW103" s="14">
        <f>VLOOKUP($IF103,Data!$B:$CP,Daily!IW$10,0)/VLOOKUP($IF101,Data!$B:$CP,Daily!IW$10,0)</f>
      </c>
      <c r="IX103" s="14">
        <f>VLOOKUP($IF103,Data!$B:$CP,Daily!IX$10,0)/VLOOKUP($IF101,Data!$B:$CP,Daily!IX$10,0)</f>
      </c>
      <c r="IY103" s="14">
        <f>VLOOKUP($IF103,Data!$B:$CP,Daily!IY$10,0)/VLOOKUP($IF101,Data!$B:$CP,Daily!IY$10,0)</f>
      </c>
      <c r="IZ103" s="14">
        <f>VLOOKUP($IF103,Data!$B:$CP,Daily!IZ$10,0)/VLOOKUP($IF101,Data!$B:$CP,Daily!IZ$10,0)</f>
      </c>
      <c r="JA103" s="14">
        <f>VLOOKUP($IF103,Data!$B:$CP,Daily!JA$10,0)/VLOOKUP($IF101,Data!$B:$CP,Daily!JA$10,0)</f>
      </c>
      <c r="JB103" s="14">
        <f>VLOOKUP($IF103,Data!$B:$CP,Daily!JB$10,0)/VLOOKUP($IF101,Data!$B:$CP,Daily!JB$10,0)</f>
      </c>
      <c r="JC103" s="14">
        <f>VLOOKUP($IF103,Data!$B:$CP,Daily!JC$10,0)/VLOOKUP($IF101,Data!$B:$CP,Daily!JC$10,0)</f>
      </c>
      <c r="JD103" s="14">
        <f>VLOOKUP($IF103,Data!$B:$CP,Daily!JD$10,0)/VLOOKUP($IF101,Data!$B:$CP,Daily!JD$10,0)</f>
      </c>
      <c r="JE103" s="14">
        <f>VLOOKUP($IF103,Data!$B:$CP,Daily!JE$10,0)/VLOOKUP($IF101,Data!$B:$CP,Daily!JE$10,0)</f>
      </c>
      <c r="JF103" s="14">
        <f>VLOOKUP($IF103,Data!$B:$CP,Daily!JF$10,0)/VLOOKUP($IF101,Data!$B:$CP,Daily!JF$10,0)</f>
      </c>
      <c r="JG103" s="14">
        <f>VLOOKUP($IF103,Data!$B:$CP,Daily!JG$10,0)/VLOOKUP($IF101,Data!$B:$CP,Daily!JG$10,0)</f>
      </c>
      <c r="JH103" s="14">
        <f>VLOOKUP($IF103,Data!$B:$CP,Daily!JH$10,0)/VLOOKUP($IF101,Data!$B:$CP,Daily!JH$10,0)</f>
      </c>
      <c r="JI103" s="14">
        <f>VLOOKUP($IF103,Data!$B:$CP,Daily!JI$10,0)/VLOOKUP($IF101,Data!$B:$CP,Daily!JI$10,0)</f>
      </c>
      <c r="JJ103" s="14">
        <f>VLOOKUP($IF103,Data!$B:$CP,Daily!JJ$10,0)/VLOOKUP($IF101,Data!$B:$CP,Daily!JJ$10,0)</f>
      </c>
      <c r="JK103" s="14">
        <f>VLOOKUP($IF103,Data!$B:$CP,Daily!JK$10,0)/VLOOKUP($IF101,Data!$B:$CP,Daily!JK$10,0)</f>
      </c>
      <c r="JL103" s="14">
        <f>VLOOKUP($IF103,Data!$B:$CP,Daily!JL$10,0)/VLOOKUP($IF101,Data!$B:$CP,Daily!JL$10,0)</f>
      </c>
      <c r="JM103" s="14">
        <f>VLOOKUP($IF103,Data!$B:$CP,Daily!JM$10,0)/VLOOKUP($IF101,Data!$B:$CP,Daily!JM$10,0)</f>
      </c>
      <c r="JN103" s="14">
        <f>VLOOKUP($IF103,Data!$B:$CP,Daily!JN$10,0)/VLOOKUP($IF101,Data!$B:$CP,Daily!JN$10,0)</f>
      </c>
      <c r="JO103" s="14">
        <f>VLOOKUP($IF103,Data!$B:$CP,Daily!JO$10,0)/VLOOKUP($IF101,Data!$B:$CP,Daily!JO$10,0)</f>
      </c>
      <c r="JP103" s="14">
        <f>VLOOKUP($IF103,Data!$B:$CP,Daily!JP$10,0)/VLOOKUP($IF101,Data!$B:$CP,Daily!JP$10,0)</f>
      </c>
      <c r="JQ103" s="14">
        <f>VLOOKUP($IF103,Data!$B:$CP,Daily!JQ$10,0)/VLOOKUP($IF101,Data!$B:$CP,Daily!JQ$10,0)</f>
      </c>
      <c r="JR103" s="14">
        <f>VLOOKUP($IF103,Data!$B:$CP,Daily!JR$10,0)/VLOOKUP($IF101,Data!$B:$CP,Daily!JR$10,0)</f>
      </c>
      <c r="JS103" s="14">
        <f>VLOOKUP($IF103,Data!$B:$CP,Daily!JS$10,0)/VLOOKUP($IF101,Data!$B:$CP,Daily!JS$10,0)</f>
      </c>
      <c r="JT103" s="14">
        <f>VLOOKUP($IF103,Data!$B:$CP,Daily!JT$10,0)/VLOOKUP($IF101,Data!$B:$CP,Daily!JT$10,0)</f>
      </c>
      <c r="JU103" s="14">
        <f>VLOOKUP($IF103,Data!$B:$CP,Daily!JU$10,0)/VLOOKUP($IF101,Data!$B:$CP,Daily!JU$10,0)</f>
      </c>
      <c r="JV103" s="14">
        <f>VLOOKUP($IF103,Data!$B:$CP,Daily!JV$10,0)/VLOOKUP($IF101,Data!$B:$CP,Daily!JV$10,0)</f>
      </c>
      <c r="JW103" s="14">
        <f>VLOOKUP($IF103,Data!$B:$CP,Daily!JW$10,0)/VLOOKUP($IF101,Data!$B:$CP,Daily!JW$10,0)</f>
      </c>
      <c r="JX103" s="14">
        <f>VLOOKUP($IF103,Data!$B:$CP,Daily!JX$10,0)/VLOOKUP($IF101,Data!$B:$CP,Daily!JX$10,0)</f>
      </c>
      <c r="JY103" s="14">
        <f>VLOOKUP($IF103,Data!$B:$CP,Daily!JY$10,0)/VLOOKUP($IF101,Data!$B:$CP,Daily!JY$10,0)</f>
      </c>
      <c r="JZ103" s="14">
        <f>VLOOKUP($IF103,Data!$B:$CP,Daily!JZ$10,0)/VLOOKUP($IF101,Data!$B:$CP,Daily!JZ$10,0)</f>
      </c>
      <c r="KA103" s="14">
        <f>VLOOKUP($IF103,Data!$B:$CP,Daily!KA$10,0)/VLOOKUP($IF101,Data!$B:$CP,Daily!KA$10,0)</f>
      </c>
      <c r="KB103" s="14">
        <f>VLOOKUP($IF103,Data!$B:$CP,Daily!KB$10,0)/VLOOKUP($IF101,Data!$B:$CP,Daily!KB$10,0)</f>
      </c>
      <c r="KC103" s="14">
        <f>VLOOKUP($IF103,Data!$B:$CP,Daily!KC$10,0)/VLOOKUP($IF101,Data!$B:$CP,Daily!KC$10,0)</f>
      </c>
      <c r="KD103" s="14">
        <f>VLOOKUP($IF103,Data!$B:$CP,Daily!KD$10,0)/VLOOKUP($IF101,Data!$B:$CP,Daily!KD$10,0)</f>
      </c>
      <c r="KE103" s="14">
        <f>VLOOKUP($IF103,Data!$B:$CP,Daily!KE$10,0)/VLOOKUP($IF101,Data!$B:$CP,Daily!KE$10,0)</f>
      </c>
      <c r="KF103" s="14">
        <f>VLOOKUP($IF103,Data!$B:$CP,Daily!KF$10,0)/VLOOKUP($IF101,Data!$B:$CP,Daily!KF$10,0)</f>
      </c>
      <c r="KG103" s="14">
        <f>VLOOKUP($IF103,Data!$B:$CP,Daily!KG$10,0)/VLOOKUP($IF101,Data!$B:$CP,Daily!KG$10,0)</f>
      </c>
      <c r="KH103" s="14">
        <f>VLOOKUP($IF103,Data!$B:$CP,Daily!KH$10,0)/VLOOKUP($IF101,Data!$B:$CP,Daily!KH$10,0)</f>
      </c>
      <c r="KI103" s="14">
        <f>VLOOKUP($IF103,Data!$B:$CP,Daily!KI$10,0)/VLOOKUP($IF101,Data!$B:$CP,Daily!KI$10,0)</f>
      </c>
      <c r="KJ103" s="14">
        <f>VLOOKUP($IF103,Data!$B:$CP,Daily!KJ$10,0)/VLOOKUP($IF101,Data!$B:$CP,Daily!KJ$10,0)</f>
      </c>
      <c r="KK103" s="14">
        <f>VLOOKUP($IF103,Data!$B:$CP,Daily!KK$10,0)/VLOOKUP($IF101,Data!$B:$CP,Daily!KK$10,0)</f>
      </c>
      <c r="KL103" s="14">
        <f>VLOOKUP($IF103,Data!$B:$CP,Daily!KL$10,0)/VLOOKUP($IF101,Data!$B:$CP,Daily!KL$10,0)</f>
      </c>
      <c r="KM103" s="14">
        <f>VLOOKUP($IF103,Data!$B:$CP,Daily!KM$10,0)/VLOOKUP($IF101,Data!$B:$CP,Daily!KM$10,0)</f>
      </c>
      <c r="KN103" s="14">
        <f>VLOOKUP($IF103,Data!$B:$CP,Daily!KN$10,0)/VLOOKUP($IF101,Data!$B:$CP,Daily!KN$10,0)</f>
      </c>
      <c r="KO103" s="14">
        <f>VLOOKUP($IF103,Data!$B:$CP,Daily!KO$10,0)/VLOOKUP($IF101,Data!$B:$CP,Daily!KO$10,0)</f>
      </c>
      <c r="KP103" s="14">
        <f>VLOOKUP($IF103,Data!$B:$CP,Daily!KP$10,0)/VLOOKUP($IF101,Data!$B:$CP,Daily!KP$10,0)</f>
      </c>
      <c r="KQ103" s="14">
        <f>VLOOKUP($IF103,Data!$B:$CP,Daily!KQ$10,0)/VLOOKUP($IF101,Data!$B:$CP,Daily!KQ$10,0)</f>
      </c>
      <c r="KR103" s="14">
        <f>VLOOKUP($IF103,Data!$B:$CP,Daily!KR$10,0)/VLOOKUP($IF101,Data!$B:$CP,Daily!KR$10,0)</f>
      </c>
      <c r="KS103" s="14">
        <f>VLOOKUP($IF103,Data!$B:$CP,Daily!KS$10,0)/VLOOKUP($IF101,Data!$B:$CP,Daily!KS$10,0)</f>
      </c>
      <c r="KT103" s="14">
        <f>VLOOKUP($IF103,Data!$B:$CP,Daily!KT$10,0)/VLOOKUP($IF101,Data!$B:$CP,Daily!KT$10,0)</f>
      </c>
      <c r="KU103" s="14">
        <f>VLOOKUP($IF103,Data!$B:$CP,Daily!KU$10,0)/VLOOKUP($IF101,Data!$B:$CP,Daily!KU$10,0)</f>
      </c>
      <c r="KV103" s="14">
        <f>VLOOKUP($IF103,Data!$B:$CP,Daily!KV$10,0)/VLOOKUP($IF101,Data!$B:$CP,Daily!KV$10,0)</f>
      </c>
      <c r="KW103" s="14">
        <f>VLOOKUP($IF103,Data!$B:$CP,Daily!KW$10,0)/VLOOKUP($IF101,Data!$B:$CP,Daily!KW$10,0)</f>
      </c>
      <c r="KX103" s="14">
        <f>VLOOKUP($IF103,Data!$B:$CP,Daily!KX$10,0)/VLOOKUP($IF101,Data!$B:$CP,Daily!KX$10,0)</f>
      </c>
      <c r="KY103" s="14">
        <f>VLOOKUP($IF103,Data!$B:$CP,Daily!KY$10,0)/VLOOKUP($IF101,Data!$B:$CP,Daily!KY$10,0)</f>
      </c>
      <c r="KZ103" s="14">
        <f>VLOOKUP($IF103,Data!$B:$CP,Daily!KZ$10,0)/VLOOKUP($IF101,Data!$B:$CP,Daily!KZ$10,0)</f>
      </c>
      <c r="LA103" s="14">
        <f>VLOOKUP($IF103,Data!$B:$CP,Daily!LA$10,0)/VLOOKUP($IF101,Data!$B:$CP,Daily!LA$10,0)</f>
      </c>
      <c r="LB103" s="14">
        <f>VLOOKUP($IF103,Data!$B:$CP,Daily!LB$10,0)/VLOOKUP($IF101,Data!$B:$CP,Daily!LB$10,0)</f>
      </c>
      <c r="LC103" s="14">
        <f>VLOOKUP($IF103,Data!$B:$CP,Daily!LC$10,0)/VLOOKUP($IF101,Data!$B:$CP,Daily!LC$10,0)</f>
      </c>
      <c r="LD103" s="14">
        <f>VLOOKUP($IF103,Data!$B:$CP,Daily!LD$10,0)/VLOOKUP($IF101,Data!$B:$CP,Daily!LD$10,0)</f>
      </c>
      <c r="LE103" s="14">
        <f>VLOOKUP($IF103,Data!$B:$CP,Daily!LE$10,0)/VLOOKUP($IF101,Data!$B:$CP,Daily!LE$10,0)</f>
      </c>
      <c r="LF103" s="14">
        <f>VLOOKUP($IF103,Data!$B:$CP,Daily!LF$10,0)/VLOOKUP($IF101,Data!$B:$CP,Daily!LF$10,0)</f>
      </c>
      <c r="LG103" s="14">
        <f>VLOOKUP($IF103,Data!$B:$CP,Daily!LG$10,0)/VLOOKUP($IF101,Data!$B:$CP,Daily!LG$10,0)</f>
      </c>
      <c r="LH103" s="14">
        <f>VLOOKUP($IF103,Data!$B:$CP,Daily!LH$10,0)/VLOOKUP($IF101,Data!$B:$CP,Daily!LH$10,0)</f>
      </c>
      <c r="LI103" s="14">
        <f>VLOOKUP($IF103,Data!$B:$CP,Daily!LI$10,0)/VLOOKUP($IF101,Data!$B:$CP,Daily!LI$10,0)</f>
      </c>
      <c r="LJ103" s="14">
        <f>VLOOKUP($IF103,Data!$B:$CP,Daily!LJ$10,0)/VLOOKUP($IF101,Data!$B:$CP,Daily!LJ$10,0)</f>
      </c>
      <c r="LK103" s="14">
        <f>VLOOKUP($IF103,Data!$B:$CP,Daily!LK$10,0)/VLOOKUP($IF101,Data!$B:$CP,Daily!LK$10,0)</f>
      </c>
      <c r="LL103" s="14">
        <f>VLOOKUP($IF103,Data!$B:$CP,Daily!LL$10,0)/VLOOKUP($IF101,Data!$B:$CP,Daily!LL$10,0)</f>
      </c>
      <c r="LM103" s="14">
        <f>VLOOKUP($IF103,Data!$B:$CP,Daily!LM$10,0)/VLOOKUP($IF101,Data!$B:$CP,Daily!LM$10,0)</f>
      </c>
      <c r="LN103" s="14">
        <f>VLOOKUP($IF103,Data!$B:$CP,Daily!LN$10,0)/VLOOKUP($IF101,Data!$B:$CP,Daily!LN$10,0)</f>
      </c>
      <c r="LO103" s="14">
        <f>VLOOKUP($IF103,Data!$B:$CP,Daily!LO$10,0)/VLOOKUP($IF101,Data!$B:$CP,Daily!LO$10,0)</f>
      </c>
      <c r="LP103" s="14">
        <f>VLOOKUP($IF103,Data!$B:$CP,Daily!LP$10,0)/VLOOKUP($IF101,Data!$B:$CP,Daily!LP$10,0)</f>
      </c>
      <c r="LQ103" s="14">
        <f>VLOOKUP($IF103,Data!$B:$CP,Daily!LQ$10,0)/VLOOKUP($IF101,Data!$B:$CP,Daily!LQ$10,0)</f>
      </c>
      <c r="LR103" s="14">
        <f>VLOOKUP($IF103,Data!$B:$CP,Daily!LR$10,0)/VLOOKUP($IF101,Data!$B:$CP,Daily!LR$10,0)</f>
      </c>
      <c r="LS103" s="14">
        <f>VLOOKUP($IF103,Data!$B:$CP,Daily!LS$10,0)/VLOOKUP($IF101,Data!$B:$CP,Daily!LS$10,0)</f>
      </c>
      <c r="LU103" s="52">
        <f t="shared" si="838"/>
      </c>
      <c r="LV103" s="52">
        <f t="shared" si="839"/>
      </c>
      <c r="LW103" s="52">
        <f t="shared" si="840"/>
      </c>
      <c r="LX103" s="52">
        <f t="shared" si="849"/>
      </c>
      <c r="LY103" s="52">
        <f t="shared" si="862"/>
      </c>
      <c r="LZ103" s="55"/>
      <c r="MA103" s="14">
        <f t="shared" si="850"/>
      </c>
      <c r="MB103" s="14">
        <f t="shared" si="863"/>
      </c>
      <c r="MC103" s="14">
        <f t="shared" si="864"/>
      </c>
      <c r="MD103" s="15"/>
    </row>
    <row r="104" spans="1:342" x14ac:dyDescent="0.25">
      <c r="A104" s="5"/>
      <c r="C104" s="5"/>
      <c r="D104" s="74" t="s">
        <v>478</v>
      </c>
      <c r="E104" s="67" t="str">
        <f>VLOOKUP($D104,'Metric Nature'!$C:$D,2,0)&amp;IF(($F104&lt;(EA104)),"Below",IF(($F104&gt;(DZ104)),"Above","Within"))</f>
      </c>
      <c r="F104" s="62">
        <f t="shared" si="819"/>
      </c>
      <c r="G104" s="92">
        <f t="shared" si="820"/>
      </c>
      <c r="H104" s="62">
        <f t="shared" si="851"/>
      </c>
      <c r="I104" s="89">
        <f t="shared" si="841"/>
      </c>
      <c r="J104" s="62">
        <f t="shared" si="822"/>
      </c>
      <c r="K104" s="62">
        <f t="shared" si="823"/>
      </c>
      <c r="L104" s="64"/>
      <c r="M104" s="67" t="str">
        <f>VLOOKUP($D104,'Metric Nature'!$C:$D,2,0)&amp;IF(($N104&lt;(HZ104)),"Below",IF(($N104&gt;(HY104)),"Above","Within"))</f>
      </c>
      <c r="N104" s="71">
        <f t="shared" si="824"/>
      </c>
      <c r="O104" s="63">
        <f t="shared" si="852"/>
      </c>
      <c r="P104" s="98">
        <f t="shared" si="853"/>
      </c>
      <c r="Q104" s="63">
        <f t="shared" si="854"/>
      </c>
      <c r="R104" s="71">
        <f t="shared" si="826"/>
      </c>
      <c r="S104" s="62">
        <f t="shared" si="827"/>
      </c>
      <c r="T104" s="64"/>
      <c r="U104" s="67" t="str">
        <f>VLOOKUP($D104,'Metric Nature'!$C:$D,2,0)&amp;IF(($V104&lt;(LY104)),"Below",IF(($V104&gt;(LX104)),"Above","Within"))</f>
      </c>
      <c r="V104" s="62">
        <f t="shared" si="828"/>
      </c>
      <c r="W104" s="63">
        <f t="shared" si="844"/>
      </c>
      <c r="X104" s="62">
        <f t="shared" si="855"/>
      </c>
      <c r="Y104" s="63">
        <f t="shared" si="845"/>
      </c>
      <c r="Z104" s="62">
        <f t="shared" si="830"/>
      </c>
      <c r="AA104" s="62">
        <f t="shared" si="831"/>
      </c>
      <c r="AB104" s="64"/>
      <c r="AC104" s="60" t="s">
        <v>614</v>
      </c>
      <c r="AD104" s="5"/>
      <c r="AE104" s="5"/>
      <c r="AF104" s="5"/>
      <c r="AG104" s="5"/>
      <c r="AH104" s="5"/>
      <c r="AI104" s="9" t="s">
        <v>615</v>
      </c>
      <c r="AJ104" s="14">
        <f>(VLOOKUP($EG104,Data!$B:$CP,Daily!EI$10,0)+VLOOKUP($IF104,Data!$B:$CP,Daily!IH$10,0))/(VLOOKUP($EG101,Data!$B:$CP,Daily!EI$10,0)+VLOOKUP($IF101,Data!$B:$CP,Daily!IH$10,0))</f>
      </c>
      <c r="AK104" s="14">
        <f>(VLOOKUP($EG104,Data!$B:$CP,Daily!EJ$10,0)+VLOOKUP($IF104,Data!$B:$CP,Daily!II$10,0))/(VLOOKUP($EG101,Data!$B:$CP,Daily!EJ$10,0)+VLOOKUP($IF101,Data!$B:$CP,Daily!II$10,0))</f>
      </c>
      <c r="AL104" s="14">
        <f>(VLOOKUP($EG104,Data!$B:$CP,Daily!EK$10,0)+VLOOKUP($IF104,Data!$B:$CP,Daily!IJ$10,0))/(VLOOKUP($EG101,Data!$B:$CP,Daily!EK$10,0)+VLOOKUP($IF101,Data!$B:$CP,Daily!IJ$10,0))</f>
      </c>
      <c r="AM104" s="14">
        <f>(VLOOKUP($EG104,Data!$B:$CP,Daily!EL$10,0)+VLOOKUP($IF104,Data!$B:$CP,Daily!IK$10,0))/(VLOOKUP($EG101,Data!$B:$CP,Daily!EL$10,0)+VLOOKUP($IF101,Data!$B:$CP,Daily!IK$10,0))</f>
      </c>
      <c r="AN104" s="14">
        <f>(VLOOKUP($EG104,Data!$B:$CP,Daily!EM$10,0)+VLOOKUP($IF104,Data!$B:$CP,Daily!IL$10,0))/(VLOOKUP($EG101,Data!$B:$CP,Daily!EM$10,0)+VLOOKUP($IF101,Data!$B:$CP,Daily!IL$10,0))</f>
      </c>
      <c r="AO104" s="14">
        <f>(VLOOKUP($EG104,Data!$B:$CP,Daily!EN$10,0)+VLOOKUP($IF104,Data!$B:$CP,Daily!IM$10,0))/(VLOOKUP($EG101,Data!$B:$CP,Daily!EN$10,0)+VLOOKUP($IF101,Data!$B:$CP,Daily!IM$10,0))</f>
      </c>
      <c r="AP104" s="14">
        <f>(VLOOKUP($EG104,Data!$B:$CP,Daily!EO$10,0)+VLOOKUP($IF104,Data!$B:$CP,Daily!IN$10,0))/(VLOOKUP($EG101,Data!$B:$CP,Daily!EO$10,0)+VLOOKUP($IF101,Data!$B:$CP,Daily!IN$10,0))</f>
      </c>
      <c r="AQ104" s="14">
        <f>(VLOOKUP($EG104,Data!$B:$CP,Daily!EP$10,0)+VLOOKUP($IF104,Data!$B:$CP,Daily!IO$10,0))/(VLOOKUP($EG101,Data!$B:$CP,Daily!EP$10,0)+VLOOKUP($IF101,Data!$B:$CP,Daily!IO$10,0))</f>
      </c>
      <c r="AR104" s="14">
        <f>(VLOOKUP($EG104,Data!$B:$CP,Daily!EQ$10,0)+VLOOKUP($IF104,Data!$B:$CP,Daily!IP$10,0))/(VLOOKUP($EG101,Data!$B:$CP,Daily!EQ$10,0)+VLOOKUP($IF101,Data!$B:$CP,Daily!IP$10,0))</f>
      </c>
      <c r="AS104" s="14">
        <f>(VLOOKUP($EG104,Data!$B:$CP,Daily!ER$10,0)+VLOOKUP($IF104,Data!$B:$CP,Daily!IQ$10,0))/(VLOOKUP($EG101,Data!$B:$CP,Daily!ER$10,0)+VLOOKUP($IF101,Data!$B:$CP,Daily!IQ$10,0))</f>
      </c>
      <c r="AT104" s="14">
        <f>(VLOOKUP($EG104,Data!$B:$CP,Daily!ES$10,0)+VLOOKUP($IF104,Data!$B:$CP,Daily!IR$10,0))/(VLOOKUP($EG101,Data!$B:$CP,Daily!ES$10,0)+VLOOKUP($IF101,Data!$B:$CP,Daily!IR$10,0))</f>
      </c>
      <c r="AU104" s="14">
        <f>(VLOOKUP($EG104,Data!$B:$CP,Daily!ET$10,0)+VLOOKUP($IF104,Data!$B:$CP,Daily!IS$10,0))/(VLOOKUP($EG101,Data!$B:$CP,Daily!ET$10,0)+VLOOKUP($IF101,Data!$B:$CP,Daily!IS$10,0))</f>
      </c>
      <c r="AV104" s="14">
        <f>(VLOOKUP($EG104,Data!$B:$CP,Daily!EU$10,0)+VLOOKUP($IF104,Data!$B:$CP,Daily!IT$10,0))/(VLOOKUP($EG101,Data!$B:$CP,Daily!EU$10,0)+VLOOKUP($IF101,Data!$B:$CP,Daily!IT$10,0))</f>
      </c>
      <c r="AW104" s="14">
        <f>(VLOOKUP($EG104,Data!$B:$CP,Daily!EV$10,0)+VLOOKUP($IF104,Data!$B:$CP,Daily!IU$10,0))/(VLOOKUP($EG101,Data!$B:$CP,Daily!EV$10,0)+VLOOKUP($IF101,Data!$B:$CP,Daily!IU$10,0))</f>
      </c>
      <c r="AX104" s="14">
        <f>(VLOOKUP($EG104,Data!$B:$CP,Daily!EW$10,0)+VLOOKUP($IF104,Data!$B:$CP,Daily!IV$10,0))/(VLOOKUP($EG101,Data!$B:$CP,Daily!EW$10,0)+VLOOKUP($IF101,Data!$B:$CP,Daily!IV$10,0))</f>
      </c>
      <c r="AY104" s="14">
        <f>(VLOOKUP($EG104,Data!$B:$CP,Daily!EX$10,0)+VLOOKUP($IF104,Data!$B:$CP,Daily!IW$10,0))/(VLOOKUP($EG101,Data!$B:$CP,Daily!EX$10,0)+VLOOKUP($IF101,Data!$B:$CP,Daily!IW$10,0))</f>
      </c>
      <c r="AZ104" s="14">
        <f>(VLOOKUP($EG104,Data!$B:$CP,Daily!EY$10,0)+VLOOKUP($IF104,Data!$B:$CP,Daily!IX$10,0))/(VLOOKUP($EG101,Data!$B:$CP,Daily!EY$10,0)+VLOOKUP($IF101,Data!$B:$CP,Daily!IX$10,0))</f>
      </c>
      <c r="BA104" s="14">
        <f>(VLOOKUP($EG104,Data!$B:$CP,Daily!EZ$10,0)+VLOOKUP($IF104,Data!$B:$CP,Daily!IY$10,0))/(VLOOKUP($EG101,Data!$B:$CP,Daily!EZ$10,0)+VLOOKUP($IF101,Data!$B:$CP,Daily!IY$10,0))</f>
      </c>
      <c r="BB104" s="14">
        <f>(VLOOKUP($EG104,Data!$B:$CP,Daily!FA$10,0)+VLOOKUP($IF104,Data!$B:$CP,Daily!IZ$10,0))/(VLOOKUP($EG101,Data!$B:$CP,Daily!FA$10,0)+VLOOKUP($IF101,Data!$B:$CP,Daily!IZ$10,0))</f>
      </c>
      <c r="BC104" s="14">
        <f>(VLOOKUP($EG104,Data!$B:$CP,Daily!FB$10,0)+VLOOKUP($IF104,Data!$B:$CP,Daily!JA$10,0))/(VLOOKUP($EG101,Data!$B:$CP,Daily!FB$10,0)+VLOOKUP($IF101,Data!$B:$CP,Daily!JA$10,0))</f>
      </c>
      <c r="BD104" s="14">
        <f>(VLOOKUP($EG104,Data!$B:$CP,Daily!FC$10,0)+VLOOKUP($IF104,Data!$B:$CP,Daily!JB$10,0))/(VLOOKUP($EG101,Data!$B:$CP,Daily!FC$10,0)+VLOOKUP($IF101,Data!$B:$CP,Daily!JB$10,0))</f>
      </c>
      <c r="BE104" s="14">
        <f>(VLOOKUP($EG104,Data!$B:$CP,Daily!FD$10,0)+VLOOKUP($IF104,Data!$B:$CP,Daily!JC$10,0))/(VLOOKUP($EG101,Data!$B:$CP,Daily!FD$10,0)+VLOOKUP($IF101,Data!$B:$CP,Daily!JC$10,0))</f>
      </c>
      <c r="BF104" s="14">
        <f>(VLOOKUP($EG104,Data!$B:$CP,Daily!FE$10,0)+VLOOKUP($IF104,Data!$B:$CP,Daily!JD$10,0))/(VLOOKUP($EG101,Data!$B:$CP,Daily!FE$10,0)+VLOOKUP($IF101,Data!$B:$CP,Daily!JD$10,0))</f>
      </c>
      <c r="BG104" s="14">
        <f>(VLOOKUP($EG104,Data!$B:$CP,Daily!FF$10,0)+VLOOKUP($IF104,Data!$B:$CP,Daily!JE$10,0))/(VLOOKUP($EG101,Data!$B:$CP,Daily!FF$10,0)+VLOOKUP($IF101,Data!$B:$CP,Daily!JE$10,0))</f>
      </c>
      <c r="BH104" s="14">
        <f>(VLOOKUP($EG104,Data!$B:$CP,Daily!FG$10,0)+VLOOKUP($IF104,Data!$B:$CP,Daily!JF$10,0))/(VLOOKUP($EG101,Data!$B:$CP,Daily!FG$10,0)+VLOOKUP($IF101,Data!$B:$CP,Daily!JF$10,0))</f>
      </c>
      <c r="BI104" s="14">
        <f>(VLOOKUP($EG104,Data!$B:$CP,Daily!FH$10,0)+VLOOKUP($IF104,Data!$B:$CP,Daily!JG$10,0))/(VLOOKUP($EG101,Data!$B:$CP,Daily!FH$10,0)+VLOOKUP($IF101,Data!$B:$CP,Daily!JG$10,0))</f>
      </c>
      <c r="BJ104" s="14">
        <f>(VLOOKUP($EG104,Data!$B:$CP,Daily!FI$10,0)+VLOOKUP($IF104,Data!$B:$CP,Daily!JH$10,0))/(VLOOKUP($EG101,Data!$B:$CP,Daily!FI$10,0)+VLOOKUP($IF101,Data!$B:$CP,Daily!JH$10,0))</f>
      </c>
      <c r="BK104" s="14">
        <f>(VLOOKUP($EG104,Data!$B:$CP,Daily!FJ$10,0)+VLOOKUP($IF104,Data!$B:$CP,Daily!JI$10,0))/(VLOOKUP($EG101,Data!$B:$CP,Daily!FJ$10,0)+VLOOKUP($IF101,Data!$B:$CP,Daily!JI$10,0))</f>
      </c>
      <c r="BL104" s="14">
        <f>(VLOOKUP($EG104,Data!$B:$CP,Daily!FK$10,0)+VLOOKUP($IF104,Data!$B:$CP,Daily!JJ$10,0))/(VLOOKUP($EG101,Data!$B:$CP,Daily!FK$10,0)+VLOOKUP($IF101,Data!$B:$CP,Daily!JJ$10,0))</f>
      </c>
      <c r="BM104" s="14">
        <f>(VLOOKUP($EG104,Data!$B:$CP,Daily!FL$10,0)+VLOOKUP($IF104,Data!$B:$CP,Daily!JK$10,0))/(VLOOKUP($EG101,Data!$B:$CP,Daily!FL$10,0)+VLOOKUP($IF101,Data!$B:$CP,Daily!JK$10,0))</f>
      </c>
      <c r="BN104" s="14">
        <f>(VLOOKUP($EG104,Data!$B:$CP,Daily!FM$10,0)+VLOOKUP($IF104,Data!$B:$CP,Daily!JL$10,0))/(VLOOKUP($EG101,Data!$B:$CP,Daily!FM$10,0)+VLOOKUP($IF101,Data!$B:$CP,Daily!JL$10,0))</f>
      </c>
      <c r="BO104" s="14">
        <f>(VLOOKUP($EG104,Data!$B:$CP,Daily!FN$10,0)+VLOOKUP($IF104,Data!$B:$CP,Daily!JM$10,0))/(VLOOKUP($EG101,Data!$B:$CP,Daily!FN$10,0)+VLOOKUP($IF101,Data!$B:$CP,Daily!JM$10,0))</f>
      </c>
      <c r="BP104" s="14">
        <f>(VLOOKUP($EG104,Data!$B:$CP,Daily!FO$10,0)+VLOOKUP($IF104,Data!$B:$CP,Daily!JN$10,0))/(VLOOKUP($EG101,Data!$B:$CP,Daily!FO$10,0)+VLOOKUP($IF101,Data!$B:$CP,Daily!JN$10,0))</f>
      </c>
      <c r="BQ104" s="14">
        <f>(VLOOKUP($EG104,Data!$B:$CP,Daily!FP$10,0)+VLOOKUP($IF104,Data!$B:$CP,Daily!JO$10,0))/(VLOOKUP($EG101,Data!$B:$CP,Daily!FP$10,0)+VLOOKUP($IF101,Data!$B:$CP,Daily!JO$10,0))</f>
      </c>
      <c r="BR104" s="14">
        <f>(VLOOKUP($EG104,Data!$B:$CP,Daily!FQ$10,0)+VLOOKUP($IF104,Data!$B:$CP,Daily!JP$10,0))/(VLOOKUP($EG101,Data!$B:$CP,Daily!FQ$10,0)+VLOOKUP($IF101,Data!$B:$CP,Daily!JP$10,0))</f>
      </c>
      <c r="BS104" s="14">
        <f>(VLOOKUP($EG104,Data!$B:$CP,Daily!FR$10,0)+VLOOKUP($IF104,Data!$B:$CP,Daily!JQ$10,0))/(VLOOKUP($EG101,Data!$B:$CP,Daily!FR$10,0)+VLOOKUP($IF101,Data!$B:$CP,Daily!JQ$10,0))</f>
      </c>
      <c r="BT104" s="14">
        <f>(VLOOKUP($EG104,Data!$B:$CP,Daily!FS$10,0)+VLOOKUP($IF104,Data!$B:$CP,Daily!JR$10,0))/(VLOOKUP($EG101,Data!$B:$CP,Daily!FS$10,0)+VLOOKUP($IF101,Data!$B:$CP,Daily!JR$10,0))</f>
      </c>
      <c r="BU104" s="14">
        <f>(VLOOKUP($EG104,Data!$B:$CP,Daily!FT$10,0)+VLOOKUP($IF104,Data!$B:$CP,Daily!JS$10,0))/(VLOOKUP($EG101,Data!$B:$CP,Daily!FT$10,0)+VLOOKUP($IF101,Data!$B:$CP,Daily!JS$10,0))</f>
      </c>
      <c r="BV104" s="14">
        <f>(VLOOKUP($EG104,Data!$B:$CP,Daily!FU$10,0)+VLOOKUP($IF104,Data!$B:$CP,Daily!JT$10,0))/(VLOOKUP($EG101,Data!$B:$CP,Daily!FU$10,0)+VLOOKUP($IF101,Data!$B:$CP,Daily!JT$10,0))</f>
      </c>
      <c r="BW104" s="14">
        <f>(VLOOKUP($EG104,Data!$B:$CP,Daily!FV$10,0)+VLOOKUP($IF104,Data!$B:$CP,Daily!JU$10,0))/(VLOOKUP($EG101,Data!$B:$CP,Daily!FV$10,0)+VLOOKUP($IF101,Data!$B:$CP,Daily!JU$10,0))</f>
      </c>
      <c r="BX104" s="14">
        <f>(VLOOKUP($EG104,Data!$B:$CP,Daily!FW$10,0)+VLOOKUP($IF104,Data!$B:$CP,Daily!JV$10,0))/(VLOOKUP($EG101,Data!$B:$CP,Daily!FW$10,0)+VLOOKUP($IF101,Data!$B:$CP,Daily!JV$10,0))</f>
      </c>
      <c r="BY104" s="14">
        <f>(VLOOKUP($EG104,Data!$B:$CP,Daily!FX$10,0)+VLOOKUP($IF104,Data!$B:$CP,Daily!JW$10,0))/(VLOOKUP($EG101,Data!$B:$CP,Daily!FX$10,0)+VLOOKUP($IF101,Data!$B:$CP,Daily!JW$10,0))</f>
      </c>
      <c r="BZ104" s="14">
        <f>(VLOOKUP($EG104,Data!$B:$CP,Daily!FY$10,0)+VLOOKUP($IF104,Data!$B:$CP,Daily!JX$10,0))/(VLOOKUP($EG101,Data!$B:$CP,Daily!FY$10,0)+VLOOKUP($IF101,Data!$B:$CP,Daily!JX$10,0))</f>
      </c>
      <c r="CA104" s="14">
        <f>(VLOOKUP($EG104,Data!$B:$CP,Daily!FZ$10,0)+VLOOKUP($IF104,Data!$B:$CP,Daily!JY$10,0))/(VLOOKUP($EG101,Data!$B:$CP,Daily!FZ$10,0)+VLOOKUP($IF101,Data!$B:$CP,Daily!JY$10,0))</f>
      </c>
      <c r="CB104" s="14">
        <f>(VLOOKUP($EG104,Data!$B:$CP,Daily!GA$10,0)+VLOOKUP($IF104,Data!$B:$CP,Daily!JZ$10,0))/(VLOOKUP($EG101,Data!$B:$CP,Daily!GA$10,0)+VLOOKUP($IF101,Data!$B:$CP,Daily!JZ$10,0))</f>
      </c>
      <c r="CC104" s="14">
        <f>(VLOOKUP($EG104,Data!$B:$CP,Daily!GB$10,0)+VLOOKUP($IF104,Data!$B:$CP,Daily!KA$10,0))/(VLOOKUP($EG101,Data!$B:$CP,Daily!GB$10,0)+VLOOKUP($IF101,Data!$B:$CP,Daily!KA$10,0))</f>
      </c>
      <c r="CD104" s="14">
        <f>(VLOOKUP($EG104,Data!$B:$CP,Daily!GC$10,0)+VLOOKUP($IF104,Data!$B:$CP,Daily!KB$10,0))/(VLOOKUP($EG101,Data!$B:$CP,Daily!GC$10,0)+VLOOKUP($IF101,Data!$B:$CP,Daily!KB$10,0))</f>
      </c>
      <c r="CE104" s="14">
        <f>(VLOOKUP($EG104,Data!$B:$CP,Daily!GD$10,0)+VLOOKUP($IF104,Data!$B:$CP,Daily!KC$10,0))/(VLOOKUP($EG101,Data!$B:$CP,Daily!GD$10,0)+VLOOKUP($IF101,Data!$B:$CP,Daily!KC$10,0))</f>
      </c>
      <c r="CF104" s="14">
        <f>(VLOOKUP($EG104,Data!$B:$CP,Daily!GE$10,0)+VLOOKUP($IF104,Data!$B:$CP,Daily!KD$10,0))/(VLOOKUP($EG101,Data!$B:$CP,Daily!GE$10,0)+VLOOKUP($IF101,Data!$B:$CP,Daily!KD$10,0))</f>
      </c>
      <c r="CG104" s="14">
        <f>(VLOOKUP($EG104,Data!$B:$CP,Daily!GF$10,0)+VLOOKUP($IF104,Data!$B:$CP,Daily!KE$10,0))/(VLOOKUP($EG101,Data!$B:$CP,Daily!GF$10,0)+VLOOKUP($IF101,Data!$B:$CP,Daily!KE$10,0))</f>
      </c>
      <c r="CH104" s="14">
        <f>(VLOOKUP($EG104,Data!$B:$CP,Daily!GG$10,0)+VLOOKUP($IF104,Data!$B:$CP,Daily!KF$10,0))/(VLOOKUP($EG101,Data!$B:$CP,Daily!GG$10,0)+VLOOKUP($IF101,Data!$B:$CP,Daily!KF$10,0))</f>
      </c>
      <c r="CI104" s="14">
        <f>(VLOOKUP($EG104,Data!$B:$CP,Daily!GH$10,0)+VLOOKUP($IF104,Data!$B:$CP,Daily!KG$10,0))/(VLOOKUP($EG101,Data!$B:$CP,Daily!GH$10,0)+VLOOKUP($IF101,Data!$B:$CP,Daily!KG$10,0))</f>
      </c>
      <c r="CJ104" s="14">
        <f>(VLOOKUP($EG104,Data!$B:$CP,Daily!GI$10,0)+VLOOKUP($IF104,Data!$B:$CP,Daily!KH$10,0))/(VLOOKUP($EG101,Data!$B:$CP,Daily!GI$10,0)+VLOOKUP($IF101,Data!$B:$CP,Daily!KH$10,0))</f>
      </c>
      <c r="CK104" s="14">
        <f>(VLOOKUP($EG104,Data!$B:$CP,Daily!GJ$10,0)+VLOOKUP($IF104,Data!$B:$CP,Daily!KI$10,0))/(VLOOKUP($EG101,Data!$B:$CP,Daily!GJ$10,0)+VLOOKUP($IF101,Data!$B:$CP,Daily!KI$10,0))</f>
      </c>
      <c r="CL104" s="14">
        <f>(VLOOKUP($EG104,Data!$B:$CP,Daily!GK$10,0)+VLOOKUP($IF104,Data!$B:$CP,Daily!KJ$10,0))/(VLOOKUP($EG101,Data!$B:$CP,Daily!GK$10,0)+VLOOKUP($IF101,Data!$B:$CP,Daily!KJ$10,0))</f>
      </c>
      <c r="CM104" s="14">
        <f>(VLOOKUP($EG104,Data!$B:$CP,Daily!GL$10,0)+VLOOKUP($IF104,Data!$B:$CP,Daily!KK$10,0))/(VLOOKUP($EG101,Data!$B:$CP,Daily!GL$10,0)+VLOOKUP($IF101,Data!$B:$CP,Daily!KK$10,0))</f>
      </c>
      <c r="CN104" s="14">
        <f>(VLOOKUP($EG104,Data!$B:$CP,Daily!GM$10,0)+VLOOKUP($IF104,Data!$B:$CP,Daily!KL$10,0))/(VLOOKUP($EG101,Data!$B:$CP,Daily!GM$10,0)+VLOOKUP($IF101,Data!$B:$CP,Daily!KL$10,0))</f>
      </c>
      <c r="CO104" s="14">
        <f>(VLOOKUP($EG104,Data!$B:$CP,Daily!GN$10,0)+VLOOKUP($IF104,Data!$B:$CP,Daily!KM$10,0))/(VLOOKUP($EG101,Data!$B:$CP,Daily!GN$10,0)+VLOOKUP($IF101,Data!$B:$CP,Daily!KM$10,0))</f>
      </c>
      <c r="CP104" s="14">
        <f>(VLOOKUP($EG104,Data!$B:$CP,Daily!GO$10,0)+VLOOKUP($IF104,Data!$B:$CP,Daily!KN$10,0))/(VLOOKUP($EG101,Data!$B:$CP,Daily!GO$10,0)+VLOOKUP($IF101,Data!$B:$CP,Daily!KN$10,0))</f>
      </c>
      <c r="CQ104" s="14">
        <f>(VLOOKUP($EG104,Data!$B:$CP,Daily!GP$10,0)+VLOOKUP($IF104,Data!$B:$CP,Daily!KO$10,0))/(VLOOKUP($EG101,Data!$B:$CP,Daily!GP$10,0)+VLOOKUP($IF101,Data!$B:$CP,Daily!KO$10,0))</f>
      </c>
      <c r="CR104" s="14">
        <f>(VLOOKUP($EG104,Data!$B:$CP,Daily!GQ$10,0)+VLOOKUP($IF104,Data!$B:$CP,Daily!KP$10,0))/(VLOOKUP($EG101,Data!$B:$CP,Daily!GQ$10,0)+VLOOKUP($IF101,Data!$B:$CP,Daily!KP$10,0))</f>
      </c>
      <c r="CS104" s="14">
        <f>(VLOOKUP($EG104,Data!$B:$CP,Daily!GR$10,0)+VLOOKUP($IF104,Data!$B:$CP,Daily!KQ$10,0))/(VLOOKUP($EG101,Data!$B:$CP,Daily!GR$10,0)+VLOOKUP($IF101,Data!$B:$CP,Daily!KQ$10,0))</f>
      </c>
      <c r="CT104" s="14">
        <f>(VLOOKUP($EG104,Data!$B:$CP,Daily!GS$10,0)+VLOOKUP($IF104,Data!$B:$CP,Daily!KR$10,0))/(VLOOKUP($EG101,Data!$B:$CP,Daily!GS$10,0)+VLOOKUP($IF101,Data!$B:$CP,Daily!KR$10,0))</f>
      </c>
      <c r="CU104" s="14">
        <f>(VLOOKUP($EG104,Data!$B:$CP,Daily!GT$10,0)+VLOOKUP($IF104,Data!$B:$CP,Daily!KS$10,0))/(VLOOKUP($EG101,Data!$B:$CP,Daily!GT$10,0)+VLOOKUP($IF101,Data!$B:$CP,Daily!KS$10,0))</f>
      </c>
      <c r="CV104" s="14">
        <f>(VLOOKUP($EG104,Data!$B:$CP,Daily!GU$10,0)+VLOOKUP($IF104,Data!$B:$CP,Daily!KT$10,0))/(VLOOKUP($EG101,Data!$B:$CP,Daily!GU$10,0)+VLOOKUP($IF101,Data!$B:$CP,Daily!KT$10,0))</f>
      </c>
      <c r="CW104" s="14">
        <f>(VLOOKUP($EG104,Data!$B:$CP,Daily!GV$10,0)+VLOOKUP($IF104,Data!$B:$CP,Daily!KU$10,0))/(VLOOKUP($EG101,Data!$B:$CP,Daily!GV$10,0)+VLOOKUP($IF101,Data!$B:$CP,Daily!KU$10,0))</f>
      </c>
      <c r="CX104" s="14">
        <f>(VLOOKUP($EG104,Data!$B:$CP,Daily!GW$10,0)+VLOOKUP($IF104,Data!$B:$CP,Daily!KV$10,0))/(VLOOKUP($EG101,Data!$B:$CP,Daily!GW$10,0)+VLOOKUP($IF101,Data!$B:$CP,Daily!KV$10,0))</f>
      </c>
      <c r="CY104" s="14">
        <f>(VLOOKUP($EG104,Data!$B:$CP,Daily!GX$10,0)+VLOOKUP($IF104,Data!$B:$CP,Daily!KW$10,0))/(VLOOKUP($EG101,Data!$B:$CP,Daily!GX$10,0)+VLOOKUP($IF101,Data!$B:$CP,Daily!KW$10,0))</f>
      </c>
      <c r="CZ104" s="14">
        <f>(VLOOKUP($EG104,Data!$B:$CP,Daily!GY$10,0)+VLOOKUP($IF104,Data!$B:$CP,Daily!KX$10,0))/(VLOOKUP($EG101,Data!$B:$CP,Daily!GY$10,0)+VLOOKUP($IF101,Data!$B:$CP,Daily!KX$10,0))</f>
      </c>
      <c r="DA104" s="14">
        <f>(VLOOKUP($EG104,Data!$B:$CP,Daily!GZ$10,0)+VLOOKUP($IF104,Data!$B:$CP,Daily!KY$10,0))/(VLOOKUP($EG101,Data!$B:$CP,Daily!GZ$10,0)+VLOOKUP($IF101,Data!$B:$CP,Daily!KY$10,0))</f>
      </c>
      <c r="DB104" s="14">
        <f>(VLOOKUP($EG104,Data!$B:$CP,Daily!HA$10,0)+VLOOKUP($IF104,Data!$B:$CP,Daily!KZ$10,0))/(VLOOKUP($EG101,Data!$B:$CP,Daily!HA$10,0)+VLOOKUP($IF101,Data!$B:$CP,Daily!KZ$10,0))</f>
      </c>
      <c r="DC104" s="14">
        <f>(VLOOKUP($EG104,Data!$B:$CP,Daily!HB$10,0)+VLOOKUP($IF104,Data!$B:$CP,Daily!LA$10,0))/(VLOOKUP($EG101,Data!$B:$CP,Daily!HB$10,0)+VLOOKUP($IF101,Data!$B:$CP,Daily!LA$10,0))</f>
      </c>
      <c r="DD104" s="14">
        <f>(VLOOKUP($EG104,Data!$B:$CP,Daily!HC$10,0)+VLOOKUP($IF104,Data!$B:$CP,Daily!LB$10,0))/(VLOOKUP($EG101,Data!$B:$CP,Daily!HC$10,0)+VLOOKUP($IF101,Data!$B:$CP,Daily!LB$10,0))</f>
      </c>
      <c r="DE104" s="14">
        <f>(VLOOKUP($EG104,Data!$B:$CP,Daily!HD$10,0)+VLOOKUP($IF104,Data!$B:$CP,Daily!LC$10,0))/(VLOOKUP($EG101,Data!$B:$CP,Daily!HD$10,0)+VLOOKUP($IF101,Data!$B:$CP,Daily!LC$10,0))</f>
      </c>
      <c r="DF104" s="14">
        <f>(VLOOKUP($EG104,Data!$B:$CP,Daily!HE$10,0)+VLOOKUP($IF104,Data!$B:$CP,Daily!LD$10,0))/(VLOOKUP($EG101,Data!$B:$CP,Daily!HE$10,0)+VLOOKUP($IF101,Data!$B:$CP,Daily!LD$10,0))</f>
      </c>
      <c r="DG104" s="14">
        <f>(VLOOKUP($EG104,Data!$B:$CP,Daily!HF$10,0)+VLOOKUP($IF104,Data!$B:$CP,Daily!LE$10,0))/(VLOOKUP($EG101,Data!$B:$CP,Daily!HF$10,0)+VLOOKUP($IF101,Data!$B:$CP,Daily!LE$10,0))</f>
      </c>
      <c r="DH104" s="14">
        <f>(VLOOKUP($EG104,Data!$B:$CP,Daily!HG$10,0)+VLOOKUP($IF104,Data!$B:$CP,Daily!LF$10,0))/(VLOOKUP($EG101,Data!$B:$CP,Daily!HG$10,0)+VLOOKUP($IF101,Data!$B:$CP,Daily!LF$10,0))</f>
      </c>
      <c r="DI104" s="14">
        <f>(VLOOKUP($EG104,Data!$B:$CP,Daily!HH$10,0)+VLOOKUP($IF104,Data!$B:$CP,Daily!LG$10,0))/(VLOOKUP($EG101,Data!$B:$CP,Daily!HH$10,0)+VLOOKUP($IF101,Data!$B:$CP,Daily!LG$10,0))</f>
      </c>
      <c r="DJ104" s="14">
        <f>(VLOOKUP($EG104,Data!$B:$CP,Daily!HI$10,0)+VLOOKUP($IF104,Data!$B:$CP,Daily!LH$10,0))/(VLOOKUP($EG101,Data!$B:$CP,Daily!HI$10,0)+VLOOKUP($IF101,Data!$B:$CP,Daily!LH$10,0))</f>
      </c>
      <c r="DK104" s="14">
        <f>(VLOOKUP($EG104,Data!$B:$CP,Daily!HJ$10,0)+VLOOKUP($IF104,Data!$B:$CP,Daily!LI$10,0))/(VLOOKUP($EG101,Data!$B:$CP,Daily!HJ$10,0)+VLOOKUP($IF101,Data!$B:$CP,Daily!LI$10,0))</f>
      </c>
      <c r="DL104" s="14">
        <f>(VLOOKUP($EG104,Data!$B:$CP,Daily!HK$10,0)+VLOOKUP($IF104,Data!$B:$CP,Daily!LJ$10,0))/(VLOOKUP($EG101,Data!$B:$CP,Daily!HK$10,0)+VLOOKUP($IF101,Data!$B:$CP,Daily!LJ$10,0))</f>
      </c>
      <c r="DM104" s="14">
        <f>(VLOOKUP($EG104,Data!$B:$CP,Daily!HL$10,0)+VLOOKUP($IF104,Data!$B:$CP,Daily!LK$10,0))/(VLOOKUP($EG101,Data!$B:$CP,Daily!HL$10,0)+VLOOKUP($IF101,Data!$B:$CP,Daily!LK$10,0))</f>
      </c>
      <c r="DN104" s="14">
        <f>(VLOOKUP($EG104,Data!$B:$CP,Daily!HM$10,0)+VLOOKUP($IF104,Data!$B:$CP,Daily!LL$10,0))/(VLOOKUP($EG101,Data!$B:$CP,Daily!HM$10,0)+VLOOKUP($IF101,Data!$B:$CP,Daily!LL$10,0))</f>
      </c>
      <c r="DO104" s="14">
        <f>(VLOOKUP($EG104,Data!$B:$CP,Daily!HN$10,0)+VLOOKUP($IF104,Data!$B:$CP,Daily!LM$10,0))/(VLOOKUP($EG101,Data!$B:$CP,Daily!HN$10,0)+VLOOKUP($IF101,Data!$B:$CP,Daily!LM$10,0))</f>
      </c>
      <c r="DP104" s="14">
        <f>(VLOOKUP($EG104,Data!$B:$CP,Daily!HO$10,0)+VLOOKUP($IF104,Data!$B:$CP,Daily!LN$10,0))/(VLOOKUP($EG101,Data!$B:$CP,Daily!HO$10,0)+VLOOKUP($IF101,Data!$B:$CP,Daily!LN$10,0))</f>
      </c>
      <c r="DQ104" s="14">
        <f>(VLOOKUP($EG104,Data!$B:$CP,Daily!HP$10,0)+VLOOKUP($IF104,Data!$B:$CP,Daily!LO$10,0))/(VLOOKUP($EG101,Data!$B:$CP,Daily!HP$10,0)+VLOOKUP($IF101,Data!$B:$CP,Daily!LO$10,0))</f>
      </c>
      <c r="DR104" s="14">
        <f>(VLOOKUP($EG104,Data!$B:$CP,Daily!HQ$10,0)+VLOOKUP($IF104,Data!$B:$CP,Daily!LP$10,0))/(VLOOKUP($EG101,Data!$B:$CP,Daily!HQ$10,0)+VLOOKUP($IF101,Data!$B:$CP,Daily!LP$10,0))</f>
      </c>
      <c r="DS104" s="14">
        <f>(VLOOKUP($EG104,Data!$B:$CP,Daily!HR$10,0)+VLOOKUP($IF104,Data!$B:$CP,Daily!LQ$10,0))/(VLOOKUP($EG101,Data!$B:$CP,Daily!HR$10,0)+VLOOKUP($IF101,Data!$B:$CP,Daily!LQ$10,0))</f>
      </c>
      <c r="DT104" s="14">
        <f>(VLOOKUP($EG104,Data!$B:$CP,Daily!HS$10,0)+VLOOKUP($IF104,Data!$B:$CP,Daily!LR$10,0))/(VLOOKUP($EG101,Data!$B:$CP,Daily!HS$10,0)+VLOOKUP($IF101,Data!$B:$CP,Daily!LR$10,0))</f>
      </c>
      <c r="DU104" s="14">
        <f>(VLOOKUP($EG104,Data!$B:$CP,Daily!HT$10,0)+VLOOKUP($IF104,Data!$B:$CP,Daily!LS$10,0))/(VLOOKUP($EG101,Data!$B:$CP,Daily!HT$10,0)+VLOOKUP($IF101,Data!$B:$CP,Daily!LS$10,0))</f>
      </c>
      <c r="DV104" s="18"/>
      <c r="DW104" s="14">
        <f t="shared" si="588"/>
      </c>
      <c r="DX104" s="14">
        <f t="shared" si="589"/>
      </c>
      <c r="DY104" s="14">
        <f t="shared" si="846"/>
      </c>
      <c r="DZ104" s="14">
        <f t="shared" si="856"/>
      </c>
      <c r="EA104" s="14">
        <f t="shared" si="857"/>
      </c>
      <c r="EB104" s="18"/>
      <c r="EC104" s="14">
        <f t="shared" si="835"/>
      </c>
      <c r="ED104" s="14">
        <f t="shared" si="858"/>
      </c>
      <c r="EE104" s="14">
        <f t="shared" si="859"/>
      </c>
      <c r="EF104" s="16"/>
      <c r="EG104" s="9" t="s">
        <v>616</v>
      </c>
      <c r="EH104" s="9" t="s">
        <v>92</v>
      </c>
      <c r="EI104" s="14">
        <f>VLOOKUP($EG104,Data!$B:$CP,Daily!EI$10,0)/VLOOKUP($EG101,Data!$B:$CP,Daily!EI$10,0)</f>
      </c>
      <c r="EJ104" s="14">
        <f>VLOOKUP($EG104,Data!$B:$CP,Daily!EJ$10,0)/VLOOKUP($EG101,Data!$B:$CP,Daily!EJ$10,0)</f>
      </c>
      <c r="EK104" s="14">
        <f>VLOOKUP($EG104,Data!$B:$CP,Daily!EK$10,0)/VLOOKUP($EG101,Data!$B:$CP,Daily!EK$10,0)</f>
      </c>
      <c r="EL104" s="14">
        <f>VLOOKUP($EG104,Data!$B:$CP,Daily!EL$10,0)/VLOOKUP($EG101,Data!$B:$CP,Daily!EL$10,0)</f>
      </c>
      <c r="EM104" s="14">
        <f>VLOOKUP($EG104,Data!$B:$CP,Daily!EM$10,0)/VLOOKUP($EG101,Data!$B:$CP,Daily!EM$10,0)</f>
      </c>
      <c r="EN104" s="14">
        <f>VLOOKUP($EG104,Data!$B:$CP,Daily!EN$10,0)/VLOOKUP($EG101,Data!$B:$CP,Daily!EN$10,0)</f>
      </c>
      <c r="EO104" s="14">
        <f>VLOOKUP($EG104,Data!$B:$CP,Daily!EO$10,0)/VLOOKUP($EG101,Data!$B:$CP,Daily!EO$10,0)</f>
      </c>
      <c r="EP104" s="14">
        <f>VLOOKUP($EG104,Data!$B:$CP,Daily!EP$10,0)/VLOOKUP($EG101,Data!$B:$CP,Daily!EP$10,0)</f>
      </c>
      <c r="EQ104" s="14">
        <f>VLOOKUP($EG104,Data!$B:$CP,Daily!EQ$10,0)/VLOOKUP($EG101,Data!$B:$CP,Daily!EQ$10,0)</f>
      </c>
      <c r="ER104" s="14">
        <f>VLOOKUP($EG104,Data!$B:$CP,Daily!ER$10,0)/VLOOKUP($EG101,Data!$B:$CP,Daily!ER$10,0)</f>
      </c>
      <c r="ES104" s="14">
        <f>VLOOKUP($EG104,Data!$B:$CP,Daily!ES$10,0)/VLOOKUP($EG101,Data!$B:$CP,Daily!ES$10,0)</f>
      </c>
      <c r="ET104" s="14">
        <f>VLOOKUP($EG104,Data!$B:$CP,Daily!ET$10,0)/VLOOKUP($EG101,Data!$B:$CP,Daily!ET$10,0)</f>
      </c>
      <c r="EU104" s="14">
        <f>VLOOKUP($EG104,Data!$B:$CP,Daily!EU$10,0)/VLOOKUP($EG101,Data!$B:$CP,Daily!EU$10,0)</f>
      </c>
      <c r="EV104" s="14">
        <f>VLOOKUP($EG104,Data!$B:$CP,Daily!EV$10,0)/VLOOKUP($EG101,Data!$B:$CP,Daily!EV$10,0)</f>
      </c>
      <c r="EW104" s="14">
        <f>VLOOKUP($EG104,Data!$B:$CP,Daily!EW$10,0)/VLOOKUP($EG101,Data!$B:$CP,Daily!EW$10,0)</f>
      </c>
      <c r="EX104" s="14">
        <f>VLOOKUP($EG104,Data!$B:$CP,Daily!EX$10,0)/VLOOKUP($EG101,Data!$B:$CP,Daily!EX$10,0)</f>
      </c>
      <c r="EY104" s="14">
        <f>VLOOKUP($EG104,Data!$B:$CP,Daily!EY$10,0)/VLOOKUP($EG101,Data!$B:$CP,Daily!EY$10,0)</f>
      </c>
      <c r="EZ104" s="14">
        <f>VLOOKUP($EG104,Data!$B:$CP,Daily!EZ$10,0)/VLOOKUP($EG101,Data!$B:$CP,Daily!EZ$10,0)</f>
      </c>
      <c r="FA104" s="14">
        <f>VLOOKUP($EG104,Data!$B:$CP,Daily!FA$10,0)/VLOOKUP($EG101,Data!$B:$CP,Daily!FA$10,0)</f>
      </c>
      <c r="FB104" s="14">
        <f>VLOOKUP($EG104,Data!$B:$CP,Daily!FB$10,0)/VLOOKUP($EG101,Data!$B:$CP,Daily!FB$10,0)</f>
      </c>
      <c r="FC104" s="14">
        <f>VLOOKUP($EG104,Data!$B:$CP,Daily!FC$10,0)/VLOOKUP($EG101,Data!$B:$CP,Daily!FC$10,0)</f>
      </c>
      <c r="FD104" s="14">
        <f>VLOOKUP($EG104,Data!$B:$CP,Daily!FD$10,0)/VLOOKUP($EG101,Data!$B:$CP,Daily!FD$10,0)</f>
      </c>
      <c r="FE104" s="14">
        <f>VLOOKUP($EG104,Data!$B:$CP,Daily!FE$10,0)/VLOOKUP($EG101,Data!$B:$CP,Daily!FE$10,0)</f>
      </c>
      <c r="FF104" s="14">
        <f>VLOOKUP($EG104,Data!$B:$CP,Daily!FF$10,0)/VLOOKUP($EG101,Data!$B:$CP,Daily!FF$10,0)</f>
      </c>
      <c r="FG104" s="14">
        <f>VLOOKUP($EG104,Data!$B:$CP,Daily!FG$10,0)/VLOOKUP($EG101,Data!$B:$CP,Daily!FG$10,0)</f>
      </c>
      <c r="FH104" s="14">
        <f>VLOOKUP($EG104,Data!$B:$CP,Daily!FH$10,0)/VLOOKUP($EG101,Data!$B:$CP,Daily!FH$10,0)</f>
      </c>
      <c r="FI104" s="14">
        <f>VLOOKUP($EG104,Data!$B:$CP,Daily!FI$10,0)/VLOOKUP($EG101,Data!$B:$CP,Daily!FI$10,0)</f>
      </c>
      <c r="FJ104" s="14">
        <f>VLOOKUP($EG104,Data!$B:$CP,Daily!FJ$10,0)/VLOOKUP($EG101,Data!$B:$CP,Daily!FJ$10,0)</f>
      </c>
      <c r="FK104" s="14">
        <f>VLOOKUP($EG104,Data!$B:$CP,Daily!FK$10,0)/VLOOKUP($EG101,Data!$B:$CP,Daily!FK$10,0)</f>
      </c>
      <c r="FL104" s="14">
        <f>VLOOKUP($EG104,Data!$B:$CP,Daily!FL$10,0)/VLOOKUP($EG101,Data!$B:$CP,Daily!FL$10,0)</f>
      </c>
      <c r="FM104" s="14">
        <f>VLOOKUP($EG104,Data!$B:$CP,Daily!FM$10,0)/VLOOKUP($EG101,Data!$B:$CP,Daily!FM$10,0)</f>
      </c>
      <c r="FN104" s="14">
        <f>VLOOKUP($EG104,Data!$B:$CP,Daily!FN$10,0)/VLOOKUP($EG101,Data!$B:$CP,Daily!FN$10,0)</f>
      </c>
      <c r="FO104" s="14">
        <f>VLOOKUP($EG104,Data!$B:$CP,Daily!FO$10,0)/VLOOKUP($EG101,Data!$B:$CP,Daily!FO$10,0)</f>
      </c>
      <c r="FP104" s="14">
        <f>VLOOKUP($EG104,Data!$B:$CP,Daily!FP$10,0)/VLOOKUP($EG101,Data!$B:$CP,Daily!FP$10,0)</f>
      </c>
      <c r="FQ104" s="14">
        <f>VLOOKUP($EG104,Data!$B:$CP,Daily!FQ$10,0)/VLOOKUP($EG101,Data!$B:$CP,Daily!FQ$10,0)</f>
      </c>
      <c r="FR104" s="14">
        <f>VLOOKUP($EG104,Data!$B:$CP,Daily!FR$10,0)/VLOOKUP($EG101,Data!$B:$CP,Daily!FR$10,0)</f>
      </c>
      <c r="FS104" s="14">
        <f>VLOOKUP($EG104,Data!$B:$CP,Daily!FS$10,0)/VLOOKUP($EG101,Data!$B:$CP,Daily!FS$10,0)</f>
      </c>
      <c r="FT104" s="14">
        <f>VLOOKUP($EG104,Data!$B:$CP,Daily!FT$10,0)/VLOOKUP($EG101,Data!$B:$CP,Daily!FT$10,0)</f>
      </c>
      <c r="FU104" s="14">
        <f>VLOOKUP($EG104,Data!$B:$CP,Daily!FU$10,0)/VLOOKUP($EG101,Data!$B:$CP,Daily!FU$10,0)</f>
      </c>
      <c r="FV104" s="14">
        <f>VLOOKUP($EG104,Data!$B:$CP,Daily!FV$10,0)/VLOOKUP($EG101,Data!$B:$CP,Daily!FV$10,0)</f>
      </c>
      <c r="FW104" s="14">
        <f>VLOOKUP($EG104,Data!$B:$CP,Daily!FW$10,0)/VLOOKUP($EG101,Data!$B:$CP,Daily!FW$10,0)</f>
      </c>
      <c r="FX104" s="14">
        <f>VLOOKUP($EG104,Data!$B:$CP,Daily!FX$10,0)/VLOOKUP($EG101,Data!$B:$CP,Daily!FX$10,0)</f>
      </c>
      <c r="FY104" s="14">
        <f>VLOOKUP($EG104,Data!$B:$CP,Daily!FY$10,0)/VLOOKUP($EG101,Data!$B:$CP,Daily!FY$10,0)</f>
      </c>
      <c r="FZ104" s="14">
        <f>VLOOKUP($EG104,Data!$B:$CP,Daily!FZ$10,0)/VLOOKUP($EG101,Data!$B:$CP,Daily!FZ$10,0)</f>
      </c>
      <c r="GA104" s="14">
        <f>VLOOKUP($EG104,Data!$B:$CP,Daily!GA$10,0)/VLOOKUP($EG101,Data!$B:$CP,Daily!GA$10,0)</f>
      </c>
      <c r="GB104" s="14">
        <f>VLOOKUP($EG104,Data!$B:$CP,Daily!GB$10,0)/VLOOKUP($EG101,Data!$B:$CP,Daily!GB$10,0)</f>
      </c>
      <c r="GC104" s="14">
        <f>VLOOKUP($EG104,Data!$B:$CP,Daily!GC$10,0)/VLOOKUP($EG101,Data!$B:$CP,Daily!GC$10,0)</f>
      </c>
      <c r="GD104" s="14">
        <f>VLOOKUP($EG104,Data!$B:$CP,Daily!GD$10,0)/VLOOKUP($EG101,Data!$B:$CP,Daily!GD$10,0)</f>
      </c>
      <c r="GE104" s="14">
        <f>VLOOKUP($EG104,Data!$B:$CP,Daily!GE$10,0)/VLOOKUP($EG101,Data!$B:$CP,Daily!GE$10,0)</f>
      </c>
      <c r="GF104" s="14">
        <f>VLOOKUP($EG104,Data!$B:$CP,Daily!GF$10,0)/VLOOKUP($EG101,Data!$B:$CP,Daily!GF$10,0)</f>
      </c>
      <c r="GG104" s="14">
        <f>VLOOKUP($EG104,Data!$B:$CP,Daily!GG$10,0)/VLOOKUP($EG101,Data!$B:$CP,Daily!GG$10,0)</f>
      </c>
      <c r="GH104" s="14">
        <f>VLOOKUP($EG104,Data!$B:$CP,Daily!GH$10,0)/VLOOKUP($EG101,Data!$B:$CP,Daily!GH$10,0)</f>
      </c>
      <c r="GI104" s="14">
        <f>VLOOKUP($EG104,Data!$B:$CP,Daily!GI$10,0)/VLOOKUP($EG101,Data!$B:$CP,Daily!GI$10,0)</f>
      </c>
      <c r="GJ104" s="14">
        <f>VLOOKUP($EG104,Data!$B:$CP,Daily!GJ$10,0)/VLOOKUP($EG101,Data!$B:$CP,Daily!GJ$10,0)</f>
      </c>
      <c r="GK104" s="14">
        <f>VLOOKUP($EG104,Data!$B:$CP,Daily!GK$10,0)/VLOOKUP($EG101,Data!$B:$CP,Daily!GK$10,0)</f>
      </c>
      <c r="GL104" s="14">
        <f>VLOOKUP($EG104,Data!$B:$CP,Daily!GL$10,0)/VLOOKUP($EG101,Data!$B:$CP,Daily!GL$10,0)</f>
      </c>
      <c r="GM104" s="14">
        <f>VLOOKUP($EG104,Data!$B:$CP,Daily!GM$10,0)/VLOOKUP($EG101,Data!$B:$CP,Daily!GM$10,0)</f>
      </c>
      <c r="GN104" s="14">
        <f>VLOOKUP($EG104,Data!$B:$CP,Daily!GN$10,0)/VLOOKUP($EG101,Data!$B:$CP,Daily!GN$10,0)</f>
      </c>
      <c r="GO104" s="14">
        <f>VLOOKUP($EG104,Data!$B:$CP,Daily!GO$10,0)/VLOOKUP($EG101,Data!$B:$CP,Daily!GO$10,0)</f>
      </c>
      <c r="GP104" s="14">
        <f>VLOOKUP($EG104,Data!$B:$CP,Daily!GP$10,0)/VLOOKUP($EG101,Data!$B:$CP,Daily!GP$10,0)</f>
      </c>
      <c r="GQ104" s="14">
        <f>VLOOKUP($EG104,Data!$B:$CP,Daily!GQ$10,0)/VLOOKUP($EG101,Data!$B:$CP,Daily!GQ$10,0)</f>
      </c>
      <c r="GR104" s="14">
        <f>VLOOKUP($EG104,Data!$B:$CP,Daily!GR$10,0)/VLOOKUP($EG101,Data!$B:$CP,Daily!GR$10,0)</f>
      </c>
      <c r="GS104" s="14">
        <f>VLOOKUP($EG104,Data!$B:$CP,Daily!GS$10,0)/VLOOKUP($EG101,Data!$B:$CP,Daily!GS$10,0)</f>
      </c>
      <c r="GT104" s="14">
        <f>VLOOKUP($EG104,Data!$B:$CP,Daily!GT$10,0)/VLOOKUP($EG101,Data!$B:$CP,Daily!GT$10,0)</f>
      </c>
      <c r="GU104" s="14">
        <f>VLOOKUP($EG104,Data!$B:$CP,Daily!GU$10,0)/VLOOKUP($EG101,Data!$B:$CP,Daily!GU$10,0)</f>
      </c>
      <c r="GV104" s="14">
        <f>VLOOKUP($EG104,Data!$B:$CP,Daily!GV$10,0)/VLOOKUP($EG101,Data!$B:$CP,Daily!GV$10,0)</f>
      </c>
      <c r="GW104" s="14">
        <f>VLOOKUP($EG104,Data!$B:$CP,Daily!GW$10,0)/VLOOKUP($EG101,Data!$B:$CP,Daily!GW$10,0)</f>
      </c>
      <c r="GX104" s="14">
        <f>VLOOKUP($EG104,Data!$B:$CP,Daily!GX$10,0)/VLOOKUP($EG101,Data!$B:$CP,Daily!GX$10,0)</f>
      </c>
      <c r="GY104" s="14">
        <f>VLOOKUP($EG104,Data!$B:$CP,Daily!GY$10,0)/VLOOKUP($EG101,Data!$B:$CP,Daily!GY$10,0)</f>
      </c>
      <c r="GZ104" s="14">
        <f>VLOOKUP($EG104,Data!$B:$CP,Daily!GZ$10,0)/VLOOKUP($EG101,Data!$B:$CP,Daily!GZ$10,0)</f>
      </c>
      <c r="HA104" s="14">
        <f>VLOOKUP($EG104,Data!$B:$CP,Daily!HA$10,0)/VLOOKUP($EG101,Data!$B:$CP,Daily!HA$10,0)</f>
      </c>
      <c r="HB104" s="14">
        <f>VLOOKUP($EG104,Data!$B:$CP,Daily!HB$10,0)/VLOOKUP($EG101,Data!$B:$CP,Daily!HB$10,0)</f>
      </c>
      <c r="HC104" s="14">
        <f>VLOOKUP($EG104,Data!$B:$CP,Daily!HC$10,0)/VLOOKUP($EG101,Data!$B:$CP,Daily!HC$10,0)</f>
      </c>
      <c r="HD104" s="14">
        <f>VLOOKUP($EG104,Data!$B:$CP,Daily!HD$10,0)/VLOOKUP($EG101,Data!$B:$CP,Daily!HD$10,0)</f>
      </c>
      <c r="HE104" s="14">
        <f>VLOOKUP($EG104,Data!$B:$CP,Daily!HE$10,0)/VLOOKUP($EG101,Data!$B:$CP,Daily!HE$10,0)</f>
      </c>
      <c r="HF104" s="14">
        <f>VLOOKUP($EG104,Data!$B:$CP,Daily!HF$10,0)/VLOOKUP($EG101,Data!$B:$CP,Daily!HF$10,0)</f>
      </c>
      <c r="HG104" s="14">
        <f>VLOOKUP($EG104,Data!$B:$CP,Daily!HG$10,0)/VLOOKUP($EG101,Data!$B:$CP,Daily!HG$10,0)</f>
      </c>
      <c r="HH104" s="14">
        <f>VLOOKUP($EG104,Data!$B:$CP,Daily!HH$10,0)/VLOOKUP($EG101,Data!$B:$CP,Daily!HH$10,0)</f>
      </c>
      <c r="HI104" s="14">
        <f>VLOOKUP($EG104,Data!$B:$CP,Daily!HI$10,0)/VLOOKUP($EG101,Data!$B:$CP,Daily!HI$10,0)</f>
      </c>
      <c r="HJ104" s="14">
        <f>VLOOKUP($EG104,Data!$B:$CP,Daily!HJ$10,0)/VLOOKUP($EG101,Data!$B:$CP,Daily!HJ$10,0)</f>
      </c>
      <c r="HK104" s="14">
        <f>VLOOKUP($EG104,Data!$B:$CP,Daily!HK$10,0)/VLOOKUP($EG101,Data!$B:$CP,Daily!HK$10,0)</f>
      </c>
      <c r="HL104" s="14">
        <f>VLOOKUP($EG104,Data!$B:$CP,Daily!HL$10,0)/VLOOKUP($EG101,Data!$B:$CP,Daily!HL$10,0)</f>
      </c>
      <c r="HM104" s="14">
        <f>VLOOKUP($EG104,Data!$B:$CP,Daily!HM$10,0)/VLOOKUP($EG101,Data!$B:$CP,Daily!HM$10,0)</f>
      </c>
      <c r="HN104" s="14">
        <f>VLOOKUP($EG104,Data!$B:$CP,Daily!HN$10,0)/VLOOKUP($EG101,Data!$B:$CP,Daily!HN$10,0)</f>
      </c>
      <c r="HO104" s="14">
        <f>VLOOKUP($EG104,Data!$B:$CP,Daily!HO$10,0)/VLOOKUP($EG101,Data!$B:$CP,Daily!HO$10,0)</f>
      </c>
      <c r="HP104" s="14">
        <f>VLOOKUP($EG104,Data!$B:$CP,Daily!HP$10,0)/VLOOKUP($EG101,Data!$B:$CP,Daily!HP$10,0)</f>
      </c>
      <c r="HQ104" s="14">
        <f>VLOOKUP($EG104,Data!$B:$CP,Daily!HQ$10,0)/VLOOKUP($EG101,Data!$B:$CP,Daily!HQ$10,0)</f>
      </c>
      <c r="HR104" s="14">
        <f>VLOOKUP($EG104,Data!$B:$CP,Daily!HR$10,0)/VLOOKUP($EG101,Data!$B:$CP,Daily!HR$10,0)</f>
      </c>
      <c r="HS104" s="14">
        <f>VLOOKUP($EG104,Data!$B:$CP,Daily!HS$10,0)/VLOOKUP($EG101,Data!$B:$CP,Daily!HS$10,0)</f>
      </c>
      <c r="HT104" s="14">
        <f>VLOOKUP($EG104,Data!$B:$CP,Daily!HT$10,0)/VLOOKUP($EG101,Data!$B:$CP,Daily!HT$10,0)</f>
      </c>
      <c r="HU104" s="17"/>
      <c r="HV104" s="52">
        <f t="shared" si="591"/>
      </c>
      <c r="HW104" s="52">
        <f t="shared" si="592"/>
      </c>
      <c r="HX104" s="52">
        <f t="shared" si="865"/>
      </c>
      <c r="HY104" s="52">
        <f t="shared" si="866"/>
      </c>
      <c r="HZ104" s="52">
        <f t="shared" si="867"/>
      </c>
      <c r="IA104" s="55"/>
      <c r="IB104" s="14">
        <f t="shared" si="837"/>
      </c>
      <c r="IC104" s="14">
        <f t="shared" si="860"/>
      </c>
      <c r="ID104" s="14">
        <f t="shared" si="861"/>
      </c>
      <c r="IE104" s="16"/>
      <c r="IF104" s="9" t="s">
        <v>617</v>
      </c>
      <c r="IG104" s="9" t="s">
        <v>92</v>
      </c>
      <c r="IH104" s="14">
        <f>VLOOKUP($IF104,Data!$B:$CP,Daily!IH$10,0)/VLOOKUP($IF101,Data!$B:$CP,Daily!IH$10,0)</f>
      </c>
      <c r="II104" s="14">
        <f>VLOOKUP($IF104,Data!$B:$CP,Daily!II$10,0)/VLOOKUP($IF101,Data!$B:$CP,Daily!II$10,0)</f>
      </c>
      <c r="IJ104" s="14">
        <f>VLOOKUP($IF104,Data!$B:$CP,Daily!IJ$10,0)/VLOOKUP($IF101,Data!$B:$CP,Daily!IJ$10,0)</f>
      </c>
      <c r="IK104" s="14">
        <f>VLOOKUP($IF104,Data!$B:$CP,Daily!IK$10,0)/VLOOKUP($IF101,Data!$B:$CP,Daily!IK$10,0)</f>
      </c>
      <c r="IL104" s="14">
        <f>VLOOKUP($IF104,Data!$B:$CP,Daily!IL$10,0)/VLOOKUP($IF101,Data!$B:$CP,Daily!IL$10,0)</f>
      </c>
      <c r="IM104" s="14">
        <f>VLOOKUP($IF104,Data!$B:$CP,Daily!IM$10,0)/VLOOKUP($IF101,Data!$B:$CP,Daily!IM$10,0)</f>
      </c>
      <c r="IN104" s="14">
        <f>VLOOKUP($IF104,Data!$B:$CP,Daily!IN$10,0)/VLOOKUP($IF101,Data!$B:$CP,Daily!IN$10,0)</f>
      </c>
      <c r="IO104" s="14">
        <f>VLOOKUP($IF104,Data!$B:$CP,Daily!IO$10,0)/VLOOKUP($IF101,Data!$B:$CP,Daily!IO$10,0)</f>
      </c>
      <c r="IP104" s="14">
        <f>VLOOKUP($IF104,Data!$B:$CP,Daily!IP$10,0)/VLOOKUP($IF101,Data!$B:$CP,Daily!IP$10,0)</f>
      </c>
      <c r="IQ104" s="14">
        <f>VLOOKUP($IF104,Data!$B:$CP,Daily!IQ$10,0)/VLOOKUP($IF101,Data!$B:$CP,Daily!IQ$10,0)</f>
      </c>
      <c r="IR104" s="14">
        <f>VLOOKUP($IF104,Data!$B:$CP,Daily!IR$10,0)/VLOOKUP($IF101,Data!$B:$CP,Daily!IR$10,0)</f>
      </c>
      <c r="IS104" s="14">
        <f>VLOOKUP($IF104,Data!$B:$CP,Daily!IS$10,0)/VLOOKUP($IF101,Data!$B:$CP,Daily!IS$10,0)</f>
      </c>
      <c r="IT104" s="14">
        <f>VLOOKUP($IF104,Data!$B:$CP,Daily!IT$10,0)/VLOOKUP($IF101,Data!$B:$CP,Daily!IT$10,0)</f>
      </c>
      <c r="IU104" s="14">
        <f>VLOOKUP($IF104,Data!$B:$CP,Daily!IU$10,0)/VLOOKUP($IF101,Data!$B:$CP,Daily!IU$10,0)</f>
      </c>
      <c r="IV104" s="14">
        <f>VLOOKUP($IF104,Data!$B:$CP,Daily!IV$10,0)/VLOOKUP($IF101,Data!$B:$CP,Daily!IV$10,0)</f>
      </c>
      <c r="IW104" s="14">
        <f>VLOOKUP($IF104,Data!$B:$CP,Daily!IW$10,0)/VLOOKUP($IF101,Data!$B:$CP,Daily!IW$10,0)</f>
      </c>
      <c r="IX104" s="14">
        <f>VLOOKUP($IF104,Data!$B:$CP,Daily!IX$10,0)/VLOOKUP($IF101,Data!$B:$CP,Daily!IX$10,0)</f>
      </c>
      <c r="IY104" s="14">
        <f>VLOOKUP($IF104,Data!$B:$CP,Daily!IY$10,0)/VLOOKUP($IF101,Data!$B:$CP,Daily!IY$10,0)</f>
      </c>
      <c r="IZ104" s="14">
        <f>VLOOKUP($IF104,Data!$B:$CP,Daily!IZ$10,0)/VLOOKUP($IF101,Data!$B:$CP,Daily!IZ$10,0)</f>
      </c>
      <c r="JA104" s="14">
        <f>VLOOKUP($IF104,Data!$B:$CP,Daily!JA$10,0)/VLOOKUP($IF101,Data!$B:$CP,Daily!JA$10,0)</f>
      </c>
      <c r="JB104" s="14">
        <f>VLOOKUP($IF104,Data!$B:$CP,Daily!JB$10,0)/VLOOKUP($IF101,Data!$B:$CP,Daily!JB$10,0)</f>
      </c>
      <c r="JC104" s="14">
        <f>VLOOKUP($IF104,Data!$B:$CP,Daily!JC$10,0)/VLOOKUP($IF101,Data!$B:$CP,Daily!JC$10,0)</f>
      </c>
      <c r="JD104" s="14">
        <f>VLOOKUP($IF104,Data!$B:$CP,Daily!JD$10,0)/VLOOKUP($IF101,Data!$B:$CP,Daily!JD$10,0)</f>
      </c>
      <c r="JE104" s="14">
        <f>VLOOKUP($IF104,Data!$B:$CP,Daily!JE$10,0)/VLOOKUP($IF101,Data!$B:$CP,Daily!JE$10,0)</f>
      </c>
      <c r="JF104" s="14">
        <f>VLOOKUP($IF104,Data!$B:$CP,Daily!JF$10,0)/VLOOKUP($IF101,Data!$B:$CP,Daily!JF$10,0)</f>
      </c>
      <c r="JG104" s="14">
        <f>VLOOKUP($IF104,Data!$B:$CP,Daily!JG$10,0)/VLOOKUP($IF101,Data!$B:$CP,Daily!JG$10,0)</f>
      </c>
      <c r="JH104" s="14">
        <f>VLOOKUP($IF104,Data!$B:$CP,Daily!JH$10,0)/VLOOKUP($IF101,Data!$B:$CP,Daily!JH$10,0)</f>
      </c>
      <c r="JI104" s="14">
        <f>VLOOKUP($IF104,Data!$B:$CP,Daily!JI$10,0)/VLOOKUP($IF101,Data!$B:$CP,Daily!JI$10,0)</f>
      </c>
      <c r="JJ104" s="14">
        <f>VLOOKUP($IF104,Data!$B:$CP,Daily!JJ$10,0)/VLOOKUP($IF101,Data!$B:$CP,Daily!JJ$10,0)</f>
      </c>
      <c r="JK104" s="14">
        <f>VLOOKUP($IF104,Data!$B:$CP,Daily!JK$10,0)/VLOOKUP($IF101,Data!$B:$CP,Daily!JK$10,0)</f>
      </c>
      <c r="JL104" s="14">
        <f>VLOOKUP($IF104,Data!$B:$CP,Daily!JL$10,0)/VLOOKUP($IF101,Data!$B:$CP,Daily!JL$10,0)</f>
      </c>
      <c r="JM104" s="14">
        <f>VLOOKUP($IF104,Data!$B:$CP,Daily!JM$10,0)/VLOOKUP($IF101,Data!$B:$CP,Daily!JM$10,0)</f>
      </c>
      <c r="JN104" s="14">
        <f>VLOOKUP($IF104,Data!$B:$CP,Daily!JN$10,0)/VLOOKUP($IF101,Data!$B:$CP,Daily!JN$10,0)</f>
      </c>
      <c r="JO104" s="14">
        <f>VLOOKUP($IF104,Data!$B:$CP,Daily!JO$10,0)/VLOOKUP($IF101,Data!$B:$CP,Daily!JO$10,0)</f>
      </c>
      <c r="JP104" s="14">
        <f>VLOOKUP($IF104,Data!$B:$CP,Daily!JP$10,0)/VLOOKUP($IF101,Data!$B:$CP,Daily!JP$10,0)</f>
      </c>
      <c r="JQ104" s="14">
        <f>VLOOKUP($IF104,Data!$B:$CP,Daily!JQ$10,0)/VLOOKUP($IF101,Data!$B:$CP,Daily!JQ$10,0)</f>
      </c>
      <c r="JR104" s="14">
        <f>VLOOKUP($IF104,Data!$B:$CP,Daily!JR$10,0)/VLOOKUP($IF101,Data!$B:$CP,Daily!JR$10,0)</f>
      </c>
      <c r="JS104" s="14">
        <f>VLOOKUP($IF104,Data!$B:$CP,Daily!JS$10,0)/VLOOKUP($IF101,Data!$B:$CP,Daily!JS$10,0)</f>
      </c>
      <c r="JT104" s="14">
        <f>VLOOKUP($IF104,Data!$B:$CP,Daily!JT$10,0)/VLOOKUP($IF101,Data!$B:$CP,Daily!JT$10,0)</f>
      </c>
      <c r="JU104" s="14">
        <f>VLOOKUP($IF104,Data!$B:$CP,Daily!JU$10,0)/VLOOKUP($IF101,Data!$B:$CP,Daily!JU$10,0)</f>
      </c>
      <c r="JV104" s="14">
        <f>VLOOKUP($IF104,Data!$B:$CP,Daily!JV$10,0)/VLOOKUP($IF101,Data!$B:$CP,Daily!JV$10,0)</f>
      </c>
      <c r="JW104" s="14">
        <f>VLOOKUP($IF104,Data!$B:$CP,Daily!JW$10,0)/VLOOKUP($IF101,Data!$B:$CP,Daily!JW$10,0)</f>
      </c>
      <c r="JX104" s="14">
        <f>VLOOKUP($IF104,Data!$B:$CP,Daily!JX$10,0)/VLOOKUP($IF101,Data!$B:$CP,Daily!JX$10,0)</f>
      </c>
      <c r="JY104" s="14">
        <f>VLOOKUP($IF104,Data!$B:$CP,Daily!JY$10,0)/VLOOKUP($IF101,Data!$B:$CP,Daily!JY$10,0)</f>
      </c>
      <c r="JZ104" s="14">
        <f>VLOOKUP($IF104,Data!$B:$CP,Daily!JZ$10,0)/VLOOKUP($IF101,Data!$B:$CP,Daily!JZ$10,0)</f>
      </c>
      <c r="KA104" s="14">
        <f>VLOOKUP($IF104,Data!$B:$CP,Daily!KA$10,0)/VLOOKUP($IF101,Data!$B:$CP,Daily!KA$10,0)</f>
      </c>
      <c r="KB104" s="14">
        <f>VLOOKUP($IF104,Data!$B:$CP,Daily!KB$10,0)/VLOOKUP($IF101,Data!$B:$CP,Daily!KB$10,0)</f>
      </c>
      <c r="KC104" s="14">
        <f>VLOOKUP($IF104,Data!$B:$CP,Daily!KC$10,0)/VLOOKUP($IF101,Data!$B:$CP,Daily!KC$10,0)</f>
      </c>
      <c r="KD104" s="14">
        <f>VLOOKUP($IF104,Data!$B:$CP,Daily!KD$10,0)/VLOOKUP($IF101,Data!$B:$CP,Daily!KD$10,0)</f>
      </c>
      <c r="KE104" s="14">
        <f>VLOOKUP($IF104,Data!$B:$CP,Daily!KE$10,0)/VLOOKUP($IF101,Data!$B:$CP,Daily!KE$10,0)</f>
      </c>
      <c r="KF104" s="14">
        <f>VLOOKUP($IF104,Data!$B:$CP,Daily!KF$10,0)/VLOOKUP($IF101,Data!$B:$CP,Daily!KF$10,0)</f>
      </c>
      <c r="KG104" s="14">
        <f>VLOOKUP($IF104,Data!$B:$CP,Daily!KG$10,0)/VLOOKUP($IF101,Data!$B:$CP,Daily!KG$10,0)</f>
      </c>
      <c r="KH104" s="14">
        <f>VLOOKUP($IF104,Data!$B:$CP,Daily!KH$10,0)/VLOOKUP($IF101,Data!$B:$CP,Daily!KH$10,0)</f>
      </c>
      <c r="KI104" s="14">
        <f>VLOOKUP($IF104,Data!$B:$CP,Daily!KI$10,0)/VLOOKUP($IF101,Data!$B:$CP,Daily!KI$10,0)</f>
      </c>
      <c r="KJ104" s="14">
        <f>VLOOKUP($IF104,Data!$B:$CP,Daily!KJ$10,0)/VLOOKUP($IF101,Data!$B:$CP,Daily!KJ$10,0)</f>
      </c>
      <c r="KK104" s="14">
        <f>VLOOKUP($IF104,Data!$B:$CP,Daily!KK$10,0)/VLOOKUP($IF101,Data!$B:$CP,Daily!KK$10,0)</f>
      </c>
      <c r="KL104" s="14">
        <f>VLOOKUP($IF104,Data!$B:$CP,Daily!KL$10,0)/VLOOKUP($IF101,Data!$B:$CP,Daily!KL$10,0)</f>
      </c>
      <c r="KM104" s="14">
        <f>VLOOKUP($IF104,Data!$B:$CP,Daily!KM$10,0)/VLOOKUP($IF101,Data!$B:$CP,Daily!KM$10,0)</f>
      </c>
      <c r="KN104" s="14">
        <f>VLOOKUP($IF104,Data!$B:$CP,Daily!KN$10,0)/VLOOKUP($IF101,Data!$B:$CP,Daily!KN$10,0)</f>
      </c>
      <c r="KO104" s="14">
        <f>VLOOKUP($IF104,Data!$B:$CP,Daily!KO$10,0)/VLOOKUP($IF101,Data!$B:$CP,Daily!KO$10,0)</f>
      </c>
      <c r="KP104" s="14">
        <f>VLOOKUP($IF104,Data!$B:$CP,Daily!KP$10,0)/VLOOKUP($IF101,Data!$B:$CP,Daily!KP$10,0)</f>
      </c>
      <c r="KQ104" s="14">
        <f>VLOOKUP($IF104,Data!$B:$CP,Daily!KQ$10,0)/VLOOKUP($IF101,Data!$B:$CP,Daily!KQ$10,0)</f>
      </c>
      <c r="KR104" s="14">
        <f>VLOOKUP($IF104,Data!$B:$CP,Daily!KR$10,0)/VLOOKUP($IF101,Data!$B:$CP,Daily!KR$10,0)</f>
      </c>
      <c r="KS104" s="14">
        <f>VLOOKUP($IF104,Data!$B:$CP,Daily!KS$10,0)/VLOOKUP($IF101,Data!$B:$CP,Daily!KS$10,0)</f>
      </c>
      <c r="KT104" s="14">
        <f>VLOOKUP($IF104,Data!$B:$CP,Daily!KT$10,0)/VLOOKUP($IF101,Data!$B:$CP,Daily!KT$10,0)</f>
      </c>
      <c r="KU104" s="14">
        <f>VLOOKUP($IF104,Data!$B:$CP,Daily!KU$10,0)/VLOOKUP($IF101,Data!$B:$CP,Daily!KU$10,0)</f>
      </c>
      <c r="KV104" s="14">
        <f>VLOOKUP($IF104,Data!$B:$CP,Daily!KV$10,0)/VLOOKUP($IF101,Data!$B:$CP,Daily!KV$10,0)</f>
      </c>
      <c r="KW104" s="14">
        <f>VLOOKUP($IF104,Data!$B:$CP,Daily!KW$10,0)/VLOOKUP($IF101,Data!$B:$CP,Daily!KW$10,0)</f>
      </c>
      <c r="KX104" s="14">
        <f>VLOOKUP($IF104,Data!$B:$CP,Daily!KX$10,0)/VLOOKUP($IF101,Data!$B:$CP,Daily!KX$10,0)</f>
      </c>
      <c r="KY104" s="14">
        <f>VLOOKUP($IF104,Data!$B:$CP,Daily!KY$10,0)/VLOOKUP($IF101,Data!$B:$CP,Daily!KY$10,0)</f>
      </c>
      <c r="KZ104" s="14">
        <f>VLOOKUP($IF104,Data!$B:$CP,Daily!KZ$10,0)/VLOOKUP($IF101,Data!$B:$CP,Daily!KZ$10,0)</f>
      </c>
      <c r="LA104" s="14">
        <f>VLOOKUP($IF104,Data!$B:$CP,Daily!LA$10,0)/VLOOKUP($IF101,Data!$B:$CP,Daily!LA$10,0)</f>
      </c>
      <c r="LB104" s="14">
        <f>VLOOKUP($IF104,Data!$B:$CP,Daily!LB$10,0)/VLOOKUP($IF101,Data!$B:$CP,Daily!LB$10,0)</f>
      </c>
      <c r="LC104" s="14">
        <f>VLOOKUP($IF104,Data!$B:$CP,Daily!LC$10,0)/VLOOKUP($IF101,Data!$B:$CP,Daily!LC$10,0)</f>
      </c>
      <c r="LD104" s="14">
        <f>VLOOKUP($IF104,Data!$B:$CP,Daily!LD$10,0)/VLOOKUP($IF101,Data!$B:$CP,Daily!LD$10,0)</f>
      </c>
      <c r="LE104" s="14">
        <f>VLOOKUP($IF104,Data!$B:$CP,Daily!LE$10,0)/VLOOKUP($IF101,Data!$B:$CP,Daily!LE$10,0)</f>
      </c>
      <c r="LF104" s="14">
        <f>VLOOKUP($IF104,Data!$B:$CP,Daily!LF$10,0)/VLOOKUP($IF101,Data!$B:$CP,Daily!LF$10,0)</f>
      </c>
      <c r="LG104" s="14">
        <f>VLOOKUP($IF104,Data!$B:$CP,Daily!LG$10,0)/VLOOKUP($IF101,Data!$B:$CP,Daily!LG$10,0)</f>
      </c>
      <c r="LH104" s="14">
        <f>VLOOKUP($IF104,Data!$B:$CP,Daily!LH$10,0)/VLOOKUP($IF101,Data!$B:$CP,Daily!LH$10,0)</f>
      </c>
      <c r="LI104" s="14">
        <f>VLOOKUP($IF104,Data!$B:$CP,Daily!LI$10,0)/VLOOKUP($IF101,Data!$B:$CP,Daily!LI$10,0)</f>
      </c>
      <c r="LJ104" s="14">
        <f>VLOOKUP($IF104,Data!$B:$CP,Daily!LJ$10,0)/VLOOKUP($IF101,Data!$B:$CP,Daily!LJ$10,0)</f>
      </c>
      <c r="LK104" s="14">
        <f>VLOOKUP($IF104,Data!$B:$CP,Daily!LK$10,0)/VLOOKUP($IF101,Data!$B:$CP,Daily!LK$10,0)</f>
      </c>
      <c r="LL104" s="14">
        <f>VLOOKUP($IF104,Data!$B:$CP,Daily!LL$10,0)/VLOOKUP($IF101,Data!$B:$CP,Daily!LL$10,0)</f>
      </c>
      <c r="LM104" s="14">
        <f>VLOOKUP($IF104,Data!$B:$CP,Daily!LM$10,0)/VLOOKUP($IF101,Data!$B:$CP,Daily!LM$10,0)</f>
      </c>
      <c r="LN104" s="14">
        <f>VLOOKUP($IF104,Data!$B:$CP,Daily!LN$10,0)/VLOOKUP($IF101,Data!$B:$CP,Daily!LN$10,0)</f>
      </c>
      <c r="LO104" s="14">
        <f>VLOOKUP($IF104,Data!$B:$CP,Daily!LO$10,0)/VLOOKUP($IF101,Data!$B:$CP,Daily!LO$10,0)</f>
      </c>
      <c r="LP104" s="14">
        <f>VLOOKUP($IF104,Data!$B:$CP,Daily!LP$10,0)/VLOOKUP($IF101,Data!$B:$CP,Daily!LP$10,0)</f>
      </c>
      <c r="LQ104" s="14">
        <f>VLOOKUP($IF104,Data!$B:$CP,Daily!LQ$10,0)/VLOOKUP($IF101,Data!$B:$CP,Daily!LQ$10,0)</f>
      </c>
      <c r="LR104" s="14">
        <f>VLOOKUP($IF104,Data!$B:$CP,Daily!LR$10,0)/VLOOKUP($IF101,Data!$B:$CP,Daily!LR$10,0)</f>
      </c>
      <c r="LS104" s="14">
        <f>VLOOKUP($IF104,Data!$B:$CP,Daily!LS$10,0)/VLOOKUP($IF101,Data!$B:$CP,Daily!LS$10,0)</f>
      </c>
      <c r="LU104" s="52">
        <f t="shared" si="838"/>
      </c>
      <c r="LV104" s="52">
        <f t="shared" si="839"/>
      </c>
      <c r="LW104" s="52">
        <f t="shared" si="840"/>
      </c>
      <c r="LX104" s="52">
        <f t="shared" si="849"/>
      </c>
      <c r="LY104" s="52">
        <f t="shared" si="862"/>
      </c>
      <c r="LZ104" s="55"/>
      <c r="MA104" s="14">
        <f t="shared" si="850"/>
      </c>
      <c r="MB104" s="14">
        <f t="shared" si="863"/>
      </c>
      <c r="MC104" s="14">
        <f t="shared" si="864"/>
      </c>
      <c r="MD104" s="15"/>
    </row>
    <row r="105" spans="1:342" x14ac:dyDescent="0.25">
      <c r="A105" s="5"/>
      <c r="C105" s="5"/>
      <c r="D105" s="74" t="s">
        <v>584</v>
      </c>
      <c r="E105" s="67" t="str">
        <f>VLOOKUP($D105,'Metric Nature'!$C:$D,2,0)&amp;IF(($F105&lt;(EA105)),"Below",IF(($F105&gt;(DZ105)),"Above","Within"))</f>
      </c>
      <c r="F105" s="62">
        <f t="shared" ref="F105" si="868">DU105</f>
      </c>
      <c r="G105" s="92">
        <f t="shared" si="820"/>
      </c>
      <c r="H105" s="62">
        <f t="shared" ref="H105" si="869">IFERROR(((F105-G105)/G105),0)</f>
      </c>
      <c r="I105" s="89">
        <f t="shared" si="841"/>
      </c>
      <c r="J105" s="62">
        <f t="shared" ref="J105" si="870">IFERROR(((F105-I105)/I105),0)</f>
      </c>
      <c r="K105" s="62">
        <f t="shared" ref="K105" si="871">EC105</f>
      </c>
      <c r="L105" s="64"/>
      <c r="M105" s="67" t="str">
        <f>VLOOKUP($D105,'Metric Nature'!$C:$D,2,0)&amp;IF(($N105&lt;(HZ105)),"Below",IF(($N105&gt;(HY105)),"Above","Within"))</f>
      </c>
      <c r="N105" s="71">
        <f t="shared" ref="N105" si="872">HT105</f>
      </c>
      <c r="O105" s="63">
        <f t="shared" si="852"/>
      </c>
      <c r="P105" s="98">
        <f t="shared" si="853"/>
      </c>
      <c r="Q105" s="63">
        <f t="shared" si="854"/>
      </c>
      <c r="R105" s="71">
        <f t="shared" ref="R105" si="873">IFERROR(((N105-Q105)/Q105),0)</f>
      </c>
      <c r="S105" s="62">
        <f t="shared" ref="S105" si="874">IB105</f>
      </c>
      <c r="T105" s="64"/>
      <c r="U105" s="67" t="str">
        <f>VLOOKUP($D105,'Metric Nature'!$C:$D,2,0)&amp;IF(($V105&lt;(LY105)),"Below",IF(($V105&gt;(LX105)),"Above","Within"))</f>
      </c>
      <c r="V105" s="62">
        <f t="shared" ref="V105" si="875">LS105</f>
      </c>
      <c r="W105" s="63">
        <f t="shared" si="844"/>
      </c>
      <c r="X105" s="62">
        <f t="shared" ref="X105" si="876">IFERROR(((V105-W105)/W105),0)</f>
      </c>
      <c r="Y105" s="63">
        <f t="shared" si="845"/>
      </c>
      <c r="Z105" s="62">
        <f t="shared" ref="Z105" si="877">IFERROR(((V105-Y105)/Y105),0)</f>
      </c>
      <c r="AA105" s="62">
        <f t="shared" ref="AA105" si="878">MA105</f>
      </c>
      <c r="AB105" s="64"/>
      <c r="AC105" s="60" t="s">
        <v>585</v>
      </c>
      <c r="AD105" s="5"/>
      <c r="AE105" s="5"/>
      <c r="AF105" s="5"/>
      <c r="AG105" s="5"/>
      <c r="AH105" s="5"/>
      <c r="AI105" s="9" t="s">
        <v>618</v>
      </c>
      <c r="AJ105" s="14">
        <f>(VLOOKUP($EG105,Data!$B:$CP,Daily!EI$10,0)+VLOOKUP($IF105,Data!$B:$CP,Daily!IH$10,0))/AJ$100</f>
      </c>
      <c r="AK105" s="14">
        <f>(VLOOKUP($EG105,Data!$B:$CP,Daily!EJ$10,0)+VLOOKUP($IF105,Data!$B:$CP,Daily!II$10,0))/AK$100</f>
      </c>
      <c r="AL105" s="14">
        <f>(VLOOKUP($EG105,Data!$B:$CP,Daily!EK$10,0)+VLOOKUP($IF105,Data!$B:$CP,Daily!IJ$10,0))/AL$100</f>
      </c>
      <c r="AM105" s="14">
        <f>(VLOOKUP($EG105,Data!$B:$CP,Daily!EL$10,0)+VLOOKUP($IF105,Data!$B:$CP,Daily!IK$10,0))/AM$100</f>
      </c>
      <c r="AN105" s="14">
        <f>(VLOOKUP($EG105,Data!$B:$CP,Daily!EM$10,0)+VLOOKUP($IF105,Data!$B:$CP,Daily!IL$10,0))/AN$100</f>
      </c>
      <c r="AO105" s="14">
        <f>(VLOOKUP($EG105,Data!$B:$CP,Daily!EN$10,0)+VLOOKUP($IF105,Data!$B:$CP,Daily!IM$10,0))/AO$100</f>
      </c>
      <c r="AP105" s="14">
        <f>(VLOOKUP($EG105,Data!$B:$CP,Daily!EO$10,0)+VLOOKUP($IF105,Data!$B:$CP,Daily!IN$10,0))/AP$100</f>
      </c>
      <c r="AQ105" s="14">
        <f>(VLOOKUP($EG105,Data!$B:$CP,Daily!EP$10,0)+VLOOKUP($IF105,Data!$B:$CP,Daily!IO$10,0))/AQ$100</f>
      </c>
      <c r="AR105" s="14">
        <f>(VLOOKUP($EG105,Data!$B:$CP,Daily!EQ$10,0)+VLOOKUP($IF105,Data!$B:$CP,Daily!IP$10,0))/AR$100</f>
      </c>
      <c r="AS105" s="14">
        <f>(VLOOKUP($EG105,Data!$B:$CP,Daily!ER$10,0)+VLOOKUP($IF105,Data!$B:$CP,Daily!IQ$10,0))/AS$100</f>
      </c>
      <c r="AT105" s="14">
        <f>(VLOOKUP($EG105,Data!$B:$CP,Daily!ES$10,0)+VLOOKUP($IF105,Data!$B:$CP,Daily!IR$10,0))/AT$100</f>
      </c>
      <c r="AU105" s="14">
        <f>(VLOOKUP($EG105,Data!$B:$CP,Daily!ET$10,0)+VLOOKUP($IF105,Data!$B:$CP,Daily!IS$10,0))/AU$100</f>
      </c>
      <c r="AV105" s="14">
        <f>(VLOOKUP($EG105,Data!$B:$CP,Daily!EU$10,0)+VLOOKUP($IF105,Data!$B:$CP,Daily!IT$10,0))/AV$100</f>
      </c>
      <c r="AW105" s="14">
        <f>(VLOOKUP($EG105,Data!$B:$CP,Daily!EV$10,0)+VLOOKUP($IF105,Data!$B:$CP,Daily!IU$10,0))/AW$100</f>
      </c>
      <c r="AX105" s="14">
        <f>(VLOOKUP($EG105,Data!$B:$CP,Daily!EW$10,0)+VLOOKUP($IF105,Data!$B:$CP,Daily!IV$10,0))/AX$100</f>
      </c>
      <c r="AY105" s="14">
        <f>(VLOOKUP($EG105,Data!$B:$CP,Daily!EX$10,0)+VLOOKUP($IF105,Data!$B:$CP,Daily!IW$10,0))/AY$100</f>
      </c>
      <c r="AZ105" s="14">
        <f>(VLOOKUP($EG105,Data!$B:$CP,Daily!EY$10,0)+VLOOKUP($IF105,Data!$B:$CP,Daily!IX$10,0))/AZ$100</f>
      </c>
      <c r="BA105" s="14">
        <f>(VLOOKUP($EG105,Data!$B:$CP,Daily!EZ$10,0)+VLOOKUP($IF105,Data!$B:$CP,Daily!IY$10,0))/BA$100</f>
      </c>
      <c r="BB105" s="14">
        <f>(VLOOKUP($EG105,Data!$B:$CP,Daily!FA$10,0)+VLOOKUP($IF105,Data!$B:$CP,Daily!IZ$10,0))/BB$100</f>
      </c>
      <c r="BC105" s="14">
        <f>(VLOOKUP($EG105,Data!$B:$CP,Daily!FB$10,0)+VLOOKUP($IF105,Data!$B:$CP,Daily!JA$10,0))/BC$100</f>
      </c>
      <c r="BD105" s="14">
        <f>(VLOOKUP($EG105,Data!$B:$CP,Daily!FC$10,0)+VLOOKUP($IF105,Data!$B:$CP,Daily!JB$10,0))/BD$100</f>
      </c>
      <c r="BE105" s="14">
        <f>(VLOOKUP($EG105,Data!$B:$CP,Daily!FD$10,0)+VLOOKUP($IF105,Data!$B:$CP,Daily!JC$10,0))/BE$100</f>
      </c>
      <c r="BF105" s="14">
        <f>(VLOOKUP($EG105,Data!$B:$CP,Daily!FE$10,0)+VLOOKUP($IF105,Data!$B:$CP,Daily!JD$10,0))/BF$100</f>
      </c>
      <c r="BG105" s="14">
        <f>(VLOOKUP($EG105,Data!$B:$CP,Daily!FF$10,0)+VLOOKUP($IF105,Data!$B:$CP,Daily!JE$10,0))/BG$100</f>
      </c>
      <c r="BH105" s="14">
        <f>(VLOOKUP($EG105,Data!$B:$CP,Daily!FG$10,0)+VLOOKUP($IF105,Data!$B:$CP,Daily!JF$10,0))/BH$100</f>
      </c>
      <c r="BI105" s="14">
        <f>(VLOOKUP($EG105,Data!$B:$CP,Daily!FH$10,0)+VLOOKUP($IF105,Data!$B:$CP,Daily!JG$10,0))/BI$100</f>
      </c>
      <c r="BJ105" s="14">
        <f>(VLOOKUP($EG105,Data!$B:$CP,Daily!FI$10,0)+VLOOKUP($IF105,Data!$B:$CP,Daily!JH$10,0))/BJ$100</f>
      </c>
      <c r="BK105" s="14">
        <f>(VLOOKUP($EG105,Data!$B:$CP,Daily!FJ$10,0)+VLOOKUP($IF105,Data!$B:$CP,Daily!JI$10,0))/BK$100</f>
      </c>
      <c r="BL105" s="14">
        <f>(VLOOKUP($EG105,Data!$B:$CP,Daily!FK$10,0)+VLOOKUP($IF105,Data!$B:$CP,Daily!JJ$10,0))/BL$100</f>
      </c>
      <c r="BM105" s="14">
        <f>(VLOOKUP($EG105,Data!$B:$CP,Daily!FL$10,0)+VLOOKUP($IF105,Data!$B:$CP,Daily!JK$10,0))/BM$100</f>
      </c>
      <c r="BN105" s="14">
        <f>(VLOOKUP($EG105,Data!$B:$CP,Daily!FM$10,0)+VLOOKUP($IF105,Data!$B:$CP,Daily!JL$10,0))/BN$100</f>
      </c>
      <c r="BO105" s="14">
        <f>(VLOOKUP($EG105,Data!$B:$CP,Daily!FN$10,0)+VLOOKUP($IF105,Data!$B:$CP,Daily!JM$10,0))/BO$100</f>
      </c>
      <c r="BP105" s="14">
        <f>(VLOOKUP($EG105,Data!$B:$CP,Daily!FO$10,0)+VLOOKUP($IF105,Data!$B:$CP,Daily!JN$10,0))/BP$100</f>
      </c>
      <c r="BQ105" s="14">
        <f>(VLOOKUP($EG105,Data!$B:$CP,Daily!FP$10,0)+VLOOKUP($IF105,Data!$B:$CP,Daily!JO$10,0))/BQ$100</f>
      </c>
      <c r="BR105" s="14">
        <f>(VLOOKUP($EG105,Data!$B:$CP,Daily!FQ$10,0)+VLOOKUP($IF105,Data!$B:$CP,Daily!JP$10,0))/BR$100</f>
      </c>
      <c r="BS105" s="14">
        <f>(VLOOKUP($EG105,Data!$B:$CP,Daily!FR$10,0)+VLOOKUP($IF105,Data!$B:$CP,Daily!JQ$10,0))/BS$100</f>
      </c>
      <c r="BT105" s="14">
        <f>(VLOOKUP($EG105,Data!$B:$CP,Daily!FS$10,0)+VLOOKUP($IF105,Data!$B:$CP,Daily!JR$10,0))/BT$100</f>
      </c>
      <c r="BU105" s="14">
        <f>(VLOOKUP($EG105,Data!$B:$CP,Daily!FT$10,0)+VLOOKUP($IF105,Data!$B:$CP,Daily!JS$10,0))/BU$100</f>
      </c>
      <c r="BV105" s="14">
        <f>(VLOOKUP($EG105,Data!$B:$CP,Daily!FU$10,0)+VLOOKUP($IF105,Data!$B:$CP,Daily!JT$10,0))/BV$100</f>
      </c>
      <c r="BW105" s="14">
        <f>(VLOOKUP($EG105,Data!$B:$CP,Daily!FV$10,0)+VLOOKUP($IF105,Data!$B:$CP,Daily!JU$10,0))/BW$100</f>
      </c>
      <c r="BX105" s="14">
        <f>(VLOOKUP($EG105,Data!$B:$CP,Daily!FW$10,0)+VLOOKUP($IF105,Data!$B:$CP,Daily!JV$10,0))/BX$100</f>
      </c>
      <c r="BY105" s="14">
        <f>(VLOOKUP($EG105,Data!$B:$CP,Daily!FX$10,0)+VLOOKUP($IF105,Data!$B:$CP,Daily!JW$10,0))/BY$100</f>
      </c>
      <c r="BZ105" s="14">
        <f>(VLOOKUP($EG105,Data!$B:$CP,Daily!FY$10,0)+VLOOKUP($IF105,Data!$B:$CP,Daily!JX$10,0))/BZ$100</f>
      </c>
      <c r="CA105" s="14">
        <f>(VLOOKUP($EG105,Data!$B:$CP,Daily!FZ$10,0)+VLOOKUP($IF105,Data!$B:$CP,Daily!JY$10,0))/CA$100</f>
      </c>
      <c r="CB105" s="14">
        <f>(VLOOKUP($EG105,Data!$B:$CP,Daily!GA$10,0)+VLOOKUP($IF105,Data!$B:$CP,Daily!JZ$10,0))/CB$100</f>
      </c>
      <c r="CC105" s="14">
        <f>(VLOOKUP($EG105,Data!$B:$CP,Daily!GB$10,0)+VLOOKUP($IF105,Data!$B:$CP,Daily!KA$10,0))/CC$100</f>
      </c>
      <c r="CD105" s="14">
        <f>(VLOOKUP($EG105,Data!$B:$CP,Daily!GC$10,0)+VLOOKUP($IF105,Data!$B:$CP,Daily!KB$10,0))/CD$100</f>
      </c>
      <c r="CE105" s="14">
        <f>(VLOOKUP($EG105,Data!$B:$CP,Daily!GD$10,0)+VLOOKUP($IF105,Data!$B:$CP,Daily!KC$10,0))/CE$100</f>
      </c>
      <c r="CF105" s="14">
        <f>(VLOOKUP($EG105,Data!$B:$CP,Daily!GE$10,0)+VLOOKUP($IF105,Data!$B:$CP,Daily!KD$10,0))/CF$100</f>
      </c>
      <c r="CG105" s="14">
        <f>(VLOOKUP($EG105,Data!$B:$CP,Daily!GF$10,0)+VLOOKUP($IF105,Data!$B:$CP,Daily!KE$10,0))/CG$100</f>
      </c>
      <c r="CH105" s="14">
        <f>(VLOOKUP($EG105,Data!$B:$CP,Daily!GG$10,0)+VLOOKUP($IF105,Data!$B:$CP,Daily!KF$10,0))/CH$100</f>
      </c>
      <c r="CI105" s="14">
        <f>(VLOOKUP($EG105,Data!$B:$CP,Daily!GH$10,0)+VLOOKUP($IF105,Data!$B:$CP,Daily!KG$10,0))/CI$100</f>
      </c>
      <c r="CJ105" s="14">
        <f>(VLOOKUP($EG105,Data!$B:$CP,Daily!GI$10,0)+VLOOKUP($IF105,Data!$B:$CP,Daily!KH$10,0))/CJ$100</f>
      </c>
      <c r="CK105" s="14">
        <f>(VLOOKUP($EG105,Data!$B:$CP,Daily!GJ$10,0)+VLOOKUP($IF105,Data!$B:$CP,Daily!KI$10,0))/CK$100</f>
      </c>
      <c r="CL105" s="14">
        <f>(VLOOKUP($EG105,Data!$B:$CP,Daily!GK$10,0)+VLOOKUP($IF105,Data!$B:$CP,Daily!KJ$10,0))/CL$100</f>
      </c>
      <c r="CM105" s="14">
        <f>(VLOOKUP($EG105,Data!$B:$CP,Daily!GL$10,0)+VLOOKUP($IF105,Data!$B:$CP,Daily!KK$10,0))/CM$100</f>
      </c>
      <c r="CN105" s="14">
        <f>(VLOOKUP($EG105,Data!$B:$CP,Daily!GM$10,0)+VLOOKUP($IF105,Data!$B:$CP,Daily!KL$10,0))/CN$100</f>
      </c>
      <c r="CO105" s="14">
        <f>(VLOOKUP($EG105,Data!$B:$CP,Daily!GN$10,0)+VLOOKUP($IF105,Data!$B:$CP,Daily!KM$10,0))/CO$100</f>
      </c>
      <c r="CP105" s="14">
        <f>(VLOOKUP($EG105,Data!$B:$CP,Daily!GO$10,0)+VLOOKUP($IF105,Data!$B:$CP,Daily!KN$10,0))/CP$100</f>
      </c>
      <c r="CQ105" s="14">
        <f>(VLOOKUP($EG105,Data!$B:$CP,Daily!GP$10,0)+VLOOKUP($IF105,Data!$B:$CP,Daily!KO$10,0))/CQ$100</f>
      </c>
      <c r="CR105" s="14">
        <f>(VLOOKUP($EG105,Data!$B:$CP,Daily!GQ$10,0)+VLOOKUP($IF105,Data!$B:$CP,Daily!KP$10,0))/CR$100</f>
      </c>
      <c r="CS105" s="14">
        <f>(VLOOKUP($EG105,Data!$B:$CP,Daily!GR$10,0)+VLOOKUP($IF105,Data!$B:$CP,Daily!KQ$10,0))/CS$100</f>
      </c>
      <c r="CT105" s="14">
        <f>(VLOOKUP($EG105,Data!$B:$CP,Daily!GS$10,0)+VLOOKUP($IF105,Data!$B:$CP,Daily!KR$10,0))/CT$100</f>
      </c>
      <c r="CU105" s="14">
        <f>(VLOOKUP($EG105,Data!$B:$CP,Daily!GT$10,0)+VLOOKUP($IF105,Data!$B:$CP,Daily!KS$10,0))/CU$100</f>
      </c>
      <c r="CV105" s="14">
        <f>(VLOOKUP($EG105,Data!$B:$CP,Daily!GU$10,0)+VLOOKUP($IF105,Data!$B:$CP,Daily!KT$10,0))/CV$100</f>
      </c>
      <c r="CW105" s="14">
        <f>(VLOOKUP($EG105,Data!$B:$CP,Daily!GV$10,0)+VLOOKUP($IF105,Data!$B:$CP,Daily!KU$10,0))/CW$100</f>
      </c>
      <c r="CX105" s="14">
        <f>(VLOOKUP($EG105,Data!$B:$CP,Daily!GW$10,0)+VLOOKUP($IF105,Data!$B:$CP,Daily!KV$10,0))/CX$100</f>
      </c>
      <c r="CY105" s="14">
        <f>(VLOOKUP($EG105,Data!$B:$CP,Daily!GX$10,0)+VLOOKUP($IF105,Data!$B:$CP,Daily!KW$10,0))/CY$100</f>
      </c>
      <c r="CZ105" s="14">
        <f>(VLOOKUP($EG105,Data!$B:$CP,Daily!GY$10,0)+VLOOKUP($IF105,Data!$B:$CP,Daily!KX$10,0))/CZ$100</f>
      </c>
      <c r="DA105" s="14">
        <f>(VLOOKUP($EG105,Data!$B:$CP,Daily!GZ$10,0)+VLOOKUP($IF105,Data!$B:$CP,Daily!KY$10,0))/DA$100</f>
      </c>
      <c r="DB105" s="14">
        <f>(VLOOKUP($EG105,Data!$B:$CP,Daily!HA$10,0)+VLOOKUP($IF105,Data!$B:$CP,Daily!KZ$10,0))/DB$100</f>
      </c>
      <c r="DC105" s="14">
        <f>(VLOOKUP($EG105,Data!$B:$CP,Daily!HB$10,0)+VLOOKUP($IF105,Data!$B:$CP,Daily!LA$10,0))/DC$100</f>
      </c>
      <c r="DD105" s="14">
        <f>(VLOOKUP($EG105,Data!$B:$CP,Daily!HC$10,0)+VLOOKUP($IF105,Data!$B:$CP,Daily!LB$10,0))/DD$100</f>
      </c>
      <c r="DE105" s="14">
        <f>(VLOOKUP($EG105,Data!$B:$CP,Daily!HD$10,0)+VLOOKUP($IF105,Data!$B:$CP,Daily!LC$10,0))/DE$100</f>
      </c>
      <c r="DF105" s="14">
        <f>(VLOOKUP($EG105,Data!$B:$CP,Daily!HE$10,0)+VLOOKUP($IF105,Data!$B:$CP,Daily!LD$10,0))/DF$100</f>
      </c>
      <c r="DG105" s="14">
        <f>(VLOOKUP($EG105,Data!$B:$CP,Daily!HF$10,0)+VLOOKUP($IF105,Data!$B:$CP,Daily!LE$10,0))/DG$100</f>
      </c>
      <c r="DH105" s="14">
        <f>(VLOOKUP($EG105,Data!$B:$CP,Daily!HG$10,0)+VLOOKUP($IF105,Data!$B:$CP,Daily!LF$10,0))/DH$100</f>
      </c>
      <c r="DI105" s="14">
        <f>(VLOOKUP($EG105,Data!$B:$CP,Daily!HH$10,0)+VLOOKUP($IF105,Data!$B:$CP,Daily!LG$10,0))/DI$100</f>
      </c>
      <c r="DJ105" s="14">
        <f>(VLOOKUP($EG105,Data!$B:$CP,Daily!HI$10,0)+VLOOKUP($IF105,Data!$B:$CP,Daily!LH$10,0))/DJ$100</f>
      </c>
      <c r="DK105" s="14">
        <f>(VLOOKUP($EG105,Data!$B:$CP,Daily!HJ$10,0)+VLOOKUP($IF105,Data!$B:$CP,Daily!LI$10,0))/DK$100</f>
      </c>
      <c r="DL105" s="14">
        <f>(VLOOKUP($EG105,Data!$B:$CP,Daily!HK$10,0)+VLOOKUP($IF105,Data!$B:$CP,Daily!LJ$10,0))/DL$100</f>
      </c>
      <c r="DM105" s="14">
        <f>(VLOOKUP($EG105,Data!$B:$CP,Daily!HL$10,0)+VLOOKUP($IF105,Data!$B:$CP,Daily!LK$10,0))/DM$100</f>
      </c>
      <c r="DN105" s="14">
        <f>(VLOOKUP($EG105,Data!$B:$CP,Daily!HM$10,0)+VLOOKUP($IF105,Data!$B:$CP,Daily!LL$10,0))/DN$100</f>
      </c>
      <c r="DO105" s="14">
        <f>(VLOOKUP($EG105,Data!$B:$CP,Daily!HN$10,0)+VLOOKUP($IF105,Data!$B:$CP,Daily!LM$10,0))/DO$100</f>
      </c>
      <c r="DP105" s="14">
        <f>(VLOOKUP($EG105,Data!$B:$CP,Daily!HO$10,0)+VLOOKUP($IF105,Data!$B:$CP,Daily!LN$10,0))/DP$100</f>
      </c>
      <c r="DQ105" s="14">
        <f>(VLOOKUP($EG105,Data!$B:$CP,Daily!HP$10,0)+VLOOKUP($IF105,Data!$B:$CP,Daily!LO$10,0))/DQ$100</f>
      </c>
      <c r="DR105" s="14">
        <f>(VLOOKUP($EG105,Data!$B:$CP,Daily!HQ$10,0)+VLOOKUP($IF105,Data!$B:$CP,Daily!LP$10,0))/DR$100</f>
      </c>
      <c r="DS105" s="14">
        <f>(VLOOKUP($EG105,Data!$B:$CP,Daily!HR$10,0)+VLOOKUP($IF105,Data!$B:$CP,Daily!LQ$10,0))/DS$100</f>
      </c>
      <c r="DT105" s="14">
        <f>(VLOOKUP($EG105,Data!$B:$CP,Daily!HS$10,0)+VLOOKUP($IF105,Data!$B:$CP,Daily!LR$10,0))/DT$100</f>
      </c>
      <c r="DU105" s="14">
        <f>(VLOOKUP($EG105,Data!$B:$CP,Daily!HT$10,0)+VLOOKUP($IF105,Data!$B:$CP,Daily!LS$10,0))/DU$100</f>
      </c>
      <c r="DV105" s="18"/>
      <c r="DW105" s="14">
        <f>_xlfn.QUARTILE.INC($AJ105:$DT105,1)</f>
      </c>
      <c r="DX105" s="14">
        <f>_xlfn.QUARTILE.INC($AJ105:$DT105,3)</f>
      </c>
      <c r="DY105" s="14">
        <f t="shared" ref="DY105" si="879">DX105-DW105</f>
      </c>
      <c r="DZ105" s="14">
        <f t="shared" ref="DZ105" si="880">DX105+(0.75*DY105)</f>
      </c>
      <c r="EA105" s="14">
        <f t="shared" ref="EA105" si="881">DW105-(0.75*DY105)</f>
      </c>
      <c r="EB105" s="18"/>
      <c r="EC105" s="14">
        <f t="shared" ref="EC105" si="882">_xlfn.STDEV.P(AJ105:DU105)</f>
      </c>
      <c r="ED105" s="14">
        <f t="shared" si="858"/>
      </c>
      <c r="EE105" s="14">
        <f t="shared" si="859"/>
      </c>
      <c r="EF105" s="16"/>
      <c r="EG105" s="9" t="s">
        <v>619</v>
      </c>
      <c r="EH105" s="9" t="s">
        <v>89</v>
      </c>
      <c r="EI105" s="14">
        <f>VLOOKUP($EG105,Data!$B:$CP,Daily!EI$10,0)/EI$100</f>
      </c>
      <c r="EJ105" s="14">
        <f>VLOOKUP($EG105,Data!$B:$CP,Daily!EJ$10,0)/EJ$100</f>
      </c>
      <c r="EK105" s="14">
        <f>VLOOKUP($EG105,Data!$B:$CP,Daily!EK$10,0)/EK$100</f>
      </c>
      <c r="EL105" s="14">
        <f>VLOOKUP($EG105,Data!$B:$CP,Daily!EL$10,0)/EL$100</f>
      </c>
      <c r="EM105" s="14">
        <f>VLOOKUP($EG105,Data!$B:$CP,Daily!EM$10,0)/EM$100</f>
      </c>
      <c r="EN105" s="14">
        <f>VLOOKUP($EG105,Data!$B:$CP,Daily!EN$10,0)/EN$100</f>
      </c>
      <c r="EO105" s="14">
        <f>VLOOKUP($EG105,Data!$B:$CP,Daily!EO$10,0)/EO$100</f>
      </c>
      <c r="EP105" s="14">
        <f>VLOOKUP($EG105,Data!$B:$CP,Daily!EP$10,0)/EP$100</f>
      </c>
      <c r="EQ105" s="14">
        <f>VLOOKUP($EG105,Data!$B:$CP,Daily!EQ$10,0)/EQ$100</f>
      </c>
      <c r="ER105" s="14">
        <f>VLOOKUP($EG105,Data!$B:$CP,Daily!ER$10,0)/ER$100</f>
      </c>
      <c r="ES105" s="14">
        <f>VLOOKUP($EG105,Data!$B:$CP,Daily!ES$10,0)/ES$100</f>
      </c>
      <c r="ET105" s="14">
        <f>VLOOKUP($EG105,Data!$B:$CP,Daily!ET$10,0)/ET$100</f>
      </c>
      <c r="EU105" s="14">
        <f>VLOOKUP($EG105,Data!$B:$CP,Daily!EU$10,0)/EU$100</f>
      </c>
      <c r="EV105" s="14">
        <f>VLOOKUP($EG105,Data!$B:$CP,Daily!EV$10,0)/EV$100</f>
      </c>
      <c r="EW105" s="14">
        <f>VLOOKUP($EG105,Data!$B:$CP,Daily!EW$10,0)/EW$100</f>
      </c>
      <c r="EX105" s="14">
        <f>VLOOKUP($EG105,Data!$B:$CP,Daily!EX$10,0)/EX$100</f>
      </c>
      <c r="EY105" s="14">
        <f>VLOOKUP($EG105,Data!$B:$CP,Daily!EY$10,0)/EY$100</f>
      </c>
      <c r="EZ105" s="14">
        <f>VLOOKUP($EG105,Data!$B:$CP,Daily!EZ$10,0)/EZ$100</f>
      </c>
      <c r="FA105" s="14">
        <f>VLOOKUP($EG105,Data!$B:$CP,Daily!FA$10,0)/FA$100</f>
      </c>
      <c r="FB105" s="14">
        <f>VLOOKUP($EG105,Data!$B:$CP,Daily!FB$10,0)/FB$100</f>
      </c>
      <c r="FC105" s="14">
        <f>VLOOKUP($EG105,Data!$B:$CP,Daily!FC$10,0)/FC$100</f>
      </c>
      <c r="FD105" s="14">
        <f>VLOOKUP($EG105,Data!$B:$CP,Daily!FD$10,0)/FD$100</f>
      </c>
      <c r="FE105" s="14">
        <f>VLOOKUP($EG105,Data!$B:$CP,Daily!FE$10,0)/FE$100</f>
      </c>
      <c r="FF105" s="14">
        <f>VLOOKUP($EG105,Data!$B:$CP,Daily!FF$10,0)/FF$100</f>
      </c>
      <c r="FG105" s="14">
        <f>VLOOKUP($EG105,Data!$B:$CP,Daily!FG$10,0)/FG$100</f>
      </c>
      <c r="FH105" s="14">
        <f>VLOOKUP($EG105,Data!$B:$CP,Daily!FH$10,0)/FH$100</f>
      </c>
      <c r="FI105" s="14">
        <f>VLOOKUP($EG105,Data!$B:$CP,Daily!FI$10,0)/FI$100</f>
      </c>
      <c r="FJ105" s="14">
        <f>VLOOKUP($EG105,Data!$B:$CP,Daily!FJ$10,0)/FJ$100</f>
      </c>
      <c r="FK105" s="14">
        <f>VLOOKUP($EG105,Data!$B:$CP,Daily!FK$10,0)/FK$100</f>
      </c>
      <c r="FL105" s="14">
        <f>VLOOKUP($EG105,Data!$B:$CP,Daily!FL$10,0)/FL$100</f>
      </c>
      <c r="FM105" s="14">
        <f>VLOOKUP($EG105,Data!$B:$CP,Daily!FM$10,0)/FM$100</f>
      </c>
      <c r="FN105" s="14">
        <f>VLOOKUP($EG105,Data!$B:$CP,Daily!FN$10,0)/FN$100</f>
      </c>
      <c r="FO105" s="14">
        <f>VLOOKUP($EG105,Data!$B:$CP,Daily!FO$10,0)/FO$100</f>
      </c>
      <c r="FP105" s="14">
        <f>VLOOKUP($EG105,Data!$B:$CP,Daily!FP$10,0)/FP$100</f>
      </c>
      <c r="FQ105" s="14">
        <f>VLOOKUP($EG105,Data!$B:$CP,Daily!FQ$10,0)/FQ$100</f>
      </c>
      <c r="FR105" s="14">
        <f>VLOOKUP($EG105,Data!$B:$CP,Daily!FR$10,0)/FR$100</f>
      </c>
      <c r="FS105" s="14">
        <f>VLOOKUP($EG105,Data!$B:$CP,Daily!FS$10,0)/FS$100</f>
      </c>
      <c r="FT105" s="14">
        <f>VLOOKUP($EG105,Data!$B:$CP,Daily!FT$10,0)/FT$100</f>
      </c>
      <c r="FU105" s="14">
        <f>VLOOKUP($EG105,Data!$B:$CP,Daily!FU$10,0)/FU$100</f>
      </c>
      <c r="FV105" s="14">
        <f>VLOOKUP($EG105,Data!$B:$CP,Daily!FV$10,0)/FV$100</f>
      </c>
      <c r="FW105" s="14">
        <f>VLOOKUP($EG105,Data!$B:$CP,Daily!FW$10,0)/FW$100</f>
      </c>
      <c r="FX105" s="14">
        <f>VLOOKUP($EG105,Data!$B:$CP,Daily!FX$10,0)/FX$100</f>
      </c>
      <c r="FY105" s="14">
        <f>VLOOKUP($EG105,Data!$B:$CP,Daily!FY$10,0)/FY$100</f>
      </c>
      <c r="FZ105" s="14">
        <f>VLOOKUP($EG105,Data!$B:$CP,Daily!FZ$10,0)/FZ$100</f>
      </c>
      <c r="GA105" s="14">
        <f>VLOOKUP($EG105,Data!$B:$CP,Daily!GA$10,0)/GA$100</f>
      </c>
      <c r="GB105" s="14">
        <f>VLOOKUP($EG105,Data!$B:$CP,Daily!GB$10,0)/GB$100</f>
      </c>
      <c r="GC105" s="14">
        <f>VLOOKUP($EG105,Data!$B:$CP,Daily!GC$10,0)/GC$100</f>
      </c>
      <c r="GD105" s="14">
        <f>VLOOKUP($EG105,Data!$B:$CP,Daily!GD$10,0)/GD$100</f>
      </c>
      <c r="GE105" s="14">
        <f>VLOOKUP($EG105,Data!$B:$CP,Daily!GE$10,0)/GE$100</f>
      </c>
      <c r="GF105" s="14">
        <f>VLOOKUP($EG105,Data!$B:$CP,Daily!GF$10,0)/GF$100</f>
      </c>
      <c r="GG105" s="14">
        <f>VLOOKUP($EG105,Data!$B:$CP,Daily!GG$10,0)/GG$100</f>
      </c>
      <c r="GH105" s="14">
        <f>VLOOKUP($EG105,Data!$B:$CP,Daily!GH$10,0)/GH$100</f>
      </c>
      <c r="GI105" s="14">
        <f>VLOOKUP($EG105,Data!$B:$CP,Daily!GI$10,0)/GI$100</f>
      </c>
      <c r="GJ105" s="14">
        <f>VLOOKUP($EG105,Data!$B:$CP,Daily!GJ$10,0)/GJ$100</f>
      </c>
      <c r="GK105" s="14">
        <f>VLOOKUP($EG105,Data!$B:$CP,Daily!GK$10,0)/GK$100</f>
      </c>
      <c r="GL105" s="14">
        <f>VLOOKUP($EG105,Data!$B:$CP,Daily!GL$10,0)/GL$100</f>
      </c>
      <c r="GM105" s="14">
        <f>VLOOKUP($EG105,Data!$B:$CP,Daily!GM$10,0)/GM$100</f>
      </c>
      <c r="GN105" s="14">
        <f>VLOOKUP($EG105,Data!$B:$CP,Daily!GN$10,0)/GN$100</f>
      </c>
      <c r="GO105" s="14">
        <f>VLOOKUP($EG105,Data!$B:$CP,Daily!GO$10,0)/GO$100</f>
      </c>
      <c r="GP105" s="14">
        <f>VLOOKUP($EG105,Data!$B:$CP,Daily!GP$10,0)/GP$100</f>
      </c>
      <c r="GQ105" s="14">
        <f>VLOOKUP($EG105,Data!$B:$CP,Daily!GQ$10,0)/GQ$100</f>
      </c>
      <c r="GR105" s="14">
        <f>VLOOKUP($EG105,Data!$B:$CP,Daily!GR$10,0)/GR$100</f>
      </c>
      <c r="GS105" s="14">
        <f>VLOOKUP($EG105,Data!$B:$CP,Daily!GS$10,0)/GS$100</f>
      </c>
      <c r="GT105" s="14">
        <f>VLOOKUP($EG105,Data!$B:$CP,Daily!GT$10,0)/GT$100</f>
      </c>
      <c r="GU105" s="14">
        <f>VLOOKUP($EG105,Data!$B:$CP,Daily!GU$10,0)/GU$100</f>
      </c>
      <c r="GV105" s="14">
        <f>VLOOKUP($EG105,Data!$B:$CP,Daily!GV$10,0)/GV$100</f>
      </c>
      <c r="GW105" s="14">
        <f>VLOOKUP($EG105,Data!$B:$CP,Daily!GW$10,0)/GW$100</f>
      </c>
      <c r="GX105" s="14">
        <f>VLOOKUP($EG105,Data!$B:$CP,Daily!GX$10,0)/GX$100</f>
      </c>
      <c r="GY105" s="14">
        <f>VLOOKUP($EG105,Data!$B:$CP,Daily!GY$10,0)/GY$100</f>
      </c>
      <c r="GZ105" s="14">
        <f>VLOOKUP($EG105,Data!$B:$CP,Daily!GZ$10,0)/GZ$100</f>
      </c>
      <c r="HA105" s="14">
        <f>VLOOKUP($EG105,Data!$B:$CP,Daily!HA$10,0)/HA$100</f>
      </c>
      <c r="HB105" s="14">
        <f>VLOOKUP($EG105,Data!$B:$CP,Daily!HB$10,0)/HB$100</f>
      </c>
      <c r="HC105" s="14">
        <f>VLOOKUP($EG105,Data!$B:$CP,Daily!HC$10,0)/HC$100</f>
      </c>
      <c r="HD105" s="14">
        <f>VLOOKUP($EG105,Data!$B:$CP,Daily!HD$10,0)/HD$100</f>
      </c>
      <c r="HE105" s="14">
        <f>VLOOKUP($EG105,Data!$B:$CP,Daily!HE$10,0)/HE$100</f>
      </c>
      <c r="HF105" s="14">
        <f>VLOOKUP($EG105,Data!$B:$CP,Daily!HF$10,0)/HF$100</f>
      </c>
      <c r="HG105" s="14">
        <f>VLOOKUP($EG105,Data!$B:$CP,Daily!HG$10,0)/HG$100</f>
      </c>
      <c r="HH105" s="14">
        <f>VLOOKUP($EG105,Data!$B:$CP,Daily!HH$10,0)/HH$100</f>
      </c>
      <c r="HI105" s="14">
        <f>VLOOKUP($EG105,Data!$B:$CP,Daily!HI$10,0)/HI$100</f>
      </c>
      <c r="HJ105" s="14">
        <f>VLOOKUP($EG105,Data!$B:$CP,Daily!HJ$10,0)/HJ$100</f>
      </c>
      <c r="HK105" s="14">
        <f>VLOOKUP($EG105,Data!$B:$CP,Daily!HK$10,0)/HK$100</f>
      </c>
      <c r="HL105" s="14">
        <f>VLOOKUP($EG105,Data!$B:$CP,Daily!HL$10,0)/HL$100</f>
      </c>
      <c r="HM105" s="14">
        <f>VLOOKUP($EG105,Data!$B:$CP,Daily!HM$10,0)/HM$100</f>
      </c>
      <c r="HN105" s="14">
        <f>VLOOKUP($EG105,Data!$B:$CP,Daily!HN$10,0)/HN$100</f>
      </c>
      <c r="HO105" s="14">
        <f>VLOOKUP($EG105,Data!$B:$CP,Daily!HO$10,0)/HO$100</f>
      </c>
      <c r="HP105" s="14">
        <f>VLOOKUP($EG105,Data!$B:$CP,Daily!HP$10,0)/HP$100</f>
      </c>
      <c r="HQ105" s="14">
        <f>VLOOKUP($EG105,Data!$B:$CP,Daily!HQ$10,0)/HQ$100</f>
      </c>
      <c r="HR105" s="14">
        <f>VLOOKUP($EG105,Data!$B:$CP,Daily!HR$10,0)/HR$100</f>
      </c>
      <c r="HS105" s="14">
        <f>VLOOKUP($EG105,Data!$B:$CP,Daily!HS$10,0)/HS$100</f>
      </c>
      <c r="HT105" s="14">
        <f>VLOOKUP($EG105,Data!$B:$CP,Daily!HT$10,0)/HT$100</f>
      </c>
      <c r="HU105" s="17"/>
      <c r="HV105" s="52">
        <f t="shared" si="591"/>
      </c>
      <c r="HW105" s="52">
        <f t="shared" si="592"/>
      </c>
      <c r="HX105" s="52">
        <f t="shared" si="865"/>
      </c>
      <c r="HY105" s="52">
        <f t="shared" si="866"/>
      </c>
      <c r="HZ105" s="52">
        <f t="shared" si="867"/>
      </c>
      <c r="IA105" s="55"/>
      <c r="IB105" s="14">
        <f t="shared" ref="IB105" si="883">_xlfn.STDEV.P(FM105:HT105)</f>
      </c>
      <c r="IC105" s="14">
        <f t="shared" si="860"/>
      </c>
      <c r="ID105" s="14">
        <f t="shared" si="861"/>
      </c>
      <c r="IE105" s="16"/>
      <c r="IF105" s="9" t="s">
        <v>620</v>
      </c>
      <c r="IG105" s="9" t="s">
        <v>89</v>
      </c>
      <c r="IH105" s="14">
        <f>VLOOKUP($IF105,Data!$B:$CP,Daily!IH$10,0)/IH$100</f>
      </c>
      <c r="II105" s="14">
        <f>VLOOKUP($IF105,Data!$B:$CP,Daily!II$10,0)/II$100</f>
      </c>
      <c r="IJ105" s="14">
        <f>VLOOKUP($IF105,Data!$B:$CP,Daily!IJ$10,0)/IJ$100</f>
      </c>
      <c r="IK105" s="14">
        <f>VLOOKUP($IF105,Data!$B:$CP,Daily!IK$10,0)/IK$100</f>
      </c>
      <c r="IL105" s="14">
        <f>VLOOKUP($IF105,Data!$B:$CP,Daily!IL$10,0)/IL$100</f>
      </c>
      <c r="IM105" s="14">
        <f>VLOOKUP($IF105,Data!$B:$CP,Daily!IM$10,0)/IM$100</f>
      </c>
      <c r="IN105" s="14">
        <f>VLOOKUP($IF105,Data!$B:$CP,Daily!IN$10,0)/IN$100</f>
      </c>
      <c r="IO105" s="14">
        <f>VLOOKUP($IF105,Data!$B:$CP,Daily!IO$10,0)/IO$100</f>
      </c>
      <c r="IP105" s="14">
        <f>VLOOKUP($IF105,Data!$B:$CP,Daily!IP$10,0)/IP$100</f>
      </c>
      <c r="IQ105" s="14">
        <f>VLOOKUP($IF105,Data!$B:$CP,Daily!IQ$10,0)/IQ$100</f>
      </c>
      <c r="IR105" s="14">
        <f>VLOOKUP($IF105,Data!$B:$CP,Daily!IR$10,0)/IR$100</f>
      </c>
      <c r="IS105" s="14">
        <f>VLOOKUP($IF105,Data!$B:$CP,Daily!IS$10,0)/IS$100</f>
      </c>
      <c r="IT105" s="14">
        <f>VLOOKUP($IF105,Data!$B:$CP,Daily!IT$10,0)/IT$100</f>
      </c>
      <c r="IU105" s="14">
        <f>VLOOKUP($IF105,Data!$B:$CP,Daily!IU$10,0)/IU$100</f>
      </c>
      <c r="IV105" s="14">
        <f>VLOOKUP($IF105,Data!$B:$CP,Daily!IV$10,0)/IV$100</f>
      </c>
      <c r="IW105" s="14">
        <f>VLOOKUP($IF105,Data!$B:$CP,Daily!IW$10,0)/IW$100</f>
      </c>
      <c r="IX105" s="14">
        <f>VLOOKUP($IF105,Data!$B:$CP,Daily!IX$10,0)/IX$100</f>
      </c>
      <c r="IY105" s="14">
        <f>VLOOKUP($IF105,Data!$B:$CP,Daily!IY$10,0)/IY$100</f>
      </c>
      <c r="IZ105" s="14">
        <f>VLOOKUP($IF105,Data!$B:$CP,Daily!IZ$10,0)/IZ$100</f>
      </c>
      <c r="JA105" s="14">
        <f>VLOOKUP($IF105,Data!$B:$CP,Daily!JA$10,0)/JA$100</f>
      </c>
      <c r="JB105" s="14">
        <f>VLOOKUP($IF105,Data!$B:$CP,Daily!JB$10,0)/JB$100</f>
      </c>
      <c r="JC105" s="14">
        <f>VLOOKUP($IF105,Data!$B:$CP,Daily!JC$10,0)/JC$100</f>
      </c>
      <c r="JD105" s="14">
        <f>VLOOKUP($IF105,Data!$B:$CP,Daily!JD$10,0)/JD$100</f>
      </c>
      <c r="JE105" s="14">
        <f>VLOOKUP($IF105,Data!$B:$CP,Daily!JE$10,0)/JE$100</f>
      </c>
      <c r="JF105" s="14">
        <f>VLOOKUP($IF105,Data!$B:$CP,Daily!JF$10,0)/JF$100</f>
      </c>
      <c r="JG105" s="14">
        <f>VLOOKUP($IF105,Data!$B:$CP,Daily!JG$10,0)/JG$100</f>
      </c>
      <c r="JH105" s="14">
        <f>VLOOKUP($IF105,Data!$B:$CP,Daily!JH$10,0)/JH$100</f>
      </c>
      <c r="JI105" s="14">
        <f>VLOOKUP($IF105,Data!$B:$CP,Daily!JI$10,0)/JI$100</f>
      </c>
      <c r="JJ105" s="14">
        <f>VLOOKUP($IF105,Data!$B:$CP,Daily!JJ$10,0)/JJ$100</f>
      </c>
      <c r="JK105" s="14">
        <f>VLOOKUP($IF105,Data!$B:$CP,Daily!JK$10,0)/JK$100</f>
      </c>
      <c r="JL105" s="14">
        <f>VLOOKUP($IF105,Data!$B:$CP,Daily!JL$10,0)/JL$100</f>
      </c>
      <c r="JM105" s="14">
        <f>VLOOKUP($IF105,Data!$B:$CP,Daily!JM$10,0)/JM$100</f>
      </c>
      <c r="JN105" s="14">
        <f>VLOOKUP($IF105,Data!$B:$CP,Daily!JN$10,0)/JN$100</f>
      </c>
      <c r="JO105" s="14">
        <f>VLOOKUP($IF105,Data!$B:$CP,Daily!JO$10,0)/JO$100</f>
      </c>
      <c r="JP105" s="14">
        <f>VLOOKUP($IF105,Data!$B:$CP,Daily!JP$10,0)/JP$100</f>
      </c>
      <c r="JQ105" s="14">
        <f>VLOOKUP($IF105,Data!$B:$CP,Daily!JQ$10,0)/JQ$100</f>
      </c>
      <c r="JR105" s="14">
        <f>VLOOKUP($IF105,Data!$B:$CP,Daily!JR$10,0)/JR$100</f>
      </c>
      <c r="JS105" s="14">
        <f>VLOOKUP($IF105,Data!$B:$CP,Daily!JS$10,0)/JS$100</f>
      </c>
      <c r="JT105" s="14">
        <f>VLOOKUP($IF105,Data!$B:$CP,Daily!JT$10,0)/JT$100</f>
      </c>
      <c r="JU105" s="14">
        <f>VLOOKUP($IF105,Data!$B:$CP,Daily!JU$10,0)/JU$100</f>
      </c>
      <c r="JV105" s="14">
        <f>VLOOKUP($IF105,Data!$B:$CP,Daily!JV$10,0)/JV$100</f>
      </c>
      <c r="JW105" s="14">
        <f>VLOOKUP($IF105,Data!$B:$CP,Daily!JW$10,0)/JW$100</f>
      </c>
      <c r="JX105" s="14">
        <f>VLOOKUP($IF105,Data!$B:$CP,Daily!JX$10,0)/JX$100</f>
      </c>
      <c r="JY105" s="14">
        <f>VLOOKUP($IF105,Data!$B:$CP,Daily!JY$10,0)/JY$100</f>
      </c>
      <c r="JZ105" s="14">
        <f>VLOOKUP($IF105,Data!$B:$CP,Daily!JZ$10,0)/JZ$100</f>
      </c>
      <c r="KA105" s="14">
        <f>VLOOKUP($IF105,Data!$B:$CP,Daily!KA$10,0)/KA$100</f>
      </c>
      <c r="KB105" s="14">
        <f>VLOOKUP($IF105,Data!$B:$CP,Daily!KB$10,0)/KB$100</f>
      </c>
      <c r="KC105" s="14">
        <f>VLOOKUP($IF105,Data!$B:$CP,Daily!KC$10,0)/KC$100</f>
      </c>
      <c r="KD105" s="14">
        <f>VLOOKUP($IF105,Data!$B:$CP,Daily!KD$10,0)/KD$100</f>
      </c>
      <c r="KE105" s="14">
        <f>VLOOKUP($IF105,Data!$B:$CP,Daily!KE$10,0)/KE$100</f>
      </c>
      <c r="KF105" s="14">
        <f>VLOOKUP($IF105,Data!$B:$CP,Daily!KF$10,0)/KF$100</f>
      </c>
      <c r="KG105" s="14">
        <f>VLOOKUP($IF105,Data!$B:$CP,Daily!KG$10,0)/KG$100</f>
      </c>
      <c r="KH105" s="14">
        <f>VLOOKUP($IF105,Data!$B:$CP,Daily!KH$10,0)/KH$100</f>
      </c>
      <c r="KI105" s="14">
        <f>VLOOKUP($IF105,Data!$B:$CP,Daily!KI$10,0)/KI$100</f>
      </c>
      <c r="KJ105" s="14">
        <f>VLOOKUP($IF105,Data!$B:$CP,Daily!KJ$10,0)/KJ$100</f>
      </c>
      <c r="KK105" s="14">
        <f>VLOOKUP($IF105,Data!$B:$CP,Daily!KK$10,0)/KK$100</f>
      </c>
      <c r="KL105" s="14">
        <f>VLOOKUP($IF105,Data!$B:$CP,Daily!KL$10,0)/KL$100</f>
      </c>
      <c r="KM105" s="14">
        <f>VLOOKUP($IF105,Data!$B:$CP,Daily!KM$10,0)/KM$100</f>
      </c>
      <c r="KN105" s="14">
        <f>VLOOKUP($IF105,Data!$B:$CP,Daily!KN$10,0)/KN$100</f>
      </c>
      <c r="KO105" s="14">
        <f>VLOOKUP($IF105,Data!$B:$CP,Daily!KO$10,0)/KO$100</f>
      </c>
      <c r="KP105" s="14">
        <f>VLOOKUP($IF105,Data!$B:$CP,Daily!KP$10,0)/KP$100</f>
      </c>
      <c r="KQ105" s="14">
        <f>VLOOKUP($IF105,Data!$B:$CP,Daily!KQ$10,0)/KQ$100</f>
      </c>
      <c r="KR105" s="14">
        <f>VLOOKUP($IF105,Data!$B:$CP,Daily!KR$10,0)/KR$100</f>
      </c>
      <c r="KS105" s="14">
        <f>VLOOKUP($IF105,Data!$B:$CP,Daily!KS$10,0)/KS$100</f>
      </c>
      <c r="KT105" s="14">
        <f>VLOOKUP($IF105,Data!$B:$CP,Daily!KT$10,0)/KT$100</f>
      </c>
      <c r="KU105" s="14">
        <f>VLOOKUP($IF105,Data!$B:$CP,Daily!KU$10,0)/KU$100</f>
      </c>
      <c r="KV105" s="14">
        <f>VLOOKUP($IF105,Data!$B:$CP,Daily!KV$10,0)/KV$100</f>
      </c>
      <c r="KW105" s="14">
        <f>VLOOKUP($IF105,Data!$B:$CP,Daily!KW$10,0)/KW$100</f>
      </c>
      <c r="KX105" s="14">
        <f>VLOOKUP($IF105,Data!$B:$CP,Daily!KX$10,0)/KX$100</f>
      </c>
      <c r="KY105" s="14">
        <f>VLOOKUP($IF105,Data!$B:$CP,Daily!KY$10,0)/KY$100</f>
      </c>
      <c r="KZ105" s="14">
        <f>VLOOKUP($IF105,Data!$B:$CP,Daily!KZ$10,0)/KZ$100</f>
      </c>
      <c r="LA105" s="14">
        <f>VLOOKUP($IF105,Data!$B:$CP,Daily!LA$10,0)/LA$100</f>
      </c>
      <c r="LB105" s="14">
        <f>VLOOKUP($IF105,Data!$B:$CP,Daily!LB$10,0)/LB$100</f>
      </c>
      <c r="LC105" s="14">
        <f>VLOOKUP($IF105,Data!$B:$CP,Daily!LC$10,0)/LC$100</f>
      </c>
      <c r="LD105" s="14">
        <f>VLOOKUP($IF105,Data!$B:$CP,Daily!LD$10,0)/LD$100</f>
      </c>
      <c r="LE105" s="14">
        <f>VLOOKUP($IF105,Data!$B:$CP,Daily!LE$10,0)/LE$100</f>
      </c>
      <c r="LF105" s="14">
        <f>VLOOKUP($IF105,Data!$B:$CP,Daily!LF$10,0)/LF$100</f>
      </c>
      <c r="LG105" s="14">
        <f>VLOOKUP($IF105,Data!$B:$CP,Daily!LG$10,0)/LG$100</f>
      </c>
      <c r="LH105" s="14">
        <f>VLOOKUP($IF105,Data!$B:$CP,Daily!LH$10,0)/LH$100</f>
      </c>
      <c r="LI105" s="14">
        <f>VLOOKUP($IF105,Data!$B:$CP,Daily!LI$10,0)/LI$100</f>
      </c>
      <c r="LJ105" s="14">
        <f>VLOOKUP($IF105,Data!$B:$CP,Daily!LJ$10,0)/LJ$100</f>
      </c>
      <c r="LK105" s="14">
        <f>VLOOKUP($IF105,Data!$B:$CP,Daily!LK$10,0)/LK$100</f>
      </c>
      <c r="LL105" s="14">
        <f>VLOOKUP($IF105,Data!$B:$CP,Daily!LL$10,0)/LL$100</f>
      </c>
      <c r="LM105" s="14">
        <f>VLOOKUP($IF105,Data!$B:$CP,Daily!LM$10,0)/LM$100</f>
      </c>
      <c r="LN105" s="14">
        <f>VLOOKUP($IF105,Data!$B:$CP,Daily!LN$10,0)/LN$100</f>
      </c>
      <c r="LO105" s="14">
        <f>VLOOKUP($IF105,Data!$B:$CP,Daily!LO$10,0)/LO$100</f>
      </c>
      <c r="LP105" s="14">
        <f>VLOOKUP($IF105,Data!$B:$CP,Daily!LP$10,0)/LP$100</f>
      </c>
      <c r="LQ105" s="14">
        <f>VLOOKUP($IF105,Data!$B:$CP,Daily!LQ$10,0)/LQ$100</f>
      </c>
      <c r="LR105" s="14">
        <f>VLOOKUP($IF105,Data!$B:$CP,Daily!LR$10,0)/LR$100</f>
      </c>
      <c r="LS105" s="14">
        <f>VLOOKUP($IF105,Data!$B:$CP,Daily!LS$10,0)/LS$100</f>
      </c>
      <c r="LU105" s="52">
        <f>_xlfn.QUARTILE.INC($IH105:$LR105,1)</f>
      </c>
      <c r="LV105" s="52">
        <f>_xlfn.QUARTILE.INC($IH105:$LR105,3)</f>
      </c>
      <c r="LW105" s="52">
        <f t="shared" ref="LW105" si="884">LV105-LU105</f>
      </c>
      <c r="LX105" s="52">
        <f t="shared" ref="LX105" si="885">LV105+(0.75*LW105)</f>
      </c>
      <c r="LY105" s="52">
        <f t="shared" ref="LY105" si="886">LU105-(0.75*LW105)</f>
      </c>
      <c r="LZ105" s="55"/>
      <c r="MA105" s="14">
        <f t="shared" ref="MA105" si="887">_xlfn.STDEV.P(JL105:LS105)</f>
      </c>
      <c r="MB105" s="14">
        <f t="shared" si="863"/>
      </c>
      <c r="MC105" s="14">
        <f t="shared" si="864"/>
      </c>
      <c r="MD105" s="15"/>
    </row>
    <row r="106" spans="1:342" x14ac:dyDescent="0.25">
      <c r="A106" s="5"/>
      <c r="C106" s="5"/>
      <c r="D106" s="74" t="s">
        <v>588</v>
      </c>
      <c r="E106" s="67" t="str">
        <f>VLOOKUP($D106,'Metric Nature'!$C:$D,2,0)&amp;IF(($F106&lt;(EA106)),"Below",IF(($F106&gt;(DZ106)),"Above","Within"))</f>
      </c>
      <c r="F106" s="62">
        <f t="shared" si="819"/>
      </c>
      <c r="G106" s="92">
        <f t="shared" si="820"/>
      </c>
      <c r="H106" s="62">
        <f t="shared" si="851"/>
      </c>
      <c r="I106" s="89">
        <f t="shared" si="841"/>
      </c>
      <c r="J106" s="62">
        <f t="shared" si="822"/>
      </c>
      <c r="K106" s="62">
        <f t="shared" si="823"/>
      </c>
      <c r="L106" s="64"/>
      <c r="M106" s="67" t="str">
        <f>VLOOKUP($D106,'Metric Nature'!$C:$D,2,0)&amp;IF(($N106&lt;(HZ106)),"Below",IF(($N106&gt;(HY106)),"Above","Within"))</f>
      </c>
      <c r="N106" s="71">
        <f t="shared" si="824"/>
      </c>
      <c r="O106" s="63">
        <f t="shared" si="852"/>
      </c>
      <c r="P106" s="98">
        <f t="shared" si="853"/>
      </c>
      <c r="Q106" s="63">
        <f t="shared" si="854"/>
      </c>
      <c r="R106" s="71">
        <f t="shared" si="826"/>
      </c>
      <c r="S106" s="62">
        <f t="shared" si="827"/>
      </c>
      <c r="T106" s="64"/>
      <c r="U106" s="67" t="str">
        <f>VLOOKUP($D106,'Metric Nature'!$C:$D,2,0)&amp;IF(($V106&lt;(LY106)),"Below",IF(($V106&gt;(LX106)),"Above","Within"))</f>
      </c>
      <c r="V106" s="62">
        <f t="shared" si="828"/>
      </c>
      <c r="W106" s="63">
        <f t="shared" si="844"/>
      </c>
      <c r="X106" s="62">
        <f t="shared" si="855"/>
      </c>
      <c r="Y106" s="63">
        <f t="shared" si="845"/>
      </c>
      <c r="Z106" s="62">
        <f t="shared" si="830"/>
      </c>
      <c r="AA106" s="62">
        <f t="shared" si="831"/>
      </c>
      <c r="AB106" s="64"/>
      <c r="AC106" s="60" t="s">
        <v>589</v>
      </c>
      <c r="AD106" s="5"/>
      <c r="AE106" s="5"/>
      <c r="AF106" s="5"/>
      <c r="AG106" s="5"/>
      <c r="AH106" s="5"/>
      <c r="AI106" s="9" t="s">
        <v>621</v>
      </c>
      <c r="AJ106" s="14">
        <f>(VLOOKUP($EG106,Data!$B:$CP,Daily!EI$10,0)+VLOOKUP($IF106,Data!$B:$CP,Daily!IH$10,0))/AJ$100</f>
      </c>
      <c r="AK106" s="14">
        <f>(VLOOKUP($EG106,Data!$B:$CP,Daily!EJ$10,0)+VLOOKUP($IF106,Data!$B:$CP,Daily!II$10,0))/AK$100</f>
      </c>
      <c r="AL106" s="14">
        <f>(VLOOKUP($EG106,Data!$B:$CP,Daily!EK$10,0)+VLOOKUP($IF106,Data!$B:$CP,Daily!IJ$10,0))/AL$100</f>
      </c>
      <c r="AM106" s="14">
        <f>(VLOOKUP($EG106,Data!$B:$CP,Daily!EL$10,0)+VLOOKUP($IF106,Data!$B:$CP,Daily!IK$10,0))/AM$100</f>
      </c>
      <c r="AN106" s="14">
        <f>(VLOOKUP($EG106,Data!$B:$CP,Daily!EM$10,0)+VLOOKUP($IF106,Data!$B:$CP,Daily!IL$10,0))/AN$100</f>
      </c>
      <c r="AO106" s="14">
        <f>(VLOOKUP($EG106,Data!$B:$CP,Daily!EN$10,0)+VLOOKUP($IF106,Data!$B:$CP,Daily!IM$10,0))/AO$100</f>
      </c>
      <c r="AP106" s="14">
        <f>(VLOOKUP($EG106,Data!$B:$CP,Daily!EO$10,0)+VLOOKUP($IF106,Data!$B:$CP,Daily!IN$10,0))/AP$100</f>
      </c>
      <c r="AQ106" s="14">
        <f>(VLOOKUP($EG106,Data!$B:$CP,Daily!EP$10,0)+VLOOKUP($IF106,Data!$B:$CP,Daily!IO$10,0))/AQ$100</f>
      </c>
      <c r="AR106" s="14">
        <f>(VLOOKUP($EG106,Data!$B:$CP,Daily!EQ$10,0)+VLOOKUP($IF106,Data!$B:$CP,Daily!IP$10,0))/AR$100</f>
      </c>
      <c r="AS106" s="14">
        <f>(VLOOKUP($EG106,Data!$B:$CP,Daily!ER$10,0)+VLOOKUP($IF106,Data!$B:$CP,Daily!IQ$10,0))/AS$100</f>
      </c>
      <c r="AT106" s="14">
        <f>(VLOOKUP($EG106,Data!$B:$CP,Daily!ES$10,0)+VLOOKUP($IF106,Data!$B:$CP,Daily!IR$10,0))/AT$100</f>
      </c>
      <c r="AU106" s="14">
        <f>(VLOOKUP($EG106,Data!$B:$CP,Daily!ET$10,0)+VLOOKUP($IF106,Data!$B:$CP,Daily!IS$10,0))/AU$100</f>
      </c>
      <c r="AV106" s="14">
        <f>(VLOOKUP($EG106,Data!$B:$CP,Daily!EU$10,0)+VLOOKUP($IF106,Data!$B:$CP,Daily!IT$10,0))/AV$100</f>
      </c>
      <c r="AW106" s="14">
        <f>(VLOOKUP($EG106,Data!$B:$CP,Daily!EV$10,0)+VLOOKUP($IF106,Data!$B:$CP,Daily!IU$10,0))/AW$100</f>
      </c>
      <c r="AX106" s="14">
        <f>(VLOOKUP($EG106,Data!$B:$CP,Daily!EW$10,0)+VLOOKUP($IF106,Data!$B:$CP,Daily!IV$10,0))/AX$100</f>
      </c>
      <c r="AY106" s="14">
        <f>(VLOOKUP($EG106,Data!$B:$CP,Daily!EX$10,0)+VLOOKUP($IF106,Data!$B:$CP,Daily!IW$10,0))/AY$100</f>
      </c>
      <c r="AZ106" s="14">
        <f>(VLOOKUP($EG106,Data!$B:$CP,Daily!EY$10,0)+VLOOKUP($IF106,Data!$B:$CP,Daily!IX$10,0))/AZ$100</f>
      </c>
      <c r="BA106" s="14">
        <f>(VLOOKUP($EG106,Data!$B:$CP,Daily!EZ$10,0)+VLOOKUP($IF106,Data!$B:$CP,Daily!IY$10,0))/BA$100</f>
      </c>
      <c r="BB106" s="14">
        <f>(VLOOKUP($EG106,Data!$B:$CP,Daily!FA$10,0)+VLOOKUP($IF106,Data!$B:$CP,Daily!IZ$10,0))/BB$100</f>
      </c>
      <c r="BC106" s="14">
        <f>(VLOOKUP($EG106,Data!$B:$CP,Daily!FB$10,0)+VLOOKUP($IF106,Data!$B:$CP,Daily!JA$10,0))/BC$100</f>
      </c>
      <c r="BD106" s="14">
        <f>(VLOOKUP($EG106,Data!$B:$CP,Daily!FC$10,0)+VLOOKUP($IF106,Data!$B:$CP,Daily!JB$10,0))/BD$100</f>
      </c>
      <c r="BE106" s="14">
        <f>(VLOOKUP($EG106,Data!$B:$CP,Daily!FD$10,0)+VLOOKUP($IF106,Data!$B:$CP,Daily!JC$10,0))/BE$100</f>
      </c>
      <c r="BF106" s="14">
        <f>(VLOOKUP($EG106,Data!$B:$CP,Daily!FE$10,0)+VLOOKUP($IF106,Data!$B:$CP,Daily!JD$10,0))/BF$100</f>
      </c>
      <c r="BG106" s="14">
        <f>(VLOOKUP($EG106,Data!$B:$CP,Daily!FF$10,0)+VLOOKUP($IF106,Data!$B:$CP,Daily!JE$10,0))/BG$100</f>
      </c>
      <c r="BH106" s="14">
        <f>(VLOOKUP($EG106,Data!$B:$CP,Daily!FG$10,0)+VLOOKUP($IF106,Data!$B:$CP,Daily!JF$10,0))/BH$100</f>
      </c>
      <c r="BI106" s="14">
        <f>(VLOOKUP($EG106,Data!$B:$CP,Daily!FH$10,0)+VLOOKUP($IF106,Data!$B:$CP,Daily!JG$10,0))/BI$100</f>
      </c>
      <c r="BJ106" s="14">
        <f>(VLOOKUP($EG106,Data!$B:$CP,Daily!FI$10,0)+VLOOKUP($IF106,Data!$B:$CP,Daily!JH$10,0))/BJ$100</f>
      </c>
      <c r="BK106" s="14">
        <f>(VLOOKUP($EG106,Data!$B:$CP,Daily!FJ$10,0)+VLOOKUP($IF106,Data!$B:$CP,Daily!JI$10,0))/BK$100</f>
      </c>
      <c r="BL106" s="14">
        <f>(VLOOKUP($EG106,Data!$B:$CP,Daily!FK$10,0)+VLOOKUP($IF106,Data!$B:$CP,Daily!JJ$10,0))/BL$100</f>
      </c>
      <c r="BM106" s="14">
        <f>(VLOOKUP($EG106,Data!$B:$CP,Daily!FL$10,0)+VLOOKUP($IF106,Data!$B:$CP,Daily!JK$10,0))/BM$100</f>
      </c>
      <c r="BN106" s="14">
        <f>(VLOOKUP($EG106,Data!$B:$CP,Daily!FM$10,0)+VLOOKUP($IF106,Data!$B:$CP,Daily!JL$10,0))/BN$100</f>
      </c>
      <c r="BO106" s="14">
        <f>(VLOOKUP($EG106,Data!$B:$CP,Daily!FN$10,0)+VLOOKUP($IF106,Data!$B:$CP,Daily!JM$10,0))/BO$100</f>
      </c>
      <c r="BP106" s="14">
        <f>(VLOOKUP($EG106,Data!$B:$CP,Daily!FO$10,0)+VLOOKUP($IF106,Data!$B:$CP,Daily!JN$10,0))/BP$100</f>
      </c>
      <c r="BQ106" s="14">
        <f>(VLOOKUP($EG106,Data!$B:$CP,Daily!FP$10,0)+VLOOKUP($IF106,Data!$B:$CP,Daily!JO$10,0))/BQ$100</f>
      </c>
      <c r="BR106" s="14">
        <f>(VLOOKUP($EG106,Data!$B:$CP,Daily!FQ$10,0)+VLOOKUP($IF106,Data!$B:$CP,Daily!JP$10,0))/BR$100</f>
      </c>
      <c r="BS106" s="14">
        <f>(VLOOKUP($EG106,Data!$B:$CP,Daily!FR$10,0)+VLOOKUP($IF106,Data!$B:$CP,Daily!JQ$10,0))/BS$100</f>
      </c>
      <c r="BT106" s="14">
        <f>(VLOOKUP($EG106,Data!$B:$CP,Daily!FS$10,0)+VLOOKUP($IF106,Data!$B:$CP,Daily!JR$10,0))/BT$100</f>
      </c>
      <c r="BU106" s="14">
        <f>(VLOOKUP($EG106,Data!$B:$CP,Daily!FT$10,0)+VLOOKUP($IF106,Data!$B:$CP,Daily!JS$10,0))/BU$100</f>
      </c>
      <c r="BV106" s="14">
        <f>(VLOOKUP($EG106,Data!$B:$CP,Daily!FU$10,0)+VLOOKUP($IF106,Data!$B:$CP,Daily!JT$10,0))/BV$100</f>
      </c>
      <c r="BW106" s="14">
        <f>(VLOOKUP($EG106,Data!$B:$CP,Daily!FV$10,0)+VLOOKUP($IF106,Data!$B:$CP,Daily!JU$10,0))/BW$100</f>
      </c>
      <c r="BX106" s="14">
        <f>(VLOOKUP($EG106,Data!$B:$CP,Daily!FW$10,0)+VLOOKUP($IF106,Data!$B:$CP,Daily!JV$10,0))/BX$100</f>
      </c>
      <c r="BY106" s="14">
        <f>(VLOOKUP($EG106,Data!$B:$CP,Daily!FX$10,0)+VLOOKUP($IF106,Data!$B:$CP,Daily!JW$10,0))/BY$100</f>
      </c>
      <c r="BZ106" s="14">
        <f>(VLOOKUP($EG106,Data!$B:$CP,Daily!FY$10,0)+VLOOKUP($IF106,Data!$B:$CP,Daily!JX$10,0))/BZ$100</f>
      </c>
      <c r="CA106" s="14">
        <f>(VLOOKUP($EG106,Data!$B:$CP,Daily!FZ$10,0)+VLOOKUP($IF106,Data!$B:$CP,Daily!JY$10,0))/CA$100</f>
      </c>
      <c r="CB106" s="14">
        <f>(VLOOKUP($EG106,Data!$B:$CP,Daily!GA$10,0)+VLOOKUP($IF106,Data!$B:$CP,Daily!JZ$10,0))/CB$100</f>
      </c>
      <c r="CC106" s="14">
        <f>(VLOOKUP($EG106,Data!$B:$CP,Daily!GB$10,0)+VLOOKUP($IF106,Data!$B:$CP,Daily!KA$10,0))/CC$100</f>
      </c>
      <c r="CD106" s="14">
        <f>(VLOOKUP($EG106,Data!$B:$CP,Daily!GC$10,0)+VLOOKUP($IF106,Data!$B:$CP,Daily!KB$10,0))/CD$100</f>
      </c>
      <c r="CE106" s="14">
        <f>(VLOOKUP($EG106,Data!$B:$CP,Daily!GD$10,0)+VLOOKUP($IF106,Data!$B:$CP,Daily!KC$10,0))/CE$100</f>
      </c>
      <c r="CF106" s="14">
        <f>(VLOOKUP($EG106,Data!$B:$CP,Daily!GE$10,0)+VLOOKUP($IF106,Data!$B:$CP,Daily!KD$10,0))/CF$100</f>
      </c>
      <c r="CG106" s="14">
        <f>(VLOOKUP($EG106,Data!$B:$CP,Daily!GF$10,0)+VLOOKUP($IF106,Data!$B:$CP,Daily!KE$10,0))/CG$100</f>
      </c>
      <c r="CH106" s="14">
        <f>(VLOOKUP($EG106,Data!$B:$CP,Daily!GG$10,0)+VLOOKUP($IF106,Data!$B:$CP,Daily!KF$10,0))/CH$100</f>
      </c>
      <c r="CI106" s="14">
        <f>(VLOOKUP($EG106,Data!$B:$CP,Daily!GH$10,0)+VLOOKUP($IF106,Data!$B:$CP,Daily!KG$10,0))/CI$100</f>
      </c>
      <c r="CJ106" s="14">
        <f>(VLOOKUP($EG106,Data!$B:$CP,Daily!GI$10,0)+VLOOKUP($IF106,Data!$B:$CP,Daily!KH$10,0))/CJ$100</f>
      </c>
      <c r="CK106" s="14">
        <f>(VLOOKUP($EG106,Data!$B:$CP,Daily!GJ$10,0)+VLOOKUP($IF106,Data!$B:$CP,Daily!KI$10,0))/CK$100</f>
      </c>
      <c r="CL106" s="14">
        <f>(VLOOKUP($EG106,Data!$B:$CP,Daily!GK$10,0)+VLOOKUP($IF106,Data!$B:$CP,Daily!KJ$10,0))/CL$100</f>
      </c>
      <c r="CM106" s="14">
        <f>(VLOOKUP($EG106,Data!$B:$CP,Daily!GL$10,0)+VLOOKUP($IF106,Data!$B:$CP,Daily!KK$10,0))/CM$100</f>
      </c>
      <c r="CN106" s="14">
        <f>(VLOOKUP($EG106,Data!$B:$CP,Daily!GM$10,0)+VLOOKUP($IF106,Data!$B:$CP,Daily!KL$10,0))/CN$100</f>
      </c>
      <c r="CO106" s="14">
        <f>(VLOOKUP($EG106,Data!$B:$CP,Daily!GN$10,0)+VLOOKUP($IF106,Data!$B:$CP,Daily!KM$10,0))/CO$100</f>
      </c>
      <c r="CP106" s="14">
        <f>(VLOOKUP($EG106,Data!$B:$CP,Daily!GO$10,0)+VLOOKUP($IF106,Data!$B:$CP,Daily!KN$10,0))/CP$100</f>
      </c>
      <c r="CQ106" s="14">
        <f>(VLOOKUP($EG106,Data!$B:$CP,Daily!GP$10,0)+VLOOKUP($IF106,Data!$B:$CP,Daily!KO$10,0))/CQ$100</f>
      </c>
      <c r="CR106" s="14">
        <f>(VLOOKUP($EG106,Data!$B:$CP,Daily!GQ$10,0)+VLOOKUP($IF106,Data!$B:$CP,Daily!KP$10,0))/CR$100</f>
      </c>
      <c r="CS106" s="14">
        <f>(VLOOKUP($EG106,Data!$B:$CP,Daily!GR$10,0)+VLOOKUP($IF106,Data!$B:$CP,Daily!KQ$10,0))/CS$100</f>
      </c>
      <c r="CT106" s="14">
        <f>(VLOOKUP($EG106,Data!$B:$CP,Daily!GS$10,0)+VLOOKUP($IF106,Data!$B:$CP,Daily!KR$10,0))/CT$100</f>
      </c>
      <c r="CU106" s="14">
        <f>(VLOOKUP($EG106,Data!$B:$CP,Daily!GT$10,0)+VLOOKUP($IF106,Data!$B:$CP,Daily!KS$10,0))/CU$100</f>
      </c>
      <c r="CV106" s="14">
        <f>(VLOOKUP($EG106,Data!$B:$CP,Daily!GU$10,0)+VLOOKUP($IF106,Data!$B:$CP,Daily!KT$10,0))/CV$100</f>
      </c>
      <c r="CW106" s="14">
        <f>(VLOOKUP($EG106,Data!$B:$CP,Daily!GV$10,0)+VLOOKUP($IF106,Data!$B:$CP,Daily!KU$10,0))/CW$100</f>
      </c>
      <c r="CX106" s="14">
        <f>(VLOOKUP($EG106,Data!$B:$CP,Daily!GW$10,0)+VLOOKUP($IF106,Data!$B:$CP,Daily!KV$10,0))/CX$100</f>
      </c>
      <c r="CY106" s="14">
        <f>(VLOOKUP($EG106,Data!$B:$CP,Daily!GX$10,0)+VLOOKUP($IF106,Data!$B:$CP,Daily!KW$10,0))/CY$100</f>
      </c>
      <c r="CZ106" s="14">
        <f>(VLOOKUP($EG106,Data!$B:$CP,Daily!GY$10,0)+VLOOKUP($IF106,Data!$B:$CP,Daily!KX$10,0))/CZ$100</f>
      </c>
      <c r="DA106" s="14">
        <f>(VLOOKUP($EG106,Data!$B:$CP,Daily!GZ$10,0)+VLOOKUP($IF106,Data!$B:$CP,Daily!KY$10,0))/DA$100</f>
      </c>
      <c r="DB106" s="14">
        <f>(VLOOKUP($EG106,Data!$B:$CP,Daily!HA$10,0)+VLOOKUP($IF106,Data!$B:$CP,Daily!KZ$10,0))/DB$100</f>
      </c>
      <c r="DC106" s="14">
        <f>(VLOOKUP($EG106,Data!$B:$CP,Daily!HB$10,0)+VLOOKUP($IF106,Data!$B:$CP,Daily!LA$10,0))/DC$100</f>
      </c>
      <c r="DD106" s="14">
        <f>(VLOOKUP($EG106,Data!$B:$CP,Daily!HC$10,0)+VLOOKUP($IF106,Data!$B:$CP,Daily!LB$10,0))/DD$100</f>
      </c>
      <c r="DE106" s="14">
        <f>(VLOOKUP($EG106,Data!$B:$CP,Daily!HD$10,0)+VLOOKUP($IF106,Data!$B:$CP,Daily!LC$10,0))/DE$100</f>
      </c>
      <c r="DF106" s="14">
        <f>(VLOOKUP($EG106,Data!$B:$CP,Daily!HE$10,0)+VLOOKUP($IF106,Data!$B:$CP,Daily!LD$10,0))/DF$100</f>
      </c>
      <c r="DG106" s="14">
        <f>(VLOOKUP($EG106,Data!$B:$CP,Daily!HF$10,0)+VLOOKUP($IF106,Data!$B:$CP,Daily!LE$10,0))/DG$100</f>
      </c>
      <c r="DH106" s="14">
        <f>(VLOOKUP($EG106,Data!$B:$CP,Daily!HG$10,0)+VLOOKUP($IF106,Data!$B:$CP,Daily!LF$10,0))/DH$100</f>
      </c>
      <c r="DI106" s="14">
        <f>(VLOOKUP($EG106,Data!$B:$CP,Daily!HH$10,0)+VLOOKUP($IF106,Data!$B:$CP,Daily!LG$10,0))/DI$100</f>
      </c>
      <c r="DJ106" s="14">
        <f>(VLOOKUP($EG106,Data!$B:$CP,Daily!HI$10,0)+VLOOKUP($IF106,Data!$B:$CP,Daily!LH$10,0))/DJ$100</f>
      </c>
      <c r="DK106" s="14">
        <f>(VLOOKUP($EG106,Data!$B:$CP,Daily!HJ$10,0)+VLOOKUP($IF106,Data!$B:$CP,Daily!LI$10,0))/DK$100</f>
      </c>
      <c r="DL106" s="14">
        <f>(VLOOKUP($EG106,Data!$B:$CP,Daily!HK$10,0)+VLOOKUP($IF106,Data!$B:$CP,Daily!LJ$10,0))/DL$100</f>
      </c>
      <c r="DM106" s="14">
        <f>(VLOOKUP($EG106,Data!$B:$CP,Daily!HL$10,0)+VLOOKUP($IF106,Data!$B:$CP,Daily!LK$10,0))/DM$100</f>
      </c>
      <c r="DN106" s="14">
        <f>(VLOOKUP($EG106,Data!$B:$CP,Daily!HM$10,0)+VLOOKUP($IF106,Data!$B:$CP,Daily!LL$10,0))/DN$100</f>
      </c>
      <c r="DO106" s="14">
        <f>(VLOOKUP($EG106,Data!$B:$CP,Daily!HN$10,0)+VLOOKUP($IF106,Data!$B:$CP,Daily!LM$10,0))/DO$100</f>
      </c>
      <c r="DP106" s="14">
        <f>(VLOOKUP($EG106,Data!$B:$CP,Daily!HO$10,0)+VLOOKUP($IF106,Data!$B:$CP,Daily!LN$10,0))/DP$100</f>
      </c>
      <c r="DQ106" s="14">
        <f>(VLOOKUP($EG106,Data!$B:$CP,Daily!HP$10,0)+VLOOKUP($IF106,Data!$B:$CP,Daily!LO$10,0))/DQ$100</f>
      </c>
      <c r="DR106" s="14">
        <f>(VLOOKUP($EG106,Data!$B:$CP,Daily!HQ$10,0)+VLOOKUP($IF106,Data!$B:$CP,Daily!LP$10,0))/DR$100</f>
      </c>
      <c r="DS106" s="14">
        <f>(VLOOKUP($EG106,Data!$B:$CP,Daily!HR$10,0)+VLOOKUP($IF106,Data!$B:$CP,Daily!LQ$10,0))/DS$100</f>
      </c>
      <c r="DT106" s="14">
        <f>(VLOOKUP($EG106,Data!$B:$CP,Daily!HS$10,0)+VLOOKUP($IF106,Data!$B:$CP,Daily!LR$10,0))/DT$100</f>
      </c>
      <c r="DU106" s="14">
        <f>(VLOOKUP($EG106,Data!$B:$CP,Daily!HT$10,0)+VLOOKUP($IF106,Data!$B:$CP,Daily!LS$10,0))/DU$100</f>
      </c>
      <c r="DV106" s="18"/>
      <c r="DW106" s="14">
        <f t="shared" si="588"/>
      </c>
      <c r="DX106" s="14">
        <f t="shared" si="589"/>
      </c>
      <c r="DY106" s="14">
        <f t="shared" si="846"/>
      </c>
      <c r="DZ106" s="14">
        <f t="shared" si="856"/>
      </c>
      <c r="EA106" s="14">
        <f t="shared" si="857"/>
      </c>
      <c r="EB106" s="18"/>
      <c r="EC106" s="14">
        <f t="shared" si="835"/>
      </c>
      <c r="ED106" s="14">
        <f t="shared" si="858"/>
      </c>
      <c r="EE106" s="14">
        <f t="shared" si="859"/>
      </c>
      <c r="EF106" s="16"/>
      <c r="EG106" s="9" t="s">
        <v>622</v>
      </c>
      <c r="EH106" s="9" t="s">
        <v>90</v>
      </c>
      <c r="EI106" s="14">
        <f>VLOOKUP($EG106,Data!$B:$CP,Daily!EI$10,0)/EI$100</f>
      </c>
      <c r="EJ106" s="14">
        <f>VLOOKUP($EG106,Data!$B:$CP,Daily!EJ$10,0)/EJ$100</f>
      </c>
      <c r="EK106" s="14">
        <f>VLOOKUP($EG106,Data!$B:$CP,Daily!EK$10,0)/EK$100</f>
      </c>
      <c r="EL106" s="14">
        <f>VLOOKUP($EG106,Data!$B:$CP,Daily!EL$10,0)/EL$100</f>
      </c>
      <c r="EM106" s="14">
        <f>VLOOKUP($EG106,Data!$B:$CP,Daily!EM$10,0)/EM$100</f>
      </c>
      <c r="EN106" s="14">
        <f>VLOOKUP($EG106,Data!$B:$CP,Daily!EN$10,0)/EN$100</f>
      </c>
      <c r="EO106" s="14">
        <f>VLOOKUP($EG106,Data!$B:$CP,Daily!EO$10,0)/EO$100</f>
      </c>
      <c r="EP106" s="14">
        <f>VLOOKUP($EG106,Data!$B:$CP,Daily!EP$10,0)/EP$100</f>
      </c>
      <c r="EQ106" s="14">
        <f>VLOOKUP($EG106,Data!$B:$CP,Daily!EQ$10,0)/EQ$100</f>
      </c>
      <c r="ER106" s="14">
        <f>VLOOKUP($EG106,Data!$B:$CP,Daily!ER$10,0)/ER$100</f>
      </c>
      <c r="ES106" s="14">
        <f>VLOOKUP($EG106,Data!$B:$CP,Daily!ES$10,0)/ES$100</f>
      </c>
      <c r="ET106" s="14">
        <f>VLOOKUP($EG106,Data!$B:$CP,Daily!ET$10,0)/ET$100</f>
      </c>
      <c r="EU106" s="14">
        <f>VLOOKUP($EG106,Data!$B:$CP,Daily!EU$10,0)/EU$100</f>
      </c>
      <c r="EV106" s="14">
        <f>VLOOKUP($EG106,Data!$B:$CP,Daily!EV$10,0)/EV$100</f>
      </c>
      <c r="EW106" s="14">
        <f>VLOOKUP($EG106,Data!$B:$CP,Daily!EW$10,0)/EW$100</f>
      </c>
      <c r="EX106" s="14">
        <f>VLOOKUP($EG106,Data!$B:$CP,Daily!EX$10,0)/EX$100</f>
      </c>
      <c r="EY106" s="14">
        <f>VLOOKUP($EG106,Data!$B:$CP,Daily!EY$10,0)/EY$100</f>
      </c>
      <c r="EZ106" s="14">
        <f>VLOOKUP($EG106,Data!$B:$CP,Daily!EZ$10,0)/EZ$100</f>
      </c>
      <c r="FA106" s="14">
        <f>VLOOKUP($EG106,Data!$B:$CP,Daily!FA$10,0)/FA$100</f>
      </c>
      <c r="FB106" s="14">
        <f>VLOOKUP($EG106,Data!$B:$CP,Daily!FB$10,0)/FB$100</f>
      </c>
      <c r="FC106" s="14">
        <f>VLOOKUP($EG106,Data!$B:$CP,Daily!FC$10,0)/FC$100</f>
      </c>
      <c r="FD106" s="14">
        <f>VLOOKUP($EG106,Data!$B:$CP,Daily!FD$10,0)/FD$100</f>
      </c>
      <c r="FE106" s="14">
        <f>VLOOKUP($EG106,Data!$B:$CP,Daily!FE$10,0)/FE$100</f>
      </c>
      <c r="FF106" s="14">
        <f>VLOOKUP($EG106,Data!$B:$CP,Daily!FF$10,0)/FF$100</f>
      </c>
      <c r="FG106" s="14">
        <f>VLOOKUP($EG106,Data!$B:$CP,Daily!FG$10,0)/FG$100</f>
      </c>
      <c r="FH106" s="14">
        <f>VLOOKUP($EG106,Data!$B:$CP,Daily!FH$10,0)/FH$100</f>
      </c>
      <c r="FI106" s="14">
        <f>VLOOKUP($EG106,Data!$B:$CP,Daily!FI$10,0)/FI$100</f>
      </c>
      <c r="FJ106" s="14">
        <f>VLOOKUP($EG106,Data!$B:$CP,Daily!FJ$10,0)/FJ$100</f>
      </c>
      <c r="FK106" s="14">
        <f>VLOOKUP($EG106,Data!$B:$CP,Daily!FK$10,0)/FK$100</f>
      </c>
      <c r="FL106" s="14">
        <f>VLOOKUP($EG106,Data!$B:$CP,Daily!FL$10,0)/FL$100</f>
      </c>
      <c r="FM106" s="14">
        <f>VLOOKUP($EG106,Data!$B:$CP,Daily!FM$10,0)/FM$100</f>
      </c>
      <c r="FN106" s="14">
        <f>VLOOKUP($EG106,Data!$B:$CP,Daily!FN$10,0)/FN$100</f>
      </c>
      <c r="FO106" s="14">
        <f>VLOOKUP($EG106,Data!$B:$CP,Daily!FO$10,0)/FO$100</f>
      </c>
      <c r="FP106" s="14">
        <f>VLOOKUP($EG106,Data!$B:$CP,Daily!FP$10,0)/FP$100</f>
      </c>
      <c r="FQ106" s="14">
        <f>VLOOKUP($EG106,Data!$B:$CP,Daily!FQ$10,0)/FQ$100</f>
      </c>
      <c r="FR106" s="14">
        <f>VLOOKUP($EG106,Data!$B:$CP,Daily!FR$10,0)/FR$100</f>
      </c>
      <c r="FS106" s="14">
        <f>VLOOKUP($EG106,Data!$B:$CP,Daily!FS$10,0)/FS$100</f>
      </c>
      <c r="FT106" s="14">
        <f>VLOOKUP($EG106,Data!$B:$CP,Daily!FT$10,0)/FT$100</f>
      </c>
      <c r="FU106" s="14">
        <f>VLOOKUP($EG106,Data!$B:$CP,Daily!FU$10,0)/FU$100</f>
      </c>
      <c r="FV106" s="14">
        <f>VLOOKUP($EG106,Data!$B:$CP,Daily!FV$10,0)/FV$100</f>
      </c>
      <c r="FW106" s="14">
        <f>VLOOKUP($EG106,Data!$B:$CP,Daily!FW$10,0)/FW$100</f>
      </c>
      <c r="FX106" s="14">
        <f>VLOOKUP($EG106,Data!$B:$CP,Daily!FX$10,0)/FX$100</f>
      </c>
      <c r="FY106" s="14">
        <f>VLOOKUP($EG106,Data!$B:$CP,Daily!FY$10,0)/FY$100</f>
      </c>
      <c r="FZ106" s="14">
        <f>VLOOKUP($EG106,Data!$B:$CP,Daily!FZ$10,0)/FZ$100</f>
      </c>
      <c r="GA106" s="14">
        <f>VLOOKUP($EG106,Data!$B:$CP,Daily!GA$10,0)/GA$100</f>
      </c>
      <c r="GB106" s="14">
        <f>VLOOKUP($EG106,Data!$B:$CP,Daily!GB$10,0)/GB$100</f>
      </c>
      <c r="GC106" s="14">
        <f>VLOOKUP($EG106,Data!$B:$CP,Daily!GC$10,0)/GC$100</f>
      </c>
      <c r="GD106" s="14">
        <f>VLOOKUP($EG106,Data!$B:$CP,Daily!GD$10,0)/GD$100</f>
      </c>
      <c r="GE106" s="14">
        <f>VLOOKUP($EG106,Data!$B:$CP,Daily!GE$10,0)/GE$100</f>
      </c>
      <c r="GF106" s="14">
        <f>VLOOKUP($EG106,Data!$B:$CP,Daily!GF$10,0)/GF$100</f>
      </c>
      <c r="GG106" s="14">
        <f>VLOOKUP($EG106,Data!$B:$CP,Daily!GG$10,0)/GG$100</f>
      </c>
      <c r="GH106" s="14">
        <f>VLOOKUP($EG106,Data!$B:$CP,Daily!GH$10,0)/GH$100</f>
      </c>
      <c r="GI106" s="14">
        <f>VLOOKUP($EG106,Data!$B:$CP,Daily!GI$10,0)/GI$100</f>
      </c>
      <c r="GJ106" s="14">
        <f>VLOOKUP($EG106,Data!$B:$CP,Daily!GJ$10,0)/GJ$100</f>
      </c>
      <c r="GK106" s="14">
        <f>VLOOKUP($EG106,Data!$B:$CP,Daily!GK$10,0)/GK$100</f>
      </c>
      <c r="GL106" s="14">
        <f>VLOOKUP($EG106,Data!$B:$CP,Daily!GL$10,0)/GL$100</f>
      </c>
      <c r="GM106" s="14">
        <f>VLOOKUP($EG106,Data!$B:$CP,Daily!GM$10,0)/GM$100</f>
      </c>
      <c r="GN106" s="14">
        <f>VLOOKUP($EG106,Data!$B:$CP,Daily!GN$10,0)/GN$100</f>
      </c>
      <c r="GO106" s="14">
        <f>VLOOKUP($EG106,Data!$B:$CP,Daily!GO$10,0)/GO$100</f>
      </c>
      <c r="GP106" s="14">
        <f>VLOOKUP($EG106,Data!$B:$CP,Daily!GP$10,0)/GP$100</f>
      </c>
      <c r="GQ106" s="14">
        <f>VLOOKUP($EG106,Data!$B:$CP,Daily!GQ$10,0)/GQ$100</f>
      </c>
      <c r="GR106" s="14">
        <f>VLOOKUP($EG106,Data!$B:$CP,Daily!GR$10,0)/GR$100</f>
      </c>
      <c r="GS106" s="14">
        <f>VLOOKUP($EG106,Data!$B:$CP,Daily!GS$10,0)/GS$100</f>
      </c>
      <c r="GT106" s="14">
        <f>VLOOKUP($EG106,Data!$B:$CP,Daily!GT$10,0)/GT$100</f>
      </c>
      <c r="GU106" s="14">
        <f>VLOOKUP($EG106,Data!$B:$CP,Daily!GU$10,0)/GU$100</f>
      </c>
      <c r="GV106" s="14">
        <f>VLOOKUP($EG106,Data!$B:$CP,Daily!GV$10,0)/GV$100</f>
      </c>
      <c r="GW106" s="14">
        <f>VLOOKUP($EG106,Data!$B:$CP,Daily!GW$10,0)/GW$100</f>
      </c>
      <c r="GX106" s="14">
        <f>VLOOKUP($EG106,Data!$B:$CP,Daily!GX$10,0)/GX$100</f>
      </c>
      <c r="GY106" s="14">
        <f>VLOOKUP($EG106,Data!$B:$CP,Daily!GY$10,0)/GY$100</f>
      </c>
      <c r="GZ106" s="14">
        <f>VLOOKUP($EG106,Data!$B:$CP,Daily!GZ$10,0)/GZ$100</f>
      </c>
      <c r="HA106" s="14">
        <f>VLOOKUP($EG106,Data!$B:$CP,Daily!HA$10,0)/HA$100</f>
      </c>
      <c r="HB106" s="14">
        <f>VLOOKUP($EG106,Data!$B:$CP,Daily!HB$10,0)/HB$100</f>
      </c>
      <c r="HC106" s="14">
        <f>VLOOKUP($EG106,Data!$B:$CP,Daily!HC$10,0)/HC$100</f>
      </c>
      <c r="HD106" s="14">
        <f>VLOOKUP($EG106,Data!$B:$CP,Daily!HD$10,0)/HD$100</f>
      </c>
      <c r="HE106" s="14">
        <f>VLOOKUP($EG106,Data!$B:$CP,Daily!HE$10,0)/HE$100</f>
      </c>
      <c r="HF106" s="14">
        <f>VLOOKUP($EG106,Data!$B:$CP,Daily!HF$10,0)/HF$100</f>
      </c>
      <c r="HG106" s="14">
        <f>VLOOKUP($EG106,Data!$B:$CP,Daily!HG$10,0)/HG$100</f>
      </c>
      <c r="HH106" s="14">
        <f>VLOOKUP($EG106,Data!$B:$CP,Daily!HH$10,0)/HH$100</f>
      </c>
      <c r="HI106" s="14">
        <f>VLOOKUP($EG106,Data!$B:$CP,Daily!HI$10,0)/HI$100</f>
      </c>
      <c r="HJ106" s="14">
        <f>VLOOKUP($EG106,Data!$B:$CP,Daily!HJ$10,0)/HJ$100</f>
      </c>
      <c r="HK106" s="14">
        <f>VLOOKUP($EG106,Data!$B:$CP,Daily!HK$10,0)/HK$100</f>
      </c>
      <c r="HL106" s="14">
        <f>VLOOKUP($EG106,Data!$B:$CP,Daily!HL$10,0)/HL$100</f>
      </c>
      <c r="HM106" s="14">
        <f>VLOOKUP($EG106,Data!$B:$CP,Daily!HM$10,0)/HM$100</f>
      </c>
      <c r="HN106" s="14">
        <f>VLOOKUP($EG106,Data!$B:$CP,Daily!HN$10,0)/HN$100</f>
      </c>
      <c r="HO106" s="14">
        <f>VLOOKUP($EG106,Data!$B:$CP,Daily!HO$10,0)/HO$100</f>
      </c>
      <c r="HP106" s="14">
        <f>VLOOKUP($EG106,Data!$B:$CP,Daily!HP$10,0)/HP$100</f>
      </c>
      <c r="HQ106" s="14">
        <f>VLOOKUP($EG106,Data!$B:$CP,Daily!HQ$10,0)/HQ$100</f>
      </c>
      <c r="HR106" s="14">
        <f>VLOOKUP($EG106,Data!$B:$CP,Daily!HR$10,0)/HR$100</f>
      </c>
      <c r="HS106" s="14">
        <f>VLOOKUP($EG106,Data!$B:$CP,Daily!HS$10,0)/HS$100</f>
      </c>
      <c r="HT106" s="14">
        <f>VLOOKUP($EG106,Data!$B:$CP,Daily!HT$10,0)/HT$100</f>
      </c>
      <c r="HU106" s="17"/>
      <c r="HV106" s="52">
        <f t="shared" si="591"/>
      </c>
      <c r="HW106" s="52">
        <f t="shared" si="592"/>
      </c>
      <c r="HX106" s="52">
        <f t="shared" si="865"/>
      </c>
      <c r="HY106" s="52">
        <f t="shared" si="866"/>
      </c>
      <c r="HZ106" s="52">
        <f t="shared" si="867"/>
      </c>
      <c r="IA106" s="55"/>
      <c r="IB106" s="14">
        <f t="shared" si="837"/>
      </c>
      <c r="IC106" s="14">
        <f t="shared" si="860"/>
      </c>
      <c r="ID106" s="14">
        <f t="shared" si="861"/>
      </c>
      <c r="IE106" s="16"/>
      <c r="IF106" s="9" t="s">
        <v>623</v>
      </c>
      <c r="IG106" s="9" t="s">
        <v>90</v>
      </c>
      <c r="IH106" s="14">
        <f>VLOOKUP($IF106,Data!$B:$CP,Daily!IH$10,0)/IH$100</f>
      </c>
      <c r="II106" s="14">
        <f>VLOOKUP($IF106,Data!$B:$CP,Daily!II$10,0)/II$100</f>
      </c>
      <c r="IJ106" s="14">
        <f>VLOOKUP($IF106,Data!$B:$CP,Daily!IJ$10,0)/IJ$100</f>
      </c>
      <c r="IK106" s="14">
        <f>VLOOKUP($IF106,Data!$B:$CP,Daily!IK$10,0)/IK$100</f>
      </c>
      <c r="IL106" s="14">
        <f>VLOOKUP($IF106,Data!$B:$CP,Daily!IL$10,0)/IL$100</f>
      </c>
      <c r="IM106" s="14">
        <f>VLOOKUP($IF106,Data!$B:$CP,Daily!IM$10,0)/IM$100</f>
      </c>
      <c r="IN106" s="14">
        <f>VLOOKUP($IF106,Data!$B:$CP,Daily!IN$10,0)/IN$100</f>
      </c>
      <c r="IO106" s="14">
        <f>VLOOKUP($IF106,Data!$B:$CP,Daily!IO$10,0)/IO$100</f>
      </c>
      <c r="IP106" s="14">
        <f>VLOOKUP($IF106,Data!$B:$CP,Daily!IP$10,0)/IP$100</f>
      </c>
      <c r="IQ106" s="14">
        <f>VLOOKUP($IF106,Data!$B:$CP,Daily!IQ$10,0)/IQ$100</f>
      </c>
      <c r="IR106" s="14">
        <f>VLOOKUP($IF106,Data!$B:$CP,Daily!IR$10,0)/IR$100</f>
      </c>
      <c r="IS106" s="14">
        <f>VLOOKUP($IF106,Data!$B:$CP,Daily!IS$10,0)/IS$100</f>
      </c>
      <c r="IT106" s="14">
        <f>VLOOKUP($IF106,Data!$B:$CP,Daily!IT$10,0)/IT$100</f>
      </c>
      <c r="IU106" s="14">
        <f>VLOOKUP($IF106,Data!$B:$CP,Daily!IU$10,0)/IU$100</f>
      </c>
      <c r="IV106" s="14">
        <f>VLOOKUP($IF106,Data!$B:$CP,Daily!IV$10,0)/IV$100</f>
      </c>
      <c r="IW106" s="14">
        <f>VLOOKUP($IF106,Data!$B:$CP,Daily!IW$10,0)/IW$100</f>
      </c>
      <c r="IX106" s="14">
        <f>VLOOKUP($IF106,Data!$B:$CP,Daily!IX$10,0)/IX$100</f>
      </c>
      <c r="IY106" s="14">
        <f>VLOOKUP($IF106,Data!$B:$CP,Daily!IY$10,0)/IY$100</f>
      </c>
      <c r="IZ106" s="14">
        <f>VLOOKUP($IF106,Data!$B:$CP,Daily!IZ$10,0)/IZ$100</f>
      </c>
      <c r="JA106" s="14">
        <f>VLOOKUP($IF106,Data!$B:$CP,Daily!JA$10,0)/JA$100</f>
      </c>
      <c r="JB106" s="14">
        <f>VLOOKUP($IF106,Data!$B:$CP,Daily!JB$10,0)/JB$100</f>
      </c>
      <c r="JC106" s="14">
        <f>VLOOKUP($IF106,Data!$B:$CP,Daily!JC$10,0)/JC$100</f>
      </c>
      <c r="JD106" s="14">
        <f>VLOOKUP($IF106,Data!$B:$CP,Daily!JD$10,0)/JD$100</f>
      </c>
      <c r="JE106" s="14">
        <f>VLOOKUP($IF106,Data!$B:$CP,Daily!JE$10,0)/JE$100</f>
      </c>
      <c r="JF106" s="14">
        <f>VLOOKUP($IF106,Data!$B:$CP,Daily!JF$10,0)/JF$100</f>
      </c>
      <c r="JG106" s="14">
        <f>VLOOKUP($IF106,Data!$B:$CP,Daily!JG$10,0)/JG$100</f>
      </c>
      <c r="JH106" s="14">
        <f>VLOOKUP($IF106,Data!$B:$CP,Daily!JH$10,0)/JH$100</f>
      </c>
      <c r="JI106" s="14">
        <f>VLOOKUP($IF106,Data!$B:$CP,Daily!JI$10,0)/JI$100</f>
      </c>
      <c r="JJ106" s="14">
        <f>VLOOKUP($IF106,Data!$B:$CP,Daily!JJ$10,0)/JJ$100</f>
      </c>
      <c r="JK106" s="14">
        <f>VLOOKUP($IF106,Data!$B:$CP,Daily!JK$10,0)/JK$100</f>
      </c>
      <c r="JL106" s="14">
        <f>VLOOKUP($IF106,Data!$B:$CP,Daily!JL$10,0)/JL$100</f>
      </c>
      <c r="JM106" s="14">
        <f>VLOOKUP($IF106,Data!$B:$CP,Daily!JM$10,0)/JM$100</f>
      </c>
      <c r="JN106" s="14">
        <f>VLOOKUP($IF106,Data!$B:$CP,Daily!JN$10,0)/JN$100</f>
      </c>
      <c r="JO106" s="14">
        <f>VLOOKUP($IF106,Data!$B:$CP,Daily!JO$10,0)/JO$100</f>
      </c>
      <c r="JP106" s="14">
        <f>VLOOKUP($IF106,Data!$B:$CP,Daily!JP$10,0)/JP$100</f>
      </c>
      <c r="JQ106" s="14">
        <f>VLOOKUP($IF106,Data!$B:$CP,Daily!JQ$10,0)/JQ$100</f>
      </c>
      <c r="JR106" s="14">
        <f>VLOOKUP($IF106,Data!$B:$CP,Daily!JR$10,0)/JR$100</f>
      </c>
      <c r="JS106" s="14">
        <f>VLOOKUP($IF106,Data!$B:$CP,Daily!JS$10,0)/JS$100</f>
      </c>
      <c r="JT106" s="14">
        <f>VLOOKUP($IF106,Data!$B:$CP,Daily!JT$10,0)/JT$100</f>
      </c>
      <c r="JU106" s="14">
        <f>VLOOKUP($IF106,Data!$B:$CP,Daily!JU$10,0)/JU$100</f>
      </c>
      <c r="JV106" s="14">
        <f>VLOOKUP($IF106,Data!$B:$CP,Daily!JV$10,0)/JV$100</f>
      </c>
      <c r="JW106" s="14">
        <f>VLOOKUP($IF106,Data!$B:$CP,Daily!JW$10,0)/JW$100</f>
      </c>
      <c r="JX106" s="14">
        <f>VLOOKUP($IF106,Data!$B:$CP,Daily!JX$10,0)/JX$100</f>
      </c>
      <c r="JY106" s="14">
        <f>VLOOKUP($IF106,Data!$B:$CP,Daily!JY$10,0)/JY$100</f>
      </c>
      <c r="JZ106" s="14">
        <f>VLOOKUP($IF106,Data!$B:$CP,Daily!JZ$10,0)/JZ$100</f>
      </c>
      <c r="KA106" s="14">
        <f>VLOOKUP($IF106,Data!$B:$CP,Daily!KA$10,0)/KA$100</f>
      </c>
      <c r="KB106" s="14">
        <f>VLOOKUP($IF106,Data!$B:$CP,Daily!KB$10,0)/KB$100</f>
      </c>
      <c r="KC106" s="14">
        <f>VLOOKUP($IF106,Data!$B:$CP,Daily!KC$10,0)/KC$100</f>
      </c>
      <c r="KD106" s="14">
        <f>VLOOKUP($IF106,Data!$B:$CP,Daily!KD$10,0)/KD$100</f>
      </c>
      <c r="KE106" s="14">
        <f>VLOOKUP($IF106,Data!$B:$CP,Daily!KE$10,0)/KE$100</f>
      </c>
      <c r="KF106" s="14">
        <f>VLOOKUP($IF106,Data!$B:$CP,Daily!KF$10,0)/KF$100</f>
      </c>
      <c r="KG106" s="14">
        <f>VLOOKUP($IF106,Data!$B:$CP,Daily!KG$10,0)/KG$100</f>
      </c>
      <c r="KH106" s="14">
        <f>VLOOKUP($IF106,Data!$B:$CP,Daily!KH$10,0)/KH$100</f>
      </c>
      <c r="KI106" s="14">
        <f>VLOOKUP($IF106,Data!$B:$CP,Daily!KI$10,0)/KI$100</f>
      </c>
      <c r="KJ106" s="14">
        <f>VLOOKUP($IF106,Data!$B:$CP,Daily!KJ$10,0)/KJ$100</f>
      </c>
      <c r="KK106" s="14">
        <f>VLOOKUP($IF106,Data!$B:$CP,Daily!KK$10,0)/KK$100</f>
      </c>
      <c r="KL106" s="14">
        <f>VLOOKUP($IF106,Data!$B:$CP,Daily!KL$10,0)/KL$100</f>
      </c>
      <c r="KM106" s="14">
        <f>VLOOKUP($IF106,Data!$B:$CP,Daily!KM$10,0)/KM$100</f>
      </c>
      <c r="KN106" s="14">
        <f>VLOOKUP($IF106,Data!$B:$CP,Daily!KN$10,0)/KN$100</f>
      </c>
      <c r="KO106" s="14">
        <f>VLOOKUP($IF106,Data!$B:$CP,Daily!KO$10,0)/KO$100</f>
      </c>
      <c r="KP106" s="14">
        <f>VLOOKUP($IF106,Data!$B:$CP,Daily!KP$10,0)/KP$100</f>
      </c>
      <c r="KQ106" s="14">
        <f>VLOOKUP($IF106,Data!$B:$CP,Daily!KQ$10,0)/KQ$100</f>
      </c>
      <c r="KR106" s="14">
        <f>VLOOKUP($IF106,Data!$B:$CP,Daily!KR$10,0)/KR$100</f>
      </c>
      <c r="KS106" s="14">
        <f>VLOOKUP($IF106,Data!$B:$CP,Daily!KS$10,0)/KS$100</f>
      </c>
      <c r="KT106" s="14">
        <f>VLOOKUP($IF106,Data!$B:$CP,Daily!KT$10,0)/KT$100</f>
      </c>
      <c r="KU106" s="14">
        <f>VLOOKUP($IF106,Data!$B:$CP,Daily!KU$10,0)/KU$100</f>
      </c>
      <c r="KV106" s="14">
        <f>VLOOKUP($IF106,Data!$B:$CP,Daily!KV$10,0)/KV$100</f>
      </c>
      <c r="KW106" s="14">
        <f>VLOOKUP($IF106,Data!$B:$CP,Daily!KW$10,0)/KW$100</f>
      </c>
      <c r="KX106" s="14">
        <f>VLOOKUP($IF106,Data!$B:$CP,Daily!KX$10,0)/KX$100</f>
      </c>
      <c r="KY106" s="14">
        <f>VLOOKUP($IF106,Data!$B:$CP,Daily!KY$10,0)/KY$100</f>
      </c>
      <c r="KZ106" s="14">
        <f>VLOOKUP($IF106,Data!$B:$CP,Daily!KZ$10,0)/KZ$100</f>
      </c>
      <c r="LA106" s="14">
        <f>VLOOKUP($IF106,Data!$B:$CP,Daily!LA$10,0)/LA$100</f>
      </c>
      <c r="LB106" s="14">
        <f>VLOOKUP($IF106,Data!$B:$CP,Daily!LB$10,0)/LB$100</f>
      </c>
      <c r="LC106" s="14">
        <f>VLOOKUP($IF106,Data!$B:$CP,Daily!LC$10,0)/LC$100</f>
      </c>
      <c r="LD106" s="14">
        <f>VLOOKUP($IF106,Data!$B:$CP,Daily!LD$10,0)/LD$100</f>
      </c>
      <c r="LE106" s="14">
        <f>VLOOKUP($IF106,Data!$B:$CP,Daily!LE$10,0)/LE$100</f>
      </c>
      <c r="LF106" s="14">
        <f>VLOOKUP($IF106,Data!$B:$CP,Daily!LF$10,0)/LF$100</f>
      </c>
      <c r="LG106" s="14">
        <f>VLOOKUP($IF106,Data!$B:$CP,Daily!LG$10,0)/LG$100</f>
      </c>
      <c r="LH106" s="14">
        <f>VLOOKUP($IF106,Data!$B:$CP,Daily!LH$10,0)/LH$100</f>
      </c>
      <c r="LI106" s="14">
        <f>VLOOKUP($IF106,Data!$B:$CP,Daily!LI$10,0)/LI$100</f>
      </c>
      <c r="LJ106" s="14">
        <f>VLOOKUP($IF106,Data!$B:$CP,Daily!LJ$10,0)/LJ$100</f>
      </c>
      <c r="LK106" s="14">
        <f>VLOOKUP($IF106,Data!$B:$CP,Daily!LK$10,0)/LK$100</f>
      </c>
      <c r="LL106" s="14">
        <f>VLOOKUP($IF106,Data!$B:$CP,Daily!LL$10,0)/LL$100</f>
      </c>
      <c r="LM106" s="14">
        <f>VLOOKUP($IF106,Data!$B:$CP,Daily!LM$10,0)/LM$100</f>
      </c>
      <c r="LN106" s="14">
        <f>VLOOKUP($IF106,Data!$B:$CP,Daily!LN$10,0)/LN$100</f>
      </c>
      <c r="LO106" s="14">
        <f>VLOOKUP($IF106,Data!$B:$CP,Daily!LO$10,0)/LO$100</f>
      </c>
      <c r="LP106" s="14">
        <f>VLOOKUP($IF106,Data!$B:$CP,Daily!LP$10,0)/LP$100</f>
      </c>
      <c r="LQ106" s="14">
        <f>VLOOKUP($IF106,Data!$B:$CP,Daily!LQ$10,0)/LQ$100</f>
      </c>
      <c r="LR106" s="14">
        <f>VLOOKUP($IF106,Data!$B:$CP,Daily!LR$10,0)/LR$100</f>
      </c>
      <c r="LS106" s="14">
        <f>VLOOKUP($IF106,Data!$B:$CP,Daily!LS$10,0)/LS$100</f>
      </c>
      <c r="LU106" s="52">
        <f t="shared" si="838"/>
      </c>
      <c r="LV106" s="52">
        <f t="shared" si="839"/>
      </c>
      <c r="LW106" s="52">
        <f t="shared" si="840"/>
      </c>
      <c r="LX106" s="52">
        <f t="shared" si="849"/>
      </c>
      <c r="LY106" s="52">
        <f t="shared" si="862"/>
      </c>
      <c r="LZ106" s="55"/>
      <c r="MA106" s="14">
        <f t="shared" si="850"/>
      </c>
      <c r="MB106" s="14">
        <f t="shared" si="863"/>
      </c>
      <c r="MC106" s="14">
        <f t="shared" si="864"/>
      </c>
      <c r="MD106" s="15"/>
    </row>
    <row r="107" spans="1:342" x14ac:dyDescent="0.25">
      <c r="A107" s="5"/>
      <c r="C107" s="5"/>
      <c r="D107" s="75" t="s">
        <v>592</v>
      </c>
      <c r="E107" s="136" t="str">
        <f>VLOOKUP($D107,'Metric Nature'!$C:$D,2,0)&amp;IF(($F107&lt;(EA107)),"Below",IF(($F107&gt;(DZ107)),"Above","Within"))</f>
      </c>
      <c r="F107" s="137">
        <f t="shared" si="819"/>
      </c>
      <c r="G107" s="138">
        <f t="shared" si="820"/>
      </c>
      <c r="H107" s="137">
        <f t="shared" si="851"/>
      </c>
      <c r="I107" s="138">
        <f t="shared" si="841"/>
      </c>
      <c r="J107" s="137">
        <f t="shared" si="822"/>
      </c>
      <c r="K107" s="137">
        <f t="shared" si="823"/>
      </c>
      <c r="L107" s="139"/>
      <c r="M107" s="136" t="str">
        <f>VLOOKUP($D107,'Metric Nature'!$C:$D,2,0)&amp;IF(($N107&lt;(HZ107)),"Below",IF(($N107&gt;(HY107)),"Above","Within"))</f>
      </c>
      <c r="N107" s="140">
        <f t="shared" si="824"/>
      </c>
      <c r="O107" s="138">
        <f t="shared" si="852"/>
      </c>
      <c r="P107" s="140">
        <f t="shared" si="853"/>
      </c>
      <c r="Q107" s="138">
        <f t="shared" si="854"/>
      </c>
      <c r="R107" s="140">
        <f t="shared" si="826"/>
      </c>
      <c r="S107" s="137">
        <f t="shared" si="827"/>
      </c>
      <c r="T107" s="139"/>
      <c r="U107" s="67" t="str">
        <f>VLOOKUP($D107,'Metric Nature'!$C:$D,2,0)&amp;IF(($V107&lt;(LY107)),"Below",IF(($V107&gt;(LX107)),"Above","Within"))</f>
      </c>
      <c r="V107" s="137">
        <f t="shared" si="828"/>
      </c>
      <c r="W107" s="138">
        <f t="shared" si="844"/>
      </c>
      <c r="X107" s="137">
        <f t="shared" si="855"/>
      </c>
      <c r="Y107" s="138">
        <f t="shared" si="845"/>
      </c>
      <c r="Z107" s="137">
        <f t="shared" si="830"/>
      </c>
      <c r="AA107" s="137">
        <f t="shared" si="831"/>
      </c>
      <c r="AB107" s="139"/>
      <c r="AC107" s="60" t="s">
        <v>593</v>
      </c>
      <c r="AD107" s="5"/>
      <c r="AE107" s="5"/>
      <c r="AF107" s="5"/>
      <c r="AG107" s="5"/>
      <c r="AH107" s="5"/>
      <c r="AI107" s="9" t="s">
        <v>624</v>
      </c>
      <c r="AJ107" s="14">
        <f>(VLOOKUP($EG107,Data!$B:$CP,Daily!EI$10,0)+VLOOKUP($IF107,Data!$B:$CP,Daily!IH$10,0))/AJ$100</f>
      </c>
      <c r="AK107" s="14">
        <f>(VLOOKUP($EG107,Data!$B:$CP,Daily!EJ$10,0)+VLOOKUP($IF107,Data!$B:$CP,Daily!II$10,0))/AK$100</f>
      </c>
      <c r="AL107" s="14">
        <f>(VLOOKUP($EG107,Data!$B:$CP,Daily!EK$10,0)+VLOOKUP($IF107,Data!$B:$CP,Daily!IJ$10,0))/AL$100</f>
      </c>
      <c r="AM107" s="14">
        <f>(VLOOKUP($EG107,Data!$B:$CP,Daily!EL$10,0)+VLOOKUP($IF107,Data!$B:$CP,Daily!IK$10,0))/AM$100</f>
      </c>
      <c r="AN107" s="14">
        <f>(VLOOKUP($EG107,Data!$B:$CP,Daily!EM$10,0)+VLOOKUP($IF107,Data!$B:$CP,Daily!IL$10,0))/AN$100</f>
      </c>
      <c r="AO107" s="14">
        <f>(VLOOKUP($EG107,Data!$B:$CP,Daily!EN$10,0)+VLOOKUP($IF107,Data!$B:$CP,Daily!IM$10,0))/AO$100</f>
      </c>
      <c r="AP107" s="14">
        <f>(VLOOKUP($EG107,Data!$B:$CP,Daily!EO$10,0)+VLOOKUP($IF107,Data!$B:$CP,Daily!IN$10,0))/AP$100</f>
      </c>
      <c r="AQ107" s="14">
        <f>(VLOOKUP($EG107,Data!$B:$CP,Daily!EP$10,0)+VLOOKUP($IF107,Data!$B:$CP,Daily!IO$10,0))/AQ$100</f>
      </c>
      <c r="AR107" s="14">
        <f>(VLOOKUP($EG107,Data!$B:$CP,Daily!EQ$10,0)+VLOOKUP($IF107,Data!$B:$CP,Daily!IP$10,0))/AR$100</f>
      </c>
      <c r="AS107" s="14">
        <f>(VLOOKUP($EG107,Data!$B:$CP,Daily!ER$10,0)+VLOOKUP($IF107,Data!$B:$CP,Daily!IQ$10,0))/AS$100</f>
      </c>
      <c r="AT107" s="14">
        <f>(VLOOKUP($EG107,Data!$B:$CP,Daily!ES$10,0)+VLOOKUP($IF107,Data!$B:$CP,Daily!IR$10,0))/AT$100</f>
      </c>
      <c r="AU107" s="14">
        <f>(VLOOKUP($EG107,Data!$B:$CP,Daily!ET$10,0)+VLOOKUP($IF107,Data!$B:$CP,Daily!IS$10,0))/AU$100</f>
      </c>
      <c r="AV107" s="14">
        <f>(VLOOKUP($EG107,Data!$B:$CP,Daily!EU$10,0)+VLOOKUP($IF107,Data!$B:$CP,Daily!IT$10,0))/AV$100</f>
      </c>
      <c r="AW107" s="14">
        <f>(VLOOKUP($EG107,Data!$B:$CP,Daily!EV$10,0)+VLOOKUP($IF107,Data!$B:$CP,Daily!IU$10,0))/AW$100</f>
      </c>
      <c r="AX107" s="14">
        <f>(VLOOKUP($EG107,Data!$B:$CP,Daily!EW$10,0)+VLOOKUP($IF107,Data!$B:$CP,Daily!IV$10,0))/AX$100</f>
      </c>
      <c r="AY107" s="14">
        <f>(VLOOKUP($EG107,Data!$B:$CP,Daily!EX$10,0)+VLOOKUP($IF107,Data!$B:$CP,Daily!IW$10,0))/AY$100</f>
      </c>
      <c r="AZ107" s="14">
        <f>(VLOOKUP($EG107,Data!$B:$CP,Daily!EY$10,0)+VLOOKUP($IF107,Data!$B:$CP,Daily!IX$10,0))/AZ$100</f>
      </c>
      <c r="BA107" s="14">
        <f>(VLOOKUP($EG107,Data!$B:$CP,Daily!EZ$10,0)+VLOOKUP($IF107,Data!$B:$CP,Daily!IY$10,0))/BA$100</f>
      </c>
      <c r="BB107" s="14">
        <f>(VLOOKUP($EG107,Data!$B:$CP,Daily!FA$10,0)+VLOOKUP($IF107,Data!$B:$CP,Daily!IZ$10,0))/BB$100</f>
      </c>
      <c r="BC107" s="14">
        <f>(VLOOKUP($EG107,Data!$B:$CP,Daily!FB$10,0)+VLOOKUP($IF107,Data!$B:$CP,Daily!JA$10,0))/BC$100</f>
      </c>
      <c r="BD107" s="14">
        <f>(VLOOKUP($EG107,Data!$B:$CP,Daily!FC$10,0)+VLOOKUP($IF107,Data!$B:$CP,Daily!JB$10,0))/BD$100</f>
      </c>
      <c r="BE107" s="14">
        <f>(VLOOKUP($EG107,Data!$B:$CP,Daily!FD$10,0)+VLOOKUP($IF107,Data!$B:$CP,Daily!JC$10,0))/BE$100</f>
      </c>
      <c r="BF107" s="14">
        <f>(VLOOKUP($EG107,Data!$B:$CP,Daily!FE$10,0)+VLOOKUP($IF107,Data!$B:$CP,Daily!JD$10,0))/BF$100</f>
      </c>
      <c r="BG107" s="14">
        <f>(VLOOKUP($EG107,Data!$B:$CP,Daily!FF$10,0)+VLOOKUP($IF107,Data!$B:$CP,Daily!JE$10,0))/BG$100</f>
      </c>
      <c r="BH107" s="14">
        <f>(VLOOKUP($EG107,Data!$B:$CP,Daily!FG$10,0)+VLOOKUP($IF107,Data!$B:$CP,Daily!JF$10,0))/BH$100</f>
      </c>
      <c r="BI107" s="14">
        <f>(VLOOKUP($EG107,Data!$B:$CP,Daily!FH$10,0)+VLOOKUP($IF107,Data!$B:$CP,Daily!JG$10,0))/BI$100</f>
      </c>
      <c r="BJ107" s="14">
        <f>(VLOOKUP($EG107,Data!$B:$CP,Daily!FI$10,0)+VLOOKUP($IF107,Data!$B:$CP,Daily!JH$10,0))/BJ$100</f>
      </c>
      <c r="BK107" s="14">
        <f>(VLOOKUP($EG107,Data!$B:$CP,Daily!FJ$10,0)+VLOOKUP($IF107,Data!$B:$CP,Daily!JI$10,0))/BK$100</f>
      </c>
      <c r="BL107" s="14">
        <f>(VLOOKUP($EG107,Data!$B:$CP,Daily!FK$10,0)+VLOOKUP($IF107,Data!$B:$CP,Daily!JJ$10,0))/BL$100</f>
      </c>
      <c r="BM107" s="14">
        <f>(VLOOKUP($EG107,Data!$B:$CP,Daily!FL$10,0)+VLOOKUP($IF107,Data!$B:$CP,Daily!JK$10,0))/BM$100</f>
      </c>
      <c r="BN107" s="14">
        <f>(VLOOKUP($EG107,Data!$B:$CP,Daily!FM$10,0)+VLOOKUP($IF107,Data!$B:$CP,Daily!JL$10,0))/BN$100</f>
      </c>
      <c r="BO107" s="14">
        <f>(VLOOKUP($EG107,Data!$B:$CP,Daily!FN$10,0)+VLOOKUP($IF107,Data!$B:$CP,Daily!JM$10,0))/BO$100</f>
      </c>
      <c r="BP107" s="14">
        <f>(VLOOKUP($EG107,Data!$B:$CP,Daily!FO$10,0)+VLOOKUP($IF107,Data!$B:$CP,Daily!JN$10,0))/BP$100</f>
      </c>
      <c r="BQ107" s="14">
        <f>(VLOOKUP($EG107,Data!$B:$CP,Daily!FP$10,0)+VLOOKUP($IF107,Data!$B:$CP,Daily!JO$10,0))/BQ$100</f>
      </c>
      <c r="BR107" s="14">
        <f>(VLOOKUP($EG107,Data!$B:$CP,Daily!FQ$10,0)+VLOOKUP($IF107,Data!$B:$CP,Daily!JP$10,0))/BR$100</f>
      </c>
      <c r="BS107" s="14">
        <f>(VLOOKUP($EG107,Data!$B:$CP,Daily!FR$10,0)+VLOOKUP($IF107,Data!$B:$CP,Daily!JQ$10,0))/BS$100</f>
      </c>
      <c r="BT107" s="14">
        <f>(VLOOKUP($EG107,Data!$B:$CP,Daily!FS$10,0)+VLOOKUP($IF107,Data!$B:$CP,Daily!JR$10,0))/BT$100</f>
      </c>
      <c r="BU107" s="14">
        <f>(VLOOKUP($EG107,Data!$B:$CP,Daily!FT$10,0)+VLOOKUP($IF107,Data!$B:$CP,Daily!JS$10,0))/BU$100</f>
      </c>
      <c r="BV107" s="14">
        <f>(VLOOKUP($EG107,Data!$B:$CP,Daily!FU$10,0)+VLOOKUP($IF107,Data!$B:$CP,Daily!JT$10,0))/BV$100</f>
      </c>
      <c r="BW107" s="14">
        <f>(VLOOKUP($EG107,Data!$B:$CP,Daily!FV$10,0)+VLOOKUP($IF107,Data!$B:$CP,Daily!JU$10,0))/BW$100</f>
      </c>
      <c r="BX107" s="14">
        <f>(VLOOKUP($EG107,Data!$B:$CP,Daily!FW$10,0)+VLOOKUP($IF107,Data!$B:$CP,Daily!JV$10,0))/BX$100</f>
      </c>
      <c r="BY107" s="14">
        <f>(VLOOKUP($EG107,Data!$B:$CP,Daily!FX$10,0)+VLOOKUP($IF107,Data!$B:$CP,Daily!JW$10,0))/BY$100</f>
      </c>
      <c r="BZ107" s="14">
        <f>(VLOOKUP($EG107,Data!$B:$CP,Daily!FY$10,0)+VLOOKUP($IF107,Data!$B:$CP,Daily!JX$10,0))/BZ$100</f>
      </c>
      <c r="CA107" s="14">
        <f>(VLOOKUP($EG107,Data!$B:$CP,Daily!FZ$10,0)+VLOOKUP($IF107,Data!$B:$CP,Daily!JY$10,0))/CA$100</f>
      </c>
      <c r="CB107" s="14">
        <f>(VLOOKUP($EG107,Data!$B:$CP,Daily!GA$10,0)+VLOOKUP($IF107,Data!$B:$CP,Daily!JZ$10,0))/CB$100</f>
      </c>
      <c r="CC107" s="14">
        <f>(VLOOKUP($EG107,Data!$B:$CP,Daily!GB$10,0)+VLOOKUP($IF107,Data!$B:$CP,Daily!KA$10,0))/CC$100</f>
      </c>
      <c r="CD107" s="14">
        <f>(VLOOKUP($EG107,Data!$B:$CP,Daily!GC$10,0)+VLOOKUP($IF107,Data!$B:$CP,Daily!KB$10,0))/CD$100</f>
      </c>
      <c r="CE107" s="14">
        <f>(VLOOKUP($EG107,Data!$B:$CP,Daily!GD$10,0)+VLOOKUP($IF107,Data!$B:$CP,Daily!KC$10,0))/CE$100</f>
      </c>
      <c r="CF107" s="14">
        <f>(VLOOKUP($EG107,Data!$B:$CP,Daily!GE$10,0)+VLOOKUP($IF107,Data!$B:$CP,Daily!KD$10,0))/CF$100</f>
      </c>
      <c r="CG107" s="14">
        <f>(VLOOKUP($EG107,Data!$B:$CP,Daily!GF$10,0)+VLOOKUP($IF107,Data!$B:$CP,Daily!KE$10,0))/CG$100</f>
      </c>
      <c r="CH107" s="14">
        <f>(VLOOKUP($EG107,Data!$B:$CP,Daily!GG$10,0)+VLOOKUP($IF107,Data!$B:$CP,Daily!KF$10,0))/CH$100</f>
      </c>
      <c r="CI107" s="14">
        <f>(VLOOKUP($EG107,Data!$B:$CP,Daily!GH$10,0)+VLOOKUP($IF107,Data!$B:$CP,Daily!KG$10,0))/CI$100</f>
      </c>
      <c r="CJ107" s="14">
        <f>(VLOOKUP($EG107,Data!$B:$CP,Daily!GI$10,0)+VLOOKUP($IF107,Data!$B:$CP,Daily!KH$10,0))/CJ$100</f>
      </c>
      <c r="CK107" s="14">
        <f>(VLOOKUP($EG107,Data!$B:$CP,Daily!GJ$10,0)+VLOOKUP($IF107,Data!$B:$CP,Daily!KI$10,0))/CK$100</f>
      </c>
      <c r="CL107" s="14">
        <f>(VLOOKUP($EG107,Data!$B:$CP,Daily!GK$10,0)+VLOOKUP($IF107,Data!$B:$CP,Daily!KJ$10,0))/CL$100</f>
      </c>
      <c r="CM107" s="14">
        <f>(VLOOKUP($EG107,Data!$B:$CP,Daily!GL$10,0)+VLOOKUP($IF107,Data!$B:$CP,Daily!KK$10,0))/CM$100</f>
      </c>
      <c r="CN107" s="14">
        <f>(VLOOKUP($EG107,Data!$B:$CP,Daily!GM$10,0)+VLOOKUP($IF107,Data!$B:$CP,Daily!KL$10,0))/CN$100</f>
      </c>
      <c r="CO107" s="14">
        <f>(VLOOKUP($EG107,Data!$B:$CP,Daily!GN$10,0)+VLOOKUP($IF107,Data!$B:$CP,Daily!KM$10,0))/CO$100</f>
      </c>
      <c r="CP107" s="14">
        <f>(VLOOKUP($EG107,Data!$B:$CP,Daily!GO$10,0)+VLOOKUP($IF107,Data!$B:$CP,Daily!KN$10,0))/CP$100</f>
      </c>
      <c r="CQ107" s="14">
        <f>(VLOOKUP($EG107,Data!$B:$CP,Daily!GP$10,0)+VLOOKUP($IF107,Data!$B:$CP,Daily!KO$10,0))/CQ$100</f>
      </c>
      <c r="CR107" s="14">
        <f>(VLOOKUP($EG107,Data!$B:$CP,Daily!GQ$10,0)+VLOOKUP($IF107,Data!$B:$CP,Daily!KP$10,0))/CR$100</f>
      </c>
      <c r="CS107" s="14">
        <f>(VLOOKUP($EG107,Data!$B:$CP,Daily!GR$10,0)+VLOOKUP($IF107,Data!$B:$CP,Daily!KQ$10,0))/CS$100</f>
      </c>
      <c r="CT107" s="14">
        <f>(VLOOKUP($EG107,Data!$B:$CP,Daily!GS$10,0)+VLOOKUP($IF107,Data!$B:$CP,Daily!KR$10,0))/CT$100</f>
      </c>
      <c r="CU107" s="14">
        <f>(VLOOKUP($EG107,Data!$B:$CP,Daily!GT$10,0)+VLOOKUP($IF107,Data!$B:$CP,Daily!KS$10,0))/CU$100</f>
      </c>
      <c r="CV107" s="14">
        <f>(VLOOKUP($EG107,Data!$B:$CP,Daily!GU$10,0)+VLOOKUP($IF107,Data!$B:$CP,Daily!KT$10,0))/CV$100</f>
      </c>
      <c r="CW107" s="14">
        <f>(VLOOKUP($EG107,Data!$B:$CP,Daily!GV$10,0)+VLOOKUP($IF107,Data!$B:$CP,Daily!KU$10,0))/CW$100</f>
      </c>
      <c r="CX107" s="14">
        <f>(VLOOKUP($EG107,Data!$B:$CP,Daily!GW$10,0)+VLOOKUP($IF107,Data!$B:$CP,Daily!KV$10,0))/CX$100</f>
      </c>
      <c r="CY107" s="14">
        <f>(VLOOKUP($EG107,Data!$B:$CP,Daily!GX$10,0)+VLOOKUP($IF107,Data!$B:$CP,Daily!KW$10,0))/CY$100</f>
      </c>
      <c r="CZ107" s="14">
        <f>(VLOOKUP($EG107,Data!$B:$CP,Daily!GY$10,0)+VLOOKUP($IF107,Data!$B:$CP,Daily!KX$10,0))/CZ$100</f>
      </c>
      <c r="DA107" s="14">
        <f>(VLOOKUP($EG107,Data!$B:$CP,Daily!GZ$10,0)+VLOOKUP($IF107,Data!$B:$CP,Daily!KY$10,0))/DA$100</f>
      </c>
      <c r="DB107" s="14">
        <f>(VLOOKUP($EG107,Data!$B:$CP,Daily!HA$10,0)+VLOOKUP($IF107,Data!$B:$CP,Daily!KZ$10,0))/DB$100</f>
      </c>
      <c r="DC107" s="14">
        <f>(VLOOKUP($EG107,Data!$B:$CP,Daily!HB$10,0)+VLOOKUP($IF107,Data!$B:$CP,Daily!LA$10,0))/DC$100</f>
      </c>
      <c r="DD107" s="14">
        <f>(VLOOKUP($EG107,Data!$B:$CP,Daily!HC$10,0)+VLOOKUP($IF107,Data!$B:$CP,Daily!LB$10,0))/DD$100</f>
      </c>
      <c r="DE107" s="14">
        <f>(VLOOKUP($EG107,Data!$B:$CP,Daily!HD$10,0)+VLOOKUP($IF107,Data!$B:$CP,Daily!LC$10,0))/DE$100</f>
      </c>
      <c r="DF107" s="14">
        <f>(VLOOKUP($EG107,Data!$B:$CP,Daily!HE$10,0)+VLOOKUP($IF107,Data!$B:$CP,Daily!LD$10,0))/DF$100</f>
      </c>
      <c r="DG107" s="14">
        <f>(VLOOKUP($EG107,Data!$B:$CP,Daily!HF$10,0)+VLOOKUP($IF107,Data!$B:$CP,Daily!LE$10,0))/DG$100</f>
      </c>
      <c r="DH107" s="14">
        <f>(VLOOKUP($EG107,Data!$B:$CP,Daily!HG$10,0)+VLOOKUP($IF107,Data!$B:$CP,Daily!LF$10,0))/DH$100</f>
      </c>
      <c r="DI107" s="14">
        <f>(VLOOKUP($EG107,Data!$B:$CP,Daily!HH$10,0)+VLOOKUP($IF107,Data!$B:$CP,Daily!LG$10,0))/DI$100</f>
      </c>
      <c r="DJ107" s="14">
        <f>(VLOOKUP($EG107,Data!$B:$CP,Daily!HI$10,0)+VLOOKUP($IF107,Data!$B:$CP,Daily!LH$10,0))/DJ$100</f>
      </c>
      <c r="DK107" s="14">
        <f>(VLOOKUP($EG107,Data!$B:$CP,Daily!HJ$10,0)+VLOOKUP($IF107,Data!$B:$CP,Daily!LI$10,0))/DK$100</f>
      </c>
      <c r="DL107" s="14">
        <f>(VLOOKUP($EG107,Data!$B:$CP,Daily!HK$10,0)+VLOOKUP($IF107,Data!$B:$CP,Daily!LJ$10,0))/DL$100</f>
      </c>
      <c r="DM107" s="14">
        <f>(VLOOKUP($EG107,Data!$B:$CP,Daily!HL$10,0)+VLOOKUP($IF107,Data!$B:$CP,Daily!LK$10,0))/DM$100</f>
      </c>
      <c r="DN107" s="14">
        <f>(VLOOKUP($EG107,Data!$B:$CP,Daily!HM$10,0)+VLOOKUP($IF107,Data!$B:$CP,Daily!LL$10,0))/DN$100</f>
      </c>
      <c r="DO107" s="14">
        <f>(VLOOKUP($EG107,Data!$B:$CP,Daily!HN$10,0)+VLOOKUP($IF107,Data!$B:$CP,Daily!LM$10,0))/DO$100</f>
      </c>
      <c r="DP107" s="14">
        <f>(VLOOKUP($EG107,Data!$B:$CP,Daily!HO$10,0)+VLOOKUP($IF107,Data!$B:$CP,Daily!LN$10,0))/DP$100</f>
      </c>
      <c r="DQ107" s="14">
        <f>(VLOOKUP($EG107,Data!$B:$CP,Daily!HP$10,0)+VLOOKUP($IF107,Data!$B:$CP,Daily!LO$10,0))/DQ$100</f>
      </c>
      <c r="DR107" s="14">
        <f>(VLOOKUP($EG107,Data!$B:$CP,Daily!HQ$10,0)+VLOOKUP($IF107,Data!$B:$CP,Daily!LP$10,0))/DR$100</f>
      </c>
      <c r="DS107" s="14">
        <f>(VLOOKUP($EG107,Data!$B:$CP,Daily!HR$10,0)+VLOOKUP($IF107,Data!$B:$CP,Daily!LQ$10,0))/DS$100</f>
      </c>
      <c r="DT107" s="14">
        <f>(VLOOKUP($EG107,Data!$B:$CP,Daily!HS$10,0)+VLOOKUP($IF107,Data!$B:$CP,Daily!LR$10,0))/DT$100</f>
      </c>
      <c r="DU107" s="14">
        <f>(VLOOKUP($EG107,Data!$B:$CP,Daily!HT$10,0)+VLOOKUP($IF107,Data!$B:$CP,Daily!LS$10,0))/DU$100</f>
      </c>
      <c r="DV107" s="18"/>
      <c r="DW107" s="14">
        <f t="shared" si="588"/>
      </c>
      <c r="DX107" s="14">
        <f t="shared" si="589"/>
      </c>
      <c r="DY107" s="14">
        <f t="shared" si="846"/>
      </c>
      <c r="DZ107" s="14">
        <f t="shared" si="856"/>
      </c>
      <c r="EA107" s="14">
        <f t="shared" si="857"/>
      </c>
      <c r="EB107" s="18"/>
      <c r="EC107" s="14">
        <f t="shared" si="835"/>
      </c>
      <c r="ED107" s="14">
        <f t="shared" si="858"/>
      </c>
      <c r="EE107" s="14">
        <f t="shared" si="859"/>
      </c>
      <c r="EF107" s="16"/>
      <c r="EG107" s="9" t="s">
        <v>625</v>
      </c>
      <c r="EH107" s="9" t="s">
        <v>91</v>
      </c>
      <c r="EI107" s="14">
        <f>VLOOKUP($EG107,Data!$B:$CP,Daily!EI$10,0)/EI$100</f>
      </c>
      <c r="EJ107" s="14">
        <f>VLOOKUP($EG107,Data!$B:$CP,Daily!EJ$10,0)/EJ$100</f>
      </c>
      <c r="EK107" s="14">
        <f>VLOOKUP($EG107,Data!$B:$CP,Daily!EK$10,0)/EK$100</f>
      </c>
      <c r="EL107" s="14">
        <f>VLOOKUP($EG107,Data!$B:$CP,Daily!EL$10,0)/EL$100</f>
      </c>
      <c r="EM107" s="14">
        <f>VLOOKUP($EG107,Data!$B:$CP,Daily!EM$10,0)/EM$100</f>
      </c>
      <c r="EN107" s="14">
        <f>VLOOKUP($EG107,Data!$B:$CP,Daily!EN$10,0)/EN$100</f>
      </c>
      <c r="EO107" s="14">
        <f>VLOOKUP($EG107,Data!$B:$CP,Daily!EO$10,0)/EO$100</f>
      </c>
      <c r="EP107" s="14">
        <f>VLOOKUP($EG107,Data!$B:$CP,Daily!EP$10,0)/EP$100</f>
      </c>
      <c r="EQ107" s="14">
        <f>VLOOKUP($EG107,Data!$B:$CP,Daily!EQ$10,0)/EQ$100</f>
      </c>
      <c r="ER107" s="14">
        <f>VLOOKUP($EG107,Data!$B:$CP,Daily!ER$10,0)/ER$100</f>
      </c>
      <c r="ES107" s="14">
        <f>VLOOKUP($EG107,Data!$B:$CP,Daily!ES$10,0)/ES$100</f>
      </c>
      <c r="ET107" s="14">
        <f>VLOOKUP($EG107,Data!$B:$CP,Daily!ET$10,0)/ET$100</f>
      </c>
      <c r="EU107" s="14">
        <f>VLOOKUP($EG107,Data!$B:$CP,Daily!EU$10,0)/EU$100</f>
      </c>
      <c r="EV107" s="14">
        <f>VLOOKUP($EG107,Data!$B:$CP,Daily!EV$10,0)/EV$100</f>
      </c>
      <c r="EW107" s="14">
        <f>VLOOKUP($EG107,Data!$B:$CP,Daily!EW$10,0)/EW$100</f>
      </c>
      <c r="EX107" s="14">
        <f>VLOOKUP($EG107,Data!$B:$CP,Daily!EX$10,0)/EX$100</f>
      </c>
      <c r="EY107" s="14">
        <f>VLOOKUP($EG107,Data!$B:$CP,Daily!EY$10,0)/EY$100</f>
      </c>
      <c r="EZ107" s="14">
        <f>VLOOKUP($EG107,Data!$B:$CP,Daily!EZ$10,0)/EZ$100</f>
      </c>
      <c r="FA107" s="14">
        <f>VLOOKUP($EG107,Data!$B:$CP,Daily!FA$10,0)/FA$100</f>
      </c>
      <c r="FB107" s="14">
        <f>VLOOKUP($EG107,Data!$B:$CP,Daily!FB$10,0)/FB$100</f>
      </c>
      <c r="FC107" s="14">
        <f>VLOOKUP($EG107,Data!$B:$CP,Daily!FC$10,0)/FC$100</f>
      </c>
      <c r="FD107" s="14">
        <f>VLOOKUP($EG107,Data!$B:$CP,Daily!FD$10,0)/FD$100</f>
      </c>
      <c r="FE107" s="14">
        <f>VLOOKUP($EG107,Data!$B:$CP,Daily!FE$10,0)/FE$100</f>
      </c>
      <c r="FF107" s="14">
        <f>VLOOKUP($EG107,Data!$B:$CP,Daily!FF$10,0)/FF$100</f>
      </c>
      <c r="FG107" s="14">
        <f>VLOOKUP($EG107,Data!$B:$CP,Daily!FG$10,0)/FG$100</f>
      </c>
      <c r="FH107" s="14">
        <f>VLOOKUP($EG107,Data!$B:$CP,Daily!FH$10,0)/FH$100</f>
      </c>
      <c r="FI107" s="14">
        <f>VLOOKUP($EG107,Data!$B:$CP,Daily!FI$10,0)/FI$100</f>
      </c>
      <c r="FJ107" s="14">
        <f>VLOOKUP($EG107,Data!$B:$CP,Daily!FJ$10,0)/FJ$100</f>
      </c>
      <c r="FK107" s="14">
        <f>VLOOKUP($EG107,Data!$B:$CP,Daily!FK$10,0)/FK$100</f>
      </c>
      <c r="FL107" s="14">
        <f>VLOOKUP($EG107,Data!$B:$CP,Daily!FL$10,0)/FL$100</f>
      </c>
      <c r="FM107" s="14">
        <f>VLOOKUP($EG107,Data!$B:$CP,Daily!FM$10,0)/FM$100</f>
      </c>
      <c r="FN107" s="14">
        <f>VLOOKUP($EG107,Data!$B:$CP,Daily!FN$10,0)/FN$100</f>
      </c>
      <c r="FO107" s="14">
        <f>VLOOKUP($EG107,Data!$B:$CP,Daily!FO$10,0)/FO$100</f>
      </c>
      <c r="FP107" s="14">
        <f>VLOOKUP($EG107,Data!$B:$CP,Daily!FP$10,0)/FP$100</f>
      </c>
      <c r="FQ107" s="14">
        <f>VLOOKUP($EG107,Data!$B:$CP,Daily!FQ$10,0)/FQ$100</f>
      </c>
      <c r="FR107" s="14">
        <f>VLOOKUP($EG107,Data!$B:$CP,Daily!FR$10,0)/FR$100</f>
      </c>
      <c r="FS107" s="14">
        <f>VLOOKUP($EG107,Data!$B:$CP,Daily!FS$10,0)/FS$100</f>
      </c>
      <c r="FT107" s="14">
        <f>VLOOKUP($EG107,Data!$B:$CP,Daily!FT$10,0)/FT$100</f>
      </c>
      <c r="FU107" s="14">
        <f>VLOOKUP($EG107,Data!$B:$CP,Daily!FU$10,0)/FU$100</f>
      </c>
      <c r="FV107" s="14">
        <f>VLOOKUP($EG107,Data!$B:$CP,Daily!FV$10,0)/FV$100</f>
      </c>
      <c r="FW107" s="14">
        <f>VLOOKUP($EG107,Data!$B:$CP,Daily!FW$10,0)/FW$100</f>
      </c>
      <c r="FX107" s="14">
        <f>VLOOKUP($EG107,Data!$B:$CP,Daily!FX$10,0)/FX$100</f>
      </c>
      <c r="FY107" s="14">
        <f>VLOOKUP($EG107,Data!$B:$CP,Daily!FY$10,0)/FY$100</f>
      </c>
      <c r="FZ107" s="14">
        <f>VLOOKUP($EG107,Data!$B:$CP,Daily!FZ$10,0)/FZ$100</f>
      </c>
      <c r="GA107" s="14">
        <f>VLOOKUP($EG107,Data!$B:$CP,Daily!GA$10,0)/GA$100</f>
      </c>
      <c r="GB107" s="14">
        <f>VLOOKUP($EG107,Data!$B:$CP,Daily!GB$10,0)/GB$100</f>
      </c>
      <c r="GC107" s="14">
        <f>VLOOKUP($EG107,Data!$B:$CP,Daily!GC$10,0)/GC$100</f>
      </c>
      <c r="GD107" s="14">
        <f>VLOOKUP($EG107,Data!$B:$CP,Daily!GD$10,0)/GD$100</f>
      </c>
      <c r="GE107" s="14">
        <f>VLOOKUP($EG107,Data!$B:$CP,Daily!GE$10,0)/GE$100</f>
      </c>
      <c r="GF107" s="14">
        <f>VLOOKUP($EG107,Data!$B:$CP,Daily!GF$10,0)/GF$100</f>
      </c>
      <c r="GG107" s="14">
        <f>VLOOKUP($EG107,Data!$B:$CP,Daily!GG$10,0)/GG$100</f>
      </c>
      <c r="GH107" s="14">
        <f>VLOOKUP($EG107,Data!$B:$CP,Daily!GH$10,0)/GH$100</f>
      </c>
      <c r="GI107" s="14">
        <f>VLOOKUP($EG107,Data!$B:$CP,Daily!GI$10,0)/GI$100</f>
      </c>
      <c r="GJ107" s="14">
        <f>VLOOKUP($EG107,Data!$B:$CP,Daily!GJ$10,0)/GJ$100</f>
      </c>
      <c r="GK107" s="14">
        <f>VLOOKUP($EG107,Data!$B:$CP,Daily!GK$10,0)/GK$100</f>
      </c>
      <c r="GL107" s="14">
        <f>VLOOKUP($EG107,Data!$B:$CP,Daily!GL$10,0)/GL$100</f>
      </c>
      <c r="GM107" s="14">
        <f>VLOOKUP($EG107,Data!$B:$CP,Daily!GM$10,0)/GM$100</f>
      </c>
      <c r="GN107" s="14">
        <f>VLOOKUP($EG107,Data!$B:$CP,Daily!GN$10,0)/GN$100</f>
      </c>
      <c r="GO107" s="14">
        <f>VLOOKUP($EG107,Data!$B:$CP,Daily!GO$10,0)/GO$100</f>
      </c>
      <c r="GP107" s="14">
        <f>VLOOKUP($EG107,Data!$B:$CP,Daily!GP$10,0)/GP$100</f>
      </c>
      <c r="GQ107" s="14">
        <f>VLOOKUP($EG107,Data!$B:$CP,Daily!GQ$10,0)/GQ$100</f>
      </c>
      <c r="GR107" s="14">
        <f>VLOOKUP($EG107,Data!$B:$CP,Daily!GR$10,0)/GR$100</f>
      </c>
      <c r="GS107" s="14">
        <f>VLOOKUP($EG107,Data!$B:$CP,Daily!GS$10,0)/GS$100</f>
      </c>
      <c r="GT107" s="14">
        <f>VLOOKUP($EG107,Data!$B:$CP,Daily!GT$10,0)/GT$100</f>
      </c>
      <c r="GU107" s="14">
        <f>VLOOKUP($EG107,Data!$B:$CP,Daily!GU$10,0)/GU$100</f>
      </c>
      <c r="GV107" s="14">
        <f>VLOOKUP($EG107,Data!$B:$CP,Daily!GV$10,0)/GV$100</f>
      </c>
      <c r="GW107" s="14">
        <f>VLOOKUP($EG107,Data!$B:$CP,Daily!GW$10,0)/GW$100</f>
      </c>
      <c r="GX107" s="14">
        <f>VLOOKUP($EG107,Data!$B:$CP,Daily!GX$10,0)/GX$100</f>
      </c>
      <c r="GY107" s="14">
        <f>VLOOKUP($EG107,Data!$B:$CP,Daily!GY$10,0)/GY$100</f>
      </c>
      <c r="GZ107" s="14">
        <f>VLOOKUP($EG107,Data!$B:$CP,Daily!GZ$10,0)/GZ$100</f>
      </c>
      <c r="HA107" s="14">
        <f>VLOOKUP($EG107,Data!$B:$CP,Daily!HA$10,0)/HA$100</f>
      </c>
      <c r="HB107" s="14">
        <f>VLOOKUP($EG107,Data!$B:$CP,Daily!HB$10,0)/HB$100</f>
      </c>
      <c r="HC107" s="14">
        <f>VLOOKUP($EG107,Data!$B:$CP,Daily!HC$10,0)/HC$100</f>
      </c>
      <c r="HD107" s="14">
        <f>VLOOKUP($EG107,Data!$B:$CP,Daily!HD$10,0)/HD$100</f>
      </c>
      <c r="HE107" s="14">
        <f>VLOOKUP($EG107,Data!$B:$CP,Daily!HE$10,0)/HE$100</f>
      </c>
      <c r="HF107" s="14">
        <f>VLOOKUP($EG107,Data!$B:$CP,Daily!HF$10,0)/HF$100</f>
      </c>
      <c r="HG107" s="14">
        <f>VLOOKUP($EG107,Data!$B:$CP,Daily!HG$10,0)/HG$100</f>
      </c>
      <c r="HH107" s="14">
        <f>VLOOKUP($EG107,Data!$B:$CP,Daily!HH$10,0)/HH$100</f>
      </c>
      <c r="HI107" s="14">
        <f>VLOOKUP($EG107,Data!$B:$CP,Daily!HI$10,0)/HI$100</f>
      </c>
      <c r="HJ107" s="14">
        <f>VLOOKUP($EG107,Data!$B:$CP,Daily!HJ$10,0)/HJ$100</f>
      </c>
      <c r="HK107" s="14">
        <f>VLOOKUP($EG107,Data!$B:$CP,Daily!HK$10,0)/HK$100</f>
      </c>
      <c r="HL107" s="14">
        <f>VLOOKUP($EG107,Data!$B:$CP,Daily!HL$10,0)/HL$100</f>
      </c>
      <c r="HM107" s="14">
        <f>VLOOKUP($EG107,Data!$B:$CP,Daily!HM$10,0)/HM$100</f>
      </c>
      <c r="HN107" s="14">
        <f>VLOOKUP($EG107,Data!$B:$CP,Daily!HN$10,0)/HN$100</f>
      </c>
      <c r="HO107" s="14">
        <f>VLOOKUP($EG107,Data!$B:$CP,Daily!HO$10,0)/HO$100</f>
      </c>
      <c r="HP107" s="14">
        <f>VLOOKUP($EG107,Data!$B:$CP,Daily!HP$10,0)/HP$100</f>
      </c>
      <c r="HQ107" s="14">
        <f>VLOOKUP($EG107,Data!$B:$CP,Daily!HQ$10,0)/HQ$100</f>
      </c>
      <c r="HR107" s="14">
        <f>VLOOKUP($EG107,Data!$B:$CP,Daily!HR$10,0)/HR$100</f>
      </c>
      <c r="HS107" s="14">
        <f>VLOOKUP($EG107,Data!$B:$CP,Daily!HS$10,0)/HS$100</f>
      </c>
      <c r="HT107" s="14">
        <f>VLOOKUP($EG107,Data!$B:$CP,Daily!HT$10,0)/HT$100</f>
      </c>
      <c r="HU107" s="17"/>
      <c r="HV107" s="52">
        <f t="shared" si="591"/>
      </c>
      <c r="HW107" s="52">
        <f t="shared" si="592"/>
      </c>
      <c r="HX107" s="52">
        <f t="shared" si="865"/>
      </c>
      <c r="HY107" s="52">
        <f t="shared" si="866"/>
      </c>
      <c r="HZ107" s="52">
        <f t="shared" si="867"/>
      </c>
      <c r="IA107" s="55"/>
      <c r="IB107" s="14">
        <f t="shared" si="837"/>
      </c>
      <c r="IC107" s="14">
        <f t="shared" si="860"/>
      </c>
      <c r="ID107" s="14">
        <f t="shared" si="861"/>
      </c>
      <c r="IE107" s="16"/>
      <c r="IF107" s="9" t="s">
        <v>626</v>
      </c>
      <c r="IG107" s="9" t="s">
        <v>91</v>
      </c>
      <c r="IH107" s="14">
        <f>VLOOKUP($IF107,Data!$B:$CP,Daily!IH$10,0)/IH$100</f>
      </c>
      <c r="II107" s="14">
        <f>VLOOKUP($IF107,Data!$B:$CP,Daily!II$10,0)/II$100</f>
      </c>
      <c r="IJ107" s="14">
        <f>VLOOKUP($IF107,Data!$B:$CP,Daily!IJ$10,0)/IJ$100</f>
      </c>
      <c r="IK107" s="14">
        <f>VLOOKUP($IF107,Data!$B:$CP,Daily!IK$10,0)/IK$100</f>
      </c>
      <c r="IL107" s="14">
        <f>VLOOKUP($IF107,Data!$B:$CP,Daily!IL$10,0)/IL$100</f>
      </c>
      <c r="IM107" s="14">
        <f>VLOOKUP($IF107,Data!$B:$CP,Daily!IM$10,0)/IM$100</f>
      </c>
      <c r="IN107" s="14">
        <f>VLOOKUP($IF107,Data!$B:$CP,Daily!IN$10,0)/IN$100</f>
      </c>
      <c r="IO107" s="14">
        <f>VLOOKUP($IF107,Data!$B:$CP,Daily!IO$10,0)/IO$100</f>
      </c>
      <c r="IP107" s="14">
        <f>VLOOKUP($IF107,Data!$B:$CP,Daily!IP$10,0)/IP$100</f>
      </c>
      <c r="IQ107" s="14">
        <f>VLOOKUP($IF107,Data!$B:$CP,Daily!IQ$10,0)/IQ$100</f>
      </c>
      <c r="IR107" s="14">
        <f>VLOOKUP($IF107,Data!$B:$CP,Daily!IR$10,0)/IR$100</f>
      </c>
      <c r="IS107" s="14">
        <f>VLOOKUP($IF107,Data!$B:$CP,Daily!IS$10,0)/IS$100</f>
      </c>
      <c r="IT107" s="14">
        <f>VLOOKUP($IF107,Data!$B:$CP,Daily!IT$10,0)/IT$100</f>
      </c>
      <c r="IU107" s="14">
        <f>VLOOKUP($IF107,Data!$B:$CP,Daily!IU$10,0)/IU$100</f>
      </c>
      <c r="IV107" s="14">
        <f>VLOOKUP($IF107,Data!$B:$CP,Daily!IV$10,0)/IV$100</f>
      </c>
      <c r="IW107" s="14">
        <f>VLOOKUP($IF107,Data!$B:$CP,Daily!IW$10,0)/IW$100</f>
      </c>
      <c r="IX107" s="14">
        <f>VLOOKUP($IF107,Data!$B:$CP,Daily!IX$10,0)/IX$100</f>
      </c>
      <c r="IY107" s="14">
        <f>VLOOKUP($IF107,Data!$B:$CP,Daily!IY$10,0)/IY$100</f>
      </c>
      <c r="IZ107" s="14">
        <f>VLOOKUP($IF107,Data!$B:$CP,Daily!IZ$10,0)/IZ$100</f>
      </c>
      <c r="JA107" s="14">
        <f>VLOOKUP($IF107,Data!$B:$CP,Daily!JA$10,0)/JA$100</f>
      </c>
      <c r="JB107" s="14">
        <f>VLOOKUP($IF107,Data!$B:$CP,Daily!JB$10,0)/JB$100</f>
      </c>
      <c r="JC107" s="14">
        <f>VLOOKUP($IF107,Data!$B:$CP,Daily!JC$10,0)/JC$100</f>
      </c>
      <c r="JD107" s="14">
        <f>VLOOKUP($IF107,Data!$B:$CP,Daily!JD$10,0)/JD$100</f>
      </c>
      <c r="JE107" s="14">
        <f>VLOOKUP($IF107,Data!$B:$CP,Daily!JE$10,0)/JE$100</f>
      </c>
      <c r="JF107" s="14">
        <f>VLOOKUP($IF107,Data!$B:$CP,Daily!JF$10,0)/JF$100</f>
      </c>
      <c r="JG107" s="14">
        <f>VLOOKUP($IF107,Data!$B:$CP,Daily!JG$10,0)/JG$100</f>
      </c>
      <c r="JH107" s="14">
        <f>VLOOKUP($IF107,Data!$B:$CP,Daily!JH$10,0)/JH$100</f>
      </c>
      <c r="JI107" s="14">
        <f>VLOOKUP($IF107,Data!$B:$CP,Daily!JI$10,0)/JI$100</f>
      </c>
      <c r="JJ107" s="14">
        <f>VLOOKUP($IF107,Data!$B:$CP,Daily!JJ$10,0)/JJ$100</f>
      </c>
      <c r="JK107" s="14">
        <f>VLOOKUP($IF107,Data!$B:$CP,Daily!JK$10,0)/JK$100</f>
      </c>
      <c r="JL107" s="14">
        <f>VLOOKUP($IF107,Data!$B:$CP,Daily!JL$10,0)/JL$100</f>
      </c>
      <c r="JM107" s="14">
        <f>VLOOKUP($IF107,Data!$B:$CP,Daily!JM$10,0)/JM$100</f>
      </c>
      <c r="JN107" s="14">
        <f>VLOOKUP($IF107,Data!$B:$CP,Daily!JN$10,0)/JN$100</f>
      </c>
      <c r="JO107" s="14">
        <f>VLOOKUP($IF107,Data!$B:$CP,Daily!JO$10,0)/JO$100</f>
      </c>
      <c r="JP107" s="14">
        <f>VLOOKUP($IF107,Data!$B:$CP,Daily!JP$10,0)/JP$100</f>
      </c>
      <c r="JQ107" s="14">
        <f>VLOOKUP($IF107,Data!$B:$CP,Daily!JQ$10,0)/JQ$100</f>
      </c>
      <c r="JR107" s="14">
        <f>VLOOKUP($IF107,Data!$B:$CP,Daily!JR$10,0)/JR$100</f>
      </c>
      <c r="JS107" s="14">
        <f>VLOOKUP($IF107,Data!$B:$CP,Daily!JS$10,0)/JS$100</f>
      </c>
      <c r="JT107" s="14">
        <f>VLOOKUP($IF107,Data!$B:$CP,Daily!JT$10,0)/JT$100</f>
      </c>
      <c r="JU107" s="14">
        <f>VLOOKUP($IF107,Data!$B:$CP,Daily!JU$10,0)/JU$100</f>
      </c>
      <c r="JV107" s="14">
        <f>VLOOKUP($IF107,Data!$B:$CP,Daily!JV$10,0)/JV$100</f>
      </c>
      <c r="JW107" s="14">
        <f>VLOOKUP($IF107,Data!$B:$CP,Daily!JW$10,0)/JW$100</f>
      </c>
      <c r="JX107" s="14">
        <f>VLOOKUP($IF107,Data!$B:$CP,Daily!JX$10,0)/JX$100</f>
      </c>
      <c r="JY107" s="14">
        <f>VLOOKUP($IF107,Data!$B:$CP,Daily!JY$10,0)/JY$100</f>
      </c>
      <c r="JZ107" s="14">
        <f>VLOOKUP($IF107,Data!$B:$CP,Daily!JZ$10,0)/JZ$100</f>
      </c>
      <c r="KA107" s="14">
        <f>VLOOKUP($IF107,Data!$B:$CP,Daily!KA$10,0)/KA$100</f>
      </c>
      <c r="KB107" s="14">
        <f>VLOOKUP($IF107,Data!$B:$CP,Daily!KB$10,0)/KB$100</f>
      </c>
      <c r="KC107" s="14">
        <f>VLOOKUP($IF107,Data!$B:$CP,Daily!KC$10,0)/KC$100</f>
      </c>
      <c r="KD107" s="14">
        <f>VLOOKUP($IF107,Data!$B:$CP,Daily!KD$10,0)/KD$100</f>
      </c>
      <c r="KE107" s="14">
        <f>VLOOKUP($IF107,Data!$B:$CP,Daily!KE$10,0)/KE$100</f>
      </c>
      <c r="KF107" s="14">
        <f>VLOOKUP($IF107,Data!$B:$CP,Daily!KF$10,0)/KF$100</f>
      </c>
      <c r="KG107" s="14">
        <f>VLOOKUP($IF107,Data!$B:$CP,Daily!KG$10,0)/KG$100</f>
      </c>
      <c r="KH107" s="14">
        <f>VLOOKUP($IF107,Data!$B:$CP,Daily!KH$10,0)/KH$100</f>
      </c>
      <c r="KI107" s="14">
        <f>VLOOKUP($IF107,Data!$B:$CP,Daily!KI$10,0)/KI$100</f>
      </c>
      <c r="KJ107" s="14">
        <f>VLOOKUP($IF107,Data!$B:$CP,Daily!KJ$10,0)/KJ$100</f>
      </c>
      <c r="KK107" s="14">
        <f>VLOOKUP($IF107,Data!$B:$CP,Daily!KK$10,0)/KK$100</f>
      </c>
      <c r="KL107" s="14">
        <f>VLOOKUP($IF107,Data!$B:$CP,Daily!KL$10,0)/KL$100</f>
      </c>
      <c r="KM107" s="14">
        <f>VLOOKUP($IF107,Data!$B:$CP,Daily!KM$10,0)/KM$100</f>
      </c>
      <c r="KN107" s="14">
        <f>VLOOKUP($IF107,Data!$B:$CP,Daily!KN$10,0)/KN$100</f>
      </c>
      <c r="KO107" s="14">
        <f>VLOOKUP($IF107,Data!$B:$CP,Daily!KO$10,0)/KO$100</f>
      </c>
      <c r="KP107" s="14">
        <f>VLOOKUP($IF107,Data!$B:$CP,Daily!KP$10,0)/KP$100</f>
      </c>
      <c r="KQ107" s="14">
        <f>VLOOKUP($IF107,Data!$B:$CP,Daily!KQ$10,0)/KQ$100</f>
      </c>
      <c r="KR107" s="14">
        <f>VLOOKUP($IF107,Data!$B:$CP,Daily!KR$10,0)/KR$100</f>
      </c>
      <c r="KS107" s="14">
        <f>VLOOKUP($IF107,Data!$B:$CP,Daily!KS$10,0)/KS$100</f>
      </c>
      <c r="KT107" s="14">
        <f>VLOOKUP($IF107,Data!$B:$CP,Daily!KT$10,0)/KT$100</f>
      </c>
      <c r="KU107" s="14">
        <f>VLOOKUP($IF107,Data!$B:$CP,Daily!KU$10,0)/KU$100</f>
      </c>
      <c r="KV107" s="14">
        <f>VLOOKUP($IF107,Data!$B:$CP,Daily!KV$10,0)/KV$100</f>
      </c>
      <c r="KW107" s="14">
        <f>VLOOKUP($IF107,Data!$B:$CP,Daily!KW$10,0)/KW$100</f>
      </c>
      <c r="KX107" s="14">
        <f>VLOOKUP($IF107,Data!$B:$CP,Daily!KX$10,0)/KX$100</f>
      </c>
      <c r="KY107" s="14">
        <f>VLOOKUP($IF107,Data!$B:$CP,Daily!KY$10,0)/KY$100</f>
      </c>
      <c r="KZ107" s="14">
        <f>VLOOKUP($IF107,Data!$B:$CP,Daily!KZ$10,0)/KZ$100</f>
      </c>
      <c r="LA107" s="14">
        <f>VLOOKUP($IF107,Data!$B:$CP,Daily!LA$10,0)/LA$100</f>
      </c>
      <c r="LB107" s="14">
        <f>VLOOKUP($IF107,Data!$B:$CP,Daily!LB$10,0)/LB$100</f>
      </c>
      <c r="LC107" s="14">
        <f>VLOOKUP($IF107,Data!$B:$CP,Daily!LC$10,0)/LC$100</f>
      </c>
      <c r="LD107" s="14">
        <f>VLOOKUP($IF107,Data!$B:$CP,Daily!LD$10,0)/LD$100</f>
      </c>
      <c r="LE107" s="14">
        <f>VLOOKUP($IF107,Data!$B:$CP,Daily!LE$10,0)/LE$100</f>
      </c>
      <c r="LF107" s="14">
        <f>VLOOKUP($IF107,Data!$B:$CP,Daily!LF$10,0)/LF$100</f>
      </c>
      <c r="LG107" s="14">
        <f>VLOOKUP($IF107,Data!$B:$CP,Daily!LG$10,0)/LG$100</f>
      </c>
      <c r="LH107" s="14">
        <f>VLOOKUP($IF107,Data!$B:$CP,Daily!LH$10,0)/LH$100</f>
      </c>
      <c r="LI107" s="14">
        <f>VLOOKUP($IF107,Data!$B:$CP,Daily!LI$10,0)/LI$100</f>
      </c>
      <c r="LJ107" s="14">
        <f>VLOOKUP($IF107,Data!$B:$CP,Daily!LJ$10,0)/LJ$100</f>
      </c>
      <c r="LK107" s="14">
        <f>VLOOKUP($IF107,Data!$B:$CP,Daily!LK$10,0)/LK$100</f>
      </c>
      <c r="LL107" s="14">
        <f>VLOOKUP($IF107,Data!$B:$CP,Daily!LL$10,0)/LL$100</f>
      </c>
      <c r="LM107" s="14">
        <f>VLOOKUP($IF107,Data!$B:$CP,Daily!LM$10,0)/LM$100</f>
      </c>
      <c r="LN107" s="14">
        <f>VLOOKUP($IF107,Data!$B:$CP,Daily!LN$10,0)/LN$100</f>
      </c>
      <c r="LO107" s="14">
        <f>VLOOKUP($IF107,Data!$B:$CP,Daily!LO$10,0)/LO$100</f>
      </c>
      <c r="LP107" s="14">
        <f>VLOOKUP($IF107,Data!$B:$CP,Daily!LP$10,0)/LP$100</f>
      </c>
      <c r="LQ107" s="14">
        <f>VLOOKUP($IF107,Data!$B:$CP,Daily!LQ$10,0)/LQ$100</f>
      </c>
      <c r="LR107" s="14">
        <f>VLOOKUP($IF107,Data!$B:$CP,Daily!LR$10,0)/LR$100</f>
      </c>
      <c r="LS107" s="14">
        <f>VLOOKUP($IF107,Data!$B:$CP,Daily!LS$10,0)/LS$100</f>
      </c>
      <c r="LU107" s="52">
        <f t="shared" si="838"/>
      </c>
      <c r="LV107" s="52">
        <f t="shared" si="839"/>
      </c>
      <c r="LW107" s="52">
        <f t="shared" si="840"/>
      </c>
      <c r="LX107" s="52">
        <f t="shared" si="849"/>
      </c>
      <c r="LY107" s="52">
        <f t="shared" si="862"/>
      </c>
      <c r="LZ107" s="55"/>
      <c r="MA107" s="14">
        <f t="shared" si="850"/>
      </c>
      <c r="MB107" s="14">
        <f t="shared" si="863"/>
      </c>
      <c r="MC107" s="14">
        <f t="shared" si="864"/>
      </c>
      <c r="MD107" s="15"/>
    </row>
    <row r="108" spans="1:342" x14ac:dyDescent="0.25">
      <c r="D108" s="83" t="s">
        <v>627</v>
      </c>
      <c r="E108" s="81"/>
      <c r="F108" s="79"/>
      <c r="G108" s="79"/>
      <c r="H108" s="80"/>
      <c r="I108" s="79"/>
      <c r="J108" s="80"/>
      <c r="K108" s="79"/>
      <c r="L108" s="79"/>
      <c r="M108" s="81"/>
      <c r="N108" s="79"/>
      <c r="O108" s="79"/>
      <c r="P108" s="79"/>
      <c r="Q108" s="79"/>
      <c r="R108" s="79"/>
      <c r="S108" s="79"/>
      <c r="T108" s="79"/>
      <c r="U108" s="81"/>
      <c r="V108" s="79"/>
      <c r="W108" s="79"/>
      <c r="X108" s="79"/>
      <c r="Y108" s="79"/>
      <c r="Z108" s="79"/>
      <c r="AA108" s="79"/>
      <c r="AB108" s="77"/>
      <c r="AC108" s="60"/>
      <c r="DV108"/>
      <c r="DW108"/>
      <c r="DX108" s="46"/>
      <c r="DY108" s="47"/>
      <c r="EA108"/>
      <c r="HV108"/>
      <c r="HW108" s="46"/>
      <c r="HX108" s="47"/>
      <c r="HZ108"/>
      <c r="IA108" s="57"/>
      <c r="LU108"/>
      <c r="LV108" s="46"/>
      <c r="LW108" s="47"/>
      <c r="LY108"/>
      <c r="LZ108" s="57"/>
    </row>
    <row r="109" spans="1:342" x14ac:dyDescent="0.25">
      <c r="D109" s="74" t="s">
        <v>628</v>
      </c>
      <c r="E109" s="67" t="str">
        <f>VLOOKUP($D109,'Metric Nature'!$C:$D,2,0)&amp;IF(($F109&lt;(EA109)),"Below",IF(($F109&gt;(DZ109)),"Above","Within"))</f>
      </c>
      <c r="F109" s="68">
        <f>DU109</f>
      </c>
      <c r="G109" s="68">
        <f>ED109</f>
      </c>
      <c r="H109" s="98">
        <f>IFERROR(((F109-G109)/G109),0)</f>
      </c>
      <c r="I109" s="39">
        <f>EE109</f>
      </c>
      <c r="J109" s="69">
        <f>IFERROR(((F109-I109)/I109),0)</f>
      </c>
      <c r="K109" s="68">
        <f>EC109</f>
      </c>
      <c r="L109" s="70"/>
      <c r="M109" s="67" t="str">
        <f>VLOOKUP($D109,'Metric Nature'!$C:$D,2,0)&amp;IF(($N109&lt;(HZ109)),"Below",IF(($N109&gt;(HY109)),"Above","Within"))</f>
      </c>
      <c r="N109" s="68">
        <f>HT109</f>
      </c>
      <c r="O109" s="68">
        <f>IC109</f>
      </c>
      <c r="P109" s="69">
        <f>IFERROR(((N109-O109)/O109),0)</f>
      </c>
      <c r="Q109" s="68">
        <f>ID109</f>
      </c>
      <c r="R109" s="69">
        <f>IFERROR(((N109-Q109)/Q109),0)</f>
      </c>
      <c r="S109" s="68">
        <f>IB109</f>
      </c>
      <c r="T109" s="70"/>
      <c r="U109" s="67" t="str">
        <f>VLOOKUP($D109,'Metric Nature'!$C:$D,2,0)&amp;IF(($V109&lt;(LY109)),"Below",IF(($V109&gt;(LX109)),"Above","Within"))</f>
      </c>
      <c r="V109" s="68">
        <f>LS109</f>
      </c>
      <c r="W109" s="68">
        <f>MB109</f>
      </c>
      <c r="X109" s="69">
        <f>IFERROR(((V109-W109)/W109),0)</f>
      </c>
      <c r="Y109" s="68">
        <f>MC109</f>
      </c>
      <c r="Z109" s="69">
        <f>IFERROR(((V109-Y109)/Y109),0)</f>
      </c>
      <c r="AA109" s="68">
        <f>MA109</f>
      </c>
      <c r="AB109" s="64"/>
      <c r="AC109" s="60" t="s">
        <v>629</v>
      </c>
      <c r="AI109" s="9" t="s">
        <v>628</v>
      </c>
      <c r="AJ109" s="10">
        <f t="shared" ref="AJ109:BO109" si="888">EI109+IH109</f>
      </c>
      <c r="AK109" s="10">
        <f t="shared" si="888"/>
      </c>
      <c r="AL109" s="10">
        <f t="shared" si="888"/>
      </c>
      <c r="AM109" s="10">
        <f t="shared" si="888"/>
      </c>
      <c r="AN109" s="10">
        <f t="shared" si="888"/>
      </c>
      <c r="AO109" s="10">
        <f t="shared" si="888"/>
      </c>
      <c r="AP109" s="10">
        <f t="shared" si="888"/>
      </c>
      <c r="AQ109" s="10">
        <f t="shared" si="888"/>
      </c>
      <c r="AR109" s="10">
        <f t="shared" si="888"/>
      </c>
      <c r="AS109" s="10">
        <f t="shared" si="888"/>
      </c>
      <c r="AT109" s="10">
        <f t="shared" si="888"/>
      </c>
      <c r="AU109" s="10">
        <f t="shared" si="888"/>
      </c>
      <c r="AV109" s="10">
        <f t="shared" si="888"/>
      </c>
      <c r="AW109" s="10">
        <f t="shared" si="888"/>
      </c>
      <c r="AX109" s="10">
        <f t="shared" si="888"/>
      </c>
      <c r="AY109" s="10">
        <f t="shared" si="888"/>
      </c>
      <c r="AZ109" s="10">
        <f t="shared" si="888"/>
      </c>
      <c r="BA109" s="10">
        <f t="shared" si="888"/>
      </c>
      <c r="BB109" s="10">
        <f t="shared" si="888"/>
      </c>
      <c r="BC109" s="10">
        <f t="shared" si="888"/>
      </c>
      <c r="BD109" s="10">
        <f t="shared" si="888"/>
      </c>
      <c r="BE109" s="10">
        <f t="shared" si="888"/>
      </c>
      <c r="BF109" s="10">
        <f t="shared" si="888"/>
      </c>
      <c r="BG109" s="10">
        <f t="shared" si="888"/>
      </c>
      <c r="BH109" s="10">
        <f t="shared" si="888"/>
      </c>
      <c r="BI109" s="10">
        <f t="shared" si="888"/>
      </c>
      <c r="BJ109" s="10">
        <f t="shared" si="888"/>
      </c>
      <c r="BK109" s="10">
        <f t="shared" si="888"/>
      </c>
      <c r="BL109" s="10">
        <f t="shared" si="888"/>
      </c>
      <c r="BM109" s="10">
        <f t="shared" si="888"/>
      </c>
      <c r="BN109" s="10">
        <f t="shared" si="888"/>
      </c>
      <c r="BO109" s="10">
        <f t="shared" si="888"/>
      </c>
      <c r="BP109" s="10">
        <f t="shared" ref="BP109:CU109" si="889">FO109+JN109</f>
      </c>
      <c r="BQ109" s="10">
        <f t="shared" si="889"/>
      </c>
      <c r="BR109" s="10">
        <f t="shared" si="889"/>
      </c>
      <c r="BS109" s="10">
        <f t="shared" si="889"/>
      </c>
      <c r="BT109" s="10">
        <f t="shared" si="889"/>
      </c>
      <c r="BU109" s="10">
        <f t="shared" si="889"/>
      </c>
      <c r="BV109" s="10">
        <f t="shared" si="889"/>
      </c>
      <c r="BW109" s="10">
        <f t="shared" si="889"/>
      </c>
      <c r="BX109" s="10">
        <f t="shared" si="889"/>
      </c>
      <c r="BY109" s="10">
        <f t="shared" si="889"/>
      </c>
      <c r="BZ109" s="10">
        <f t="shared" si="889"/>
      </c>
      <c r="CA109" s="10">
        <f t="shared" si="889"/>
      </c>
      <c r="CB109" s="10">
        <f t="shared" si="889"/>
      </c>
      <c r="CC109" s="10">
        <f t="shared" si="889"/>
      </c>
      <c r="CD109" s="10">
        <f t="shared" si="889"/>
      </c>
      <c r="CE109" s="10">
        <f t="shared" si="889"/>
      </c>
      <c r="CF109" s="10">
        <f t="shared" si="889"/>
      </c>
      <c r="CG109" s="10">
        <f t="shared" si="889"/>
      </c>
      <c r="CH109" s="10">
        <f t="shared" si="889"/>
      </c>
      <c r="CI109" s="10">
        <f t="shared" si="889"/>
      </c>
      <c r="CJ109" s="10">
        <f t="shared" si="889"/>
      </c>
      <c r="CK109" s="10">
        <f t="shared" si="889"/>
      </c>
      <c r="CL109" s="10">
        <f t="shared" si="889"/>
      </c>
      <c r="CM109" s="10">
        <f t="shared" si="889"/>
      </c>
      <c r="CN109" s="10">
        <f t="shared" si="889"/>
      </c>
      <c r="CO109" s="10">
        <f t="shared" si="889"/>
      </c>
      <c r="CP109" s="10">
        <f t="shared" si="889"/>
      </c>
      <c r="CQ109" s="10">
        <f t="shared" si="889"/>
      </c>
      <c r="CR109" s="10">
        <f t="shared" si="889"/>
      </c>
      <c r="CS109" s="10">
        <f t="shared" si="889"/>
      </c>
      <c r="CT109" s="10">
        <f t="shared" si="889"/>
      </c>
      <c r="CU109" s="10">
        <f t="shared" si="889"/>
      </c>
      <c r="CV109" s="10">
        <f t="shared" ref="CV109:DU109" si="890">GU109+KT109</f>
      </c>
      <c r="CW109" s="10">
        <f t="shared" si="890"/>
      </c>
      <c r="CX109" s="10">
        <f t="shared" si="890"/>
      </c>
      <c r="CY109" s="10">
        <f t="shared" si="890"/>
      </c>
      <c r="CZ109" s="10">
        <f t="shared" si="890"/>
      </c>
      <c r="DA109" s="10">
        <f t="shared" si="890"/>
      </c>
      <c r="DB109" s="10">
        <f t="shared" si="890"/>
      </c>
      <c r="DC109" s="10">
        <f t="shared" si="890"/>
      </c>
      <c r="DD109" s="10">
        <f t="shared" si="890"/>
      </c>
      <c r="DE109" s="10">
        <f t="shared" si="890"/>
      </c>
      <c r="DF109" s="10">
        <f t="shared" si="890"/>
      </c>
      <c r="DG109" s="10">
        <f t="shared" si="890"/>
      </c>
      <c r="DH109" s="10">
        <f t="shared" si="890"/>
      </c>
      <c r="DI109" s="10">
        <f t="shared" si="890"/>
      </c>
      <c r="DJ109" s="10">
        <f t="shared" si="890"/>
      </c>
      <c r="DK109" s="10">
        <f t="shared" si="890"/>
      </c>
      <c r="DL109" s="10">
        <f t="shared" si="890"/>
      </c>
      <c r="DM109" s="10">
        <f t="shared" si="890"/>
      </c>
      <c r="DN109" s="10">
        <f t="shared" si="890"/>
      </c>
      <c r="DO109" s="10">
        <f t="shared" si="890"/>
      </c>
      <c r="DP109" s="10">
        <f t="shared" si="890"/>
      </c>
      <c r="DQ109" s="10">
        <f t="shared" si="890"/>
      </c>
      <c r="DR109" s="10">
        <f t="shared" si="890"/>
      </c>
      <c r="DS109" s="10">
        <f t="shared" si="890"/>
      </c>
      <c r="DT109" s="10">
        <f t="shared" si="890"/>
      </c>
      <c r="DU109" s="10">
        <f t="shared" si="890"/>
      </c>
      <c r="DV109" s="18"/>
      <c r="DW109" s="10">
        <f>_xlfn.QUARTILE.INC($AJ109:$DT109,1)</f>
      </c>
      <c r="DX109" s="10">
        <f>_xlfn.QUARTILE.INC($AJ109:$DT109,3)</f>
      </c>
      <c r="DY109" s="10">
        <f>DX109-DW109</f>
      </c>
      <c r="DZ109" s="10">
        <f>DX109+(1.25*DY109)</f>
      </c>
      <c r="EA109" s="10">
        <f>DW109-(1.25*DY109)</f>
      </c>
      <c r="EB109" s="18"/>
      <c r="EC109" s="11">
        <f>_xlfn.STDEV.P(AJ109:DU109)</f>
      </c>
      <c r="ED109" s="11">
        <f>AVERAGE(DN109:DT109)</f>
      </c>
      <c r="EE109" s="11">
        <f>AVERAGE(CQ109:DT109)</f>
      </c>
      <c r="EF109" s="16"/>
      <c r="EG109" s="9" t="s">
        <v>630</v>
      </c>
      <c r="EH109" s="9" t="s">
        <v>93</v>
      </c>
      <c r="EI109" s="10">
        <f>VLOOKUP($EG109,Data!$B:$CP,Daily!EI$10,0)</f>
      </c>
      <c r="EJ109" s="10">
        <f>VLOOKUP($EG109,Data!$B:$CP,Daily!EJ$10,0)</f>
      </c>
      <c r="EK109" s="10">
        <f>VLOOKUP($EG109,Data!$B:$CP,Daily!EK$10,0)</f>
      </c>
      <c r="EL109" s="10">
        <f>VLOOKUP($EG109,Data!$B:$CP,Daily!EL$10,0)</f>
      </c>
      <c r="EM109" s="10">
        <f>VLOOKUP($EG109,Data!$B:$CP,Daily!EM$10,0)</f>
      </c>
      <c r="EN109" s="10">
        <f>VLOOKUP($EG109,Data!$B:$CP,Daily!EN$10,0)</f>
      </c>
      <c r="EO109" s="10">
        <f>VLOOKUP($EG109,Data!$B:$CP,Daily!EO$10,0)</f>
      </c>
      <c r="EP109" s="10">
        <f>VLOOKUP($EG109,Data!$B:$CP,Daily!EP$10,0)</f>
      </c>
      <c r="EQ109" s="10">
        <f>VLOOKUP($EG109,Data!$B:$CP,Daily!EQ$10,0)</f>
      </c>
      <c r="ER109" s="10">
        <f>VLOOKUP($EG109,Data!$B:$CP,Daily!ER$10,0)</f>
      </c>
      <c r="ES109" s="10">
        <f>VLOOKUP($EG109,Data!$B:$CP,Daily!ES$10,0)</f>
      </c>
      <c r="ET109" s="10">
        <f>VLOOKUP($EG109,Data!$B:$CP,Daily!ET$10,0)</f>
      </c>
      <c r="EU109" s="10">
        <f>VLOOKUP($EG109,Data!$B:$CP,Daily!EU$10,0)</f>
      </c>
      <c r="EV109" s="10">
        <f>VLOOKUP($EG109,Data!$B:$CP,Daily!EV$10,0)</f>
      </c>
      <c r="EW109" s="10">
        <f>VLOOKUP($EG109,Data!$B:$CP,Daily!EW$10,0)</f>
      </c>
      <c r="EX109" s="10">
        <f>VLOOKUP($EG109,Data!$B:$CP,Daily!EX$10,0)</f>
      </c>
      <c r="EY109" s="10">
        <f>VLOOKUP($EG109,Data!$B:$CP,Daily!EY$10,0)</f>
      </c>
      <c r="EZ109" s="10">
        <f>VLOOKUP($EG109,Data!$B:$CP,Daily!EZ$10,0)</f>
      </c>
      <c r="FA109" s="10">
        <f>VLOOKUP($EG109,Data!$B:$CP,Daily!FA$10,0)</f>
      </c>
      <c r="FB109" s="10">
        <f>VLOOKUP($EG109,Data!$B:$CP,Daily!FB$10,0)</f>
      </c>
      <c r="FC109" s="10">
        <f>VLOOKUP($EG109,Data!$B:$CP,Daily!FC$10,0)</f>
      </c>
      <c r="FD109" s="10">
        <f>VLOOKUP($EG109,Data!$B:$CP,Daily!FD$10,0)</f>
      </c>
      <c r="FE109" s="10">
        <f>VLOOKUP($EG109,Data!$B:$CP,Daily!FE$10,0)</f>
      </c>
      <c r="FF109" s="10">
        <f>VLOOKUP($EG109,Data!$B:$CP,Daily!FF$10,0)</f>
      </c>
      <c r="FG109" s="10">
        <f>VLOOKUP($EG109,Data!$B:$CP,Daily!FG$10,0)</f>
      </c>
      <c r="FH109" s="10">
        <f>VLOOKUP($EG109,Data!$B:$CP,Daily!FH$10,0)</f>
      </c>
      <c r="FI109" s="10">
        <f>VLOOKUP($EG109,Data!$B:$CP,Daily!FI$10,0)</f>
      </c>
      <c r="FJ109" s="10">
        <f>VLOOKUP($EG109,Data!$B:$CP,Daily!FJ$10,0)</f>
      </c>
      <c r="FK109" s="10">
        <f>VLOOKUP($EG109,Data!$B:$CP,Daily!FK$10,0)</f>
      </c>
      <c r="FL109" s="10">
        <f>VLOOKUP($EG109,Data!$B:$CP,Daily!FL$10,0)</f>
      </c>
      <c r="FM109" s="10">
        <f>VLOOKUP($EG109,Data!$B:$CP,Daily!FM$10,0)</f>
      </c>
      <c r="FN109" s="10">
        <f>VLOOKUP($EG109,Data!$B:$CP,Daily!FN$10,0)</f>
      </c>
      <c r="FO109" s="10">
        <f>VLOOKUP($EG109,Data!$B:$CP,Daily!FO$10,0)</f>
      </c>
      <c r="FP109" s="10">
        <f>VLOOKUP($EG109,Data!$B:$CP,Daily!FP$10,0)</f>
      </c>
      <c r="FQ109" s="10">
        <f>VLOOKUP($EG109,Data!$B:$CP,Daily!FQ$10,0)</f>
      </c>
      <c r="FR109" s="10">
        <f>VLOOKUP($EG109,Data!$B:$CP,Daily!FR$10,0)</f>
      </c>
      <c r="FS109" s="10">
        <f>VLOOKUP($EG109,Data!$B:$CP,Daily!FS$10,0)</f>
      </c>
      <c r="FT109" s="10">
        <f>VLOOKUP($EG109,Data!$B:$CP,Daily!FT$10,0)</f>
      </c>
      <c r="FU109" s="10">
        <f>VLOOKUP($EG109,Data!$B:$CP,Daily!FU$10,0)</f>
      </c>
      <c r="FV109" s="10">
        <f>VLOOKUP($EG109,Data!$B:$CP,Daily!FV$10,0)</f>
      </c>
      <c r="FW109" s="10">
        <f>VLOOKUP($EG109,Data!$B:$CP,Daily!FW$10,0)</f>
      </c>
      <c r="FX109" s="10">
        <f>VLOOKUP($EG109,Data!$B:$CP,Daily!FX$10,0)</f>
      </c>
      <c r="FY109" s="10">
        <f>VLOOKUP($EG109,Data!$B:$CP,Daily!FY$10,0)</f>
      </c>
      <c r="FZ109" s="10">
        <f>VLOOKUP($EG109,Data!$B:$CP,Daily!FZ$10,0)</f>
      </c>
      <c r="GA109" s="10">
        <f>VLOOKUP($EG109,Data!$B:$CP,Daily!GA$10,0)</f>
      </c>
      <c r="GB109" s="10">
        <f>VLOOKUP($EG109,Data!$B:$CP,Daily!GB$10,0)</f>
      </c>
      <c r="GC109" s="10">
        <f>VLOOKUP($EG109,Data!$B:$CP,Daily!GC$10,0)</f>
      </c>
      <c r="GD109" s="10">
        <f>VLOOKUP($EG109,Data!$B:$CP,Daily!GD$10,0)</f>
      </c>
      <c r="GE109" s="10">
        <f>VLOOKUP($EG109,Data!$B:$CP,Daily!GE$10,0)</f>
      </c>
      <c r="GF109" s="10">
        <f>VLOOKUP($EG109,Data!$B:$CP,Daily!GF$10,0)</f>
      </c>
      <c r="GG109" s="10">
        <f>VLOOKUP($EG109,Data!$B:$CP,Daily!GG$10,0)</f>
      </c>
      <c r="GH109" s="10">
        <f>VLOOKUP($EG109,Data!$B:$CP,Daily!GH$10,0)</f>
      </c>
      <c r="GI109" s="10">
        <f>VLOOKUP($EG109,Data!$B:$CP,Daily!GI$10,0)</f>
      </c>
      <c r="GJ109" s="10">
        <f>VLOOKUP($EG109,Data!$B:$CP,Daily!GJ$10,0)</f>
      </c>
      <c r="GK109" s="10">
        <f>VLOOKUP($EG109,Data!$B:$CP,Daily!GK$10,0)</f>
      </c>
      <c r="GL109" s="10">
        <f>VLOOKUP($EG109,Data!$B:$CP,Daily!GL$10,0)</f>
      </c>
      <c r="GM109" s="10">
        <f>VLOOKUP($EG109,Data!$B:$CP,Daily!GM$10,0)</f>
      </c>
      <c r="GN109" s="10">
        <f>VLOOKUP($EG109,Data!$B:$CP,Daily!GN$10,0)</f>
      </c>
      <c r="GO109" s="10">
        <f>VLOOKUP($EG109,Data!$B:$CP,Daily!GO$10,0)</f>
      </c>
      <c r="GP109" s="10">
        <f>VLOOKUP($EG109,Data!$B:$CP,Daily!GP$10,0)</f>
      </c>
      <c r="GQ109" s="10">
        <f>VLOOKUP($EG109,Data!$B:$CP,Daily!GQ$10,0)</f>
      </c>
      <c r="GR109" s="10">
        <f>VLOOKUP($EG109,Data!$B:$CP,Daily!GR$10,0)</f>
      </c>
      <c r="GS109" s="10">
        <f>VLOOKUP($EG109,Data!$B:$CP,Daily!GS$10,0)</f>
      </c>
      <c r="GT109" s="10">
        <f>VLOOKUP($EG109,Data!$B:$CP,Daily!GT$10,0)</f>
      </c>
      <c r="GU109" s="10">
        <f>VLOOKUP($EG109,Data!$B:$CP,Daily!GU$10,0)</f>
      </c>
      <c r="GV109" s="10">
        <f>VLOOKUP($EG109,Data!$B:$CP,Daily!GV$10,0)</f>
      </c>
      <c r="GW109" s="10">
        <f>VLOOKUP($EG109,Data!$B:$CP,Daily!GW$10,0)</f>
      </c>
      <c r="GX109" s="10">
        <f>VLOOKUP($EG109,Data!$B:$CP,Daily!GX$10,0)</f>
      </c>
      <c r="GY109" s="10">
        <f>VLOOKUP($EG109,Data!$B:$CP,Daily!GY$10,0)</f>
      </c>
      <c r="GZ109" s="10">
        <f>VLOOKUP($EG109,Data!$B:$CP,Daily!GZ$10,0)</f>
      </c>
      <c r="HA109" s="10">
        <f>VLOOKUP($EG109,Data!$B:$CP,Daily!HA$10,0)</f>
      </c>
      <c r="HB109" s="10">
        <f>VLOOKUP($EG109,Data!$B:$CP,Daily!HB$10,0)</f>
      </c>
      <c r="HC109" s="10">
        <f>VLOOKUP($EG109,Data!$B:$CP,Daily!HC$10,0)</f>
      </c>
      <c r="HD109" s="10">
        <f>VLOOKUP($EG109,Data!$B:$CP,Daily!HD$10,0)</f>
      </c>
      <c r="HE109" s="10">
        <f>VLOOKUP($EG109,Data!$B:$CP,Daily!HE$10,0)</f>
      </c>
      <c r="HF109" s="10">
        <f>VLOOKUP($EG109,Data!$B:$CP,Daily!HF$10,0)</f>
      </c>
      <c r="HG109" s="10">
        <f>VLOOKUP($EG109,Data!$B:$CP,Daily!HG$10,0)</f>
      </c>
      <c r="HH109" s="10">
        <f>VLOOKUP($EG109,Data!$B:$CP,Daily!HH$10,0)</f>
      </c>
      <c r="HI109" s="10">
        <f>VLOOKUP($EG109,Data!$B:$CP,Daily!HI$10,0)</f>
      </c>
      <c r="HJ109" s="10">
        <f>VLOOKUP($EG109,Data!$B:$CP,Daily!HJ$10,0)</f>
      </c>
      <c r="HK109" s="10">
        <f>VLOOKUP($EG109,Data!$B:$CP,Daily!HK$10,0)</f>
      </c>
      <c r="HL109" s="10">
        <f>VLOOKUP($EG109,Data!$B:$CP,Daily!HL$10,0)</f>
      </c>
      <c r="HM109" s="10">
        <f>VLOOKUP($EG109,Data!$B:$CP,Daily!HM$10,0)</f>
      </c>
      <c r="HN109" s="10">
        <f>VLOOKUP($EG109,Data!$B:$CP,Daily!HN$10,0)</f>
      </c>
      <c r="HO109" s="10">
        <f>VLOOKUP($EG109,Data!$B:$CP,Daily!HO$10,0)</f>
      </c>
      <c r="HP109" s="10">
        <f>VLOOKUP($EG109,Data!$B:$CP,Daily!HP$10,0)</f>
      </c>
      <c r="HQ109" s="10">
        <f>VLOOKUP($EG109,Data!$B:$CP,Daily!HQ$10,0)</f>
      </c>
      <c r="HR109" s="10">
        <f>VLOOKUP($EG109,Data!$B:$CP,Daily!HR$10,0)</f>
      </c>
      <c r="HS109" s="10">
        <f>VLOOKUP($EG109,Data!$B:$CP,Daily!HS$10,0)</f>
      </c>
      <c r="HT109" s="10">
        <f>VLOOKUP($EG109,Data!$B:$CP,Daily!HT$10,0)</f>
      </c>
      <c r="HU109" s="17"/>
      <c r="HV109" s="10">
        <f>_xlfn.QUARTILE.INC($EI109:$HS109,1)</f>
      </c>
      <c r="HW109" s="10">
        <f>_xlfn.QUARTILE.INC($EI109:$HS109,3)</f>
      </c>
      <c r="HX109" s="10">
        <f>HW109-HV109</f>
      </c>
      <c r="HY109" s="10">
        <f>HW109+(1.25*HX109)</f>
      </c>
      <c r="HZ109" s="10">
        <f>HV109-(1.25*HX109)</f>
      </c>
      <c r="IA109" s="53"/>
      <c r="IB109" s="11">
        <f>_xlfn.STDEV.P(FM109:HT109)</f>
      </c>
      <c r="IC109" s="11">
        <f>AVERAGE(HM109:HS109)</f>
      </c>
      <c r="ID109" s="11">
        <f>AVERAGE(GP109:HS109)</f>
      </c>
      <c r="IE109" s="16"/>
      <c r="IF109" s="9" t="s">
        <v>631</v>
      </c>
      <c r="IG109" s="9" t="s">
        <v>93</v>
      </c>
      <c r="IH109" s="10">
        <f>VLOOKUP($IF109,Data!$B:$CP,Daily!IH$10,0)</f>
      </c>
      <c r="II109" s="10">
        <f>VLOOKUP($IF109,Data!$B:$CP,Daily!II$10,0)</f>
      </c>
      <c r="IJ109" s="10">
        <f>VLOOKUP($IF109,Data!$B:$CP,Daily!IJ$10,0)</f>
      </c>
      <c r="IK109" s="10">
        <f>VLOOKUP($IF109,Data!$B:$CP,Daily!IK$10,0)</f>
      </c>
      <c r="IL109" s="10">
        <f>VLOOKUP($IF109,Data!$B:$CP,Daily!IL$10,0)</f>
      </c>
      <c r="IM109" s="10">
        <f>VLOOKUP($IF109,Data!$B:$CP,Daily!IM$10,0)</f>
      </c>
      <c r="IN109" s="10">
        <f>VLOOKUP($IF109,Data!$B:$CP,Daily!IN$10,0)</f>
      </c>
      <c r="IO109" s="10">
        <f>VLOOKUP($IF109,Data!$B:$CP,Daily!IO$10,0)</f>
      </c>
      <c r="IP109" s="10">
        <f>VLOOKUP($IF109,Data!$B:$CP,Daily!IP$10,0)</f>
      </c>
      <c r="IQ109" s="10">
        <f>VLOOKUP($IF109,Data!$B:$CP,Daily!IQ$10,0)</f>
      </c>
      <c r="IR109" s="10">
        <f>VLOOKUP($IF109,Data!$B:$CP,Daily!IR$10,0)</f>
      </c>
      <c r="IS109" s="10">
        <f>VLOOKUP($IF109,Data!$B:$CP,Daily!IS$10,0)</f>
      </c>
      <c r="IT109" s="10">
        <f>VLOOKUP($IF109,Data!$B:$CP,Daily!IT$10,0)</f>
      </c>
      <c r="IU109" s="10">
        <f>VLOOKUP($IF109,Data!$B:$CP,Daily!IU$10,0)</f>
      </c>
      <c r="IV109" s="10">
        <f>VLOOKUP($IF109,Data!$B:$CP,Daily!IV$10,0)</f>
      </c>
      <c r="IW109" s="10">
        <f>VLOOKUP($IF109,Data!$B:$CP,Daily!IW$10,0)</f>
      </c>
      <c r="IX109" s="10">
        <f>VLOOKUP($IF109,Data!$B:$CP,Daily!IX$10,0)</f>
      </c>
      <c r="IY109" s="10">
        <f>VLOOKUP($IF109,Data!$B:$CP,Daily!IY$10,0)</f>
      </c>
      <c r="IZ109" s="10">
        <f>VLOOKUP($IF109,Data!$B:$CP,Daily!IZ$10,0)</f>
      </c>
      <c r="JA109" s="10">
        <f>VLOOKUP($IF109,Data!$B:$CP,Daily!JA$10,0)</f>
      </c>
      <c r="JB109" s="10">
        <f>VLOOKUP($IF109,Data!$B:$CP,Daily!JB$10,0)</f>
      </c>
      <c r="JC109" s="10">
        <f>VLOOKUP($IF109,Data!$B:$CP,Daily!JC$10,0)</f>
      </c>
      <c r="JD109" s="10">
        <f>VLOOKUP($IF109,Data!$B:$CP,Daily!JD$10,0)</f>
      </c>
      <c r="JE109" s="10">
        <f>VLOOKUP($IF109,Data!$B:$CP,Daily!JE$10,0)</f>
      </c>
      <c r="JF109" s="10">
        <f>VLOOKUP($IF109,Data!$B:$CP,Daily!JF$10,0)</f>
      </c>
      <c r="JG109" s="10">
        <f>VLOOKUP($IF109,Data!$B:$CP,Daily!JG$10,0)</f>
      </c>
      <c r="JH109" s="10">
        <f>VLOOKUP($IF109,Data!$B:$CP,Daily!JH$10,0)</f>
      </c>
      <c r="JI109" s="10">
        <f>VLOOKUP($IF109,Data!$B:$CP,Daily!JI$10,0)</f>
      </c>
      <c r="JJ109" s="10">
        <f>VLOOKUP($IF109,Data!$B:$CP,Daily!JJ$10,0)</f>
      </c>
      <c r="JK109" s="10">
        <f>VLOOKUP($IF109,Data!$B:$CP,Daily!JK$10,0)</f>
      </c>
      <c r="JL109" s="10">
        <f>VLOOKUP($IF109,Data!$B:$CP,Daily!JL$10,0)</f>
      </c>
      <c r="JM109" s="10">
        <f>VLOOKUP($IF109,Data!$B:$CP,Daily!JM$10,0)</f>
      </c>
      <c r="JN109" s="10">
        <f>VLOOKUP($IF109,Data!$B:$CP,Daily!JN$10,0)</f>
      </c>
      <c r="JO109" s="10">
        <f>VLOOKUP($IF109,Data!$B:$CP,Daily!JO$10,0)</f>
      </c>
      <c r="JP109" s="10">
        <f>VLOOKUP($IF109,Data!$B:$CP,Daily!JP$10,0)</f>
      </c>
      <c r="JQ109" s="10">
        <f>VLOOKUP($IF109,Data!$B:$CP,Daily!JQ$10,0)</f>
      </c>
      <c r="JR109" s="10">
        <f>VLOOKUP($IF109,Data!$B:$CP,Daily!JR$10,0)</f>
      </c>
      <c r="JS109" s="10">
        <f>VLOOKUP($IF109,Data!$B:$CP,Daily!JS$10,0)</f>
      </c>
      <c r="JT109" s="10">
        <f>VLOOKUP($IF109,Data!$B:$CP,Daily!JT$10,0)</f>
      </c>
      <c r="JU109" s="10">
        <f>VLOOKUP($IF109,Data!$B:$CP,Daily!JU$10,0)</f>
      </c>
      <c r="JV109" s="10">
        <f>VLOOKUP($IF109,Data!$B:$CP,Daily!JV$10,0)</f>
      </c>
      <c r="JW109" s="10">
        <f>VLOOKUP($IF109,Data!$B:$CP,Daily!JW$10,0)</f>
      </c>
      <c r="JX109" s="10">
        <f>VLOOKUP($IF109,Data!$B:$CP,Daily!JX$10,0)</f>
      </c>
      <c r="JY109" s="10">
        <f>VLOOKUP($IF109,Data!$B:$CP,Daily!JY$10,0)</f>
      </c>
      <c r="JZ109" s="10">
        <f>VLOOKUP($IF109,Data!$B:$CP,Daily!JZ$10,0)</f>
      </c>
      <c r="KA109" s="10">
        <f>VLOOKUP($IF109,Data!$B:$CP,Daily!KA$10,0)</f>
      </c>
      <c r="KB109" s="10">
        <f>VLOOKUP($IF109,Data!$B:$CP,Daily!KB$10,0)</f>
      </c>
      <c r="KC109" s="10">
        <f>VLOOKUP($IF109,Data!$B:$CP,Daily!KC$10,0)</f>
      </c>
      <c r="KD109" s="10">
        <f>VLOOKUP($IF109,Data!$B:$CP,Daily!KD$10,0)</f>
      </c>
      <c r="KE109" s="10">
        <f>VLOOKUP($IF109,Data!$B:$CP,Daily!KE$10,0)</f>
      </c>
      <c r="KF109" s="10">
        <f>VLOOKUP($IF109,Data!$B:$CP,Daily!KF$10,0)</f>
      </c>
      <c r="KG109" s="10">
        <f>VLOOKUP($IF109,Data!$B:$CP,Daily!KG$10,0)</f>
      </c>
      <c r="KH109" s="10">
        <f>VLOOKUP($IF109,Data!$B:$CP,Daily!KH$10,0)</f>
      </c>
      <c r="KI109" s="10">
        <f>VLOOKUP($IF109,Data!$B:$CP,Daily!KI$10,0)</f>
      </c>
      <c r="KJ109" s="10">
        <f>VLOOKUP($IF109,Data!$B:$CP,Daily!KJ$10,0)</f>
      </c>
      <c r="KK109" s="10">
        <f>VLOOKUP($IF109,Data!$B:$CP,Daily!KK$10,0)</f>
      </c>
      <c r="KL109" s="10">
        <f>VLOOKUP($IF109,Data!$B:$CP,Daily!KL$10,0)</f>
      </c>
      <c r="KM109" s="10">
        <f>VLOOKUP($IF109,Data!$B:$CP,Daily!KM$10,0)</f>
      </c>
      <c r="KN109" s="10">
        <f>VLOOKUP($IF109,Data!$B:$CP,Daily!KN$10,0)</f>
      </c>
      <c r="KO109" s="10">
        <f>VLOOKUP($IF109,Data!$B:$CP,Daily!KO$10,0)</f>
      </c>
      <c r="KP109" s="10">
        <f>VLOOKUP($IF109,Data!$B:$CP,Daily!KP$10,0)</f>
      </c>
      <c r="KQ109" s="10">
        <f>VLOOKUP($IF109,Data!$B:$CP,Daily!KQ$10,0)</f>
      </c>
      <c r="KR109" s="10">
        <f>VLOOKUP($IF109,Data!$B:$CP,Daily!KR$10,0)</f>
      </c>
      <c r="KS109" s="10">
        <f>VLOOKUP($IF109,Data!$B:$CP,Daily!KS$10,0)</f>
      </c>
      <c r="KT109" s="10">
        <f>VLOOKUP($IF109,Data!$B:$CP,Daily!KT$10,0)</f>
      </c>
      <c r="KU109" s="10">
        <f>VLOOKUP($IF109,Data!$B:$CP,Daily!KU$10,0)</f>
      </c>
      <c r="KV109" s="10">
        <f>VLOOKUP($IF109,Data!$B:$CP,Daily!KV$10,0)</f>
      </c>
      <c r="KW109" s="10">
        <f>VLOOKUP($IF109,Data!$B:$CP,Daily!KW$10,0)</f>
      </c>
      <c r="KX109" s="10">
        <f>VLOOKUP($IF109,Data!$B:$CP,Daily!KX$10,0)</f>
      </c>
      <c r="KY109" s="10">
        <f>VLOOKUP($IF109,Data!$B:$CP,Daily!KY$10,0)</f>
      </c>
      <c r="KZ109" s="10">
        <f>VLOOKUP($IF109,Data!$B:$CP,Daily!KZ$10,0)</f>
      </c>
      <c r="LA109" s="10">
        <f>VLOOKUP($IF109,Data!$B:$CP,Daily!LA$10,0)</f>
      </c>
      <c r="LB109" s="10">
        <f>VLOOKUP($IF109,Data!$B:$CP,Daily!LB$10,0)</f>
      </c>
      <c r="LC109" s="10">
        <f>VLOOKUP($IF109,Data!$B:$CP,Daily!LC$10,0)</f>
      </c>
      <c r="LD109" s="10">
        <f>VLOOKUP($IF109,Data!$B:$CP,Daily!LD$10,0)</f>
      </c>
      <c r="LE109" s="10">
        <f>VLOOKUP($IF109,Data!$B:$CP,Daily!LE$10,0)</f>
      </c>
      <c r="LF109" s="10">
        <f>VLOOKUP($IF109,Data!$B:$CP,Daily!LF$10,0)</f>
      </c>
      <c r="LG109" s="10">
        <f>VLOOKUP($IF109,Data!$B:$CP,Daily!LG$10,0)</f>
      </c>
      <c r="LH109" s="10">
        <f>VLOOKUP($IF109,Data!$B:$CP,Daily!LH$10,0)</f>
      </c>
      <c r="LI109" s="10">
        <f>VLOOKUP($IF109,Data!$B:$CP,Daily!LI$10,0)</f>
      </c>
      <c r="LJ109" s="10">
        <f>VLOOKUP($IF109,Data!$B:$CP,Daily!LJ$10,0)</f>
      </c>
      <c r="LK109" s="10">
        <f>VLOOKUP($IF109,Data!$B:$CP,Daily!LK$10,0)</f>
      </c>
      <c r="LL109" s="10">
        <f>VLOOKUP($IF109,Data!$B:$CP,Daily!LL$10,0)</f>
      </c>
      <c r="LM109" s="10">
        <f>VLOOKUP($IF109,Data!$B:$CP,Daily!LM$10,0)</f>
      </c>
      <c r="LN109" s="10">
        <f>VLOOKUP($IF109,Data!$B:$CP,Daily!LN$10,0)</f>
      </c>
      <c r="LO109" s="10">
        <f>VLOOKUP($IF109,Data!$B:$CP,Daily!LO$10,0)</f>
      </c>
      <c r="LP109" s="10">
        <f>VLOOKUP($IF109,Data!$B:$CP,Daily!LP$10,0)</f>
      </c>
      <c r="LQ109" s="10">
        <f>VLOOKUP($IF109,Data!$B:$CP,Daily!LQ$10,0)</f>
      </c>
      <c r="LR109" s="10">
        <f>VLOOKUP($IF109,Data!$B:$CP,Daily!LR$10,0)</f>
      </c>
      <c r="LS109" s="10">
        <f>VLOOKUP($IF109,Data!$B:$CP,Daily!LS$10,0)</f>
      </c>
      <c r="LU109" s="10">
        <f>_xlfn.QUARTILE.INC($IH109:$LR109,1)</f>
      </c>
      <c r="LV109" s="10">
        <f>_xlfn.QUARTILE.INC($IH109:$LR109,3)</f>
      </c>
      <c r="LW109" s="10">
        <f>LV109-LU109</f>
      </c>
      <c r="LX109" s="10">
        <f>LV109+(1.25*LW109)</f>
      </c>
      <c r="LY109" s="10">
        <f>LU109-(1.25*LW109)</f>
      </c>
      <c r="LZ109" s="53"/>
      <c r="MA109" s="11">
        <f>_xlfn.STDEV.P(JL109:LS109)</f>
      </c>
      <c r="MB109" s="11">
        <f>AVERAGE(LL109:LR109)</f>
      </c>
      <c r="MC109" s="11">
        <f>AVERAGE(KO109:LR109)</f>
      </c>
    </row>
    <row r="110" spans="1:342" x14ac:dyDescent="0.25">
      <c r="D110" s="74" t="s">
        <v>632</v>
      </c>
      <c r="E110" s="67"/>
      <c r="F110" s="68">
        <f>DU110</f>
      </c>
      <c r="G110" s="68">
        <f>ED110</f>
      </c>
      <c r="H110" s="98">
        <f>IFERROR(((F110-G110)/G110),0)</f>
      </c>
      <c r="I110" s="39">
        <f>EE110</f>
      </c>
      <c r="J110" s="69">
        <f>IFERROR(((F110-I110)/I110),0)</f>
      </c>
      <c r="K110" s="68">
        <f>EC110</f>
      </c>
      <c r="L110" s="70"/>
      <c r="M110" s="67"/>
      <c r="N110" s="68">
        <f t="shared" ref="N110:N111" si="891">HT110</f>
      </c>
      <c r="O110" s="68">
        <f t="shared" ref="O110:O111" si="892">IC110</f>
      </c>
      <c r="P110" s="69">
        <f t="shared" ref="P110:P111" si="893">IFERROR(((N110-O110)/O110),0)</f>
      </c>
      <c r="Q110" s="68">
        <f t="shared" ref="Q110:Q111" si="894">ID110</f>
      </c>
      <c r="R110" s="69">
        <f t="shared" ref="R110:R111" si="895">IFERROR(((N110-Q110)/Q110),0)</f>
      </c>
      <c r="S110" s="68">
        <f>IB110</f>
      </c>
      <c r="T110" s="70"/>
      <c r="U110" s="67"/>
      <c r="V110" s="68">
        <f t="shared" ref="V110:V111" si="896">LS110</f>
      </c>
      <c r="W110" s="68">
        <f t="shared" ref="W110:W111" si="897">MB110</f>
      </c>
      <c r="X110" s="69">
        <f t="shared" ref="X110:X111" si="898">IFERROR(((V110-W110)/W110),0)</f>
      </c>
      <c r="Y110" s="68">
        <f t="shared" ref="Y110:Y111" si="899">MC110</f>
      </c>
      <c r="Z110" s="69">
        <f t="shared" ref="Z110:Z111" si="900">IFERROR(((V110-Y110)/Y110),0)</f>
      </c>
      <c r="AA110" s="68">
        <f>MA110</f>
      </c>
      <c r="AB110" s="64"/>
      <c r="AC110" s="60" t="s">
        <v>633</v>
      </c>
      <c r="AI110" s="9" t="s">
        <v>632</v>
      </c>
      <c r="AJ110" s="10">
        <f>EI110+IH110</f>
      </c>
      <c r="AK110" s="10">
        <f t="shared" ref="AK110:CV110" si="901">EJ110+II110</f>
      </c>
      <c r="AL110" s="10">
        <f t="shared" si="901"/>
      </c>
      <c r="AM110" s="10">
        <f t="shared" si="901"/>
      </c>
      <c r="AN110" s="10">
        <f t="shared" si="901"/>
      </c>
      <c r="AO110" s="10">
        <f t="shared" si="901"/>
      </c>
      <c r="AP110" s="10">
        <f t="shared" si="901"/>
      </c>
      <c r="AQ110" s="10">
        <f t="shared" si="901"/>
      </c>
      <c r="AR110" s="10">
        <f t="shared" si="901"/>
      </c>
      <c r="AS110" s="10">
        <f t="shared" si="901"/>
      </c>
      <c r="AT110" s="10">
        <f t="shared" si="901"/>
      </c>
      <c r="AU110" s="10">
        <f t="shared" si="901"/>
      </c>
      <c r="AV110" s="10">
        <f t="shared" si="901"/>
      </c>
      <c r="AW110" s="10">
        <f t="shared" si="901"/>
      </c>
      <c r="AX110" s="10">
        <f t="shared" si="901"/>
      </c>
      <c r="AY110" s="10">
        <f t="shared" si="901"/>
      </c>
      <c r="AZ110" s="10">
        <f t="shared" si="901"/>
      </c>
      <c r="BA110" s="10">
        <f t="shared" si="901"/>
      </c>
      <c r="BB110" s="10">
        <f t="shared" si="901"/>
      </c>
      <c r="BC110" s="10">
        <f t="shared" si="901"/>
      </c>
      <c r="BD110" s="10">
        <f t="shared" si="901"/>
      </c>
      <c r="BE110" s="10">
        <f t="shared" si="901"/>
      </c>
      <c r="BF110" s="10">
        <f t="shared" si="901"/>
      </c>
      <c r="BG110" s="10">
        <f t="shared" si="901"/>
      </c>
      <c r="BH110" s="10">
        <f t="shared" si="901"/>
      </c>
      <c r="BI110" s="10">
        <f t="shared" si="901"/>
      </c>
      <c r="BJ110" s="10">
        <f t="shared" si="901"/>
      </c>
      <c r="BK110" s="10">
        <f t="shared" si="901"/>
      </c>
      <c r="BL110" s="10">
        <f t="shared" si="901"/>
      </c>
      <c r="BM110" s="10">
        <f t="shared" si="901"/>
      </c>
      <c r="BN110" s="10">
        <f t="shared" si="901"/>
      </c>
      <c r="BO110" s="10">
        <f t="shared" si="901"/>
      </c>
      <c r="BP110" s="10">
        <f t="shared" si="901"/>
      </c>
      <c r="BQ110" s="10">
        <f t="shared" si="901"/>
      </c>
      <c r="BR110" s="10">
        <f t="shared" si="901"/>
      </c>
      <c r="BS110" s="10">
        <f t="shared" si="901"/>
      </c>
      <c r="BT110" s="10">
        <f t="shared" si="901"/>
      </c>
      <c r="BU110" s="10">
        <f t="shared" si="901"/>
      </c>
      <c r="BV110" s="10">
        <f t="shared" si="901"/>
      </c>
      <c r="BW110" s="10">
        <f t="shared" si="901"/>
      </c>
      <c r="BX110" s="10">
        <f t="shared" si="901"/>
      </c>
      <c r="BY110" s="10">
        <f t="shared" si="901"/>
      </c>
      <c r="BZ110" s="10">
        <f t="shared" si="901"/>
      </c>
      <c r="CA110" s="10">
        <f t="shared" si="901"/>
      </c>
      <c r="CB110" s="10">
        <f t="shared" si="901"/>
      </c>
      <c r="CC110" s="10">
        <f t="shared" si="901"/>
      </c>
      <c r="CD110" s="10">
        <f t="shared" si="901"/>
      </c>
      <c r="CE110" s="10">
        <f t="shared" si="901"/>
      </c>
      <c r="CF110" s="10">
        <f t="shared" si="901"/>
      </c>
      <c r="CG110" s="10">
        <f t="shared" si="901"/>
      </c>
      <c r="CH110" s="10">
        <f t="shared" si="901"/>
      </c>
      <c r="CI110" s="10">
        <f t="shared" si="901"/>
      </c>
      <c r="CJ110" s="10">
        <f t="shared" si="901"/>
      </c>
      <c r="CK110" s="10">
        <f t="shared" si="901"/>
      </c>
      <c r="CL110" s="10">
        <f t="shared" si="901"/>
      </c>
      <c r="CM110" s="10">
        <f t="shared" si="901"/>
      </c>
      <c r="CN110" s="10">
        <f t="shared" si="901"/>
      </c>
      <c r="CO110" s="10">
        <f t="shared" si="901"/>
      </c>
      <c r="CP110" s="10">
        <f t="shared" si="901"/>
      </c>
      <c r="CQ110" s="10">
        <f t="shared" si="901"/>
      </c>
      <c r="CR110" s="10">
        <f t="shared" si="901"/>
      </c>
      <c r="CS110" s="10">
        <f t="shared" si="901"/>
      </c>
      <c r="CT110" s="10">
        <f t="shared" si="901"/>
      </c>
      <c r="CU110" s="10">
        <f t="shared" si="901"/>
      </c>
      <c r="CV110" s="10">
        <f t="shared" si="901"/>
      </c>
      <c r="CW110" s="10">
        <f t="shared" ref="CW110:DU110" si="902">GV110+KU110</f>
      </c>
      <c r="CX110" s="10">
        <f t="shared" si="902"/>
      </c>
      <c r="CY110" s="10">
        <f t="shared" si="902"/>
      </c>
      <c r="CZ110" s="10">
        <f t="shared" si="902"/>
      </c>
      <c r="DA110" s="10">
        <f t="shared" si="902"/>
      </c>
      <c r="DB110" s="10">
        <f t="shared" si="902"/>
      </c>
      <c r="DC110" s="10">
        <f t="shared" si="902"/>
      </c>
      <c r="DD110" s="10">
        <f t="shared" si="902"/>
      </c>
      <c r="DE110" s="10">
        <f t="shared" si="902"/>
      </c>
      <c r="DF110" s="10">
        <f t="shared" si="902"/>
      </c>
      <c r="DG110" s="10">
        <f t="shared" si="902"/>
      </c>
      <c r="DH110" s="10">
        <f t="shared" si="902"/>
      </c>
      <c r="DI110" s="10">
        <f t="shared" si="902"/>
      </c>
      <c r="DJ110" s="10">
        <f t="shared" si="902"/>
      </c>
      <c r="DK110" s="10">
        <f t="shared" si="902"/>
      </c>
      <c r="DL110" s="10">
        <f t="shared" si="902"/>
      </c>
      <c r="DM110" s="10">
        <f t="shared" si="902"/>
      </c>
      <c r="DN110" s="10">
        <f t="shared" si="902"/>
      </c>
      <c r="DO110" s="10">
        <f t="shared" si="902"/>
      </c>
      <c r="DP110" s="10">
        <f t="shared" si="902"/>
      </c>
      <c r="DQ110" s="10">
        <f t="shared" si="902"/>
      </c>
      <c r="DR110" s="10">
        <f t="shared" si="902"/>
      </c>
      <c r="DS110" s="10">
        <f t="shared" si="902"/>
      </c>
      <c r="DT110" s="10">
        <f t="shared" si="902"/>
      </c>
      <c r="DU110" s="10">
        <f t="shared" si="902"/>
      </c>
      <c r="DV110" s="18"/>
      <c r="DW110" s="10">
        <f>_xlfn.QUARTILE.INC($AJ110:$DT110,1)</f>
      </c>
      <c r="DX110" s="10">
        <f>_xlfn.QUARTILE.INC($AJ110:$DT110,3)</f>
      </c>
      <c r="DY110" s="10">
        <f>DX110-DW110</f>
      </c>
      <c r="DZ110" s="10">
        <f t="shared" ref="DZ110:DZ112" si="903">DX110+(1.25*DY110)</f>
      </c>
      <c r="EA110" s="10">
        <f t="shared" ref="EA110:EA112" si="904">DW110-(1.25*DY110)</f>
      </c>
      <c r="EB110" s="18"/>
      <c r="EC110" s="11">
        <f>_xlfn.STDEV.P(AJ110:DU110)</f>
      </c>
      <c r="ED110" s="11">
        <f>AVERAGE(DN110:DT110)</f>
      </c>
      <c r="EE110" s="11">
        <f>AVERAGE(CQ110:DT110)</f>
      </c>
      <c r="EF110" s="16"/>
      <c r="EG110" s="9" t="s">
        <v>634</v>
      </c>
      <c r="EH110" s="9" t="s">
        <v>94</v>
      </c>
      <c r="EI110" s="10">
        <f>VLOOKUP($EG110,Data!$B:$CP,Daily!EI$10,0)</f>
      </c>
      <c r="EJ110" s="10">
        <f>VLOOKUP($EG110,Data!$B:$CP,Daily!EJ$10,0)</f>
      </c>
      <c r="EK110" s="10">
        <f>VLOOKUP($EG110,Data!$B:$CP,Daily!EK$10,0)</f>
      </c>
      <c r="EL110" s="10">
        <f>VLOOKUP($EG110,Data!$B:$CP,Daily!EL$10,0)</f>
      </c>
      <c r="EM110" s="10">
        <f>VLOOKUP($EG110,Data!$B:$CP,Daily!EM$10,0)</f>
      </c>
      <c r="EN110" s="10">
        <f>VLOOKUP($EG110,Data!$B:$CP,Daily!EN$10,0)</f>
      </c>
      <c r="EO110" s="10">
        <f>VLOOKUP($EG110,Data!$B:$CP,Daily!EO$10,0)</f>
      </c>
      <c r="EP110" s="10">
        <f>VLOOKUP($EG110,Data!$B:$CP,Daily!EP$10,0)</f>
      </c>
      <c r="EQ110" s="10">
        <f>VLOOKUP($EG110,Data!$B:$CP,Daily!EQ$10,0)</f>
      </c>
      <c r="ER110" s="10">
        <f>VLOOKUP($EG110,Data!$B:$CP,Daily!ER$10,0)</f>
      </c>
      <c r="ES110" s="10">
        <f>VLOOKUP($EG110,Data!$B:$CP,Daily!ES$10,0)</f>
      </c>
      <c r="ET110" s="10">
        <f>VLOOKUP($EG110,Data!$B:$CP,Daily!ET$10,0)</f>
      </c>
      <c r="EU110" s="10">
        <f>VLOOKUP($EG110,Data!$B:$CP,Daily!EU$10,0)</f>
      </c>
      <c r="EV110" s="10">
        <f>VLOOKUP($EG110,Data!$B:$CP,Daily!EV$10,0)</f>
      </c>
      <c r="EW110" s="10">
        <f>VLOOKUP($EG110,Data!$B:$CP,Daily!EW$10,0)</f>
      </c>
      <c r="EX110" s="10">
        <f>VLOOKUP($EG110,Data!$B:$CP,Daily!EX$10,0)</f>
      </c>
      <c r="EY110" s="10">
        <f>VLOOKUP($EG110,Data!$B:$CP,Daily!EY$10,0)</f>
      </c>
      <c r="EZ110" s="10">
        <f>VLOOKUP($EG110,Data!$B:$CP,Daily!EZ$10,0)</f>
      </c>
      <c r="FA110" s="10">
        <f>VLOOKUP($EG110,Data!$B:$CP,Daily!FA$10,0)</f>
      </c>
      <c r="FB110" s="10">
        <f>VLOOKUP($EG110,Data!$B:$CP,Daily!FB$10,0)</f>
      </c>
      <c r="FC110" s="10">
        <f>VLOOKUP($EG110,Data!$B:$CP,Daily!FC$10,0)</f>
      </c>
      <c r="FD110" s="10">
        <f>VLOOKUP($EG110,Data!$B:$CP,Daily!FD$10,0)</f>
      </c>
      <c r="FE110" s="10">
        <f>VLOOKUP($EG110,Data!$B:$CP,Daily!FE$10,0)</f>
      </c>
      <c r="FF110" s="10">
        <f>VLOOKUP($EG110,Data!$B:$CP,Daily!FF$10,0)</f>
      </c>
      <c r="FG110" s="10">
        <f>VLOOKUP($EG110,Data!$B:$CP,Daily!FG$10,0)</f>
      </c>
      <c r="FH110" s="10">
        <f>VLOOKUP($EG110,Data!$B:$CP,Daily!FH$10,0)</f>
      </c>
      <c r="FI110" s="10">
        <f>VLOOKUP($EG110,Data!$B:$CP,Daily!FI$10,0)</f>
      </c>
      <c r="FJ110" s="10">
        <f>VLOOKUP($EG110,Data!$B:$CP,Daily!FJ$10,0)</f>
      </c>
      <c r="FK110" s="10">
        <f>VLOOKUP($EG110,Data!$B:$CP,Daily!FK$10,0)</f>
      </c>
      <c r="FL110" s="10">
        <f>VLOOKUP($EG110,Data!$B:$CP,Daily!FL$10,0)</f>
      </c>
      <c r="FM110" s="10">
        <f>VLOOKUP($EG110,Data!$B:$CP,Daily!FM$10,0)</f>
      </c>
      <c r="FN110" s="10">
        <f>VLOOKUP($EG110,Data!$B:$CP,Daily!FN$10,0)</f>
      </c>
      <c r="FO110" s="10">
        <f>VLOOKUP($EG110,Data!$B:$CP,Daily!FO$10,0)</f>
      </c>
      <c r="FP110" s="10">
        <f>VLOOKUP($EG110,Data!$B:$CP,Daily!FP$10,0)</f>
      </c>
      <c r="FQ110" s="10">
        <f>VLOOKUP($EG110,Data!$B:$CP,Daily!FQ$10,0)</f>
      </c>
      <c r="FR110" s="10">
        <f>VLOOKUP($EG110,Data!$B:$CP,Daily!FR$10,0)</f>
      </c>
      <c r="FS110" s="10">
        <f>VLOOKUP($EG110,Data!$B:$CP,Daily!FS$10,0)</f>
      </c>
      <c r="FT110" s="10">
        <f>VLOOKUP($EG110,Data!$B:$CP,Daily!FT$10,0)</f>
      </c>
      <c r="FU110" s="10">
        <f>VLOOKUP($EG110,Data!$B:$CP,Daily!FU$10,0)</f>
      </c>
      <c r="FV110" s="10">
        <f>VLOOKUP($EG110,Data!$B:$CP,Daily!FV$10,0)</f>
      </c>
      <c r="FW110" s="10">
        <f>VLOOKUP($EG110,Data!$B:$CP,Daily!FW$10,0)</f>
      </c>
      <c r="FX110" s="10">
        <f>VLOOKUP($EG110,Data!$B:$CP,Daily!FX$10,0)</f>
      </c>
      <c r="FY110" s="10">
        <f>VLOOKUP($EG110,Data!$B:$CP,Daily!FY$10,0)</f>
      </c>
      <c r="FZ110" s="10">
        <f>VLOOKUP($EG110,Data!$B:$CP,Daily!FZ$10,0)</f>
      </c>
      <c r="GA110" s="10">
        <f>VLOOKUP($EG110,Data!$B:$CP,Daily!GA$10,0)</f>
      </c>
      <c r="GB110" s="10">
        <f>VLOOKUP($EG110,Data!$B:$CP,Daily!GB$10,0)</f>
      </c>
      <c r="GC110" s="10">
        <f>VLOOKUP($EG110,Data!$B:$CP,Daily!GC$10,0)</f>
      </c>
      <c r="GD110" s="10">
        <f>VLOOKUP($EG110,Data!$B:$CP,Daily!GD$10,0)</f>
      </c>
      <c r="GE110" s="10">
        <f>VLOOKUP($EG110,Data!$B:$CP,Daily!GE$10,0)</f>
      </c>
      <c r="GF110" s="10">
        <f>VLOOKUP($EG110,Data!$B:$CP,Daily!GF$10,0)</f>
      </c>
      <c r="GG110" s="10">
        <f>VLOOKUP($EG110,Data!$B:$CP,Daily!GG$10,0)</f>
      </c>
      <c r="GH110" s="10">
        <f>VLOOKUP($EG110,Data!$B:$CP,Daily!GH$10,0)</f>
      </c>
      <c r="GI110" s="10">
        <f>VLOOKUP($EG110,Data!$B:$CP,Daily!GI$10,0)</f>
      </c>
      <c r="GJ110" s="10">
        <f>VLOOKUP($EG110,Data!$B:$CP,Daily!GJ$10,0)</f>
      </c>
      <c r="GK110" s="10">
        <f>VLOOKUP($EG110,Data!$B:$CP,Daily!GK$10,0)</f>
      </c>
      <c r="GL110" s="10">
        <f>VLOOKUP($EG110,Data!$B:$CP,Daily!GL$10,0)</f>
      </c>
      <c r="GM110" s="10">
        <f>VLOOKUP($EG110,Data!$B:$CP,Daily!GM$10,0)</f>
      </c>
      <c r="GN110" s="10">
        <f>VLOOKUP($EG110,Data!$B:$CP,Daily!GN$10,0)</f>
      </c>
      <c r="GO110" s="10">
        <f>VLOOKUP($EG110,Data!$B:$CP,Daily!GO$10,0)</f>
      </c>
      <c r="GP110" s="10">
        <f>VLOOKUP($EG110,Data!$B:$CP,Daily!GP$10,0)</f>
      </c>
      <c r="GQ110" s="10">
        <f>VLOOKUP($EG110,Data!$B:$CP,Daily!GQ$10,0)</f>
      </c>
      <c r="GR110" s="10">
        <f>VLOOKUP($EG110,Data!$B:$CP,Daily!GR$10,0)</f>
      </c>
      <c r="GS110" s="10">
        <f>VLOOKUP($EG110,Data!$B:$CP,Daily!GS$10,0)</f>
      </c>
      <c r="GT110" s="10">
        <f>VLOOKUP($EG110,Data!$B:$CP,Daily!GT$10,0)</f>
      </c>
      <c r="GU110" s="10">
        <f>VLOOKUP($EG110,Data!$B:$CP,Daily!GU$10,0)</f>
      </c>
      <c r="GV110" s="10">
        <f>VLOOKUP($EG110,Data!$B:$CP,Daily!GV$10,0)</f>
      </c>
      <c r="GW110" s="10">
        <f>VLOOKUP($EG110,Data!$B:$CP,Daily!GW$10,0)</f>
      </c>
      <c r="GX110" s="10">
        <f>VLOOKUP($EG110,Data!$B:$CP,Daily!GX$10,0)</f>
      </c>
      <c r="GY110" s="10">
        <f>VLOOKUP($EG110,Data!$B:$CP,Daily!GY$10,0)</f>
      </c>
      <c r="GZ110" s="10">
        <f>VLOOKUP($EG110,Data!$B:$CP,Daily!GZ$10,0)</f>
      </c>
      <c r="HA110" s="10">
        <f>VLOOKUP($EG110,Data!$B:$CP,Daily!HA$10,0)</f>
      </c>
      <c r="HB110" s="10">
        <f>VLOOKUP($EG110,Data!$B:$CP,Daily!HB$10,0)</f>
      </c>
      <c r="HC110" s="10">
        <f>VLOOKUP($EG110,Data!$B:$CP,Daily!HC$10,0)</f>
      </c>
      <c r="HD110" s="10">
        <f>VLOOKUP($EG110,Data!$B:$CP,Daily!HD$10,0)</f>
      </c>
      <c r="HE110" s="10">
        <f>VLOOKUP($EG110,Data!$B:$CP,Daily!HE$10,0)</f>
      </c>
      <c r="HF110" s="10">
        <f>VLOOKUP($EG110,Data!$B:$CP,Daily!HF$10,0)</f>
      </c>
      <c r="HG110" s="10">
        <f>VLOOKUP($EG110,Data!$B:$CP,Daily!HG$10,0)</f>
      </c>
      <c r="HH110" s="10">
        <f>VLOOKUP($EG110,Data!$B:$CP,Daily!HH$10,0)</f>
      </c>
      <c r="HI110" s="10">
        <f>VLOOKUP($EG110,Data!$B:$CP,Daily!HI$10,0)</f>
      </c>
      <c r="HJ110" s="10">
        <f>VLOOKUP($EG110,Data!$B:$CP,Daily!HJ$10,0)</f>
      </c>
      <c r="HK110" s="10">
        <f>VLOOKUP($EG110,Data!$B:$CP,Daily!HK$10,0)</f>
      </c>
      <c r="HL110" s="10">
        <f>VLOOKUP($EG110,Data!$B:$CP,Daily!HL$10,0)</f>
      </c>
      <c r="HM110" s="10">
        <f>VLOOKUP($EG110,Data!$B:$CP,Daily!HM$10,0)</f>
      </c>
      <c r="HN110" s="10">
        <f>VLOOKUP($EG110,Data!$B:$CP,Daily!HN$10,0)</f>
      </c>
      <c r="HO110" s="10">
        <f>VLOOKUP($EG110,Data!$B:$CP,Daily!HO$10,0)</f>
      </c>
      <c r="HP110" s="10">
        <f>VLOOKUP($EG110,Data!$B:$CP,Daily!HP$10,0)</f>
      </c>
      <c r="HQ110" s="10">
        <f>VLOOKUP($EG110,Data!$B:$CP,Daily!HQ$10,0)</f>
      </c>
      <c r="HR110" s="10">
        <f>VLOOKUP($EG110,Data!$B:$CP,Daily!HR$10,0)</f>
      </c>
      <c r="HS110" s="10">
        <f>VLOOKUP($EG110,Data!$B:$CP,Daily!HS$10,0)</f>
      </c>
      <c r="HT110" s="10">
        <f>VLOOKUP($EG110,Data!$B:$CP,Daily!HT$10,0)</f>
      </c>
      <c r="HU110" s="17"/>
      <c r="HV110" s="10">
        <f>_xlfn.QUARTILE.INC($EI110:$HS110,1)</f>
      </c>
      <c r="HW110" s="10">
        <f>_xlfn.QUARTILE.INC($EI110:$HS110,3)</f>
      </c>
      <c r="HX110" s="10">
        <f>HW110-HV110</f>
      </c>
      <c r="HY110" s="10">
        <f t="shared" ref="HY110:HY112" si="905">HW110+(1.25*HX110)</f>
      </c>
      <c r="HZ110" s="10">
        <f t="shared" ref="HZ110:HZ112" si="906">HV110-(1.25*HX110)</f>
      </c>
      <c r="IA110" s="53"/>
      <c r="IB110" s="11">
        <f>_xlfn.STDEV.P(FM110:HT110)</f>
      </c>
      <c r="IC110" s="11">
        <f>AVERAGE(HM110:HS110)</f>
      </c>
      <c r="ID110" s="11">
        <f>AVERAGE(GP110:HS110)</f>
      </c>
      <c r="IE110" s="16"/>
      <c r="IF110" s="9" t="s">
        <v>635</v>
      </c>
      <c r="IG110" s="9" t="s">
        <v>94</v>
      </c>
      <c r="IH110" s="10">
        <f>VLOOKUP($IF110,Data!$B:$CP,Daily!IH$10,0)</f>
      </c>
      <c r="II110" s="10">
        <f>VLOOKUP($IF110,Data!$B:$CP,Daily!II$10,0)</f>
      </c>
      <c r="IJ110" s="10">
        <f>VLOOKUP($IF110,Data!$B:$CP,Daily!IJ$10,0)</f>
      </c>
      <c r="IK110" s="10">
        <f>VLOOKUP($IF110,Data!$B:$CP,Daily!IK$10,0)</f>
      </c>
      <c r="IL110" s="10">
        <f>VLOOKUP($IF110,Data!$B:$CP,Daily!IL$10,0)</f>
      </c>
      <c r="IM110" s="10">
        <f>VLOOKUP($IF110,Data!$B:$CP,Daily!IM$10,0)</f>
      </c>
      <c r="IN110" s="10">
        <f>VLOOKUP($IF110,Data!$B:$CP,Daily!IN$10,0)</f>
      </c>
      <c r="IO110" s="10">
        <f>VLOOKUP($IF110,Data!$B:$CP,Daily!IO$10,0)</f>
      </c>
      <c r="IP110" s="10">
        <f>VLOOKUP($IF110,Data!$B:$CP,Daily!IP$10,0)</f>
      </c>
      <c r="IQ110" s="10">
        <f>VLOOKUP($IF110,Data!$B:$CP,Daily!IQ$10,0)</f>
      </c>
      <c r="IR110" s="10">
        <f>VLOOKUP($IF110,Data!$B:$CP,Daily!IR$10,0)</f>
      </c>
      <c r="IS110" s="10">
        <f>VLOOKUP($IF110,Data!$B:$CP,Daily!IS$10,0)</f>
      </c>
      <c r="IT110" s="10">
        <f>VLOOKUP($IF110,Data!$B:$CP,Daily!IT$10,0)</f>
      </c>
      <c r="IU110" s="10">
        <f>VLOOKUP($IF110,Data!$B:$CP,Daily!IU$10,0)</f>
      </c>
      <c r="IV110" s="10">
        <f>VLOOKUP($IF110,Data!$B:$CP,Daily!IV$10,0)</f>
      </c>
      <c r="IW110" s="10">
        <f>VLOOKUP($IF110,Data!$B:$CP,Daily!IW$10,0)</f>
      </c>
      <c r="IX110" s="10">
        <f>VLOOKUP($IF110,Data!$B:$CP,Daily!IX$10,0)</f>
      </c>
      <c r="IY110" s="10">
        <f>VLOOKUP($IF110,Data!$B:$CP,Daily!IY$10,0)</f>
      </c>
      <c r="IZ110" s="10">
        <f>VLOOKUP($IF110,Data!$B:$CP,Daily!IZ$10,0)</f>
      </c>
      <c r="JA110" s="10">
        <f>VLOOKUP($IF110,Data!$B:$CP,Daily!JA$10,0)</f>
      </c>
      <c r="JB110" s="10">
        <f>VLOOKUP($IF110,Data!$B:$CP,Daily!JB$10,0)</f>
      </c>
      <c r="JC110" s="10">
        <f>VLOOKUP($IF110,Data!$B:$CP,Daily!JC$10,0)</f>
      </c>
      <c r="JD110" s="10">
        <f>VLOOKUP($IF110,Data!$B:$CP,Daily!JD$10,0)</f>
      </c>
      <c r="JE110" s="10">
        <f>VLOOKUP($IF110,Data!$B:$CP,Daily!JE$10,0)</f>
      </c>
      <c r="JF110" s="10">
        <f>VLOOKUP($IF110,Data!$B:$CP,Daily!JF$10,0)</f>
      </c>
      <c r="JG110" s="10">
        <f>VLOOKUP($IF110,Data!$B:$CP,Daily!JG$10,0)</f>
      </c>
      <c r="JH110" s="10">
        <f>VLOOKUP($IF110,Data!$B:$CP,Daily!JH$10,0)</f>
      </c>
      <c r="JI110" s="10">
        <f>VLOOKUP($IF110,Data!$B:$CP,Daily!JI$10,0)</f>
      </c>
      <c r="JJ110" s="10">
        <f>VLOOKUP($IF110,Data!$B:$CP,Daily!JJ$10,0)</f>
      </c>
      <c r="JK110" s="10">
        <f>VLOOKUP($IF110,Data!$B:$CP,Daily!JK$10,0)</f>
      </c>
      <c r="JL110" s="10">
        <f>VLOOKUP($IF110,Data!$B:$CP,Daily!JL$10,0)</f>
      </c>
      <c r="JM110" s="10">
        <f>VLOOKUP($IF110,Data!$B:$CP,Daily!JM$10,0)</f>
      </c>
      <c r="JN110" s="10">
        <f>VLOOKUP($IF110,Data!$B:$CP,Daily!JN$10,0)</f>
      </c>
      <c r="JO110" s="10">
        <f>VLOOKUP($IF110,Data!$B:$CP,Daily!JO$10,0)</f>
      </c>
      <c r="JP110" s="10">
        <f>VLOOKUP($IF110,Data!$B:$CP,Daily!JP$10,0)</f>
      </c>
      <c r="JQ110" s="10">
        <f>VLOOKUP($IF110,Data!$B:$CP,Daily!JQ$10,0)</f>
      </c>
      <c r="JR110" s="10">
        <f>VLOOKUP($IF110,Data!$B:$CP,Daily!JR$10,0)</f>
      </c>
      <c r="JS110" s="10">
        <f>VLOOKUP($IF110,Data!$B:$CP,Daily!JS$10,0)</f>
      </c>
      <c r="JT110" s="10">
        <f>VLOOKUP($IF110,Data!$B:$CP,Daily!JT$10,0)</f>
      </c>
      <c r="JU110" s="10">
        <f>VLOOKUP($IF110,Data!$B:$CP,Daily!JU$10,0)</f>
      </c>
      <c r="JV110" s="10">
        <f>VLOOKUP($IF110,Data!$B:$CP,Daily!JV$10,0)</f>
      </c>
      <c r="JW110" s="10">
        <f>VLOOKUP($IF110,Data!$B:$CP,Daily!JW$10,0)</f>
      </c>
      <c r="JX110" s="10">
        <f>VLOOKUP($IF110,Data!$B:$CP,Daily!JX$10,0)</f>
      </c>
      <c r="JY110" s="10">
        <f>VLOOKUP($IF110,Data!$B:$CP,Daily!JY$10,0)</f>
      </c>
      <c r="JZ110" s="10">
        <f>VLOOKUP($IF110,Data!$B:$CP,Daily!JZ$10,0)</f>
      </c>
      <c r="KA110" s="10">
        <f>VLOOKUP($IF110,Data!$B:$CP,Daily!KA$10,0)</f>
      </c>
      <c r="KB110" s="10">
        <f>VLOOKUP($IF110,Data!$B:$CP,Daily!KB$10,0)</f>
      </c>
      <c r="KC110" s="10">
        <f>VLOOKUP($IF110,Data!$B:$CP,Daily!KC$10,0)</f>
      </c>
      <c r="KD110" s="10">
        <f>VLOOKUP($IF110,Data!$B:$CP,Daily!KD$10,0)</f>
      </c>
      <c r="KE110" s="10">
        <f>VLOOKUP($IF110,Data!$B:$CP,Daily!KE$10,0)</f>
      </c>
      <c r="KF110" s="10">
        <f>VLOOKUP($IF110,Data!$B:$CP,Daily!KF$10,0)</f>
      </c>
      <c r="KG110" s="10">
        <f>VLOOKUP($IF110,Data!$B:$CP,Daily!KG$10,0)</f>
      </c>
      <c r="KH110" s="10">
        <f>VLOOKUP($IF110,Data!$B:$CP,Daily!KH$10,0)</f>
      </c>
      <c r="KI110" s="10">
        <f>VLOOKUP($IF110,Data!$B:$CP,Daily!KI$10,0)</f>
      </c>
      <c r="KJ110" s="10">
        <f>VLOOKUP($IF110,Data!$B:$CP,Daily!KJ$10,0)</f>
      </c>
      <c r="KK110" s="10">
        <f>VLOOKUP($IF110,Data!$B:$CP,Daily!KK$10,0)</f>
      </c>
      <c r="KL110" s="10">
        <f>VLOOKUP($IF110,Data!$B:$CP,Daily!KL$10,0)</f>
      </c>
      <c r="KM110" s="10">
        <f>VLOOKUP($IF110,Data!$B:$CP,Daily!KM$10,0)</f>
      </c>
      <c r="KN110" s="10">
        <f>VLOOKUP($IF110,Data!$B:$CP,Daily!KN$10,0)</f>
      </c>
      <c r="KO110" s="10">
        <f>VLOOKUP($IF110,Data!$B:$CP,Daily!KO$10,0)</f>
      </c>
      <c r="KP110" s="10">
        <f>VLOOKUP($IF110,Data!$B:$CP,Daily!KP$10,0)</f>
      </c>
      <c r="KQ110" s="10">
        <f>VLOOKUP($IF110,Data!$B:$CP,Daily!KQ$10,0)</f>
      </c>
      <c r="KR110" s="10">
        <f>VLOOKUP($IF110,Data!$B:$CP,Daily!KR$10,0)</f>
      </c>
      <c r="KS110" s="10">
        <f>VLOOKUP($IF110,Data!$B:$CP,Daily!KS$10,0)</f>
      </c>
      <c r="KT110" s="10">
        <f>VLOOKUP($IF110,Data!$B:$CP,Daily!KT$10,0)</f>
      </c>
      <c r="KU110" s="10">
        <f>VLOOKUP($IF110,Data!$B:$CP,Daily!KU$10,0)</f>
      </c>
      <c r="KV110" s="10">
        <f>VLOOKUP($IF110,Data!$B:$CP,Daily!KV$10,0)</f>
      </c>
      <c r="KW110" s="10">
        <f>VLOOKUP($IF110,Data!$B:$CP,Daily!KW$10,0)</f>
      </c>
      <c r="KX110" s="10">
        <f>VLOOKUP($IF110,Data!$B:$CP,Daily!KX$10,0)</f>
      </c>
      <c r="KY110" s="10">
        <f>VLOOKUP($IF110,Data!$B:$CP,Daily!KY$10,0)</f>
      </c>
      <c r="KZ110" s="10">
        <f>VLOOKUP($IF110,Data!$B:$CP,Daily!KZ$10,0)</f>
      </c>
      <c r="LA110" s="10">
        <f>VLOOKUP($IF110,Data!$B:$CP,Daily!LA$10,0)</f>
      </c>
      <c r="LB110" s="10">
        <f>VLOOKUP($IF110,Data!$B:$CP,Daily!LB$10,0)</f>
      </c>
      <c r="LC110" s="10">
        <f>VLOOKUP($IF110,Data!$B:$CP,Daily!LC$10,0)</f>
      </c>
      <c r="LD110" s="10">
        <f>VLOOKUP($IF110,Data!$B:$CP,Daily!LD$10,0)</f>
      </c>
      <c r="LE110" s="10">
        <f>VLOOKUP($IF110,Data!$B:$CP,Daily!LE$10,0)</f>
      </c>
      <c r="LF110" s="10">
        <f>VLOOKUP($IF110,Data!$B:$CP,Daily!LF$10,0)</f>
      </c>
      <c r="LG110" s="10">
        <f>VLOOKUP($IF110,Data!$B:$CP,Daily!LG$10,0)</f>
      </c>
      <c r="LH110" s="10">
        <f>VLOOKUP($IF110,Data!$B:$CP,Daily!LH$10,0)</f>
      </c>
      <c r="LI110" s="10">
        <f>VLOOKUP($IF110,Data!$B:$CP,Daily!LI$10,0)</f>
      </c>
      <c r="LJ110" s="10">
        <f>VLOOKUP($IF110,Data!$B:$CP,Daily!LJ$10,0)</f>
      </c>
      <c r="LK110" s="10">
        <f>VLOOKUP($IF110,Data!$B:$CP,Daily!LK$10,0)</f>
      </c>
      <c r="LL110" s="10">
        <f>VLOOKUP($IF110,Data!$B:$CP,Daily!LL$10,0)</f>
      </c>
      <c r="LM110" s="10">
        <f>VLOOKUP($IF110,Data!$B:$CP,Daily!LM$10,0)</f>
      </c>
      <c r="LN110" s="10">
        <f>VLOOKUP($IF110,Data!$B:$CP,Daily!LN$10,0)</f>
      </c>
      <c r="LO110" s="10">
        <f>VLOOKUP($IF110,Data!$B:$CP,Daily!LO$10,0)</f>
      </c>
      <c r="LP110" s="10">
        <f>VLOOKUP($IF110,Data!$B:$CP,Daily!LP$10,0)</f>
      </c>
      <c r="LQ110" s="10">
        <f>VLOOKUP($IF110,Data!$B:$CP,Daily!LQ$10,0)</f>
      </c>
      <c r="LR110" s="10">
        <f>VLOOKUP($IF110,Data!$B:$CP,Daily!LR$10,0)</f>
      </c>
      <c r="LS110" s="10">
        <f>VLOOKUP($IF110,Data!$B:$CP,Daily!LS$10,0)</f>
      </c>
      <c r="LU110" s="10">
        <f>_xlfn.QUARTILE.INC($IH110:$LR110,1)</f>
      </c>
      <c r="LV110" s="10">
        <f>_xlfn.QUARTILE.INC($IH110:$LR110,3)</f>
      </c>
      <c r="LW110" s="10">
        <f>LV110-LU110</f>
      </c>
      <c r="LX110" s="10">
        <f t="shared" ref="LX110:LX112" si="907">LV110+(1.25*LW110)</f>
      </c>
      <c r="LY110" s="10">
        <f t="shared" ref="LY110:LY112" si="908">LU110-(1.25*LW110)</f>
      </c>
      <c r="LZ110" s="53"/>
      <c r="MA110" s="11">
        <f>_xlfn.STDEV.P(JL110:LS110)</f>
      </c>
      <c r="MB110" s="11">
        <f>AVERAGE(LL110:LR110)</f>
      </c>
      <c r="MC110" s="11">
        <f>AVERAGE(KO110:LR110)</f>
      </c>
    </row>
    <row r="111" spans="1:342" x14ac:dyDescent="0.25">
      <c r="D111" s="74" t="s">
        <v>636</v>
      </c>
      <c r="E111" s="67" t="str">
        <f>VLOOKUP($D111,'Metric Nature'!$C:$D,2,0)&amp;IF(($F111&lt;(EA111)),"Below",IF(($F111&gt;(DZ111)),"Above","Within"))</f>
      </c>
      <c r="F111" s="68">
        <f>DU111</f>
      </c>
      <c r="G111" s="68">
        <f>ED111</f>
      </c>
      <c r="H111" s="98">
        <f>IFERROR(((F111-G111)/G111),0)</f>
      </c>
      <c r="I111" s="39">
        <f>EE111</f>
      </c>
      <c r="J111" s="69">
        <f>IFERROR(((F111-I111)/I111),0)</f>
      </c>
      <c r="K111" s="68">
        <f>EC111</f>
      </c>
      <c r="L111" s="70"/>
      <c r="M111" s="67" t="str">
        <f>VLOOKUP($D111,'Metric Nature'!$C:$D,2,0)&amp;IF(($N111&lt;(HZ111)),"Below",IF(($N111&gt;(HY111)),"Above","Within"))</f>
      </c>
      <c r="N111" s="68">
        <f t="shared" si="891"/>
      </c>
      <c r="O111" s="68">
        <f t="shared" si="892"/>
      </c>
      <c r="P111" s="69">
        <f t="shared" si="893"/>
      </c>
      <c r="Q111" s="68">
        <f t="shared" si="894"/>
      </c>
      <c r="R111" s="69">
        <f t="shared" si="895"/>
      </c>
      <c r="S111" s="68">
        <f>IB111</f>
      </c>
      <c r="T111" s="70"/>
      <c r="U111" s="67" t="str">
        <f>VLOOKUP($D111,'Metric Nature'!$C:$D,2,0)&amp;IF(($V111&lt;(LY111)),"Below",IF(($V111&gt;(LX111)),"Above","Within"))</f>
      </c>
      <c r="V111" s="68">
        <f t="shared" si="896"/>
      </c>
      <c r="W111" s="68">
        <f t="shared" si="897"/>
      </c>
      <c r="X111" s="69">
        <f t="shared" si="898"/>
      </c>
      <c r="Y111" s="68">
        <f t="shared" si="899"/>
      </c>
      <c r="Z111" s="69">
        <f t="shared" si="900"/>
      </c>
      <c r="AA111" s="68">
        <f>MA111</f>
      </c>
      <c r="AB111" s="64"/>
      <c r="AC111" s="60" t="s">
        <v>637</v>
      </c>
      <c r="AI111" s="9" t="s">
        <v>636</v>
      </c>
      <c r="AJ111" s="10">
        <f>EI111+IH111</f>
      </c>
      <c r="AK111" s="10">
        <f t="shared" ref="AK111:BP111" si="909">EJ111+II111</f>
      </c>
      <c r="AL111" s="10">
        <f t="shared" si="909"/>
      </c>
      <c r="AM111" s="10">
        <f t="shared" si="909"/>
      </c>
      <c r="AN111" s="10">
        <f t="shared" si="909"/>
      </c>
      <c r="AO111" s="10">
        <f t="shared" si="909"/>
      </c>
      <c r="AP111" s="10">
        <f t="shared" si="909"/>
      </c>
      <c r="AQ111" s="10">
        <f t="shared" si="909"/>
      </c>
      <c r="AR111" s="10">
        <f t="shared" si="909"/>
      </c>
      <c r="AS111" s="10">
        <f t="shared" si="909"/>
      </c>
      <c r="AT111" s="10">
        <f t="shared" si="909"/>
      </c>
      <c r="AU111" s="10">
        <f t="shared" si="909"/>
      </c>
      <c r="AV111" s="10">
        <f t="shared" si="909"/>
      </c>
      <c r="AW111" s="10">
        <f t="shared" si="909"/>
      </c>
      <c r="AX111" s="10">
        <f t="shared" si="909"/>
      </c>
      <c r="AY111" s="10">
        <f t="shared" si="909"/>
      </c>
      <c r="AZ111" s="10">
        <f t="shared" si="909"/>
      </c>
      <c r="BA111" s="10">
        <f t="shared" si="909"/>
      </c>
      <c r="BB111" s="10">
        <f t="shared" si="909"/>
      </c>
      <c r="BC111" s="10">
        <f t="shared" si="909"/>
      </c>
      <c r="BD111" s="10">
        <f t="shared" si="909"/>
      </c>
      <c r="BE111" s="10">
        <f t="shared" si="909"/>
      </c>
      <c r="BF111" s="10">
        <f t="shared" si="909"/>
      </c>
      <c r="BG111" s="10">
        <f t="shared" si="909"/>
      </c>
      <c r="BH111" s="10">
        <f t="shared" si="909"/>
      </c>
      <c r="BI111" s="10">
        <f t="shared" si="909"/>
      </c>
      <c r="BJ111" s="10">
        <f t="shared" si="909"/>
      </c>
      <c r="BK111" s="10">
        <f t="shared" si="909"/>
      </c>
      <c r="BL111" s="10">
        <f t="shared" si="909"/>
      </c>
      <c r="BM111" s="10">
        <f t="shared" si="909"/>
      </c>
      <c r="BN111" s="10">
        <f t="shared" si="909"/>
      </c>
      <c r="BO111" s="10">
        <f t="shared" si="909"/>
      </c>
      <c r="BP111" s="10">
        <f t="shared" si="909"/>
      </c>
      <c r="BQ111" s="10">
        <f t="shared" ref="BQ111:CV111" si="910">FP111+JO111</f>
      </c>
      <c r="BR111" s="10">
        <f t="shared" si="910"/>
      </c>
      <c r="BS111" s="10">
        <f t="shared" si="910"/>
      </c>
      <c r="BT111" s="10">
        <f t="shared" si="910"/>
      </c>
      <c r="BU111" s="10">
        <f t="shared" si="910"/>
      </c>
      <c r="BV111" s="10">
        <f t="shared" si="910"/>
      </c>
      <c r="BW111" s="10">
        <f t="shared" si="910"/>
      </c>
      <c r="BX111" s="10">
        <f t="shared" si="910"/>
      </c>
      <c r="BY111" s="10">
        <f t="shared" si="910"/>
      </c>
      <c r="BZ111" s="10">
        <f t="shared" si="910"/>
      </c>
      <c r="CA111" s="10">
        <f t="shared" si="910"/>
      </c>
      <c r="CB111" s="10">
        <f t="shared" si="910"/>
      </c>
      <c r="CC111" s="10">
        <f t="shared" si="910"/>
      </c>
      <c r="CD111" s="10">
        <f t="shared" si="910"/>
      </c>
      <c r="CE111" s="10">
        <f t="shared" si="910"/>
      </c>
      <c r="CF111" s="10">
        <f t="shared" si="910"/>
      </c>
      <c r="CG111" s="10">
        <f t="shared" si="910"/>
      </c>
      <c r="CH111" s="10">
        <f t="shared" si="910"/>
      </c>
      <c r="CI111" s="10">
        <f t="shared" si="910"/>
      </c>
      <c r="CJ111" s="10">
        <f t="shared" si="910"/>
      </c>
      <c r="CK111" s="10">
        <f t="shared" si="910"/>
      </c>
      <c r="CL111" s="10">
        <f t="shared" si="910"/>
      </c>
      <c r="CM111" s="10">
        <f t="shared" si="910"/>
      </c>
      <c r="CN111" s="10">
        <f t="shared" si="910"/>
      </c>
      <c r="CO111" s="10">
        <f t="shared" si="910"/>
      </c>
      <c r="CP111" s="10">
        <f t="shared" si="910"/>
      </c>
      <c r="CQ111" s="10">
        <f t="shared" si="910"/>
      </c>
      <c r="CR111" s="10">
        <f t="shared" si="910"/>
      </c>
      <c r="CS111" s="10">
        <f t="shared" si="910"/>
      </c>
      <c r="CT111" s="10">
        <f t="shared" si="910"/>
      </c>
      <c r="CU111" s="10">
        <f t="shared" si="910"/>
      </c>
      <c r="CV111" s="10">
        <f t="shared" si="910"/>
      </c>
      <c r="CW111" s="10">
        <f t="shared" ref="CW111:DU111" si="911">GV111+KU111</f>
      </c>
      <c r="CX111" s="10">
        <f t="shared" si="911"/>
      </c>
      <c r="CY111" s="10">
        <f t="shared" si="911"/>
      </c>
      <c r="CZ111" s="10">
        <f t="shared" si="911"/>
      </c>
      <c r="DA111" s="10">
        <f t="shared" si="911"/>
      </c>
      <c r="DB111" s="10">
        <f t="shared" si="911"/>
      </c>
      <c r="DC111" s="10">
        <f t="shared" si="911"/>
      </c>
      <c r="DD111" s="10">
        <f t="shared" si="911"/>
      </c>
      <c r="DE111" s="10">
        <f t="shared" si="911"/>
      </c>
      <c r="DF111" s="10">
        <f t="shared" si="911"/>
      </c>
      <c r="DG111" s="10">
        <f t="shared" si="911"/>
      </c>
      <c r="DH111" s="10">
        <f t="shared" si="911"/>
      </c>
      <c r="DI111" s="10">
        <f t="shared" si="911"/>
      </c>
      <c r="DJ111" s="10">
        <f t="shared" si="911"/>
      </c>
      <c r="DK111" s="10">
        <f t="shared" si="911"/>
      </c>
      <c r="DL111" s="10">
        <f t="shared" si="911"/>
      </c>
      <c r="DM111" s="10">
        <f t="shared" si="911"/>
      </c>
      <c r="DN111" s="10">
        <f t="shared" si="911"/>
      </c>
      <c r="DO111" s="10">
        <f t="shared" si="911"/>
      </c>
      <c r="DP111" s="10">
        <f t="shared" si="911"/>
      </c>
      <c r="DQ111" s="10">
        <f t="shared" si="911"/>
      </c>
      <c r="DR111" s="10">
        <f t="shared" si="911"/>
      </c>
      <c r="DS111" s="10">
        <f t="shared" si="911"/>
      </c>
      <c r="DT111" s="10">
        <f t="shared" si="911"/>
      </c>
      <c r="DU111" s="10">
        <f t="shared" si="911"/>
      </c>
      <c r="DV111" s="18"/>
      <c r="DW111" s="10">
        <f>_xlfn.QUARTILE.INC($AJ111:$DT111,1)</f>
      </c>
      <c r="DX111" s="10">
        <f>_xlfn.QUARTILE.INC($AJ111:$DT111,3)</f>
      </c>
      <c r="DY111" s="10">
        <f>DX111-DW111</f>
      </c>
      <c r="DZ111" s="10">
        <f t="shared" si="903"/>
      </c>
      <c r="EA111" s="10">
        <f t="shared" si="904"/>
      </c>
      <c r="EB111" s="18"/>
      <c r="EC111" s="11">
        <f>_xlfn.STDEV.P(AJ111:DU111)</f>
      </c>
      <c r="ED111" s="11">
        <f>AVERAGE(DN111:DT111)</f>
      </c>
      <c r="EE111" s="11">
        <f>AVERAGE(CQ111:DT111)</f>
      </c>
      <c r="EF111" s="16"/>
      <c r="EG111" s="9" t="s">
        <v>638</v>
      </c>
      <c r="EH111" s="9" t="s">
        <v>95</v>
      </c>
      <c r="EI111" s="10">
        <f>VLOOKUP($EG111,Data!$B:$CP,Daily!EI$10,0)</f>
      </c>
      <c r="EJ111" s="10">
        <f>VLOOKUP($EG111,Data!$B:$CP,Daily!EJ$10,0)</f>
      </c>
      <c r="EK111" s="10">
        <f>VLOOKUP($EG111,Data!$B:$CP,Daily!EK$10,0)</f>
      </c>
      <c r="EL111" s="10">
        <f>VLOOKUP($EG111,Data!$B:$CP,Daily!EL$10,0)</f>
      </c>
      <c r="EM111" s="10">
        <f>VLOOKUP($EG111,Data!$B:$CP,Daily!EM$10,0)</f>
      </c>
      <c r="EN111" s="10">
        <f>VLOOKUP($EG111,Data!$B:$CP,Daily!EN$10,0)</f>
      </c>
      <c r="EO111" s="10">
        <f>VLOOKUP($EG111,Data!$B:$CP,Daily!EO$10,0)</f>
      </c>
      <c r="EP111" s="10">
        <f>VLOOKUP($EG111,Data!$B:$CP,Daily!EP$10,0)</f>
      </c>
      <c r="EQ111" s="10">
        <f>VLOOKUP($EG111,Data!$B:$CP,Daily!EQ$10,0)</f>
      </c>
      <c r="ER111" s="10">
        <f>VLOOKUP($EG111,Data!$B:$CP,Daily!ER$10,0)</f>
      </c>
      <c r="ES111" s="10">
        <f>VLOOKUP($EG111,Data!$B:$CP,Daily!ES$10,0)</f>
      </c>
      <c r="ET111" s="10">
        <f>VLOOKUP($EG111,Data!$B:$CP,Daily!ET$10,0)</f>
      </c>
      <c r="EU111" s="10">
        <f>VLOOKUP($EG111,Data!$B:$CP,Daily!EU$10,0)</f>
      </c>
      <c r="EV111" s="10">
        <f>VLOOKUP($EG111,Data!$B:$CP,Daily!EV$10,0)</f>
      </c>
      <c r="EW111" s="10">
        <f>VLOOKUP($EG111,Data!$B:$CP,Daily!EW$10,0)</f>
      </c>
      <c r="EX111" s="10">
        <f>VLOOKUP($EG111,Data!$B:$CP,Daily!EX$10,0)</f>
      </c>
      <c r="EY111" s="10">
        <f>VLOOKUP($EG111,Data!$B:$CP,Daily!EY$10,0)</f>
      </c>
      <c r="EZ111" s="10">
        <f>VLOOKUP($EG111,Data!$B:$CP,Daily!EZ$10,0)</f>
      </c>
      <c r="FA111" s="10">
        <f>VLOOKUP($EG111,Data!$B:$CP,Daily!FA$10,0)</f>
      </c>
      <c r="FB111" s="10">
        <f>VLOOKUP($EG111,Data!$B:$CP,Daily!FB$10,0)</f>
      </c>
      <c r="FC111" s="10">
        <f>VLOOKUP($EG111,Data!$B:$CP,Daily!FC$10,0)</f>
      </c>
      <c r="FD111" s="10">
        <f>VLOOKUP($EG111,Data!$B:$CP,Daily!FD$10,0)</f>
      </c>
      <c r="FE111" s="10">
        <f>VLOOKUP($EG111,Data!$B:$CP,Daily!FE$10,0)</f>
      </c>
      <c r="FF111" s="10">
        <f>VLOOKUP($EG111,Data!$B:$CP,Daily!FF$10,0)</f>
      </c>
      <c r="FG111" s="10">
        <f>VLOOKUP($EG111,Data!$B:$CP,Daily!FG$10,0)</f>
      </c>
      <c r="FH111" s="10">
        <f>VLOOKUP($EG111,Data!$B:$CP,Daily!FH$10,0)</f>
      </c>
      <c r="FI111" s="10">
        <f>VLOOKUP($EG111,Data!$B:$CP,Daily!FI$10,0)</f>
      </c>
      <c r="FJ111" s="10">
        <f>VLOOKUP($EG111,Data!$B:$CP,Daily!FJ$10,0)</f>
      </c>
      <c r="FK111" s="10">
        <f>VLOOKUP($EG111,Data!$B:$CP,Daily!FK$10,0)</f>
      </c>
      <c r="FL111" s="10">
        <f>VLOOKUP($EG111,Data!$B:$CP,Daily!FL$10,0)</f>
      </c>
      <c r="FM111" s="10">
        <f>VLOOKUP($EG111,Data!$B:$CP,Daily!FM$10,0)</f>
      </c>
      <c r="FN111" s="10">
        <f>VLOOKUP($EG111,Data!$B:$CP,Daily!FN$10,0)</f>
      </c>
      <c r="FO111" s="10">
        <f>VLOOKUP($EG111,Data!$B:$CP,Daily!FO$10,0)</f>
      </c>
      <c r="FP111" s="10">
        <f>VLOOKUP($EG111,Data!$B:$CP,Daily!FP$10,0)</f>
      </c>
      <c r="FQ111" s="10">
        <f>VLOOKUP($EG111,Data!$B:$CP,Daily!FQ$10,0)</f>
      </c>
      <c r="FR111" s="10">
        <f>VLOOKUP($EG111,Data!$B:$CP,Daily!FR$10,0)</f>
      </c>
      <c r="FS111" s="10">
        <f>VLOOKUP($EG111,Data!$B:$CP,Daily!FS$10,0)</f>
      </c>
      <c r="FT111" s="10">
        <f>VLOOKUP($EG111,Data!$B:$CP,Daily!FT$10,0)</f>
      </c>
      <c r="FU111" s="10">
        <f>VLOOKUP($EG111,Data!$B:$CP,Daily!FU$10,0)</f>
      </c>
      <c r="FV111" s="10">
        <f>VLOOKUP($EG111,Data!$B:$CP,Daily!FV$10,0)</f>
      </c>
      <c r="FW111" s="10">
        <f>VLOOKUP($EG111,Data!$B:$CP,Daily!FW$10,0)</f>
      </c>
      <c r="FX111" s="10">
        <f>VLOOKUP($EG111,Data!$B:$CP,Daily!FX$10,0)</f>
      </c>
      <c r="FY111" s="10">
        <f>VLOOKUP($EG111,Data!$B:$CP,Daily!FY$10,0)</f>
      </c>
      <c r="FZ111" s="10">
        <f>VLOOKUP($EG111,Data!$B:$CP,Daily!FZ$10,0)</f>
      </c>
      <c r="GA111" s="10">
        <f>VLOOKUP($EG111,Data!$B:$CP,Daily!GA$10,0)</f>
      </c>
      <c r="GB111" s="10">
        <f>VLOOKUP($EG111,Data!$B:$CP,Daily!GB$10,0)</f>
      </c>
      <c r="GC111" s="10">
        <f>VLOOKUP($EG111,Data!$B:$CP,Daily!GC$10,0)</f>
      </c>
      <c r="GD111" s="10">
        <f>VLOOKUP($EG111,Data!$B:$CP,Daily!GD$10,0)</f>
      </c>
      <c r="GE111" s="10">
        <f>VLOOKUP($EG111,Data!$B:$CP,Daily!GE$10,0)</f>
      </c>
      <c r="GF111" s="10">
        <f>VLOOKUP($EG111,Data!$B:$CP,Daily!GF$10,0)</f>
      </c>
      <c r="GG111" s="10">
        <f>VLOOKUP($EG111,Data!$B:$CP,Daily!GG$10,0)</f>
      </c>
      <c r="GH111" s="10">
        <f>VLOOKUP($EG111,Data!$B:$CP,Daily!GH$10,0)</f>
      </c>
      <c r="GI111" s="10">
        <f>VLOOKUP($EG111,Data!$B:$CP,Daily!GI$10,0)</f>
      </c>
      <c r="GJ111" s="10">
        <f>VLOOKUP($EG111,Data!$B:$CP,Daily!GJ$10,0)</f>
      </c>
      <c r="GK111" s="10">
        <f>VLOOKUP($EG111,Data!$B:$CP,Daily!GK$10,0)</f>
      </c>
      <c r="GL111" s="10">
        <f>VLOOKUP($EG111,Data!$B:$CP,Daily!GL$10,0)</f>
      </c>
      <c r="GM111" s="10">
        <f>VLOOKUP($EG111,Data!$B:$CP,Daily!GM$10,0)</f>
      </c>
      <c r="GN111" s="10">
        <f>VLOOKUP($EG111,Data!$B:$CP,Daily!GN$10,0)</f>
      </c>
      <c r="GO111" s="10">
        <f>VLOOKUP($EG111,Data!$B:$CP,Daily!GO$10,0)</f>
      </c>
      <c r="GP111" s="10">
        <f>VLOOKUP($EG111,Data!$B:$CP,Daily!GP$10,0)</f>
      </c>
      <c r="GQ111" s="10">
        <f>VLOOKUP($EG111,Data!$B:$CP,Daily!GQ$10,0)</f>
      </c>
      <c r="GR111" s="10">
        <f>VLOOKUP($EG111,Data!$B:$CP,Daily!GR$10,0)</f>
      </c>
      <c r="GS111" s="10">
        <f>VLOOKUP($EG111,Data!$B:$CP,Daily!GS$10,0)</f>
      </c>
      <c r="GT111" s="10">
        <f>VLOOKUP($EG111,Data!$B:$CP,Daily!GT$10,0)</f>
      </c>
      <c r="GU111" s="10">
        <f>VLOOKUP($EG111,Data!$B:$CP,Daily!GU$10,0)</f>
      </c>
      <c r="GV111" s="10">
        <f>VLOOKUP($EG111,Data!$B:$CP,Daily!GV$10,0)</f>
      </c>
      <c r="GW111" s="10">
        <f>VLOOKUP($EG111,Data!$B:$CP,Daily!GW$10,0)</f>
      </c>
      <c r="GX111" s="10">
        <f>VLOOKUP($EG111,Data!$B:$CP,Daily!GX$10,0)</f>
      </c>
      <c r="GY111" s="10">
        <f>VLOOKUP($EG111,Data!$B:$CP,Daily!GY$10,0)</f>
      </c>
      <c r="GZ111" s="10">
        <f>VLOOKUP($EG111,Data!$B:$CP,Daily!GZ$10,0)</f>
      </c>
      <c r="HA111" s="10">
        <f>VLOOKUP($EG111,Data!$B:$CP,Daily!HA$10,0)</f>
      </c>
      <c r="HB111" s="10">
        <f>VLOOKUP($EG111,Data!$B:$CP,Daily!HB$10,0)</f>
      </c>
      <c r="HC111" s="10">
        <f>VLOOKUP($EG111,Data!$B:$CP,Daily!HC$10,0)</f>
      </c>
      <c r="HD111" s="10">
        <f>VLOOKUP($EG111,Data!$B:$CP,Daily!HD$10,0)</f>
      </c>
      <c r="HE111" s="10">
        <f>VLOOKUP($EG111,Data!$B:$CP,Daily!HE$10,0)</f>
      </c>
      <c r="HF111" s="10">
        <f>VLOOKUP($EG111,Data!$B:$CP,Daily!HF$10,0)</f>
      </c>
      <c r="HG111" s="10">
        <f>VLOOKUP($EG111,Data!$B:$CP,Daily!HG$10,0)</f>
      </c>
      <c r="HH111" s="10">
        <f>VLOOKUP($EG111,Data!$B:$CP,Daily!HH$10,0)</f>
      </c>
      <c r="HI111" s="10">
        <f>VLOOKUP($EG111,Data!$B:$CP,Daily!HI$10,0)</f>
      </c>
      <c r="HJ111" s="10">
        <f>VLOOKUP($EG111,Data!$B:$CP,Daily!HJ$10,0)</f>
      </c>
      <c r="HK111" s="10">
        <f>VLOOKUP($EG111,Data!$B:$CP,Daily!HK$10,0)</f>
      </c>
      <c r="HL111" s="10">
        <f>VLOOKUP($EG111,Data!$B:$CP,Daily!HL$10,0)</f>
      </c>
      <c r="HM111" s="10">
        <f>VLOOKUP($EG111,Data!$B:$CP,Daily!HM$10,0)</f>
      </c>
      <c r="HN111" s="10">
        <f>VLOOKUP($EG111,Data!$B:$CP,Daily!HN$10,0)</f>
      </c>
      <c r="HO111" s="10">
        <f>VLOOKUP($EG111,Data!$B:$CP,Daily!HO$10,0)</f>
      </c>
      <c r="HP111" s="10">
        <f>VLOOKUP($EG111,Data!$B:$CP,Daily!HP$10,0)</f>
      </c>
      <c r="HQ111" s="10">
        <f>VLOOKUP($EG111,Data!$B:$CP,Daily!HQ$10,0)</f>
      </c>
      <c r="HR111" s="10">
        <f>VLOOKUP($EG111,Data!$B:$CP,Daily!HR$10,0)</f>
      </c>
      <c r="HS111" s="10">
        <f>VLOOKUP($EG111,Data!$B:$CP,Daily!HS$10,0)</f>
      </c>
      <c r="HT111" s="10">
        <f>VLOOKUP($EG111,Data!$B:$CP,Daily!HT$10,0)</f>
      </c>
      <c r="HU111" s="17"/>
      <c r="HV111" s="10">
        <f>_xlfn.QUARTILE.INC($EI111:$HS111,1)</f>
      </c>
      <c r="HW111" s="10">
        <f>_xlfn.QUARTILE.INC($EI111:$HS111,3)</f>
      </c>
      <c r="HX111" s="10">
        <f>HW111-HV111</f>
      </c>
      <c r="HY111" s="10">
        <f t="shared" si="905"/>
      </c>
      <c r="HZ111" s="10">
        <f t="shared" si="906"/>
      </c>
      <c r="IA111" s="53"/>
      <c r="IB111" s="11">
        <f>_xlfn.STDEV.P(FM111:HT111)</f>
      </c>
      <c r="IC111" s="11">
        <f>AVERAGE(HM111:HS111)</f>
      </c>
      <c r="ID111" s="11">
        <f>AVERAGE(GP111:HS111)</f>
      </c>
      <c r="IE111" s="16"/>
      <c r="IF111" s="9" t="s">
        <v>639</v>
      </c>
      <c r="IG111" s="9" t="s">
        <v>95</v>
      </c>
      <c r="IH111" s="10">
        <f>VLOOKUP($IF111,Data!$B:$CP,Daily!IH$10,0)</f>
      </c>
      <c r="II111" s="10">
        <f>VLOOKUP($IF111,Data!$B:$CP,Daily!II$10,0)</f>
      </c>
      <c r="IJ111" s="10">
        <f>VLOOKUP($IF111,Data!$B:$CP,Daily!IJ$10,0)</f>
      </c>
      <c r="IK111" s="10">
        <f>VLOOKUP($IF111,Data!$B:$CP,Daily!IK$10,0)</f>
      </c>
      <c r="IL111" s="10">
        <f>VLOOKUP($IF111,Data!$B:$CP,Daily!IL$10,0)</f>
      </c>
      <c r="IM111" s="10">
        <f>VLOOKUP($IF111,Data!$B:$CP,Daily!IM$10,0)</f>
      </c>
      <c r="IN111" s="10">
        <f>VLOOKUP($IF111,Data!$B:$CP,Daily!IN$10,0)</f>
      </c>
      <c r="IO111" s="10">
        <f>VLOOKUP($IF111,Data!$B:$CP,Daily!IO$10,0)</f>
      </c>
      <c r="IP111" s="10">
        <f>VLOOKUP($IF111,Data!$B:$CP,Daily!IP$10,0)</f>
      </c>
      <c r="IQ111" s="10">
        <f>VLOOKUP($IF111,Data!$B:$CP,Daily!IQ$10,0)</f>
      </c>
      <c r="IR111" s="10">
        <f>VLOOKUP($IF111,Data!$B:$CP,Daily!IR$10,0)</f>
      </c>
      <c r="IS111" s="10">
        <f>VLOOKUP($IF111,Data!$B:$CP,Daily!IS$10,0)</f>
      </c>
      <c r="IT111" s="10">
        <f>VLOOKUP($IF111,Data!$B:$CP,Daily!IT$10,0)</f>
      </c>
      <c r="IU111" s="10">
        <f>VLOOKUP($IF111,Data!$B:$CP,Daily!IU$10,0)</f>
      </c>
      <c r="IV111" s="10">
        <f>VLOOKUP($IF111,Data!$B:$CP,Daily!IV$10,0)</f>
      </c>
      <c r="IW111" s="10">
        <f>VLOOKUP($IF111,Data!$B:$CP,Daily!IW$10,0)</f>
      </c>
      <c r="IX111" s="10">
        <f>VLOOKUP($IF111,Data!$B:$CP,Daily!IX$10,0)</f>
      </c>
      <c r="IY111" s="10">
        <f>VLOOKUP($IF111,Data!$B:$CP,Daily!IY$10,0)</f>
      </c>
      <c r="IZ111" s="10">
        <f>VLOOKUP($IF111,Data!$B:$CP,Daily!IZ$10,0)</f>
      </c>
      <c r="JA111" s="10">
        <f>VLOOKUP($IF111,Data!$B:$CP,Daily!JA$10,0)</f>
      </c>
      <c r="JB111" s="10">
        <f>VLOOKUP($IF111,Data!$B:$CP,Daily!JB$10,0)</f>
      </c>
      <c r="JC111" s="10">
        <f>VLOOKUP($IF111,Data!$B:$CP,Daily!JC$10,0)</f>
      </c>
      <c r="JD111" s="10">
        <f>VLOOKUP($IF111,Data!$B:$CP,Daily!JD$10,0)</f>
      </c>
      <c r="JE111" s="10">
        <f>VLOOKUP($IF111,Data!$B:$CP,Daily!JE$10,0)</f>
      </c>
      <c r="JF111" s="10">
        <f>VLOOKUP($IF111,Data!$B:$CP,Daily!JF$10,0)</f>
      </c>
      <c r="JG111" s="10">
        <f>VLOOKUP($IF111,Data!$B:$CP,Daily!JG$10,0)</f>
      </c>
      <c r="JH111" s="10">
        <f>VLOOKUP($IF111,Data!$B:$CP,Daily!JH$10,0)</f>
      </c>
      <c r="JI111" s="10">
        <f>VLOOKUP($IF111,Data!$B:$CP,Daily!JI$10,0)</f>
      </c>
      <c r="JJ111" s="10">
        <f>VLOOKUP($IF111,Data!$B:$CP,Daily!JJ$10,0)</f>
      </c>
      <c r="JK111" s="10">
        <f>VLOOKUP($IF111,Data!$B:$CP,Daily!JK$10,0)</f>
      </c>
      <c r="JL111" s="10">
        <f>VLOOKUP($IF111,Data!$B:$CP,Daily!JL$10,0)</f>
      </c>
      <c r="JM111" s="10">
        <f>VLOOKUP($IF111,Data!$B:$CP,Daily!JM$10,0)</f>
      </c>
      <c r="JN111" s="10">
        <f>VLOOKUP($IF111,Data!$B:$CP,Daily!JN$10,0)</f>
      </c>
      <c r="JO111" s="10">
        <f>VLOOKUP($IF111,Data!$B:$CP,Daily!JO$10,0)</f>
      </c>
      <c r="JP111" s="10">
        <f>VLOOKUP($IF111,Data!$B:$CP,Daily!JP$10,0)</f>
      </c>
      <c r="JQ111" s="10">
        <f>VLOOKUP($IF111,Data!$B:$CP,Daily!JQ$10,0)</f>
      </c>
      <c r="JR111" s="10">
        <f>VLOOKUP($IF111,Data!$B:$CP,Daily!JR$10,0)</f>
      </c>
      <c r="JS111" s="10">
        <f>VLOOKUP($IF111,Data!$B:$CP,Daily!JS$10,0)</f>
      </c>
      <c r="JT111" s="10">
        <f>VLOOKUP($IF111,Data!$B:$CP,Daily!JT$10,0)</f>
      </c>
      <c r="JU111" s="10">
        <f>VLOOKUP($IF111,Data!$B:$CP,Daily!JU$10,0)</f>
      </c>
      <c r="JV111" s="10">
        <f>VLOOKUP($IF111,Data!$B:$CP,Daily!JV$10,0)</f>
      </c>
      <c r="JW111" s="10">
        <f>VLOOKUP($IF111,Data!$B:$CP,Daily!JW$10,0)</f>
      </c>
      <c r="JX111" s="10">
        <f>VLOOKUP($IF111,Data!$B:$CP,Daily!JX$10,0)</f>
      </c>
      <c r="JY111" s="10">
        <f>VLOOKUP($IF111,Data!$B:$CP,Daily!JY$10,0)</f>
      </c>
      <c r="JZ111" s="10">
        <f>VLOOKUP($IF111,Data!$B:$CP,Daily!JZ$10,0)</f>
      </c>
      <c r="KA111" s="10">
        <f>VLOOKUP($IF111,Data!$B:$CP,Daily!KA$10,0)</f>
      </c>
      <c r="KB111" s="10">
        <f>VLOOKUP($IF111,Data!$B:$CP,Daily!KB$10,0)</f>
      </c>
      <c r="KC111" s="10">
        <f>VLOOKUP($IF111,Data!$B:$CP,Daily!KC$10,0)</f>
      </c>
      <c r="KD111" s="10">
        <f>VLOOKUP($IF111,Data!$B:$CP,Daily!KD$10,0)</f>
      </c>
      <c r="KE111" s="10">
        <f>VLOOKUP($IF111,Data!$B:$CP,Daily!KE$10,0)</f>
      </c>
      <c r="KF111" s="10">
        <f>VLOOKUP($IF111,Data!$B:$CP,Daily!KF$10,0)</f>
      </c>
      <c r="KG111" s="10">
        <f>VLOOKUP($IF111,Data!$B:$CP,Daily!KG$10,0)</f>
      </c>
      <c r="KH111" s="10">
        <f>VLOOKUP($IF111,Data!$B:$CP,Daily!KH$10,0)</f>
      </c>
      <c r="KI111" s="10">
        <f>VLOOKUP($IF111,Data!$B:$CP,Daily!KI$10,0)</f>
      </c>
      <c r="KJ111" s="10">
        <f>VLOOKUP($IF111,Data!$B:$CP,Daily!KJ$10,0)</f>
      </c>
      <c r="KK111" s="10">
        <f>VLOOKUP($IF111,Data!$B:$CP,Daily!KK$10,0)</f>
      </c>
      <c r="KL111" s="10">
        <f>VLOOKUP($IF111,Data!$B:$CP,Daily!KL$10,0)</f>
      </c>
      <c r="KM111" s="10">
        <f>VLOOKUP($IF111,Data!$B:$CP,Daily!KM$10,0)</f>
      </c>
      <c r="KN111" s="10">
        <f>VLOOKUP($IF111,Data!$B:$CP,Daily!KN$10,0)</f>
      </c>
      <c r="KO111" s="10">
        <f>VLOOKUP($IF111,Data!$B:$CP,Daily!KO$10,0)</f>
      </c>
      <c r="KP111" s="10">
        <f>VLOOKUP($IF111,Data!$B:$CP,Daily!KP$10,0)</f>
      </c>
      <c r="KQ111" s="10">
        <f>VLOOKUP($IF111,Data!$B:$CP,Daily!KQ$10,0)</f>
      </c>
      <c r="KR111" s="10">
        <f>VLOOKUP($IF111,Data!$B:$CP,Daily!KR$10,0)</f>
      </c>
      <c r="KS111" s="10">
        <f>VLOOKUP($IF111,Data!$B:$CP,Daily!KS$10,0)</f>
      </c>
      <c r="KT111" s="10">
        <f>VLOOKUP($IF111,Data!$B:$CP,Daily!KT$10,0)</f>
      </c>
      <c r="KU111" s="10">
        <f>VLOOKUP($IF111,Data!$B:$CP,Daily!KU$10,0)</f>
      </c>
      <c r="KV111" s="10">
        <f>VLOOKUP($IF111,Data!$B:$CP,Daily!KV$10,0)</f>
      </c>
      <c r="KW111" s="10">
        <f>VLOOKUP($IF111,Data!$B:$CP,Daily!KW$10,0)</f>
      </c>
      <c r="KX111" s="10">
        <f>VLOOKUP($IF111,Data!$B:$CP,Daily!KX$10,0)</f>
      </c>
      <c r="KY111" s="10">
        <f>VLOOKUP($IF111,Data!$B:$CP,Daily!KY$10,0)</f>
      </c>
      <c r="KZ111" s="10">
        <f>VLOOKUP($IF111,Data!$B:$CP,Daily!KZ$10,0)</f>
      </c>
      <c r="LA111" s="10">
        <f>VLOOKUP($IF111,Data!$B:$CP,Daily!LA$10,0)</f>
      </c>
      <c r="LB111" s="10">
        <f>VLOOKUP($IF111,Data!$B:$CP,Daily!LB$10,0)</f>
      </c>
      <c r="LC111" s="10">
        <f>VLOOKUP($IF111,Data!$B:$CP,Daily!LC$10,0)</f>
      </c>
      <c r="LD111" s="10">
        <f>VLOOKUP($IF111,Data!$B:$CP,Daily!LD$10,0)</f>
      </c>
      <c r="LE111" s="10">
        <f>VLOOKUP($IF111,Data!$B:$CP,Daily!LE$10,0)</f>
      </c>
      <c r="LF111" s="10">
        <f>VLOOKUP($IF111,Data!$B:$CP,Daily!LF$10,0)</f>
      </c>
      <c r="LG111" s="10">
        <f>VLOOKUP($IF111,Data!$B:$CP,Daily!LG$10,0)</f>
      </c>
      <c r="LH111" s="10">
        <f>VLOOKUP($IF111,Data!$B:$CP,Daily!LH$10,0)</f>
      </c>
      <c r="LI111" s="10">
        <f>VLOOKUP($IF111,Data!$B:$CP,Daily!LI$10,0)</f>
      </c>
      <c r="LJ111" s="10">
        <f>VLOOKUP($IF111,Data!$B:$CP,Daily!LJ$10,0)</f>
      </c>
      <c r="LK111" s="10">
        <f>VLOOKUP($IF111,Data!$B:$CP,Daily!LK$10,0)</f>
      </c>
      <c r="LL111" s="10">
        <f>VLOOKUP($IF111,Data!$B:$CP,Daily!LL$10,0)</f>
      </c>
      <c r="LM111" s="10">
        <f>VLOOKUP($IF111,Data!$B:$CP,Daily!LM$10,0)</f>
      </c>
      <c r="LN111" s="10">
        <f>VLOOKUP($IF111,Data!$B:$CP,Daily!LN$10,0)</f>
      </c>
      <c r="LO111" s="10">
        <f>VLOOKUP($IF111,Data!$B:$CP,Daily!LO$10,0)</f>
      </c>
      <c r="LP111" s="10">
        <f>VLOOKUP($IF111,Data!$B:$CP,Daily!LP$10,0)</f>
      </c>
      <c r="LQ111" s="10">
        <f>VLOOKUP($IF111,Data!$B:$CP,Daily!LQ$10,0)</f>
      </c>
      <c r="LR111" s="10">
        <f>VLOOKUP($IF111,Data!$B:$CP,Daily!LR$10,0)</f>
      </c>
      <c r="LS111" s="10">
        <f>VLOOKUP($IF111,Data!$B:$CP,Daily!LS$10,0)</f>
      </c>
      <c r="LU111" s="10">
        <f>_xlfn.QUARTILE.INC($IH111:$LR111,1)</f>
      </c>
      <c r="LV111" s="10">
        <f>_xlfn.QUARTILE.INC($IH111:$LR111,3)</f>
      </c>
      <c r="LW111" s="10">
        <f>LV111-LU111</f>
      </c>
      <c r="LX111" s="10">
        <f t="shared" si="907"/>
      </c>
      <c r="LY111" s="10">
        <f t="shared" si="908"/>
      </c>
      <c r="LZ111" s="53"/>
      <c r="MA111" s="11">
        <f>_xlfn.STDEV.P(JL111:LS111)</f>
      </c>
      <c r="MB111" s="11">
        <f>AVERAGE(LL111:LR111)</f>
      </c>
      <c r="MC111" s="11">
        <f>AVERAGE(KO111:LR111)</f>
      </c>
    </row>
    <row r="112" spans="1:342" x14ac:dyDescent="0.25">
      <c r="D112" s="74" t="s">
        <v>640</v>
      </c>
      <c r="E112" s="67" t="str">
        <f>VLOOKUP($D112,'Metric Nature'!$C:$D,2,0)&amp;IF(($F112&lt;(EA112)),"Below",IF(($F112&gt;(DZ112)),"Above","Within"))</f>
      </c>
      <c r="F112" s="68">
        <f t="shared" ref="F112:F118" si="912">DU112</f>
      </c>
      <c r="G112" s="68">
        <f t="shared" ref="G112:G118" si="913">ED112</f>
      </c>
      <c r="H112" s="71">
        <f t="shared" ref="H112:H118" si="914">IFERROR(((F112-G112)/G112),0)</f>
      </c>
      <c r="I112" s="39">
        <f>EE112</f>
      </c>
      <c r="J112" s="62">
        <f t="shared" ref="J112:J118" si="915">IFERROR(((F112-I112)/I112),0)</f>
      </c>
      <c r="K112" s="68">
        <f t="shared" ref="K112:K118" si="916">EC112</f>
      </c>
      <c r="L112" s="70"/>
      <c r="M112" s="67" t="str">
        <f>VLOOKUP($D112,'Metric Nature'!$C:$D,2,0)&amp;IF(($N112&lt;(HZ112)),"Below",IF(($N112&gt;(HY112)),"Above","Within"))</f>
      </c>
      <c r="N112" s="68">
        <f t="shared" ref="N112" si="917">HT112</f>
      </c>
      <c r="O112" s="68">
        <f>IC112</f>
      </c>
      <c r="P112" s="69">
        <f>IFERROR(((N112-O112)/O112),0)</f>
      </c>
      <c r="Q112" s="68">
        <f t="shared" ref="Q112" si="918">ID112</f>
      </c>
      <c r="R112" s="69">
        <f t="shared" ref="R112" si="919">IFERROR(((N112-Q112)/Q112),0)</f>
      </c>
      <c r="S112" s="68">
        <f t="shared" ref="S112" si="920">IB112</f>
      </c>
      <c r="T112" s="70"/>
      <c r="U112" s="67" t="str">
        <f>VLOOKUP($D112,'Metric Nature'!$C:$D,2,0)&amp;IF(($V112&lt;(LY112)),"Below",IF(($V112&gt;(LX112)),"Above","Within"))</f>
      </c>
      <c r="V112" s="68">
        <f t="shared" ref="V112" si="921">LS112</f>
      </c>
      <c r="W112" s="68">
        <f>MB112</f>
      </c>
      <c r="X112" s="69">
        <f t="shared" ref="X112" si="922">IFERROR(((V112-W112)/W112),0)</f>
      </c>
      <c r="Y112" s="68">
        <f>MC112</f>
      </c>
      <c r="Z112" s="69">
        <f t="shared" ref="Z112" si="923">IFERROR(((V112-Y112)/Y112),0)</f>
      </c>
      <c r="AA112" s="68">
        <f t="shared" ref="AA112" si="924">MA112</f>
      </c>
      <c r="AB112" s="64"/>
      <c r="AC112" s="60" t="s">
        <v>641</v>
      </c>
      <c r="AI112" s="9" t="s">
        <v>640</v>
      </c>
      <c r="AJ112" s="10">
        <f t="shared" ref="AJ112" si="925">EI112+IH112</f>
      </c>
      <c r="AK112" s="10">
        <f t="shared" ref="AK112" si="926">EJ112+II112</f>
      </c>
      <c r="AL112" s="10">
        <f t="shared" ref="AL112" si="927">EK112+IJ112</f>
      </c>
      <c r="AM112" s="10">
        <f t="shared" ref="AM112" si="928">EL112+IK112</f>
      </c>
      <c r="AN112" s="10">
        <f t="shared" ref="AN112" si="929">EM112+IL112</f>
      </c>
      <c r="AO112" s="10">
        <f t="shared" ref="AO112" si="930">EN112+IM112</f>
      </c>
      <c r="AP112" s="10">
        <f t="shared" ref="AP112" si="931">EO112+IN112</f>
      </c>
      <c r="AQ112" s="10">
        <f t="shared" ref="AQ112" si="932">EP112+IO112</f>
      </c>
      <c r="AR112" s="10">
        <f t="shared" ref="AR112" si="933">EQ112+IP112</f>
      </c>
      <c r="AS112" s="10">
        <f t="shared" ref="AS112" si="934">ER112+IQ112</f>
      </c>
      <c r="AT112" s="10">
        <f t="shared" ref="AT112" si="935">ES112+IR112</f>
      </c>
      <c r="AU112" s="10">
        <f t="shared" ref="AU112" si="936">ET112+IS112</f>
      </c>
      <c r="AV112" s="10">
        <f t="shared" ref="AV112" si="937">EU112+IT112</f>
      </c>
      <c r="AW112" s="10">
        <f t="shared" ref="AW112" si="938">EV112+IU112</f>
      </c>
      <c r="AX112" s="10">
        <f t="shared" ref="AX112" si="939">EW112+IV112</f>
      </c>
      <c r="AY112" s="10">
        <f t="shared" ref="AY112" si="940">EX112+IW112</f>
      </c>
      <c r="AZ112" s="10">
        <f t="shared" ref="AZ112" si="941">EY112+IX112</f>
      </c>
      <c r="BA112" s="10">
        <f t="shared" ref="BA112" si="942">EZ112+IY112</f>
      </c>
      <c r="BB112" s="10">
        <f t="shared" ref="BB112" si="943">FA112+IZ112</f>
      </c>
      <c r="BC112" s="10">
        <f t="shared" ref="BC112" si="944">FB112+JA112</f>
      </c>
      <c r="BD112" s="10">
        <f t="shared" ref="BD112" si="945">FC112+JB112</f>
      </c>
      <c r="BE112" s="10">
        <f t="shared" ref="BE112" si="946">FD112+JC112</f>
      </c>
      <c r="BF112" s="10">
        <f t="shared" ref="BF112" si="947">FE112+JD112</f>
      </c>
      <c r="BG112" s="10">
        <f t="shared" ref="BG112" si="948">FF112+JE112</f>
      </c>
      <c r="BH112" s="10">
        <f t="shared" ref="BH112" si="949">FG112+JF112</f>
      </c>
      <c r="BI112" s="10">
        <f t="shared" ref="BI112" si="950">FH112+JG112</f>
      </c>
      <c r="BJ112" s="10">
        <f t="shared" ref="BJ112" si="951">FI112+JH112</f>
      </c>
      <c r="BK112" s="10">
        <f t="shared" ref="BK112" si="952">FJ112+JI112</f>
      </c>
      <c r="BL112" s="10">
        <f t="shared" ref="BL112" si="953">FK112+JJ112</f>
      </c>
      <c r="BM112" s="10">
        <f t="shared" ref="BM112" si="954">FL112+JK112</f>
      </c>
      <c r="BN112" s="10">
        <f t="shared" ref="BN112" si="955">FM112+JL112</f>
      </c>
      <c r="BO112" s="10">
        <f t="shared" ref="BO112" si="956">FN112+JM112</f>
      </c>
      <c r="BP112" s="10">
        <f t="shared" ref="BP112" si="957">FO112+JN112</f>
      </c>
      <c r="BQ112" s="10">
        <f t="shared" ref="BQ112" si="958">FP112+JO112</f>
      </c>
      <c r="BR112" s="10">
        <f t="shared" ref="BR112" si="959">FQ112+JP112</f>
      </c>
      <c r="BS112" s="10">
        <f t="shared" ref="BS112" si="960">FR112+JQ112</f>
      </c>
      <c r="BT112" s="10">
        <f t="shared" ref="BT112" si="961">FS112+JR112</f>
      </c>
      <c r="BU112" s="10">
        <f t="shared" ref="BU112" si="962">FT112+JS112</f>
      </c>
      <c r="BV112" s="10">
        <f t="shared" ref="BV112" si="963">FU112+JT112</f>
      </c>
      <c r="BW112" s="10">
        <f t="shared" ref="BW112" si="964">FV112+JU112</f>
      </c>
      <c r="BX112" s="10">
        <f t="shared" ref="BX112" si="965">FW112+JV112</f>
      </c>
      <c r="BY112" s="10">
        <f t="shared" ref="BY112" si="966">FX112+JW112</f>
      </c>
      <c r="BZ112" s="10">
        <f t="shared" ref="BZ112" si="967">FY112+JX112</f>
      </c>
      <c r="CA112" s="10">
        <f t="shared" ref="CA112" si="968">FZ112+JY112</f>
      </c>
      <c r="CB112" s="10">
        <f t="shared" ref="CB112" si="969">GA112+JZ112</f>
      </c>
      <c r="CC112" s="10">
        <f t="shared" ref="CC112" si="970">GB112+KA112</f>
      </c>
      <c r="CD112" s="10">
        <f t="shared" ref="CD112" si="971">GC112+KB112</f>
      </c>
      <c r="CE112" s="10">
        <f t="shared" ref="CE112" si="972">GD112+KC112</f>
      </c>
      <c r="CF112" s="10">
        <f t="shared" ref="CF112" si="973">GE112+KD112</f>
      </c>
      <c r="CG112" s="10">
        <f t="shared" ref="CG112" si="974">GF112+KE112</f>
      </c>
      <c r="CH112" s="10">
        <f t="shared" ref="CH112" si="975">GG112+KF112</f>
      </c>
      <c r="CI112" s="10">
        <f t="shared" ref="CI112" si="976">GH112+KG112</f>
      </c>
      <c r="CJ112" s="10">
        <f t="shared" ref="CJ112" si="977">GI112+KH112</f>
      </c>
      <c r="CK112" s="10">
        <f t="shared" ref="CK112" si="978">GJ112+KI112</f>
      </c>
      <c r="CL112" s="10">
        <f t="shared" ref="CL112" si="979">GK112+KJ112</f>
      </c>
      <c r="CM112" s="10">
        <f t="shared" ref="CM112" si="980">GL112+KK112</f>
      </c>
      <c r="CN112" s="10">
        <f t="shared" ref="CN112" si="981">GM112+KL112</f>
      </c>
      <c r="CO112" s="10">
        <f t="shared" ref="CO112" si="982">GN112+KM112</f>
      </c>
      <c r="CP112" s="10">
        <f t="shared" ref="CP112" si="983">GO112+KN112</f>
      </c>
      <c r="CQ112" s="10">
        <f t="shared" ref="CQ112" si="984">GP112+KO112</f>
      </c>
      <c r="CR112" s="10">
        <f t="shared" ref="CR112" si="985">GQ112+KP112</f>
      </c>
      <c r="CS112" s="10">
        <f t="shared" ref="CS112" si="986">GR112+KQ112</f>
      </c>
      <c r="CT112" s="10">
        <f t="shared" ref="CT112" si="987">GS112+KR112</f>
      </c>
      <c r="CU112" s="10">
        <f t="shared" ref="CU112" si="988">GT112+KS112</f>
      </c>
      <c r="CV112" s="10">
        <f t="shared" ref="CV112" si="989">GU112+KT112</f>
      </c>
      <c r="CW112" s="10">
        <f t="shared" ref="CW112" si="990">GV112+KU112</f>
      </c>
      <c r="CX112" s="10">
        <f t="shared" ref="CX112" si="991">GW112+KV112</f>
      </c>
      <c r="CY112" s="10">
        <f t="shared" ref="CY112" si="992">GX112+KW112</f>
      </c>
      <c r="CZ112" s="10">
        <f t="shared" ref="CZ112" si="993">GY112+KX112</f>
      </c>
      <c r="DA112" s="10">
        <f t="shared" ref="DA112" si="994">GZ112+KY112</f>
      </c>
      <c r="DB112" s="10">
        <f t="shared" ref="DB112" si="995">HA112+KZ112</f>
      </c>
      <c r="DC112" s="10">
        <f t="shared" ref="DC112" si="996">HB112+LA112</f>
      </c>
      <c r="DD112" s="10">
        <f t="shared" ref="DD112" si="997">HC112+LB112</f>
      </c>
      <c r="DE112" s="10">
        <f t="shared" ref="DE112" si="998">HD112+LC112</f>
      </c>
      <c r="DF112" s="10">
        <f t="shared" ref="DF112" si="999">HE112+LD112</f>
      </c>
      <c r="DG112" s="10">
        <f t="shared" ref="DG112" si="1000">HF112+LE112</f>
      </c>
      <c r="DH112" s="10">
        <f t="shared" ref="DH112" si="1001">HG112+LF112</f>
      </c>
      <c r="DI112" s="10">
        <f t="shared" ref="DI112" si="1002">HH112+LG112</f>
      </c>
      <c r="DJ112" s="10">
        <f t="shared" ref="DJ112" si="1003">HI112+LH112</f>
      </c>
      <c r="DK112" s="10">
        <f t="shared" ref="DK112" si="1004">HJ112+LI112</f>
      </c>
      <c r="DL112" s="10">
        <f t="shared" ref="DL112" si="1005">HK112+LJ112</f>
      </c>
      <c r="DM112" s="10">
        <f t="shared" ref="DM112" si="1006">HL112+LK112</f>
      </c>
      <c r="DN112" s="10">
        <f t="shared" ref="DN112" si="1007">HM112+LL112</f>
      </c>
      <c r="DO112" s="10">
        <f t="shared" ref="DO112" si="1008">HN112+LM112</f>
      </c>
      <c r="DP112" s="10">
        <f t="shared" ref="DP112" si="1009">HO112+LN112</f>
      </c>
      <c r="DQ112" s="10">
        <f t="shared" ref="DQ112" si="1010">HP112+LO112</f>
      </c>
      <c r="DR112" s="10">
        <f t="shared" ref="DR112" si="1011">HQ112+LP112</f>
      </c>
      <c r="DS112" s="10">
        <f t="shared" ref="DS112" si="1012">HR112+LQ112</f>
      </c>
      <c r="DT112" s="10">
        <f t="shared" ref="DT112" si="1013">HS112+LR112</f>
      </c>
      <c r="DU112" s="10">
        <f t="shared" ref="DU112" si="1014">HT112+LS112</f>
      </c>
      <c r="DV112" s="18"/>
      <c r="DW112" s="10">
        <f t="shared" ref="DW112:DW119" si="1015">_xlfn.QUARTILE.INC($AJ112:$DT112,1)</f>
      </c>
      <c r="DX112" s="10">
        <f t="shared" ref="DX112:DX119" si="1016">_xlfn.QUARTILE.INC($AJ112:$DT112,3)</f>
      </c>
      <c r="DY112" s="10">
        <f>DX112-DW112</f>
      </c>
      <c r="DZ112" s="10">
        <f t="shared" si="903"/>
      </c>
      <c r="EA112" s="10">
        <f t="shared" si="904"/>
      </c>
      <c r="EB112" s="18"/>
      <c r="EC112" s="11">
        <f t="shared" ref="EC112" si="1017">_xlfn.STDEV.P(AJ112:DU112)</f>
      </c>
      <c r="ED112" s="11">
        <f>AVERAGE(DN112:DT112)</f>
      </c>
      <c r="EE112" s="11">
        <f>AVERAGE(CQ112:DT112)</f>
      </c>
      <c r="EF112" s="16"/>
      <c r="EG112" s="9" t="s">
        <v>642</v>
      </c>
      <c r="EH112" s="9" t="s">
        <v>96</v>
      </c>
      <c r="EI112" s="10">
        <f>VLOOKUP($EG112,Data!$B:$CP,Daily!EI$10,0)</f>
      </c>
      <c r="EJ112" s="10">
        <f>VLOOKUP($EG112,Data!$B:$CP,Daily!EJ$10,0)</f>
      </c>
      <c r="EK112" s="10">
        <f>VLOOKUP($EG112,Data!$B:$CP,Daily!EK$10,0)</f>
      </c>
      <c r="EL112" s="10">
        <f>VLOOKUP($EG112,Data!$B:$CP,Daily!EL$10,0)</f>
      </c>
      <c r="EM112" s="10">
        <f>VLOOKUP($EG112,Data!$B:$CP,Daily!EM$10,0)</f>
      </c>
      <c r="EN112" s="10">
        <f>VLOOKUP($EG112,Data!$B:$CP,Daily!EN$10,0)</f>
      </c>
      <c r="EO112" s="10">
        <f>VLOOKUP($EG112,Data!$B:$CP,Daily!EO$10,0)</f>
      </c>
      <c r="EP112" s="10">
        <f>VLOOKUP($EG112,Data!$B:$CP,Daily!EP$10,0)</f>
      </c>
      <c r="EQ112" s="10">
        <f>VLOOKUP($EG112,Data!$B:$CP,Daily!EQ$10,0)</f>
      </c>
      <c r="ER112" s="10">
        <f>VLOOKUP($EG112,Data!$B:$CP,Daily!ER$10,0)</f>
      </c>
      <c r="ES112" s="10">
        <f>VLOOKUP($EG112,Data!$B:$CP,Daily!ES$10,0)</f>
      </c>
      <c r="ET112" s="10">
        <f>VLOOKUP($EG112,Data!$B:$CP,Daily!ET$10,0)</f>
      </c>
      <c r="EU112" s="10">
        <f>VLOOKUP($EG112,Data!$B:$CP,Daily!EU$10,0)</f>
      </c>
      <c r="EV112" s="10">
        <f>VLOOKUP($EG112,Data!$B:$CP,Daily!EV$10,0)</f>
      </c>
      <c r="EW112" s="10">
        <f>VLOOKUP($EG112,Data!$B:$CP,Daily!EW$10,0)</f>
      </c>
      <c r="EX112" s="10">
        <f>VLOOKUP($EG112,Data!$B:$CP,Daily!EX$10,0)</f>
      </c>
      <c r="EY112" s="10">
        <f>VLOOKUP($EG112,Data!$B:$CP,Daily!EY$10,0)</f>
      </c>
      <c r="EZ112" s="10">
        <f>VLOOKUP($EG112,Data!$B:$CP,Daily!EZ$10,0)</f>
      </c>
      <c r="FA112" s="10">
        <f>VLOOKUP($EG112,Data!$B:$CP,Daily!FA$10,0)</f>
      </c>
      <c r="FB112" s="10">
        <f>VLOOKUP($EG112,Data!$B:$CP,Daily!FB$10,0)</f>
      </c>
      <c r="FC112" s="10">
        <f>VLOOKUP($EG112,Data!$B:$CP,Daily!FC$10,0)</f>
      </c>
      <c r="FD112" s="10">
        <f>VLOOKUP($EG112,Data!$B:$CP,Daily!FD$10,0)</f>
      </c>
      <c r="FE112" s="10">
        <f>VLOOKUP($EG112,Data!$B:$CP,Daily!FE$10,0)</f>
      </c>
      <c r="FF112" s="10">
        <f>VLOOKUP($EG112,Data!$B:$CP,Daily!FF$10,0)</f>
      </c>
      <c r="FG112" s="10">
        <f>VLOOKUP($EG112,Data!$B:$CP,Daily!FG$10,0)</f>
      </c>
      <c r="FH112" s="10">
        <f>VLOOKUP($EG112,Data!$B:$CP,Daily!FH$10,0)</f>
      </c>
      <c r="FI112" s="10">
        <f>VLOOKUP($EG112,Data!$B:$CP,Daily!FI$10,0)</f>
      </c>
      <c r="FJ112" s="10">
        <f>VLOOKUP($EG112,Data!$B:$CP,Daily!FJ$10,0)</f>
      </c>
      <c r="FK112" s="10">
        <f>VLOOKUP($EG112,Data!$B:$CP,Daily!FK$10,0)</f>
      </c>
      <c r="FL112" s="10">
        <f>VLOOKUP($EG112,Data!$B:$CP,Daily!FL$10,0)</f>
      </c>
      <c r="FM112" s="10">
        <f>VLOOKUP($EG112,Data!$B:$CP,Daily!FM$10,0)</f>
      </c>
      <c r="FN112" s="10">
        <f>VLOOKUP($EG112,Data!$B:$CP,Daily!FN$10,0)</f>
      </c>
      <c r="FO112" s="10">
        <f>VLOOKUP($EG112,Data!$B:$CP,Daily!FO$10,0)</f>
      </c>
      <c r="FP112" s="10">
        <f>VLOOKUP($EG112,Data!$B:$CP,Daily!FP$10,0)</f>
      </c>
      <c r="FQ112" s="10">
        <f>VLOOKUP($EG112,Data!$B:$CP,Daily!FQ$10,0)</f>
      </c>
      <c r="FR112" s="10">
        <f>VLOOKUP($EG112,Data!$B:$CP,Daily!FR$10,0)</f>
      </c>
      <c r="FS112" s="10">
        <f>VLOOKUP($EG112,Data!$B:$CP,Daily!FS$10,0)</f>
      </c>
      <c r="FT112" s="10">
        <f>VLOOKUP($EG112,Data!$B:$CP,Daily!FT$10,0)</f>
      </c>
      <c r="FU112" s="10">
        <f>VLOOKUP($EG112,Data!$B:$CP,Daily!FU$10,0)</f>
      </c>
      <c r="FV112" s="10">
        <f>VLOOKUP($EG112,Data!$B:$CP,Daily!FV$10,0)</f>
      </c>
      <c r="FW112" s="10">
        <f>VLOOKUP($EG112,Data!$B:$CP,Daily!FW$10,0)</f>
      </c>
      <c r="FX112" s="10">
        <f>VLOOKUP($EG112,Data!$B:$CP,Daily!FX$10,0)</f>
      </c>
      <c r="FY112" s="10">
        <f>VLOOKUP($EG112,Data!$B:$CP,Daily!FY$10,0)</f>
      </c>
      <c r="FZ112" s="10">
        <f>VLOOKUP($EG112,Data!$B:$CP,Daily!FZ$10,0)</f>
      </c>
      <c r="GA112" s="10">
        <f>VLOOKUP($EG112,Data!$B:$CP,Daily!GA$10,0)</f>
      </c>
      <c r="GB112" s="10">
        <f>VLOOKUP($EG112,Data!$B:$CP,Daily!GB$10,0)</f>
      </c>
      <c r="GC112" s="10">
        <f>VLOOKUP($EG112,Data!$B:$CP,Daily!GC$10,0)</f>
      </c>
      <c r="GD112" s="10">
        <f>VLOOKUP($EG112,Data!$B:$CP,Daily!GD$10,0)</f>
      </c>
      <c r="GE112" s="10">
        <f>VLOOKUP($EG112,Data!$B:$CP,Daily!GE$10,0)</f>
      </c>
      <c r="GF112" s="10">
        <f>VLOOKUP($EG112,Data!$B:$CP,Daily!GF$10,0)</f>
      </c>
      <c r="GG112" s="10">
        <f>VLOOKUP($EG112,Data!$B:$CP,Daily!GG$10,0)</f>
      </c>
      <c r="GH112" s="10">
        <f>VLOOKUP($EG112,Data!$B:$CP,Daily!GH$10,0)</f>
      </c>
      <c r="GI112" s="10">
        <f>VLOOKUP($EG112,Data!$B:$CP,Daily!GI$10,0)</f>
      </c>
      <c r="GJ112" s="10">
        <f>VLOOKUP($EG112,Data!$B:$CP,Daily!GJ$10,0)</f>
      </c>
      <c r="GK112" s="10">
        <f>VLOOKUP($EG112,Data!$B:$CP,Daily!GK$10,0)</f>
      </c>
      <c r="GL112" s="10">
        <f>VLOOKUP($EG112,Data!$B:$CP,Daily!GL$10,0)</f>
      </c>
      <c r="GM112" s="10">
        <f>VLOOKUP($EG112,Data!$B:$CP,Daily!GM$10,0)</f>
      </c>
      <c r="GN112" s="10">
        <f>VLOOKUP($EG112,Data!$B:$CP,Daily!GN$10,0)</f>
      </c>
      <c r="GO112" s="10">
        <f>VLOOKUP($EG112,Data!$B:$CP,Daily!GO$10,0)</f>
      </c>
      <c r="GP112" s="10">
        <f>VLOOKUP($EG112,Data!$B:$CP,Daily!GP$10,0)</f>
      </c>
      <c r="GQ112" s="10">
        <f>VLOOKUP($EG112,Data!$B:$CP,Daily!GQ$10,0)</f>
      </c>
      <c r="GR112" s="10">
        <f>VLOOKUP($EG112,Data!$B:$CP,Daily!GR$10,0)</f>
      </c>
      <c r="GS112" s="10">
        <f>VLOOKUP($EG112,Data!$B:$CP,Daily!GS$10,0)</f>
      </c>
      <c r="GT112" s="10">
        <f>VLOOKUP($EG112,Data!$B:$CP,Daily!GT$10,0)</f>
      </c>
      <c r="GU112" s="10">
        <f>VLOOKUP($EG112,Data!$B:$CP,Daily!GU$10,0)</f>
      </c>
      <c r="GV112" s="10">
        <f>VLOOKUP($EG112,Data!$B:$CP,Daily!GV$10,0)</f>
      </c>
      <c r="GW112" s="10">
        <f>VLOOKUP($EG112,Data!$B:$CP,Daily!GW$10,0)</f>
      </c>
      <c r="GX112" s="10">
        <f>VLOOKUP($EG112,Data!$B:$CP,Daily!GX$10,0)</f>
      </c>
      <c r="GY112" s="10">
        <f>VLOOKUP($EG112,Data!$B:$CP,Daily!GY$10,0)</f>
      </c>
      <c r="GZ112" s="10">
        <f>VLOOKUP($EG112,Data!$B:$CP,Daily!GZ$10,0)</f>
      </c>
      <c r="HA112" s="10">
        <f>VLOOKUP($EG112,Data!$B:$CP,Daily!HA$10,0)</f>
      </c>
      <c r="HB112" s="10">
        <f>VLOOKUP($EG112,Data!$B:$CP,Daily!HB$10,0)</f>
      </c>
      <c r="HC112" s="10">
        <f>VLOOKUP($EG112,Data!$B:$CP,Daily!HC$10,0)</f>
      </c>
      <c r="HD112" s="10">
        <f>VLOOKUP($EG112,Data!$B:$CP,Daily!HD$10,0)</f>
      </c>
      <c r="HE112" s="10">
        <f>VLOOKUP($EG112,Data!$B:$CP,Daily!HE$10,0)</f>
      </c>
      <c r="HF112" s="10">
        <f>VLOOKUP($EG112,Data!$B:$CP,Daily!HF$10,0)</f>
      </c>
      <c r="HG112" s="10">
        <f>VLOOKUP($EG112,Data!$B:$CP,Daily!HG$10,0)</f>
      </c>
      <c r="HH112" s="10">
        <f>VLOOKUP($EG112,Data!$B:$CP,Daily!HH$10,0)</f>
      </c>
      <c r="HI112" s="10">
        <f>VLOOKUP($EG112,Data!$B:$CP,Daily!HI$10,0)</f>
      </c>
      <c r="HJ112" s="10">
        <f>VLOOKUP($EG112,Data!$B:$CP,Daily!HJ$10,0)</f>
      </c>
      <c r="HK112" s="10">
        <f>VLOOKUP($EG112,Data!$B:$CP,Daily!HK$10,0)</f>
      </c>
      <c r="HL112" s="10">
        <f>VLOOKUP($EG112,Data!$B:$CP,Daily!HL$10,0)</f>
      </c>
      <c r="HM112" s="10">
        <f>VLOOKUP($EG112,Data!$B:$CP,Daily!HM$10,0)</f>
      </c>
      <c r="HN112" s="10">
        <f>VLOOKUP($EG112,Data!$B:$CP,Daily!HN$10,0)</f>
      </c>
      <c r="HO112" s="10">
        <f>VLOOKUP($EG112,Data!$B:$CP,Daily!HO$10,0)</f>
      </c>
      <c r="HP112" s="10">
        <f>VLOOKUP($EG112,Data!$B:$CP,Daily!HP$10,0)</f>
      </c>
      <c r="HQ112" s="10">
        <f>VLOOKUP($EG112,Data!$B:$CP,Daily!HQ$10,0)</f>
      </c>
      <c r="HR112" s="10">
        <f>VLOOKUP($EG112,Data!$B:$CP,Daily!HR$10,0)</f>
      </c>
      <c r="HS112" s="10">
        <f>VLOOKUP($EG112,Data!$B:$CP,Daily!HS$10,0)</f>
      </c>
      <c r="HT112" s="10">
        <f>VLOOKUP($EG112,Data!$B:$CP,Daily!HT$10,0)</f>
      </c>
      <c r="HU112" s="17"/>
      <c r="HV112" s="10">
        <f t="shared" ref="HV112:HV119" si="1018">_xlfn.QUARTILE.INC($EI112:$HS112,1)</f>
      </c>
      <c r="HW112" s="10">
        <f t="shared" ref="HW112:HW119" si="1019">_xlfn.QUARTILE.INC($EI112:$HS112,3)</f>
      </c>
      <c r="HX112" s="10">
        <f t="shared" ref="HX112" si="1020">HW112-HV112</f>
      </c>
      <c r="HY112" s="10">
        <f t="shared" si="905"/>
      </c>
      <c r="HZ112" s="10">
        <f t="shared" si="906"/>
      </c>
      <c r="IA112" s="55"/>
      <c r="IB112" s="11">
        <f t="shared" ref="IB112:IB118" si="1021">_xlfn.STDEV.P(FM112:HT112)</f>
      </c>
      <c r="IC112" s="11">
        <f>AVERAGE(HM112:HS112)</f>
      </c>
      <c r="ID112" s="11">
        <f>AVERAGE(GP112:HS112)</f>
      </c>
      <c r="IE112" s="16"/>
      <c r="IF112" s="9" t="s">
        <v>643</v>
      </c>
      <c r="IG112" s="9" t="s">
        <v>96</v>
      </c>
      <c r="IH112" s="10">
        <f>VLOOKUP($IF112,Data!$B:$CP,Daily!IH$10,0)</f>
      </c>
      <c r="II112" s="10">
        <f>VLOOKUP($IF112,Data!$B:$CP,Daily!II$10,0)</f>
      </c>
      <c r="IJ112" s="10">
        <f>VLOOKUP($IF112,Data!$B:$CP,Daily!IJ$10,0)</f>
      </c>
      <c r="IK112" s="10">
        <f>VLOOKUP($IF112,Data!$B:$CP,Daily!IK$10,0)</f>
      </c>
      <c r="IL112" s="10">
        <f>VLOOKUP($IF112,Data!$B:$CP,Daily!IL$10,0)</f>
      </c>
      <c r="IM112" s="10">
        <f>VLOOKUP($IF112,Data!$B:$CP,Daily!IM$10,0)</f>
      </c>
      <c r="IN112" s="10">
        <f>VLOOKUP($IF112,Data!$B:$CP,Daily!IN$10,0)</f>
      </c>
      <c r="IO112" s="10">
        <f>VLOOKUP($IF112,Data!$B:$CP,Daily!IO$10,0)</f>
      </c>
      <c r="IP112" s="10">
        <f>VLOOKUP($IF112,Data!$B:$CP,Daily!IP$10,0)</f>
      </c>
      <c r="IQ112" s="10">
        <f>VLOOKUP($IF112,Data!$B:$CP,Daily!IQ$10,0)</f>
      </c>
      <c r="IR112" s="10">
        <f>VLOOKUP($IF112,Data!$B:$CP,Daily!IR$10,0)</f>
      </c>
      <c r="IS112" s="10">
        <f>VLOOKUP($IF112,Data!$B:$CP,Daily!IS$10,0)</f>
      </c>
      <c r="IT112" s="10">
        <f>VLOOKUP($IF112,Data!$B:$CP,Daily!IT$10,0)</f>
      </c>
      <c r="IU112" s="10">
        <f>VLOOKUP($IF112,Data!$B:$CP,Daily!IU$10,0)</f>
      </c>
      <c r="IV112" s="10">
        <f>VLOOKUP($IF112,Data!$B:$CP,Daily!IV$10,0)</f>
      </c>
      <c r="IW112" s="10">
        <f>VLOOKUP($IF112,Data!$B:$CP,Daily!IW$10,0)</f>
      </c>
      <c r="IX112" s="10">
        <f>VLOOKUP($IF112,Data!$B:$CP,Daily!IX$10,0)</f>
      </c>
      <c r="IY112" s="10">
        <f>VLOOKUP($IF112,Data!$B:$CP,Daily!IY$10,0)</f>
      </c>
      <c r="IZ112" s="10">
        <f>VLOOKUP($IF112,Data!$B:$CP,Daily!IZ$10,0)</f>
      </c>
      <c r="JA112" s="10">
        <f>VLOOKUP($IF112,Data!$B:$CP,Daily!JA$10,0)</f>
      </c>
      <c r="JB112" s="10">
        <f>VLOOKUP($IF112,Data!$B:$CP,Daily!JB$10,0)</f>
      </c>
      <c r="JC112" s="10">
        <f>VLOOKUP($IF112,Data!$B:$CP,Daily!JC$10,0)</f>
      </c>
      <c r="JD112" s="10">
        <f>VLOOKUP($IF112,Data!$B:$CP,Daily!JD$10,0)</f>
      </c>
      <c r="JE112" s="10">
        <f>VLOOKUP($IF112,Data!$B:$CP,Daily!JE$10,0)</f>
      </c>
      <c r="JF112" s="10">
        <f>VLOOKUP($IF112,Data!$B:$CP,Daily!JF$10,0)</f>
      </c>
      <c r="JG112" s="10">
        <f>VLOOKUP($IF112,Data!$B:$CP,Daily!JG$10,0)</f>
      </c>
      <c r="JH112" s="10">
        <f>VLOOKUP($IF112,Data!$B:$CP,Daily!JH$10,0)</f>
      </c>
      <c r="JI112" s="10">
        <f>VLOOKUP($IF112,Data!$B:$CP,Daily!JI$10,0)</f>
      </c>
      <c r="JJ112" s="10">
        <f>VLOOKUP($IF112,Data!$B:$CP,Daily!JJ$10,0)</f>
      </c>
      <c r="JK112" s="10">
        <f>VLOOKUP($IF112,Data!$B:$CP,Daily!JK$10,0)</f>
      </c>
      <c r="JL112" s="10">
        <f>VLOOKUP($IF112,Data!$B:$CP,Daily!JL$10,0)</f>
      </c>
      <c r="JM112" s="10">
        <f>VLOOKUP($IF112,Data!$B:$CP,Daily!JM$10,0)</f>
      </c>
      <c r="JN112" s="10">
        <f>VLOOKUP($IF112,Data!$B:$CP,Daily!JN$10,0)</f>
      </c>
      <c r="JO112" s="10">
        <f>VLOOKUP($IF112,Data!$B:$CP,Daily!JO$10,0)</f>
      </c>
      <c r="JP112" s="10">
        <f>VLOOKUP($IF112,Data!$B:$CP,Daily!JP$10,0)</f>
      </c>
      <c r="JQ112" s="10">
        <f>VLOOKUP($IF112,Data!$B:$CP,Daily!JQ$10,0)</f>
      </c>
      <c r="JR112" s="10">
        <f>VLOOKUP($IF112,Data!$B:$CP,Daily!JR$10,0)</f>
      </c>
      <c r="JS112" s="10">
        <f>VLOOKUP($IF112,Data!$B:$CP,Daily!JS$10,0)</f>
      </c>
      <c r="JT112" s="10">
        <f>VLOOKUP($IF112,Data!$B:$CP,Daily!JT$10,0)</f>
      </c>
      <c r="JU112" s="10">
        <f>VLOOKUP($IF112,Data!$B:$CP,Daily!JU$10,0)</f>
      </c>
      <c r="JV112" s="10">
        <f>VLOOKUP($IF112,Data!$B:$CP,Daily!JV$10,0)</f>
      </c>
      <c r="JW112" s="10">
        <f>VLOOKUP($IF112,Data!$B:$CP,Daily!JW$10,0)</f>
      </c>
      <c r="JX112" s="10">
        <f>VLOOKUP($IF112,Data!$B:$CP,Daily!JX$10,0)</f>
      </c>
      <c r="JY112" s="10">
        <f>VLOOKUP($IF112,Data!$B:$CP,Daily!JY$10,0)</f>
      </c>
      <c r="JZ112" s="10">
        <f>VLOOKUP($IF112,Data!$B:$CP,Daily!JZ$10,0)</f>
      </c>
      <c r="KA112" s="10">
        <f>VLOOKUP($IF112,Data!$B:$CP,Daily!KA$10,0)</f>
      </c>
      <c r="KB112" s="10">
        <f>VLOOKUP($IF112,Data!$B:$CP,Daily!KB$10,0)</f>
      </c>
      <c r="KC112" s="10">
        <f>VLOOKUP($IF112,Data!$B:$CP,Daily!KC$10,0)</f>
      </c>
      <c r="KD112" s="10">
        <f>VLOOKUP($IF112,Data!$B:$CP,Daily!KD$10,0)</f>
      </c>
      <c r="KE112" s="10">
        <f>VLOOKUP($IF112,Data!$B:$CP,Daily!KE$10,0)</f>
      </c>
      <c r="KF112" s="10">
        <f>VLOOKUP($IF112,Data!$B:$CP,Daily!KF$10,0)</f>
      </c>
      <c r="KG112" s="10">
        <f>VLOOKUP($IF112,Data!$B:$CP,Daily!KG$10,0)</f>
      </c>
      <c r="KH112" s="10">
        <f>VLOOKUP($IF112,Data!$B:$CP,Daily!KH$10,0)</f>
      </c>
      <c r="KI112" s="10">
        <f>VLOOKUP($IF112,Data!$B:$CP,Daily!KI$10,0)</f>
      </c>
      <c r="KJ112" s="10">
        <f>VLOOKUP($IF112,Data!$B:$CP,Daily!KJ$10,0)</f>
      </c>
      <c r="KK112" s="10">
        <f>VLOOKUP($IF112,Data!$B:$CP,Daily!KK$10,0)</f>
      </c>
      <c r="KL112" s="10">
        <f>VLOOKUP($IF112,Data!$B:$CP,Daily!KL$10,0)</f>
      </c>
      <c r="KM112" s="10">
        <f>VLOOKUP($IF112,Data!$B:$CP,Daily!KM$10,0)</f>
      </c>
      <c r="KN112" s="10">
        <f>VLOOKUP($IF112,Data!$B:$CP,Daily!KN$10,0)</f>
      </c>
      <c r="KO112" s="10">
        <f>VLOOKUP($IF112,Data!$B:$CP,Daily!KO$10,0)</f>
      </c>
      <c r="KP112" s="10">
        <f>VLOOKUP($IF112,Data!$B:$CP,Daily!KP$10,0)</f>
      </c>
      <c r="KQ112" s="10">
        <f>VLOOKUP($IF112,Data!$B:$CP,Daily!KQ$10,0)</f>
      </c>
      <c r="KR112" s="10">
        <f>VLOOKUP($IF112,Data!$B:$CP,Daily!KR$10,0)</f>
      </c>
      <c r="KS112" s="10">
        <f>VLOOKUP($IF112,Data!$B:$CP,Daily!KS$10,0)</f>
      </c>
      <c r="KT112" s="10">
        <f>VLOOKUP($IF112,Data!$B:$CP,Daily!KT$10,0)</f>
      </c>
      <c r="KU112" s="10">
        <f>VLOOKUP($IF112,Data!$B:$CP,Daily!KU$10,0)</f>
      </c>
      <c r="KV112" s="10">
        <f>VLOOKUP($IF112,Data!$B:$CP,Daily!KV$10,0)</f>
      </c>
      <c r="KW112" s="10">
        <f>VLOOKUP($IF112,Data!$B:$CP,Daily!KW$10,0)</f>
      </c>
      <c r="KX112" s="10">
        <f>VLOOKUP($IF112,Data!$B:$CP,Daily!KX$10,0)</f>
      </c>
      <c r="KY112" s="10">
        <f>VLOOKUP($IF112,Data!$B:$CP,Daily!KY$10,0)</f>
      </c>
      <c r="KZ112" s="10">
        <f>VLOOKUP($IF112,Data!$B:$CP,Daily!KZ$10,0)</f>
      </c>
      <c r="LA112" s="10">
        <f>VLOOKUP($IF112,Data!$B:$CP,Daily!LA$10,0)</f>
      </c>
      <c r="LB112" s="10">
        <f>VLOOKUP($IF112,Data!$B:$CP,Daily!LB$10,0)</f>
      </c>
      <c r="LC112" s="10">
        <f>VLOOKUP($IF112,Data!$B:$CP,Daily!LC$10,0)</f>
      </c>
      <c r="LD112" s="10">
        <f>VLOOKUP($IF112,Data!$B:$CP,Daily!LD$10,0)</f>
      </c>
      <c r="LE112" s="10">
        <f>VLOOKUP($IF112,Data!$B:$CP,Daily!LE$10,0)</f>
      </c>
      <c r="LF112" s="10">
        <f>VLOOKUP($IF112,Data!$B:$CP,Daily!LF$10,0)</f>
      </c>
      <c r="LG112" s="10">
        <f>VLOOKUP($IF112,Data!$B:$CP,Daily!LG$10,0)</f>
      </c>
      <c r="LH112" s="10">
        <f>VLOOKUP($IF112,Data!$B:$CP,Daily!LH$10,0)</f>
      </c>
      <c r="LI112" s="10">
        <f>VLOOKUP($IF112,Data!$B:$CP,Daily!LI$10,0)</f>
      </c>
      <c r="LJ112" s="10">
        <f>VLOOKUP($IF112,Data!$B:$CP,Daily!LJ$10,0)</f>
      </c>
      <c r="LK112" s="10">
        <f>VLOOKUP($IF112,Data!$B:$CP,Daily!LK$10,0)</f>
      </c>
      <c r="LL112" s="10">
        <f>VLOOKUP($IF112,Data!$B:$CP,Daily!LL$10,0)</f>
      </c>
      <c r="LM112" s="10">
        <f>VLOOKUP($IF112,Data!$B:$CP,Daily!LM$10,0)</f>
      </c>
      <c r="LN112" s="10">
        <f>VLOOKUP($IF112,Data!$B:$CP,Daily!LN$10,0)</f>
      </c>
      <c r="LO112" s="10">
        <f>VLOOKUP($IF112,Data!$B:$CP,Daily!LO$10,0)</f>
      </c>
      <c r="LP112" s="10">
        <f>VLOOKUP($IF112,Data!$B:$CP,Daily!LP$10,0)</f>
      </c>
      <c r="LQ112" s="10">
        <f>VLOOKUP($IF112,Data!$B:$CP,Daily!LQ$10,0)</f>
      </c>
      <c r="LR112" s="10">
        <f>VLOOKUP($IF112,Data!$B:$CP,Daily!LR$10,0)</f>
      </c>
      <c r="LS112" s="10">
        <f>VLOOKUP($IF112,Data!$B:$CP,Daily!LS$10,0)</f>
      </c>
      <c r="LU112" s="10">
        <f t="shared" ref="LU112:LU119" si="1022">_xlfn.QUARTILE.INC($IH112:$LR112,1)</f>
      </c>
      <c r="LV112" s="10">
        <f t="shared" ref="LV112:LV119" si="1023">_xlfn.QUARTILE.INC($IH112:$LR112,3)</f>
      </c>
      <c r="LW112" s="10">
        <f t="shared" ref="LW112" si="1024">LV112-LU112</f>
      </c>
      <c r="LX112" s="10">
        <f t="shared" si="907"/>
      </c>
      <c r="LY112" s="10">
        <f t="shared" si="908"/>
      </c>
      <c r="LZ112" s="53"/>
      <c r="MA112" s="11">
        <f>_xlfn.STDEV.P(JL112:LS112)</f>
      </c>
      <c r="MB112" s="11">
        <f>AVERAGE(LL112:LR112)</f>
      </c>
      <c r="MC112" s="11">
        <f>AVERAGE(KO112:LR112)</f>
      </c>
    </row>
    <row r="113" spans="4:341" x14ac:dyDescent="0.25">
      <c r="D113" s="74" t="s">
        <v>644</v>
      </c>
      <c r="E113" s="67" t="str">
        <f>VLOOKUP($D113,'Metric Nature'!$C:$D,2,0)&amp;IF(($F113&lt;(EA113)),"Below",IF(($F113&gt;(DZ113)),"Above","Within"))</f>
      </c>
      <c r="F113" s="62">
        <f t="shared" si="912"/>
      </c>
      <c r="G113" s="92">
        <f t="shared" si="913"/>
      </c>
      <c r="H113" s="62">
        <f t="shared" si="914"/>
      </c>
      <c r="I113" s="89">
        <f t="shared" ref="I113:I118" si="1025">EE113</f>
      </c>
      <c r="J113" s="62">
        <f t="shared" si="915"/>
      </c>
      <c r="K113" s="62">
        <f t="shared" si="916"/>
      </c>
      <c r="L113" s="70"/>
      <c r="M113" s="67" t="str">
        <f>VLOOKUP($D113,'Metric Nature'!$C:$D,2,0)&amp;IF(($N113&lt;(HZ113)),"Below",IF(($N113&gt;(HY113)),"Above","Within"))</f>
      </c>
      <c r="N113" s="71">
        <f t="shared" ref="N113:N118" si="1026">HT113</f>
      </c>
      <c r="O113" s="63">
        <f t="shared" ref="O113:O118" si="1027">IC113</f>
      </c>
      <c r="P113" s="98">
        <f t="shared" ref="P113:P118" si="1028">IFERROR(((N113-O113)/O113),0)</f>
      </c>
      <c r="Q113" s="63">
        <f t="shared" ref="Q113:Q118" si="1029">ID113</f>
      </c>
      <c r="R113" s="71">
        <f t="shared" ref="R113:R118" si="1030">IFERROR(((N113-Q113)/Q113),0)</f>
      </c>
      <c r="S113" s="62">
        <f t="shared" ref="S113:S118" si="1031">IB113</f>
      </c>
      <c r="T113" s="70"/>
      <c r="U113" s="67" t="str">
        <f>VLOOKUP($D113,'Metric Nature'!$C:$D,2,0)&amp;IF(($V113&lt;(LY113)),"Below",IF(($V113&gt;(LX113)),"Above","Within"))</f>
      </c>
      <c r="V113" s="62">
        <f t="shared" ref="V113:V118" si="1032">LS113</f>
      </c>
      <c r="W113" s="63">
        <f t="shared" ref="W113:W118" si="1033">MB113</f>
      </c>
      <c r="X113" s="62">
        <f t="shared" ref="X113:X118" si="1034">IFERROR(((V113-W113)/W113),0)</f>
      </c>
      <c r="Y113" s="63">
        <f t="shared" ref="Y113:Y118" si="1035">MC113</f>
      </c>
      <c r="Z113" s="62">
        <f t="shared" ref="Z113:Z118" si="1036">IFERROR(((V113-Y113)/Y113),0)</f>
      </c>
      <c r="AA113" s="62">
        <f t="shared" ref="AA113:AA118" si="1037">MA113</f>
      </c>
      <c r="AB113" s="64"/>
      <c r="AC113" s="60" t="s">
        <v>645</v>
      </c>
      <c r="AI113" s="9" t="s">
        <v>644</v>
      </c>
      <c r="AJ113" s="14">
        <f>AJ112/AJ111</f>
      </c>
      <c r="AK113" s="14">
        <f t="shared" ref="AK113:CV113" si="1038">AK112/AK111</f>
      </c>
      <c r="AL113" s="14">
        <f t="shared" si="1038"/>
      </c>
      <c r="AM113" s="14">
        <f t="shared" si="1038"/>
      </c>
      <c r="AN113" s="14">
        <f t="shared" si="1038"/>
      </c>
      <c r="AO113" s="14">
        <f t="shared" si="1038"/>
      </c>
      <c r="AP113" s="14">
        <f t="shared" si="1038"/>
      </c>
      <c r="AQ113" s="14">
        <f t="shared" si="1038"/>
      </c>
      <c r="AR113" s="14">
        <f t="shared" si="1038"/>
      </c>
      <c r="AS113" s="14">
        <f t="shared" si="1038"/>
      </c>
      <c r="AT113" s="14">
        <f t="shared" si="1038"/>
      </c>
      <c r="AU113" s="14">
        <f t="shared" si="1038"/>
      </c>
      <c r="AV113" s="14">
        <f t="shared" si="1038"/>
      </c>
      <c r="AW113" s="14">
        <f t="shared" si="1038"/>
      </c>
      <c r="AX113" s="14">
        <f t="shared" si="1038"/>
      </c>
      <c r="AY113" s="14">
        <f t="shared" si="1038"/>
      </c>
      <c r="AZ113" s="14">
        <f t="shared" si="1038"/>
      </c>
      <c r="BA113" s="14">
        <f t="shared" si="1038"/>
      </c>
      <c r="BB113" s="14">
        <f t="shared" si="1038"/>
      </c>
      <c r="BC113" s="14">
        <f t="shared" si="1038"/>
      </c>
      <c r="BD113" s="14">
        <f t="shared" si="1038"/>
      </c>
      <c r="BE113" s="14">
        <f t="shared" si="1038"/>
      </c>
      <c r="BF113" s="14">
        <f t="shared" si="1038"/>
      </c>
      <c r="BG113" s="14">
        <f t="shared" si="1038"/>
      </c>
      <c r="BH113" s="14">
        <f t="shared" si="1038"/>
      </c>
      <c r="BI113" s="14">
        <f t="shared" si="1038"/>
      </c>
      <c r="BJ113" s="14">
        <f t="shared" si="1038"/>
      </c>
      <c r="BK113" s="14">
        <f t="shared" si="1038"/>
      </c>
      <c r="BL113" s="14">
        <f t="shared" si="1038"/>
      </c>
      <c r="BM113" s="14">
        <f t="shared" si="1038"/>
      </c>
      <c r="BN113" s="14">
        <f t="shared" si="1038"/>
      </c>
      <c r="BO113" s="14">
        <f t="shared" si="1038"/>
      </c>
      <c r="BP113" s="14">
        <f t="shared" si="1038"/>
      </c>
      <c r="BQ113" s="14">
        <f t="shared" si="1038"/>
      </c>
      <c r="BR113" s="14">
        <f t="shared" si="1038"/>
      </c>
      <c r="BS113" s="14">
        <f t="shared" si="1038"/>
      </c>
      <c r="BT113" s="14">
        <f t="shared" si="1038"/>
      </c>
      <c r="BU113" s="14">
        <f t="shared" si="1038"/>
      </c>
      <c r="BV113" s="14">
        <f t="shared" si="1038"/>
      </c>
      <c r="BW113" s="14">
        <f t="shared" si="1038"/>
      </c>
      <c r="BX113" s="14">
        <f t="shared" si="1038"/>
      </c>
      <c r="BY113" s="14">
        <f t="shared" si="1038"/>
      </c>
      <c r="BZ113" s="14">
        <f t="shared" si="1038"/>
      </c>
      <c r="CA113" s="14">
        <f t="shared" si="1038"/>
      </c>
      <c r="CB113" s="14">
        <f t="shared" si="1038"/>
      </c>
      <c r="CC113" s="14">
        <f t="shared" si="1038"/>
      </c>
      <c r="CD113" s="14">
        <f t="shared" si="1038"/>
      </c>
      <c r="CE113" s="14">
        <f t="shared" si="1038"/>
      </c>
      <c r="CF113" s="14">
        <f t="shared" si="1038"/>
      </c>
      <c r="CG113" s="14">
        <f t="shared" si="1038"/>
      </c>
      <c r="CH113" s="14">
        <f t="shared" si="1038"/>
      </c>
      <c r="CI113" s="14">
        <f t="shared" si="1038"/>
      </c>
      <c r="CJ113" s="14">
        <f t="shared" si="1038"/>
      </c>
      <c r="CK113" s="14">
        <f t="shared" si="1038"/>
      </c>
      <c r="CL113" s="14">
        <f t="shared" si="1038"/>
      </c>
      <c r="CM113" s="14">
        <f t="shared" si="1038"/>
      </c>
      <c r="CN113" s="14">
        <f t="shared" si="1038"/>
      </c>
      <c r="CO113" s="14">
        <f t="shared" si="1038"/>
      </c>
      <c r="CP113" s="14">
        <f t="shared" si="1038"/>
      </c>
      <c r="CQ113" s="14">
        <f t="shared" si="1038"/>
      </c>
      <c r="CR113" s="14">
        <f t="shared" si="1038"/>
      </c>
      <c r="CS113" s="14">
        <f t="shared" si="1038"/>
      </c>
      <c r="CT113" s="14">
        <f t="shared" si="1038"/>
      </c>
      <c r="CU113" s="14">
        <f t="shared" si="1038"/>
      </c>
      <c r="CV113" s="14">
        <f t="shared" si="1038"/>
      </c>
      <c r="CW113" s="14">
        <f t="shared" ref="CW113:DU113" si="1039">CW112/CW111</f>
      </c>
      <c r="CX113" s="14">
        <f t="shared" si="1039"/>
      </c>
      <c r="CY113" s="14">
        <f t="shared" si="1039"/>
      </c>
      <c r="CZ113" s="14">
        <f t="shared" si="1039"/>
      </c>
      <c r="DA113" s="14">
        <f t="shared" si="1039"/>
      </c>
      <c r="DB113" s="14">
        <f t="shared" si="1039"/>
      </c>
      <c r="DC113" s="14">
        <f t="shared" si="1039"/>
      </c>
      <c r="DD113" s="14">
        <f t="shared" si="1039"/>
      </c>
      <c r="DE113" s="14">
        <f t="shared" si="1039"/>
      </c>
      <c r="DF113" s="14">
        <f t="shared" si="1039"/>
      </c>
      <c r="DG113" s="14">
        <f t="shared" si="1039"/>
      </c>
      <c r="DH113" s="14">
        <f t="shared" si="1039"/>
      </c>
      <c r="DI113" s="14">
        <f t="shared" si="1039"/>
      </c>
      <c r="DJ113" s="14">
        <f t="shared" si="1039"/>
      </c>
      <c r="DK113" s="14">
        <f t="shared" si="1039"/>
      </c>
      <c r="DL113" s="14">
        <f t="shared" si="1039"/>
      </c>
      <c r="DM113" s="14">
        <f t="shared" si="1039"/>
      </c>
      <c r="DN113" s="14">
        <f t="shared" si="1039"/>
      </c>
      <c r="DO113" s="14">
        <f t="shared" si="1039"/>
      </c>
      <c r="DP113" s="14">
        <f t="shared" si="1039"/>
      </c>
      <c r="DQ113" s="14">
        <f t="shared" si="1039"/>
      </c>
      <c r="DR113" s="14">
        <f t="shared" si="1039"/>
      </c>
      <c r="DS113" s="14">
        <f t="shared" si="1039"/>
      </c>
      <c r="DT113" s="14">
        <f t="shared" si="1039"/>
      </c>
      <c r="DU113" s="14">
        <f t="shared" si="1039"/>
      </c>
      <c r="DV113" s="18"/>
      <c r="DW113" s="14">
        <f t="shared" si="1015"/>
      </c>
      <c r="DX113" s="14">
        <f t="shared" si="1016"/>
      </c>
      <c r="DY113" s="14">
        <f t="shared" ref="DY113:DY118" si="1040">DX113-DW113</f>
      </c>
      <c r="DZ113" s="14">
        <f t="shared" ref="DZ113:DZ118" si="1041">DX113+(0.75*DY113)</f>
      </c>
      <c r="EA113" s="14">
        <f t="shared" ref="EA113:EA118" si="1042">DW113-(0.75*DY113)</f>
      </c>
      <c r="EB113" s="18"/>
      <c r="EC113" s="14">
        <f t="shared" ref="EC113:EC118" si="1043">_xlfn.STDEV.P(AJ113:DU113)</f>
      </c>
      <c r="ED113" s="14">
        <f>SUMPRODUCT(DN113:DT113,DN$111:DT$111)/SUM(DN$111:DT$111)</f>
      </c>
      <c r="EE113" s="14">
        <f>SUMPRODUCT(CR113:DT113,CR$111:DT$111)/SUM(CR$111:DT$111)</f>
      </c>
      <c r="EF113" s="16"/>
      <c r="EG113" s="9"/>
      <c r="EH113" s="9"/>
      <c r="EI113" s="14">
        <f>EI112/EI111</f>
      </c>
      <c r="EJ113" s="14">
        <f t="shared" ref="EJ113:GU113" si="1044">EJ112/EJ111</f>
      </c>
      <c r="EK113" s="14">
        <f t="shared" si="1044"/>
      </c>
      <c r="EL113" s="14">
        <f t="shared" si="1044"/>
      </c>
      <c r="EM113" s="14">
        <f t="shared" si="1044"/>
      </c>
      <c r="EN113" s="14">
        <f t="shared" si="1044"/>
      </c>
      <c r="EO113" s="14">
        <f t="shared" si="1044"/>
      </c>
      <c r="EP113" s="14">
        <f t="shared" si="1044"/>
      </c>
      <c r="EQ113" s="14">
        <f t="shared" si="1044"/>
      </c>
      <c r="ER113" s="14">
        <f t="shared" si="1044"/>
      </c>
      <c r="ES113" s="14">
        <f t="shared" si="1044"/>
      </c>
      <c r="ET113" s="14">
        <f t="shared" si="1044"/>
      </c>
      <c r="EU113" s="14">
        <f t="shared" si="1044"/>
      </c>
      <c r="EV113" s="14">
        <f t="shared" si="1044"/>
      </c>
      <c r="EW113" s="14">
        <f t="shared" si="1044"/>
      </c>
      <c r="EX113" s="14">
        <f t="shared" si="1044"/>
      </c>
      <c r="EY113" s="14">
        <f t="shared" si="1044"/>
      </c>
      <c r="EZ113" s="14">
        <f t="shared" si="1044"/>
      </c>
      <c r="FA113" s="14">
        <f t="shared" si="1044"/>
      </c>
      <c r="FB113" s="14">
        <f t="shared" si="1044"/>
      </c>
      <c r="FC113" s="14">
        <f t="shared" si="1044"/>
      </c>
      <c r="FD113" s="14">
        <f t="shared" si="1044"/>
      </c>
      <c r="FE113" s="14">
        <f t="shared" si="1044"/>
      </c>
      <c r="FF113" s="14">
        <f t="shared" si="1044"/>
      </c>
      <c r="FG113" s="14">
        <f t="shared" si="1044"/>
      </c>
      <c r="FH113" s="14">
        <f t="shared" si="1044"/>
      </c>
      <c r="FI113" s="14">
        <f t="shared" si="1044"/>
      </c>
      <c r="FJ113" s="14">
        <f t="shared" si="1044"/>
      </c>
      <c r="FK113" s="14">
        <f t="shared" si="1044"/>
      </c>
      <c r="FL113" s="14">
        <f t="shared" si="1044"/>
      </c>
      <c r="FM113" s="14">
        <f t="shared" si="1044"/>
      </c>
      <c r="FN113" s="14">
        <f t="shared" si="1044"/>
      </c>
      <c r="FO113" s="14">
        <f t="shared" si="1044"/>
      </c>
      <c r="FP113" s="14">
        <f t="shared" si="1044"/>
      </c>
      <c r="FQ113" s="14">
        <f t="shared" si="1044"/>
      </c>
      <c r="FR113" s="14">
        <f t="shared" si="1044"/>
      </c>
      <c r="FS113" s="14">
        <f t="shared" si="1044"/>
      </c>
      <c r="FT113" s="14">
        <f t="shared" si="1044"/>
      </c>
      <c r="FU113" s="14">
        <f t="shared" si="1044"/>
      </c>
      <c r="FV113" s="14">
        <f t="shared" si="1044"/>
      </c>
      <c r="FW113" s="14">
        <f t="shared" si="1044"/>
      </c>
      <c r="FX113" s="14">
        <f t="shared" si="1044"/>
      </c>
      <c r="FY113" s="14">
        <f t="shared" si="1044"/>
      </c>
      <c r="FZ113" s="14">
        <f t="shared" si="1044"/>
      </c>
      <c r="GA113" s="14">
        <f t="shared" si="1044"/>
      </c>
      <c r="GB113" s="14">
        <f t="shared" si="1044"/>
      </c>
      <c r="GC113" s="14">
        <f t="shared" si="1044"/>
      </c>
      <c r="GD113" s="14">
        <f t="shared" si="1044"/>
      </c>
      <c r="GE113" s="14">
        <f t="shared" si="1044"/>
      </c>
      <c r="GF113" s="14">
        <f t="shared" si="1044"/>
      </c>
      <c r="GG113" s="14">
        <f t="shared" si="1044"/>
      </c>
      <c r="GH113" s="14">
        <f t="shared" si="1044"/>
      </c>
      <c r="GI113" s="14">
        <f t="shared" si="1044"/>
      </c>
      <c r="GJ113" s="14">
        <f t="shared" si="1044"/>
      </c>
      <c r="GK113" s="14">
        <f t="shared" si="1044"/>
      </c>
      <c r="GL113" s="14">
        <f t="shared" si="1044"/>
      </c>
      <c r="GM113" s="14">
        <f t="shared" si="1044"/>
      </c>
      <c r="GN113" s="14">
        <f t="shared" si="1044"/>
      </c>
      <c r="GO113" s="14">
        <f t="shared" si="1044"/>
      </c>
      <c r="GP113" s="14">
        <f t="shared" si="1044"/>
      </c>
      <c r="GQ113" s="14">
        <f t="shared" si="1044"/>
      </c>
      <c r="GR113" s="14">
        <f t="shared" si="1044"/>
      </c>
      <c r="GS113" s="14">
        <f t="shared" si="1044"/>
      </c>
      <c r="GT113" s="14">
        <f t="shared" si="1044"/>
      </c>
      <c r="GU113" s="14">
        <f t="shared" si="1044"/>
      </c>
      <c r="GV113" s="14">
        <f t="shared" ref="GV113:HT113" si="1045">GV112/GV111</f>
      </c>
      <c r="GW113" s="14">
        <f t="shared" si="1045"/>
      </c>
      <c r="GX113" s="14">
        <f t="shared" si="1045"/>
      </c>
      <c r="GY113" s="14">
        <f t="shared" si="1045"/>
      </c>
      <c r="GZ113" s="14">
        <f t="shared" si="1045"/>
      </c>
      <c r="HA113" s="14">
        <f t="shared" si="1045"/>
      </c>
      <c r="HB113" s="14">
        <f t="shared" si="1045"/>
      </c>
      <c r="HC113" s="14">
        <f t="shared" si="1045"/>
      </c>
      <c r="HD113" s="14">
        <f t="shared" si="1045"/>
      </c>
      <c r="HE113" s="14">
        <f t="shared" si="1045"/>
      </c>
      <c r="HF113" s="14">
        <f t="shared" si="1045"/>
      </c>
      <c r="HG113" s="14">
        <f t="shared" si="1045"/>
      </c>
      <c r="HH113" s="14">
        <f t="shared" si="1045"/>
      </c>
      <c r="HI113" s="14">
        <f t="shared" si="1045"/>
      </c>
      <c r="HJ113" s="14">
        <f t="shared" si="1045"/>
      </c>
      <c r="HK113" s="14">
        <f t="shared" si="1045"/>
      </c>
      <c r="HL113" s="14">
        <f t="shared" si="1045"/>
      </c>
      <c r="HM113" s="14">
        <f t="shared" si="1045"/>
      </c>
      <c r="HN113" s="14">
        <f t="shared" si="1045"/>
      </c>
      <c r="HO113" s="14">
        <f t="shared" si="1045"/>
      </c>
      <c r="HP113" s="14">
        <f t="shared" si="1045"/>
      </c>
      <c r="HQ113" s="14">
        <f t="shared" si="1045"/>
      </c>
      <c r="HR113" s="14">
        <f t="shared" si="1045"/>
      </c>
      <c r="HS113" s="14">
        <f t="shared" si="1045"/>
      </c>
      <c r="HT113" s="14">
        <f t="shared" si="1045"/>
      </c>
      <c r="HU113" s="17"/>
      <c r="HV113" s="52">
        <f t="shared" si="1018"/>
      </c>
      <c r="HW113" s="52">
        <f t="shared" si="1019"/>
      </c>
      <c r="HX113" s="52">
        <f t="shared" ref="HX113:HX118" si="1046">HW113-HV113</f>
      </c>
      <c r="HY113" s="52">
        <f t="shared" ref="HY113:HY118" si="1047">HW113+(0.75*HX113)</f>
      </c>
      <c r="HZ113" s="52">
        <f t="shared" ref="HZ113:HZ118" si="1048">HV113-(0.75*HX113)</f>
      </c>
      <c r="IA113" s="55"/>
      <c r="IB113" s="14">
        <f t="shared" si="1021"/>
      </c>
      <c r="IC113" s="14">
        <f>SUMPRODUCT(HM113:HS113,HM$111:HS$111)/SUM(HM$111:HS$111)</f>
      </c>
      <c r="ID113" s="14">
        <f>SUMPRODUCT(GQ113:HS113,GQ$111:HS$111)/SUM(GQ$111:HS$111)</f>
      </c>
      <c r="IE113" s="16"/>
      <c r="IF113" s="9"/>
      <c r="IG113" s="9"/>
      <c r="IH113" s="14">
        <f>IH112/IH111</f>
      </c>
      <c r="II113" s="14">
        <f t="shared" ref="II113:KT113" si="1049">II112/II111</f>
      </c>
      <c r="IJ113" s="14">
        <f t="shared" si="1049"/>
      </c>
      <c r="IK113" s="14">
        <f t="shared" si="1049"/>
      </c>
      <c r="IL113" s="14">
        <f t="shared" si="1049"/>
      </c>
      <c r="IM113" s="14">
        <f t="shared" si="1049"/>
      </c>
      <c r="IN113" s="14">
        <f t="shared" si="1049"/>
      </c>
      <c r="IO113" s="14">
        <f t="shared" si="1049"/>
      </c>
      <c r="IP113" s="14">
        <f t="shared" si="1049"/>
      </c>
      <c r="IQ113" s="14">
        <f t="shared" si="1049"/>
      </c>
      <c r="IR113" s="14">
        <f t="shared" si="1049"/>
      </c>
      <c r="IS113" s="14">
        <f t="shared" si="1049"/>
      </c>
      <c r="IT113" s="14">
        <f t="shared" si="1049"/>
      </c>
      <c r="IU113" s="14">
        <f t="shared" si="1049"/>
      </c>
      <c r="IV113" s="14">
        <f t="shared" si="1049"/>
      </c>
      <c r="IW113" s="14">
        <f t="shared" si="1049"/>
      </c>
      <c r="IX113" s="14">
        <f t="shared" si="1049"/>
      </c>
      <c r="IY113" s="14">
        <f t="shared" si="1049"/>
      </c>
      <c r="IZ113" s="14">
        <f t="shared" si="1049"/>
      </c>
      <c r="JA113" s="14">
        <f t="shared" si="1049"/>
      </c>
      <c r="JB113" s="14">
        <f t="shared" si="1049"/>
      </c>
      <c r="JC113" s="14">
        <f t="shared" si="1049"/>
      </c>
      <c r="JD113" s="14">
        <f t="shared" si="1049"/>
      </c>
      <c r="JE113" s="14">
        <f t="shared" si="1049"/>
      </c>
      <c r="JF113" s="14">
        <f t="shared" si="1049"/>
      </c>
      <c r="JG113" s="14">
        <f t="shared" si="1049"/>
      </c>
      <c r="JH113" s="14">
        <f t="shared" si="1049"/>
      </c>
      <c r="JI113" s="14">
        <f t="shared" si="1049"/>
      </c>
      <c r="JJ113" s="14">
        <f t="shared" si="1049"/>
      </c>
      <c r="JK113" s="14">
        <f t="shared" si="1049"/>
      </c>
      <c r="JL113" s="14">
        <f t="shared" si="1049"/>
      </c>
      <c r="JM113" s="14">
        <f t="shared" si="1049"/>
      </c>
      <c r="JN113" s="14">
        <f t="shared" si="1049"/>
      </c>
      <c r="JO113" s="14">
        <f t="shared" si="1049"/>
      </c>
      <c r="JP113" s="14">
        <f t="shared" si="1049"/>
      </c>
      <c r="JQ113" s="14">
        <f t="shared" si="1049"/>
      </c>
      <c r="JR113" s="14">
        <f t="shared" si="1049"/>
      </c>
      <c r="JS113" s="14">
        <f t="shared" si="1049"/>
      </c>
      <c r="JT113" s="14">
        <f t="shared" si="1049"/>
      </c>
      <c r="JU113" s="14">
        <f t="shared" si="1049"/>
      </c>
      <c r="JV113" s="14">
        <f t="shared" si="1049"/>
      </c>
      <c r="JW113" s="14">
        <f t="shared" si="1049"/>
      </c>
      <c r="JX113" s="14">
        <f t="shared" si="1049"/>
      </c>
      <c r="JY113" s="14">
        <f t="shared" si="1049"/>
      </c>
      <c r="JZ113" s="14">
        <f t="shared" si="1049"/>
      </c>
      <c r="KA113" s="14">
        <f t="shared" si="1049"/>
      </c>
      <c r="KB113" s="14">
        <f t="shared" si="1049"/>
      </c>
      <c r="KC113" s="14">
        <f t="shared" si="1049"/>
      </c>
      <c r="KD113" s="14">
        <f t="shared" si="1049"/>
      </c>
      <c r="KE113" s="14">
        <f t="shared" si="1049"/>
      </c>
      <c r="KF113" s="14">
        <f t="shared" si="1049"/>
      </c>
      <c r="KG113" s="14">
        <f t="shared" si="1049"/>
      </c>
      <c r="KH113" s="14">
        <f t="shared" si="1049"/>
      </c>
      <c r="KI113" s="14">
        <f t="shared" si="1049"/>
      </c>
      <c r="KJ113" s="14">
        <f t="shared" si="1049"/>
      </c>
      <c r="KK113" s="14">
        <f t="shared" si="1049"/>
      </c>
      <c r="KL113" s="14">
        <f t="shared" si="1049"/>
      </c>
      <c r="KM113" s="14">
        <f t="shared" si="1049"/>
      </c>
      <c r="KN113" s="14">
        <f t="shared" si="1049"/>
      </c>
      <c r="KO113" s="14">
        <f t="shared" si="1049"/>
      </c>
      <c r="KP113" s="14">
        <f t="shared" si="1049"/>
      </c>
      <c r="KQ113" s="14">
        <f t="shared" si="1049"/>
      </c>
      <c r="KR113" s="14">
        <f t="shared" si="1049"/>
      </c>
      <c r="KS113" s="14">
        <f t="shared" si="1049"/>
      </c>
      <c r="KT113" s="14">
        <f t="shared" si="1049"/>
      </c>
      <c r="KU113" s="14">
        <f t="shared" ref="KU113:LS113" si="1050">KU112/KU111</f>
      </c>
      <c r="KV113" s="14">
        <f t="shared" si="1050"/>
      </c>
      <c r="KW113" s="14">
        <f t="shared" si="1050"/>
      </c>
      <c r="KX113" s="14">
        <f t="shared" si="1050"/>
      </c>
      <c r="KY113" s="14">
        <f t="shared" si="1050"/>
      </c>
      <c r="KZ113" s="14">
        <f t="shared" si="1050"/>
      </c>
      <c r="LA113" s="14">
        <f t="shared" si="1050"/>
      </c>
      <c r="LB113" s="14">
        <f t="shared" si="1050"/>
      </c>
      <c r="LC113" s="14">
        <f t="shared" si="1050"/>
      </c>
      <c r="LD113" s="14">
        <f t="shared" si="1050"/>
      </c>
      <c r="LE113" s="14">
        <f t="shared" si="1050"/>
      </c>
      <c r="LF113" s="14">
        <f t="shared" si="1050"/>
      </c>
      <c r="LG113" s="14">
        <f t="shared" si="1050"/>
      </c>
      <c r="LH113" s="14">
        <f t="shared" si="1050"/>
      </c>
      <c r="LI113" s="14">
        <f t="shared" si="1050"/>
      </c>
      <c r="LJ113" s="14">
        <f t="shared" si="1050"/>
      </c>
      <c r="LK113" s="14">
        <f t="shared" si="1050"/>
      </c>
      <c r="LL113" s="14">
        <f t="shared" si="1050"/>
      </c>
      <c r="LM113" s="14">
        <f t="shared" si="1050"/>
      </c>
      <c r="LN113" s="14">
        <f t="shared" si="1050"/>
      </c>
      <c r="LO113" s="14">
        <f t="shared" si="1050"/>
      </c>
      <c r="LP113" s="14">
        <f t="shared" si="1050"/>
      </c>
      <c r="LQ113" s="14">
        <f t="shared" si="1050"/>
      </c>
      <c r="LR113" s="14">
        <f t="shared" si="1050"/>
      </c>
      <c r="LS113" s="14">
        <f t="shared" si="1050"/>
      </c>
      <c r="LU113" s="52">
        <f t="shared" si="1022"/>
      </c>
      <c r="LV113" s="52">
        <f t="shared" si="1023"/>
      </c>
      <c r="LW113" s="52">
        <f t="shared" ref="LW113:LW118" si="1051">LV113-LU113</f>
      </c>
      <c r="LX113" s="52">
        <f t="shared" ref="LX113:LX118" si="1052">LV113+(0.75*LW113)</f>
      </c>
      <c r="LY113" s="52">
        <f t="shared" ref="LY113:LY118" si="1053">LU113-(0.75*LW113)</f>
      </c>
      <c r="LZ113" s="55"/>
      <c r="MA113" s="14">
        <f t="shared" ref="MA113:MA118" si="1054">_xlfn.STDEV.P(JL113:LS113)</f>
      </c>
      <c r="MB113" s="14">
        <f>SUMPRODUCT(LL113:LR113,LL$111:LR$111)/SUM(LL$111:LR$111)</f>
      </c>
      <c r="MC113" s="14">
        <f>SUMPRODUCT(KP113:LR113,KP$111:LR$111)/SUM(KP$111:LR$111)</f>
      </c>
    </row>
    <row r="114" spans="4:341" x14ac:dyDescent="0.25">
      <c r="D114" s="74" t="s">
        <v>646</v>
      </c>
      <c r="E114" s="67" t="str">
        <f>VLOOKUP($D114,'Metric Nature'!$C:$D,2,0)&amp;IF(($F114&lt;(EA114)),"Below",IF(($F114&gt;(DZ114)),"Above","Within"))</f>
      </c>
      <c r="F114" s="62">
        <f t="shared" si="912"/>
      </c>
      <c r="G114" s="92">
        <f t="shared" si="913"/>
      </c>
      <c r="H114" s="62">
        <f t="shared" si="914"/>
      </c>
      <c r="I114" s="89">
        <f t="shared" si="1025"/>
      </c>
      <c r="J114" s="62">
        <f t="shared" si="915"/>
      </c>
      <c r="K114" s="62">
        <f t="shared" si="916"/>
      </c>
      <c r="L114" s="70"/>
      <c r="M114" s="67" t="str">
        <f>VLOOKUP($D114,'Metric Nature'!$C:$D,2,0)&amp;IF(($N114&lt;(HZ114)),"Below",IF(($N114&gt;(HY114)),"Above","Within"))</f>
      </c>
      <c r="N114" s="71">
        <f t="shared" si="1026"/>
      </c>
      <c r="O114" s="63">
        <f t="shared" si="1027"/>
      </c>
      <c r="P114" s="98">
        <f t="shared" si="1028"/>
      </c>
      <c r="Q114" s="63">
        <f t="shared" si="1029"/>
      </c>
      <c r="R114" s="71">
        <f t="shared" si="1030"/>
      </c>
      <c r="S114" s="62">
        <f t="shared" si="1031"/>
      </c>
      <c r="T114" s="70"/>
      <c r="U114" s="67" t="str">
        <f>VLOOKUP($D114,'Metric Nature'!$C:$D,2,0)&amp;IF(($V114&lt;(LY114)),"Below",IF(($V114&gt;(LX114)),"Above","Within"))</f>
      </c>
      <c r="V114" s="62">
        <f t="shared" si="1032"/>
      </c>
      <c r="W114" s="63">
        <f t="shared" si="1033"/>
      </c>
      <c r="X114" s="62">
        <f t="shared" si="1034"/>
      </c>
      <c r="Y114" s="63">
        <f t="shared" si="1035"/>
      </c>
      <c r="Z114" s="62">
        <f t="shared" si="1036"/>
      </c>
      <c r="AA114" s="62">
        <f t="shared" si="1037"/>
      </c>
      <c r="AB114" s="64"/>
      <c r="AC114" s="60" t="s">
        <v>647</v>
      </c>
      <c r="AI114" s="9" t="s">
        <v>646</v>
      </c>
      <c r="AJ114" s="14">
        <f>AJ112/AJ110</f>
      </c>
      <c r="AK114" s="14">
        <f t="shared" ref="AK114:CV114" si="1055">AK112/AK110</f>
      </c>
      <c r="AL114" s="14">
        <f t="shared" si="1055"/>
      </c>
      <c r="AM114" s="14">
        <f t="shared" si="1055"/>
      </c>
      <c r="AN114" s="14">
        <f t="shared" si="1055"/>
      </c>
      <c r="AO114" s="14">
        <f t="shared" si="1055"/>
      </c>
      <c r="AP114" s="14">
        <f t="shared" si="1055"/>
      </c>
      <c r="AQ114" s="14">
        <f t="shared" si="1055"/>
      </c>
      <c r="AR114" s="14">
        <f t="shared" si="1055"/>
      </c>
      <c r="AS114" s="14">
        <f t="shared" si="1055"/>
      </c>
      <c r="AT114" s="14">
        <f t="shared" si="1055"/>
      </c>
      <c r="AU114" s="14">
        <f t="shared" si="1055"/>
      </c>
      <c r="AV114" s="14">
        <f t="shared" si="1055"/>
      </c>
      <c r="AW114" s="14">
        <f t="shared" si="1055"/>
      </c>
      <c r="AX114" s="14">
        <f t="shared" si="1055"/>
      </c>
      <c r="AY114" s="14">
        <f t="shared" si="1055"/>
      </c>
      <c r="AZ114" s="14">
        <f t="shared" si="1055"/>
      </c>
      <c r="BA114" s="14">
        <f t="shared" si="1055"/>
      </c>
      <c r="BB114" s="14">
        <f t="shared" si="1055"/>
      </c>
      <c r="BC114" s="14">
        <f t="shared" si="1055"/>
      </c>
      <c r="BD114" s="14">
        <f t="shared" si="1055"/>
      </c>
      <c r="BE114" s="14">
        <f t="shared" si="1055"/>
      </c>
      <c r="BF114" s="14">
        <f t="shared" si="1055"/>
      </c>
      <c r="BG114" s="14">
        <f t="shared" si="1055"/>
      </c>
      <c r="BH114" s="14">
        <f t="shared" si="1055"/>
      </c>
      <c r="BI114" s="14">
        <f t="shared" si="1055"/>
      </c>
      <c r="BJ114" s="14">
        <f t="shared" si="1055"/>
      </c>
      <c r="BK114" s="14">
        <f t="shared" si="1055"/>
      </c>
      <c r="BL114" s="14">
        <f t="shared" si="1055"/>
      </c>
      <c r="BM114" s="14">
        <f t="shared" si="1055"/>
      </c>
      <c r="BN114" s="14">
        <f t="shared" si="1055"/>
      </c>
      <c r="BO114" s="14">
        <f t="shared" si="1055"/>
      </c>
      <c r="BP114" s="14">
        <f t="shared" si="1055"/>
      </c>
      <c r="BQ114" s="14">
        <f t="shared" si="1055"/>
      </c>
      <c r="BR114" s="14">
        <f t="shared" si="1055"/>
      </c>
      <c r="BS114" s="14">
        <f t="shared" si="1055"/>
      </c>
      <c r="BT114" s="14">
        <f t="shared" si="1055"/>
      </c>
      <c r="BU114" s="14">
        <f t="shared" si="1055"/>
      </c>
      <c r="BV114" s="14">
        <f t="shared" si="1055"/>
      </c>
      <c r="BW114" s="14">
        <f t="shared" si="1055"/>
      </c>
      <c r="BX114" s="14">
        <f t="shared" si="1055"/>
      </c>
      <c r="BY114" s="14">
        <f t="shared" si="1055"/>
      </c>
      <c r="BZ114" s="14">
        <f t="shared" si="1055"/>
      </c>
      <c r="CA114" s="14">
        <f t="shared" si="1055"/>
      </c>
      <c r="CB114" s="14">
        <f t="shared" si="1055"/>
      </c>
      <c r="CC114" s="14">
        <f t="shared" si="1055"/>
      </c>
      <c r="CD114" s="14">
        <f t="shared" si="1055"/>
      </c>
      <c r="CE114" s="14">
        <f t="shared" si="1055"/>
      </c>
      <c r="CF114" s="14">
        <f t="shared" si="1055"/>
      </c>
      <c r="CG114" s="14">
        <f t="shared" si="1055"/>
      </c>
      <c r="CH114" s="14">
        <f t="shared" si="1055"/>
      </c>
      <c r="CI114" s="14">
        <f t="shared" si="1055"/>
      </c>
      <c r="CJ114" s="14">
        <f t="shared" si="1055"/>
      </c>
      <c r="CK114" s="14">
        <f t="shared" si="1055"/>
      </c>
      <c r="CL114" s="14">
        <f t="shared" si="1055"/>
      </c>
      <c r="CM114" s="14">
        <f t="shared" si="1055"/>
      </c>
      <c r="CN114" s="14">
        <f t="shared" si="1055"/>
      </c>
      <c r="CO114" s="14">
        <f t="shared" si="1055"/>
      </c>
      <c r="CP114" s="14">
        <f t="shared" si="1055"/>
      </c>
      <c r="CQ114" s="14">
        <f t="shared" si="1055"/>
      </c>
      <c r="CR114" s="14">
        <f t="shared" si="1055"/>
      </c>
      <c r="CS114" s="14">
        <f t="shared" si="1055"/>
      </c>
      <c r="CT114" s="14">
        <f t="shared" si="1055"/>
      </c>
      <c r="CU114" s="14">
        <f t="shared" si="1055"/>
      </c>
      <c r="CV114" s="14">
        <f t="shared" si="1055"/>
      </c>
      <c r="CW114" s="14">
        <f t="shared" ref="CW114:DU114" si="1056">CW112/CW110</f>
      </c>
      <c r="CX114" s="14">
        <f t="shared" si="1056"/>
      </c>
      <c r="CY114" s="14">
        <f t="shared" si="1056"/>
      </c>
      <c r="CZ114" s="14">
        <f t="shared" si="1056"/>
      </c>
      <c r="DA114" s="14">
        <f t="shared" si="1056"/>
      </c>
      <c r="DB114" s="14">
        <f t="shared" si="1056"/>
      </c>
      <c r="DC114" s="14">
        <f t="shared" si="1056"/>
      </c>
      <c r="DD114" s="14">
        <f t="shared" si="1056"/>
      </c>
      <c r="DE114" s="14">
        <f t="shared" si="1056"/>
      </c>
      <c r="DF114" s="14">
        <f t="shared" si="1056"/>
      </c>
      <c r="DG114" s="14">
        <f t="shared" si="1056"/>
      </c>
      <c r="DH114" s="14">
        <f t="shared" si="1056"/>
      </c>
      <c r="DI114" s="14">
        <f t="shared" si="1056"/>
      </c>
      <c r="DJ114" s="14">
        <f t="shared" si="1056"/>
      </c>
      <c r="DK114" s="14">
        <f t="shared" si="1056"/>
      </c>
      <c r="DL114" s="14">
        <f t="shared" si="1056"/>
      </c>
      <c r="DM114" s="14">
        <f t="shared" si="1056"/>
      </c>
      <c r="DN114" s="14">
        <f t="shared" si="1056"/>
      </c>
      <c r="DO114" s="14">
        <f t="shared" si="1056"/>
      </c>
      <c r="DP114" s="14">
        <f t="shared" si="1056"/>
      </c>
      <c r="DQ114" s="14">
        <f t="shared" si="1056"/>
      </c>
      <c r="DR114" s="14">
        <f t="shared" si="1056"/>
      </c>
      <c r="DS114" s="14">
        <f t="shared" si="1056"/>
      </c>
      <c r="DT114" s="14">
        <f t="shared" si="1056"/>
      </c>
      <c r="DU114" s="14">
        <f t="shared" si="1056"/>
      </c>
      <c r="DV114" s="18"/>
      <c r="DW114" s="14">
        <f t="shared" si="1015"/>
      </c>
      <c r="DX114" s="14">
        <f t="shared" si="1016"/>
      </c>
      <c r="DY114" s="14">
        <f t="shared" si="1040"/>
      </c>
      <c r="DZ114" s="14">
        <f t="shared" si="1041"/>
      </c>
      <c r="EA114" s="14">
        <f t="shared" si="1042"/>
      </c>
      <c r="EB114" s="18"/>
      <c r="EC114" s="14">
        <f t="shared" si="1043"/>
      </c>
      <c r="ED114" s="14">
        <f>SUMPRODUCT(DN114:DT114,DN$110:DT$110)/SUM(DN$110:DT$110)</f>
      </c>
      <c r="EE114" s="14">
        <f>SUMPRODUCT(CR114:DT114,CR$110:DT$110)/SUM(CR$110:DT$110)</f>
      </c>
      <c r="EF114" s="16"/>
      <c r="EG114" s="9"/>
      <c r="EH114" s="9" t="s">
        <v>648</v>
      </c>
      <c r="EI114" s="14">
        <f>EI112/EI110</f>
      </c>
      <c r="EJ114" s="14">
        <f t="shared" ref="EJ114:GU114" si="1057">EJ112/EJ110</f>
      </c>
      <c r="EK114" s="14">
        <f t="shared" si="1057"/>
      </c>
      <c r="EL114" s="14">
        <f t="shared" si="1057"/>
      </c>
      <c r="EM114" s="14">
        <f t="shared" si="1057"/>
      </c>
      <c r="EN114" s="14">
        <f t="shared" si="1057"/>
      </c>
      <c r="EO114" s="14">
        <f t="shared" si="1057"/>
      </c>
      <c r="EP114" s="14">
        <f t="shared" si="1057"/>
      </c>
      <c r="EQ114" s="14">
        <f t="shared" si="1057"/>
      </c>
      <c r="ER114" s="14">
        <f t="shared" si="1057"/>
      </c>
      <c r="ES114" s="14">
        <f t="shared" si="1057"/>
      </c>
      <c r="ET114" s="14">
        <f t="shared" si="1057"/>
      </c>
      <c r="EU114" s="14">
        <f t="shared" si="1057"/>
      </c>
      <c r="EV114" s="14">
        <f t="shared" si="1057"/>
      </c>
      <c r="EW114" s="14">
        <f t="shared" si="1057"/>
      </c>
      <c r="EX114" s="14">
        <f t="shared" si="1057"/>
      </c>
      <c r="EY114" s="14">
        <f t="shared" si="1057"/>
      </c>
      <c r="EZ114" s="14">
        <f t="shared" si="1057"/>
      </c>
      <c r="FA114" s="14">
        <f t="shared" si="1057"/>
      </c>
      <c r="FB114" s="14">
        <f t="shared" si="1057"/>
      </c>
      <c r="FC114" s="14">
        <f t="shared" si="1057"/>
      </c>
      <c r="FD114" s="14">
        <f t="shared" si="1057"/>
      </c>
      <c r="FE114" s="14">
        <f t="shared" si="1057"/>
      </c>
      <c r="FF114" s="14">
        <f t="shared" si="1057"/>
      </c>
      <c r="FG114" s="14">
        <f t="shared" si="1057"/>
      </c>
      <c r="FH114" s="14">
        <f t="shared" si="1057"/>
      </c>
      <c r="FI114" s="14">
        <f t="shared" si="1057"/>
      </c>
      <c r="FJ114" s="14">
        <f t="shared" si="1057"/>
      </c>
      <c r="FK114" s="14">
        <f t="shared" si="1057"/>
      </c>
      <c r="FL114" s="14">
        <f t="shared" si="1057"/>
      </c>
      <c r="FM114" s="14">
        <f t="shared" si="1057"/>
      </c>
      <c r="FN114" s="14">
        <f t="shared" si="1057"/>
      </c>
      <c r="FO114" s="14">
        <f t="shared" si="1057"/>
      </c>
      <c r="FP114" s="14">
        <f t="shared" si="1057"/>
      </c>
      <c r="FQ114" s="14">
        <f t="shared" si="1057"/>
      </c>
      <c r="FR114" s="14">
        <f t="shared" si="1057"/>
      </c>
      <c r="FS114" s="14">
        <f t="shared" si="1057"/>
      </c>
      <c r="FT114" s="14">
        <f t="shared" si="1057"/>
      </c>
      <c r="FU114" s="14">
        <f t="shared" si="1057"/>
      </c>
      <c r="FV114" s="14">
        <f t="shared" si="1057"/>
      </c>
      <c r="FW114" s="14">
        <f t="shared" si="1057"/>
      </c>
      <c r="FX114" s="14">
        <f t="shared" si="1057"/>
      </c>
      <c r="FY114" s="14">
        <f t="shared" si="1057"/>
      </c>
      <c r="FZ114" s="14">
        <f t="shared" si="1057"/>
      </c>
      <c r="GA114" s="14">
        <f t="shared" si="1057"/>
      </c>
      <c r="GB114" s="14">
        <f t="shared" si="1057"/>
      </c>
      <c r="GC114" s="14">
        <f t="shared" si="1057"/>
      </c>
      <c r="GD114" s="14">
        <f t="shared" si="1057"/>
      </c>
      <c r="GE114" s="14">
        <f t="shared" si="1057"/>
      </c>
      <c r="GF114" s="14">
        <f t="shared" si="1057"/>
      </c>
      <c r="GG114" s="14">
        <f t="shared" si="1057"/>
      </c>
      <c r="GH114" s="14">
        <f t="shared" si="1057"/>
      </c>
      <c r="GI114" s="14">
        <f t="shared" si="1057"/>
      </c>
      <c r="GJ114" s="14">
        <f t="shared" si="1057"/>
      </c>
      <c r="GK114" s="14">
        <f t="shared" si="1057"/>
      </c>
      <c r="GL114" s="14">
        <f t="shared" si="1057"/>
      </c>
      <c r="GM114" s="14">
        <f t="shared" si="1057"/>
      </c>
      <c r="GN114" s="14">
        <f t="shared" si="1057"/>
      </c>
      <c r="GO114" s="14">
        <f t="shared" si="1057"/>
      </c>
      <c r="GP114" s="14">
        <f t="shared" si="1057"/>
      </c>
      <c r="GQ114" s="14">
        <f t="shared" si="1057"/>
      </c>
      <c r="GR114" s="14">
        <f t="shared" si="1057"/>
      </c>
      <c r="GS114" s="14">
        <f t="shared" si="1057"/>
      </c>
      <c r="GT114" s="14">
        <f t="shared" si="1057"/>
      </c>
      <c r="GU114" s="14">
        <f t="shared" si="1057"/>
      </c>
      <c r="GV114" s="14">
        <f t="shared" ref="GV114:HT114" si="1058">GV112/GV110</f>
      </c>
      <c r="GW114" s="14">
        <f t="shared" si="1058"/>
      </c>
      <c r="GX114" s="14">
        <f t="shared" si="1058"/>
      </c>
      <c r="GY114" s="14">
        <f t="shared" si="1058"/>
      </c>
      <c r="GZ114" s="14">
        <f t="shared" si="1058"/>
      </c>
      <c r="HA114" s="14">
        <f t="shared" si="1058"/>
      </c>
      <c r="HB114" s="14">
        <f t="shared" si="1058"/>
      </c>
      <c r="HC114" s="14">
        <f t="shared" si="1058"/>
      </c>
      <c r="HD114" s="14">
        <f t="shared" si="1058"/>
      </c>
      <c r="HE114" s="14">
        <f t="shared" si="1058"/>
      </c>
      <c r="HF114" s="14">
        <f t="shared" si="1058"/>
      </c>
      <c r="HG114" s="14">
        <f t="shared" si="1058"/>
      </c>
      <c r="HH114" s="14">
        <f t="shared" si="1058"/>
      </c>
      <c r="HI114" s="14">
        <f t="shared" si="1058"/>
      </c>
      <c r="HJ114" s="14">
        <f t="shared" si="1058"/>
      </c>
      <c r="HK114" s="14">
        <f t="shared" si="1058"/>
      </c>
      <c r="HL114" s="14">
        <f t="shared" si="1058"/>
      </c>
      <c r="HM114" s="14">
        <f t="shared" si="1058"/>
      </c>
      <c r="HN114" s="14">
        <f t="shared" si="1058"/>
      </c>
      <c r="HO114" s="14">
        <f t="shared" si="1058"/>
      </c>
      <c r="HP114" s="14">
        <f t="shared" si="1058"/>
      </c>
      <c r="HQ114" s="14">
        <f t="shared" si="1058"/>
      </c>
      <c r="HR114" s="14">
        <f t="shared" si="1058"/>
      </c>
      <c r="HS114" s="14">
        <f t="shared" si="1058"/>
      </c>
      <c r="HT114" s="14">
        <f t="shared" si="1058"/>
      </c>
      <c r="HU114" s="17"/>
      <c r="HV114" s="52">
        <f t="shared" si="1018"/>
      </c>
      <c r="HW114" s="52">
        <f t="shared" si="1019"/>
      </c>
      <c r="HX114" s="52">
        <f t="shared" si="1046"/>
      </c>
      <c r="HY114" s="52">
        <f t="shared" si="1047"/>
      </c>
      <c r="HZ114" s="52">
        <f t="shared" si="1048"/>
      </c>
      <c r="IA114" s="55"/>
      <c r="IB114" s="14">
        <f t="shared" si="1021"/>
      </c>
      <c r="IC114" s="14">
        <f>SUMPRODUCT(HM114:HS114,HM$110:HS$110)/SUM(HM$110:HS$110)</f>
      </c>
      <c r="ID114" s="14">
        <f>SUMPRODUCT(GQ114:HS114,GQ$110:HS$110)/SUM(GQ$110:HS$110)</f>
      </c>
      <c r="IE114" s="16"/>
      <c r="IF114" s="9"/>
      <c r="IG114" s="9" t="s">
        <v>648</v>
      </c>
      <c r="IH114" s="14">
        <f>IH112/IH110</f>
      </c>
      <c r="II114" s="14">
        <f t="shared" ref="II114:KT114" si="1059">II112/II110</f>
      </c>
      <c r="IJ114" s="14">
        <f t="shared" si="1059"/>
      </c>
      <c r="IK114" s="14">
        <f t="shared" si="1059"/>
      </c>
      <c r="IL114" s="14">
        <f t="shared" si="1059"/>
      </c>
      <c r="IM114" s="14">
        <f t="shared" si="1059"/>
      </c>
      <c r="IN114" s="14">
        <f t="shared" si="1059"/>
      </c>
      <c r="IO114" s="14">
        <f t="shared" si="1059"/>
      </c>
      <c r="IP114" s="14">
        <f t="shared" si="1059"/>
      </c>
      <c r="IQ114" s="14">
        <f t="shared" si="1059"/>
      </c>
      <c r="IR114" s="14">
        <f t="shared" si="1059"/>
      </c>
      <c r="IS114" s="14">
        <f t="shared" si="1059"/>
      </c>
      <c r="IT114" s="14">
        <f t="shared" si="1059"/>
      </c>
      <c r="IU114" s="14">
        <f t="shared" si="1059"/>
      </c>
      <c r="IV114" s="14">
        <f t="shared" si="1059"/>
      </c>
      <c r="IW114" s="14">
        <f t="shared" si="1059"/>
      </c>
      <c r="IX114" s="14">
        <f t="shared" si="1059"/>
      </c>
      <c r="IY114" s="14">
        <f t="shared" si="1059"/>
      </c>
      <c r="IZ114" s="14">
        <f t="shared" si="1059"/>
      </c>
      <c r="JA114" s="14">
        <f t="shared" si="1059"/>
      </c>
      <c r="JB114" s="14">
        <f t="shared" si="1059"/>
      </c>
      <c r="JC114" s="14">
        <f t="shared" si="1059"/>
      </c>
      <c r="JD114" s="14">
        <f t="shared" si="1059"/>
      </c>
      <c r="JE114" s="14">
        <f t="shared" si="1059"/>
      </c>
      <c r="JF114" s="14">
        <f t="shared" si="1059"/>
      </c>
      <c r="JG114" s="14">
        <f t="shared" si="1059"/>
      </c>
      <c r="JH114" s="14">
        <f t="shared" si="1059"/>
      </c>
      <c r="JI114" s="14">
        <f t="shared" si="1059"/>
      </c>
      <c r="JJ114" s="14">
        <f t="shared" si="1059"/>
      </c>
      <c r="JK114" s="14">
        <f t="shared" si="1059"/>
      </c>
      <c r="JL114" s="14">
        <f t="shared" si="1059"/>
      </c>
      <c r="JM114" s="14">
        <f t="shared" si="1059"/>
      </c>
      <c r="JN114" s="14">
        <f t="shared" si="1059"/>
      </c>
      <c r="JO114" s="14">
        <f t="shared" si="1059"/>
      </c>
      <c r="JP114" s="14">
        <f t="shared" si="1059"/>
      </c>
      <c r="JQ114" s="14">
        <f t="shared" si="1059"/>
      </c>
      <c r="JR114" s="14">
        <f t="shared" si="1059"/>
      </c>
      <c r="JS114" s="14">
        <f t="shared" si="1059"/>
      </c>
      <c r="JT114" s="14">
        <f t="shared" si="1059"/>
      </c>
      <c r="JU114" s="14">
        <f t="shared" si="1059"/>
      </c>
      <c r="JV114" s="14">
        <f t="shared" si="1059"/>
      </c>
      <c r="JW114" s="14">
        <f t="shared" si="1059"/>
      </c>
      <c r="JX114" s="14">
        <f t="shared" si="1059"/>
      </c>
      <c r="JY114" s="14">
        <f t="shared" si="1059"/>
      </c>
      <c r="JZ114" s="14">
        <f t="shared" si="1059"/>
      </c>
      <c r="KA114" s="14">
        <f t="shared" si="1059"/>
      </c>
      <c r="KB114" s="14">
        <f t="shared" si="1059"/>
      </c>
      <c r="KC114" s="14">
        <f t="shared" si="1059"/>
      </c>
      <c r="KD114" s="14">
        <f t="shared" si="1059"/>
      </c>
      <c r="KE114" s="14">
        <f t="shared" si="1059"/>
      </c>
      <c r="KF114" s="14">
        <f t="shared" si="1059"/>
      </c>
      <c r="KG114" s="14">
        <f t="shared" si="1059"/>
      </c>
      <c r="KH114" s="14">
        <f t="shared" si="1059"/>
      </c>
      <c r="KI114" s="14">
        <f t="shared" si="1059"/>
      </c>
      <c r="KJ114" s="14">
        <f t="shared" si="1059"/>
      </c>
      <c r="KK114" s="14">
        <f t="shared" si="1059"/>
      </c>
      <c r="KL114" s="14">
        <f t="shared" si="1059"/>
      </c>
      <c r="KM114" s="14">
        <f t="shared" si="1059"/>
      </c>
      <c r="KN114" s="14">
        <f t="shared" si="1059"/>
      </c>
      <c r="KO114" s="14">
        <f t="shared" si="1059"/>
      </c>
      <c r="KP114" s="14">
        <f t="shared" si="1059"/>
      </c>
      <c r="KQ114" s="14">
        <f t="shared" si="1059"/>
      </c>
      <c r="KR114" s="14">
        <f t="shared" si="1059"/>
      </c>
      <c r="KS114" s="14">
        <f t="shared" si="1059"/>
      </c>
      <c r="KT114" s="14">
        <f t="shared" si="1059"/>
      </c>
      <c r="KU114" s="14">
        <f t="shared" ref="KU114:LS114" si="1060">KU112/KU110</f>
      </c>
      <c r="KV114" s="14">
        <f t="shared" si="1060"/>
      </c>
      <c r="KW114" s="14">
        <f t="shared" si="1060"/>
      </c>
      <c r="KX114" s="14">
        <f t="shared" si="1060"/>
      </c>
      <c r="KY114" s="14">
        <f t="shared" si="1060"/>
      </c>
      <c r="KZ114" s="14">
        <f t="shared" si="1060"/>
      </c>
      <c r="LA114" s="14">
        <f t="shared" si="1060"/>
      </c>
      <c r="LB114" s="14">
        <f t="shared" si="1060"/>
      </c>
      <c r="LC114" s="14">
        <f t="shared" si="1060"/>
      </c>
      <c r="LD114" s="14">
        <f t="shared" si="1060"/>
      </c>
      <c r="LE114" s="14">
        <f t="shared" si="1060"/>
      </c>
      <c r="LF114" s="14">
        <f t="shared" si="1060"/>
      </c>
      <c r="LG114" s="14">
        <f t="shared" si="1060"/>
      </c>
      <c r="LH114" s="14">
        <f t="shared" si="1060"/>
      </c>
      <c r="LI114" s="14">
        <f t="shared" si="1060"/>
      </c>
      <c r="LJ114" s="14">
        <f t="shared" si="1060"/>
      </c>
      <c r="LK114" s="14">
        <f t="shared" si="1060"/>
      </c>
      <c r="LL114" s="14">
        <f t="shared" si="1060"/>
      </c>
      <c r="LM114" s="14">
        <f t="shared" si="1060"/>
      </c>
      <c r="LN114" s="14">
        <f t="shared" si="1060"/>
      </c>
      <c r="LO114" s="14">
        <f t="shared" si="1060"/>
      </c>
      <c r="LP114" s="14">
        <f t="shared" si="1060"/>
      </c>
      <c r="LQ114" s="14">
        <f t="shared" si="1060"/>
      </c>
      <c r="LR114" s="14">
        <f t="shared" si="1060"/>
      </c>
      <c r="LS114" s="14">
        <f t="shared" si="1060"/>
      </c>
      <c r="LU114" s="52">
        <f t="shared" si="1022"/>
      </c>
      <c r="LV114" s="52">
        <f t="shared" si="1023"/>
      </c>
      <c r="LW114" s="52">
        <f t="shared" si="1051"/>
      </c>
      <c r="LX114" s="52">
        <f t="shared" si="1052"/>
      </c>
      <c r="LY114" s="52">
        <f t="shared" si="1053"/>
      </c>
      <c r="LZ114" s="55"/>
      <c r="MA114" s="14">
        <f t="shared" si="1054"/>
      </c>
      <c r="MB114" s="14">
        <f>SUMPRODUCT(LL114:LR114,LL$110:LR$110)/SUM(LL$110:LR$110)</f>
      </c>
      <c r="MC114" s="14">
        <f>SUMPRODUCT(KP114:LR114,KP$110:LR$110)/SUM(KP$110:LR$110)</f>
      </c>
    </row>
    <row r="115" spans="4:341" x14ac:dyDescent="0.25">
      <c r="D115" s="74" t="s">
        <v>649</v>
      </c>
      <c r="E115" s="67" t="str">
        <f>VLOOKUP($D115,'Metric Nature'!$C:$D,2,0)&amp;IF(($F115&lt;(EA115)),"Below",IF(($F115&gt;(DZ115)),"Above","Within"))</f>
      </c>
      <c r="F115" s="62">
        <f t="shared" si="912"/>
      </c>
      <c r="G115" s="92">
        <f t="shared" si="913"/>
      </c>
      <c r="H115" s="62">
        <f t="shared" si="914"/>
      </c>
      <c r="I115" s="89">
        <f t="shared" si="1025"/>
      </c>
      <c r="J115" s="62">
        <f t="shared" si="915"/>
      </c>
      <c r="K115" s="62">
        <f t="shared" si="916"/>
      </c>
      <c r="L115" s="70"/>
      <c r="M115" s="67" t="str">
        <f>VLOOKUP($D115,'Metric Nature'!$C:$D,2,0)&amp;IF(($N115&lt;(HZ115)),"Below",IF(($N115&gt;(HY115)),"Above","Within"))</f>
      </c>
      <c r="N115" s="71">
        <f t="shared" si="1026"/>
      </c>
      <c r="O115" s="63">
        <f t="shared" si="1027"/>
      </c>
      <c r="P115" s="98">
        <f t="shared" si="1028"/>
      </c>
      <c r="Q115" s="63">
        <f t="shared" si="1029"/>
      </c>
      <c r="R115" s="71">
        <f t="shared" si="1030"/>
      </c>
      <c r="S115" s="62">
        <f t="shared" si="1031"/>
      </c>
      <c r="T115" s="70"/>
      <c r="U115" s="67" t="str">
        <f>VLOOKUP($D115,'Metric Nature'!$C:$D,2,0)&amp;IF(($V115&lt;(LY115)),"Below",IF(($V115&gt;(LX115)),"Above","Within"))</f>
      </c>
      <c r="V115" s="62">
        <f t="shared" si="1032"/>
      </c>
      <c r="W115" s="63">
        <f t="shared" si="1033"/>
      </c>
      <c r="X115" s="62">
        <f t="shared" si="1034"/>
      </c>
      <c r="Y115" s="63">
        <f t="shared" si="1035"/>
      </c>
      <c r="Z115" s="62">
        <f t="shared" si="1036"/>
      </c>
      <c r="AA115" s="62">
        <f t="shared" si="1037"/>
      </c>
      <c r="AB115" s="64"/>
      <c r="AC115" s="60" t="s">
        <v>650</v>
      </c>
      <c r="AI115" s="9" t="s">
        <v>649</v>
      </c>
      <c r="AJ115" s="14">
        <f>AJ111/AJ109</f>
      </c>
      <c r="AK115" s="14">
        <f t="shared" ref="AK115:CV115" si="1061">AK111/AK109</f>
      </c>
      <c r="AL115" s="14">
        <f t="shared" si="1061"/>
      </c>
      <c r="AM115" s="14">
        <f t="shared" si="1061"/>
      </c>
      <c r="AN115" s="14">
        <f t="shared" si="1061"/>
      </c>
      <c r="AO115" s="14">
        <f t="shared" si="1061"/>
      </c>
      <c r="AP115" s="14">
        <f t="shared" si="1061"/>
      </c>
      <c r="AQ115" s="14">
        <f t="shared" si="1061"/>
      </c>
      <c r="AR115" s="14">
        <f t="shared" si="1061"/>
      </c>
      <c r="AS115" s="14">
        <f t="shared" si="1061"/>
      </c>
      <c r="AT115" s="14">
        <f t="shared" si="1061"/>
      </c>
      <c r="AU115" s="14">
        <f t="shared" si="1061"/>
      </c>
      <c r="AV115" s="14">
        <f t="shared" si="1061"/>
      </c>
      <c r="AW115" s="14">
        <f t="shared" si="1061"/>
      </c>
      <c r="AX115" s="14">
        <f t="shared" si="1061"/>
      </c>
      <c r="AY115" s="14">
        <f t="shared" si="1061"/>
      </c>
      <c r="AZ115" s="14">
        <f t="shared" si="1061"/>
      </c>
      <c r="BA115" s="14">
        <f t="shared" si="1061"/>
      </c>
      <c r="BB115" s="14">
        <f t="shared" si="1061"/>
      </c>
      <c r="BC115" s="14">
        <f t="shared" si="1061"/>
      </c>
      <c r="BD115" s="14">
        <f t="shared" si="1061"/>
      </c>
      <c r="BE115" s="14">
        <f t="shared" si="1061"/>
      </c>
      <c r="BF115" s="14">
        <f t="shared" si="1061"/>
      </c>
      <c r="BG115" s="14">
        <f t="shared" si="1061"/>
      </c>
      <c r="BH115" s="14">
        <f t="shared" si="1061"/>
      </c>
      <c r="BI115" s="14">
        <f t="shared" si="1061"/>
      </c>
      <c r="BJ115" s="14">
        <f t="shared" si="1061"/>
      </c>
      <c r="BK115" s="14">
        <f t="shared" si="1061"/>
      </c>
      <c r="BL115" s="14">
        <f t="shared" si="1061"/>
      </c>
      <c r="BM115" s="14">
        <f t="shared" si="1061"/>
      </c>
      <c r="BN115" s="14">
        <f t="shared" si="1061"/>
      </c>
      <c r="BO115" s="14">
        <f t="shared" si="1061"/>
      </c>
      <c r="BP115" s="14">
        <f t="shared" si="1061"/>
      </c>
      <c r="BQ115" s="14">
        <f t="shared" si="1061"/>
      </c>
      <c r="BR115" s="14">
        <f t="shared" si="1061"/>
      </c>
      <c r="BS115" s="14">
        <f t="shared" si="1061"/>
      </c>
      <c r="BT115" s="14">
        <f t="shared" si="1061"/>
      </c>
      <c r="BU115" s="14">
        <f t="shared" si="1061"/>
      </c>
      <c r="BV115" s="14">
        <f t="shared" si="1061"/>
      </c>
      <c r="BW115" s="14">
        <f t="shared" si="1061"/>
      </c>
      <c r="BX115" s="14">
        <f t="shared" si="1061"/>
      </c>
      <c r="BY115" s="14">
        <f t="shared" si="1061"/>
      </c>
      <c r="BZ115" s="14">
        <f t="shared" si="1061"/>
      </c>
      <c r="CA115" s="14">
        <f t="shared" si="1061"/>
      </c>
      <c r="CB115" s="14">
        <f t="shared" si="1061"/>
      </c>
      <c r="CC115" s="14">
        <f t="shared" si="1061"/>
      </c>
      <c r="CD115" s="14">
        <f t="shared" si="1061"/>
      </c>
      <c r="CE115" s="14">
        <f t="shared" si="1061"/>
      </c>
      <c r="CF115" s="14">
        <f t="shared" si="1061"/>
      </c>
      <c r="CG115" s="14">
        <f t="shared" si="1061"/>
      </c>
      <c r="CH115" s="14">
        <f t="shared" si="1061"/>
      </c>
      <c r="CI115" s="14">
        <f t="shared" si="1061"/>
      </c>
      <c r="CJ115" s="14">
        <f t="shared" si="1061"/>
      </c>
      <c r="CK115" s="14">
        <f t="shared" si="1061"/>
      </c>
      <c r="CL115" s="14">
        <f t="shared" si="1061"/>
      </c>
      <c r="CM115" s="14">
        <f t="shared" si="1061"/>
      </c>
      <c r="CN115" s="14">
        <f t="shared" si="1061"/>
      </c>
      <c r="CO115" s="14">
        <f t="shared" si="1061"/>
      </c>
      <c r="CP115" s="14">
        <f t="shared" si="1061"/>
      </c>
      <c r="CQ115" s="14">
        <f t="shared" si="1061"/>
      </c>
      <c r="CR115" s="14">
        <f t="shared" si="1061"/>
      </c>
      <c r="CS115" s="14">
        <f t="shared" si="1061"/>
      </c>
      <c r="CT115" s="14">
        <f t="shared" si="1061"/>
      </c>
      <c r="CU115" s="14">
        <f t="shared" si="1061"/>
      </c>
      <c r="CV115" s="14">
        <f t="shared" si="1061"/>
      </c>
      <c r="CW115" s="14">
        <f t="shared" ref="CW115:DU115" si="1062">CW111/CW109</f>
      </c>
      <c r="CX115" s="14">
        <f t="shared" si="1062"/>
      </c>
      <c r="CY115" s="14">
        <f t="shared" si="1062"/>
      </c>
      <c r="CZ115" s="14">
        <f t="shared" si="1062"/>
      </c>
      <c r="DA115" s="14">
        <f t="shared" si="1062"/>
      </c>
      <c r="DB115" s="14">
        <f t="shared" si="1062"/>
      </c>
      <c r="DC115" s="14">
        <f t="shared" si="1062"/>
      </c>
      <c r="DD115" s="14">
        <f t="shared" si="1062"/>
      </c>
      <c r="DE115" s="14">
        <f t="shared" si="1062"/>
      </c>
      <c r="DF115" s="14">
        <f t="shared" si="1062"/>
      </c>
      <c r="DG115" s="14">
        <f t="shared" si="1062"/>
      </c>
      <c r="DH115" s="14">
        <f t="shared" si="1062"/>
      </c>
      <c r="DI115" s="14">
        <f t="shared" si="1062"/>
      </c>
      <c r="DJ115" s="14">
        <f t="shared" si="1062"/>
      </c>
      <c r="DK115" s="14">
        <f t="shared" si="1062"/>
      </c>
      <c r="DL115" s="14">
        <f t="shared" si="1062"/>
      </c>
      <c r="DM115" s="14">
        <f t="shared" si="1062"/>
      </c>
      <c r="DN115" s="14">
        <f t="shared" si="1062"/>
      </c>
      <c r="DO115" s="14">
        <f t="shared" si="1062"/>
      </c>
      <c r="DP115" s="14">
        <f t="shared" si="1062"/>
      </c>
      <c r="DQ115" s="14">
        <f t="shared" si="1062"/>
      </c>
      <c r="DR115" s="14">
        <f t="shared" si="1062"/>
      </c>
      <c r="DS115" s="14">
        <f t="shared" si="1062"/>
      </c>
      <c r="DT115" s="14">
        <f t="shared" si="1062"/>
      </c>
      <c r="DU115" s="14">
        <f t="shared" si="1062"/>
      </c>
      <c r="DV115" s="18"/>
      <c r="DW115" s="14">
        <f t="shared" si="1015"/>
      </c>
      <c r="DX115" s="14">
        <f t="shared" si="1016"/>
      </c>
      <c r="DY115" s="14">
        <f t="shared" si="1040"/>
      </c>
      <c r="DZ115" s="14">
        <f t="shared" si="1041"/>
      </c>
      <c r="EA115" s="14">
        <f t="shared" si="1042"/>
      </c>
      <c r="EB115" s="18"/>
      <c r="EC115" s="14">
        <f t="shared" si="1043"/>
      </c>
      <c r="ED115" s="14">
        <f>SUMPRODUCT(DN115:DT115,DN$109:DT$109)/SUM(DN$109:DT$109)</f>
      </c>
      <c r="EE115" s="14">
        <f>SUMPRODUCT(CR115:DT115,CR$109:DT$109)/SUM(CR$109:DT$109)</f>
      </c>
      <c r="EF115" s="16"/>
      <c r="EG115" s="9"/>
      <c r="EH115" s="9" t="s">
        <v>651</v>
      </c>
      <c r="EI115" s="14">
        <f>EI111/EI109</f>
      </c>
      <c r="EJ115" s="14">
        <f t="shared" ref="EJ115:GU115" si="1063">EJ111/EJ109</f>
      </c>
      <c r="EK115" s="14">
        <f t="shared" si="1063"/>
      </c>
      <c r="EL115" s="14">
        <f t="shared" si="1063"/>
      </c>
      <c r="EM115" s="14">
        <f t="shared" si="1063"/>
      </c>
      <c r="EN115" s="14">
        <f t="shared" si="1063"/>
      </c>
      <c r="EO115" s="14">
        <f t="shared" si="1063"/>
      </c>
      <c r="EP115" s="14">
        <f t="shared" si="1063"/>
      </c>
      <c r="EQ115" s="14">
        <f t="shared" si="1063"/>
      </c>
      <c r="ER115" s="14">
        <f t="shared" si="1063"/>
      </c>
      <c r="ES115" s="14">
        <f t="shared" si="1063"/>
      </c>
      <c r="ET115" s="14">
        <f t="shared" si="1063"/>
      </c>
      <c r="EU115" s="14">
        <f t="shared" si="1063"/>
      </c>
      <c r="EV115" s="14">
        <f t="shared" si="1063"/>
      </c>
      <c r="EW115" s="14">
        <f t="shared" si="1063"/>
      </c>
      <c r="EX115" s="14">
        <f t="shared" si="1063"/>
      </c>
      <c r="EY115" s="14">
        <f t="shared" si="1063"/>
      </c>
      <c r="EZ115" s="14">
        <f t="shared" si="1063"/>
      </c>
      <c r="FA115" s="14">
        <f t="shared" si="1063"/>
      </c>
      <c r="FB115" s="14">
        <f t="shared" si="1063"/>
      </c>
      <c r="FC115" s="14">
        <f t="shared" si="1063"/>
      </c>
      <c r="FD115" s="14">
        <f t="shared" si="1063"/>
      </c>
      <c r="FE115" s="14">
        <f t="shared" si="1063"/>
      </c>
      <c r="FF115" s="14">
        <f t="shared" si="1063"/>
      </c>
      <c r="FG115" s="14">
        <f t="shared" si="1063"/>
      </c>
      <c r="FH115" s="14">
        <f t="shared" si="1063"/>
      </c>
      <c r="FI115" s="14">
        <f t="shared" si="1063"/>
      </c>
      <c r="FJ115" s="14">
        <f t="shared" si="1063"/>
      </c>
      <c r="FK115" s="14">
        <f t="shared" si="1063"/>
      </c>
      <c r="FL115" s="14">
        <f t="shared" si="1063"/>
      </c>
      <c r="FM115" s="14">
        <f t="shared" si="1063"/>
      </c>
      <c r="FN115" s="14">
        <f t="shared" si="1063"/>
      </c>
      <c r="FO115" s="14">
        <f t="shared" si="1063"/>
      </c>
      <c r="FP115" s="14">
        <f t="shared" si="1063"/>
      </c>
      <c r="FQ115" s="14">
        <f t="shared" si="1063"/>
      </c>
      <c r="FR115" s="14">
        <f t="shared" si="1063"/>
      </c>
      <c r="FS115" s="14">
        <f t="shared" si="1063"/>
      </c>
      <c r="FT115" s="14">
        <f t="shared" si="1063"/>
      </c>
      <c r="FU115" s="14">
        <f t="shared" si="1063"/>
      </c>
      <c r="FV115" s="14">
        <f t="shared" si="1063"/>
      </c>
      <c r="FW115" s="14">
        <f t="shared" si="1063"/>
      </c>
      <c r="FX115" s="14">
        <f t="shared" si="1063"/>
      </c>
      <c r="FY115" s="14">
        <f t="shared" si="1063"/>
      </c>
      <c r="FZ115" s="14">
        <f t="shared" si="1063"/>
      </c>
      <c r="GA115" s="14">
        <f t="shared" si="1063"/>
      </c>
      <c r="GB115" s="14">
        <f t="shared" si="1063"/>
      </c>
      <c r="GC115" s="14">
        <f t="shared" si="1063"/>
      </c>
      <c r="GD115" s="14">
        <f t="shared" si="1063"/>
      </c>
      <c r="GE115" s="14">
        <f t="shared" si="1063"/>
      </c>
      <c r="GF115" s="14">
        <f t="shared" si="1063"/>
      </c>
      <c r="GG115" s="14">
        <f t="shared" si="1063"/>
      </c>
      <c r="GH115" s="14">
        <f t="shared" si="1063"/>
      </c>
      <c r="GI115" s="14">
        <f t="shared" si="1063"/>
      </c>
      <c r="GJ115" s="14">
        <f t="shared" si="1063"/>
      </c>
      <c r="GK115" s="14">
        <f t="shared" si="1063"/>
      </c>
      <c r="GL115" s="14">
        <f t="shared" si="1063"/>
      </c>
      <c r="GM115" s="14">
        <f t="shared" si="1063"/>
      </c>
      <c r="GN115" s="14">
        <f t="shared" si="1063"/>
      </c>
      <c r="GO115" s="14">
        <f t="shared" si="1063"/>
      </c>
      <c r="GP115" s="14">
        <f t="shared" si="1063"/>
      </c>
      <c r="GQ115" s="14">
        <f t="shared" si="1063"/>
      </c>
      <c r="GR115" s="14">
        <f t="shared" si="1063"/>
      </c>
      <c r="GS115" s="14">
        <f t="shared" si="1063"/>
      </c>
      <c r="GT115" s="14">
        <f t="shared" si="1063"/>
      </c>
      <c r="GU115" s="14">
        <f t="shared" si="1063"/>
      </c>
      <c r="GV115" s="14">
        <f t="shared" ref="GV115:HT115" si="1064">GV111/GV109</f>
      </c>
      <c r="GW115" s="14">
        <f t="shared" si="1064"/>
      </c>
      <c r="GX115" s="14">
        <f t="shared" si="1064"/>
      </c>
      <c r="GY115" s="14">
        <f t="shared" si="1064"/>
      </c>
      <c r="GZ115" s="14">
        <f t="shared" si="1064"/>
      </c>
      <c r="HA115" s="14">
        <f t="shared" si="1064"/>
      </c>
      <c r="HB115" s="14">
        <f t="shared" si="1064"/>
      </c>
      <c r="HC115" s="14">
        <f t="shared" si="1064"/>
      </c>
      <c r="HD115" s="14">
        <f t="shared" si="1064"/>
      </c>
      <c r="HE115" s="14">
        <f t="shared" si="1064"/>
      </c>
      <c r="HF115" s="14">
        <f t="shared" si="1064"/>
      </c>
      <c r="HG115" s="14">
        <f t="shared" si="1064"/>
      </c>
      <c r="HH115" s="14">
        <f t="shared" si="1064"/>
      </c>
      <c r="HI115" s="14">
        <f t="shared" si="1064"/>
      </c>
      <c r="HJ115" s="14">
        <f t="shared" si="1064"/>
      </c>
      <c r="HK115" s="14">
        <f t="shared" si="1064"/>
      </c>
      <c r="HL115" s="14">
        <f t="shared" si="1064"/>
      </c>
      <c r="HM115" s="14">
        <f t="shared" si="1064"/>
      </c>
      <c r="HN115" s="14">
        <f t="shared" si="1064"/>
      </c>
      <c r="HO115" s="14">
        <f t="shared" si="1064"/>
      </c>
      <c r="HP115" s="14">
        <f t="shared" si="1064"/>
      </c>
      <c r="HQ115" s="14">
        <f t="shared" si="1064"/>
      </c>
      <c r="HR115" s="14">
        <f t="shared" si="1064"/>
      </c>
      <c r="HS115" s="14">
        <f t="shared" si="1064"/>
      </c>
      <c r="HT115" s="14">
        <f t="shared" si="1064"/>
      </c>
      <c r="HU115" s="17"/>
      <c r="HV115" s="52">
        <f t="shared" si="1018"/>
      </c>
      <c r="HW115" s="52">
        <f t="shared" si="1019"/>
      </c>
      <c r="HX115" s="52">
        <f t="shared" si="1046"/>
      </c>
      <c r="HY115" s="52">
        <f t="shared" si="1047"/>
      </c>
      <c r="HZ115" s="52">
        <f t="shared" si="1048"/>
      </c>
      <c r="IA115" s="55"/>
      <c r="IB115" s="14">
        <f t="shared" si="1021"/>
      </c>
      <c r="IC115" s="14">
        <f>SUMPRODUCT(HM115:HS115,HM$109:HS$109)/SUM(HM$109:HS$109)</f>
      </c>
      <c r="ID115" s="14">
        <f>SUMPRODUCT(GQ115:HS115,GQ$109:HS$109)/SUM(GQ$109:HS$109)</f>
      </c>
      <c r="IE115" s="16"/>
      <c r="IF115" s="9"/>
      <c r="IG115" s="9" t="s">
        <v>651</v>
      </c>
      <c r="IH115" s="14">
        <f>IH111/IH109</f>
      </c>
      <c r="II115" s="14">
        <f t="shared" ref="II115:KT115" si="1065">II111/II109</f>
      </c>
      <c r="IJ115" s="14">
        <f t="shared" si="1065"/>
      </c>
      <c r="IK115" s="14">
        <f t="shared" si="1065"/>
      </c>
      <c r="IL115" s="14">
        <f t="shared" si="1065"/>
      </c>
      <c r="IM115" s="14">
        <f t="shared" si="1065"/>
      </c>
      <c r="IN115" s="14">
        <f t="shared" si="1065"/>
      </c>
      <c r="IO115" s="14">
        <f t="shared" si="1065"/>
      </c>
      <c r="IP115" s="14">
        <f t="shared" si="1065"/>
      </c>
      <c r="IQ115" s="14">
        <f t="shared" si="1065"/>
      </c>
      <c r="IR115" s="14">
        <f t="shared" si="1065"/>
      </c>
      <c r="IS115" s="14">
        <f t="shared" si="1065"/>
      </c>
      <c r="IT115" s="14">
        <f t="shared" si="1065"/>
      </c>
      <c r="IU115" s="14">
        <f t="shared" si="1065"/>
      </c>
      <c r="IV115" s="14">
        <f t="shared" si="1065"/>
      </c>
      <c r="IW115" s="14">
        <f t="shared" si="1065"/>
      </c>
      <c r="IX115" s="14">
        <f t="shared" si="1065"/>
      </c>
      <c r="IY115" s="14">
        <f t="shared" si="1065"/>
      </c>
      <c r="IZ115" s="14">
        <f t="shared" si="1065"/>
      </c>
      <c r="JA115" s="14">
        <f t="shared" si="1065"/>
      </c>
      <c r="JB115" s="14">
        <f t="shared" si="1065"/>
      </c>
      <c r="JC115" s="14">
        <f t="shared" si="1065"/>
      </c>
      <c r="JD115" s="14">
        <f t="shared" si="1065"/>
      </c>
      <c r="JE115" s="14">
        <f t="shared" si="1065"/>
      </c>
      <c r="JF115" s="14">
        <f t="shared" si="1065"/>
      </c>
      <c r="JG115" s="14">
        <f t="shared" si="1065"/>
      </c>
      <c r="JH115" s="14">
        <f t="shared" si="1065"/>
      </c>
      <c r="JI115" s="14">
        <f t="shared" si="1065"/>
      </c>
      <c r="JJ115" s="14">
        <f t="shared" si="1065"/>
      </c>
      <c r="JK115" s="14">
        <f t="shared" si="1065"/>
      </c>
      <c r="JL115" s="14">
        <f t="shared" si="1065"/>
      </c>
      <c r="JM115" s="14">
        <f t="shared" si="1065"/>
      </c>
      <c r="JN115" s="14">
        <f t="shared" si="1065"/>
      </c>
      <c r="JO115" s="14">
        <f t="shared" si="1065"/>
      </c>
      <c r="JP115" s="14">
        <f t="shared" si="1065"/>
      </c>
      <c r="JQ115" s="14">
        <f t="shared" si="1065"/>
      </c>
      <c r="JR115" s="14">
        <f t="shared" si="1065"/>
      </c>
      <c r="JS115" s="14">
        <f t="shared" si="1065"/>
      </c>
      <c r="JT115" s="14">
        <f t="shared" si="1065"/>
      </c>
      <c r="JU115" s="14">
        <f t="shared" si="1065"/>
      </c>
      <c r="JV115" s="14">
        <f t="shared" si="1065"/>
      </c>
      <c r="JW115" s="14">
        <f t="shared" si="1065"/>
      </c>
      <c r="JX115" s="14">
        <f t="shared" si="1065"/>
      </c>
      <c r="JY115" s="14">
        <f t="shared" si="1065"/>
      </c>
      <c r="JZ115" s="14">
        <f t="shared" si="1065"/>
      </c>
      <c r="KA115" s="14">
        <f t="shared" si="1065"/>
      </c>
      <c r="KB115" s="14">
        <f t="shared" si="1065"/>
      </c>
      <c r="KC115" s="14">
        <f t="shared" si="1065"/>
      </c>
      <c r="KD115" s="14">
        <f t="shared" si="1065"/>
      </c>
      <c r="KE115" s="14">
        <f t="shared" si="1065"/>
      </c>
      <c r="KF115" s="14">
        <f t="shared" si="1065"/>
      </c>
      <c r="KG115" s="14">
        <f t="shared" si="1065"/>
      </c>
      <c r="KH115" s="14">
        <f t="shared" si="1065"/>
      </c>
      <c r="KI115" s="14">
        <f t="shared" si="1065"/>
      </c>
      <c r="KJ115" s="14">
        <f t="shared" si="1065"/>
      </c>
      <c r="KK115" s="14">
        <f t="shared" si="1065"/>
      </c>
      <c r="KL115" s="14">
        <f t="shared" si="1065"/>
      </c>
      <c r="KM115" s="14">
        <f t="shared" si="1065"/>
      </c>
      <c r="KN115" s="14">
        <f t="shared" si="1065"/>
      </c>
      <c r="KO115" s="14">
        <f t="shared" si="1065"/>
      </c>
      <c r="KP115" s="14">
        <f t="shared" si="1065"/>
      </c>
      <c r="KQ115" s="14">
        <f t="shared" si="1065"/>
      </c>
      <c r="KR115" s="14">
        <f t="shared" si="1065"/>
      </c>
      <c r="KS115" s="14">
        <f t="shared" si="1065"/>
      </c>
      <c r="KT115" s="14">
        <f t="shared" si="1065"/>
      </c>
      <c r="KU115" s="14">
        <f t="shared" ref="KU115:LS115" si="1066">KU111/KU109</f>
      </c>
      <c r="KV115" s="14">
        <f t="shared" si="1066"/>
      </c>
      <c r="KW115" s="14">
        <f t="shared" si="1066"/>
      </c>
      <c r="KX115" s="14">
        <f t="shared" si="1066"/>
      </c>
      <c r="KY115" s="14">
        <f t="shared" si="1066"/>
      </c>
      <c r="KZ115" s="14">
        <f t="shared" si="1066"/>
      </c>
      <c r="LA115" s="14">
        <f t="shared" si="1066"/>
      </c>
      <c r="LB115" s="14">
        <f t="shared" si="1066"/>
      </c>
      <c r="LC115" s="14">
        <f t="shared" si="1066"/>
      </c>
      <c r="LD115" s="14">
        <f t="shared" si="1066"/>
      </c>
      <c r="LE115" s="14">
        <f t="shared" si="1066"/>
      </c>
      <c r="LF115" s="14">
        <f t="shared" si="1066"/>
      </c>
      <c r="LG115" s="14">
        <f t="shared" si="1066"/>
      </c>
      <c r="LH115" s="14">
        <f t="shared" si="1066"/>
      </c>
      <c r="LI115" s="14">
        <f t="shared" si="1066"/>
      </c>
      <c r="LJ115" s="14">
        <f t="shared" si="1066"/>
      </c>
      <c r="LK115" s="14">
        <f t="shared" si="1066"/>
      </c>
      <c r="LL115" s="14">
        <f t="shared" si="1066"/>
      </c>
      <c r="LM115" s="14">
        <f t="shared" si="1066"/>
      </c>
      <c r="LN115" s="14">
        <f t="shared" si="1066"/>
      </c>
      <c r="LO115" s="14">
        <f t="shared" si="1066"/>
      </c>
      <c r="LP115" s="14">
        <f t="shared" si="1066"/>
      </c>
      <c r="LQ115" s="14">
        <f t="shared" si="1066"/>
      </c>
      <c r="LR115" s="14">
        <f t="shared" si="1066"/>
      </c>
      <c r="LS115" s="14">
        <f t="shared" si="1066"/>
      </c>
      <c r="LU115" s="52">
        <f t="shared" si="1022"/>
      </c>
      <c r="LV115" s="52">
        <f t="shared" si="1023"/>
      </c>
      <c r="LW115" s="52">
        <f t="shared" si="1051"/>
      </c>
      <c r="LX115" s="52">
        <f t="shared" si="1052"/>
      </c>
      <c r="LY115" s="52">
        <f t="shared" si="1053"/>
      </c>
      <c r="LZ115" s="55"/>
      <c r="MA115" s="14">
        <f t="shared" si="1054"/>
      </c>
      <c r="MB115" s="14">
        <f>SUMPRODUCT(LL115:LR115,LL$109:LR$109)/SUM(LL$109:LR$109)</f>
      </c>
      <c r="MC115" s="14">
        <f>SUMPRODUCT(KP115:LR115,KP$109:LR$109)/SUM(KP$109:LR$109)</f>
      </c>
    </row>
    <row r="116" spans="4:341" x14ac:dyDescent="0.25">
      <c r="D116" s="132" t="s">
        <v>652</v>
      </c>
      <c r="E116" s="67" t="str">
        <f>VLOOKUP($D116,'Metric Nature'!$C:$D,2,0)&amp;IF(($F116&lt;(EA116)),"Below",IF(($F116&gt;(DZ116)),"Above","Within"))</f>
      </c>
      <c r="F116" s="62">
        <f t="shared" si="912"/>
      </c>
      <c r="G116" s="92">
        <f t="shared" si="913"/>
      </c>
      <c r="H116" s="62">
        <f t="shared" si="914"/>
      </c>
      <c r="I116" s="89">
        <f t="shared" si="1025"/>
      </c>
      <c r="J116" s="62">
        <f t="shared" si="915"/>
      </c>
      <c r="K116" s="62">
        <f t="shared" si="916"/>
      </c>
      <c r="L116" s="70"/>
      <c r="M116" s="67" t="str">
        <f>VLOOKUP($D116,'Metric Nature'!$C:$D,2,0)&amp;IF(($N116&lt;(HZ116)),"Below",IF(($N116&gt;(HY116)),"Above","Within"))</f>
      </c>
      <c r="N116" s="71">
        <f t="shared" si="1026"/>
      </c>
      <c r="O116" s="63">
        <f t="shared" si="1027"/>
      </c>
      <c r="P116" s="98">
        <f t="shared" si="1028"/>
      </c>
      <c r="Q116" s="63">
        <f t="shared" si="1029"/>
      </c>
      <c r="R116" s="71">
        <f t="shared" si="1030"/>
      </c>
      <c r="S116" s="62">
        <f t="shared" si="1031"/>
      </c>
      <c r="T116" s="70"/>
      <c r="U116" s="67" t="str">
        <f>VLOOKUP($D116,'Metric Nature'!$C:$D,2,0)&amp;IF(($V116&lt;(LY116)),"Below",IF(($V116&gt;(LX116)),"Above","Within"))</f>
      </c>
      <c r="V116" s="62">
        <f t="shared" si="1032"/>
      </c>
      <c r="W116" s="63">
        <f t="shared" si="1033"/>
      </c>
      <c r="X116" s="62">
        <f t="shared" si="1034"/>
      </c>
      <c r="Y116" s="63">
        <f t="shared" si="1035"/>
      </c>
      <c r="Z116" s="62">
        <f t="shared" si="1036"/>
      </c>
      <c r="AA116" s="62">
        <f t="shared" si="1037"/>
      </c>
      <c r="AB116" s="64"/>
      <c r="AC116" s="60" t="s">
        <v>653</v>
      </c>
      <c r="AI116" s="9" t="s">
        <v>652</v>
      </c>
      <c r="AJ116" s="14">
        <f>(VLOOKUP($EG116,Data!$B:$CP,Daily!EI$10,0)+VLOOKUP($IF116,Data!$B:$CP,Daily!IH$10,0))/AJ$111</f>
      </c>
      <c r="AK116" s="14">
        <f>(VLOOKUP($EG116,Data!$B:$CP,Daily!EJ$10,0)+VLOOKUP($IF116,Data!$B:$CP,Daily!II$10,0))/AK$111</f>
      </c>
      <c r="AL116" s="14">
        <f>(VLOOKUP($EG116,Data!$B:$CP,Daily!EK$10,0)+VLOOKUP($IF116,Data!$B:$CP,Daily!IJ$10,0))/AL$111</f>
      </c>
      <c r="AM116" s="14">
        <f>(VLOOKUP($EG116,Data!$B:$CP,Daily!EL$10,0)+VLOOKUP($IF116,Data!$B:$CP,Daily!IK$10,0))/AM$111</f>
      </c>
      <c r="AN116" s="14">
        <f>(VLOOKUP($EG116,Data!$B:$CP,Daily!EM$10,0)+VLOOKUP($IF116,Data!$B:$CP,Daily!IL$10,0))/AN$111</f>
      </c>
      <c r="AO116" s="14">
        <f>(VLOOKUP($EG116,Data!$B:$CP,Daily!EN$10,0)+VLOOKUP($IF116,Data!$B:$CP,Daily!IM$10,0))/AO$111</f>
      </c>
      <c r="AP116" s="14">
        <f>(VLOOKUP($EG116,Data!$B:$CP,Daily!EO$10,0)+VLOOKUP($IF116,Data!$B:$CP,Daily!IN$10,0))/AP$111</f>
      </c>
      <c r="AQ116" s="14">
        <f>(VLOOKUP($EG116,Data!$B:$CP,Daily!EP$10,0)+VLOOKUP($IF116,Data!$B:$CP,Daily!IO$10,0))/AQ$111</f>
      </c>
      <c r="AR116" s="14">
        <f>(VLOOKUP($EG116,Data!$B:$CP,Daily!EQ$10,0)+VLOOKUP($IF116,Data!$B:$CP,Daily!IP$10,0))/AR$111</f>
      </c>
      <c r="AS116" s="14">
        <f>(VLOOKUP($EG116,Data!$B:$CP,Daily!ER$10,0)+VLOOKUP($IF116,Data!$B:$CP,Daily!IQ$10,0))/AS$111</f>
      </c>
      <c r="AT116" s="14">
        <f>(VLOOKUP($EG116,Data!$B:$CP,Daily!ES$10,0)+VLOOKUP($IF116,Data!$B:$CP,Daily!IR$10,0))/AT$111</f>
      </c>
      <c r="AU116" s="14">
        <f>(VLOOKUP($EG116,Data!$B:$CP,Daily!ET$10,0)+VLOOKUP($IF116,Data!$B:$CP,Daily!IS$10,0))/AU$111</f>
      </c>
      <c r="AV116" s="14">
        <f>(VLOOKUP($EG116,Data!$B:$CP,Daily!EU$10,0)+VLOOKUP($IF116,Data!$B:$CP,Daily!IT$10,0))/AV$111</f>
      </c>
      <c r="AW116" s="14">
        <f>(VLOOKUP($EG116,Data!$B:$CP,Daily!EV$10,0)+VLOOKUP($IF116,Data!$B:$CP,Daily!IU$10,0))/AW$111</f>
      </c>
      <c r="AX116" s="14">
        <f>(VLOOKUP($EG116,Data!$B:$CP,Daily!EW$10,0)+VLOOKUP($IF116,Data!$B:$CP,Daily!IV$10,0))/AX$111</f>
      </c>
      <c r="AY116" s="14">
        <f>(VLOOKUP($EG116,Data!$B:$CP,Daily!EX$10,0)+VLOOKUP($IF116,Data!$B:$CP,Daily!IW$10,0))/AY$111</f>
      </c>
      <c r="AZ116" s="14">
        <f>(VLOOKUP($EG116,Data!$B:$CP,Daily!EY$10,0)+VLOOKUP($IF116,Data!$B:$CP,Daily!IX$10,0))/AZ$111</f>
      </c>
      <c r="BA116" s="14">
        <f>(VLOOKUP($EG116,Data!$B:$CP,Daily!EZ$10,0)+VLOOKUP($IF116,Data!$B:$CP,Daily!IY$10,0))/BA$111</f>
      </c>
      <c r="BB116" s="14">
        <f>(VLOOKUP($EG116,Data!$B:$CP,Daily!FA$10,0)+VLOOKUP($IF116,Data!$B:$CP,Daily!IZ$10,0))/BB$111</f>
      </c>
      <c r="BC116" s="14">
        <f>(VLOOKUP($EG116,Data!$B:$CP,Daily!FB$10,0)+VLOOKUP($IF116,Data!$B:$CP,Daily!JA$10,0))/BC$111</f>
      </c>
      <c r="BD116" s="14">
        <f>(VLOOKUP($EG116,Data!$B:$CP,Daily!FC$10,0)+VLOOKUP($IF116,Data!$B:$CP,Daily!JB$10,0))/BD$111</f>
      </c>
      <c r="BE116" s="14">
        <f>(VLOOKUP($EG116,Data!$B:$CP,Daily!FD$10,0)+VLOOKUP($IF116,Data!$B:$CP,Daily!JC$10,0))/BE$111</f>
      </c>
      <c r="BF116" s="14">
        <f>(VLOOKUP($EG116,Data!$B:$CP,Daily!FE$10,0)+VLOOKUP($IF116,Data!$B:$CP,Daily!JD$10,0))/BF$111</f>
      </c>
      <c r="BG116" s="14">
        <f>(VLOOKUP($EG116,Data!$B:$CP,Daily!FF$10,0)+VLOOKUP($IF116,Data!$B:$CP,Daily!JE$10,0))/BG$111</f>
      </c>
      <c r="BH116" s="14">
        <f>(VLOOKUP($EG116,Data!$B:$CP,Daily!FG$10,0)+VLOOKUP($IF116,Data!$B:$CP,Daily!JF$10,0))/BH$111</f>
      </c>
      <c r="BI116" s="14">
        <f>(VLOOKUP($EG116,Data!$B:$CP,Daily!FH$10,0)+VLOOKUP($IF116,Data!$B:$CP,Daily!JG$10,0))/BI$111</f>
      </c>
      <c r="BJ116" s="14">
        <f>(VLOOKUP($EG116,Data!$B:$CP,Daily!FI$10,0)+VLOOKUP($IF116,Data!$B:$CP,Daily!JH$10,0))/BJ$111</f>
      </c>
      <c r="BK116" s="14">
        <f>(VLOOKUP($EG116,Data!$B:$CP,Daily!FJ$10,0)+VLOOKUP($IF116,Data!$B:$CP,Daily!JI$10,0))/BK$111</f>
      </c>
      <c r="BL116" s="14">
        <f>(VLOOKUP($EG116,Data!$B:$CP,Daily!FK$10,0)+VLOOKUP($IF116,Data!$B:$CP,Daily!JJ$10,0))/BL$111</f>
      </c>
      <c r="BM116" s="14">
        <f>(VLOOKUP($EG116,Data!$B:$CP,Daily!FL$10,0)+VLOOKUP($IF116,Data!$B:$CP,Daily!JK$10,0))/BM$111</f>
      </c>
      <c r="BN116" s="14">
        <f>(VLOOKUP($EG116,Data!$B:$CP,Daily!FM$10,0)+VLOOKUP($IF116,Data!$B:$CP,Daily!JL$10,0))/BN$111</f>
      </c>
      <c r="BO116" s="14">
        <f>(VLOOKUP($EG116,Data!$B:$CP,Daily!FN$10,0)+VLOOKUP($IF116,Data!$B:$CP,Daily!JM$10,0))/BO$111</f>
      </c>
      <c r="BP116" s="14">
        <f>(VLOOKUP($EG116,Data!$B:$CP,Daily!FO$10,0)+VLOOKUP($IF116,Data!$B:$CP,Daily!JN$10,0))/BP$111</f>
      </c>
      <c r="BQ116" s="14">
        <f>(VLOOKUP($EG116,Data!$B:$CP,Daily!FP$10,0)+VLOOKUP($IF116,Data!$B:$CP,Daily!JO$10,0))/BQ$111</f>
      </c>
      <c r="BR116" s="14">
        <f>(VLOOKUP($EG116,Data!$B:$CP,Daily!FQ$10,0)+VLOOKUP($IF116,Data!$B:$CP,Daily!JP$10,0))/BR$111</f>
      </c>
      <c r="BS116" s="14">
        <f>(VLOOKUP($EG116,Data!$B:$CP,Daily!FR$10,0)+VLOOKUP($IF116,Data!$B:$CP,Daily!JQ$10,0))/BS$111</f>
      </c>
      <c r="BT116" s="14">
        <f>(VLOOKUP($EG116,Data!$B:$CP,Daily!FS$10,0)+VLOOKUP($IF116,Data!$B:$CP,Daily!JR$10,0))/BT$111</f>
      </c>
      <c r="BU116" s="14">
        <f>(VLOOKUP($EG116,Data!$B:$CP,Daily!FT$10,0)+VLOOKUP($IF116,Data!$B:$CP,Daily!JS$10,0))/BU$111</f>
      </c>
      <c r="BV116" s="14">
        <f>(VLOOKUP($EG116,Data!$B:$CP,Daily!FU$10,0)+VLOOKUP($IF116,Data!$B:$CP,Daily!JT$10,0))/BV$111</f>
      </c>
      <c r="BW116" s="14">
        <f>(VLOOKUP($EG116,Data!$B:$CP,Daily!FV$10,0)+VLOOKUP($IF116,Data!$B:$CP,Daily!JU$10,0))/BW$111</f>
      </c>
      <c r="BX116" s="14">
        <f>(VLOOKUP($EG116,Data!$B:$CP,Daily!FW$10,0)+VLOOKUP($IF116,Data!$B:$CP,Daily!JV$10,0))/BX$111</f>
      </c>
      <c r="BY116" s="14">
        <f>(VLOOKUP($EG116,Data!$B:$CP,Daily!FX$10,0)+VLOOKUP($IF116,Data!$B:$CP,Daily!JW$10,0))/BY$111</f>
      </c>
      <c r="BZ116" s="14">
        <f>(VLOOKUP($EG116,Data!$B:$CP,Daily!FY$10,0)+VLOOKUP($IF116,Data!$B:$CP,Daily!JX$10,0))/BZ$111</f>
      </c>
      <c r="CA116" s="14">
        <f>(VLOOKUP($EG116,Data!$B:$CP,Daily!FZ$10,0)+VLOOKUP($IF116,Data!$B:$CP,Daily!JY$10,0))/CA$111</f>
      </c>
      <c r="CB116" s="14">
        <f>(VLOOKUP($EG116,Data!$B:$CP,Daily!GA$10,0)+VLOOKUP($IF116,Data!$B:$CP,Daily!JZ$10,0))/CB$111</f>
      </c>
      <c r="CC116" s="14">
        <f>(VLOOKUP($EG116,Data!$B:$CP,Daily!GB$10,0)+VLOOKUP($IF116,Data!$B:$CP,Daily!KA$10,0))/CC$111</f>
      </c>
      <c r="CD116" s="14">
        <f>(VLOOKUP($EG116,Data!$B:$CP,Daily!GC$10,0)+VLOOKUP($IF116,Data!$B:$CP,Daily!KB$10,0))/CD$111</f>
      </c>
      <c r="CE116" s="14">
        <f>(VLOOKUP($EG116,Data!$B:$CP,Daily!GD$10,0)+VLOOKUP($IF116,Data!$B:$CP,Daily!KC$10,0))/CE$111</f>
      </c>
      <c r="CF116" s="14">
        <f>(VLOOKUP($EG116,Data!$B:$CP,Daily!GE$10,0)+VLOOKUP($IF116,Data!$B:$CP,Daily!KD$10,0))/CF$111</f>
      </c>
      <c r="CG116" s="14">
        <f>(VLOOKUP($EG116,Data!$B:$CP,Daily!GF$10,0)+VLOOKUP($IF116,Data!$B:$CP,Daily!KE$10,0))/CG$111</f>
      </c>
      <c r="CH116" s="14">
        <f>(VLOOKUP($EG116,Data!$B:$CP,Daily!GG$10,0)+VLOOKUP($IF116,Data!$B:$CP,Daily!KF$10,0))/CH$111</f>
      </c>
      <c r="CI116" s="14">
        <f>(VLOOKUP($EG116,Data!$B:$CP,Daily!GH$10,0)+VLOOKUP($IF116,Data!$B:$CP,Daily!KG$10,0))/CI$111</f>
      </c>
      <c r="CJ116" s="14">
        <f>(VLOOKUP($EG116,Data!$B:$CP,Daily!GI$10,0)+VLOOKUP($IF116,Data!$B:$CP,Daily!KH$10,0))/CJ$111</f>
      </c>
      <c r="CK116" s="14">
        <f>(VLOOKUP($EG116,Data!$B:$CP,Daily!GJ$10,0)+VLOOKUP($IF116,Data!$B:$CP,Daily!KI$10,0))/CK$111</f>
      </c>
      <c r="CL116" s="14">
        <f>(VLOOKUP($EG116,Data!$B:$CP,Daily!GK$10,0)+VLOOKUP($IF116,Data!$B:$CP,Daily!KJ$10,0))/CL$111</f>
      </c>
      <c r="CM116" s="14">
        <f>(VLOOKUP($EG116,Data!$B:$CP,Daily!GL$10,0)+VLOOKUP($IF116,Data!$B:$CP,Daily!KK$10,0))/CM$111</f>
      </c>
      <c r="CN116" s="14">
        <f>(VLOOKUP($EG116,Data!$B:$CP,Daily!GM$10,0)+VLOOKUP($IF116,Data!$B:$CP,Daily!KL$10,0))/CN$111</f>
      </c>
      <c r="CO116" s="14">
        <f>(VLOOKUP($EG116,Data!$B:$CP,Daily!GN$10,0)+VLOOKUP($IF116,Data!$B:$CP,Daily!KM$10,0))/CO$111</f>
      </c>
      <c r="CP116" s="14">
        <f>(VLOOKUP($EG116,Data!$B:$CP,Daily!GO$10,0)+VLOOKUP($IF116,Data!$B:$CP,Daily!KN$10,0))/CP$111</f>
      </c>
      <c r="CQ116" s="14">
        <f>(VLOOKUP($EG116,Data!$B:$CP,Daily!GP$10,0)+VLOOKUP($IF116,Data!$B:$CP,Daily!KO$10,0))/CQ$111</f>
      </c>
      <c r="CR116" s="14">
        <f>(VLOOKUP($EG116,Data!$B:$CP,Daily!GQ$10,0)+VLOOKUP($IF116,Data!$B:$CP,Daily!KP$10,0))/CR$111</f>
      </c>
      <c r="CS116" s="14">
        <f>(VLOOKUP($EG116,Data!$B:$CP,Daily!GR$10,0)+VLOOKUP($IF116,Data!$B:$CP,Daily!KQ$10,0))/CS$111</f>
      </c>
      <c r="CT116" s="14">
        <f>(VLOOKUP($EG116,Data!$B:$CP,Daily!GS$10,0)+VLOOKUP($IF116,Data!$B:$CP,Daily!KR$10,0))/CT$111</f>
      </c>
      <c r="CU116" s="14">
        <f>(VLOOKUP($EG116,Data!$B:$CP,Daily!GT$10,0)+VLOOKUP($IF116,Data!$B:$CP,Daily!KS$10,0))/CU$111</f>
      </c>
      <c r="CV116" s="14">
        <f>(VLOOKUP($EG116,Data!$B:$CP,Daily!GU$10,0)+VLOOKUP($IF116,Data!$B:$CP,Daily!KT$10,0))/CV$111</f>
      </c>
      <c r="CW116" s="14">
        <f>(VLOOKUP($EG116,Data!$B:$CP,Daily!GV$10,0)+VLOOKUP($IF116,Data!$B:$CP,Daily!KU$10,0))/CW$111</f>
      </c>
      <c r="CX116" s="14">
        <f>(VLOOKUP($EG116,Data!$B:$CP,Daily!GW$10,0)+VLOOKUP($IF116,Data!$B:$CP,Daily!KV$10,0))/CX$111</f>
      </c>
      <c r="CY116" s="14">
        <f>(VLOOKUP($EG116,Data!$B:$CP,Daily!GX$10,0)+VLOOKUP($IF116,Data!$B:$CP,Daily!KW$10,0))/CY$111</f>
      </c>
      <c r="CZ116" s="14">
        <f>(VLOOKUP($EG116,Data!$B:$CP,Daily!GY$10,0)+VLOOKUP($IF116,Data!$B:$CP,Daily!KX$10,0))/CZ$111</f>
      </c>
      <c r="DA116" s="14">
        <f>(VLOOKUP($EG116,Data!$B:$CP,Daily!GZ$10,0)+VLOOKUP($IF116,Data!$B:$CP,Daily!KY$10,0))/DA$111</f>
      </c>
      <c r="DB116" s="14">
        <f>(VLOOKUP($EG116,Data!$B:$CP,Daily!HA$10,0)+VLOOKUP($IF116,Data!$B:$CP,Daily!KZ$10,0))/DB$111</f>
      </c>
      <c r="DC116" s="14">
        <f>(VLOOKUP($EG116,Data!$B:$CP,Daily!HB$10,0)+VLOOKUP($IF116,Data!$B:$CP,Daily!LA$10,0))/DC$111</f>
      </c>
      <c r="DD116" s="14">
        <f>(VLOOKUP($EG116,Data!$B:$CP,Daily!HC$10,0)+VLOOKUP($IF116,Data!$B:$CP,Daily!LB$10,0))/DD$111</f>
      </c>
      <c r="DE116" s="14">
        <f>(VLOOKUP($EG116,Data!$B:$CP,Daily!HD$10,0)+VLOOKUP($IF116,Data!$B:$CP,Daily!LC$10,0))/DE$111</f>
      </c>
      <c r="DF116" s="14">
        <f>(VLOOKUP($EG116,Data!$B:$CP,Daily!HE$10,0)+VLOOKUP($IF116,Data!$B:$CP,Daily!LD$10,0))/DF$111</f>
      </c>
      <c r="DG116" s="14">
        <f>(VLOOKUP($EG116,Data!$B:$CP,Daily!HF$10,0)+VLOOKUP($IF116,Data!$B:$CP,Daily!LE$10,0))/DG$111</f>
      </c>
      <c r="DH116" s="14">
        <f>(VLOOKUP($EG116,Data!$B:$CP,Daily!HG$10,0)+VLOOKUP($IF116,Data!$B:$CP,Daily!LF$10,0))/DH$111</f>
      </c>
      <c r="DI116" s="14">
        <f>(VLOOKUP($EG116,Data!$B:$CP,Daily!HH$10,0)+VLOOKUP($IF116,Data!$B:$CP,Daily!LG$10,0))/DI$111</f>
      </c>
      <c r="DJ116" s="14">
        <f>(VLOOKUP($EG116,Data!$B:$CP,Daily!HI$10,0)+VLOOKUP($IF116,Data!$B:$CP,Daily!LH$10,0))/DJ$111</f>
      </c>
      <c r="DK116" s="14">
        <f>(VLOOKUP($EG116,Data!$B:$CP,Daily!HJ$10,0)+VLOOKUP($IF116,Data!$B:$CP,Daily!LI$10,0))/DK$111</f>
      </c>
      <c r="DL116" s="14">
        <f>(VLOOKUP($EG116,Data!$B:$CP,Daily!HK$10,0)+VLOOKUP($IF116,Data!$B:$CP,Daily!LJ$10,0))/DL$111</f>
      </c>
      <c r="DM116" s="14">
        <f>(VLOOKUP($EG116,Data!$B:$CP,Daily!HL$10,0)+VLOOKUP($IF116,Data!$B:$CP,Daily!LK$10,0))/DM$111</f>
      </c>
      <c r="DN116" s="14">
        <f>(VLOOKUP($EG116,Data!$B:$CP,Daily!HM$10,0)+VLOOKUP($IF116,Data!$B:$CP,Daily!LL$10,0))/DN$111</f>
      </c>
      <c r="DO116" s="14">
        <f>(VLOOKUP($EG116,Data!$B:$CP,Daily!HN$10,0)+VLOOKUP($IF116,Data!$B:$CP,Daily!LM$10,0))/DO$111</f>
      </c>
      <c r="DP116" s="14">
        <f>(VLOOKUP($EG116,Data!$B:$CP,Daily!HO$10,0)+VLOOKUP($IF116,Data!$B:$CP,Daily!LN$10,0))/DP$111</f>
      </c>
      <c r="DQ116" s="14">
        <f>(VLOOKUP($EG116,Data!$B:$CP,Daily!HP$10,0)+VLOOKUP($IF116,Data!$B:$CP,Daily!LO$10,0))/DQ$111</f>
      </c>
      <c r="DR116" s="14">
        <f>(VLOOKUP($EG116,Data!$B:$CP,Daily!HQ$10,0)+VLOOKUP($IF116,Data!$B:$CP,Daily!LP$10,0))/DR$111</f>
      </c>
      <c r="DS116" s="14">
        <f>(VLOOKUP($EG116,Data!$B:$CP,Daily!HR$10,0)+VLOOKUP($IF116,Data!$B:$CP,Daily!LQ$10,0))/DS$111</f>
      </c>
      <c r="DT116" s="14">
        <f>(VLOOKUP($EG116,Data!$B:$CP,Daily!HS$10,0)+VLOOKUP($IF116,Data!$B:$CP,Daily!LR$10,0))/DT$111</f>
      </c>
      <c r="DU116" s="14">
        <f>(VLOOKUP($EG116,Data!$B:$CP,Daily!HT$10,0)+VLOOKUP($IF116,Data!$B:$CP,Daily!LS$10,0))/DU$111</f>
      </c>
      <c r="DV116" s="18"/>
      <c r="DW116" s="14">
        <f>_xlfn.QUARTILE.INC($AJ116:$DT116,1)</f>
      </c>
      <c r="DX116" s="14">
        <f>_xlfn.QUARTILE.INC($AJ116:$DT116,3)</f>
      </c>
      <c r="DY116" s="14">
        <f t="shared" si="1040"/>
      </c>
      <c r="DZ116" s="14">
        <f t="shared" si="1041"/>
      </c>
      <c r="EA116" s="14">
        <f t="shared" si="1042"/>
      </c>
      <c r="EB116" s="18"/>
      <c r="EC116" s="14">
        <f t="shared" si="1043"/>
      </c>
      <c r="ED116" s="14">
        <f>SUMPRODUCT(DN116:DT116,DN$111:DT$111)/SUM(DN$111:DT$111)</f>
      </c>
      <c r="EE116" s="14">
        <f>SUMPRODUCT(CR116:DT116,CR$111:DT$111)/SUM(CR$111:DT$111)</f>
      </c>
      <c r="EF116" s="16"/>
      <c r="EG116" s="9" t="s">
        <v>654</v>
      </c>
      <c r="EH116" s="9" t="s">
        <v>97</v>
      </c>
      <c r="EI116" s="14">
        <f>VLOOKUP($EG116,Data!$B:$CP,Daily!EI$10,0)/EI$111</f>
      </c>
      <c r="EJ116" s="14">
        <f>VLOOKUP($EG116,Data!$B:$CP,Daily!EJ$10,0)/EJ$111</f>
      </c>
      <c r="EK116" s="14">
        <f>VLOOKUP($EG116,Data!$B:$CP,Daily!EK$10,0)/EK$111</f>
      </c>
      <c r="EL116" s="14">
        <f>VLOOKUP($EG116,Data!$B:$CP,Daily!EL$10,0)/EL$111</f>
      </c>
      <c r="EM116" s="14">
        <f>VLOOKUP($EG116,Data!$B:$CP,Daily!EM$10,0)/EM$111</f>
      </c>
      <c r="EN116" s="14">
        <f>VLOOKUP($EG116,Data!$B:$CP,Daily!EN$10,0)/EN$111</f>
      </c>
      <c r="EO116" s="14">
        <f>VLOOKUP($EG116,Data!$B:$CP,Daily!EO$10,0)/EO$111</f>
      </c>
      <c r="EP116" s="14">
        <f>VLOOKUP($EG116,Data!$B:$CP,Daily!EP$10,0)/EP$111</f>
      </c>
      <c r="EQ116" s="14">
        <f>VLOOKUP($EG116,Data!$B:$CP,Daily!EQ$10,0)/EQ$111</f>
      </c>
      <c r="ER116" s="14">
        <f>VLOOKUP($EG116,Data!$B:$CP,Daily!ER$10,0)/ER$111</f>
      </c>
      <c r="ES116" s="14">
        <f>VLOOKUP($EG116,Data!$B:$CP,Daily!ES$10,0)/ES$111</f>
      </c>
      <c r="ET116" s="14">
        <f>VLOOKUP($EG116,Data!$B:$CP,Daily!ET$10,0)/ET$111</f>
      </c>
      <c r="EU116" s="14">
        <f>VLOOKUP($EG116,Data!$B:$CP,Daily!EU$10,0)/EU$111</f>
      </c>
      <c r="EV116" s="14">
        <f>VLOOKUP($EG116,Data!$B:$CP,Daily!EV$10,0)/EV$111</f>
      </c>
      <c r="EW116" s="14">
        <f>VLOOKUP($EG116,Data!$B:$CP,Daily!EW$10,0)/EW$111</f>
      </c>
      <c r="EX116" s="14">
        <f>VLOOKUP($EG116,Data!$B:$CP,Daily!EX$10,0)/EX$111</f>
      </c>
      <c r="EY116" s="14">
        <f>VLOOKUP($EG116,Data!$B:$CP,Daily!EY$10,0)/EY$111</f>
      </c>
      <c r="EZ116" s="14">
        <f>VLOOKUP($EG116,Data!$B:$CP,Daily!EZ$10,0)/EZ$111</f>
      </c>
      <c r="FA116" s="14">
        <f>VLOOKUP($EG116,Data!$B:$CP,Daily!FA$10,0)/FA$111</f>
      </c>
      <c r="FB116" s="14">
        <f>VLOOKUP($EG116,Data!$B:$CP,Daily!FB$10,0)/FB$111</f>
      </c>
      <c r="FC116" s="14">
        <f>VLOOKUP($EG116,Data!$B:$CP,Daily!FC$10,0)/FC$111</f>
      </c>
      <c r="FD116" s="14">
        <f>VLOOKUP($EG116,Data!$B:$CP,Daily!FD$10,0)/FD$111</f>
      </c>
      <c r="FE116" s="14">
        <f>VLOOKUP($EG116,Data!$B:$CP,Daily!FE$10,0)/FE$111</f>
      </c>
      <c r="FF116" s="14">
        <f>VLOOKUP($EG116,Data!$B:$CP,Daily!FF$10,0)/FF$111</f>
      </c>
      <c r="FG116" s="14">
        <f>VLOOKUP($EG116,Data!$B:$CP,Daily!FG$10,0)/FG$111</f>
      </c>
      <c r="FH116" s="14">
        <f>VLOOKUP($EG116,Data!$B:$CP,Daily!FH$10,0)/FH$111</f>
      </c>
      <c r="FI116" s="14">
        <f>VLOOKUP($EG116,Data!$B:$CP,Daily!FI$10,0)/FI$111</f>
      </c>
      <c r="FJ116" s="14">
        <f>VLOOKUP($EG116,Data!$B:$CP,Daily!FJ$10,0)/FJ$111</f>
      </c>
      <c r="FK116" s="14">
        <f>VLOOKUP($EG116,Data!$B:$CP,Daily!FK$10,0)/FK$111</f>
      </c>
      <c r="FL116" s="14">
        <f>VLOOKUP($EG116,Data!$B:$CP,Daily!FL$10,0)/FL$111</f>
      </c>
      <c r="FM116" s="14">
        <f>VLOOKUP($EG116,Data!$B:$CP,Daily!FM$10,0)/FM$111</f>
      </c>
      <c r="FN116" s="14">
        <f>VLOOKUP($EG116,Data!$B:$CP,Daily!FN$10,0)/FN$111</f>
      </c>
      <c r="FO116" s="14">
        <f>VLOOKUP($EG116,Data!$B:$CP,Daily!FO$10,0)/FO$111</f>
      </c>
      <c r="FP116" s="14">
        <f>VLOOKUP($EG116,Data!$B:$CP,Daily!FP$10,0)/FP$111</f>
      </c>
      <c r="FQ116" s="14">
        <f>VLOOKUP($EG116,Data!$B:$CP,Daily!FQ$10,0)/FQ$111</f>
      </c>
      <c r="FR116" s="14">
        <f>VLOOKUP($EG116,Data!$B:$CP,Daily!FR$10,0)/FR$111</f>
      </c>
      <c r="FS116" s="14">
        <f>VLOOKUP($EG116,Data!$B:$CP,Daily!FS$10,0)/FS$111</f>
      </c>
      <c r="FT116" s="14">
        <f>VLOOKUP($EG116,Data!$B:$CP,Daily!FT$10,0)/FT$111</f>
      </c>
      <c r="FU116" s="14">
        <f>VLOOKUP($EG116,Data!$B:$CP,Daily!FU$10,0)/FU$111</f>
      </c>
      <c r="FV116" s="14">
        <f>VLOOKUP($EG116,Data!$B:$CP,Daily!FV$10,0)/FV$111</f>
      </c>
      <c r="FW116" s="14">
        <f>VLOOKUP($EG116,Data!$B:$CP,Daily!FW$10,0)/FW$111</f>
      </c>
      <c r="FX116" s="14">
        <f>VLOOKUP($EG116,Data!$B:$CP,Daily!FX$10,0)/FX$111</f>
      </c>
      <c r="FY116" s="14">
        <f>VLOOKUP($EG116,Data!$B:$CP,Daily!FY$10,0)/FY$111</f>
      </c>
      <c r="FZ116" s="14">
        <f>VLOOKUP($EG116,Data!$B:$CP,Daily!FZ$10,0)/FZ$111</f>
      </c>
      <c r="GA116" s="14">
        <f>VLOOKUP($EG116,Data!$B:$CP,Daily!GA$10,0)/GA$111</f>
      </c>
      <c r="GB116" s="14">
        <f>VLOOKUP($EG116,Data!$B:$CP,Daily!GB$10,0)/GB$111</f>
      </c>
      <c r="GC116" s="14">
        <f>VLOOKUP($EG116,Data!$B:$CP,Daily!GC$10,0)/GC$111</f>
      </c>
      <c r="GD116" s="14">
        <f>VLOOKUP($EG116,Data!$B:$CP,Daily!GD$10,0)/GD$111</f>
      </c>
      <c r="GE116" s="14">
        <f>VLOOKUP($EG116,Data!$B:$CP,Daily!GE$10,0)/GE$111</f>
      </c>
      <c r="GF116" s="14">
        <f>VLOOKUP($EG116,Data!$B:$CP,Daily!GF$10,0)/GF$111</f>
      </c>
      <c r="GG116" s="14">
        <f>VLOOKUP($EG116,Data!$B:$CP,Daily!GG$10,0)/GG$111</f>
      </c>
      <c r="GH116" s="14">
        <f>VLOOKUP($EG116,Data!$B:$CP,Daily!GH$10,0)/GH$111</f>
      </c>
      <c r="GI116" s="14">
        <f>VLOOKUP($EG116,Data!$B:$CP,Daily!GI$10,0)/GI$111</f>
      </c>
      <c r="GJ116" s="14">
        <f>VLOOKUP($EG116,Data!$B:$CP,Daily!GJ$10,0)/GJ$111</f>
      </c>
      <c r="GK116" s="14">
        <f>VLOOKUP($EG116,Data!$B:$CP,Daily!GK$10,0)/GK$111</f>
      </c>
      <c r="GL116" s="14">
        <f>VLOOKUP($EG116,Data!$B:$CP,Daily!GL$10,0)/GL$111</f>
      </c>
      <c r="GM116" s="14">
        <f>VLOOKUP($EG116,Data!$B:$CP,Daily!GM$10,0)/GM$111</f>
      </c>
      <c r="GN116" s="14">
        <f>VLOOKUP($EG116,Data!$B:$CP,Daily!GN$10,0)/GN$111</f>
      </c>
      <c r="GO116" s="14">
        <f>VLOOKUP($EG116,Data!$B:$CP,Daily!GO$10,0)/GO$111</f>
      </c>
      <c r="GP116" s="14">
        <f>VLOOKUP($EG116,Data!$B:$CP,Daily!GP$10,0)/GP$111</f>
      </c>
      <c r="GQ116" s="14">
        <f>VLOOKUP($EG116,Data!$B:$CP,Daily!GQ$10,0)/GQ$111</f>
      </c>
      <c r="GR116" s="14">
        <f>VLOOKUP($EG116,Data!$B:$CP,Daily!GR$10,0)/GR$111</f>
      </c>
      <c r="GS116" s="14">
        <f>VLOOKUP($EG116,Data!$B:$CP,Daily!GS$10,0)/GS$111</f>
      </c>
      <c r="GT116" s="14">
        <f>VLOOKUP($EG116,Data!$B:$CP,Daily!GT$10,0)/GT$111</f>
      </c>
      <c r="GU116" s="14">
        <f>VLOOKUP($EG116,Data!$B:$CP,Daily!GU$10,0)/GU$111</f>
      </c>
      <c r="GV116" s="14">
        <f>VLOOKUP($EG116,Data!$B:$CP,Daily!GV$10,0)/GV$111</f>
      </c>
      <c r="GW116" s="14">
        <f>VLOOKUP($EG116,Data!$B:$CP,Daily!GW$10,0)/GW$111</f>
      </c>
      <c r="GX116" s="14">
        <f>VLOOKUP($EG116,Data!$B:$CP,Daily!GX$10,0)/GX$111</f>
      </c>
      <c r="GY116" s="14">
        <f>VLOOKUP($EG116,Data!$B:$CP,Daily!GY$10,0)/GY$111</f>
      </c>
      <c r="GZ116" s="14">
        <f>VLOOKUP($EG116,Data!$B:$CP,Daily!GZ$10,0)/GZ$111</f>
      </c>
      <c r="HA116" s="14">
        <f>VLOOKUP($EG116,Data!$B:$CP,Daily!HA$10,0)/HA$111</f>
      </c>
      <c r="HB116" s="14">
        <f>VLOOKUP($EG116,Data!$B:$CP,Daily!HB$10,0)/HB$111</f>
      </c>
      <c r="HC116" s="14">
        <f>VLOOKUP($EG116,Data!$B:$CP,Daily!HC$10,0)/HC$111</f>
      </c>
      <c r="HD116" s="14">
        <f>VLOOKUP($EG116,Data!$B:$CP,Daily!HD$10,0)/HD$111</f>
      </c>
      <c r="HE116" s="14">
        <f>VLOOKUP($EG116,Data!$B:$CP,Daily!HE$10,0)/HE$111</f>
      </c>
      <c r="HF116" s="14">
        <f>VLOOKUP($EG116,Data!$B:$CP,Daily!HF$10,0)/HF$111</f>
      </c>
      <c r="HG116" s="14">
        <f>VLOOKUP($EG116,Data!$B:$CP,Daily!HG$10,0)/HG$111</f>
      </c>
      <c r="HH116" s="14">
        <f>VLOOKUP($EG116,Data!$B:$CP,Daily!HH$10,0)/HH$111</f>
      </c>
      <c r="HI116" s="14">
        <f>VLOOKUP($EG116,Data!$B:$CP,Daily!HI$10,0)/HI$111</f>
      </c>
      <c r="HJ116" s="14">
        <f>VLOOKUP($EG116,Data!$B:$CP,Daily!HJ$10,0)/HJ$111</f>
      </c>
      <c r="HK116" s="14">
        <f>VLOOKUP($EG116,Data!$B:$CP,Daily!HK$10,0)/HK$111</f>
      </c>
      <c r="HL116" s="14">
        <f>VLOOKUP($EG116,Data!$B:$CP,Daily!HL$10,0)/HL$111</f>
      </c>
      <c r="HM116" s="14">
        <f>VLOOKUP($EG116,Data!$B:$CP,Daily!HM$10,0)/HM$111</f>
      </c>
      <c r="HN116" s="14">
        <f>VLOOKUP($EG116,Data!$B:$CP,Daily!HN$10,0)/HN$111</f>
      </c>
      <c r="HO116" s="14">
        <f>VLOOKUP($EG116,Data!$B:$CP,Daily!HO$10,0)/HO$111</f>
      </c>
      <c r="HP116" s="14">
        <f>VLOOKUP($EG116,Data!$B:$CP,Daily!HP$10,0)/HP$111</f>
      </c>
      <c r="HQ116" s="14">
        <f>VLOOKUP($EG116,Data!$B:$CP,Daily!HQ$10,0)/HQ$111</f>
      </c>
      <c r="HR116" s="14">
        <f>VLOOKUP($EG116,Data!$B:$CP,Daily!HR$10,0)/HR$111</f>
      </c>
      <c r="HS116" s="14">
        <f>VLOOKUP($EG116,Data!$B:$CP,Daily!HS$10,0)/HS$111</f>
      </c>
      <c r="HT116" s="14">
        <f>VLOOKUP($EG116,Data!$B:$CP,Daily!HT$10,0)/HT$111</f>
      </c>
      <c r="HU116" s="17"/>
      <c r="HV116" s="52">
        <f t="shared" si="1018"/>
      </c>
      <c r="HW116" s="52">
        <f t="shared" si="1019"/>
      </c>
      <c r="HX116" s="52">
        <f t="shared" si="1046"/>
      </c>
      <c r="HY116" s="52">
        <f t="shared" si="1047"/>
      </c>
      <c r="HZ116" s="52">
        <f t="shared" si="1048"/>
      </c>
      <c r="IA116" s="55"/>
      <c r="IB116" s="14">
        <f t="shared" si="1021"/>
      </c>
      <c r="IC116" s="14">
        <f>SUMPRODUCT(HM116:HS116,HM$111:HS$111)/SUM(HM$111:HS$111)</f>
      </c>
      <c r="ID116" s="14">
        <f>SUMPRODUCT(GQ116:HS116,GQ$111:HS$111)/SUM(GQ$111:HS$111)</f>
      </c>
      <c r="IE116" s="16"/>
      <c r="IF116" s="9" t="s">
        <v>655</v>
      </c>
      <c r="IG116" s="9" t="s">
        <v>97</v>
      </c>
      <c r="IH116" s="14">
        <f>VLOOKUP($IF116,Data!$B:$CP,Daily!IH$10,0)/IH$111</f>
      </c>
      <c r="II116" s="14">
        <f>VLOOKUP($IF116,Data!$B:$CP,Daily!II$10,0)/II$111</f>
      </c>
      <c r="IJ116" s="14">
        <f>VLOOKUP($IF116,Data!$B:$CP,Daily!IJ$10,0)/IJ$111</f>
      </c>
      <c r="IK116" s="14">
        <f>VLOOKUP($IF116,Data!$B:$CP,Daily!IK$10,0)/IK$111</f>
      </c>
      <c r="IL116" s="14">
        <f>VLOOKUP($IF116,Data!$B:$CP,Daily!IL$10,0)/IL$111</f>
      </c>
      <c r="IM116" s="14">
        <f>VLOOKUP($IF116,Data!$B:$CP,Daily!IM$10,0)/IM$111</f>
      </c>
      <c r="IN116" s="14">
        <f>VLOOKUP($IF116,Data!$B:$CP,Daily!IN$10,0)/IN$111</f>
      </c>
      <c r="IO116" s="14">
        <f>VLOOKUP($IF116,Data!$B:$CP,Daily!IO$10,0)/IO$111</f>
      </c>
      <c r="IP116" s="14">
        <f>VLOOKUP($IF116,Data!$B:$CP,Daily!IP$10,0)/IP$111</f>
      </c>
      <c r="IQ116" s="14">
        <f>VLOOKUP($IF116,Data!$B:$CP,Daily!IQ$10,0)/IQ$111</f>
      </c>
      <c r="IR116" s="14">
        <f>VLOOKUP($IF116,Data!$B:$CP,Daily!IR$10,0)/IR$111</f>
      </c>
      <c r="IS116" s="14">
        <f>VLOOKUP($IF116,Data!$B:$CP,Daily!IS$10,0)/IS$111</f>
      </c>
      <c r="IT116" s="14">
        <f>VLOOKUP($IF116,Data!$B:$CP,Daily!IT$10,0)/IT$111</f>
      </c>
      <c r="IU116" s="14">
        <f>VLOOKUP($IF116,Data!$B:$CP,Daily!IU$10,0)/IU$111</f>
      </c>
      <c r="IV116" s="14">
        <f>VLOOKUP($IF116,Data!$B:$CP,Daily!IV$10,0)/IV$111</f>
      </c>
      <c r="IW116" s="14">
        <f>VLOOKUP($IF116,Data!$B:$CP,Daily!IW$10,0)/IW$111</f>
      </c>
      <c r="IX116" s="14">
        <f>VLOOKUP($IF116,Data!$B:$CP,Daily!IX$10,0)/IX$111</f>
      </c>
      <c r="IY116" s="14">
        <f>VLOOKUP($IF116,Data!$B:$CP,Daily!IY$10,0)/IY$111</f>
      </c>
      <c r="IZ116" s="14">
        <f>VLOOKUP($IF116,Data!$B:$CP,Daily!IZ$10,0)/IZ$111</f>
      </c>
      <c r="JA116" s="14">
        <f>VLOOKUP($IF116,Data!$B:$CP,Daily!JA$10,0)/JA$111</f>
      </c>
      <c r="JB116" s="14">
        <f>VLOOKUP($IF116,Data!$B:$CP,Daily!JB$10,0)/JB$111</f>
      </c>
      <c r="JC116" s="14">
        <f>VLOOKUP($IF116,Data!$B:$CP,Daily!JC$10,0)/JC$111</f>
      </c>
      <c r="JD116" s="14">
        <f>VLOOKUP($IF116,Data!$B:$CP,Daily!JD$10,0)/JD$111</f>
      </c>
      <c r="JE116" s="14">
        <f>VLOOKUP($IF116,Data!$B:$CP,Daily!JE$10,0)/JE$111</f>
      </c>
      <c r="JF116" s="14">
        <f>VLOOKUP($IF116,Data!$B:$CP,Daily!JF$10,0)/JF$111</f>
      </c>
      <c r="JG116" s="14">
        <f>VLOOKUP($IF116,Data!$B:$CP,Daily!JG$10,0)/JG$111</f>
      </c>
      <c r="JH116" s="14">
        <f>VLOOKUP($IF116,Data!$B:$CP,Daily!JH$10,0)/JH$111</f>
      </c>
      <c r="JI116" s="14">
        <f>VLOOKUP($IF116,Data!$B:$CP,Daily!JI$10,0)/JI$111</f>
      </c>
      <c r="JJ116" s="14">
        <f>VLOOKUP($IF116,Data!$B:$CP,Daily!JJ$10,0)/JJ$111</f>
      </c>
      <c r="JK116" s="14">
        <f>VLOOKUP($IF116,Data!$B:$CP,Daily!JK$10,0)/JK$111</f>
      </c>
      <c r="JL116" s="14">
        <f>VLOOKUP($IF116,Data!$B:$CP,Daily!JL$10,0)/JL$111</f>
      </c>
      <c r="JM116" s="14">
        <f>VLOOKUP($IF116,Data!$B:$CP,Daily!JM$10,0)/JM$111</f>
      </c>
      <c r="JN116" s="14">
        <f>VLOOKUP($IF116,Data!$B:$CP,Daily!JN$10,0)/JN$111</f>
      </c>
      <c r="JO116" s="14">
        <f>VLOOKUP($IF116,Data!$B:$CP,Daily!JO$10,0)/JO$111</f>
      </c>
      <c r="JP116" s="14">
        <f>VLOOKUP($IF116,Data!$B:$CP,Daily!JP$10,0)/JP$111</f>
      </c>
      <c r="JQ116" s="14">
        <f>VLOOKUP($IF116,Data!$B:$CP,Daily!JQ$10,0)/JQ$111</f>
      </c>
      <c r="JR116" s="14">
        <f>VLOOKUP($IF116,Data!$B:$CP,Daily!JR$10,0)/JR$111</f>
      </c>
      <c r="JS116" s="14">
        <f>VLOOKUP($IF116,Data!$B:$CP,Daily!JS$10,0)/JS$111</f>
      </c>
      <c r="JT116" s="14">
        <f>VLOOKUP($IF116,Data!$B:$CP,Daily!JT$10,0)/JT$111</f>
      </c>
      <c r="JU116" s="14">
        <f>VLOOKUP($IF116,Data!$B:$CP,Daily!JU$10,0)/JU$111</f>
      </c>
      <c r="JV116" s="14">
        <f>VLOOKUP($IF116,Data!$B:$CP,Daily!JV$10,0)/JV$111</f>
      </c>
      <c r="JW116" s="14">
        <f>VLOOKUP($IF116,Data!$B:$CP,Daily!JW$10,0)/JW$111</f>
      </c>
      <c r="JX116" s="14">
        <f>VLOOKUP($IF116,Data!$B:$CP,Daily!JX$10,0)/JX$111</f>
      </c>
      <c r="JY116" s="14">
        <f>VLOOKUP($IF116,Data!$B:$CP,Daily!JY$10,0)/JY$111</f>
      </c>
      <c r="JZ116" s="14">
        <f>VLOOKUP($IF116,Data!$B:$CP,Daily!JZ$10,0)/JZ$111</f>
      </c>
      <c r="KA116" s="14">
        <f>VLOOKUP($IF116,Data!$B:$CP,Daily!KA$10,0)/KA$111</f>
      </c>
      <c r="KB116" s="14">
        <f>VLOOKUP($IF116,Data!$B:$CP,Daily!KB$10,0)/KB$111</f>
      </c>
      <c r="KC116" s="14">
        <f>VLOOKUP($IF116,Data!$B:$CP,Daily!KC$10,0)/KC$111</f>
      </c>
      <c r="KD116" s="14">
        <f>VLOOKUP($IF116,Data!$B:$CP,Daily!KD$10,0)/KD$111</f>
      </c>
      <c r="KE116" s="14">
        <f>VLOOKUP($IF116,Data!$B:$CP,Daily!KE$10,0)/KE$111</f>
      </c>
      <c r="KF116" s="14">
        <f>VLOOKUP($IF116,Data!$B:$CP,Daily!KF$10,0)/KF$111</f>
      </c>
      <c r="KG116" s="14">
        <f>VLOOKUP($IF116,Data!$B:$CP,Daily!KG$10,0)/KG$111</f>
      </c>
      <c r="KH116" s="14">
        <f>VLOOKUP($IF116,Data!$B:$CP,Daily!KH$10,0)/KH$111</f>
      </c>
      <c r="KI116" s="14">
        <f>VLOOKUP($IF116,Data!$B:$CP,Daily!KI$10,0)/KI$111</f>
      </c>
      <c r="KJ116" s="14">
        <f>VLOOKUP($IF116,Data!$B:$CP,Daily!KJ$10,0)/KJ$111</f>
      </c>
      <c r="KK116" s="14">
        <f>VLOOKUP($IF116,Data!$B:$CP,Daily!KK$10,0)/KK$111</f>
      </c>
      <c r="KL116" s="14">
        <f>VLOOKUP($IF116,Data!$B:$CP,Daily!KL$10,0)/KL$111</f>
      </c>
      <c r="KM116" s="14">
        <f>VLOOKUP($IF116,Data!$B:$CP,Daily!KM$10,0)/KM$111</f>
      </c>
      <c r="KN116" s="14">
        <f>VLOOKUP($IF116,Data!$B:$CP,Daily!KN$10,0)/KN$111</f>
      </c>
      <c r="KO116" s="14">
        <f>VLOOKUP($IF116,Data!$B:$CP,Daily!KO$10,0)/KO$111</f>
      </c>
      <c r="KP116" s="14">
        <f>VLOOKUP($IF116,Data!$B:$CP,Daily!KP$10,0)/KP$111</f>
      </c>
      <c r="KQ116" s="14">
        <f>VLOOKUP($IF116,Data!$B:$CP,Daily!KQ$10,0)/KQ$111</f>
      </c>
      <c r="KR116" s="14">
        <f>VLOOKUP($IF116,Data!$B:$CP,Daily!KR$10,0)/KR$111</f>
      </c>
      <c r="KS116" s="14">
        <f>VLOOKUP($IF116,Data!$B:$CP,Daily!KS$10,0)/KS$111</f>
      </c>
      <c r="KT116" s="14">
        <f>VLOOKUP($IF116,Data!$B:$CP,Daily!KT$10,0)/KT$111</f>
      </c>
      <c r="KU116" s="14">
        <f>VLOOKUP($IF116,Data!$B:$CP,Daily!KU$10,0)/KU$111</f>
      </c>
      <c r="KV116" s="14">
        <f>VLOOKUP($IF116,Data!$B:$CP,Daily!KV$10,0)/KV$111</f>
      </c>
      <c r="KW116" s="14">
        <f>VLOOKUP($IF116,Data!$B:$CP,Daily!KW$10,0)/KW$111</f>
      </c>
      <c r="KX116" s="14">
        <f>VLOOKUP($IF116,Data!$B:$CP,Daily!KX$10,0)/KX$111</f>
      </c>
      <c r="KY116" s="14">
        <f>VLOOKUP($IF116,Data!$B:$CP,Daily!KY$10,0)/KY$111</f>
      </c>
      <c r="KZ116" s="14">
        <f>VLOOKUP($IF116,Data!$B:$CP,Daily!KZ$10,0)/KZ$111</f>
      </c>
      <c r="LA116" s="14">
        <f>VLOOKUP($IF116,Data!$B:$CP,Daily!LA$10,0)/LA$111</f>
      </c>
      <c r="LB116" s="14">
        <f>VLOOKUP($IF116,Data!$B:$CP,Daily!LB$10,0)/LB$111</f>
      </c>
      <c r="LC116" s="14">
        <f>VLOOKUP($IF116,Data!$B:$CP,Daily!LC$10,0)/LC$111</f>
      </c>
      <c r="LD116" s="14">
        <f>VLOOKUP($IF116,Data!$B:$CP,Daily!LD$10,0)/LD$111</f>
      </c>
      <c r="LE116" s="14">
        <f>VLOOKUP($IF116,Data!$B:$CP,Daily!LE$10,0)/LE$111</f>
      </c>
      <c r="LF116" s="14">
        <f>VLOOKUP($IF116,Data!$B:$CP,Daily!LF$10,0)/LF$111</f>
      </c>
      <c r="LG116" s="14">
        <f>VLOOKUP($IF116,Data!$B:$CP,Daily!LG$10,0)/LG$111</f>
      </c>
      <c r="LH116" s="14">
        <f>VLOOKUP($IF116,Data!$B:$CP,Daily!LH$10,0)/LH$111</f>
      </c>
      <c r="LI116" s="14">
        <f>VLOOKUP($IF116,Data!$B:$CP,Daily!LI$10,0)/LI$111</f>
      </c>
      <c r="LJ116" s="14">
        <f>VLOOKUP($IF116,Data!$B:$CP,Daily!LJ$10,0)/LJ$111</f>
      </c>
      <c r="LK116" s="14">
        <f>VLOOKUP($IF116,Data!$B:$CP,Daily!LK$10,0)/LK$111</f>
      </c>
      <c r="LL116" s="14">
        <f>VLOOKUP($IF116,Data!$B:$CP,Daily!LL$10,0)/LL$111</f>
      </c>
      <c r="LM116" s="14">
        <f>VLOOKUP($IF116,Data!$B:$CP,Daily!LM$10,0)/LM$111</f>
      </c>
      <c r="LN116" s="14">
        <f>VLOOKUP($IF116,Data!$B:$CP,Daily!LN$10,0)/LN$111</f>
      </c>
      <c r="LO116" s="14">
        <f>VLOOKUP($IF116,Data!$B:$CP,Daily!LO$10,0)/LO$111</f>
      </c>
      <c r="LP116" s="14">
        <f>VLOOKUP($IF116,Data!$B:$CP,Daily!LP$10,0)/LP$111</f>
      </c>
      <c r="LQ116" s="14">
        <f>VLOOKUP($IF116,Data!$B:$CP,Daily!LQ$10,0)/LQ$111</f>
      </c>
      <c r="LR116" s="14">
        <f>VLOOKUP($IF116,Data!$B:$CP,Daily!LR$10,0)/LR$111</f>
      </c>
      <c r="LS116" s="14">
        <f>VLOOKUP($IF116,Data!$B:$CP,Daily!LS$10,0)/LS$111</f>
      </c>
      <c r="LU116" s="52">
        <f>_xlfn.QUARTILE.INC($IH116:$LR116,1)</f>
      </c>
      <c r="LV116" s="52">
        <f>_xlfn.QUARTILE.INC($IH116:$LR116,3)</f>
      </c>
      <c r="LW116" s="52">
        <f t="shared" si="1051"/>
      </c>
      <c r="LX116" s="52">
        <f t="shared" si="1052"/>
      </c>
      <c r="LY116" s="52">
        <f t="shared" si="1053"/>
      </c>
      <c r="LZ116" s="55"/>
      <c r="MA116" s="14">
        <f t="shared" si="1054"/>
      </c>
      <c r="MB116" s="14">
        <f>SUMPRODUCT(LL116:LR116,LL$111:LR$111)/SUM(LL$111:LR$111)</f>
      </c>
      <c r="MC116" s="14">
        <f>SUMPRODUCT(KP116:LR116,KP$111:LR$111)/SUM(KP$111:LR$111)</f>
      </c>
    </row>
    <row r="117" spans="4:341" x14ac:dyDescent="0.25">
      <c r="D117" s="132" t="s">
        <v>656</v>
      </c>
      <c r="E117" s="67" t="str">
        <f>VLOOKUP($D117,'Metric Nature'!$C:$D,2,0)&amp;IF(($F117&lt;(EA117)),"Below",IF(($F117&gt;(DZ117)),"Above","Within"))</f>
      </c>
      <c r="F117" s="62">
        <f t="shared" si="912"/>
      </c>
      <c r="G117" s="92">
        <f t="shared" si="913"/>
      </c>
      <c r="H117" s="62">
        <f t="shared" si="914"/>
      </c>
      <c r="I117" s="89">
        <f t="shared" si="1025"/>
      </c>
      <c r="J117" s="62">
        <f t="shared" si="915"/>
      </c>
      <c r="K117" s="62">
        <f t="shared" si="916"/>
      </c>
      <c r="L117" s="70"/>
      <c r="M117" s="67" t="str">
        <f>VLOOKUP($D117,'Metric Nature'!$C:$D,2,0)&amp;IF(($N117&lt;(HZ117)),"Below",IF(($N117&gt;(HY117)),"Above","Within"))</f>
      </c>
      <c r="N117" s="71">
        <f t="shared" si="1026"/>
      </c>
      <c r="O117" s="63">
        <f t="shared" si="1027"/>
      </c>
      <c r="P117" s="98">
        <f t="shared" si="1028"/>
      </c>
      <c r="Q117" s="63">
        <f t="shared" si="1029"/>
      </c>
      <c r="R117" s="71">
        <f t="shared" si="1030"/>
      </c>
      <c r="S117" s="62">
        <f t="shared" si="1031"/>
      </c>
      <c r="T117" s="70"/>
      <c r="U117" s="67" t="str">
        <f>VLOOKUP($D117,'Metric Nature'!$C:$D,2,0)&amp;IF(($V117&lt;(LY117)),"Below",IF(($V117&gt;(LX117)),"Above","Within"))</f>
      </c>
      <c r="V117" s="62">
        <f t="shared" si="1032"/>
      </c>
      <c r="W117" s="63">
        <f t="shared" si="1033"/>
      </c>
      <c r="X117" s="62">
        <f t="shared" si="1034"/>
      </c>
      <c r="Y117" s="63">
        <f t="shared" si="1035"/>
      </c>
      <c r="Z117" s="62">
        <f t="shared" si="1036"/>
      </c>
      <c r="AA117" s="62">
        <f t="shared" si="1037"/>
      </c>
      <c r="AB117" s="64"/>
      <c r="AC117" s="60" t="s">
        <v>657</v>
      </c>
      <c r="AI117" s="9" t="s">
        <v>656</v>
      </c>
      <c r="AJ117" s="14">
        <f>(VLOOKUP($EG117,Data!$B:$CP,Daily!EI$10,0)+VLOOKUP($IF117,Data!$B:$CP,Daily!IH$10,0))/AJ$111</f>
      </c>
      <c r="AK117" s="14">
        <f>(VLOOKUP($EG117,Data!$B:$CP,Daily!EJ$10,0)+VLOOKUP($IF117,Data!$B:$CP,Daily!II$10,0))/AK$111</f>
      </c>
      <c r="AL117" s="14">
        <f>(VLOOKUP($EG117,Data!$B:$CP,Daily!EK$10,0)+VLOOKUP($IF117,Data!$B:$CP,Daily!IJ$10,0))/AL$111</f>
      </c>
      <c r="AM117" s="14">
        <f>(VLOOKUP($EG117,Data!$B:$CP,Daily!EL$10,0)+VLOOKUP($IF117,Data!$B:$CP,Daily!IK$10,0))/AM$111</f>
      </c>
      <c r="AN117" s="14">
        <f>(VLOOKUP($EG117,Data!$B:$CP,Daily!EM$10,0)+VLOOKUP($IF117,Data!$B:$CP,Daily!IL$10,0))/AN$111</f>
      </c>
      <c r="AO117" s="14">
        <f>(VLOOKUP($EG117,Data!$B:$CP,Daily!EN$10,0)+VLOOKUP($IF117,Data!$B:$CP,Daily!IM$10,0))/AO$111</f>
      </c>
      <c r="AP117" s="14">
        <f>(VLOOKUP($EG117,Data!$B:$CP,Daily!EO$10,0)+VLOOKUP($IF117,Data!$B:$CP,Daily!IN$10,0))/AP$111</f>
      </c>
      <c r="AQ117" s="14">
        <f>(VLOOKUP($EG117,Data!$B:$CP,Daily!EP$10,0)+VLOOKUP($IF117,Data!$B:$CP,Daily!IO$10,0))/AQ$111</f>
      </c>
      <c r="AR117" s="14">
        <f>(VLOOKUP($EG117,Data!$B:$CP,Daily!EQ$10,0)+VLOOKUP($IF117,Data!$B:$CP,Daily!IP$10,0))/AR$111</f>
      </c>
      <c r="AS117" s="14">
        <f>(VLOOKUP($EG117,Data!$B:$CP,Daily!ER$10,0)+VLOOKUP($IF117,Data!$B:$CP,Daily!IQ$10,0))/AS$111</f>
      </c>
      <c r="AT117" s="14">
        <f>(VLOOKUP($EG117,Data!$B:$CP,Daily!ES$10,0)+VLOOKUP($IF117,Data!$B:$CP,Daily!IR$10,0))/AT$111</f>
      </c>
      <c r="AU117" s="14">
        <f>(VLOOKUP($EG117,Data!$B:$CP,Daily!ET$10,0)+VLOOKUP($IF117,Data!$B:$CP,Daily!IS$10,0))/AU$111</f>
      </c>
      <c r="AV117" s="14">
        <f>(VLOOKUP($EG117,Data!$B:$CP,Daily!EU$10,0)+VLOOKUP($IF117,Data!$B:$CP,Daily!IT$10,0))/AV$111</f>
      </c>
      <c r="AW117" s="14">
        <f>(VLOOKUP($EG117,Data!$B:$CP,Daily!EV$10,0)+VLOOKUP($IF117,Data!$B:$CP,Daily!IU$10,0))/AW$111</f>
      </c>
      <c r="AX117" s="14">
        <f>(VLOOKUP($EG117,Data!$B:$CP,Daily!EW$10,0)+VLOOKUP($IF117,Data!$B:$CP,Daily!IV$10,0))/AX$111</f>
      </c>
      <c r="AY117" s="14">
        <f>(VLOOKUP($EG117,Data!$B:$CP,Daily!EX$10,0)+VLOOKUP($IF117,Data!$B:$CP,Daily!IW$10,0))/AY$111</f>
      </c>
      <c r="AZ117" s="14">
        <f>(VLOOKUP($EG117,Data!$B:$CP,Daily!EY$10,0)+VLOOKUP($IF117,Data!$B:$CP,Daily!IX$10,0))/AZ$111</f>
      </c>
      <c r="BA117" s="14">
        <f>(VLOOKUP($EG117,Data!$B:$CP,Daily!EZ$10,0)+VLOOKUP($IF117,Data!$B:$CP,Daily!IY$10,0))/BA$111</f>
      </c>
      <c r="BB117" s="14">
        <f>(VLOOKUP($EG117,Data!$B:$CP,Daily!FA$10,0)+VLOOKUP($IF117,Data!$B:$CP,Daily!IZ$10,0))/BB$111</f>
      </c>
      <c r="BC117" s="14">
        <f>(VLOOKUP($EG117,Data!$B:$CP,Daily!FB$10,0)+VLOOKUP($IF117,Data!$B:$CP,Daily!JA$10,0))/BC$111</f>
      </c>
      <c r="BD117" s="14">
        <f>(VLOOKUP($EG117,Data!$B:$CP,Daily!FC$10,0)+VLOOKUP($IF117,Data!$B:$CP,Daily!JB$10,0))/BD$111</f>
      </c>
      <c r="BE117" s="14">
        <f>(VLOOKUP($EG117,Data!$B:$CP,Daily!FD$10,0)+VLOOKUP($IF117,Data!$B:$CP,Daily!JC$10,0))/BE$111</f>
      </c>
      <c r="BF117" s="14">
        <f>(VLOOKUP($EG117,Data!$B:$CP,Daily!FE$10,0)+VLOOKUP($IF117,Data!$B:$CP,Daily!JD$10,0))/BF$111</f>
      </c>
      <c r="BG117" s="14">
        <f>(VLOOKUP($EG117,Data!$B:$CP,Daily!FF$10,0)+VLOOKUP($IF117,Data!$B:$CP,Daily!JE$10,0))/BG$111</f>
      </c>
      <c r="BH117" s="14">
        <f>(VLOOKUP($EG117,Data!$B:$CP,Daily!FG$10,0)+VLOOKUP($IF117,Data!$B:$CP,Daily!JF$10,0))/BH$111</f>
      </c>
      <c r="BI117" s="14">
        <f>(VLOOKUP($EG117,Data!$B:$CP,Daily!FH$10,0)+VLOOKUP($IF117,Data!$B:$CP,Daily!JG$10,0))/BI$111</f>
      </c>
      <c r="BJ117" s="14">
        <f>(VLOOKUP($EG117,Data!$B:$CP,Daily!FI$10,0)+VLOOKUP($IF117,Data!$B:$CP,Daily!JH$10,0))/BJ$111</f>
      </c>
      <c r="BK117" s="14">
        <f>(VLOOKUP($EG117,Data!$B:$CP,Daily!FJ$10,0)+VLOOKUP($IF117,Data!$B:$CP,Daily!JI$10,0))/BK$111</f>
      </c>
      <c r="BL117" s="14">
        <f>(VLOOKUP($EG117,Data!$B:$CP,Daily!FK$10,0)+VLOOKUP($IF117,Data!$B:$CP,Daily!JJ$10,0))/BL$111</f>
      </c>
      <c r="BM117" s="14">
        <f>(VLOOKUP($EG117,Data!$B:$CP,Daily!FL$10,0)+VLOOKUP($IF117,Data!$B:$CP,Daily!JK$10,0))/BM$111</f>
      </c>
      <c r="BN117" s="14">
        <f>(VLOOKUP($EG117,Data!$B:$CP,Daily!FM$10,0)+VLOOKUP($IF117,Data!$B:$CP,Daily!JL$10,0))/BN$111</f>
      </c>
      <c r="BO117" s="14">
        <f>(VLOOKUP($EG117,Data!$B:$CP,Daily!FN$10,0)+VLOOKUP($IF117,Data!$B:$CP,Daily!JM$10,0))/BO$111</f>
      </c>
      <c r="BP117" s="14">
        <f>(VLOOKUP($EG117,Data!$B:$CP,Daily!FO$10,0)+VLOOKUP($IF117,Data!$B:$CP,Daily!JN$10,0))/BP$111</f>
      </c>
      <c r="BQ117" s="14">
        <f>(VLOOKUP($EG117,Data!$B:$CP,Daily!FP$10,0)+VLOOKUP($IF117,Data!$B:$CP,Daily!JO$10,0))/BQ$111</f>
      </c>
      <c r="BR117" s="14">
        <f>(VLOOKUP($EG117,Data!$B:$CP,Daily!FQ$10,0)+VLOOKUP($IF117,Data!$B:$CP,Daily!JP$10,0))/BR$111</f>
      </c>
      <c r="BS117" s="14">
        <f>(VLOOKUP($EG117,Data!$B:$CP,Daily!FR$10,0)+VLOOKUP($IF117,Data!$B:$CP,Daily!JQ$10,0))/BS$111</f>
      </c>
      <c r="BT117" s="14">
        <f>(VLOOKUP($EG117,Data!$B:$CP,Daily!FS$10,0)+VLOOKUP($IF117,Data!$B:$CP,Daily!JR$10,0))/BT$111</f>
      </c>
      <c r="BU117" s="14">
        <f>(VLOOKUP($EG117,Data!$B:$CP,Daily!FT$10,0)+VLOOKUP($IF117,Data!$B:$CP,Daily!JS$10,0))/BU$111</f>
      </c>
      <c r="BV117" s="14">
        <f>(VLOOKUP($EG117,Data!$B:$CP,Daily!FU$10,0)+VLOOKUP($IF117,Data!$B:$CP,Daily!JT$10,0))/BV$111</f>
      </c>
      <c r="BW117" s="14">
        <f>(VLOOKUP($EG117,Data!$B:$CP,Daily!FV$10,0)+VLOOKUP($IF117,Data!$B:$CP,Daily!JU$10,0))/BW$111</f>
      </c>
      <c r="BX117" s="14">
        <f>(VLOOKUP($EG117,Data!$B:$CP,Daily!FW$10,0)+VLOOKUP($IF117,Data!$B:$CP,Daily!JV$10,0))/BX$111</f>
      </c>
      <c r="BY117" s="14">
        <f>(VLOOKUP($EG117,Data!$B:$CP,Daily!FX$10,0)+VLOOKUP($IF117,Data!$B:$CP,Daily!JW$10,0))/BY$111</f>
      </c>
      <c r="BZ117" s="14">
        <f>(VLOOKUP($EG117,Data!$B:$CP,Daily!FY$10,0)+VLOOKUP($IF117,Data!$B:$CP,Daily!JX$10,0))/BZ$111</f>
      </c>
      <c r="CA117" s="14">
        <f>(VLOOKUP($EG117,Data!$B:$CP,Daily!FZ$10,0)+VLOOKUP($IF117,Data!$B:$CP,Daily!JY$10,0))/CA$111</f>
      </c>
      <c r="CB117" s="14">
        <f>(VLOOKUP($EG117,Data!$B:$CP,Daily!GA$10,0)+VLOOKUP($IF117,Data!$B:$CP,Daily!JZ$10,0))/CB$111</f>
      </c>
      <c r="CC117" s="14">
        <f>(VLOOKUP($EG117,Data!$B:$CP,Daily!GB$10,0)+VLOOKUP($IF117,Data!$B:$CP,Daily!KA$10,0))/CC$111</f>
      </c>
      <c r="CD117" s="14">
        <f>(VLOOKUP($EG117,Data!$B:$CP,Daily!GC$10,0)+VLOOKUP($IF117,Data!$B:$CP,Daily!KB$10,0))/CD$111</f>
      </c>
      <c r="CE117" s="14">
        <f>(VLOOKUP($EG117,Data!$B:$CP,Daily!GD$10,0)+VLOOKUP($IF117,Data!$B:$CP,Daily!KC$10,0))/CE$111</f>
      </c>
      <c r="CF117" s="14">
        <f>(VLOOKUP($EG117,Data!$B:$CP,Daily!GE$10,0)+VLOOKUP($IF117,Data!$B:$CP,Daily!KD$10,0))/CF$111</f>
      </c>
      <c r="CG117" s="14">
        <f>(VLOOKUP($EG117,Data!$B:$CP,Daily!GF$10,0)+VLOOKUP($IF117,Data!$B:$CP,Daily!KE$10,0))/CG$111</f>
      </c>
      <c r="CH117" s="14">
        <f>(VLOOKUP($EG117,Data!$B:$CP,Daily!GG$10,0)+VLOOKUP($IF117,Data!$B:$CP,Daily!KF$10,0))/CH$111</f>
      </c>
      <c r="CI117" s="14">
        <f>(VLOOKUP($EG117,Data!$B:$CP,Daily!GH$10,0)+VLOOKUP($IF117,Data!$B:$CP,Daily!KG$10,0))/CI$111</f>
      </c>
      <c r="CJ117" s="14">
        <f>(VLOOKUP($EG117,Data!$B:$CP,Daily!GI$10,0)+VLOOKUP($IF117,Data!$B:$CP,Daily!KH$10,0))/CJ$111</f>
      </c>
      <c r="CK117" s="14">
        <f>(VLOOKUP($EG117,Data!$B:$CP,Daily!GJ$10,0)+VLOOKUP($IF117,Data!$B:$CP,Daily!KI$10,0))/CK$111</f>
      </c>
      <c r="CL117" s="14">
        <f>(VLOOKUP($EG117,Data!$B:$CP,Daily!GK$10,0)+VLOOKUP($IF117,Data!$B:$CP,Daily!KJ$10,0))/CL$111</f>
      </c>
      <c r="CM117" s="14">
        <f>(VLOOKUP($EG117,Data!$B:$CP,Daily!GL$10,0)+VLOOKUP($IF117,Data!$B:$CP,Daily!KK$10,0))/CM$111</f>
      </c>
      <c r="CN117" s="14">
        <f>(VLOOKUP($EG117,Data!$B:$CP,Daily!GM$10,0)+VLOOKUP($IF117,Data!$B:$CP,Daily!KL$10,0))/CN$111</f>
      </c>
      <c r="CO117" s="14">
        <f>(VLOOKUP($EG117,Data!$B:$CP,Daily!GN$10,0)+VLOOKUP($IF117,Data!$B:$CP,Daily!KM$10,0))/CO$111</f>
      </c>
      <c r="CP117" s="14">
        <f>(VLOOKUP($EG117,Data!$B:$CP,Daily!GO$10,0)+VLOOKUP($IF117,Data!$B:$CP,Daily!KN$10,0))/CP$111</f>
      </c>
      <c r="CQ117" s="14">
        <f>(VLOOKUP($EG117,Data!$B:$CP,Daily!GP$10,0)+VLOOKUP($IF117,Data!$B:$CP,Daily!KO$10,0))/CQ$111</f>
      </c>
      <c r="CR117" s="14">
        <f>(VLOOKUP($EG117,Data!$B:$CP,Daily!GQ$10,0)+VLOOKUP($IF117,Data!$B:$CP,Daily!KP$10,0))/CR$111</f>
      </c>
      <c r="CS117" s="14">
        <f>(VLOOKUP($EG117,Data!$B:$CP,Daily!GR$10,0)+VLOOKUP($IF117,Data!$B:$CP,Daily!KQ$10,0))/CS$111</f>
      </c>
      <c r="CT117" s="14">
        <f>(VLOOKUP($EG117,Data!$B:$CP,Daily!GS$10,0)+VLOOKUP($IF117,Data!$B:$CP,Daily!KR$10,0))/CT$111</f>
      </c>
      <c r="CU117" s="14">
        <f>(VLOOKUP($EG117,Data!$B:$CP,Daily!GT$10,0)+VLOOKUP($IF117,Data!$B:$CP,Daily!KS$10,0))/CU$111</f>
      </c>
      <c r="CV117" s="14">
        <f>(VLOOKUP($EG117,Data!$B:$CP,Daily!GU$10,0)+VLOOKUP($IF117,Data!$B:$CP,Daily!KT$10,0))/CV$111</f>
      </c>
      <c r="CW117" s="14">
        <f>(VLOOKUP($EG117,Data!$B:$CP,Daily!GV$10,0)+VLOOKUP($IF117,Data!$B:$CP,Daily!KU$10,0))/CW$111</f>
      </c>
      <c r="CX117" s="14">
        <f>(VLOOKUP($EG117,Data!$B:$CP,Daily!GW$10,0)+VLOOKUP($IF117,Data!$B:$CP,Daily!KV$10,0))/CX$111</f>
      </c>
      <c r="CY117" s="14">
        <f>(VLOOKUP($EG117,Data!$B:$CP,Daily!GX$10,0)+VLOOKUP($IF117,Data!$B:$CP,Daily!KW$10,0))/CY$111</f>
      </c>
      <c r="CZ117" s="14">
        <f>(VLOOKUP($EG117,Data!$B:$CP,Daily!GY$10,0)+VLOOKUP($IF117,Data!$B:$CP,Daily!KX$10,0))/CZ$111</f>
      </c>
      <c r="DA117" s="14">
        <f>(VLOOKUP($EG117,Data!$B:$CP,Daily!GZ$10,0)+VLOOKUP($IF117,Data!$B:$CP,Daily!KY$10,0))/DA$111</f>
      </c>
      <c r="DB117" s="14">
        <f>(VLOOKUP($EG117,Data!$B:$CP,Daily!HA$10,0)+VLOOKUP($IF117,Data!$B:$CP,Daily!KZ$10,0))/DB$111</f>
      </c>
      <c r="DC117" s="14">
        <f>(VLOOKUP($EG117,Data!$B:$CP,Daily!HB$10,0)+VLOOKUP($IF117,Data!$B:$CP,Daily!LA$10,0))/DC$111</f>
      </c>
      <c r="DD117" s="14">
        <f>(VLOOKUP($EG117,Data!$B:$CP,Daily!HC$10,0)+VLOOKUP($IF117,Data!$B:$CP,Daily!LB$10,0))/DD$111</f>
      </c>
      <c r="DE117" s="14">
        <f>(VLOOKUP($EG117,Data!$B:$CP,Daily!HD$10,0)+VLOOKUP($IF117,Data!$B:$CP,Daily!LC$10,0))/DE$111</f>
      </c>
      <c r="DF117" s="14">
        <f>(VLOOKUP($EG117,Data!$B:$CP,Daily!HE$10,0)+VLOOKUP($IF117,Data!$B:$CP,Daily!LD$10,0))/DF$111</f>
      </c>
      <c r="DG117" s="14">
        <f>(VLOOKUP($EG117,Data!$B:$CP,Daily!HF$10,0)+VLOOKUP($IF117,Data!$B:$CP,Daily!LE$10,0))/DG$111</f>
      </c>
      <c r="DH117" s="14">
        <f>(VLOOKUP($EG117,Data!$B:$CP,Daily!HG$10,0)+VLOOKUP($IF117,Data!$B:$CP,Daily!LF$10,0))/DH$111</f>
      </c>
      <c r="DI117" s="14">
        <f>(VLOOKUP($EG117,Data!$B:$CP,Daily!HH$10,0)+VLOOKUP($IF117,Data!$B:$CP,Daily!LG$10,0))/DI$111</f>
      </c>
      <c r="DJ117" s="14">
        <f>(VLOOKUP($EG117,Data!$B:$CP,Daily!HI$10,0)+VLOOKUP($IF117,Data!$B:$CP,Daily!LH$10,0))/DJ$111</f>
      </c>
      <c r="DK117" s="14">
        <f>(VLOOKUP($EG117,Data!$B:$CP,Daily!HJ$10,0)+VLOOKUP($IF117,Data!$B:$CP,Daily!LI$10,0))/DK$111</f>
      </c>
      <c r="DL117" s="14">
        <f>(VLOOKUP($EG117,Data!$B:$CP,Daily!HK$10,0)+VLOOKUP($IF117,Data!$B:$CP,Daily!LJ$10,0))/DL$111</f>
      </c>
      <c r="DM117" s="14">
        <f>(VLOOKUP($EG117,Data!$B:$CP,Daily!HL$10,0)+VLOOKUP($IF117,Data!$B:$CP,Daily!LK$10,0))/DM$111</f>
      </c>
      <c r="DN117" s="14">
        <f>(VLOOKUP($EG117,Data!$B:$CP,Daily!HM$10,0)+VLOOKUP($IF117,Data!$B:$CP,Daily!LL$10,0))/DN$111</f>
      </c>
      <c r="DO117" s="14">
        <f>(VLOOKUP($EG117,Data!$B:$CP,Daily!HN$10,0)+VLOOKUP($IF117,Data!$B:$CP,Daily!LM$10,0))/DO$111</f>
      </c>
      <c r="DP117" s="14">
        <f>(VLOOKUP($EG117,Data!$B:$CP,Daily!HO$10,0)+VLOOKUP($IF117,Data!$B:$CP,Daily!LN$10,0))/DP$111</f>
      </c>
      <c r="DQ117" s="14">
        <f>(VLOOKUP($EG117,Data!$B:$CP,Daily!HP$10,0)+VLOOKUP($IF117,Data!$B:$CP,Daily!LO$10,0))/DQ$111</f>
      </c>
      <c r="DR117" s="14">
        <f>(VLOOKUP($EG117,Data!$B:$CP,Daily!HQ$10,0)+VLOOKUP($IF117,Data!$B:$CP,Daily!LP$10,0))/DR$111</f>
      </c>
      <c r="DS117" s="14">
        <f>(VLOOKUP($EG117,Data!$B:$CP,Daily!HR$10,0)+VLOOKUP($IF117,Data!$B:$CP,Daily!LQ$10,0))/DS$111</f>
      </c>
      <c r="DT117" s="14">
        <f>(VLOOKUP($EG117,Data!$B:$CP,Daily!HS$10,0)+VLOOKUP($IF117,Data!$B:$CP,Daily!LR$10,0))/DT$111</f>
      </c>
      <c r="DU117" s="14">
        <f>(VLOOKUP($EG117,Data!$B:$CP,Daily!HT$10,0)+VLOOKUP($IF117,Data!$B:$CP,Daily!LS$10,0))/DU$111</f>
      </c>
      <c r="DV117" s="18"/>
      <c r="DW117" s="14">
        <f t="shared" si="1015"/>
      </c>
      <c r="DX117" s="14">
        <f t="shared" si="1016"/>
      </c>
      <c r="DY117" s="14">
        <f t="shared" si="1040"/>
      </c>
      <c r="DZ117" s="14">
        <f t="shared" si="1041"/>
      </c>
      <c r="EA117" s="14">
        <f t="shared" si="1042"/>
      </c>
      <c r="EB117" s="18"/>
      <c r="EC117" s="14">
        <f t="shared" si="1043"/>
      </c>
      <c r="ED117" s="14">
        <f t="shared" ref="ED117:ED119" si="1067">SUMPRODUCT(DN117:DT117,DN$111:DT$111)/SUM(DN$111:DT$111)</f>
      </c>
      <c r="EE117" s="14">
        <f t="shared" ref="EE117:EE119" si="1068">SUMPRODUCT(CR117:DT117,CR$111:DT$111)/SUM(CR$111:DT$111)</f>
      </c>
      <c r="EF117" s="16"/>
      <c r="EG117" s="9" t="s">
        <v>658</v>
      </c>
      <c r="EH117" s="9" t="s">
        <v>98</v>
      </c>
      <c r="EI117" s="14">
        <f>VLOOKUP($EG117,Data!$B:$CP,Daily!EI$10,0)/EI$111</f>
      </c>
      <c r="EJ117" s="14">
        <f>VLOOKUP($EG117,Data!$B:$CP,Daily!EJ$10,0)/EJ$111</f>
      </c>
      <c r="EK117" s="14">
        <f>VLOOKUP($EG117,Data!$B:$CP,Daily!EK$10,0)/EK$111</f>
      </c>
      <c r="EL117" s="14">
        <f>VLOOKUP($EG117,Data!$B:$CP,Daily!EL$10,0)/EL$111</f>
      </c>
      <c r="EM117" s="14">
        <f>VLOOKUP($EG117,Data!$B:$CP,Daily!EM$10,0)/EM$111</f>
      </c>
      <c r="EN117" s="14">
        <f>VLOOKUP($EG117,Data!$B:$CP,Daily!EN$10,0)/EN$111</f>
      </c>
      <c r="EO117" s="14">
        <f>VLOOKUP($EG117,Data!$B:$CP,Daily!EO$10,0)/EO$111</f>
      </c>
      <c r="EP117" s="14">
        <f>VLOOKUP($EG117,Data!$B:$CP,Daily!EP$10,0)/EP$111</f>
      </c>
      <c r="EQ117" s="14">
        <f>VLOOKUP($EG117,Data!$B:$CP,Daily!EQ$10,0)/EQ$111</f>
      </c>
      <c r="ER117" s="14">
        <f>VLOOKUP($EG117,Data!$B:$CP,Daily!ER$10,0)/ER$111</f>
      </c>
      <c r="ES117" s="14">
        <f>VLOOKUP($EG117,Data!$B:$CP,Daily!ES$10,0)/ES$111</f>
      </c>
      <c r="ET117" s="14">
        <f>VLOOKUP($EG117,Data!$B:$CP,Daily!ET$10,0)/ET$111</f>
      </c>
      <c r="EU117" s="14">
        <f>VLOOKUP($EG117,Data!$B:$CP,Daily!EU$10,0)/EU$111</f>
      </c>
      <c r="EV117" s="14">
        <f>VLOOKUP($EG117,Data!$B:$CP,Daily!EV$10,0)/EV$111</f>
      </c>
      <c r="EW117" s="14">
        <f>VLOOKUP($EG117,Data!$B:$CP,Daily!EW$10,0)/EW$111</f>
      </c>
      <c r="EX117" s="14">
        <f>VLOOKUP($EG117,Data!$B:$CP,Daily!EX$10,0)/EX$111</f>
      </c>
      <c r="EY117" s="14">
        <f>VLOOKUP($EG117,Data!$B:$CP,Daily!EY$10,0)/EY$111</f>
      </c>
      <c r="EZ117" s="14">
        <f>VLOOKUP($EG117,Data!$B:$CP,Daily!EZ$10,0)/EZ$111</f>
      </c>
      <c r="FA117" s="14">
        <f>VLOOKUP($EG117,Data!$B:$CP,Daily!FA$10,0)/FA$111</f>
      </c>
      <c r="FB117" s="14">
        <f>VLOOKUP($EG117,Data!$B:$CP,Daily!FB$10,0)/FB$111</f>
      </c>
      <c r="FC117" s="14">
        <f>VLOOKUP($EG117,Data!$B:$CP,Daily!FC$10,0)/FC$111</f>
      </c>
      <c r="FD117" s="14">
        <f>VLOOKUP($EG117,Data!$B:$CP,Daily!FD$10,0)/FD$111</f>
      </c>
      <c r="FE117" s="14">
        <f>VLOOKUP($EG117,Data!$B:$CP,Daily!FE$10,0)/FE$111</f>
      </c>
      <c r="FF117" s="14">
        <f>VLOOKUP($EG117,Data!$B:$CP,Daily!FF$10,0)/FF$111</f>
      </c>
      <c r="FG117" s="14">
        <f>VLOOKUP($EG117,Data!$B:$CP,Daily!FG$10,0)/FG$111</f>
      </c>
      <c r="FH117" s="14">
        <f>VLOOKUP($EG117,Data!$B:$CP,Daily!FH$10,0)/FH$111</f>
      </c>
      <c r="FI117" s="14">
        <f>VLOOKUP($EG117,Data!$B:$CP,Daily!FI$10,0)/FI$111</f>
      </c>
      <c r="FJ117" s="14">
        <f>VLOOKUP($EG117,Data!$B:$CP,Daily!FJ$10,0)/FJ$111</f>
      </c>
      <c r="FK117" s="14">
        <f>VLOOKUP($EG117,Data!$B:$CP,Daily!FK$10,0)/FK$111</f>
      </c>
      <c r="FL117" s="14">
        <f>VLOOKUP($EG117,Data!$B:$CP,Daily!FL$10,0)/FL$111</f>
      </c>
      <c r="FM117" s="14">
        <f>VLOOKUP($EG117,Data!$B:$CP,Daily!FM$10,0)/FM$111</f>
      </c>
      <c r="FN117" s="14">
        <f>VLOOKUP($EG117,Data!$B:$CP,Daily!FN$10,0)/FN$111</f>
      </c>
      <c r="FO117" s="14">
        <f>VLOOKUP($EG117,Data!$B:$CP,Daily!FO$10,0)/FO$111</f>
      </c>
      <c r="FP117" s="14">
        <f>VLOOKUP($EG117,Data!$B:$CP,Daily!FP$10,0)/FP$111</f>
      </c>
      <c r="FQ117" s="14">
        <f>VLOOKUP($EG117,Data!$B:$CP,Daily!FQ$10,0)/FQ$111</f>
      </c>
      <c r="FR117" s="14">
        <f>VLOOKUP($EG117,Data!$B:$CP,Daily!FR$10,0)/FR$111</f>
      </c>
      <c r="FS117" s="14">
        <f>VLOOKUP($EG117,Data!$B:$CP,Daily!FS$10,0)/FS$111</f>
      </c>
      <c r="FT117" s="14">
        <f>VLOOKUP($EG117,Data!$B:$CP,Daily!FT$10,0)/FT$111</f>
      </c>
      <c r="FU117" s="14">
        <f>VLOOKUP($EG117,Data!$B:$CP,Daily!FU$10,0)/FU$111</f>
      </c>
      <c r="FV117" s="14">
        <f>VLOOKUP($EG117,Data!$B:$CP,Daily!FV$10,0)/FV$111</f>
      </c>
      <c r="FW117" s="14">
        <f>VLOOKUP($EG117,Data!$B:$CP,Daily!FW$10,0)/FW$111</f>
      </c>
      <c r="FX117" s="14">
        <f>VLOOKUP($EG117,Data!$B:$CP,Daily!FX$10,0)/FX$111</f>
      </c>
      <c r="FY117" s="14">
        <f>VLOOKUP($EG117,Data!$B:$CP,Daily!FY$10,0)/FY$111</f>
      </c>
      <c r="FZ117" s="14">
        <f>VLOOKUP($EG117,Data!$B:$CP,Daily!FZ$10,0)/FZ$111</f>
      </c>
      <c r="GA117" s="14">
        <f>VLOOKUP($EG117,Data!$B:$CP,Daily!GA$10,0)/GA$111</f>
      </c>
      <c r="GB117" s="14">
        <f>VLOOKUP($EG117,Data!$B:$CP,Daily!GB$10,0)/GB$111</f>
      </c>
      <c r="GC117" s="14">
        <f>VLOOKUP($EG117,Data!$B:$CP,Daily!GC$10,0)/GC$111</f>
      </c>
      <c r="GD117" s="14">
        <f>VLOOKUP($EG117,Data!$B:$CP,Daily!GD$10,0)/GD$111</f>
      </c>
      <c r="GE117" s="14">
        <f>VLOOKUP($EG117,Data!$B:$CP,Daily!GE$10,0)/GE$111</f>
      </c>
      <c r="GF117" s="14">
        <f>VLOOKUP($EG117,Data!$B:$CP,Daily!GF$10,0)/GF$111</f>
      </c>
      <c r="GG117" s="14">
        <f>VLOOKUP($EG117,Data!$B:$CP,Daily!GG$10,0)/GG$111</f>
      </c>
      <c r="GH117" s="14">
        <f>VLOOKUP($EG117,Data!$B:$CP,Daily!GH$10,0)/GH$111</f>
      </c>
      <c r="GI117" s="14">
        <f>VLOOKUP($EG117,Data!$B:$CP,Daily!GI$10,0)/GI$111</f>
      </c>
      <c r="GJ117" s="14">
        <f>VLOOKUP($EG117,Data!$B:$CP,Daily!GJ$10,0)/GJ$111</f>
      </c>
      <c r="GK117" s="14">
        <f>VLOOKUP($EG117,Data!$B:$CP,Daily!GK$10,0)/GK$111</f>
      </c>
      <c r="GL117" s="14">
        <f>VLOOKUP($EG117,Data!$B:$CP,Daily!GL$10,0)/GL$111</f>
      </c>
      <c r="GM117" s="14">
        <f>VLOOKUP($EG117,Data!$B:$CP,Daily!GM$10,0)/GM$111</f>
      </c>
      <c r="GN117" s="14">
        <f>VLOOKUP($EG117,Data!$B:$CP,Daily!GN$10,0)/GN$111</f>
      </c>
      <c r="GO117" s="14">
        <f>VLOOKUP($EG117,Data!$B:$CP,Daily!GO$10,0)/GO$111</f>
      </c>
      <c r="GP117" s="14">
        <f>VLOOKUP($EG117,Data!$B:$CP,Daily!GP$10,0)/GP$111</f>
      </c>
      <c r="GQ117" s="14">
        <f>VLOOKUP($EG117,Data!$B:$CP,Daily!GQ$10,0)/GQ$111</f>
      </c>
      <c r="GR117" s="14">
        <f>VLOOKUP($EG117,Data!$B:$CP,Daily!GR$10,0)/GR$111</f>
      </c>
      <c r="GS117" s="14">
        <f>VLOOKUP($EG117,Data!$B:$CP,Daily!GS$10,0)/GS$111</f>
      </c>
      <c r="GT117" s="14">
        <f>VLOOKUP($EG117,Data!$B:$CP,Daily!GT$10,0)/GT$111</f>
      </c>
      <c r="GU117" s="14">
        <f>VLOOKUP($EG117,Data!$B:$CP,Daily!GU$10,0)/GU$111</f>
      </c>
      <c r="GV117" s="14">
        <f>VLOOKUP($EG117,Data!$B:$CP,Daily!GV$10,0)/GV$111</f>
      </c>
      <c r="GW117" s="14">
        <f>VLOOKUP($EG117,Data!$B:$CP,Daily!GW$10,0)/GW$111</f>
      </c>
      <c r="GX117" s="14">
        <f>VLOOKUP($EG117,Data!$B:$CP,Daily!GX$10,0)/GX$111</f>
      </c>
      <c r="GY117" s="14">
        <f>VLOOKUP($EG117,Data!$B:$CP,Daily!GY$10,0)/GY$111</f>
      </c>
      <c r="GZ117" s="14">
        <f>VLOOKUP($EG117,Data!$B:$CP,Daily!GZ$10,0)/GZ$111</f>
      </c>
      <c r="HA117" s="14">
        <f>VLOOKUP($EG117,Data!$B:$CP,Daily!HA$10,0)/HA$111</f>
      </c>
      <c r="HB117" s="14">
        <f>VLOOKUP($EG117,Data!$B:$CP,Daily!HB$10,0)/HB$111</f>
      </c>
      <c r="HC117" s="14">
        <f>VLOOKUP($EG117,Data!$B:$CP,Daily!HC$10,0)/HC$111</f>
      </c>
      <c r="HD117" s="14">
        <f>VLOOKUP($EG117,Data!$B:$CP,Daily!HD$10,0)/HD$111</f>
      </c>
      <c r="HE117" s="14">
        <f>VLOOKUP($EG117,Data!$B:$CP,Daily!HE$10,0)/HE$111</f>
      </c>
      <c r="HF117" s="14">
        <f>VLOOKUP($EG117,Data!$B:$CP,Daily!HF$10,0)/HF$111</f>
      </c>
      <c r="HG117" s="14">
        <f>VLOOKUP($EG117,Data!$B:$CP,Daily!HG$10,0)/HG$111</f>
      </c>
      <c r="HH117" s="14">
        <f>VLOOKUP($EG117,Data!$B:$CP,Daily!HH$10,0)/HH$111</f>
      </c>
      <c r="HI117" s="14">
        <f>VLOOKUP($EG117,Data!$B:$CP,Daily!HI$10,0)/HI$111</f>
      </c>
      <c r="HJ117" s="14">
        <f>VLOOKUP($EG117,Data!$B:$CP,Daily!HJ$10,0)/HJ$111</f>
      </c>
      <c r="HK117" s="14">
        <f>VLOOKUP($EG117,Data!$B:$CP,Daily!HK$10,0)/HK$111</f>
      </c>
      <c r="HL117" s="14">
        <f>VLOOKUP($EG117,Data!$B:$CP,Daily!HL$10,0)/HL$111</f>
      </c>
      <c r="HM117" s="14">
        <f>VLOOKUP($EG117,Data!$B:$CP,Daily!HM$10,0)/HM$111</f>
      </c>
      <c r="HN117" s="14">
        <f>VLOOKUP($EG117,Data!$B:$CP,Daily!HN$10,0)/HN$111</f>
      </c>
      <c r="HO117" s="14">
        <f>VLOOKUP($EG117,Data!$B:$CP,Daily!HO$10,0)/HO$111</f>
      </c>
      <c r="HP117" s="14">
        <f>VLOOKUP($EG117,Data!$B:$CP,Daily!HP$10,0)/HP$111</f>
      </c>
      <c r="HQ117" s="14">
        <f>VLOOKUP($EG117,Data!$B:$CP,Daily!HQ$10,0)/HQ$111</f>
      </c>
      <c r="HR117" s="14">
        <f>VLOOKUP($EG117,Data!$B:$CP,Daily!HR$10,0)/HR$111</f>
      </c>
      <c r="HS117" s="14">
        <f>VLOOKUP($EG117,Data!$B:$CP,Daily!HS$10,0)/HS$111</f>
      </c>
      <c r="HT117" s="14">
        <f>VLOOKUP($EG117,Data!$B:$CP,Daily!HT$10,0)/HT$111</f>
      </c>
      <c r="HU117" s="17"/>
      <c r="HV117" s="52">
        <f t="shared" si="1018"/>
      </c>
      <c r="HW117" s="52">
        <f t="shared" si="1019"/>
      </c>
      <c r="HX117" s="52">
        <f t="shared" si="1046"/>
      </c>
      <c r="HY117" s="52">
        <f t="shared" si="1047"/>
      </c>
      <c r="HZ117" s="52">
        <f t="shared" si="1048"/>
      </c>
      <c r="IA117" s="55"/>
      <c r="IB117" s="14">
        <f t="shared" si="1021"/>
      </c>
      <c r="IC117" s="14">
        <f t="shared" ref="IC117:IC119" si="1069">SUMPRODUCT(HM117:HS117,HM$111:HS$111)/SUM(HM$111:HS$111)</f>
      </c>
      <c r="ID117" s="14">
        <f t="shared" ref="ID117:ID119" si="1070">SUMPRODUCT(GQ117:HS117,GQ$111:HS$111)/SUM(GQ$111:HS$111)</f>
      </c>
      <c r="IE117" s="16"/>
      <c r="IF117" s="9" t="s">
        <v>659</v>
      </c>
      <c r="IG117" s="9" t="s">
        <v>98</v>
      </c>
      <c r="IH117" s="14">
        <f>VLOOKUP($IF117,Data!$B:$CP,Daily!IH$10,0)/IH$111</f>
      </c>
      <c r="II117" s="14">
        <f>VLOOKUP($IF117,Data!$B:$CP,Daily!II$10,0)/II$111</f>
      </c>
      <c r="IJ117" s="14">
        <f>VLOOKUP($IF117,Data!$B:$CP,Daily!IJ$10,0)/IJ$111</f>
      </c>
      <c r="IK117" s="14">
        <f>VLOOKUP($IF117,Data!$B:$CP,Daily!IK$10,0)/IK$111</f>
      </c>
      <c r="IL117" s="14">
        <f>VLOOKUP($IF117,Data!$B:$CP,Daily!IL$10,0)/IL$111</f>
      </c>
      <c r="IM117" s="14">
        <f>VLOOKUP($IF117,Data!$B:$CP,Daily!IM$10,0)/IM$111</f>
      </c>
      <c r="IN117" s="14">
        <f>VLOOKUP($IF117,Data!$B:$CP,Daily!IN$10,0)/IN$111</f>
      </c>
      <c r="IO117" s="14">
        <f>VLOOKUP($IF117,Data!$B:$CP,Daily!IO$10,0)/IO$111</f>
      </c>
      <c r="IP117" s="14">
        <f>VLOOKUP($IF117,Data!$B:$CP,Daily!IP$10,0)/IP$111</f>
      </c>
      <c r="IQ117" s="14">
        <f>VLOOKUP($IF117,Data!$B:$CP,Daily!IQ$10,0)/IQ$111</f>
      </c>
      <c r="IR117" s="14">
        <f>VLOOKUP($IF117,Data!$B:$CP,Daily!IR$10,0)/IR$111</f>
      </c>
      <c r="IS117" s="14">
        <f>VLOOKUP($IF117,Data!$B:$CP,Daily!IS$10,0)/IS$111</f>
      </c>
      <c r="IT117" s="14">
        <f>VLOOKUP($IF117,Data!$B:$CP,Daily!IT$10,0)/IT$111</f>
      </c>
      <c r="IU117" s="14">
        <f>VLOOKUP($IF117,Data!$B:$CP,Daily!IU$10,0)/IU$111</f>
      </c>
      <c r="IV117" s="14">
        <f>VLOOKUP($IF117,Data!$B:$CP,Daily!IV$10,0)/IV$111</f>
      </c>
      <c r="IW117" s="14">
        <f>VLOOKUP($IF117,Data!$B:$CP,Daily!IW$10,0)/IW$111</f>
      </c>
      <c r="IX117" s="14">
        <f>VLOOKUP($IF117,Data!$B:$CP,Daily!IX$10,0)/IX$111</f>
      </c>
      <c r="IY117" s="14">
        <f>VLOOKUP($IF117,Data!$B:$CP,Daily!IY$10,0)/IY$111</f>
      </c>
      <c r="IZ117" s="14">
        <f>VLOOKUP($IF117,Data!$B:$CP,Daily!IZ$10,0)/IZ$111</f>
      </c>
      <c r="JA117" s="14">
        <f>VLOOKUP($IF117,Data!$B:$CP,Daily!JA$10,0)/JA$111</f>
      </c>
      <c r="JB117" s="14">
        <f>VLOOKUP($IF117,Data!$B:$CP,Daily!JB$10,0)/JB$111</f>
      </c>
      <c r="JC117" s="14">
        <f>VLOOKUP($IF117,Data!$B:$CP,Daily!JC$10,0)/JC$111</f>
      </c>
      <c r="JD117" s="14">
        <f>VLOOKUP($IF117,Data!$B:$CP,Daily!JD$10,0)/JD$111</f>
      </c>
      <c r="JE117" s="14">
        <f>VLOOKUP($IF117,Data!$B:$CP,Daily!JE$10,0)/JE$111</f>
      </c>
      <c r="JF117" s="14">
        <f>VLOOKUP($IF117,Data!$B:$CP,Daily!JF$10,0)/JF$111</f>
      </c>
      <c r="JG117" s="14">
        <f>VLOOKUP($IF117,Data!$B:$CP,Daily!JG$10,0)/JG$111</f>
      </c>
      <c r="JH117" s="14">
        <f>VLOOKUP($IF117,Data!$B:$CP,Daily!JH$10,0)/JH$111</f>
      </c>
      <c r="JI117" s="14">
        <f>VLOOKUP($IF117,Data!$B:$CP,Daily!JI$10,0)/JI$111</f>
      </c>
      <c r="JJ117" s="14">
        <f>VLOOKUP($IF117,Data!$B:$CP,Daily!JJ$10,0)/JJ$111</f>
      </c>
      <c r="JK117" s="14">
        <f>VLOOKUP($IF117,Data!$B:$CP,Daily!JK$10,0)/JK$111</f>
      </c>
      <c r="JL117" s="14">
        <f>VLOOKUP($IF117,Data!$B:$CP,Daily!JL$10,0)/JL$111</f>
      </c>
      <c r="JM117" s="14">
        <f>VLOOKUP($IF117,Data!$B:$CP,Daily!JM$10,0)/JM$111</f>
      </c>
      <c r="JN117" s="14">
        <f>VLOOKUP($IF117,Data!$B:$CP,Daily!JN$10,0)/JN$111</f>
      </c>
      <c r="JO117" s="14">
        <f>VLOOKUP($IF117,Data!$B:$CP,Daily!JO$10,0)/JO$111</f>
      </c>
      <c r="JP117" s="14">
        <f>VLOOKUP($IF117,Data!$B:$CP,Daily!JP$10,0)/JP$111</f>
      </c>
      <c r="JQ117" s="14">
        <f>VLOOKUP($IF117,Data!$B:$CP,Daily!JQ$10,0)/JQ$111</f>
      </c>
      <c r="JR117" s="14">
        <f>VLOOKUP($IF117,Data!$B:$CP,Daily!JR$10,0)/JR$111</f>
      </c>
      <c r="JS117" s="14">
        <f>VLOOKUP($IF117,Data!$B:$CP,Daily!JS$10,0)/JS$111</f>
      </c>
      <c r="JT117" s="14">
        <f>VLOOKUP($IF117,Data!$B:$CP,Daily!JT$10,0)/JT$111</f>
      </c>
      <c r="JU117" s="14">
        <f>VLOOKUP($IF117,Data!$B:$CP,Daily!JU$10,0)/JU$111</f>
      </c>
      <c r="JV117" s="14">
        <f>VLOOKUP($IF117,Data!$B:$CP,Daily!JV$10,0)/JV$111</f>
      </c>
      <c r="JW117" s="14">
        <f>VLOOKUP($IF117,Data!$B:$CP,Daily!JW$10,0)/JW$111</f>
      </c>
      <c r="JX117" s="14">
        <f>VLOOKUP($IF117,Data!$B:$CP,Daily!JX$10,0)/JX$111</f>
      </c>
      <c r="JY117" s="14">
        <f>VLOOKUP($IF117,Data!$B:$CP,Daily!JY$10,0)/JY$111</f>
      </c>
      <c r="JZ117" s="14">
        <f>VLOOKUP($IF117,Data!$B:$CP,Daily!JZ$10,0)/JZ$111</f>
      </c>
      <c r="KA117" s="14">
        <f>VLOOKUP($IF117,Data!$B:$CP,Daily!KA$10,0)/KA$111</f>
      </c>
      <c r="KB117" s="14">
        <f>VLOOKUP($IF117,Data!$B:$CP,Daily!KB$10,0)/KB$111</f>
      </c>
      <c r="KC117" s="14">
        <f>VLOOKUP($IF117,Data!$B:$CP,Daily!KC$10,0)/KC$111</f>
      </c>
      <c r="KD117" s="14">
        <f>VLOOKUP($IF117,Data!$B:$CP,Daily!KD$10,0)/KD$111</f>
      </c>
      <c r="KE117" s="14">
        <f>VLOOKUP($IF117,Data!$B:$CP,Daily!KE$10,0)/KE$111</f>
      </c>
      <c r="KF117" s="14">
        <f>VLOOKUP($IF117,Data!$B:$CP,Daily!KF$10,0)/KF$111</f>
      </c>
      <c r="KG117" s="14">
        <f>VLOOKUP($IF117,Data!$B:$CP,Daily!KG$10,0)/KG$111</f>
      </c>
      <c r="KH117" s="14">
        <f>VLOOKUP($IF117,Data!$B:$CP,Daily!KH$10,0)/KH$111</f>
      </c>
      <c r="KI117" s="14">
        <f>VLOOKUP($IF117,Data!$B:$CP,Daily!KI$10,0)/KI$111</f>
      </c>
      <c r="KJ117" s="14">
        <f>VLOOKUP($IF117,Data!$B:$CP,Daily!KJ$10,0)/KJ$111</f>
      </c>
      <c r="KK117" s="14">
        <f>VLOOKUP($IF117,Data!$B:$CP,Daily!KK$10,0)/KK$111</f>
      </c>
      <c r="KL117" s="14">
        <f>VLOOKUP($IF117,Data!$B:$CP,Daily!KL$10,0)/KL$111</f>
      </c>
      <c r="KM117" s="14">
        <f>VLOOKUP($IF117,Data!$B:$CP,Daily!KM$10,0)/KM$111</f>
      </c>
      <c r="KN117" s="14">
        <f>VLOOKUP($IF117,Data!$B:$CP,Daily!KN$10,0)/KN$111</f>
      </c>
      <c r="KO117" s="14">
        <f>VLOOKUP($IF117,Data!$B:$CP,Daily!KO$10,0)/KO$111</f>
      </c>
      <c r="KP117" s="14">
        <f>VLOOKUP($IF117,Data!$B:$CP,Daily!KP$10,0)/KP$111</f>
      </c>
      <c r="KQ117" s="14">
        <f>VLOOKUP($IF117,Data!$B:$CP,Daily!KQ$10,0)/KQ$111</f>
      </c>
      <c r="KR117" s="14">
        <f>VLOOKUP($IF117,Data!$B:$CP,Daily!KR$10,0)/KR$111</f>
      </c>
      <c r="KS117" s="14">
        <f>VLOOKUP($IF117,Data!$B:$CP,Daily!KS$10,0)/KS$111</f>
      </c>
      <c r="KT117" s="14">
        <f>VLOOKUP($IF117,Data!$B:$CP,Daily!KT$10,0)/KT$111</f>
      </c>
      <c r="KU117" s="14">
        <f>VLOOKUP($IF117,Data!$B:$CP,Daily!KU$10,0)/KU$111</f>
      </c>
      <c r="KV117" s="14">
        <f>VLOOKUP($IF117,Data!$B:$CP,Daily!KV$10,0)/KV$111</f>
      </c>
      <c r="KW117" s="14">
        <f>VLOOKUP($IF117,Data!$B:$CP,Daily!KW$10,0)/KW$111</f>
      </c>
      <c r="KX117" s="14">
        <f>VLOOKUP($IF117,Data!$B:$CP,Daily!KX$10,0)/KX$111</f>
      </c>
      <c r="KY117" s="14">
        <f>VLOOKUP($IF117,Data!$B:$CP,Daily!KY$10,0)/KY$111</f>
      </c>
      <c r="KZ117" s="14">
        <f>VLOOKUP($IF117,Data!$B:$CP,Daily!KZ$10,0)/KZ$111</f>
      </c>
      <c r="LA117" s="14">
        <f>VLOOKUP($IF117,Data!$B:$CP,Daily!LA$10,0)/LA$111</f>
      </c>
      <c r="LB117" s="14">
        <f>VLOOKUP($IF117,Data!$B:$CP,Daily!LB$10,0)/LB$111</f>
      </c>
      <c r="LC117" s="14">
        <f>VLOOKUP($IF117,Data!$B:$CP,Daily!LC$10,0)/LC$111</f>
      </c>
      <c r="LD117" s="14">
        <f>VLOOKUP($IF117,Data!$B:$CP,Daily!LD$10,0)/LD$111</f>
      </c>
      <c r="LE117" s="14">
        <f>VLOOKUP($IF117,Data!$B:$CP,Daily!LE$10,0)/LE$111</f>
      </c>
      <c r="LF117" s="14">
        <f>VLOOKUP($IF117,Data!$B:$CP,Daily!LF$10,0)/LF$111</f>
      </c>
      <c r="LG117" s="14">
        <f>VLOOKUP($IF117,Data!$B:$CP,Daily!LG$10,0)/LG$111</f>
      </c>
      <c r="LH117" s="14">
        <f>VLOOKUP($IF117,Data!$B:$CP,Daily!LH$10,0)/LH$111</f>
      </c>
      <c r="LI117" s="14">
        <f>VLOOKUP($IF117,Data!$B:$CP,Daily!LI$10,0)/LI$111</f>
      </c>
      <c r="LJ117" s="14">
        <f>VLOOKUP($IF117,Data!$B:$CP,Daily!LJ$10,0)/LJ$111</f>
      </c>
      <c r="LK117" s="14">
        <f>VLOOKUP($IF117,Data!$B:$CP,Daily!LK$10,0)/LK$111</f>
      </c>
      <c r="LL117" s="14">
        <f>VLOOKUP($IF117,Data!$B:$CP,Daily!LL$10,0)/LL$111</f>
      </c>
      <c r="LM117" s="14">
        <f>VLOOKUP($IF117,Data!$B:$CP,Daily!LM$10,0)/LM$111</f>
      </c>
      <c r="LN117" s="14">
        <f>VLOOKUP($IF117,Data!$B:$CP,Daily!LN$10,0)/LN$111</f>
      </c>
      <c r="LO117" s="14">
        <f>VLOOKUP($IF117,Data!$B:$CP,Daily!LO$10,0)/LO$111</f>
      </c>
      <c r="LP117" s="14">
        <f>VLOOKUP($IF117,Data!$B:$CP,Daily!LP$10,0)/LP$111</f>
      </c>
      <c r="LQ117" s="14">
        <f>VLOOKUP($IF117,Data!$B:$CP,Daily!LQ$10,0)/LQ$111</f>
      </c>
      <c r="LR117" s="14">
        <f>VLOOKUP($IF117,Data!$B:$CP,Daily!LR$10,0)/LR$111</f>
      </c>
      <c r="LS117" s="14">
        <f>VLOOKUP($IF117,Data!$B:$CP,Daily!LS$10,0)/LS$111</f>
      </c>
      <c r="LU117" s="52">
        <f t="shared" si="1022"/>
      </c>
      <c r="LV117" s="52">
        <f t="shared" si="1023"/>
      </c>
      <c r="LW117" s="52">
        <f t="shared" si="1051"/>
      </c>
      <c r="LX117" s="52">
        <f t="shared" si="1052"/>
      </c>
      <c r="LY117" s="52">
        <f t="shared" si="1053"/>
      </c>
      <c r="LZ117" s="55"/>
      <c r="MA117" s="14">
        <f t="shared" si="1054"/>
      </c>
      <c r="MB117" s="14">
        <f t="shared" ref="MB117:MB119" si="1071">SUMPRODUCT(LL117:LR117,LL$111:LR$111)/SUM(LL$111:LR$111)</f>
      </c>
      <c r="MC117" s="14">
        <f t="shared" ref="MC117:MC119" si="1072">SUMPRODUCT(KP117:LR117,KP$111:LR$111)/SUM(KP$111:LR$111)</f>
      </c>
    </row>
    <row r="118" spans="4:341" x14ac:dyDescent="0.25">
      <c r="D118" s="132" t="s">
        <v>660</v>
      </c>
      <c r="E118" s="67" t="str">
        <f>VLOOKUP($D118,'Metric Nature'!$C:$D,2,0)&amp;IF(($F118&lt;(EA118)),"Below",IF(($F118&gt;(DZ118)),"Above","Within"))</f>
      </c>
      <c r="F118" s="62">
        <f t="shared" si="912"/>
      </c>
      <c r="G118" s="92">
        <f t="shared" si="913"/>
      </c>
      <c r="H118" s="62">
        <f t="shared" si="914"/>
      </c>
      <c r="I118" s="89">
        <f t="shared" si="1025"/>
      </c>
      <c r="J118" s="62">
        <f t="shared" si="915"/>
      </c>
      <c r="K118" s="62">
        <f t="shared" si="916"/>
      </c>
      <c r="L118" s="70"/>
      <c r="M118" s="67" t="str">
        <f>VLOOKUP($D118,'Metric Nature'!$C:$D,2,0)&amp;IF(($N118&lt;(HZ118)),"Below",IF(($N118&gt;(HY118)),"Above","Within"))</f>
      </c>
      <c r="N118" s="71">
        <f t="shared" si="1026"/>
      </c>
      <c r="O118" s="63">
        <f t="shared" si="1027"/>
      </c>
      <c r="P118" s="98">
        <f t="shared" si="1028"/>
      </c>
      <c r="Q118" s="63">
        <f t="shared" si="1029"/>
      </c>
      <c r="R118" s="71">
        <f t="shared" si="1030"/>
      </c>
      <c r="S118" s="62">
        <f t="shared" si="1031"/>
      </c>
      <c r="T118" s="70"/>
      <c r="U118" s="67" t="str">
        <f>VLOOKUP($D118,'Metric Nature'!$C:$D,2,0)&amp;IF(($V118&lt;(LY118)),"Below",IF(($V118&gt;(LX118)),"Above","Within"))</f>
      </c>
      <c r="V118" s="62">
        <f t="shared" si="1032"/>
      </c>
      <c r="W118" s="63">
        <f t="shared" si="1033"/>
      </c>
      <c r="X118" s="62">
        <f t="shared" si="1034"/>
      </c>
      <c r="Y118" s="63">
        <f t="shared" si="1035"/>
      </c>
      <c r="Z118" s="62">
        <f t="shared" si="1036"/>
      </c>
      <c r="AA118" s="62">
        <f t="shared" si="1037"/>
      </c>
      <c r="AB118" s="64"/>
      <c r="AC118" s="60" t="s">
        <v>661</v>
      </c>
      <c r="AI118" s="9" t="s">
        <v>660</v>
      </c>
      <c r="AJ118" s="14">
        <f>(VLOOKUP($EG118,Data!$B:$CP,Daily!EI$10,0)+VLOOKUP($IF118,Data!$B:$CP,Daily!IH$10,0))/AJ$111</f>
      </c>
      <c r="AK118" s="14">
        <f>(VLOOKUP($EG118,Data!$B:$CP,Daily!EJ$10,0)+VLOOKUP($IF118,Data!$B:$CP,Daily!II$10,0))/AK$111</f>
      </c>
      <c r="AL118" s="14">
        <f>(VLOOKUP($EG118,Data!$B:$CP,Daily!EK$10,0)+VLOOKUP($IF118,Data!$B:$CP,Daily!IJ$10,0))/AL$111</f>
      </c>
      <c r="AM118" s="14">
        <f>(VLOOKUP($EG118,Data!$B:$CP,Daily!EL$10,0)+VLOOKUP($IF118,Data!$B:$CP,Daily!IK$10,0))/AM$111</f>
      </c>
      <c r="AN118" s="14">
        <f>(VLOOKUP($EG118,Data!$B:$CP,Daily!EM$10,0)+VLOOKUP($IF118,Data!$B:$CP,Daily!IL$10,0))/AN$111</f>
      </c>
      <c r="AO118" s="14">
        <f>(VLOOKUP($EG118,Data!$B:$CP,Daily!EN$10,0)+VLOOKUP($IF118,Data!$B:$CP,Daily!IM$10,0))/AO$111</f>
      </c>
      <c r="AP118" s="14">
        <f>(VLOOKUP($EG118,Data!$B:$CP,Daily!EO$10,0)+VLOOKUP($IF118,Data!$B:$CP,Daily!IN$10,0))/AP$111</f>
      </c>
      <c r="AQ118" s="14">
        <f>(VLOOKUP($EG118,Data!$B:$CP,Daily!EP$10,0)+VLOOKUP($IF118,Data!$B:$CP,Daily!IO$10,0))/AQ$111</f>
      </c>
      <c r="AR118" s="14">
        <f>(VLOOKUP($EG118,Data!$B:$CP,Daily!EQ$10,0)+VLOOKUP($IF118,Data!$B:$CP,Daily!IP$10,0))/AR$111</f>
      </c>
      <c r="AS118" s="14">
        <f>(VLOOKUP($EG118,Data!$B:$CP,Daily!ER$10,0)+VLOOKUP($IF118,Data!$B:$CP,Daily!IQ$10,0))/AS$111</f>
      </c>
      <c r="AT118" s="14">
        <f>(VLOOKUP($EG118,Data!$B:$CP,Daily!ES$10,0)+VLOOKUP($IF118,Data!$B:$CP,Daily!IR$10,0))/AT$111</f>
      </c>
      <c r="AU118" s="14">
        <f>(VLOOKUP($EG118,Data!$B:$CP,Daily!ET$10,0)+VLOOKUP($IF118,Data!$B:$CP,Daily!IS$10,0))/AU$111</f>
      </c>
      <c r="AV118" s="14">
        <f>(VLOOKUP($EG118,Data!$B:$CP,Daily!EU$10,0)+VLOOKUP($IF118,Data!$B:$CP,Daily!IT$10,0))/AV$111</f>
      </c>
      <c r="AW118" s="14">
        <f>(VLOOKUP($EG118,Data!$B:$CP,Daily!EV$10,0)+VLOOKUP($IF118,Data!$B:$CP,Daily!IU$10,0))/AW$111</f>
      </c>
      <c r="AX118" s="14">
        <f>(VLOOKUP($EG118,Data!$B:$CP,Daily!EW$10,0)+VLOOKUP($IF118,Data!$B:$CP,Daily!IV$10,0))/AX$111</f>
      </c>
      <c r="AY118" s="14">
        <f>(VLOOKUP($EG118,Data!$B:$CP,Daily!EX$10,0)+VLOOKUP($IF118,Data!$B:$CP,Daily!IW$10,0))/AY$111</f>
      </c>
      <c r="AZ118" s="14">
        <f>(VLOOKUP($EG118,Data!$B:$CP,Daily!EY$10,0)+VLOOKUP($IF118,Data!$B:$CP,Daily!IX$10,0))/AZ$111</f>
      </c>
      <c r="BA118" s="14">
        <f>(VLOOKUP($EG118,Data!$B:$CP,Daily!EZ$10,0)+VLOOKUP($IF118,Data!$B:$CP,Daily!IY$10,0))/BA$111</f>
      </c>
      <c r="BB118" s="14">
        <f>(VLOOKUP($EG118,Data!$B:$CP,Daily!FA$10,0)+VLOOKUP($IF118,Data!$B:$CP,Daily!IZ$10,0))/BB$111</f>
      </c>
      <c r="BC118" s="14">
        <f>(VLOOKUP($EG118,Data!$B:$CP,Daily!FB$10,0)+VLOOKUP($IF118,Data!$B:$CP,Daily!JA$10,0))/BC$111</f>
      </c>
      <c r="BD118" s="14">
        <f>(VLOOKUP($EG118,Data!$B:$CP,Daily!FC$10,0)+VLOOKUP($IF118,Data!$B:$CP,Daily!JB$10,0))/BD$111</f>
      </c>
      <c r="BE118" s="14">
        <f>(VLOOKUP($EG118,Data!$B:$CP,Daily!FD$10,0)+VLOOKUP($IF118,Data!$B:$CP,Daily!JC$10,0))/BE$111</f>
      </c>
      <c r="BF118" s="14">
        <f>(VLOOKUP($EG118,Data!$B:$CP,Daily!FE$10,0)+VLOOKUP($IF118,Data!$B:$CP,Daily!JD$10,0))/BF$111</f>
      </c>
      <c r="BG118" s="14">
        <f>(VLOOKUP($EG118,Data!$B:$CP,Daily!FF$10,0)+VLOOKUP($IF118,Data!$B:$CP,Daily!JE$10,0))/BG$111</f>
      </c>
      <c r="BH118" s="14">
        <f>(VLOOKUP($EG118,Data!$B:$CP,Daily!FG$10,0)+VLOOKUP($IF118,Data!$B:$CP,Daily!JF$10,0))/BH$111</f>
      </c>
      <c r="BI118" s="14">
        <f>(VLOOKUP($EG118,Data!$B:$CP,Daily!FH$10,0)+VLOOKUP($IF118,Data!$B:$CP,Daily!JG$10,0))/BI$111</f>
      </c>
      <c r="BJ118" s="14">
        <f>(VLOOKUP($EG118,Data!$B:$CP,Daily!FI$10,0)+VLOOKUP($IF118,Data!$B:$CP,Daily!JH$10,0))/BJ$111</f>
      </c>
      <c r="BK118" s="14">
        <f>(VLOOKUP($EG118,Data!$B:$CP,Daily!FJ$10,0)+VLOOKUP($IF118,Data!$B:$CP,Daily!JI$10,0))/BK$111</f>
      </c>
      <c r="BL118" s="14">
        <f>(VLOOKUP($EG118,Data!$B:$CP,Daily!FK$10,0)+VLOOKUP($IF118,Data!$B:$CP,Daily!JJ$10,0))/BL$111</f>
      </c>
      <c r="BM118" s="14">
        <f>(VLOOKUP($EG118,Data!$B:$CP,Daily!FL$10,0)+VLOOKUP($IF118,Data!$B:$CP,Daily!JK$10,0))/BM$111</f>
      </c>
      <c r="BN118" s="14">
        <f>(VLOOKUP($EG118,Data!$B:$CP,Daily!FM$10,0)+VLOOKUP($IF118,Data!$B:$CP,Daily!JL$10,0))/BN$111</f>
      </c>
      <c r="BO118" s="14">
        <f>(VLOOKUP($EG118,Data!$B:$CP,Daily!FN$10,0)+VLOOKUP($IF118,Data!$B:$CP,Daily!JM$10,0))/BO$111</f>
      </c>
      <c r="BP118" s="14">
        <f>(VLOOKUP($EG118,Data!$B:$CP,Daily!FO$10,0)+VLOOKUP($IF118,Data!$B:$CP,Daily!JN$10,0))/BP$111</f>
      </c>
      <c r="BQ118" s="14">
        <f>(VLOOKUP($EG118,Data!$B:$CP,Daily!FP$10,0)+VLOOKUP($IF118,Data!$B:$CP,Daily!JO$10,0))/BQ$111</f>
      </c>
      <c r="BR118" s="14">
        <f>(VLOOKUP($EG118,Data!$B:$CP,Daily!FQ$10,0)+VLOOKUP($IF118,Data!$B:$CP,Daily!JP$10,0))/BR$111</f>
      </c>
      <c r="BS118" s="14">
        <f>(VLOOKUP($EG118,Data!$B:$CP,Daily!FR$10,0)+VLOOKUP($IF118,Data!$B:$CP,Daily!JQ$10,0))/BS$111</f>
      </c>
      <c r="BT118" s="14">
        <f>(VLOOKUP($EG118,Data!$B:$CP,Daily!FS$10,0)+VLOOKUP($IF118,Data!$B:$CP,Daily!JR$10,0))/BT$111</f>
      </c>
      <c r="BU118" s="14">
        <f>(VLOOKUP($EG118,Data!$B:$CP,Daily!FT$10,0)+VLOOKUP($IF118,Data!$B:$CP,Daily!JS$10,0))/BU$111</f>
      </c>
      <c r="BV118" s="14">
        <f>(VLOOKUP($EG118,Data!$B:$CP,Daily!FU$10,0)+VLOOKUP($IF118,Data!$B:$CP,Daily!JT$10,0))/BV$111</f>
      </c>
      <c r="BW118" s="14">
        <f>(VLOOKUP($EG118,Data!$B:$CP,Daily!FV$10,0)+VLOOKUP($IF118,Data!$B:$CP,Daily!JU$10,0))/BW$111</f>
      </c>
      <c r="BX118" s="14">
        <f>(VLOOKUP($EG118,Data!$B:$CP,Daily!FW$10,0)+VLOOKUP($IF118,Data!$B:$CP,Daily!JV$10,0))/BX$111</f>
      </c>
      <c r="BY118" s="14">
        <f>(VLOOKUP($EG118,Data!$B:$CP,Daily!FX$10,0)+VLOOKUP($IF118,Data!$B:$CP,Daily!JW$10,0))/BY$111</f>
      </c>
      <c r="BZ118" s="14">
        <f>(VLOOKUP($EG118,Data!$B:$CP,Daily!FY$10,0)+VLOOKUP($IF118,Data!$B:$CP,Daily!JX$10,0))/BZ$111</f>
      </c>
      <c r="CA118" s="14">
        <f>(VLOOKUP($EG118,Data!$B:$CP,Daily!FZ$10,0)+VLOOKUP($IF118,Data!$B:$CP,Daily!JY$10,0))/CA$111</f>
      </c>
      <c r="CB118" s="14">
        <f>(VLOOKUP($EG118,Data!$B:$CP,Daily!GA$10,0)+VLOOKUP($IF118,Data!$B:$CP,Daily!JZ$10,0))/CB$111</f>
      </c>
      <c r="CC118" s="14">
        <f>(VLOOKUP($EG118,Data!$B:$CP,Daily!GB$10,0)+VLOOKUP($IF118,Data!$B:$CP,Daily!KA$10,0))/CC$111</f>
      </c>
      <c r="CD118" s="14">
        <f>(VLOOKUP($EG118,Data!$B:$CP,Daily!GC$10,0)+VLOOKUP($IF118,Data!$B:$CP,Daily!KB$10,0))/CD$111</f>
      </c>
      <c r="CE118" s="14">
        <f>(VLOOKUP($EG118,Data!$B:$CP,Daily!GD$10,0)+VLOOKUP($IF118,Data!$B:$CP,Daily!KC$10,0))/CE$111</f>
      </c>
      <c r="CF118" s="14">
        <f>(VLOOKUP($EG118,Data!$B:$CP,Daily!GE$10,0)+VLOOKUP($IF118,Data!$B:$CP,Daily!KD$10,0))/CF$111</f>
      </c>
      <c r="CG118" s="14">
        <f>(VLOOKUP($EG118,Data!$B:$CP,Daily!GF$10,0)+VLOOKUP($IF118,Data!$B:$CP,Daily!KE$10,0))/CG$111</f>
      </c>
      <c r="CH118" s="14">
        <f>(VLOOKUP($EG118,Data!$B:$CP,Daily!GG$10,0)+VLOOKUP($IF118,Data!$B:$CP,Daily!KF$10,0))/CH$111</f>
      </c>
      <c r="CI118" s="14">
        <f>(VLOOKUP($EG118,Data!$B:$CP,Daily!GH$10,0)+VLOOKUP($IF118,Data!$B:$CP,Daily!KG$10,0))/CI$111</f>
      </c>
      <c r="CJ118" s="14">
        <f>(VLOOKUP($EG118,Data!$B:$CP,Daily!GI$10,0)+VLOOKUP($IF118,Data!$B:$CP,Daily!KH$10,0))/CJ$111</f>
      </c>
      <c r="CK118" s="14">
        <f>(VLOOKUP($EG118,Data!$B:$CP,Daily!GJ$10,0)+VLOOKUP($IF118,Data!$B:$CP,Daily!KI$10,0))/CK$111</f>
      </c>
      <c r="CL118" s="14">
        <f>(VLOOKUP($EG118,Data!$B:$CP,Daily!GK$10,0)+VLOOKUP($IF118,Data!$B:$CP,Daily!KJ$10,0))/CL$111</f>
      </c>
      <c r="CM118" s="14">
        <f>(VLOOKUP($EG118,Data!$B:$CP,Daily!GL$10,0)+VLOOKUP($IF118,Data!$B:$CP,Daily!KK$10,0))/CM$111</f>
      </c>
      <c r="CN118" s="14">
        <f>(VLOOKUP($EG118,Data!$B:$CP,Daily!GM$10,0)+VLOOKUP($IF118,Data!$B:$CP,Daily!KL$10,0))/CN$111</f>
      </c>
      <c r="CO118" s="14">
        <f>(VLOOKUP($EG118,Data!$B:$CP,Daily!GN$10,0)+VLOOKUP($IF118,Data!$B:$CP,Daily!KM$10,0))/CO$111</f>
      </c>
      <c r="CP118" s="14">
        <f>(VLOOKUP($EG118,Data!$B:$CP,Daily!GO$10,0)+VLOOKUP($IF118,Data!$B:$CP,Daily!KN$10,0))/CP$111</f>
      </c>
      <c r="CQ118" s="14">
        <f>(VLOOKUP($EG118,Data!$B:$CP,Daily!GP$10,0)+VLOOKUP($IF118,Data!$B:$CP,Daily!KO$10,0))/CQ$111</f>
      </c>
      <c r="CR118" s="14">
        <f>(VLOOKUP($EG118,Data!$B:$CP,Daily!GQ$10,0)+VLOOKUP($IF118,Data!$B:$CP,Daily!KP$10,0))/CR$111</f>
      </c>
      <c r="CS118" s="14">
        <f>(VLOOKUP($EG118,Data!$B:$CP,Daily!GR$10,0)+VLOOKUP($IF118,Data!$B:$CP,Daily!KQ$10,0))/CS$111</f>
      </c>
      <c r="CT118" s="14">
        <f>(VLOOKUP($EG118,Data!$B:$CP,Daily!GS$10,0)+VLOOKUP($IF118,Data!$B:$CP,Daily!KR$10,0))/CT$111</f>
      </c>
      <c r="CU118" s="14">
        <f>(VLOOKUP($EG118,Data!$B:$CP,Daily!GT$10,0)+VLOOKUP($IF118,Data!$B:$CP,Daily!KS$10,0))/CU$111</f>
      </c>
      <c r="CV118" s="14">
        <f>(VLOOKUP($EG118,Data!$B:$CP,Daily!GU$10,0)+VLOOKUP($IF118,Data!$B:$CP,Daily!KT$10,0))/CV$111</f>
      </c>
      <c r="CW118" s="14">
        <f>(VLOOKUP($EG118,Data!$B:$CP,Daily!GV$10,0)+VLOOKUP($IF118,Data!$B:$CP,Daily!KU$10,0))/CW$111</f>
      </c>
      <c r="CX118" s="14">
        <f>(VLOOKUP($EG118,Data!$B:$CP,Daily!GW$10,0)+VLOOKUP($IF118,Data!$B:$CP,Daily!KV$10,0))/CX$111</f>
      </c>
      <c r="CY118" s="14">
        <f>(VLOOKUP($EG118,Data!$B:$CP,Daily!GX$10,0)+VLOOKUP($IF118,Data!$B:$CP,Daily!KW$10,0))/CY$111</f>
      </c>
      <c r="CZ118" s="14">
        <f>(VLOOKUP($EG118,Data!$B:$CP,Daily!GY$10,0)+VLOOKUP($IF118,Data!$B:$CP,Daily!KX$10,0))/CZ$111</f>
      </c>
      <c r="DA118" s="14">
        <f>(VLOOKUP($EG118,Data!$B:$CP,Daily!GZ$10,0)+VLOOKUP($IF118,Data!$B:$CP,Daily!KY$10,0))/DA$111</f>
      </c>
      <c r="DB118" s="14">
        <f>(VLOOKUP($EG118,Data!$B:$CP,Daily!HA$10,0)+VLOOKUP($IF118,Data!$B:$CP,Daily!KZ$10,0))/DB$111</f>
      </c>
      <c r="DC118" s="14">
        <f>(VLOOKUP($EG118,Data!$B:$CP,Daily!HB$10,0)+VLOOKUP($IF118,Data!$B:$CP,Daily!LA$10,0))/DC$111</f>
      </c>
      <c r="DD118" s="14">
        <f>(VLOOKUP($EG118,Data!$B:$CP,Daily!HC$10,0)+VLOOKUP($IF118,Data!$B:$CP,Daily!LB$10,0))/DD$111</f>
      </c>
      <c r="DE118" s="14">
        <f>(VLOOKUP($EG118,Data!$B:$CP,Daily!HD$10,0)+VLOOKUP($IF118,Data!$B:$CP,Daily!LC$10,0))/DE$111</f>
      </c>
      <c r="DF118" s="14">
        <f>(VLOOKUP($EG118,Data!$B:$CP,Daily!HE$10,0)+VLOOKUP($IF118,Data!$B:$CP,Daily!LD$10,0))/DF$111</f>
      </c>
      <c r="DG118" s="14">
        <f>(VLOOKUP($EG118,Data!$B:$CP,Daily!HF$10,0)+VLOOKUP($IF118,Data!$B:$CP,Daily!LE$10,0))/DG$111</f>
      </c>
      <c r="DH118" s="14">
        <f>(VLOOKUP($EG118,Data!$B:$CP,Daily!HG$10,0)+VLOOKUP($IF118,Data!$B:$CP,Daily!LF$10,0))/DH$111</f>
      </c>
      <c r="DI118" s="14">
        <f>(VLOOKUP($EG118,Data!$B:$CP,Daily!HH$10,0)+VLOOKUP($IF118,Data!$B:$CP,Daily!LG$10,0))/DI$111</f>
      </c>
      <c r="DJ118" s="14">
        <f>(VLOOKUP($EG118,Data!$B:$CP,Daily!HI$10,0)+VLOOKUP($IF118,Data!$B:$CP,Daily!LH$10,0))/DJ$111</f>
      </c>
      <c r="DK118" s="14">
        <f>(VLOOKUP($EG118,Data!$B:$CP,Daily!HJ$10,0)+VLOOKUP($IF118,Data!$B:$CP,Daily!LI$10,0))/DK$111</f>
      </c>
      <c r="DL118" s="14">
        <f>(VLOOKUP($EG118,Data!$B:$CP,Daily!HK$10,0)+VLOOKUP($IF118,Data!$B:$CP,Daily!LJ$10,0))/DL$111</f>
      </c>
      <c r="DM118" s="14">
        <f>(VLOOKUP($EG118,Data!$B:$CP,Daily!HL$10,0)+VLOOKUP($IF118,Data!$B:$CP,Daily!LK$10,0))/DM$111</f>
      </c>
      <c r="DN118" s="14">
        <f>(VLOOKUP($EG118,Data!$B:$CP,Daily!HM$10,0)+VLOOKUP($IF118,Data!$B:$CP,Daily!LL$10,0))/DN$111</f>
      </c>
      <c r="DO118" s="14">
        <f>(VLOOKUP($EG118,Data!$B:$CP,Daily!HN$10,0)+VLOOKUP($IF118,Data!$B:$CP,Daily!LM$10,0))/DO$111</f>
      </c>
      <c r="DP118" s="14">
        <f>(VLOOKUP($EG118,Data!$B:$CP,Daily!HO$10,0)+VLOOKUP($IF118,Data!$B:$CP,Daily!LN$10,0))/DP$111</f>
      </c>
      <c r="DQ118" s="14">
        <f>(VLOOKUP($EG118,Data!$B:$CP,Daily!HP$10,0)+VLOOKUP($IF118,Data!$B:$CP,Daily!LO$10,0))/DQ$111</f>
      </c>
      <c r="DR118" s="14">
        <f>(VLOOKUP($EG118,Data!$B:$CP,Daily!HQ$10,0)+VLOOKUP($IF118,Data!$B:$CP,Daily!LP$10,0))/DR$111</f>
      </c>
      <c r="DS118" s="14">
        <f>(VLOOKUP($EG118,Data!$B:$CP,Daily!HR$10,0)+VLOOKUP($IF118,Data!$B:$CP,Daily!LQ$10,0))/DS$111</f>
      </c>
      <c r="DT118" s="14">
        <f>(VLOOKUP($EG118,Data!$B:$CP,Daily!HS$10,0)+VLOOKUP($IF118,Data!$B:$CP,Daily!LR$10,0))/DT$111</f>
      </c>
      <c r="DU118" s="14">
        <f>(VLOOKUP($EG118,Data!$B:$CP,Daily!HT$10,0)+VLOOKUP($IF118,Data!$B:$CP,Daily!LS$10,0))/DU$111</f>
      </c>
      <c r="DV118" s="18"/>
      <c r="DW118" s="14">
        <f t="shared" si="1015"/>
      </c>
      <c r="DX118" s="14">
        <f t="shared" si="1016"/>
      </c>
      <c r="DY118" s="14">
        <f t="shared" si="1040"/>
      </c>
      <c r="DZ118" s="14">
        <f t="shared" si="1041"/>
      </c>
      <c r="EA118" s="14">
        <f t="shared" si="1042"/>
      </c>
      <c r="EB118" s="18"/>
      <c r="EC118" s="14">
        <f t="shared" si="1043"/>
      </c>
      <c r="ED118" s="14">
        <f t="shared" si="1067"/>
      </c>
      <c r="EE118" s="14">
        <f t="shared" si="1068"/>
      </c>
      <c r="EF118" s="16"/>
      <c r="EG118" s="9" t="s">
        <v>662</v>
      </c>
      <c r="EH118" s="9" t="s">
        <v>99</v>
      </c>
      <c r="EI118" s="14">
        <f>VLOOKUP($EG118,Data!$B:$CP,Daily!EI$10,0)/EI$111</f>
      </c>
      <c r="EJ118" s="14">
        <f>VLOOKUP($EG118,Data!$B:$CP,Daily!EJ$10,0)/EJ$111</f>
      </c>
      <c r="EK118" s="14">
        <f>VLOOKUP($EG118,Data!$B:$CP,Daily!EK$10,0)/EK$111</f>
      </c>
      <c r="EL118" s="14">
        <f>VLOOKUP($EG118,Data!$B:$CP,Daily!EL$10,0)/EL$111</f>
      </c>
      <c r="EM118" s="14">
        <f>VLOOKUP($EG118,Data!$B:$CP,Daily!EM$10,0)/EM$111</f>
      </c>
      <c r="EN118" s="14">
        <f>VLOOKUP($EG118,Data!$B:$CP,Daily!EN$10,0)/EN$111</f>
      </c>
      <c r="EO118" s="14">
        <f>VLOOKUP($EG118,Data!$B:$CP,Daily!EO$10,0)/EO$111</f>
      </c>
      <c r="EP118" s="14">
        <f>VLOOKUP($EG118,Data!$B:$CP,Daily!EP$10,0)/EP$111</f>
      </c>
      <c r="EQ118" s="14">
        <f>VLOOKUP($EG118,Data!$B:$CP,Daily!EQ$10,0)/EQ$111</f>
      </c>
      <c r="ER118" s="14">
        <f>VLOOKUP($EG118,Data!$B:$CP,Daily!ER$10,0)/ER$111</f>
      </c>
      <c r="ES118" s="14">
        <f>VLOOKUP($EG118,Data!$B:$CP,Daily!ES$10,0)/ES$111</f>
      </c>
      <c r="ET118" s="14">
        <f>VLOOKUP($EG118,Data!$B:$CP,Daily!ET$10,0)/ET$111</f>
      </c>
      <c r="EU118" s="14">
        <f>VLOOKUP($EG118,Data!$B:$CP,Daily!EU$10,0)/EU$111</f>
      </c>
      <c r="EV118" s="14">
        <f>VLOOKUP($EG118,Data!$B:$CP,Daily!EV$10,0)/EV$111</f>
      </c>
      <c r="EW118" s="14">
        <f>VLOOKUP($EG118,Data!$B:$CP,Daily!EW$10,0)/EW$111</f>
      </c>
      <c r="EX118" s="14">
        <f>VLOOKUP($EG118,Data!$B:$CP,Daily!EX$10,0)/EX$111</f>
      </c>
      <c r="EY118" s="14">
        <f>VLOOKUP($EG118,Data!$B:$CP,Daily!EY$10,0)/EY$111</f>
      </c>
      <c r="EZ118" s="14">
        <f>VLOOKUP($EG118,Data!$B:$CP,Daily!EZ$10,0)/EZ$111</f>
      </c>
      <c r="FA118" s="14">
        <f>VLOOKUP($EG118,Data!$B:$CP,Daily!FA$10,0)/FA$111</f>
      </c>
      <c r="FB118" s="14">
        <f>VLOOKUP($EG118,Data!$B:$CP,Daily!FB$10,0)/FB$111</f>
      </c>
      <c r="FC118" s="14">
        <f>VLOOKUP($EG118,Data!$B:$CP,Daily!FC$10,0)/FC$111</f>
      </c>
      <c r="FD118" s="14">
        <f>VLOOKUP($EG118,Data!$B:$CP,Daily!FD$10,0)/FD$111</f>
      </c>
      <c r="FE118" s="14">
        <f>VLOOKUP($EG118,Data!$B:$CP,Daily!FE$10,0)/FE$111</f>
      </c>
      <c r="FF118" s="14">
        <f>VLOOKUP($EG118,Data!$B:$CP,Daily!FF$10,0)/FF$111</f>
      </c>
      <c r="FG118" s="14">
        <f>VLOOKUP($EG118,Data!$B:$CP,Daily!FG$10,0)/FG$111</f>
      </c>
      <c r="FH118" s="14">
        <f>VLOOKUP($EG118,Data!$B:$CP,Daily!FH$10,0)/FH$111</f>
      </c>
      <c r="FI118" s="14">
        <f>VLOOKUP($EG118,Data!$B:$CP,Daily!FI$10,0)/FI$111</f>
      </c>
      <c r="FJ118" s="14">
        <f>VLOOKUP($EG118,Data!$B:$CP,Daily!FJ$10,0)/FJ$111</f>
      </c>
      <c r="FK118" s="14">
        <f>VLOOKUP($EG118,Data!$B:$CP,Daily!FK$10,0)/FK$111</f>
      </c>
      <c r="FL118" s="14">
        <f>VLOOKUP($EG118,Data!$B:$CP,Daily!FL$10,0)/FL$111</f>
      </c>
      <c r="FM118" s="14">
        <f>VLOOKUP($EG118,Data!$B:$CP,Daily!FM$10,0)/FM$111</f>
      </c>
      <c r="FN118" s="14">
        <f>VLOOKUP($EG118,Data!$B:$CP,Daily!FN$10,0)/FN$111</f>
      </c>
      <c r="FO118" s="14">
        <f>VLOOKUP($EG118,Data!$B:$CP,Daily!FO$10,0)/FO$111</f>
      </c>
      <c r="FP118" s="14">
        <f>VLOOKUP($EG118,Data!$B:$CP,Daily!FP$10,0)/FP$111</f>
      </c>
      <c r="FQ118" s="14">
        <f>VLOOKUP($EG118,Data!$B:$CP,Daily!FQ$10,0)/FQ$111</f>
      </c>
      <c r="FR118" s="14">
        <f>VLOOKUP($EG118,Data!$B:$CP,Daily!FR$10,0)/FR$111</f>
      </c>
      <c r="FS118" s="14">
        <f>VLOOKUP($EG118,Data!$B:$CP,Daily!FS$10,0)/FS$111</f>
      </c>
      <c r="FT118" s="14">
        <f>VLOOKUP($EG118,Data!$B:$CP,Daily!FT$10,0)/FT$111</f>
      </c>
      <c r="FU118" s="14">
        <f>VLOOKUP($EG118,Data!$B:$CP,Daily!FU$10,0)/FU$111</f>
      </c>
      <c r="FV118" s="14">
        <f>VLOOKUP($EG118,Data!$B:$CP,Daily!FV$10,0)/FV$111</f>
      </c>
      <c r="FW118" s="14">
        <f>VLOOKUP($EG118,Data!$B:$CP,Daily!FW$10,0)/FW$111</f>
      </c>
      <c r="FX118" s="14">
        <f>VLOOKUP($EG118,Data!$B:$CP,Daily!FX$10,0)/FX$111</f>
      </c>
      <c r="FY118" s="14">
        <f>VLOOKUP($EG118,Data!$B:$CP,Daily!FY$10,0)/FY$111</f>
      </c>
      <c r="FZ118" s="14">
        <f>VLOOKUP($EG118,Data!$B:$CP,Daily!FZ$10,0)/FZ$111</f>
      </c>
      <c r="GA118" s="14">
        <f>VLOOKUP($EG118,Data!$B:$CP,Daily!GA$10,0)/GA$111</f>
      </c>
      <c r="GB118" s="14">
        <f>VLOOKUP($EG118,Data!$B:$CP,Daily!GB$10,0)/GB$111</f>
      </c>
      <c r="GC118" s="14">
        <f>VLOOKUP($EG118,Data!$B:$CP,Daily!GC$10,0)/GC$111</f>
      </c>
      <c r="GD118" s="14">
        <f>VLOOKUP($EG118,Data!$B:$CP,Daily!GD$10,0)/GD$111</f>
      </c>
      <c r="GE118" s="14">
        <f>VLOOKUP($EG118,Data!$B:$CP,Daily!GE$10,0)/GE$111</f>
      </c>
      <c r="GF118" s="14">
        <f>VLOOKUP($EG118,Data!$B:$CP,Daily!GF$10,0)/GF$111</f>
      </c>
      <c r="GG118" s="14">
        <f>VLOOKUP($EG118,Data!$B:$CP,Daily!GG$10,0)/GG$111</f>
      </c>
      <c r="GH118" s="14">
        <f>VLOOKUP($EG118,Data!$B:$CP,Daily!GH$10,0)/GH$111</f>
      </c>
      <c r="GI118" s="14">
        <f>VLOOKUP($EG118,Data!$B:$CP,Daily!GI$10,0)/GI$111</f>
      </c>
      <c r="GJ118" s="14">
        <f>VLOOKUP($EG118,Data!$B:$CP,Daily!GJ$10,0)/GJ$111</f>
      </c>
      <c r="GK118" s="14">
        <f>VLOOKUP($EG118,Data!$B:$CP,Daily!GK$10,0)/GK$111</f>
      </c>
      <c r="GL118" s="14">
        <f>VLOOKUP($EG118,Data!$B:$CP,Daily!GL$10,0)/GL$111</f>
      </c>
      <c r="GM118" s="14">
        <f>VLOOKUP($EG118,Data!$B:$CP,Daily!GM$10,0)/GM$111</f>
      </c>
      <c r="GN118" s="14">
        <f>VLOOKUP($EG118,Data!$B:$CP,Daily!GN$10,0)/GN$111</f>
      </c>
      <c r="GO118" s="14">
        <f>VLOOKUP($EG118,Data!$B:$CP,Daily!GO$10,0)/GO$111</f>
      </c>
      <c r="GP118" s="14">
        <f>VLOOKUP($EG118,Data!$B:$CP,Daily!GP$10,0)/GP$111</f>
      </c>
      <c r="GQ118" s="14">
        <f>VLOOKUP($EG118,Data!$B:$CP,Daily!GQ$10,0)/GQ$111</f>
      </c>
      <c r="GR118" s="14">
        <f>VLOOKUP($EG118,Data!$B:$CP,Daily!GR$10,0)/GR$111</f>
      </c>
      <c r="GS118" s="14">
        <f>VLOOKUP($EG118,Data!$B:$CP,Daily!GS$10,0)/GS$111</f>
      </c>
      <c r="GT118" s="14">
        <f>VLOOKUP($EG118,Data!$B:$CP,Daily!GT$10,0)/GT$111</f>
      </c>
      <c r="GU118" s="14">
        <f>VLOOKUP($EG118,Data!$B:$CP,Daily!GU$10,0)/GU$111</f>
      </c>
      <c r="GV118" s="14">
        <f>VLOOKUP($EG118,Data!$B:$CP,Daily!GV$10,0)/GV$111</f>
      </c>
      <c r="GW118" s="14">
        <f>VLOOKUP($EG118,Data!$B:$CP,Daily!GW$10,0)/GW$111</f>
      </c>
      <c r="GX118" s="14">
        <f>VLOOKUP($EG118,Data!$B:$CP,Daily!GX$10,0)/GX$111</f>
      </c>
      <c r="GY118" s="14">
        <f>VLOOKUP($EG118,Data!$B:$CP,Daily!GY$10,0)/GY$111</f>
      </c>
      <c r="GZ118" s="14">
        <f>VLOOKUP($EG118,Data!$B:$CP,Daily!GZ$10,0)/GZ$111</f>
      </c>
      <c r="HA118" s="14">
        <f>VLOOKUP($EG118,Data!$B:$CP,Daily!HA$10,0)/HA$111</f>
      </c>
      <c r="HB118" s="14">
        <f>VLOOKUP($EG118,Data!$B:$CP,Daily!HB$10,0)/HB$111</f>
      </c>
      <c r="HC118" s="14">
        <f>VLOOKUP($EG118,Data!$B:$CP,Daily!HC$10,0)/HC$111</f>
      </c>
      <c r="HD118" s="14">
        <f>VLOOKUP($EG118,Data!$B:$CP,Daily!HD$10,0)/HD$111</f>
      </c>
      <c r="HE118" s="14">
        <f>VLOOKUP($EG118,Data!$B:$CP,Daily!HE$10,0)/HE$111</f>
      </c>
      <c r="HF118" s="14">
        <f>VLOOKUP($EG118,Data!$B:$CP,Daily!HF$10,0)/HF$111</f>
      </c>
      <c r="HG118" s="14">
        <f>VLOOKUP($EG118,Data!$B:$CP,Daily!HG$10,0)/HG$111</f>
      </c>
      <c r="HH118" s="14">
        <f>VLOOKUP($EG118,Data!$B:$CP,Daily!HH$10,0)/HH$111</f>
      </c>
      <c r="HI118" s="14">
        <f>VLOOKUP($EG118,Data!$B:$CP,Daily!HI$10,0)/HI$111</f>
      </c>
      <c r="HJ118" s="14">
        <f>VLOOKUP($EG118,Data!$B:$CP,Daily!HJ$10,0)/HJ$111</f>
      </c>
      <c r="HK118" s="14">
        <f>VLOOKUP($EG118,Data!$B:$CP,Daily!HK$10,0)/HK$111</f>
      </c>
      <c r="HL118" s="14">
        <f>VLOOKUP($EG118,Data!$B:$CP,Daily!HL$10,0)/HL$111</f>
      </c>
      <c r="HM118" s="14">
        <f>VLOOKUP($EG118,Data!$B:$CP,Daily!HM$10,0)/HM$111</f>
      </c>
      <c r="HN118" s="14">
        <f>VLOOKUP($EG118,Data!$B:$CP,Daily!HN$10,0)/HN$111</f>
      </c>
      <c r="HO118" s="14">
        <f>VLOOKUP($EG118,Data!$B:$CP,Daily!HO$10,0)/HO$111</f>
      </c>
      <c r="HP118" s="14">
        <f>VLOOKUP($EG118,Data!$B:$CP,Daily!HP$10,0)/HP$111</f>
      </c>
      <c r="HQ118" s="14">
        <f>VLOOKUP($EG118,Data!$B:$CP,Daily!HQ$10,0)/HQ$111</f>
      </c>
      <c r="HR118" s="14">
        <f>VLOOKUP($EG118,Data!$B:$CP,Daily!HR$10,0)/HR$111</f>
      </c>
      <c r="HS118" s="14">
        <f>VLOOKUP($EG118,Data!$B:$CP,Daily!HS$10,0)/HS$111</f>
      </c>
      <c r="HT118" s="14">
        <f>VLOOKUP($EG118,Data!$B:$CP,Daily!HT$10,0)/HT$111</f>
      </c>
      <c r="HU118" s="17"/>
      <c r="HV118" s="52">
        <f t="shared" si="1018"/>
      </c>
      <c r="HW118" s="52">
        <f t="shared" si="1019"/>
      </c>
      <c r="HX118" s="52">
        <f t="shared" si="1046"/>
      </c>
      <c r="HY118" s="52">
        <f t="shared" si="1047"/>
      </c>
      <c r="HZ118" s="52">
        <f t="shared" si="1048"/>
      </c>
      <c r="IA118" s="55"/>
      <c r="IB118" s="14">
        <f t="shared" si="1021"/>
      </c>
      <c r="IC118" s="14">
        <f t="shared" si="1069"/>
      </c>
      <c r="ID118" s="14">
        <f t="shared" si="1070"/>
      </c>
      <c r="IE118" s="16"/>
      <c r="IF118" s="9" t="s">
        <v>663</v>
      </c>
      <c r="IG118" s="9" t="s">
        <v>99</v>
      </c>
      <c r="IH118" s="14">
        <f>VLOOKUP($IF118,Data!$B:$CP,Daily!IH$10,0)/IH$111</f>
      </c>
      <c r="II118" s="14">
        <f>VLOOKUP($IF118,Data!$B:$CP,Daily!II$10,0)/II$111</f>
      </c>
      <c r="IJ118" s="14">
        <f>VLOOKUP($IF118,Data!$B:$CP,Daily!IJ$10,0)/IJ$111</f>
      </c>
      <c r="IK118" s="14">
        <f>VLOOKUP($IF118,Data!$B:$CP,Daily!IK$10,0)/IK$111</f>
      </c>
      <c r="IL118" s="14">
        <f>VLOOKUP($IF118,Data!$B:$CP,Daily!IL$10,0)/IL$111</f>
      </c>
      <c r="IM118" s="14">
        <f>VLOOKUP($IF118,Data!$B:$CP,Daily!IM$10,0)/IM$111</f>
      </c>
      <c r="IN118" s="14">
        <f>VLOOKUP($IF118,Data!$B:$CP,Daily!IN$10,0)/IN$111</f>
      </c>
      <c r="IO118" s="14">
        <f>VLOOKUP($IF118,Data!$B:$CP,Daily!IO$10,0)/IO$111</f>
      </c>
      <c r="IP118" s="14">
        <f>VLOOKUP($IF118,Data!$B:$CP,Daily!IP$10,0)/IP$111</f>
      </c>
      <c r="IQ118" s="14">
        <f>VLOOKUP($IF118,Data!$B:$CP,Daily!IQ$10,0)/IQ$111</f>
      </c>
      <c r="IR118" s="14">
        <f>VLOOKUP($IF118,Data!$B:$CP,Daily!IR$10,0)/IR$111</f>
      </c>
      <c r="IS118" s="14">
        <f>VLOOKUP($IF118,Data!$B:$CP,Daily!IS$10,0)/IS$111</f>
      </c>
      <c r="IT118" s="14">
        <f>VLOOKUP($IF118,Data!$B:$CP,Daily!IT$10,0)/IT$111</f>
      </c>
      <c r="IU118" s="14">
        <f>VLOOKUP($IF118,Data!$B:$CP,Daily!IU$10,0)/IU$111</f>
      </c>
      <c r="IV118" s="14">
        <f>VLOOKUP($IF118,Data!$B:$CP,Daily!IV$10,0)/IV$111</f>
      </c>
      <c r="IW118" s="14">
        <f>VLOOKUP($IF118,Data!$B:$CP,Daily!IW$10,0)/IW$111</f>
      </c>
      <c r="IX118" s="14">
        <f>VLOOKUP($IF118,Data!$B:$CP,Daily!IX$10,0)/IX$111</f>
      </c>
      <c r="IY118" s="14">
        <f>VLOOKUP($IF118,Data!$B:$CP,Daily!IY$10,0)/IY$111</f>
      </c>
      <c r="IZ118" s="14">
        <f>VLOOKUP($IF118,Data!$B:$CP,Daily!IZ$10,0)/IZ$111</f>
      </c>
      <c r="JA118" s="14">
        <f>VLOOKUP($IF118,Data!$B:$CP,Daily!JA$10,0)/JA$111</f>
      </c>
      <c r="JB118" s="14">
        <f>VLOOKUP($IF118,Data!$B:$CP,Daily!JB$10,0)/JB$111</f>
      </c>
      <c r="JC118" s="14">
        <f>VLOOKUP($IF118,Data!$B:$CP,Daily!JC$10,0)/JC$111</f>
      </c>
      <c r="JD118" s="14">
        <f>VLOOKUP($IF118,Data!$B:$CP,Daily!JD$10,0)/JD$111</f>
      </c>
      <c r="JE118" s="14">
        <f>VLOOKUP($IF118,Data!$B:$CP,Daily!JE$10,0)/JE$111</f>
      </c>
      <c r="JF118" s="14">
        <f>VLOOKUP($IF118,Data!$B:$CP,Daily!JF$10,0)/JF$111</f>
      </c>
      <c r="JG118" s="14">
        <f>VLOOKUP($IF118,Data!$B:$CP,Daily!JG$10,0)/JG$111</f>
      </c>
      <c r="JH118" s="14">
        <f>VLOOKUP($IF118,Data!$B:$CP,Daily!JH$10,0)/JH$111</f>
      </c>
      <c r="JI118" s="14">
        <f>VLOOKUP($IF118,Data!$B:$CP,Daily!JI$10,0)/JI$111</f>
      </c>
      <c r="JJ118" s="14">
        <f>VLOOKUP($IF118,Data!$B:$CP,Daily!JJ$10,0)/JJ$111</f>
      </c>
      <c r="JK118" s="14">
        <f>VLOOKUP($IF118,Data!$B:$CP,Daily!JK$10,0)/JK$111</f>
      </c>
      <c r="JL118" s="14">
        <f>VLOOKUP($IF118,Data!$B:$CP,Daily!JL$10,0)/JL$111</f>
      </c>
      <c r="JM118" s="14">
        <f>VLOOKUP($IF118,Data!$B:$CP,Daily!JM$10,0)/JM$111</f>
      </c>
      <c r="JN118" s="14">
        <f>VLOOKUP($IF118,Data!$B:$CP,Daily!JN$10,0)/JN$111</f>
      </c>
      <c r="JO118" s="14">
        <f>VLOOKUP($IF118,Data!$B:$CP,Daily!JO$10,0)/JO$111</f>
      </c>
      <c r="JP118" s="14">
        <f>VLOOKUP($IF118,Data!$B:$CP,Daily!JP$10,0)/JP$111</f>
      </c>
      <c r="JQ118" s="14">
        <f>VLOOKUP($IF118,Data!$B:$CP,Daily!JQ$10,0)/JQ$111</f>
      </c>
      <c r="JR118" s="14">
        <f>VLOOKUP($IF118,Data!$B:$CP,Daily!JR$10,0)/JR$111</f>
      </c>
      <c r="JS118" s="14">
        <f>VLOOKUP($IF118,Data!$B:$CP,Daily!JS$10,0)/JS$111</f>
      </c>
      <c r="JT118" s="14">
        <f>VLOOKUP($IF118,Data!$B:$CP,Daily!JT$10,0)/JT$111</f>
      </c>
      <c r="JU118" s="14">
        <f>VLOOKUP($IF118,Data!$B:$CP,Daily!JU$10,0)/JU$111</f>
      </c>
      <c r="JV118" s="14">
        <f>VLOOKUP($IF118,Data!$B:$CP,Daily!JV$10,0)/JV$111</f>
      </c>
      <c r="JW118" s="14">
        <f>VLOOKUP($IF118,Data!$B:$CP,Daily!JW$10,0)/JW$111</f>
      </c>
      <c r="JX118" s="14">
        <f>VLOOKUP($IF118,Data!$B:$CP,Daily!JX$10,0)/JX$111</f>
      </c>
      <c r="JY118" s="14">
        <f>VLOOKUP($IF118,Data!$B:$CP,Daily!JY$10,0)/JY$111</f>
      </c>
      <c r="JZ118" s="14">
        <f>VLOOKUP($IF118,Data!$B:$CP,Daily!JZ$10,0)/JZ$111</f>
      </c>
      <c r="KA118" s="14">
        <f>VLOOKUP($IF118,Data!$B:$CP,Daily!KA$10,0)/KA$111</f>
      </c>
      <c r="KB118" s="14">
        <f>VLOOKUP($IF118,Data!$B:$CP,Daily!KB$10,0)/KB$111</f>
      </c>
      <c r="KC118" s="14">
        <f>VLOOKUP($IF118,Data!$B:$CP,Daily!KC$10,0)/KC$111</f>
      </c>
      <c r="KD118" s="14">
        <f>VLOOKUP($IF118,Data!$B:$CP,Daily!KD$10,0)/KD$111</f>
      </c>
      <c r="KE118" s="14">
        <f>VLOOKUP($IF118,Data!$B:$CP,Daily!KE$10,0)/KE$111</f>
      </c>
      <c r="KF118" s="14">
        <f>VLOOKUP($IF118,Data!$B:$CP,Daily!KF$10,0)/KF$111</f>
      </c>
      <c r="KG118" s="14">
        <f>VLOOKUP($IF118,Data!$B:$CP,Daily!KG$10,0)/KG$111</f>
      </c>
      <c r="KH118" s="14">
        <f>VLOOKUP($IF118,Data!$B:$CP,Daily!KH$10,0)/KH$111</f>
      </c>
      <c r="KI118" s="14">
        <f>VLOOKUP($IF118,Data!$B:$CP,Daily!KI$10,0)/KI$111</f>
      </c>
      <c r="KJ118" s="14">
        <f>VLOOKUP($IF118,Data!$B:$CP,Daily!KJ$10,0)/KJ$111</f>
      </c>
      <c r="KK118" s="14">
        <f>VLOOKUP($IF118,Data!$B:$CP,Daily!KK$10,0)/KK$111</f>
      </c>
      <c r="KL118" s="14">
        <f>VLOOKUP($IF118,Data!$B:$CP,Daily!KL$10,0)/KL$111</f>
      </c>
      <c r="KM118" s="14">
        <f>VLOOKUP($IF118,Data!$B:$CP,Daily!KM$10,0)/KM$111</f>
      </c>
      <c r="KN118" s="14">
        <f>VLOOKUP($IF118,Data!$B:$CP,Daily!KN$10,0)/KN$111</f>
      </c>
      <c r="KO118" s="14">
        <f>VLOOKUP($IF118,Data!$B:$CP,Daily!KO$10,0)/KO$111</f>
      </c>
      <c r="KP118" s="14">
        <f>VLOOKUP($IF118,Data!$B:$CP,Daily!KP$10,0)/KP$111</f>
      </c>
      <c r="KQ118" s="14">
        <f>VLOOKUP($IF118,Data!$B:$CP,Daily!KQ$10,0)/KQ$111</f>
      </c>
      <c r="KR118" s="14">
        <f>VLOOKUP($IF118,Data!$B:$CP,Daily!KR$10,0)/KR$111</f>
      </c>
      <c r="KS118" s="14">
        <f>VLOOKUP($IF118,Data!$B:$CP,Daily!KS$10,0)/KS$111</f>
      </c>
      <c r="KT118" s="14">
        <f>VLOOKUP($IF118,Data!$B:$CP,Daily!KT$10,0)/KT$111</f>
      </c>
      <c r="KU118" s="14">
        <f>VLOOKUP($IF118,Data!$B:$CP,Daily!KU$10,0)/KU$111</f>
      </c>
      <c r="KV118" s="14">
        <f>VLOOKUP($IF118,Data!$B:$CP,Daily!KV$10,0)/KV$111</f>
      </c>
      <c r="KW118" s="14">
        <f>VLOOKUP($IF118,Data!$B:$CP,Daily!KW$10,0)/KW$111</f>
      </c>
      <c r="KX118" s="14">
        <f>VLOOKUP($IF118,Data!$B:$CP,Daily!KX$10,0)/KX$111</f>
      </c>
      <c r="KY118" s="14">
        <f>VLOOKUP($IF118,Data!$B:$CP,Daily!KY$10,0)/KY$111</f>
      </c>
      <c r="KZ118" s="14">
        <f>VLOOKUP($IF118,Data!$B:$CP,Daily!KZ$10,0)/KZ$111</f>
      </c>
      <c r="LA118" s="14">
        <f>VLOOKUP($IF118,Data!$B:$CP,Daily!LA$10,0)/LA$111</f>
      </c>
      <c r="LB118" s="14">
        <f>VLOOKUP($IF118,Data!$B:$CP,Daily!LB$10,0)/LB$111</f>
      </c>
      <c r="LC118" s="14">
        <f>VLOOKUP($IF118,Data!$B:$CP,Daily!LC$10,0)/LC$111</f>
      </c>
      <c r="LD118" s="14">
        <f>VLOOKUP($IF118,Data!$B:$CP,Daily!LD$10,0)/LD$111</f>
      </c>
      <c r="LE118" s="14">
        <f>VLOOKUP($IF118,Data!$B:$CP,Daily!LE$10,0)/LE$111</f>
      </c>
      <c r="LF118" s="14">
        <f>VLOOKUP($IF118,Data!$B:$CP,Daily!LF$10,0)/LF$111</f>
      </c>
      <c r="LG118" s="14">
        <f>VLOOKUP($IF118,Data!$B:$CP,Daily!LG$10,0)/LG$111</f>
      </c>
      <c r="LH118" s="14">
        <f>VLOOKUP($IF118,Data!$B:$CP,Daily!LH$10,0)/LH$111</f>
      </c>
      <c r="LI118" s="14">
        <f>VLOOKUP($IF118,Data!$B:$CP,Daily!LI$10,0)/LI$111</f>
      </c>
      <c r="LJ118" s="14">
        <f>VLOOKUP($IF118,Data!$B:$CP,Daily!LJ$10,0)/LJ$111</f>
      </c>
      <c r="LK118" s="14">
        <f>VLOOKUP($IF118,Data!$B:$CP,Daily!LK$10,0)/LK$111</f>
      </c>
      <c r="LL118" s="14">
        <f>VLOOKUP($IF118,Data!$B:$CP,Daily!LL$10,0)/LL$111</f>
      </c>
      <c r="LM118" s="14">
        <f>VLOOKUP($IF118,Data!$B:$CP,Daily!LM$10,0)/LM$111</f>
      </c>
      <c r="LN118" s="14">
        <f>VLOOKUP($IF118,Data!$B:$CP,Daily!LN$10,0)/LN$111</f>
      </c>
      <c r="LO118" s="14">
        <f>VLOOKUP($IF118,Data!$B:$CP,Daily!LO$10,0)/LO$111</f>
      </c>
      <c r="LP118" s="14">
        <f>VLOOKUP($IF118,Data!$B:$CP,Daily!LP$10,0)/LP$111</f>
      </c>
      <c r="LQ118" s="14">
        <f>VLOOKUP($IF118,Data!$B:$CP,Daily!LQ$10,0)/LQ$111</f>
      </c>
      <c r="LR118" s="14">
        <f>VLOOKUP($IF118,Data!$B:$CP,Daily!LR$10,0)/LR$111</f>
      </c>
      <c r="LS118" s="14">
        <f>VLOOKUP($IF118,Data!$B:$CP,Daily!LS$10,0)/LS$111</f>
      </c>
      <c r="LU118" s="52">
        <f t="shared" si="1022"/>
      </c>
      <c r="LV118" s="52">
        <f t="shared" si="1023"/>
      </c>
      <c r="LW118" s="52">
        <f t="shared" si="1051"/>
      </c>
      <c r="LX118" s="52">
        <f t="shared" si="1052"/>
      </c>
      <c r="LY118" s="52">
        <f t="shared" si="1053"/>
      </c>
      <c r="LZ118" s="55"/>
      <c r="MA118" s="14">
        <f t="shared" si="1054"/>
      </c>
      <c r="MB118" s="14">
        <f t="shared" si="1071"/>
      </c>
      <c r="MC118" s="14">
        <f t="shared" si="1072"/>
      </c>
    </row>
    <row r="119" spans="4:341" x14ac:dyDescent="0.25">
      <c r="D119" s="132" t="s">
        <v>664</v>
      </c>
      <c r="E119" s="67" t="str">
        <f>VLOOKUP($D119,'Metric Nature'!$C:$D,2,0)&amp;IF(($F119&lt;(EA119)),"Below",IF(($F119&gt;(DZ119)),"Above","Within"))</f>
      </c>
      <c r="F119" s="62">
        <f t="shared" ref="F119" si="1073">DU119</f>
      </c>
      <c r="G119" s="92">
        <f t="shared" ref="G119" si="1074">ED119</f>
      </c>
      <c r="H119" s="62">
        <f t="shared" ref="H119" si="1075">IFERROR(((F119-G119)/G119),0)</f>
      </c>
      <c r="I119" s="89">
        <f t="shared" ref="I119" si="1076">EE119</f>
      </c>
      <c r="J119" s="62">
        <f t="shared" ref="J119" si="1077">IFERROR(((F119-I119)/I119),0)</f>
      </c>
      <c r="K119" s="62">
        <f t="shared" ref="K119" si="1078">EC119</f>
      </c>
      <c r="L119" s="70"/>
      <c r="M119" s="67" t="str">
        <f>VLOOKUP($D119,'Metric Nature'!$C:$D,2,0)&amp;IF(($N119&lt;(HZ119)),"Below",IF(($N119&gt;(HY119)),"Above","Within"))</f>
      </c>
      <c r="N119" s="71">
        <f t="shared" ref="N119" si="1079">HT119</f>
      </c>
      <c r="O119" s="63">
        <f t="shared" ref="O119" si="1080">IC119</f>
      </c>
      <c r="P119" s="98">
        <f t="shared" ref="P119" si="1081">IFERROR(((N119-O119)/O119),0)</f>
      </c>
      <c r="Q119" s="63">
        <f t="shared" ref="Q119" si="1082">ID119</f>
      </c>
      <c r="R119" s="71">
        <f t="shared" ref="R119" si="1083">IFERROR(((N119-Q119)/Q119),0)</f>
      </c>
      <c r="S119" s="62">
        <f t="shared" ref="S119" si="1084">IB119</f>
      </c>
      <c r="T119" s="70"/>
      <c r="U119" s="67" t="str">
        <f>VLOOKUP($D119,'Metric Nature'!$C:$D,2,0)&amp;IF(($V119&lt;(LY119)),"Below",IF(($V119&gt;(LX119)),"Above","Within"))</f>
      </c>
      <c r="V119" s="62">
        <f t="shared" ref="V119" si="1085">LS119</f>
      </c>
      <c r="W119" s="63">
        <f t="shared" ref="W119" si="1086">MB119</f>
      </c>
      <c r="X119" s="62">
        <f t="shared" ref="X119" si="1087">IFERROR(((V119-W119)/W119),0)</f>
      </c>
      <c r="Y119" s="63">
        <f t="shared" ref="Y119" si="1088">MC119</f>
      </c>
      <c r="Z119" s="62">
        <f t="shared" ref="Z119" si="1089">IFERROR(((V119-Y119)/Y119),0)</f>
      </c>
      <c r="AA119" s="62">
        <f t="shared" ref="AA119" si="1090">MA119</f>
      </c>
      <c r="AB119" s="64"/>
      <c r="AC119" s="60" t="s">
        <v>665</v>
      </c>
      <c r="AI119" s="9" t="s">
        <v>664</v>
      </c>
      <c r="AJ119" s="14">
        <f>(VLOOKUP($EG119,Data!$B:$CP,Daily!EI$10,0)+VLOOKUP($IF119,Data!$B:$CP,Daily!IH$10,0))/AJ$111</f>
      </c>
      <c r="AK119" s="14">
        <f>(VLOOKUP($EG119,Data!$B:$CP,Daily!EJ$10,0)+VLOOKUP($IF119,Data!$B:$CP,Daily!II$10,0))/AK$111</f>
      </c>
      <c r="AL119" s="14">
        <f>(VLOOKUP($EG119,Data!$B:$CP,Daily!EK$10,0)+VLOOKUP($IF119,Data!$B:$CP,Daily!IJ$10,0))/AL$111</f>
      </c>
      <c r="AM119" s="14">
        <f>(VLOOKUP($EG119,Data!$B:$CP,Daily!EL$10,0)+VLOOKUP($IF119,Data!$B:$CP,Daily!IK$10,0))/AM$111</f>
      </c>
      <c r="AN119" s="14">
        <f>(VLOOKUP($EG119,Data!$B:$CP,Daily!EM$10,0)+VLOOKUP($IF119,Data!$B:$CP,Daily!IL$10,0))/AN$111</f>
      </c>
      <c r="AO119" s="14">
        <f>(VLOOKUP($EG119,Data!$B:$CP,Daily!EN$10,0)+VLOOKUP($IF119,Data!$B:$CP,Daily!IM$10,0))/AO$111</f>
      </c>
      <c r="AP119" s="14">
        <f>(VLOOKUP($EG119,Data!$B:$CP,Daily!EO$10,0)+VLOOKUP($IF119,Data!$B:$CP,Daily!IN$10,0))/AP$111</f>
      </c>
      <c r="AQ119" s="14">
        <f>(VLOOKUP($EG119,Data!$B:$CP,Daily!EP$10,0)+VLOOKUP($IF119,Data!$B:$CP,Daily!IO$10,0))/AQ$111</f>
      </c>
      <c r="AR119" s="14">
        <f>(VLOOKUP($EG119,Data!$B:$CP,Daily!EQ$10,0)+VLOOKUP($IF119,Data!$B:$CP,Daily!IP$10,0))/AR$111</f>
      </c>
      <c r="AS119" s="14">
        <f>(VLOOKUP($EG119,Data!$B:$CP,Daily!ER$10,0)+VLOOKUP($IF119,Data!$B:$CP,Daily!IQ$10,0))/AS$111</f>
      </c>
      <c r="AT119" s="14">
        <f>(VLOOKUP($EG119,Data!$B:$CP,Daily!ES$10,0)+VLOOKUP($IF119,Data!$B:$CP,Daily!IR$10,0))/AT$111</f>
      </c>
      <c r="AU119" s="14">
        <f>(VLOOKUP($EG119,Data!$B:$CP,Daily!ET$10,0)+VLOOKUP($IF119,Data!$B:$CP,Daily!IS$10,0))/AU$111</f>
      </c>
      <c r="AV119" s="14">
        <f>(VLOOKUP($EG119,Data!$B:$CP,Daily!EU$10,0)+VLOOKUP($IF119,Data!$B:$CP,Daily!IT$10,0))/AV$111</f>
      </c>
      <c r="AW119" s="14">
        <f>(VLOOKUP($EG119,Data!$B:$CP,Daily!EV$10,0)+VLOOKUP($IF119,Data!$B:$CP,Daily!IU$10,0))/AW$111</f>
      </c>
      <c r="AX119" s="14">
        <f>(VLOOKUP($EG119,Data!$B:$CP,Daily!EW$10,0)+VLOOKUP($IF119,Data!$B:$CP,Daily!IV$10,0))/AX$111</f>
      </c>
      <c r="AY119" s="14">
        <f>(VLOOKUP($EG119,Data!$B:$CP,Daily!EX$10,0)+VLOOKUP($IF119,Data!$B:$CP,Daily!IW$10,0))/AY$111</f>
      </c>
      <c r="AZ119" s="14">
        <f>(VLOOKUP($EG119,Data!$B:$CP,Daily!EY$10,0)+VLOOKUP($IF119,Data!$B:$CP,Daily!IX$10,0))/AZ$111</f>
      </c>
      <c r="BA119" s="14">
        <f>(VLOOKUP($EG119,Data!$B:$CP,Daily!EZ$10,0)+VLOOKUP($IF119,Data!$B:$CP,Daily!IY$10,0))/BA$111</f>
      </c>
      <c r="BB119" s="14">
        <f>(VLOOKUP($EG119,Data!$B:$CP,Daily!FA$10,0)+VLOOKUP($IF119,Data!$B:$CP,Daily!IZ$10,0))/BB$111</f>
      </c>
      <c r="BC119" s="14">
        <f>(VLOOKUP($EG119,Data!$B:$CP,Daily!FB$10,0)+VLOOKUP($IF119,Data!$B:$CP,Daily!JA$10,0))/BC$111</f>
      </c>
      <c r="BD119" s="14">
        <f>(VLOOKUP($EG119,Data!$B:$CP,Daily!FC$10,0)+VLOOKUP($IF119,Data!$B:$CP,Daily!JB$10,0))/BD$111</f>
      </c>
      <c r="BE119" s="14">
        <f>(VLOOKUP($EG119,Data!$B:$CP,Daily!FD$10,0)+VLOOKUP($IF119,Data!$B:$CP,Daily!JC$10,0))/BE$111</f>
      </c>
      <c r="BF119" s="14">
        <f>(VLOOKUP($EG119,Data!$B:$CP,Daily!FE$10,0)+VLOOKUP($IF119,Data!$B:$CP,Daily!JD$10,0))/BF$111</f>
      </c>
      <c r="BG119" s="14">
        <f>(VLOOKUP($EG119,Data!$B:$CP,Daily!FF$10,0)+VLOOKUP($IF119,Data!$B:$CP,Daily!JE$10,0))/BG$111</f>
      </c>
      <c r="BH119" s="14">
        <f>(VLOOKUP($EG119,Data!$B:$CP,Daily!FG$10,0)+VLOOKUP($IF119,Data!$B:$CP,Daily!JF$10,0))/BH$111</f>
      </c>
      <c r="BI119" s="14">
        <f>(VLOOKUP($EG119,Data!$B:$CP,Daily!FH$10,0)+VLOOKUP($IF119,Data!$B:$CP,Daily!JG$10,0))/BI$111</f>
      </c>
      <c r="BJ119" s="14">
        <f>(VLOOKUP($EG119,Data!$B:$CP,Daily!FI$10,0)+VLOOKUP($IF119,Data!$B:$CP,Daily!JH$10,0))/BJ$111</f>
      </c>
      <c r="BK119" s="14">
        <f>(VLOOKUP($EG119,Data!$B:$CP,Daily!FJ$10,0)+VLOOKUP($IF119,Data!$B:$CP,Daily!JI$10,0))/BK$111</f>
      </c>
      <c r="BL119" s="14">
        <f>(VLOOKUP($EG119,Data!$B:$CP,Daily!FK$10,0)+VLOOKUP($IF119,Data!$B:$CP,Daily!JJ$10,0))/BL$111</f>
      </c>
      <c r="BM119" s="14">
        <f>(VLOOKUP($EG119,Data!$B:$CP,Daily!FL$10,0)+VLOOKUP($IF119,Data!$B:$CP,Daily!JK$10,0))/BM$111</f>
      </c>
      <c r="BN119" s="14">
        <f>(VLOOKUP($EG119,Data!$B:$CP,Daily!FM$10,0)+VLOOKUP($IF119,Data!$B:$CP,Daily!JL$10,0))/BN$111</f>
      </c>
      <c r="BO119" s="14">
        <f>(VLOOKUP($EG119,Data!$B:$CP,Daily!FN$10,0)+VLOOKUP($IF119,Data!$B:$CP,Daily!JM$10,0))/BO$111</f>
      </c>
      <c r="BP119" s="14">
        <f>(VLOOKUP($EG119,Data!$B:$CP,Daily!FO$10,0)+VLOOKUP($IF119,Data!$B:$CP,Daily!JN$10,0))/BP$111</f>
      </c>
      <c r="BQ119" s="14">
        <f>(VLOOKUP($EG119,Data!$B:$CP,Daily!FP$10,0)+VLOOKUP($IF119,Data!$B:$CP,Daily!JO$10,0))/BQ$111</f>
      </c>
      <c r="BR119" s="14">
        <f>(VLOOKUP($EG119,Data!$B:$CP,Daily!FQ$10,0)+VLOOKUP($IF119,Data!$B:$CP,Daily!JP$10,0))/BR$111</f>
      </c>
      <c r="BS119" s="14">
        <f>(VLOOKUP($EG119,Data!$B:$CP,Daily!FR$10,0)+VLOOKUP($IF119,Data!$B:$CP,Daily!JQ$10,0))/BS$111</f>
      </c>
      <c r="BT119" s="14">
        <f>(VLOOKUP($EG119,Data!$B:$CP,Daily!FS$10,0)+VLOOKUP($IF119,Data!$B:$CP,Daily!JR$10,0))/BT$111</f>
      </c>
      <c r="BU119" s="14">
        <f>(VLOOKUP($EG119,Data!$B:$CP,Daily!FT$10,0)+VLOOKUP($IF119,Data!$B:$CP,Daily!JS$10,0))/BU$111</f>
      </c>
      <c r="BV119" s="14">
        <f>(VLOOKUP($EG119,Data!$B:$CP,Daily!FU$10,0)+VLOOKUP($IF119,Data!$B:$CP,Daily!JT$10,0))/BV$111</f>
      </c>
      <c r="BW119" s="14">
        <f>(VLOOKUP($EG119,Data!$B:$CP,Daily!FV$10,0)+VLOOKUP($IF119,Data!$B:$CP,Daily!JU$10,0))/BW$111</f>
      </c>
      <c r="BX119" s="14">
        <f>(VLOOKUP($EG119,Data!$B:$CP,Daily!FW$10,0)+VLOOKUP($IF119,Data!$B:$CP,Daily!JV$10,0))/BX$111</f>
      </c>
      <c r="BY119" s="14">
        <f>(VLOOKUP($EG119,Data!$B:$CP,Daily!FX$10,0)+VLOOKUP($IF119,Data!$B:$CP,Daily!JW$10,0))/BY$111</f>
      </c>
      <c r="BZ119" s="14">
        <f>(VLOOKUP($EG119,Data!$B:$CP,Daily!FY$10,0)+VLOOKUP($IF119,Data!$B:$CP,Daily!JX$10,0))/BZ$111</f>
      </c>
      <c r="CA119" s="14">
        <f>(VLOOKUP($EG119,Data!$B:$CP,Daily!FZ$10,0)+VLOOKUP($IF119,Data!$B:$CP,Daily!JY$10,0))/CA$111</f>
      </c>
      <c r="CB119" s="14">
        <f>(VLOOKUP($EG119,Data!$B:$CP,Daily!GA$10,0)+VLOOKUP($IF119,Data!$B:$CP,Daily!JZ$10,0))/CB$111</f>
      </c>
      <c r="CC119" s="14">
        <f>(VLOOKUP($EG119,Data!$B:$CP,Daily!GB$10,0)+VLOOKUP($IF119,Data!$B:$CP,Daily!KA$10,0))/CC$111</f>
      </c>
      <c r="CD119" s="14">
        <f>(VLOOKUP($EG119,Data!$B:$CP,Daily!GC$10,0)+VLOOKUP($IF119,Data!$B:$CP,Daily!KB$10,0))/CD$111</f>
      </c>
      <c r="CE119" s="14">
        <f>(VLOOKUP($EG119,Data!$B:$CP,Daily!GD$10,0)+VLOOKUP($IF119,Data!$B:$CP,Daily!KC$10,0))/CE$111</f>
      </c>
      <c r="CF119" s="14">
        <f>(VLOOKUP($EG119,Data!$B:$CP,Daily!GE$10,0)+VLOOKUP($IF119,Data!$B:$CP,Daily!KD$10,0))/CF$111</f>
      </c>
      <c r="CG119" s="14">
        <f>(VLOOKUP($EG119,Data!$B:$CP,Daily!GF$10,0)+VLOOKUP($IF119,Data!$B:$CP,Daily!KE$10,0))/CG$111</f>
      </c>
      <c r="CH119" s="14">
        <f>(VLOOKUP($EG119,Data!$B:$CP,Daily!GG$10,0)+VLOOKUP($IF119,Data!$B:$CP,Daily!KF$10,0))/CH$111</f>
      </c>
      <c r="CI119" s="14">
        <f>(VLOOKUP($EG119,Data!$B:$CP,Daily!GH$10,0)+VLOOKUP($IF119,Data!$B:$CP,Daily!KG$10,0))/CI$111</f>
      </c>
      <c r="CJ119" s="14">
        <f>(VLOOKUP($EG119,Data!$B:$CP,Daily!GI$10,0)+VLOOKUP($IF119,Data!$B:$CP,Daily!KH$10,0))/CJ$111</f>
      </c>
      <c r="CK119" s="14">
        <f>(VLOOKUP($EG119,Data!$B:$CP,Daily!GJ$10,0)+VLOOKUP($IF119,Data!$B:$CP,Daily!KI$10,0))/CK$111</f>
      </c>
      <c r="CL119" s="14">
        <f>(VLOOKUP($EG119,Data!$B:$CP,Daily!GK$10,0)+VLOOKUP($IF119,Data!$B:$CP,Daily!KJ$10,0))/CL$111</f>
      </c>
      <c r="CM119" s="14">
        <f>(VLOOKUP($EG119,Data!$B:$CP,Daily!GL$10,0)+VLOOKUP($IF119,Data!$B:$CP,Daily!KK$10,0))/CM$111</f>
      </c>
      <c r="CN119" s="14">
        <f>(VLOOKUP($EG119,Data!$B:$CP,Daily!GM$10,0)+VLOOKUP($IF119,Data!$B:$CP,Daily!KL$10,0))/CN$111</f>
      </c>
      <c r="CO119" s="14">
        <f>(VLOOKUP($EG119,Data!$B:$CP,Daily!GN$10,0)+VLOOKUP($IF119,Data!$B:$CP,Daily!KM$10,0))/CO$111</f>
      </c>
      <c r="CP119" s="14">
        <f>(VLOOKUP($EG119,Data!$B:$CP,Daily!GO$10,0)+VLOOKUP($IF119,Data!$B:$CP,Daily!KN$10,0))/CP$111</f>
      </c>
      <c r="CQ119" s="14">
        <f>(VLOOKUP($EG119,Data!$B:$CP,Daily!GP$10,0)+VLOOKUP($IF119,Data!$B:$CP,Daily!KO$10,0))/CQ$111</f>
      </c>
      <c r="CR119" s="14">
        <f>(VLOOKUP($EG119,Data!$B:$CP,Daily!GQ$10,0)+VLOOKUP($IF119,Data!$B:$CP,Daily!KP$10,0))/CR$111</f>
      </c>
      <c r="CS119" s="14">
        <f>(VLOOKUP($EG119,Data!$B:$CP,Daily!GR$10,0)+VLOOKUP($IF119,Data!$B:$CP,Daily!KQ$10,0))/CS$111</f>
      </c>
      <c r="CT119" s="14">
        <f>(VLOOKUP($EG119,Data!$B:$CP,Daily!GS$10,0)+VLOOKUP($IF119,Data!$B:$CP,Daily!KR$10,0))/CT$111</f>
      </c>
      <c r="CU119" s="14">
        <f>(VLOOKUP($EG119,Data!$B:$CP,Daily!GT$10,0)+VLOOKUP($IF119,Data!$B:$CP,Daily!KS$10,0))/CU$111</f>
      </c>
      <c r="CV119" s="14">
        <f>(VLOOKUP($EG119,Data!$B:$CP,Daily!GU$10,0)+VLOOKUP($IF119,Data!$B:$CP,Daily!KT$10,0))/CV$111</f>
      </c>
      <c r="CW119" s="14">
        <f>(VLOOKUP($EG119,Data!$B:$CP,Daily!GV$10,0)+VLOOKUP($IF119,Data!$B:$CP,Daily!KU$10,0))/CW$111</f>
      </c>
      <c r="CX119" s="14">
        <f>(VLOOKUP($EG119,Data!$B:$CP,Daily!GW$10,0)+VLOOKUP($IF119,Data!$B:$CP,Daily!KV$10,0))/CX$111</f>
      </c>
      <c r="CY119" s="14">
        <f>(VLOOKUP($EG119,Data!$B:$CP,Daily!GX$10,0)+VLOOKUP($IF119,Data!$B:$CP,Daily!KW$10,0))/CY$111</f>
      </c>
      <c r="CZ119" s="14">
        <f>(VLOOKUP($EG119,Data!$B:$CP,Daily!GY$10,0)+VLOOKUP($IF119,Data!$B:$CP,Daily!KX$10,0))/CZ$111</f>
      </c>
      <c r="DA119" s="14">
        <f>(VLOOKUP($EG119,Data!$B:$CP,Daily!GZ$10,0)+VLOOKUP($IF119,Data!$B:$CP,Daily!KY$10,0))/DA$111</f>
      </c>
      <c r="DB119" s="14">
        <f>(VLOOKUP($EG119,Data!$B:$CP,Daily!HA$10,0)+VLOOKUP($IF119,Data!$B:$CP,Daily!KZ$10,0))/DB$111</f>
      </c>
      <c r="DC119" s="14">
        <f>(VLOOKUP($EG119,Data!$B:$CP,Daily!HB$10,0)+VLOOKUP($IF119,Data!$B:$CP,Daily!LA$10,0))/DC$111</f>
      </c>
      <c r="DD119" s="14">
        <f>(VLOOKUP($EG119,Data!$B:$CP,Daily!HC$10,0)+VLOOKUP($IF119,Data!$B:$CP,Daily!LB$10,0))/DD$111</f>
      </c>
      <c r="DE119" s="14">
        <f>(VLOOKUP($EG119,Data!$B:$CP,Daily!HD$10,0)+VLOOKUP($IF119,Data!$B:$CP,Daily!LC$10,0))/DE$111</f>
      </c>
      <c r="DF119" s="14">
        <f>(VLOOKUP($EG119,Data!$B:$CP,Daily!HE$10,0)+VLOOKUP($IF119,Data!$B:$CP,Daily!LD$10,0))/DF$111</f>
      </c>
      <c r="DG119" s="14">
        <f>(VLOOKUP($EG119,Data!$B:$CP,Daily!HF$10,0)+VLOOKUP($IF119,Data!$B:$CP,Daily!LE$10,0))/DG$111</f>
      </c>
      <c r="DH119" s="14">
        <f>(VLOOKUP($EG119,Data!$B:$CP,Daily!HG$10,0)+VLOOKUP($IF119,Data!$B:$CP,Daily!LF$10,0))/DH$111</f>
      </c>
      <c r="DI119" s="14">
        <f>(VLOOKUP($EG119,Data!$B:$CP,Daily!HH$10,0)+VLOOKUP($IF119,Data!$B:$CP,Daily!LG$10,0))/DI$111</f>
      </c>
      <c r="DJ119" s="14">
        <f>(VLOOKUP($EG119,Data!$B:$CP,Daily!HI$10,0)+VLOOKUP($IF119,Data!$B:$CP,Daily!LH$10,0))/DJ$111</f>
      </c>
      <c r="DK119" s="14">
        <f>(VLOOKUP($EG119,Data!$B:$CP,Daily!HJ$10,0)+VLOOKUP($IF119,Data!$B:$CP,Daily!LI$10,0))/DK$111</f>
      </c>
      <c r="DL119" s="14">
        <f>(VLOOKUP($EG119,Data!$B:$CP,Daily!HK$10,0)+VLOOKUP($IF119,Data!$B:$CP,Daily!LJ$10,0))/DL$111</f>
      </c>
      <c r="DM119" s="14">
        <f>(VLOOKUP($EG119,Data!$B:$CP,Daily!HL$10,0)+VLOOKUP($IF119,Data!$B:$CP,Daily!LK$10,0))/DM$111</f>
      </c>
      <c r="DN119" s="14">
        <f>(VLOOKUP($EG119,Data!$B:$CP,Daily!HM$10,0)+VLOOKUP($IF119,Data!$B:$CP,Daily!LL$10,0))/DN$111</f>
      </c>
      <c r="DO119" s="14">
        <f>(VLOOKUP($EG119,Data!$B:$CP,Daily!HN$10,0)+VLOOKUP($IF119,Data!$B:$CP,Daily!LM$10,0))/DO$111</f>
      </c>
      <c r="DP119" s="14">
        <f>(VLOOKUP($EG119,Data!$B:$CP,Daily!HO$10,0)+VLOOKUP($IF119,Data!$B:$CP,Daily!LN$10,0))/DP$111</f>
      </c>
      <c r="DQ119" s="14">
        <f>(VLOOKUP($EG119,Data!$B:$CP,Daily!HP$10,0)+VLOOKUP($IF119,Data!$B:$CP,Daily!LO$10,0))/DQ$111</f>
      </c>
      <c r="DR119" s="14">
        <f>(VLOOKUP($EG119,Data!$B:$CP,Daily!HQ$10,0)+VLOOKUP($IF119,Data!$B:$CP,Daily!LP$10,0))/DR$111</f>
      </c>
      <c r="DS119" s="14">
        <f>(VLOOKUP($EG119,Data!$B:$CP,Daily!HR$10,0)+VLOOKUP($IF119,Data!$B:$CP,Daily!LQ$10,0))/DS$111</f>
      </c>
      <c r="DT119" s="14">
        <f>(VLOOKUP($EG119,Data!$B:$CP,Daily!HS$10,0)+VLOOKUP($IF119,Data!$B:$CP,Daily!LR$10,0))/DT$111</f>
      </c>
      <c r="DU119" s="14">
        <f>(VLOOKUP($EG119,Data!$B:$CP,Daily!HT$10,0)+VLOOKUP($IF119,Data!$B:$CP,Daily!LS$10,0))/DU$111</f>
      </c>
      <c r="DV119" s="18"/>
      <c r="DW119" s="14">
        <f t="shared" si="1015"/>
      </c>
      <c r="DX119" s="14">
        <f t="shared" si="1016"/>
      </c>
      <c r="DY119" s="14">
        <f t="shared" ref="DY119" si="1091">DX119-DW119</f>
      </c>
      <c r="DZ119" s="14">
        <f t="shared" ref="DZ119" si="1092">DX119+(0.75*DY119)</f>
      </c>
      <c r="EA119" s="14">
        <f t="shared" ref="EA119" si="1093">DW119-(0.75*DY119)</f>
      </c>
      <c r="EB119" s="18"/>
      <c r="EC119" s="14">
        <f t="shared" ref="EC119" si="1094">_xlfn.STDEV.P(AJ119:DU119)</f>
      </c>
      <c r="ED119" s="14">
        <f t="shared" si="1067"/>
      </c>
      <c r="EE119" s="14">
        <f t="shared" si="1068"/>
      </c>
      <c r="EG119" s="9" t="s">
        <v>666</v>
      </c>
      <c r="EH119" s="9" t="s">
        <v>100</v>
      </c>
      <c r="EI119" s="14">
        <f>VLOOKUP($EG119,Data!$B:$CP,Daily!EI$10,0)/EI$111</f>
      </c>
      <c r="EJ119" s="14">
        <f>VLOOKUP($EG119,Data!$B:$CP,Daily!EJ$10,0)/EJ$111</f>
      </c>
      <c r="EK119" s="14">
        <f>VLOOKUP($EG119,Data!$B:$CP,Daily!EK$10,0)/EK$111</f>
      </c>
      <c r="EL119" s="14">
        <f>VLOOKUP($EG119,Data!$B:$CP,Daily!EL$10,0)/EL$111</f>
      </c>
      <c r="EM119" s="14">
        <f>VLOOKUP($EG119,Data!$B:$CP,Daily!EM$10,0)/EM$111</f>
      </c>
      <c r="EN119" s="14">
        <f>VLOOKUP($EG119,Data!$B:$CP,Daily!EN$10,0)/EN$111</f>
      </c>
      <c r="EO119" s="14">
        <f>VLOOKUP($EG119,Data!$B:$CP,Daily!EO$10,0)/EO$111</f>
      </c>
      <c r="EP119" s="14">
        <f>VLOOKUP($EG119,Data!$B:$CP,Daily!EP$10,0)/EP$111</f>
      </c>
      <c r="EQ119" s="14">
        <f>VLOOKUP($EG119,Data!$B:$CP,Daily!EQ$10,0)/EQ$111</f>
      </c>
      <c r="ER119" s="14">
        <f>VLOOKUP($EG119,Data!$B:$CP,Daily!ER$10,0)/ER$111</f>
      </c>
      <c r="ES119" s="14">
        <f>VLOOKUP($EG119,Data!$B:$CP,Daily!ES$10,0)/ES$111</f>
      </c>
      <c r="ET119" s="14">
        <f>VLOOKUP($EG119,Data!$B:$CP,Daily!ET$10,0)/ET$111</f>
      </c>
      <c r="EU119" s="14">
        <f>VLOOKUP($EG119,Data!$B:$CP,Daily!EU$10,0)/EU$111</f>
      </c>
      <c r="EV119" s="14">
        <f>VLOOKUP($EG119,Data!$B:$CP,Daily!EV$10,0)/EV$111</f>
      </c>
      <c r="EW119" s="14">
        <f>VLOOKUP($EG119,Data!$B:$CP,Daily!EW$10,0)/EW$111</f>
      </c>
      <c r="EX119" s="14">
        <f>VLOOKUP($EG119,Data!$B:$CP,Daily!EX$10,0)/EX$111</f>
      </c>
      <c r="EY119" s="14">
        <f>VLOOKUP($EG119,Data!$B:$CP,Daily!EY$10,0)/EY$111</f>
      </c>
      <c r="EZ119" s="14">
        <f>VLOOKUP($EG119,Data!$B:$CP,Daily!EZ$10,0)/EZ$111</f>
      </c>
      <c r="FA119" s="14">
        <f>VLOOKUP($EG119,Data!$B:$CP,Daily!FA$10,0)/FA$111</f>
      </c>
      <c r="FB119" s="14">
        <f>VLOOKUP($EG119,Data!$B:$CP,Daily!FB$10,0)/FB$111</f>
      </c>
      <c r="FC119" s="14">
        <f>VLOOKUP($EG119,Data!$B:$CP,Daily!FC$10,0)/FC$111</f>
      </c>
      <c r="FD119" s="14">
        <f>VLOOKUP($EG119,Data!$B:$CP,Daily!FD$10,0)/FD$111</f>
      </c>
      <c r="FE119" s="14">
        <f>VLOOKUP($EG119,Data!$B:$CP,Daily!FE$10,0)/FE$111</f>
      </c>
      <c r="FF119" s="14">
        <f>VLOOKUP($EG119,Data!$B:$CP,Daily!FF$10,0)/FF$111</f>
      </c>
      <c r="FG119" s="14">
        <f>VLOOKUP($EG119,Data!$B:$CP,Daily!FG$10,0)/FG$111</f>
      </c>
      <c r="FH119" s="14">
        <f>VLOOKUP($EG119,Data!$B:$CP,Daily!FH$10,0)/FH$111</f>
      </c>
      <c r="FI119" s="14">
        <f>VLOOKUP($EG119,Data!$B:$CP,Daily!FI$10,0)/FI$111</f>
      </c>
      <c r="FJ119" s="14">
        <f>VLOOKUP($EG119,Data!$B:$CP,Daily!FJ$10,0)/FJ$111</f>
      </c>
      <c r="FK119" s="14">
        <f>VLOOKUP($EG119,Data!$B:$CP,Daily!FK$10,0)/FK$111</f>
      </c>
      <c r="FL119" s="14">
        <f>VLOOKUP($EG119,Data!$B:$CP,Daily!FL$10,0)/FL$111</f>
      </c>
      <c r="FM119" s="14">
        <f>VLOOKUP($EG119,Data!$B:$CP,Daily!FM$10,0)/FM$111</f>
      </c>
      <c r="FN119" s="14">
        <f>VLOOKUP($EG119,Data!$B:$CP,Daily!FN$10,0)/FN$111</f>
      </c>
      <c r="FO119" s="14">
        <f>VLOOKUP($EG119,Data!$B:$CP,Daily!FO$10,0)/FO$111</f>
      </c>
      <c r="FP119" s="14">
        <f>VLOOKUP($EG119,Data!$B:$CP,Daily!FP$10,0)/FP$111</f>
      </c>
      <c r="FQ119" s="14">
        <f>VLOOKUP($EG119,Data!$B:$CP,Daily!FQ$10,0)/FQ$111</f>
      </c>
      <c r="FR119" s="14">
        <f>VLOOKUP($EG119,Data!$B:$CP,Daily!FR$10,0)/FR$111</f>
      </c>
      <c r="FS119" s="14">
        <f>VLOOKUP($EG119,Data!$B:$CP,Daily!FS$10,0)/FS$111</f>
      </c>
      <c r="FT119" s="14">
        <f>VLOOKUP($EG119,Data!$B:$CP,Daily!FT$10,0)/FT$111</f>
      </c>
      <c r="FU119" s="14">
        <f>VLOOKUP($EG119,Data!$B:$CP,Daily!FU$10,0)/FU$111</f>
      </c>
      <c r="FV119" s="14">
        <f>VLOOKUP($EG119,Data!$B:$CP,Daily!FV$10,0)/FV$111</f>
      </c>
      <c r="FW119" s="14">
        <f>VLOOKUP($EG119,Data!$B:$CP,Daily!FW$10,0)/FW$111</f>
      </c>
      <c r="FX119" s="14">
        <f>VLOOKUP($EG119,Data!$B:$CP,Daily!FX$10,0)/FX$111</f>
      </c>
      <c r="FY119" s="14">
        <f>VLOOKUP($EG119,Data!$B:$CP,Daily!FY$10,0)/FY$111</f>
      </c>
      <c r="FZ119" s="14">
        <f>VLOOKUP($EG119,Data!$B:$CP,Daily!FZ$10,0)/FZ$111</f>
      </c>
      <c r="GA119" s="14">
        <f>VLOOKUP($EG119,Data!$B:$CP,Daily!GA$10,0)/GA$111</f>
      </c>
      <c r="GB119" s="14">
        <f>VLOOKUP($EG119,Data!$B:$CP,Daily!GB$10,0)/GB$111</f>
      </c>
      <c r="GC119" s="14">
        <f>VLOOKUP($EG119,Data!$B:$CP,Daily!GC$10,0)/GC$111</f>
      </c>
      <c r="GD119" s="14">
        <f>VLOOKUP($EG119,Data!$B:$CP,Daily!GD$10,0)/GD$111</f>
      </c>
      <c r="GE119" s="14">
        <f>VLOOKUP($EG119,Data!$B:$CP,Daily!GE$10,0)/GE$111</f>
      </c>
      <c r="GF119" s="14">
        <f>VLOOKUP($EG119,Data!$B:$CP,Daily!GF$10,0)/GF$111</f>
      </c>
      <c r="GG119" s="14">
        <f>VLOOKUP($EG119,Data!$B:$CP,Daily!GG$10,0)/GG$111</f>
      </c>
      <c r="GH119" s="14">
        <f>VLOOKUP($EG119,Data!$B:$CP,Daily!GH$10,0)/GH$111</f>
      </c>
      <c r="GI119" s="14">
        <f>VLOOKUP($EG119,Data!$B:$CP,Daily!GI$10,0)/GI$111</f>
      </c>
      <c r="GJ119" s="14">
        <f>VLOOKUP($EG119,Data!$B:$CP,Daily!GJ$10,0)/GJ$111</f>
      </c>
      <c r="GK119" s="14">
        <f>VLOOKUP($EG119,Data!$B:$CP,Daily!GK$10,0)/GK$111</f>
      </c>
      <c r="GL119" s="14">
        <f>VLOOKUP($EG119,Data!$B:$CP,Daily!GL$10,0)/GL$111</f>
      </c>
      <c r="GM119" s="14">
        <f>VLOOKUP($EG119,Data!$B:$CP,Daily!GM$10,0)/GM$111</f>
      </c>
      <c r="GN119" s="14">
        <f>VLOOKUP($EG119,Data!$B:$CP,Daily!GN$10,0)/GN$111</f>
      </c>
      <c r="GO119" s="14">
        <f>VLOOKUP($EG119,Data!$B:$CP,Daily!GO$10,0)/GO$111</f>
      </c>
      <c r="GP119" s="14">
        <f>VLOOKUP($EG119,Data!$B:$CP,Daily!GP$10,0)/GP$111</f>
      </c>
      <c r="GQ119" s="14">
        <f>VLOOKUP($EG119,Data!$B:$CP,Daily!GQ$10,0)/GQ$111</f>
      </c>
      <c r="GR119" s="14">
        <f>VLOOKUP($EG119,Data!$B:$CP,Daily!GR$10,0)/GR$111</f>
      </c>
      <c r="GS119" s="14">
        <f>VLOOKUP($EG119,Data!$B:$CP,Daily!GS$10,0)/GS$111</f>
      </c>
      <c r="GT119" s="14">
        <f>VLOOKUP($EG119,Data!$B:$CP,Daily!GT$10,0)/GT$111</f>
      </c>
      <c r="GU119" s="14">
        <f>VLOOKUP($EG119,Data!$B:$CP,Daily!GU$10,0)/GU$111</f>
      </c>
      <c r="GV119" s="14">
        <f>VLOOKUP($EG119,Data!$B:$CP,Daily!GV$10,0)/GV$111</f>
      </c>
      <c r="GW119" s="14">
        <f>VLOOKUP($EG119,Data!$B:$CP,Daily!GW$10,0)/GW$111</f>
      </c>
      <c r="GX119" s="14">
        <f>VLOOKUP($EG119,Data!$B:$CP,Daily!GX$10,0)/GX$111</f>
      </c>
      <c r="GY119" s="14">
        <f>VLOOKUP($EG119,Data!$B:$CP,Daily!GY$10,0)/GY$111</f>
      </c>
      <c r="GZ119" s="14">
        <f>VLOOKUP($EG119,Data!$B:$CP,Daily!GZ$10,0)/GZ$111</f>
      </c>
      <c r="HA119" s="14">
        <f>VLOOKUP($EG119,Data!$B:$CP,Daily!HA$10,0)/HA$111</f>
      </c>
      <c r="HB119" s="14">
        <f>VLOOKUP($EG119,Data!$B:$CP,Daily!HB$10,0)/HB$111</f>
      </c>
      <c r="HC119" s="14">
        <f>VLOOKUP($EG119,Data!$B:$CP,Daily!HC$10,0)/HC$111</f>
      </c>
      <c r="HD119" s="14">
        <f>VLOOKUP($EG119,Data!$B:$CP,Daily!HD$10,0)/HD$111</f>
      </c>
      <c r="HE119" s="14">
        <f>VLOOKUP($EG119,Data!$B:$CP,Daily!HE$10,0)/HE$111</f>
      </c>
      <c r="HF119" s="14">
        <f>VLOOKUP($EG119,Data!$B:$CP,Daily!HF$10,0)/HF$111</f>
      </c>
      <c r="HG119" s="14">
        <f>VLOOKUP($EG119,Data!$B:$CP,Daily!HG$10,0)/HG$111</f>
      </c>
      <c r="HH119" s="14">
        <f>VLOOKUP($EG119,Data!$B:$CP,Daily!HH$10,0)/HH$111</f>
      </c>
      <c r="HI119" s="14">
        <f>VLOOKUP($EG119,Data!$B:$CP,Daily!HI$10,0)/HI$111</f>
      </c>
      <c r="HJ119" s="14">
        <f>VLOOKUP($EG119,Data!$B:$CP,Daily!HJ$10,0)/HJ$111</f>
      </c>
      <c r="HK119" s="14">
        <f>VLOOKUP($EG119,Data!$B:$CP,Daily!HK$10,0)/HK$111</f>
      </c>
      <c r="HL119" s="14">
        <f>VLOOKUP($EG119,Data!$B:$CP,Daily!HL$10,0)/HL$111</f>
      </c>
      <c r="HM119" s="14">
        <f>VLOOKUP($EG119,Data!$B:$CP,Daily!HM$10,0)/HM$111</f>
      </c>
      <c r="HN119" s="14">
        <f>VLOOKUP($EG119,Data!$B:$CP,Daily!HN$10,0)/HN$111</f>
      </c>
      <c r="HO119" s="14">
        <f>VLOOKUP($EG119,Data!$B:$CP,Daily!HO$10,0)/HO$111</f>
      </c>
      <c r="HP119" s="14">
        <f>VLOOKUP($EG119,Data!$B:$CP,Daily!HP$10,0)/HP$111</f>
      </c>
      <c r="HQ119" s="14">
        <f>VLOOKUP($EG119,Data!$B:$CP,Daily!HQ$10,0)/HQ$111</f>
      </c>
      <c r="HR119" s="14">
        <f>VLOOKUP($EG119,Data!$B:$CP,Daily!HR$10,0)/HR$111</f>
      </c>
      <c r="HS119" s="14">
        <f>VLOOKUP($EG119,Data!$B:$CP,Daily!HS$10,0)/HS$111</f>
      </c>
      <c r="HT119" s="14">
        <f>VLOOKUP($EG119,Data!$B:$CP,Daily!HT$10,0)/HT$111</f>
      </c>
      <c r="HU119" s="17"/>
      <c r="HV119" s="52">
        <f t="shared" si="1018"/>
      </c>
      <c r="HW119" s="52">
        <f t="shared" si="1019"/>
      </c>
      <c r="HX119" s="52">
        <f t="shared" ref="HX119" si="1095">HW119-HV119</f>
      </c>
      <c r="HY119" s="52">
        <f t="shared" ref="HY119" si="1096">HW119+(0.75*HX119)</f>
      </c>
      <c r="HZ119" s="52">
        <f t="shared" ref="HZ119" si="1097">HV119-(0.75*HX119)</f>
      </c>
      <c r="IA119" s="55"/>
      <c r="IB119" s="14">
        <f t="shared" ref="IB119" si="1098">_xlfn.STDEV.P(FM119:HT119)</f>
      </c>
      <c r="IC119" s="14">
        <f t="shared" si="1069"/>
      </c>
      <c r="ID119" s="14">
        <f t="shared" si="1070"/>
      </c>
      <c r="IE119" s="16"/>
      <c r="IF119" s="9" t="s">
        <v>667</v>
      </c>
      <c r="IG119" s="9" t="s">
        <v>100</v>
      </c>
      <c r="IH119" s="14">
        <f>VLOOKUP($IF119,Data!$B:$CP,Daily!IH$10,0)/IH$111</f>
      </c>
      <c r="II119" s="14">
        <f>VLOOKUP($IF119,Data!$B:$CP,Daily!II$10,0)/II$111</f>
      </c>
      <c r="IJ119" s="14">
        <f>VLOOKUP($IF119,Data!$B:$CP,Daily!IJ$10,0)/IJ$111</f>
      </c>
      <c r="IK119" s="14">
        <f>VLOOKUP($IF119,Data!$B:$CP,Daily!IK$10,0)/IK$111</f>
      </c>
      <c r="IL119" s="14">
        <f>VLOOKUP($IF119,Data!$B:$CP,Daily!IL$10,0)/IL$111</f>
      </c>
      <c r="IM119" s="14">
        <f>VLOOKUP($IF119,Data!$B:$CP,Daily!IM$10,0)/IM$111</f>
      </c>
      <c r="IN119" s="14">
        <f>VLOOKUP($IF119,Data!$B:$CP,Daily!IN$10,0)/IN$111</f>
      </c>
      <c r="IO119" s="14">
        <f>VLOOKUP($IF119,Data!$B:$CP,Daily!IO$10,0)/IO$111</f>
      </c>
      <c r="IP119" s="14">
        <f>VLOOKUP($IF119,Data!$B:$CP,Daily!IP$10,0)/IP$111</f>
      </c>
      <c r="IQ119" s="14">
        <f>VLOOKUP($IF119,Data!$B:$CP,Daily!IQ$10,0)/IQ$111</f>
      </c>
      <c r="IR119" s="14">
        <f>VLOOKUP($IF119,Data!$B:$CP,Daily!IR$10,0)/IR$111</f>
      </c>
      <c r="IS119" s="14">
        <f>VLOOKUP($IF119,Data!$B:$CP,Daily!IS$10,0)/IS$111</f>
      </c>
      <c r="IT119" s="14">
        <f>VLOOKUP($IF119,Data!$B:$CP,Daily!IT$10,0)/IT$111</f>
      </c>
      <c r="IU119" s="14">
        <f>VLOOKUP($IF119,Data!$B:$CP,Daily!IU$10,0)/IU$111</f>
      </c>
      <c r="IV119" s="14">
        <f>VLOOKUP($IF119,Data!$B:$CP,Daily!IV$10,0)/IV$111</f>
      </c>
      <c r="IW119" s="14">
        <f>VLOOKUP($IF119,Data!$B:$CP,Daily!IW$10,0)/IW$111</f>
      </c>
      <c r="IX119" s="14">
        <f>VLOOKUP($IF119,Data!$B:$CP,Daily!IX$10,0)/IX$111</f>
      </c>
      <c r="IY119" s="14">
        <f>VLOOKUP($IF119,Data!$B:$CP,Daily!IY$10,0)/IY$111</f>
      </c>
      <c r="IZ119" s="14">
        <f>VLOOKUP($IF119,Data!$B:$CP,Daily!IZ$10,0)/IZ$111</f>
      </c>
      <c r="JA119" s="14">
        <f>VLOOKUP($IF119,Data!$B:$CP,Daily!JA$10,0)/JA$111</f>
      </c>
      <c r="JB119" s="14">
        <f>VLOOKUP($IF119,Data!$B:$CP,Daily!JB$10,0)/JB$111</f>
      </c>
      <c r="JC119" s="14">
        <f>VLOOKUP($IF119,Data!$B:$CP,Daily!JC$10,0)/JC$111</f>
      </c>
      <c r="JD119" s="14">
        <f>VLOOKUP($IF119,Data!$B:$CP,Daily!JD$10,0)/JD$111</f>
      </c>
      <c r="JE119" s="14">
        <f>VLOOKUP($IF119,Data!$B:$CP,Daily!JE$10,0)/JE$111</f>
      </c>
      <c r="JF119" s="14">
        <f>VLOOKUP($IF119,Data!$B:$CP,Daily!JF$10,0)/JF$111</f>
      </c>
      <c r="JG119" s="14">
        <f>VLOOKUP($IF119,Data!$B:$CP,Daily!JG$10,0)/JG$111</f>
      </c>
      <c r="JH119" s="14">
        <f>VLOOKUP($IF119,Data!$B:$CP,Daily!JH$10,0)/JH$111</f>
      </c>
      <c r="JI119" s="14">
        <f>VLOOKUP($IF119,Data!$B:$CP,Daily!JI$10,0)/JI$111</f>
      </c>
      <c r="JJ119" s="14">
        <f>VLOOKUP($IF119,Data!$B:$CP,Daily!JJ$10,0)/JJ$111</f>
      </c>
      <c r="JK119" s="14">
        <f>VLOOKUP($IF119,Data!$B:$CP,Daily!JK$10,0)/JK$111</f>
      </c>
      <c r="JL119" s="14">
        <f>VLOOKUP($IF119,Data!$B:$CP,Daily!JL$10,0)/JL$111</f>
      </c>
      <c r="JM119" s="14">
        <f>VLOOKUP($IF119,Data!$B:$CP,Daily!JM$10,0)/JM$111</f>
      </c>
      <c r="JN119" s="14">
        <f>VLOOKUP($IF119,Data!$B:$CP,Daily!JN$10,0)/JN$111</f>
      </c>
      <c r="JO119" s="14">
        <f>VLOOKUP($IF119,Data!$B:$CP,Daily!JO$10,0)/JO$111</f>
      </c>
      <c r="JP119" s="14">
        <f>VLOOKUP($IF119,Data!$B:$CP,Daily!JP$10,0)/JP$111</f>
      </c>
      <c r="JQ119" s="14">
        <f>VLOOKUP($IF119,Data!$B:$CP,Daily!JQ$10,0)/JQ$111</f>
      </c>
      <c r="JR119" s="14">
        <f>VLOOKUP($IF119,Data!$B:$CP,Daily!JR$10,0)/JR$111</f>
      </c>
      <c r="JS119" s="14">
        <f>VLOOKUP($IF119,Data!$B:$CP,Daily!JS$10,0)/JS$111</f>
      </c>
      <c r="JT119" s="14">
        <f>VLOOKUP($IF119,Data!$B:$CP,Daily!JT$10,0)/JT$111</f>
      </c>
      <c r="JU119" s="14">
        <f>VLOOKUP($IF119,Data!$B:$CP,Daily!JU$10,0)/JU$111</f>
      </c>
      <c r="JV119" s="14">
        <f>VLOOKUP($IF119,Data!$B:$CP,Daily!JV$10,0)/JV$111</f>
      </c>
      <c r="JW119" s="14">
        <f>VLOOKUP($IF119,Data!$B:$CP,Daily!JW$10,0)/JW$111</f>
      </c>
      <c r="JX119" s="14">
        <f>VLOOKUP($IF119,Data!$B:$CP,Daily!JX$10,0)/JX$111</f>
      </c>
      <c r="JY119" s="14">
        <f>VLOOKUP($IF119,Data!$B:$CP,Daily!JY$10,0)/JY$111</f>
      </c>
      <c r="JZ119" s="14">
        <f>VLOOKUP($IF119,Data!$B:$CP,Daily!JZ$10,0)/JZ$111</f>
      </c>
      <c r="KA119" s="14">
        <f>VLOOKUP($IF119,Data!$B:$CP,Daily!KA$10,0)/KA$111</f>
      </c>
      <c r="KB119" s="14">
        <f>VLOOKUP($IF119,Data!$B:$CP,Daily!KB$10,0)/KB$111</f>
      </c>
      <c r="KC119" s="14">
        <f>VLOOKUP($IF119,Data!$B:$CP,Daily!KC$10,0)/KC$111</f>
      </c>
      <c r="KD119" s="14">
        <f>VLOOKUP($IF119,Data!$B:$CP,Daily!KD$10,0)/KD$111</f>
      </c>
      <c r="KE119" s="14">
        <f>VLOOKUP($IF119,Data!$B:$CP,Daily!KE$10,0)/KE$111</f>
      </c>
      <c r="KF119" s="14">
        <f>VLOOKUP($IF119,Data!$B:$CP,Daily!KF$10,0)/KF$111</f>
      </c>
      <c r="KG119" s="14">
        <f>VLOOKUP($IF119,Data!$B:$CP,Daily!KG$10,0)/KG$111</f>
      </c>
      <c r="KH119" s="14">
        <f>VLOOKUP($IF119,Data!$B:$CP,Daily!KH$10,0)/KH$111</f>
      </c>
      <c r="KI119" s="14">
        <f>VLOOKUP($IF119,Data!$B:$CP,Daily!KI$10,0)/KI$111</f>
      </c>
      <c r="KJ119" s="14">
        <f>VLOOKUP($IF119,Data!$B:$CP,Daily!KJ$10,0)/KJ$111</f>
      </c>
      <c r="KK119" s="14">
        <f>VLOOKUP($IF119,Data!$B:$CP,Daily!KK$10,0)/KK$111</f>
      </c>
      <c r="KL119" s="14">
        <f>VLOOKUP($IF119,Data!$B:$CP,Daily!KL$10,0)/KL$111</f>
      </c>
      <c r="KM119" s="14">
        <f>VLOOKUP($IF119,Data!$B:$CP,Daily!KM$10,0)/KM$111</f>
      </c>
      <c r="KN119" s="14">
        <f>VLOOKUP($IF119,Data!$B:$CP,Daily!KN$10,0)/KN$111</f>
      </c>
      <c r="KO119" s="14">
        <f>VLOOKUP($IF119,Data!$B:$CP,Daily!KO$10,0)/KO$111</f>
      </c>
      <c r="KP119" s="14">
        <f>VLOOKUP($IF119,Data!$B:$CP,Daily!KP$10,0)/KP$111</f>
      </c>
      <c r="KQ119" s="14">
        <f>VLOOKUP($IF119,Data!$B:$CP,Daily!KQ$10,0)/KQ$111</f>
      </c>
      <c r="KR119" s="14">
        <f>VLOOKUP($IF119,Data!$B:$CP,Daily!KR$10,0)/KR$111</f>
      </c>
      <c r="KS119" s="14">
        <f>VLOOKUP($IF119,Data!$B:$CP,Daily!KS$10,0)/KS$111</f>
      </c>
      <c r="KT119" s="14">
        <f>VLOOKUP($IF119,Data!$B:$CP,Daily!KT$10,0)/KT$111</f>
      </c>
      <c r="KU119" s="14">
        <f>VLOOKUP($IF119,Data!$B:$CP,Daily!KU$10,0)/KU$111</f>
      </c>
      <c r="KV119" s="14">
        <f>VLOOKUP($IF119,Data!$B:$CP,Daily!KV$10,0)/KV$111</f>
      </c>
      <c r="KW119" s="14">
        <f>VLOOKUP($IF119,Data!$B:$CP,Daily!KW$10,0)/KW$111</f>
      </c>
      <c r="KX119" s="14">
        <f>VLOOKUP($IF119,Data!$B:$CP,Daily!KX$10,0)/KX$111</f>
      </c>
      <c r="KY119" s="14">
        <f>VLOOKUP($IF119,Data!$B:$CP,Daily!KY$10,0)/KY$111</f>
      </c>
      <c r="KZ119" s="14">
        <f>VLOOKUP($IF119,Data!$B:$CP,Daily!KZ$10,0)/KZ$111</f>
      </c>
      <c r="LA119" s="14">
        <f>VLOOKUP($IF119,Data!$B:$CP,Daily!LA$10,0)/LA$111</f>
      </c>
      <c r="LB119" s="14">
        <f>VLOOKUP($IF119,Data!$B:$CP,Daily!LB$10,0)/LB$111</f>
      </c>
      <c r="LC119" s="14">
        <f>VLOOKUP($IF119,Data!$B:$CP,Daily!LC$10,0)/LC$111</f>
      </c>
      <c r="LD119" s="14">
        <f>VLOOKUP($IF119,Data!$B:$CP,Daily!LD$10,0)/LD$111</f>
      </c>
      <c r="LE119" s="14">
        <f>VLOOKUP($IF119,Data!$B:$CP,Daily!LE$10,0)/LE$111</f>
      </c>
      <c r="LF119" s="14">
        <f>VLOOKUP($IF119,Data!$B:$CP,Daily!LF$10,0)/LF$111</f>
      </c>
      <c r="LG119" s="14">
        <f>VLOOKUP($IF119,Data!$B:$CP,Daily!LG$10,0)/LG$111</f>
      </c>
      <c r="LH119" s="14">
        <f>VLOOKUP($IF119,Data!$B:$CP,Daily!LH$10,0)/LH$111</f>
      </c>
      <c r="LI119" s="14">
        <f>VLOOKUP($IF119,Data!$B:$CP,Daily!LI$10,0)/LI$111</f>
      </c>
      <c r="LJ119" s="14">
        <f>VLOOKUP($IF119,Data!$B:$CP,Daily!LJ$10,0)/LJ$111</f>
      </c>
      <c r="LK119" s="14">
        <f>VLOOKUP($IF119,Data!$B:$CP,Daily!LK$10,0)/LK$111</f>
      </c>
      <c r="LL119" s="14">
        <f>VLOOKUP($IF119,Data!$B:$CP,Daily!LL$10,0)/LL$111</f>
      </c>
      <c r="LM119" s="14">
        <f>VLOOKUP($IF119,Data!$B:$CP,Daily!LM$10,0)/LM$111</f>
      </c>
      <c r="LN119" s="14">
        <f>VLOOKUP($IF119,Data!$B:$CP,Daily!LN$10,0)/LN$111</f>
      </c>
      <c r="LO119" s="14">
        <f>VLOOKUP($IF119,Data!$B:$CP,Daily!LO$10,0)/LO$111</f>
      </c>
      <c r="LP119" s="14">
        <f>VLOOKUP($IF119,Data!$B:$CP,Daily!LP$10,0)/LP$111</f>
      </c>
      <c r="LQ119" s="14">
        <f>VLOOKUP($IF119,Data!$B:$CP,Daily!LQ$10,0)/LQ$111</f>
      </c>
      <c r="LR119" s="14">
        <f>VLOOKUP($IF119,Data!$B:$CP,Daily!LR$10,0)/LR$111</f>
      </c>
      <c r="LS119" s="14">
        <f>VLOOKUP($IF119,Data!$B:$CP,Daily!LS$10,0)/LS$111</f>
      </c>
      <c r="LU119" s="52">
        <f t="shared" si="1022"/>
      </c>
      <c r="LV119" s="52">
        <f t="shared" si="1023"/>
      </c>
      <c r="LW119" s="52">
        <f t="shared" ref="LW119" si="1099">LV119-LU119</f>
      </c>
      <c r="LX119" s="52">
        <f t="shared" ref="LX119" si="1100">LV119+(0.75*LW119)</f>
      </c>
      <c r="LY119" s="52">
        <f t="shared" ref="LY119" si="1101">LU119-(0.75*LW119)</f>
      </c>
      <c r="LZ119" s="55"/>
      <c r="MA119" s="14">
        <f t="shared" ref="MA119" si="1102">_xlfn.STDEV.P(JL119:LS119)</f>
      </c>
      <c r="MB119" s="14">
        <f t="shared" si="1071"/>
      </c>
      <c r="MC119" s="14">
        <f t="shared" si="1072"/>
      </c>
    </row>
    <row r="120" spans="4:341" x14ac:dyDescent="0.25">
      <c r="D120" s="83" t="s">
        <v>668</v>
      </c>
      <c r="E120" s="81"/>
      <c r="F120" s="79"/>
      <c r="G120" s="79"/>
      <c r="H120" s="80"/>
      <c r="I120" s="79"/>
      <c r="J120" s="80"/>
      <c r="K120" s="79"/>
      <c r="L120" s="79"/>
      <c r="M120" s="81"/>
      <c r="N120" s="79"/>
      <c r="O120" s="79"/>
      <c r="P120" s="79"/>
      <c r="Q120" s="79"/>
      <c r="R120" s="79"/>
      <c r="S120" s="79"/>
      <c r="T120" s="79"/>
      <c r="U120" s="81"/>
      <c r="V120" s="79"/>
      <c r="W120" s="79"/>
      <c r="X120" s="79"/>
      <c r="Y120" s="79"/>
      <c r="Z120" s="79"/>
      <c r="AA120" s="79"/>
      <c r="AB120" s="77"/>
      <c r="AC120" s="60"/>
    </row>
    <row r="121" spans="4:341" x14ac:dyDescent="0.25">
      <c r="D121" s="143" t="s">
        <v>669</v>
      </c>
      <c r="E121" s="67" t="str">
        <f>VLOOKUP($D121,'Metric Nature'!$C:$D,2,0)&amp;IF(($F121&lt;(EA121)),"Below",IF(($F121&gt;(DZ121)),"Above","Within"))</f>
      </c>
      <c r="F121" s="145">
        <f t="shared" ref="F121:F132" si="1103">DU121</f>
      </c>
      <c r="G121" s="145">
        <f t="shared" ref="G121:G132" si="1104">ED121</f>
      </c>
      <c r="H121" s="146">
        <f t="shared" ref="H121:H132" si="1105">IFERROR(((F121-G121)/G121),0)</f>
      </c>
      <c r="I121" s="145">
        <f>EE121</f>
      </c>
      <c r="J121" s="147">
        <f t="shared" ref="J121:J132" si="1106">IFERROR(((F121-I121)/I121),0)</f>
      </c>
      <c r="K121" s="145">
        <f t="shared" ref="K121" si="1107">HT121</f>
      </c>
      <c r="L121" s="70"/>
      <c r="M121" s="67" t="str">
        <f>VLOOKUP($D121,'Metric Nature'!$C:$D,2,0)&amp;IF(($N121&lt;(HZ121)),"Below",IF(($N121&gt;(HY121)),"Above","Within"))</f>
      </c>
      <c r="N121" s="145">
        <f t="shared" ref="N121:N132" si="1108">HT121</f>
      </c>
      <c r="O121" s="145">
        <f>IC121</f>
      </c>
      <c r="P121" s="147">
        <f>IFERROR(((N121-O121)/O121),0)</f>
      </c>
      <c r="Q121" s="145">
        <f t="shared" ref="Q121:Q132" si="1109">ID121</f>
      </c>
      <c r="R121" s="147">
        <f t="shared" ref="R121:R132" si="1110">IFERROR(((N121-Q121)/Q121),0)</f>
      </c>
      <c r="S121" s="145">
        <f t="shared" ref="S121:S132" si="1111">IB121</f>
      </c>
      <c r="T121" s="70"/>
      <c r="U121" s="67" t="str">
        <f>VLOOKUP($D121,'Metric Nature'!$C:$D,2,0)&amp;IF(($V121&lt;(LY121)),"Below",IF(($V121&gt;(LX121)),"Above","Within"))</f>
      </c>
      <c r="V121" s="145">
        <f t="shared" ref="V121:V132" si="1112">LS121</f>
      </c>
      <c r="W121" s="145">
        <f>MB121</f>
      </c>
      <c r="X121" s="147">
        <f t="shared" ref="X121:X132" si="1113">IFERROR(((V121-W121)/W121),0)</f>
      </c>
      <c r="Y121" s="145">
        <f>MC121</f>
      </c>
      <c r="Z121" s="147">
        <f t="shared" ref="Z121:Z132" si="1114">IFERROR(((V121-Y121)/Y121),0)</f>
      </c>
      <c r="AA121" s="145">
        <f t="shared" ref="AA121:AA132" si="1115">MA121</f>
      </c>
      <c r="AB121" s="148"/>
      <c r="AC121" s="60" t="s">
        <v>670</v>
      </c>
      <c r="AI121" s="9" t="s">
        <v>669</v>
      </c>
      <c r="AJ121" s="10">
        <f t="shared" ref="AJ121" si="1116">EI121+IH121</f>
      </c>
      <c r="AK121" s="10">
        <f t="shared" ref="AK121" si="1117">EJ121+II121</f>
      </c>
      <c r="AL121" s="10">
        <f t="shared" ref="AL121" si="1118">EK121+IJ121</f>
      </c>
      <c r="AM121" s="10">
        <f t="shared" ref="AM121" si="1119">EL121+IK121</f>
      </c>
      <c r="AN121" s="10">
        <f t="shared" ref="AN121" si="1120">EM121+IL121</f>
      </c>
      <c r="AO121" s="10">
        <f t="shared" ref="AO121" si="1121">EN121+IM121</f>
      </c>
      <c r="AP121" s="10">
        <f t="shared" ref="AP121" si="1122">EO121+IN121</f>
      </c>
      <c r="AQ121" s="10">
        <f t="shared" ref="AQ121" si="1123">EP121+IO121</f>
      </c>
      <c r="AR121" s="10">
        <f t="shared" ref="AR121" si="1124">EQ121+IP121</f>
      </c>
      <c r="AS121" s="10">
        <f t="shared" ref="AS121" si="1125">ER121+IQ121</f>
      </c>
      <c r="AT121" s="10">
        <f t="shared" ref="AT121" si="1126">ES121+IR121</f>
      </c>
      <c r="AU121" s="10">
        <f t="shared" ref="AU121" si="1127">ET121+IS121</f>
      </c>
      <c r="AV121" s="10">
        <f t="shared" ref="AV121" si="1128">EU121+IT121</f>
      </c>
      <c r="AW121" s="10">
        <f t="shared" ref="AW121" si="1129">EV121+IU121</f>
      </c>
      <c r="AX121" s="10">
        <f t="shared" ref="AX121" si="1130">EW121+IV121</f>
      </c>
      <c r="AY121" s="10">
        <f t="shared" ref="AY121" si="1131">EX121+IW121</f>
      </c>
      <c r="AZ121" s="10">
        <f t="shared" ref="AZ121" si="1132">EY121+IX121</f>
      </c>
      <c r="BA121" s="10">
        <f t="shared" ref="BA121" si="1133">EZ121+IY121</f>
      </c>
      <c r="BB121" s="10">
        <f t="shared" ref="BB121" si="1134">FA121+IZ121</f>
      </c>
      <c r="BC121" s="10">
        <f t="shared" ref="BC121" si="1135">FB121+JA121</f>
      </c>
      <c r="BD121" s="10">
        <f t="shared" ref="BD121" si="1136">FC121+JB121</f>
      </c>
      <c r="BE121" s="10">
        <f t="shared" ref="BE121" si="1137">FD121+JC121</f>
      </c>
      <c r="BF121" s="10">
        <f t="shared" ref="BF121" si="1138">FE121+JD121</f>
      </c>
      <c r="BG121" s="10">
        <f t="shared" ref="BG121" si="1139">FF121+JE121</f>
      </c>
      <c r="BH121" s="10">
        <f t="shared" ref="BH121" si="1140">FG121+JF121</f>
      </c>
      <c r="BI121" s="10">
        <f t="shared" ref="BI121" si="1141">FH121+JG121</f>
      </c>
      <c r="BJ121" s="10">
        <f t="shared" ref="BJ121" si="1142">FI121+JH121</f>
      </c>
      <c r="BK121" s="10">
        <f t="shared" ref="BK121" si="1143">FJ121+JI121</f>
      </c>
      <c r="BL121" s="10">
        <f t="shared" ref="BL121" si="1144">FK121+JJ121</f>
      </c>
      <c r="BM121" s="10">
        <f t="shared" ref="BM121" si="1145">FL121+JK121</f>
      </c>
      <c r="BN121" s="10">
        <f t="shared" ref="BN121" si="1146">FM121+JL121</f>
      </c>
      <c r="BO121" s="10">
        <f t="shared" ref="BO121" si="1147">FN121+JM121</f>
      </c>
      <c r="BP121" s="10">
        <f t="shared" ref="BP121" si="1148">FO121+JN121</f>
      </c>
      <c r="BQ121" s="10">
        <f t="shared" ref="BQ121" si="1149">FP121+JO121</f>
      </c>
      <c r="BR121" s="10">
        <f t="shared" ref="BR121" si="1150">FQ121+JP121</f>
      </c>
      <c r="BS121" s="10">
        <f t="shared" ref="BS121" si="1151">FR121+JQ121</f>
      </c>
      <c r="BT121" s="10">
        <f t="shared" ref="BT121" si="1152">FS121+JR121</f>
      </c>
      <c r="BU121" s="10">
        <f t="shared" ref="BU121" si="1153">FT121+JS121</f>
      </c>
      <c r="BV121" s="10">
        <f t="shared" ref="BV121" si="1154">FU121+JT121</f>
      </c>
      <c r="BW121" s="10">
        <f t="shared" ref="BW121" si="1155">FV121+JU121</f>
      </c>
      <c r="BX121" s="10">
        <f t="shared" ref="BX121" si="1156">FW121+JV121</f>
      </c>
      <c r="BY121" s="10">
        <f t="shared" ref="BY121" si="1157">FX121+JW121</f>
      </c>
      <c r="BZ121" s="10">
        <f t="shared" ref="BZ121" si="1158">FY121+JX121</f>
      </c>
      <c r="CA121" s="10">
        <f t="shared" ref="CA121" si="1159">FZ121+JY121</f>
      </c>
      <c r="CB121" s="10">
        <f t="shared" ref="CB121" si="1160">GA121+JZ121</f>
      </c>
      <c r="CC121" s="10">
        <f t="shared" ref="CC121" si="1161">GB121+KA121</f>
      </c>
      <c r="CD121" s="10">
        <f t="shared" ref="CD121" si="1162">GC121+KB121</f>
      </c>
      <c r="CE121" s="10">
        <f t="shared" ref="CE121" si="1163">GD121+KC121</f>
      </c>
      <c r="CF121" s="10">
        <f t="shared" ref="CF121" si="1164">GE121+KD121</f>
      </c>
      <c r="CG121" s="10">
        <f t="shared" ref="CG121" si="1165">GF121+KE121</f>
      </c>
      <c r="CH121" s="10">
        <f t="shared" ref="CH121" si="1166">GG121+KF121</f>
      </c>
      <c r="CI121" s="10">
        <f t="shared" ref="CI121" si="1167">GH121+KG121</f>
      </c>
      <c r="CJ121" s="10">
        <f t="shared" ref="CJ121" si="1168">GI121+KH121</f>
      </c>
      <c r="CK121" s="10">
        <f t="shared" ref="CK121" si="1169">GJ121+KI121</f>
      </c>
      <c r="CL121" s="10">
        <f t="shared" ref="CL121" si="1170">GK121+KJ121</f>
      </c>
      <c r="CM121" s="10">
        <f t="shared" ref="CM121" si="1171">GL121+KK121</f>
      </c>
      <c r="CN121" s="10">
        <f t="shared" ref="CN121" si="1172">GM121+KL121</f>
      </c>
      <c r="CO121" s="10">
        <f t="shared" ref="CO121" si="1173">GN121+KM121</f>
      </c>
      <c r="CP121" s="10">
        <f t="shared" ref="CP121" si="1174">GO121+KN121</f>
      </c>
      <c r="CQ121" s="10">
        <f t="shared" ref="CQ121" si="1175">GP121+KO121</f>
      </c>
      <c r="CR121" s="10">
        <f t="shared" ref="CR121" si="1176">GQ121+KP121</f>
      </c>
      <c r="CS121" s="10">
        <f t="shared" ref="CS121" si="1177">GR121+KQ121</f>
      </c>
      <c r="CT121" s="10">
        <f t="shared" ref="CT121" si="1178">GS121+KR121</f>
      </c>
      <c r="CU121" s="10">
        <f t="shared" ref="CU121" si="1179">GT121+KS121</f>
      </c>
      <c r="CV121" s="10">
        <f t="shared" ref="CV121" si="1180">GU121+KT121</f>
      </c>
      <c r="CW121" s="10">
        <f t="shared" ref="CW121" si="1181">GV121+KU121</f>
      </c>
      <c r="CX121" s="10">
        <f t="shared" ref="CX121" si="1182">GW121+KV121</f>
      </c>
      <c r="CY121" s="10">
        <f t="shared" ref="CY121" si="1183">GX121+KW121</f>
      </c>
      <c r="CZ121" s="10">
        <f t="shared" ref="CZ121" si="1184">GY121+KX121</f>
      </c>
      <c r="DA121" s="10">
        <f t="shared" ref="DA121" si="1185">GZ121+KY121</f>
      </c>
      <c r="DB121" s="10">
        <f t="shared" ref="DB121" si="1186">HA121+KZ121</f>
      </c>
      <c r="DC121" s="10">
        <f t="shared" ref="DC121" si="1187">HB121+LA121</f>
      </c>
      <c r="DD121" s="10">
        <f t="shared" ref="DD121" si="1188">HC121+LB121</f>
      </c>
      <c r="DE121" s="10">
        <f t="shared" ref="DE121" si="1189">HD121+LC121</f>
      </c>
      <c r="DF121" s="10">
        <f t="shared" ref="DF121" si="1190">HE121+LD121</f>
      </c>
      <c r="DG121" s="10">
        <f t="shared" ref="DG121" si="1191">HF121+LE121</f>
      </c>
      <c r="DH121" s="10">
        <f t="shared" ref="DH121" si="1192">HG121+LF121</f>
      </c>
      <c r="DI121" s="10">
        <f t="shared" ref="DI121" si="1193">HH121+LG121</f>
      </c>
      <c r="DJ121" s="10">
        <f t="shared" ref="DJ121" si="1194">HI121+LH121</f>
      </c>
      <c r="DK121" s="10">
        <f t="shared" ref="DK121" si="1195">HJ121+LI121</f>
      </c>
      <c r="DL121" s="10">
        <f t="shared" ref="DL121" si="1196">HK121+LJ121</f>
      </c>
      <c r="DM121" s="10">
        <f t="shared" ref="DM121" si="1197">HL121+LK121</f>
      </c>
      <c r="DN121" s="10">
        <f t="shared" ref="DN121" si="1198">HM121+LL121</f>
      </c>
      <c r="DO121" s="10">
        <f t="shared" ref="DO121" si="1199">HN121+LM121</f>
      </c>
      <c r="DP121" s="10">
        <f t="shared" ref="DP121" si="1200">HO121+LN121</f>
      </c>
      <c r="DQ121" s="10">
        <f t="shared" ref="DQ121" si="1201">HP121+LO121</f>
      </c>
      <c r="DR121" s="10">
        <f t="shared" ref="DR121" si="1202">HQ121+LP121</f>
      </c>
      <c r="DS121" s="10">
        <f t="shared" ref="DS121" si="1203">HR121+LQ121</f>
      </c>
      <c r="DT121" s="10">
        <f t="shared" ref="DT121" si="1204">HS121+LR121</f>
      </c>
      <c r="DU121" s="10">
        <f t="shared" ref="DU121" si="1205">HT121+LS121</f>
      </c>
      <c r="DV121" s="18"/>
      <c r="DW121" s="10">
        <f t="shared" ref="DW121:DW132" si="1206">_xlfn.QUARTILE.INC($AJ121:$DT121,1)</f>
      </c>
      <c r="DX121" s="10">
        <f t="shared" ref="DX121:DX132" si="1207">_xlfn.QUARTILE.INC($AJ121:$DT121,3)</f>
      </c>
      <c r="DY121" s="10">
        <f>DX121-DW121</f>
      </c>
      <c r="DZ121" s="10">
        <f>DX121+(1.25*DY121)</f>
      </c>
      <c r="EA121" s="10">
        <f>DW121-(1.25*DY121)</f>
      </c>
      <c r="EB121" s="18"/>
      <c r="EC121" s="11">
        <f t="shared" ref="EC121:EC132" si="1208">_xlfn.STDEV.P(AJ121:DU121)</f>
      </c>
      <c r="ED121" s="11">
        <f>AVERAGE(DN121:DT121)</f>
      </c>
      <c r="EE121" s="11">
        <f>AVERAGE(CQ121:DT121)</f>
      </c>
      <c r="EF121" s="16"/>
      <c r="EG121" s="9" t="s">
        <v>671</v>
      </c>
      <c r="EH121" s="9" t="s">
        <v>101</v>
      </c>
      <c r="EI121" s="10">
        <f>VLOOKUP($EG121,Data!$B:$CP,Daily!EI$10,0)</f>
      </c>
      <c r="EJ121" s="10">
        <f>VLOOKUP($EG121,Data!$B:$CP,Daily!EJ$10,0)</f>
      </c>
      <c r="EK121" s="10">
        <f>VLOOKUP($EG121,Data!$B:$CP,Daily!EK$10,0)</f>
      </c>
      <c r="EL121" s="10">
        <f>VLOOKUP($EG121,Data!$B:$CP,Daily!EL$10,0)</f>
      </c>
      <c r="EM121" s="10">
        <f>VLOOKUP($EG121,Data!$B:$CP,Daily!EM$10,0)</f>
      </c>
      <c r="EN121" s="10">
        <f>VLOOKUP($EG121,Data!$B:$CP,Daily!EN$10,0)</f>
      </c>
      <c r="EO121" s="10">
        <f>VLOOKUP($EG121,Data!$B:$CP,Daily!EO$10,0)</f>
      </c>
      <c r="EP121" s="10">
        <f>VLOOKUP($EG121,Data!$B:$CP,Daily!EP$10,0)</f>
      </c>
      <c r="EQ121" s="10">
        <f>VLOOKUP($EG121,Data!$B:$CP,Daily!EQ$10,0)</f>
      </c>
      <c r="ER121" s="10">
        <f>VLOOKUP($EG121,Data!$B:$CP,Daily!ER$10,0)</f>
      </c>
      <c r="ES121" s="10">
        <f>VLOOKUP($EG121,Data!$B:$CP,Daily!ES$10,0)</f>
      </c>
      <c r="ET121" s="10">
        <f>VLOOKUP($EG121,Data!$B:$CP,Daily!ET$10,0)</f>
      </c>
      <c r="EU121" s="10">
        <f>VLOOKUP($EG121,Data!$B:$CP,Daily!EU$10,0)</f>
      </c>
      <c r="EV121" s="10">
        <f>VLOOKUP($EG121,Data!$B:$CP,Daily!EV$10,0)</f>
      </c>
      <c r="EW121" s="10">
        <f>VLOOKUP($EG121,Data!$B:$CP,Daily!EW$10,0)</f>
      </c>
      <c r="EX121" s="10">
        <f>VLOOKUP($EG121,Data!$B:$CP,Daily!EX$10,0)</f>
      </c>
      <c r="EY121" s="10">
        <f>VLOOKUP($EG121,Data!$B:$CP,Daily!EY$10,0)</f>
      </c>
      <c r="EZ121" s="10">
        <f>VLOOKUP($EG121,Data!$B:$CP,Daily!EZ$10,0)</f>
      </c>
      <c r="FA121" s="10">
        <f>VLOOKUP($EG121,Data!$B:$CP,Daily!FA$10,0)</f>
      </c>
      <c r="FB121" s="10">
        <f>VLOOKUP($EG121,Data!$B:$CP,Daily!FB$10,0)</f>
      </c>
      <c r="FC121" s="10">
        <f>VLOOKUP($EG121,Data!$B:$CP,Daily!FC$10,0)</f>
      </c>
      <c r="FD121" s="10">
        <f>VLOOKUP($EG121,Data!$B:$CP,Daily!FD$10,0)</f>
      </c>
      <c r="FE121" s="10">
        <f>VLOOKUP($EG121,Data!$B:$CP,Daily!FE$10,0)</f>
      </c>
      <c r="FF121" s="10">
        <f>VLOOKUP($EG121,Data!$B:$CP,Daily!FF$10,0)</f>
      </c>
      <c r="FG121" s="10">
        <f>VLOOKUP($EG121,Data!$B:$CP,Daily!FG$10,0)</f>
      </c>
      <c r="FH121" s="10">
        <f>VLOOKUP($EG121,Data!$B:$CP,Daily!FH$10,0)</f>
      </c>
      <c r="FI121" s="10">
        <f>VLOOKUP($EG121,Data!$B:$CP,Daily!FI$10,0)</f>
      </c>
      <c r="FJ121" s="10">
        <f>VLOOKUP($EG121,Data!$B:$CP,Daily!FJ$10,0)</f>
      </c>
      <c r="FK121" s="10">
        <f>VLOOKUP($EG121,Data!$B:$CP,Daily!FK$10,0)</f>
      </c>
      <c r="FL121" s="10">
        <f>VLOOKUP($EG121,Data!$B:$CP,Daily!FL$10,0)</f>
      </c>
      <c r="FM121" s="10">
        <f>VLOOKUP($EG121,Data!$B:$CP,Daily!FM$10,0)</f>
      </c>
      <c r="FN121" s="10">
        <f>VLOOKUP($EG121,Data!$B:$CP,Daily!FN$10,0)</f>
      </c>
      <c r="FO121" s="10">
        <f>VLOOKUP($EG121,Data!$B:$CP,Daily!FO$10,0)</f>
      </c>
      <c r="FP121" s="10">
        <f>VLOOKUP($EG121,Data!$B:$CP,Daily!FP$10,0)</f>
      </c>
      <c r="FQ121" s="10">
        <f>VLOOKUP($EG121,Data!$B:$CP,Daily!FQ$10,0)</f>
      </c>
      <c r="FR121" s="10">
        <f>VLOOKUP($EG121,Data!$B:$CP,Daily!FR$10,0)</f>
      </c>
      <c r="FS121" s="10">
        <f>VLOOKUP($EG121,Data!$B:$CP,Daily!FS$10,0)</f>
      </c>
      <c r="FT121" s="10">
        <f>VLOOKUP($EG121,Data!$B:$CP,Daily!FT$10,0)</f>
      </c>
      <c r="FU121" s="10">
        <f>VLOOKUP($EG121,Data!$B:$CP,Daily!FU$10,0)</f>
      </c>
      <c r="FV121" s="10">
        <f>VLOOKUP($EG121,Data!$B:$CP,Daily!FV$10,0)</f>
      </c>
      <c r="FW121" s="10">
        <f>VLOOKUP($EG121,Data!$B:$CP,Daily!FW$10,0)</f>
      </c>
      <c r="FX121" s="10">
        <f>VLOOKUP($EG121,Data!$B:$CP,Daily!FX$10,0)</f>
      </c>
      <c r="FY121" s="10">
        <f>VLOOKUP($EG121,Data!$B:$CP,Daily!FY$10,0)</f>
      </c>
      <c r="FZ121" s="10">
        <f>VLOOKUP($EG121,Data!$B:$CP,Daily!FZ$10,0)</f>
      </c>
      <c r="GA121" s="10">
        <f>VLOOKUP($EG121,Data!$B:$CP,Daily!GA$10,0)</f>
      </c>
      <c r="GB121" s="10">
        <f>VLOOKUP($EG121,Data!$B:$CP,Daily!GB$10,0)</f>
      </c>
      <c r="GC121" s="10">
        <f>VLOOKUP($EG121,Data!$B:$CP,Daily!GC$10,0)</f>
      </c>
      <c r="GD121" s="10">
        <f>VLOOKUP($EG121,Data!$B:$CP,Daily!GD$10,0)</f>
      </c>
      <c r="GE121" s="10">
        <f>VLOOKUP($EG121,Data!$B:$CP,Daily!GE$10,0)</f>
      </c>
      <c r="GF121" s="10">
        <f>VLOOKUP($EG121,Data!$B:$CP,Daily!GF$10,0)</f>
      </c>
      <c r="GG121" s="10">
        <f>VLOOKUP($EG121,Data!$B:$CP,Daily!GG$10,0)</f>
      </c>
      <c r="GH121" s="10">
        <f>VLOOKUP($EG121,Data!$B:$CP,Daily!GH$10,0)</f>
      </c>
      <c r="GI121" s="10">
        <f>VLOOKUP($EG121,Data!$B:$CP,Daily!GI$10,0)</f>
      </c>
      <c r="GJ121" s="10">
        <f>VLOOKUP($EG121,Data!$B:$CP,Daily!GJ$10,0)</f>
      </c>
      <c r="GK121" s="10">
        <f>VLOOKUP($EG121,Data!$B:$CP,Daily!GK$10,0)</f>
      </c>
      <c r="GL121" s="10">
        <f>VLOOKUP($EG121,Data!$B:$CP,Daily!GL$10,0)</f>
      </c>
      <c r="GM121" s="10">
        <f>VLOOKUP($EG121,Data!$B:$CP,Daily!GM$10,0)</f>
      </c>
      <c r="GN121" s="10">
        <f>VLOOKUP($EG121,Data!$B:$CP,Daily!GN$10,0)</f>
      </c>
      <c r="GO121" s="10">
        <f>VLOOKUP($EG121,Data!$B:$CP,Daily!GO$10,0)</f>
      </c>
      <c r="GP121" s="10">
        <f>VLOOKUP($EG121,Data!$B:$CP,Daily!GP$10,0)</f>
      </c>
      <c r="GQ121" s="10">
        <f>VLOOKUP($EG121,Data!$B:$CP,Daily!GQ$10,0)</f>
      </c>
      <c r="GR121" s="10">
        <f>VLOOKUP($EG121,Data!$B:$CP,Daily!GR$10,0)</f>
      </c>
      <c r="GS121" s="10">
        <f>VLOOKUP($EG121,Data!$B:$CP,Daily!GS$10,0)</f>
      </c>
      <c r="GT121" s="10">
        <f>VLOOKUP($EG121,Data!$B:$CP,Daily!GT$10,0)</f>
      </c>
      <c r="GU121" s="10">
        <f>VLOOKUP($EG121,Data!$B:$CP,Daily!GU$10,0)</f>
      </c>
      <c r="GV121" s="10">
        <f>VLOOKUP($EG121,Data!$B:$CP,Daily!GV$10,0)</f>
      </c>
      <c r="GW121" s="10">
        <f>VLOOKUP($EG121,Data!$B:$CP,Daily!GW$10,0)</f>
      </c>
      <c r="GX121" s="10">
        <f>VLOOKUP($EG121,Data!$B:$CP,Daily!GX$10,0)</f>
      </c>
      <c r="GY121" s="10">
        <f>VLOOKUP($EG121,Data!$B:$CP,Daily!GY$10,0)</f>
      </c>
      <c r="GZ121" s="10">
        <f>VLOOKUP($EG121,Data!$B:$CP,Daily!GZ$10,0)</f>
      </c>
      <c r="HA121" s="10">
        <f>VLOOKUP($EG121,Data!$B:$CP,Daily!HA$10,0)</f>
      </c>
      <c r="HB121" s="10">
        <f>VLOOKUP($EG121,Data!$B:$CP,Daily!HB$10,0)</f>
      </c>
      <c r="HC121" s="10">
        <f>VLOOKUP($EG121,Data!$B:$CP,Daily!HC$10,0)</f>
      </c>
      <c r="HD121" s="10">
        <f>VLOOKUP($EG121,Data!$B:$CP,Daily!HD$10,0)</f>
      </c>
      <c r="HE121" s="10">
        <f>VLOOKUP($EG121,Data!$B:$CP,Daily!HE$10,0)</f>
      </c>
      <c r="HF121" s="10">
        <f>VLOOKUP($EG121,Data!$B:$CP,Daily!HF$10,0)</f>
      </c>
      <c r="HG121" s="10">
        <f>VLOOKUP($EG121,Data!$B:$CP,Daily!HG$10,0)</f>
      </c>
      <c r="HH121" s="10">
        <f>VLOOKUP($EG121,Data!$B:$CP,Daily!HH$10,0)</f>
      </c>
      <c r="HI121" s="10">
        <f>VLOOKUP($EG121,Data!$B:$CP,Daily!HI$10,0)</f>
      </c>
      <c r="HJ121" s="10">
        <f>VLOOKUP($EG121,Data!$B:$CP,Daily!HJ$10,0)</f>
      </c>
      <c r="HK121" s="10">
        <f>VLOOKUP($EG121,Data!$B:$CP,Daily!HK$10,0)</f>
      </c>
      <c r="HL121" s="10">
        <f>VLOOKUP($EG121,Data!$B:$CP,Daily!HL$10,0)</f>
      </c>
      <c r="HM121" s="10">
        <f>VLOOKUP($EG121,Data!$B:$CP,Daily!HM$10,0)</f>
      </c>
      <c r="HN121" s="10">
        <f>VLOOKUP($EG121,Data!$B:$CP,Daily!HN$10,0)</f>
      </c>
      <c r="HO121" s="10">
        <f>VLOOKUP($EG121,Data!$B:$CP,Daily!HO$10,0)</f>
      </c>
      <c r="HP121" s="10">
        <f>VLOOKUP($EG121,Data!$B:$CP,Daily!HP$10,0)</f>
      </c>
      <c r="HQ121" s="10">
        <f>VLOOKUP($EG121,Data!$B:$CP,Daily!HQ$10,0)</f>
      </c>
      <c r="HR121" s="10">
        <f>VLOOKUP($EG121,Data!$B:$CP,Daily!HR$10,0)</f>
      </c>
      <c r="HS121" s="10">
        <f>VLOOKUP($EG121,Data!$B:$CP,Daily!HS$10,0)</f>
      </c>
      <c r="HT121" s="10">
        <f>VLOOKUP($EG121,Data!$B:$CP,Daily!HT$10,0)</f>
      </c>
      <c r="HU121" s="17"/>
      <c r="HV121" s="10">
        <f t="shared" ref="HV121:HV132" si="1209">_xlfn.QUARTILE.INC($EI121:$HS121,1)</f>
      </c>
      <c r="HW121" s="10">
        <f t="shared" ref="HW121:HW132" si="1210">_xlfn.QUARTILE.INC($EI121:$HS121,3)</f>
      </c>
      <c r="HX121" s="10">
        <f t="shared" ref="HX121:HX132" si="1211">HW121-HV121</f>
      </c>
      <c r="HY121" s="10">
        <f>HW121+(1.25*HX121)</f>
      </c>
      <c r="HZ121" s="10">
        <f>HV121-(1.25*HX121)</f>
      </c>
      <c r="IA121" s="53"/>
      <c r="IB121" s="11">
        <f t="shared" ref="IB121:IB132" si="1212">_xlfn.STDEV.P(FM121:HT121)</f>
      </c>
      <c r="IC121" s="11">
        <f>AVERAGE(HM121:HS121)</f>
      </c>
      <c r="ID121" s="11">
        <f>AVERAGE(GP121:HS121)</f>
      </c>
      <c r="IE121" s="16"/>
      <c r="IF121" s="9" t="s">
        <v>672</v>
      </c>
      <c r="IG121" s="9" t="s">
        <v>101</v>
      </c>
      <c r="IH121" s="10">
        <f>VLOOKUP($IF121,Data!$B:$CP,Daily!IH$10,0)</f>
      </c>
      <c r="II121" s="10">
        <f>VLOOKUP($IF121,Data!$B:$CP,Daily!II$10,0)</f>
      </c>
      <c r="IJ121" s="10">
        <f>VLOOKUP($IF121,Data!$B:$CP,Daily!IJ$10,0)</f>
      </c>
      <c r="IK121" s="10">
        <f>VLOOKUP($IF121,Data!$B:$CP,Daily!IK$10,0)</f>
      </c>
      <c r="IL121" s="10">
        <f>VLOOKUP($IF121,Data!$B:$CP,Daily!IL$10,0)</f>
      </c>
      <c r="IM121" s="10">
        <f>VLOOKUP($IF121,Data!$B:$CP,Daily!IM$10,0)</f>
      </c>
      <c r="IN121" s="10">
        <f>VLOOKUP($IF121,Data!$B:$CP,Daily!IN$10,0)</f>
      </c>
      <c r="IO121" s="10">
        <f>VLOOKUP($IF121,Data!$B:$CP,Daily!IO$10,0)</f>
      </c>
      <c r="IP121" s="10">
        <f>VLOOKUP($IF121,Data!$B:$CP,Daily!IP$10,0)</f>
      </c>
      <c r="IQ121" s="10">
        <f>VLOOKUP($IF121,Data!$B:$CP,Daily!IQ$10,0)</f>
      </c>
      <c r="IR121" s="10">
        <f>VLOOKUP($IF121,Data!$B:$CP,Daily!IR$10,0)</f>
      </c>
      <c r="IS121" s="10">
        <f>VLOOKUP($IF121,Data!$B:$CP,Daily!IS$10,0)</f>
      </c>
      <c r="IT121" s="10">
        <f>VLOOKUP($IF121,Data!$B:$CP,Daily!IT$10,0)</f>
      </c>
      <c r="IU121" s="10">
        <f>VLOOKUP($IF121,Data!$B:$CP,Daily!IU$10,0)</f>
      </c>
      <c r="IV121" s="10">
        <f>VLOOKUP($IF121,Data!$B:$CP,Daily!IV$10,0)</f>
      </c>
      <c r="IW121" s="10">
        <f>VLOOKUP($IF121,Data!$B:$CP,Daily!IW$10,0)</f>
      </c>
      <c r="IX121" s="10">
        <f>VLOOKUP($IF121,Data!$B:$CP,Daily!IX$10,0)</f>
      </c>
      <c r="IY121" s="10">
        <f>VLOOKUP($IF121,Data!$B:$CP,Daily!IY$10,0)</f>
      </c>
      <c r="IZ121" s="10">
        <f>VLOOKUP($IF121,Data!$B:$CP,Daily!IZ$10,0)</f>
      </c>
      <c r="JA121" s="10">
        <f>VLOOKUP($IF121,Data!$B:$CP,Daily!JA$10,0)</f>
      </c>
      <c r="JB121" s="10">
        <f>VLOOKUP($IF121,Data!$B:$CP,Daily!JB$10,0)</f>
      </c>
      <c r="JC121" s="10">
        <f>VLOOKUP($IF121,Data!$B:$CP,Daily!JC$10,0)</f>
      </c>
      <c r="JD121" s="10">
        <f>VLOOKUP($IF121,Data!$B:$CP,Daily!JD$10,0)</f>
      </c>
      <c r="JE121" s="10">
        <f>VLOOKUP($IF121,Data!$B:$CP,Daily!JE$10,0)</f>
      </c>
      <c r="JF121" s="10">
        <f>VLOOKUP($IF121,Data!$B:$CP,Daily!JF$10,0)</f>
      </c>
      <c r="JG121" s="10">
        <f>VLOOKUP($IF121,Data!$B:$CP,Daily!JG$10,0)</f>
      </c>
      <c r="JH121" s="10">
        <f>VLOOKUP($IF121,Data!$B:$CP,Daily!JH$10,0)</f>
      </c>
      <c r="JI121" s="10">
        <f>VLOOKUP($IF121,Data!$B:$CP,Daily!JI$10,0)</f>
      </c>
      <c r="JJ121" s="10">
        <f>VLOOKUP($IF121,Data!$B:$CP,Daily!JJ$10,0)</f>
      </c>
      <c r="JK121" s="10">
        <f>VLOOKUP($IF121,Data!$B:$CP,Daily!JK$10,0)</f>
      </c>
      <c r="JL121" s="10">
        <f>VLOOKUP($IF121,Data!$B:$CP,Daily!JL$10,0)</f>
      </c>
      <c r="JM121" s="10">
        <f>VLOOKUP($IF121,Data!$B:$CP,Daily!JM$10,0)</f>
      </c>
      <c r="JN121" s="10">
        <f>VLOOKUP($IF121,Data!$B:$CP,Daily!JN$10,0)</f>
      </c>
      <c r="JO121" s="10">
        <f>VLOOKUP($IF121,Data!$B:$CP,Daily!JO$10,0)</f>
      </c>
      <c r="JP121" s="10">
        <f>VLOOKUP($IF121,Data!$B:$CP,Daily!JP$10,0)</f>
      </c>
      <c r="JQ121" s="10">
        <f>VLOOKUP($IF121,Data!$B:$CP,Daily!JQ$10,0)</f>
      </c>
      <c r="JR121" s="10">
        <f>VLOOKUP($IF121,Data!$B:$CP,Daily!JR$10,0)</f>
      </c>
      <c r="JS121" s="10">
        <f>VLOOKUP($IF121,Data!$B:$CP,Daily!JS$10,0)</f>
      </c>
      <c r="JT121" s="10">
        <f>VLOOKUP($IF121,Data!$B:$CP,Daily!JT$10,0)</f>
      </c>
      <c r="JU121" s="10">
        <f>VLOOKUP($IF121,Data!$B:$CP,Daily!JU$10,0)</f>
      </c>
      <c r="JV121" s="10">
        <f>VLOOKUP($IF121,Data!$B:$CP,Daily!JV$10,0)</f>
      </c>
      <c r="JW121" s="10">
        <f>VLOOKUP($IF121,Data!$B:$CP,Daily!JW$10,0)</f>
      </c>
      <c r="JX121" s="10">
        <f>VLOOKUP($IF121,Data!$B:$CP,Daily!JX$10,0)</f>
      </c>
      <c r="JY121" s="10">
        <f>VLOOKUP($IF121,Data!$B:$CP,Daily!JY$10,0)</f>
      </c>
      <c r="JZ121" s="10">
        <f>VLOOKUP($IF121,Data!$B:$CP,Daily!JZ$10,0)</f>
      </c>
      <c r="KA121" s="10">
        <f>VLOOKUP($IF121,Data!$B:$CP,Daily!KA$10,0)</f>
      </c>
      <c r="KB121" s="10">
        <f>VLOOKUP($IF121,Data!$B:$CP,Daily!KB$10,0)</f>
      </c>
      <c r="KC121" s="10">
        <f>VLOOKUP($IF121,Data!$B:$CP,Daily!KC$10,0)</f>
      </c>
      <c r="KD121" s="10">
        <f>VLOOKUP($IF121,Data!$B:$CP,Daily!KD$10,0)</f>
      </c>
      <c r="KE121" s="10">
        <f>VLOOKUP($IF121,Data!$B:$CP,Daily!KE$10,0)</f>
      </c>
      <c r="KF121" s="10">
        <f>VLOOKUP($IF121,Data!$B:$CP,Daily!KF$10,0)</f>
      </c>
      <c r="KG121" s="10">
        <f>VLOOKUP($IF121,Data!$B:$CP,Daily!KG$10,0)</f>
      </c>
      <c r="KH121" s="10">
        <f>VLOOKUP($IF121,Data!$B:$CP,Daily!KH$10,0)</f>
      </c>
      <c r="KI121" s="10">
        <f>VLOOKUP($IF121,Data!$B:$CP,Daily!KI$10,0)</f>
      </c>
      <c r="KJ121" s="10">
        <f>VLOOKUP($IF121,Data!$B:$CP,Daily!KJ$10,0)</f>
      </c>
      <c r="KK121" s="10">
        <f>VLOOKUP($IF121,Data!$B:$CP,Daily!KK$10,0)</f>
      </c>
      <c r="KL121" s="10">
        <f>VLOOKUP($IF121,Data!$B:$CP,Daily!KL$10,0)</f>
      </c>
      <c r="KM121" s="10">
        <f>VLOOKUP($IF121,Data!$B:$CP,Daily!KM$10,0)</f>
      </c>
      <c r="KN121" s="10">
        <f>VLOOKUP($IF121,Data!$B:$CP,Daily!KN$10,0)</f>
      </c>
      <c r="KO121" s="10">
        <f>VLOOKUP($IF121,Data!$B:$CP,Daily!KO$10,0)</f>
      </c>
      <c r="KP121" s="10">
        <f>VLOOKUP($IF121,Data!$B:$CP,Daily!KP$10,0)</f>
      </c>
      <c r="KQ121" s="10">
        <f>VLOOKUP($IF121,Data!$B:$CP,Daily!KQ$10,0)</f>
      </c>
      <c r="KR121" s="10">
        <f>VLOOKUP($IF121,Data!$B:$CP,Daily!KR$10,0)</f>
      </c>
      <c r="KS121" s="10">
        <f>VLOOKUP($IF121,Data!$B:$CP,Daily!KS$10,0)</f>
      </c>
      <c r="KT121" s="10">
        <f>VLOOKUP($IF121,Data!$B:$CP,Daily!KT$10,0)</f>
      </c>
      <c r="KU121" s="10">
        <f>VLOOKUP($IF121,Data!$B:$CP,Daily!KU$10,0)</f>
      </c>
      <c r="KV121" s="10">
        <f>VLOOKUP($IF121,Data!$B:$CP,Daily!KV$10,0)</f>
      </c>
      <c r="KW121" s="10">
        <f>VLOOKUP($IF121,Data!$B:$CP,Daily!KW$10,0)</f>
      </c>
      <c r="KX121" s="10">
        <f>VLOOKUP($IF121,Data!$B:$CP,Daily!KX$10,0)</f>
      </c>
      <c r="KY121" s="10">
        <f>VLOOKUP($IF121,Data!$B:$CP,Daily!KY$10,0)</f>
      </c>
      <c r="KZ121" s="10">
        <f>VLOOKUP($IF121,Data!$B:$CP,Daily!KZ$10,0)</f>
      </c>
      <c r="LA121" s="10">
        <f>VLOOKUP($IF121,Data!$B:$CP,Daily!LA$10,0)</f>
      </c>
      <c r="LB121" s="10">
        <f>VLOOKUP($IF121,Data!$B:$CP,Daily!LB$10,0)</f>
      </c>
      <c r="LC121" s="10">
        <f>VLOOKUP($IF121,Data!$B:$CP,Daily!LC$10,0)</f>
      </c>
      <c r="LD121" s="10">
        <f>VLOOKUP($IF121,Data!$B:$CP,Daily!LD$10,0)</f>
      </c>
      <c r="LE121" s="10">
        <f>VLOOKUP($IF121,Data!$B:$CP,Daily!LE$10,0)</f>
      </c>
      <c r="LF121" s="10">
        <f>VLOOKUP($IF121,Data!$B:$CP,Daily!LF$10,0)</f>
      </c>
      <c r="LG121" s="10">
        <f>VLOOKUP($IF121,Data!$B:$CP,Daily!LG$10,0)</f>
      </c>
      <c r="LH121" s="10">
        <f>VLOOKUP($IF121,Data!$B:$CP,Daily!LH$10,0)</f>
      </c>
      <c r="LI121" s="10">
        <f>VLOOKUP($IF121,Data!$B:$CP,Daily!LI$10,0)</f>
      </c>
      <c r="LJ121" s="10">
        <f>VLOOKUP($IF121,Data!$B:$CP,Daily!LJ$10,0)</f>
      </c>
      <c r="LK121" s="10">
        <f>VLOOKUP($IF121,Data!$B:$CP,Daily!LK$10,0)</f>
      </c>
      <c r="LL121" s="10">
        <f>VLOOKUP($IF121,Data!$B:$CP,Daily!LL$10,0)</f>
      </c>
      <c r="LM121" s="10">
        <f>VLOOKUP($IF121,Data!$B:$CP,Daily!LM$10,0)</f>
      </c>
      <c r="LN121" s="10">
        <f>VLOOKUP($IF121,Data!$B:$CP,Daily!LN$10,0)</f>
      </c>
      <c r="LO121" s="10">
        <f>VLOOKUP($IF121,Data!$B:$CP,Daily!LO$10,0)</f>
      </c>
      <c r="LP121" s="10">
        <f>VLOOKUP($IF121,Data!$B:$CP,Daily!LP$10,0)</f>
      </c>
      <c r="LQ121" s="10">
        <f>VLOOKUP($IF121,Data!$B:$CP,Daily!LQ$10,0)</f>
      </c>
      <c r="LR121" s="10">
        <f>VLOOKUP($IF121,Data!$B:$CP,Daily!LR$10,0)</f>
      </c>
      <c r="LS121" s="10">
        <f>VLOOKUP($IF121,Data!$B:$CP,Daily!LS$10,0)</f>
      </c>
      <c r="LU121" s="10">
        <f t="shared" ref="LU121:LU132" si="1213">_xlfn.QUARTILE.INC($IH121:$LR121,1)</f>
      </c>
      <c r="LV121" s="10">
        <f t="shared" ref="LV121:LV132" si="1214">_xlfn.QUARTILE.INC($IH121:$LR121,3)</f>
      </c>
      <c r="LW121" s="10">
        <f t="shared" ref="LW121:LW132" si="1215">LV121-LU121</f>
      </c>
      <c r="LX121" s="10">
        <f>LV121+(1.25*LW121)</f>
      </c>
      <c r="LY121" s="10">
        <f>LU121-(1.25*LW121)</f>
      </c>
      <c r="LZ121" s="53"/>
      <c r="MA121" s="11">
        <f>_xlfn.STDEV.P(JL121:LS121)</f>
      </c>
      <c r="MB121" s="11">
        <f>AVERAGE(LL121:LR121)</f>
      </c>
      <c r="MC121" s="11">
        <f>AVERAGE(KO121:LR121)</f>
      </c>
    </row>
    <row r="122" spans="4:341" x14ac:dyDescent="0.25">
      <c r="D122" s="132" t="s">
        <v>673</v>
      </c>
      <c r="E122" s="67" t="str">
        <f>VLOOKUP($D122,'Metric Nature'!$C:$D,2,0)&amp;IF(($F122&lt;(EA122)),"Below",IF(($F122&gt;(DZ122)),"Above","Within"))</f>
      </c>
      <c r="F122" s="62">
        <f t="shared" si="1103"/>
      </c>
      <c r="G122" s="92">
        <f t="shared" ref="G122" si="1216">ED122</f>
      </c>
      <c r="H122" s="62">
        <f t="shared" ref="H122" si="1217">IFERROR(((F122-G122)/G122),0)</f>
      </c>
      <c r="I122" s="89">
        <f t="shared" ref="I122" si="1218">EE122</f>
      </c>
      <c r="J122" s="62">
        <f t="shared" si="1106"/>
      </c>
      <c r="K122" s="62">
        <f t="shared" ref="K122:K132" si="1219">EC122</f>
      </c>
      <c r="L122" s="70"/>
      <c r="M122" s="67" t="str">
        <f>VLOOKUP($D122,'Metric Nature'!$C:$D,2,0)&amp;IF(($N122&lt;(HZ122)),"Below",IF(($N122&gt;(HY122)),"Above","Within"))</f>
      </c>
      <c r="N122" s="71">
        <f t="shared" si="1108"/>
      </c>
      <c r="O122" s="63">
        <f t="shared" ref="O122" si="1220">IC122</f>
      </c>
      <c r="P122" s="98">
        <f t="shared" ref="P122" si="1221">IFERROR(((N122-O122)/O122),0)</f>
      </c>
      <c r="Q122" s="63">
        <f t="shared" ref="Q122" si="1222">ID122</f>
      </c>
      <c r="R122" s="69">
        <f t="shared" si="1110"/>
      </c>
      <c r="S122" s="62">
        <f t="shared" si="1111"/>
      </c>
      <c r="T122" s="70"/>
      <c r="U122" s="67" t="str">
        <f>VLOOKUP($D122,'Metric Nature'!$C:$D,2,0)&amp;IF(($V122&lt;(LY122)),"Below",IF(($V122&gt;(LX122)),"Above","Within"))</f>
      </c>
      <c r="V122" s="62">
        <f t="shared" si="1112"/>
      </c>
      <c r="W122" s="63">
        <f t="shared" ref="W122" si="1223">MB122</f>
      </c>
      <c r="X122" s="62">
        <f t="shared" ref="X122" si="1224">IFERROR(((V122-W122)/W122),0)</f>
      </c>
      <c r="Y122" s="63">
        <f t="shared" ref="Y122" si="1225">MC122</f>
      </c>
      <c r="Z122" s="69">
        <f t="shared" si="1114"/>
      </c>
      <c r="AA122" s="62">
        <f t="shared" si="1115"/>
      </c>
      <c r="AB122" s="64"/>
      <c r="AC122" s="60" t="s">
        <v>674</v>
      </c>
      <c r="AI122" s="9" t="s">
        <v>673</v>
      </c>
      <c r="AJ122" s="14">
        <f>(VLOOKUP($EG122,Data!$B:$CP,Daily!EI$10,0)+VLOOKUP($IF122,Data!$B:$CP,Daily!IH$10,0))/AJ$121</f>
      </c>
      <c r="AK122" s="14">
        <f>(VLOOKUP($EG122,Data!$B:$CP,Daily!EJ$10,0)+VLOOKUP($IF122,Data!$B:$CP,Daily!II$10,0))/AK$121</f>
      </c>
      <c r="AL122" s="14">
        <f>(VLOOKUP($EG122,Data!$B:$CP,Daily!EK$10,0)+VLOOKUP($IF122,Data!$B:$CP,Daily!IJ$10,0))/AL$121</f>
      </c>
      <c r="AM122" s="14">
        <f>(VLOOKUP($EG122,Data!$B:$CP,Daily!EL$10,0)+VLOOKUP($IF122,Data!$B:$CP,Daily!IK$10,0))/AM$121</f>
      </c>
      <c r="AN122" s="14">
        <f>(VLOOKUP($EG122,Data!$B:$CP,Daily!EM$10,0)+VLOOKUP($IF122,Data!$B:$CP,Daily!IL$10,0))/AN$121</f>
      </c>
      <c r="AO122" s="14">
        <f>(VLOOKUP($EG122,Data!$B:$CP,Daily!EN$10,0)+VLOOKUP($IF122,Data!$B:$CP,Daily!IM$10,0))/AO$121</f>
      </c>
      <c r="AP122" s="14">
        <f>(VLOOKUP($EG122,Data!$B:$CP,Daily!EO$10,0)+VLOOKUP($IF122,Data!$B:$CP,Daily!IN$10,0))/AP$121</f>
      </c>
      <c r="AQ122" s="14">
        <f>(VLOOKUP($EG122,Data!$B:$CP,Daily!EP$10,0)+VLOOKUP($IF122,Data!$B:$CP,Daily!IO$10,0))/AQ$121</f>
      </c>
      <c r="AR122" s="14">
        <f>(VLOOKUP($EG122,Data!$B:$CP,Daily!EQ$10,0)+VLOOKUP($IF122,Data!$B:$CP,Daily!IP$10,0))/AR$121</f>
      </c>
      <c r="AS122" s="14">
        <f>(VLOOKUP($EG122,Data!$B:$CP,Daily!ER$10,0)+VLOOKUP($IF122,Data!$B:$CP,Daily!IQ$10,0))/AS$121</f>
      </c>
      <c r="AT122" s="14">
        <f>(VLOOKUP($EG122,Data!$B:$CP,Daily!ES$10,0)+VLOOKUP($IF122,Data!$B:$CP,Daily!IR$10,0))/AT$121</f>
      </c>
      <c r="AU122" s="14">
        <f>(VLOOKUP($EG122,Data!$B:$CP,Daily!ET$10,0)+VLOOKUP($IF122,Data!$B:$CP,Daily!IS$10,0))/AU$121</f>
      </c>
      <c r="AV122" s="14">
        <f>(VLOOKUP($EG122,Data!$B:$CP,Daily!EU$10,0)+VLOOKUP($IF122,Data!$B:$CP,Daily!IT$10,0))/AV$121</f>
      </c>
      <c r="AW122" s="14">
        <f>(VLOOKUP($EG122,Data!$B:$CP,Daily!EV$10,0)+VLOOKUP($IF122,Data!$B:$CP,Daily!IU$10,0))/AW$121</f>
      </c>
      <c r="AX122" s="14">
        <f>(VLOOKUP($EG122,Data!$B:$CP,Daily!EW$10,0)+VLOOKUP($IF122,Data!$B:$CP,Daily!IV$10,0))/AX$121</f>
      </c>
      <c r="AY122" s="14">
        <f>(VLOOKUP($EG122,Data!$B:$CP,Daily!EX$10,0)+VLOOKUP($IF122,Data!$B:$CP,Daily!IW$10,0))/AY$121</f>
      </c>
      <c r="AZ122" s="14">
        <f>(VLOOKUP($EG122,Data!$B:$CP,Daily!EY$10,0)+VLOOKUP($IF122,Data!$B:$CP,Daily!IX$10,0))/AZ$121</f>
      </c>
      <c r="BA122" s="14">
        <f>(VLOOKUP($EG122,Data!$B:$CP,Daily!EZ$10,0)+VLOOKUP($IF122,Data!$B:$CP,Daily!IY$10,0))/BA$121</f>
      </c>
      <c r="BB122" s="14">
        <f>(VLOOKUP($EG122,Data!$B:$CP,Daily!FA$10,0)+VLOOKUP($IF122,Data!$B:$CP,Daily!IZ$10,0))/BB$121</f>
      </c>
      <c r="BC122" s="14">
        <f>(VLOOKUP($EG122,Data!$B:$CP,Daily!FB$10,0)+VLOOKUP($IF122,Data!$B:$CP,Daily!JA$10,0))/BC$121</f>
      </c>
      <c r="BD122" s="14">
        <f>(VLOOKUP($EG122,Data!$B:$CP,Daily!FC$10,0)+VLOOKUP($IF122,Data!$B:$CP,Daily!JB$10,0))/BD$121</f>
      </c>
      <c r="BE122" s="14">
        <f>(VLOOKUP($EG122,Data!$B:$CP,Daily!FD$10,0)+VLOOKUP($IF122,Data!$B:$CP,Daily!JC$10,0))/BE$121</f>
      </c>
      <c r="BF122" s="14">
        <f>(VLOOKUP($EG122,Data!$B:$CP,Daily!FE$10,0)+VLOOKUP($IF122,Data!$B:$CP,Daily!JD$10,0))/BF$121</f>
      </c>
      <c r="BG122" s="14">
        <f>(VLOOKUP($EG122,Data!$B:$CP,Daily!FF$10,0)+VLOOKUP($IF122,Data!$B:$CP,Daily!JE$10,0))/BG$121</f>
      </c>
      <c r="BH122" s="14">
        <f>(VLOOKUP($EG122,Data!$B:$CP,Daily!FG$10,0)+VLOOKUP($IF122,Data!$B:$CP,Daily!JF$10,0))/BH$121</f>
      </c>
      <c r="BI122" s="14">
        <f>(VLOOKUP($EG122,Data!$B:$CP,Daily!FH$10,0)+VLOOKUP($IF122,Data!$B:$CP,Daily!JG$10,0))/BI$121</f>
      </c>
      <c r="BJ122" s="14">
        <f>(VLOOKUP($EG122,Data!$B:$CP,Daily!FI$10,0)+VLOOKUP($IF122,Data!$B:$CP,Daily!JH$10,0))/BJ$121</f>
      </c>
      <c r="BK122" s="14">
        <f>(VLOOKUP($EG122,Data!$B:$CP,Daily!FJ$10,0)+VLOOKUP($IF122,Data!$B:$CP,Daily!JI$10,0))/BK$121</f>
      </c>
      <c r="BL122" s="14">
        <f>(VLOOKUP($EG122,Data!$B:$CP,Daily!FK$10,0)+VLOOKUP($IF122,Data!$B:$CP,Daily!JJ$10,0))/BL$121</f>
      </c>
      <c r="BM122" s="14">
        <f>(VLOOKUP($EG122,Data!$B:$CP,Daily!FL$10,0)+VLOOKUP($IF122,Data!$B:$CP,Daily!JK$10,0))/BM$121</f>
      </c>
      <c r="BN122" s="14">
        <f>(VLOOKUP($EG122,Data!$B:$CP,Daily!FM$10,0)+VLOOKUP($IF122,Data!$B:$CP,Daily!JL$10,0))/BN$121</f>
      </c>
      <c r="BO122" s="14">
        <f>(VLOOKUP($EG122,Data!$B:$CP,Daily!FN$10,0)+VLOOKUP($IF122,Data!$B:$CP,Daily!JM$10,0))/BO$121</f>
      </c>
      <c r="BP122" s="14">
        <f>(VLOOKUP($EG122,Data!$B:$CP,Daily!FO$10,0)+VLOOKUP($IF122,Data!$B:$CP,Daily!JN$10,0))/BP$121</f>
      </c>
      <c r="BQ122" s="14">
        <f>(VLOOKUP($EG122,Data!$B:$CP,Daily!FP$10,0)+VLOOKUP($IF122,Data!$B:$CP,Daily!JO$10,0))/BQ$121</f>
      </c>
      <c r="BR122" s="14">
        <f>(VLOOKUP($EG122,Data!$B:$CP,Daily!FQ$10,0)+VLOOKUP($IF122,Data!$B:$CP,Daily!JP$10,0))/BR$121</f>
      </c>
      <c r="BS122" s="14">
        <f>(VLOOKUP($EG122,Data!$B:$CP,Daily!FR$10,0)+VLOOKUP($IF122,Data!$B:$CP,Daily!JQ$10,0))/BS$121</f>
      </c>
      <c r="BT122" s="14">
        <f>(VLOOKUP($EG122,Data!$B:$CP,Daily!FS$10,0)+VLOOKUP($IF122,Data!$B:$CP,Daily!JR$10,0))/BT$121</f>
      </c>
      <c r="BU122" s="14">
        <f>(VLOOKUP($EG122,Data!$B:$CP,Daily!FT$10,0)+VLOOKUP($IF122,Data!$B:$CP,Daily!JS$10,0))/BU$121</f>
      </c>
      <c r="BV122" s="14">
        <f>(VLOOKUP($EG122,Data!$B:$CP,Daily!FU$10,0)+VLOOKUP($IF122,Data!$B:$CP,Daily!JT$10,0))/BV$121</f>
      </c>
      <c r="BW122" s="14">
        <f>(VLOOKUP($EG122,Data!$B:$CP,Daily!FV$10,0)+VLOOKUP($IF122,Data!$B:$CP,Daily!JU$10,0))/BW$121</f>
      </c>
      <c r="BX122" s="14">
        <f>(VLOOKUP($EG122,Data!$B:$CP,Daily!FW$10,0)+VLOOKUP($IF122,Data!$B:$CP,Daily!JV$10,0))/BX$121</f>
      </c>
      <c r="BY122" s="14">
        <f>(VLOOKUP($EG122,Data!$B:$CP,Daily!FX$10,0)+VLOOKUP($IF122,Data!$B:$CP,Daily!JW$10,0))/BY$121</f>
      </c>
      <c r="BZ122" s="14">
        <f>(VLOOKUP($EG122,Data!$B:$CP,Daily!FY$10,0)+VLOOKUP($IF122,Data!$B:$CP,Daily!JX$10,0))/BZ$121</f>
      </c>
      <c r="CA122" s="14">
        <f>(VLOOKUP($EG122,Data!$B:$CP,Daily!FZ$10,0)+VLOOKUP($IF122,Data!$B:$CP,Daily!JY$10,0))/CA$121</f>
      </c>
      <c r="CB122" s="14">
        <f>(VLOOKUP($EG122,Data!$B:$CP,Daily!GA$10,0)+VLOOKUP($IF122,Data!$B:$CP,Daily!JZ$10,0))/CB$121</f>
      </c>
      <c r="CC122" s="14">
        <f>(VLOOKUP($EG122,Data!$B:$CP,Daily!GB$10,0)+VLOOKUP($IF122,Data!$B:$CP,Daily!KA$10,0))/CC$121</f>
      </c>
      <c r="CD122" s="14">
        <f>(VLOOKUP($EG122,Data!$B:$CP,Daily!GC$10,0)+VLOOKUP($IF122,Data!$B:$CP,Daily!KB$10,0))/CD$121</f>
      </c>
      <c r="CE122" s="14">
        <f>(VLOOKUP($EG122,Data!$B:$CP,Daily!GD$10,0)+VLOOKUP($IF122,Data!$B:$CP,Daily!KC$10,0))/CE$121</f>
      </c>
      <c r="CF122" s="14">
        <f>(VLOOKUP($EG122,Data!$B:$CP,Daily!GE$10,0)+VLOOKUP($IF122,Data!$B:$CP,Daily!KD$10,0))/CF$121</f>
      </c>
      <c r="CG122" s="14">
        <f>(VLOOKUP($EG122,Data!$B:$CP,Daily!GF$10,0)+VLOOKUP($IF122,Data!$B:$CP,Daily!KE$10,0))/CG$121</f>
      </c>
      <c r="CH122" s="14">
        <f>(VLOOKUP($EG122,Data!$B:$CP,Daily!GG$10,0)+VLOOKUP($IF122,Data!$B:$CP,Daily!KF$10,0))/CH$121</f>
      </c>
      <c r="CI122" s="14">
        <f>(VLOOKUP($EG122,Data!$B:$CP,Daily!GH$10,0)+VLOOKUP($IF122,Data!$B:$CP,Daily!KG$10,0))/CI$121</f>
      </c>
      <c r="CJ122" s="14">
        <f>(VLOOKUP($EG122,Data!$B:$CP,Daily!GI$10,0)+VLOOKUP($IF122,Data!$B:$CP,Daily!KH$10,0))/CJ$121</f>
      </c>
      <c r="CK122" s="14">
        <f>(VLOOKUP($EG122,Data!$B:$CP,Daily!GJ$10,0)+VLOOKUP($IF122,Data!$B:$CP,Daily!KI$10,0))/CK$121</f>
      </c>
      <c r="CL122" s="14">
        <f>(VLOOKUP($EG122,Data!$B:$CP,Daily!GK$10,0)+VLOOKUP($IF122,Data!$B:$CP,Daily!KJ$10,0))/CL$121</f>
      </c>
      <c r="CM122" s="14">
        <f>(VLOOKUP($EG122,Data!$B:$CP,Daily!GL$10,0)+VLOOKUP($IF122,Data!$B:$CP,Daily!KK$10,0))/CM$121</f>
      </c>
      <c r="CN122" s="14">
        <f>(VLOOKUP($EG122,Data!$B:$CP,Daily!GM$10,0)+VLOOKUP($IF122,Data!$B:$CP,Daily!KL$10,0))/CN$121</f>
      </c>
      <c r="CO122" s="14">
        <f>(VLOOKUP($EG122,Data!$B:$CP,Daily!GN$10,0)+VLOOKUP($IF122,Data!$B:$CP,Daily!KM$10,0))/CO$121</f>
      </c>
      <c r="CP122" s="14">
        <f>(VLOOKUP($EG122,Data!$B:$CP,Daily!GO$10,0)+VLOOKUP($IF122,Data!$B:$CP,Daily!KN$10,0))/CP$121</f>
      </c>
      <c r="CQ122" s="14">
        <f>(VLOOKUP($EG122,Data!$B:$CP,Daily!GP$10,0)+VLOOKUP($IF122,Data!$B:$CP,Daily!KO$10,0))/CQ$121</f>
      </c>
      <c r="CR122" s="14">
        <f>(VLOOKUP($EG122,Data!$B:$CP,Daily!GQ$10,0)+VLOOKUP($IF122,Data!$B:$CP,Daily!KP$10,0))/CR$121</f>
      </c>
      <c r="CS122" s="14">
        <f>(VLOOKUP($EG122,Data!$B:$CP,Daily!GR$10,0)+VLOOKUP($IF122,Data!$B:$CP,Daily!KQ$10,0))/CS$121</f>
      </c>
      <c r="CT122" s="14">
        <f>(VLOOKUP($EG122,Data!$B:$CP,Daily!GS$10,0)+VLOOKUP($IF122,Data!$B:$CP,Daily!KR$10,0))/CT$121</f>
      </c>
      <c r="CU122" s="14">
        <f>(VLOOKUP($EG122,Data!$B:$CP,Daily!GT$10,0)+VLOOKUP($IF122,Data!$B:$CP,Daily!KS$10,0))/CU$121</f>
      </c>
      <c r="CV122" s="14">
        <f>(VLOOKUP($EG122,Data!$B:$CP,Daily!GU$10,0)+VLOOKUP($IF122,Data!$B:$CP,Daily!KT$10,0))/CV$121</f>
      </c>
      <c r="CW122" s="14">
        <f>(VLOOKUP($EG122,Data!$B:$CP,Daily!GV$10,0)+VLOOKUP($IF122,Data!$B:$CP,Daily!KU$10,0))/CW$121</f>
      </c>
      <c r="CX122" s="14">
        <f>(VLOOKUP($EG122,Data!$B:$CP,Daily!GW$10,0)+VLOOKUP($IF122,Data!$B:$CP,Daily!KV$10,0))/CX$121</f>
      </c>
      <c r="CY122" s="14">
        <f>(VLOOKUP($EG122,Data!$B:$CP,Daily!GX$10,0)+VLOOKUP($IF122,Data!$B:$CP,Daily!KW$10,0))/CY$121</f>
      </c>
      <c r="CZ122" s="14">
        <f>(VLOOKUP($EG122,Data!$B:$CP,Daily!GY$10,0)+VLOOKUP($IF122,Data!$B:$CP,Daily!KX$10,0))/CZ$121</f>
      </c>
      <c r="DA122" s="14">
        <f>(VLOOKUP($EG122,Data!$B:$CP,Daily!GZ$10,0)+VLOOKUP($IF122,Data!$B:$CP,Daily!KY$10,0))/DA$121</f>
      </c>
      <c r="DB122" s="14">
        <f>(VLOOKUP($EG122,Data!$B:$CP,Daily!HA$10,0)+VLOOKUP($IF122,Data!$B:$CP,Daily!KZ$10,0))/DB$121</f>
      </c>
      <c r="DC122" s="14">
        <f>(VLOOKUP($EG122,Data!$B:$CP,Daily!HB$10,0)+VLOOKUP($IF122,Data!$B:$CP,Daily!LA$10,0))/DC$121</f>
      </c>
      <c r="DD122" s="14">
        <f>(VLOOKUP($EG122,Data!$B:$CP,Daily!HC$10,0)+VLOOKUP($IF122,Data!$B:$CP,Daily!LB$10,0))/DD$121</f>
      </c>
      <c r="DE122" s="14">
        <f>(VLOOKUP($EG122,Data!$B:$CP,Daily!HD$10,0)+VLOOKUP($IF122,Data!$B:$CP,Daily!LC$10,0))/DE$121</f>
      </c>
      <c r="DF122" s="14">
        <f>(VLOOKUP($EG122,Data!$B:$CP,Daily!HE$10,0)+VLOOKUP($IF122,Data!$B:$CP,Daily!LD$10,0))/DF$121</f>
      </c>
      <c r="DG122" s="14">
        <f>(VLOOKUP($EG122,Data!$B:$CP,Daily!HF$10,0)+VLOOKUP($IF122,Data!$B:$CP,Daily!LE$10,0))/DG$121</f>
      </c>
      <c r="DH122" s="14">
        <f>(VLOOKUP($EG122,Data!$B:$CP,Daily!HG$10,0)+VLOOKUP($IF122,Data!$B:$CP,Daily!LF$10,0))/DH$121</f>
      </c>
      <c r="DI122" s="14">
        <f>(VLOOKUP($EG122,Data!$B:$CP,Daily!HH$10,0)+VLOOKUP($IF122,Data!$B:$CP,Daily!LG$10,0))/DI$121</f>
      </c>
      <c r="DJ122" s="14">
        <f>(VLOOKUP($EG122,Data!$B:$CP,Daily!HI$10,0)+VLOOKUP($IF122,Data!$B:$CP,Daily!LH$10,0))/DJ$121</f>
      </c>
      <c r="DK122" s="14">
        <f>(VLOOKUP($EG122,Data!$B:$CP,Daily!HJ$10,0)+VLOOKUP($IF122,Data!$B:$CP,Daily!LI$10,0))/DK$121</f>
      </c>
      <c r="DL122" s="14">
        <f>(VLOOKUP($EG122,Data!$B:$CP,Daily!HK$10,0)+VLOOKUP($IF122,Data!$B:$CP,Daily!LJ$10,0))/DL$121</f>
      </c>
      <c r="DM122" s="14">
        <f>(VLOOKUP($EG122,Data!$B:$CP,Daily!HL$10,0)+VLOOKUP($IF122,Data!$B:$CP,Daily!LK$10,0))/DM$121</f>
      </c>
      <c r="DN122" s="14">
        <f>(VLOOKUP($EG122,Data!$B:$CP,Daily!HM$10,0)+VLOOKUP($IF122,Data!$B:$CP,Daily!LL$10,0))/DN$121</f>
      </c>
      <c r="DO122" s="14">
        <f>(VLOOKUP($EG122,Data!$B:$CP,Daily!HN$10,0)+VLOOKUP($IF122,Data!$B:$CP,Daily!LM$10,0))/DO$121</f>
      </c>
      <c r="DP122" s="14">
        <f>(VLOOKUP($EG122,Data!$B:$CP,Daily!HO$10,0)+VLOOKUP($IF122,Data!$B:$CP,Daily!LN$10,0))/DP$121</f>
      </c>
      <c r="DQ122" s="14">
        <f>(VLOOKUP($EG122,Data!$B:$CP,Daily!HP$10,0)+VLOOKUP($IF122,Data!$B:$CP,Daily!LO$10,0))/DQ$121</f>
      </c>
      <c r="DR122" s="14">
        <f>(VLOOKUP($EG122,Data!$B:$CP,Daily!HQ$10,0)+VLOOKUP($IF122,Data!$B:$CP,Daily!LP$10,0))/DR$121</f>
      </c>
      <c r="DS122" s="14">
        <f>(VLOOKUP($EG122,Data!$B:$CP,Daily!HR$10,0)+VLOOKUP($IF122,Data!$B:$CP,Daily!LQ$10,0))/DS$121</f>
      </c>
      <c r="DT122" s="14">
        <f>(VLOOKUP($EG122,Data!$B:$CP,Daily!HS$10,0)+VLOOKUP($IF122,Data!$B:$CP,Daily!LR$10,0))/DT$121</f>
      </c>
      <c r="DU122" s="14">
        <f>(VLOOKUP($EG122,Data!$B:$CP,Daily!HT$10,0)+VLOOKUP($IF122,Data!$B:$CP,Daily!LS$10,0))/DU$121</f>
      </c>
      <c r="DV122" s="18"/>
      <c r="DW122" s="14">
        <f t="shared" si="1206"/>
      </c>
      <c r="DX122" s="14">
        <f t="shared" si="1207"/>
      </c>
      <c r="DY122" s="14">
        <f t="shared" ref="DY122" si="1226">DX122-DW122</f>
      </c>
      <c r="DZ122" s="14">
        <f t="shared" ref="DZ122" si="1227">DX122+(0.75*DY122)</f>
      </c>
      <c r="EA122" s="14">
        <f t="shared" ref="EA122" si="1228">DW122-(0.75*DY122)</f>
      </c>
      <c r="EB122" s="18"/>
      <c r="EC122" s="14">
        <f t="shared" ref="EC122" si="1229">_xlfn.STDEV.P(AJ122:DU122)</f>
      </c>
      <c r="ED122" s="14">
        <f>SUMPRODUCT(DN122:DT122,DN$121:DT$121)/SUM(DN$121:DT$121)</f>
      </c>
      <c r="EE122" s="14">
        <f>SUMPRODUCT(CR122:DT122,CR$121:DT$121)/SUM(CR$121:DT$121)</f>
      </c>
      <c r="EF122" s="16"/>
      <c r="EG122" s="9" t="s">
        <v>675</v>
      </c>
      <c r="EH122" s="9" t="s">
        <v>102</v>
      </c>
      <c r="EI122" s="14">
        <f>VLOOKUP($EG122,Data!$B:$CP,Daily!EI$10,0)/EI$121</f>
      </c>
      <c r="EJ122" s="14">
        <f>VLOOKUP($EG122,Data!$B:$CP,Daily!EJ$10,0)/EJ$121</f>
      </c>
      <c r="EK122" s="14">
        <f>VLOOKUP($EG122,Data!$B:$CP,Daily!EK$10,0)/EK$121</f>
      </c>
      <c r="EL122" s="14">
        <f>VLOOKUP($EG122,Data!$B:$CP,Daily!EL$10,0)/EL$121</f>
      </c>
      <c r="EM122" s="14">
        <f>VLOOKUP($EG122,Data!$B:$CP,Daily!EM$10,0)/EM$121</f>
      </c>
      <c r="EN122" s="14">
        <f>VLOOKUP($EG122,Data!$B:$CP,Daily!EN$10,0)/EN$121</f>
      </c>
      <c r="EO122" s="14">
        <f>VLOOKUP($EG122,Data!$B:$CP,Daily!EO$10,0)/EO$121</f>
      </c>
      <c r="EP122" s="14">
        <f>VLOOKUP($EG122,Data!$B:$CP,Daily!EP$10,0)/EP$121</f>
      </c>
      <c r="EQ122" s="14">
        <f>VLOOKUP($EG122,Data!$B:$CP,Daily!EQ$10,0)/EQ$121</f>
      </c>
      <c r="ER122" s="14">
        <f>VLOOKUP($EG122,Data!$B:$CP,Daily!ER$10,0)/ER$121</f>
      </c>
      <c r="ES122" s="14">
        <f>VLOOKUP($EG122,Data!$B:$CP,Daily!ES$10,0)/ES$121</f>
      </c>
      <c r="ET122" s="14">
        <f>VLOOKUP($EG122,Data!$B:$CP,Daily!ET$10,0)/ET$121</f>
      </c>
      <c r="EU122" s="14">
        <f>VLOOKUP($EG122,Data!$B:$CP,Daily!EU$10,0)/EU$121</f>
      </c>
      <c r="EV122" s="14">
        <f>VLOOKUP($EG122,Data!$B:$CP,Daily!EV$10,0)/EV$121</f>
      </c>
      <c r="EW122" s="14">
        <f>VLOOKUP($EG122,Data!$B:$CP,Daily!EW$10,0)/EW$121</f>
      </c>
      <c r="EX122" s="14">
        <f>VLOOKUP($EG122,Data!$B:$CP,Daily!EX$10,0)/EX$121</f>
      </c>
      <c r="EY122" s="14">
        <f>VLOOKUP($EG122,Data!$B:$CP,Daily!EY$10,0)/EY$121</f>
      </c>
      <c r="EZ122" s="14">
        <f>VLOOKUP($EG122,Data!$B:$CP,Daily!EZ$10,0)/EZ$121</f>
      </c>
      <c r="FA122" s="14">
        <f>VLOOKUP($EG122,Data!$B:$CP,Daily!FA$10,0)/FA$121</f>
      </c>
      <c r="FB122" s="14">
        <f>VLOOKUP($EG122,Data!$B:$CP,Daily!FB$10,0)/FB$121</f>
      </c>
      <c r="FC122" s="14">
        <f>VLOOKUP($EG122,Data!$B:$CP,Daily!FC$10,0)/FC$121</f>
      </c>
      <c r="FD122" s="14">
        <f>VLOOKUP($EG122,Data!$B:$CP,Daily!FD$10,0)/FD$121</f>
      </c>
      <c r="FE122" s="14">
        <f>VLOOKUP($EG122,Data!$B:$CP,Daily!FE$10,0)/FE$121</f>
      </c>
      <c r="FF122" s="14">
        <f>VLOOKUP($EG122,Data!$B:$CP,Daily!FF$10,0)/FF$121</f>
      </c>
      <c r="FG122" s="14">
        <f>VLOOKUP($EG122,Data!$B:$CP,Daily!FG$10,0)/FG$121</f>
      </c>
      <c r="FH122" s="14">
        <f>VLOOKUP($EG122,Data!$B:$CP,Daily!FH$10,0)/FH$121</f>
      </c>
      <c r="FI122" s="14">
        <f>VLOOKUP($EG122,Data!$B:$CP,Daily!FI$10,0)/FI$121</f>
      </c>
      <c r="FJ122" s="14">
        <f>VLOOKUP($EG122,Data!$B:$CP,Daily!FJ$10,0)/FJ$121</f>
      </c>
      <c r="FK122" s="14">
        <f>VLOOKUP($EG122,Data!$B:$CP,Daily!FK$10,0)/FK$121</f>
      </c>
      <c r="FL122" s="14">
        <f>VLOOKUP($EG122,Data!$B:$CP,Daily!FL$10,0)/FL$121</f>
      </c>
      <c r="FM122" s="14">
        <f>VLOOKUP($EG122,Data!$B:$CP,Daily!FM$10,0)/FM$121</f>
      </c>
      <c r="FN122" s="14">
        <f>VLOOKUP($EG122,Data!$B:$CP,Daily!FN$10,0)/FN$121</f>
      </c>
      <c r="FO122" s="14">
        <f>VLOOKUP($EG122,Data!$B:$CP,Daily!FO$10,0)/FO$121</f>
      </c>
      <c r="FP122" s="14">
        <f>VLOOKUP($EG122,Data!$B:$CP,Daily!FP$10,0)/FP$121</f>
      </c>
      <c r="FQ122" s="14">
        <f>VLOOKUP($EG122,Data!$B:$CP,Daily!FQ$10,0)/FQ$121</f>
      </c>
      <c r="FR122" s="14">
        <f>VLOOKUP($EG122,Data!$B:$CP,Daily!FR$10,0)/FR$121</f>
      </c>
      <c r="FS122" s="14">
        <f>VLOOKUP($EG122,Data!$B:$CP,Daily!FS$10,0)/FS$121</f>
      </c>
      <c r="FT122" s="14">
        <f>VLOOKUP($EG122,Data!$B:$CP,Daily!FT$10,0)/FT$121</f>
      </c>
      <c r="FU122" s="14">
        <f>VLOOKUP($EG122,Data!$B:$CP,Daily!FU$10,0)/FU$121</f>
      </c>
      <c r="FV122" s="14">
        <f>VLOOKUP($EG122,Data!$B:$CP,Daily!FV$10,0)/FV$121</f>
      </c>
      <c r="FW122" s="14">
        <f>VLOOKUP($EG122,Data!$B:$CP,Daily!FW$10,0)/FW$121</f>
      </c>
      <c r="FX122" s="14">
        <f>VLOOKUP($EG122,Data!$B:$CP,Daily!FX$10,0)/FX$121</f>
      </c>
      <c r="FY122" s="14">
        <f>VLOOKUP($EG122,Data!$B:$CP,Daily!FY$10,0)/FY$121</f>
      </c>
      <c r="FZ122" s="14">
        <f>VLOOKUP($EG122,Data!$B:$CP,Daily!FZ$10,0)/FZ$121</f>
      </c>
      <c r="GA122" s="14">
        <f>VLOOKUP($EG122,Data!$B:$CP,Daily!GA$10,0)/GA$121</f>
      </c>
      <c r="GB122" s="14">
        <f>VLOOKUP($EG122,Data!$B:$CP,Daily!GB$10,0)/GB$121</f>
      </c>
      <c r="GC122" s="14">
        <f>VLOOKUP($EG122,Data!$B:$CP,Daily!GC$10,0)/GC$121</f>
      </c>
      <c r="GD122" s="14">
        <f>VLOOKUP($EG122,Data!$B:$CP,Daily!GD$10,0)/GD$121</f>
      </c>
      <c r="GE122" s="14">
        <f>VLOOKUP($EG122,Data!$B:$CP,Daily!GE$10,0)/GE$121</f>
      </c>
      <c r="GF122" s="14">
        <f>VLOOKUP($EG122,Data!$B:$CP,Daily!GF$10,0)/GF$121</f>
      </c>
      <c r="GG122" s="14">
        <f>VLOOKUP($EG122,Data!$B:$CP,Daily!GG$10,0)/GG$121</f>
      </c>
      <c r="GH122" s="14">
        <f>VLOOKUP($EG122,Data!$B:$CP,Daily!GH$10,0)/GH$121</f>
      </c>
      <c r="GI122" s="14">
        <f>VLOOKUP($EG122,Data!$B:$CP,Daily!GI$10,0)/GI$121</f>
      </c>
      <c r="GJ122" s="14">
        <f>VLOOKUP($EG122,Data!$B:$CP,Daily!GJ$10,0)/GJ$121</f>
      </c>
      <c r="GK122" s="14">
        <f>VLOOKUP($EG122,Data!$B:$CP,Daily!GK$10,0)/GK$121</f>
      </c>
      <c r="GL122" s="14">
        <f>VLOOKUP($EG122,Data!$B:$CP,Daily!GL$10,0)/GL$121</f>
      </c>
      <c r="GM122" s="14">
        <f>VLOOKUP($EG122,Data!$B:$CP,Daily!GM$10,0)/GM$121</f>
      </c>
      <c r="GN122" s="14">
        <f>VLOOKUP($EG122,Data!$B:$CP,Daily!GN$10,0)/GN$121</f>
      </c>
      <c r="GO122" s="14">
        <f>VLOOKUP($EG122,Data!$B:$CP,Daily!GO$10,0)/GO$121</f>
      </c>
      <c r="GP122" s="14">
        <f>VLOOKUP($EG122,Data!$B:$CP,Daily!GP$10,0)/GP$121</f>
      </c>
      <c r="GQ122" s="14">
        <f>VLOOKUP($EG122,Data!$B:$CP,Daily!GQ$10,0)/GQ$121</f>
      </c>
      <c r="GR122" s="14">
        <f>VLOOKUP($EG122,Data!$B:$CP,Daily!GR$10,0)/GR$121</f>
      </c>
      <c r="GS122" s="14">
        <f>VLOOKUP($EG122,Data!$B:$CP,Daily!GS$10,0)/GS$121</f>
      </c>
      <c r="GT122" s="14">
        <f>VLOOKUP($EG122,Data!$B:$CP,Daily!GT$10,0)/GT$121</f>
      </c>
      <c r="GU122" s="14">
        <f>VLOOKUP($EG122,Data!$B:$CP,Daily!GU$10,0)/GU$121</f>
      </c>
      <c r="GV122" s="14">
        <f>VLOOKUP($EG122,Data!$B:$CP,Daily!GV$10,0)/GV$121</f>
      </c>
      <c r="GW122" s="14">
        <f>VLOOKUP($EG122,Data!$B:$CP,Daily!GW$10,0)/GW$121</f>
      </c>
      <c r="GX122" s="14">
        <f>VLOOKUP($EG122,Data!$B:$CP,Daily!GX$10,0)/GX$121</f>
      </c>
      <c r="GY122" s="14">
        <f>VLOOKUP($EG122,Data!$B:$CP,Daily!GY$10,0)/GY$121</f>
      </c>
      <c r="GZ122" s="14">
        <f>VLOOKUP($EG122,Data!$B:$CP,Daily!GZ$10,0)/GZ$121</f>
      </c>
      <c r="HA122" s="14">
        <f>VLOOKUP($EG122,Data!$B:$CP,Daily!HA$10,0)/HA$121</f>
      </c>
      <c r="HB122" s="14">
        <f>VLOOKUP($EG122,Data!$B:$CP,Daily!HB$10,0)/HB$121</f>
      </c>
      <c r="HC122" s="14">
        <f>VLOOKUP($EG122,Data!$B:$CP,Daily!HC$10,0)/HC$121</f>
      </c>
      <c r="HD122" s="14">
        <f>VLOOKUP($EG122,Data!$B:$CP,Daily!HD$10,0)/HD$121</f>
      </c>
      <c r="HE122" s="14">
        <f>VLOOKUP($EG122,Data!$B:$CP,Daily!HE$10,0)/HE$121</f>
      </c>
      <c r="HF122" s="14">
        <f>VLOOKUP($EG122,Data!$B:$CP,Daily!HF$10,0)/HF$121</f>
      </c>
      <c r="HG122" s="14">
        <f>VLOOKUP($EG122,Data!$B:$CP,Daily!HG$10,0)/HG$121</f>
      </c>
      <c r="HH122" s="14">
        <f>VLOOKUP($EG122,Data!$B:$CP,Daily!HH$10,0)/HH$121</f>
      </c>
      <c r="HI122" s="14">
        <f>VLOOKUP($EG122,Data!$B:$CP,Daily!HI$10,0)/HI$121</f>
      </c>
      <c r="HJ122" s="14">
        <f>VLOOKUP($EG122,Data!$B:$CP,Daily!HJ$10,0)/HJ$121</f>
      </c>
      <c r="HK122" s="14">
        <f>VLOOKUP($EG122,Data!$B:$CP,Daily!HK$10,0)/HK$121</f>
      </c>
      <c r="HL122" s="14">
        <f>VLOOKUP($EG122,Data!$B:$CP,Daily!HL$10,0)/HL$121</f>
      </c>
      <c r="HM122" s="14">
        <f>VLOOKUP($EG122,Data!$B:$CP,Daily!HM$10,0)/HM$121</f>
      </c>
      <c r="HN122" s="14">
        <f>VLOOKUP($EG122,Data!$B:$CP,Daily!HN$10,0)/HN$121</f>
      </c>
      <c r="HO122" s="14">
        <f>VLOOKUP($EG122,Data!$B:$CP,Daily!HO$10,0)/HO$121</f>
      </c>
      <c r="HP122" s="14">
        <f>VLOOKUP($EG122,Data!$B:$CP,Daily!HP$10,0)/HP$121</f>
      </c>
      <c r="HQ122" s="14">
        <f>VLOOKUP($EG122,Data!$B:$CP,Daily!HQ$10,0)/HQ$121</f>
      </c>
      <c r="HR122" s="14">
        <f>VLOOKUP($EG122,Data!$B:$CP,Daily!HR$10,0)/HR$121</f>
      </c>
      <c r="HS122" s="14">
        <f>VLOOKUP($EG122,Data!$B:$CP,Daily!HS$10,0)/HS$121</f>
      </c>
      <c r="HT122" s="14">
        <f>VLOOKUP($EG122,Data!$B:$CP,Daily!HT$10,0)/HT$121</f>
      </c>
      <c r="HU122" s="17"/>
      <c r="HV122" s="52">
        <f t="shared" si="1209"/>
      </c>
      <c r="HW122" s="52">
        <f t="shared" si="1210"/>
      </c>
      <c r="HX122" s="52">
        <f t="shared" ref="HX122" si="1230">HW122-HV122</f>
      </c>
      <c r="HY122" s="52">
        <f t="shared" ref="HY122" si="1231">HW122+(0.75*HX122)</f>
      </c>
      <c r="HZ122" s="52">
        <f t="shared" ref="HZ122" si="1232">HV122-(0.75*HX122)</f>
      </c>
      <c r="IA122" s="55"/>
      <c r="IB122" s="14">
        <f t="shared" ref="IB122" si="1233">_xlfn.STDEV.P(FM122:HT122)</f>
      </c>
      <c r="IC122" s="14">
        <f>SUMPRODUCT(HM122:HS122,HM$121:HS$121)/SUM(HM$121:HS$121)</f>
      </c>
      <c r="ID122" s="14">
        <f>SUMPRODUCT(GQ122:HS122,GQ$121:HS$121)/SUM(GQ$121:HS$121)</f>
      </c>
      <c r="IE122" s="16"/>
      <c r="IF122" s="9" t="s">
        <v>676</v>
      </c>
      <c r="IG122" s="9" t="s">
        <v>102</v>
      </c>
      <c r="IH122" s="14">
        <f>VLOOKUP($IF122,Data!$B:$CP,Daily!IH$10,0)/IH$121</f>
      </c>
      <c r="II122" s="14">
        <f>VLOOKUP($IF122,Data!$B:$CP,Daily!II$10,0)/II$121</f>
      </c>
      <c r="IJ122" s="14">
        <f>VLOOKUP($IF122,Data!$B:$CP,Daily!IJ$10,0)/IJ$121</f>
      </c>
      <c r="IK122" s="14">
        <f>VLOOKUP($IF122,Data!$B:$CP,Daily!IK$10,0)/IK$121</f>
      </c>
      <c r="IL122" s="14">
        <f>VLOOKUP($IF122,Data!$B:$CP,Daily!IL$10,0)/IL$121</f>
      </c>
      <c r="IM122" s="14">
        <f>VLOOKUP($IF122,Data!$B:$CP,Daily!IM$10,0)/IM$121</f>
      </c>
      <c r="IN122" s="14">
        <f>VLOOKUP($IF122,Data!$B:$CP,Daily!IN$10,0)/IN$121</f>
      </c>
      <c r="IO122" s="14">
        <f>VLOOKUP($IF122,Data!$B:$CP,Daily!IO$10,0)/IO$121</f>
      </c>
      <c r="IP122" s="14">
        <f>VLOOKUP($IF122,Data!$B:$CP,Daily!IP$10,0)/IP$121</f>
      </c>
      <c r="IQ122" s="14">
        <f>VLOOKUP($IF122,Data!$B:$CP,Daily!IQ$10,0)/IQ$121</f>
      </c>
      <c r="IR122" s="14">
        <f>VLOOKUP($IF122,Data!$B:$CP,Daily!IR$10,0)/IR$121</f>
      </c>
      <c r="IS122" s="14">
        <f>VLOOKUP($IF122,Data!$B:$CP,Daily!IS$10,0)/IS$121</f>
      </c>
      <c r="IT122" s="14">
        <f>VLOOKUP($IF122,Data!$B:$CP,Daily!IT$10,0)/IT$121</f>
      </c>
      <c r="IU122" s="14">
        <f>VLOOKUP($IF122,Data!$B:$CP,Daily!IU$10,0)/IU$121</f>
      </c>
      <c r="IV122" s="14">
        <f>VLOOKUP($IF122,Data!$B:$CP,Daily!IV$10,0)/IV$121</f>
      </c>
      <c r="IW122" s="14">
        <f>VLOOKUP($IF122,Data!$B:$CP,Daily!IW$10,0)/IW$121</f>
      </c>
      <c r="IX122" s="14">
        <f>VLOOKUP($IF122,Data!$B:$CP,Daily!IX$10,0)/IX$121</f>
      </c>
      <c r="IY122" s="14">
        <f>VLOOKUP($IF122,Data!$B:$CP,Daily!IY$10,0)/IY$121</f>
      </c>
      <c r="IZ122" s="14">
        <f>VLOOKUP($IF122,Data!$B:$CP,Daily!IZ$10,0)/IZ$121</f>
      </c>
      <c r="JA122" s="14">
        <f>VLOOKUP($IF122,Data!$B:$CP,Daily!JA$10,0)/JA$121</f>
      </c>
      <c r="JB122" s="14">
        <f>VLOOKUP($IF122,Data!$B:$CP,Daily!JB$10,0)/JB$121</f>
      </c>
      <c r="JC122" s="14">
        <f>VLOOKUP($IF122,Data!$B:$CP,Daily!JC$10,0)/JC$121</f>
      </c>
      <c r="JD122" s="14">
        <f>VLOOKUP($IF122,Data!$B:$CP,Daily!JD$10,0)/JD$121</f>
      </c>
      <c r="JE122" s="14">
        <f>VLOOKUP($IF122,Data!$B:$CP,Daily!JE$10,0)/JE$121</f>
      </c>
      <c r="JF122" s="14">
        <f>VLOOKUP($IF122,Data!$B:$CP,Daily!JF$10,0)/JF$121</f>
      </c>
      <c r="JG122" s="14">
        <f>VLOOKUP($IF122,Data!$B:$CP,Daily!JG$10,0)/JG$121</f>
      </c>
      <c r="JH122" s="14">
        <f>VLOOKUP($IF122,Data!$B:$CP,Daily!JH$10,0)/JH$121</f>
      </c>
      <c r="JI122" s="14">
        <f>VLOOKUP($IF122,Data!$B:$CP,Daily!JI$10,0)/JI$121</f>
      </c>
      <c r="JJ122" s="14">
        <f>VLOOKUP($IF122,Data!$B:$CP,Daily!JJ$10,0)/JJ$121</f>
      </c>
      <c r="JK122" s="14">
        <f>VLOOKUP($IF122,Data!$B:$CP,Daily!JK$10,0)/JK$121</f>
      </c>
      <c r="JL122" s="14">
        <f>VLOOKUP($IF122,Data!$B:$CP,Daily!JL$10,0)/JL$121</f>
      </c>
      <c r="JM122" s="14">
        <f>VLOOKUP($IF122,Data!$B:$CP,Daily!JM$10,0)/JM$121</f>
      </c>
      <c r="JN122" s="14">
        <f>VLOOKUP($IF122,Data!$B:$CP,Daily!JN$10,0)/JN$121</f>
      </c>
      <c r="JO122" s="14">
        <f>VLOOKUP($IF122,Data!$B:$CP,Daily!JO$10,0)/JO$121</f>
      </c>
      <c r="JP122" s="14">
        <f>VLOOKUP($IF122,Data!$B:$CP,Daily!JP$10,0)/JP$121</f>
      </c>
      <c r="JQ122" s="14">
        <f>VLOOKUP($IF122,Data!$B:$CP,Daily!JQ$10,0)/JQ$121</f>
      </c>
      <c r="JR122" s="14">
        <f>VLOOKUP($IF122,Data!$B:$CP,Daily!JR$10,0)/JR$121</f>
      </c>
      <c r="JS122" s="14">
        <f>VLOOKUP($IF122,Data!$B:$CP,Daily!JS$10,0)/JS$121</f>
      </c>
      <c r="JT122" s="14">
        <f>VLOOKUP($IF122,Data!$B:$CP,Daily!JT$10,0)/JT$121</f>
      </c>
      <c r="JU122" s="14">
        <f>VLOOKUP($IF122,Data!$B:$CP,Daily!JU$10,0)/JU$121</f>
      </c>
      <c r="JV122" s="14">
        <f>VLOOKUP($IF122,Data!$B:$CP,Daily!JV$10,0)/JV$121</f>
      </c>
      <c r="JW122" s="14">
        <f>VLOOKUP($IF122,Data!$B:$CP,Daily!JW$10,0)/JW$121</f>
      </c>
      <c r="JX122" s="14">
        <f>VLOOKUP($IF122,Data!$B:$CP,Daily!JX$10,0)/JX$121</f>
      </c>
      <c r="JY122" s="14">
        <f>VLOOKUP($IF122,Data!$B:$CP,Daily!JY$10,0)/JY$121</f>
      </c>
      <c r="JZ122" s="14">
        <f>VLOOKUP($IF122,Data!$B:$CP,Daily!JZ$10,0)/JZ$121</f>
      </c>
      <c r="KA122" s="14">
        <f>VLOOKUP($IF122,Data!$B:$CP,Daily!KA$10,0)/KA$121</f>
      </c>
      <c r="KB122" s="14">
        <f>VLOOKUP($IF122,Data!$B:$CP,Daily!KB$10,0)/KB$121</f>
      </c>
      <c r="KC122" s="14">
        <f>VLOOKUP($IF122,Data!$B:$CP,Daily!KC$10,0)/KC$121</f>
      </c>
      <c r="KD122" s="14">
        <f>VLOOKUP($IF122,Data!$B:$CP,Daily!KD$10,0)/KD$121</f>
      </c>
      <c r="KE122" s="14">
        <f>VLOOKUP($IF122,Data!$B:$CP,Daily!KE$10,0)/KE$121</f>
      </c>
      <c r="KF122" s="14">
        <f>VLOOKUP($IF122,Data!$B:$CP,Daily!KF$10,0)/KF$121</f>
      </c>
      <c r="KG122" s="14">
        <f>VLOOKUP($IF122,Data!$B:$CP,Daily!KG$10,0)/KG$121</f>
      </c>
      <c r="KH122" s="14">
        <f>VLOOKUP($IF122,Data!$B:$CP,Daily!KH$10,0)/KH$121</f>
      </c>
      <c r="KI122" s="14">
        <f>VLOOKUP($IF122,Data!$B:$CP,Daily!KI$10,0)/KI$121</f>
      </c>
      <c r="KJ122" s="14">
        <f>VLOOKUP($IF122,Data!$B:$CP,Daily!KJ$10,0)/KJ$121</f>
      </c>
      <c r="KK122" s="14">
        <f>VLOOKUP($IF122,Data!$B:$CP,Daily!KK$10,0)/KK$121</f>
      </c>
      <c r="KL122" s="14">
        <f>VLOOKUP($IF122,Data!$B:$CP,Daily!KL$10,0)/KL$121</f>
      </c>
      <c r="KM122" s="14">
        <f>VLOOKUP($IF122,Data!$B:$CP,Daily!KM$10,0)/KM$121</f>
      </c>
      <c r="KN122" s="14">
        <f>VLOOKUP($IF122,Data!$B:$CP,Daily!KN$10,0)/KN$121</f>
      </c>
      <c r="KO122" s="14">
        <f>VLOOKUP($IF122,Data!$B:$CP,Daily!KO$10,0)/KO$121</f>
      </c>
      <c r="KP122" s="14">
        <f>VLOOKUP($IF122,Data!$B:$CP,Daily!KP$10,0)/KP$121</f>
      </c>
      <c r="KQ122" s="14">
        <f>VLOOKUP($IF122,Data!$B:$CP,Daily!KQ$10,0)/KQ$121</f>
      </c>
      <c r="KR122" s="14">
        <f>VLOOKUP($IF122,Data!$B:$CP,Daily!KR$10,0)/KR$121</f>
      </c>
      <c r="KS122" s="14">
        <f>VLOOKUP($IF122,Data!$B:$CP,Daily!KS$10,0)/KS$121</f>
      </c>
      <c r="KT122" s="14">
        <f>VLOOKUP($IF122,Data!$B:$CP,Daily!KT$10,0)/KT$121</f>
      </c>
      <c r="KU122" s="14">
        <f>VLOOKUP($IF122,Data!$B:$CP,Daily!KU$10,0)/KU$121</f>
      </c>
      <c r="KV122" s="14">
        <f>VLOOKUP($IF122,Data!$B:$CP,Daily!KV$10,0)/KV$121</f>
      </c>
      <c r="KW122" s="14">
        <f>VLOOKUP($IF122,Data!$B:$CP,Daily!KW$10,0)/KW$121</f>
      </c>
      <c r="KX122" s="14">
        <f>VLOOKUP($IF122,Data!$B:$CP,Daily!KX$10,0)/KX$121</f>
      </c>
      <c r="KY122" s="14">
        <f>VLOOKUP($IF122,Data!$B:$CP,Daily!KY$10,0)/KY$121</f>
      </c>
      <c r="KZ122" s="14">
        <f>VLOOKUP($IF122,Data!$B:$CP,Daily!KZ$10,0)/KZ$121</f>
      </c>
      <c r="LA122" s="14">
        <f>VLOOKUP($IF122,Data!$B:$CP,Daily!LA$10,0)/LA$121</f>
      </c>
      <c r="LB122" s="14">
        <f>VLOOKUP($IF122,Data!$B:$CP,Daily!LB$10,0)/LB$121</f>
      </c>
      <c r="LC122" s="14">
        <f>VLOOKUP($IF122,Data!$B:$CP,Daily!LC$10,0)/LC$121</f>
      </c>
      <c r="LD122" s="14">
        <f>VLOOKUP($IF122,Data!$B:$CP,Daily!LD$10,0)/LD$121</f>
      </c>
      <c r="LE122" s="14">
        <f>VLOOKUP($IF122,Data!$B:$CP,Daily!LE$10,0)/LE$121</f>
      </c>
      <c r="LF122" s="14">
        <f>VLOOKUP($IF122,Data!$B:$CP,Daily!LF$10,0)/LF$121</f>
      </c>
      <c r="LG122" s="14">
        <f>VLOOKUP($IF122,Data!$B:$CP,Daily!LG$10,0)/LG$121</f>
      </c>
      <c r="LH122" s="14">
        <f>VLOOKUP($IF122,Data!$B:$CP,Daily!LH$10,0)/LH$121</f>
      </c>
      <c r="LI122" s="14">
        <f>VLOOKUP($IF122,Data!$B:$CP,Daily!LI$10,0)/LI$121</f>
      </c>
      <c r="LJ122" s="14">
        <f>VLOOKUP($IF122,Data!$B:$CP,Daily!LJ$10,0)/LJ$121</f>
      </c>
      <c r="LK122" s="14">
        <f>VLOOKUP($IF122,Data!$B:$CP,Daily!LK$10,0)/LK$121</f>
      </c>
      <c r="LL122" s="14">
        <f>VLOOKUP($IF122,Data!$B:$CP,Daily!LL$10,0)/LL$121</f>
      </c>
      <c r="LM122" s="14">
        <f>VLOOKUP($IF122,Data!$B:$CP,Daily!LM$10,0)/LM$121</f>
      </c>
      <c r="LN122" s="14">
        <f>VLOOKUP($IF122,Data!$B:$CP,Daily!LN$10,0)/LN$121</f>
      </c>
      <c r="LO122" s="14">
        <f>VLOOKUP($IF122,Data!$B:$CP,Daily!LO$10,0)/LO$121</f>
      </c>
      <c r="LP122" s="14">
        <f>VLOOKUP($IF122,Data!$B:$CP,Daily!LP$10,0)/LP$121</f>
      </c>
      <c r="LQ122" s="14">
        <f>VLOOKUP($IF122,Data!$B:$CP,Daily!LQ$10,0)/LQ$121</f>
      </c>
      <c r="LR122" s="14">
        <f>VLOOKUP($IF122,Data!$B:$CP,Daily!LR$10,0)/LR$121</f>
      </c>
      <c r="LS122" s="14">
        <f>VLOOKUP($IF122,Data!$B:$CP,Daily!LS$10,0)/LS$121</f>
      </c>
      <c r="LU122" s="52">
        <f t="shared" si="1213"/>
      </c>
      <c r="LV122" s="52">
        <f t="shared" si="1214"/>
      </c>
      <c r="LW122" s="52">
        <f t="shared" ref="LW122" si="1234">LV122-LU122</f>
      </c>
      <c r="LX122" s="52">
        <f t="shared" ref="LX122" si="1235">LV122+(0.75*LW122)</f>
      </c>
      <c r="LY122" s="52">
        <f t="shared" ref="LY122" si="1236">LU122-(0.75*LW122)</f>
      </c>
      <c r="LZ122" s="53"/>
      <c r="MA122" s="14">
        <f t="shared" ref="MA122:MA132" si="1237">_xlfn.STDEV.P(JL122:LS122)</f>
      </c>
      <c r="MB122" s="14">
        <f>SUMPRODUCT(LL122:LR122,LL$121:LR$121)/SUM(LL$121:LR$121)</f>
      </c>
      <c r="MC122" s="14">
        <f>SUMPRODUCT(KP122:LR122,KP$121:LR$121)/SUM(KP$121:LR$121)</f>
      </c>
    </row>
    <row r="123" spans="4:341" x14ac:dyDescent="0.25">
      <c r="D123" s="132" t="s">
        <v>677</v>
      </c>
      <c r="E123" s="67" t="str">
        <f>VLOOKUP($D123,'Metric Nature'!$C:$D,2,0)&amp;IF(($F123&lt;(EA123)),"Below",IF(($F123&gt;(DZ123)),"Above","Within"))</f>
      </c>
      <c r="F123" s="62">
        <f t="shared" si="1103"/>
      </c>
      <c r="G123" s="92">
        <f t="shared" si="1104"/>
      </c>
      <c r="H123" s="62">
        <f t="shared" si="1105"/>
      </c>
      <c r="I123" s="89">
        <f t="shared" ref="I123:I132" si="1238">EE123</f>
      </c>
      <c r="J123" s="62">
        <f t="shared" si="1106"/>
      </c>
      <c r="K123" s="62">
        <f t="shared" si="1219"/>
      </c>
      <c r="L123" s="70"/>
      <c r="M123" s="67" t="str">
        <f>VLOOKUP($D123,'Metric Nature'!$C:$D,2,0)&amp;IF(($N123&lt;(HZ123)),"Below",IF(($N123&gt;(HY123)),"Above","Within"))</f>
      </c>
      <c r="N123" s="71">
        <f t="shared" si="1108"/>
      </c>
      <c r="O123" s="63">
        <f t="shared" ref="O123:O132" si="1239">IC123</f>
      </c>
      <c r="P123" s="98">
        <f t="shared" ref="P123:P132" si="1240">IFERROR(((N123-O123)/O123),0)</f>
      </c>
      <c r="Q123" s="63">
        <f t="shared" si="1109"/>
      </c>
      <c r="R123" s="71">
        <f t="shared" si="1110"/>
      </c>
      <c r="S123" s="62">
        <f t="shared" si="1111"/>
      </c>
      <c r="T123" s="70"/>
      <c r="U123" s="67" t="str">
        <f>VLOOKUP($D123,'Metric Nature'!$C:$D,2,0)&amp;IF(($V123&lt;(LY123)),"Below",IF(($V123&gt;(LX123)),"Above","Within"))</f>
      </c>
      <c r="V123" s="62">
        <f t="shared" si="1112"/>
      </c>
      <c r="W123" s="63">
        <f t="shared" ref="W123:W132" si="1241">MB123</f>
      </c>
      <c r="X123" s="62">
        <f t="shared" si="1113"/>
      </c>
      <c r="Y123" s="63">
        <f t="shared" ref="Y123:Y132" si="1242">MC123</f>
      </c>
      <c r="Z123" s="62">
        <f t="shared" si="1114"/>
      </c>
      <c r="AA123" s="62">
        <f t="shared" si="1115"/>
      </c>
      <c r="AB123" s="64"/>
      <c r="AC123" s="60" t="s">
        <v>678</v>
      </c>
      <c r="AI123" s="9" t="s">
        <v>677</v>
      </c>
      <c r="AJ123" s="14">
        <f>(VLOOKUP($EG123,Data!$B:$CP,Daily!EI$10,0)+VLOOKUP($IF123,Data!$B:$CP,Daily!IH$10,0))/AJ$121</f>
      </c>
      <c r="AK123" s="14">
        <f>(VLOOKUP($EG123,Data!$B:$CP,Daily!EJ$10,0)+VLOOKUP($IF123,Data!$B:$CP,Daily!II$10,0))/AK$121</f>
      </c>
      <c r="AL123" s="14">
        <f>(VLOOKUP($EG123,Data!$B:$CP,Daily!EK$10,0)+VLOOKUP($IF123,Data!$B:$CP,Daily!IJ$10,0))/AL$121</f>
      </c>
      <c r="AM123" s="14">
        <f>(VLOOKUP($EG123,Data!$B:$CP,Daily!EL$10,0)+VLOOKUP($IF123,Data!$B:$CP,Daily!IK$10,0))/AM$121</f>
      </c>
      <c r="AN123" s="14">
        <f>(VLOOKUP($EG123,Data!$B:$CP,Daily!EM$10,0)+VLOOKUP($IF123,Data!$B:$CP,Daily!IL$10,0))/AN$121</f>
      </c>
      <c r="AO123" s="14">
        <f>(VLOOKUP($EG123,Data!$B:$CP,Daily!EN$10,0)+VLOOKUP($IF123,Data!$B:$CP,Daily!IM$10,0))/AO$121</f>
      </c>
      <c r="AP123" s="14">
        <f>(VLOOKUP($EG123,Data!$B:$CP,Daily!EO$10,0)+VLOOKUP($IF123,Data!$B:$CP,Daily!IN$10,0))/AP$121</f>
      </c>
      <c r="AQ123" s="14">
        <f>(VLOOKUP($EG123,Data!$B:$CP,Daily!EP$10,0)+VLOOKUP($IF123,Data!$B:$CP,Daily!IO$10,0))/AQ$121</f>
      </c>
      <c r="AR123" s="14">
        <f>(VLOOKUP($EG123,Data!$B:$CP,Daily!EQ$10,0)+VLOOKUP($IF123,Data!$B:$CP,Daily!IP$10,0))/AR$121</f>
      </c>
      <c r="AS123" s="14">
        <f>(VLOOKUP($EG123,Data!$B:$CP,Daily!ER$10,0)+VLOOKUP($IF123,Data!$B:$CP,Daily!IQ$10,0))/AS$121</f>
      </c>
      <c r="AT123" s="14">
        <f>(VLOOKUP($EG123,Data!$B:$CP,Daily!ES$10,0)+VLOOKUP($IF123,Data!$B:$CP,Daily!IR$10,0))/AT$121</f>
      </c>
      <c r="AU123" s="14">
        <f>(VLOOKUP($EG123,Data!$B:$CP,Daily!ET$10,0)+VLOOKUP($IF123,Data!$B:$CP,Daily!IS$10,0))/AU$121</f>
      </c>
      <c r="AV123" s="14">
        <f>(VLOOKUP($EG123,Data!$B:$CP,Daily!EU$10,0)+VLOOKUP($IF123,Data!$B:$CP,Daily!IT$10,0))/AV$121</f>
      </c>
      <c r="AW123" s="14">
        <f>(VLOOKUP($EG123,Data!$B:$CP,Daily!EV$10,0)+VLOOKUP($IF123,Data!$B:$CP,Daily!IU$10,0))/AW$121</f>
      </c>
      <c r="AX123" s="14">
        <f>(VLOOKUP($EG123,Data!$B:$CP,Daily!EW$10,0)+VLOOKUP($IF123,Data!$B:$CP,Daily!IV$10,0))/AX$121</f>
      </c>
      <c r="AY123" s="14">
        <f>(VLOOKUP($EG123,Data!$B:$CP,Daily!EX$10,0)+VLOOKUP($IF123,Data!$B:$CP,Daily!IW$10,0))/AY$121</f>
      </c>
      <c r="AZ123" s="14">
        <f>(VLOOKUP($EG123,Data!$B:$CP,Daily!EY$10,0)+VLOOKUP($IF123,Data!$B:$CP,Daily!IX$10,0))/AZ$121</f>
      </c>
      <c r="BA123" s="14">
        <f>(VLOOKUP($EG123,Data!$B:$CP,Daily!EZ$10,0)+VLOOKUP($IF123,Data!$B:$CP,Daily!IY$10,0))/BA$121</f>
      </c>
      <c r="BB123" s="14">
        <f>(VLOOKUP($EG123,Data!$B:$CP,Daily!FA$10,0)+VLOOKUP($IF123,Data!$B:$CP,Daily!IZ$10,0))/BB$121</f>
      </c>
      <c r="BC123" s="14">
        <f>(VLOOKUP($EG123,Data!$B:$CP,Daily!FB$10,0)+VLOOKUP($IF123,Data!$B:$CP,Daily!JA$10,0))/BC$121</f>
      </c>
      <c r="BD123" s="14">
        <f>(VLOOKUP($EG123,Data!$B:$CP,Daily!FC$10,0)+VLOOKUP($IF123,Data!$B:$CP,Daily!JB$10,0))/BD$121</f>
      </c>
      <c r="BE123" s="14">
        <f>(VLOOKUP($EG123,Data!$B:$CP,Daily!FD$10,0)+VLOOKUP($IF123,Data!$B:$CP,Daily!JC$10,0))/BE$121</f>
      </c>
      <c r="BF123" s="14">
        <f>(VLOOKUP($EG123,Data!$B:$CP,Daily!FE$10,0)+VLOOKUP($IF123,Data!$B:$CP,Daily!JD$10,0))/BF$121</f>
      </c>
      <c r="BG123" s="14">
        <f>(VLOOKUP($EG123,Data!$B:$CP,Daily!FF$10,0)+VLOOKUP($IF123,Data!$B:$CP,Daily!JE$10,0))/BG$121</f>
      </c>
      <c r="BH123" s="14">
        <f>(VLOOKUP($EG123,Data!$B:$CP,Daily!FG$10,0)+VLOOKUP($IF123,Data!$B:$CP,Daily!JF$10,0))/BH$121</f>
      </c>
      <c r="BI123" s="14">
        <f>(VLOOKUP($EG123,Data!$B:$CP,Daily!FH$10,0)+VLOOKUP($IF123,Data!$B:$CP,Daily!JG$10,0))/BI$121</f>
      </c>
      <c r="BJ123" s="14">
        <f>(VLOOKUP($EG123,Data!$B:$CP,Daily!FI$10,0)+VLOOKUP($IF123,Data!$B:$CP,Daily!JH$10,0))/BJ$121</f>
      </c>
      <c r="BK123" s="14">
        <f>(VLOOKUP($EG123,Data!$B:$CP,Daily!FJ$10,0)+VLOOKUP($IF123,Data!$B:$CP,Daily!JI$10,0))/BK$121</f>
      </c>
      <c r="BL123" s="14">
        <f>(VLOOKUP($EG123,Data!$B:$CP,Daily!FK$10,0)+VLOOKUP($IF123,Data!$B:$CP,Daily!JJ$10,0))/BL$121</f>
      </c>
      <c r="BM123" s="14">
        <f>(VLOOKUP($EG123,Data!$B:$CP,Daily!FL$10,0)+VLOOKUP($IF123,Data!$B:$CP,Daily!JK$10,0))/BM$121</f>
      </c>
      <c r="BN123" s="14">
        <f>(VLOOKUP($EG123,Data!$B:$CP,Daily!FM$10,0)+VLOOKUP($IF123,Data!$B:$CP,Daily!JL$10,0))/BN$121</f>
      </c>
      <c r="BO123" s="14">
        <f>(VLOOKUP($EG123,Data!$B:$CP,Daily!FN$10,0)+VLOOKUP($IF123,Data!$B:$CP,Daily!JM$10,0))/BO$121</f>
      </c>
      <c r="BP123" s="14">
        <f>(VLOOKUP($EG123,Data!$B:$CP,Daily!FO$10,0)+VLOOKUP($IF123,Data!$B:$CP,Daily!JN$10,0))/BP$121</f>
      </c>
      <c r="BQ123" s="14">
        <f>(VLOOKUP($EG123,Data!$B:$CP,Daily!FP$10,0)+VLOOKUP($IF123,Data!$B:$CP,Daily!JO$10,0))/BQ$121</f>
      </c>
      <c r="BR123" s="14">
        <f>(VLOOKUP($EG123,Data!$B:$CP,Daily!FQ$10,0)+VLOOKUP($IF123,Data!$B:$CP,Daily!JP$10,0))/BR$121</f>
      </c>
      <c r="BS123" s="14">
        <f>(VLOOKUP($EG123,Data!$B:$CP,Daily!FR$10,0)+VLOOKUP($IF123,Data!$B:$CP,Daily!JQ$10,0))/BS$121</f>
      </c>
      <c r="BT123" s="14">
        <f>(VLOOKUP($EG123,Data!$B:$CP,Daily!FS$10,0)+VLOOKUP($IF123,Data!$B:$CP,Daily!JR$10,0))/BT$121</f>
      </c>
      <c r="BU123" s="14">
        <f>(VLOOKUP($EG123,Data!$B:$CP,Daily!FT$10,0)+VLOOKUP($IF123,Data!$B:$CP,Daily!JS$10,0))/BU$121</f>
      </c>
      <c r="BV123" s="14">
        <f>(VLOOKUP($EG123,Data!$B:$CP,Daily!FU$10,0)+VLOOKUP($IF123,Data!$B:$CP,Daily!JT$10,0))/BV$121</f>
      </c>
      <c r="BW123" s="14">
        <f>(VLOOKUP($EG123,Data!$B:$CP,Daily!FV$10,0)+VLOOKUP($IF123,Data!$B:$CP,Daily!JU$10,0))/BW$121</f>
      </c>
      <c r="BX123" s="14">
        <f>(VLOOKUP($EG123,Data!$B:$CP,Daily!FW$10,0)+VLOOKUP($IF123,Data!$B:$CP,Daily!JV$10,0))/BX$121</f>
      </c>
      <c r="BY123" s="14">
        <f>(VLOOKUP($EG123,Data!$B:$CP,Daily!FX$10,0)+VLOOKUP($IF123,Data!$B:$CP,Daily!JW$10,0))/BY$121</f>
      </c>
      <c r="BZ123" s="14">
        <f>(VLOOKUP($EG123,Data!$B:$CP,Daily!FY$10,0)+VLOOKUP($IF123,Data!$B:$CP,Daily!JX$10,0))/BZ$121</f>
      </c>
      <c r="CA123" s="14">
        <f>(VLOOKUP($EG123,Data!$B:$CP,Daily!FZ$10,0)+VLOOKUP($IF123,Data!$B:$CP,Daily!JY$10,0))/CA$121</f>
      </c>
      <c r="CB123" s="14">
        <f>(VLOOKUP($EG123,Data!$B:$CP,Daily!GA$10,0)+VLOOKUP($IF123,Data!$B:$CP,Daily!JZ$10,0))/CB$121</f>
      </c>
      <c r="CC123" s="14">
        <f>(VLOOKUP($EG123,Data!$B:$CP,Daily!GB$10,0)+VLOOKUP($IF123,Data!$B:$CP,Daily!KA$10,0))/CC$121</f>
      </c>
      <c r="CD123" s="14">
        <f>(VLOOKUP($EG123,Data!$B:$CP,Daily!GC$10,0)+VLOOKUP($IF123,Data!$B:$CP,Daily!KB$10,0))/CD$121</f>
      </c>
      <c r="CE123" s="14">
        <f>(VLOOKUP($EG123,Data!$B:$CP,Daily!GD$10,0)+VLOOKUP($IF123,Data!$B:$CP,Daily!KC$10,0))/CE$121</f>
      </c>
      <c r="CF123" s="14">
        <f>(VLOOKUP($EG123,Data!$B:$CP,Daily!GE$10,0)+VLOOKUP($IF123,Data!$B:$CP,Daily!KD$10,0))/CF$121</f>
      </c>
      <c r="CG123" s="14">
        <f>(VLOOKUP($EG123,Data!$B:$CP,Daily!GF$10,0)+VLOOKUP($IF123,Data!$B:$CP,Daily!KE$10,0))/CG$121</f>
      </c>
      <c r="CH123" s="14">
        <f>(VLOOKUP($EG123,Data!$B:$CP,Daily!GG$10,0)+VLOOKUP($IF123,Data!$B:$CP,Daily!KF$10,0))/CH$121</f>
      </c>
      <c r="CI123" s="14">
        <f>(VLOOKUP($EG123,Data!$B:$CP,Daily!GH$10,0)+VLOOKUP($IF123,Data!$B:$CP,Daily!KG$10,0))/CI$121</f>
      </c>
      <c r="CJ123" s="14">
        <f>(VLOOKUP($EG123,Data!$B:$CP,Daily!GI$10,0)+VLOOKUP($IF123,Data!$B:$CP,Daily!KH$10,0))/CJ$121</f>
      </c>
      <c r="CK123" s="14">
        <f>(VLOOKUP($EG123,Data!$B:$CP,Daily!GJ$10,0)+VLOOKUP($IF123,Data!$B:$CP,Daily!KI$10,0))/CK$121</f>
      </c>
      <c r="CL123" s="14">
        <f>(VLOOKUP($EG123,Data!$B:$CP,Daily!GK$10,0)+VLOOKUP($IF123,Data!$B:$CP,Daily!KJ$10,0))/CL$121</f>
      </c>
      <c r="CM123" s="14">
        <f>(VLOOKUP($EG123,Data!$B:$CP,Daily!GL$10,0)+VLOOKUP($IF123,Data!$B:$CP,Daily!KK$10,0))/CM$121</f>
      </c>
      <c r="CN123" s="14">
        <f>(VLOOKUP($EG123,Data!$B:$CP,Daily!GM$10,0)+VLOOKUP($IF123,Data!$B:$CP,Daily!KL$10,0))/CN$121</f>
      </c>
      <c r="CO123" s="14">
        <f>(VLOOKUP($EG123,Data!$B:$CP,Daily!GN$10,0)+VLOOKUP($IF123,Data!$B:$CP,Daily!KM$10,0))/CO$121</f>
      </c>
      <c r="CP123" s="14">
        <f>(VLOOKUP($EG123,Data!$B:$CP,Daily!GO$10,0)+VLOOKUP($IF123,Data!$B:$CP,Daily!KN$10,0))/CP$121</f>
      </c>
      <c r="CQ123" s="14">
        <f>(VLOOKUP($EG123,Data!$B:$CP,Daily!GP$10,0)+VLOOKUP($IF123,Data!$B:$CP,Daily!KO$10,0))/CQ$121</f>
      </c>
      <c r="CR123" s="14">
        <f>(VLOOKUP($EG123,Data!$B:$CP,Daily!GQ$10,0)+VLOOKUP($IF123,Data!$B:$CP,Daily!KP$10,0))/CR$121</f>
      </c>
      <c r="CS123" s="14">
        <f>(VLOOKUP($EG123,Data!$B:$CP,Daily!GR$10,0)+VLOOKUP($IF123,Data!$B:$CP,Daily!KQ$10,0))/CS$121</f>
      </c>
      <c r="CT123" s="14">
        <f>(VLOOKUP($EG123,Data!$B:$CP,Daily!GS$10,0)+VLOOKUP($IF123,Data!$B:$CP,Daily!KR$10,0))/CT$121</f>
      </c>
      <c r="CU123" s="14">
        <f>(VLOOKUP($EG123,Data!$B:$CP,Daily!GT$10,0)+VLOOKUP($IF123,Data!$B:$CP,Daily!KS$10,0))/CU$121</f>
      </c>
      <c r="CV123" s="14">
        <f>(VLOOKUP($EG123,Data!$B:$CP,Daily!GU$10,0)+VLOOKUP($IF123,Data!$B:$CP,Daily!KT$10,0))/CV$121</f>
      </c>
      <c r="CW123" s="14">
        <f>(VLOOKUP($EG123,Data!$B:$CP,Daily!GV$10,0)+VLOOKUP($IF123,Data!$B:$CP,Daily!KU$10,0))/CW$121</f>
      </c>
      <c r="CX123" s="14">
        <f>(VLOOKUP($EG123,Data!$B:$CP,Daily!GW$10,0)+VLOOKUP($IF123,Data!$B:$CP,Daily!KV$10,0))/CX$121</f>
      </c>
      <c r="CY123" s="14">
        <f>(VLOOKUP($EG123,Data!$B:$CP,Daily!GX$10,0)+VLOOKUP($IF123,Data!$B:$CP,Daily!KW$10,0))/CY$121</f>
      </c>
      <c r="CZ123" s="14">
        <f>(VLOOKUP($EG123,Data!$B:$CP,Daily!GY$10,0)+VLOOKUP($IF123,Data!$B:$CP,Daily!KX$10,0))/CZ$121</f>
      </c>
      <c r="DA123" s="14">
        <f>(VLOOKUP($EG123,Data!$B:$CP,Daily!GZ$10,0)+VLOOKUP($IF123,Data!$B:$CP,Daily!KY$10,0))/DA$121</f>
      </c>
      <c r="DB123" s="14">
        <f>(VLOOKUP($EG123,Data!$B:$CP,Daily!HA$10,0)+VLOOKUP($IF123,Data!$B:$CP,Daily!KZ$10,0))/DB$121</f>
      </c>
      <c r="DC123" s="14">
        <f>(VLOOKUP($EG123,Data!$B:$CP,Daily!HB$10,0)+VLOOKUP($IF123,Data!$B:$CP,Daily!LA$10,0))/DC$121</f>
      </c>
      <c r="DD123" s="14">
        <f>(VLOOKUP($EG123,Data!$B:$CP,Daily!HC$10,0)+VLOOKUP($IF123,Data!$B:$CP,Daily!LB$10,0))/DD$121</f>
      </c>
      <c r="DE123" s="14">
        <f>(VLOOKUP($EG123,Data!$B:$CP,Daily!HD$10,0)+VLOOKUP($IF123,Data!$B:$CP,Daily!LC$10,0))/DE$121</f>
      </c>
      <c r="DF123" s="14">
        <f>(VLOOKUP($EG123,Data!$B:$CP,Daily!HE$10,0)+VLOOKUP($IF123,Data!$B:$CP,Daily!LD$10,0))/DF$121</f>
      </c>
      <c r="DG123" s="14">
        <f>(VLOOKUP($EG123,Data!$B:$CP,Daily!HF$10,0)+VLOOKUP($IF123,Data!$B:$CP,Daily!LE$10,0))/DG$121</f>
      </c>
      <c r="DH123" s="14">
        <f>(VLOOKUP($EG123,Data!$B:$CP,Daily!HG$10,0)+VLOOKUP($IF123,Data!$B:$CP,Daily!LF$10,0))/DH$121</f>
      </c>
      <c r="DI123" s="14">
        <f>(VLOOKUP($EG123,Data!$B:$CP,Daily!HH$10,0)+VLOOKUP($IF123,Data!$B:$CP,Daily!LG$10,0))/DI$121</f>
      </c>
      <c r="DJ123" s="14">
        <f>(VLOOKUP($EG123,Data!$B:$CP,Daily!HI$10,0)+VLOOKUP($IF123,Data!$B:$CP,Daily!LH$10,0))/DJ$121</f>
      </c>
      <c r="DK123" s="14">
        <f>(VLOOKUP($EG123,Data!$B:$CP,Daily!HJ$10,0)+VLOOKUP($IF123,Data!$B:$CP,Daily!LI$10,0))/DK$121</f>
      </c>
      <c r="DL123" s="14">
        <f>(VLOOKUP($EG123,Data!$B:$CP,Daily!HK$10,0)+VLOOKUP($IF123,Data!$B:$CP,Daily!LJ$10,0))/DL$121</f>
      </c>
      <c r="DM123" s="14">
        <f>(VLOOKUP($EG123,Data!$B:$CP,Daily!HL$10,0)+VLOOKUP($IF123,Data!$B:$CP,Daily!LK$10,0))/DM$121</f>
      </c>
      <c r="DN123" s="14">
        <f>(VLOOKUP($EG123,Data!$B:$CP,Daily!HM$10,0)+VLOOKUP($IF123,Data!$B:$CP,Daily!LL$10,0))/DN$121</f>
      </c>
      <c r="DO123" s="14">
        <f>(VLOOKUP($EG123,Data!$B:$CP,Daily!HN$10,0)+VLOOKUP($IF123,Data!$B:$CP,Daily!LM$10,0))/DO$121</f>
      </c>
      <c r="DP123" s="14">
        <f>(VLOOKUP($EG123,Data!$B:$CP,Daily!HO$10,0)+VLOOKUP($IF123,Data!$B:$CP,Daily!LN$10,0))/DP$121</f>
      </c>
      <c r="DQ123" s="14">
        <f>(VLOOKUP($EG123,Data!$B:$CP,Daily!HP$10,0)+VLOOKUP($IF123,Data!$B:$CP,Daily!LO$10,0))/DQ$121</f>
      </c>
      <c r="DR123" s="14">
        <f>(VLOOKUP($EG123,Data!$B:$CP,Daily!HQ$10,0)+VLOOKUP($IF123,Data!$B:$CP,Daily!LP$10,0))/DR$121</f>
      </c>
      <c r="DS123" s="14">
        <f>(VLOOKUP($EG123,Data!$B:$CP,Daily!HR$10,0)+VLOOKUP($IF123,Data!$B:$CP,Daily!LQ$10,0))/DS$121</f>
      </c>
      <c r="DT123" s="14">
        <f>(VLOOKUP($EG123,Data!$B:$CP,Daily!HS$10,0)+VLOOKUP($IF123,Data!$B:$CP,Daily!LR$10,0))/DT$121</f>
      </c>
      <c r="DU123" s="14">
        <f>(VLOOKUP($EG123,Data!$B:$CP,Daily!HT$10,0)+VLOOKUP($IF123,Data!$B:$CP,Daily!LS$10,0))/DU$121</f>
      </c>
      <c r="DV123" s="18"/>
      <c r="DW123" s="14">
        <f t="shared" si="1206"/>
      </c>
      <c r="DX123" s="14">
        <f t="shared" si="1207"/>
      </c>
      <c r="DY123" s="14">
        <f t="shared" ref="DY123:DY132" si="1243">DX123-DW123</f>
      </c>
      <c r="DZ123" s="14">
        <f t="shared" ref="DZ123:DZ132" si="1244">DX123+(0.75*DY123)</f>
      </c>
      <c r="EA123" s="14">
        <f t="shared" ref="EA123:EA132" si="1245">DW123-(0.75*DY123)</f>
      </c>
      <c r="EB123" s="18"/>
      <c r="EC123" s="14">
        <f t="shared" si="1208"/>
      </c>
      <c r="ED123" s="14">
        <f t="shared" ref="ED123:ED132" si="1246">SUMPRODUCT(DN123:DT123,DN$121:DT$121)/SUM(DN$121:DT$121)</f>
      </c>
      <c r="EE123" s="14">
        <f t="shared" ref="EE123:EE132" si="1247">SUMPRODUCT(CR123:DT123,CR$121:DT$121)/SUM(CR$121:DT$121)</f>
      </c>
      <c r="EF123" s="16"/>
      <c r="EG123" s="9" t="s">
        <v>679</v>
      </c>
      <c r="EH123" s="9" t="s">
        <v>103</v>
      </c>
      <c r="EI123" s="14">
        <f>VLOOKUP($EG123,Data!$B:$CP,Daily!EI$10,0)/EI$121</f>
      </c>
      <c r="EJ123" s="14">
        <f>VLOOKUP($EG123,Data!$B:$CP,Daily!EJ$10,0)/EJ$121</f>
      </c>
      <c r="EK123" s="14">
        <f>VLOOKUP($EG123,Data!$B:$CP,Daily!EK$10,0)/EK$121</f>
      </c>
      <c r="EL123" s="14">
        <f>VLOOKUP($EG123,Data!$B:$CP,Daily!EL$10,0)/EL$121</f>
      </c>
      <c r="EM123" s="14">
        <f>VLOOKUP($EG123,Data!$B:$CP,Daily!EM$10,0)/EM$121</f>
      </c>
      <c r="EN123" s="14">
        <f>VLOOKUP($EG123,Data!$B:$CP,Daily!EN$10,0)/EN$121</f>
      </c>
      <c r="EO123" s="14">
        <f>VLOOKUP($EG123,Data!$B:$CP,Daily!EO$10,0)/EO$121</f>
      </c>
      <c r="EP123" s="14">
        <f>VLOOKUP($EG123,Data!$B:$CP,Daily!EP$10,0)/EP$121</f>
      </c>
      <c r="EQ123" s="14">
        <f>VLOOKUP($EG123,Data!$B:$CP,Daily!EQ$10,0)/EQ$121</f>
      </c>
      <c r="ER123" s="14">
        <f>VLOOKUP($EG123,Data!$B:$CP,Daily!ER$10,0)/ER$121</f>
      </c>
      <c r="ES123" s="14">
        <f>VLOOKUP($EG123,Data!$B:$CP,Daily!ES$10,0)/ES$121</f>
      </c>
      <c r="ET123" s="14">
        <f>VLOOKUP($EG123,Data!$B:$CP,Daily!ET$10,0)/ET$121</f>
      </c>
      <c r="EU123" s="14">
        <f>VLOOKUP($EG123,Data!$B:$CP,Daily!EU$10,0)/EU$121</f>
      </c>
      <c r="EV123" s="14">
        <f>VLOOKUP($EG123,Data!$B:$CP,Daily!EV$10,0)/EV$121</f>
      </c>
      <c r="EW123" s="14">
        <f>VLOOKUP($EG123,Data!$B:$CP,Daily!EW$10,0)/EW$121</f>
      </c>
      <c r="EX123" s="14">
        <f>VLOOKUP($EG123,Data!$B:$CP,Daily!EX$10,0)/EX$121</f>
      </c>
      <c r="EY123" s="14">
        <f>VLOOKUP($EG123,Data!$B:$CP,Daily!EY$10,0)/EY$121</f>
      </c>
      <c r="EZ123" s="14">
        <f>VLOOKUP($EG123,Data!$B:$CP,Daily!EZ$10,0)/EZ$121</f>
      </c>
      <c r="FA123" s="14">
        <f>VLOOKUP($EG123,Data!$B:$CP,Daily!FA$10,0)/FA$121</f>
      </c>
      <c r="FB123" s="14">
        <f>VLOOKUP($EG123,Data!$B:$CP,Daily!FB$10,0)/FB$121</f>
      </c>
      <c r="FC123" s="14">
        <f>VLOOKUP($EG123,Data!$B:$CP,Daily!FC$10,0)/FC$121</f>
      </c>
      <c r="FD123" s="14">
        <f>VLOOKUP($EG123,Data!$B:$CP,Daily!FD$10,0)/FD$121</f>
      </c>
      <c r="FE123" s="14">
        <f>VLOOKUP($EG123,Data!$B:$CP,Daily!FE$10,0)/FE$121</f>
      </c>
      <c r="FF123" s="14">
        <f>VLOOKUP($EG123,Data!$B:$CP,Daily!FF$10,0)/FF$121</f>
      </c>
      <c r="FG123" s="14">
        <f>VLOOKUP($EG123,Data!$B:$CP,Daily!FG$10,0)/FG$121</f>
      </c>
      <c r="FH123" s="14">
        <f>VLOOKUP($EG123,Data!$B:$CP,Daily!FH$10,0)/FH$121</f>
      </c>
      <c r="FI123" s="14">
        <f>VLOOKUP($EG123,Data!$B:$CP,Daily!FI$10,0)/FI$121</f>
      </c>
      <c r="FJ123" s="14">
        <f>VLOOKUP($EG123,Data!$B:$CP,Daily!FJ$10,0)/FJ$121</f>
      </c>
      <c r="FK123" s="14">
        <f>VLOOKUP($EG123,Data!$B:$CP,Daily!FK$10,0)/FK$121</f>
      </c>
      <c r="FL123" s="14">
        <f>VLOOKUP($EG123,Data!$B:$CP,Daily!FL$10,0)/FL$121</f>
      </c>
      <c r="FM123" s="14">
        <f>VLOOKUP($EG123,Data!$B:$CP,Daily!FM$10,0)/FM$121</f>
      </c>
      <c r="FN123" s="14">
        <f>VLOOKUP($EG123,Data!$B:$CP,Daily!FN$10,0)/FN$121</f>
      </c>
      <c r="FO123" s="14">
        <f>VLOOKUP($EG123,Data!$B:$CP,Daily!FO$10,0)/FO$121</f>
      </c>
      <c r="FP123" s="14">
        <f>VLOOKUP($EG123,Data!$B:$CP,Daily!FP$10,0)/FP$121</f>
      </c>
      <c r="FQ123" s="14">
        <f>VLOOKUP($EG123,Data!$B:$CP,Daily!FQ$10,0)/FQ$121</f>
      </c>
      <c r="FR123" s="14">
        <f>VLOOKUP($EG123,Data!$B:$CP,Daily!FR$10,0)/FR$121</f>
      </c>
      <c r="FS123" s="14">
        <f>VLOOKUP($EG123,Data!$B:$CP,Daily!FS$10,0)/FS$121</f>
      </c>
      <c r="FT123" s="14">
        <f>VLOOKUP($EG123,Data!$B:$CP,Daily!FT$10,0)/FT$121</f>
      </c>
      <c r="FU123" s="14">
        <f>VLOOKUP($EG123,Data!$B:$CP,Daily!FU$10,0)/FU$121</f>
      </c>
      <c r="FV123" s="14">
        <f>VLOOKUP($EG123,Data!$B:$CP,Daily!FV$10,0)/FV$121</f>
      </c>
      <c r="FW123" s="14">
        <f>VLOOKUP($EG123,Data!$B:$CP,Daily!FW$10,0)/FW$121</f>
      </c>
      <c r="FX123" s="14">
        <f>VLOOKUP($EG123,Data!$B:$CP,Daily!FX$10,0)/FX$121</f>
      </c>
      <c r="FY123" s="14">
        <f>VLOOKUP($EG123,Data!$B:$CP,Daily!FY$10,0)/FY$121</f>
      </c>
      <c r="FZ123" s="14">
        <f>VLOOKUP($EG123,Data!$B:$CP,Daily!FZ$10,0)/FZ$121</f>
      </c>
      <c r="GA123" s="14">
        <f>VLOOKUP($EG123,Data!$B:$CP,Daily!GA$10,0)/GA$121</f>
      </c>
      <c r="GB123" s="14">
        <f>VLOOKUP($EG123,Data!$B:$CP,Daily!GB$10,0)/GB$121</f>
      </c>
      <c r="GC123" s="14">
        <f>VLOOKUP($EG123,Data!$B:$CP,Daily!GC$10,0)/GC$121</f>
      </c>
      <c r="GD123" s="14">
        <f>VLOOKUP($EG123,Data!$B:$CP,Daily!GD$10,0)/GD$121</f>
      </c>
      <c r="GE123" s="14">
        <f>VLOOKUP($EG123,Data!$B:$CP,Daily!GE$10,0)/GE$121</f>
      </c>
      <c r="GF123" s="14">
        <f>VLOOKUP($EG123,Data!$B:$CP,Daily!GF$10,0)/GF$121</f>
      </c>
      <c r="GG123" s="14">
        <f>VLOOKUP($EG123,Data!$B:$CP,Daily!GG$10,0)/GG$121</f>
      </c>
      <c r="GH123" s="14">
        <f>VLOOKUP($EG123,Data!$B:$CP,Daily!GH$10,0)/GH$121</f>
      </c>
      <c r="GI123" s="14">
        <f>VLOOKUP($EG123,Data!$B:$CP,Daily!GI$10,0)/GI$121</f>
      </c>
      <c r="GJ123" s="14">
        <f>VLOOKUP($EG123,Data!$B:$CP,Daily!GJ$10,0)/GJ$121</f>
      </c>
      <c r="GK123" s="14">
        <f>VLOOKUP($EG123,Data!$B:$CP,Daily!GK$10,0)/GK$121</f>
      </c>
      <c r="GL123" s="14">
        <f>VLOOKUP($EG123,Data!$B:$CP,Daily!GL$10,0)/GL$121</f>
      </c>
      <c r="GM123" s="14">
        <f>VLOOKUP($EG123,Data!$B:$CP,Daily!GM$10,0)/GM$121</f>
      </c>
      <c r="GN123" s="14">
        <f>VLOOKUP($EG123,Data!$B:$CP,Daily!GN$10,0)/GN$121</f>
      </c>
      <c r="GO123" s="14">
        <f>VLOOKUP($EG123,Data!$B:$CP,Daily!GO$10,0)/GO$121</f>
      </c>
      <c r="GP123" s="14">
        <f>VLOOKUP($EG123,Data!$B:$CP,Daily!GP$10,0)/GP$121</f>
      </c>
      <c r="GQ123" s="14">
        <f>VLOOKUP($EG123,Data!$B:$CP,Daily!GQ$10,0)/GQ$121</f>
      </c>
      <c r="GR123" s="14">
        <f>VLOOKUP($EG123,Data!$B:$CP,Daily!GR$10,0)/GR$121</f>
      </c>
      <c r="GS123" s="14">
        <f>VLOOKUP($EG123,Data!$B:$CP,Daily!GS$10,0)/GS$121</f>
      </c>
      <c r="GT123" s="14">
        <f>VLOOKUP($EG123,Data!$B:$CP,Daily!GT$10,0)/GT$121</f>
      </c>
      <c r="GU123" s="14">
        <f>VLOOKUP($EG123,Data!$B:$CP,Daily!GU$10,0)/GU$121</f>
      </c>
      <c r="GV123" s="14">
        <f>VLOOKUP($EG123,Data!$B:$CP,Daily!GV$10,0)/GV$121</f>
      </c>
      <c r="GW123" s="14">
        <f>VLOOKUP($EG123,Data!$B:$CP,Daily!GW$10,0)/GW$121</f>
      </c>
      <c r="GX123" s="14">
        <f>VLOOKUP($EG123,Data!$B:$CP,Daily!GX$10,0)/GX$121</f>
      </c>
      <c r="GY123" s="14">
        <f>VLOOKUP($EG123,Data!$B:$CP,Daily!GY$10,0)/GY$121</f>
      </c>
      <c r="GZ123" s="14">
        <f>VLOOKUP($EG123,Data!$B:$CP,Daily!GZ$10,0)/GZ$121</f>
      </c>
      <c r="HA123" s="14">
        <f>VLOOKUP($EG123,Data!$B:$CP,Daily!HA$10,0)/HA$121</f>
      </c>
      <c r="HB123" s="14">
        <f>VLOOKUP($EG123,Data!$B:$CP,Daily!HB$10,0)/HB$121</f>
      </c>
      <c r="HC123" s="14">
        <f>VLOOKUP($EG123,Data!$B:$CP,Daily!HC$10,0)/HC$121</f>
      </c>
      <c r="HD123" s="14">
        <f>VLOOKUP($EG123,Data!$B:$CP,Daily!HD$10,0)/HD$121</f>
      </c>
      <c r="HE123" s="14">
        <f>VLOOKUP($EG123,Data!$B:$CP,Daily!HE$10,0)/HE$121</f>
      </c>
      <c r="HF123" s="14">
        <f>VLOOKUP($EG123,Data!$B:$CP,Daily!HF$10,0)/HF$121</f>
      </c>
      <c r="HG123" s="14">
        <f>VLOOKUP($EG123,Data!$B:$CP,Daily!HG$10,0)/HG$121</f>
      </c>
      <c r="HH123" s="14">
        <f>VLOOKUP($EG123,Data!$B:$CP,Daily!HH$10,0)/HH$121</f>
      </c>
      <c r="HI123" s="14">
        <f>VLOOKUP($EG123,Data!$B:$CP,Daily!HI$10,0)/HI$121</f>
      </c>
      <c r="HJ123" s="14">
        <f>VLOOKUP($EG123,Data!$B:$CP,Daily!HJ$10,0)/HJ$121</f>
      </c>
      <c r="HK123" s="14">
        <f>VLOOKUP($EG123,Data!$B:$CP,Daily!HK$10,0)/HK$121</f>
      </c>
      <c r="HL123" s="14">
        <f>VLOOKUP($EG123,Data!$B:$CP,Daily!HL$10,0)/HL$121</f>
      </c>
      <c r="HM123" s="14">
        <f>VLOOKUP($EG123,Data!$B:$CP,Daily!HM$10,0)/HM$121</f>
      </c>
      <c r="HN123" s="14">
        <f>VLOOKUP($EG123,Data!$B:$CP,Daily!HN$10,0)/HN$121</f>
      </c>
      <c r="HO123" s="14">
        <f>VLOOKUP($EG123,Data!$B:$CP,Daily!HO$10,0)/HO$121</f>
      </c>
      <c r="HP123" s="14">
        <f>VLOOKUP($EG123,Data!$B:$CP,Daily!HP$10,0)/HP$121</f>
      </c>
      <c r="HQ123" s="14">
        <f>VLOOKUP($EG123,Data!$B:$CP,Daily!HQ$10,0)/HQ$121</f>
      </c>
      <c r="HR123" s="14">
        <f>VLOOKUP($EG123,Data!$B:$CP,Daily!HR$10,0)/HR$121</f>
      </c>
      <c r="HS123" s="14">
        <f>VLOOKUP($EG123,Data!$B:$CP,Daily!HS$10,0)/HS$121</f>
      </c>
      <c r="HT123" s="14">
        <f>VLOOKUP($EG123,Data!$B:$CP,Daily!HT$10,0)/HT$121</f>
      </c>
      <c r="HU123" s="17"/>
      <c r="HV123" s="52">
        <f t="shared" si="1209"/>
      </c>
      <c r="HW123" s="52">
        <f t="shared" si="1210"/>
      </c>
      <c r="HX123" s="52">
        <f t="shared" si="1211"/>
      </c>
      <c r="HY123" s="52">
        <f t="shared" ref="HY123:HY132" si="1248">HW123+(0.75*HX123)</f>
      </c>
      <c r="HZ123" s="52">
        <f t="shared" ref="HZ123:HZ132" si="1249">HV123-(0.75*HX123)</f>
      </c>
      <c r="IA123" s="55"/>
      <c r="IB123" s="14">
        <f t="shared" si="1212"/>
      </c>
      <c r="IC123" s="14">
        <f t="shared" ref="IC123:IC132" si="1250">SUMPRODUCT(HM123:HS123,HM$121:HS$121)/SUM(HM$121:HS$121)</f>
      </c>
      <c r="ID123" s="14">
        <f t="shared" ref="ID123:ID132" si="1251">SUMPRODUCT(GQ123:HS123,GQ$121:HS$121)/SUM(GQ$121:HS$121)</f>
      </c>
      <c r="IE123" s="16"/>
      <c r="IF123" s="9" t="s">
        <v>680</v>
      </c>
      <c r="IG123" s="9" t="s">
        <v>103</v>
      </c>
      <c r="IH123" s="14">
        <f>VLOOKUP($IF123,Data!$B:$CP,Daily!IH$10,0)/IH$121</f>
      </c>
      <c r="II123" s="14">
        <f>VLOOKUP($IF123,Data!$B:$CP,Daily!II$10,0)/II$121</f>
      </c>
      <c r="IJ123" s="14">
        <f>VLOOKUP($IF123,Data!$B:$CP,Daily!IJ$10,0)/IJ$121</f>
      </c>
      <c r="IK123" s="14">
        <f>VLOOKUP($IF123,Data!$B:$CP,Daily!IK$10,0)/IK$121</f>
      </c>
      <c r="IL123" s="14">
        <f>VLOOKUP($IF123,Data!$B:$CP,Daily!IL$10,0)/IL$121</f>
      </c>
      <c r="IM123" s="14">
        <f>VLOOKUP($IF123,Data!$B:$CP,Daily!IM$10,0)/IM$121</f>
      </c>
      <c r="IN123" s="14">
        <f>VLOOKUP($IF123,Data!$B:$CP,Daily!IN$10,0)/IN$121</f>
      </c>
      <c r="IO123" s="14">
        <f>VLOOKUP($IF123,Data!$B:$CP,Daily!IO$10,0)/IO$121</f>
      </c>
      <c r="IP123" s="14">
        <f>VLOOKUP($IF123,Data!$B:$CP,Daily!IP$10,0)/IP$121</f>
      </c>
      <c r="IQ123" s="14">
        <f>VLOOKUP($IF123,Data!$B:$CP,Daily!IQ$10,0)/IQ$121</f>
      </c>
      <c r="IR123" s="14">
        <f>VLOOKUP($IF123,Data!$B:$CP,Daily!IR$10,0)/IR$121</f>
      </c>
      <c r="IS123" s="14">
        <f>VLOOKUP($IF123,Data!$B:$CP,Daily!IS$10,0)/IS$121</f>
      </c>
      <c r="IT123" s="14">
        <f>VLOOKUP($IF123,Data!$B:$CP,Daily!IT$10,0)/IT$121</f>
      </c>
      <c r="IU123" s="14">
        <f>VLOOKUP($IF123,Data!$B:$CP,Daily!IU$10,0)/IU$121</f>
      </c>
      <c r="IV123" s="14">
        <f>VLOOKUP($IF123,Data!$B:$CP,Daily!IV$10,0)/IV$121</f>
      </c>
      <c r="IW123" s="14">
        <f>VLOOKUP($IF123,Data!$B:$CP,Daily!IW$10,0)/IW$121</f>
      </c>
      <c r="IX123" s="14">
        <f>VLOOKUP($IF123,Data!$B:$CP,Daily!IX$10,0)/IX$121</f>
      </c>
      <c r="IY123" s="14">
        <f>VLOOKUP($IF123,Data!$B:$CP,Daily!IY$10,0)/IY$121</f>
      </c>
      <c r="IZ123" s="14">
        <f>VLOOKUP($IF123,Data!$B:$CP,Daily!IZ$10,0)/IZ$121</f>
      </c>
      <c r="JA123" s="14">
        <f>VLOOKUP($IF123,Data!$B:$CP,Daily!JA$10,0)/JA$121</f>
      </c>
      <c r="JB123" s="14">
        <f>VLOOKUP($IF123,Data!$B:$CP,Daily!JB$10,0)/JB$121</f>
      </c>
      <c r="JC123" s="14">
        <f>VLOOKUP($IF123,Data!$B:$CP,Daily!JC$10,0)/JC$121</f>
      </c>
      <c r="JD123" s="14">
        <f>VLOOKUP($IF123,Data!$B:$CP,Daily!JD$10,0)/JD$121</f>
      </c>
      <c r="JE123" s="14">
        <f>VLOOKUP($IF123,Data!$B:$CP,Daily!JE$10,0)/JE$121</f>
      </c>
      <c r="JF123" s="14">
        <f>VLOOKUP($IF123,Data!$B:$CP,Daily!JF$10,0)/JF$121</f>
      </c>
      <c r="JG123" s="14">
        <f>VLOOKUP($IF123,Data!$B:$CP,Daily!JG$10,0)/JG$121</f>
      </c>
      <c r="JH123" s="14">
        <f>VLOOKUP($IF123,Data!$B:$CP,Daily!JH$10,0)/JH$121</f>
      </c>
      <c r="JI123" s="14">
        <f>VLOOKUP($IF123,Data!$B:$CP,Daily!JI$10,0)/JI$121</f>
      </c>
      <c r="JJ123" s="14">
        <f>VLOOKUP($IF123,Data!$B:$CP,Daily!JJ$10,0)/JJ$121</f>
      </c>
      <c r="JK123" s="14">
        <f>VLOOKUP($IF123,Data!$B:$CP,Daily!JK$10,0)/JK$121</f>
      </c>
      <c r="JL123" s="14">
        <f>VLOOKUP($IF123,Data!$B:$CP,Daily!JL$10,0)/JL$121</f>
      </c>
      <c r="JM123" s="14">
        <f>VLOOKUP($IF123,Data!$B:$CP,Daily!JM$10,0)/JM$121</f>
      </c>
      <c r="JN123" s="14">
        <f>VLOOKUP($IF123,Data!$B:$CP,Daily!JN$10,0)/JN$121</f>
      </c>
      <c r="JO123" s="14">
        <f>VLOOKUP($IF123,Data!$B:$CP,Daily!JO$10,0)/JO$121</f>
      </c>
      <c r="JP123" s="14">
        <f>VLOOKUP($IF123,Data!$B:$CP,Daily!JP$10,0)/JP$121</f>
      </c>
      <c r="JQ123" s="14">
        <f>VLOOKUP($IF123,Data!$B:$CP,Daily!JQ$10,0)/JQ$121</f>
      </c>
      <c r="JR123" s="14">
        <f>VLOOKUP($IF123,Data!$B:$CP,Daily!JR$10,0)/JR$121</f>
      </c>
      <c r="JS123" s="14">
        <f>VLOOKUP($IF123,Data!$B:$CP,Daily!JS$10,0)/JS$121</f>
      </c>
      <c r="JT123" s="14">
        <f>VLOOKUP($IF123,Data!$B:$CP,Daily!JT$10,0)/JT$121</f>
      </c>
      <c r="JU123" s="14">
        <f>VLOOKUP($IF123,Data!$B:$CP,Daily!JU$10,0)/JU$121</f>
      </c>
      <c r="JV123" s="14">
        <f>VLOOKUP($IF123,Data!$B:$CP,Daily!JV$10,0)/JV$121</f>
      </c>
      <c r="JW123" s="14">
        <f>VLOOKUP($IF123,Data!$B:$CP,Daily!JW$10,0)/JW$121</f>
      </c>
      <c r="JX123" s="14">
        <f>VLOOKUP($IF123,Data!$B:$CP,Daily!JX$10,0)/JX$121</f>
      </c>
      <c r="JY123" s="14">
        <f>VLOOKUP($IF123,Data!$B:$CP,Daily!JY$10,0)/JY$121</f>
      </c>
      <c r="JZ123" s="14">
        <f>VLOOKUP($IF123,Data!$B:$CP,Daily!JZ$10,0)/JZ$121</f>
      </c>
      <c r="KA123" s="14">
        <f>VLOOKUP($IF123,Data!$B:$CP,Daily!KA$10,0)/KA$121</f>
      </c>
      <c r="KB123" s="14">
        <f>VLOOKUP($IF123,Data!$B:$CP,Daily!KB$10,0)/KB$121</f>
      </c>
      <c r="KC123" s="14">
        <f>VLOOKUP($IF123,Data!$B:$CP,Daily!KC$10,0)/KC$121</f>
      </c>
      <c r="KD123" s="14">
        <f>VLOOKUP($IF123,Data!$B:$CP,Daily!KD$10,0)/KD$121</f>
      </c>
      <c r="KE123" s="14">
        <f>VLOOKUP($IF123,Data!$B:$CP,Daily!KE$10,0)/KE$121</f>
      </c>
      <c r="KF123" s="14">
        <f>VLOOKUP($IF123,Data!$B:$CP,Daily!KF$10,0)/KF$121</f>
      </c>
      <c r="KG123" s="14">
        <f>VLOOKUP($IF123,Data!$B:$CP,Daily!KG$10,0)/KG$121</f>
      </c>
      <c r="KH123" s="14">
        <f>VLOOKUP($IF123,Data!$B:$CP,Daily!KH$10,0)/KH$121</f>
      </c>
      <c r="KI123" s="14">
        <f>VLOOKUP($IF123,Data!$B:$CP,Daily!KI$10,0)/KI$121</f>
      </c>
      <c r="KJ123" s="14">
        <f>VLOOKUP($IF123,Data!$B:$CP,Daily!KJ$10,0)/KJ$121</f>
      </c>
      <c r="KK123" s="14">
        <f>VLOOKUP($IF123,Data!$B:$CP,Daily!KK$10,0)/KK$121</f>
      </c>
      <c r="KL123" s="14">
        <f>VLOOKUP($IF123,Data!$B:$CP,Daily!KL$10,0)/KL$121</f>
      </c>
      <c r="KM123" s="14">
        <f>VLOOKUP($IF123,Data!$B:$CP,Daily!KM$10,0)/KM$121</f>
      </c>
      <c r="KN123" s="14">
        <f>VLOOKUP($IF123,Data!$B:$CP,Daily!KN$10,0)/KN$121</f>
      </c>
      <c r="KO123" s="14">
        <f>VLOOKUP($IF123,Data!$B:$CP,Daily!KO$10,0)/KO$121</f>
      </c>
      <c r="KP123" s="14">
        <f>VLOOKUP($IF123,Data!$B:$CP,Daily!KP$10,0)/KP$121</f>
      </c>
      <c r="KQ123" s="14">
        <f>VLOOKUP($IF123,Data!$B:$CP,Daily!KQ$10,0)/KQ$121</f>
      </c>
      <c r="KR123" s="14">
        <f>VLOOKUP($IF123,Data!$B:$CP,Daily!KR$10,0)/KR$121</f>
      </c>
      <c r="KS123" s="14">
        <f>VLOOKUP($IF123,Data!$B:$CP,Daily!KS$10,0)/KS$121</f>
      </c>
      <c r="KT123" s="14">
        <f>VLOOKUP($IF123,Data!$B:$CP,Daily!KT$10,0)/KT$121</f>
      </c>
      <c r="KU123" s="14">
        <f>VLOOKUP($IF123,Data!$B:$CP,Daily!KU$10,0)/KU$121</f>
      </c>
      <c r="KV123" s="14">
        <f>VLOOKUP($IF123,Data!$B:$CP,Daily!KV$10,0)/KV$121</f>
      </c>
      <c r="KW123" s="14">
        <f>VLOOKUP($IF123,Data!$B:$CP,Daily!KW$10,0)/KW$121</f>
      </c>
      <c r="KX123" s="14">
        <f>VLOOKUP($IF123,Data!$B:$CP,Daily!KX$10,0)/KX$121</f>
      </c>
      <c r="KY123" s="14">
        <f>VLOOKUP($IF123,Data!$B:$CP,Daily!KY$10,0)/KY$121</f>
      </c>
      <c r="KZ123" s="14">
        <f>VLOOKUP($IF123,Data!$B:$CP,Daily!KZ$10,0)/KZ$121</f>
      </c>
      <c r="LA123" s="14">
        <f>VLOOKUP($IF123,Data!$B:$CP,Daily!LA$10,0)/LA$121</f>
      </c>
      <c r="LB123" s="14">
        <f>VLOOKUP($IF123,Data!$B:$CP,Daily!LB$10,0)/LB$121</f>
      </c>
      <c r="LC123" s="14">
        <f>VLOOKUP($IF123,Data!$B:$CP,Daily!LC$10,0)/LC$121</f>
      </c>
      <c r="LD123" s="14">
        <f>VLOOKUP($IF123,Data!$B:$CP,Daily!LD$10,0)/LD$121</f>
      </c>
      <c r="LE123" s="14">
        <f>VLOOKUP($IF123,Data!$B:$CP,Daily!LE$10,0)/LE$121</f>
      </c>
      <c r="LF123" s="14">
        <f>VLOOKUP($IF123,Data!$B:$CP,Daily!LF$10,0)/LF$121</f>
      </c>
      <c r="LG123" s="14">
        <f>VLOOKUP($IF123,Data!$B:$CP,Daily!LG$10,0)/LG$121</f>
      </c>
      <c r="LH123" s="14">
        <f>VLOOKUP($IF123,Data!$B:$CP,Daily!LH$10,0)/LH$121</f>
      </c>
      <c r="LI123" s="14">
        <f>VLOOKUP($IF123,Data!$B:$CP,Daily!LI$10,0)/LI$121</f>
      </c>
      <c r="LJ123" s="14">
        <f>VLOOKUP($IF123,Data!$B:$CP,Daily!LJ$10,0)/LJ$121</f>
      </c>
      <c r="LK123" s="14">
        <f>VLOOKUP($IF123,Data!$B:$CP,Daily!LK$10,0)/LK$121</f>
      </c>
      <c r="LL123" s="14">
        <f>VLOOKUP($IF123,Data!$B:$CP,Daily!LL$10,0)/LL$121</f>
      </c>
      <c r="LM123" s="14">
        <f>VLOOKUP($IF123,Data!$B:$CP,Daily!LM$10,0)/LM$121</f>
      </c>
      <c r="LN123" s="14">
        <f>VLOOKUP($IF123,Data!$B:$CP,Daily!LN$10,0)/LN$121</f>
      </c>
      <c r="LO123" s="14">
        <f>VLOOKUP($IF123,Data!$B:$CP,Daily!LO$10,0)/LO$121</f>
      </c>
      <c r="LP123" s="14">
        <f>VLOOKUP($IF123,Data!$B:$CP,Daily!LP$10,0)/LP$121</f>
      </c>
      <c r="LQ123" s="14">
        <f>VLOOKUP($IF123,Data!$B:$CP,Daily!LQ$10,0)/LQ$121</f>
      </c>
      <c r="LR123" s="14">
        <f>VLOOKUP($IF123,Data!$B:$CP,Daily!LR$10,0)/LR$121</f>
      </c>
      <c r="LS123" s="14">
        <f>VLOOKUP($IF123,Data!$B:$CP,Daily!LS$10,0)/LS$121</f>
      </c>
      <c r="LU123" s="52">
        <f t="shared" si="1213"/>
      </c>
      <c r="LV123" s="52">
        <f t="shared" si="1214"/>
      </c>
      <c r="LW123" s="52">
        <f t="shared" si="1215"/>
      </c>
      <c r="LX123" s="52">
        <f t="shared" ref="LX123:LX132" si="1252">LV123+(0.75*LW123)</f>
      </c>
      <c r="LY123" s="52">
        <f t="shared" ref="LY123:LY132" si="1253">LU123-(0.75*LW123)</f>
      </c>
      <c r="LZ123" s="55"/>
      <c r="MA123" s="14">
        <f t="shared" si="1237"/>
      </c>
      <c r="MB123" s="14">
        <f t="shared" ref="MB123:MB132" si="1254">SUMPRODUCT(LL123:LR123,LL$121:LR$121)/SUM(LL$121:LR$121)</f>
      </c>
      <c r="MC123" s="14">
        <f t="shared" ref="MC123:MC132" si="1255">SUMPRODUCT(KP123:LR123,KP$121:LR$121)/SUM(KP$121:LR$121)</f>
      </c>
    </row>
    <row r="124" spans="4:341" x14ac:dyDescent="0.25">
      <c r="D124" s="132" t="s">
        <v>681</v>
      </c>
      <c r="E124" s="67" t="str">
        <f>VLOOKUP($D124,'Metric Nature'!$C:$D,2,0)&amp;IF(($F124&lt;(EA124)),"Below",IF(($F124&gt;(DZ124)),"Above","Within"))</f>
      </c>
      <c r="F124" s="62">
        <f t="shared" si="1103"/>
      </c>
      <c r="G124" s="162">
        <f t="shared" si="1104"/>
      </c>
      <c r="H124" s="62">
        <f t="shared" si="1105"/>
      </c>
      <c r="I124" s="89">
        <f t="shared" si="1238"/>
      </c>
      <c r="J124" s="62">
        <f t="shared" si="1106"/>
      </c>
      <c r="K124" s="62">
        <f t="shared" si="1219"/>
      </c>
      <c r="L124" s="70"/>
      <c r="M124" s="67" t="str">
        <f>VLOOKUP($D124,'Metric Nature'!$C:$D,2,0)&amp;IF(($N124&lt;(HZ124)),"Below",IF(($N124&gt;(HY124)),"Above","Within"))</f>
      </c>
      <c r="N124" s="71">
        <f t="shared" si="1108"/>
      </c>
      <c r="O124" s="63">
        <f t="shared" si="1239"/>
      </c>
      <c r="P124" s="98">
        <f t="shared" si="1240"/>
      </c>
      <c r="Q124" s="63">
        <f t="shared" si="1109"/>
      </c>
      <c r="R124" s="71">
        <f t="shared" si="1110"/>
      </c>
      <c r="S124" s="62">
        <f t="shared" si="1111"/>
      </c>
      <c r="T124" s="70"/>
      <c r="U124" s="67" t="str">
        <f>VLOOKUP($D124,'Metric Nature'!$C:$D,2,0)&amp;IF(($V124&lt;(LY124)),"Below",IF(($V124&gt;(LX124)),"Above","Within"))</f>
      </c>
      <c r="V124" s="62">
        <f t="shared" si="1112"/>
      </c>
      <c r="W124" s="63">
        <f t="shared" si="1241"/>
      </c>
      <c r="X124" s="62">
        <f t="shared" si="1113"/>
      </c>
      <c r="Y124" s="63">
        <f t="shared" si="1242"/>
      </c>
      <c r="Z124" s="62">
        <f t="shared" si="1114"/>
      </c>
      <c r="AA124" s="62">
        <f t="shared" si="1115"/>
      </c>
      <c r="AB124" s="64"/>
      <c r="AC124" s="60" t="s">
        <v>682</v>
      </c>
      <c r="AI124" s="9" t="s">
        <v>681</v>
      </c>
      <c r="AJ124" s="14">
        <f>(VLOOKUP($EG124,Data!$B:$CP,Daily!EI$10,0)+VLOOKUP($IF124,Data!$B:$CP,Daily!IH$10,0))/AJ$121</f>
      </c>
      <c r="AK124" s="14">
        <f>(VLOOKUP($EG124,Data!$B:$CP,Daily!EJ$10,0)+VLOOKUP($IF124,Data!$B:$CP,Daily!II$10,0))/AK$121</f>
      </c>
      <c r="AL124" s="14">
        <f>(VLOOKUP($EG124,Data!$B:$CP,Daily!EK$10,0)+VLOOKUP($IF124,Data!$B:$CP,Daily!IJ$10,0))/AL$121</f>
      </c>
      <c r="AM124" s="14">
        <f>(VLOOKUP($EG124,Data!$B:$CP,Daily!EL$10,0)+VLOOKUP($IF124,Data!$B:$CP,Daily!IK$10,0))/AM$121</f>
      </c>
      <c r="AN124" s="14">
        <f>(VLOOKUP($EG124,Data!$B:$CP,Daily!EM$10,0)+VLOOKUP($IF124,Data!$B:$CP,Daily!IL$10,0))/AN$121</f>
      </c>
      <c r="AO124" s="14">
        <f>(VLOOKUP($EG124,Data!$B:$CP,Daily!EN$10,0)+VLOOKUP($IF124,Data!$B:$CP,Daily!IM$10,0))/AO$121</f>
      </c>
      <c r="AP124" s="14">
        <f>(VLOOKUP($EG124,Data!$B:$CP,Daily!EO$10,0)+VLOOKUP($IF124,Data!$B:$CP,Daily!IN$10,0))/AP$121</f>
      </c>
      <c r="AQ124" s="14">
        <f>(VLOOKUP($EG124,Data!$B:$CP,Daily!EP$10,0)+VLOOKUP($IF124,Data!$B:$CP,Daily!IO$10,0))/AQ$121</f>
      </c>
      <c r="AR124" s="14">
        <f>(VLOOKUP($EG124,Data!$B:$CP,Daily!EQ$10,0)+VLOOKUP($IF124,Data!$B:$CP,Daily!IP$10,0))/AR$121</f>
      </c>
      <c r="AS124" s="14">
        <f>(VLOOKUP($EG124,Data!$B:$CP,Daily!ER$10,0)+VLOOKUP($IF124,Data!$B:$CP,Daily!IQ$10,0))/AS$121</f>
      </c>
      <c r="AT124" s="14">
        <f>(VLOOKUP($EG124,Data!$B:$CP,Daily!ES$10,0)+VLOOKUP($IF124,Data!$B:$CP,Daily!IR$10,0))/AT$121</f>
      </c>
      <c r="AU124" s="14">
        <f>(VLOOKUP($EG124,Data!$B:$CP,Daily!ET$10,0)+VLOOKUP($IF124,Data!$B:$CP,Daily!IS$10,0))/AU$121</f>
      </c>
      <c r="AV124" s="14">
        <f>(VLOOKUP($EG124,Data!$B:$CP,Daily!EU$10,0)+VLOOKUP($IF124,Data!$B:$CP,Daily!IT$10,0))/AV$121</f>
      </c>
      <c r="AW124" s="14">
        <f>(VLOOKUP($EG124,Data!$B:$CP,Daily!EV$10,0)+VLOOKUP($IF124,Data!$B:$CP,Daily!IU$10,0))/AW$121</f>
      </c>
      <c r="AX124" s="14">
        <f>(VLOOKUP($EG124,Data!$B:$CP,Daily!EW$10,0)+VLOOKUP($IF124,Data!$B:$CP,Daily!IV$10,0))/AX$121</f>
      </c>
      <c r="AY124" s="14">
        <f>(VLOOKUP($EG124,Data!$B:$CP,Daily!EX$10,0)+VLOOKUP($IF124,Data!$B:$CP,Daily!IW$10,0))/AY$121</f>
      </c>
      <c r="AZ124" s="14">
        <f>(VLOOKUP($EG124,Data!$B:$CP,Daily!EY$10,0)+VLOOKUP($IF124,Data!$B:$CP,Daily!IX$10,0))/AZ$121</f>
      </c>
      <c r="BA124" s="14">
        <f>(VLOOKUP($EG124,Data!$B:$CP,Daily!EZ$10,0)+VLOOKUP($IF124,Data!$B:$CP,Daily!IY$10,0))/BA$121</f>
      </c>
      <c r="BB124" s="14">
        <f>(VLOOKUP($EG124,Data!$B:$CP,Daily!FA$10,0)+VLOOKUP($IF124,Data!$B:$CP,Daily!IZ$10,0))/BB$121</f>
      </c>
      <c r="BC124" s="14">
        <f>(VLOOKUP($EG124,Data!$B:$CP,Daily!FB$10,0)+VLOOKUP($IF124,Data!$B:$CP,Daily!JA$10,0))/BC$121</f>
      </c>
      <c r="BD124" s="14">
        <f>(VLOOKUP($EG124,Data!$B:$CP,Daily!FC$10,0)+VLOOKUP($IF124,Data!$B:$CP,Daily!JB$10,0))/BD$121</f>
      </c>
      <c r="BE124" s="14">
        <f>(VLOOKUP($EG124,Data!$B:$CP,Daily!FD$10,0)+VLOOKUP($IF124,Data!$B:$CP,Daily!JC$10,0))/BE$121</f>
      </c>
      <c r="BF124" s="14">
        <f>(VLOOKUP($EG124,Data!$B:$CP,Daily!FE$10,0)+VLOOKUP($IF124,Data!$B:$CP,Daily!JD$10,0))/BF$121</f>
      </c>
      <c r="BG124" s="14">
        <f>(VLOOKUP($EG124,Data!$B:$CP,Daily!FF$10,0)+VLOOKUP($IF124,Data!$B:$CP,Daily!JE$10,0))/BG$121</f>
      </c>
      <c r="BH124" s="14">
        <f>(VLOOKUP($EG124,Data!$B:$CP,Daily!FG$10,0)+VLOOKUP($IF124,Data!$B:$CP,Daily!JF$10,0))/BH$121</f>
      </c>
      <c r="BI124" s="14">
        <f>(VLOOKUP($EG124,Data!$B:$CP,Daily!FH$10,0)+VLOOKUP($IF124,Data!$B:$CP,Daily!JG$10,0))/BI$121</f>
      </c>
      <c r="BJ124" s="14">
        <f>(VLOOKUP($EG124,Data!$B:$CP,Daily!FI$10,0)+VLOOKUP($IF124,Data!$B:$CP,Daily!JH$10,0))/BJ$121</f>
      </c>
      <c r="BK124" s="14">
        <f>(VLOOKUP($EG124,Data!$B:$CP,Daily!FJ$10,0)+VLOOKUP($IF124,Data!$B:$CP,Daily!JI$10,0))/BK$121</f>
      </c>
      <c r="BL124" s="14">
        <f>(VLOOKUP($EG124,Data!$B:$CP,Daily!FK$10,0)+VLOOKUP($IF124,Data!$B:$CP,Daily!JJ$10,0))/BL$121</f>
      </c>
      <c r="BM124" s="14">
        <f>(VLOOKUP($EG124,Data!$B:$CP,Daily!FL$10,0)+VLOOKUP($IF124,Data!$B:$CP,Daily!JK$10,0))/BM$121</f>
      </c>
      <c r="BN124" s="14">
        <f>(VLOOKUP($EG124,Data!$B:$CP,Daily!FM$10,0)+VLOOKUP($IF124,Data!$B:$CP,Daily!JL$10,0))/BN$121</f>
      </c>
      <c r="BO124" s="14">
        <f>(VLOOKUP($EG124,Data!$B:$CP,Daily!FN$10,0)+VLOOKUP($IF124,Data!$B:$CP,Daily!JM$10,0))/BO$121</f>
      </c>
      <c r="BP124" s="14">
        <f>(VLOOKUP($EG124,Data!$B:$CP,Daily!FO$10,0)+VLOOKUP($IF124,Data!$B:$CP,Daily!JN$10,0))/BP$121</f>
      </c>
      <c r="BQ124" s="14">
        <f>(VLOOKUP($EG124,Data!$B:$CP,Daily!FP$10,0)+VLOOKUP($IF124,Data!$B:$CP,Daily!JO$10,0))/BQ$121</f>
      </c>
      <c r="BR124" s="14">
        <f>(VLOOKUP($EG124,Data!$B:$CP,Daily!FQ$10,0)+VLOOKUP($IF124,Data!$B:$CP,Daily!JP$10,0))/BR$121</f>
      </c>
      <c r="BS124" s="14">
        <f>(VLOOKUP($EG124,Data!$B:$CP,Daily!FR$10,0)+VLOOKUP($IF124,Data!$B:$CP,Daily!JQ$10,0))/BS$121</f>
      </c>
      <c r="BT124" s="14">
        <f>(VLOOKUP($EG124,Data!$B:$CP,Daily!FS$10,0)+VLOOKUP($IF124,Data!$B:$CP,Daily!JR$10,0))/BT$121</f>
      </c>
      <c r="BU124" s="14">
        <f>(VLOOKUP($EG124,Data!$B:$CP,Daily!FT$10,0)+VLOOKUP($IF124,Data!$B:$CP,Daily!JS$10,0))/BU$121</f>
      </c>
      <c r="BV124" s="14">
        <f>(VLOOKUP($EG124,Data!$B:$CP,Daily!FU$10,0)+VLOOKUP($IF124,Data!$B:$CP,Daily!JT$10,0))/BV$121</f>
      </c>
      <c r="BW124" s="14">
        <f>(VLOOKUP($EG124,Data!$B:$CP,Daily!FV$10,0)+VLOOKUP($IF124,Data!$B:$CP,Daily!JU$10,0))/BW$121</f>
      </c>
      <c r="BX124" s="14">
        <f>(VLOOKUP($EG124,Data!$B:$CP,Daily!FW$10,0)+VLOOKUP($IF124,Data!$B:$CP,Daily!JV$10,0))/BX$121</f>
      </c>
      <c r="BY124" s="14">
        <f>(VLOOKUP($EG124,Data!$B:$CP,Daily!FX$10,0)+VLOOKUP($IF124,Data!$B:$CP,Daily!JW$10,0))/BY$121</f>
      </c>
      <c r="BZ124" s="14">
        <f>(VLOOKUP($EG124,Data!$B:$CP,Daily!FY$10,0)+VLOOKUP($IF124,Data!$B:$CP,Daily!JX$10,0))/BZ$121</f>
      </c>
      <c r="CA124" s="14">
        <f>(VLOOKUP($EG124,Data!$B:$CP,Daily!FZ$10,0)+VLOOKUP($IF124,Data!$B:$CP,Daily!JY$10,0))/CA$121</f>
      </c>
      <c r="CB124" s="14">
        <f>(VLOOKUP($EG124,Data!$B:$CP,Daily!GA$10,0)+VLOOKUP($IF124,Data!$B:$CP,Daily!JZ$10,0))/CB$121</f>
      </c>
      <c r="CC124" s="14">
        <f>(VLOOKUP($EG124,Data!$B:$CP,Daily!GB$10,0)+VLOOKUP($IF124,Data!$B:$CP,Daily!KA$10,0))/CC$121</f>
      </c>
      <c r="CD124" s="14">
        <f>(VLOOKUP($EG124,Data!$B:$CP,Daily!GC$10,0)+VLOOKUP($IF124,Data!$B:$CP,Daily!KB$10,0))/CD$121</f>
      </c>
      <c r="CE124" s="14">
        <f>(VLOOKUP($EG124,Data!$B:$CP,Daily!GD$10,0)+VLOOKUP($IF124,Data!$B:$CP,Daily!KC$10,0))/CE$121</f>
      </c>
      <c r="CF124" s="14">
        <f>(VLOOKUP($EG124,Data!$B:$CP,Daily!GE$10,0)+VLOOKUP($IF124,Data!$B:$CP,Daily!KD$10,0))/CF$121</f>
      </c>
      <c r="CG124" s="14">
        <f>(VLOOKUP($EG124,Data!$B:$CP,Daily!GF$10,0)+VLOOKUP($IF124,Data!$B:$CP,Daily!KE$10,0))/CG$121</f>
      </c>
      <c r="CH124" s="14">
        <f>(VLOOKUP($EG124,Data!$B:$CP,Daily!GG$10,0)+VLOOKUP($IF124,Data!$B:$CP,Daily!KF$10,0))/CH$121</f>
      </c>
      <c r="CI124" s="14">
        <f>(VLOOKUP($EG124,Data!$B:$CP,Daily!GH$10,0)+VLOOKUP($IF124,Data!$B:$CP,Daily!KG$10,0))/CI$121</f>
      </c>
      <c r="CJ124" s="14">
        <f>(VLOOKUP($EG124,Data!$B:$CP,Daily!GI$10,0)+VLOOKUP($IF124,Data!$B:$CP,Daily!KH$10,0))/CJ$121</f>
      </c>
      <c r="CK124" s="14">
        <f>(VLOOKUP($EG124,Data!$B:$CP,Daily!GJ$10,0)+VLOOKUP($IF124,Data!$B:$CP,Daily!KI$10,0))/CK$121</f>
      </c>
      <c r="CL124" s="14">
        <f>(VLOOKUP($EG124,Data!$B:$CP,Daily!GK$10,0)+VLOOKUP($IF124,Data!$B:$CP,Daily!KJ$10,0))/CL$121</f>
      </c>
      <c r="CM124" s="14">
        <f>(VLOOKUP($EG124,Data!$B:$CP,Daily!GL$10,0)+VLOOKUP($IF124,Data!$B:$CP,Daily!KK$10,0))/CM$121</f>
      </c>
      <c r="CN124" s="14">
        <f>(VLOOKUP($EG124,Data!$B:$CP,Daily!GM$10,0)+VLOOKUP($IF124,Data!$B:$CP,Daily!KL$10,0))/CN$121</f>
      </c>
      <c r="CO124" s="14">
        <f>(VLOOKUP($EG124,Data!$B:$CP,Daily!GN$10,0)+VLOOKUP($IF124,Data!$B:$CP,Daily!KM$10,0))/CO$121</f>
      </c>
      <c r="CP124" s="14">
        <f>(VLOOKUP($EG124,Data!$B:$CP,Daily!GO$10,0)+VLOOKUP($IF124,Data!$B:$CP,Daily!KN$10,0))/CP$121</f>
      </c>
      <c r="CQ124" s="14">
        <f>(VLOOKUP($EG124,Data!$B:$CP,Daily!GP$10,0)+VLOOKUP($IF124,Data!$B:$CP,Daily!KO$10,0))/CQ$121</f>
      </c>
      <c r="CR124" s="14">
        <f>(VLOOKUP($EG124,Data!$B:$CP,Daily!GQ$10,0)+VLOOKUP($IF124,Data!$B:$CP,Daily!KP$10,0))/CR$121</f>
      </c>
      <c r="CS124" s="14">
        <f>(VLOOKUP($EG124,Data!$B:$CP,Daily!GR$10,0)+VLOOKUP($IF124,Data!$B:$CP,Daily!KQ$10,0))/CS$121</f>
      </c>
      <c r="CT124" s="14">
        <f>(VLOOKUP($EG124,Data!$B:$CP,Daily!GS$10,0)+VLOOKUP($IF124,Data!$B:$CP,Daily!KR$10,0))/CT$121</f>
      </c>
      <c r="CU124" s="14">
        <f>(VLOOKUP($EG124,Data!$B:$CP,Daily!GT$10,0)+VLOOKUP($IF124,Data!$B:$CP,Daily!KS$10,0))/CU$121</f>
      </c>
      <c r="CV124" s="14">
        <f>(VLOOKUP($EG124,Data!$B:$CP,Daily!GU$10,0)+VLOOKUP($IF124,Data!$B:$CP,Daily!KT$10,0))/CV$121</f>
      </c>
      <c r="CW124" s="14">
        <f>(VLOOKUP($EG124,Data!$B:$CP,Daily!GV$10,0)+VLOOKUP($IF124,Data!$B:$CP,Daily!KU$10,0))/CW$121</f>
      </c>
      <c r="CX124" s="14">
        <f>(VLOOKUP($EG124,Data!$B:$CP,Daily!GW$10,0)+VLOOKUP($IF124,Data!$B:$CP,Daily!KV$10,0))/CX$121</f>
      </c>
      <c r="CY124" s="14">
        <f>(VLOOKUP($EG124,Data!$B:$CP,Daily!GX$10,0)+VLOOKUP($IF124,Data!$B:$CP,Daily!KW$10,0))/CY$121</f>
      </c>
      <c r="CZ124" s="14">
        <f>(VLOOKUP($EG124,Data!$B:$CP,Daily!GY$10,0)+VLOOKUP($IF124,Data!$B:$CP,Daily!KX$10,0))/CZ$121</f>
      </c>
      <c r="DA124" s="14">
        <f>(VLOOKUP($EG124,Data!$B:$CP,Daily!GZ$10,0)+VLOOKUP($IF124,Data!$B:$CP,Daily!KY$10,0))/DA$121</f>
      </c>
      <c r="DB124" s="14">
        <f>(VLOOKUP($EG124,Data!$B:$CP,Daily!HA$10,0)+VLOOKUP($IF124,Data!$B:$CP,Daily!KZ$10,0))/DB$121</f>
      </c>
      <c r="DC124" s="14">
        <f>(VLOOKUP($EG124,Data!$B:$CP,Daily!HB$10,0)+VLOOKUP($IF124,Data!$B:$CP,Daily!LA$10,0))/DC$121</f>
      </c>
      <c r="DD124" s="14">
        <f>(VLOOKUP($EG124,Data!$B:$CP,Daily!HC$10,0)+VLOOKUP($IF124,Data!$B:$CP,Daily!LB$10,0))/DD$121</f>
      </c>
      <c r="DE124" s="14">
        <f>(VLOOKUP($EG124,Data!$B:$CP,Daily!HD$10,0)+VLOOKUP($IF124,Data!$B:$CP,Daily!LC$10,0))/DE$121</f>
      </c>
      <c r="DF124" s="14">
        <f>(VLOOKUP($EG124,Data!$B:$CP,Daily!HE$10,0)+VLOOKUP($IF124,Data!$B:$CP,Daily!LD$10,0))/DF$121</f>
      </c>
      <c r="DG124" s="14">
        <f>(VLOOKUP($EG124,Data!$B:$CP,Daily!HF$10,0)+VLOOKUP($IF124,Data!$B:$CP,Daily!LE$10,0))/DG$121</f>
      </c>
      <c r="DH124" s="14">
        <f>(VLOOKUP($EG124,Data!$B:$CP,Daily!HG$10,0)+VLOOKUP($IF124,Data!$B:$CP,Daily!LF$10,0))/DH$121</f>
      </c>
      <c r="DI124" s="14">
        <f>(VLOOKUP($EG124,Data!$B:$CP,Daily!HH$10,0)+VLOOKUP($IF124,Data!$B:$CP,Daily!LG$10,0))/DI$121</f>
      </c>
      <c r="DJ124" s="14">
        <f>(VLOOKUP($EG124,Data!$B:$CP,Daily!HI$10,0)+VLOOKUP($IF124,Data!$B:$CP,Daily!LH$10,0))/DJ$121</f>
      </c>
      <c r="DK124" s="14">
        <f>(VLOOKUP($EG124,Data!$B:$CP,Daily!HJ$10,0)+VLOOKUP($IF124,Data!$B:$CP,Daily!LI$10,0))/DK$121</f>
      </c>
      <c r="DL124" s="14">
        <f>(VLOOKUP($EG124,Data!$B:$CP,Daily!HK$10,0)+VLOOKUP($IF124,Data!$B:$CP,Daily!LJ$10,0))/DL$121</f>
      </c>
      <c r="DM124" s="14">
        <f>(VLOOKUP($EG124,Data!$B:$CP,Daily!HL$10,0)+VLOOKUP($IF124,Data!$B:$CP,Daily!LK$10,0))/DM$121</f>
      </c>
      <c r="DN124" s="14">
        <f>(VLOOKUP($EG124,Data!$B:$CP,Daily!HM$10,0)+VLOOKUP($IF124,Data!$B:$CP,Daily!LL$10,0))/DN$121</f>
      </c>
      <c r="DO124" s="14">
        <f>(VLOOKUP($EG124,Data!$B:$CP,Daily!HN$10,0)+VLOOKUP($IF124,Data!$B:$CP,Daily!LM$10,0))/DO$121</f>
      </c>
      <c r="DP124" s="14">
        <f>(VLOOKUP($EG124,Data!$B:$CP,Daily!HO$10,0)+VLOOKUP($IF124,Data!$B:$CP,Daily!LN$10,0))/DP$121</f>
      </c>
      <c r="DQ124" s="14">
        <f>(VLOOKUP($EG124,Data!$B:$CP,Daily!HP$10,0)+VLOOKUP($IF124,Data!$B:$CP,Daily!LO$10,0))/DQ$121</f>
      </c>
      <c r="DR124" s="14">
        <f>(VLOOKUP($EG124,Data!$B:$CP,Daily!HQ$10,0)+VLOOKUP($IF124,Data!$B:$CP,Daily!LP$10,0))/DR$121</f>
      </c>
      <c r="DS124" s="14">
        <f>(VLOOKUP($EG124,Data!$B:$CP,Daily!HR$10,0)+VLOOKUP($IF124,Data!$B:$CP,Daily!LQ$10,0))/DS$121</f>
      </c>
      <c r="DT124" s="14">
        <f>(VLOOKUP($EG124,Data!$B:$CP,Daily!HS$10,0)+VLOOKUP($IF124,Data!$B:$CP,Daily!LR$10,0))/DT$121</f>
      </c>
      <c r="DU124" s="14">
        <f>(VLOOKUP($EG124,Data!$B:$CP,Daily!HT$10,0)+VLOOKUP($IF124,Data!$B:$CP,Daily!LS$10,0))/DU$121</f>
      </c>
      <c r="DV124" s="18"/>
      <c r="DW124" s="14">
        <f t="shared" si="1206"/>
      </c>
      <c r="DX124" s="14">
        <f t="shared" si="1207"/>
      </c>
      <c r="DY124" s="14">
        <f t="shared" si="1243"/>
      </c>
      <c r="DZ124" s="14">
        <f t="shared" si="1244"/>
      </c>
      <c r="EA124" s="14">
        <f t="shared" si="1245"/>
      </c>
      <c r="EB124" s="18"/>
      <c r="EC124" s="14">
        <f t="shared" si="1208"/>
      </c>
      <c r="ED124" s="14">
        <f t="shared" si="1246"/>
      </c>
      <c r="EE124" s="14">
        <f t="shared" si="1247"/>
      </c>
      <c r="EF124" s="16"/>
      <c r="EG124" s="9" t="s">
        <v>683</v>
      </c>
      <c r="EH124" s="9" t="s">
        <v>104</v>
      </c>
      <c r="EI124" s="14">
        <f>VLOOKUP($EG124,Data!$B:$CP,Daily!EI$10,0)/EI$121</f>
      </c>
      <c r="EJ124" s="14">
        <f>VLOOKUP($EG124,Data!$B:$CP,Daily!EJ$10,0)/EJ$121</f>
      </c>
      <c r="EK124" s="14">
        <f>VLOOKUP($EG124,Data!$B:$CP,Daily!EK$10,0)/EK$121</f>
      </c>
      <c r="EL124" s="14">
        <f>VLOOKUP($EG124,Data!$B:$CP,Daily!EL$10,0)/EL$121</f>
      </c>
      <c r="EM124" s="14">
        <f>VLOOKUP($EG124,Data!$B:$CP,Daily!EM$10,0)/EM$121</f>
      </c>
      <c r="EN124" s="14">
        <f>VLOOKUP($EG124,Data!$B:$CP,Daily!EN$10,0)/EN$121</f>
      </c>
      <c r="EO124" s="14">
        <f>VLOOKUP($EG124,Data!$B:$CP,Daily!EO$10,0)/EO$121</f>
      </c>
      <c r="EP124" s="14">
        <f>VLOOKUP($EG124,Data!$B:$CP,Daily!EP$10,0)/EP$121</f>
      </c>
      <c r="EQ124" s="14">
        <f>VLOOKUP($EG124,Data!$B:$CP,Daily!EQ$10,0)/EQ$121</f>
      </c>
      <c r="ER124" s="14">
        <f>VLOOKUP($EG124,Data!$B:$CP,Daily!ER$10,0)/ER$121</f>
      </c>
      <c r="ES124" s="14">
        <f>VLOOKUP($EG124,Data!$B:$CP,Daily!ES$10,0)/ES$121</f>
      </c>
      <c r="ET124" s="14">
        <f>VLOOKUP($EG124,Data!$B:$CP,Daily!ET$10,0)/ET$121</f>
      </c>
      <c r="EU124" s="14">
        <f>VLOOKUP($EG124,Data!$B:$CP,Daily!EU$10,0)/EU$121</f>
      </c>
      <c r="EV124" s="14">
        <f>VLOOKUP($EG124,Data!$B:$CP,Daily!EV$10,0)/EV$121</f>
      </c>
      <c r="EW124" s="14">
        <f>VLOOKUP($EG124,Data!$B:$CP,Daily!EW$10,0)/EW$121</f>
      </c>
      <c r="EX124" s="14">
        <f>VLOOKUP($EG124,Data!$B:$CP,Daily!EX$10,0)/EX$121</f>
      </c>
      <c r="EY124" s="14">
        <f>VLOOKUP($EG124,Data!$B:$CP,Daily!EY$10,0)/EY$121</f>
      </c>
      <c r="EZ124" s="14">
        <f>VLOOKUP($EG124,Data!$B:$CP,Daily!EZ$10,0)/EZ$121</f>
      </c>
      <c r="FA124" s="14">
        <f>VLOOKUP($EG124,Data!$B:$CP,Daily!FA$10,0)/FA$121</f>
      </c>
      <c r="FB124" s="14">
        <f>VLOOKUP($EG124,Data!$B:$CP,Daily!FB$10,0)/FB$121</f>
      </c>
      <c r="FC124" s="14">
        <f>VLOOKUP($EG124,Data!$B:$CP,Daily!FC$10,0)/FC$121</f>
      </c>
      <c r="FD124" s="14">
        <f>VLOOKUP($EG124,Data!$B:$CP,Daily!FD$10,0)/FD$121</f>
      </c>
      <c r="FE124" s="14">
        <f>VLOOKUP($EG124,Data!$B:$CP,Daily!FE$10,0)/FE$121</f>
      </c>
      <c r="FF124" s="14">
        <f>VLOOKUP($EG124,Data!$B:$CP,Daily!FF$10,0)/FF$121</f>
      </c>
      <c r="FG124" s="14">
        <f>VLOOKUP($EG124,Data!$B:$CP,Daily!FG$10,0)/FG$121</f>
      </c>
      <c r="FH124" s="14">
        <f>VLOOKUP($EG124,Data!$B:$CP,Daily!FH$10,0)/FH$121</f>
      </c>
      <c r="FI124" s="14">
        <f>VLOOKUP($EG124,Data!$B:$CP,Daily!FI$10,0)/FI$121</f>
      </c>
      <c r="FJ124" s="14">
        <f>VLOOKUP($EG124,Data!$B:$CP,Daily!FJ$10,0)/FJ$121</f>
      </c>
      <c r="FK124" s="14">
        <f>VLOOKUP($EG124,Data!$B:$CP,Daily!FK$10,0)/FK$121</f>
      </c>
      <c r="FL124" s="14">
        <f>VLOOKUP($EG124,Data!$B:$CP,Daily!FL$10,0)/FL$121</f>
      </c>
      <c r="FM124" s="14">
        <f>VLOOKUP($EG124,Data!$B:$CP,Daily!FM$10,0)/FM$121</f>
      </c>
      <c r="FN124" s="14">
        <f>VLOOKUP($EG124,Data!$B:$CP,Daily!FN$10,0)/FN$121</f>
      </c>
      <c r="FO124" s="14">
        <f>VLOOKUP($EG124,Data!$B:$CP,Daily!FO$10,0)/FO$121</f>
      </c>
      <c r="FP124" s="14">
        <f>VLOOKUP($EG124,Data!$B:$CP,Daily!FP$10,0)/FP$121</f>
      </c>
      <c r="FQ124" s="14">
        <f>VLOOKUP($EG124,Data!$B:$CP,Daily!FQ$10,0)/FQ$121</f>
      </c>
      <c r="FR124" s="14">
        <f>VLOOKUP($EG124,Data!$B:$CP,Daily!FR$10,0)/FR$121</f>
      </c>
      <c r="FS124" s="14">
        <f>VLOOKUP($EG124,Data!$B:$CP,Daily!FS$10,0)/FS$121</f>
      </c>
      <c r="FT124" s="14">
        <f>VLOOKUP($EG124,Data!$B:$CP,Daily!FT$10,0)/FT$121</f>
      </c>
      <c r="FU124" s="14">
        <f>VLOOKUP($EG124,Data!$B:$CP,Daily!FU$10,0)/FU$121</f>
      </c>
      <c r="FV124" s="14">
        <f>VLOOKUP($EG124,Data!$B:$CP,Daily!FV$10,0)/FV$121</f>
      </c>
      <c r="FW124" s="14">
        <f>VLOOKUP($EG124,Data!$B:$CP,Daily!FW$10,0)/FW$121</f>
      </c>
      <c r="FX124" s="14">
        <f>VLOOKUP($EG124,Data!$B:$CP,Daily!FX$10,0)/FX$121</f>
      </c>
      <c r="FY124" s="14">
        <f>VLOOKUP($EG124,Data!$B:$CP,Daily!FY$10,0)/FY$121</f>
      </c>
      <c r="FZ124" s="14">
        <f>VLOOKUP($EG124,Data!$B:$CP,Daily!FZ$10,0)/FZ$121</f>
      </c>
      <c r="GA124" s="14">
        <f>VLOOKUP($EG124,Data!$B:$CP,Daily!GA$10,0)/GA$121</f>
      </c>
      <c r="GB124" s="14">
        <f>VLOOKUP($EG124,Data!$B:$CP,Daily!GB$10,0)/GB$121</f>
      </c>
      <c r="GC124" s="14">
        <f>VLOOKUP($EG124,Data!$B:$CP,Daily!GC$10,0)/GC$121</f>
      </c>
      <c r="GD124" s="14">
        <f>VLOOKUP($EG124,Data!$B:$CP,Daily!GD$10,0)/GD$121</f>
      </c>
      <c r="GE124" s="14">
        <f>VLOOKUP($EG124,Data!$B:$CP,Daily!GE$10,0)/GE$121</f>
      </c>
      <c r="GF124" s="14">
        <f>VLOOKUP($EG124,Data!$B:$CP,Daily!GF$10,0)/GF$121</f>
      </c>
      <c r="GG124" s="14">
        <f>VLOOKUP($EG124,Data!$B:$CP,Daily!GG$10,0)/GG$121</f>
      </c>
      <c r="GH124" s="14">
        <f>VLOOKUP($EG124,Data!$B:$CP,Daily!GH$10,0)/GH$121</f>
      </c>
      <c r="GI124" s="14">
        <f>VLOOKUP($EG124,Data!$B:$CP,Daily!GI$10,0)/GI$121</f>
      </c>
      <c r="GJ124" s="14">
        <f>VLOOKUP($EG124,Data!$B:$CP,Daily!GJ$10,0)/GJ$121</f>
      </c>
      <c r="GK124" s="14">
        <f>VLOOKUP($EG124,Data!$B:$CP,Daily!GK$10,0)/GK$121</f>
      </c>
      <c r="GL124" s="14">
        <f>VLOOKUP($EG124,Data!$B:$CP,Daily!GL$10,0)/GL$121</f>
      </c>
      <c r="GM124" s="14">
        <f>VLOOKUP($EG124,Data!$B:$CP,Daily!GM$10,0)/GM$121</f>
      </c>
      <c r="GN124" s="14">
        <f>VLOOKUP($EG124,Data!$B:$CP,Daily!GN$10,0)/GN$121</f>
      </c>
      <c r="GO124" s="14">
        <f>VLOOKUP($EG124,Data!$B:$CP,Daily!GO$10,0)/GO$121</f>
      </c>
      <c r="GP124" s="14">
        <f>VLOOKUP($EG124,Data!$B:$CP,Daily!GP$10,0)/GP$121</f>
      </c>
      <c r="GQ124" s="14">
        <f>VLOOKUP($EG124,Data!$B:$CP,Daily!GQ$10,0)/GQ$121</f>
      </c>
      <c r="GR124" s="14">
        <f>VLOOKUP($EG124,Data!$B:$CP,Daily!GR$10,0)/GR$121</f>
      </c>
      <c r="GS124" s="14">
        <f>VLOOKUP($EG124,Data!$B:$CP,Daily!GS$10,0)/GS$121</f>
      </c>
      <c r="GT124" s="14">
        <f>VLOOKUP($EG124,Data!$B:$CP,Daily!GT$10,0)/GT$121</f>
      </c>
      <c r="GU124" s="14">
        <f>VLOOKUP($EG124,Data!$B:$CP,Daily!GU$10,0)/GU$121</f>
      </c>
      <c r="GV124" s="14">
        <f>VLOOKUP($EG124,Data!$B:$CP,Daily!GV$10,0)/GV$121</f>
      </c>
      <c r="GW124" s="14">
        <f>VLOOKUP($EG124,Data!$B:$CP,Daily!GW$10,0)/GW$121</f>
      </c>
      <c r="GX124" s="14">
        <f>VLOOKUP($EG124,Data!$B:$CP,Daily!GX$10,0)/GX$121</f>
      </c>
      <c r="GY124" s="14">
        <f>VLOOKUP($EG124,Data!$B:$CP,Daily!GY$10,0)/GY$121</f>
      </c>
      <c r="GZ124" s="14">
        <f>VLOOKUP($EG124,Data!$B:$CP,Daily!GZ$10,0)/GZ$121</f>
      </c>
      <c r="HA124" s="14">
        <f>VLOOKUP($EG124,Data!$B:$CP,Daily!HA$10,0)/HA$121</f>
      </c>
      <c r="HB124" s="14">
        <f>VLOOKUP($EG124,Data!$B:$CP,Daily!HB$10,0)/HB$121</f>
      </c>
      <c r="HC124" s="14">
        <f>VLOOKUP($EG124,Data!$B:$CP,Daily!HC$10,0)/HC$121</f>
      </c>
      <c r="HD124" s="14">
        <f>VLOOKUP($EG124,Data!$B:$CP,Daily!HD$10,0)/HD$121</f>
      </c>
      <c r="HE124" s="14">
        <f>VLOOKUP($EG124,Data!$B:$CP,Daily!HE$10,0)/HE$121</f>
      </c>
      <c r="HF124" s="14">
        <f>VLOOKUP($EG124,Data!$B:$CP,Daily!HF$10,0)/HF$121</f>
      </c>
      <c r="HG124" s="14">
        <f>VLOOKUP($EG124,Data!$B:$CP,Daily!HG$10,0)/HG$121</f>
      </c>
      <c r="HH124" s="14">
        <f>VLOOKUP($EG124,Data!$B:$CP,Daily!HH$10,0)/HH$121</f>
      </c>
      <c r="HI124" s="14">
        <f>VLOOKUP($EG124,Data!$B:$CP,Daily!HI$10,0)/HI$121</f>
      </c>
      <c r="HJ124" s="14">
        <f>VLOOKUP($EG124,Data!$B:$CP,Daily!HJ$10,0)/HJ$121</f>
      </c>
      <c r="HK124" s="14">
        <f>VLOOKUP($EG124,Data!$B:$CP,Daily!HK$10,0)/HK$121</f>
      </c>
      <c r="HL124" s="14">
        <f>VLOOKUP($EG124,Data!$B:$CP,Daily!HL$10,0)/HL$121</f>
      </c>
      <c r="HM124" s="14">
        <f>VLOOKUP($EG124,Data!$B:$CP,Daily!HM$10,0)/HM$121</f>
      </c>
      <c r="HN124" s="14">
        <f>VLOOKUP($EG124,Data!$B:$CP,Daily!HN$10,0)/HN$121</f>
      </c>
      <c r="HO124" s="14">
        <f>VLOOKUP($EG124,Data!$B:$CP,Daily!HO$10,0)/HO$121</f>
      </c>
      <c r="HP124" s="14">
        <f>VLOOKUP($EG124,Data!$B:$CP,Daily!HP$10,0)/HP$121</f>
      </c>
      <c r="HQ124" s="14">
        <f>VLOOKUP($EG124,Data!$B:$CP,Daily!HQ$10,0)/HQ$121</f>
      </c>
      <c r="HR124" s="14">
        <f>VLOOKUP($EG124,Data!$B:$CP,Daily!HR$10,0)/HR$121</f>
      </c>
      <c r="HS124" s="14">
        <f>VLOOKUP($EG124,Data!$B:$CP,Daily!HS$10,0)/HS$121</f>
      </c>
      <c r="HT124" s="14">
        <f>VLOOKUP($EG124,Data!$B:$CP,Daily!HT$10,0)/HT$121</f>
      </c>
      <c r="HU124" s="17"/>
      <c r="HV124" s="52">
        <f t="shared" si="1209"/>
      </c>
      <c r="HW124" s="52">
        <f t="shared" si="1210"/>
      </c>
      <c r="HX124" s="52">
        <f t="shared" si="1211"/>
      </c>
      <c r="HY124" s="52">
        <f t="shared" si="1248"/>
      </c>
      <c r="HZ124" s="52">
        <f t="shared" si="1249"/>
      </c>
      <c r="IA124" s="55"/>
      <c r="IB124" s="14">
        <f t="shared" si="1212"/>
      </c>
      <c r="IC124" s="14">
        <f t="shared" si="1250"/>
      </c>
      <c r="ID124" s="14">
        <f t="shared" si="1251"/>
      </c>
      <c r="IE124" s="16"/>
      <c r="IF124" s="9" t="s">
        <v>684</v>
      </c>
      <c r="IG124" s="9" t="s">
        <v>104</v>
      </c>
      <c r="IH124" s="14">
        <f>VLOOKUP($IF124,Data!$B:$CP,Daily!IH$10,0)/IH$121</f>
      </c>
      <c r="II124" s="14">
        <f>VLOOKUP($IF124,Data!$B:$CP,Daily!II$10,0)/II$121</f>
      </c>
      <c r="IJ124" s="14">
        <f>VLOOKUP($IF124,Data!$B:$CP,Daily!IJ$10,0)/IJ$121</f>
      </c>
      <c r="IK124" s="14">
        <f>VLOOKUP($IF124,Data!$B:$CP,Daily!IK$10,0)/IK$121</f>
      </c>
      <c r="IL124" s="14">
        <f>VLOOKUP($IF124,Data!$B:$CP,Daily!IL$10,0)/IL$121</f>
      </c>
      <c r="IM124" s="14">
        <f>VLOOKUP($IF124,Data!$B:$CP,Daily!IM$10,0)/IM$121</f>
      </c>
      <c r="IN124" s="14">
        <f>VLOOKUP($IF124,Data!$B:$CP,Daily!IN$10,0)/IN$121</f>
      </c>
      <c r="IO124" s="14">
        <f>VLOOKUP($IF124,Data!$B:$CP,Daily!IO$10,0)/IO$121</f>
      </c>
      <c r="IP124" s="14">
        <f>VLOOKUP($IF124,Data!$B:$CP,Daily!IP$10,0)/IP$121</f>
      </c>
      <c r="IQ124" s="14">
        <f>VLOOKUP($IF124,Data!$B:$CP,Daily!IQ$10,0)/IQ$121</f>
      </c>
      <c r="IR124" s="14">
        <f>VLOOKUP($IF124,Data!$B:$CP,Daily!IR$10,0)/IR$121</f>
      </c>
      <c r="IS124" s="14">
        <f>VLOOKUP($IF124,Data!$B:$CP,Daily!IS$10,0)/IS$121</f>
      </c>
      <c r="IT124" s="14">
        <f>VLOOKUP($IF124,Data!$B:$CP,Daily!IT$10,0)/IT$121</f>
      </c>
      <c r="IU124" s="14">
        <f>VLOOKUP($IF124,Data!$B:$CP,Daily!IU$10,0)/IU$121</f>
      </c>
      <c r="IV124" s="14">
        <f>VLOOKUP($IF124,Data!$B:$CP,Daily!IV$10,0)/IV$121</f>
      </c>
      <c r="IW124" s="14">
        <f>VLOOKUP($IF124,Data!$B:$CP,Daily!IW$10,0)/IW$121</f>
      </c>
      <c r="IX124" s="14">
        <f>VLOOKUP($IF124,Data!$B:$CP,Daily!IX$10,0)/IX$121</f>
      </c>
      <c r="IY124" s="14">
        <f>VLOOKUP($IF124,Data!$B:$CP,Daily!IY$10,0)/IY$121</f>
      </c>
      <c r="IZ124" s="14">
        <f>VLOOKUP($IF124,Data!$B:$CP,Daily!IZ$10,0)/IZ$121</f>
      </c>
      <c r="JA124" s="14">
        <f>VLOOKUP($IF124,Data!$B:$CP,Daily!JA$10,0)/JA$121</f>
      </c>
      <c r="JB124" s="14">
        <f>VLOOKUP($IF124,Data!$B:$CP,Daily!JB$10,0)/JB$121</f>
      </c>
      <c r="JC124" s="14">
        <f>VLOOKUP($IF124,Data!$B:$CP,Daily!JC$10,0)/JC$121</f>
      </c>
      <c r="JD124" s="14">
        <f>VLOOKUP($IF124,Data!$B:$CP,Daily!JD$10,0)/JD$121</f>
      </c>
      <c r="JE124" s="14">
        <f>VLOOKUP($IF124,Data!$B:$CP,Daily!JE$10,0)/JE$121</f>
      </c>
      <c r="JF124" s="14">
        <f>VLOOKUP($IF124,Data!$B:$CP,Daily!JF$10,0)/JF$121</f>
      </c>
      <c r="JG124" s="14">
        <f>VLOOKUP($IF124,Data!$B:$CP,Daily!JG$10,0)/JG$121</f>
      </c>
      <c r="JH124" s="14">
        <f>VLOOKUP($IF124,Data!$B:$CP,Daily!JH$10,0)/JH$121</f>
      </c>
      <c r="JI124" s="14">
        <f>VLOOKUP($IF124,Data!$B:$CP,Daily!JI$10,0)/JI$121</f>
      </c>
      <c r="JJ124" s="14">
        <f>VLOOKUP($IF124,Data!$B:$CP,Daily!JJ$10,0)/JJ$121</f>
      </c>
      <c r="JK124" s="14">
        <f>VLOOKUP($IF124,Data!$B:$CP,Daily!JK$10,0)/JK$121</f>
      </c>
      <c r="JL124" s="14">
        <f>VLOOKUP($IF124,Data!$B:$CP,Daily!JL$10,0)/JL$121</f>
      </c>
      <c r="JM124" s="14">
        <f>VLOOKUP($IF124,Data!$B:$CP,Daily!JM$10,0)/JM$121</f>
      </c>
      <c r="JN124" s="14">
        <f>VLOOKUP($IF124,Data!$B:$CP,Daily!JN$10,0)/JN$121</f>
      </c>
      <c r="JO124" s="14">
        <f>VLOOKUP($IF124,Data!$B:$CP,Daily!JO$10,0)/JO$121</f>
      </c>
      <c r="JP124" s="14">
        <f>VLOOKUP($IF124,Data!$B:$CP,Daily!JP$10,0)/JP$121</f>
      </c>
      <c r="JQ124" s="14">
        <f>VLOOKUP($IF124,Data!$B:$CP,Daily!JQ$10,0)/JQ$121</f>
      </c>
      <c r="JR124" s="14">
        <f>VLOOKUP($IF124,Data!$B:$CP,Daily!JR$10,0)/JR$121</f>
      </c>
      <c r="JS124" s="14">
        <f>VLOOKUP($IF124,Data!$B:$CP,Daily!JS$10,0)/JS$121</f>
      </c>
      <c r="JT124" s="14">
        <f>VLOOKUP($IF124,Data!$B:$CP,Daily!JT$10,0)/JT$121</f>
      </c>
      <c r="JU124" s="14">
        <f>VLOOKUP($IF124,Data!$B:$CP,Daily!JU$10,0)/JU$121</f>
      </c>
      <c r="JV124" s="14">
        <f>VLOOKUP($IF124,Data!$B:$CP,Daily!JV$10,0)/JV$121</f>
      </c>
      <c r="JW124" s="14">
        <f>VLOOKUP($IF124,Data!$B:$CP,Daily!JW$10,0)/JW$121</f>
      </c>
      <c r="JX124" s="14">
        <f>VLOOKUP($IF124,Data!$B:$CP,Daily!JX$10,0)/JX$121</f>
      </c>
      <c r="JY124" s="14">
        <f>VLOOKUP($IF124,Data!$B:$CP,Daily!JY$10,0)/JY$121</f>
      </c>
      <c r="JZ124" s="14">
        <f>VLOOKUP($IF124,Data!$B:$CP,Daily!JZ$10,0)/JZ$121</f>
      </c>
      <c r="KA124" s="14">
        <f>VLOOKUP($IF124,Data!$B:$CP,Daily!KA$10,0)/KA$121</f>
      </c>
      <c r="KB124" s="14">
        <f>VLOOKUP($IF124,Data!$B:$CP,Daily!KB$10,0)/KB$121</f>
      </c>
      <c r="KC124" s="14">
        <f>VLOOKUP($IF124,Data!$B:$CP,Daily!KC$10,0)/KC$121</f>
      </c>
      <c r="KD124" s="14">
        <f>VLOOKUP($IF124,Data!$B:$CP,Daily!KD$10,0)/KD$121</f>
      </c>
      <c r="KE124" s="14">
        <f>VLOOKUP($IF124,Data!$B:$CP,Daily!KE$10,0)/KE$121</f>
      </c>
      <c r="KF124" s="14">
        <f>VLOOKUP($IF124,Data!$B:$CP,Daily!KF$10,0)/KF$121</f>
      </c>
      <c r="KG124" s="14">
        <f>VLOOKUP($IF124,Data!$B:$CP,Daily!KG$10,0)/KG$121</f>
      </c>
      <c r="KH124" s="14">
        <f>VLOOKUP($IF124,Data!$B:$CP,Daily!KH$10,0)/KH$121</f>
      </c>
      <c r="KI124" s="14">
        <f>VLOOKUP($IF124,Data!$B:$CP,Daily!KI$10,0)/KI$121</f>
      </c>
      <c r="KJ124" s="14">
        <f>VLOOKUP($IF124,Data!$B:$CP,Daily!KJ$10,0)/KJ$121</f>
      </c>
      <c r="KK124" s="14">
        <f>VLOOKUP($IF124,Data!$B:$CP,Daily!KK$10,0)/KK$121</f>
      </c>
      <c r="KL124" s="14">
        <f>VLOOKUP($IF124,Data!$B:$CP,Daily!KL$10,0)/KL$121</f>
      </c>
      <c r="KM124" s="14">
        <f>VLOOKUP($IF124,Data!$B:$CP,Daily!KM$10,0)/KM$121</f>
      </c>
      <c r="KN124" s="14">
        <f>VLOOKUP($IF124,Data!$B:$CP,Daily!KN$10,0)/KN$121</f>
      </c>
      <c r="KO124" s="14">
        <f>VLOOKUP($IF124,Data!$B:$CP,Daily!KO$10,0)/KO$121</f>
      </c>
      <c r="KP124" s="14">
        <f>VLOOKUP($IF124,Data!$B:$CP,Daily!KP$10,0)/KP$121</f>
      </c>
      <c r="KQ124" s="14">
        <f>VLOOKUP($IF124,Data!$B:$CP,Daily!KQ$10,0)/KQ$121</f>
      </c>
      <c r="KR124" s="14">
        <f>VLOOKUP($IF124,Data!$B:$CP,Daily!KR$10,0)/KR$121</f>
      </c>
      <c r="KS124" s="14">
        <f>VLOOKUP($IF124,Data!$B:$CP,Daily!KS$10,0)/KS$121</f>
      </c>
      <c r="KT124" s="14">
        <f>VLOOKUP($IF124,Data!$B:$CP,Daily!KT$10,0)/KT$121</f>
      </c>
      <c r="KU124" s="14">
        <f>VLOOKUP($IF124,Data!$B:$CP,Daily!KU$10,0)/KU$121</f>
      </c>
      <c r="KV124" s="14">
        <f>VLOOKUP($IF124,Data!$B:$CP,Daily!KV$10,0)/KV$121</f>
      </c>
      <c r="KW124" s="14">
        <f>VLOOKUP($IF124,Data!$B:$CP,Daily!KW$10,0)/KW$121</f>
      </c>
      <c r="KX124" s="14">
        <f>VLOOKUP($IF124,Data!$B:$CP,Daily!KX$10,0)/KX$121</f>
      </c>
      <c r="KY124" s="14">
        <f>VLOOKUP($IF124,Data!$B:$CP,Daily!KY$10,0)/KY$121</f>
      </c>
      <c r="KZ124" s="14">
        <f>VLOOKUP($IF124,Data!$B:$CP,Daily!KZ$10,0)/KZ$121</f>
      </c>
      <c r="LA124" s="14">
        <f>VLOOKUP($IF124,Data!$B:$CP,Daily!LA$10,0)/LA$121</f>
      </c>
      <c r="LB124" s="14">
        <f>VLOOKUP($IF124,Data!$B:$CP,Daily!LB$10,0)/LB$121</f>
      </c>
      <c r="LC124" s="14">
        <f>VLOOKUP($IF124,Data!$B:$CP,Daily!LC$10,0)/LC$121</f>
      </c>
      <c r="LD124" s="14">
        <f>VLOOKUP($IF124,Data!$B:$CP,Daily!LD$10,0)/LD$121</f>
      </c>
      <c r="LE124" s="14">
        <f>VLOOKUP($IF124,Data!$B:$CP,Daily!LE$10,0)/LE$121</f>
      </c>
      <c r="LF124" s="14">
        <f>VLOOKUP($IF124,Data!$B:$CP,Daily!LF$10,0)/LF$121</f>
      </c>
      <c r="LG124" s="14">
        <f>VLOOKUP($IF124,Data!$B:$CP,Daily!LG$10,0)/LG$121</f>
      </c>
      <c r="LH124" s="14">
        <f>VLOOKUP($IF124,Data!$B:$CP,Daily!LH$10,0)/LH$121</f>
      </c>
      <c r="LI124" s="14">
        <f>VLOOKUP($IF124,Data!$B:$CP,Daily!LI$10,0)/LI$121</f>
      </c>
      <c r="LJ124" s="14">
        <f>VLOOKUP($IF124,Data!$B:$CP,Daily!LJ$10,0)/LJ$121</f>
      </c>
      <c r="LK124" s="14">
        <f>VLOOKUP($IF124,Data!$B:$CP,Daily!LK$10,0)/LK$121</f>
      </c>
      <c r="LL124" s="14">
        <f>VLOOKUP($IF124,Data!$B:$CP,Daily!LL$10,0)/LL$121</f>
      </c>
      <c r="LM124" s="14">
        <f>VLOOKUP($IF124,Data!$B:$CP,Daily!LM$10,0)/LM$121</f>
      </c>
      <c r="LN124" s="14">
        <f>VLOOKUP($IF124,Data!$B:$CP,Daily!LN$10,0)/LN$121</f>
      </c>
      <c r="LO124" s="14">
        <f>VLOOKUP($IF124,Data!$B:$CP,Daily!LO$10,0)/LO$121</f>
      </c>
      <c r="LP124" s="14">
        <f>VLOOKUP($IF124,Data!$B:$CP,Daily!LP$10,0)/LP$121</f>
      </c>
      <c r="LQ124" s="14">
        <f>VLOOKUP($IF124,Data!$B:$CP,Daily!LQ$10,0)/LQ$121</f>
      </c>
      <c r="LR124" s="14">
        <f>VLOOKUP($IF124,Data!$B:$CP,Daily!LR$10,0)/LR$121</f>
      </c>
      <c r="LS124" s="14">
        <f>VLOOKUP($IF124,Data!$B:$CP,Daily!LS$10,0)/LS$121</f>
      </c>
      <c r="LU124" s="52">
        <f t="shared" si="1213"/>
      </c>
      <c r="LV124" s="52">
        <f t="shared" si="1214"/>
      </c>
      <c r="LW124" s="52">
        <f t="shared" si="1215"/>
      </c>
      <c r="LX124" s="52">
        <f t="shared" si="1252"/>
      </c>
      <c r="LY124" s="52">
        <f t="shared" si="1253"/>
      </c>
      <c r="LZ124" s="55"/>
      <c r="MA124" s="14">
        <f t="shared" si="1237"/>
      </c>
      <c r="MB124" s="14">
        <f t="shared" si="1254"/>
      </c>
      <c r="MC124" s="14">
        <f t="shared" si="1255"/>
      </c>
    </row>
    <row r="125" spans="4:341" hidden="1" x14ac:dyDescent="0.25">
      <c r="D125" s="132" t="s">
        <v>685</v>
      </c>
      <c r="E125" s="67" t="str">
        <f>VLOOKUP($D125,'Metric Nature'!$C:$D,2,0)&amp;IF(($F125&lt;(EA125)),"Below",IF(($F125&gt;(DZ125)),"Above","Within"))</f>
      </c>
      <c r="F125" s="39">
        <f t="shared" ref="F125:F126" si="1256">DU125</f>
      </c>
      <c r="G125" s="68">
        <f t="shared" ref="G125:G126" si="1257">ED125</f>
      </c>
      <c r="H125" s="71">
        <f t="shared" ref="H125:H126" si="1258">IFERROR(((F125-G125)/G125),0)</f>
      </c>
      <c r="I125" s="39">
        <f>EE125</f>
      </c>
      <c r="J125" s="62">
        <f t="shared" ref="J125:J126" si="1259">IFERROR(((F125-I125)/I125),0)</f>
      </c>
      <c r="K125" s="39">
        <f t="shared" ref="K125" si="1260">HT125</f>
      </c>
      <c r="L125" s="70"/>
      <c r="M125" s="67" t="str">
        <f>VLOOKUP($D125,'Metric Nature'!$C:$D,2,0)&amp;IF(($N125&lt;(HZ125)),"Below",IF(($N125&gt;(HY125)),"Above","Within"))</f>
      </c>
      <c r="N125" s="39">
        <f t="shared" ref="N125:N126" si="1261">HT125</f>
      </c>
      <c r="O125" s="68">
        <f>IC125</f>
      </c>
      <c r="P125" s="69">
        <f>IFERROR(((N125-O125)/O125),0)</f>
      </c>
      <c r="Q125" s="68">
        <f t="shared" ref="Q125:Q126" si="1262">ID125</f>
      </c>
      <c r="R125" s="62">
        <f t="shared" ref="R125:R126" si="1263">IFERROR(((N125-Q125)/Q125),0)</f>
      </c>
      <c r="S125" s="39">
        <f t="shared" si="1111"/>
      </c>
      <c r="T125" s="70"/>
      <c r="U125" s="67" t="str">
        <f>VLOOKUP($D125,'Metric Nature'!$C:$D,2,0)&amp;IF(($V125&lt;(LY125)),"Below",IF(($V125&gt;(LX125)),"Above","Within"))</f>
      </c>
      <c r="V125" s="39">
        <f t="shared" ref="V125:V126" si="1264">LS125</f>
      </c>
      <c r="W125" s="68">
        <f>MB125</f>
      </c>
      <c r="X125" s="62">
        <f t="shared" ref="X125:X126" si="1265">IFERROR(((V125-W125)/W125),0)</f>
      </c>
      <c r="Y125" s="68">
        <f>MC125</f>
      </c>
      <c r="Z125" s="62">
        <f t="shared" ref="Z125:Z126" si="1266">IFERROR(((V125-Y125)/Y125),0)</f>
      </c>
      <c r="AA125" s="39">
        <f t="shared" si="1115"/>
      </c>
      <c r="AB125" s="64"/>
      <c r="AC125" s="60" t="s">
        <v>685</v>
      </c>
      <c r="AI125" s="9" t="s">
        <v>685</v>
      </c>
      <c r="AJ125" s="10">
        <f t="shared" ref="AJ125" si="1267">EI125+IH125</f>
      </c>
      <c r="AK125" s="10">
        <f t="shared" ref="AK125" si="1268">EJ125+II125</f>
      </c>
      <c r="AL125" s="10">
        <f t="shared" ref="AL125" si="1269">EK125+IJ125</f>
      </c>
      <c r="AM125" s="10">
        <f t="shared" ref="AM125" si="1270">EL125+IK125</f>
      </c>
      <c r="AN125" s="10">
        <f t="shared" ref="AN125" si="1271">EM125+IL125</f>
      </c>
      <c r="AO125" s="10">
        <f t="shared" ref="AO125" si="1272">EN125+IM125</f>
      </c>
      <c r="AP125" s="10">
        <f t="shared" ref="AP125" si="1273">EO125+IN125</f>
      </c>
      <c r="AQ125" s="10">
        <f t="shared" ref="AQ125" si="1274">EP125+IO125</f>
      </c>
      <c r="AR125" s="10">
        <f t="shared" ref="AR125" si="1275">EQ125+IP125</f>
      </c>
      <c r="AS125" s="10">
        <f t="shared" ref="AS125" si="1276">ER125+IQ125</f>
      </c>
      <c r="AT125" s="10">
        <f t="shared" ref="AT125" si="1277">ES125+IR125</f>
      </c>
      <c r="AU125" s="10">
        <f t="shared" ref="AU125" si="1278">ET125+IS125</f>
      </c>
      <c r="AV125" s="10">
        <f t="shared" ref="AV125" si="1279">EU125+IT125</f>
      </c>
      <c r="AW125" s="10">
        <f t="shared" ref="AW125" si="1280">EV125+IU125</f>
      </c>
      <c r="AX125" s="10">
        <f t="shared" ref="AX125" si="1281">EW125+IV125</f>
      </c>
      <c r="AY125" s="10">
        <f t="shared" ref="AY125" si="1282">EX125+IW125</f>
      </c>
      <c r="AZ125" s="10">
        <f t="shared" ref="AZ125" si="1283">EY125+IX125</f>
      </c>
      <c r="BA125" s="10">
        <f t="shared" ref="BA125" si="1284">EZ125+IY125</f>
      </c>
      <c r="BB125" s="10">
        <f t="shared" ref="BB125" si="1285">FA125+IZ125</f>
      </c>
      <c r="BC125" s="10">
        <f t="shared" ref="BC125" si="1286">FB125+JA125</f>
      </c>
      <c r="BD125" s="10">
        <f t="shared" ref="BD125" si="1287">FC125+JB125</f>
      </c>
      <c r="BE125" s="10">
        <f t="shared" ref="BE125" si="1288">FD125+JC125</f>
      </c>
      <c r="BF125" s="10">
        <f t="shared" ref="BF125" si="1289">FE125+JD125</f>
      </c>
      <c r="BG125" s="10">
        <f t="shared" ref="BG125" si="1290">FF125+JE125</f>
      </c>
      <c r="BH125" s="10">
        <f t="shared" ref="BH125" si="1291">FG125+JF125</f>
      </c>
      <c r="BI125" s="10">
        <f t="shared" ref="BI125" si="1292">FH125+JG125</f>
      </c>
      <c r="BJ125" s="10">
        <f t="shared" ref="BJ125" si="1293">FI125+JH125</f>
      </c>
      <c r="BK125" s="10">
        <f t="shared" ref="BK125" si="1294">FJ125+JI125</f>
      </c>
      <c r="BL125" s="10">
        <f t="shared" ref="BL125" si="1295">FK125+JJ125</f>
      </c>
      <c r="BM125" s="10">
        <f t="shared" ref="BM125" si="1296">FL125+JK125</f>
      </c>
      <c r="BN125" s="10">
        <f t="shared" ref="BN125" si="1297">FM125+JL125</f>
      </c>
      <c r="BO125" s="10">
        <f t="shared" ref="BO125" si="1298">FN125+JM125</f>
      </c>
      <c r="BP125" s="10">
        <f t="shared" ref="BP125" si="1299">FO125+JN125</f>
      </c>
      <c r="BQ125" s="10">
        <f t="shared" ref="BQ125" si="1300">FP125+JO125</f>
      </c>
      <c r="BR125" s="10">
        <f t="shared" ref="BR125" si="1301">FQ125+JP125</f>
      </c>
      <c r="BS125" s="10">
        <f t="shared" ref="BS125" si="1302">FR125+JQ125</f>
      </c>
      <c r="BT125" s="10">
        <f t="shared" ref="BT125" si="1303">FS125+JR125</f>
      </c>
      <c r="BU125" s="10">
        <f t="shared" ref="BU125" si="1304">FT125+JS125</f>
      </c>
      <c r="BV125" s="10">
        <f t="shared" ref="BV125" si="1305">FU125+JT125</f>
      </c>
      <c r="BW125" s="10">
        <f t="shared" ref="BW125" si="1306">FV125+JU125</f>
      </c>
      <c r="BX125" s="10">
        <f t="shared" ref="BX125" si="1307">FW125+JV125</f>
      </c>
      <c r="BY125" s="10">
        <f t="shared" ref="BY125" si="1308">FX125+JW125</f>
      </c>
      <c r="BZ125" s="10">
        <f t="shared" ref="BZ125" si="1309">FY125+JX125</f>
      </c>
      <c r="CA125" s="10">
        <f t="shared" ref="CA125" si="1310">FZ125+JY125</f>
      </c>
      <c r="CB125" s="10">
        <f t="shared" ref="CB125" si="1311">GA125+JZ125</f>
      </c>
      <c r="CC125" s="10">
        <f t="shared" ref="CC125" si="1312">GB125+KA125</f>
      </c>
      <c r="CD125" s="10">
        <f t="shared" ref="CD125" si="1313">GC125+KB125</f>
      </c>
      <c r="CE125" s="10">
        <f t="shared" ref="CE125" si="1314">GD125+KC125</f>
      </c>
      <c r="CF125" s="10">
        <f t="shared" ref="CF125" si="1315">GE125+KD125</f>
      </c>
      <c r="CG125" s="10">
        <f t="shared" ref="CG125" si="1316">GF125+KE125</f>
      </c>
      <c r="CH125" s="10">
        <f t="shared" ref="CH125" si="1317">GG125+KF125</f>
      </c>
      <c r="CI125" s="10">
        <f t="shared" ref="CI125" si="1318">GH125+KG125</f>
      </c>
      <c r="CJ125" s="10">
        <f t="shared" ref="CJ125" si="1319">GI125+KH125</f>
      </c>
      <c r="CK125" s="10">
        <f t="shared" ref="CK125" si="1320">GJ125+KI125</f>
      </c>
      <c r="CL125" s="10">
        <f t="shared" ref="CL125" si="1321">GK125+KJ125</f>
      </c>
      <c r="CM125" s="10">
        <f t="shared" ref="CM125" si="1322">GL125+KK125</f>
      </c>
      <c r="CN125" s="10">
        <f t="shared" ref="CN125" si="1323">GM125+KL125</f>
      </c>
      <c r="CO125" s="10">
        <f t="shared" ref="CO125" si="1324">GN125+KM125</f>
      </c>
      <c r="CP125" s="10">
        <f t="shared" ref="CP125" si="1325">GO125+KN125</f>
      </c>
      <c r="CQ125" s="10">
        <f t="shared" ref="CQ125" si="1326">GP125+KO125</f>
      </c>
      <c r="CR125" s="10">
        <f t="shared" ref="CR125" si="1327">GQ125+KP125</f>
      </c>
      <c r="CS125" s="10">
        <f t="shared" ref="CS125" si="1328">GR125+KQ125</f>
      </c>
      <c r="CT125" s="10">
        <f t="shared" ref="CT125" si="1329">GS125+KR125</f>
      </c>
      <c r="CU125" s="10">
        <f t="shared" ref="CU125" si="1330">GT125+KS125</f>
      </c>
      <c r="CV125" s="10">
        <f t="shared" ref="CV125" si="1331">GU125+KT125</f>
      </c>
      <c r="CW125" s="10">
        <f t="shared" ref="CW125" si="1332">GV125+KU125</f>
      </c>
      <c r="CX125" s="10">
        <f t="shared" ref="CX125" si="1333">GW125+KV125</f>
      </c>
      <c r="CY125" s="10">
        <f t="shared" ref="CY125" si="1334">GX125+KW125</f>
      </c>
      <c r="CZ125" s="10">
        <f t="shared" ref="CZ125" si="1335">GY125+KX125</f>
      </c>
      <c r="DA125" s="10">
        <f t="shared" ref="DA125" si="1336">GZ125+KY125</f>
      </c>
      <c r="DB125" s="10">
        <f t="shared" ref="DB125" si="1337">HA125+KZ125</f>
      </c>
      <c r="DC125" s="10">
        <f t="shared" ref="DC125" si="1338">HB125+LA125</f>
      </c>
      <c r="DD125" s="10">
        <f t="shared" ref="DD125" si="1339">HC125+LB125</f>
      </c>
      <c r="DE125" s="10">
        <f t="shared" ref="DE125" si="1340">HD125+LC125</f>
      </c>
      <c r="DF125" s="10">
        <f t="shared" ref="DF125" si="1341">HE125+LD125</f>
      </c>
      <c r="DG125" s="10">
        <f t="shared" ref="DG125" si="1342">HF125+LE125</f>
      </c>
      <c r="DH125" s="10">
        <f t="shared" ref="DH125" si="1343">HG125+LF125</f>
      </c>
      <c r="DI125" s="10">
        <f t="shared" ref="DI125" si="1344">HH125+LG125</f>
      </c>
      <c r="DJ125" s="10">
        <f t="shared" ref="DJ125" si="1345">HI125+LH125</f>
      </c>
      <c r="DK125" s="10">
        <f t="shared" ref="DK125" si="1346">HJ125+LI125</f>
      </c>
      <c r="DL125" s="10">
        <f t="shared" ref="DL125" si="1347">HK125+LJ125</f>
      </c>
      <c r="DM125" s="10">
        <f t="shared" ref="DM125" si="1348">HL125+LK125</f>
      </c>
      <c r="DN125" s="10">
        <f t="shared" ref="DN125" si="1349">HM125+LL125</f>
      </c>
      <c r="DO125" s="10">
        <f t="shared" ref="DO125" si="1350">HN125+LM125</f>
      </c>
      <c r="DP125" s="10">
        <f t="shared" ref="DP125" si="1351">HO125+LN125</f>
      </c>
      <c r="DQ125" s="10">
        <f t="shared" ref="DQ125" si="1352">HP125+LO125</f>
      </c>
      <c r="DR125" s="10">
        <f t="shared" ref="DR125" si="1353">HQ125+LP125</f>
      </c>
      <c r="DS125" s="10">
        <f t="shared" ref="DS125" si="1354">HR125+LQ125</f>
      </c>
      <c r="DT125" s="10">
        <f t="shared" ref="DT125" si="1355">HS125+LR125</f>
      </c>
      <c r="DU125" s="10">
        <f t="shared" ref="DU125" si="1356">HT125+LS125</f>
      </c>
      <c r="DV125" s="18"/>
      <c r="DW125" s="10">
        <f t="shared" si="1206"/>
      </c>
      <c r="DX125" s="10">
        <f t="shared" si="1207"/>
      </c>
      <c r="DY125" s="10">
        <f>DX125-DW125</f>
      </c>
      <c r="DZ125" s="10">
        <f>DX125+(1.25*DY125)</f>
      </c>
      <c r="EA125" s="10">
        <f>DW125-(1.25*DY125)</f>
      </c>
      <c r="EB125" s="18"/>
      <c r="EC125" s="11">
        <f t="shared" ref="EC125:EC126" si="1357">_xlfn.STDEV.P(AJ125:DU125)</f>
      </c>
      <c r="ED125" s="11">
        <f>AVERAGE(DN125:DT125)</f>
      </c>
      <c r="EE125" s="11">
        <f>AVERAGE(CQ125:DT125)</f>
      </c>
      <c r="EF125" s="16"/>
      <c r="EG125" s="9" t="s">
        <v>686</v>
      </c>
      <c r="EH125" s="9" t="s">
        <v>105</v>
      </c>
      <c r="EI125" s="10">
        <f>VLOOKUP($EG125,Data!$B:$CP,Daily!EI$10,0)</f>
      </c>
      <c r="EJ125" s="10">
        <f>VLOOKUP($EG125,Data!$B:$CP,Daily!EJ$10,0)</f>
      </c>
      <c r="EK125" s="10">
        <f>VLOOKUP($EG125,Data!$B:$CP,Daily!EK$10,0)</f>
      </c>
      <c r="EL125" s="10">
        <f>VLOOKUP($EG125,Data!$B:$CP,Daily!EL$10,0)</f>
      </c>
      <c r="EM125" s="10">
        <f>VLOOKUP($EG125,Data!$B:$CP,Daily!EM$10,0)</f>
      </c>
      <c r="EN125" s="10">
        <f>VLOOKUP($EG125,Data!$B:$CP,Daily!EN$10,0)</f>
      </c>
      <c r="EO125" s="10">
        <f>VLOOKUP($EG125,Data!$B:$CP,Daily!EO$10,0)</f>
      </c>
      <c r="EP125" s="10">
        <f>VLOOKUP($EG125,Data!$B:$CP,Daily!EP$10,0)</f>
      </c>
      <c r="EQ125" s="10">
        <f>VLOOKUP($EG125,Data!$B:$CP,Daily!EQ$10,0)</f>
      </c>
      <c r="ER125" s="10">
        <f>VLOOKUP($EG125,Data!$B:$CP,Daily!ER$10,0)</f>
      </c>
      <c r="ES125" s="10">
        <f>VLOOKUP($EG125,Data!$B:$CP,Daily!ES$10,0)</f>
      </c>
      <c r="ET125" s="10">
        <f>VLOOKUP($EG125,Data!$B:$CP,Daily!ET$10,0)</f>
      </c>
      <c r="EU125" s="10">
        <f>VLOOKUP($EG125,Data!$B:$CP,Daily!EU$10,0)</f>
      </c>
      <c r="EV125" s="10">
        <f>VLOOKUP($EG125,Data!$B:$CP,Daily!EV$10,0)</f>
      </c>
      <c r="EW125" s="10">
        <f>VLOOKUP($EG125,Data!$B:$CP,Daily!EW$10,0)</f>
      </c>
      <c r="EX125" s="10">
        <f>VLOOKUP($EG125,Data!$B:$CP,Daily!EX$10,0)</f>
      </c>
      <c r="EY125" s="10">
        <f>VLOOKUP($EG125,Data!$B:$CP,Daily!EY$10,0)</f>
      </c>
      <c r="EZ125" s="10">
        <f>VLOOKUP($EG125,Data!$B:$CP,Daily!EZ$10,0)</f>
      </c>
      <c r="FA125" s="10">
        <f>VLOOKUP($EG125,Data!$B:$CP,Daily!FA$10,0)</f>
      </c>
      <c r="FB125" s="10">
        <f>VLOOKUP($EG125,Data!$B:$CP,Daily!FB$10,0)</f>
      </c>
      <c r="FC125" s="10">
        <f>VLOOKUP($EG125,Data!$B:$CP,Daily!FC$10,0)</f>
      </c>
      <c r="FD125" s="10">
        <f>VLOOKUP($EG125,Data!$B:$CP,Daily!FD$10,0)</f>
      </c>
      <c r="FE125" s="10">
        <f>VLOOKUP($EG125,Data!$B:$CP,Daily!FE$10,0)</f>
      </c>
      <c r="FF125" s="10">
        <f>VLOOKUP($EG125,Data!$B:$CP,Daily!FF$10,0)</f>
      </c>
      <c r="FG125" s="10">
        <f>VLOOKUP($EG125,Data!$B:$CP,Daily!FG$10,0)</f>
      </c>
      <c r="FH125" s="10">
        <f>VLOOKUP($EG125,Data!$B:$CP,Daily!FH$10,0)</f>
      </c>
      <c r="FI125" s="10">
        <f>VLOOKUP($EG125,Data!$B:$CP,Daily!FI$10,0)</f>
      </c>
      <c r="FJ125" s="10">
        <f>VLOOKUP($EG125,Data!$B:$CP,Daily!FJ$10,0)</f>
      </c>
      <c r="FK125" s="10">
        <f>VLOOKUP($EG125,Data!$B:$CP,Daily!FK$10,0)</f>
      </c>
      <c r="FL125" s="10">
        <f>VLOOKUP($EG125,Data!$B:$CP,Daily!FL$10,0)</f>
      </c>
      <c r="FM125" s="10">
        <f>VLOOKUP($EG125,Data!$B:$CP,Daily!FM$10,0)</f>
      </c>
      <c r="FN125" s="10">
        <f>VLOOKUP($EG125,Data!$B:$CP,Daily!FN$10,0)</f>
      </c>
      <c r="FO125" s="10">
        <f>VLOOKUP($EG125,Data!$B:$CP,Daily!FO$10,0)</f>
      </c>
      <c r="FP125" s="10">
        <f>VLOOKUP($EG125,Data!$B:$CP,Daily!FP$10,0)</f>
      </c>
      <c r="FQ125" s="10">
        <f>VLOOKUP($EG125,Data!$B:$CP,Daily!FQ$10,0)</f>
      </c>
      <c r="FR125" s="10">
        <f>VLOOKUP($EG125,Data!$B:$CP,Daily!FR$10,0)</f>
      </c>
      <c r="FS125" s="10">
        <f>VLOOKUP($EG125,Data!$B:$CP,Daily!FS$10,0)</f>
      </c>
      <c r="FT125" s="10">
        <f>VLOOKUP($EG125,Data!$B:$CP,Daily!FT$10,0)</f>
      </c>
      <c r="FU125" s="10">
        <f>VLOOKUP($EG125,Data!$B:$CP,Daily!FU$10,0)</f>
      </c>
      <c r="FV125" s="10">
        <f>VLOOKUP($EG125,Data!$B:$CP,Daily!FV$10,0)</f>
      </c>
      <c r="FW125" s="10">
        <f>VLOOKUP($EG125,Data!$B:$CP,Daily!FW$10,0)</f>
      </c>
      <c r="FX125" s="10">
        <f>VLOOKUP($EG125,Data!$B:$CP,Daily!FX$10,0)</f>
      </c>
      <c r="FY125" s="10">
        <f>VLOOKUP($EG125,Data!$B:$CP,Daily!FY$10,0)</f>
      </c>
      <c r="FZ125" s="10">
        <f>VLOOKUP($EG125,Data!$B:$CP,Daily!FZ$10,0)</f>
      </c>
      <c r="GA125" s="10">
        <f>VLOOKUP($EG125,Data!$B:$CP,Daily!GA$10,0)</f>
      </c>
      <c r="GB125" s="10">
        <f>VLOOKUP($EG125,Data!$B:$CP,Daily!GB$10,0)</f>
      </c>
      <c r="GC125" s="10">
        <f>VLOOKUP($EG125,Data!$B:$CP,Daily!GC$10,0)</f>
      </c>
      <c r="GD125" s="10">
        <f>VLOOKUP($EG125,Data!$B:$CP,Daily!GD$10,0)</f>
      </c>
      <c r="GE125" s="10">
        <f>VLOOKUP($EG125,Data!$B:$CP,Daily!GE$10,0)</f>
      </c>
      <c r="GF125" s="10">
        <f>VLOOKUP($EG125,Data!$B:$CP,Daily!GF$10,0)</f>
      </c>
      <c r="GG125" s="10">
        <f>VLOOKUP($EG125,Data!$B:$CP,Daily!GG$10,0)</f>
      </c>
      <c r="GH125" s="10">
        <f>VLOOKUP($EG125,Data!$B:$CP,Daily!GH$10,0)</f>
      </c>
      <c r="GI125" s="10">
        <f>VLOOKUP($EG125,Data!$B:$CP,Daily!GI$10,0)</f>
      </c>
      <c r="GJ125" s="10">
        <f>VLOOKUP($EG125,Data!$B:$CP,Daily!GJ$10,0)</f>
      </c>
      <c r="GK125" s="10">
        <f>VLOOKUP($EG125,Data!$B:$CP,Daily!GK$10,0)</f>
      </c>
      <c r="GL125" s="10">
        <f>VLOOKUP($EG125,Data!$B:$CP,Daily!GL$10,0)</f>
      </c>
      <c r="GM125" s="10">
        <f>VLOOKUP($EG125,Data!$B:$CP,Daily!GM$10,0)</f>
      </c>
      <c r="GN125" s="10">
        <f>VLOOKUP($EG125,Data!$B:$CP,Daily!GN$10,0)</f>
      </c>
      <c r="GO125" s="10">
        <f>VLOOKUP($EG125,Data!$B:$CP,Daily!GO$10,0)</f>
      </c>
      <c r="GP125" s="10">
        <f>VLOOKUP($EG125,Data!$B:$CP,Daily!GP$10,0)</f>
      </c>
      <c r="GQ125" s="10">
        <f>VLOOKUP($EG125,Data!$B:$CP,Daily!GQ$10,0)</f>
      </c>
      <c r="GR125" s="10">
        <f>VLOOKUP($EG125,Data!$B:$CP,Daily!GR$10,0)</f>
      </c>
      <c r="GS125" s="10">
        <f>VLOOKUP($EG125,Data!$B:$CP,Daily!GS$10,0)</f>
      </c>
      <c r="GT125" s="10">
        <f>VLOOKUP($EG125,Data!$B:$CP,Daily!GT$10,0)</f>
      </c>
      <c r="GU125" s="10">
        <f>VLOOKUP($EG125,Data!$B:$CP,Daily!GU$10,0)</f>
      </c>
      <c r="GV125" s="10">
        <f>VLOOKUP($EG125,Data!$B:$CP,Daily!GV$10,0)</f>
      </c>
      <c r="GW125" s="10">
        <f>VLOOKUP($EG125,Data!$B:$CP,Daily!GW$10,0)</f>
      </c>
      <c r="GX125" s="10">
        <f>VLOOKUP($EG125,Data!$B:$CP,Daily!GX$10,0)</f>
      </c>
      <c r="GY125" s="10">
        <f>VLOOKUP($EG125,Data!$B:$CP,Daily!GY$10,0)</f>
      </c>
      <c r="GZ125" s="10">
        <f>VLOOKUP($EG125,Data!$B:$CP,Daily!GZ$10,0)</f>
      </c>
      <c r="HA125" s="10">
        <f>VLOOKUP($EG125,Data!$B:$CP,Daily!HA$10,0)</f>
      </c>
      <c r="HB125" s="10">
        <f>VLOOKUP($EG125,Data!$B:$CP,Daily!HB$10,0)</f>
      </c>
      <c r="HC125" s="10">
        <f>VLOOKUP($EG125,Data!$B:$CP,Daily!HC$10,0)</f>
      </c>
      <c r="HD125" s="10">
        <f>VLOOKUP($EG125,Data!$B:$CP,Daily!HD$10,0)</f>
      </c>
      <c r="HE125" s="10">
        <f>VLOOKUP($EG125,Data!$B:$CP,Daily!HE$10,0)</f>
      </c>
      <c r="HF125" s="10">
        <f>VLOOKUP($EG125,Data!$B:$CP,Daily!HF$10,0)</f>
      </c>
      <c r="HG125" s="10">
        <f>VLOOKUP($EG125,Data!$B:$CP,Daily!HG$10,0)</f>
      </c>
      <c r="HH125" s="10">
        <f>VLOOKUP($EG125,Data!$B:$CP,Daily!HH$10,0)</f>
      </c>
      <c r="HI125" s="10">
        <f>VLOOKUP($EG125,Data!$B:$CP,Daily!HI$10,0)</f>
      </c>
      <c r="HJ125" s="10">
        <f>VLOOKUP($EG125,Data!$B:$CP,Daily!HJ$10,0)</f>
      </c>
      <c r="HK125" s="10">
        <f>VLOOKUP($EG125,Data!$B:$CP,Daily!HK$10,0)</f>
      </c>
      <c r="HL125" s="10">
        <f>VLOOKUP($EG125,Data!$B:$CP,Daily!HL$10,0)</f>
      </c>
      <c r="HM125" s="10">
        <f>VLOOKUP($EG125,Data!$B:$CP,Daily!HM$10,0)</f>
      </c>
      <c r="HN125" s="10">
        <f>VLOOKUP($EG125,Data!$B:$CP,Daily!HN$10,0)</f>
      </c>
      <c r="HO125" s="10">
        <f>VLOOKUP($EG125,Data!$B:$CP,Daily!HO$10,0)</f>
      </c>
      <c r="HP125" s="10">
        <f>VLOOKUP($EG125,Data!$B:$CP,Daily!HP$10,0)</f>
      </c>
      <c r="HQ125" s="10">
        <f>VLOOKUP($EG125,Data!$B:$CP,Daily!HQ$10,0)</f>
      </c>
      <c r="HR125" s="10">
        <f>VLOOKUP($EG125,Data!$B:$CP,Daily!HR$10,0)</f>
      </c>
      <c r="HS125" s="10">
        <f>VLOOKUP($EG125,Data!$B:$CP,Daily!HS$10,0)</f>
      </c>
      <c r="HT125" s="10">
        <f>VLOOKUP($EG125,Data!$B:$CP,Daily!HT$10,0)</f>
      </c>
      <c r="HU125" s="17"/>
      <c r="HV125" s="10">
        <f t="shared" si="1209"/>
      </c>
      <c r="HW125" s="10">
        <f t="shared" si="1210"/>
      </c>
      <c r="HX125" s="10">
        <f t="shared" ref="HX125:HX126" si="1358">HW125-HV125</f>
      </c>
      <c r="HY125" s="10">
        <f>HW125+(1.25*HX125)</f>
      </c>
      <c r="HZ125" s="10">
        <f>HV125-(1.25*HX125)</f>
      </c>
      <c r="IA125" s="53"/>
      <c r="IB125" s="11">
        <f t="shared" ref="IB125:IB126" si="1359">_xlfn.STDEV.P(FM125:HT125)</f>
      </c>
      <c r="IC125" s="11">
        <f>AVERAGE(HM125:HS125)</f>
      </c>
      <c r="ID125" s="11">
        <f>AVERAGE(GP125:HS125)</f>
      </c>
      <c r="IE125" s="16"/>
      <c r="IF125" s="9" t="s">
        <v>687</v>
      </c>
      <c r="IG125" s="9" t="s">
        <v>105</v>
      </c>
      <c r="IH125" s="10">
        <f>VLOOKUP($IF125,Data!$B:$CP,Daily!IH$10,0)</f>
      </c>
      <c r="II125" s="10">
        <f>VLOOKUP($IF125,Data!$B:$CP,Daily!II$10,0)</f>
      </c>
      <c r="IJ125" s="10">
        <f>VLOOKUP($IF125,Data!$B:$CP,Daily!IJ$10,0)</f>
      </c>
      <c r="IK125" s="10">
        <f>VLOOKUP($IF125,Data!$B:$CP,Daily!IK$10,0)</f>
      </c>
      <c r="IL125" s="10">
        <f>VLOOKUP($IF125,Data!$B:$CP,Daily!IL$10,0)</f>
      </c>
      <c r="IM125" s="10">
        <f>VLOOKUP($IF125,Data!$B:$CP,Daily!IM$10,0)</f>
      </c>
      <c r="IN125" s="10">
        <f>VLOOKUP($IF125,Data!$B:$CP,Daily!IN$10,0)</f>
      </c>
      <c r="IO125" s="10">
        <f>VLOOKUP($IF125,Data!$B:$CP,Daily!IO$10,0)</f>
      </c>
      <c r="IP125" s="10">
        <f>VLOOKUP($IF125,Data!$B:$CP,Daily!IP$10,0)</f>
      </c>
      <c r="IQ125" s="10">
        <f>VLOOKUP($IF125,Data!$B:$CP,Daily!IQ$10,0)</f>
      </c>
      <c r="IR125" s="10">
        <f>VLOOKUP($IF125,Data!$B:$CP,Daily!IR$10,0)</f>
      </c>
      <c r="IS125" s="10">
        <f>VLOOKUP($IF125,Data!$B:$CP,Daily!IS$10,0)</f>
      </c>
      <c r="IT125" s="10">
        <f>VLOOKUP($IF125,Data!$B:$CP,Daily!IT$10,0)</f>
      </c>
      <c r="IU125" s="10">
        <f>VLOOKUP($IF125,Data!$B:$CP,Daily!IU$10,0)</f>
      </c>
      <c r="IV125" s="10">
        <f>VLOOKUP($IF125,Data!$B:$CP,Daily!IV$10,0)</f>
      </c>
      <c r="IW125" s="10">
        <f>VLOOKUP($IF125,Data!$B:$CP,Daily!IW$10,0)</f>
      </c>
      <c r="IX125" s="10">
        <f>VLOOKUP($IF125,Data!$B:$CP,Daily!IX$10,0)</f>
      </c>
      <c r="IY125" s="10">
        <f>VLOOKUP($IF125,Data!$B:$CP,Daily!IY$10,0)</f>
      </c>
      <c r="IZ125" s="10">
        <f>VLOOKUP($IF125,Data!$B:$CP,Daily!IZ$10,0)</f>
      </c>
      <c r="JA125" s="10">
        <f>VLOOKUP($IF125,Data!$B:$CP,Daily!JA$10,0)</f>
      </c>
      <c r="JB125" s="10">
        <f>VLOOKUP($IF125,Data!$B:$CP,Daily!JB$10,0)</f>
      </c>
      <c r="JC125" s="10">
        <f>VLOOKUP($IF125,Data!$B:$CP,Daily!JC$10,0)</f>
      </c>
      <c r="JD125" s="10">
        <f>VLOOKUP($IF125,Data!$B:$CP,Daily!JD$10,0)</f>
      </c>
      <c r="JE125" s="10">
        <f>VLOOKUP($IF125,Data!$B:$CP,Daily!JE$10,0)</f>
      </c>
      <c r="JF125" s="10">
        <f>VLOOKUP($IF125,Data!$B:$CP,Daily!JF$10,0)</f>
      </c>
      <c r="JG125" s="10">
        <f>VLOOKUP($IF125,Data!$B:$CP,Daily!JG$10,0)</f>
      </c>
      <c r="JH125" s="10">
        <f>VLOOKUP($IF125,Data!$B:$CP,Daily!JH$10,0)</f>
      </c>
      <c r="JI125" s="10">
        <f>VLOOKUP($IF125,Data!$B:$CP,Daily!JI$10,0)</f>
      </c>
      <c r="JJ125" s="10">
        <f>VLOOKUP($IF125,Data!$B:$CP,Daily!JJ$10,0)</f>
      </c>
      <c r="JK125" s="10">
        <f>VLOOKUP($IF125,Data!$B:$CP,Daily!JK$10,0)</f>
      </c>
      <c r="JL125" s="10">
        <f>VLOOKUP($IF125,Data!$B:$CP,Daily!JL$10,0)</f>
      </c>
      <c r="JM125" s="10">
        <f>VLOOKUP($IF125,Data!$B:$CP,Daily!JM$10,0)</f>
      </c>
      <c r="JN125" s="10">
        <f>VLOOKUP($IF125,Data!$B:$CP,Daily!JN$10,0)</f>
      </c>
      <c r="JO125" s="10">
        <f>VLOOKUP($IF125,Data!$B:$CP,Daily!JO$10,0)</f>
      </c>
      <c r="JP125" s="10">
        <f>VLOOKUP($IF125,Data!$B:$CP,Daily!JP$10,0)</f>
      </c>
      <c r="JQ125" s="10">
        <f>VLOOKUP($IF125,Data!$B:$CP,Daily!JQ$10,0)</f>
      </c>
      <c r="JR125" s="10">
        <f>VLOOKUP($IF125,Data!$B:$CP,Daily!JR$10,0)</f>
      </c>
      <c r="JS125" s="10">
        <f>VLOOKUP($IF125,Data!$B:$CP,Daily!JS$10,0)</f>
      </c>
      <c r="JT125" s="10">
        <f>VLOOKUP($IF125,Data!$B:$CP,Daily!JT$10,0)</f>
      </c>
      <c r="JU125" s="10">
        <f>VLOOKUP($IF125,Data!$B:$CP,Daily!JU$10,0)</f>
      </c>
      <c r="JV125" s="10">
        <f>VLOOKUP($IF125,Data!$B:$CP,Daily!JV$10,0)</f>
      </c>
      <c r="JW125" s="10">
        <f>VLOOKUP($IF125,Data!$B:$CP,Daily!JW$10,0)</f>
      </c>
      <c r="JX125" s="10">
        <f>VLOOKUP($IF125,Data!$B:$CP,Daily!JX$10,0)</f>
      </c>
      <c r="JY125" s="10">
        <f>VLOOKUP($IF125,Data!$B:$CP,Daily!JY$10,0)</f>
      </c>
      <c r="JZ125" s="10">
        <f>VLOOKUP($IF125,Data!$B:$CP,Daily!JZ$10,0)</f>
      </c>
      <c r="KA125" s="10">
        <f>VLOOKUP($IF125,Data!$B:$CP,Daily!KA$10,0)</f>
      </c>
      <c r="KB125" s="10">
        <f>VLOOKUP($IF125,Data!$B:$CP,Daily!KB$10,0)</f>
      </c>
      <c r="KC125" s="10">
        <f>VLOOKUP($IF125,Data!$B:$CP,Daily!KC$10,0)</f>
      </c>
      <c r="KD125" s="10">
        <f>VLOOKUP($IF125,Data!$B:$CP,Daily!KD$10,0)</f>
      </c>
      <c r="KE125" s="10">
        <f>VLOOKUP($IF125,Data!$B:$CP,Daily!KE$10,0)</f>
      </c>
      <c r="KF125" s="10">
        <f>VLOOKUP($IF125,Data!$B:$CP,Daily!KF$10,0)</f>
      </c>
      <c r="KG125" s="10">
        <f>VLOOKUP($IF125,Data!$B:$CP,Daily!KG$10,0)</f>
      </c>
      <c r="KH125" s="10">
        <f>VLOOKUP($IF125,Data!$B:$CP,Daily!KH$10,0)</f>
      </c>
      <c r="KI125" s="10">
        <f>VLOOKUP($IF125,Data!$B:$CP,Daily!KI$10,0)</f>
      </c>
      <c r="KJ125" s="10">
        <f>VLOOKUP($IF125,Data!$B:$CP,Daily!KJ$10,0)</f>
      </c>
      <c r="KK125" s="10">
        <f>VLOOKUP($IF125,Data!$B:$CP,Daily!KK$10,0)</f>
      </c>
      <c r="KL125" s="10">
        <f>VLOOKUP($IF125,Data!$B:$CP,Daily!KL$10,0)</f>
      </c>
      <c r="KM125" s="10">
        <f>VLOOKUP($IF125,Data!$B:$CP,Daily!KM$10,0)</f>
      </c>
      <c r="KN125" s="10">
        <f>VLOOKUP($IF125,Data!$B:$CP,Daily!KN$10,0)</f>
      </c>
      <c r="KO125" s="10">
        <f>VLOOKUP($IF125,Data!$B:$CP,Daily!KO$10,0)</f>
      </c>
      <c r="KP125" s="10">
        <f>VLOOKUP($IF125,Data!$B:$CP,Daily!KP$10,0)</f>
      </c>
      <c r="KQ125" s="10">
        <f>VLOOKUP($IF125,Data!$B:$CP,Daily!KQ$10,0)</f>
      </c>
      <c r="KR125" s="10">
        <f>VLOOKUP($IF125,Data!$B:$CP,Daily!KR$10,0)</f>
      </c>
      <c r="KS125" s="10">
        <f>VLOOKUP($IF125,Data!$B:$CP,Daily!KS$10,0)</f>
      </c>
      <c r="KT125" s="10">
        <f>VLOOKUP($IF125,Data!$B:$CP,Daily!KT$10,0)</f>
      </c>
      <c r="KU125" s="10">
        <f>VLOOKUP($IF125,Data!$B:$CP,Daily!KU$10,0)</f>
      </c>
      <c r="KV125" s="10">
        <f>VLOOKUP($IF125,Data!$B:$CP,Daily!KV$10,0)</f>
      </c>
      <c r="KW125" s="10">
        <f>VLOOKUP($IF125,Data!$B:$CP,Daily!KW$10,0)</f>
      </c>
      <c r="KX125" s="10">
        <f>VLOOKUP($IF125,Data!$B:$CP,Daily!KX$10,0)</f>
      </c>
      <c r="KY125" s="10">
        <f>VLOOKUP($IF125,Data!$B:$CP,Daily!KY$10,0)</f>
      </c>
      <c r="KZ125" s="10">
        <f>VLOOKUP($IF125,Data!$B:$CP,Daily!KZ$10,0)</f>
      </c>
      <c r="LA125" s="10">
        <f>VLOOKUP($IF125,Data!$B:$CP,Daily!LA$10,0)</f>
      </c>
      <c r="LB125" s="10">
        <f>VLOOKUP($IF125,Data!$B:$CP,Daily!LB$10,0)</f>
      </c>
      <c r="LC125" s="10">
        <f>VLOOKUP($IF125,Data!$B:$CP,Daily!LC$10,0)</f>
      </c>
      <c r="LD125" s="10">
        <f>VLOOKUP($IF125,Data!$B:$CP,Daily!LD$10,0)</f>
      </c>
      <c r="LE125" s="10">
        <f>VLOOKUP($IF125,Data!$B:$CP,Daily!LE$10,0)</f>
      </c>
      <c r="LF125" s="10">
        <f>VLOOKUP($IF125,Data!$B:$CP,Daily!LF$10,0)</f>
      </c>
      <c r="LG125" s="10">
        <f>VLOOKUP($IF125,Data!$B:$CP,Daily!LG$10,0)</f>
      </c>
      <c r="LH125" s="10">
        <f>VLOOKUP($IF125,Data!$B:$CP,Daily!LH$10,0)</f>
      </c>
      <c r="LI125" s="10">
        <f>VLOOKUP($IF125,Data!$B:$CP,Daily!LI$10,0)</f>
      </c>
      <c r="LJ125" s="10">
        <f>VLOOKUP($IF125,Data!$B:$CP,Daily!LJ$10,0)</f>
      </c>
      <c r="LK125" s="10">
        <f>VLOOKUP($IF125,Data!$B:$CP,Daily!LK$10,0)</f>
      </c>
      <c r="LL125" s="10">
        <f>VLOOKUP($IF125,Data!$B:$CP,Daily!LL$10,0)</f>
      </c>
      <c r="LM125" s="10">
        <f>VLOOKUP($IF125,Data!$B:$CP,Daily!LM$10,0)</f>
      </c>
      <c r="LN125" s="10">
        <f>VLOOKUP($IF125,Data!$B:$CP,Daily!LN$10,0)</f>
      </c>
      <c r="LO125" s="10">
        <f>VLOOKUP($IF125,Data!$B:$CP,Daily!LO$10,0)</f>
      </c>
      <c r="LP125" s="10">
        <f>VLOOKUP($IF125,Data!$B:$CP,Daily!LP$10,0)</f>
      </c>
      <c r="LQ125" s="10">
        <f>VLOOKUP($IF125,Data!$B:$CP,Daily!LQ$10,0)</f>
      </c>
      <c r="LR125" s="10">
        <f>VLOOKUP($IF125,Data!$B:$CP,Daily!LR$10,0)</f>
      </c>
      <c r="LS125" s="10">
        <f>VLOOKUP($IF125,Data!$B:$CP,Daily!LS$10,0)</f>
      </c>
      <c r="LU125" s="10">
        <f t="shared" si="1213"/>
      </c>
      <c r="LV125" s="10">
        <f t="shared" si="1214"/>
      </c>
      <c r="LW125" s="10">
        <f t="shared" ref="LW125:LW126" si="1360">LV125-LU125</f>
      </c>
      <c r="LX125" s="10">
        <f>LV125+(1.25*LW125)</f>
      </c>
      <c r="LY125" s="10">
        <f>LU125-(1.25*LW125)</f>
      </c>
      <c r="LZ125" s="53"/>
      <c r="MA125" s="11">
        <f>_xlfn.STDEV.P(JL125:LS125)</f>
      </c>
      <c r="MB125" s="11">
        <f>AVERAGE(LL125:LR125)</f>
      </c>
      <c r="MC125" s="11">
        <f>AVERAGE(KO125:LR125)</f>
      </c>
    </row>
    <row r="126" spans="4:341" x14ac:dyDescent="0.25">
      <c r="D126" s="74" t="s">
        <v>688</v>
      </c>
      <c r="E126" s="67" t="str">
        <f>VLOOKUP($D126,'Metric Nature'!$C:$D,2,0)&amp;IF(($F126&lt;(EA126)),"Below",IF(($F126&gt;(DZ126)),"Above","Within"))</f>
      </c>
      <c r="F126" s="62">
        <f t="shared" si="1256"/>
      </c>
      <c r="G126" s="92">
        <f t="shared" si="1257"/>
      </c>
      <c r="H126" s="62">
        <f t="shared" si="1258"/>
      </c>
      <c r="I126" s="89">
        <f t="shared" ref="I126" si="1361">EE126</f>
      </c>
      <c r="J126" s="62">
        <f t="shared" si="1259"/>
      </c>
      <c r="K126" s="62">
        <f t="shared" si="1219"/>
      </c>
      <c r="L126" s="70"/>
      <c r="M126" s="67" t="str">
        <f>VLOOKUP($D126,'Metric Nature'!$C:$D,2,0)&amp;IF(($N126&lt;(HZ126)),"Below",IF(($N126&gt;(HY126)),"Above","Within"))</f>
      </c>
      <c r="N126" s="71">
        <f t="shared" si="1261"/>
      </c>
      <c r="O126" s="63">
        <f t="shared" ref="O126" si="1362">IC126</f>
      </c>
      <c r="P126" s="98">
        <f t="shared" ref="P126" si="1363">IFERROR(((N126-O126)/O126),0)</f>
      </c>
      <c r="Q126" s="63">
        <f t="shared" si="1262"/>
      </c>
      <c r="R126" s="69">
        <f t="shared" si="1263"/>
      </c>
      <c r="S126" s="62">
        <f t="shared" si="1111"/>
      </c>
      <c r="T126" s="70"/>
      <c r="U126" s="67" t="str">
        <f>VLOOKUP($D126,'Metric Nature'!$C:$D,2,0)&amp;IF(($V126&lt;(LY126)),"Below",IF(($V126&gt;(LX126)),"Above","Within"))</f>
      </c>
      <c r="V126" s="62">
        <f t="shared" si="1264"/>
      </c>
      <c r="W126" s="63">
        <f t="shared" ref="W126" si="1364">MB126</f>
      </c>
      <c r="X126" s="62">
        <f t="shared" si="1265"/>
      </c>
      <c r="Y126" s="63">
        <f t="shared" ref="Y126" si="1365">MC126</f>
      </c>
      <c r="Z126" s="62">
        <f t="shared" si="1266"/>
      </c>
      <c r="AA126" s="62">
        <f t="shared" si="1115"/>
      </c>
      <c r="AB126" s="64"/>
      <c r="AC126" s="60" t="s">
        <v>689</v>
      </c>
      <c r="AI126" s="9" t="s">
        <v>688</v>
      </c>
      <c r="AJ126" s="14">
        <f>(VLOOKUP($EG126,Data!$B:$CP,Daily!EI$10,0)+VLOOKUP($IF126,Data!$B:$CP,Daily!IH$10,0))/AJ$125</f>
      </c>
      <c r="AK126" s="14">
        <f>(VLOOKUP($EG126,Data!$B:$CP,Daily!EJ$10,0)+VLOOKUP($IF126,Data!$B:$CP,Daily!II$10,0))/AK$125</f>
      </c>
      <c r="AL126" s="14">
        <f>(VLOOKUP($EG126,Data!$B:$CP,Daily!EK$10,0)+VLOOKUP($IF126,Data!$B:$CP,Daily!IJ$10,0))/AL$125</f>
      </c>
      <c r="AM126" s="14">
        <f>(VLOOKUP($EG126,Data!$B:$CP,Daily!EL$10,0)+VLOOKUP($IF126,Data!$B:$CP,Daily!IK$10,0))/AM$125</f>
      </c>
      <c r="AN126" s="14">
        <f>(VLOOKUP($EG126,Data!$B:$CP,Daily!EM$10,0)+VLOOKUP($IF126,Data!$B:$CP,Daily!IL$10,0))/AN$125</f>
      </c>
      <c r="AO126" s="14">
        <f>(VLOOKUP($EG126,Data!$B:$CP,Daily!EN$10,0)+VLOOKUP($IF126,Data!$B:$CP,Daily!IM$10,0))/AO$125</f>
      </c>
      <c r="AP126" s="14">
        <f>(VLOOKUP($EG126,Data!$B:$CP,Daily!EO$10,0)+VLOOKUP($IF126,Data!$B:$CP,Daily!IN$10,0))/AP$125</f>
      </c>
      <c r="AQ126" s="14">
        <f>(VLOOKUP($EG126,Data!$B:$CP,Daily!EP$10,0)+VLOOKUP($IF126,Data!$B:$CP,Daily!IO$10,0))/AQ$125</f>
      </c>
      <c r="AR126" s="14">
        <f>(VLOOKUP($EG126,Data!$B:$CP,Daily!EQ$10,0)+VLOOKUP($IF126,Data!$B:$CP,Daily!IP$10,0))/AR$125</f>
      </c>
      <c r="AS126" s="14">
        <f>(VLOOKUP($EG126,Data!$B:$CP,Daily!ER$10,0)+VLOOKUP($IF126,Data!$B:$CP,Daily!IQ$10,0))/AS$125</f>
      </c>
      <c r="AT126" s="14">
        <f>(VLOOKUP($EG126,Data!$B:$CP,Daily!ES$10,0)+VLOOKUP($IF126,Data!$B:$CP,Daily!IR$10,0))/AT$125</f>
      </c>
      <c r="AU126" s="14">
        <f>(VLOOKUP($EG126,Data!$B:$CP,Daily!ET$10,0)+VLOOKUP($IF126,Data!$B:$CP,Daily!IS$10,0))/AU$125</f>
      </c>
      <c r="AV126" s="14">
        <f>(VLOOKUP($EG126,Data!$B:$CP,Daily!EU$10,0)+VLOOKUP($IF126,Data!$B:$CP,Daily!IT$10,0))/AV$125</f>
      </c>
      <c r="AW126" s="14">
        <f>(VLOOKUP($EG126,Data!$B:$CP,Daily!EV$10,0)+VLOOKUP($IF126,Data!$B:$CP,Daily!IU$10,0))/AW$125</f>
      </c>
      <c r="AX126" s="14">
        <f>(VLOOKUP($EG126,Data!$B:$CP,Daily!EW$10,0)+VLOOKUP($IF126,Data!$B:$CP,Daily!IV$10,0))/AX$125</f>
      </c>
      <c r="AY126" s="14">
        <f>(VLOOKUP($EG126,Data!$B:$CP,Daily!EX$10,0)+VLOOKUP($IF126,Data!$B:$CP,Daily!IW$10,0))/AY$125</f>
      </c>
      <c r="AZ126" s="14">
        <f>(VLOOKUP($EG126,Data!$B:$CP,Daily!EY$10,0)+VLOOKUP($IF126,Data!$B:$CP,Daily!IX$10,0))/AZ$125</f>
      </c>
      <c r="BA126" s="14">
        <f>(VLOOKUP($EG126,Data!$B:$CP,Daily!EZ$10,0)+VLOOKUP($IF126,Data!$B:$CP,Daily!IY$10,0))/BA$125</f>
      </c>
      <c r="BB126" s="14">
        <f>(VLOOKUP($EG126,Data!$B:$CP,Daily!FA$10,0)+VLOOKUP($IF126,Data!$B:$CP,Daily!IZ$10,0))/BB$125</f>
      </c>
      <c r="BC126" s="14">
        <f>(VLOOKUP($EG126,Data!$B:$CP,Daily!FB$10,0)+VLOOKUP($IF126,Data!$B:$CP,Daily!JA$10,0))/BC$125</f>
      </c>
      <c r="BD126" s="14">
        <f>(VLOOKUP($EG126,Data!$B:$CP,Daily!FC$10,0)+VLOOKUP($IF126,Data!$B:$CP,Daily!JB$10,0))/BD$125</f>
      </c>
      <c r="BE126" s="14">
        <f>(VLOOKUP($EG126,Data!$B:$CP,Daily!FD$10,0)+VLOOKUP($IF126,Data!$B:$CP,Daily!JC$10,0))/BE$125</f>
      </c>
      <c r="BF126" s="14">
        <f>(VLOOKUP($EG126,Data!$B:$CP,Daily!FE$10,0)+VLOOKUP($IF126,Data!$B:$CP,Daily!JD$10,0))/BF$125</f>
      </c>
      <c r="BG126" s="14">
        <f>(VLOOKUP($EG126,Data!$B:$CP,Daily!FF$10,0)+VLOOKUP($IF126,Data!$B:$CP,Daily!JE$10,0))/BG$125</f>
      </c>
      <c r="BH126" s="14">
        <f>(VLOOKUP($EG126,Data!$B:$CP,Daily!FG$10,0)+VLOOKUP($IF126,Data!$B:$CP,Daily!JF$10,0))/BH$125</f>
      </c>
      <c r="BI126" s="14">
        <f>(VLOOKUP($EG126,Data!$B:$CP,Daily!FH$10,0)+VLOOKUP($IF126,Data!$B:$CP,Daily!JG$10,0))/BI$125</f>
      </c>
      <c r="BJ126" s="14">
        <f>(VLOOKUP($EG126,Data!$B:$CP,Daily!FI$10,0)+VLOOKUP($IF126,Data!$B:$CP,Daily!JH$10,0))/BJ$125</f>
      </c>
      <c r="BK126" s="14">
        <f>(VLOOKUP($EG126,Data!$B:$CP,Daily!FJ$10,0)+VLOOKUP($IF126,Data!$B:$CP,Daily!JI$10,0))/BK$125</f>
      </c>
      <c r="BL126" s="14">
        <f>(VLOOKUP($EG126,Data!$B:$CP,Daily!FK$10,0)+VLOOKUP($IF126,Data!$B:$CP,Daily!JJ$10,0))/BL$125</f>
      </c>
      <c r="BM126" s="14">
        <f>(VLOOKUP($EG126,Data!$B:$CP,Daily!FL$10,0)+VLOOKUP($IF126,Data!$B:$CP,Daily!JK$10,0))/BM$125</f>
      </c>
      <c r="BN126" s="14">
        <f>(VLOOKUP($EG126,Data!$B:$CP,Daily!FM$10,0)+VLOOKUP($IF126,Data!$B:$CP,Daily!JL$10,0))/BN$125</f>
      </c>
      <c r="BO126" s="14">
        <f>(VLOOKUP($EG126,Data!$B:$CP,Daily!FN$10,0)+VLOOKUP($IF126,Data!$B:$CP,Daily!JM$10,0))/BO$125</f>
      </c>
      <c r="BP126" s="14">
        <f>(VLOOKUP($EG126,Data!$B:$CP,Daily!FO$10,0)+VLOOKUP($IF126,Data!$B:$CP,Daily!JN$10,0))/BP$125</f>
      </c>
      <c r="BQ126" s="14">
        <f>(VLOOKUP($EG126,Data!$B:$CP,Daily!FP$10,0)+VLOOKUP($IF126,Data!$B:$CP,Daily!JO$10,0))/BQ$125</f>
      </c>
      <c r="BR126" s="14">
        <f>(VLOOKUP($EG126,Data!$B:$CP,Daily!FQ$10,0)+VLOOKUP($IF126,Data!$B:$CP,Daily!JP$10,0))/BR$125</f>
      </c>
      <c r="BS126" s="14">
        <f>(VLOOKUP($EG126,Data!$B:$CP,Daily!FR$10,0)+VLOOKUP($IF126,Data!$B:$CP,Daily!JQ$10,0))/BS$125</f>
      </c>
      <c r="BT126" s="14">
        <f>(VLOOKUP($EG126,Data!$B:$CP,Daily!FS$10,0)+VLOOKUP($IF126,Data!$B:$CP,Daily!JR$10,0))/BT$125</f>
      </c>
      <c r="BU126" s="14">
        <f>(VLOOKUP($EG126,Data!$B:$CP,Daily!FT$10,0)+VLOOKUP($IF126,Data!$B:$CP,Daily!JS$10,0))/BU$125</f>
      </c>
      <c r="BV126" s="14">
        <f>(VLOOKUP($EG126,Data!$B:$CP,Daily!FU$10,0)+VLOOKUP($IF126,Data!$B:$CP,Daily!JT$10,0))/BV$125</f>
      </c>
      <c r="BW126" s="14">
        <f>(VLOOKUP($EG126,Data!$B:$CP,Daily!FV$10,0)+VLOOKUP($IF126,Data!$B:$CP,Daily!JU$10,0))/BW$125</f>
      </c>
      <c r="BX126" s="14">
        <f>(VLOOKUP($EG126,Data!$B:$CP,Daily!FW$10,0)+VLOOKUP($IF126,Data!$B:$CP,Daily!JV$10,0))/BX$125</f>
      </c>
      <c r="BY126" s="14">
        <f>(VLOOKUP($EG126,Data!$B:$CP,Daily!FX$10,0)+VLOOKUP($IF126,Data!$B:$CP,Daily!JW$10,0))/BY$125</f>
      </c>
      <c r="BZ126" s="14">
        <f>(VLOOKUP($EG126,Data!$B:$CP,Daily!FY$10,0)+VLOOKUP($IF126,Data!$B:$CP,Daily!JX$10,0))/BZ$125</f>
      </c>
      <c r="CA126" s="14">
        <f>(VLOOKUP($EG126,Data!$B:$CP,Daily!FZ$10,0)+VLOOKUP($IF126,Data!$B:$CP,Daily!JY$10,0))/CA$125</f>
      </c>
      <c r="CB126" s="14">
        <f>(VLOOKUP($EG126,Data!$B:$CP,Daily!GA$10,0)+VLOOKUP($IF126,Data!$B:$CP,Daily!JZ$10,0))/CB$125</f>
      </c>
      <c r="CC126" s="14">
        <f>(VLOOKUP($EG126,Data!$B:$CP,Daily!GB$10,0)+VLOOKUP($IF126,Data!$B:$CP,Daily!KA$10,0))/CC$125</f>
      </c>
      <c r="CD126" s="14">
        <f>(VLOOKUP($EG126,Data!$B:$CP,Daily!GC$10,0)+VLOOKUP($IF126,Data!$B:$CP,Daily!KB$10,0))/CD$125</f>
      </c>
      <c r="CE126" s="14">
        <f>(VLOOKUP($EG126,Data!$B:$CP,Daily!GD$10,0)+VLOOKUP($IF126,Data!$B:$CP,Daily!KC$10,0))/CE$125</f>
      </c>
      <c r="CF126" s="14">
        <f>(VLOOKUP($EG126,Data!$B:$CP,Daily!GE$10,0)+VLOOKUP($IF126,Data!$B:$CP,Daily!KD$10,0))/CF$125</f>
      </c>
      <c r="CG126" s="14">
        <f>(VLOOKUP($EG126,Data!$B:$CP,Daily!GF$10,0)+VLOOKUP($IF126,Data!$B:$CP,Daily!KE$10,0))/CG$125</f>
      </c>
      <c r="CH126" s="14">
        <f>(VLOOKUP($EG126,Data!$B:$CP,Daily!GG$10,0)+VLOOKUP($IF126,Data!$B:$CP,Daily!KF$10,0))/CH$125</f>
      </c>
      <c r="CI126" s="14">
        <f>(VLOOKUP($EG126,Data!$B:$CP,Daily!GH$10,0)+VLOOKUP($IF126,Data!$B:$CP,Daily!KG$10,0))/CI$125</f>
      </c>
      <c r="CJ126" s="14">
        <f>(VLOOKUP($EG126,Data!$B:$CP,Daily!GI$10,0)+VLOOKUP($IF126,Data!$B:$CP,Daily!KH$10,0))/CJ$125</f>
      </c>
      <c r="CK126" s="14">
        <f>(VLOOKUP($EG126,Data!$B:$CP,Daily!GJ$10,0)+VLOOKUP($IF126,Data!$B:$CP,Daily!KI$10,0))/CK$125</f>
      </c>
      <c r="CL126" s="14">
        <f>(VLOOKUP($EG126,Data!$B:$CP,Daily!GK$10,0)+VLOOKUP($IF126,Data!$B:$CP,Daily!KJ$10,0))/CL$125</f>
      </c>
      <c r="CM126" s="14">
        <f>(VLOOKUP($EG126,Data!$B:$CP,Daily!GL$10,0)+VLOOKUP($IF126,Data!$B:$CP,Daily!KK$10,0))/CM$125</f>
      </c>
      <c r="CN126" s="14">
        <f>(VLOOKUP($EG126,Data!$B:$CP,Daily!GM$10,0)+VLOOKUP($IF126,Data!$B:$CP,Daily!KL$10,0))/CN$125</f>
      </c>
      <c r="CO126" s="14">
        <f>(VLOOKUP($EG126,Data!$B:$CP,Daily!GN$10,0)+VLOOKUP($IF126,Data!$B:$CP,Daily!KM$10,0))/CO$125</f>
      </c>
      <c r="CP126" s="14">
        <f>(VLOOKUP($EG126,Data!$B:$CP,Daily!GO$10,0)+VLOOKUP($IF126,Data!$B:$CP,Daily!KN$10,0))/CP$125</f>
      </c>
      <c r="CQ126" s="14">
        <f>(VLOOKUP($EG126,Data!$B:$CP,Daily!GP$10,0)+VLOOKUP($IF126,Data!$B:$CP,Daily!KO$10,0))/CQ$125</f>
      </c>
      <c r="CR126" s="14">
        <f>(VLOOKUP($EG126,Data!$B:$CP,Daily!GQ$10,0)+VLOOKUP($IF126,Data!$B:$CP,Daily!KP$10,0))/CR$125</f>
      </c>
      <c r="CS126" s="14">
        <f>(VLOOKUP($EG126,Data!$B:$CP,Daily!GR$10,0)+VLOOKUP($IF126,Data!$B:$CP,Daily!KQ$10,0))/CS$125</f>
      </c>
      <c r="CT126" s="14">
        <f>(VLOOKUP($EG126,Data!$B:$CP,Daily!GS$10,0)+VLOOKUP($IF126,Data!$B:$CP,Daily!KR$10,0))/CT$125</f>
      </c>
      <c r="CU126" s="14">
        <f>(VLOOKUP($EG126,Data!$B:$CP,Daily!GT$10,0)+VLOOKUP($IF126,Data!$B:$CP,Daily!KS$10,0))/CU$125</f>
      </c>
      <c r="CV126" s="14">
        <f>(VLOOKUP($EG126,Data!$B:$CP,Daily!GU$10,0)+VLOOKUP($IF126,Data!$B:$CP,Daily!KT$10,0))/CV$125</f>
      </c>
      <c r="CW126" s="14">
        <f>(VLOOKUP($EG126,Data!$B:$CP,Daily!GV$10,0)+VLOOKUP($IF126,Data!$B:$CP,Daily!KU$10,0))/CW$125</f>
      </c>
      <c r="CX126" s="14">
        <f>(VLOOKUP($EG126,Data!$B:$CP,Daily!GW$10,0)+VLOOKUP($IF126,Data!$B:$CP,Daily!KV$10,0))/CX$125</f>
      </c>
      <c r="CY126" s="14">
        <f>(VLOOKUP($EG126,Data!$B:$CP,Daily!GX$10,0)+VLOOKUP($IF126,Data!$B:$CP,Daily!KW$10,0))/CY$125</f>
      </c>
      <c r="CZ126" s="14">
        <f>(VLOOKUP($EG126,Data!$B:$CP,Daily!GY$10,0)+VLOOKUP($IF126,Data!$B:$CP,Daily!KX$10,0))/CZ$125</f>
      </c>
      <c r="DA126" s="14">
        <f>(VLOOKUP($EG126,Data!$B:$CP,Daily!GZ$10,0)+VLOOKUP($IF126,Data!$B:$CP,Daily!KY$10,0))/DA$125</f>
      </c>
      <c r="DB126" s="14">
        <f>(VLOOKUP($EG126,Data!$B:$CP,Daily!HA$10,0)+VLOOKUP($IF126,Data!$B:$CP,Daily!KZ$10,0))/DB$125</f>
      </c>
      <c r="DC126" s="14">
        <f>(VLOOKUP($EG126,Data!$B:$CP,Daily!HB$10,0)+VLOOKUP($IF126,Data!$B:$CP,Daily!LA$10,0))/DC$125</f>
      </c>
      <c r="DD126" s="14">
        <f>(VLOOKUP($EG126,Data!$B:$CP,Daily!HC$10,0)+VLOOKUP($IF126,Data!$B:$CP,Daily!LB$10,0))/DD$125</f>
      </c>
      <c r="DE126" s="14">
        <f>(VLOOKUP($EG126,Data!$B:$CP,Daily!HD$10,0)+VLOOKUP($IF126,Data!$B:$CP,Daily!LC$10,0))/DE$125</f>
      </c>
      <c r="DF126" s="14">
        <f>(VLOOKUP($EG126,Data!$B:$CP,Daily!HE$10,0)+VLOOKUP($IF126,Data!$B:$CP,Daily!LD$10,0))/DF$125</f>
      </c>
      <c r="DG126" s="14">
        <f>(VLOOKUP($EG126,Data!$B:$CP,Daily!HF$10,0)+VLOOKUP($IF126,Data!$B:$CP,Daily!LE$10,0))/DG$125</f>
      </c>
      <c r="DH126" s="14">
        <f>(VLOOKUP($EG126,Data!$B:$CP,Daily!HG$10,0)+VLOOKUP($IF126,Data!$B:$CP,Daily!LF$10,0))/DH$125</f>
      </c>
      <c r="DI126" s="14">
        <f>(VLOOKUP($EG126,Data!$B:$CP,Daily!HH$10,0)+VLOOKUP($IF126,Data!$B:$CP,Daily!LG$10,0))/DI$125</f>
      </c>
      <c r="DJ126" s="14">
        <f>(VLOOKUP($EG126,Data!$B:$CP,Daily!HI$10,0)+VLOOKUP($IF126,Data!$B:$CP,Daily!LH$10,0))/DJ$125</f>
      </c>
      <c r="DK126" s="14">
        <f>(VLOOKUP($EG126,Data!$B:$CP,Daily!HJ$10,0)+VLOOKUP($IF126,Data!$B:$CP,Daily!LI$10,0))/DK$125</f>
      </c>
      <c r="DL126" s="14">
        <f>(VLOOKUP($EG126,Data!$B:$CP,Daily!HK$10,0)+VLOOKUP($IF126,Data!$B:$CP,Daily!LJ$10,0))/DL$125</f>
      </c>
      <c r="DM126" s="14">
        <f>(VLOOKUP($EG126,Data!$B:$CP,Daily!HL$10,0)+VLOOKUP($IF126,Data!$B:$CP,Daily!LK$10,0))/DM$125</f>
      </c>
      <c r="DN126" s="14">
        <f>(VLOOKUP($EG126,Data!$B:$CP,Daily!HM$10,0)+VLOOKUP($IF126,Data!$B:$CP,Daily!LL$10,0))/DN$125</f>
      </c>
      <c r="DO126" s="14">
        <f>(VLOOKUP($EG126,Data!$B:$CP,Daily!HN$10,0)+VLOOKUP($IF126,Data!$B:$CP,Daily!LM$10,0))/DO$125</f>
      </c>
      <c r="DP126" s="14">
        <f>(VLOOKUP($EG126,Data!$B:$CP,Daily!HO$10,0)+VLOOKUP($IF126,Data!$B:$CP,Daily!LN$10,0))/DP$125</f>
      </c>
      <c r="DQ126" s="14">
        <f>(VLOOKUP($EG126,Data!$B:$CP,Daily!HP$10,0)+VLOOKUP($IF126,Data!$B:$CP,Daily!LO$10,0))/DQ$125</f>
      </c>
      <c r="DR126" s="14">
        <f>(VLOOKUP($EG126,Data!$B:$CP,Daily!HQ$10,0)+VLOOKUP($IF126,Data!$B:$CP,Daily!LP$10,0))/DR$125</f>
      </c>
      <c r="DS126" s="14">
        <f>(VLOOKUP($EG126,Data!$B:$CP,Daily!HR$10,0)+VLOOKUP($IF126,Data!$B:$CP,Daily!LQ$10,0))/DS$125</f>
      </c>
      <c r="DT126" s="14">
        <f>(VLOOKUP($EG126,Data!$B:$CP,Daily!HS$10,0)+VLOOKUP($IF126,Data!$B:$CP,Daily!LR$10,0))/DT$125</f>
      </c>
      <c r="DU126" s="14">
        <f>(VLOOKUP($EG126,Data!$B:$CP,Daily!HT$10,0)+VLOOKUP($IF126,Data!$B:$CP,Daily!LS$10,0))/DU$125</f>
      </c>
      <c r="DV126" s="18"/>
      <c r="DW126" s="14">
        <f t="shared" si="1206"/>
      </c>
      <c r="DX126" s="14">
        <f t="shared" si="1207"/>
      </c>
      <c r="DY126" s="14">
        <f t="shared" ref="DY126" si="1366">DX126-DW126</f>
      </c>
      <c r="DZ126" s="14">
        <f t="shared" ref="DZ126" si="1367">DX126+(0.75*DY126)</f>
      </c>
      <c r="EA126" s="14">
        <f t="shared" ref="EA126" si="1368">DW126-(0.75*DY126)</f>
      </c>
      <c r="EB126" s="18"/>
      <c r="EC126" s="14">
        <f t="shared" si="1357"/>
      </c>
      <c r="ED126" s="14">
        <f>SUMPRODUCT(DN126:DT126,DN$125:DT$125)/SUM(DN$125:DT$125)</f>
      </c>
      <c r="EE126" s="14">
        <f>SUMPRODUCT(CR126:DT126,CR$125:DT$125)/SUM(CR$125:DT$125)</f>
      </c>
      <c r="EF126" s="16"/>
      <c r="EG126" s="9" t="s">
        <v>690</v>
      </c>
      <c r="EH126" s="9" t="s">
        <v>106</v>
      </c>
      <c r="EI126" s="14">
        <f>VLOOKUP($EG126,Data!$B:$CP,Daily!EI$10,0)/EI$125</f>
      </c>
      <c r="EJ126" s="14">
        <f>VLOOKUP($EG126,Data!$B:$CP,Daily!EJ$10,0)/EJ$125</f>
      </c>
      <c r="EK126" s="14">
        <f>VLOOKUP($EG126,Data!$B:$CP,Daily!EK$10,0)/EK$125</f>
      </c>
      <c r="EL126" s="14">
        <f>VLOOKUP($EG126,Data!$B:$CP,Daily!EL$10,0)/EL$125</f>
      </c>
      <c r="EM126" s="14">
        <f>VLOOKUP($EG126,Data!$B:$CP,Daily!EM$10,0)/EM$125</f>
      </c>
      <c r="EN126" s="14">
        <f>VLOOKUP($EG126,Data!$B:$CP,Daily!EN$10,0)/EN$125</f>
      </c>
      <c r="EO126" s="14">
        <f>VLOOKUP($EG126,Data!$B:$CP,Daily!EO$10,0)/EO$125</f>
      </c>
      <c r="EP126" s="14">
        <f>VLOOKUP($EG126,Data!$B:$CP,Daily!EP$10,0)/EP$125</f>
      </c>
      <c r="EQ126" s="14">
        <f>VLOOKUP($EG126,Data!$B:$CP,Daily!EQ$10,0)/EQ$125</f>
      </c>
      <c r="ER126" s="14">
        <f>VLOOKUP($EG126,Data!$B:$CP,Daily!ER$10,0)/ER$125</f>
      </c>
      <c r="ES126" s="14">
        <f>VLOOKUP($EG126,Data!$B:$CP,Daily!ES$10,0)/ES$125</f>
      </c>
      <c r="ET126" s="14">
        <f>VLOOKUP($EG126,Data!$B:$CP,Daily!ET$10,0)/ET$125</f>
      </c>
      <c r="EU126" s="14">
        <f>VLOOKUP($EG126,Data!$B:$CP,Daily!EU$10,0)/EU$125</f>
      </c>
      <c r="EV126" s="14">
        <f>VLOOKUP($EG126,Data!$B:$CP,Daily!EV$10,0)/EV$125</f>
      </c>
      <c r="EW126" s="14">
        <f>VLOOKUP($EG126,Data!$B:$CP,Daily!EW$10,0)/EW$125</f>
      </c>
      <c r="EX126" s="14">
        <f>VLOOKUP($EG126,Data!$B:$CP,Daily!EX$10,0)/EX$125</f>
      </c>
      <c r="EY126" s="14">
        <f>VLOOKUP($EG126,Data!$B:$CP,Daily!EY$10,0)/EY$125</f>
      </c>
      <c r="EZ126" s="14">
        <f>VLOOKUP($EG126,Data!$B:$CP,Daily!EZ$10,0)/EZ$125</f>
      </c>
      <c r="FA126" s="14">
        <f>VLOOKUP($EG126,Data!$B:$CP,Daily!FA$10,0)/FA$125</f>
      </c>
      <c r="FB126" s="14">
        <f>VLOOKUP($EG126,Data!$B:$CP,Daily!FB$10,0)/FB$125</f>
      </c>
      <c r="FC126" s="14">
        <f>VLOOKUP($EG126,Data!$B:$CP,Daily!FC$10,0)/FC$125</f>
      </c>
      <c r="FD126" s="14">
        <f>VLOOKUP($EG126,Data!$B:$CP,Daily!FD$10,0)/FD$125</f>
      </c>
      <c r="FE126" s="14">
        <f>VLOOKUP($EG126,Data!$B:$CP,Daily!FE$10,0)/FE$125</f>
      </c>
      <c r="FF126" s="14">
        <f>VLOOKUP($EG126,Data!$B:$CP,Daily!FF$10,0)/FF$125</f>
      </c>
      <c r="FG126" s="14">
        <f>VLOOKUP($EG126,Data!$B:$CP,Daily!FG$10,0)/FG$125</f>
      </c>
      <c r="FH126" s="14">
        <f>VLOOKUP($EG126,Data!$B:$CP,Daily!FH$10,0)/FH$125</f>
      </c>
      <c r="FI126" s="14">
        <f>VLOOKUP($EG126,Data!$B:$CP,Daily!FI$10,0)/FI$125</f>
      </c>
      <c r="FJ126" s="14">
        <f>VLOOKUP($EG126,Data!$B:$CP,Daily!FJ$10,0)/FJ$125</f>
      </c>
      <c r="FK126" s="14">
        <f>VLOOKUP($EG126,Data!$B:$CP,Daily!FK$10,0)/FK$125</f>
      </c>
      <c r="FL126" s="14">
        <f>VLOOKUP($EG126,Data!$B:$CP,Daily!FL$10,0)/FL$125</f>
      </c>
      <c r="FM126" s="14">
        <f>VLOOKUP($EG126,Data!$B:$CP,Daily!FM$10,0)/FM$125</f>
      </c>
      <c r="FN126" s="14">
        <f>VLOOKUP($EG126,Data!$B:$CP,Daily!FN$10,0)/FN$125</f>
      </c>
      <c r="FO126" s="14">
        <f>VLOOKUP($EG126,Data!$B:$CP,Daily!FO$10,0)/FO$125</f>
      </c>
      <c r="FP126" s="14">
        <f>VLOOKUP($EG126,Data!$B:$CP,Daily!FP$10,0)/FP$125</f>
      </c>
      <c r="FQ126" s="14">
        <f>VLOOKUP($EG126,Data!$B:$CP,Daily!FQ$10,0)/FQ$125</f>
      </c>
      <c r="FR126" s="14">
        <f>VLOOKUP($EG126,Data!$B:$CP,Daily!FR$10,0)/FR$125</f>
      </c>
      <c r="FS126" s="14">
        <f>VLOOKUP($EG126,Data!$B:$CP,Daily!FS$10,0)/FS$125</f>
      </c>
      <c r="FT126" s="14">
        <f>VLOOKUP($EG126,Data!$B:$CP,Daily!FT$10,0)/FT$125</f>
      </c>
      <c r="FU126" s="14">
        <f>VLOOKUP($EG126,Data!$B:$CP,Daily!FU$10,0)/FU$125</f>
      </c>
      <c r="FV126" s="14">
        <f>VLOOKUP($EG126,Data!$B:$CP,Daily!FV$10,0)/FV$125</f>
      </c>
      <c r="FW126" s="14">
        <f>VLOOKUP($EG126,Data!$B:$CP,Daily!FW$10,0)/FW$125</f>
      </c>
      <c r="FX126" s="14">
        <f>VLOOKUP($EG126,Data!$B:$CP,Daily!FX$10,0)/FX$125</f>
      </c>
      <c r="FY126" s="14">
        <f>VLOOKUP($EG126,Data!$B:$CP,Daily!FY$10,0)/FY$125</f>
      </c>
      <c r="FZ126" s="14">
        <f>VLOOKUP($EG126,Data!$B:$CP,Daily!FZ$10,0)/FZ$125</f>
      </c>
      <c r="GA126" s="14">
        <f>VLOOKUP($EG126,Data!$B:$CP,Daily!GA$10,0)/GA$125</f>
      </c>
      <c r="GB126" s="14">
        <f>VLOOKUP($EG126,Data!$B:$CP,Daily!GB$10,0)/GB$125</f>
      </c>
      <c r="GC126" s="14">
        <f>VLOOKUP($EG126,Data!$B:$CP,Daily!GC$10,0)/GC$125</f>
      </c>
      <c r="GD126" s="14">
        <f>VLOOKUP($EG126,Data!$B:$CP,Daily!GD$10,0)/GD$125</f>
      </c>
      <c r="GE126" s="14">
        <f>VLOOKUP($EG126,Data!$B:$CP,Daily!GE$10,0)/GE$125</f>
      </c>
      <c r="GF126" s="14">
        <f>VLOOKUP($EG126,Data!$B:$CP,Daily!GF$10,0)/GF$125</f>
      </c>
      <c r="GG126" s="14">
        <f>VLOOKUP($EG126,Data!$B:$CP,Daily!GG$10,0)/GG$125</f>
      </c>
      <c r="GH126" s="14">
        <f>VLOOKUP($EG126,Data!$B:$CP,Daily!GH$10,0)/GH$125</f>
      </c>
      <c r="GI126" s="14">
        <f>VLOOKUP($EG126,Data!$B:$CP,Daily!GI$10,0)/GI$125</f>
      </c>
      <c r="GJ126" s="14">
        <f>VLOOKUP($EG126,Data!$B:$CP,Daily!GJ$10,0)/GJ$125</f>
      </c>
      <c r="GK126" s="14">
        <f>VLOOKUP($EG126,Data!$B:$CP,Daily!GK$10,0)/GK$125</f>
      </c>
      <c r="GL126" s="14">
        <f>VLOOKUP($EG126,Data!$B:$CP,Daily!GL$10,0)/GL$125</f>
      </c>
      <c r="GM126" s="14">
        <f>VLOOKUP($EG126,Data!$B:$CP,Daily!GM$10,0)/GM$125</f>
      </c>
      <c r="GN126" s="14">
        <f>VLOOKUP($EG126,Data!$B:$CP,Daily!GN$10,0)/GN$125</f>
      </c>
      <c r="GO126" s="14">
        <f>VLOOKUP($EG126,Data!$B:$CP,Daily!GO$10,0)/GO$125</f>
      </c>
      <c r="GP126" s="14">
        <f>VLOOKUP($EG126,Data!$B:$CP,Daily!GP$10,0)/GP$125</f>
      </c>
      <c r="GQ126" s="14">
        <f>VLOOKUP($EG126,Data!$B:$CP,Daily!GQ$10,0)/GQ$125</f>
      </c>
      <c r="GR126" s="14">
        <f>VLOOKUP($EG126,Data!$B:$CP,Daily!GR$10,0)/GR$125</f>
      </c>
      <c r="GS126" s="14">
        <f>VLOOKUP($EG126,Data!$B:$CP,Daily!GS$10,0)/GS$125</f>
      </c>
      <c r="GT126" s="14">
        <f>VLOOKUP($EG126,Data!$B:$CP,Daily!GT$10,0)/GT$125</f>
      </c>
      <c r="GU126" s="14">
        <f>VLOOKUP($EG126,Data!$B:$CP,Daily!GU$10,0)/GU$125</f>
      </c>
      <c r="GV126" s="14">
        <f>VLOOKUP($EG126,Data!$B:$CP,Daily!GV$10,0)/GV$125</f>
      </c>
      <c r="GW126" s="14">
        <f>VLOOKUP($EG126,Data!$B:$CP,Daily!GW$10,0)/GW$125</f>
      </c>
      <c r="GX126" s="14">
        <f>VLOOKUP($EG126,Data!$B:$CP,Daily!GX$10,0)/GX$125</f>
      </c>
      <c r="GY126" s="14">
        <f>VLOOKUP($EG126,Data!$B:$CP,Daily!GY$10,0)/GY$125</f>
      </c>
      <c r="GZ126" s="14">
        <f>VLOOKUP($EG126,Data!$B:$CP,Daily!GZ$10,0)/GZ$125</f>
      </c>
      <c r="HA126" s="14">
        <f>VLOOKUP($EG126,Data!$B:$CP,Daily!HA$10,0)/HA$125</f>
      </c>
      <c r="HB126" s="14">
        <f>VLOOKUP($EG126,Data!$B:$CP,Daily!HB$10,0)/HB$125</f>
      </c>
      <c r="HC126" s="14">
        <f>VLOOKUP($EG126,Data!$B:$CP,Daily!HC$10,0)/HC$125</f>
      </c>
      <c r="HD126" s="14">
        <f>VLOOKUP($EG126,Data!$B:$CP,Daily!HD$10,0)/HD$125</f>
      </c>
      <c r="HE126" s="14">
        <f>VLOOKUP($EG126,Data!$B:$CP,Daily!HE$10,0)/HE$125</f>
      </c>
      <c r="HF126" s="14">
        <f>VLOOKUP($EG126,Data!$B:$CP,Daily!HF$10,0)/HF$125</f>
      </c>
      <c r="HG126" s="14">
        <f>VLOOKUP($EG126,Data!$B:$CP,Daily!HG$10,0)/HG$125</f>
      </c>
      <c r="HH126" s="14">
        <f>VLOOKUP($EG126,Data!$B:$CP,Daily!HH$10,0)/HH$125</f>
      </c>
      <c r="HI126" s="14">
        <f>VLOOKUP($EG126,Data!$B:$CP,Daily!HI$10,0)/HI$125</f>
      </c>
      <c r="HJ126" s="14">
        <f>VLOOKUP($EG126,Data!$B:$CP,Daily!HJ$10,0)/HJ$125</f>
      </c>
      <c r="HK126" s="14">
        <f>VLOOKUP($EG126,Data!$B:$CP,Daily!HK$10,0)/HK$125</f>
      </c>
      <c r="HL126" s="14">
        <f>VLOOKUP($EG126,Data!$B:$CP,Daily!HL$10,0)/HL$125</f>
      </c>
      <c r="HM126" s="14">
        <f>VLOOKUP($EG126,Data!$B:$CP,Daily!HM$10,0)/HM$125</f>
      </c>
      <c r="HN126" s="14">
        <f>VLOOKUP($EG126,Data!$B:$CP,Daily!HN$10,0)/HN$125</f>
      </c>
      <c r="HO126" s="14">
        <f>VLOOKUP($EG126,Data!$B:$CP,Daily!HO$10,0)/HO$125</f>
      </c>
      <c r="HP126" s="14">
        <f>VLOOKUP($EG126,Data!$B:$CP,Daily!HP$10,0)/HP$125</f>
      </c>
      <c r="HQ126" s="14">
        <f>VLOOKUP($EG126,Data!$B:$CP,Daily!HQ$10,0)/HQ$125</f>
      </c>
      <c r="HR126" s="14">
        <f>VLOOKUP($EG126,Data!$B:$CP,Daily!HR$10,0)/HR$125</f>
      </c>
      <c r="HS126" s="14">
        <f>VLOOKUP($EG126,Data!$B:$CP,Daily!HS$10,0)/HS$125</f>
      </c>
      <c r="HT126" s="14">
        <f>VLOOKUP($EG126,Data!$B:$CP,Daily!HT$10,0)/HT$125</f>
      </c>
      <c r="HU126" s="17"/>
      <c r="HV126" s="52">
        <f t="shared" si="1209"/>
      </c>
      <c r="HW126" s="52">
        <f t="shared" si="1210"/>
      </c>
      <c r="HX126" s="52">
        <f t="shared" si="1358"/>
      </c>
      <c r="HY126" s="52">
        <f t="shared" ref="HY126" si="1369">HW126+(0.75*HX126)</f>
      </c>
      <c r="HZ126" s="52">
        <f t="shared" ref="HZ126" si="1370">HV126-(0.75*HX126)</f>
      </c>
      <c r="IA126" s="55"/>
      <c r="IB126" s="14">
        <f t="shared" si="1359"/>
      </c>
      <c r="IC126" s="14">
        <f>SUMPRODUCT(HM126:HS126,HM$125:HS$125)/SUM(HM$125:HS$125)</f>
      </c>
      <c r="ID126" s="14">
        <f>SUMPRODUCT(GQ126:HS126,GQ$125:HS$125)/SUM(GQ$125:HS$125)</f>
      </c>
      <c r="IE126" s="16"/>
      <c r="IF126" s="9" t="s">
        <v>691</v>
      </c>
      <c r="IG126" s="9" t="s">
        <v>106</v>
      </c>
      <c r="IH126" s="14">
        <f>VLOOKUP($IF126,Data!$B:$CP,Daily!IH$10,0)/IH$125</f>
      </c>
      <c r="II126" s="14">
        <f>VLOOKUP($IF126,Data!$B:$CP,Daily!II$10,0)/II$125</f>
      </c>
      <c r="IJ126" s="14">
        <f>VLOOKUP($IF126,Data!$B:$CP,Daily!IJ$10,0)/IJ$125</f>
      </c>
      <c r="IK126" s="14">
        <f>VLOOKUP($IF126,Data!$B:$CP,Daily!IK$10,0)/IK$125</f>
      </c>
      <c r="IL126" s="14">
        <f>VLOOKUP($IF126,Data!$B:$CP,Daily!IL$10,0)/IL$125</f>
      </c>
      <c r="IM126" s="14">
        <f>VLOOKUP($IF126,Data!$B:$CP,Daily!IM$10,0)/IM$125</f>
      </c>
      <c r="IN126" s="14">
        <f>VLOOKUP($IF126,Data!$B:$CP,Daily!IN$10,0)/IN$125</f>
      </c>
      <c r="IO126" s="14">
        <f>VLOOKUP($IF126,Data!$B:$CP,Daily!IO$10,0)/IO$125</f>
      </c>
      <c r="IP126" s="14">
        <f>VLOOKUP($IF126,Data!$B:$CP,Daily!IP$10,0)/IP$125</f>
      </c>
      <c r="IQ126" s="14">
        <f>VLOOKUP($IF126,Data!$B:$CP,Daily!IQ$10,0)/IQ$125</f>
      </c>
      <c r="IR126" s="14">
        <f>VLOOKUP($IF126,Data!$B:$CP,Daily!IR$10,0)/IR$125</f>
      </c>
      <c r="IS126" s="14">
        <f>VLOOKUP($IF126,Data!$B:$CP,Daily!IS$10,0)/IS$125</f>
      </c>
      <c r="IT126" s="14">
        <f>VLOOKUP($IF126,Data!$B:$CP,Daily!IT$10,0)/IT$125</f>
      </c>
      <c r="IU126" s="14">
        <f>VLOOKUP($IF126,Data!$B:$CP,Daily!IU$10,0)/IU$125</f>
      </c>
      <c r="IV126" s="14">
        <f>VLOOKUP($IF126,Data!$B:$CP,Daily!IV$10,0)/IV$125</f>
      </c>
      <c r="IW126" s="14">
        <f>VLOOKUP($IF126,Data!$B:$CP,Daily!IW$10,0)/IW$125</f>
      </c>
      <c r="IX126" s="14">
        <f>VLOOKUP($IF126,Data!$B:$CP,Daily!IX$10,0)/IX$125</f>
      </c>
      <c r="IY126" s="14">
        <f>VLOOKUP($IF126,Data!$B:$CP,Daily!IY$10,0)/IY$125</f>
      </c>
      <c r="IZ126" s="14">
        <f>VLOOKUP($IF126,Data!$B:$CP,Daily!IZ$10,0)/IZ$125</f>
      </c>
      <c r="JA126" s="14">
        <f>VLOOKUP($IF126,Data!$B:$CP,Daily!JA$10,0)/JA$125</f>
      </c>
      <c r="JB126" s="14">
        <f>VLOOKUP($IF126,Data!$B:$CP,Daily!JB$10,0)/JB$125</f>
      </c>
      <c r="JC126" s="14">
        <f>VLOOKUP($IF126,Data!$B:$CP,Daily!JC$10,0)/JC$125</f>
      </c>
      <c r="JD126" s="14">
        <f>VLOOKUP($IF126,Data!$B:$CP,Daily!JD$10,0)/JD$125</f>
      </c>
      <c r="JE126" s="14">
        <f>VLOOKUP($IF126,Data!$B:$CP,Daily!JE$10,0)/JE$125</f>
      </c>
      <c r="JF126" s="14">
        <f>VLOOKUP($IF126,Data!$B:$CP,Daily!JF$10,0)/JF$125</f>
      </c>
      <c r="JG126" s="14">
        <f>VLOOKUP($IF126,Data!$B:$CP,Daily!JG$10,0)/JG$125</f>
      </c>
      <c r="JH126" s="14">
        <f>VLOOKUP($IF126,Data!$B:$CP,Daily!JH$10,0)/JH$125</f>
      </c>
      <c r="JI126" s="14">
        <f>VLOOKUP($IF126,Data!$B:$CP,Daily!JI$10,0)/JI$125</f>
      </c>
      <c r="JJ126" s="14">
        <f>VLOOKUP($IF126,Data!$B:$CP,Daily!JJ$10,0)/JJ$125</f>
      </c>
      <c r="JK126" s="14">
        <f>VLOOKUP($IF126,Data!$B:$CP,Daily!JK$10,0)/JK$125</f>
      </c>
      <c r="JL126" s="14">
        <f>VLOOKUP($IF126,Data!$B:$CP,Daily!JL$10,0)/JL$125</f>
      </c>
      <c r="JM126" s="14">
        <f>VLOOKUP($IF126,Data!$B:$CP,Daily!JM$10,0)/JM$125</f>
      </c>
      <c r="JN126" s="14">
        <f>VLOOKUP($IF126,Data!$B:$CP,Daily!JN$10,0)/JN$125</f>
      </c>
      <c r="JO126" s="14">
        <f>VLOOKUP($IF126,Data!$B:$CP,Daily!JO$10,0)/JO$125</f>
      </c>
      <c r="JP126" s="14">
        <f>VLOOKUP($IF126,Data!$B:$CP,Daily!JP$10,0)/JP$125</f>
      </c>
      <c r="JQ126" s="14">
        <f>VLOOKUP($IF126,Data!$B:$CP,Daily!JQ$10,0)/JQ$125</f>
      </c>
      <c r="JR126" s="14">
        <f>VLOOKUP($IF126,Data!$B:$CP,Daily!JR$10,0)/JR$125</f>
      </c>
      <c r="JS126" s="14">
        <f>VLOOKUP($IF126,Data!$B:$CP,Daily!JS$10,0)/JS$125</f>
      </c>
      <c r="JT126" s="14">
        <f>VLOOKUP($IF126,Data!$B:$CP,Daily!JT$10,0)/JT$125</f>
      </c>
      <c r="JU126" s="14">
        <f>VLOOKUP($IF126,Data!$B:$CP,Daily!JU$10,0)/JU$125</f>
      </c>
      <c r="JV126" s="14">
        <f>VLOOKUP($IF126,Data!$B:$CP,Daily!JV$10,0)/JV$125</f>
      </c>
      <c r="JW126" s="14">
        <f>VLOOKUP($IF126,Data!$B:$CP,Daily!JW$10,0)/JW$125</f>
      </c>
      <c r="JX126" s="14">
        <f>VLOOKUP($IF126,Data!$B:$CP,Daily!JX$10,0)/JX$125</f>
      </c>
      <c r="JY126" s="14">
        <f>VLOOKUP($IF126,Data!$B:$CP,Daily!JY$10,0)/JY$125</f>
      </c>
      <c r="JZ126" s="14">
        <f>VLOOKUP($IF126,Data!$B:$CP,Daily!JZ$10,0)/JZ$125</f>
      </c>
      <c r="KA126" s="14">
        <f>VLOOKUP($IF126,Data!$B:$CP,Daily!KA$10,0)/KA$125</f>
      </c>
      <c r="KB126" s="14">
        <f>VLOOKUP($IF126,Data!$B:$CP,Daily!KB$10,0)/KB$125</f>
      </c>
      <c r="KC126" s="14">
        <f>VLOOKUP($IF126,Data!$B:$CP,Daily!KC$10,0)/KC$125</f>
      </c>
      <c r="KD126" s="14">
        <f>VLOOKUP($IF126,Data!$B:$CP,Daily!KD$10,0)/KD$125</f>
      </c>
      <c r="KE126" s="14">
        <f>VLOOKUP($IF126,Data!$B:$CP,Daily!KE$10,0)/KE$125</f>
      </c>
      <c r="KF126" s="14">
        <f>VLOOKUP($IF126,Data!$B:$CP,Daily!KF$10,0)/KF$125</f>
      </c>
      <c r="KG126" s="14">
        <f>VLOOKUP($IF126,Data!$B:$CP,Daily!KG$10,0)/KG$125</f>
      </c>
      <c r="KH126" s="14">
        <f>VLOOKUP($IF126,Data!$B:$CP,Daily!KH$10,0)/KH$125</f>
      </c>
      <c r="KI126" s="14">
        <f>VLOOKUP($IF126,Data!$B:$CP,Daily!KI$10,0)/KI$125</f>
      </c>
      <c r="KJ126" s="14">
        <f>VLOOKUP($IF126,Data!$B:$CP,Daily!KJ$10,0)/KJ$125</f>
      </c>
      <c r="KK126" s="14">
        <f>VLOOKUP($IF126,Data!$B:$CP,Daily!KK$10,0)/KK$125</f>
      </c>
      <c r="KL126" s="14">
        <f>VLOOKUP($IF126,Data!$B:$CP,Daily!KL$10,0)/KL$125</f>
      </c>
      <c r="KM126" s="14">
        <f>VLOOKUP($IF126,Data!$B:$CP,Daily!KM$10,0)/KM$125</f>
      </c>
      <c r="KN126" s="14">
        <f>VLOOKUP($IF126,Data!$B:$CP,Daily!KN$10,0)/KN$125</f>
      </c>
      <c r="KO126" s="14">
        <f>VLOOKUP($IF126,Data!$B:$CP,Daily!KO$10,0)/KO$125</f>
      </c>
      <c r="KP126" s="14">
        <f>VLOOKUP($IF126,Data!$B:$CP,Daily!KP$10,0)/KP$125</f>
      </c>
      <c r="KQ126" s="14">
        <f>VLOOKUP($IF126,Data!$B:$CP,Daily!KQ$10,0)/KQ$125</f>
      </c>
      <c r="KR126" s="14">
        <f>VLOOKUP($IF126,Data!$B:$CP,Daily!KR$10,0)/KR$125</f>
      </c>
      <c r="KS126" s="14">
        <f>VLOOKUP($IF126,Data!$B:$CP,Daily!KS$10,0)/KS$125</f>
      </c>
      <c r="KT126" s="14">
        <f>VLOOKUP($IF126,Data!$B:$CP,Daily!KT$10,0)/KT$125</f>
      </c>
      <c r="KU126" s="14">
        <f>VLOOKUP($IF126,Data!$B:$CP,Daily!KU$10,0)/KU$125</f>
      </c>
      <c r="KV126" s="14">
        <f>VLOOKUP($IF126,Data!$B:$CP,Daily!KV$10,0)/KV$125</f>
      </c>
      <c r="KW126" s="14">
        <f>VLOOKUP($IF126,Data!$B:$CP,Daily!KW$10,0)/KW$125</f>
      </c>
      <c r="KX126" s="14">
        <f>VLOOKUP($IF126,Data!$B:$CP,Daily!KX$10,0)/KX$125</f>
      </c>
      <c r="KY126" s="14">
        <f>VLOOKUP($IF126,Data!$B:$CP,Daily!KY$10,0)/KY$125</f>
      </c>
      <c r="KZ126" s="14">
        <f>VLOOKUP($IF126,Data!$B:$CP,Daily!KZ$10,0)/KZ$125</f>
      </c>
      <c r="LA126" s="14">
        <f>VLOOKUP($IF126,Data!$B:$CP,Daily!LA$10,0)/LA$125</f>
      </c>
      <c r="LB126" s="14">
        <f>VLOOKUP($IF126,Data!$B:$CP,Daily!LB$10,0)/LB$125</f>
      </c>
      <c r="LC126" s="14">
        <f>VLOOKUP($IF126,Data!$B:$CP,Daily!LC$10,0)/LC$125</f>
      </c>
      <c r="LD126" s="14">
        <f>VLOOKUP($IF126,Data!$B:$CP,Daily!LD$10,0)/LD$125</f>
      </c>
      <c r="LE126" s="14">
        <f>VLOOKUP($IF126,Data!$B:$CP,Daily!LE$10,0)/LE$125</f>
      </c>
      <c r="LF126" s="14">
        <f>VLOOKUP($IF126,Data!$B:$CP,Daily!LF$10,0)/LF$125</f>
      </c>
      <c r="LG126" s="14">
        <f>VLOOKUP($IF126,Data!$B:$CP,Daily!LG$10,0)/LG$125</f>
      </c>
      <c r="LH126" s="14">
        <f>VLOOKUP($IF126,Data!$B:$CP,Daily!LH$10,0)/LH$125</f>
      </c>
      <c r="LI126" s="14">
        <f>VLOOKUP($IF126,Data!$B:$CP,Daily!LI$10,0)/LI$125</f>
      </c>
      <c r="LJ126" s="14">
        <f>VLOOKUP($IF126,Data!$B:$CP,Daily!LJ$10,0)/LJ$125</f>
      </c>
      <c r="LK126" s="14">
        <f>VLOOKUP($IF126,Data!$B:$CP,Daily!LK$10,0)/LK$125</f>
      </c>
      <c r="LL126" s="14">
        <f>VLOOKUP($IF126,Data!$B:$CP,Daily!LL$10,0)/LL$125</f>
      </c>
      <c r="LM126" s="14">
        <f>VLOOKUP($IF126,Data!$B:$CP,Daily!LM$10,0)/LM$125</f>
      </c>
      <c r="LN126" s="14">
        <f>VLOOKUP($IF126,Data!$B:$CP,Daily!LN$10,0)/LN$125</f>
      </c>
      <c r="LO126" s="14">
        <f>VLOOKUP($IF126,Data!$B:$CP,Daily!LO$10,0)/LO$125</f>
      </c>
      <c r="LP126" s="14">
        <f>VLOOKUP($IF126,Data!$B:$CP,Daily!LP$10,0)/LP$125</f>
      </c>
      <c r="LQ126" s="14">
        <f>VLOOKUP($IF126,Data!$B:$CP,Daily!LQ$10,0)/LQ$125</f>
      </c>
      <c r="LR126" s="14">
        <f>VLOOKUP($IF126,Data!$B:$CP,Daily!LR$10,0)/LR$125</f>
      </c>
      <c r="LS126" s="14">
        <f>VLOOKUP($IF126,Data!$B:$CP,Daily!LS$10,0)/LS$125</f>
      </c>
      <c r="LU126" s="52">
        <f t="shared" si="1213"/>
      </c>
      <c r="LV126" s="52">
        <f t="shared" si="1214"/>
      </c>
      <c r="LW126" s="52">
        <f t="shared" si="1360"/>
      </c>
      <c r="LX126" s="52">
        <f t="shared" ref="LX126" si="1371">LV126+(0.75*LW126)</f>
      </c>
      <c r="LY126" s="52">
        <f t="shared" ref="LY126" si="1372">LU126-(0.75*LW126)</f>
      </c>
      <c r="LZ126" s="55"/>
      <c r="MA126" s="14">
        <f t="shared" ref="MA126" si="1373">_xlfn.STDEV.P(JL126:LS126)</f>
      </c>
      <c r="MB126" s="14">
        <f>SUMPRODUCT(LL126:LR126,LL$125:LR$125)/SUM(LL$125:LR$125)</f>
      </c>
      <c r="MC126" s="14">
        <f>SUMPRODUCT(KP126:LR126,KP$125:LR$125)/SUM(KP$125:LR$125)</f>
      </c>
    </row>
    <row r="127" spans="4:341" hidden="1" x14ac:dyDescent="0.25">
      <c r="D127" s="132" t="s">
        <v>692</v>
      </c>
      <c r="E127" s="67" t="str">
        <f>VLOOKUP($D127,'Metric Nature'!$C:$D,2,0)&amp;IF(($F127&lt;(EA127)),"Below",IF(($F127&gt;(DZ127)),"Above","Within"))</f>
      </c>
      <c r="F127" s="39">
        <f t="shared" ref="F127:F128" si="1374">DU127</f>
      </c>
      <c r="G127" s="163">
        <f t="shared" ref="G127:G128" si="1375">ED127</f>
      </c>
      <c r="H127" s="71">
        <f t="shared" ref="H127:H128" si="1376">IFERROR(((F127-G127)/G127),0)</f>
      </c>
      <c r="I127" s="39">
        <f>EE127</f>
      </c>
      <c r="J127" s="62">
        <f t="shared" ref="J127:J128" si="1377">IFERROR(((F127-I127)/I127),0)</f>
      </c>
      <c r="K127" s="39">
        <f t="shared" ref="K127" si="1378">HT127</f>
      </c>
      <c r="L127" s="70"/>
      <c r="M127" s="67" t="str">
        <f>VLOOKUP($D127,'Metric Nature'!$C:$D,2,0)&amp;IF(($N127&lt;(HZ127)),"Below",IF(($N127&gt;(HY127)),"Above","Within"))</f>
      </c>
      <c r="N127" s="39">
        <f t="shared" ref="N127:N128" si="1379">HT127</f>
      </c>
      <c r="O127" s="68">
        <f>IC127</f>
      </c>
      <c r="P127" s="69">
        <f>IFERROR(((N127-O127)/O127),0)</f>
      </c>
      <c r="Q127" s="68">
        <f t="shared" ref="Q127:Q128" si="1380">ID127</f>
      </c>
      <c r="R127" s="62">
        <f t="shared" ref="R127:R128" si="1381">IFERROR(((N127-Q127)/Q127),0)</f>
      </c>
      <c r="S127" s="39">
        <f t="shared" si="1111"/>
      </c>
      <c r="T127" s="70"/>
      <c r="U127" s="67" t="str">
        <f>VLOOKUP($D127,'Metric Nature'!$C:$D,2,0)&amp;IF(($V127&lt;(LY127)),"Below",IF(($V127&gt;(LX127)),"Above","Within"))</f>
      </c>
      <c r="V127" s="39">
        <f t="shared" ref="V127:V128" si="1382">LS127</f>
      </c>
      <c r="W127" s="68">
        <f>MB127</f>
      </c>
      <c r="X127" s="62">
        <f t="shared" ref="X127:X128" si="1383">IFERROR(((V127-W127)/W127),0)</f>
      </c>
      <c r="Y127" s="68">
        <f>MC127</f>
      </c>
      <c r="Z127" s="62">
        <f t="shared" ref="Z127:Z128" si="1384">IFERROR(((V127-Y127)/Y127),0)</f>
      </c>
      <c r="AA127" s="39">
        <f t="shared" si="1115"/>
      </c>
      <c r="AB127" s="64"/>
      <c r="AC127" s="60" t="s">
        <v>693</v>
      </c>
      <c r="AI127" s="9" t="s">
        <v>692</v>
      </c>
      <c r="AJ127" s="10">
        <f t="shared" ref="AJ127" si="1385">EI127+IH127</f>
      </c>
      <c r="AK127" s="10">
        <f t="shared" ref="AK127" si="1386">EJ127+II127</f>
      </c>
      <c r="AL127" s="10">
        <f t="shared" ref="AL127" si="1387">EK127+IJ127</f>
      </c>
      <c r="AM127" s="10">
        <f t="shared" ref="AM127" si="1388">EL127+IK127</f>
      </c>
      <c r="AN127" s="10">
        <f t="shared" ref="AN127" si="1389">EM127+IL127</f>
      </c>
      <c r="AO127" s="10">
        <f t="shared" ref="AO127" si="1390">EN127+IM127</f>
      </c>
      <c r="AP127" s="10">
        <f t="shared" ref="AP127" si="1391">EO127+IN127</f>
      </c>
      <c r="AQ127" s="10">
        <f t="shared" ref="AQ127" si="1392">EP127+IO127</f>
      </c>
      <c r="AR127" s="10">
        <f t="shared" ref="AR127" si="1393">EQ127+IP127</f>
      </c>
      <c r="AS127" s="10">
        <f t="shared" ref="AS127" si="1394">ER127+IQ127</f>
      </c>
      <c r="AT127" s="10">
        <f t="shared" ref="AT127" si="1395">ES127+IR127</f>
      </c>
      <c r="AU127" s="10">
        <f t="shared" ref="AU127" si="1396">ET127+IS127</f>
      </c>
      <c r="AV127" s="10">
        <f t="shared" ref="AV127" si="1397">EU127+IT127</f>
      </c>
      <c r="AW127" s="10">
        <f t="shared" ref="AW127" si="1398">EV127+IU127</f>
      </c>
      <c r="AX127" s="10">
        <f t="shared" ref="AX127" si="1399">EW127+IV127</f>
      </c>
      <c r="AY127" s="10">
        <f t="shared" ref="AY127" si="1400">EX127+IW127</f>
      </c>
      <c r="AZ127" s="10">
        <f t="shared" ref="AZ127" si="1401">EY127+IX127</f>
      </c>
      <c r="BA127" s="10">
        <f t="shared" ref="BA127" si="1402">EZ127+IY127</f>
      </c>
      <c r="BB127" s="10">
        <f t="shared" ref="BB127" si="1403">FA127+IZ127</f>
      </c>
      <c r="BC127" s="10">
        <f t="shared" ref="BC127" si="1404">FB127+JA127</f>
      </c>
      <c r="BD127" s="10">
        <f t="shared" ref="BD127" si="1405">FC127+JB127</f>
      </c>
      <c r="BE127" s="10">
        <f t="shared" ref="BE127" si="1406">FD127+JC127</f>
      </c>
      <c r="BF127" s="10">
        <f t="shared" ref="BF127" si="1407">FE127+JD127</f>
      </c>
      <c r="BG127" s="10">
        <f t="shared" ref="BG127" si="1408">FF127+JE127</f>
      </c>
      <c r="BH127" s="10">
        <f t="shared" ref="BH127" si="1409">FG127+JF127</f>
      </c>
      <c r="BI127" s="10">
        <f t="shared" ref="BI127" si="1410">FH127+JG127</f>
      </c>
      <c r="BJ127" s="10">
        <f t="shared" ref="BJ127" si="1411">FI127+JH127</f>
      </c>
      <c r="BK127" s="10">
        <f t="shared" ref="BK127" si="1412">FJ127+JI127</f>
      </c>
      <c r="BL127" s="10">
        <f t="shared" ref="BL127" si="1413">FK127+JJ127</f>
      </c>
      <c r="BM127" s="10">
        <f t="shared" ref="BM127" si="1414">FL127+JK127</f>
      </c>
      <c r="BN127" s="10">
        <f t="shared" ref="BN127" si="1415">FM127+JL127</f>
      </c>
      <c r="BO127" s="10">
        <f t="shared" ref="BO127" si="1416">FN127+JM127</f>
      </c>
      <c r="BP127" s="10">
        <f t="shared" ref="BP127" si="1417">FO127+JN127</f>
      </c>
      <c r="BQ127" s="10">
        <f t="shared" ref="BQ127" si="1418">FP127+JO127</f>
      </c>
      <c r="BR127" s="10">
        <f t="shared" ref="BR127" si="1419">FQ127+JP127</f>
      </c>
      <c r="BS127" s="10">
        <f t="shared" ref="BS127" si="1420">FR127+JQ127</f>
      </c>
      <c r="BT127" s="10">
        <f t="shared" ref="BT127" si="1421">FS127+JR127</f>
      </c>
      <c r="BU127" s="10">
        <f t="shared" ref="BU127" si="1422">FT127+JS127</f>
      </c>
      <c r="BV127" s="10">
        <f t="shared" ref="BV127" si="1423">FU127+JT127</f>
      </c>
      <c r="BW127" s="10">
        <f t="shared" ref="BW127" si="1424">FV127+JU127</f>
      </c>
      <c r="BX127" s="10">
        <f t="shared" ref="BX127" si="1425">FW127+JV127</f>
      </c>
      <c r="BY127" s="10">
        <f t="shared" ref="BY127" si="1426">FX127+JW127</f>
      </c>
      <c r="BZ127" s="10">
        <f t="shared" ref="BZ127" si="1427">FY127+JX127</f>
      </c>
      <c r="CA127" s="10">
        <f t="shared" ref="CA127" si="1428">FZ127+JY127</f>
      </c>
      <c r="CB127" s="10">
        <f t="shared" ref="CB127" si="1429">GA127+JZ127</f>
      </c>
      <c r="CC127" s="10">
        <f t="shared" ref="CC127" si="1430">GB127+KA127</f>
      </c>
      <c r="CD127" s="10">
        <f t="shared" ref="CD127" si="1431">GC127+KB127</f>
      </c>
      <c r="CE127" s="10">
        <f t="shared" ref="CE127" si="1432">GD127+KC127</f>
      </c>
      <c r="CF127" s="10">
        <f t="shared" ref="CF127" si="1433">GE127+KD127</f>
      </c>
      <c r="CG127" s="10">
        <f t="shared" ref="CG127" si="1434">GF127+KE127</f>
      </c>
      <c r="CH127" s="10">
        <f t="shared" ref="CH127" si="1435">GG127+KF127</f>
      </c>
      <c r="CI127" s="10">
        <f t="shared" ref="CI127" si="1436">GH127+KG127</f>
      </c>
      <c r="CJ127" s="10">
        <f t="shared" ref="CJ127" si="1437">GI127+KH127</f>
      </c>
      <c r="CK127" s="10">
        <f t="shared" ref="CK127" si="1438">GJ127+KI127</f>
      </c>
      <c r="CL127" s="10">
        <f t="shared" ref="CL127" si="1439">GK127+KJ127</f>
      </c>
      <c r="CM127" s="10">
        <f t="shared" ref="CM127" si="1440">GL127+KK127</f>
      </c>
      <c r="CN127" s="10">
        <f t="shared" ref="CN127" si="1441">GM127+KL127</f>
      </c>
      <c r="CO127" s="10">
        <f t="shared" ref="CO127" si="1442">GN127+KM127</f>
      </c>
      <c r="CP127" s="10">
        <f t="shared" ref="CP127" si="1443">GO127+KN127</f>
      </c>
      <c r="CQ127" s="10">
        <f t="shared" ref="CQ127" si="1444">GP127+KO127</f>
      </c>
      <c r="CR127" s="10">
        <f t="shared" ref="CR127" si="1445">GQ127+KP127</f>
      </c>
      <c r="CS127" s="10">
        <f t="shared" ref="CS127" si="1446">GR127+KQ127</f>
      </c>
      <c r="CT127" s="10">
        <f t="shared" ref="CT127" si="1447">GS127+KR127</f>
      </c>
      <c r="CU127" s="10">
        <f t="shared" ref="CU127" si="1448">GT127+KS127</f>
      </c>
      <c r="CV127" s="10">
        <f t="shared" ref="CV127" si="1449">GU127+KT127</f>
      </c>
      <c r="CW127" s="10">
        <f t="shared" ref="CW127" si="1450">GV127+KU127</f>
      </c>
      <c r="CX127" s="10">
        <f t="shared" ref="CX127" si="1451">GW127+KV127</f>
      </c>
      <c r="CY127" s="10">
        <f t="shared" ref="CY127" si="1452">GX127+KW127</f>
      </c>
      <c r="CZ127" s="10">
        <f t="shared" ref="CZ127" si="1453">GY127+KX127</f>
      </c>
      <c r="DA127" s="10">
        <f t="shared" ref="DA127" si="1454">GZ127+KY127</f>
      </c>
      <c r="DB127" s="10">
        <f t="shared" ref="DB127" si="1455">HA127+KZ127</f>
      </c>
      <c r="DC127" s="10">
        <f t="shared" ref="DC127" si="1456">HB127+LA127</f>
      </c>
      <c r="DD127" s="10">
        <f t="shared" ref="DD127" si="1457">HC127+LB127</f>
      </c>
      <c r="DE127" s="10">
        <f t="shared" ref="DE127" si="1458">HD127+LC127</f>
      </c>
      <c r="DF127" s="10">
        <f t="shared" ref="DF127" si="1459">HE127+LD127</f>
      </c>
      <c r="DG127" s="10">
        <f t="shared" ref="DG127" si="1460">HF127+LE127</f>
      </c>
      <c r="DH127" s="10">
        <f t="shared" ref="DH127" si="1461">HG127+LF127</f>
      </c>
      <c r="DI127" s="10">
        <f t="shared" ref="DI127" si="1462">HH127+LG127</f>
      </c>
      <c r="DJ127" s="10">
        <f t="shared" ref="DJ127" si="1463">HI127+LH127</f>
      </c>
      <c r="DK127" s="10">
        <f t="shared" ref="DK127" si="1464">HJ127+LI127</f>
      </c>
      <c r="DL127" s="10">
        <f t="shared" ref="DL127" si="1465">HK127+LJ127</f>
      </c>
      <c r="DM127" s="10">
        <f t="shared" ref="DM127" si="1466">HL127+LK127</f>
      </c>
      <c r="DN127" s="10">
        <f t="shared" ref="DN127" si="1467">HM127+LL127</f>
      </c>
      <c r="DO127" s="10">
        <f t="shared" ref="DO127" si="1468">HN127+LM127</f>
      </c>
      <c r="DP127" s="10">
        <f t="shared" ref="DP127" si="1469">HO127+LN127</f>
      </c>
      <c r="DQ127" s="10">
        <f t="shared" ref="DQ127" si="1470">HP127+LO127</f>
      </c>
      <c r="DR127" s="10">
        <f t="shared" ref="DR127" si="1471">HQ127+LP127</f>
      </c>
      <c r="DS127" s="10">
        <f t="shared" ref="DS127" si="1472">HR127+LQ127</f>
      </c>
      <c r="DT127" s="10">
        <f t="shared" ref="DT127" si="1473">HS127+LR127</f>
      </c>
      <c r="DU127" s="10">
        <f t="shared" ref="DU127" si="1474">HT127+LS127</f>
      </c>
      <c r="DV127" s="18"/>
      <c r="DW127" s="10">
        <f t="shared" si="1206"/>
      </c>
      <c r="DX127" s="10">
        <f t="shared" si="1207"/>
      </c>
      <c r="DY127" s="10">
        <f>DX127-DW127</f>
      </c>
      <c r="DZ127" s="10">
        <f>DX127+(1.25*DY127)</f>
      </c>
      <c r="EA127" s="10">
        <f>DW127-(1.25*DY127)</f>
      </c>
      <c r="EB127" s="18"/>
      <c r="EC127" s="11">
        <f t="shared" ref="EC127:EC128" si="1475">_xlfn.STDEV.P(AJ127:DU127)</f>
      </c>
      <c r="ED127" s="11">
        <f>AVERAGE(DN127:DT127)</f>
      </c>
      <c r="EE127" s="11">
        <f>AVERAGE(CQ127:DT127)</f>
      </c>
      <c r="EF127" s="16"/>
      <c r="EG127" s="9" t="s">
        <v>694</v>
      </c>
      <c r="EH127" s="9" t="s">
        <v>107</v>
      </c>
      <c r="EI127" s="10">
        <f>VLOOKUP($EG127,Data!$B:$CP,Daily!EI$10,0)</f>
      </c>
      <c r="EJ127" s="10">
        <f>VLOOKUP($EG127,Data!$B:$CP,Daily!EJ$10,0)</f>
      </c>
      <c r="EK127" s="10">
        <f>VLOOKUP($EG127,Data!$B:$CP,Daily!EK$10,0)</f>
      </c>
      <c r="EL127" s="10">
        <f>VLOOKUP($EG127,Data!$B:$CP,Daily!EL$10,0)</f>
      </c>
      <c r="EM127" s="10">
        <f>VLOOKUP($EG127,Data!$B:$CP,Daily!EM$10,0)</f>
      </c>
      <c r="EN127" s="10">
        <f>VLOOKUP($EG127,Data!$B:$CP,Daily!EN$10,0)</f>
      </c>
      <c r="EO127" s="10">
        <f>VLOOKUP($EG127,Data!$B:$CP,Daily!EO$10,0)</f>
      </c>
      <c r="EP127" s="10">
        <f>VLOOKUP($EG127,Data!$B:$CP,Daily!EP$10,0)</f>
      </c>
      <c r="EQ127" s="10">
        <f>VLOOKUP($EG127,Data!$B:$CP,Daily!EQ$10,0)</f>
      </c>
      <c r="ER127" s="10">
        <f>VLOOKUP($EG127,Data!$B:$CP,Daily!ER$10,0)</f>
      </c>
      <c r="ES127" s="10">
        <f>VLOOKUP($EG127,Data!$B:$CP,Daily!ES$10,0)</f>
      </c>
      <c r="ET127" s="10">
        <f>VLOOKUP($EG127,Data!$B:$CP,Daily!ET$10,0)</f>
      </c>
      <c r="EU127" s="10">
        <f>VLOOKUP($EG127,Data!$B:$CP,Daily!EU$10,0)</f>
      </c>
      <c r="EV127" s="10">
        <f>VLOOKUP($EG127,Data!$B:$CP,Daily!EV$10,0)</f>
      </c>
      <c r="EW127" s="10">
        <f>VLOOKUP($EG127,Data!$B:$CP,Daily!EW$10,0)</f>
      </c>
      <c r="EX127" s="10">
        <f>VLOOKUP($EG127,Data!$B:$CP,Daily!EX$10,0)</f>
      </c>
      <c r="EY127" s="10">
        <f>VLOOKUP($EG127,Data!$B:$CP,Daily!EY$10,0)</f>
      </c>
      <c r="EZ127" s="10">
        <f>VLOOKUP($EG127,Data!$B:$CP,Daily!EZ$10,0)</f>
      </c>
      <c r="FA127" s="10">
        <f>VLOOKUP($EG127,Data!$B:$CP,Daily!FA$10,0)</f>
      </c>
      <c r="FB127" s="10">
        <f>VLOOKUP($EG127,Data!$B:$CP,Daily!FB$10,0)</f>
      </c>
      <c r="FC127" s="10">
        <f>VLOOKUP($EG127,Data!$B:$CP,Daily!FC$10,0)</f>
      </c>
      <c r="FD127" s="10">
        <f>VLOOKUP($EG127,Data!$B:$CP,Daily!FD$10,0)</f>
      </c>
      <c r="FE127" s="10">
        <f>VLOOKUP($EG127,Data!$B:$CP,Daily!FE$10,0)</f>
      </c>
      <c r="FF127" s="10">
        <f>VLOOKUP($EG127,Data!$B:$CP,Daily!FF$10,0)</f>
      </c>
      <c r="FG127" s="10">
        <f>VLOOKUP($EG127,Data!$B:$CP,Daily!FG$10,0)</f>
      </c>
      <c r="FH127" s="10">
        <f>VLOOKUP($EG127,Data!$B:$CP,Daily!FH$10,0)</f>
      </c>
      <c r="FI127" s="10">
        <f>VLOOKUP($EG127,Data!$B:$CP,Daily!FI$10,0)</f>
      </c>
      <c r="FJ127" s="10">
        <f>VLOOKUP($EG127,Data!$B:$CP,Daily!FJ$10,0)</f>
      </c>
      <c r="FK127" s="10">
        <f>VLOOKUP($EG127,Data!$B:$CP,Daily!FK$10,0)</f>
      </c>
      <c r="FL127" s="10">
        <f>VLOOKUP($EG127,Data!$B:$CP,Daily!FL$10,0)</f>
      </c>
      <c r="FM127" s="10">
        <f>VLOOKUP($EG127,Data!$B:$CP,Daily!FM$10,0)</f>
      </c>
      <c r="FN127" s="10">
        <f>VLOOKUP($EG127,Data!$B:$CP,Daily!FN$10,0)</f>
      </c>
      <c r="FO127" s="10">
        <f>VLOOKUP($EG127,Data!$B:$CP,Daily!FO$10,0)</f>
      </c>
      <c r="FP127" s="10">
        <f>VLOOKUP($EG127,Data!$B:$CP,Daily!FP$10,0)</f>
      </c>
      <c r="FQ127" s="10">
        <f>VLOOKUP($EG127,Data!$B:$CP,Daily!FQ$10,0)</f>
      </c>
      <c r="FR127" s="10">
        <f>VLOOKUP($EG127,Data!$B:$CP,Daily!FR$10,0)</f>
      </c>
      <c r="FS127" s="10">
        <f>VLOOKUP($EG127,Data!$B:$CP,Daily!FS$10,0)</f>
      </c>
      <c r="FT127" s="10">
        <f>VLOOKUP($EG127,Data!$B:$CP,Daily!FT$10,0)</f>
      </c>
      <c r="FU127" s="10">
        <f>VLOOKUP($EG127,Data!$B:$CP,Daily!FU$10,0)</f>
      </c>
      <c r="FV127" s="10">
        <f>VLOOKUP($EG127,Data!$B:$CP,Daily!FV$10,0)</f>
      </c>
      <c r="FW127" s="10">
        <f>VLOOKUP($EG127,Data!$B:$CP,Daily!FW$10,0)</f>
      </c>
      <c r="FX127" s="10">
        <f>VLOOKUP($EG127,Data!$B:$CP,Daily!FX$10,0)</f>
      </c>
      <c r="FY127" s="10">
        <f>VLOOKUP($EG127,Data!$B:$CP,Daily!FY$10,0)</f>
      </c>
      <c r="FZ127" s="10">
        <f>VLOOKUP($EG127,Data!$B:$CP,Daily!FZ$10,0)</f>
      </c>
      <c r="GA127" s="10">
        <f>VLOOKUP($EG127,Data!$B:$CP,Daily!GA$10,0)</f>
      </c>
      <c r="GB127" s="10">
        <f>VLOOKUP($EG127,Data!$B:$CP,Daily!GB$10,0)</f>
      </c>
      <c r="GC127" s="10">
        <f>VLOOKUP($EG127,Data!$B:$CP,Daily!GC$10,0)</f>
      </c>
      <c r="GD127" s="10">
        <f>VLOOKUP($EG127,Data!$B:$CP,Daily!GD$10,0)</f>
      </c>
      <c r="GE127" s="10">
        <f>VLOOKUP($EG127,Data!$B:$CP,Daily!GE$10,0)</f>
      </c>
      <c r="GF127" s="10">
        <f>VLOOKUP($EG127,Data!$B:$CP,Daily!GF$10,0)</f>
      </c>
      <c r="GG127" s="10">
        <f>VLOOKUP($EG127,Data!$B:$CP,Daily!GG$10,0)</f>
      </c>
      <c r="GH127" s="10">
        <f>VLOOKUP($EG127,Data!$B:$CP,Daily!GH$10,0)</f>
      </c>
      <c r="GI127" s="10">
        <f>VLOOKUP($EG127,Data!$B:$CP,Daily!GI$10,0)</f>
      </c>
      <c r="GJ127" s="10">
        <f>VLOOKUP($EG127,Data!$B:$CP,Daily!GJ$10,0)</f>
      </c>
      <c r="GK127" s="10">
        <f>VLOOKUP($EG127,Data!$B:$CP,Daily!GK$10,0)</f>
      </c>
      <c r="GL127" s="10">
        <f>VLOOKUP($EG127,Data!$B:$CP,Daily!GL$10,0)</f>
      </c>
      <c r="GM127" s="10">
        <f>VLOOKUP($EG127,Data!$B:$CP,Daily!GM$10,0)</f>
      </c>
      <c r="GN127" s="10">
        <f>VLOOKUP($EG127,Data!$B:$CP,Daily!GN$10,0)</f>
      </c>
      <c r="GO127" s="10">
        <f>VLOOKUP($EG127,Data!$B:$CP,Daily!GO$10,0)</f>
      </c>
      <c r="GP127" s="10">
        <f>VLOOKUP($EG127,Data!$B:$CP,Daily!GP$10,0)</f>
      </c>
      <c r="GQ127" s="10">
        <f>VLOOKUP($EG127,Data!$B:$CP,Daily!GQ$10,0)</f>
      </c>
      <c r="GR127" s="10">
        <f>VLOOKUP($EG127,Data!$B:$CP,Daily!GR$10,0)</f>
      </c>
      <c r="GS127" s="10">
        <f>VLOOKUP($EG127,Data!$B:$CP,Daily!GS$10,0)</f>
      </c>
      <c r="GT127" s="10">
        <f>VLOOKUP($EG127,Data!$B:$CP,Daily!GT$10,0)</f>
      </c>
      <c r="GU127" s="10">
        <f>VLOOKUP($EG127,Data!$B:$CP,Daily!GU$10,0)</f>
      </c>
      <c r="GV127" s="10">
        <f>VLOOKUP($EG127,Data!$B:$CP,Daily!GV$10,0)</f>
      </c>
      <c r="GW127" s="10">
        <f>VLOOKUP($EG127,Data!$B:$CP,Daily!GW$10,0)</f>
      </c>
      <c r="GX127" s="10">
        <f>VLOOKUP($EG127,Data!$B:$CP,Daily!GX$10,0)</f>
      </c>
      <c r="GY127" s="10">
        <f>VLOOKUP($EG127,Data!$B:$CP,Daily!GY$10,0)</f>
      </c>
      <c r="GZ127" s="10">
        <f>VLOOKUP($EG127,Data!$B:$CP,Daily!GZ$10,0)</f>
      </c>
      <c r="HA127" s="10">
        <f>VLOOKUP($EG127,Data!$B:$CP,Daily!HA$10,0)</f>
      </c>
      <c r="HB127" s="10">
        <f>VLOOKUP($EG127,Data!$B:$CP,Daily!HB$10,0)</f>
      </c>
      <c r="HC127" s="10">
        <f>VLOOKUP($EG127,Data!$B:$CP,Daily!HC$10,0)</f>
      </c>
      <c r="HD127" s="10">
        <f>VLOOKUP($EG127,Data!$B:$CP,Daily!HD$10,0)</f>
      </c>
      <c r="HE127" s="10">
        <f>VLOOKUP($EG127,Data!$B:$CP,Daily!HE$10,0)</f>
      </c>
      <c r="HF127" s="10">
        <f>VLOOKUP($EG127,Data!$B:$CP,Daily!HF$10,0)</f>
      </c>
      <c r="HG127" s="10">
        <f>VLOOKUP($EG127,Data!$B:$CP,Daily!HG$10,0)</f>
      </c>
      <c r="HH127" s="10">
        <f>VLOOKUP($EG127,Data!$B:$CP,Daily!HH$10,0)</f>
      </c>
      <c r="HI127" s="10">
        <f>VLOOKUP($EG127,Data!$B:$CP,Daily!HI$10,0)</f>
      </c>
      <c r="HJ127" s="10">
        <f>VLOOKUP($EG127,Data!$B:$CP,Daily!HJ$10,0)</f>
      </c>
      <c r="HK127" s="10">
        <f>VLOOKUP($EG127,Data!$B:$CP,Daily!HK$10,0)</f>
      </c>
      <c r="HL127" s="10">
        <f>VLOOKUP($EG127,Data!$B:$CP,Daily!HL$10,0)</f>
      </c>
      <c r="HM127" s="10">
        <f>VLOOKUP($EG127,Data!$B:$CP,Daily!HM$10,0)</f>
      </c>
      <c r="HN127" s="10">
        <f>VLOOKUP($EG127,Data!$B:$CP,Daily!HN$10,0)</f>
      </c>
      <c r="HO127" s="10">
        <f>VLOOKUP($EG127,Data!$B:$CP,Daily!HO$10,0)</f>
      </c>
      <c r="HP127" s="10">
        <f>VLOOKUP($EG127,Data!$B:$CP,Daily!HP$10,0)</f>
      </c>
      <c r="HQ127" s="10">
        <f>VLOOKUP($EG127,Data!$B:$CP,Daily!HQ$10,0)</f>
      </c>
      <c r="HR127" s="10">
        <f>VLOOKUP($EG127,Data!$B:$CP,Daily!HR$10,0)</f>
      </c>
      <c r="HS127" s="10">
        <f>VLOOKUP($EG127,Data!$B:$CP,Daily!HS$10,0)</f>
      </c>
      <c r="HT127" s="10">
        <f>VLOOKUP($EG127,Data!$B:$CP,Daily!HT$10,0)</f>
      </c>
      <c r="HU127" s="17"/>
      <c r="HV127" s="10">
        <f t="shared" si="1209"/>
      </c>
      <c r="HW127" s="10">
        <f t="shared" si="1210"/>
      </c>
      <c r="HX127" s="10">
        <f t="shared" ref="HX127:HX128" si="1476">HW127-HV127</f>
      </c>
      <c r="HY127" s="10">
        <f>HW127+(1.25*HX127)</f>
      </c>
      <c r="HZ127" s="10">
        <f>HV127-(1.25*HX127)</f>
      </c>
      <c r="IA127" s="53"/>
      <c r="IB127" s="11">
        <f t="shared" ref="IB127:IB128" si="1477">_xlfn.STDEV.P(FM127:HT127)</f>
      </c>
      <c r="IC127" s="11">
        <f>AVERAGE(HM127:HS127)</f>
      </c>
      <c r="ID127" s="11">
        <f>AVERAGE(GP127:HS127)</f>
      </c>
      <c r="IE127" s="16"/>
      <c r="IF127" s="9" t="s">
        <v>695</v>
      </c>
      <c r="IG127" s="9" t="s">
        <v>107</v>
      </c>
      <c r="IH127" s="10">
        <f>VLOOKUP($IF127,Data!$B:$CP,Daily!IH$10,0)</f>
      </c>
      <c r="II127" s="10">
        <f>VLOOKUP($IF127,Data!$B:$CP,Daily!II$10,0)</f>
      </c>
      <c r="IJ127" s="10">
        <f>VLOOKUP($IF127,Data!$B:$CP,Daily!IJ$10,0)</f>
      </c>
      <c r="IK127" s="10">
        <f>VLOOKUP($IF127,Data!$B:$CP,Daily!IK$10,0)</f>
      </c>
      <c r="IL127" s="10">
        <f>VLOOKUP($IF127,Data!$B:$CP,Daily!IL$10,0)</f>
      </c>
      <c r="IM127" s="10">
        <f>VLOOKUP($IF127,Data!$B:$CP,Daily!IM$10,0)</f>
      </c>
      <c r="IN127" s="10">
        <f>VLOOKUP($IF127,Data!$B:$CP,Daily!IN$10,0)</f>
      </c>
      <c r="IO127" s="10">
        <f>VLOOKUP($IF127,Data!$B:$CP,Daily!IO$10,0)</f>
      </c>
      <c r="IP127" s="10">
        <f>VLOOKUP($IF127,Data!$B:$CP,Daily!IP$10,0)</f>
      </c>
      <c r="IQ127" s="10">
        <f>VLOOKUP($IF127,Data!$B:$CP,Daily!IQ$10,0)</f>
      </c>
      <c r="IR127" s="10">
        <f>VLOOKUP($IF127,Data!$B:$CP,Daily!IR$10,0)</f>
      </c>
      <c r="IS127" s="10">
        <f>VLOOKUP($IF127,Data!$B:$CP,Daily!IS$10,0)</f>
      </c>
      <c r="IT127" s="10">
        <f>VLOOKUP($IF127,Data!$B:$CP,Daily!IT$10,0)</f>
      </c>
      <c r="IU127" s="10">
        <f>VLOOKUP($IF127,Data!$B:$CP,Daily!IU$10,0)</f>
      </c>
      <c r="IV127" s="10">
        <f>VLOOKUP($IF127,Data!$B:$CP,Daily!IV$10,0)</f>
      </c>
      <c r="IW127" s="10">
        <f>VLOOKUP($IF127,Data!$B:$CP,Daily!IW$10,0)</f>
      </c>
      <c r="IX127" s="10">
        <f>VLOOKUP($IF127,Data!$B:$CP,Daily!IX$10,0)</f>
      </c>
      <c r="IY127" s="10">
        <f>VLOOKUP($IF127,Data!$B:$CP,Daily!IY$10,0)</f>
      </c>
      <c r="IZ127" s="10">
        <f>VLOOKUP($IF127,Data!$B:$CP,Daily!IZ$10,0)</f>
      </c>
      <c r="JA127" s="10">
        <f>VLOOKUP($IF127,Data!$B:$CP,Daily!JA$10,0)</f>
      </c>
      <c r="JB127" s="10">
        <f>VLOOKUP($IF127,Data!$B:$CP,Daily!JB$10,0)</f>
      </c>
      <c r="JC127" s="10">
        <f>VLOOKUP($IF127,Data!$B:$CP,Daily!JC$10,0)</f>
      </c>
      <c r="JD127" s="10">
        <f>VLOOKUP($IF127,Data!$B:$CP,Daily!JD$10,0)</f>
      </c>
      <c r="JE127" s="10">
        <f>VLOOKUP($IF127,Data!$B:$CP,Daily!JE$10,0)</f>
      </c>
      <c r="JF127" s="10">
        <f>VLOOKUP($IF127,Data!$B:$CP,Daily!JF$10,0)</f>
      </c>
      <c r="JG127" s="10">
        <f>VLOOKUP($IF127,Data!$B:$CP,Daily!JG$10,0)</f>
      </c>
      <c r="JH127" s="10">
        <f>VLOOKUP($IF127,Data!$B:$CP,Daily!JH$10,0)</f>
      </c>
      <c r="JI127" s="10">
        <f>VLOOKUP($IF127,Data!$B:$CP,Daily!JI$10,0)</f>
      </c>
      <c r="JJ127" s="10">
        <f>VLOOKUP($IF127,Data!$B:$CP,Daily!JJ$10,0)</f>
      </c>
      <c r="JK127" s="10">
        <f>VLOOKUP($IF127,Data!$B:$CP,Daily!JK$10,0)</f>
      </c>
      <c r="JL127" s="10">
        <f>VLOOKUP($IF127,Data!$B:$CP,Daily!JL$10,0)</f>
      </c>
      <c r="JM127" s="10">
        <f>VLOOKUP($IF127,Data!$B:$CP,Daily!JM$10,0)</f>
      </c>
      <c r="JN127" s="10">
        <f>VLOOKUP($IF127,Data!$B:$CP,Daily!JN$10,0)</f>
      </c>
      <c r="JO127" s="10">
        <f>VLOOKUP($IF127,Data!$B:$CP,Daily!JO$10,0)</f>
      </c>
      <c r="JP127" s="10">
        <f>VLOOKUP($IF127,Data!$B:$CP,Daily!JP$10,0)</f>
      </c>
      <c r="JQ127" s="10">
        <f>VLOOKUP($IF127,Data!$B:$CP,Daily!JQ$10,0)</f>
      </c>
      <c r="JR127" s="10">
        <f>VLOOKUP($IF127,Data!$B:$CP,Daily!JR$10,0)</f>
      </c>
      <c r="JS127" s="10">
        <f>VLOOKUP($IF127,Data!$B:$CP,Daily!JS$10,0)</f>
      </c>
      <c r="JT127" s="10">
        <f>VLOOKUP($IF127,Data!$B:$CP,Daily!JT$10,0)</f>
      </c>
      <c r="JU127" s="10">
        <f>VLOOKUP($IF127,Data!$B:$CP,Daily!JU$10,0)</f>
      </c>
      <c r="JV127" s="10">
        <f>VLOOKUP($IF127,Data!$B:$CP,Daily!JV$10,0)</f>
      </c>
      <c r="JW127" s="10">
        <f>VLOOKUP($IF127,Data!$B:$CP,Daily!JW$10,0)</f>
      </c>
      <c r="JX127" s="10">
        <f>VLOOKUP($IF127,Data!$B:$CP,Daily!JX$10,0)</f>
      </c>
      <c r="JY127" s="10">
        <f>VLOOKUP($IF127,Data!$B:$CP,Daily!JY$10,0)</f>
      </c>
      <c r="JZ127" s="10">
        <f>VLOOKUP($IF127,Data!$B:$CP,Daily!JZ$10,0)</f>
      </c>
      <c r="KA127" s="10">
        <f>VLOOKUP($IF127,Data!$B:$CP,Daily!KA$10,0)</f>
      </c>
      <c r="KB127" s="10">
        <f>VLOOKUP($IF127,Data!$B:$CP,Daily!KB$10,0)</f>
      </c>
      <c r="KC127" s="10">
        <f>VLOOKUP($IF127,Data!$B:$CP,Daily!KC$10,0)</f>
      </c>
      <c r="KD127" s="10">
        <f>VLOOKUP($IF127,Data!$B:$CP,Daily!KD$10,0)</f>
      </c>
      <c r="KE127" s="10">
        <f>VLOOKUP($IF127,Data!$B:$CP,Daily!KE$10,0)</f>
      </c>
      <c r="KF127" s="10">
        <f>VLOOKUP($IF127,Data!$B:$CP,Daily!KF$10,0)</f>
      </c>
      <c r="KG127" s="10">
        <f>VLOOKUP($IF127,Data!$B:$CP,Daily!KG$10,0)</f>
      </c>
      <c r="KH127" s="10">
        <f>VLOOKUP($IF127,Data!$B:$CP,Daily!KH$10,0)</f>
      </c>
      <c r="KI127" s="10">
        <f>VLOOKUP($IF127,Data!$B:$CP,Daily!KI$10,0)</f>
      </c>
      <c r="KJ127" s="10">
        <f>VLOOKUP($IF127,Data!$B:$CP,Daily!KJ$10,0)</f>
      </c>
      <c r="KK127" s="10">
        <f>VLOOKUP($IF127,Data!$B:$CP,Daily!KK$10,0)</f>
      </c>
      <c r="KL127" s="10">
        <f>VLOOKUP($IF127,Data!$B:$CP,Daily!KL$10,0)</f>
      </c>
      <c r="KM127" s="10">
        <f>VLOOKUP($IF127,Data!$B:$CP,Daily!KM$10,0)</f>
      </c>
      <c r="KN127" s="10">
        <f>VLOOKUP($IF127,Data!$B:$CP,Daily!KN$10,0)</f>
      </c>
      <c r="KO127" s="10">
        <f>VLOOKUP($IF127,Data!$B:$CP,Daily!KO$10,0)</f>
      </c>
      <c r="KP127" s="10">
        <f>VLOOKUP($IF127,Data!$B:$CP,Daily!KP$10,0)</f>
      </c>
      <c r="KQ127" s="10">
        <f>VLOOKUP($IF127,Data!$B:$CP,Daily!KQ$10,0)</f>
      </c>
      <c r="KR127" s="10">
        <f>VLOOKUP($IF127,Data!$B:$CP,Daily!KR$10,0)</f>
      </c>
      <c r="KS127" s="10">
        <f>VLOOKUP($IF127,Data!$B:$CP,Daily!KS$10,0)</f>
      </c>
      <c r="KT127" s="10">
        <f>VLOOKUP($IF127,Data!$B:$CP,Daily!KT$10,0)</f>
      </c>
      <c r="KU127" s="10">
        <f>VLOOKUP($IF127,Data!$B:$CP,Daily!KU$10,0)</f>
      </c>
      <c r="KV127" s="10">
        <f>VLOOKUP($IF127,Data!$B:$CP,Daily!KV$10,0)</f>
      </c>
      <c r="KW127" s="10">
        <f>VLOOKUP($IF127,Data!$B:$CP,Daily!KW$10,0)</f>
      </c>
      <c r="KX127" s="10">
        <f>VLOOKUP($IF127,Data!$B:$CP,Daily!KX$10,0)</f>
      </c>
      <c r="KY127" s="10">
        <f>VLOOKUP($IF127,Data!$B:$CP,Daily!KY$10,0)</f>
      </c>
      <c r="KZ127" s="10">
        <f>VLOOKUP($IF127,Data!$B:$CP,Daily!KZ$10,0)</f>
      </c>
      <c r="LA127" s="10">
        <f>VLOOKUP($IF127,Data!$B:$CP,Daily!LA$10,0)</f>
      </c>
      <c r="LB127" s="10">
        <f>VLOOKUP($IF127,Data!$B:$CP,Daily!LB$10,0)</f>
      </c>
      <c r="LC127" s="10">
        <f>VLOOKUP($IF127,Data!$B:$CP,Daily!LC$10,0)</f>
      </c>
      <c r="LD127" s="10">
        <f>VLOOKUP($IF127,Data!$B:$CP,Daily!LD$10,0)</f>
      </c>
      <c r="LE127" s="10">
        <f>VLOOKUP($IF127,Data!$B:$CP,Daily!LE$10,0)</f>
      </c>
      <c r="LF127" s="10">
        <f>VLOOKUP($IF127,Data!$B:$CP,Daily!LF$10,0)</f>
      </c>
      <c r="LG127" s="10">
        <f>VLOOKUP($IF127,Data!$B:$CP,Daily!LG$10,0)</f>
      </c>
      <c r="LH127" s="10">
        <f>VLOOKUP($IF127,Data!$B:$CP,Daily!LH$10,0)</f>
      </c>
      <c r="LI127" s="10">
        <f>VLOOKUP($IF127,Data!$B:$CP,Daily!LI$10,0)</f>
      </c>
      <c r="LJ127" s="10">
        <f>VLOOKUP($IF127,Data!$B:$CP,Daily!LJ$10,0)</f>
      </c>
      <c r="LK127" s="10">
        <f>VLOOKUP($IF127,Data!$B:$CP,Daily!LK$10,0)</f>
      </c>
      <c r="LL127" s="10">
        <f>VLOOKUP($IF127,Data!$B:$CP,Daily!LL$10,0)</f>
      </c>
      <c r="LM127" s="10">
        <f>VLOOKUP($IF127,Data!$B:$CP,Daily!LM$10,0)</f>
      </c>
      <c r="LN127" s="10">
        <f>VLOOKUP($IF127,Data!$B:$CP,Daily!LN$10,0)</f>
      </c>
      <c r="LO127" s="10">
        <f>VLOOKUP($IF127,Data!$B:$CP,Daily!LO$10,0)</f>
      </c>
      <c r="LP127" s="10">
        <f>VLOOKUP($IF127,Data!$B:$CP,Daily!LP$10,0)</f>
      </c>
      <c r="LQ127" s="10">
        <f>VLOOKUP($IF127,Data!$B:$CP,Daily!LQ$10,0)</f>
      </c>
      <c r="LR127" s="10">
        <f>VLOOKUP($IF127,Data!$B:$CP,Daily!LR$10,0)</f>
      </c>
      <c r="LS127" s="10">
        <f>VLOOKUP($IF127,Data!$B:$CP,Daily!LS$10,0)</f>
      </c>
      <c r="LU127" s="10">
        <f t="shared" si="1213"/>
      </c>
      <c r="LV127" s="10">
        <f t="shared" si="1214"/>
      </c>
      <c r="LW127" s="10">
        <f t="shared" ref="LW127:LW128" si="1478">LV127-LU127</f>
      </c>
      <c r="LX127" s="10">
        <f>LV127+(1.25*LW127)</f>
      </c>
      <c r="LY127" s="10">
        <f>LU127-(1.25*LW127)</f>
      </c>
      <c r="LZ127" s="53"/>
      <c r="MA127" s="11">
        <f>_xlfn.STDEV.P(JL127:LS127)</f>
      </c>
      <c r="MB127" s="11">
        <f>AVERAGE(LL127:LR127)</f>
      </c>
      <c r="MC127" s="11">
        <f>AVERAGE(KO127:LR127)</f>
      </c>
    </row>
    <row r="128" spans="4:341" x14ac:dyDescent="0.25">
      <c r="D128" s="132" t="s">
        <v>696</v>
      </c>
      <c r="E128" s="67" t="str">
        <f>VLOOKUP($D128,'Metric Nature'!$C:$D,2,0)&amp;IF(($F128&lt;(EA128)),"Below",IF(($F128&gt;(DZ128)),"Above","Within"))</f>
      </c>
      <c r="F128" s="62">
        <f t="shared" si="1374"/>
      </c>
      <c r="G128" s="92">
        <f t="shared" si="1375"/>
      </c>
      <c r="H128" s="62">
        <f t="shared" si="1376"/>
      </c>
      <c r="I128" s="89">
        <f t="shared" ref="I128" si="1479">EE128</f>
      </c>
      <c r="J128" s="62">
        <f t="shared" si="1377"/>
      </c>
      <c r="K128" s="62">
        <f t="shared" si="1219"/>
      </c>
      <c r="L128" s="70"/>
      <c r="M128" s="67" t="str">
        <f>VLOOKUP($D128,'Metric Nature'!$C:$D,2,0)&amp;IF(($N128&lt;(HZ128)),"Below",IF(($N128&gt;(HY128)),"Above","Within"))</f>
      </c>
      <c r="N128" s="71">
        <f t="shared" si="1379"/>
      </c>
      <c r="O128" s="63">
        <f t="shared" ref="O128" si="1480">IC128</f>
      </c>
      <c r="P128" s="98">
        <f t="shared" ref="P128" si="1481">IFERROR(((N128-O128)/O128),0)</f>
      </c>
      <c r="Q128" s="63">
        <f t="shared" si="1380"/>
      </c>
      <c r="R128" s="69">
        <f t="shared" si="1381"/>
      </c>
      <c r="S128" s="62">
        <f t="shared" si="1111"/>
      </c>
      <c r="T128" s="70"/>
      <c r="U128" s="67" t="str">
        <f>VLOOKUP($D128,'Metric Nature'!$C:$D,2,0)&amp;IF(($V128&lt;(LY128)),"Below",IF(($V128&gt;(LX128)),"Above","Within"))</f>
      </c>
      <c r="V128" s="62">
        <f t="shared" si="1382"/>
      </c>
      <c r="W128" s="63">
        <f t="shared" ref="W128" si="1482">MB128</f>
      </c>
      <c r="X128" s="62">
        <f t="shared" si="1383"/>
      </c>
      <c r="Y128" s="63">
        <f t="shared" ref="Y128" si="1483">MC128</f>
      </c>
      <c r="Z128" s="62">
        <f t="shared" si="1384"/>
      </c>
      <c r="AA128" s="62">
        <f t="shared" si="1115"/>
      </c>
      <c r="AB128" s="64"/>
      <c r="AC128" s="60" t="s">
        <v>697</v>
      </c>
      <c r="AI128" s="9" t="s">
        <v>696</v>
      </c>
      <c r="AJ128" s="14">
        <f>(VLOOKUP($EG128,Data!$B:$CP,Daily!EI$10,0)+VLOOKUP($IF128,Data!$B:$CP,Daily!IH$10,0))/AJ$127</f>
      </c>
      <c r="AK128" s="14">
        <f>(VLOOKUP($EG128,Data!$B:$CP,Daily!EJ$10,0)+VLOOKUP($IF128,Data!$B:$CP,Daily!II$10,0))/AK$127</f>
      </c>
      <c r="AL128" s="14">
        <f>(VLOOKUP($EG128,Data!$B:$CP,Daily!EK$10,0)+VLOOKUP($IF128,Data!$B:$CP,Daily!IJ$10,0))/AL$127</f>
      </c>
      <c r="AM128" s="14">
        <f>(VLOOKUP($EG128,Data!$B:$CP,Daily!EL$10,0)+VLOOKUP($IF128,Data!$B:$CP,Daily!IK$10,0))/AM$127</f>
      </c>
      <c r="AN128" s="14">
        <f>(VLOOKUP($EG128,Data!$B:$CP,Daily!EM$10,0)+VLOOKUP($IF128,Data!$B:$CP,Daily!IL$10,0))/AN$127</f>
      </c>
      <c r="AO128" s="14">
        <f>(VLOOKUP($EG128,Data!$B:$CP,Daily!EN$10,0)+VLOOKUP($IF128,Data!$B:$CP,Daily!IM$10,0))/AO$127</f>
      </c>
      <c r="AP128" s="14">
        <f>(VLOOKUP($EG128,Data!$B:$CP,Daily!EO$10,0)+VLOOKUP($IF128,Data!$B:$CP,Daily!IN$10,0))/AP$127</f>
      </c>
      <c r="AQ128" s="14">
        <f>(VLOOKUP($EG128,Data!$B:$CP,Daily!EP$10,0)+VLOOKUP($IF128,Data!$B:$CP,Daily!IO$10,0))/AQ$127</f>
      </c>
      <c r="AR128" s="14">
        <f>(VLOOKUP($EG128,Data!$B:$CP,Daily!EQ$10,0)+VLOOKUP($IF128,Data!$B:$CP,Daily!IP$10,0))/AR$127</f>
      </c>
      <c r="AS128" s="14">
        <f>(VLOOKUP($EG128,Data!$B:$CP,Daily!ER$10,0)+VLOOKUP($IF128,Data!$B:$CP,Daily!IQ$10,0))/AS$127</f>
      </c>
      <c r="AT128" s="14">
        <f>(VLOOKUP($EG128,Data!$B:$CP,Daily!ES$10,0)+VLOOKUP($IF128,Data!$B:$CP,Daily!IR$10,0))/AT$127</f>
      </c>
      <c r="AU128" s="14">
        <f>(VLOOKUP($EG128,Data!$B:$CP,Daily!ET$10,0)+VLOOKUP($IF128,Data!$B:$CP,Daily!IS$10,0))/AU$127</f>
      </c>
      <c r="AV128" s="14">
        <f>(VLOOKUP($EG128,Data!$B:$CP,Daily!EU$10,0)+VLOOKUP($IF128,Data!$B:$CP,Daily!IT$10,0))/AV$127</f>
      </c>
      <c r="AW128" s="14">
        <f>(VLOOKUP($EG128,Data!$B:$CP,Daily!EV$10,0)+VLOOKUP($IF128,Data!$B:$CP,Daily!IU$10,0))/AW$127</f>
      </c>
      <c r="AX128" s="14">
        <f>(VLOOKUP($EG128,Data!$B:$CP,Daily!EW$10,0)+VLOOKUP($IF128,Data!$B:$CP,Daily!IV$10,0))/AX$127</f>
      </c>
      <c r="AY128" s="14">
        <f>(VLOOKUP($EG128,Data!$B:$CP,Daily!EX$10,0)+VLOOKUP($IF128,Data!$B:$CP,Daily!IW$10,0))/AY$127</f>
      </c>
      <c r="AZ128" s="14">
        <f>(VLOOKUP($EG128,Data!$B:$CP,Daily!EY$10,0)+VLOOKUP($IF128,Data!$B:$CP,Daily!IX$10,0))/AZ$127</f>
      </c>
      <c r="BA128" s="14">
        <f>(VLOOKUP($EG128,Data!$B:$CP,Daily!EZ$10,0)+VLOOKUP($IF128,Data!$B:$CP,Daily!IY$10,0))/BA$127</f>
      </c>
      <c r="BB128" s="14">
        <f>(VLOOKUP($EG128,Data!$B:$CP,Daily!FA$10,0)+VLOOKUP($IF128,Data!$B:$CP,Daily!IZ$10,0))/BB$127</f>
      </c>
      <c r="BC128" s="14">
        <f>(VLOOKUP($EG128,Data!$B:$CP,Daily!FB$10,0)+VLOOKUP($IF128,Data!$B:$CP,Daily!JA$10,0))/BC$127</f>
      </c>
      <c r="BD128" s="14">
        <f>(VLOOKUP($EG128,Data!$B:$CP,Daily!FC$10,0)+VLOOKUP($IF128,Data!$B:$CP,Daily!JB$10,0))/BD$127</f>
      </c>
      <c r="BE128" s="14">
        <f>(VLOOKUP($EG128,Data!$B:$CP,Daily!FD$10,0)+VLOOKUP($IF128,Data!$B:$CP,Daily!JC$10,0))/BE$127</f>
      </c>
      <c r="BF128" s="14">
        <f>(VLOOKUP($EG128,Data!$B:$CP,Daily!FE$10,0)+VLOOKUP($IF128,Data!$B:$CP,Daily!JD$10,0))/BF$127</f>
      </c>
      <c r="BG128" s="14">
        <f>(VLOOKUP($EG128,Data!$B:$CP,Daily!FF$10,0)+VLOOKUP($IF128,Data!$B:$CP,Daily!JE$10,0))/BG$127</f>
      </c>
      <c r="BH128" s="14">
        <f>(VLOOKUP($EG128,Data!$B:$CP,Daily!FG$10,0)+VLOOKUP($IF128,Data!$B:$CP,Daily!JF$10,0))/BH$127</f>
      </c>
      <c r="BI128" s="14">
        <f>(VLOOKUP($EG128,Data!$B:$CP,Daily!FH$10,0)+VLOOKUP($IF128,Data!$B:$CP,Daily!JG$10,0))/BI$127</f>
      </c>
      <c r="BJ128" s="14">
        <f>(VLOOKUP($EG128,Data!$B:$CP,Daily!FI$10,0)+VLOOKUP($IF128,Data!$B:$CP,Daily!JH$10,0))/BJ$127</f>
      </c>
      <c r="BK128" s="14">
        <f>(VLOOKUP($EG128,Data!$B:$CP,Daily!FJ$10,0)+VLOOKUP($IF128,Data!$B:$CP,Daily!JI$10,0))/BK$127</f>
      </c>
      <c r="BL128" s="14">
        <f>(VLOOKUP($EG128,Data!$B:$CP,Daily!FK$10,0)+VLOOKUP($IF128,Data!$B:$CP,Daily!JJ$10,0))/BL$127</f>
      </c>
      <c r="BM128" s="14">
        <f>(VLOOKUP($EG128,Data!$B:$CP,Daily!FL$10,0)+VLOOKUP($IF128,Data!$B:$CP,Daily!JK$10,0))/BM$127</f>
      </c>
      <c r="BN128" s="14">
        <f>(VLOOKUP($EG128,Data!$B:$CP,Daily!FM$10,0)+VLOOKUP($IF128,Data!$B:$CP,Daily!JL$10,0))/BN$127</f>
      </c>
      <c r="BO128" s="14">
        <f>(VLOOKUP($EG128,Data!$B:$CP,Daily!FN$10,0)+VLOOKUP($IF128,Data!$B:$CP,Daily!JM$10,0))/BO$127</f>
      </c>
      <c r="BP128" s="14">
        <f>(VLOOKUP($EG128,Data!$B:$CP,Daily!FO$10,0)+VLOOKUP($IF128,Data!$B:$CP,Daily!JN$10,0))/BP$127</f>
      </c>
      <c r="BQ128" s="14">
        <f>(VLOOKUP($EG128,Data!$B:$CP,Daily!FP$10,0)+VLOOKUP($IF128,Data!$B:$CP,Daily!JO$10,0))/BQ$127</f>
      </c>
      <c r="BR128" s="14">
        <f>(VLOOKUP($EG128,Data!$B:$CP,Daily!FQ$10,0)+VLOOKUP($IF128,Data!$B:$CP,Daily!JP$10,0))/BR$127</f>
      </c>
      <c r="BS128" s="14">
        <f>(VLOOKUP($EG128,Data!$B:$CP,Daily!FR$10,0)+VLOOKUP($IF128,Data!$B:$CP,Daily!JQ$10,0))/BS$127</f>
      </c>
      <c r="BT128" s="14">
        <f>(VLOOKUP($EG128,Data!$B:$CP,Daily!FS$10,0)+VLOOKUP($IF128,Data!$B:$CP,Daily!JR$10,0))/BT$127</f>
      </c>
      <c r="BU128" s="14">
        <f>(VLOOKUP($EG128,Data!$B:$CP,Daily!FT$10,0)+VLOOKUP($IF128,Data!$B:$CP,Daily!JS$10,0))/BU$127</f>
      </c>
      <c r="BV128" s="14">
        <f>(VLOOKUP($EG128,Data!$B:$CP,Daily!FU$10,0)+VLOOKUP($IF128,Data!$B:$CP,Daily!JT$10,0))/BV$127</f>
      </c>
      <c r="BW128" s="14">
        <f>(VLOOKUP($EG128,Data!$B:$CP,Daily!FV$10,0)+VLOOKUP($IF128,Data!$B:$CP,Daily!JU$10,0))/BW$127</f>
      </c>
      <c r="BX128" s="14">
        <f>(VLOOKUP($EG128,Data!$B:$CP,Daily!FW$10,0)+VLOOKUP($IF128,Data!$B:$CP,Daily!JV$10,0))/BX$127</f>
      </c>
      <c r="BY128" s="14">
        <f>(VLOOKUP($EG128,Data!$B:$CP,Daily!FX$10,0)+VLOOKUP($IF128,Data!$B:$CP,Daily!JW$10,0))/BY$127</f>
      </c>
      <c r="BZ128" s="14">
        <f>(VLOOKUP($EG128,Data!$B:$CP,Daily!FY$10,0)+VLOOKUP($IF128,Data!$B:$CP,Daily!JX$10,0))/BZ$127</f>
      </c>
      <c r="CA128" s="14">
        <f>(VLOOKUP($EG128,Data!$B:$CP,Daily!FZ$10,0)+VLOOKUP($IF128,Data!$B:$CP,Daily!JY$10,0))/CA$127</f>
      </c>
      <c r="CB128" s="14">
        <f>(VLOOKUP($EG128,Data!$B:$CP,Daily!GA$10,0)+VLOOKUP($IF128,Data!$B:$CP,Daily!JZ$10,0))/CB$127</f>
      </c>
      <c r="CC128" s="14">
        <f>(VLOOKUP($EG128,Data!$B:$CP,Daily!GB$10,0)+VLOOKUP($IF128,Data!$B:$CP,Daily!KA$10,0))/CC$127</f>
      </c>
      <c r="CD128" s="14">
        <f>(VLOOKUP($EG128,Data!$B:$CP,Daily!GC$10,0)+VLOOKUP($IF128,Data!$B:$CP,Daily!KB$10,0))/CD$127</f>
      </c>
      <c r="CE128" s="14">
        <f>(VLOOKUP($EG128,Data!$B:$CP,Daily!GD$10,0)+VLOOKUP($IF128,Data!$B:$CP,Daily!KC$10,0))/CE$127</f>
      </c>
      <c r="CF128" s="14">
        <f>(VLOOKUP($EG128,Data!$B:$CP,Daily!GE$10,0)+VLOOKUP($IF128,Data!$B:$CP,Daily!KD$10,0))/CF$127</f>
      </c>
      <c r="CG128" s="14">
        <f>(VLOOKUP($EG128,Data!$B:$CP,Daily!GF$10,0)+VLOOKUP($IF128,Data!$B:$CP,Daily!KE$10,0))/CG$127</f>
      </c>
      <c r="CH128" s="14">
        <f>(VLOOKUP($EG128,Data!$B:$CP,Daily!GG$10,0)+VLOOKUP($IF128,Data!$B:$CP,Daily!KF$10,0))/CH$127</f>
      </c>
      <c r="CI128" s="14">
        <f>(VLOOKUP($EG128,Data!$B:$CP,Daily!GH$10,0)+VLOOKUP($IF128,Data!$B:$CP,Daily!KG$10,0))/CI$127</f>
      </c>
      <c r="CJ128" s="14">
        <f>(VLOOKUP($EG128,Data!$B:$CP,Daily!GI$10,0)+VLOOKUP($IF128,Data!$B:$CP,Daily!KH$10,0))/CJ$127</f>
      </c>
      <c r="CK128" s="14">
        <f>(VLOOKUP($EG128,Data!$B:$CP,Daily!GJ$10,0)+VLOOKUP($IF128,Data!$B:$CP,Daily!KI$10,0))/CK$127</f>
      </c>
      <c r="CL128" s="14">
        <f>(VLOOKUP($EG128,Data!$B:$CP,Daily!GK$10,0)+VLOOKUP($IF128,Data!$B:$CP,Daily!KJ$10,0))/CL$127</f>
      </c>
      <c r="CM128" s="14">
        <f>(VLOOKUP($EG128,Data!$B:$CP,Daily!GL$10,0)+VLOOKUP($IF128,Data!$B:$CP,Daily!KK$10,0))/CM$127</f>
      </c>
      <c r="CN128" s="14">
        <f>(VLOOKUP($EG128,Data!$B:$CP,Daily!GM$10,0)+VLOOKUP($IF128,Data!$B:$CP,Daily!KL$10,0))/CN$127</f>
      </c>
      <c r="CO128" s="14">
        <f>(VLOOKUP($EG128,Data!$B:$CP,Daily!GN$10,0)+VLOOKUP($IF128,Data!$B:$CP,Daily!KM$10,0))/CO$127</f>
      </c>
      <c r="CP128" s="14">
        <f>(VLOOKUP($EG128,Data!$B:$CP,Daily!GO$10,0)+VLOOKUP($IF128,Data!$B:$CP,Daily!KN$10,0))/CP$127</f>
      </c>
      <c r="CQ128" s="14">
        <f>(VLOOKUP($EG128,Data!$B:$CP,Daily!GP$10,0)+VLOOKUP($IF128,Data!$B:$CP,Daily!KO$10,0))/CQ$127</f>
      </c>
      <c r="CR128" s="14">
        <f>(VLOOKUP($EG128,Data!$B:$CP,Daily!GQ$10,0)+VLOOKUP($IF128,Data!$B:$CP,Daily!KP$10,0))/CR$127</f>
      </c>
      <c r="CS128" s="14">
        <f>(VLOOKUP($EG128,Data!$B:$CP,Daily!GR$10,0)+VLOOKUP($IF128,Data!$B:$CP,Daily!KQ$10,0))/CS$127</f>
      </c>
      <c r="CT128" s="14">
        <f>(VLOOKUP($EG128,Data!$B:$CP,Daily!GS$10,0)+VLOOKUP($IF128,Data!$B:$CP,Daily!KR$10,0))/CT$127</f>
      </c>
      <c r="CU128" s="14">
        <f>(VLOOKUP($EG128,Data!$B:$CP,Daily!GT$10,0)+VLOOKUP($IF128,Data!$B:$CP,Daily!KS$10,0))/CU$127</f>
      </c>
      <c r="CV128" s="14">
        <f>(VLOOKUP($EG128,Data!$B:$CP,Daily!GU$10,0)+VLOOKUP($IF128,Data!$B:$CP,Daily!KT$10,0))/CV$127</f>
      </c>
      <c r="CW128" s="14">
        <f>(VLOOKUP($EG128,Data!$B:$CP,Daily!GV$10,0)+VLOOKUP($IF128,Data!$B:$CP,Daily!KU$10,0))/CW$127</f>
      </c>
      <c r="CX128" s="14">
        <f>(VLOOKUP($EG128,Data!$B:$CP,Daily!GW$10,0)+VLOOKUP($IF128,Data!$B:$CP,Daily!KV$10,0))/CX$127</f>
      </c>
      <c r="CY128" s="14">
        <f>(VLOOKUP($EG128,Data!$B:$CP,Daily!GX$10,0)+VLOOKUP($IF128,Data!$B:$CP,Daily!KW$10,0))/CY$127</f>
      </c>
      <c r="CZ128" s="14">
        <f>(VLOOKUP($EG128,Data!$B:$CP,Daily!GY$10,0)+VLOOKUP($IF128,Data!$B:$CP,Daily!KX$10,0))/CZ$127</f>
      </c>
      <c r="DA128" s="14">
        <f>(VLOOKUP($EG128,Data!$B:$CP,Daily!GZ$10,0)+VLOOKUP($IF128,Data!$B:$CP,Daily!KY$10,0))/DA$127</f>
      </c>
      <c r="DB128" s="14">
        <f>(VLOOKUP($EG128,Data!$B:$CP,Daily!HA$10,0)+VLOOKUP($IF128,Data!$B:$CP,Daily!KZ$10,0))/DB$127</f>
      </c>
      <c r="DC128" s="14">
        <f>(VLOOKUP($EG128,Data!$B:$CP,Daily!HB$10,0)+VLOOKUP($IF128,Data!$B:$CP,Daily!LA$10,0))/DC$127</f>
      </c>
      <c r="DD128" s="14">
        <f>(VLOOKUP($EG128,Data!$B:$CP,Daily!HC$10,0)+VLOOKUP($IF128,Data!$B:$CP,Daily!LB$10,0))/DD$127</f>
      </c>
      <c r="DE128" s="14">
        <f>(VLOOKUP($EG128,Data!$B:$CP,Daily!HD$10,0)+VLOOKUP($IF128,Data!$B:$CP,Daily!LC$10,0))/DE$127</f>
      </c>
      <c r="DF128" s="14">
        <f>(VLOOKUP($EG128,Data!$B:$CP,Daily!HE$10,0)+VLOOKUP($IF128,Data!$B:$CP,Daily!LD$10,0))/DF$127</f>
      </c>
      <c r="DG128" s="14">
        <f>(VLOOKUP($EG128,Data!$B:$CP,Daily!HF$10,0)+VLOOKUP($IF128,Data!$B:$CP,Daily!LE$10,0))/DG$127</f>
      </c>
      <c r="DH128" s="14">
        <f>(VLOOKUP($EG128,Data!$B:$CP,Daily!HG$10,0)+VLOOKUP($IF128,Data!$B:$CP,Daily!LF$10,0))/DH$127</f>
      </c>
      <c r="DI128" s="14">
        <f>(VLOOKUP($EG128,Data!$B:$CP,Daily!HH$10,0)+VLOOKUP($IF128,Data!$B:$CP,Daily!LG$10,0))/DI$127</f>
      </c>
      <c r="DJ128" s="14">
        <f>(VLOOKUP($EG128,Data!$B:$CP,Daily!HI$10,0)+VLOOKUP($IF128,Data!$B:$CP,Daily!LH$10,0))/DJ$127</f>
      </c>
      <c r="DK128" s="14">
        <f>(VLOOKUP($EG128,Data!$B:$CP,Daily!HJ$10,0)+VLOOKUP($IF128,Data!$B:$CP,Daily!LI$10,0))/DK$127</f>
      </c>
      <c r="DL128" s="14">
        <f>(VLOOKUP($EG128,Data!$B:$CP,Daily!HK$10,0)+VLOOKUP($IF128,Data!$B:$CP,Daily!LJ$10,0))/DL$127</f>
      </c>
      <c r="DM128" s="14">
        <f>(VLOOKUP($EG128,Data!$B:$CP,Daily!HL$10,0)+VLOOKUP($IF128,Data!$B:$CP,Daily!LK$10,0))/DM$127</f>
      </c>
      <c r="DN128" s="14">
        <f>(VLOOKUP($EG128,Data!$B:$CP,Daily!HM$10,0)+VLOOKUP($IF128,Data!$B:$CP,Daily!LL$10,0))/DN$127</f>
      </c>
      <c r="DO128" s="14">
        <f>(VLOOKUP($EG128,Data!$B:$CP,Daily!HN$10,0)+VLOOKUP($IF128,Data!$B:$CP,Daily!LM$10,0))/DO$127</f>
      </c>
      <c r="DP128" s="14">
        <f>(VLOOKUP($EG128,Data!$B:$CP,Daily!HO$10,0)+VLOOKUP($IF128,Data!$B:$CP,Daily!LN$10,0))/DP$127</f>
      </c>
      <c r="DQ128" s="14">
        <f>(VLOOKUP($EG128,Data!$B:$CP,Daily!HP$10,0)+VLOOKUP($IF128,Data!$B:$CP,Daily!LO$10,0))/DQ$127</f>
      </c>
      <c r="DR128" s="14">
        <f>(VLOOKUP($EG128,Data!$B:$CP,Daily!HQ$10,0)+VLOOKUP($IF128,Data!$B:$CP,Daily!LP$10,0))/DR$127</f>
      </c>
      <c r="DS128" s="14">
        <f>(VLOOKUP($EG128,Data!$B:$CP,Daily!HR$10,0)+VLOOKUP($IF128,Data!$B:$CP,Daily!LQ$10,0))/DS$127</f>
      </c>
      <c r="DT128" s="14">
        <f>(VLOOKUP($EG128,Data!$B:$CP,Daily!HS$10,0)+VLOOKUP($IF128,Data!$B:$CP,Daily!LR$10,0))/DT$127</f>
      </c>
      <c r="DU128" s="14">
        <f>(VLOOKUP($EG128,Data!$B:$CP,Daily!HT$10,0)+VLOOKUP($IF128,Data!$B:$CP,Daily!LS$10,0))/DU$127</f>
      </c>
      <c r="DV128" s="18"/>
      <c r="DW128" s="14">
        <f t="shared" si="1206"/>
      </c>
      <c r="DX128" s="14">
        <f t="shared" si="1207"/>
      </c>
      <c r="DY128" s="14">
        <f t="shared" ref="DY128" si="1484">DX128-DW128</f>
      </c>
      <c r="DZ128" s="14">
        <f t="shared" ref="DZ128" si="1485">DX128+(0.75*DY128)</f>
      </c>
      <c r="EA128" s="14">
        <f t="shared" ref="EA128" si="1486">DW128-(0.75*DY128)</f>
      </c>
      <c r="EB128" s="18"/>
      <c r="EC128" s="14">
        <f t="shared" si="1475"/>
      </c>
      <c r="ED128" s="14">
        <f>SUMPRODUCT(DN128:DT128,DN$127:DT$127)/SUM(DN$127:DT$127)</f>
      </c>
      <c r="EE128" s="14">
        <f>SUMPRODUCT(CR128:DT128,CR$127:DT$127)/SUM(CR$127:DT$127)</f>
      </c>
      <c r="EF128" s="16"/>
      <c r="EG128" s="9" t="s">
        <v>698</v>
      </c>
      <c r="EH128" s="9" t="s">
        <v>108</v>
      </c>
      <c r="EI128" s="14">
        <f>VLOOKUP($EG128,Data!$B:$CP,Daily!EI$10,0)/EI$127</f>
      </c>
      <c r="EJ128" s="14">
        <f>VLOOKUP($EG128,Data!$B:$CP,Daily!EJ$10,0)/EJ$127</f>
      </c>
      <c r="EK128" s="14">
        <f>VLOOKUP($EG128,Data!$B:$CP,Daily!EK$10,0)/EK$127</f>
      </c>
      <c r="EL128" s="14">
        <f>VLOOKUP($EG128,Data!$B:$CP,Daily!EL$10,0)/EL$127</f>
      </c>
      <c r="EM128" s="14">
        <f>VLOOKUP($EG128,Data!$B:$CP,Daily!EM$10,0)/EM$127</f>
      </c>
      <c r="EN128" s="14">
        <f>VLOOKUP($EG128,Data!$B:$CP,Daily!EN$10,0)/EN$127</f>
      </c>
      <c r="EO128" s="14">
        <f>VLOOKUP($EG128,Data!$B:$CP,Daily!EO$10,0)/EO$127</f>
      </c>
      <c r="EP128" s="14">
        <f>VLOOKUP($EG128,Data!$B:$CP,Daily!EP$10,0)/EP$127</f>
      </c>
      <c r="EQ128" s="14">
        <f>VLOOKUP($EG128,Data!$B:$CP,Daily!EQ$10,0)/EQ$127</f>
      </c>
      <c r="ER128" s="14">
        <f>VLOOKUP($EG128,Data!$B:$CP,Daily!ER$10,0)/ER$127</f>
      </c>
      <c r="ES128" s="14">
        <f>VLOOKUP($EG128,Data!$B:$CP,Daily!ES$10,0)/ES$127</f>
      </c>
      <c r="ET128" s="14">
        <f>VLOOKUP($EG128,Data!$B:$CP,Daily!ET$10,0)/ET$127</f>
      </c>
      <c r="EU128" s="14">
        <f>VLOOKUP($EG128,Data!$B:$CP,Daily!EU$10,0)/EU$127</f>
      </c>
      <c r="EV128" s="14">
        <f>VLOOKUP($EG128,Data!$B:$CP,Daily!EV$10,0)/EV$127</f>
      </c>
      <c r="EW128" s="14">
        <f>VLOOKUP($EG128,Data!$B:$CP,Daily!EW$10,0)/EW$127</f>
      </c>
      <c r="EX128" s="14">
        <f>VLOOKUP($EG128,Data!$B:$CP,Daily!EX$10,0)/EX$127</f>
      </c>
      <c r="EY128" s="14">
        <f>VLOOKUP($EG128,Data!$B:$CP,Daily!EY$10,0)/EY$127</f>
      </c>
      <c r="EZ128" s="14">
        <f>VLOOKUP($EG128,Data!$B:$CP,Daily!EZ$10,0)/EZ$127</f>
      </c>
      <c r="FA128" s="14">
        <f>VLOOKUP($EG128,Data!$B:$CP,Daily!FA$10,0)/FA$127</f>
      </c>
      <c r="FB128" s="14">
        <f>VLOOKUP($EG128,Data!$B:$CP,Daily!FB$10,0)/FB$127</f>
      </c>
      <c r="FC128" s="14">
        <f>VLOOKUP($EG128,Data!$B:$CP,Daily!FC$10,0)/FC$127</f>
      </c>
      <c r="FD128" s="14">
        <f>VLOOKUP($EG128,Data!$B:$CP,Daily!FD$10,0)/FD$127</f>
      </c>
      <c r="FE128" s="14">
        <f>VLOOKUP($EG128,Data!$B:$CP,Daily!FE$10,0)/FE$127</f>
      </c>
      <c r="FF128" s="14">
        <f>VLOOKUP($EG128,Data!$B:$CP,Daily!FF$10,0)/FF$127</f>
      </c>
      <c r="FG128" s="14">
        <f>VLOOKUP($EG128,Data!$B:$CP,Daily!FG$10,0)/FG$127</f>
      </c>
      <c r="FH128" s="14">
        <f>VLOOKUP($EG128,Data!$B:$CP,Daily!FH$10,0)/FH$127</f>
      </c>
      <c r="FI128" s="14">
        <f>VLOOKUP($EG128,Data!$B:$CP,Daily!FI$10,0)/FI$127</f>
      </c>
      <c r="FJ128" s="14">
        <f>VLOOKUP($EG128,Data!$B:$CP,Daily!FJ$10,0)/FJ$127</f>
      </c>
      <c r="FK128" s="14">
        <f>VLOOKUP($EG128,Data!$B:$CP,Daily!FK$10,0)/FK$127</f>
      </c>
      <c r="FL128" s="14">
        <f>VLOOKUP($EG128,Data!$B:$CP,Daily!FL$10,0)/FL$127</f>
      </c>
      <c r="FM128" s="14">
        <f>VLOOKUP($EG128,Data!$B:$CP,Daily!FM$10,0)/FM$127</f>
      </c>
      <c r="FN128" s="14">
        <f>VLOOKUP($EG128,Data!$B:$CP,Daily!FN$10,0)/FN$127</f>
      </c>
      <c r="FO128" s="14">
        <f>VLOOKUP($EG128,Data!$B:$CP,Daily!FO$10,0)/FO$127</f>
      </c>
      <c r="FP128" s="14">
        <f>VLOOKUP($EG128,Data!$B:$CP,Daily!FP$10,0)/FP$127</f>
      </c>
      <c r="FQ128" s="14">
        <f>VLOOKUP($EG128,Data!$B:$CP,Daily!FQ$10,0)/FQ$127</f>
      </c>
      <c r="FR128" s="14">
        <f>VLOOKUP($EG128,Data!$B:$CP,Daily!FR$10,0)/FR$127</f>
      </c>
      <c r="FS128" s="14">
        <f>VLOOKUP($EG128,Data!$B:$CP,Daily!FS$10,0)/FS$127</f>
      </c>
      <c r="FT128" s="14">
        <f>VLOOKUP($EG128,Data!$B:$CP,Daily!FT$10,0)/FT$127</f>
      </c>
      <c r="FU128" s="14">
        <f>VLOOKUP($EG128,Data!$B:$CP,Daily!FU$10,0)/FU$127</f>
      </c>
      <c r="FV128" s="14">
        <f>VLOOKUP($EG128,Data!$B:$CP,Daily!FV$10,0)/FV$127</f>
      </c>
      <c r="FW128" s="14">
        <f>VLOOKUP($EG128,Data!$B:$CP,Daily!FW$10,0)/FW$127</f>
      </c>
      <c r="FX128" s="14">
        <f>VLOOKUP($EG128,Data!$B:$CP,Daily!FX$10,0)/FX$127</f>
      </c>
      <c r="FY128" s="14">
        <f>VLOOKUP($EG128,Data!$B:$CP,Daily!FY$10,0)/FY$127</f>
      </c>
      <c r="FZ128" s="14">
        <f>VLOOKUP($EG128,Data!$B:$CP,Daily!FZ$10,0)/FZ$127</f>
      </c>
      <c r="GA128" s="14">
        <f>VLOOKUP($EG128,Data!$B:$CP,Daily!GA$10,0)/GA$127</f>
      </c>
      <c r="GB128" s="14">
        <f>VLOOKUP($EG128,Data!$B:$CP,Daily!GB$10,0)/GB$127</f>
      </c>
      <c r="GC128" s="14">
        <f>VLOOKUP($EG128,Data!$B:$CP,Daily!GC$10,0)/GC$127</f>
      </c>
      <c r="GD128" s="14">
        <f>VLOOKUP($EG128,Data!$B:$CP,Daily!GD$10,0)/GD$127</f>
      </c>
      <c r="GE128" s="14">
        <f>VLOOKUP($EG128,Data!$B:$CP,Daily!GE$10,0)/GE$127</f>
      </c>
      <c r="GF128" s="14">
        <f>VLOOKUP($EG128,Data!$B:$CP,Daily!GF$10,0)/GF$127</f>
      </c>
      <c r="GG128" s="14">
        <f>VLOOKUP($EG128,Data!$B:$CP,Daily!GG$10,0)/GG$127</f>
      </c>
      <c r="GH128" s="14">
        <f>VLOOKUP($EG128,Data!$B:$CP,Daily!GH$10,0)/GH$127</f>
      </c>
      <c r="GI128" s="14">
        <f>VLOOKUP($EG128,Data!$B:$CP,Daily!GI$10,0)/GI$127</f>
      </c>
      <c r="GJ128" s="14">
        <f>VLOOKUP($EG128,Data!$B:$CP,Daily!GJ$10,0)/GJ$127</f>
      </c>
      <c r="GK128" s="14">
        <f>VLOOKUP($EG128,Data!$B:$CP,Daily!GK$10,0)/GK$127</f>
      </c>
      <c r="GL128" s="14">
        <f>VLOOKUP($EG128,Data!$B:$CP,Daily!GL$10,0)/GL$127</f>
      </c>
      <c r="GM128" s="14">
        <f>VLOOKUP($EG128,Data!$B:$CP,Daily!GM$10,0)/GM$127</f>
      </c>
      <c r="GN128" s="14">
        <f>VLOOKUP($EG128,Data!$B:$CP,Daily!GN$10,0)/GN$127</f>
      </c>
      <c r="GO128" s="14">
        <f>VLOOKUP($EG128,Data!$B:$CP,Daily!GO$10,0)/GO$127</f>
      </c>
      <c r="GP128" s="14">
        <f>VLOOKUP($EG128,Data!$B:$CP,Daily!GP$10,0)/GP$127</f>
      </c>
      <c r="GQ128" s="14">
        <f>VLOOKUP($EG128,Data!$B:$CP,Daily!GQ$10,0)/GQ$127</f>
      </c>
      <c r="GR128" s="14">
        <f>VLOOKUP($EG128,Data!$B:$CP,Daily!GR$10,0)/GR$127</f>
      </c>
      <c r="GS128" s="14">
        <f>VLOOKUP($EG128,Data!$B:$CP,Daily!GS$10,0)/GS$127</f>
      </c>
      <c r="GT128" s="14">
        <f>VLOOKUP($EG128,Data!$B:$CP,Daily!GT$10,0)/GT$127</f>
      </c>
      <c r="GU128" s="14">
        <f>VLOOKUP($EG128,Data!$B:$CP,Daily!GU$10,0)/GU$127</f>
      </c>
      <c r="GV128" s="14">
        <f>VLOOKUP($EG128,Data!$B:$CP,Daily!GV$10,0)/GV$127</f>
      </c>
      <c r="GW128" s="14">
        <f>VLOOKUP($EG128,Data!$B:$CP,Daily!GW$10,0)/GW$127</f>
      </c>
      <c r="GX128" s="14">
        <f>VLOOKUP($EG128,Data!$B:$CP,Daily!GX$10,0)/GX$127</f>
      </c>
      <c r="GY128" s="14">
        <f>VLOOKUP($EG128,Data!$B:$CP,Daily!GY$10,0)/GY$127</f>
      </c>
      <c r="GZ128" s="14">
        <f>VLOOKUP($EG128,Data!$B:$CP,Daily!GZ$10,0)/GZ$127</f>
      </c>
      <c r="HA128" s="14">
        <f>VLOOKUP($EG128,Data!$B:$CP,Daily!HA$10,0)/HA$127</f>
      </c>
      <c r="HB128" s="14">
        <f>VLOOKUP($EG128,Data!$B:$CP,Daily!HB$10,0)/HB$127</f>
      </c>
      <c r="HC128" s="14">
        <f>VLOOKUP($EG128,Data!$B:$CP,Daily!HC$10,0)/HC$127</f>
      </c>
      <c r="HD128" s="14">
        <f>VLOOKUP($EG128,Data!$B:$CP,Daily!HD$10,0)/HD$127</f>
      </c>
      <c r="HE128" s="14">
        <f>VLOOKUP($EG128,Data!$B:$CP,Daily!HE$10,0)/HE$127</f>
      </c>
      <c r="HF128" s="14">
        <f>VLOOKUP($EG128,Data!$B:$CP,Daily!HF$10,0)/HF$127</f>
      </c>
      <c r="HG128" s="14">
        <f>VLOOKUP($EG128,Data!$B:$CP,Daily!HG$10,0)/HG$127</f>
      </c>
      <c r="HH128" s="14">
        <f>VLOOKUP($EG128,Data!$B:$CP,Daily!HH$10,0)/HH$127</f>
      </c>
      <c r="HI128" s="14">
        <f>VLOOKUP($EG128,Data!$B:$CP,Daily!HI$10,0)/HI$127</f>
      </c>
      <c r="HJ128" s="14">
        <f>VLOOKUP($EG128,Data!$B:$CP,Daily!HJ$10,0)/HJ$127</f>
      </c>
      <c r="HK128" s="14">
        <f>VLOOKUP($EG128,Data!$B:$CP,Daily!HK$10,0)/HK$127</f>
      </c>
      <c r="HL128" s="14">
        <f>VLOOKUP($EG128,Data!$B:$CP,Daily!HL$10,0)/HL$127</f>
      </c>
      <c r="HM128" s="14">
        <f>VLOOKUP($EG128,Data!$B:$CP,Daily!HM$10,0)/HM$127</f>
      </c>
      <c r="HN128" s="14">
        <f>VLOOKUP($EG128,Data!$B:$CP,Daily!HN$10,0)/HN$127</f>
      </c>
      <c r="HO128" s="14">
        <f>VLOOKUP($EG128,Data!$B:$CP,Daily!HO$10,0)/HO$127</f>
      </c>
      <c r="HP128" s="14">
        <f>VLOOKUP($EG128,Data!$B:$CP,Daily!HP$10,0)/HP$127</f>
      </c>
      <c r="HQ128" s="14">
        <f>VLOOKUP($EG128,Data!$B:$CP,Daily!HQ$10,0)/HQ$127</f>
      </c>
      <c r="HR128" s="14">
        <f>VLOOKUP($EG128,Data!$B:$CP,Daily!HR$10,0)/HR$127</f>
      </c>
      <c r="HS128" s="14">
        <f>VLOOKUP($EG128,Data!$B:$CP,Daily!HS$10,0)/HS$127</f>
      </c>
      <c r="HT128" s="14">
        <f>VLOOKUP($EG128,Data!$B:$CP,Daily!HT$10,0)/HT$127</f>
      </c>
      <c r="HU128" s="17"/>
      <c r="HV128" s="52">
        <f t="shared" si="1209"/>
      </c>
      <c r="HW128" s="52">
        <f t="shared" si="1210"/>
      </c>
      <c r="HX128" s="52">
        <f t="shared" si="1476"/>
      </c>
      <c r="HY128" s="52">
        <f t="shared" ref="HY128" si="1487">HW128+(0.75*HX128)</f>
      </c>
      <c r="HZ128" s="52">
        <f t="shared" ref="HZ128" si="1488">HV128-(0.75*HX128)</f>
      </c>
      <c r="IA128" s="55"/>
      <c r="IB128" s="14">
        <f t="shared" si="1477"/>
      </c>
      <c r="IC128" s="14">
        <f>SUMPRODUCT(HM128:HS128,HM$127:HS$127)/SUM(HM$127:HS$127)</f>
      </c>
      <c r="ID128" s="14">
        <f>SUMPRODUCT(GQ128:HS128,GQ$127:HS$127)/SUM(GQ$127:HS$127)</f>
      </c>
      <c r="IE128" s="16"/>
      <c r="IF128" s="9" t="s">
        <v>699</v>
      </c>
      <c r="IG128" s="9" t="s">
        <v>108</v>
      </c>
      <c r="IH128" s="14">
        <f>VLOOKUP($IF128,Data!$B:$CP,Daily!IH$10,0)/IH$127</f>
      </c>
      <c r="II128" s="14">
        <f>VLOOKUP($IF128,Data!$B:$CP,Daily!II$10,0)/II$127</f>
      </c>
      <c r="IJ128" s="14">
        <f>VLOOKUP($IF128,Data!$B:$CP,Daily!IJ$10,0)/IJ$127</f>
      </c>
      <c r="IK128" s="14">
        <f>VLOOKUP($IF128,Data!$B:$CP,Daily!IK$10,0)/IK$127</f>
      </c>
      <c r="IL128" s="14">
        <f>VLOOKUP($IF128,Data!$B:$CP,Daily!IL$10,0)/IL$127</f>
      </c>
      <c r="IM128" s="14">
        <f>VLOOKUP($IF128,Data!$B:$CP,Daily!IM$10,0)/IM$127</f>
      </c>
      <c r="IN128" s="14">
        <f>VLOOKUP($IF128,Data!$B:$CP,Daily!IN$10,0)/IN$127</f>
      </c>
      <c r="IO128" s="14">
        <f>VLOOKUP($IF128,Data!$B:$CP,Daily!IO$10,0)/IO$127</f>
      </c>
      <c r="IP128" s="14">
        <f>VLOOKUP($IF128,Data!$B:$CP,Daily!IP$10,0)/IP$127</f>
      </c>
      <c r="IQ128" s="14">
        <f>VLOOKUP($IF128,Data!$B:$CP,Daily!IQ$10,0)/IQ$127</f>
      </c>
      <c r="IR128" s="14">
        <f>VLOOKUP($IF128,Data!$B:$CP,Daily!IR$10,0)/IR$127</f>
      </c>
      <c r="IS128" s="14">
        <f>VLOOKUP($IF128,Data!$B:$CP,Daily!IS$10,0)/IS$127</f>
      </c>
      <c r="IT128" s="14">
        <f>VLOOKUP($IF128,Data!$B:$CP,Daily!IT$10,0)/IT$127</f>
      </c>
      <c r="IU128" s="14">
        <f>VLOOKUP($IF128,Data!$B:$CP,Daily!IU$10,0)/IU$127</f>
      </c>
      <c r="IV128" s="14">
        <f>VLOOKUP($IF128,Data!$B:$CP,Daily!IV$10,0)/IV$127</f>
      </c>
      <c r="IW128" s="14">
        <f>VLOOKUP($IF128,Data!$B:$CP,Daily!IW$10,0)/IW$127</f>
      </c>
      <c r="IX128" s="14">
        <f>VLOOKUP($IF128,Data!$B:$CP,Daily!IX$10,0)/IX$127</f>
      </c>
      <c r="IY128" s="14">
        <f>VLOOKUP($IF128,Data!$B:$CP,Daily!IY$10,0)/IY$127</f>
      </c>
      <c r="IZ128" s="14">
        <f>VLOOKUP($IF128,Data!$B:$CP,Daily!IZ$10,0)/IZ$127</f>
      </c>
      <c r="JA128" s="14">
        <f>VLOOKUP($IF128,Data!$B:$CP,Daily!JA$10,0)/JA$127</f>
      </c>
      <c r="JB128" s="14">
        <f>VLOOKUP($IF128,Data!$B:$CP,Daily!JB$10,0)/JB$127</f>
      </c>
      <c r="JC128" s="14">
        <f>VLOOKUP($IF128,Data!$B:$CP,Daily!JC$10,0)/JC$127</f>
      </c>
      <c r="JD128" s="14">
        <f>VLOOKUP($IF128,Data!$B:$CP,Daily!JD$10,0)/JD$127</f>
      </c>
      <c r="JE128" s="14">
        <f>VLOOKUP($IF128,Data!$B:$CP,Daily!JE$10,0)/JE$127</f>
      </c>
      <c r="JF128" s="14">
        <f>VLOOKUP($IF128,Data!$B:$CP,Daily!JF$10,0)/JF$127</f>
      </c>
      <c r="JG128" s="14">
        <f>VLOOKUP($IF128,Data!$B:$CP,Daily!JG$10,0)/JG$127</f>
      </c>
      <c r="JH128" s="14">
        <f>VLOOKUP($IF128,Data!$B:$CP,Daily!JH$10,0)/JH$127</f>
      </c>
      <c r="JI128" s="14">
        <f>VLOOKUP($IF128,Data!$B:$CP,Daily!JI$10,0)/JI$127</f>
      </c>
      <c r="JJ128" s="14">
        <f>VLOOKUP($IF128,Data!$B:$CP,Daily!JJ$10,0)/JJ$127</f>
      </c>
      <c r="JK128" s="14">
        <f>VLOOKUP($IF128,Data!$B:$CP,Daily!JK$10,0)/JK$127</f>
      </c>
      <c r="JL128" s="14">
        <f>VLOOKUP($IF128,Data!$B:$CP,Daily!JL$10,0)/JL$127</f>
      </c>
      <c r="JM128" s="14">
        <f>VLOOKUP($IF128,Data!$B:$CP,Daily!JM$10,0)/JM$127</f>
      </c>
      <c r="JN128" s="14">
        <f>VLOOKUP($IF128,Data!$B:$CP,Daily!JN$10,0)/JN$127</f>
      </c>
      <c r="JO128" s="14">
        <f>VLOOKUP($IF128,Data!$B:$CP,Daily!JO$10,0)/JO$127</f>
      </c>
      <c r="JP128" s="14">
        <f>VLOOKUP($IF128,Data!$B:$CP,Daily!JP$10,0)/JP$127</f>
      </c>
      <c r="JQ128" s="14">
        <f>VLOOKUP($IF128,Data!$B:$CP,Daily!JQ$10,0)/JQ$127</f>
      </c>
      <c r="JR128" s="14">
        <f>VLOOKUP($IF128,Data!$B:$CP,Daily!JR$10,0)/JR$127</f>
      </c>
      <c r="JS128" s="14">
        <f>VLOOKUP($IF128,Data!$B:$CP,Daily!JS$10,0)/JS$127</f>
      </c>
      <c r="JT128" s="14">
        <f>VLOOKUP($IF128,Data!$B:$CP,Daily!JT$10,0)/JT$127</f>
      </c>
      <c r="JU128" s="14">
        <f>VLOOKUP($IF128,Data!$B:$CP,Daily!JU$10,0)/JU$127</f>
      </c>
      <c r="JV128" s="14">
        <f>VLOOKUP($IF128,Data!$B:$CP,Daily!JV$10,0)/JV$127</f>
      </c>
      <c r="JW128" s="14">
        <f>VLOOKUP($IF128,Data!$B:$CP,Daily!JW$10,0)/JW$127</f>
      </c>
      <c r="JX128" s="14">
        <f>VLOOKUP($IF128,Data!$B:$CP,Daily!JX$10,0)/JX$127</f>
      </c>
      <c r="JY128" s="14">
        <f>VLOOKUP($IF128,Data!$B:$CP,Daily!JY$10,0)/JY$127</f>
      </c>
      <c r="JZ128" s="14">
        <f>VLOOKUP($IF128,Data!$B:$CP,Daily!JZ$10,0)/JZ$127</f>
      </c>
      <c r="KA128" s="14">
        <f>VLOOKUP($IF128,Data!$B:$CP,Daily!KA$10,0)/KA$127</f>
      </c>
      <c r="KB128" s="14">
        <f>VLOOKUP($IF128,Data!$B:$CP,Daily!KB$10,0)/KB$127</f>
      </c>
      <c r="KC128" s="14">
        <f>VLOOKUP($IF128,Data!$B:$CP,Daily!KC$10,0)/KC$127</f>
      </c>
      <c r="KD128" s="14">
        <f>VLOOKUP($IF128,Data!$B:$CP,Daily!KD$10,0)/KD$127</f>
      </c>
      <c r="KE128" s="14">
        <f>VLOOKUP($IF128,Data!$B:$CP,Daily!KE$10,0)/KE$127</f>
      </c>
      <c r="KF128" s="14">
        <f>VLOOKUP($IF128,Data!$B:$CP,Daily!KF$10,0)/KF$127</f>
      </c>
      <c r="KG128" s="14">
        <f>VLOOKUP($IF128,Data!$B:$CP,Daily!KG$10,0)/KG$127</f>
      </c>
      <c r="KH128" s="14">
        <f>VLOOKUP($IF128,Data!$B:$CP,Daily!KH$10,0)/KH$127</f>
      </c>
      <c r="KI128" s="14">
        <f>VLOOKUP($IF128,Data!$B:$CP,Daily!KI$10,0)/KI$127</f>
      </c>
      <c r="KJ128" s="14">
        <f>VLOOKUP($IF128,Data!$B:$CP,Daily!KJ$10,0)/KJ$127</f>
      </c>
      <c r="KK128" s="14">
        <f>VLOOKUP($IF128,Data!$B:$CP,Daily!KK$10,0)/KK$127</f>
      </c>
      <c r="KL128" s="14">
        <f>VLOOKUP($IF128,Data!$B:$CP,Daily!KL$10,0)/KL$127</f>
      </c>
      <c r="KM128" s="14">
        <f>VLOOKUP($IF128,Data!$B:$CP,Daily!KM$10,0)/KM$127</f>
      </c>
      <c r="KN128" s="14">
        <f>VLOOKUP($IF128,Data!$B:$CP,Daily!KN$10,0)/KN$127</f>
      </c>
      <c r="KO128" s="14">
        <f>VLOOKUP($IF128,Data!$B:$CP,Daily!KO$10,0)/KO$127</f>
      </c>
      <c r="KP128" s="14">
        <f>VLOOKUP($IF128,Data!$B:$CP,Daily!KP$10,0)/KP$127</f>
      </c>
      <c r="KQ128" s="14">
        <f>VLOOKUP($IF128,Data!$B:$CP,Daily!KQ$10,0)/KQ$127</f>
      </c>
      <c r="KR128" s="14">
        <f>VLOOKUP($IF128,Data!$B:$CP,Daily!KR$10,0)/KR$127</f>
      </c>
      <c r="KS128" s="14">
        <f>VLOOKUP($IF128,Data!$B:$CP,Daily!KS$10,0)/KS$127</f>
      </c>
      <c r="KT128" s="14">
        <f>VLOOKUP($IF128,Data!$B:$CP,Daily!KT$10,0)/KT$127</f>
      </c>
      <c r="KU128" s="14">
        <f>VLOOKUP($IF128,Data!$B:$CP,Daily!KU$10,0)/KU$127</f>
      </c>
      <c r="KV128" s="14">
        <f>VLOOKUP($IF128,Data!$B:$CP,Daily!KV$10,0)/KV$127</f>
      </c>
      <c r="KW128" s="14">
        <f>VLOOKUP($IF128,Data!$B:$CP,Daily!KW$10,0)/KW$127</f>
      </c>
      <c r="KX128" s="14">
        <f>VLOOKUP($IF128,Data!$B:$CP,Daily!KX$10,0)/KX$127</f>
      </c>
      <c r="KY128" s="14">
        <f>VLOOKUP($IF128,Data!$B:$CP,Daily!KY$10,0)/KY$127</f>
      </c>
      <c r="KZ128" s="14">
        <f>VLOOKUP($IF128,Data!$B:$CP,Daily!KZ$10,0)/KZ$127</f>
      </c>
      <c r="LA128" s="14">
        <f>VLOOKUP($IF128,Data!$B:$CP,Daily!LA$10,0)/LA$127</f>
      </c>
      <c r="LB128" s="14">
        <f>VLOOKUP($IF128,Data!$B:$CP,Daily!LB$10,0)/LB$127</f>
      </c>
      <c r="LC128" s="14">
        <f>VLOOKUP($IF128,Data!$B:$CP,Daily!LC$10,0)/LC$127</f>
      </c>
      <c r="LD128" s="14">
        <f>VLOOKUP($IF128,Data!$B:$CP,Daily!LD$10,0)/LD$127</f>
      </c>
      <c r="LE128" s="14">
        <f>VLOOKUP($IF128,Data!$B:$CP,Daily!LE$10,0)/LE$127</f>
      </c>
      <c r="LF128" s="14">
        <f>VLOOKUP($IF128,Data!$B:$CP,Daily!LF$10,0)/LF$127</f>
      </c>
      <c r="LG128" s="14">
        <f>VLOOKUP($IF128,Data!$B:$CP,Daily!LG$10,0)/LG$127</f>
      </c>
      <c r="LH128" s="14">
        <f>VLOOKUP($IF128,Data!$B:$CP,Daily!LH$10,0)/LH$127</f>
      </c>
      <c r="LI128" s="14">
        <f>VLOOKUP($IF128,Data!$B:$CP,Daily!LI$10,0)/LI$127</f>
      </c>
      <c r="LJ128" s="14">
        <f>VLOOKUP($IF128,Data!$B:$CP,Daily!LJ$10,0)/LJ$127</f>
      </c>
      <c r="LK128" s="14">
        <f>VLOOKUP($IF128,Data!$B:$CP,Daily!LK$10,0)/LK$127</f>
      </c>
      <c r="LL128" s="14">
        <f>VLOOKUP($IF128,Data!$B:$CP,Daily!LL$10,0)/LL$127</f>
      </c>
      <c r="LM128" s="14">
        <f>VLOOKUP($IF128,Data!$B:$CP,Daily!LM$10,0)/LM$127</f>
      </c>
      <c r="LN128" s="14">
        <f>VLOOKUP($IF128,Data!$B:$CP,Daily!LN$10,0)/LN$127</f>
      </c>
      <c r="LO128" s="14">
        <f>VLOOKUP($IF128,Data!$B:$CP,Daily!LO$10,0)/LO$127</f>
      </c>
      <c r="LP128" s="14">
        <f>VLOOKUP($IF128,Data!$B:$CP,Daily!LP$10,0)/LP$127</f>
      </c>
      <c r="LQ128" s="14">
        <f>VLOOKUP($IF128,Data!$B:$CP,Daily!LQ$10,0)/LQ$127</f>
      </c>
      <c r="LR128" s="14">
        <f>VLOOKUP($IF128,Data!$B:$CP,Daily!LR$10,0)/LR$127</f>
      </c>
      <c r="LS128" s="14">
        <f>VLOOKUP($IF128,Data!$B:$CP,Daily!LS$10,0)/LS$127</f>
      </c>
      <c r="LU128" s="52">
        <f t="shared" si="1213"/>
      </c>
      <c r="LV128" s="52">
        <f t="shared" si="1214"/>
      </c>
      <c r="LW128" s="52">
        <f t="shared" si="1478"/>
      </c>
      <c r="LX128" s="52">
        <f t="shared" ref="LX128" si="1489">LV128+(0.75*LW128)</f>
      </c>
      <c r="LY128" s="52">
        <f t="shared" ref="LY128" si="1490">LU128-(0.75*LW128)</f>
      </c>
      <c r="LZ128" s="55"/>
      <c r="MA128" s="14">
        <f t="shared" ref="MA128" si="1491">_xlfn.STDEV.P(JL128:LS128)</f>
      </c>
      <c r="MB128" s="14">
        <f>SUMPRODUCT(LL128:LR128,LL$127:LR$127)/SUM(LL$127:LR$127)</f>
      </c>
      <c r="MC128" s="14">
        <f>SUMPRODUCT(KP128:LR128,KP$127:LR$127)/SUM(KP$127:LR$127)</f>
      </c>
    </row>
    <row r="129" spans="4:341" hidden="1" x14ac:dyDescent="0.25">
      <c r="D129" s="132" t="s">
        <v>700</v>
      </c>
      <c r="E129" s="67" t="str">
        <f>VLOOKUP($D129,'Metric Nature'!$C:$D,2,0)&amp;IF(($F129&lt;(EA129)),"Below",IF(($F129&gt;(DZ129)),"Above","Within"))</f>
      </c>
      <c r="F129" s="39">
        <f t="shared" ref="F129:F130" si="1492">DU129</f>
      </c>
      <c r="G129" s="163">
        <f t="shared" ref="G129:G130" si="1493">ED129</f>
      </c>
      <c r="H129" s="71">
        <f t="shared" ref="H129:H130" si="1494">IFERROR(((F129-G129)/G129),0)</f>
      </c>
      <c r="I129" s="39">
        <f>EE129</f>
      </c>
      <c r="J129" s="62">
        <f t="shared" ref="J129:J130" si="1495">IFERROR(((F129-I129)/I129),0)</f>
      </c>
      <c r="K129" s="39">
        <f t="shared" ref="K129" si="1496">HT129</f>
      </c>
      <c r="L129" s="70"/>
      <c r="M129" s="67" t="str">
        <f>VLOOKUP($D129,'Metric Nature'!$C:$D,2,0)&amp;IF(($N129&lt;(HZ129)),"Below",IF(($N129&gt;(HY129)),"Above","Within"))</f>
      </c>
      <c r="N129" s="39">
        <f t="shared" ref="N129" si="1497">HT129</f>
      </c>
      <c r="O129" s="68">
        <f>IC129</f>
      </c>
      <c r="P129" s="69">
        <f>IFERROR(((N129-O129)/O129),0)</f>
      </c>
      <c r="Q129" s="68">
        <f t="shared" ref="Q129" si="1498">ID129</f>
      </c>
      <c r="R129" s="62">
        <f t="shared" ref="R129" si="1499">IFERROR(((N129-Q129)/Q129),0)</f>
      </c>
      <c r="S129" s="39">
        <f t="shared" si="1111"/>
      </c>
      <c r="T129" s="70"/>
      <c r="U129" s="67" t="str">
        <f>VLOOKUP($D129,'Metric Nature'!$C:$D,2,0)&amp;IF(($V129&lt;(LY129)),"Below",IF(($V129&gt;(LX129)),"Above","Within"))</f>
      </c>
      <c r="V129" s="39">
        <f t="shared" ref="V129:V130" si="1500">LS129</f>
      </c>
      <c r="W129" s="68">
        <f>MB129</f>
      </c>
      <c r="X129" s="62">
        <f t="shared" ref="X129:X130" si="1501">IFERROR(((V129-W129)/W129),0)</f>
      </c>
      <c r="Y129" s="68">
        <f>MC129</f>
      </c>
      <c r="Z129" s="62">
        <f t="shared" ref="Z129:Z130" si="1502">IFERROR(((V129-Y129)/Y129),0)</f>
      </c>
      <c r="AA129" s="39">
        <f t="shared" si="1115"/>
      </c>
      <c r="AB129" s="64"/>
      <c r="AC129" s="60" t="s">
        <v>701</v>
      </c>
      <c r="AI129" s="9" t="s">
        <v>700</v>
      </c>
      <c r="AJ129" s="10">
        <f t="shared" ref="AJ129" si="1503">EI129+IH129</f>
      </c>
      <c r="AK129" s="10">
        <f t="shared" ref="AK129" si="1504">EJ129+II129</f>
      </c>
      <c r="AL129" s="10">
        <f t="shared" ref="AL129" si="1505">EK129+IJ129</f>
      </c>
      <c r="AM129" s="10">
        <f t="shared" ref="AM129" si="1506">EL129+IK129</f>
      </c>
      <c r="AN129" s="10">
        <f t="shared" ref="AN129" si="1507">EM129+IL129</f>
      </c>
      <c r="AO129" s="10">
        <f t="shared" ref="AO129" si="1508">EN129+IM129</f>
      </c>
      <c r="AP129" s="10">
        <f t="shared" ref="AP129" si="1509">EO129+IN129</f>
      </c>
      <c r="AQ129" s="10">
        <f t="shared" ref="AQ129" si="1510">EP129+IO129</f>
      </c>
      <c r="AR129" s="10">
        <f t="shared" ref="AR129" si="1511">EQ129+IP129</f>
      </c>
      <c r="AS129" s="10">
        <f t="shared" ref="AS129" si="1512">ER129+IQ129</f>
      </c>
      <c r="AT129" s="10">
        <f t="shared" ref="AT129" si="1513">ES129+IR129</f>
      </c>
      <c r="AU129" s="10">
        <f t="shared" ref="AU129" si="1514">ET129+IS129</f>
      </c>
      <c r="AV129" s="10">
        <f t="shared" ref="AV129" si="1515">EU129+IT129</f>
      </c>
      <c r="AW129" s="10">
        <f t="shared" ref="AW129" si="1516">EV129+IU129</f>
      </c>
      <c r="AX129" s="10">
        <f t="shared" ref="AX129" si="1517">EW129+IV129</f>
      </c>
      <c r="AY129" s="10">
        <f t="shared" ref="AY129" si="1518">EX129+IW129</f>
      </c>
      <c r="AZ129" s="10">
        <f t="shared" ref="AZ129" si="1519">EY129+IX129</f>
      </c>
      <c r="BA129" s="10">
        <f t="shared" ref="BA129" si="1520">EZ129+IY129</f>
      </c>
      <c r="BB129" s="10">
        <f t="shared" ref="BB129" si="1521">FA129+IZ129</f>
      </c>
      <c r="BC129" s="10">
        <f t="shared" ref="BC129" si="1522">FB129+JA129</f>
      </c>
      <c r="BD129" s="10">
        <f t="shared" ref="BD129" si="1523">FC129+JB129</f>
      </c>
      <c r="BE129" s="10">
        <f t="shared" ref="BE129" si="1524">FD129+JC129</f>
      </c>
      <c r="BF129" s="10">
        <f t="shared" ref="BF129" si="1525">FE129+JD129</f>
      </c>
      <c r="BG129" s="10">
        <f t="shared" ref="BG129" si="1526">FF129+JE129</f>
      </c>
      <c r="BH129" s="10">
        <f t="shared" ref="BH129" si="1527">FG129+JF129</f>
      </c>
      <c r="BI129" s="10">
        <f t="shared" ref="BI129" si="1528">FH129+JG129</f>
      </c>
      <c r="BJ129" s="10">
        <f t="shared" ref="BJ129" si="1529">FI129+JH129</f>
      </c>
      <c r="BK129" s="10">
        <f t="shared" ref="BK129" si="1530">FJ129+JI129</f>
      </c>
      <c r="BL129" s="10">
        <f t="shared" ref="BL129" si="1531">FK129+JJ129</f>
      </c>
      <c r="BM129" s="10">
        <f t="shared" ref="BM129" si="1532">FL129+JK129</f>
      </c>
      <c r="BN129" s="10">
        <f t="shared" ref="BN129" si="1533">FM129+JL129</f>
      </c>
      <c r="BO129" s="10">
        <f t="shared" ref="BO129" si="1534">FN129+JM129</f>
      </c>
      <c r="BP129" s="10">
        <f t="shared" ref="BP129" si="1535">FO129+JN129</f>
      </c>
      <c r="BQ129" s="10">
        <f t="shared" ref="BQ129" si="1536">FP129+JO129</f>
      </c>
      <c r="BR129" s="10">
        <f t="shared" ref="BR129" si="1537">FQ129+JP129</f>
      </c>
      <c r="BS129" s="10">
        <f t="shared" ref="BS129" si="1538">FR129+JQ129</f>
      </c>
      <c r="BT129" s="10">
        <f t="shared" ref="BT129" si="1539">FS129+JR129</f>
      </c>
      <c r="BU129" s="10">
        <f t="shared" ref="BU129" si="1540">FT129+JS129</f>
      </c>
      <c r="BV129" s="10">
        <f t="shared" ref="BV129" si="1541">FU129+JT129</f>
      </c>
      <c r="BW129" s="10">
        <f t="shared" ref="BW129" si="1542">FV129+JU129</f>
      </c>
      <c r="BX129" s="10">
        <f t="shared" ref="BX129" si="1543">FW129+JV129</f>
      </c>
      <c r="BY129" s="10">
        <f t="shared" ref="BY129" si="1544">FX129+JW129</f>
      </c>
      <c r="BZ129" s="10">
        <f t="shared" ref="BZ129" si="1545">FY129+JX129</f>
      </c>
      <c r="CA129" s="10">
        <f t="shared" ref="CA129" si="1546">FZ129+JY129</f>
      </c>
      <c r="CB129" s="10">
        <f t="shared" ref="CB129" si="1547">GA129+JZ129</f>
      </c>
      <c r="CC129" s="10">
        <f t="shared" ref="CC129" si="1548">GB129+KA129</f>
      </c>
      <c r="CD129" s="10">
        <f t="shared" ref="CD129" si="1549">GC129+KB129</f>
      </c>
      <c r="CE129" s="10">
        <f t="shared" ref="CE129" si="1550">GD129+KC129</f>
      </c>
      <c r="CF129" s="10">
        <f t="shared" ref="CF129" si="1551">GE129+KD129</f>
      </c>
      <c r="CG129" s="10">
        <f t="shared" ref="CG129" si="1552">GF129+KE129</f>
      </c>
      <c r="CH129" s="10">
        <f t="shared" ref="CH129" si="1553">GG129+KF129</f>
      </c>
      <c r="CI129" s="10">
        <f t="shared" ref="CI129" si="1554">GH129+KG129</f>
      </c>
      <c r="CJ129" s="10">
        <f t="shared" ref="CJ129" si="1555">GI129+KH129</f>
      </c>
      <c r="CK129" s="10">
        <f t="shared" ref="CK129" si="1556">GJ129+KI129</f>
      </c>
      <c r="CL129" s="10">
        <f t="shared" ref="CL129" si="1557">GK129+KJ129</f>
      </c>
      <c r="CM129" s="10">
        <f t="shared" ref="CM129" si="1558">GL129+KK129</f>
      </c>
      <c r="CN129" s="10">
        <f t="shared" ref="CN129" si="1559">GM129+KL129</f>
      </c>
      <c r="CO129" s="10">
        <f t="shared" ref="CO129" si="1560">GN129+KM129</f>
      </c>
      <c r="CP129" s="10">
        <f t="shared" ref="CP129" si="1561">GO129+KN129</f>
      </c>
      <c r="CQ129" s="10">
        <f t="shared" ref="CQ129" si="1562">GP129+KO129</f>
      </c>
      <c r="CR129" s="10">
        <f t="shared" ref="CR129" si="1563">GQ129+KP129</f>
      </c>
      <c r="CS129" s="10">
        <f t="shared" ref="CS129" si="1564">GR129+KQ129</f>
      </c>
      <c r="CT129" s="10">
        <f t="shared" ref="CT129" si="1565">GS129+KR129</f>
      </c>
      <c r="CU129" s="10">
        <f t="shared" ref="CU129" si="1566">GT129+KS129</f>
      </c>
      <c r="CV129" s="10">
        <f t="shared" ref="CV129" si="1567">GU129+KT129</f>
      </c>
      <c r="CW129" s="10">
        <f t="shared" ref="CW129" si="1568">GV129+KU129</f>
      </c>
      <c r="CX129" s="10">
        <f t="shared" ref="CX129" si="1569">GW129+KV129</f>
      </c>
      <c r="CY129" s="10">
        <f t="shared" ref="CY129" si="1570">GX129+KW129</f>
      </c>
      <c r="CZ129" s="10">
        <f t="shared" ref="CZ129" si="1571">GY129+KX129</f>
      </c>
      <c r="DA129" s="10">
        <f t="shared" ref="DA129" si="1572">GZ129+KY129</f>
      </c>
      <c r="DB129" s="10">
        <f t="shared" ref="DB129" si="1573">HA129+KZ129</f>
      </c>
      <c r="DC129" s="10">
        <f t="shared" ref="DC129" si="1574">HB129+LA129</f>
      </c>
      <c r="DD129" s="10">
        <f t="shared" ref="DD129" si="1575">HC129+LB129</f>
      </c>
      <c r="DE129" s="10">
        <f t="shared" ref="DE129" si="1576">HD129+LC129</f>
      </c>
      <c r="DF129" s="10">
        <f t="shared" ref="DF129" si="1577">HE129+LD129</f>
      </c>
      <c r="DG129" s="10">
        <f t="shared" ref="DG129" si="1578">HF129+LE129</f>
      </c>
      <c r="DH129" s="10">
        <f t="shared" ref="DH129" si="1579">HG129+LF129</f>
      </c>
      <c r="DI129" s="10">
        <f t="shared" ref="DI129" si="1580">HH129+LG129</f>
      </c>
      <c r="DJ129" s="10">
        <f t="shared" ref="DJ129" si="1581">HI129+LH129</f>
      </c>
      <c r="DK129" s="10">
        <f t="shared" ref="DK129" si="1582">HJ129+LI129</f>
      </c>
      <c r="DL129" s="10">
        <f t="shared" ref="DL129" si="1583">HK129+LJ129</f>
      </c>
      <c r="DM129" s="10">
        <f t="shared" ref="DM129" si="1584">HL129+LK129</f>
      </c>
      <c r="DN129" s="10">
        <f t="shared" ref="DN129" si="1585">HM129+LL129</f>
      </c>
      <c r="DO129" s="10">
        <f t="shared" ref="DO129" si="1586">HN129+LM129</f>
      </c>
      <c r="DP129" s="10">
        <f t="shared" ref="DP129" si="1587">HO129+LN129</f>
      </c>
      <c r="DQ129" s="10">
        <f t="shared" ref="DQ129" si="1588">HP129+LO129</f>
      </c>
      <c r="DR129" s="10">
        <f t="shared" ref="DR129" si="1589">HQ129+LP129</f>
      </c>
      <c r="DS129" s="10">
        <f t="shared" ref="DS129" si="1590">HR129+LQ129</f>
      </c>
      <c r="DT129" s="10">
        <f t="shared" ref="DT129" si="1591">HS129+LR129</f>
      </c>
      <c r="DU129" s="10">
        <f t="shared" ref="DU129" si="1592">HT129+LS129</f>
      </c>
      <c r="DV129" s="18"/>
      <c r="DW129" s="10">
        <f t="shared" si="1206"/>
      </c>
      <c r="DX129" s="10">
        <f t="shared" si="1207"/>
      </c>
      <c r="DY129" s="10">
        <f>DX129-DW129</f>
      </c>
      <c r="DZ129" s="10">
        <f>DX129+(1.25*DY129)</f>
      </c>
      <c r="EA129" s="10">
        <f>DW129-(1.25*DY129)</f>
      </c>
      <c r="EB129" s="18"/>
      <c r="EC129" s="11">
        <f t="shared" ref="EC129:EC131" si="1593">_xlfn.STDEV.P(AJ129:DU129)</f>
      </c>
      <c r="ED129" s="11">
        <f>AVERAGE(DN129:DT129)</f>
      </c>
      <c r="EE129" s="11">
        <f>AVERAGE(CQ129:DT129)</f>
      </c>
      <c r="EF129" s="16"/>
      <c r="EG129" s="9" t="s">
        <v>702</v>
      </c>
      <c r="EH129" s="9" t="s">
        <v>109</v>
      </c>
      <c r="EI129" s="10">
        <f>VLOOKUP($EG129,Data!$B:$CP,Daily!EI$10,0)</f>
      </c>
      <c r="EJ129" s="10">
        <f>VLOOKUP($EG129,Data!$B:$CP,Daily!EJ$10,0)</f>
      </c>
      <c r="EK129" s="10">
        <f>VLOOKUP($EG129,Data!$B:$CP,Daily!EK$10,0)</f>
      </c>
      <c r="EL129" s="10">
        <f>VLOOKUP($EG129,Data!$B:$CP,Daily!EL$10,0)</f>
      </c>
      <c r="EM129" s="10">
        <f>VLOOKUP($EG129,Data!$B:$CP,Daily!EM$10,0)</f>
      </c>
      <c r="EN129" s="10">
        <f>VLOOKUP($EG129,Data!$B:$CP,Daily!EN$10,0)</f>
      </c>
      <c r="EO129" s="10">
        <f>VLOOKUP($EG129,Data!$B:$CP,Daily!EO$10,0)</f>
      </c>
      <c r="EP129" s="10">
        <f>VLOOKUP($EG129,Data!$B:$CP,Daily!EP$10,0)</f>
      </c>
      <c r="EQ129" s="10">
        <f>VLOOKUP($EG129,Data!$B:$CP,Daily!EQ$10,0)</f>
      </c>
      <c r="ER129" s="10">
        <f>VLOOKUP($EG129,Data!$B:$CP,Daily!ER$10,0)</f>
      </c>
      <c r="ES129" s="10">
        <f>VLOOKUP($EG129,Data!$B:$CP,Daily!ES$10,0)</f>
      </c>
      <c r="ET129" s="10">
        <f>VLOOKUP($EG129,Data!$B:$CP,Daily!ET$10,0)</f>
      </c>
      <c r="EU129" s="10">
        <f>VLOOKUP($EG129,Data!$B:$CP,Daily!EU$10,0)</f>
      </c>
      <c r="EV129" s="10">
        <f>VLOOKUP($EG129,Data!$B:$CP,Daily!EV$10,0)</f>
      </c>
      <c r="EW129" s="10">
        <f>VLOOKUP($EG129,Data!$B:$CP,Daily!EW$10,0)</f>
      </c>
      <c r="EX129" s="10">
        <f>VLOOKUP($EG129,Data!$B:$CP,Daily!EX$10,0)</f>
      </c>
      <c r="EY129" s="10">
        <f>VLOOKUP($EG129,Data!$B:$CP,Daily!EY$10,0)</f>
      </c>
      <c r="EZ129" s="10">
        <f>VLOOKUP($EG129,Data!$B:$CP,Daily!EZ$10,0)</f>
      </c>
      <c r="FA129" s="10">
        <f>VLOOKUP($EG129,Data!$B:$CP,Daily!FA$10,0)</f>
      </c>
      <c r="FB129" s="10">
        <f>VLOOKUP($EG129,Data!$B:$CP,Daily!FB$10,0)</f>
      </c>
      <c r="FC129" s="10">
        <f>VLOOKUP($EG129,Data!$B:$CP,Daily!FC$10,0)</f>
      </c>
      <c r="FD129" s="10">
        <f>VLOOKUP($EG129,Data!$B:$CP,Daily!FD$10,0)</f>
      </c>
      <c r="FE129" s="10">
        <f>VLOOKUP($EG129,Data!$B:$CP,Daily!FE$10,0)</f>
      </c>
      <c r="FF129" s="10">
        <f>VLOOKUP($EG129,Data!$B:$CP,Daily!FF$10,0)</f>
      </c>
      <c r="FG129" s="10">
        <f>VLOOKUP($EG129,Data!$B:$CP,Daily!FG$10,0)</f>
      </c>
      <c r="FH129" s="10">
        <f>VLOOKUP($EG129,Data!$B:$CP,Daily!FH$10,0)</f>
      </c>
      <c r="FI129" s="10">
        <f>VLOOKUP($EG129,Data!$B:$CP,Daily!FI$10,0)</f>
      </c>
      <c r="FJ129" s="10">
        <f>VLOOKUP($EG129,Data!$B:$CP,Daily!FJ$10,0)</f>
      </c>
      <c r="FK129" s="10">
        <f>VLOOKUP($EG129,Data!$B:$CP,Daily!FK$10,0)</f>
      </c>
      <c r="FL129" s="10">
        <f>VLOOKUP($EG129,Data!$B:$CP,Daily!FL$10,0)</f>
      </c>
      <c r="FM129" s="10">
        <f>VLOOKUP($EG129,Data!$B:$CP,Daily!FM$10,0)</f>
      </c>
      <c r="FN129" s="10">
        <f>VLOOKUP($EG129,Data!$B:$CP,Daily!FN$10,0)</f>
      </c>
      <c r="FO129" s="10">
        <f>VLOOKUP($EG129,Data!$B:$CP,Daily!FO$10,0)</f>
      </c>
      <c r="FP129" s="10">
        <f>VLOOKUP($EG129,Data!$B:$CP,Daily!FP$10,0)</f>
      </c>
      <c r="FQ129" s="10">
        <f>VLOOKUP($EG129,Data!$B:$CP,Daily!FQ$10,0)</f>
      </c>
      <c r="FR129" s="10">
        <f>VLOOKUP($EG129,Data!$B:$CP,Daily!FR$10,0)</f>
      </c>
      <c r="FS129" s="10">
        <f>VLOOKUP($EG129,Data!$B:$CP,Daily!FS$10,0)</f>
      </c>
      <c r="FT129" s="10">
        <f>VLOOKUP($EG129,Data!$B:$CP,Daily!FT$10,0)</f>
      </c>
      <c r="FU129" s="10">
        <f>VLOOKUP($EG129,Data!$B:$CP,Daily!FU$10,0)</f>
      </c>
      <c r="FV129" s="10">
        <f>VLOOKUP($EG129,Data!$B:$CP,Daily!FV$10,0)</f>
      </c>
      <c r="FW129" s="10">
        <f>VLOOKUP($EG129,Data!$B:$CP,Daily!FW$10,0)</f>
      </c>
      <c r="FX129" s="10">
        <f>VLOOKUP($EG129,Data!$B:$CP,Daily!FX$10,0)</f>
      </c>
      <c r="FY129" s="10">
        <f>VLOOKUP($EG129,Data!$B:$CP,Daily!FY$10,0)</f>
      </c>
      <c r="FZ129" s="10">
        <f>VLOOKUP($EG129,Data!$B:$CP,Daily!FZ$10,0)</f>
      </c>
      <c r="GA129" s="10">
        <f>VLOOKUP($EG129,Data!$B:$CP,Daily!GA$10,0)</f>
      </c>
      <c r="GB129" s="10">
        <f>VLOOKUP($EG129,Data!$B:$CP,Daily!GB$10,0)</f>
      </c>
      <c r="GC129" s="10">
        <f>VLOOKUP($EG129,Data!$B:$CP,Daily!GC$10,0)</f>
      </c>
      <c r="GD129" s="10">
        <f>VLOOKUP($EG129,Data!$B:$CP,Daily!GD$10,0)</f>
      </c>
      <c r="GE129" s="10">
        <f>VLOOKUP($EG129,Data!$B:$CP,Daily!GE$10,0)</f>
      </c>
      <c r="GF129" s="10">
        <f>VLOOKUP($EG129,Data!$B:$CP,Daily!GF$10,0)</f>
      </c>
      <c r="GG129" s="10">
        <f>VLOOKUP($EG129,Data!$B:$CP,Daily!GG$10,0)</f>
      </c>
      <c r="GH129" s="10">
        <f>VLOOKUP($EG129,Data!$B:$CP,Daily!GH$10,0)</f>
      </c>
      <c r="GI129" s="10">
        <f>VLOOKUP($EG129,Data!$B:$CP,Daily!GI$10,0)</f>
      </c>
      <c r="GJ129" s="10">
        <f>VLOOKUP($EG129,Data!$B:$CP,Daily!GJ$10,0)</f>
      </c>
      <c r="GK129" s="10">
        <f>VLOOKUP($EG129,Data!$B:$CP,Daily!GK$10,0)</f>
      </c>
      <c r="GL129" s="10">
        <f>VLOOKUP($EG129,Data!$B:$CP,Daily!GL$10,0)</f>
      </c>
      <c r="GM129" s="10">
        <f>VLOOKUP($EG129,Data!$B:$CP,Daily!GM$10,0)</f>
      </c>
      <c r="GN129" s="10">
        <f>VLOOKUP($EG129,Data!$B:$CP,Daily!GN$10,0)</f>
      </c>
      <c r="GO129" s="10">
        <f>VLOOKUP($EG129,Data!$B:$CP,Daily!GO$10,0)</f>
      </c>
      <c r="GP129" s="10">
        <f>VLOOKUP($EG129,Data!$B:$CP,Daily!GP$10,0)</f>
      </c>
      <c r="GQ129" s="10">
        <f>VLOOKUP($EG129,Data!$B:$CP,Daily!GQ$10,0)</f>
      </c>
      <c r="GR129" s="10">
        <f>VLOOKUP($EG129,Data!$B:$CP,Daily!GR$10,0)</f>
      </c>
      <c r="GS129" s="10">
        <f>VLOOKUP($EG129,Data!$B:$CP,Daily!GS$10,0)</f>
      </c>
      <c r="GT129" s="10">
        <f>VLOOKUP($EG129,Data!$B:$CP,Daily!GT$10,0)</f>
      </c>
      <c r="GU129" s="10">
        <f>VLOOKUP($EG129,Data!$B:$CP,Daily!GU$10,0)</f>
      </c>
      <c r="GV129" s="10">
        <f>VLOOKUP($EG129,Data!$B:$CP,Daily!GV$10,0)</f>
      </c>
      <c r="GW129" s="10">
        <f>VLOOKUP($EG129,Data!$B:$CP,Daily!GW$10,0)</f>
      </c>
      <c r="GX129" s="10">
        <f>VLOOKUP($EG129,Data!$B:$CP,Daily!GX$10,0)</f>
      </c>
      <c r="GY129" s="10">
        <f>VLOOKUP($EG129,Data!$B:$CP,Daily!GY$10,0)</f>
      </c>
      <c r="GZ129" s="10">
        <f>VLOOKUP($EG129,Data!$B:$CP,Daily!GZ$10,0)</f>
      </c>
      <c r="HA129" s="10">
        <f>VLOOKUP($EG129,Data!$B:$CP,Daily!HA$10,0)</f>
      </c>
      <c r="HB129" s="10">
        <f>VLOOKUP($EG129,Data!$B:$CP,Daily!HB$10,0)</f>
      </c>
      <c r="HC129" s="10">
        <f>VLOOKUP($EG129,Data!$B:$CP,Daily!HC$10,0)</f>
      </c>
      <c r="HD129" s="10">
        <f>VLOOKUP($EG129,Data!$B:$CP,Daily!HD$10,0)</f>
      </c>
      <c r="HE129" s="10">
        <f>VLOOKUP($EG129,Data!$B:$CP,Daily!HE$10,0)</f>
      </c>
      <c r="HF129" s="10">
        <f>VLOOKUP($EG129,Data!$B:$CP,Daily!HF$10,0)</f>
      </c>
      <c r="HG129" s="10">
        <f>VLOOKUP($EG129,Data!$B:$CP,Daily!HG$10,0)</f>
      </c>
      <c r="HH129" s="10">
        <f>VLOOKUP($EG129,Data!$B:$CP,Daily!HH$10,0)</f>
      </c>
      <c r="HI129" s="10">
        <f>VLOOKUP($EG129,Data!$B:$CP,Daily!HI$10,0)</f>
      </c>
      <c r="HJ129" s="10">
        <f>VLOOKUP($EG129,Data!$B:$CP,Daily!HJ$10,0)</f>
      </c>
      <c r="HK129" s="10">
        <f>VLOOKUP($EG129,Data!$B:$CP,Daily!HK$10,0)</f>
      </c>
      <c r="HL129" s="10">
        <f>VLOOKUP($EG129,Data!$B:$CP,Daily!HL$10,0)</f>
      </c>
      <c r="HM129" s="10">
        <f>VLOOKUP($EG129,Data!$B:$CP,Daily!HM$10,0)</f>
      </c>
      <c r="HN129" s="10">
        <f>VLOOKUP($EG129,Data!$B:$CP,Daily!HN$10,0)</f>
      </c>
      <c r="HO129" s="10">
        <f>VLOOKUP($EG129,Data!$B:$CP,Daily!HO$10,0)</f>
      </c>
      <c r="HP129" s="10">
        <f>VLOOKUP($EG129,Data!$B:$CP,Daily!HP$10,0)</f>
      </c>
      <c r="HQ129" s="10">
        <f>VLOOKUP($EG129,Data!$B:$CP,Daily!HQ$10,0)</f>
      </c>
      <c r="HR129" s="10">
        <f>VLOOKUP($EG129,Data!$B:$CP,Daily!HR$10,0)</f>
      </c>
      <c r="HS129" s="10">
        <f>VLOOKUP($EG129,Data!$B:$CP,Daily!HS$10,0)</f>
      </c>
      <c r="HT129" s="10">
        <f>VLOOKUP($EG129,Data!$B:$CP,Daily!HT$10,0)</f>
      </c>
      <c r="HU129" s="17"/>
      <c r="HV129" s="10">
        <f t="shared" si="1209"/>
      </c>
      <c r="HW129" s="10">
        <f t="shared" si="1210"/>
      </c>
      <c r="HX129" s="10">
        <f t="shared" ref="HX129:HX131" si="1594">HW129-HV129</f>
      </c>
      <c r="HY129" s="10">
        <f>HW129+(1.25*HX129)</f>
      </c>
      <c r="HZ129" s="10">
        <f>HV129-(1.25*HX129)</f>
      </c>
      <c r="IA129" s="53"/>
      <c r="IB129" s="11">
        <f t="shared" ref="IB129:IB131" si="1595">_xlfn.STDEV.P(FM129:HT129)</f>
      </c>
      <c r="IC129" s="11">
        <f>AVERAGE(HM129:HS129)</f>
      </c>
      <c r="ID129" s="11">
        <f>AVERAGE(GP129:HS129)</f>
      </c>
      <c r="IE129" s="16"/>
      <c r="IF129" s="9" t="s">
        <v>703</v>
      </c>
      <c r="IG129" s="9" t="s">
        <v>109</v>
      </c>
      <c r="IH129" s="10">
        <f>VLOOKUP($IF129,Data!$B:$CP,Daily!IH$10,0)</f>
      </c>
      <c r="II129" s="10">
        <f>VLOOKUP($IF129,Data!$B:$CP,Daily!II$10,0)</f>
      </c>
      <c r="IJ129" s="10">
        <f>VLOOKUP($IF129,Data!$B:$CP,Daily!IJ$10,0)</f>
      </c>
      <c r="IK129" s="10">
        <f>VLOOKUP($IF129,Data!$B:$CP,Daily!IK$10,0)</f>
      </c>
      <c r="IL129" s="10">
        <f>VLOOKUP($IF129,Data!$B:$CP,Daily!IL$10,0)</f>
      </c>
      <c r="IM129" s="10">
        <f>VLOOKUP($IF129,Data!$B:$CP,Daily!IM$10,0)</f>
      </c>
      <c r="IN129" s="10">
        <f>VLOOKUP($IF129,Data!$B:$CP,Daily!IN$10,0)</f>
      </c>
      <c r="IO129" s="10">
        <f>VLOOKUP($IF129,Data!$B:$CP,Daily!IO$10,0)</f>
      </c>
      <c r="IP129" s="10">
        <f>VLOOKUP($IF129,Data!$B:$CP,Daily!IP$10,0)</f>
      </c>
      <c r="IQ129" s="10">
        <f>VLOOKUP($IF129,Data!$B:$CP,Daily!IQ$10,0)</f>
      </c>
      <c r="IR129" s="10">
        <f>VLOOKUP($IF129,Data!$B:$CP,Daily!IR$10,0)</f>
      </c>
      <c r="IS129" s="10">
        <f>VLOOKUP($IF129,Data!$B:$CP,Daily!IS$10,0)</f>
      </c>
      <c r="IT129" s="10">
        <f>VLOOKUP($IF129,Data!$B:$CP,Daily!IT$10,0)</f>
      </c>
      <c r="IU129" s="10">
        <f>VLOOKUP($IF129,Data!$B:$CP,Daily!IU$10,0)</f>
      </c>
      <c r="IV129" s="10">
        <f>VLOOKUP($IF129,Data!$B:$CP,Daily!IV$10,0)</f>
      </c>
      <c r="IW129" s="10">
        <f>VLOOKUP($IF129,Data!$B:$CP,Daily!IW$10,0)</f>
      </c>
      <c r="IX129" s="10">
        <f>VLOOKUP($IF129,Data!$B:$CP,Daily!IX$10,0)</f>
      </c>
      <c r="IY129" s="10">
        <f>VLOOKUP($IF129,Data!$B:$CP,Daily!IY$10,0)</f>
      </c>
      <c r="IZ129" s="10">
        <f>VLOOKUP($IF129,Data!$B:$CP,Daily!IZ$10,0)</f>
      </c>
      <c r="JA129" s="10">
        <f>VLOOKUP($IF129,Data!$B:$CP,Daily!JA$10,0)</f>
      </c>
      <c r="JB129" s="10">
        <f>VLOOKUP($IF129,Data!$B:$CP,Daily!JB$10,0)</f>
      </c>
      <c r="JC129" s="10">
        <f>VLOOKUP($IF129,Data!$B:$CP,Daily!JC$10,0)</f>
      </c>
      <c r="JD129" s="10">
        <f>VLOOKUP($IF129,Data!$B:$CP,Daily!JD$10,0)</f>
      </c>
      <c r="JE129" s="10">
        <f>VLOOKUP($IF129,Data!$B:$CP,Daily!JE$10,0)</f>
      </c>
      <c r="JF129" s="10">
        <f>VLOOKUP($IF129,Data!$B:$CP,Daily!JF$10,0)</f>
      </c>
      <c r="JG129" s="10">
        <f>VLOOKUP($IF129,Data!$B:$CP,Daily!JG$10,0)</f>
      </c>
      <c r="JH129" s="10">
        <f>VLOOKUP($IF129,Data!$B:$CP,Daily!JH$10,0)</f>
      </c>
      <c r="JI129" s="10">
        <f>VLOOKUP($IF129,Data!$B:$CP,Daily!JI$10,0)</f>
      </c>
      <c r="JJ129" s="10">
        <f>VLOOKUP($IF129,Data!$B:$CP,Daily!JJ$10,0)</f>
      </c>
      <c r="JK129" s="10">
        <f>VLOOKUP($IF129,Data!$B:$CP,Daily!JK$10,0)</f>
      </c>
      <c r="JL129" s="10">
        <f>VLOOKUP($IF129,Data!$B:$CP,Daily!JL$10,0)</f>
      </c>
      <c r="JM129" s="10">
        <f>VLOOKUP($IF129,Data!$B:$CP,Daily!JM$10,0)</f>
      </c>
      <c r="JN129" s="10">
        <f>VLOOKUP($IF129,Data!$B:$CP,Daily!JN$10,0)</f>
      </c>
      <c r="JO129" s="10">
        <f>VLOOKUP($IF129,Data!$B:$CP,Daily!JO$10,0)</f>
      </c>
      <c r="JP129" s="10">
        <f>VLOOKUP($IF129,Data!$B:$CP,Daily!JP$10,0)</f>
      </c>
      <c r="JQ129" s="10">
        <f>VLOOKUP($IF129,Data!$B:$CP,Daily!JQ$10,0)</f>
      </c>
      <c r="JR129" s="10">
        <f>VLOOKUP($IF129,Data!$B:$CP,Daily!JR$10,0)</f>
      </c>
      <c r="JS129" s="10">
        <f>VLOOKUP($IF129,Data!$B:$CP,Daily!JS$10,0)</f>
      </c>
      <c r="JT129" s="10">
        <f>VLOOKUP($IF129,Data!$B:$CP,Daily!JT$10,0)</f>
      </c>
      <c r="JU129" s="10">
        <f>VLOOKUP($IF129,Data!$B:$CP,Daily!JU$10,0)</f>
      </c>
      <c r="JV129" s="10">
        <f>VLOOKUP($IF129,Data!$B:$CP,Daily!JV$10,0)</f>
      </c>
      <c r="JW129" s="10">
        <f>VLOOKUP($IF129,Data!$B:$CP,Daily!JW$10,0)</f>
      </c>
      <c r="JX129" s="10">
        <f>VLOOKUP($IF129,Data!$B:$CP,Daily!JX$10,0)</f>
      </c>
      <c r="JY129" s="10">
        <f>VLOOKUP($IF129,Data!$B:$CP,Daily!JY$10,0)</f>
      </c>
      <c r="JZ129" s="10">
        <f>VLOOKUP($IF129,Data!$B:$CP,Daily!JZ$10,0)</f>
      </c>
      <c r="KA129" s="10">
        <f>VLOOKUP($IF129,Data!$B:$CP,Daily!KA$10,0)</f>
      </c>
      <c r="KB129" s="10">
        <f>VLOOKUP($IF129,Data!$B:$CP,Daily!KB$10,0)</f>
      </c>
      <c r="KC129" s="10">
        <f>VLOOKUP($IF129,Data!$B:$CP,Daily!KC$10,0)</f>
      </c>
      <c r="KD129" s="10">
        <f>VLOOKUP($IF129,Data!$B:$CP,Daily!KD$10,0)</f>
      </c>
      <c r="KE129" s="10">
        <f>VLOOKUP($IF129,Data!$B:$CP,Daily!KE$10,0)</f>
      </c>
      <c r="KF129" s="10">
        <f>VLOOKUP($IF129,Data!$B:$CP,Daily!KF$10,0)</f>
      </c>
      <c r="KG129" s="10">
        <f>VLOOKUP($IF129,Data!$B:$CP,Daily!KG$10,0)</f>
      </c>
      <c r="KH129" s="10">
        <f>VLOOKUP($IF129,Data!$B:$CP,Daily!KH$10,0)</f>
      </c>
      <c r="KI129" s="10">
        <f>VLOOKUP($IF129,Data!$B:$CP,Daily!KI$10,0)</f>
      </c>
      <c r="KJ129" s="10">
        <f>VLOOKUP($IF129,Data!$B:$CP,Daily!KJ$10,0)</f>
      </c>
      <c r="KK129" s="10">
        <f>VLOOKUP($IF129,Data!$B:$CP,Daily!KK$10,0)</f>
      </c>
      <c r="KL129" s="10">
        <f>VLOOKUP($IF129,Data!$B:$CP,Daily!KL$10,0)</f>
      </c>
      <c r="KM129" s="10">
        <f>VLOOKUP($IF129,Data!$B:$CP,Daily!KM$10,0)</f>
      </c>
      <c r="KN129" s="10">
        <f>VLOOKUP($IF129,Data!$B:$CP,Daily!KN$10,0)</f>
      </c>
      <c r="KO129" s="10">
        <f>VLOOKUP($IF129,Data!$B:$CP,Daily!KO$10,0)</f>
      </c>
      <c r="KP129" s="10">
        <f>VLOOKUP($IF129,Data!$B:$CP,Daily!KP$10,0)</f>
      </c>
      <c r="KQ129" s="10">
        <f>VLOOKUP($IF129,Data!$B:$CP,Daily!KQ$10,0)</f>
      </c>
      <c r="KR129" s="10">
        <f>VLOOKUP($IF129,Data!$B:$CP,Daily!KR$10,0)</f>
      </c>
      <c r="KS129" s="10">
        <f>VLOOKUP($IF129,Data!$B:$CP,Daily!KS$10,0)</f>
      </c>
      <c r="KT129" s="10">
        <f>VLOOKUP($IF129,Data!$B:$CP,Daily!KT$10,0)</f>
      </c>
      <c r="KU129" s="10">
        <f>VLOOKUP($IF129,Data!$B:$CP,Daily!KU$10,0)</f>
      </c>
      <c r="KV129" s="10">
        <f>VLOOKUP($IF129,Data!$B:$CP,Daily!KV$10,0)</f>
      </c>
      <c r="KW129" s="10">
        <f>VLOOKUP($IF129,Data!$B:$CP,Daily!KW$10,0)</f>
      </c>
      <c r="KX129" s="10">
        <f>VLOOKUP($IF129,Data!$B:$CP,Daily!KX$10,0)</f>
      </c>
      <c r="KY129" s="10">
        <f>VLOOKUP($IF129,Data!$B:$CP,Daily!KY$10,0)</f>
      </c>
      <c r="KZ129" s="10">
        <f>VLOOKUP($IF129,Data!$B:$CP,Daily!KZ$10,0)</f>
      </c>
      <c r="LA129" s="10">
        <f>VLOOKUP($IF129,Data!$B:$CP,Daily!LA$10,0)</f>
      </c>
      <c r="LB129" s="10">
        <f>VLOOKUP($IF129,Data!$B:$CP,Daily!LB$10,0)</f>
      </c>
      <c r="LC129" s="10">
        <f>VLOOKUP($IF129,Data!$B:$CP,Daily!LC$10,0)</f>
      </c>
      <c r="LD129" s="10">
        <f>VLOOKUP($IF129,Data!$B:$CP,Daily!LD$10,0)</f>
      </c>
      <c r="LE129" s="10">
        <f>VLOOKUP($IF129,Data!$B:$CP,Daily!LE$10,0)</f>
      </c>
      <c r="LF129" s="10">
        <f>VLOOKUP($IF129,Data!$B:$CP,Daily!LF$10,0)</f>
      </c>
      <c r="LG129" s="10">
        <f>VLOOKUP($IF129,Data!$B:$CP,Daily!LG$10,0)</f>
      </c>
      <c r="LH129" s="10">
        <f>VLOOKUP($IF129,Data!$B:$CP,Daily!LH$10,0)</f>
      </c>
      <c r="LI129" s="10">
        <f>VLOOKUP($IF129,Data!$B:$CP,Daily!LI$10,0)</f>
      </c>
      <c r="LJ129" s="10">
        <f>VLOOKUP($IF129,Data!$B:$CP,Daily!LJ$10,0)</f>
      </c>
      <c r="LK129" s="10">
        <f>VLOOKUP($IF129,Data!$B:$CP,Daily!LK$10,0)</f>
      </c>
      <c r="LL129" s="10">
        <f>VLOOKUP($IF129,Data!$B:$CP,Daily!LL$10,0)</f>
      </c>
      <c r="LM129" s="10">
        <f>VLOOKUP($IF129,Data!$B:$CP,Daily!LM$10,0)</f>
      </c>
      <c r="LN129" s="10">
        <f>VLOOKUP($IF129,Data!$B:$CP,Daily!LN$10,0)</f>
      </c>
      <c r="LO129" s="10">
        <f>VLOOKUP($IF129,Data!$B:$CP,Daily!LO$10,0)</f>
      </c>
      <c r="LP129" s="10">
        <f>VLOOKUP($IF129,Data!$B:$CP,Daily!LP$10,0)</f>
      </c>
      <c r="LQ129" s="10">
        <f>VLOOKUP($IF129,Data!$B:$CP,Daily!LQ$10,0)</f>
      </c>
      <c r="LR129" s="10">
        <f>VLOOKUP($IF129,Data!$B:$CP,Daily!LR$10,0)</f>
      </c>
      <c r="LS129" s="10">
        <f>VLOOKUP($IF129,Data!$B:$CP,Daily!LS$10,0)</f>
      </c>
      <c r="LU129" s="10">
        <f t="shared" si="1213"/>
      </c>
      <c r="LV129" s="10">
        <f t="shared" si="1214"/>
      </c>
      <c r="LW129" s="10">
        <f t="shared" ref="LW129:LW131" si="1596">LV129-LU129</f>
      </c>
      <c r="LX129" s="10">
        <f>LV129+(1.25*LW129)</f>
      </c>
      <c r="LY129" s="10">
        <f>LU129-(1.25*LW129)</f>
      </c>
      <c r="LZ129" s="53"/>
      <c r="MA129" s="11">
        <f>_xlfn.STDEV.P(JL129:LS129)</f>
      </c>
      <c r="MB129" s="11">
        <f>AVERAGE(LL129:LR129)</f>
      </c>
      <c r="MC129" s="11">
        <f>AVERAGE(KO129:LR129)</f>
      </c>
    </row>
    <row r="130" spans="4:341" x14ac:dyDescent="0.25">
      <c r="D130" s="132" t="s">
        <v>704</v>
      </c>
      <c r="E130" s="67" t="str">
        <f>VLOOKUP($D130,'Metric Nature'!$C:$D,2,0)&amp;IF(($F130&lt;(EA130)),"Below",IF(($F130&gt;(DZ130)),"Above","Within"))</f>
      </c>
      <c r="F130" s="62">
        <f t="shared" si="1492"/>
      </c>
      <c r="G130" s="92">
        <f t="shared" si="1493"/>
      </c>
      <c r="H130" s="62">
        <f t="shared" si="1494"/>
      </c>
      <c r="I130" s="89">
        <f t="shared" ref="I130" si="1597">EE130</f>
      </c>
      <c r="J130" s="62">
        <f t="shared" si="1495"/>
      </c>
      <c r="K130" s="62">
        <f t="shared" si="1219"/>
      </c>
      <c r="L130" s="70"/>
      <c r="M130" s="67" t="str">
        <f>VLOOKUP($D130,'Metric Nature'!$C:$D,2,0)&amp;IF(($N130&lt;(HZ130)),"Below",IF(($N130&gt;(HY130)),"Above","Within"))</f>
      </c>
      <c r="N130" s="71">
        <f t="shared" si="1108"/>
      </c>
      <c r="O130" s="63">
        <f t="shared" si="1239"/>
      </c>
      <c r="P130" s="98">
        <f t="shared" si="1240"/>
      </c>
      <c r="Q130" s="63">
        <f t="shared" si="1109"/>
      </c>
      <c r="R130" s="71">
        <f t="shared" si="1110"/>
      </c>
      <c r="S130" s="62">
        <f t="shared" si="1111"/>
      </c>
      <c r="T130" s="70"/>
      <c r="U130" s="67" t="str">
        <f>VLOOKUP($D130,'Metric Nature'!$C:$D,2,0)&amp;IF(($V130&lt;(LY130)),"Below",IF(($V130&gt;(LX130)),"Above","Within"))</f>
      </c>
      <c r="V130" s="62">
        <f t="shared" si="1500"/>
      </c>
      <c r="W130" s="63">
        <f t="shared" ref="W130" si="1598">MB130</f>
      </c>
      <c r="X130" s="62">
        <f t="shared" si="1501"/>
      </c>
      <c r="Y130" s="63">
        <f t="shared" ref="Y130" si="1599">MC130</f>
      </c>
      <c r="Z130" s="62">
        <f t="shared" si="1502"/>
      </c>
      <c r="AA130" s="62">
        <f t="shared" si="1115"/>
      </c>
      <c r="AB130" s="64"/>
      <c r="AC130" s="60" t="s">
        <v>705</v>
      </c>
      <c r="AI130" s="9" t="s">
        <v>704</v>
      </c>
      <c r="AJ130" s="14">
        <f>(VLOOKUP($EG130,Data!$B:$CP,Daily!EI$10,0)+VLOOKUP($IF130,Data!$B:$CP,Daily!IH$10,0))/AJ$129</f>
      </c>
      <c r="AK130" s="14">
        <f>(VLOOKUP($EG130,Data!$B:$CP,Daily!EJ$10,0)+VLOOKUP($IF130,Data!$B:$CP,Daily!II$10,0))/AK$129</f>
      </c>
      <c r="AL130" s="14">
        <f>(VLOOKUP($EG130,Data!$B:$CP,Daily!EK$10,0)+VLOOKUP($IF130,Data!$B:$CP,Daily!IJ$10,0))/AL$129</f>
      </c>
      <c r="AM130" s="14">
        <f>(VLOOKUP($EG130,Data!$B:$CP,Daily!EL$10,0)+VLOOKUP($IF130,Data!$B:$CP,Daily!IK$10,0))/AM$129</f>
      </c>
      <c r="AN130" s="14">
        <f>(VLOOKUP($EG130,Data!$B:$CP,Daily!EM$10,0)+VLOOKUP($IF130,Data!$B:$CP,Daily!IL$10,0))/AN$129</f>
      </c>
      <c r="AO130" s="14">
        <f>(VLOOKUP($EG130,Data!$B:$CP,Daily!EN$10,0)+VLOOKUP($IF130,Data!$B:$CP,Daily!IM$10,0))/AO$129</f>
      </c>
      <c r="AP130" s="14">
        <f>(VLOOKUP($EG130,Data!$B:$CP,Daily!EO$10,0)+VLOOKUP($IF130,Data!$B:$CP,Daily!IN$10,0))/AP$129</f>
      </c>
      <c r="AQ130" s="14">
        <f>(VLOOKUP($EG130,Data!$B:$CP,Daily!EP$10,0)+VLOOKUP($IF130,Data!$B:$CP,Daily!IO$10,0))/AQ$129</f>
      </c>
      <c r="AR130" s="14">
        <f>(VLOOKUP($EG130,Data!$B:$CP,Daily!EQ$10,0)+VLOOKUP($IF130,Data!$B:$CP,Daily!IP$10,0))/AR$129</f>
      </c>
      <c r="AS130" s="14">
        <f>(VLOOKUP($EG130,Data!$B:$CP,Daily!ER$10,0)+VLOOKUP($IF130,Data!$B:$CP,Daily!IQ$10,0))/AS$129</f>
      </c>
      <c r="AT130" s="14">
        <f>(VLOOKUP($EG130,Data!$B:$CP,Daily!ES$10,0)+VLOOKUP($IF130,Data!$B:$CP,Daily!IR$10,0))/AT$129</f>
      </c>
      <c r="AU130" s="14">
        <f>(VLOOKUP($EG130,Data!$B:$CP,Daily!ET$10,0)+VLOOKUP($IF130,Data!$B:$CP,Daily!IS$10,0))/AU$129</f>
      </c>
      <c r="AV130" s="14">
        <f>(VLOOKUP($EG130,Data!$B:$CP,Daily!EU$10,0)+VLOOKUP($IF130,Data!$B:$CP,Daily!IT$10,0))/AV$129</f>
      </c>
      <c r="AW130" s="14">
        <f>(VLOOKUP($EG130,Data!$B:$CP,Daily!EV$10,0)+VLOOKUP($IF130,Data!$B:$CP,Daily!IU$10,0))/AW$129</f>
      </c>
      <c r="AX130" s="14">
        <f>(VLOOKUP($EG130,Data!$B:$CP,Daily!EW$10,0)+VLOOKUP($IF130,Data!$B:$CP,Daily!IV$10,0))/AX$129</f>
      </c>
      <c r="AY130" s="14">
        <f>(VLOOKUP($EG130,Data!$B:$CP,Daily!EX$10,0)+VLOOKUP($IF130,Data!$B:$CP,Daily!IW$10,0))/AY$129</f>
      </c>
      <c r="AZ130" s="14">
        <f>(VLOOKUP($EG130,Data!$B:$CP,Daily!EY$10,0)+VLOOKUP($IF130,Data!$B:$CP,Daily!IX$10,0))/AZ$129</f>
      </c>
      <c r="BA130" s="14">
        <f>(VLOOKUP($EG130,Data!$B:$CP,Daily!EZ$10,0)+VLOOKUP($IF130,Data!$B:$CP,Daily!IY$10,0))/BA$129</f>
      </c>
      <c r="BB130" s="14">
        <f>(VLOOKUP($EG130,Data!$B:$CP,Daily!FA$10,0)+VLOOKUP($IF130,Data!$B:$CP,Daily!IZ$10,0))/BB$129</f>
      </c>
      <c r="BC130" s="14">
        <f>(VLOOKUP($EG130,Data!$B:$CP,Daily!FB$10,0)+VLOOKUP($IF130,Data!$B:$CP,Daily!JA$10,0))/BC$129</f>
      </c>
      <c r="BD130" s="14">
        <f>(VLOOKUP($EG130,Data!$B:$CP,Daily!FC$10,0)+VLOOKUP($IF130,Data!$B:$CP,Daily!JB$10,0))/BD$129</f>
      </c>
      <c r="BE130" s="14">
        <f>(VLOOKUP($EG130,Data!$B:$CP,Daily!FD$10,0)+VLOOKUP($IF130,Data!$B:$CP,Daily!JC$10,0))/BE$129</f>
      </c>
      <c r="BF130" s="14">
        <f>(VLOOKUP($EG130,Data!$B:$CP,Daily!FE$10,0)+VLOOKUP($IF130,Data!$B:$CP,Daily!JD$10,0))/BF$129</f>
      </c>
      <c r="BG130" s="14">
        <f>(VLOOKUP($EG130,Data!$B:$CP,Daily!FF$10,0)+VLOOKUP($IF130,Data!$B:$CP,Daily!JE$10,0))/BG$129</f>
      </c>
      <c r="BH130" s="14">
        <f>(VLOOKUP($EG130,Data!$B:$CP,Daily!FG$10,0)+VLOOKUP($IF130,Data!$B:$CP,Daily!JF$10,0))/BH$129</f>
      </c>
      <c r="BI130" s="14">
        <f>(VLOOKUP($EG130,Data!$B:$CP,Daily!FH$10,0)+VLOOKUP($IF130,Data!$B:$CP,Daily!JG$10,0))/BI$129</f>
      </c>
      <c r="BJ130" s="14">
        <f>(VLOOKUP($EG130,Data!$B:$CP,Daily!FI$10,0)+VLOOKUP($IF130,Data!$B:$CP,Daily!JH$10,0))/BJ$129</f>
      </c>
      <c r="BK130" s="14">
        <f>(VLOOKUP($EG130,Data!$B:$CP,Daily!FJ$10,0)+VLOOKUP($IF130,Data!$B:$CP,Daily!JI$10,0))/BK$129</f>
      </c>
      <c r="BL130" s="14">
        <f>(VLOOKUP($EG130,Data!$B:$CP,Daily!FK$10,0)+VLOOKUP($IF130,Data!$B:$CP,Daily!JJ$10,0))/BL$129</f>
      </c>
      <c r="BM130" s="14">
        <f>(VLOOKUP($EG130,Data!$B:$CP,Daily!FL$10,0)+VLOOKUP($IF130,Data!$B:$CP,Daily!JK$10,0))/BM$129</f>
      </c>
      <c r="BN130" s="14">
        <f>(VLOOKUP($EG130,Data!$B:$CP,Daily!FM$10,0)+VLOOKUP($IF130,Data!$B:$CP,Daily!JL$10,0))/BN$129</f>
      </c>
      <c r="BO130" s="14">
        <f>(VLOOKUP($EG130,Data!$B:$CP,Daily!FN$10,0)+VLOOKUP($IF130,Data!$B:$CP,Daily!JM$10,0))/BO$129</f>
      </c>
      <c r="BP130" s="14">
        <f>(VLOOKUP($EG130,Data!$B:$CP,Daily!FO$10,0)+VLOOKUP($IF130,Data!$B:$CP,Daily!JN$10,0))/BP$129</f>
      </c>
      <c r="BQ130" s="14">
        <f>(VLOOKUP($EG130,Data!$B:$CP,Daily!FP$10,0)+VLOOKUP($IF130,Data!$B:$CP,Daily!JO$10,0))/BQ$129</f>
      </c>
      <c r="BR130" s="14">
        <f>(VLOOKUP($EG130,Data!$B:$CP,Daily!FQ$10,0)+VLOOKUP($IF130,Data!$B:$CP,Daily!JP$10,0))/BR$129</f>
      </c>
      <c r="BS130" s="14">
        <f>(VLOOKUP($EG130,Data!$B:$CP,Daily!FR$10,0)+VLOOKUP($IF130,Data!$B:$CP,Daily!JQ$10,0))/BS$129</f>
      </c>
      <c r="BT130" s="14">
        <f>(VLOOKUP($EG130,Data!$B:$CP,Daily!FS$10,0)+VLOOKUP($IF130,Data!$B:$CP,Daily!JR$10,0))/BT$129</f>
      </c>
      <c r="BU130" s="14">
        <f>(VLOOKUP($EG130,Data!$B:$CP,Daily!FT$10,0)+VLOOKUP($IF130,Data!$B:$CP,Daily!JS$10,0))/BU$129</f>
      </c>
      <c r="BV130" s="14">
        <f>(VLOOKUP($EG130,Data!$B:$CP,Daily!FU$10,0)+VLOOKUP($IF130,Data!$B:$CP,Daily!JT$10,0))/BV$129</f>
      </c>
      <c r="BW130" s="14">
        <f>(VLOOKUP($EG130,Data!$B:$CP,Daily!FV$10,0)+VLOOKUP($IF130,Data!$B:$CP,Daily!JU$10,0))/BW$129</f>
      </c>
      <c r="BX130" s="14">
        <f>(VLOOKUP($EG130,Data!$B:$CP,Daily!FW$10,0)+VLOOKUP($IF130,Data!$B:$CP,Daily!JV$10,0))/BX$129</f>
      </c>
      <c r="BY130" s="14">
        <f>(VLOOKUP($EG130,Data!$B:$CP,Daily!FX$10,0)+VLOOKUP($IF130,Data!$B:$CP,Daily!JW$10,0))/BY$129</f>
      </c>
      <c r="BZ130" s="14">
        <f>(VLOOKUP($EG130,Data!$B:$CP,Daily!FY$10,0)+VLOOKUP($IF130,Data!$B:$CP,Daily!JX$10,0))/BZ$129</f>
      </c>
      <c r="CA130" s="14">
        <f>(VLOOKUP($EG130,Data!$B:$CP,Daily!FZ$10,0)+VLOOKUP($IF130,Data!$B:$CP,Daily!JY$10,0))/CA$129</f>
      </c>
      <c r="CB130" s="14">
        <f>(VLOOKUP($EG130,Data!$B:$CP,Daily!GA$10,0)+VLOOKUP($IF130,Data!$B:$CP,Daily!JZ$10,0))/CB$129</f>
      </c>
      <c r="CC130" s="14">
        <f>(VLOOKUP($EG130,Data!$B:$CP,Daily!GB$10,0)+VLOOKUP($IF130,Data!$B:$CP,Daily!KA$10,0))/CC$129</f>
      </c>
      <c r="CD130" s="14">
        <f>(VLOOKUP($EG130,Data!$B:$CP,Daily!GC$10,0)+VLOOKUP($IF130,Data!$B:$CP,Daily!KB$10,0))/CD$129</f>
      </c>
      <c r="CE130" s="14">
        <f>(VLOOKUP($EG130,Data!$B:$CP,Daily!GD$10,0)+VLOOKUP($IF130,Data!$B:$CP,Daily!KC$10,0))/CE$129</f>
      </c>
      <c r="CF130" s="14">
        <f>(VLOOKUP($EG130,Data!$B:$CP,Daily!GE$10,0)+VLOOKUP($IF130,Data!$B:$CP,Daily!KD$10,0))/CF$129</f>
      </c>
      <c r="CG130" s="14">
        <f>(VLOOKUP($EG130,Data!$B:$CP,Daily!GF$10,0)+VLOOKUP($IF130,Data!$B:$CP,Daily!KE$10,0))/CG$129</f>
      </c>
      <c r="CH130" s="14">
        <f>(VLOOKUP($EG130,Data!$B:$CP,Daily!GG$10,0)+VLOOKUP($IF130,Data!$B:$CP,Daily!KF$10,0))/CH$129</f>
      </c>
      <c r="CI130" s="14">
        <f>(VLOOKUP($EG130,Data!$B:$CP,Daily!GH$10,0)+VLOOKUP($IF130,Data!$B:$CP,Daily!KG$10,0))/CI$129</f>
      </c>
      <c r="CJ130" s="14">
        <f>(VLOOKUP($EG130,Data!$B:$CP,Daily!GI$10,0)+VLOOKUP($IF130,Data!$B:$CP,Daily!KH$10,0))/CJ$129</f>
      </c>
      <c r="CK130" s="14">
        <f>(VLOOKUP($EG130,Data!$B:$CP,Daily!GJ$10,0)+VLOOKUP($IF130,Data!$B:$CP,Daily!KI$10,0))/CK$129</f>
      </c>
      <c r="CL130" s="14">
        <f>(VLOOKUP($EG130,Data!$B:$CP,Daily!GK$10,0)+VLOOKUP($IF130,Data!$B:$CP,Daily!KJ$10,0))/CL$129</f>
      </c>
      <c r="CM130" s="14">
        <f>(VLOOKUP($EG130,Data!$B:$CP,Daily!GL$10,0)+VLOOKUP($IF130,Data!$B:$CP,Daily!KK$10,0))/CM$129</f>
      </c>
      <c r="CN130" s="14">
        <f>(VLOOKUP($EG130,Data!$B:$CP,Daily!GM$10,0)+VLOOKUP($IF130,Data!$B:$CP,Daily!KL$10,0))/CN$129</f>
      </c>
      <c r="CO130" s="14">
        <f>(VLOOKUP($EG130,Data!$B:$CP,Daily!GN$10,0)+VLOOKUP($IF130,Data!$B:$CP,Daily!KM$10,0))/CO$129</f>
      </c>
      <c r="CP130" s="14">
        <f>(VLOOKUP($EG130,Data!$B:$CP,Daily!GO$10,0)+VLOOKUP($IF130,Data!$B:$CP,Daily!KN$10,0))/CP$129</f>
      </c>
      <c r="CQ130" s="14">
        <f>(VLOOKUP($EG130,Data!$B:$CP,Daily!GP$10,0)+VLOOKUP($IF130,Data!$B:$CP,Daily!KO$10,0))/CQ$129</f>
      </c>
      <c r="CR130" s="14">
        <f>(VLOOKUP($EG130,Data!$B:$CP,Daily!GQ$10,0)+VLOOKUP($IF130,Data!$B:$CP,Daily!KP$10,0))/CR$129</f>
      </c>
      <c r="CS130" s="14">
        <f>(VLOOKUP($EG130,Data!$B:$CP,Daily!GR$10,0)+VLOOKUP($IF130,Data!$B:$CP,Daily!KQ$10,0))/CS$129</f>
      </c>
      <c r="CT130" s="14">
        <f>(VLOOKUP($EG130,Data!$B:$CP,Daily!GS$10,0)+VLOOKUP($IF130,Data!$B:$CP,Daily!KR$10,0))/CT$129</f>
      </c>
      <c r="CU130" s="14">
        <f>(VLOOKUP($EG130,Data!$B:$CP,Daily!GT$10,0)+VLOOKUP($IF130,Data!$B:$CP,Daily!KS$10,0))/CU$129</f>
      </c>
      <c r="CV130" s="14">
        <f>(VLOOKUP($EG130,Data!$B:$CP,Daily!GU$10,0)+VLOOKUP($IF130,Data!$B:$CP,Daily!KT$10,0))/CV$129</f>
      </c>
      <c r="CW130" s="14">
        <f>(VLOOKUP($EG130,Data!$B:$CP,Daily!GV$10,0)+VLOOKUP($IF130,Data!$B:$CP,Daily!KU$10,0))/CW$129</f>
      </c>
      <c r="CX130" s="14">
        <f>(VLOOKUP($EG130,Data!$B:$CP,Daily!GW$10,0)+VLOOKUP($IF130,Data!$B:$CP,Daily!KV$10,0))/CX$129</f>
      </c>
      <c r="CY130" s="14">
        <f>(VLOOKUP($EG130,Data!$B:$CP,Daily!GX$10,0)+VLOOKUP($IF130,Data!$B:$CP,Daily!KW$10,0))/CY$129</f>
      </c>
      <c r="CZ130" s="14">
        <f>(VLOOKUP($EG130,Data!$B:$CP,Daily!GY$10,0)+VLOOKUP($IF130,Data!$B:$CP,Daily!KX$10,0))/CZ$129</f>
      </c>
      <c r="DA130" s="14">
        <f>(VLOOKUP($EG130,Data!$B:$CP,Daily!GZ$10,0)+VLOOKUP($IF130,Data!$B:$CP,Daily!KY$10,0))/DA$129</f>
      </c>
      <c r="DB130" s="14">
        <f>(VLOOKUP($EG130,Data!$B:$CP,Daily!HA$10,0)+VLOOKUP($IF130,Data!$B:$CP,Daily!KZ$10,0))/DB$129</f>
      </c>
      <c r="DC130" s="14">
        <f>(VLOOKUP($EG130,Data!$B:$CP,Daily!HB$10,0)+VLOOKUP($IF130,Data!$B:$CP,Daily!LA$10,0))/DC$129</f>
      </c>
      <c r="DD130" s="14">
        <f>(VLOOKUP($EG130,Data!$B:$CP,Daily!HC$10,0)+VLOOKUP($IF130,Data!$B:$CP,Daily!LB$10,0))/DD$129</f>
      </c>
      <c r="DE130" s="14">
        <f>(VLOOKUP($EG130,Data!$B:$CP,Daily!HD$10,0)+VLOOKUP($IF130,Data!$B:$CP,Daily!LC$10,0))/DE$129</f>
      </c>
      <c r="DF130" s="14">
        <f>(VLOOKUP($EG130,Data!$B:$CP,Daily!HE$10,0)+VLOOKUP($IF130,Data!$B:$CP,Daily!LD$10,0))/DF$129</f>
      </c>
      <c r="DG130" s="14">
        <f>(VLOOKUP($EG130,Data!$B:$CP,Daily!HF$10,0)+VLOOKUP($IF130,Data!$B:$CP,Daily!LE$10,0))/DG$129</f>
      </c>
      <c r="DH130" s="14">
        <f>(VLOOKUP($EG130,Data!$B:$CP,Daily!HG$10,0)+VLOOKUP($IF130,Data!$B:$CP,Daily!LF$10,0))/DH$129</f>
      </c>
      <c r="DI130" s="14">
        <f>(VLOOKUP($EG130,Data!$B:$CP,Daily!HH$10,0)+VLOOKUP($IF130,Data!$B:$CP,Daily!LG$10,0))/DI$129</f>
      </c>
      <c r="DJ130" s="14">
        <f>(VLOOKUP($EG130,Data!$B:$CP,Daily!HI$10,0)+VLOOKUP($IF130,Data!$B:$CP,Daily!LH$10,0))/DJ$129</f>
      </c>
      <c r="DK130" s="14">
        <f>(VLOOKUP($EG130,Data!$B:$CP,Daily!HJ$10,0)+VLOOKUP($IF130,Data!$B:$CP,Daily!LI$10,0))/DK$129</f>
      </c>
      <c r="DL130" s="14">
        <f>(VLOOKUP($EG130,Data!$B:$CP,Daily!HK$10,0)+VLOOKUP($IF130,Data!$B:$CP,Daily!LJ$10,0))/DL$129</f>
      </c>
      <c r="DM130" s="14">
        <f>(VLOOKUP($EG130,Data!$B:$CP,Daily!HL$10,0)+VLOOKUP($IF130,Data!$B:$CP,Daily!LK$10,0))/DM$129</f>
      </c>
      <c r="DN130" s="14">
        <f>(VLOOKUP($EG130,Data!$B:$CP,Daily!HM$10,0)+VLOOKUP($IF130,Data!$B:$CP,Daily!LL$10,0))/DN$129</f>
      </c>
      <c r="DO130" s="14">
        <f>(VLOOKUP($EG130,Data!$B:$CP,Daily!HN$10,0)+VLOOKUP($IF130,Data!$B:$CP,Daily!LM$10,0))/DO$129</f>
      </c>
      <c r="DP130" s="14">
        <f>(VLOOKUP($EG130,Data!$B:$CP,Daily!HO$10,0)+VLOOKUP($IF130,Data!$B:$CP,Daily!LN$10,0))/DP$129</f>
      </c>
      <c r="DQ130" s="14">
        <f>(VLOOKUP($EG130,Data!$B:$CP,Daily!HP$10,0)+VLOOKUP($IF130,Data!$B:$CP,Daily!LO$10,0))/DQ$129</f>
      </c>
      <c r="DR130" s="14">
        <f>(VLOOKUP($EG130,Data!$B:$CP,Daily!HQ$10,0)+VLOOKUP($IF130,Data!$B:$CP,Daily!LP$10,0))/DR$129</f>
      </c>
      <c r="DS130" s="14">
        <f>(VLOOKUP($EG130,Data!$B:$CP,Daily!HR$10,0)+VLOOKUP($IF130,Data!$B:$CP,Daily!LQ$10,0))/DS$129</f>
      </c>
      <c r="DT130" s="14">
        <f>(VLOOKUP($EG130,Data!$B:$CP,Daily!HS$10,0)+VLOOKUP($IF130,Data!$B:$CP,Daily!LR$10,0))/DT$129</f>
      </c>
      <c r="DU130" s="14">
        <f>(VLOOKUP($EG130,Data!$B:$CP,Daily!HT$10,0)+VLOOKUP($IF130,Data!$B:$CP,Daily!LS$10,0))/DU$129</f>
      </c>
      <c r="DV130" s="18"/>
      <c r="DW130" s="14">
        <f t="shared" si="1206"/>
      </c>
      <c r="DX130" s="14">
        <f t="shared" si="1207"/>
      </c>
      <c r="DY130" s="14">
        <f t="shared" ref="DY130:DY131" si="1600">DX130-DW130</f>
      </c>
      <c r="DZ130" s="14">
        <f t="shared" ref="DZ130:DZ131" si="1601">DX130+(0.75*DY130)</f>
      </c>
      <c r="EA130" s="14">
        <f t="shared" ref="EA130:EA131" si="1602">DW130-(0.75*DY130)</f>
      </c>
      <c r="EB130" s="18"/>
      <c r="EC130" s="14">
        <f t="shared" si="1593"/>
      </c>
      <c r="ED130" s="14">
        <f>SUMPRODUCT(DN130:DT130,DN$129:DT$129)/SUM(DN$129:DT$129)</f>
      </c>
      <c r="EE130" s="14">
        <f>SUMPRODUCT(CR130:DT130,CR$129:DT$129)/SUM(CR$129:DT$129)</f>
      </c>
      <c r="EF130" s="16"/>
      <c r="EG130" s="9" t="s">
        <v>706</v>
      </c>
      <c r="EH130" s="9" t="s">
        <v>110</v>
      </c>
      <c r="EI130" s="14">
        <f>VLOOKUP($EG130,Data!$B:$CP,Daily!EI$10,0)/EI$129</f>
      </c>
      <c r="EJ130" s="14">
        <f>VLOOKUP($EG130,Data!$B:$CP,Daily!EJ$10,0)/EJ$129</f>
      </c>
      <c r="EK130" s="14">
        <f>VLOOKUP($EG130,Data!$B:$CP,Daily!EK$10,0)/EK$129</f>
      </c>
      <c r="EL130" s="14">
        <f>VLOOKUP($EG130,Data!$B:$CP,Daily!EL$10,0)/EL$129</f>
      </c>
      <c r="EM130" s="14">
        <f>VLOOKUP($EG130,Data!$B:$CP,Daily!EM$10,0)/EM$129</f>
      </c>
      <c r="EN130" s="14">
        <f>VLOOKUP($EG130,Data!$B:$CP,Daily!EN$10,0)/EN$129</f>
      </c>
      <c r="EO130" s="14">
        <f>VLOOKUP($EG130,Data!$B:$CP,Daily!EO$10,0)/EO$129</f>
      </c>
      <c r="EP130" s="14">
        <f>VLOOKUP($EG130,Data!$B:$CP,Daily!EP$10,0)/EP$129</f>
      </c>
      <c r="EQ130" s="14">
        <f>VLOOKUP($EG130,Data!$B:$CP,Daily!EQ$10,0)/EQ$129</f>
      </c>
      <c r="ER130" s="14">
        <f>VLOOKUP($EG130,Data!$B:$CP,Daily!ER$10,0)/ER$129</f>
      </c>
      <c r="ES130" s="14">
        <f>VLOOKUP($EG130,Data!$B:$CP,Daily!ES$10,0)/ES$129</f>
      </c>
      <c r="ET130" s="14">
        <f>VLOOKUP($EG130,Data!$B:$CP,Daily!ET$10,0)/ET$129</f>
      </c>
      <c r="EU130" s="14">
        <f>VLOOKUP($EG130,Data!$B:$CP,Daily!EU$10,0)/EU$129</f>
      </c>
      <c r="EV130" s="14">
        <f>VLOOKUP($EG130,Data!$B:$CP,Daily!EV$10,0)/EV$129</f>
      </c>
      <c r="EW130" s="14">
        <f>VLOOKUP($EG130,Data!$B:$CP,Daily!EW$10,0)/EW$129</f>
      </c>
      <c r="EX130" s="14">
        <f>VLOOKUP($EG130,Data!$B:$CP,Daily!EX$10,0)/EX$129</f>
      </c>
      <c r="EY130" s="14">
        <f>VLOOKUP($EG130,Data!$B:$CP,Daily!EY$10,0)/EY$129</f>
      </c>
      <c r="EZ130" s="14">
        <f>VLOOKUP($EG130,Data!$B:$CP,Daily!EZ$10,0)/EZ$129</f>
      </c>
      <c r="FA130" s="14">
        <f>VLOOKUP($EG130,Data!$B:$CP,Daily!FA$10,0)/FA$129</f>
      </c>
      <c r="FB130" s="14">
        <f>VLOOKUP($EG130,Data!$B:$CP,Daily!FB$10,0)/FB$129</f>
      </c>
      <c r="FC130" s="14">
        <f>VLOOKUP($EG130,Data!$B:$CP,Daily!FC$10,0)/FC$129</f>
      </c>
      <c r="FD130" s="14">
        <f>VLOOKUP($EG130,Data!$B:$CP,Daily!FD$10,0)/FD$129</f>
      </c>
      <c r="FE130" s="14">
        <f>VLOOKUP($EG130,Data!$B:$CP,Daily!FE$10,0)/FE$129</f>
      </c>
      <c r="FF130" s="14">
        <f>VLOOKUP($EG130,Data!$B:$CP,Daily!FF$10,0)/FF$129</f>
      </c>
      <c r="FG130" s="14">
        <f>VLOOKUP($EG130,Data!$B:$CP,Daily!FG$10,0)/FG$129</f>
      </c>
      <c r="FH130" s="14">
        <f>VLOOKUP($EG130,Data!$B:$CP,Daily!FH$10,0)/FH$129</f>
      </c>
      <c r="FI130" s="14">
        <f>VLOOKUP($EG130,Data!$B:$CP,Daily!FI$10,0)/FI$129</f>
      </c>
      <c r="FJ130" s="14">
        <f>VLOOKUP($EG130,Data!$B:$CP,Daily!FJ$10,0)/FJ$129</f>
      </c>
      <c r="FK130" s="14">
        <f>VLOOKUP($EG130,Data!$B:$CP,Daily!FK$10,0)/FK$129</f>
      </c>
      <c r="FL130" s="14">
        <f>VLOOKUP($EG130,Data!$B:$CP,Daily!FL$10,0)/FL$129</f>
      </c>
      <c r="FM130" s="14">
        <f>VLOOKUP($EG130,Data!$B:$CP,Daily!FM$10,0)/FM$129</f>
      </c>
      <c r="FN130" s="14">
        <f>VLOOKUP($EG130,Data!$B:$CP,Daily!FN$10,0)/FN$129</f>
      </c>
      <c r="FO130" s="14">
        <f>VLOOKUP($EG130,Data!$B:$CP,Daily!FO$10,0)/FO$129</f>
      </c>
      <c r="FP130" s="14">
        <f>VLOOKUP($EG130,Data!$B:$CP,Daily!FP$10,0)/FP$129</f>
      </c>
      <c r="FQ130" s="14">
        <f>VLOOKUP($EG130,Data!$B:$CP,Daily!FQ$10,0)/FQ$129</f>
      </c>
      <c r="FR130" s="14">
        <f>VLOOKUP($EG130,Data!$B:$CP,Daily!FR$10,0)/FR$129</f>
      </c>
      <c r="FS130" s="14">
        <f>VLOOKUP($EG130,Data!$B:$CP,Daily!FS$10,0)/FS$129</f>
      </c>
      <c r="FT130" s="14">
        <f>VLOOKUP($EG130,Data!$B:$CP,Daily!FT$10,0)/FT$129</f>
      </c>
      <c r="FU130" s="14">
        <f>VLOOKUP($EG130,Data!$B:$CP,Daily!FU$10,0)/FU$129</f>
      </c>
      <c r="FV130" s="14">
        <f>VLOOKUP($EG130,Data!$B:$CP,Daily!FV$10,0)/FV$129</f>
      </c>
      <c r="FW130" s="14">
        <f>VLOOKUP($EG130,Data!$B:$CP,Daily!FW$10,0)/FW$129</f>
      </c>
      <c r="FX130" s="14">
        <f>VLOOKUP($EG130,Data!$B:$CP,Daily!FX$10,0)/FX$129</f>
      </c>
      <c r="FY130" s="14">
        <f>VLOOKUP($EG130,Data!$B:$CP,Daily!FY$10,0)/FY$129</f>
      </c>
      <c r="FZ130" s="14">
        <f>VLOOKUP($EG130,Data!$B:$CP,Daily!FZ$10,0)/FZ$129</f>
      </c>
      <c r="GA130" s="14">
        <f>VLOOKUP($EG130,Data!$B:$CP,Daily!GA$10,0)/GA$129</f>
      </c>
      <c r="GB130" s="14">
        <f>VLOOKUP($EG130,Data!$B:$CP,Daily!GB$10,0)/GB$129</f>
      </c>
      <c r="GC130" s="14">
        <f>VLOOKUP($EG130,Data!$B:$CP,Daily!GC$10,0)/GC$129</f>
      </c>
      <c r="GD130" s="14">
        <f>VLOOKUP($EG130,Data!$B:$CP,Daily!GD$10,0)/GD$129</f>
      </c>
      <c r="GE130" s="14">
        <f>VLOOKUP($EG130,Data!$B:$CP,Daily!GE$10,0)/GE$129</f>
      </c>
      <c r="GF130" s="14">
        <f>VLOOKUP($EG130,Data!$B:$CP,Daily!GF$10,0)/GF$129</f>
      </c>
      <c r="GG130" s="14">
        <f>VLOOKUP($EG130,Data!$B:$CP,Daily!GG$10,0)/GG$129</f>
      </c>
      <c r="GH130" s="14">
        <f>VLOOKUP($EG130,Data!$B:$CP,Daily!GH$10,0)/GH$129</f>
      </c>
      <c r="GI130" s="14">
        <f>VLOOKUP($EG130,Data!$B:$CP,Daily!GI$10,0)/GI$129</f>
      </c>
      <c r="GJ130" s="14">
        <f>VLOOKUP($EG130,Data!$B:$CP,Daily!GJ$10,0)/GJ$129</f>
      </c>
      <c r="GK130" s="14">
        <f>VLOOKUP($EG130,Data!$B:$CP,Daily!GK$10,0)/GK$129</f>
      </c>
      <c r="GL130" s="14">
        <f>VLOOKUP($EG130,Data!$B:$CP,Daily!GL$10,0)/GL$129</f>
      </c>
      <c r="GM130" s="14">
        <f>VLOOKUP($EG130,Data!$B:$CP,Daily!GM$10,0)/GM$129</f>
      </c>
      <c r="GN130" s="14">
        <f>VLOOKUP($EG130,Data!$B:$CP,Daily!GN$10,0)/GN$129</f>
      </c>
      <c r="GO130" s="14">
        <f>VLOOKUP($EG130,Data!$B:$CP,Daily!GO$10,0)/GO$129</f>
      </c>
      <c r="GP130" s="14">
        <f>VLOOKUP($EG130,Data!$B:$CP,Daily!GP$10,0)/GP$129</f>
      </c>
      <c r="GQ130" s="14">
        <f>VLOOKUP($EG130,Data!$B:$CP,Daily!GQ$10,0)/GQ$129</f>
      </c>
      <c r="GR130" s="14">
        <f>VLOOKUP($EG130,Data!$B:$CP,Daily!GR$10,0)/GR$129</f>
      </c>
      <c r="GS130" s="14">
        <f>VLOOKUP($EG130,Data!$B:$CP,Daily!GS$10,0)/GS$129</f>
      </c>
      <c r="GT130" s="14">
        <f>VLOOKUP($EG130,Data!$B:$CP,Daily!GT$10,0)/GT$129</f>
      </c>
      <c r="GU130" s="14">
        <f>VLOOKUP($EG130,Data!$B:$CP,Daily!GU$10,0)/GU$129</f>
      </c>
      <c r="GV130" s="14">
        <f>VLOOKUP($EG130,Data!$B:$CP,Daily!GV$10,0)/GV$129</f>
      </c>
      <c r="GW130" s="14">
        <f>VLOOKUP($EG130,Data!$B:$CP,Daily!GW$10,0)/GW$129</f>
      </c>
      <c r="GX130" s="14">
        <f>VLOOKUP($EG130,Data!$B:$CP,Daily!GX$10,0)/GX$129</f>
      </c>
      <c r="GY130" s="14">
        <f>VLOOKUP($EG130,Data!$B:$CP,Daily!GY$10,0)/GY$129</f>
      </c>
      <c r="GZ130" s="14">
        <f>VLOOKUP($EG130,Data!$B:$CP,Daily!GZ$10,0)/GZ$129</f>
      </c>
      <c r="HA130" s="14">
        <f>VLOOKUP($EG130,Data!$B:$CP,Daily!HA$10,0)/HA$129</f>
      </c>
      <c r="HB130" s="14">
        <f>VLOOKUP($EG130,Data!$B:$CP,Daily!HB$10,0)/HB$129</f>
      </c>
      <c r="HC130" s="14">
        <f>VLOOKUP($EG130,Data!$B:$CP,Daily!HC$10,0)/HC$129</f>
      </c>
      <c r="HD130" s="14">
        <f>VLOOKUP($EG130,Data!$B:$CP,Daily!HD$10,0)/HD$129</f>
      </c>
      <c r="HE130" s="14">
        <f>VLOOKUP($EG130,Data!$B:$CP,Daily!HE$10,0)/HE$129</f>
      </c>
      <c r="HF130" s="14">
        <f>VLOOKUP($EG130,Data!$B:$CP,Daily!HF$10,0)/HF$129</f>
      </c>
      <c r="HG130" s="14">
        <f>VLOOKUP($EG130,Data!$B:$CP,Daily!HG$10,0)/HG$129</f>
      </c>
      <c r="HH130" s="14">
        <f>VLOOKUP($EG130,Data!$B:$CP,Daily!HH$10,0)/HH$129</f>
      </c>
      <c r="HI130" s="14">
        <f>VLOOKUP($EG130,Data!$B:$CP,Daily!HI$10,0)/HI$129</f>
      </c>
      <c r="HJ130" s="14">
        <f>VLOOKUP($EG130,Data!$B:$CP,Daily!HJ$10,0)/HJ$129</f>
      </c>
      <c r="HK130" s="14">
        <f>VLOOKUP($EG130,Data!$B:$CP,Daily!HK$10,0)/HK$129</f>
      </c>
      <c r="HL130" s="14">
        <f>VLOOKUP($EG130,Data!$B:$CP,Daily!HL$10,0)/HL$129</f>
      </c>
      <c r="HM130" s="14">
        <f>VLOOKUP($EG130,Data!$B:$CP,Daily!HM$10,0)/HM$129</f>
      </c>
      <c r="HN130" s="14">
        <f>VLOOKUP($EG130,Data!$B:$CP,Daily!HN$10,0)/HN$129</f>
      </c>
      <c r="HO130" s="14">
        <f>VLOOKUP($EG130,Data!$B:$CP,Daily!HO$10,0)/HO$129</f>
      </c>
      <c r="HP130" s="14">
        <f>VLOOKUP($EG130,Data!$B:$CP,Daily!HP$10,0)/HP$129</f>
      </c>
      <c r="HQ130" s="14">
        <f>VLOOKUP($EG130,Data!$B:$CP,Daily!HQ$10,0)/HQ$129</f>
      </c>
      <c r="HR130" s="14">
        <f>VLOOKUP($EG130,Data!$B:$CP,Daily!HR$10,0)/HR$129</f>
      </c>
      <c r="HS130" s="14">
        <f>VLOOKUP($EG130,Data!$B:$CP,Daily!HS$10,0)/HS$129</f>
      </c>
      <c r="HT130" s="14">
        <f>VLOOKUP($EG130,Data!$B:$CP,Daily!HT$10,0)/HT$129</f>
      </c>
      <c r="HU130" s="17"/>
      <c r="HV130" s="52">
        <f t="shared" si="1209"/>
      </c>
      <c r="HW130" s="52">
        <f t="shared" si="1210"/>
      </c>
      <c r="HX130" s="52">
        <f t="shared" si="1594"/>
      </c>
      <c r="HY130" s="52">
        <f t="shared" ref="HY130:HY131" si="1603">HW130+(0.75*HX130)</f>
      </c>
      <c r="HZ130" s="52">
        <f t="shared" ref="HZ130:HZ131" si="1604">HV130-(0.75*HX130)</f>
      </c>
      <c r="IA130" s="55"/>
      <c r="IB130" s="14">
        <f t="shared" si="1595"/>
      </c>
      <c r="IC130" s="14">
        <f>SUMPRODUCT(HM130:HS130,HM$129:HS$129)/SUM(HM$129:HS$129)</f>
      </c>
      <c r="ID130" s="14">
        <f>SUMPRODUCT(GQ130:HS130,GQ$129:HS$129)/SUM(GQ$129:HS$129)</f>
      </c>
      <c r="IE130" s="16"/>
      <c r="IF130" s="9" t="s">
        <v>707</v>
      </c>
      <c r="IG130" s="9" t="s">
        <v>110</v>
      </c>
      <c r="IH130" s="14">
        <f>VLOOKUP($IF130,Data!$B:$CP,Daily!IH$10,0)/IH$129</f>
      </c>
      <c r="II130" s="14">
        <f>VLOOKUP($IF130,Data!$B:$CP,Daily!II$10,0)/II$129</f>
      </c>
      <c r="IJ130" s="14">
        <f>VLOOKUP($IF130,Data!$B:$CP,Daily!IJ$10,0)/IJ$129</f>
      </c>
      <c r="IK130" s="14">
        <f>VLOOKUP($IF130,Data!$B:$CP,Daily!IK$10,0)/IK$129</f>
      </c>
      <c r="IL130" s="14">
        <f>VLOOKUP($IF130,Data!$B:$CP,Daily!IL$10,0)/IL$129</f>
      </c>
      <c r="IM130" s="14">
        <f>VLOOKUP($IF130,Data!$B:$CP,Daily!IM$10,0)/IM$129</f>
      </c>
      <c r="IN130" s="14">
        <f>VLOOKUP($IF130,Data!$B:$CP,Daily!IN$10,0)/IN$129</f>
      </c>
      <c r="IO130" s="14">
        <f>VLOOKUP($IF130,Data!$B:$CP,Daily!IO$10,0)/IO$129</f>
      </c>
      <c r="IP130" s="14">
        <f>VLOOKUP($IF130,Data!$B:$CP,Daily!IP$10,0)/IP$129</f>
      </c>
      <c r="IQ130" s="14">
        <f>VLOOKUP($IF130,Data!$B:$CP,Daily!IQ$10,0)/IQ$129</f>
      </c>
      <c r="IR130" s="14">
        <f>VLOOKUP($IF130,Data!$B:$CP,Daily!IR$10,0)/IR$129</f>
      </c>
      <c r="IS130" s="14">
        <f>VLOOKUP($IF130,Data!$B:$CP,Daily!IS$10,0)/IS$129</f>
      </c>
      <c r="IT130" s="14">
        <f>VLOOKUP($IF130,Data!$B:$CP,Daily!IT$10,0)/IT$129</f>
      </c>
      <c r="IU130" s="14">
        <f>VLOOKUP($IF130,Data!$B:$CP,Daily!IU$10,0)/IU$129</f>
      </c>
      <c r="IV130" s="14">
        <f>VLOOKUP($IF130,Data!$B:$CP,Daily!IV$10,0)/IV$129</f>
      </c>
      <c r="IW130" s="14">
        <f>VLOOKUP($IF130,Data!$B:$CP,Daily!IW$10,0)/IW$129</f>
      </c>
      <c r="IX130" s="14">
        <f>VLOOKUP($IF130,Data!$B:$CP,Daily!IX$10,0)/IX$129</f>
      </c>
      <c r="IY130" s="14">
        <f>VLOOKUP($IF130,Data!$B:$CP,Daily!IY$10,0)/IY$129</f>
      </c>
      <c r="IZ130" s="14">
        <f>VLOOKUP($IF130,Data!$B:$CP,Daily!IZ$10,0)/IZ$129</f>
      </c>
      <c r="JA130" s="14">
        <f>VLOOKUP($IF130,Data!$B:$CP,Daily!JA$10,0)/JA$129</f>
      </c>
      <c r="JB130" s="14">
        <f>VLOOKUP($IF130,Data!$B:$CP,Daily!JB$10,0)/JB$129</f>
      </c>
      <c r="JC130" s="14">
        <f>VLOOKUP($IF130,Data!$B:$CP,Daily!JC$10,0)/JC$129</f>
      </c>
      <c r="JD130" s="14">
        <f>VLOOKUP($IF130,Data!$B:$CP,Daily!JD$10,0)/JD$129</f>
      </c>
      <c r="JE130" s="14">
        <f>VLOOKUP($IF130,Data!$B:$CP,Daily!JE$10,0)/JE$129</f>
      </c>
      <c r="JF130" s="14">
        <f>VLOOKUP($IF130,Data!$B:$CP,Daily!JF$10,0)/JF$129</f>
      </c>
      <c r="JG130" s="14">
        <f>VLOOKUP($IF130,Data!$B:$CP,Daily!JG$10,0)/JG$129</f>
      </c>
      <c r="JH130" s="14">
        <f>VLOOKUP($IF130,Data!$B:$CP,Daily!JH$10,0)/JH$129</f>
      </c>
      <c r="JI130" s="14">
        <f>VLOOKUP($IF130,Data!$B:$CP,Daily!JI$10,0)/JI$129</f>
      </c>
      <c r="JJ130" s="14">
        <f>VLOOKUP($IF130,Data!$B:$CP,Daily!JJ$10,0)/JJ$129</f>
      </c>
      <c r="JK130" s="14">
        <f>VLOOKUP($IF130,Data!$B:$CP,Daily!JK$10,0)/JK$129</f>
      </c>
      <c r="JL130" s="14">
        <f>VLOOKUP($IF130,Data!$B:$CP,Daily!JL$10,0)/JL$129</f>
      </c>
      <c r="JM130" s="14">
        <f>VLOOKUP($IF130,Data!$B:$CP,Daily!JM$10,0)/JM$129</f>
      </c>
      <c r="JN130" s="14">
        <f>VLOOKUP($IF130,Data!$B:$CP,Daily!JN$10,0)/JN$129</f>
      </c>
      <c r="JO130" s="14">
        <f>VLOOKUP($IF130,Data!$B:$CP,Daily!JO$10,0)/JO$129</f>
      </c>
      <c r="JP130" s="14">
        <f>VLOOKUP($IF130,Data!$B:$CP,Daily!JP$10,0)/JP$129</f>
      </c>
      <c r="JQ130" s="14">
        <f>VLOOKUP($IF130,Data!$B:$CP,Daily!JQ$10,0)/JQ$129</f>
      </c>
      <c r="JR130" s="14">
        <f>VLOOKUP($IF130,Data!$B:$CP,Daily!JR$10,0)/JR$129</f>
      </c>
      <c r="JS130" s="14">
        <f>VLOOKUP($IF130,Data!$B:$CP,Daily!JS$10,0)/JS$129</f>
      </c>
      <c r="JT130" s="14">
        <f>VLOOKUP($IF130,Data!$B:$CP,Daily!JT$10,0)/JT$129</f>
      </c>
      <c r="JU130" s="14">
        <f>VLOOKUP($IF130,Data!$B:$CP,Daily!JU$10,0)/JU$129</f>
      </c>
      <c r="JV130" s="14">
        <f>VLOOKUP($IF130,Data!$B:$CP,Daily!JV$10,0)/JV$129</f>
      </c>
      <c r="JW130" s="14">
        <f>VLOOKUP($IF130,Data!$B:$CP,Daily!JW$10,0)/JW$129</f>
      </c>
      <c r="JX130" s="14">
        <f>VLOOKUP($IF130,Data!$B:$CP,Daily!JX$10,0)/JX$129</f>
      </c>
      <c r="JY130" s="14">
        <f>VLOOKUP($IF130,Data!$B:$CP,Daily!JY$10,0)/JY$129</f>
      </c>
      <c r="JZ130" s="14">
        <f>VLOOKUP($IF130,Data!$B:$CP,Daily!JZ$10,0)/JZ$129</f>
      </c>
      <c r="KA130" s="14">
        <f>VLOOKUP($IF130,Data!$B:$CP,Daily!KA$10,0)/KA$129</f>
      </c>
      <c r="KB130" s="14">
        <f>VLOOKUP($IF130,Data!$B:$CP,Daily!KB$10,0)/KB$129</f>
      </c>
      <c r="KC130" s="14">
        <f>VLOOKUP($IF130,Data!$B:$CP,Daily!KC$10,0)/KC$129</f>
      </c>
      <c r="KD130" s="14">
        <f>VLOOKUP($IF130,Data!$B:$CP,Daily!KD$10,0)/KD$129</f>
      </c>
      <c r="KE130" s="14">
        <f>VLOOKUP($IF130,Data!$B:$CP,Daily!KE$10,0)/KE$129</f>
      </c>
      <c r="KF130" s="14">
        <f>VLOOKUP($IF130,Data!$B:$CP,Daily!KF$10,0)/KF$129</f>
      </c>
      <c r="KG130" s="14">
        <f>VLOOKUP($IF130,Data!$B:$CP,Daily!KG$10,0)/KG$129</f>
      </c>
      <c r="KH130" s="14">
        <f>VLOOKUP($IF130,Data!$B:$CP,Daily!KH$10,0)/KH$129</f>
      </c>
      <c r="KI130" s="14">
        <f>VLOOKUP($IF130,Data!$B:$CP,Daily!KI$10,0)/KI$129</f>
      </c>
      <c r="KJ130" s="14">
        <f>VLOOKUP($IF130,Data!$B:$CP,Daily!KJ$10,0)/KJ$129</f>
      </c>
      <c r="KK130" s="14">
        <f>VLOOKUP($IF130,Data!$B:$CP,Daily!KK$10,0)/KK$129</f>
      </c>
      <c r="KL130" s="14">
        <f>VLOOKUP($IF130,Data!$B:$CP,Daily!KL$10,0)/KL$129</f>
      </c>
      <c r="KM130" s="14">
        <f>VLOOKUP($IF130,Data!$B:$CP,Daily!KM$10,0)/KM$129</f>
      </c>
      <c r="KN130" s="14">
        <f>VLOOKUP($IF130,Data!$B:$CP,Daily!KN$10,0)/KN$129</f>
      </c>
      <c r="KO130" s="14">
        <f>VLOOKUP($IF130,Data!$B:$CP,Daily!KO$10,0)/KO$129</f>
      </c>
      <c r="KP130" s="14">
        <f>VLOOKUP($IF130,Data!$B:$CP,Daily!KP$10,0)/KP$129</f>
      </c>
      <c r="KQ130" s="14">
        <f>VLOOKUP($IF130,Data!$B:$CP,Daily!KQ$10,0)/KQ$129</f>
      </c>
      <c r="KR130" s="14">
        <f>VLOOKUP($IF130,Data!$B:$CP,Daily!KR$10,0)/KR$129</f>
      </c>
      <c r="KS130" s="14">
        <f>VLOOKUP($IF130,Data!$B:$CP,Daily!KS$10,0)/KS$129</f>
      </c>
      <c r="KT130" s="14">
        <f>VLOOKUP($IF130,Data!$B:$CP,Daily!KT$10,0)/KT$129</f>
      </c>
      <c r="KU130" s="14">
        <f>VLOOKUP($IF130,Data!$B:$CP,Daily!KU$10,0)/KU$129</f>
      </c>
      <c r="KV130" s="14">
        <f>VLOOKUP($IF130,Data!$B:$CP,Daily!KV$10,0)/KV$129</f>
      </c>
      <c r="KW130" s="14">
        <f>VLOOKUP($IF130,Data!$B:$CP,Daily!KW$10,0)/KW$129</f>
      </c>
      <c r="KX130" s="14">
        <f>VLOOKUP($IF130,Data!$B:$CP,Daily!KX$10,0)/KX$129</f>
      </c>
      <c r="KY130" s="14">
        <f>VLOOKUP($IF130,Data!$B:$CP,Daily!KY$10,0)/KY$129</f>
      </c>
      <c r="KZ130" s="14">
        <f>VLOOKUP($IF130,Data!$B:$CP,Daily!KZ$10,0)/KZ$129</f>
      </c>
      <c r="LA130" s="14">
        <f>VLOOKUP($IF130,Data!$B:$CP,Daily!LA$10,0)/LA$129</f>
      </c>
      <c r="LB130" s="14">
        <f>VLOOKUP($IF130,Data!$B:$CP,Daily!LB$10,0)/LB$129</f>
      </c>
      <c r="LC130" s="14">
        <f>VLOOKUP($IF130,Data!$B:$CP,Daily!LC$10,0)/LC$129</f>
      </c>
      <c r="LD130" s="14">
        <f>VLOOKUP($IF130,Data!$B:$CP,Daily!LD$10,0)/LD$129</f>
      </c>
      <c r="LE130" s="14">
        <f>VLOOKUP($IF130,Data!$B:$CP,Daily!LE$10,0)/LE$129</f>
      </c>
      <c r="LF130" s="14">
        <f>VLOOKUP($IF130,Data!$B:$CP,Daily!LF$10,0)/LF$129</f>
      </c>
      <c r="LG130" s="14">
        <f>VLOOKUP($IF130,Data!$B:$CP,Daily!LG$10,0)/LG$129</f>
      </c>
      <c r="LH130" s="14">
        <f>VLOOKUP($IF130,Data!$B:$CP,Daily!LH$10,0)/LH$129</f>
      </c>
      <c r="LI130" s="14">
        <f>VLOOKUP($IF130,Data!$B:$CP,Daily!LI$10,0)/LI$129</f>
      </c>
      <c r="LJ130" s="14">
        <f>VLOOKUP($IF130,Data!$B:$CP,Daily!LJ$10,0)/LJ$129</f>
      </c>
      <c r="LK130" s="14">
        <f>VLOOKUP($IF130,Data!$B:$CP,Daily!LK$10,0)/LK$129</f>
      </c>
      <c r="LL130" s="14">
        <f>VLOOKUP($IF130,Data!$B:$CP,Daily!LL$10,0)/LL$129</f>
      </c>
      <c r="LM130" s="14">
        <f>VLOOKUP($IF130,Data!$B:$CP,Daily!LM$10,0)/LM$129</f>
      </c>
      <c r="LN130" s="14">
        <f>VLOOKUP($IF130,Data!$B:$CP,Daily!LN$10,0)/LN$129</f>
      </c>
      <c r="LO130" s="14">
        <f>VLOOKUP($IF130,Data!$B:$CP,Daily!LO$10,0)/LO$129</f>
      </c>
      <c r="LP130" s="14">
        <f>VLOOKUP($IF130,Data!$B:$CP,Daily!LP$10,0)/LP$129</f>
      </c>
      <c r="LQ130" s="14">
        <f>VLOOKUP($IF130,Data!$B:$CP,Daily!LQ$10,0)/LQ$129</f>
      </c>
      <c r="LR130" s="14">
        <f>VLOOKUP($IF130,Data!$B:$CP,Daily!LR$10,0)/LR$129</f>
      </c>
      <c r="LS130" s="14">
        <f>VLOOKUP($IF130,Data!$B:$CP,Daily!LS$10,0)/LS$129</f>
      </c>
      <c r="LU130" s="52">
        <f t="shared" si="1213"/>
      </c>
      <c r="LV130" s="52">
        <f t="shared" si="1214"/>
      </c>
      <c r="LW130" s="52">
        <f t="shared" si="1596"/>
      </c>
      <c r="LX130" s="52">
        <f t="shared" ref="LX130:LX131" si="1605">LV130+(0.75*LW130)</f>
      </c>
      <c r="LY130" s="52">
        <f t="shared" ref="LY130:LY131" si="1606">LU130-(0.75*LW130)</f>
      </c>
      <c r="LZ130" s="55"/>
      <c r="MA130" s="14">
        <f t="shared" ref="MA130:MA131" si="1607">_xlfn.STDEV.P(JL130:LS130)</f>
      </c>
      <c r="MB130" s="14">
        <f>SUMPRODUCT(LL130:LR130,LL$129:LR$129)/SUM(LL$129:LR$129)</f>
      </c>
      <c r="MC130" s="14">
        <f>SUMPRODUCT(KP130:LR130,KP$129:LR$129)/SUM(KP$129:LR$129)</f>
      </c>
    </row>
    <row r="131" spans="4:341" x14ac:dyDescent="0.25">
      <c r="D131" s="74" t="s">
        <v>293</v>
      </c>
      <c r="E131" s="67"/>
      <c r="F131" s="62">
        <f t="shared" ref="F131" si="1608">DU131</f>
      </c>
      <c r="G131" s="92">
        <f t="shared" ref="G131" si="1609">ED131</f>
      </c>
      <c r="H131" s="62">
        <f t="shared" ref="H131" si="1610">IFERROR(((F131-G131)/G131),0)</f>
      </c>
      <c r="I131" s="89">
        <f t="shared" ref="I131" si="1611">EE131</f>
      </c>
      <c r="J131" s="62">
        <f t="shared" ref="J131" si="1612">IFERROR(((F131-I131)/I131),0)</f>
      </c>
      <c r="K131" s="93"/>
      <c r="L131" s="70"/>
      <c r="M131" s="67"/>
      <c r="N131" s="71">
        <f t="shared" ref="N131" si="1613">HT131</f>
      </c>
      <c r="O131" s="63">
        <f t="shared" ref="O131" si="1614">IC131</f>
      </c>
      <c r="P131" s="98">
        <f t="shared" ref="P131" si="1615">IFERROR(((N131-O131)/O131),0)</f>
      </c>
      <c r="Q131" s="63">
        <f t="shared" ref="Q131" si="1616">ID131</f>
      </c>
      <c r="R131" s="71">
        <f t="shared" ref="R131" si="1617">IFERROR(((N131-Q131)/Q131),0)</f>
      </c>
      <c r="S131" s="93"/>
      <c r="T131" s="70"/>
      <c r="U131" s="67"/>
      <c r="V131" s="62">
        <f t="shared" ref="V131" si="1618">LS131</f>
      </c>
      <c r="W131" s="63">
        <f t="shared" ref="W131" si="1619">MB131</f>
      </c>
      <c r="X131" s="62">
        <f t="shared" ref="X131" si="1620">IFERROR(((V131-W131)/W131),0)</f>
      </c>
      <c r="Y131" s="63">
        <f t="shared" ref="Y131" si="1621">MC131</f>
      </c>
      <c r="Z131" s="62">
        <f t="shared" ref="Z131" si="1622">IFERROR(((V131-Y131)/Y131),0)</f>
      </c>
      <c r="AA131" s="93"/>
      <c r="AB131" s="94"/>
      <c r="AC131" s="60"/>
      <c r="AI131" s="9" t="s">
        <v>293</v>
      </c>
      <c r="AJ131" s="14">
        <f>(VLOOKUP($EG131,Data!$B:$CP,Daily!EI$10,0)+VLOOKUP($IF131,Data!$B:$CP,Daily!IH$10,0))/AJ$121</f>
      </c>
      <c r="AK131" s="14">
        <f>(VLOOKUP($EG131,Data!$B:$CP,Daily!EJ$10,0)+VLOOKUP($IF131,Data!$B:$CP,Daily!II$10,0))/AK$121</f>
      </c>
      <c r="AL131" s="14">
        <f>(VLOOKUP($EG131,Data!$B:$CP,Daily!EK$10,0)+VLOOKUP($IF131,Data!$B:$CP,Daily!IJ$10,0))/AL$121</f>
      </c>
      <c r="AM131" s="14">
        <f>(VLOOKUP($EG131,Data!$B:$CP,Daily!EL$10,0)+VLOOKUP($IF131,Data!$B:$CP,Daily!IK$10,0))/AM$121</f>
      </c>
      <c r="AN131" s="14">
        <f>(VLOOKUP($EG131,Data!$B:$CP,Daily!EM$10,0)+VLOOKUP($IF131,Data!$B:$CP,Daily!IL$10,0))/AN$121</f>
      </c>
      <c r="AO131" s="14">
        <f>(VLOOKUP($EG131,Data!$B:$CP,Daily!EN$10,0)+VLOOKUP($IF131,Data!$B:$CP,Daily!IM$10,0))/AO$121</f>
      </c>
      <c r="AP131" s="14">
        <f>(VLOOKUP($EG131,Data!$B:$CP,Daily!EO$10,0)+VLOOKUP($IF131,Data!$B:$CP,Daily!IN$10,0))/AP$121</f>
      </c>
      <c r="AQ131" s="14">
        <f>(VLOOKUP($EG131,Data!$B:$CP,Daily!EP$10,0)+VLOOKUP($IF131,Data!$B:$CP,Daily!IO$10,0))/AQ$121</f>
      </c>
      <c r="AR131" s="14">
        <f>(VLOOKUP($EG131,Data!$B:$CP,Daily!EQ$10,0)+VLOOKUP($IF131,Data!$B:$CP,Daily!IP$10,0))/AR$121</f>
      </c>
      <c r="AS131" s="14">
        <f>(VLOOKUP($EG131,Data!$B:$CP,Daily!ER$10,0)+VLOOKUP($IF131,Data!$B:$CP,Daily!IQ$10,0))/AS$121</f>
      </c>
      <c r="AT131" s="14">
        <f>(VLOOKUP($EG131,Data!$B:$CP,Daily!ES$10,0)+VLOOKUP($IF131,Data!$B:$CP,Daily!IR$10,0))/AT$121</f>
      </c>
      <c r="AU131" s="14">
        <f>(VLOOKUP($EG131,Data!$B:$CP,Daily!ET$10,0)+VLOOKUP($IF131,Data!$B:$CP,Daily!IS$10,0))/AU$121</f>
      </c>
      <c r="AV131" s="14">
        <f>(VLOOKUP($EG131,Data!$B:$CP,Daily!EU$10,0)+VLOOKUP($IF131,Data!$B:$CP,Daily!IT$10,0))/AV$121</f>
      </c>
      <c r="AW131" s="14">
        <f>(VLOOKUP($EG131,Data!$B:$CP,Daily!EV$10,0)+VLOOKUP($IF131,Data!$B:$CP,Daily!IU$10,0))/AW$121</f>
      </c>
      <c r="AX131" s="14">
        <f>(VLOOKUP($EG131,Data!$B:$CP,Daily!EW$10,0)+VLOOKUP($IF131,Data!$B:$CP,Daily!IV$10,0))/AX$121</f>
      </c>
      <c r="AY131" s="14">
        <f>(VLOOKUP($EG131,Data!$B:$CP,Daily!EX$10,0)+VLOOKUP($IF131,Data!$B:$CP,Daily!IW$10,0))/AY$121</f>
      </c>
      <c r="AZ131" s="14">
        <f>(VLOOKUP($EG131,Data!$B:$CP,Daily!EY$10,0)+VLOOKUP($IF131,Data!$B:$CP,Daily!IX$10,0))/AZ$121</f>
      </c>
      <c r="BA131" s="14">
        <f>(VLOOKUP($EG131,Data!$B:$CP,Daily!EZ$10,0)+VLOOKUP($IF131,Data!$B:$CP,Daily!IY$10,0))/BA$121</f>
      </c>
      <c r="BB131" s="14">
        <f>(VLOOKUP($EG131,Data!$B:$CP,Daily!FA$10,0)+VLOOKUP($IF131,Data!$B:$CP,Daily!IZ$10,0))/BB$121</f>
      </c>
      <c r="BC131" s="14">
        <f>(VLOOKUP($EG131,Data!$B:$CP,Daily!FB$10,0)+VLOOKUP($IF131,Data!$B:$CP,Daily!JA$10,0))/BC$121</f>
      </c>
      <c r="BD131" s="14">
        <f>(VLOOKUP($EG131,Data!$B:$CP,Daily!FC$10,0)+VLOOKUP($IF131,Data!$B:$CP,Daily!JB$10,0))/BD$121</f>
      </c>
      <c r="BE131" s="14">
        <f>(VLOOKUP($EG131,Data!$B:$CP,Daily!FD$10,0)+VLOOKUP($IF131,Data!$B:$CP,Daily!JC$10,0))/BE$121</f>
      </c>
      <c r="BF131" s="14">
        <f>(VLOOKUP($EG131,Data!$B:$CP,Daily!FE$10,0)+VLOOKUP($IF131,Data!$B:$CP,Daily!JD$10,0))/BF$121</f>
      </c>
      <c r="BG131" s="14">
        <f>(VLOOKUP($EG131,Data!$B:$CP,Daily!FF$10,0)+VLOOKUP($IF131,Data!$B:$CP,Daily!JE$10,0))/BG$121</f>
      </c>
      <c r="BH131" s="14">
        <f>(VLOOKUP($EG131,Data!$B:$CP,Daily!FG$10,0)+VLOOKUP($IF131,Data!$B:$CP,Daily!JF$10,0))/BH$121</f>
      </c>
      <c r="BI131" s="14">
        <f>(VLOOKUP($EG131,Data!$B:$CP,Daily!FH$10,0)+VLOOKUP($IF131,Data!$B:$CP,Daily!JG$10,0))/BI$121</f>
      </c>
      <c r="BJ131" s="14">
        <f>(VLOOKUP($EG131,Data!$B:$CP,Daily!FI$10,0)+VLOOKUP($IF131,Data!$B:$CP,Daily!JH$10,0))/BJ$121</f>
      </c>
      <c r="BK131" s="14">
        <f>(VLOOKUP($EG131,Data!$B:$CP,Daily!FJ$10,0)+VLOOKUP($IF131,Data!$B:$CP,Daily!JI$10,0))/BK$121</f>
      </c>
      <c r="BL131" s="14">
        <f>(VLOOKUP($EG131,Data!$B:$CP,Daily!FK$10,0)+VLOOKUP($IF131,Data!$B:$CP,Daily!JJ$10,0))/BL$121</f>
      </c>
      <c r="BM131" s="14">
        <f>(VLOOKUP($EG131,Data!$B:$CP,Daily!FL$10,0)+VLOOKUP($IF131,Data!$B:$CP,Daily!JK$10,0))/BM$121</f>
      </c>
      <c r="BN131" s="14">
        <f>(VLOOKUP($EG131,Data!$B:$CP,Daily!FM$10,0)+VLOOKUP($IF131,Data!$B:$CP,Daily!JL$10,0))/BN$121</f>
      </c>
      <c r="BO131" s="14">
        <f>(VLOOKUP($EG131,Data!$B:$CP,Daily!FN$10,0)+VLOOKUP($IF131,Data!$B:$CP,Daily!JM$10,0))/BO$121</f>
      </c>
      <c r="BP131" s="14">
        <f>(VLOOKUP($EG131,Data!$B:$CP,Daily!FO$10,0)+VLOOKUP($IF131,Data!$B:$CP,Daily!JN$10,0))/BP$121</f>
      </c>
      <c r="BQ131" s="14">
        <f>(VLOOKUP($EG131,Data!$B:$CP,Daily!FP$10,0)+VLOOKUP($IF131,Data!$B:$CP,Daily!JO$10,0))/BQ$121</f>
      </c>
      <c r="BR131" s="14">
        <f>(VLOOKUP($EG131,Data!$B:$CP,Daily!FQ$10,0)+VLOOKUP($IF131,Data!$B:$CP,Daily!JP$10,0))/BR$121</f>
      </c>
      <c r="BS131" s="14">
        <f>(VLOOKUP($EG131,Data!$B:$CP,Daily!FR$10,0)+VLOOKUP($IF131,Data!$B:$CP,Daily!JQ$10,0))/BS$121</f>
      </c>
      <c r="BT131" s="14">
        <f>(VLOOKUP($EG131,Data!$B:$CP,Daily!FS$10,0)+VLOOKUP($IF131,Data!$B:$CP,Daily!JR$10,0))/BT$121</f>
      </c>
      <c r="BU131" s="14">
        <f>(VLOOKUP($EG131,Data!$B:$CP,Daily!FT$10,0)+VLOOKUP($IF131,Data!$B:$CP,Daily!JS$10,0))/BU$121</f>
      </c>
      <c r="BV131" s="14">
        <f>(VLOOKUP($EG131,Data!$B:$CP,Daily!FU$10,0)+VLOOKUP($IF131,Data!$B:$CP,Daily!JT$10,0))/BV$121</f>
      </c>
      <c r="BW131" s="14">
        <f>(VLOOKUP($EG131,Data!$B:$CP,Daily!FV$10,0)+VLOOKUP($IF131,Data!$B:$CP,Daily!JU$10,0))/BW$121</f>
      </c>
      <c r="BX131" s="14">
        <f>(VLOOKUP($EG131,Data!$B:$CP,Daily!FW$10,0)+VLOOKUP($IF131,Data!$B:$CP,Daily!JV$10,0))/BX$121</f>
      </c>
      <c r="BY131" s="14">
        <f>(VLOOKUP($EG131,Data!$B:$CP,Daily!FX$10,0)+VLOOKUP($IF131,Data!$B:$CP,Daily!JW$10,0))/BY$121</f>
      </c>
      <c r="BZ131" s="14">
        <f>(VLOOKUP($EG131,Data!$B:$CP,Daily!FY$10,0)+VLOOKUP($IF131,Data!$B:$CP,Daily!JX$10,0))/BZ$121</f>
      </c>
      <c r="CA131" s="14">
        <f>(VLOOKUP($EG131,Data!$B:$CP,Daily!FZ$10,0)+VLOOKUP($IF131,Data!$B:$CP,Daily!JY$10,0))/CA$121</f>
      </c>
      <c r="CB131" s="14">
        <f>(VLOOKUP($EG131,Data!$B:$CP,Daily!GA$10,0)+VLOOKUP($IF131,Data!$B:$CP,Daily!JZ$10,0))/CB$121</f>
      </c>
      <c r="CC131" s="14">
        <f>(VLOOKUP($EG131,Data!$B:$CP,Daily!GB$10,0)+VLOOKUP($IF131,Data!$B:$CP,Daily!KA$10,0))/CC$121</f>
      </c>
      <c r="CD131" s="14">
        <f>(VLOOKUP($EG131,Data!$B:$CP,Daily!GC$10,0)+VLOOKUP($IF131,Data!$B:$CP,Daily!KB$10,0))/CD$121</f>
      </c>
      <c r="CE131" s="14">
        <f>(VLOOKUP($EG131,Data!$B:$CP,Daily!GD$10,0)+VLOOKUP($IF131,Data!$B:$CP,Daily!KC$10,0))/CE$121</f>
      </c>
      <c r="CF131" s="14">
        <f>(VLOOKUP($EG131,Data!$B:$CP,Daily!GE$10,0)+VLOOKUP($IF131,Data!$B:$CP,Daily!KD$10,0))/CF$121</f>
      </c>
      <c r="CG131" s="14">
        <f>(VLOOKUP($EG131,Data!$B:$CP,Daily!GF$10,0)+VLOOKUP($IF131,Data!$B:$CP,Daily!KE$10,0))/CG$121</f>
      </c>
      <c r="CH131" s="14">
        <f>(VLOOKUP($EG131,Data!$B:$CP,Daily!GG$10,0)+VLOOKUP($IF131,Data!$B:$CP,Daily!KF$10,0))/CH$121</f>
      </c>
      <c r="CI131" s="14">
        <f>(VLOOKUP($EG131,Data!$B:$CP,Daily!GH$10,0)+VLOOKUP($IF131,Data!$B:$CP,Daily!KG$10,0))/CI$121</f>
      </c>
      <c r="CJ131" s="14">
        <f>(VLOOKUP($EG131,Data!$B:$CP,Daily!GI$10,0)+VLOOKUP($IF131,Data!$B:$CP,Daily!KH$10,0))/CJ$121</f>
      </c>
      <c r="CK131" s="14">
        <f>(VLOOKUP($EG131,Data!$B:$CP,Daily!GJ$10,0)+VLOOKUP($IF131,Data!$B:$CP,Daily!KI$10,0))/CK$121</f>
      </c>
      <c r="CL131" s="14">
        <f>(VLOOKUP($EG131,Data!$B:$CP,Daily!GK$10,0)+VLOOKUP($IF131,Data!$B:$CP,Daily!KJ$10,0))/CL$121</f>
      </c>
      <c r="CM131" s="14">
        <f>(VLOOKUP($EG131,Data!$B:$CP,Daily!GL$10,0)+VLOOKUP($IF131,Data!$B:$CP,Daily!KK$10,0))/CM$121</f>
      </c>
      <c r="CN131" s="14">
        <f>(VLOOKUP($EG131,Data!$B:$CP,Daily!GM$10,0)+VLOOKUP($IF131,Data!$B:$CP,Daily!KL$10,0))/CN$121</f>
      </c>
      <c r="CO131" s="14">
        <f>(VLOOKUP($EG131,Data!$B:$CP,Daily!GN$10,0)+VLOOKUP($IF131,Data!$B:$CP,Daily!KM$10,0))/CO$121</f>
      </c>
      <c r="CP131" s="14">
        <f>(VLOOKUP($EG131,Data!$B:$CP,Daily!GO$10,0)+VLOOKUP($IF131,Data!$B:$CP,Daily!KN$10,0))/CP$121</f>
      </c>
      <c r="CQ131" s="14">
        <f>(VLOOKUP($EG131,Data!$B:$CP,Daily!GP$10,0)+VLOOKUP($IF131,Data!$B:$CP,Daily!KO$10,0))/CQ$121</f>
      </c>
      <c r="CR131" s="14">
        <f>(VLOOKUP($EG131,Data!$B:$CP,Daily!GQ$10,0)+VLOOKUP($IF131,Data!$B:$CP,Daily!KP$10,0))/CR$121</f>
      </c>
      <c r="CS131" s="14">
        <f>(VLOOKUP($EG131,Data!$B:$CP,Daily!GR$10,0)+VLOOKUP($IF131,Data!$B:$CP,Daily!KQ$10,0))/CS$121</f>
      </c>
      <c r="CT131" s="14">
        <f>(VLOOKUP($EG131,Data!$B:$CP,Daily!GS$10,0)+VLOOKUP($IF131,Data!$B:$CP,Daily!KR$10,0))/CT$121</f>
      </c>
      <c r="CU131" s="14">
        <f>(VLOOKUP($EG131,Data!$B:$CP,Daily!GT$10,0)+VLOOKUP($IF131,Data!$B:$CP,Daily!KS$10,0))/CU$121</f>
      </c>
      <c r="CV131" s="14">
        <f>(VLOOKUP($EG131,Data!$B:$CP,Daily!GU$10,0)+VLOOKUP($IF131,Data!$B:$CP,Daily!KT$10,0))/CV$121</f>
      </c>
      <c r="CW131" s="14">
        <f>(VLOOKUP($EG131,Data!$B:$CP,Daily!GV$10,0)+VLOOKUP($IF131,Data!$B:$CP,Daily!KU$10,0))/CW$121</f>
      </c>
      <c r="CX131" s="14">
        <f>(VLOOKUP($EG131,Data!$B:$CP,Daily!GW$10,0)+VLOOKUP($IF131,Data!$B:$CP,Daily!KV$10,0))/CX$121</f>
      </c>
      <c r="CY131" s="14">
        <f>(VLOOKUP($EG131,Data!$B:$CP,Daily!GX$10,0)+VLOOKUP($IF131,Data!$B:$CP,Daily!KW$10,0))/CY$121</f>
      </c>
      <c r="CZ131" s="14">
        <f>(VLOOKUP($EG131,Data!$B:$CP,Daily!GY$10,0)+VLOOKUP($IF131,Data!$B:$CP,Daily!KX$10,0))/CZ$121</f>
      </c>
      <c r="DA131" s="14">
        <f>(VLOOKUP($EG131,Data!$B:$CP,Daily!GZ$10,0)+VLOOKUP($IF131,Data!$B:$CP,Daily!KY$10,0))/DA$121</f>
      </c>
      <c r="DB131" s="14">
        <f>(VLOOKUP($EG131,Data!$B:$CP,Daily!HA$10,0)+VLOOKUP($IF131,Data!$B:$CP,Daily!KZ$10,0))/DB$121</f>
      </c>
      <c r="DC131" s="14">
        <f>(VLOOKUP($EG131,Data!$B:$CP,Daily!HB$10,0)+VLOOKUP($IF131,Data!$B:$CP,Daily!LA$10,0))/DC$121</f>
      </c>
      <c r="DD131" s="14">
        <f>(VLOOKUP($EG131,Data!$B:$CP,Daily!HC$10,0)+VLOOKUP($IF131,Data!$B:$CP,Daily!LB$10,0))/DD$121</f>
      </c>
      <c r="DE131" s="14">
        <f>(VLOOKUP($EG131,Data!$B:$CP,Daily!HD$10,0)+VLOOKUP($IF131,Data!$B:$CP,Daily!LC$10,0))/DE$121</f>
      </c>
      <c r="DF131" s="14">
        <f>(VLOOKUP($EG131,Data!$B:$CP,Daily!HE$10,0)+VLOOKUP($IF131,Data!$B:$CP,Daily!LD$10,0))/DF$121</f>
      </c>
      <c r="DG131" s="14">
        <f>(VLOOKUP($EG131,Data!$B:$CP,Daily!HF$10,0)+VLOOKUP($IF131,Data!$B:$CP,Daily!LE$10,0))/DG$121</f>
      </c>
      <c r="DH131" s="14">
        <f>(VLOOKUP($EG131,Data!$B:$CP,Daily!HG$10,0)+VLOOKUP($IF131,Data!$B:$CP,Daily!LF$10,0))/DH$121</f>
      </c>
      <c r="DI131" s="14">
        <f>(VLOOKUP($EG131,Data!$B:$CP,Daily!HH$10,0)+VLOOKUP($IF131,Data!$B:$CP,Daily!LG$10,0))/DI$121</f>
      </c>
      <c r="DJ131" s="14">
        <f>(VLOOKUP($EG131,Data!$B:$CP,Daily!HI$10,0)+VLOOKUP($IF131,Data!$B:$CP,Daily!LH$10,0))/DJ$121</f>
      </c>
      <c r="DK131" s="14">
        <f>(VLOOKUP($EG131,Data!$B:$CP,Daily!HJ$10,0)+VLOOKUP($IF131,Data!$B:$CP,Daily!LI$10,0))/DK$121</f>
      </c>
      <c r="DL131" s="14">
        <f>(VLOOKUP($EG131,Data!$B:$CP,Daily!HK$10,0)+VLOOKUP($IF131,Data!$B:$CP,Daily!LJ$10,0))/DL$121</f>
      </c>
      <c r="DM131" s="14">
        <f>(VLOOKUP($EG131,Data!$B:$CP,Daily!HL$10,0)+VLOOKUP($IF131,Data!$B:$CP,Daily!LK$10,0))/DM$121</f>
      </c>
      <c r="DN131" s="14">
        <f>(VLOOKUP($EG131,Data!$B:$CP,Daily!HM$10,0)+VLOOKUP($IF131,Data!$B:$CP,Daily!LL$10,0))/DN$121</f>
      </c>
      <c r="DO131" s="14">
        <f>(VLOOKUP($EG131,Data!$B:$CP,Daily!HN$10,0)+VLOOKUP($IF131,Data!$B:$CP,Daily!LM$10,0))/DO$121</f>
      </c>
      <c r="DP131" s="14">
        <f>(VLOOKUP($EG131,Data!$B:$CP,Daily!HO$10,0)+VLOOKUP($IF131,Data!$B:$CP,Daily!LN$10,0))/DP$121</f>
      </c>
      <c r="DQ131" s="14">
        <f>(VLOOKUP($EG131,Data!$B:$CP,Daily!HP$10,0)+VLOOKUP($IF131,Data!$B:$CP,Daily!LO$10,0))/DQ$121</f>
      </c>
      <c r="DR131" s="14">
        <f>(VLOOKUP($EG131,Data!$B:$CP,Daily!HQ$10,0)+VLOOKUP($IF131,Data!$B:$CP,Daily!LP$10,0))/DR$121</f>
      </c>
      <c r="DS131" s="14">
        <f>(VLOOKUP($EG131,Data!$B:$CP,Daily!HR$10,0)+VLOOKUP($IF131,Data!$B:$CP,Daily!LQ$10,0))/DS$121</f>
      </c>
      <c r="DT131" s="14">
        <f>(VLOOKUP($EG131,Data!$B:$CP,Daily!HS$10,0)+VLOOKUP($IF131,Data!$B:$CP,Daily!LR$10,0))/DT$121</f>
      </c>
      <c r="DU131" s="14">
        <f>(VLOOKUP($EG131,Data!$B:$CP,Daily!HT$10,0)+VLOOKUP($IF131,Data!$B:$CP,Daily!LS$10,0))/DU$121</f>
      </c>
      <c r="DV131" s="18"/>
      <c r="DW131" s="14">
        <f t="shared" si="1206"/>
      </c>
      <c r="DX131" s="14">
        <f t="shared" si="1207"/>
      </c>
      <c r="DY131" s="14">
        <f t="shared" si="1600"/>
      </c>
      <c r="DZ131" s="14">
        <f t="shared" si="1601"/>
      </c>
      <c r="EA131" s="14">
        <f t="shared" si="1602"/>
      </c>
      <c r="EB131" s="18"/>
      <c r="EC131" s="14">
        <f t="shared" si="1593"/>
      </c>
      <c r="ED131" s="14">
        <f t="shared" ref="ED131" si="1623">SUMPRODUCT(DN131:DT131,DN$121:DT$121)/SUM(DN$121:DT$121)</f>
      </c>
      <c r="EE131" s="14">
        <f t="shared" ref="EE131" si="1624">SUMPRODUCT(CR131:DT131,CR$121:DT$121)/SUM(CR$121:DT$121)</f>
      </c>
      <c r="EF131" s="16"/>
      <c r="EG131" s="9" t="s">
        <v>708</v>
      </c>
      <c r="EH131" s="9" t="s">
        <v>111</v>
      </c>
      <c r="EI131" s="14">
        <f>VLOOKUP($EG131,Data!$B:$CP,Daily!EI$10,0)/EI$121</f>
      </c>
      <c r="EJ131" s="14">
        <f>VLOOKUP($EG131,Data!$B:$CP,Daily!EJ$10,0)/EJ$121</f>
      </c>
      <c r="EK131" s="14">
        <f>VLOOKUP($EG131,Data!$B:$CP,Daily!EK$10,0)/EK$121</f>
      </c>
      <c r="EL131" s="14">
        <f>VLOOKUP($EG131,Data!$B:$CP,Daily!EL$10,0)/EL$121</f>
      </c>
      <c r="EM131" s="14">
        <f>VLOOKUP($EG131,Data!$B:$CP,Daily!EM$10,0)/EM$121</f>
      </c>
      <c r="EN131" s="14">
        <f>VLOOKUP($EG131,Data!$B:$CP,Daily!EN$10,0)/EN$121</f>
      </c>
      <c r="EO131" s="14">
        <f>VLOOKUP($EG131,Data!$B:$CP,Daily!EO$10,0)/EO$121</f>
      </c>
      <c r="EP131" s="14">
        <f>VLOOKUP($EG131,Data!$B:$CP,Daily!EP$10,0)/EP$121</f>
      </c>
      <c r="EQ131" s="14">
        <f>VLOOKUP($EG131,Data!$B:$CP,Daily!EQ$10,0)/EQ$121</f>
      </c>
      <c r="ER131" s="14">
        <f>VLOOKUP($EG131,Data!$B:$CP,Daily!ER$10,0)/ER$121</f>
      </c>
      <c r="ES131" s="14">
        <f>VLOOKUP($EG131,Data!$B:$CP,Daily!ES$10,0)/ES$121</f>
      </c>
      <c r="ET131" s="14">
        <f>VLOOKUP($EG131,Data!$B:$CP,Daily!ET$10,0)/ET$121</f>
      </c>
      <c r="EU131" s="14">
        <f>VLOOKUP($EG131,Data!$B:$CP,Daily!EU$10,0)/EU$121</f>
      </c>
      <c r="EV131" s="14">
        <f>VLOOKUP($EG131,Data!$B:$CP,Daily!EV$10,0)/EV$121</f>
      </c>
      <c r="EW131" s="14">
        <f>VLOOKUP($EG131,Data!$B:$CP,Daily!EW$10,0)/EW$121</f>
      </c>
      <c r="EX131" s="14">
        <f>VLOOKUP($EG131,Data!$B:$CP,Daily!EX$10,0)/EX$121</f>
      </c>
      <c r="EY131" s="14">
        <f>VLOOKUP($EG131,Data!$B:$CP,Daily!EY$10,0)/EY$121</f>
      </c>
      <c r="EZ131" s="14">
        <f>VLOOKUP($EG131,Data!$B:$CP,Daily!EZ$10,0)/EZ$121</f>
      </c>
      <c r="FA131" s="14">
        <f>VLOOKUP($EG131,Data!$B:$CP,Daily!FA$10,0)/FA$121</f>
      </c>
      <c r="FB131" s="14">
        <f>VLOOKUP($EG131,Data!$B:$CP,Daily!FB$10,0)/FB$121</f>
      </c>
      <c r="FC131" s="14">
        <f>VLOOKUP($EG131,Data!$B:$CP,Daily!FC$10,0)/FC$121</f>
      </c>
      <c r="FD131" s="14">
        <f>VLOOKUP($EG131,Data!$B:$CP,Daily!FD$10,0)/FD$121</f>
      </c>
      <c r="FE131" s="14">
        <f>VLOOKUP($EG131,Data!$B:$CP,Daily!FE$10,0)/FE$121</f>
      </c>
      <c r="FF131" s="14">
        <f>VLOOKUP($EG131,Data!$B:$CP,Daily!FF$10,0)/FF$121</f>
      </c>
      <c r="FG131" s="14">
        <f>VLOOKUP($EG131,Data!$B:$CP,Daily!FG$10,0)/FG$121</f>
      </c>
      <c r="FH131" s="14">
        <f>VLOOKUP($EG131,Data!$B:$CP,Daily!FH$10,0)/FH$121</f>
      </c>
      <c r="FI131" s="14">
        <f>VLOOKUP($EG131,Data!$B:$CP,Daily!FI$10,0)/FI$121</f>
      </c>
      <c r="FJ131" s="14">
        <f>VLOOKUP($EG131,Data!$B:$CP,Daily!FJ$10,0)/FJ$121</f>
      </c>
      <c r="FK131" s="14">
        <f>VLOOKUP($EG131,Data!$B:$CP,Daily!FK$10,0)/FK$121</f>
      </c>
      <c r="FL131" s="14">
        <f>VLOOKUP($EG131,Data!$B:$CP,Daily!FL$10,0)/FL$121</f>
      </c>
      <c r="FM131" s="14">
        <f>VLOOKUP($EG131,Data!$B:$CP,Daily!FM$10,0)/FM$121</f>
      </c>
      <c r="FN131" s="14">
        <f>VLOOKUP($EG131,Data!$B:$CP,Daily!FN$10,0)/FN$121</f>
      </c>
      <c r="FO131" s="14">
        <f>VLOOKUP($EG131,Data!$B:$CP,Daily!FO$10,0)/FO$121</f>
      </c>
      <c r="FP131" s="14">
        <f>VLOOKUP($EG131,Data!$B:$CP,Daily!FP$10,0)/FP$121</f>
      </c>
      <c r="FQ131" s="14">
        <f>VLOOKUP($EG131,Data!$B:$CP,Daily!FQ$10,0)/FQ$121</f>
      </c>
      <c r="FR131" s="14">
        <f>VLOOKUP($EG131,Data!$B:$CP,Daily!FR$10,0)/FR$121</f>
      </c>
      <c r="FS131" s="14">
        <f>VLOOKUP($EG131,Data!$B:$CP,Daily!FS$10,0)/FS$121</f>
      </c>
      <c r="FT131" s="14">
        <f>VLOOKUP($EG131,Data!$B:$CP,Daily!FT$10,0)/FT$121</f>
      </c>
      <c r="FU131" s="14">
        <f>VLOOKUP($EG131,Data!$B:$CP,Daily!FU$10,0)/FU$121</f>
      </c>
      <c r="FV131" s="14">
        <f>VLOOKUP($EG131,Data!$B:$CP,Daily!FV$10,0)/FV$121</f>
      </c>
      <c r="FW131" s="14">
        <f>VLOOKUP($EG131,Data!$B:$CP,Daily!FW$10,0)/FW$121</f>
      </c>
      <c r="FX131" s="14">
        <f>VLOOKUP($EG131,Data!$B:$CP,Daily!FX$10,0)/FX$121</f>
      </c>
      <c r="FY131" s="14">
        <f>VLOOKUP($EG131,Data!$B:$CP,Daily!FY$10,0)/FY$121</f>
      </c>
      <c r="FZ131" s="14">
        <f>VLOOKUP($EG131,Data!$B:$CP,Daily!FZ$10,0)/FZ$121</f>
      </c>
      <c r="GA131" s="14">
        <f>VLOOKUP($EG131,Data!$B:$CP,Daily!GA$10,0)/GA$121</f>
      </c>
      <c r="GB131" s="14">
        <f>VLOOKUP($EG131,Data!$B:$CP,Daily!GB$10,0)/GB$121</f>
      </c>
      <c r="GC131" s="14">
        <f>VLOOKUP($EG131,Data!$B:$CP,Daily!GC$10,0)/GC$121</f>
      </c>
      <c r="GD131" s="14">
        <f>VLOOKUP($EG131,Data!$B:$CP,Daily!GD$10,0)/GD$121</f>
      </c>
      <c r="GE131" s="14">
        <f>VLOOKUP($EG131,Data!$B:$CP,Daily!GE$10,0)/GE$121</f>
      </c>
      <c r="GF131" s="14">
        <f>VLOOKUP($EG131,Data!$B:$CP,Daily!GF$10,0)/GF$121</f>
      </c>
      <c r="GG131" s="14">
        <f>VLOOKUP($EG131,Data!$B:$CP,Daily!GG$10,0)/GG$121</f>
      </c>
      <c r="GH131" s="14">
        <f>VLOOKUP($EG131,Data!$B:$CP,Daily!GH$10,0)/GH$121</f>
      </c>
      <c r="GI131" s="14">
        <f>VLOOKUP($EG131,Data!$B:$CP,Daily!GI$10,0)/GI$121</f>
      </c>
      <c r="GJ131" s="14">
        <f>VLOOKUP($EG131,Data!$B:$CP,Daily!GJ$10,0)/GJ$121</f>
      </c>
      <c r="GK131" s="14">
        <f>VLOOKUP($EG131,Data!$B:$CP,Daily!GK$10,0)/GK$121</f>
      </c>
      <c r="GL131" s="14">
        <f>VLOOKUP($EG131,Data!$B:$CP,Daily!GL$10,0)/GL$121</f>
      </c>
      <c r="GM131" s="14">
        <f>VLOOKUP($EG131,Data!$B:$CP,Daily!GM$10,0)/GM$121</f>
      </c>
      <c r="GN131" s="14">
        <f>VLOOKUP($EG131,Data!$B:$CP,Daily!GN$10,0)/GN$121</f>
      </c>
      <c r="GO131" s="14">
        <f>VLOOKUP($EG131,Data!$B:$CP,Daily!GO$10,0)/GO$121</f>
      </c>
      <c r="GP131" s="14">
        <f>VLOOKUP($EG131,Data!$B:$CP,Daily!GP$10,0)/GP$121</f>
      </c>
      <c r="GQ131" s="14">
        <f>VLOOKUP($EG131,Data!$B:$CP,Daily!GQ$10,0)/GQ$121</f>
      </c>
      <c r="GR131" s="14">
        <f>VLOOKUP($EG131,Data!$B:$CP,Daily!GR$10,0)/GR$121</f>
      </c>
      <c r="GS131" s="14">
        <f>VLOOKUP($EG131,Data!$B:$CP,Daily!GS$10,0)/GS$121</f>
      </c>
      <c r="GT131" s="14">
        <f>VLOOKUP($EG131,Data!$B:$CP,Daily!GT$10,0)/GT$121</f>
      </c>
      <c r="GU131" s="14">
        <f>VLOOKUP($EG131,Data!$B:$CP,Daily!GU$10,0)/GU$121</f>
      </c>
      <c r="GV131" s="14">
        <f>VLOOKUP($EG131,Data!$B:$CP,Daily!GV$10,0)/GV$121</f>
      </c>
      <c r="GW131" s="14">
        <f>VLOOKUP($EG131,Data!$B:$CP,Daily!GW$10,0)/GW$121</f>
      </c>
      <c r="GX131" s="14">
        <f>VLOOKUP($EG131,Data!$B:$CP,Daily!GX$10,0)/GX$121</f>
      </c>
      <c r="GY131" s="14">
        <f>VLOOKUP($EG131,Data!$B:$CP,Daily!GY$10,0)/GY$121</f>
      </c>
      <c r="GZ131" s="14">
        <f>VLOOKUP($EG131,Data!$B:$CP,Daily!GZ$10,0)/GZ$121</f>
      </c>
      <c r="HA131" s="14">
        <f>VLOOKUP($EG131,Data!$B:$CP,Daily!HA$10,0)/HA$121</f>
      </c>
      <c r="HB131" s="14">
        <f>VLOOKUP($EG131,Data!$B:$CP,Daily!HB$10,0)/HB$121</f>
      </c>
      <c r="HC131" s="14">
        <f>VLOOKUP($EG131,Data!$B:$CP,Daily!HC$10,0)/HC$121</f>
      </c>
      <c r="HD131" s="14">
        <f>VLOOKUP($EG131,Data!$B:$CP,Daily!HD$10,0)/HD$121</f>
      </c>
      <c r="HE131" s="14">
        <f>VLOOKUP($EG131,Data!$B:$CP,Daily!HE$10,0)/HE$121</f>
      </c>
      <c r="HF131" s="14">
        <f>VLOOKUP($EG131,Data!$B:$CP,Daily!HF$10,0)/HF$121</f>
      </c>
      <c r="HG131" s="14">
        <f>VLOOKUP($EG131,Data!$B:$CP,Daily!HG$10,0)/HG$121</f>
      </c>
      <c r="HH131" s="14">
        <f>VLOOKUP($EG131,Data!$B:$CP,Daily!HH$10,0)/HH$121</f>
      </c>
      <c r="HI131" s="14">
        <f>VLOOKUP($EG131,Data!$B:$CP,Daily!HI$10,0)/HI$121</f>
      </c>
      <c r="HJ131" s="14">
        <f>VLOOKUP($EG131,Data!$B:$CP,Daily!HJ$10,0)/HJ$121</f>
      </c>
      <c r="HK131" s="14">
        <f>VLOOKUP($EG131,Data!$B:$CP,Daily!HK$10,0)/HK$121</f>
      </c>
      <c r="HL131" s="14">
        <f>VLOOKUP($EG131,Data!$B:$CP,Daily!HL$10,0)/HL$121</f>
      </c>
      <c r="HM131" s="14">
        <f>VLOOKUP($EG131,Data!$B:$CP,Daily!HM$10,0)/HM$121</f>
      </c>
      <c r="HN131" s="14">
        <f>VLOOKUP($EG131,Data!$B:$CP,Daily!HN$10,0)/HN$121</f>
      </c>
      <c r="HO131" s="14">
        <f>VLOOKUP($EG131,Data!$B:$CP,Daily!HO$10,0)/HO$121</f>
      </c>
      <c r="HP131" s="14">
        <f>VLOOKUP($EG131,Data!$B:$CP,Daily!HP$10,0)/HP$121</f>
      </c>
      <c r="HQ131" s="14">
        <f>VLOOKUP($EG131,Data!$B:$CP,Daily!HQ$10,0)/HQ$121</f>
      </c>
      <c r="HR131" s="14">
        <f>VLOOKUP($EG131,Data!$B:$CP,Daily!HR$10,0)/HR$121</f>
      </c>
      <c r="HS131" s="14">
        <f>VLOOKUP($EG131,Data!$B:$CP,Daily!HS$10,0)/HS$121</f>
      </c>
      <c r="HT131" s="14">
        <f>VLOOKUP($EG131,Data!$B:$CP,Daily!HT$10,0)/HT$121</f>
      </c>
      <c r="HU131" s="17"/>
      <c r="HV131" s="52">
        <f t="shared" si="1209"/>
      </c>
      <c r="HW131" s="52">
        <f t="shared" si="1210"/>
      </c>
      <c r="HX131" s="52">
        <f t="shared" si="1594"/>
      </c>
      <c r="HY131" s="52">
        <f t="shared" si="1603"/>
      </c>
      <c r="HZ131" s="52">
        <f t="shared" si="1604"/>
      </c>
      <c r="IA131" s="55"/>
      <c r="IB131" s="14">
        <f t="shared" si="1595"/>
      </c>
      <c r="IC131" s="14">
        <f t="shared" ref="IC131" si="1625">SUMPRODUCT(HM131:HS131,HM$121:HS$121)/SUM(HM$121:HS$121)</f>
      </c>
      <c r="ID131" s="14">
        <f t="shared" ref="ID131" si="1626">SUMPRODUCT(GQ131:HS131,GQ$121:HS$121)/SUM(GQ$121:HS$121)</f>
      </c>
      <c r="IE131" s="16"/>
      <c r="IF131" s="9" t="s">
        <v>709</v>
      </c>
      <c r="IG131" s="9" t="s">
        <v>111</v>
      </c>
      <c r="IH131" s="14">
        <f>VLOOKUP($IF131,Data!$B:$CP,Daily!IH$10,0)/IH$121</f>
      </c>
      <c r="II131" s="14">
        <f>VLOOKUP($IF131,Data!$B:$CP,Daily!II$10,0)/II$121</f>
      </c>
      <c r="IJ131" s="14">
        <f>VLOOKUP($IF131,Data!$B:$CP,Daily!IJ$10,0)/IJ$121</f>
      </c>
      <c r="IK131" s="14">
        <f>VLOOKUP($IF131,Data!$B:$CP,Daily!IK$10,0)/IK$121</f>
      </c>
      <c r="IL131" s="14">
        <f>VLOOKUP($IF131,Data!$B:$CP,Daily!IL$10,0)/IL$121</f>
      </c>
      <c r="IM131" s="14">
        <f>VLOOKUP($IF131,Data!$B:$CP,Daily!IM$10,0)/IM$121</f>
      </c>
      <c r="IN131" s="14">
        <f>VLOOKUP($IF131,Data!$B:$CP,Daily!IN$10,0)/IN$121</f>
      </c>
      <c r="IO131" s="14">
        <f>VLOOKUP($IF131,Data!$B:$CP,Daily!IO$10,0)/IO$121</f>
      </c>
      <c r="IP131" s="14">
        <f>VLOOKUP($IF131,Data!$B:$CP,Daily!IP$10,0)/IP$121</f>
      </c>
      <c r="IQ131" s="14">
        <f>VLOOKUP($IF131,Data!$B:$CP,Daily!IQ$10,0)/IQ$121</f>
      </c>
      <c r="IR131" s="14">
        <f>VLOOKUP($IF131,Data!$B:$CP,Daily!IR$10,0)/IR$121</f>
      </c>
      <c r="IS131" s="14">
        <f>VLOOKUP($IF131,Data!$B:$CP,Daily!IS$10,0)/IS$121</f>
      </c>
      <c r="IT131" s="14">
        <f>VLOOKUP($IF131,Data!$B:$CP,Daily!IT$10,0)/IT$121</f>
      </c>
      <c r="IU131" s="14">
        <f>VLOOKUP($IF131,Data!$B:$CP,Daily!IU$10,0)/IU$121</f>
      </c>
      <c r="IV131" s="14">
        <f>VLOOKUP($IF131,Data!$B:$CP,Daily!IV$10,0)/IV$121</f>
      </c>
      <c r="IW131" s="14">
        <f>VLOOKUP($IF131,Data!$B:$CP,Daily!IW$10,0)/IW$121</f>
      </c>
      <c r="IX131" s="14">
        <f>VLOOKUP($IF131,Data!$B:$CP,Daily!IX$10,0)/IX$121</f>
      </c>
      <c r="IY131" s="14">
        <f>VLOOKUP($IF131,Data!$B:$CP,Daily!IY$10,0)/IY$121</f>
      </c>
      <c r="IZ131" s="14">
        <f>VLOOKUP($IF131,Data!$B:$CP,Daily!IZ$10,0)/IZ$121</f>
      </c>
      <c r="JA131" s="14">
        <f>VLOOKUP($IF131,Data!$B:$CP,Daily!JA$10,0)/JA$121</f>
      </c>
      <c r="JB131" s="14">
        <f>VLOOKUP($IF131,Data!$B:$CP,Daily!JB$10,0)/JB$121</f>
      </c>
      <c r="JC131" s="14">
        <f>VLOOKUP($IF131,Data!$B:$CP,Daily!JC$10,0)/JC$121</f>
      </c>
      <c r="JD131" s="14">
        <f>VLOOKUP($IF131,Data!$B:$CP,Daily!JD$10,0)/JD$121</f>
      </c>
      <c r="JE131" s="14">
        <f>VLOOKUP($IF131,Data!$B:$CP,Daily!JE$10,0)/JE$121</f>
      </c>
      <c r="JF131" s="14">
        <f>VLOOKUP($IF131,Data!$B:$CP,Daily!JF$10,0)/JF$121</f>
      </c>
      <c r="JG131" s="14">
        <f>VLOOKUP($IF131,Data!$B:$CP,Daily!JG$10,0)/JG$121</f>
      </c>
      <c r="JH131" s="14">
        <f>VLOOKUP($IF131,Data!$B:$CP,Daily!JH$10,0)/JH$121</f>
      </c>
      <c r="JI131" s="14">
        <f>VLOOKUP($IF131,Data!$B:$CP,Daily!JI$10,0)/JI$121</f>
      </c>
      <c r="JJ131" s="14">
        <f>VLOOKUP($IF131,Data!$B:$CP,Daily!JJ$10,0)/JJ$121</f>
      </c>
      <c r="JK131" s="14">
        <f>VLOOKUP($IF131,Data!$B:$CP,Daily!JK$10,0)/JK$121</f>
      </c>
      <c r="JL131" s="14">
        <f>VLOOKUP($IF131,Data!$B:$CP,Daily!JL$10,0)/JL$121</f>
      </c>
      <c r="JM131" s="14">
        <f>VLOOKUP($IF131,Data!$B:$CP,Daily!JM$10,0)/JM$121</f>
      </c>
      <c r="JN131" s="14">
        <f>VLOOKUP($IF131,Data!$B:$CP,Daily!JN$10,0)/JN$121</f>
      </c>
      <c r="JO131" s="14">
        <f>VLOOKUP($IF131,Data!$B:$CP,Daily!JO$10,0)/JO$121</f>
      </c>
      <c r="JP131" s="14">
        <f>VLOOKUP($IF131,Data!$B:$CP,Daily!JP$10,0)/JP$121</f>
      </c>
      <c r="JQ131" s="14">
        <f>VLOOKUP($IF131,Data!$B:$CP,Daily!JQ$10,0)/JQ$121</f>
      </c>
      <c r="JR131" s="14">
        <f>VLOOKUP($IF131,Data!$B:$CP,Daily!JR$10,0)/JR$121</f>
      </c>
      <c r="JS131" s="14">
        <f>VLOOKUP($IF131,Data!$B:$CP,Daily!JS$10,0)/JS$121</f>
      </c>
      <c r="JT131" s="14">
        <f>VLOOKUP($IF131,Data!$B:$CP,Daily!JT$10,0)/JT$121</f>
      </c>
      <c r="JU131" s="14">
        <f>VLOOKUP($IF131,Data!$B:$CP,Daily!JU$10,0)/JU$121</f>
      </c>
      <c r="JV131" s="14">
        <f>VLOOKUP($IF131,Data!$B:$CP,Daily!JV$10,0)/JV$121</f>
      </c>
      <c r="JW131" s="14">
        <f>VLOOKUP($IF131,Data!$B:$CP,Daily!JW$10,0)/JW$121</f>
      </c>
      <c r="JX131" s="14">
        <f>VLOOKUP($IF131,Data!$B:$CP,Daily!JX$10,0)/JX$121</f>
      </c>
      <c r="JY131" s="14">
        <f>VLOOKUP($IF131,Data!$B:$CP,Daily!JY$10,0)/JY$121</f>
      </c>
      <c r="JZ131" s="14">
        <f>VLOOKUP($IF131,Data!$B:$CP,Daily!JZ$10,0)/JZ$121</f>
      </c>
      <c r="KA131" s="14">
        <f>VLOOKUP($IF131,Data!$B:$CP,Daily!KA$10,0)/KA$121</f>
      </c>
      <c r="KB131" s="14">
        <f>VLOOKUP($IF131,Data!$B:$CP,Daily!KB$10,0)/KB$121</f>
      </c>
      <c r="KC131" s="14">
        <f>VLOOKUP($IF131,Data!$B:$CP,Daily!KC$10,0)/KC$121</f>
      </c>
      <c r="KD131" s="14">
        <f>VLOOKUP($IF131,Data!$B:$CP,Daily!KD$10,0)/KD$121</f>
      </c>
      <c r="KE131" s="14">
        <f>VLOOKUP($IF131,Data!$B:$CP,Daily!KE$10,0)/KE$121</f>
      </c>
      <c r="KF131" s="14">
        <f>VLOOKUP($IF131,Data!$B:$CP,Daily!KF$10,0)/KF$121</f>
      </c>
      <c r="KG131" s="14">
        <f>VLOOKUP($IF131,Data!$B:$CP,Daily!KG$10,0)/KG$121</f>
      </c>
      <c r="KH131" s="14">
        <f>VLOOKUP($IF131,Data!$B:$CP,Daily!KH$10,0)/KH$121</f>
      </c>
      <c r="KI131" s="14">
        <f>VLOOKUP($IF131,Data!$B:$CP,Daily!KI$10,0)/KI$121</f>
      </c>
      <c r="KJ131" s="14">
        <f>VLOOKUP($IF131,Data!$B:$CP,Daily!KJ$10,0)/KJ$121</f>
      </c>
      <c r="KK131" s="14">
        <f>VLOOKUP($IF131,Data!$B:$CP,Daily!KK$10,0)/KK$121</f>
      </c>
      <c r="KL131" s="14">
        <f>VLOOKUP($IF131,Data!$B:$CP,Daily!KL$10,0)/KL$121</f>
      </c>
      <c r="KM131" s="14">
        <f>VLOOKUP($IF131,Data!$B:$CP,Daily!KM$10,0)/KM$121</f>
      </c>
      <c r="KN131" s="14">
        <f>VLOOKUP($IF131,Data!$B:$CP,Daily!KN$10,0)/KN$121</f>
      </c>
      <c r="KO131" s="14">
        <f>VLOOKUP($IF131,Data!$B:$CP,Daily!KO$10,0)/KO$121</f>
      </c>
      <c r="KP131" s="14">
        <f>VLOOKUP($IF131,Data!$B:$CP,Daily!KP$10,0)/KP$121</f>
      </c>
      <c r="KQ131" s="14">
        <f>VLOOKUP($IF131,Data!$B:$CP,Daily!KQ$10,0)/KQ$121</f>
      </c>
      <c r="KR131" s="14">
        <f>VLOOKUP($IF131,Data!$B:$CP,Daily!KR$10,0)/KR$121</f>
      </c>
      <c r="KS131" s="14">
        <f>VLOOKUP($IF131,Data!$B:$CP,Daily!KS$10,0)/KS$121</f>
      </c>
      <c r="KT131" s="14">
        <f>VLOOKUP($IF131,Data!$B:$CP,Daily!KT$10,0)/KT$121</f>
      </c>
      <c r="KU131" s="14">
        <f>VLOOKUP($IF131,Data!$B:$CP,Daily!KU$10,0)/KU$121</f>
      </c>
      <c r="KV131" s="14">
        <f>VLOOKUP($IF131,Data!$B:$CP,Daily!KV$10,0)/KV$121</f>
      </c>
      <c r="KW131" s="14">
        <f>VLOOKUP($IF131,Data!$B:$CP,Daily!KW$10,0)/KW$121</f>
      </c>
      <c r="KX131" s="14">
        <f>VLOOKUP($IF131,Data!$B:$CP,Daily!KX$10,0)/KX$121</f>
      </c>
      <c r="KY131" s="14">
        <f>VLOOKUP($IF131,Data!$B:$CP,Daily!KY$10,0)/KY$121</f>
      </c>
      <c r="KZ131" s="14">
        <f>VLOOKUP($IF131,Data!$B:$CP,Daily!KZ$10,0)/KZ$121</f>
      </c>
      <c r="LA131" s="14">
        <f>VLOOKUP($IF131,Data!$B:$CP,Daily!LA$10,0)/LA$121</f>
      </c>
      <c r="LB131" s="14">
        <f>VLOOKUP($IF131,Data!$B:$CP,Daily!LB$10,0)/LB$121</f>
      </c>
      <c r="LC131" s="14">
        <f>VLOOKUP($IF131,Data!$B:$CP,Daily!LC$10,0)/LC$121</f>
      </c>
      <c r="LD131" s="14">
        <f>VLOOKUP($IF131,Data!$B:$CP,Daily!LD$10,0)/LD$121</f>
      </c>
      <c r="LE131" s="14">
        <f>VLOOKUP($IF131,Data!$B:$CP,Daily!LE$10,0)/LE$121</f>
      </c>
      <c r="LF131" s="14">
        <f>VLOOKUP($IF131,Data!$B:$CP,Daily!LF$10,0)/LF$121</f>
      </c>
      <c r="LG131" s="14">
        <f>VLOOKUP($IF131,Data!$B:$CP,Daily!LG$10,0)/LG$121</f>
      </c>
      <c r="LH131" s="14">
        <f>VLOOKUP($IF131,Data!$B:$CP,Daily!LH$10,0)/LH$121</f>
      </c>
      <c r="LI131" s="14">
        <f>VLOOKUP($IF131,Data!$B:$CP,Daily!LI$10,0)/LI$121</f>
      </c>
      <c r="LJ131" s="14">
        <f>VLOOKUP($IF131,Data!$B:$CP,Daily!LJ$10,0)/LJ$121</f>
      </c>
      <c r="LK131" s="14">
        <f>VLOOKUP($IF131,Data!$B:$CP,Daily!LK$10,0)/LK$121</f>
      </c>
      <c r="LL131" s="14">
        <f>VLOOKUP($IF131,Data!$B:$CP,Daily!LL$10,0)/LL$121</f>
      </c>
      <c r="LM131" s="14">
        <f>VLOOKUP($IF131,Data!$B:$CP,Daily!LM$10,0)/LM$121</f>
      </c>
      <c r="LN131" s="14">
        <f>VLOOKUP($IF131,Data!$B:$CP,Daily!LN$10,0)/LN$121</f>
      </c>
      <c r="LO131" s="14">
        <f>VLOOKUP($IF131,Data!$B:$CP,Daily!LO$10,0)/LO$121</f>
      </c>
      <c r="LP131" s="14">
        <f>VLOOKUP($IF131,Data!$B:$CP,Daily!LP$10,0)/LP$121</f>
      </c>
      <c r="LQ131" s="14">
        <f>VLOOKUP($IF131,Data!$B:$CP,Daily!LQ$10,0)/LQ$121</f>
      </c>
      <c r="LR131" s="14">
        <f>VLOOKUP($IF131,Data!$B:$CP,Daily!LR$10,0)/LR$121</f>
      </c>
      <c r="LS131" s="14">
        <f>VLOOKUP($IF131,Data!$B:$CP,Daily!LS$10,0)/LS$121</f>
      </c>
      <c r="LU131" s="52">
        <f t="shared" si="1213"/>
      </c>
      <c r="LV131" s="52">
        <f t="shared" si="1214"/>
      </c>
      <c r="LW131" s="52">
        <f t="shared" si="1596"/>
      </c>
      <c r="LX131" s="52">
        <f t="shared" si="1605"/>
      </c>
      <c r="LY131" s="52">
        <f t="shared" si="1606"/>
      </c>
      <c r="LZ131" s="55"/>
      <c r="MA131" s="14">
        <f t="shared" si="1607"/>
      </c>
      <c r="MB131" s="14">
        <f t="shared" ref="MB131" si="1627">SUMPRODUCT(LL131:LR131,LL$121:LR$121)/SUM(LL$121:LR$121)</f>
      </c>
      <c r="MC131" s="14">
        <f t="shared" ref="MC131" si="1628">SUMPRODUCT(KP131:LR131,KP$121:LR$121)/SUM(KP$121:LR$121)</f>
      </c>
    </row>
    <row r="132" spans="4:341" x14ac:dyDescent="0.25">
      <c r="D132" s="75" t="s">
        <v>478</v>
      </c>
      <c r="E132" s="67" t="str">
        <f>VLOOKUP($D132,'Metric Nature'!$C:$D,2,0)&amp;IF(($F132&lt;(EA132)),"Below",IF(($F132&gt;(DZ132)),"Above","Within"))</f>
      </c>
      <c r="F132" s="137">
        <f t="shared" si="1103"/>
      </c>
      <c r="G132" s="138">
        <f t="shared" si="1104"/>
      </c>
      <c r="H132" s="137">
        <f t="shared" si="1105"/>
      </c>
      <c r="I132" s="150">
        <f t="shared" si="1238"/>
      </c>
      <c r="J132" s="137">
        <f t="shared" si="1106"/>
      </c>
      <c r="K132" s="137">
        <f t="shared" si="1219"/>
      </c>
      <c r="L132" s="70"/>
      <c r="M132" s="67" t="str">
        <f>VLOOKUP($D132,'Metric Nature'!$C:$D,2,0)&amp;IF(($N132&lt;(HZ132)),"Below",IF(($N132&gt;(HY132)),"Above","Within"))</f>
      </c>
      <c r="N132" s="71">
        <f t="shared" si="1108"/>
      </c>
      <c r="O132" s="138">
        <f t="shared" si="1239"/>
      </c>
      <c r="P132" s="151">
        <f t="shared" si="1240"/>
      </c>
      <c r="Q132" s="138">
        <f t="shared" si="1109"/>
      </c>
      <c r="R132" s="140">
        <f t="shared" si="1110"/>
      </c>
      <c r="S132" s="137">
        <f t="shared" si="1111"/>
      </c>
      <c r="T132" s="70"/>
      <c r="U132" s="67" t="str">
        <f>VLOOKUP($D132,'Metric Nature'!$C:$D,2,0)&amp;IF(($V132&lt;(LY132)),"Below",IF(($V132&gt;(LX132)),"Above","Within"))</f>
      </c>
      <c r="V132" s="137">
        <f t="shared" si="1112"/>
      </c>
      <c r="W132" s="138">
        <f t="shared" si="1241"/>
      </c>
      <c r="X132" s="137">
        <f t="shared" si="1113"/>
      </c>
      <c r="Y132" s="138">
        <f t="shared" si="1242"/>
      </c>
      <c r="Z132" s="137">
        <f t="shared" si="1114"/>
      </c>
      <c r="AA132" s="137">
        <f t="shared" si="1115"/>
      </c>
      <c r="AB132" s="139"/>
      <c r="AC132" s="60" t="s">
        <v>710</v>
      </c>
      <c r="AI132" s="9" t="s">
        <v>296</v>
      </c>
      <c r="AJ132" s="14">
        <f>(VLOOKUP($EG132,Data!$B:$CP,Daily!EI$10,0)+VLOOKUP($IF132,Data!$B:$CP,Daily!IH$10,0))/AJ$121</f>
      </c>
      <c r="AK132" s="14">
        <f>(VLOOKUP($EG132,Data!$B:$CP,Daily!EJ$10,0)+VLOOKUP($IF132,Data!$B:$CP,Daily!II$10,0))/AK$121</f>
      </c>
      <c r="AL132" s="14">
        <f>(VLOOKUP($EG132,Data!$B:$CP,Daily!EK$10,0)+VLOOKUP($IF132,Data!$B:$CP,Daily!IJ$10,0))/AL$121</f>
      </c>
      <c r="AM132" s="14">
        <f>(VLOOKUP($EG132,Data!$B:$CP,Daily!EL$10,0)+VLOOKUP($IF132,Data!$B:$CP,Daily!IK$10,0))/AM$121</f>
      </c>
      <c r="AN132" s="14">
        <f>(VLOOKUP($EG132,Data!$B:$CP,Daily!EM$10,0)+VLOOKUP($IF132,Data!$B:$CP,Daily!IL$10,0))/AN$121</f>
      </c>
      <c r="AO132" s="14">
        <f>(VLOOKUP($EG132,Data!$B:$CP,Daily!EN$10,0)+VLOOKUP($IF132,Data!$B:$CP,Daily!IM$10,0))/AO$121</f>
      </c>
      <c r="AP132" s="14">
        <f>(VLOOKUP($EG132,Data!$B:$CP,Daily!EO$10,0)+VLOOKUP($IF132,Data!$B:$CP,Daily!IN$10,0))/AP$121</f>
      </c>
      <c r="AQ132" s="14">
        <f>(VLOOKUP($EG132,Data!$B:$CP,Daily!EP$10,0)+VLOOKUP($IF132,Data!$B:$CP,Daily!IO$10,0))/AQ$121</f>
      </c>
      <c r="AR132" s="14">
        <f>(VLOOKUP($EG132,Data!$B:$CP,Daily!EQ$10,0)+VLOOKUP($IF132,Data!$B:$CP,Daily!IP$10,0))/AR$121</f>
      </c>
      <c r="AS132" s="14">
        <f>(VLOOKUP($EG132,Data!$B:$CP,Daily!ER$10,0)+VLOOKUP($IF132,Data!$B:$CP,Daily!IQ$10,0))/AS$121</f>
      </c>
      <c r="AT132" s="14">
        <f>(VLOOKUP($EG132,Data!$B:$CP,Daily!ES$10,0)+VLOOKUP($IF132,Data!$B:$CP,Daily!IR$10,0))/AT$121</f>
      </c>
      <c r="AU132" s="14">
        <f>(VLOOKUP($EG132,Data!$B:$CP,Daily!ET$10,0)+VLOOKUP($IF132,Data!$B:$CP,Daily!IS$10,0))/AU$121</f>
      </c>
      <c r="AV132" s="14">
        <f>(VLOOKUP($EG132,Data!$B:$CP,Daily!EU$10,0)+VLOOKUP($IF132,Data!$B:$CP,Daily!IT$10,0))/AV$121</f>
      </c>
      <c r="AW132" s="14">
        <f>(VLOOKUP($EG132,Data!$B:$CP,Daily!EV$10,0)+VLOOKUP($IF132,Data!$B:$CP,Daily!IU$10,0))/AW$121</f>
      </c>
      <c r="AX132" s="14">
        <f>(VLOOKUP($EG132,Data!$B:$CP,Daily!EW$10,0)+VLOOKUP($IF132,Data!$B:$CP,Daily!IV$10,0))/AX$121</f>
      </c>
      <c r="AY132" s="14">
        <f>(VLOOKUP($EG132,Data!$B:$CP,Daily!EX$10,0)+VLOOKUP($IF132,Data!$B:$CP,Daily!IW$10,0))/AY$121</f>
      </c>
      <c r="AZ132" s="14">
        <f>(VLOOKUP($EG132,Data!$B:$CP,Daily!EY$10,0)+VLOOKUP($IF132,Data!$B:$CP,Daily!IX$10,0))/AZ$121</f>
      </c>
      <c r="BA132" s="14">
        <f>(VLOOKUP($EG132,Data!$B:$CP,Daily!EZ$10,0)+VLOOKUP($IF132,Data!$B:$CP,Daily!IY$10,0))/BA$121</f>
      </c>
      <c r="BB132" s="14">
        <f>(VLOOKUP($EG132,Data!$B:$CP,Daily!FA$10,0)+VLOOKUP($IF132,Data!$B:$CP,Daily!IZ$10,0))/BB$121</f>
      </c>
      <c r="BC132" s="14">
        <f>(VLOOKUP($EG132,Data!$B:$CP,Daily!FB$10,0)+VLOOKUP($IF132,Data!$B:$CP,Daily!JA$10,0))/BC$121</f>
      </c>
      <c r="BD132" s="14">
        <f>(VLOOKUP($EG132,Data!$B:$CP,Daily!FC$10,0)+VLOOKUP($IF132,Data!$B:$CP,Daily!JB$10,0))/BD$121</f>
      </c>
      <c r="BE132" s="14">
        <f>(VLOOKUP($EG132,Data!$B:$CP,Daily!FD$10,0)+VLOOKUP($IF132,Data!$B:$CP,Daily!JC$10,0))/BE$121</f>
      </c>
      <c r="BF132" s="14">
        <f>(VLOOKUP($EG132,Data!$B:$CP,Daily!FE$10,0)+VLOOKUP($IF132,Data!$B:$CP,Daily!JD$10,0))/BF$121</f>
      </c>
      <c r="BG132" s="14">
        <f>(VLOOKUP($EG132,Data!$B:$CP,Daily!FF$10,0)+VLOOKUP($IF132,Data!$B:$CP,Daily!JE$10,0))/BG$121</f>
      </c>
      <c r="BH132" s="14">
        <f>(VLOOKUP($EG132,Data!$B:$CP,Daily!FG$10,0)+VLOOKUP($IF132,Data!$B:$CP,Daily!JF$10,0))/BH$121</f>
      </c>
      <c r="BI132" s="14">
        <f>(VLOOKUP($EG132,Data!$B:$CP,Daily!FH$10,0)+VLOOKUP($IF132,Data!$B:$CP,Daily!JG$10,0))/BI$121</f>
      </c>
      <c r="BJ132" s="14">
        <f>(VLOOKUP($EG132,Data!$B:$CP,Daily!FI$10,0)+VLOOKUP($IF132,Data!$B:$CP,Daily!JH$10,0))/BJ$121</f>
      </c>
      <c r="BK132" s="14">
        <f>(VLOOKUP($EG132,Data!$B:$CP,Daily!FJ$10,0)+VLOOKUP($IF132,Data!$B:$CP,Daily!JI$10,0))/BK$121</f>
      </c>
      <c r="BL132" s="14">
        <f>(VLOOKUP($EG132,Data!$B:$CP,Daily!FK$10,0)+VLOOKUP($IF132,Data!$B:$CP,Daily!JJ$10,0))/BL$121</f>
      </c>
      <c r="BM132" s="14">
        <f>(VLOOKUP($EG132,Data!$B:$CP,Daily!FL$10,0)+VLOOKUP($IF132,Data!$B:$CP,Daily!JK$10,0))/BM$121</f>
      </c>
      <c r="BN132" s="14">
        <f>(VLOOKUP($EG132,Data!$B:$CP,Daily!FM$10,0)+VLOOKUP($IF132,Data!$B:$CP,Daily!JL$10,0))/BN$121</f>
      </c>
      <c r="BO132" s="14">
        <f>(VLOOKUP($EG132,Data!$B:$CP,Daily!FN$10,0)+VLOOKUP($IF132,Data!$B:$CP,Daily!JM$10,0))/BO$121</f>
      </c>
      <c r="BP132" s="14">
        <f>(VLOOKUP($EG132,Data!$B:$CP,Daily!FO$10,0)+VLOOKUP($IF132,Data!$B:$CP,Daily!JN$10,0))/BP$121</f>
      </c>
      <c r="BQ132" s="14">
        <f>(VLOOKUP($EG132,Data!$B:$CP,Daily!FP$10,0)+VLOOKUP($IF132,Data!$B:$CP,Daily!JO$10,0))/BQ$121</f>
      </c>
      <c r="BR132" s="14">
        <f>(VLOOKUP($EG132,Data!$B:$CP,Daily!FQ$10,0)+VLOOKUP($IF132,Data!$B:$CP,Daily!JP$10,0))/BR$121</f>
      </c>
      <c r="BS132" s="14">
        <f>(VLOOKUP($EG132,Data!$B:$CP,Daily!FR$10,0)+VLOOKUP($IF132,Data!$B:$CP,Daily!JQ$10,0))/BS$121</f>
      </c>
      <c r="BT132" s="14">
        <f>(VLOOKUP($EG132,Data!$B:$CP,Daily!FS$10,0)+VLOOKUP($IF132,Data!$B:$CP,Daily!JR$10,0))/BT$121</f>
      </c>
      <c r="BU132" s="14">
        <f>(VLOOKUP($EG132,Data!$B:$CP,Daily!FT$10,0)+VLOOKUP($IF132,Data!$B:$CP,Daily!JS$10,0))/BU$121</f>
      </c>
      <c r="BV132" s="14">
        <f>(VLOOKUP($EG132,Data!$B:$CP,Daily!FU$10,0)+VLOOKUP($IF132,Data!$B:$CP,Daily!JT$10,0))/BV$121</f>
      </c>
      <c r="BW132" s="14">
        <f>(VLOOKUP($EG132,Data!$B:$CP,Daily!FV$10,0)+VLOOKUP($IF132,Data!$B:$CP,Daily!JU$10,0))/BW$121</f>
      </c>
      <c r="BX132" s="14">
        <f>(VLOOKUP($EG132,Data!$B:$CP,Daily!FW$10,0)+VLOOKUP($IF132,Data!$B:$CP,Daily!JV$10,0))/BX$121</f>
      </c>
      <c r="BY132" s="14">
        <f>(VLOOKUP($EG132,Data!$B:$CP,Daily!FX$10,0)+VLOOKUP($IF132,Data!$B:$CP,Daily!JW$10,0))/BY$121</f>
      </c>
      <c r="BZ132" s="14">
        <f>(VLOOKUP($EG132,Data!$B:$CP,Daily!FY$10,0)+VLOOKUP($IF132,Data!$B:$CP,Daily!JX$10,0))/BZ$121</f>
      </c>
      <c r="CA132" s="14">
        <f>(VLOOKUP($EG132,Data!$B:$CP,Daily!FZ$10,0)+VLOOKUP($IF132,Data!$B:$CP,Daily!JY$10,0))/CA$121</f>
      </c>
      <c r="CB132" s="14">
        <f>(VLOOKUP($EG132,Data!$B:$CP,Daily!GA$10,0)+VLOOKUP($IF132,Data!$B:$CP,Daily!JZ$10,0))/CB$121</f>
      </c>
      <c r="CC132" s="14">
        <f>(VLOOKUP($EG132,Data!$B:$CP,Daily!GB$10,0)+VLOOKUP($IF132,Data!$B:$CP,Daily!KA$10,0))/CC$121</f>
      </c>
      <c r="CD132" s="14">
        <f>(VLOOKUP($EG132,Data!$B:$CP,Daily!GC$10,0)+VLOOKUP($IF132,Data!$B:$CP,Daily!KB$10,0))/CD$121</f>
      </c>
      <c r="CE132" s="14">
        <f>(VLOOKUP($EG132,Data!$B:$CP,Daily!GD$10,0)+VLOOKUP($IF132,Data!$B:$CP,Daily!KC$10,0))/CE$121</f>
      </c>
      <c r="CF132" s="14">
        <f>(VLOOKUP($EG132,Data!$B:$CP,Daily!GE$10,0)+VLOOKUP($IF132,Data!$B:$CP,Daily!KD$10,0))/CF$121</f>
      </c>
      <c r="CG132" s="14">
        <f>(VLOOKUP($EG132,Data!$B:$CP,Daily!GF$10,0)+VLOOKUP($IF132,Data!$B:$CP,Daily!KE$10,0))/CG$121</f>
      </c>
      <c r="CH132" s="14">
        <f>(VLOOKUP($EG132,Data!$B:$CP,Daily!GG$10,0)+VLOOKUP($IF132,Data!$B:$CP,Daily!KF$10,0))/CH$121</f>
      </c>
      <c r="CI132" s="14">
        <f>(VLOOKUP($EG132,Data!$B:$CP,Daily!GH$10,0)+VLOOKUP($IF132,Data!$B:$CP,Daily!KG$10,0))/CI$121</f>
      </c>
      <c r="CJ132" s="14">
        <f>(VLOOKUP($EG132,Data!$B:$CP,Daily!GI$10,0)+VLOOKUP($IF132,Data!$B:$CP,Daily!KH$10,0))/CJ$121</f>
      </c>
      <c r="CK132" s="14">
        <f>(VLOOKUP($EG132,Data!$B:$CP,Daily!GJ$10,0)+VLOOKUP($IF132,Data!$B:$CP,Daily!KI$10,0))/CK$121</f>
      </c>
      <c r="CL132" s="14">
        <f>(VLOOKUP($EG132,Data!$B:$CP,Daily!GK$10,0)+VLOOKUP($IF132,Data!$B:$CP,Daily!KJ$10,0))/CL$121</f>
      </c>
      <c r="CM132" s="14">
        <f>(VLOOKUP($EG132,Data!$B:$CP,Daily!GL$10,0)+VLOOKUP($IF132,Data!$B:$CP,Daily!KK$10,0))/CM$121</f>
      </c>
      <c r="CN132" s="14">
        <f>(VLOOKUP($EG132,Data!$B:$CP,Daily!GM$10,0)+VLOOKUP($IF132,Data!$B:$CP,Daily!KL$10,0))/CN$121</f>
      </c>
      <c r="CO132" s="14">
        <f>(VLOOKUP($EG132,Data!$B:$CP,Daily!GN$10,0)+VLOOKUP($IF132,Data!$B:$CP,Daily!KM$10,0))/CO$121</f>
      </c>
      <c r="CP132" s="14">
        <f>(VLOOKUP($EG132,Data!$B:$CP,Daily!GO$10,0)+VLOOKUP($IF132,Data!$B:$CP,Daily!KN$10,0))/CP$121</f>
      </c>
      <c r="CQ132" s="14">
        <f>(VLOOKUP($EG132,Data!$B:$CP,Daily!GP$10,0)+VLOOKUP($IF132,Data!$B:$CP,Daily!KO$10,0))/CQ$121</f>
      </c>
      <c r="CR132" s="14">
        <f>(VLOOKUP($EG132,Data!$B:$CP,Daily!GQ$10,0)+VLOOKUP($IF132,Data!$B:$CP,Daily!KP$10,0))/CR$121</f>
      </c>
      <c r="CS132" s="14">
        <f>(VLOOKUP($EG132,Data!$B:$CP,Daily!GR$10,0)+VLOOKUP($IF132,Data!$B:$CP,Daily!KQ$10,0))/CS$121</f>
      </c>
      <c r="CT132" s="14">
        <f>(VLOOKUP($EG132,Data!$B:$CP,Daily!GS$10,0)+VLOOKUP($IF132,Data!$B:$CP,Daily!KR$10,0))/CT$121</f>
      </c>
      <c r="CU132" s="14">
        <f>(VLOOKUP($EG132,Data!$B:$CP,Daily!GT$10,0)+VLOOKUP($IF132,Data!$B:$CP,Daily!KS$10,0))/CU$121</f>
      </c>
      <c r="CV132" s="14">
        <f>(VLOOKUP($EG132,Data!$B:$CP,Daily!GU$10,0)+VLOOKUP($IF132,Data!$B:$CP,Daily!KT$10,0))/CV$121</f>
      </c>
      <c r="CW132" s="14">
        <f>(VLOOKUP($EG132,Data!$B:$CP,Daily!GV$10,0)+VLOOKUP($IF132,Data!$B:$CP,Daily!KU$10,0))/CW$121</f>
      </c>
      <c r="CX132" s="14">
        <f>(VLOOKUP($EG132,Data!$B:$CP,Daily!GW$10,0)+VLOOKUP($IF132,Data!$B:$CP,Daily!KV$10,0))/CX$121</f>
      </c>
      <c r="CY132" s="14">
        <f>(VLOOKUP($EG132,Data!$B:$CP,Daily!GX$10,0)+VLOOKUP($IF132,Data!$B:$CP,Daily!KW$10,0))/CY$121</f>
      </c>
      <c r="CZ132" s="14">
        <f>(VLOOKUP($EG132,Data!$B:$CP,Daily!GY$10,0)+VLOOKUP($IF132,Data!$B:$CP,Daily!KX$10,0))/CZ$121</f>
      </c>
      <c r="DA132" s="14">
        <f>(VLOOKUP($EG132,Data!$B:$CP,Daily!GZ$10,0)+VLOOKUP($IF132,Data!$B:$CP,Daily!KY$10,0))/DA$121</f>
      </c>
      <c r="DB132" s="14">
        <f>(VLOOKUP($EG132,Data!$B:$CP,Daily!HA$10,0)+VLOOKUP($IF132,Data!$B:$CP,Daily!KZ$10,0))/DB$121</f>
      </c>
      <c r="DC132" s="14">
        <f>(VLOOKUP($EG132,Data!$B:$CP,Daily!HB$10,0)+VLOOKUP($IF132,Data!$B:$CP,Daily!LA$10,0))/DC$121</f>
      </c>
      <c r="DD132" s="14">
        <f>(VLOOKUP($EG132,Data!$B:$CP,Daily!HC$10,0)+VLOOKUP($IF132,Data!$B:$CP,Daily!LB$10,0))/DD$121</f>
      </c>
      <c r="DE132" s="14">
        <f>(VLOOKUP($EG132,Data!$B:$CP,Daily!HD$10,0)+VLOOKUP($IF132,Data!$B:$CP,Daily!LC$10,0))/DE$121</f>
      </c>
      <c r="DF132" s="14">
        <f>(VLOOKUP($EG132,Data!$B:$CP,Daily!HE$10,0)+VLOOKUP($IF132,Data!$B:$CP,Daily!LD$10,0))/DF$121</f>
      </c>
      <c r="DG132" s="14">
        <f>(VLOOKUP($EG132,Data!$B:$CP,Daily!HF$10,0)+VLOOKUP($IF132,Data!$B:$CP,Daily!LE$10,0))/DG$121</f>
      </c>
      <c r="DH132" s="14">
        <f>(VLOOKUP($EG132,Data!$B:$CP,Daily!HG$10,0)+VLOOKUP($IF132,Data!$B:$CP,Daily!LF$10,0))/DH$121</f>
      </c>
      <c r="DI132" s="14">
        <f>(VLOOKUP($EG132,Data!$B:$CP,Daily!HH$10,0)+VLOOKUP($IF132,Data!$B:$CP,Daily!LG$10,0))/DI$121</f>
      </c>
      <c r="DJ132" s="14">
        <f>(VLOOKUP($EG132,Data!$B:$CP,Daily!HI$10,0)+VLOOKUP($IF132,Data!$B:$CP,Daily!LH$10,0))/DJ$121</f>
      </c>
      <c r="DK132" s="14">
        <f>(VLOOKUP($EG132,Data!$B:$CP,Daily!HJ$10,0)+VLOOKUP($IF132,Data!$B:$CP,Daily!LI$10,0))/DK$121</f>
      </c>
      <c r="DL132" s="14">
        <f>(VLOOKUP($EG132,Data!$B:$CP,Daily!HK$10,0)+VLOOKUP($IF132,Data!$B:$CP,Daily!LJ$10,0))/DL$121</f>
      </c>
      <c r="DM132" s="14">
        <f>(VLOOKUP($EG132,Data!$B:$CP,Daily!HL$10,0)+VLOOKUP($IF132,Data!$B:$CP,Daily!LK$10,0))/DM$121</f>
      </c>
      <c r="DN132" s="14">
        <f>(VLOOKUP($EG132,Data!$B:$CP,Daily!HM$10,0)+VLOOKUP($IF132,Data!$B:$CP,Daily!LL$10,0))/DN$121</f>
      </c>
      <c r="DO132" s="14">
        <f>(VLOOKUP($EG132,Data!$B:$CP,Daily!HN$10,0)+VLOOKUP($IF132,Data!$B:$CP,Daily!LM$10,0))/DO$121</f>
      </c>
      <c r="DP132" s="14">
        <f>(VLOOKUP($EG132,Data!$B:$CP,Daily!HO$10,0)+VLOOKUP($IF132,Data!$B:$CP,Daily!LN$10,0))/DP$121</f>
      </c>
      <c r="DQ132" s="14">
        <f>(VLOOKUP($EG132,Data!$B:$CP,Daily!HP$10,0)+VLOOKUP($IF132,Data!$B:$CP,Daily!LO$10,0))/DQ$121</f>
      </c>
      <c r="DR132" s="14">
        <f>(VLOOKUP($EG132,Data!$B:$CP,Daily!HQ$10,0)+VLOOKUP($IF132,Data!$B:$CP,Daily!LP$10,0))/DR$121</f>
      </c>
      <c r="DS132" s="14">
        <f>(VLOOKUP($EG132,Data!$B:$CP,Daily!HR$10,0)+VLOOKUP($IF132,Data!$B:$CP,Daily!LQ$10,0))/DS$121</f>
      </c>
      <c r="DT132" s="14">
        <f>(VLOOKUP($EG132,Data!$B:$CP,Daily!HS$10,0)+VLOOKUP($IF132,Data!$B:$CP,Daily!LR$10,0))/DT$121</f>
      </c>
      <c r="DU132" s="14">
        <f>(VLOOKUP($EG132,Data!$B:$CP,Daily!HT$10,0)+VLOOKUP($IF132,Data!$B:$CP,Daily!LS$10,0))/DU$121</f>
      </c>
      <c r="DV132" s="18"/>
      <c r="DW132" s="14">
        <f t="shared" si="1206"/>
      </c>
      <c r="DX132" s="14">
        <f t="shared" si="1207"/>
      </c>
      <c r="DY132" s="14">
        <f t="shared" si="1243"/>
      </c>
      <c r="DZ132" s="14">
        <f t="shared" si="1244"/>
      </c>
      <c r="EA132" s="14">
        <f t="shared" si="1245"/>
      </c>
      <c r="EB132" s="18"/>
      <c r="EC132" s="14">
        <f t="shared" si="1208"/>
      </c>
      <c r="ED132" s="14">
        <f t="shared" si="1246"/>
      </c>
      <c r="EE132" s="14">
        <f t="shared" si="1247"/>
      </c>
      <c r="EF132" s="16"/>
      <c r="EG132" s="9" t="s">
        <v>711</v>
      </c>
      <c r="EH132" s="9" t="s">
        <v>112</v>
      </c>
      <c r="EI132" s="14">
        <f>VLOOKUP($EG132,Data!$B:$CP,Daily!EI$10,0)/EI$121</f>
      </c>
      <c r="EJ132" s="14">
        <f>VLOOKUP($EG132,Data!$B:$CP,Daily!EJ$10,0)/EJ$121</f>
      </c>
      <c r="EK132" s="14">
        <f>VLOOKUP($EG132,Data!$B:$CP,Daily!EK$10,0)/EK$121</f>
      </c>
      <c r="EL132" s="14">
        <f>VLOOKUP($EG132,Data!$B:$CP,Daily!EL$10,0)/EL$121</f>
      </c>
      <c r="EM132" s="14">
        <f>VLOOKUP($EG132,Data!$B:$CP,Daily!EM$10,0)/EM$121</f>
      </c>
      <c r="EN132" s="14">
        <f>VLOOKUP($EG132,Data!$B:$CP,Daily!EN$10,0)/EN$121</f>
      </c>
      <c r="EO132" s="14">
        <f>VLOOKUP($EG132,Data!$B:$CP,Daily!EO$10,0)/EO$121</f>
      </c>
      <c r="EP132" s="14">
        <f>VLOOKUP($EG132,Data!$B:$CP,Daily!EP$10,0)/EP$121</f>
      </c>
      <c r="EQ132" s="14">
        <f>VLOOKUP($EG132,Data!$B:$CP,Daily!EQ$10,0)/EQ$121</f>
      </c>
      <c r="ER132" s="14">
        <f>VLOOKUP($EG132,Data!$B:$CP,Daily!ER$10,0)/ER$121</f>
      </c>
      <c r="ES132" s="14">
        <f>VLOOKUP($EG132,Data!$B:$CP,Daily!ES$10,0)/ES$121</f>
      </c>
      <c r="ET132" s="14">
        <f>VLOOKUP($EG132,Data!$B:$CP,Daily!ET$10,0)/ET$121</f>
      </c>
      <c r="EU132" s="14">
        <f>VLOOKUP($EG132,Data!$B:$CP,Daily!EU$10,0)/EU$121</f>
      </c>
      <c r="EV132" s="14">
        <f>VLOOKUP($EG132,Data!$B:$CP,Daily!EV$10,0)/EV$121</f>
      </c>
      <c r="EW132" s="14">
        <f>VLOOKUP($EG132,Data!$B:$CP,Daily!EW$10,0)/EW$121</f>
      </c>
      <c r="EX132" s="14">
        <f>VLOOKUP($EG132,Data!$B:$CP,Daily!EX$10,0)/EX$121</f>
      </c>
      <c r="EY132" s="14">
        <f>VLOOKUP($EG132,Data!$B:$CP,Daily!EY$10,0)/EY$121</f>
      </c>
      <c r="EZ132" s="14">
        <f>VLOOKUP($EG132,Data!$B:$CP,Daily!EZ$10,0)/EZ$121</f>
      </c>
      <c r="FA132" s="14">
        <f>VLOOKUP($EG132,Data!$B:$CP,Daily!FA$10,0)/FA$121</f>
      </c>
      <c r="FB132" s="14">
        <f>VLOOKUP($EG132,Data!$B:$CP,Daily!FB$10,0)/FB$121</f>
      </c>
      <c r="FC132" s="14">
        <f>VLOOKUP($EG132,Data!$B:$CP,Daily!FC$10,0)/FC$121</f>
      </c>
      <c r="FD132" s="14">
        <f>VLOOKUP($EG132,Data!$B:$CP,Daily!FD$10,0)/FD$121</f>
      </c>
      <c r="FE132" s="14">
        <f>VLOOKUP($EG132,Data!$B:$CP,Daily!FE$10,0)/FE$121</f>
      </c>
      <c r="FF132" s="14">
        <f>VLOOKUP($EG132,Data!$B:$CP,Daily!FF$10,0)/FF$121</f>
      </c>
      <c r="FG132" s="14">
        <f>VLOOKUP($EG132,Data!$B:$CP,Daily!FG$10,0)/FG$121</f>
      </c>
      <c r="FH132" s="14">
        <f>VLOOKUP($EG132,Data!$B:$CP,Daily!FH$10,0)/FH$121</f>
      </c>
      <c r="FI132" s="14">
        <f>VLOOKUP($EG132,Data!$B:$CP,Daily!FI$10,0)/FI$121</f>
      </c>
      <c r="FJ132" s="14">
        <f>VLOOKUP($EG132,Data!$B:$CP,Daily!FJ$10,0)/FJ$121</f>
      </c>
      <c r="FK132" s="14">
        <f>VLOOKUP($EG132,Data!$B:$CP,Daily!FK$10,0)/FK$121</f>
      </c>
      <c r="FL132" s="14">
        <f>VLOOKUP($EG132,Data!$B:$CP,Daily!FL$10,0)/FL$121</f>
      </c>
      <c r="FM132" s="14">
        <f>VLOOKUP($EG132,Data!$B:$CP,Daily!FM$10,0)/FM$121</f>
      </c>
      <c r="FN132" s="14">
        <f>VLOOKUP($EG132,Data!$B:$CP,Daily!FN$10,0)/FN$121</f>
      </c>
      <c r="FO132" s="14">
        <f>VLOOKUP($EG132,Data!$B:$CP,Daily!FO$10,0)/FO$121</f>
      </c>
      <c r="FP132" s="14">
        <f>VLOOKUP($EG132,Data!$B:$CP,Daily!FP$10,0)/FP$121</f>
      </c>
      <c r="FQ132" s="14">
        <f>VLOOKUP($EG132,Data!$B:$CP,Daily!FQ$10,0)/FQ$121</f>
      </c>
      <c r="FR132" s="14">
        <f>VLOOKUP($EG132,Data!$B:$CP,Daily!FR$10,0)/FR$121</f>
      </c>
      <c r="FS132" s="14">
        <f>VLOOKUP($EG132,Data!$B:$CP,Daily!FS$10,0)/FS$121</f>
      </c>
      <c r="FT132" s="14">
        <f>VLOOKUP($EG132,Data!$B:$CP,Daily!FT$10,0)/FT$121</f>
      </c>
      <c r="FU132" s="14">
        <f>VLOOKUP($EG132,Data!$B:$CP,Daily!FU$10,0)/FU$121</f>
      </c>
      <c r="FV132" s="14">
        <f>VLOOKUP($EG132,Data!$B:$CP,Daily!FV$10,0)/FV$121</f>
      </c>
      <c r="FW132" s="14">
        <f>VLOOKUP($EG132,Data!$B:$CP,Daily!FW$10,0)/FW$121</f>
      </c>
      <c r="FX132" s="14">
        <f>VLOOKUP($EG132,Data!$B:$CP,Daily!FX$10,0)/FX$121</f>
      </c>
      <c r="FY132" s="14">
        <f>VLOOKUP($EG132,Data!$B:$CP,Daily!FY$10,0)/FY$121</f>
      </c>
      <c r="FZ132" s="14">
        <f>VLOOKUP($EG132,Data!$B:$CP,Daily!FZ$10,0)/FZ$121</f>
      </c>
      <c r="GA132" s="14">
        <f>VLOOKUP($EG132,Data!$B:$CP,Daily!GA$10,0)/GA$121</f>
      </c>
      <c r="GB132" s="14">
        <f>VLOOKUP($EG132,Data!$B:$CP,Daily!GB$10,0)/GB$121</f>
      </c>
      <c r="GC132" s="14">
        <f>VLOOKUP($EG132,Data!$B:$CP,Daily!GC$10,0)/GC$121</f>
      </c>
      <c r="GD132" s="14">
        <f>VLOOKUP($EG132,Data!$B:$CP,Daily!GD$10,0)/GD$121</f>
      </c>
      <c r="GE132" s="14">
        <f>VLOOKUP($EG132,Data!$B:$CP,Daily!GE$10,0)/GE$121</f>
      </c>
      <c r="GF132" s="14">
        <f>VLOOKUP($EG132,Data!$B:$CP,Daily!GF$10,0)/GF$121</f>
      </c>
      <c r="GG132" s="14">
        <f>VLOOKUP($EG132,Data!$B:$CP,Daily!GG$10,0)/GG$121</f>
      </c>
      <c r="GH132" s="14">
        <f>VLOOKUP($EG132,Data!$B:$CP,Daily!GH$10,0)/GH$121</f>
      </c>
      <c r="GI132" s="14">
        <f>VLOOKUP($EG132,Data!$B:$CP,Daily!GI$10,0)/GI$121</f>
      </c>
      <c r="GJ132" s="14">
        <f>VLOOKUP($EG132,Data!$B:$CP,Daily!GJ$10,0)/GJ$121</f>
      </c>
      <c r="GK132" s="14">
        <f>VLOOKUP($EG132,Data!$B:$CP,Daily!GK$10,0)/GK$121</f>
      </c>
      <c r="GL132" s="14">
        <f>VLOOKUP($EG132,Data!$B:$CP,Daily!GL$10,0)/GL$121</f>
      </c>
      <c r="GM132" s="14">
        <f>VLOOKUP($EG132,Data!$B:$CP,Daily!GM$10,0)/GM$121</f>
      </c>
      <c r="GN132" s="14">
        <f>VLOOKUP($EG132,Data!$B:$CP,Daily!GN$10,0)/GN$121</f>
      </c>
      <c r="GO132" s="14">
        <f>VLOOKUP($EG132,Data!$B:$CP,Daily!GO$10,0)/GO$121</f>
      </c>
      <c r="GP132" s="14">
        <f>VLOOKUP($EG132,Data!$B:$CP,Daily!GP$10,0)/GP$121</f>
      </c>
      <c r="GQ132" s="14">
        <f>VLOOKUP($EG132,Data!$B:$CP,Daily!GQ$10,0)/GQ$121</f>
      </c>
      <c r="GR132" s="14">
        <f>VLOOKUP($EG132,Data!$B:$CP,Daily!GR$10,0)/GR$121</f>
      </c>
      <c r="GS132" s="14">
        <f>VLOOKUP($EG132,Data!$B:$CP,Daily!GS$10,0)/GS$121</f>
      </c>
      <c r="GT132" s="14">
        <f>VLOOKUP($EG132,Data!$B:$CP,Daily!GT$10,0)/GT$121</f>
      </c>
      <c r="GU132" s="14">
        <f>VLOOKUP($EG132,Data!$B:$CP,Daily!GU$10,0)/GU$121</f>
      </c>
      <c r="GV132" s="14">
        <f>VLOOKUP($EG132,Data!$B:$CP,Daily!GV$10,0)/GV$121</f>
      </c>
      <c r="GW132" s="14">
        <f>VLOOKUP($EG132,Data!$B:$CP,Daily!GW$10,0)/GW$121</f>
      </c>
      <c r="GX132" s="14">
        <f>VLOOKUP($EG132,Data!$B:$CP,Daily!GX$10,0)/GX$121</f>
      </c>
      <c r="GY132" s="14">
        <f>VLOOKUP($EG132,Data!$B:$CP,Daily!GY$10,0)/GY$121</f>
      </c>
      <c r="GZ132" s="14">
        <f>VLOOKUP($EG132,Data!$B:$CP,Daily!GZ$10,0)/GZ$121</f>
      </c>
      <c r="HA132" s="14">
        <f>VLOOKUP($EG132,Data!$B:$CP,Daily!HA$10,0)/HA$121</f>
      </c>
      <c r="HB132" s="14">
        <f>VLOOKUP($EG132,Data!$B:$CP,Daily!HB$10,0)/HB$121</f>
      </c>
      <c r="HC132" s="14">
        <f>VLOOKUP($EG132,Data!$B:$CP,Daily!HC$10,0)/HC$121</f>
      </c>
      <c r="HD132" s="14">
        <f>VLOOKUP($EG132,Data!$B:$CP,Daily!HD$10,0)/HD$121</f>
      </c>
      <c r="HE132" s="14">
        <f>VLOOKUP($EG132,Data!$B:$CP,Daily!HE$10,0)/HE$121</f>
      </c>
      <c r="HF132" s="14">
        <f>VLOOKUP($EG132,Data!$B:$CP,Daily!HF$10,0)/HF$121</f>
      </c>
      <c r="HG132" s="14">
        <f>VLOOKUP($EG132,Data!$B:$CP,Daily!HG$10,0)/HG$121</f>
      </c>
      <c r="HH132" s="14">
        <f>VLOOKUP($EG132,Data!$B:$CP,Daily!HH$10,0)/HH$121</f>
      </c>
      <c r="HI132" s="14">
        <f>VLOOKUP($EG132,Data!$B:$CP,Daily!HI$10,0)/HI$121</f>
      </c>
      <c r="HJ132" s="14">
        <f>VLOOKUP($EG132,Data!$B:$CP,Daily!HJ$10,0)/HJ$121</f>
      </c>
      <c r="HK132" s="14">
        <f>VLOOKUP($EG132,Data!$B:$CP,Daily!HK$10,0)/HK$121</f>
      </c>
      <c r="HL132" s="14">
        <f>VLOOKUP($EG132,Data!$B:$CP,Daily!HL$10,0)/HL$121</f>
      </c>
      <c r="HM132" s="14">
        <f>VLOOKUP($EG132,Data!$B:$CP,Daily!HM$10,0)/HM$121</f>
      </c>
      <c r="HN132" s="14">
        <f>VLOOKUP($EG132,Data!$B:$CP,Daily!HN$10,0)/HN$121</f>
      </c>
      <c r="HO132" s="14">
        <f>VLOOKUP($EG132,Data!$B:$CP,Daily!HO$10,0)/HO$121</f>
      </c>
      <c r="HP132" s="14">
        <f>VLOOKUP($EG132,Data!$B:$CP,Daily!HP$10,0)/HP$121</f>
      </c>
      <c r="HQ132" s="14">
        <f>VLOOKUP($EG132,Data!$B:$CP,Daily!HQ$10,0)/HQ$121</f>
      </c>
      <c r="HR132" s="14">
        <f>VLOOKUP($EG132,Data!$B:$CP,Daily!HR$10,0)/HR$121</f>
      </c>
      <c r="HS132" s="14">
        <f>VLOOKUP($EG132,Data!$B:$CP,Daily!HS$10,0)/HS$121</f>
      </c>
      <c r="HT132" s="14">
        <f>VLOOKUP($EG132,Data!$B:$CP,Daily!HT$10,0)/HT$121</f>
      </c>
      <c r="HU132" s="17"/>
      <c r="HV132" s="52">
        <f t="shared" si="1209"/>
      </c>
      <c r="HW132" s="52">
        <f t="shared" si="1210"/>
      </c>
      <c r="HX132" s="52">
        <f t="shared" si="1211"/>
      </c>
      <c r="HY132" s="52">
        <f t="shared" si="1248"/>
      </c>
      <c r="HZ132" s="52">
        <f t="shared" si="1249"/>
      </c>
      <c r="IA132" s="55"/>
      <c r="IB132" s="14">
        <f t="shared" si="1212"/>
      </c>
      <c r="IC132" s="14">
        <f t="shared" si="1250"/>
      </c>
      <c r="ID132" s="14">
        <f t="shared" si="1251"/>
      </c>
      <c r="IE132" s="16"/>
      <c r="IF132" s="9" t="s">
        <v>712</v>
      </c>
      <c r="IG132" s="9" t="s">
        <v>112</v>
      </c>
      <c r="IH132" s="14">
        <f>VLOOKUP($IF132,Data!$B:$CP,Daily!IH$10,0)/IH$121</f>
      </c>
      <c r="II132" s="14">
        <f>VLOOKUP($IF132,Data!$B:$CP,Daily!II$10,0)/II$121</f>
      </c>
      <c r="IJ132" s="14">
        <f>VLOOKUP($IF132,Data!$B:$CP,Daily!IJ$10,0)/IJ$121</f>
      </c>
      <c r="IK132" s="14">
        <f>VLOOKUP($IF132,Data!$B:$CP,Daily!IK$10,0)/IK$121</f>
      </c>
      <c r="IL132" s="14">
        <f>VLOOKUP($IF132,Data!$B:$CP,Daily!IL$10,0)/IL$121</f>
      </c>
      <c r="IM132" s="14">
        <f>VLOOKUP($IF132,Data!$B:$CP,Daily!IM$10,0)/IM$121</f>
      </c>
      <c r="IN132" s="14">
        <f>VLOOKUP($IF132,Data!$B:$CP,Daily!IN$10,0)/IN$121</f>
      </c>
      <c r="IO132" s="14">
        <f>VLOOKUP($IF132,Data!$B:$CP,Daily!IO$10,0)/IO$121</f>
      </c>
      <c r="IP132" s="14">
        <f>VLOOKUP($IF132,Data!$B:$CP,Daily!IP$10,0)/IP$121</f>
      </c>
      <c r="IQ132" s="14">
        <f>VLOOKUP($IF132,Data!$B:$CP,Daily!IQ$10,0)/IQ$121</f>
      </c>
      <c r="IR132" s="14">
        <f>VLOOKUP($IF132,Data!$B:$CP,Daily!IR$10,0)/IR$121</f>
      </c>
      <c r="IS132" s="14">
        <f>VLOOKUP($IF132,Data!$B:$CP,Daily!IS$10,0)/IS$121</f>
      </c>
      <c r="IT132" s="14">
        <f>VLOOKUP($IF132,Data!$B:$CP,Daily!IT$10,0)/IT$121</f>
      </c>
      <c r="IU132" s="14">
        <f>VLOOKUP($IF132,Data!$B:$CP,Daily!IU$10,0)/IU$121</f>
      </c>
      <c r="IV132" s="14">
        <f>VLOOKUP($IF132,Data!$B:$CP,Daily!IV$10,0)/IV$121</f>
      </c>
      <c r="IW132" s="14">
        <f>VLOOKUP($IF132,Data!$B:$CP,Daily!IW$10,0)/IW$121</f>
      </c>
      <c r="IX132" s="14">
        <f>VLOOKUP($IF132,Data!$B:$CP,Daily!IX$10,0)/IX$121</f>
      </c>
      <c r="IY132" s="14">
        <f>VLOOKUP($IF132,Data!$B:$CP,Daily!IY$10,0)/IY$121</f>
      </c>
      <c r="IZ132" s="14">
        <f>VLOOKUP($IF132,Data!$B:$CP,Daily!IZ$10,0)/IZ$121</f>
      </c>
      <c r="JA132" s="14">
        <f>VLOOKUP($IF132,Data!$B:$CP,Daily!JA$10,0)/JA$121</f>
      </c>
      <c r="JB132" s="14">
        <f>VLOOKUP($IF132,Data!$B:$CP,Daily!JB$10,0)/JB$121</f>
      </c>
      <c r="JC132" s="14">
        <f>VLOOKUP($IF132,Data!$B:$CP,Daily!JC$10,0)/JC$121</f>
      </c>
      <c r="JD132" s="14">
        <f>VLOOKUP($IF132,Data!$B:$CP,Daily!JD$10,0)/JD$121</f>
      </c>
      <c r="JE132" s="14">
        <f>VLOOKUP($IF132,Data!$B:$CP,Daily!JE$10,0)/JE$121</f>
      </c>
      <c r="JF132" s="14">
        <f>VLOOKUP($IF132,Data!$B:$CP,Daily!JF$10,0)/JF$121</f>
      </c>
      <c r="JG132" s="14">
        <f>VLOOKUP($IF132,Data!$B:$CP,Daily!JG$10,0)/JG$121</f>
      </c>
      <c r="JH132" s="14">
        <f>VLOOKUP($IF132,Data!$B:$CP,Daily!JH$10,0)/JH$121</f>
      </c>
      <c r="JI132" s="14">
        <f>VLOOKUP($IF132,Data!$B:$CP,Daily!JI$10,0)/JI$121</f>
      </c>
      <c r="JJ132" s="14">
        <f>VLOOKUP($IF132,Data!$B:$CP,Daily!JJ$10,0)/JJ$121</f>
      </c>
      <c r="JK132" s="14">
        <f>VLOOKUP($IF132,Data!$B:$CP,Daily!JK$10,0)/JK$121</f>
      </c>
      <c r="JL132" s="14">
        <f>VLOOKUP($IF132,Data!$B:$CP,Daily!JL$10,0)/JL$121</f>
      </c>
      <c r="JM132" s="14">
        <f>VLOOKUP($IF132,Data!$B:$CP,Daily!JM$10,0)/JM$121</f>
      </c>
      <c r="JN132" s="14">
        <f>VLOOKUP($IF132,Data!$B:$CP,Daily!JN$10,0)/JN$121</f>
      </c>
      <c r="JO132" s="14">
        <f>VLOOKUP($IF132,Data!$B:$CP,Daily!JO$10,0)/JO$121</f>
      </c>
      <c r="JP132" s="14">
        <f>VLOOKUP($IF132,Data!$B:$CP,Daily!JP$10,0)/JP$121</f>
      </c>
      <c r="JQ132" s="14">
        <f>VLOOKUP($IF132,Data!$B:$CP,Daily!JQ$10,0)/JQ$121</f>
      </c>
      <c r="JR132" s="14">
        <f>VLOOKUP($IF132,Data!$B:$CP,Daily!JR$10,0)/JR$121</f>
      </c>
      <c r="JS132" s="14">
        <f>VLOOKUP($IF132,Data!$B:$CP,Daily!JS$10,0)/JS$121</f>
      </c>
      <c r="JT132" s="14">
        <f>VLOOKUP($IF132,Data!$B:$CP,Daily!JT$10,0)/JT$121</f>
      </c>
      <c r="JU132" s="14">
        <f>VLOOKUP($IF132,Data!$B:$CP,Daily!JU$10,0)/JU$121</f>
      </c>
      <c r="JV132" s="14">
        <f>VLOOKUP($IF132,Data!$B:$CP,Daily!JV$10,0)/JV$121</f>
      </c>
      <c r="JW132" s="14">
        <f>VLOOKUP($IF132,Data!$B:$CP,Daily!JW$10,0)/JW$121</f>
      </c>
      <c r="JX132" s="14">
        <f>VLOOKUP($IF132,Data!$B:$CP,Daily!JX$10,0)/JX$121</f>
      </c>
      <c r="JY132" s="14">
        <f>VLOOKUP($IF132,Data!$B:$CP,Daily!JY$10,0)/JY$121</f>
      </c>
      <c r="JZ132" s="14">
        <f>VLOOKUP($IF132,Data!$B:$CP,Daily!JZ$10,0)/JZ$121</f>
      </c>
      <c r="KA132" s="14">
        <f>VLOOKUP($IF132,Data!$B:$CP,Daily!KA$10,0)/KA$121</f>
      </c>
      <c r="KB132" s="14">
        <f>VLOOKUP($IF132,Data!$B:$CP,Daily!KB$10,0)/KB$121</f>
      </c>
      <c r="KC132" s="14">
        <f>VLOOKUP($IF132,Data!$B:$CP,Daily!KC$10,0)/KC$121</f>
      </c>
      <c r="KD132" s="14">
        <f>VLOOKUP($IF132,Data!$B:$CP,Daily!KD$10,0)/KD$121</f>
      </c>
      <c r="KE132" s="14">
        <f>VLOOKUP($IF132,Data!$B:$CP,Daily!KE$10,0)/KE$121</f>
      </c>
      <c r="KF132" s="14">
        <f>VLOOKUP($IF132,Data!$B:$CP,Daily!KF$10,0)/KF$121</f>
      </c>
      <c r="KG132" s="14">
        <f>VLOOKUP($IF132,Data!$B:$CP,Daily!KG$10,0)/KG$121</f>
      </c>
      <c r="KH132" s="14">
        <f>VLOOKUP($IF132,Data!$B:$CP,Daily!KH$10,0)/KH$121</f>
      </c>
      <c r="KI132" s="14">
        <f>VLOOKUP($IF132,Data!$B:$CP,Daily!KI$10,0)/KI$121</f>
      </c>
      <c r="KJ132" s="14">
        <f>VLOOKUP($IF132,Data!$B:$CP,Daily!KJ$10,0)/KJ$121</f>
      </c>
      <c r="KK132" s="14">
        <f>VLOOKUP($IF132,Data!$B:$CP,Daily!KK$10,0)/KK$121</f>
      </c>
      <c r="KL132" s="14">
        <f>VLOOKUP($IF132,Data!$B:$CP,Daily!KL$10,0)/KL$121</f>
      </c>
      <c r="KM132" s="14">
        <f>VLOOKUP($IF132,Data!$B:$CP,Daily!KM$10,0)/KM$121</f>
      </c>
      <c r="KN132" s="14">
        <f>VLOOKUP($IF132,Data!$B:$CP,Daily!KN$10,0)/KN$121</f>
      </c>
      <c r="KO132" s="14">
        <f>VLOOKUP($IF132,Data!$B:$CP,Daily!KO$10,0)/KO$121</f>
      </c>
      <c r="KP132" s="14">
        <f>VLOOKUP($IF132,Data!$B:$CP,Daily!KP$10,0)/KP$121</f>
      </c>
      <c r="KQ132" s="14">
        <f>VLOOKUP($IF132,Data!$B:$CP,Daily!KQ$10,0)/KQ$121</f>
      </c>
      <c r="KR132" s="14">
        <f>VLOOKUP($IF132,Data!$B:$CP,Daily!KR$10,0)/KR$121</f>
      </c>
      <c r="KS132" s="14">
        <f>VLOOKUP($IF132,Data!$B:$CP,Daily!KS$10,0)/KS$121</f>
      </c>
      <c r="KT132" s="14">
        <f>VLOOKUP($IF132,Data!$B:$CP,Daily!KT$10,0)/KT$121</f>
      </c>
      <c r="KU132" s="14">
        <f>VLOOKUP($IF132,Data!$B:$CP,Daily!KU$10,0)/KU$121</f>
      </c>
      <c r="KV132" s="14">
        <f>VLOOKUP($IF132,Data!$B:$CP,Daily!KV$10,0)/KV$121</f>
      </c>
      <c r="KW132" s="14">
        <f>VLOOKUP($IF132,Data!$B:$CP,Daily!KW$10,0)/KW$121</f>
      </c>
      <c r="KX132" s="14">
        <f>VLOOKUP($IF132,Data!$B:$CP,Daily!KX$10,0)/KX$121</f>
      </c>
      <c r="KY132" s="14">
        <f>VLOOKUP($IF132,Data!$B:$CP,Daily!KY$10,0)/KY$121</f>
      </c>
      <c r="KZ132" s="14">
        <f>VLOOKUP($IF132,Data!$B:$CP,Daily!KZ$10,0)/KZ$121</f>
      </c>
      <c r="LA132" s="14">
        <f>VLOOKUP($IF132,Data!$B:$CP,Daily!LA$10,0)/LA$121</f>
      </c>
      <c r="LB132" s="14">
        <f>VLOOKUP($IF132,Data!$B:$CP,Daily!LB$10,0)/LB$121</f>
      </c>
      <c r="LC132" s="14">
        <f>VLOOKUP($IF132,Data!$B:$CP,Daily!LC$10,0)/LC$121</f>
      </c>
      <c r="LD132" s="14">
        <f>VLOOKUP($IF132,Data!$B:$CP,Daily!LD$10,0)/LD$121</f>
      </c>
      <c r="LE132" s="14">
        <f>VLOOKUP($IF132,Data!$B:$CP,Daily!LE$10,0)/LE$121</f>
      </c>
      <c r="LF132" s="14">
        <f>VLOOKUP($IF132,Data!$B:$CP,Daily!LF$10,0)/LF$121</f>
      </c>
      <c r="LG132" s="14">
        <f>VLOOKUP($IF132,Data!$B:$CP,Daily!LG$10,0)/LG$121</f>
      </c>
      <c r="LH132" s="14">
        <f>VLOOKUP($IF132,Data!$B:$CP,Daily!LH$10,0)/LH$121</f>
      </c>
      <c r="LI132" s="14">
        <f>VLOOKUP($IF132,Data!$B:$CP,Daily!LI$10,0)/LI$121</f>
      </c>
      <c r="LJ132" s="14">
        <f>VLOOKUP($IF132,Data!$B:$CP,Daily!LJ$10,0)/LJ$121</f>
      </c>
      <c r="LK132" s="14">
        <f>VLOOKUP($IF132,Data!$B:$CP,Daily!LK$10,0)/LK$121</f>
      </c>
      <c r="LL132" s="14">
        <f>VLOOKUP($IF132,Data!$B:$CP,Daily!LL$10,0)/LL$121</f>
      </c>
      <c r="LM132" s="14">
        <f>VLOOKUP($IF132,Data!$B:$CP,Daily!LM$10,0)/LM$121</f>
      </c>
      <c r="LN132" s="14">
        <f>VLOOKUP($IF132,Data!$B:$CP,Daily!LN$10,0)/LN$121</f>
      </c>
      <c r="LO132" s="14">
        <f>VLOOKUP($IF132,Data!$B:$CP,Daily!LO$10,0)/LO$121</f>
      </c>
      <c r="LP132" s="14">
        <f>VLOOKUP($IF132,Data!$B:$CP,Daily!LP$10,0)/LP$121</f>
      </c>
      <c r="LQ132" s="14">
        <f>VLOOKUP($IF132,Data!$B:$CP,Daily!LQ$10,0)/LQ$121</f>
      </c>
      <c r="LR132" s="14">
        <f>VLOOKUP($IF132,Data!$B:$CP,Daily!LR$10,0)/LR$121</f>
      </c>
      <c r="LS132" s="14">
        <f>VLOOKUP($IF132,Data!$B:$CP,Daily!LS$10,0)/LS$121</f>
      </c>
      <c r="LU132" s="52">
        <f t="shared" si="1213"/>
      </c>
      <c r="LV132" s="52">
        <f t="shared" si="1214"/>
      </c>
      <c r="LW132" s="52">
        <f t="shared" si="1215"/>
      </c>
      <c r="LX132" s="52">
        <f t="shared" si="1252"/>
      </c>
      <c r="LY132" s="52">
        <f t="shared" si="1253"/>
      </c>
      <c r="LZ132" s="55"/>
      <c r="MA132" s="14">
        <f t="shared" si="1237"/>
      </c>
      <c r="MB132" s="14">
        <f t="shared" si="1254"/>
      </c>
      <c r="MC132" s="14">
        <f t="shared" si="1255"/>
      </c>
    </row>
    <row r="133" spans="4:341" x14ac:dyDescent="0.25">
      <c r="D133" s="83" t="s">
        <v>713</v>
      </c>
      <c r="E133" s="81"/>
      <c r="F133" s="79"/>
      <c r="G133" s="79"/>
      <c r="H133" s="80"/>
      <c r="I133" s="79"/>
      <c r="J133" s="80"/>
      <c r="K133" s="79"/>
      <c r="L133" s="79"/>
      <c r="M133" s="81"/>
      <c r="N133" s="79"/>
      <c r="O133" s="79"/>
      <c r="P133" s="79"/>
      <c r="Q133" s="79"/>
      <c r="R133" s="79"/>
      <c r="S133" s="79"/>
      <c r="T133" s="79"/>
      <c r="U133" s="81"/>
      <c r="V133" s="79"/>
      <c r="W133" s="79"/>
      <c r="X133" s="79"/>
      <c r="Y133" s="79"/>
      <c r="Z133" s="79"/>
      <c r="AA133" s="79"/>
      <c r="AB133" s="77"/>
      <c r="AC133" s="60"/>
      <c r="DX133" s="47"/>
      <c r="DY133" s="47"/>
      <c r="EA133"/>
      <c r="HW133" s="47"/>
      <c r="HX133" s="47"/>
      <c r="HZ133"/>
      <c r="IA133" s="57"/>
      <c r="LV133" s="47"/>
      <c r="LW133" s="47"/>
      <c r="LY133"/>
      <c r="LZ133" s="57"/>
    </row>
    <row r="134" spans="4:341" x14ac:dyDescent="0.25">
      <c r="D134" s="143" t="s">
        <v>714</v>
      </c>
      <c r="E134" s="67" t="str">
        <f>VLOOKUP($D134,'Metric Nature'!$C:$D,2,0)&amp;IF(($F134&lt;(EA134)),"Below",IF(($F134&gt;(DZ134)),"Above","Within"))</f>
      </c>
      <c r="F134" s="145">
        <f t="shared" ref="F134:F140" si="1629">DU134</f>
      </c>
      <c r="G134" s="145">
        <f t="shared" ref="G134:G140" si="1630">ED134</f>
      </c>
      <c r="H134" s="146">
        <f t="shared" ref="H134:H140" si="1631">IFERROR(((F134-G134)/G134),0)</f>
      </c>
      <c r="I134" s="145">
        <f>EE134</f>
      </c>
      <c r="J134" s="147">
        <f t="shared" ref="J134:J140" si="1632">IFERROR(((F134-I134)/I134),0)</f>
      </c>
      <c r="K134" s="145">
        <f t="shared" ref="K134:K140" si="1633">EC134</f>
      </c>
      <c r="L134" s="148"/>
      <c r="M134" s="144" t="str">
        <f>VLOOKUP($D134,'Metric Nature'!$C:$D,2,0)&amp;IF(($N134&lt;(HZ134)),"Below",IF(($N134&gt;(HY134)),"Above","Within"))</f>
      </c>
      <c r="N134" s="145">
        <f t="shared" ref="N134:N140" si="1634">HT134</f>
      </c>
      <c r="O134" s="145">
        <f>IC134</f>
      </c>
      <c r="P134" s="147">
        <f>IFERROR(((N134-O134)/O134),0)</f>
      </c>
      <c r="Q134" s="145">
        <f t="shared" ref="Q134:Q140" si="1635">ID134</f>
      </c>
      <c r="R134" s="147">
        <f t="shared" ref="R134:R140" si="1636">IFERROR(((N134-Q134)/Q134),0)</f>
      </c>
      <c r="S134" s="145">
        <f t="shared" ref="S134:S140" si="1637">IB134</f>
      </c>
      <c r="T134" s="148"/>
      <c r="U134" s="144" t="str">
        <f>VLOOKUP($D134,'Metric Nature'!$C:$D,2,0)&amp;IF(($V134&lt;(LY134)),"Below",IF(($V134&gt;(LX134)),"Above","Within"))</f>
      </c>
      <c r="V134" s="145">
        <f t="shared" ref="V134:V140" si="1638">LS134</f>
      </c>
      <c r="W134" s="145">
        <f>MB134</f>
      </c>
      <c r="X134" s="147">
        <f t="shared" ref="X134:X140" si="1639">IFERROR(((V134-W134)/W134),0)</f>
      </c>
      <c r="Y134" s="145">
        <f>MC134</f>
      </c>
      <c r="Z134" s="147">
        <f t="shared" ref="Z134:Z140" si="1640">IFERROR(((V134-Y134)/Y134),0)</f>
      </c>
      <c r="AA134" s="145">
        <f t="shared" ref="AA134:AA140" si="1641">MA134</f>
      </c>
      <c r="AB134" s="148"/>
      <c r="AC134" s="60" t="s">
        <v>715</v>
      </c>
      <c r="AI134" s="9" t="s">
        <v>714</v>
      </c>
      <c r="AJ134" s="10">
        <f t="shared" ref="AJ134" si="1642">EI134+IH134</f>
      </c>
      <c r="AK134" s="10">
        <f t="shared" ref="AK134" si="1643">EJ134+II134</f>
      </c>
      <c r="AL134" s="10">
        <f t="shared" ref="AL134" si="1644">EK134+IJ134</f>
      </c>
      <c r="AM134" s="10">
        <f t="shared" ref="AM134" si="1645">EL134+IK134</f>
      </c>
      <c r="AN134" s="10">
        <f t="shared" ref="AN134" si="1646">EM134+IL134</f>
      </c>
      <c r="AO134" s="10">
        <f t="shared" ref="AO134" si="1647">EN134+IM134</f>
      </c>
      <c r="AP134" s="10">
        <f t="shared" ref="AP134" si="1648">EO134+IN134</f>
      </c>
      <c r="AQ134" s="10">
        <f t="shared" ref="AQ134" si="1649">EP134+IO134</f>
      </c>
      <c r="AR134" s="10">
        <f t="shared" ref="AR134" si="1650">EQ134+IP134</f>
      </c>
      <c r="AS134" s="10">
        <f t="shared" ref="AS134" si="1651">ER134+IQ134</f>
      </c>
      <c r="AT134" s="10">
        <f t="shared" ref="AT134" si="1652">ES134+IR134</f>
      </c>
      <c r="AU134" s="10">
        <f t="shared" ref="AU134" si="1653">ET134+IS134</f>
      </c>
      <c r="AV134" s="10">
        <f t="shared" ref="AV134" si="1654">EU134+IT134</f>
      </c>
      <c r="AW134" s="10">
        <f t="shared" ref="AW134" si="1655">EV134+IU134</f>
      </c>
      <c r="AX134" s="10">
        <f t="shared" ref="AX134" si="1656">EW134+IV134</f>
      </c>
      <c r="AY134" s="10">
        <f t="shared" ref="AY134" si="1657">EX134+IW134</f>
      </c>
      <c r="AZ134" s="10">
        <f t="shared" ref="AZ134" si="1658">EY134+IX134</f>
      </c>
      <c r="BA134" s="10">
        <f t="shared" ref="BA134" si="1659">EZ134+IY134</f>
      </c>
      <c r="BB134" s="10">
        <f t="shared" ref="BB134" si="1660">FA134+IZ134</f>
      </c>
      <c r="BC134" s="10">
        <f t="shared" ref="BC134" si="1661">FB134+JA134</f>
      </c>
      <c r="BD134" s="10">
        <f t="shared" ref="BD134" si="1662">FC134+JB134</f>
      </c>
      <c r="BE134" s="10">
        <f t="shared" ref="BE134" si="1663">FD134+JC134</f>
      </c>
      <c r="BF134" s="10">
        <f t="shared" ref="BF134" si="1664">FE134+JD134</f>
      </c>
      <c r="BG134" s="10">
        <f t="shared" ref="BG134" si="1665">FF134+JE134</f>
      </c>
      <c r="BH134" s="10">
        <f t="shared" ref="BH134" si="1666">FG134+JF134</f>
      </c>
      <c r="BI134" s="10">
        <f t="shared" ref="BI134" si="1667">FH134+JG134</f>
      </c>
      <c r="BJ134" s="10">
        <f t="shared" ref="BJ134" si="1668">FI134+JH134</f>
      </c>
      <c r="BK134" s="10">
        <f t="shared" ref="BK134" si="1669">FJ134+JI134</f>
      </c>
      <c r="BL134" s="10">
        <f t="shared" ref="BL134" si="1670">FK134+JJ134</f>
      </c>
      <c r="BM134" s="10">
        <f t="shared" ref="BM134" si="1671">FL134+JK134</f>
      </c>
      <c r="BN134" s="10">
        <f t="shared" ref="BN134" si="1672">FM134+JL134</f>
      </c>
      <c r="BO134" s="10">
        <f t="shared" ref="BO134" si="1673">FN134+JM134</f>
      </c>
      <c r="BP134" s="10">
        <f t="shared" ref="BP134" si="1674">FO134+JN134</f>
      </c>
      <c r="BQ134" s="10">
        <f t="shared" ref="BQ134" si="1675">FP134+JO134</f>
      </c>
      <c r="BR134" s="10">
        <f t="shared" ref="BR134" si="1676">FQ134+JP134</f>
      </c>
      <c r="BS134" s="10">
        <f t="shared" ref="BS134" si="1677">FR134+JQ134</f>
      </c>
      <c r="BT134" s="10">
        <f t="shared" ref="BT134" si="1678">FS134+JR134</f>
      </c>
      <c r="BU134" s="10">
        <f t="shared" ref="BU134" si="1679">FT134+JS134</f>
      </c>
      <c r="BV134" s="10">
        <f t="shared" ref="BV134" si="1680">FU134+JT134</f>
      </c>
      <c r="BW134" s="10">
        <f t="shared" ref="BW134" si="1681">FV134+JU134</f>
      </c>
      <c r="BX134" s="10">
        <f t="shared" ref="BX134" si="1682">FW134+JV134</f>
      </c>
      <c r="BY134" s="10">
        <f t="shared" ref="BY134" si="1683">FX134+JW134</f>
      </c>
      <c r="BZ134" s="10">
        <f t="shared" ref="BZ134" si="1684">FY134+JX134</f>
      </c>
      <c r="CA134" s="10">
        <f t="shared" ref="CA134" si="1685">FZ134+JY134</f>
      </c>
      <c r="CB134" s="10">
        <f t="shared" ref="CB134" si="1686">GA134+JZ134</f>
      </c>
      <c r="CC134" s="10">
        <f t="shared" ref="CC134" si="1687">GB134+KA134</f>
      </c>
      <c r="CD134" s="10">
        <f t="shared" ref="CD134" si="1688">GC134+KB134</f>
      </c>
      <c r="CE134" s="10">
        <f t="shared" ref="CE134" si="1689">GD134+KC134</f>
      </c>
      <c r="CF134" s="10">
        <f t="shared" ref="CF134" si="1690">GE134+KD134</f>
      </c>
      <c r="CG134" s="10">
        <f t="shared" ref="CG134" si="1691">GF134+KE134</f>
      </c>
      <c r="CH134" s="10">
        <f t="shared" ref="CH134" si="1692">GG134+KF134</f>
      </c>
      <c r="CI134" s="10">
        <f t="shared" ref="CI134" si="1693">GH134+KG134</f>
      </c>
      <c r="CJ134" s="10">
        <f t="shared" ref="CJ134" si="1694">GI134+KH134</f>
      </c>
      <c r="CK134" s="10">
        <f t="shared" ref="CK134" si="1695">GJ134+KI134</f>
      </c>
      <c r="CL134" s="10">
        <f t="shared" ref="CL134" si="1696">GK134+KJ134</f>
      </c>
      <c r="CM134" s="10">
        <f t="shared" ref="CM134" si="1697">GL134+KK134</f>
      </c>
      <c r="CN134" s="10">
        <f t="shared" ref="CN134" si="1698">GM134+KL134</f>
      </c>
      <c r="CO134" s="10">
        <f t="shared" ref="CO134" si="1699">GN134+KM134</f>
      </c>
      <c r="CP134" s="10">
        <f t="shared" ref="CP134" si="1700">GO134+KN134</f>
      </c>
      <c r="CQ134" s="10">
        <f t="shared" ref="CQ134" si="1701">GP134+KO134</f>
      </c>
      <c r="CR134" s="10">
        <f t="shared" ref="CR134" si="1702">GQ134+KP134</f>
      </c>
      <c r="CS134" s="10">
        <f t="shared" ref="CS134" si="1703">GR134+KQ134</f>
      </c>
      <c r="CT134" s="10">
        <f t="shared" ref="CT134" si="1704">GS134+KR134</f>
      </c>
      <c r="CU134" s="10">
        <f t="shared" ref="CU134" si="1705">GT134+KS134</f>
      </c>
      <c r="CV134" s="10">
        <f t="shared" ref="CV134" si="1706">GU134+KT134</f>
      </c>
      <c r="CW134" s="10">
        <f t="shared" ref="CW134" si="1707">GV134+KU134</f>
      </c>
      <c r="CX134" s="10">
        <f t="shared" ref="CX134" si="1708">GW134+KV134</f>
      </c>
      <c r="CY134" s="10">
        <f t="shared" ref="CY134" si="1709">GX134+KW134</f>
      </c>
      <c r="CZ134" s="10">
        <f t="shared" ref="CZ134" si="1710">GY134+KX134</f>
      </c>
      <c r="DA134" s="10">
        <f t="shared" ref="DA134" si="1711">GZ134+KY134</f>
      </c>
      <c r="DB134" s="10">
        <f t="shared" ref="DB134" si="1712">HA134+KZ134</f>
      </c>
      <c r="DC134" s="10">
        <f t="shared" ref="DC134" si="1713">HB134+LA134</f>
      </c>
      <c r="DD134" s="10">
        <f t="shared" ref="DD134" si="1714">HC134+LB134</f>
      </c>
      <c r="DE134" s="10">
        <f t="shared" ref="DE134" si="1715">HD134+LC134</f>
      </c>
      <c r="DF134" s="10">
        <f t="shared" ref="DF134" si="1716">HE134+LD134</f>
      </c>
      <c r="DG134" s="10">
        <f t="shared" ref="DG134" si="1717">HF134+LE134</f>
      </c>
      <c r="DH134" s="10">
        <f t="shared" ref="DH134" si="1718">HG134+LF134</f>
      </c>
      <c r="DI134" s="10">
        <f t="shared" ref="DI134" si="1719">HH134+LG134</f>
      </c>
      <c r="DJ134" s="10">
        <f t="shared" ref="DJ134" si="1720">HI134+LH134</f>
      </c>
      <c r="DK134" s="10">
        <f t="shared" ref="DK134" si="1721">HJ134+LI134</f>
      </c>
      <c r="DL134" s="10">
        <f t="shared" ref="DL134" si="1722">HK134+LJ134</f>
      </c>
      <c r="DM134" s="10">
        <f t="shared" ref="DM134" si="1723">HL134+LK134</f>
      </c>
      <c r="DN134" s="10">
        <f t="shared" ref="DN134" si="1724">HM134+LL134</f>
      </c>
      <c r="DO134" s="10">
        <f t="shared" ref="DO134" si="1725">HN134+LM134</f>
      </c>
      <c r="DP134" s="10">
        <f t="shared" ref="DP134" si="1726">HO134+LN134</f>
      </c>
      <c r="DQ134" s="10">
        <f t="shared" ref="DQ134" si="1727">HP134+LO134</f>
      </c>
      <c r="DR134" s="10">
        <f t="shared" ref="DR134" si="1728">HQ134+LP134</f>
      </c>
      <c r="DS134" s="10">
        <f t="shared" ref="DS134" si="1729">HR134+LQ134</f>
      </c>
      <c r="DT134" s="10">
        <f t="shared" ref="DT134" si="1730">HS134+LR134</f>
      </c>
      <c r="DU134" s="10">
        <f t="shared" ref="DU134" si="1731">HT134+LS134</f>
      </c>
      <c r="DV134" s="18"/>
      <c r="DW134" s="10">
        <f t="shared" ref="DW134:DW140" si="1732">_xlfn.QUARTILE.INC($AJ134:$DT134,1)</f>
      </c>
      <c r="DX134" s="10">
        <f t="shared" ref="DX134:DX139" si="1733">_xlfn.QUARTILE.INC($AJ134:$DT134,3)</f>
      </c>
      <c r="DY134" s="10">
        <f>DX134-DW134</f>
      </c>
      <c r="DZ134" s="10">
        <f>DX134+(1.25*DY134)</f>
      </c>
      <c r="EA134" s="10">
        <f>DW134-(1.25*DY134)</f>
      </c>
      <c r="EB134" s="18"/>
      <c r="EC134" s="11">
        <f t="shared" ref="EC134:EC140" si="1734">_xlfn.STDEV.P(AJ134:DU134)</f>
      </c>
      <c r="ED134" s="11">
        <f>AVERAGE(DN134:DT134)</f>
      </c>
      <c r="EE134" s="11">
        <f>AVERAGE(CQ134:DT134)</f>
      </c>
      <c r="EF134" s="16"/>
      <c r="EG134" s="9" t="s">
        <v>716</v>
      </c>
      <c r="EH134" s="9" t="s">
        <v>113</v>
      </c>
      <c r="EI134" s="10">
        <f>VLOOKUP($EG134,Data!$B:$CP,Daily!EI$10,0)</f>
      </c>
      <c r="EJ134" s="10">
        <f>VLOOKUP($EG134,Data!$B:$CP,Daily!EJ$10,0)</f>
      </c>
      <c r="EK134" s="10">
        <f>VLOOKUP($EG134,Data!$B:$CP,Daily!EK$10,0)</f>
      </c>
      <c r="EL134" s="10">
        <f>VLOOKUP($EG134,Data!$B:$CP,Daily!EL$10,0)</f>
      </c>
      <c r="EM134" s="10">
        <f>VLOOKUP($EG134,Data!$B:$CP,Daily!EM$10,0)</f>
      </c>
      <c r="EN134" s="10">
        <f>VLOOKUP($EG134,Data!$B:$CP,Daily!EN$10,0)</f>
      </c>
      <c r="EO134" s="10">
        <f>VLOOKUP($EG134,Data!$B:$CP,Daily!EO$10,0)</f>
      </c>
      <c r="EP134" s="10">
        <f>VLOOKUP($EG134,Data!$B:$CP,Daily!EP$10,0)</f>
      </c>
      <c r="EQ134" s="10">
        <f>VLOOKUP($EG134,Data!$B:$CP,Daily!EQ$10,0)</f>
      </c>
      <c r="ER134" s="10">
        <f>VLOOKUP($EG134,Data!$B:$CP,Daily!ER$10,0)</f>
      </c>
      <c r="ES134" s="10">
        <f>VLOOKUP($EG134,Data!$B:$CP,Daily!ES$10,0)</f>
      </c>
      <c r="ET134" s="10">
        <f>VLOOKUP($EG134,Data!$B:$CP,Daily!ET$10,0)</f>
      </c>
      <c r="EU134" s="10">
        <f>VLOOKUP($EG134,Data!$B:$CP,Daily!EU$10,0)</f>
      </c>
      <c r="EV134" s="10">
        <f>VLOOKUP($EG134,Data!$B:$CP,Daily!EV$10,0)</f>
      </c>
      <c r="EW134" s="10">
        <f>VLOOKUP($EG134,Data!$B:$CP,Daily!EW$10,0)</f>
      </c>
      <c r="EX134" s="10">
        <f>VLOOKUP($EG134,Data!$B:$CP,Daily!EX$10,0)</f>
      </c>
      <c r="EY134" s="10">
        <f>VLOOKUP($EG134,Data!$B:$CP,Daily!EY$10,0)</f>
      </c>
      <c r="EZ134" s="10">
        <f>VLOOKUP($EG134,Data!$B:$CP,Daily!EZ$10,0)</f>
      </c>
      <c r="FA134" s="10">
        <f>VLOOKUP($EG134,Data!$B:$CP,Daily!FA$10,0)</f>
      </c>
      <c r="FB134" s="10">
        <f>VLOOKUP($EG134,Data!$B:$CP,Daily!FB$10,0)</f>
      </c>
      <c r="FC134" s="10">
        <f>VLOOKUP($EG134,Data!$B:$CP,Daily!FC$10,0)</f>
      </c>
      <c r="FD134" s="10">
        <f>VLOOKUP($EG134,Data!$B:$CP,Daily!FD$10,0)</f>
      </c>
      <c r="FE134" s="10">
        <f>VLOOKUP($EG134,Data!$B:$CP,Daily!FE$10,0)</f>
      </c>
      <c r="FF134" s="10">
        <f>VLOOKUP($EG134,Data!$B:$CP,Daily!FF$10,0)</f>
      </c>
      <c r="FG134" s="10">
        <f>VLOOKUP($EG134,Data!$B:$CP,Daily!FG$10,0)</f>
      </c>
      <c r="FH134" s="10">
        <f>VLOOKUP($EG134,Data!$B:$CP,Daily!FH$10,0)</f>
      </c>
      <c r="FI134" s="10">
        <f>VLOOKUP($EG134,Data!$B:$CP,Daily!FI$10,0)</f>
      </c>
      <c r="FJ134" s="10">
        <f>VLOOKUP($EG134,Data!$B:$CP,Daily!FJ$10,0)</f>
      </c>
      <c r="FK134" s="10">
        <f>VLOOKUP($EG134,Data!$B:$CP,Daily!FK$10,0)</f>
      </c>
      <c r="FL134" s="10">
        <f>VLOOKUP($EG134,Data!$B:$CP,Daily!FL$10,0)</f>
      </c>
      <c r="FM134" s="10">
        <f>VLOOKUP($EG134,Data!$B:$CP,Daily!FM$10,0)</f>
      </c>
      <c r="FN134" s="10">
        <f>VLOOKUP($EG134,Data!$B:$CP,Daily!FN$10,0)</f>
      </c>
      <c r="FO134" s="10">
        <f>VLOOKUP($EG134,Data!$B:$CP,Daily!FO$10,0)</f>
      </c>
      <c r="FP134" s="10">
        <f>VLOOKUP($EG134,Data!$B:$CP,Daily!FP$10,0)</f>
      </c>
      <c r="FQ134" s="10">
        <f>VLOOKUP($EG134,Data!$B:$CP,Daily!FQ$10,0)</f>
      </c>
      <c r="FR134" s="10">
        <f>VLOOKUP($EG134,Data!$B:$CP,Daily!FR$10,0)</f>
      </c>
      <c r="FS134" s="10">
        <f>VLOOKUP($EG134,Data!$B:$CP,Daily!FS$10,0)</f>
      </c>
      <c r="FT134" s="10">
        <f>VLOOKUP($EG134,Data!$B:$CP,Daily!FT$10,0)</f>
      </c>
      <c r="FU134" s="10">
        <f>VLOOKUP($EG134,Data!$B:$CP,Daily!FU$10,0)</f>
      </c>
      <c r="FV134" s="10">
        <f>VLOOKUP($EG134,Data!$B:$CP,Daily!FV$10,0)</f>
      </c>
      <c r="FW134" s="10">
        <f>VLOOKUP($EG134,Data!$B:$CP,Daily!FW$10,0)</f>
      </c>
      <c r="FX134" s="10">
        <f>VLOOKUP($EG134,Data!$B:$CP,Daily!FX$10,0)</f>
      </c>
      <c r="FY134" s="10">
        <f>VLOOKUP($EG134,Data!$B:$CP,Daily!FY$10,0)</f>
      </c>
      <c r="FZ134" s="10">
        <f>VLOOKUP($EG134,Data!$B:$CP,Daily!FZ$10,0)</f>
      </c>
      <c r="GA134" s="10">
        <f>VLOOKUP($EG134,Data!$B:$CP,Daily!GA$10,0)</f>
      </c>
      <c r="GB134" s="10">
        <f>VLOOKUP($EG134,Data!$B:$CP,Daily!GB$10,0)</f>
      </c>
      <c r="GC134" s="10">
        <f>VLOOKUP($EG134,Data!$B:$CP,Daily!GC$10,0)</f>
      </c>
      <c r="GD134" s="10">
        <f>VLOOKUP($EG134,Data!$B:$CP,Daily!GD$10,0)</f>
      </c>
      <c r="GE134" s="10">
        <f>VLOOKUP($EG134,Data!$B:$CP,Daily!GE$10,0)</f>
      </c>
      <c r="GF134" s="10">
        <f>VLOOKUP($EG134,Data!$B:$CP,Daily!GF$10,0)</f>
      </c>
      <c r="GG134" s="10">
        <f>VLOOKUP($EG134,Data!$B:$CP,Daily!GG$10,0)</f>
      </c>
      <c r="GH134" s="10">
        <f>VLOOKUP($EG134,Data!$B:$CP,Daily!GH$10,0)</f>
      </c>
      <c r="GI134" s="10">
        <f>VLOOKUP($EG134,Data!$B:$CP,Daily!GI$10,0)</f>
      </c>
      <c r="GJ134" s="10">
        <f>VLOOKUP($EG134,Data!$B:$CP,Daily!GJ$10,0)</f>
      </c>
      <c r="GK134" s="10">
        <f>VLOOKUP($EG134,Data!$B:$CP,Daily!GK$10,0)</f>
      </c>
      <c r="GL134" s="10">
        <f>VLOOKUP($EG134,Data!$B:$CP,Daily!GL$10,0)</f>
      </c>
      <c r="GM134" s="10">
        <f>VLOOKUP($EG134,Data!$B:$CP,Daily!GM$10,0)</f>
      </c>
      <c r="GN134" s="10">
        <f>VLOOKUP($EG134,Data!$B:$CP,Daily!GN$10,0)</f>
      </c>
      <c r="GO134" s="10">
        <f>VLOOKUP($EG134,Data!$B:$CP,Daily!GO$10,0)</f>
      </c>
      <c r="GP134" s="10">
        <f>VLOOKUP($EG134,Data!$B:$CP,Daily!GP$10,0)</f>
      </c>
      <c r="GQ134" s="10">
        <f>VLOOKUP($EG134,Data!$B:$CP,Daily!GQ$10,0)</f>
      </c>
      <c r="GR134" s="10">
        <f>VLOOKUP($EG134,Data!$B:$CP,Daily!GR$10,0)</f>
      </c>
      <c r="GS134" s="10">
        <f>VLOOKUP($EG134,Data!$B:$CP,Daily!GS$10,0)</f>
      </c>
      <c r="GT134" s="10">
        <f>VLOOKUP($EG134,Data!$B:$CP,Daily!GT$10,0)</f>
      </c>
      <c r="GU134" s="10">
        <f>VLOOKUP($EG134,Data!$B:$CP,Daily!GU$10,0)</f>
      </c>
      <c r="GV134" s="10">
        <f>VLOOKUP($EG134,Data!$B:$CP,Daily!GV$10,0)</f>
      </c>
      <c r="GW134" s="10">
        <f>VLOOKUP($EG134,Data!$B:$CP,Daily!GW$10,0)</f>
      </c>
      <c r="GX134" s="10">
        <f>VLOOKUP($EG134,Data!$B:$CP,Daily!GX$10,0)</f>
      </c>
      <c r="GY134" s="10">
        <f>VLOOKUP($EG134,Data!$B:$CP,Daily!GY$10,0)</f>
      </c>
      <c r="GZ134" s="10">
        <f>VLOOKUP($EG134,Data!$B:$CP,Daily!GZ$10,0)</f>
      </c>
      <c r="HA134" s="10">
        <f>VLOOKUP($EG134,Data!$B:$CP,Daily!HA$10,0)</f>
      </c>
      <c r="HB134" s="10">
        <f>VLOOKUP($EG134,Data!$B:$CP,Daily!HB$10,0)</f>
      </c>
      <c r="HC134" s="10">
        <f>VLOOKUP($EG134,Data!$B:$CP,Daily!HC$10,0)</f>
      </c>
      <c r="HD134" s="10">
        <f>VLOOKUP($EG134,Data!$B:$CP,Daily!HD$10,0)</f>
      </c>
      <c r="HE134" s="10">
        <f>VLOOKUP($EG134,Data!$B:$CP,Daily!HE$10,0)</f>
      </c>
      <c r="HF134" s="10">
        <f>VLOOKUP($EG134,Data!$B:$CP,Daily!HF$10,0)</f>
      </c>
      <c r="HG134" s="10">
        <f>VLOOKUP($EG134,Data!$B:$CP,Daily!HG$10,0)</f>
      </c>
      <c r="HH134" s="10">
        <f>VLOOKUP($EG134,Data!$B:$CP,Daily!HH$10,0)</f>
      </c>
      <c r="HI134" s="10">
        <f>VLOOKUP($EG134,Data!$B:$CP,Daily!HI$10,0)</f>
      </c>
      <c r="HJ134" s="10">
        <f>VLOOKUP($EG134,Data!$B:$CP,Daily!HJ$10,0)</f>
      </c>
      <c r="HK134" s="10">
        <f>VLOOKUP($EG134,Data!$B:$CP,Daily!HK$10,0)</f>
      </c>
      <c r="HL134" s="10">
        <f>VLOOKUP($EG134,Data!$B:$CP,Daily!HL$10,0)</f>
      </c>
      <c r="HM134" s="10">
        <f>VLOOKUP($EG134,Data!$B:$CP,Daily!HM$10,0)</f>
      </c>
      <c r="HN134" s="10">
        <f>VLOOKUP($EG134,Data!$B:$CP,Daily!HN$10,0)</f>
      </c>
      <c r="HO134" s="10">
        <f>VLOOKUP($EG134,Data!$B:$CP,Daily!HO$10,0)</f>
      </c>
      <c r="HP134" s="10">
        <f>VLOOKUP($EG134,Data!$B:$CP,Daily!HP$10,0)</f>
      </c>
      <c r="HQ134" s="10">
        <f>VLOOKUP($EG134,Data!$B:$CP,Daily!HQ$10,0)</f>
      </c>
      <c r="HR134" s="10">
        <f>VLOOKUP($EG134,Data!$B:$CP,Daily!HR$10,0)</f>
      </c>
      <c r="HS134" s="10">
        <f>VLOOKUP($EG134,Data!$B:$CP,Daily!HS$10,0)</f>
      </c>
      <c r="HT134" s="10">
        <f>VLOOKUP($EG134,Data!$B:$CP,Daily!HT$10,0)</f>
      </c>
      <c r="HU134" s="17"/>
      <c r="HV134" s="10">
        <f t="shared" ref="HV134:HV140" si="1735">_xlfn.QUARTILE.INC($EI134:$HS134,1)</f>
      </c>
      <c r="HW134" s="10">
        <f t="shared" ref="HW134:HW140" si="1736">_xlfn.QUARTILE.INC($EI134:$HS134,3)</f>
      </c>
      <c r="HX134" s="10">
        <f t="shared" ref="HX134:HX140" si="1737">HW134-HV134</f>
      </c>
      <c r="HY134" s="10">
        <f>HW134+(1.25*HX134)</f>
      </c>
      <c r="HZ134" s="10">
        <f>HV134-(1.25*HX134)</f>
      </c>
      <c r="IA134" s="53"/>
      <c r="IB134" s="11">
        <f t="shared" ref="IB134:IB140" si="1738">_xlfn.STDEV.P(FM134:HT134)</f>
      </c>
      <c r="IC134" s="11">
        <f>AVERAGE(HM134:HS134)</f>
      </c>
      <c r="ID134" s="11">
        <f>AVERAGE(GP134:HS134)</f>
      </c>
      <c r="IE134" s="16"/>
      <c r="IF134" s="9" t="s">
        <v>717</v>
      </c>
      <c r="IG134" s="9" t="s">
        <v>113</v>
      </c>
      <c r="IH134" s="10">
        <f>VLOOKUP($IF134,Data!$B:$CP,Daily!IH$10,0)</f>
      </c>
      <c r="II134" s="10">
        <f>VLOOKUP($IF134,Data!$B:$CP,Daily!II$10,0)</f>
      </c>
      <c r="IJ134" s="10">
        <f>VLOOKUP($IF134,Data!$B:$CP,Daily!IJ$10,0)</f>
      </c>
      <c r="IK134" s="10">
        <f>VLOOKUP($IF134,Data!$B:$CP,Daily!IK$10,0)</f>
      </c>
      <c r="IL134" s="10">
        <f>VLOOKUP($IF134,Data!$B:$CP,Daily!IL$10,0)</f>
      </c>
      <c r="IM134" s="10">
        <f>VLOOKUP($IF134,Data!$B:$CP,Daily!IM$10,0)</f>
      </c>
      <c r="IN134" s="10">
        <f>VLOOKUP($IF134,Data!$B:$CP,Daily!IN$10,0)</f>
      </c>
      <c r="IO134" s="10">
        <f>VLOOKUP($IF134,Data!$B:$CP,Daily!IO$10,0)</f>
      </c>
      <c r="IP134" s="10">
        <f>VLOOKUP($IF134,Data!$B:$CP,Daily!IP$10,0)</f>
      </c>
      <c r="IQ134" s="10">
        <f>VLOOKUP($IF134,Data!$B:$CP,Daily!IQ$10,0)</f>
      </c>
      <c r="IR134" s="10">
        <f>VLOOKUP($IF134,Data!$B:$CP,Daily!IR$10,0)</f>
      </c>
      <c r="IS134" s="10">
        <f>VLOOKUP($IF134,Data!$B:$CP,Daily!IS$10,0)</f>
      </c>
      <c r="IT134" s="10">
        <f>VLOOKUP($IF134,Data!$B:$CP,Daily!IT$10,0)</f>
      </c>
      <c r="IU134" s="10">
        <f>VLOOKUP($IF134,Data!$B:$CP,Daily!IU$10,0)</f>
      </c>
      <c r="IV134" s="10">
        <f>VLOOKUP($IF134,Data!$B:$CP,Daily!IV$10,0)</f>
      </c>
      <c r="IW134" s="10">
        <f>VLOOKUP($IF134,Data!$B:$CP,Daily!IW$10,0)</f>
      </c>
      <c r="IX134" s="10">
        <f>VLOOKUP($IF134,Data!$B:$CP,Daily!IX$10,0)</f>
      </c>
      <c r="IY134" s="10">
        <f>VLOOKUP($IF134,Data!$B:$CP,Daily!IY$10,0)</f>
      </c>
      <c r="IZ134" s="10">
        <f>VLOOKUP($IF134,Data!$B:$CP,Daily!IZ$10,0)</f>
      </c>
      <c r="JA134" s="10">
        <f>VLOOKUP($IF134,Data!$B:$CP,Daily!JA$10,0)</f>
      </c>
      <c r="JB134" s="10">
        <f>VLOOKUP($IF134,Data!$B:$CP,Daily!JB$10,0)</f>
      </c>
      <c r="JC134" s="10">
        <f>VLOOKUP($IF134,Data!$B:$CP,Daily!JC$10,0)</f>
      </c>
      <c r="JD134" s="10">
        <f>VLOOKUP($IF134,Data!$B:$CP,Daily!JD$10,0)</f>
      </c>
      <c r="JE134" s="10">
        <f>VLOOKUP($IF134,Data!$B:$CP,Daily!JE$10,0)</f>
      </c>
      <c r="JF134" s="10">
        <f>VLOOKUP($IF134,Data!$B:$CP,Daily!JF$10,0)</f>
      </c>
      <c r="JG134" s="10">
        <f>VLOOKUP($IF134,Data!$B:$CP,Daily!JG$10,0)</f>
      </c>
      <c r="JH134" s="10">
        <f>VLOOKUP($IF134,Data!$B:$CP,Daily!JH$10,0)</f>
      </c>
      <c r="JI134" s="10">
        <f>VLOOKUP($IF134,Data!$B:$CP,Daily!JI$10,0)</f>
      </c>
      <c r="JJ134" s="10">
        <f>VLOOKUP($IF134,Data!$B:$CP,Daily!JJ$10,0)</f>
      </c>
      <c r="JK134" s="10">
        <f>VLOOKUP($IF134,Data!$B:$CP,Daily!JK$10,0)</f>
      </c>
      <c r="JL134" s="10">
        <f>VLOOKUP($IF134,Data!$B:$CP,Daily!JL$10,0)</f>
      </c>
      <c r="JM134" s="10">
        <f>VLOOKUP($IF134,Data!$B:$CP,Daily!JM$10,0)</f>
      </c>
      <c r="JN134" s="10">
        <f>VLOOKUP($IF134,Data!$B:$CP,Daily!JN$10,0)</f>
      </c>
      <c r="JO134" s="10">
        <f>VLOOKUP($IF134,Data!$B:$CP,Daily!JO$10,0)</f>
      </c>
      <c r="JP134" s="10">
        <f>VLOOKUP($IF134,Data!$B:$CP,Daily!JP$10,0)</f>
      </c>
      <c r="JQ134" s="10">
        <f>VLOOKUP($IF134,Data!$B:$CP,Daily!JQ$10,0)</f>
      </c>
      <c r="JR134" s="10">
        <f>VLOOKUP($IF134,Data!$B:$CP,Daily!JR$10,0)</f>
      </c>
      <c r="JS134" s="10">
        <f>VLOOKUP($IF134,Data!$B:$CP,Daily!JS$10,0)</f>
      </c>
      <c r="JT134" s="10">
        <f>VLOOKUP($IF134,Data!$B:$CP,Daily!JT$10,0)</f>
      </c>
      <c r="JU134" s="10">
        <f>VLOOKUP($IF134,Data!$B:$CP,Daily!JU$10,0)</f>
      </c>
      <c r="JV134" s="10">
        <f>VLOOKUP($IF134,Data!$B:$CP,Daily!JV$10,0)</f>
      </c>
      <c r="JW134" s="10">
        <f>VLOOKUP($IF134,Data!$B:$CP,Daily!JW$10,0)</f>
      </c>
      <c r="JX134" s="10">
        <f>VLOOKUP($IF134,Data!$B:$CP,Daily!JX$10,0)</f>
      </c>
      <c r="JY134" s="10">
        <f>VLOOKUP($IF134,Data!$B:$CP,Daily!JY$10,0)</f>
      </c>
      <c r="JZ134" s="10">
        <f>VLOOKUP($IF134,Data!$B:$CP,Daily!JZ$10,0)</f>
      </c>
      <c r="KA134" s="10">
        <f>VLOOKUP($IF134,Data!$B:$CP,Daily!KA$10,0)</f>
      </c>
      <c r="KB134" s="10">
        <f>VLOOKUP($IF134,Data!$B:$CP,Daily!KB$10,0)</f>
      </c>
      <c r="KC134" s="10">
        <f>VLOOKUP($IF134,Data!$B:$CP,Daily!KC$10,0)</f>
      </c>
      <c r="KD134" s="10">
        <f>VLOOKUP($IF134,Data!$B:$CP,Daily!KD$10,0)</f>
      </c>
      <c r="KE134" s="10">
        <f>VLOOKUP($IF134,Data!$B:$CP,Daily!KE$10,0)</f>
      </c>
      <c r="KF134" s="10">
        <f>VLOOKUP($IF134,Data!$B:$CP,Daily!KF$10,0)</f>
      </c>
      <c r="KG134" s="10">
        <f>VLOOKUP($IF134,Data!$B:$CP,Daily!KG$10,0)</f>
      </c>
      <c r="KH134" s="10">
        <f>VLOOKUP($IF134,Data!$B:$CP,Daily!KH$10,0)</f>
      </c>
      <c r="KI134" s="10">
        <f>VLOOKUP($IF134,Data!$B:$CP,Daily!KI$10,0)</f>
      </c>
      <c r="KJ134" s="10">
        <f>VLOOKUP($IF134,Data!$B:$CP,Daily!KJ$10,0)</f>
      </c>
      <c r="KK134" s="10">
        <f>VLOOKUP($IF134,Data!$B:$CP,Daily!KK$10,0)</f>
      </c>
      <c r="KL134" s="10">
        <f>VLOOKUP($IF134,Data!$B:$CP,Daily!KL$10,0)</f>
      </c>
      <c r="KM134" s="10">
        <f>VLOOKUP($IF134,Data!$B:$CP,Daily!KM$10,0)</f>
      </c>
      <c r="KN134" s="10">
        <f>VLOOKUP($IF134,Data!$B:$CP,Daily!KN$10,0)</f>
      </c>
      <c r="KO134" s="10">
        <f>VLOOKUP($IF134,Data!$B:$CP,Daily!KO$10,0)</f>
      </c>
      <c r="KP134" s="10">
        <f>VLOOKUP($IF134,Data!$B:$CP,Daily!KP$10,0)</f>
      </c>
      <c r="KQ134" s="10">
        <f>VLOOKUP($IF134,Data!$B:$CP,Daily!KQ$10,0)</f>
      </c>
      <c r="KR134" s="10">
        <f>VLOOKUP($IF134,Data!$B:$CP,Daily!KR$10,0)</f>
      </c>
      <c r="KS134" s="10">
        <f>VLOOKUP($IF134,Data!$B:$CP,Daily!KS$10,0)</f>
      </c>
      <c r="KT134" s="10">
        <f>VLOOKUP($IF134,Data!$B:$CP,Daily!KT$10,0)</f>
      </c>
      <c r="KU134" s="10">
        <f>VLOOKUP($IF134,Data!$B:$CP,Daily!KU$10,0)</f>
      </c>
      <c r="KV134" s="10">
        <f>VLOOKUP($IF134,Data!$B:$CP,Daily!KV$10,0)</f>
      </c>
      <c r="KW134" s="10">
        <f>VLOOKUP($IF134,Data!$B:$CP,Daily!KW$10,0)</f>
      </c>
      <c r="KX134" s="10">
        <f>VLOOKUP($IF134,Data!$B:$CP,Daily!KX$10,0)</f>
      </c>
      <c r="KY134" s="10">
        <f>VLOOKUP($IF134,Data!$B:$CP,Daily!KY$10,0)</f>
      </c>
      <c r="KZ134" s="10">
        <f>VLOOKUP($IF134,Data!$B:$CP,Daily!KZ$10,0)</f>
      </c>
      <c r="LA134" s="10">
        <f>VLOOKUP($IF134,Data!$B:$CP,Daily!LA$10,0)</f>
      </c>
      <c r="LB134" s="10">
        <f>VLOOKUP($IF134,Data!$B:$CP,Daily!LB$10,0)</f>
      </c>
      <c r="LC134" s="10">
        <f>VLOOKUP($IF134,Data!$B:$CP,Daily!LC$10,0)</f>
      </c>
      <c r="LD134" s="10">
        <f>VLOOKUP($IF134,Data!$B:$CP,Daily!LD$10,0)</f>
      </c>
      <c r="LE134" s="10">
        <f>VLOOKUP($IF134,Data!$B:$CP,Daily!LE$10,0)</f>
      </c>
      <c r="LF134" s="10">
        <f>VLOOKUP($IF134,Data!$B:$CP,Daily!LF$10,0)</f>
      </c>
      <c r="LG134" s="10">
        <f>VLOOKUP($IF134,Data!$B:$CP,Daily!LG$10,0)</f>
      </c>
      <c r="LH134" s="10">
        <f>VLOOKUP($IF134,Data!$B:$CP,Daily!LH$10,0)</f>
      </c>
      <c r="LI134" s="10">
        <f>VLOOKUP($IF134,Data!$B:$CP,Daily!LI$10,0)</f>
      </c>
      <c r="LJ134" s="10">
        <f>VLOOKUP($IF134,Data!$B:$CP,Daily!LJ$10,0)</f>
      </c>
      <c r="LK134" s="10">
        <f>VLOOKUP($IF134,Data!$B:$CP,Daily!LK$10,0)</f>
      </c>
      <c r="LL134" s="10">
        <f>VLOOKUP($IF134,Data!$B:$CP,Daily!LL$10,0)</f>
      </c>
      <c r="LM134" s="10">
        <f>VLOOKUP($IF134,Data!$B:$CP,Daily!LM$10,0)</f>
      </c>
      <c r="LN134" s="10">
        <f>VLOOKUP($IF134,Data!$B:$CP,Daily!LN$10,0)</f>
      </c>
      <c r="LO134" s="10">
        <f>VLOOKUP($IF134,Data!$B:$CP,Daily!LO$10,0)</f>
      </c>
      <c r="LP134" s="10">
        <f>VLOOKUP($IF134,Data!$B:$CP,Daily!LP$10,0)</f>
      </c>
      <c r="LQ134" s="10">
        <f>VLOOKUP($IF134,Data!$B:$CP,Daily!LQ$10,0)</f>
      </c>
      <c r="LR134" s="10">
        <f>VLOOKUP($IF134,Data!$B:$CP,Daily!LR$10,0)</f>
      </c>
      <c r="LS134" s="10">
        <f>VLOOKUP($IF134,Data!$B:$CP,Daily!LS$10,0)</f>
      </c>
      <c r="LU134" s="10">
        <f t="shared" ref="LU134:LU139" si="1739">_xlfn.QUARTILE.INC($IH134:$LR134,1)</f>
      </c>
      <c r="LV134" s="10">
        <f t="shared" ref="LV134:LV139" si="1740">_xlfn.QUARTILE.INC($IH134:$LR134,3)</f>
      </c>
      <c r="LW134" s="10">
        <f t="shared" ref="LW134:LW140" si="1741">LV134-LU134</f>
      </c>
      <c r="LX134" s="10">
        <f>LV134+(1.25*LW134)</f>
      </c>
      <c r="LY134" s="10">
        <f>LU134-(1.25*LW134)</f>
      </c>
      <c r="LZ134" s="53"/>
      <c r="MA134" s="11">
        <f>_xlfn.STDEV.P(JL134:LS134)</f>
      </c>
      <c r="MB134" s="11">
        <f>AVERAGE(LL134:LR134)</f>
      </c>
      <c r="MC134" s="11">
        <f>AVERAGE(KO134:LR134)</f>
      </c>
    </row>
    <row r="135" spans="4:341" x14ac:dyDescent="0.25">
      <c r="D135" s="132" t="s">
        <v>718</v>
      </c>
      <c r="E135" s="67" t="str">
        <f>VLOOKUP($D135,'Metric Nature'!$C:$D,2,0)&amp;IF(($F135&lt;(EA135)),"Below",IF(($F135&gt;(DZ135)),"Above","Within"))</f>
      </c>
      <c r="F135" s="62">
        <f t="shared" si="1629"/>
      </c>
      <c r="G135" s="92">
        <f t="shared" si="1630"/>
      </c>
      <c r="H135" s="62">
        <f t="shared" si="1631"/>
      </c>
      <c r="I135" s="89">
        <f t="shared" ref="I135:I140" si="1742">EE135</f>
      </c>
      <c r="J135" s="62">
        <f t="shared" si="1632"/>
      </c>
      <c r="K135" s="62">
        <f t="shared" si="1633"/>
      </c>
      <c r="L135" s="64"/>
      <c r="M135" s="67" t="str">
        <f>VLOOKUP($D135,'Metric Nature'!$C:$D,2,0)&amp;IF(($N135&lt;(HZ135)),"Below",IF(($N135&gt;(HY135)),"Above","Within"))</f>
      </c>
      <c r="N135" s="71">
        <f t="shared" si="1634"/>
      </c>
      <c r="O135" s="63">
        <f t="shared" ref="O135:O140" si="1743">IC135</f>
      </c>
      <c r="P135" s="98">
        <f t="shared" ref="P135:P140" si="1744">IFERROR(((N135-O135)/O135),0)</f>
      </c>
      <c r="Q135" s="63">
        <f t="shared" si="1635"/>
      </c>
      <c r="R135" s="69">
        <f t="shared" si="1636"/>
      </c>
      <c r="S135" s="62">
        <f t="shared" si="1637"/>
      </c>
      <c r="T135" s="64"/>
      <c r="U135" s="67" t="str">
        <f>VLOOKUP($D135,'Metric Nature'!$C:$D,2,0)&amp;IF(($V135&lt;(LY135)),"Below",IF(($V135&gt;(LX135)),"Above","Within"))</f>
      </c>
      <c r="V135" s="62">
        <f t="shared" si="1638"/>
      </c>
      <c r="W135" s="63">
        <f t="shared" ref="W135:W140" si="1745">MB135</f>
      </c>
      <c r="X135" s="62">
        <f t="shared" si="1639"/>
      </c>
      <c r="Y135" s="63">
        <f t="shared" ref="Y135:Y140" si="1746">MC135</f>
      </c>
      <c r="Z135" s="69">
        <f t="shared" si="1640"/>
      </c>
      <c r="AA135" s="62">
        <f t="shared" si="1641"/>
      </c>
      <c r="AB135" s="64"/>
      <c r="AC135" s="60" t="s">
        <v>719</v>
      </c>
      <c r="AI135" s="9" t="s">
        <v>718</v>
      </c>
      <c r="AJ135" s="14">
        <f>(VLOOKUP($EG135,Data!$B:$CP,Daily!EI$10,0)+VLOOKUP($IF135,Data!$B:$CP,Daily!IH$10,0))/AJ$134</f>
      </c>
      <c r="AK135" s="14">
        <f>(VLOOKUP($EG135,Data!$B:$CP,Daily!EJ$10,0)+VLOOKUP($IF135,Data!$B:$CP,Daily!II$10,0))/AK$134</f>
      </c>
      <c r="AL135" s="14">
        <f>(VLOOKUP($EG135,Data!$B:$CP,Daily!EK$10,0)+VLOOKUP($IF135,Data!$B:$CP,Daily!IJ$10,0))/AL$134</f>
      </c>
      <c r="AM135" s="14">
        <f>(VLOOKUP($EG135,Data!$B:$CP,Daily!EL$10,0)+VLOOKUP($IF135,Data!$B:$CP,Daily!IK$10,0))/AM$134</f>
      </c>
      <c r="AN135" s="14">
        <f>(VLOOKUP($EG135,Data!$B:$CP,Daily!EM$10,0)+VLOOKUP($IF135,Data!$B:$CP,Daily!IL$10,0))/AN$134</f>
      </c>
      <c r="AO135" s="14">
        <f>(VLOOKUP($EG135,Data!$B:$CP,Daily!EN$10,0)+VLOOKUP($IF135,Data!$B:$CP,Daily!IM$10,0))/AO$134</f>
      </c>
      <c r="AP135" s="14">
        <f>(VLOOKUP($EG135,Data!$B:$CP,Daily!EO$10,0)+VLOOKUP($IF135,Data!$B:$CP,Daily!IN$10,0))/AP$134</f>
      </c>
      <c r="AQ135" s="14">
        <f>(VLOOKUP($EG135,Data!$B:$CP,Daily!EP$10,0)+VLOOKUP($IF135,Data!$B:$CP,Daily!IO$10,0))/AQ$134</f>
      </c>
      <c r="AR135" s="14">
        <f>(VLOOKUP($EG135,Data!$B:$CP,Daily!EQ$10,0)+VLOOKUP($IF135,Data!$B:$CP,Daily!IP$10,0))/AR$134</f>
      </c>
      <c r="AS135" s="14">
        <f>(VLOOKUP($EG135,Data!$B:$CP,Daily!ER$10,0)+VLOOKUP($IF135,Data!$B:$CP,Daily!IQ$10,0))/AS$134</f>
      </c>
      <c r="AT135" s="14">
        <f>(VLOOKUP($EG135,Data!$B:$CP,Daily!ES$10,0)+VLOOKUP($IF135,Data!$B:$CP,Daily!IR$10,0))/AT$134</f>
      </c>
      <c r="AU135" s="14">
        <f>(VLOOKUP($EG135,Data!$B:$CP,Daily!ET$10,0)+VLOOKUP($IF135,Data!$B:$CP,Daily!IS$10,0))/AU$134</f>
      </c>
      <c r="AV135" s="14">
        <f>(VLOOKUP($EG135,Data!$B:$CP,Daily!EU$10,0)+VLOOKUP($IF135,Data!$B:$CP,Daily!IT$10,0))/AV$134</f>
      </c>
      <c r="AW135" s="14">
        <f>(VLOOKUP($EG135,Data!$B:$CP,Daily!EV$10,0)+VLOOKUP($IF135,Data!$B:$CP,Daily!IU$10,0))/AW$134</f>
      </c>
      <c r="AX135" s="14">
        <f>(VLOOKUP($EG135,Data!$B:$CP,Daily!EW$10,0)+VLOOKUP($IF135,Data!$B:$CP,Daily!IV$10,0))/AX$134</f>
      </c>
      <c r="AY135" s="14">
        <f>(VLOOKUP($EG135,Data!$B:$CP,Daily!EX$10,0)+VLOOKUP($IF135,Data!$B:$CP,Daily!IW$10,0))/AY$134</f>
      </c>
      <c r="AZ135" s="14">
        <f>(VLOOKUP($EG135,Data!$B:$CP,Daily!EY$10,0)+VLOOKUP($IF135,Data!$B:$CP,Daily!IX$10,0))/AZ$134</f>
      </c>
      <c r="BA135" s="14">
        <f>(VLOOKUP($EG135,Data!$B:$CP,Daily!EZ$10,0)+VLOOKUP($IF135,Data!$B:$CP,Daily!IY$10,0))/BA$134</f>
      </c>
      <c r="BB135" s="14">
        <f>(VLOOKUP($EG135,Data!$B:$CP,Daily!FA$10,0)+VLOOKUP($IF135,Data!$B:$CP,Daily!IZ$10,0))/BB$134</f>
      </c>
      <c r="BC135" s="14">
        <f>(VLOOKUP($EG135,Data!$B:$CP,Daily!FB$10,0)+VLOOKUP($IF135,Data!$B:$CP,Daily!JA$10,0))/BC$134</f>
      </c>
      <c r="BD135" s="14">
        <f>(VLOOKUP($EG135,Data!$B:$CP,Daily!FC$10,0)+VLOOKUP($IF135,Data!$B:$CP,Daily!JB$10,0))/BD$134</f>
      </c>
      <c r="BE135" s="14">
        <f>(VLOOKUP($EG135,Data!$B:$CP,Daily!FD$10,0)+VLOOKUP($IF135,Data!$B:$CP,Daily!JC$10,0))/BE$134</f>
      </c>
      <c r="BF135" s="14">
        <f>(VLOOKUP($EG135,Data!$B:$CP,Daily!FE$10,0)+VLOOKUP($IF135,Data!$B:$CP,Daily!JD$10,0))/BF$134</f>
      </c>
      <c r="BG135" s="14">
        <f>(VLOOKUP($EG135,Data!$B:$CP,Daily!FF$10,0)+VLOOKUP($IF135,Data!$B:$CP,Daily!JE$10,0))/BG$134</f>
      </c>
      <c r="BH135" s="14">
        <f>(VLOOKUP($EG135,Data!$B:$CP,Daily!FG$10,0)+VLOOKUP($IF135,Data!$B:$CP,Daily!JF$10,0))/BH$134</f>
      </c>
      <c r="BI135" s="14">
        <f>(VLOOKUP($EG135,Data!$B:$CP,Daily!FH$10,0)+VLOOKUP($IF135,Data!$B:$CP,Daily!JG$10,0))/BI$134</f>
      </c>
      <c r="BJ135" s="14">
        <f>(VLOOKUP($EG135,Data!$B:$CP,Daily!FI$10,0)+VLOOKUP($IF135,Data!$B:$CP,Daily!JH$10,0))/BJ$134</f>
      </c>
      <c r="BK135" s="14">
        <f>(VLOOKUP($EG135,Data!$B:$CP,Daily!FJ$10,0)+VLOOKUP($IF135,Data!$B:$CP,Daily!JI$10,0))/BK$134</f>
      </c>
      <c r="BL135" s="14">
        <f>(VLOOKUP($EG135,Data!$B:$CP,Daily!FK$10,0)+VLOOKUP($IF135,Data!$B:$CP,Daily!JJ$10,0))/BL$134</f>
      </c>
      <c r="BM135" s="14">
        <f>(VLOOKUP($EG135,Data!$B:$CP,Daily!FL$10,0)+VLOOKUP($IF135,Data!$B:$CP,Daily!JK$10,0))/BM$134</f>
      </c>
      <c r="BN135" s="14">
        <f>(VLOOKUP($EG135,Data!$B:$CP,Daily!FM$10,0)+VLOOKUP($IF135,Data!$B:$CP,Daily!JL$10,0))/BN$134</f>
      </c>
      <c r="BO135" s="14">
        <f>(VLOOKUP($EG135,Data!$B:$CP,Daily!FN$10,0)+VLOOKUP($IF135,Data!$B:$CP,Daily!JM$10,0))/BO$134</f>
      </c>
      <c r="BP135" s="14">
        <f>(VLOOKUP($EG135,Data!$B:$CP,Daily!FO$10,0)+VLOOKUP($IF135,Data!$B:$CP,Daily!JN$10,0))/BP$134</f>
      </c>
      <c r="BQ135" s="14">
        <f>(VLOOKUP($EG135,Data!$B:$CP,Daily!FP$10,0)+VLOOKUP($IF135,Data!$B:$CP,Daily!JO$10,0))/BQ$134</f>
      </c>
      <c r="BR135" s="14">
        <f>(VLOOKUP($EG135,Data!$B:$CP,Daily!FQ$10,0)+VLOOKUP($IF135,Data!$B:$CP,Daily!JP$10,0))/BR$134</f>
      </c>
      <c r="BS135" s="14">
        <f>(VLOOKUP($EG135,Data!$B:$CP,Daily!FR$10,0)+VLOOKUP($IF135,Data!$B:$CP,Daily!JQ$10,0))/BS$134</f>
      </c>
      <c r="BT135" s="14">
        <f>(VLOOKUP($EG135,Data!$B:$CP,Daily!FS$10,0)+VLOOKUP($IF135,Data!$B:$CP,Daily!JR$10,0))/BT$134</f>
      </c>
      <c r="BU135" s="14">
        <f>(VLOOKUP($EG135,Data!$B:$CP,Daily!FT$10,0)+VLOOKUP($IF135,Data!$B:$CP,Daily!JS$10,0))/BU$134</f>
      </c>
      <c r="BV135" s="14">
        <f>(VLOOKUP($EG135,Data!$B:$CP,Daily!FU$10,0)+VLOOKUP($IF135,Data!$B:$CP,Daily!JT$10,0))/BV$134</f>
      </c>
      <c r="BW135" s="14">
        <f>(VLOOKUP($EG135,Data!$B:$CP,Daily!FV$10,0)+VLOOKUP($IF135,Data!$B:$CP,Daily!JU$10,0))/BW$134</f>
      </c>
      <c r="BX135" s="14">
        <f>(VLOOKUP($EG135,Data!$B:$CP,Daily!FW$10,0)+VLOOKUP($IF135,Data!$B:$CP,Daily!JV$10,0))/BX$134</f>
      </c>
      <c r="BY135" s="14">
        <f>(VLOOKUP($EG135,Data!$B:$CP,Daily!FX$10,0)+VLOOKUP($IF135,Data!$B:$CP,Daily!JW$10,0))/BY$134</f>
      </c>
      <c r="BZ135" s="14">
        <f>(VLOOKUP($EG135,Data!$B:$CP,Daily!FY$10,0)+VLOOKUP($IF135,Data!$B:$CP,Daily!JX$10,0))/BZ$134</f>
      </c>
      <c r="CA135" s="14">
        <f>(VLOOKUP($EG135,Data!$B:$CP,Daily!FZ$10,0)+VLOOKUP($IF135,Data!$B:$CP,Daily!JY$10,0))/CA$134</f>
      </c>
      <c r="CB135" s="14">
        <f>(VLOOKUP($EG135,Data!$B:$CP,Daily!GA$10,0)+VLOOKUP($IF135,Data!$B:$CP,Daily!JZ$10,0))/CB$134</f>
      </c>
      <c r="CC135" s="14">
        <f>(VLOOKUP($EG135,Data!$B:$CP,Daily!GB$10,0)+VLOOKUP($IF135,Data!$B:$CP,Daily!KA$10,0))/CC$134</f>
      </c>
      <c r="CD135" s="14">
        <f>(VLOOKUP($EG135,Data!$B:$CP,Daily!GC$10,0)+VLOOKUP($IF135,Data!$B:$CP,Daily!KB$10,0))/CD$134</f>
      </c>
      <c r="CE135" s="14">
        <f>(VLOOKUP($EG135,Data!$B:$CP,Daily!GD$10,0)+VLOOKUP($IF135,Data!$B:$CP,Daily!KC$10,0))/CE$134</f>
      </c>
      <c r="CF135" s="14">
        <f>(VLOOKUP($EG135,Data!$B:$CP,Daily!GE$10,0)+VLOOKUP($IF135,Data!$B:$CP,Daily!KD$10,0))/CF$134</f>
      </c>
      <c r="CG135" s="14">
        <f>(VLOOKUP($EG135,Data!$B:$CP,Daily!GF$10,0)+VLOOKUP($IF135,Data!$B:$CP,Daily!KE$10,0))/CG$134</f>
      </c>
      <c r="CH135" s="14">
        <f>(VLOOKUP($EG135,Data!$B:$CP,Daily!GG$10,0)+VLOOKUP($IF135,Data!$B:$CP,Daily!KF$10,0))/CH$134</f>
      </c>
      <c r="CI135" s="14">
        <f>(VLOOKUP($EG135,Data!$B:$CP,Daily!GH$10,0)+VLOOKUP($IF135,Data!$B:$CP,Daily!KG$10,0))/CI$134</f>
      </c>
      <c r="CJ135" s="14">
        <f>(VLOOKUP($EG135,Data!$B:$CP,Daily!GI$10,0)+VLOOKUP($IF135,Data!$B:$CP,Daily!KH$10,0))/CJ$134</f>
      </c>
      <c r="CK135" s="14">
        <f>(VLOOKUP($EG135,Data!$B:$CP,Daily!GJ$10,0)+VLOOKUP($IF135,Data!$B:$CP,Daily!KI$10,0))/CK$134</f>
      </c>
      <c r="CL135" s="14">
        <f>(VLOOKUP($EG135,Data!$B:$CP,Daily!GK$10,0)+VLOOKUP($IF135,Data!$B:$CP,Daily!KJ$10,0))/CL$134</f>
      </c>
      <c r="CM135" s="14">
        <f>(VLOOKUP($EG135,Data!$B:$CP,Daily!GL$10,0)+VLOOKUP($IF135,Data!$B:$CP,Daily!KK$10,0))/CM$134</f>
      </c>
      <c r="CN135" s="14">
        <f>(VLOOKUP($EG135,Data!$B:$CP,Daily!GM$10,0)+VLOOKUP($IF135,Data!$B:$CP,Daily!KL$10,0))/CN$134</f>
      </c>
      <c r="CO135" s="14">
        <f>(VLOOKUP($EG135,Data!$B:$CP,Daily!GN$10,0)+VLOOKUP($IF135,Data!$B:$CP,Daily!KM$10,0))/CO$134</f>
      </c>
      <c r="CP135" s="14">
        <f>(VLOOKUP($EG135,Data!$B:$CP,Daily!GO$10,0)+VLOOKUP($IF135,Data!$B:$CP,Daily!KN$10,0))/CP$134</f>
      </c>
      <c r="CQ135" s="14">
        <f>(VLOOKUP($EG135,Data!$B:$CP,Daily!GP$10,0)+VLOOKUP($IF135,Data!$B:$CP,Daily!KO$10,0))/CQ$134</f>
      </c>
      <c r="CR135" s="14">
        <f>(VLOOKUP($EG135,Data!$B:$CP,Daily!GQ$10,0)+VLOOKUP($IF135,Data!$B:$CP,Daily!KP$10,0))/CR$134</f>
      </c>
      <c r="CS135" s="14">
        <f>(VLOOKUP($EG135,Data!$B:$CP,Daily!GR$10,0)+VLOOKUP($IF135,Data!$B:$CP,Daily!KQ$10,0))/CS$134</f>
      </c>
      <c r="CT135" s="14">
        <f>(VLOOKUP($EG135,Data!$B:$CP,Daily!GS$10,0)+VLOOKUP($IF135,Data!$B:$CP,Daily!KR$10,0))/CT$134</f>
      </c>
      <c r="CU135" s="14">
        <f>(VLOOKUP($EG135,Data!$B:$CP,Daily!GT$10,0)+VLOOKUP($IF135,Data!$B:$CP,Daily!KS$10,0))/CU$134</f>
      </c>
      <c r="CV135" s="14">
        <f>(VLOOKUP($EG135,Data!$B:$CP,Daily!GU$10,0)+VLOOKUP($IF135,Data!$B:$CP,Daily!KT$10,0))/CV$134</f>
      </c>
      <c r="CW135" s="14">
        <f>(VLOOKUP($EG135,Data!$B:$CP,Daily!GV$10,0)+VLOOKUP($IF135,Data!$B:$CP,Daily!KU$10,0))/CW$134</f>
      </c>
      <c r="CX135" s="14">
        <f>(VLOOKUP($EG135,Data!$B:$CP,Daily!GW$10,0)+VLOOKUP($IF135,Data!$B:$CP,Daily!KV$10,0))/CX$134</f>
      </c>
      <c r="CY135" s="14">
        <f>(VLOOKUP($EG135,Data!$B:$CP,Daily!GX$10,0)+VLOOKUP($IF135,Data!$B:$CP,Daily!KW$10,0))/CY$134</f>
      </c>
      <c r="CZ135" s="14">
        <f>(VLOOKUP($EG135,Data!$B:$CP,Daily!GY$10,0)+VLOOKUP($IF135,Data!$B:$CP,Daily!KX$10,0))/CZ$134</f>
      </c>
      <c r="DA135" s="14">
        <f>(VLOOKUP($EG135,Data!$B:$CP,Daily!GZ$10,0)+VLOOKUP($IF135,Data!$B:$CP,Daily!KY$10,0))/DA$134</f>
      </c>
      <c r="DB135" s="14">
        <f>(VLOOKUP($EG135,Data!$B:$CP,Daily!HA$10,0)+VLOOKUP($IF135,Data!$B:$CP,Daily!KZ$10,0))/DB$134</f>
      </c>
      <c r="DC135" s="14">
        <f>(VLOOKUP($EG135,Data!$B:$CP,Daily!HB$10,0)+VLOOKUP($IF135,Data!$B:$CP,Daily!LA$10,0))/DC$134</f>
      </c>
      <c r="DD135" s="14">
        <f>(VLOOKUP($EG135,Data!$B:$CP,Daily!HC$10,0)+VLOOKUP($IF135,Data!$B:$CP,Daily!LB$10,0))/DD$134</f>
      </c>
      <c r="DE135" s="14">
        <f>(VLOOKUP($EG135,Data!$B:$CP,Daily!HD$10,0)+VLOOKUP($IF135,Data!$B:$CP,Daily!LC$10,0))/DE$134</f>
      </c>
      <c r="DF135" s="14">
        <f>(VLOOKUP($EG135,Data!$B:$CP,Daily!HE$10,0)+VLOOKUP($IF135,Data!$B:$CP,Daily!LD$10,0))/DF$134</f>
      </c>
      <c r="DG135" s="14">
        <f>(VLOOKUP($EG135,Data!$B:$CP,Daily!HF$10,0)+VLOOKUP($IF135,Data!$B:$CP,Daily!LE$10,0))/DG$134</f>
      </c>
      <c r="DH135" s="14">
        <f>(VLOOKUP($EG135,Data!$B:$CP,Daily!HG$10,0)+VLOOKUP($IF135,Data!$B:$CP,Daily!LF$10,0))/DH$134</f>
      </c>
      <c r="DI135" s="14">
        <f>(VLOOKUP($EG135,Data!$B:$CP,Daily!HH$10,0)+VLOOKUP($IF135,Data!$B:$CP,Daily!LG$10,0))/DI$134</f>
      </c>
      <c r="DJ135" s="14">
        <f>(VLOOKUP($EG135,Data!$B:$CP,Daily!HI$10,0)+VLOOKUP($IF135,Data!$B:$CP,Daily!LH$10,0))/DJ$134</f>
      </c>
      <c r="DK135" s="14">
        <f>(VLOOKUP($EG135,Data!$B:$CP,Daily!HJ$10,0)+VLOOKUP($IF135,Data!$B:$CP,Daily!LI$10,0))/DK$134</f>
      </c>
      <c r="DL135" s="14">
        <f>(VLOOKUP($EG135,Data!$B:$CP,Daily!HK$10,0)+VLOOKUP($IF135,Data!$B:$CP,Daily!LJ$10,0))/DL$134</f>
      </c>
      <c r="DM135" s="14">
        <f>(VLOOKUP($EG135,Data!$B:$CP,Daily!HL$10,0)+VLOOKUP($IF135,Data!$B:$CP,Daily!LK$10,0))/DM$134</f>
      </c>
      <c r="DN135" s="14">
        <f>(VLOOKUP($EG135,Data!$B:$CP,Daily!HM$10,0)+VLOOKUP($IF135,Data!$B:$CP,Daily!LL$10,0))/DN$134</f>
      </c>
      <c r="DO135" s="14">
        <f>(VLOOKUP($EG135,Data!$B:$CP,Daily!HN$10,0)+VLOOKUP($IF135,Data!$B:$CP,Daily!LM$10,0))/DO$134</f>
      </c>
      <c r="DP135" s="14">
        <f>(VLOOKUP($EG135,Data!$B:$CP,Daily!HO$10,0)+VLOOKUP($IF135,Data!$B:$CP,Daily!LN$10,0))/DP$134</f>
      </c>
      <c r="DQ135" s="14">
        <f>(VLOOKUP($EG135,Data!$B:$CP,Daily!HP$10,0)+VLOOKUP($IF135,Data!$B:$CP,Daily!LO$10,0))/DQ$134</f>
      </c>
      <c r="DR135" s="14">
        <f>(VLOOKUP($EG135,Data!$B:$CP,Daily!HQ$10,0)+VLOOKUP($IF135,Data!$B:$CP,Daily!LP$10,0))/DR$134</f>
      </c>
      <c r="DS135" s="14">
        <f>(VLOOKUP($EG135,Data!$B:$CP,Daily!HR$10,0)+VLOOKUP($IF135,Data!$B:$CP,Daily!LQ$10,0))/DS$134</f>
      </c>
      <c r="DT135" s="14">
        <f>(VLOOKUP($EG135,Data!$B:$CP,Daily!HS$10,0)+VLOOKUP($IF135,Data!$B:$CP,Daily!LR$10,0))/DT$134</f>
      </c>
      <c r="DU135" s="14">
        <f>(VLOOKUP($EG135,Data!$B:$CP,Daily!HT$10,0)+VLOOKUP($IF135,Data!$B:$CP,Daily!LS$10,0))/DU$134</f>
      </c>
      <c r="DV135" s="18"/>
      <c r="DW135" s="14">
        <f t="shared" si="1732"/>
      </c>
      <c r="DX135" s="14">
        <f t="shared" si="1733"/>
      </c>
      <c r="DY135" s="14">
        <f t="shared" ref="DY135:DY140" si="1747">DX135-DW135</f>
      </c>
      <c r="DZ135" s="14">
        <f t="shared" ref="DZ135:DZ140" si="1748">DX135+(0.75*DY135)</f>
      </c>
      <c r="EA135" s="14">
        <f t="shared" ref="EA135:EA140" si="1749">DW135-(0.75*DY135)</f>
      </c>
      <c r="EB135" s="18"/>
      <c r="EC135" s="14">
        <f t="shared" si="1734"/>
      </c>
      <c r="ED135" s="14">
        <f>SUMPRODUCT(DN135:DT135,DN$134:DT$134)/SUM(DN$134:DT$134)</f>
      </c>
      <c r="EE135" s="14">
        <f>SUMPRODUCT(CR135:DT135,CR$134:DT$134)/SUM(CR$134:DT$134)</f>
      </c>
      <c r="EF135" s="16"/>
      <c r="EG135" s="9" t="s">
        <v>720</v>
      </c>
      <c r="EH135" s="9" t="s">
        <v>114</v>
      </c>
      <c r="EI135" s="14">
        <f>VLOOKUP($EG135,Data!$B:$CP,Daily!EI$10,0)/EI$134</f>
      </c>
      <c r="EJ135" s="14">
        <f>VLOOKUP($EG135,Data!$B:$CP,Daily!EJ$10,0)/EJ$134</f>
      </c>
      <c r="EK135" s="14">
        <f>VLOOKUP($EG135,Data!$B:$CP,Daily!EK$10,0)/EK$134</f>
      </c>
      <c r="EL135" s="14">
        <f>VLOOKUP($EG135,Data!$B:$CP,Daily!EL$10,0)/EL$134</f>
      </c>
      <c r="EM135" s="14">
        <f>VLOOKUP($EG135,Data!$B:$CP,Daily!EM$10,0)/EM$134</f>
      </c>
      <c r="EN135" s="14">
        <f>VLOOKUP($EG135,Data!$B:$CP,Daily!EN$10,0)/EN$134</f>
      </c>
      <c r="EO135" s="14">
        <f>VLOOKUP($EG135,Data!$B:$CP,Daily!EO$10,0)/EO$134</f>
      </c>
      <c r="EP135" s="14">
        <f>VLOOKUP($EG135,Data!$B:$CP,Daily!EP$10,0)/EP$134</f>
      </c>
      <c r="EQ135" s="14">
        <f>VLOOKUP($EG135,Data!$B:$CP,Daily!EQ$10,0)/EQ$134</f>
      </c>
      <c r="ER135" s="14">
        <f>VLOOKUP($EG135,Data!$B:$CP,Daily!ER$10,0)/ER$134</f>
      </c>
      <c r="ES135" s="14">
        <f>VLOOKUP($EG135,Data!$B:$CP,Daily!ES$10,0)/ES$134</f>
      </c>
      <c r="ET135" s="14">
        <f>VLOOKUP($EG135,Data!$B:$CP,Daily!ET$10,0)/ET$134</f>
      </c>
      <c r="EU135" s="14">
        <f>VLOOKUP($EG135,Data!$B:$CP,Daily!EU$10,0)/EU$134</f>
      </c>
      <c r="EV135" s="14">
        <f>VLOOKUP($EG135,Data!$B:$CP,Daily!EV$10,0)/EV$134</f>
      </c>
      <c r="EW135" s="14">
        <f>VLOOKUP($EG135,Data!$B:$CP,Daily!EW$10,0)/EW$134</f>
      </c>
      <c r="EX135" s="14">
        <f>VLOOKUP($EG135,Data!$B:$CP,Daily!EX$10,0)/EX$134</f>
      </c>
      <c r="EY135" s="14">
        <f>VLOOKUP($EG135,Data!$B:$CP,Daily!EY$10,0)/EY$134</f>
      </c>
      <c r="EZ135" s="14">
        <f>VLOOKUP($EG135,Data!$B:$CP,Daily!EZ$10,0)/EZ$134</f>
      </c>
      <c r="FA135" s="14">
        <f>VLOOKUP($EG135,Data!$B:$CP,Daily!FA$10,0)/FA$134</f>
      </c>
      <c r="FB135" s="14">
        <f>VLOOKUP($EG135,Data!$B:$CP,Daily!FB$10,0)/FB$134</f>
      </c>
      <c r="FC135" s="14">
        <f>VLOOKUP($EG135,Data!$B:$CP,Daily!FC$10,0)/FC$134</f>
      </c>
      <c r="FD135" s="14">
        <f>VLOOKUP($EG135,Data!$B:$CP,Daily!FD$10,0)/FD$134</f>
      </c>
      <c r="FE135" s="14">
        <f>VLOOKUP($EG135,Data!$B:$CP,Daily!FE$10,0)/FE$134</f>
      </c>
      <c r="FF135" s="14">
        <f>VLOOKUP($EG135,Data!$B:$CP,Daily!FF$10,0)/FF$134</f>
      </c>
      <c r="FG135" s="14">
        <f>VLOOKUP($EG135,Data!$B:$CP,Daily!FG$10,0)/FG$134</f>
      </c>
      <c r="FH135" s="14">
        <f>VLOOKUP($EG135,Data!$B:$CP,Daily!FH$10,0)/FH$134</f>
      </c>
      <c r="FI135" s="14">
        <f>VLOOKUP($EG135,Data!$B:$CP,Daily!FI$10,0)/FI$134</f>
      </c>
      <c r="FJ135" s="14">
        <f>VLOOKUP($EG135,Data!$B:$CP,Daily!FJ$10,0)/FJ$134</f>
      </c>
      <c r="FK135" s="14">
        <f>VLOOKUP($EG135,Data!$B:$CP,Daily!FK$10,0)/FK$134</f>
      </c>
      <c r="FL135" s="14">
        <f>VLOOKUP($EG135,Data!$B:$CP,Daily!FL$10,0)/FL$134</f>
      </c>
      <c r="FM135" s="14">
        <f>VLOOKUP($EG135,Data!$B:$CP,Daily!FM$10,0)/FM$134</f>
      </c>
      <c r="FN135" s="14">
        <f>VLOOKUP($EG135,Data!$B:$CP,Daily!FN$10,0)/FN$134</f>
      </c>
      <c r="FO135" s="14">
        <f>VLOOKUP($EG135,Data!$B:$CP,Daily!FO$10,0)/FO$134</f>
      </c>
      <c r="FP135" s="14">
        <f>VLOOKUP($EG135,Data!$B:$CP,Daily!FP$10,0)/FP$134</f>
      </c>
      <c r="FQ135" s="14">
        <f>VLOOKUP($EG135,Data!$B:$CP,Daily!FQ$10,0)/FQ$134</f>
      </c>
      <c r="FR135" s="14">
        <f>VLOOKUP($EG135,Data!$B:$CP,Daily!FR$10,0)/FR$134</f>
      </c>
      <c r="FS135" s="14">
        <f>VLOOKUP($EG135,Data!$B:$CP,Daily!FS$10,0)/FS$134</f>
      </c>
      <c r="FT135" s="14">
        <f>VLOOKUP($EG135,Data!$B:$CP,Daily!FT$10,0)/FT$134</f>
      </c>
      <c r="FU135" s="14">
        <f>VLOOKUP($EG135,Data!$B:$CP,Daily!FU$10,0)/FU$134</f>
      </c>
      <c r="FV135" s="14">
        <f>VLOOKUP($EG135,Data!$B:$CP,Daily!FV$10,0)/FV$134</f>
      </c>
      <c r="FW135" s="14">
        <f>VLOOKUP($EG135,Data!$B:$CP,Daily!FW$10,0)/FW$134</f>
      </c>
      <c r="FX135" s="14">
        <f>VLOOKUP($EG135,Data!$B:$CP,Daily!FX$10,0)/FX$134</f>
      </c>
      <c r="FY135" s="14">
        <f>VLOOKUP($EG135,Data!$B:$CP,Daily!FY$10,0)/FY$134</f>
      </c>
      <c r="FZ135" s="14">
        <f>VLOOKUP($EG135,Data!$B:$CP,Daily!FZ$10,0)/FZ$134</f>
      </c>
      <c r="GA135" s="14">
        <f>VLOOKUP($EG135,Data!$B:$CP,Daily!GA$10,0)/GA$134</f>
      </c>
      <c r="GB135" s="14">
        <f>VLOOKUP($EG135,Data!$B:$CP,Daily!GB$10,0)/GB$134</f>
      </c>
      <c r="GC135" s="14">
        <f>VLOOKUP($EG135,Data!$B:$CP,Daily!GC$10,0)/GC$134</f>
      </c>
      <c r="GD135" s="14">
        <f>VLOOKUP($EG135,Data!$B:$CP,Daily!GD$10,0)/GD$134</f>
      </c>
      <c r="GE135" s="14">
        <f>VLOOKUP($EG135,Data!$B:$CP,Daily!GE$10,0)/GE$134</f>
      </c>
      <c r="GF135" s="14">
        <f>VLOOKUP($EG135,Data!$B:$CP,Daily!GF$10,0)/GF$134</f>
      </c>
      <c r="GG135" s="14">
        <f>VLOOKUP($EG135,Data!$B:$CP,Daily!GG$10,0)/GG$134</f>
      </c>
      <c r="GH135" s="14">
        <f>VLOOKUP($EG135,Data!$B:$CP,Daily!GH$10,0)/GH$134</f>
      </c>
      <c r="GI135" s="14">
        <f>VLOOKUP($EG135,Data!$B:$CP,Daily!GI$10,0)/GI$134</f>
      </c>
      <c r="GJ135" s="14">
        <f>VLOOKUP($EG135,Data!$B:$CP,Daily!GJ$10,0)/GJ$134</f>
      </c>
      <c r="GK135" s="14">
        <f>VLOOKUP($EG135,Data!$B:$CP,Daily!GK$10,0)/GK$134</f>
      </c>
      <c r="GL135" s="14">
        <f>VLOOKUP($EG135,Data!$B:$CP,Daily!GL$10,0)/GL$134</f>
      </c>
      <c r="GM135" s="14">
        <f>VLOOKUP($EG135,Data!$B:$CP,Daily!GM$10,0)/GM$134</f>
      </c>
      <c r="GN135" s="14">
        <f>VLOOKUP($EG135,Data!$B:$CP,Daily!GN$10,0)/GN$134</f>
      </c>
      <c r="GO135" s="14">
        <f>VLOOKUP($EG135,Data!$B:$CP,Daily!GO$10,0)/GO$134</f>
      </c>
      <c r="GP135" s="14">
        <f>VLOOKUP($EG135,Data!$B:$CP,Daily!GP$10,0)/GP$134</f>
      </c>
      <c r="GQ135" s="14">
        <f>VLOOKUP($EG135,Data!$B:$CP,Daily!GQ$10,0)/GQ$134</f>
      </c>
      <c r="GR135" s="14">
        <f>VLOOKUP($EG135,Data!$B:$CP,Daily!GR$10,0)/GR$134</f>
      </c>
      <c r="GS135" s="14">
        <f>VLOOKUP($EG135,Data!$B:$CP,Daily!GS$10,0)/GS$134</f>
      </c>
      <c r="GT135" s="14">
        <f>VLOOKUP($EG135,Data!$B:$CP,Daily!GT$10,0)/GT$134</f>
      </c>
      <c r="GU135" s="14">
        <f>VLOOKUP($EG135,Data!$B:$CP,Daily!GU$10,0)/GU$134</f>
      </c>
      <c r="GV135" s="14">
        <f>VLOOKUP($EG135,Data!$B:$CP,Daily!GV$10,0)/GV$134</f>
      </c>
      <c r="GW135" s="14">
        <f>VLOOKUP($EG135,Data!$B:$CP,Daily!GW$10,0)/GW$134</f>
      </c>
      <c r="GX135" s="14">
        <f>VLOOKUP($EG135,Data!$B:$CP,Daily!GX$10,0)/GX$134</f>
      </c>
      <c r="GY135" s="14">
        <f>VLOOKUP($EG135,Data!$B:$CP,Daily!GY$10,0)/GY$134</f>
      </c>
      <c r="GZ135" s="14">
        <f>VLOOKUP($EG135,Data!$B:$CP,Daily!GZ$10,0)/GZ$134</f>
      </c>
      <c r="HA135" s="14">
        <f>VLOOKUP($EG135,Data!$B:$CP,Daily!HA$10,0)/HA$134</f>
      </c>
      <c r="HB135" s="14">
        <f>VLOOKUP($EG135,Data!$B:$CP,Daily!HB$10,0)/HB$134</f>
      </c>
      <c r="HC135" s="14">
        <f>VLOOKUP($EG135,Data!$B:$CP,Daily!HC$10,0)/HC$134</f>
      </c>
      <c r="HD135" s="14">
        <f>VLOOKUP($EG135,Data!$B:$CP,Daily!HD$10,0)/HD$134</f>
      </c>
      <c r="HE135" s="14">
        <f>VLOOKUP($EG135,Data!$B:$CP,Daily!HE$10,0)/HE$134</f>
      </c>
      <c r="HF135" s="14">
        <f>VLOOKUP($EG135,Data!$B:$CP,Daily!HF$10,0)/HF$134</f>
      </c>
      <c r="HG135" s="14">
        <f>VLOOKUP($EG135,Data!$B:$CP,Daily!HG$10,0)/HG$134</f>
      </c>
      <c r="HH135" s="14">
        <f>VLOOKUP($EG135,Data!$B:$CP,Daily!HH$10,0)/HH$134</f>
      </c>
      <c r="HI135" s="14">
        <f>VLOOKUP($EG135,Data!$B:$CP,Daily!HI$10,0)/HI$134</f>
      </c>
      <c r="HJ135" s="14">
        <f>VLOOKUP($EG135,Data!$B:$CP,Daily!HJ$10,0)/HJ$134</f>
      </c>
      <c r="HK135" s="14">
        <f>VLOOKUP($EG135,Data!$B:$CP,Daily!HK$10,0)/HK$134</f>
      </c>
      <c r="HL135" s="14">
        <f>VLOOKUP($EG135,Data!$B:$CP,Daily!HL$10,0)/HL$134</f>
      </c>
      <c r="HM135" s="14">
        <f>VLOOKUP($EG135,Data!$B:$CP,Daily!HM$10,0)/HM$134</f>
      </c>
      <c r="HN135" s="14">
        <f>VLOOKUP($EG135,Data!$B:$CP,Daily!HN$10,0)/HN$134</f>
      </c>
      <c r="HO135" s="14">
        <f>VLOOKUP($EG135,Data!$B:$CP,Daily!HO$10,0)/HO$134</f>
      </c>
      <c r="HP135" s="14">
        <f>VLOOKUP($EG135,Data!$B:$CP,Daily!HP$10,0)/HP$134</f>
      </c>
      <c r="HQ135" s="14">
        <f>VLOOKUP($EG135,Data!$B:$CP,Daily!HQ$10,0)/HQ$134</f>
      </c>
      <c r="HR135" s="14">
        <f>VLOOKUP($EG135,Data!$B:$CP,Daily!HR$10,0)/HR$134</f>
      </c>
      <c r="HS135" s="14">
        <f>VLOOKUP($EG135,Data!$B:$CP,Daily!HS$10,0)/HS$134</f>
      </c>
      <c r="HT135" s="14">
        <f>VLOOKUP($EG135,Data!$B:$CP,Daily!HT$10,0)/HT$134</f>
      </c>
      <c r="HU135" s="17"/>
      <c r="HV135" s="52">
        <f t="shared" si="1735"/>
      </c>
      <c r="HW135" s="52">
        <f t="shared" si="1736"/>
      </c>
      <c r="HX135" s="52">
        <f t="shared" si="1737"/>
      </c>
      <c r="HY135" s="52">
        <f t="shared" ref="HY135:HY140" si="1750">HW135+(0.75*HX135)</f>
      </c>
      <c r="HZ135" s="52">
        <f t="shared" ref="HZ135:HZ140" si="1751">HV135-(0.75*HX135)</f>
      </c>
      <c r="IA135" s="55"/>
      <c r="IB135" s="14">
        <f t="shared" si="1738"/>
      </c>
      <c r="IC135" s="14">
        <f>SUMPRODUCT(HM135:HS135,HM$134:HS$134)/SUM(HM$134:HS$134)</f>
      </c>
      <c r="ID135" s="14">
        <f t="shared" ref="ID135:ID140" si="1752">SUMPRODUCT(GQ135:HS135,GQ$134:HS$134)/SUM(GQ$121:HS$134)</f>
      </c>
      <c r="IE135" s="16"/>
      <c r="IF135" s="9" t="s">
        <v>721</v>
      </c>
      <c r="IG135" s="9" t="s">
        <v>114</v>
      </c>
      <c r="IH135" s="14">
        <f>VLOOKUP($IF135,Data!$B:$CP,Daily!IH$10,0)/IH$134</f>
      </c>
      <c r="II135" s="14">
        <f>VLOOKUP($IF135,Data!$B:$CP,Daily!II$10,0)/II$134</f>
      </c>
      <c r="IJ135" s="14">
        <f>VLOOKUP($IF135,Data!$B:$CP,Daily!IJ$10,0)/IJ$134</f>
      </c>
      <c r="IK135" s="14">
        <f>VLOOKUP($IF135,Data!$B:$CP,Daily!IK$10,0)/IK$134</f>
      </c>
      <c r="IL135" s="14">
        <f>VLOOKUP($IF135,Data!$B:$CP,Daily!IL$10,0)/IL$134</f>
      </c>
      <c r="IM135" s="14">
        <f>VLOOKUP($IF135,Data!$B:$CP,Daily!IM$10,0)/IM$134</f>
      </c>
      <c r="IN135" s="14">
        <f>VLOOKUP($IF135,Data!$B:$CP,Daily!IN$10,0)/IN$134</f>
      </c>
      <c r="IO135" s="14">
        <f>VLOOKUP($IF135,Data!$B:$CP,Daily!IO$10,0)/IO$134</f>
      </c>
      <c r="IP135" s="14">
        <f>VLOOKUP($IF135,Data!$B:$CP,Daily!IP$10,0)/IP$134</f>
      </c>
      <c r="IQ135" s="14">
        <f>VLOOKUP($IF135,Data!$B:$CP,Daily!IQ$10,0)/IQ$134</f>
      </c>
      <c r="IR135" s="14">
        <f>VLOOKUP($IF135,Data!$B:$CP,Daily!IR$10,0)/IR$134</f>
      </c>
      <c r="IS135" s="14">
        <f>VLOOKUP($IF135,Data!$B:$CP,Daily!IS$10,0)/IS$134</f>
      </c>
      <c r="IT135" s="14">
        <f>VLOOKUP($IF135,Data!$B:$CP,Daily!IT$10,0)/IT$134</f>
      </c>
      <c r="IU135" s="14">
        <f>VLOOKUP($IF135,Data!$B:$CP,Daily!IU$10,0)/IU$134</f>
      </c>
      <c r="IV135" s="14">
        <f>VLOOKUP($IF135,Data!$B:$CP,Daily!IV$10,0)/IV$134</f>
      </c>
      <c r="IW135" s="14">
        <f>VLOOKUP($IF135,Data!$B:$CP,Daily!IW$10,0)/IW$134</f>
      </c>
      <c r="IX135" s="14">
        <f>VLOOKUP($IF135,Data!$B:$CP,Daily!IX$10,0)/IX$134</f>
      </c>
      <c r="IY135" s="14">
        <f>VLOOKUP($IF135,Data!$B:$CP,Daily!IY$10,0)/IY$134</f>
      </c>
      <c r="IZ135" s="14">
        <f>VLOOKUP($IF135,Data!$B:$CP,Daily!IZ$10,0)/IZ$134</f>
      </c>
      <c r="JA135" s="14">
        <f>VLOOKUP($IF135,Data!$B:$CP,Daily!JA$10,0)/JA$134</f>
      </c>
      <c r="JB135" s="14">
        <f>VLOOKUP($IF135,Data!$B:$CP,Daily!JB$10,0)/JB$134</f>
      </c>
      <c r="JC135" s="14">
        <f>VLOOKUP($IF135,Data!$B:$CP,Daily!JC$10,0)/JC$134</f>
      </c>
      <c r="JD135" s="14">
        <f>VLOOKUP($IF135,Data!$B:$CP,Daily!JD$10,0)/JD$134</f>
      </c>
      <c r="JE135" s="14">
        <f>VLOOKUP($IF135,Data!$B:$CP,Daily!JE$10,0)/JE$134</f>
      </c>
      <c r="JF135" s="14">
        <f>VLOOKUP($IF135,Data!$B:$CP,Daily!JF$10,0)/JF$134</f>
      </c>
      <c r="JG135" s="14">
        <f>VLOOKUP($IF135,Data!$B:$CP,Daily!JG$10,0)/JG$134</f>
      </c>
      <c r="JH135" s="14">
        <f>VLOOKUP($IF135,Data!$B:$CP,Daily!JH$10,0)/JH$134</f>
      </c>
      <c r="JI135" s="14">
        <f>VLOOKUP($IF135,Data!$B:$CP,Daily!JI$10,0)/JI$134</f>
      </c>
      <c r="JJ135" s="14">
        <f>VLOOKUP($IF135,Data!$B:$CP,Daily!JJ$10,0)/JJ$134</f>
      </c>
      <c r="JK135" s="14">
        <f>VLOOKUP($IF135,Data!$B:$CP,Daily!JK$10,0)/JK$134</f>
      </c>
      <c r="JL135" s="14">
        <f>VLOOKUP($IF135,Data!$B:$CP,Daily!JL$10,0)/JL$134</f>
      </c>
      <c r="JM135" s="14">
        <f>VLOOKUP($IF135,Data!$B:$CP,Daily!JM$10,0)/JM$134</f>
      </c>
      <c r="JN135" s="14">
        <f>VLOOKUP($IF135,Data!$B:$CP,Daily!JN$10,0)/JN$134</f>
      </c>
      <c r="JO135" s="14">
        <f>VLOOKUP($IF135,Data!$B:$CP,Daily!JO$10,0)/JO$134</f>
      </c>
      <c r="JP135" s="14">
        <f>VLOOKUP($IF135,Data!$B:$CP,Daily!JP$10,0)/JP$134</f>
      </c>
      <c r="JQ135" s="14">
        <f>VLOOKUP($IF135,Data!$B:$CP,Daily!JQ$10,0)/JQ$134</f>
      </c>
      <c r="JR135" s="14">
        <f>VLOOKUP($IF135,Data!$B:$CP,Daily!JR$10,0)/JR$134</f>
      </c>
      <c r="JS135" s="14">
        <f>VLOOKUP($IF135,Data!$B:$CP,Daily!JS$10,0)/JS$134</f>
      </c>
      <c r="JT135" s="14">
        <f>VLOOKUP($IF135,Data!$B:$CP,Daily!JT$10,0)/JT$134</f>
      </c>
      <c r="JU135" s="14">
        <f>VLOOKUP($IF135,Data!$B:$CP,Daily!JU$10,0)/JU$134</f>
      </c>
      <c r="JV135" s="14">
        <f>VLOOKUP($IF135,Data!$B:$CP,Daily!JV$10,0)/JV$134</f>
      </c>
      <c r="JW135" s="14">
        <f>VLOOKUP($IF135,Data!$B:$CP,Daily!JW$10,0)/JW$134</f>
      </c>
      <c r="JX135" s="14">
        <f>VLOOKUP($IF135,Data!$B:$CP,Daily!JX$10,0)/JX$134</f>
      </c>
      <c r="JY135" s="14">
        <f>VLOOKUP($IF135,Data!$B:$CP,Daily!JY$10,0)/JY$134</f>
      </c>
      <c r="JZ135" s="14">
        <f>VLOOKUP($IF135,Data!$B:$CP,Daily!JZ$10,0)/JZ$134</f>
      </c>
      <c r="KA135" s="14">
        <f>VLOOKUP($IF135,Data!$B:$CP,Daily!KA$10,0)/KA$134</f>
      </c>
      <c r="KB135" s="14">
        <f>VLOOKUP($IF135,Data!$B:$CP,Daily!KB$10,0)/KB$134</f>
      </c>
      <c r="KC135" s="14">
        <f>VLOOKUP($IF135,Data!$B:$CP,Daily!KC$10,0)/KC$134</f>
      </c>
      <c r="KD135" s="14">
        <f>VLOOKUP($IF135,Data!$B:$CP,Daily!KD$10,0)/KD$134</f>
      </c>
      <c r="KE135" s="14">
        <f>VLOOKUP($IF135,Data!$B:$CP,Daily!KE$10,0)/KE$134</f>
      </c>
      <c r="KF135" s="14">
        <f>VLOOKUP($IF135,Data!$B:$CP,Daily!KF$10,0)/KF$134</f>
      </c>
      <c r="KG135" s="14">
        <f>VLOOKUP($IF135,Data!$B:$CP,Daily!KG$10,0)/KG$134</f>
      </c>
      <c r="KH135" s="14">
        <f>VLOOKUP($IF135,Data!$B:$CP,Daily!KH$10,0)/KH$134</f>
      </c>
      <c r="KI135" s="14">
        <f>VLOOKUP($IF135,Data!$B:$CP,Daily!KI$10,0)/KI$134</f>
      </c>
      <c r="KJ135" s="14">
        <f>VLOOKUP($IF135,Data!$B:$CP,Daily!KJ$10,0)/KJ$134</f>
      </c>
      <c r="KK135" s="14">
        <f>VLOOKUP($IF135,Data!$B:$CP,Daily!KK$10,0)/KK$134</f>
      </c>
      <c r="KL135" s="14">
        <f>VLOOKUP($IF135,Data!$B:$CP,Daily!KL$10,0)/KL$134</f>
      </c>
      <c r="KM135" s="14">
        <f>VLOOKUP($IF135,Data!$B:$CP,Daily!KM$10,0)/KM$134</f>
      </c>
      <c r="KN135" s="14">
        <f>VLOOKUP($IF135,Data!$B:$CP,Daily!KN$10,0)/KN$134</f>
      </c>
      <c r="KO135" s="14">
        <f>VLOOKUP($IF135,Data!$B:$CP,Daily!KO$10,0)/KO$134</f>
      </c>
      <c r="KP135" s="14">
        <f>VLOOKUP($IF135,Data!$B:$CP,Daily!KP$10,0)/KP$134</f>
      </c>
      <c r="KQ135" s="14">
        <f>VLOOKUP($IF135,Data!$B:$CP,Daily!KQ$10,0)/KQ$134</f>
      </c>
      <c r="KR135" s="14">
        <f>VLOOKUP($IF135,Data!$B:$CP,Daily!KR$10,0)/KR$134</f>
      </c>
      <c r="KS135" s="14">
        <f>VLOOKUP($IF135,Data!$B:$CP,Daily!KS$10,0)/KS$134</f>
      </c>
      <c r="KT135" s="14">
        <f>VLOOKUP($IF135,Data!$B:$CP,Daily!KT$10,0)/KT$134</f>
      </c>
      <c r="KU135" s="14">
        <f>VLOOKUP($IF135,Data!$B:$CP,Daily!KU$10,0)/KU$134</f>
      </c>
      <c r="KV135" s="14">
        <f>VLOOKUP($IF135,Data!$B:$CP,Daily!KV$10,0)/KV$134</f>
      </c>
      <c r="KW135" s="14">
        <f>VLOOKUP($IF135,Data!$B:$CP,Daily!KW$10,0)/KW$134</f>
      </c>
      <c r="KX135" s="14">
        <f>VLOOKUP($IF135,Data!$B:$CP,Daily!KX$10,0)/KX$134</f>
      </c>
      <c r="KY135" s="14">
        <f>VLOOKUP($IF135,Data!$B:$CP,Daily!KY$10,0)/KY$134</f>
      </c>
      <c r="KZ135" s="14">
        <f>VLOOKUP($IF135,Data!$B:$CP,Daily!KZ$10,0)/KZ$134</f>
      </c>
      <c r="LA135" s="14">
        <f>VLOOKUP($IF135,Data!$B:$CP,Daily!LA$10,0)/LA$134</f>
      </c>
      <c r="LB135" s="14">
        <f>VLOOKUP($IF135,Data!$B:$CP,Daily!LB$10,0)/LB$134</f>
      </c>
      <c r="LC135" s="14">
        <f>VLOOKUP($IF135,Data!$B:$CP,Daily!LC$10,0)/LC$134</f>
      </c>
      <c r="LD135" s="14">
        <f>VLOOKUP($IF135,Data!$B:$CP,Daily!LD$10,0)/LD$134</f>
      </c>
      <c r="LE135" s="14">
        <f>VLOOKUP($IF135,Data!$B:$CP,Daily!LE$10,0)/LE$134</f>
      </c>
      <c r="LF135" s="14">
        <f>VLOOKUP($IF135,Data!$B:$CP,Daily!LF$10,0)/LF$134</f>
      </c>
      <c r="LG135" s="14">
        <f>VLOOKUP($IF135,Data!$B:$CP,Daily!LG$10,0)/LG$134</f>
      </c>
      <c r="LH135" s="14">
        <f>VLOOKUP($IF135,Data!$B:$CP,Daily!LH$10,0)/LH$134</f>
      </c>
      <c r="LI135" s="14">
        <f>VLOOKUP($IF135,Data!$B:$CP,Daily!LI$10,0)/LI$134</f>
      </c>
      <c r="LJ135" s="14">
        <f>VLOOKUP($IF135,Data!$B:$CP,Daily!LJ$10,0)/LJ$134</f>
      </c>
      <c r="LK135" s="14">
        <f>VLOOKUP($IF135,Data!$B:$CP,Daily!LK$10,0)/LK$134</f>
      </c>
      <c r="LL135" s="14">
        <f>VLOOKUP($IF135,Data!$B:$CP,Daily!LL$10,0)/LL$134</f>
      </c>
      <c r="LM135" s="14">
        <f>VLOOKUP($IF135,Data!$B:$CP,Daily!LM$10,0)/LM$134</f>
      </c>
      <c r="LN135" s="14">
        <f>VLOOKUP($IF135,Data!$B:$CP,Daily!LN$10,0)/LN$134</f>
      </c>
      <c r="LO135" s="14">
        <f>VLOOKUP($IF135,Data!$B:$CP,Daily!LO$10,0)/LO$134</f>
      </c>
      <c r="LP135" s="14">
        <f>VLOOKUP($IF135,Data!$B:$CP,Daily!LP$10,0)/LP$134</f>
      </c>
      <c r="LQ135" s="14">
        <f>VLOOKUP($IF135,Data!$B:$CP,Daily!LQ$10,0)/LQ$134</f>
      </c>
      <c r="LR135" s="14">
        <f>VLOOKUP($IF135,Data!$B:$CP,Daily!LR$10,0)/LR$134</f>
      </c>
      <c r="LS135" s="14">
        <f>VLOOKUP($IF135,Data!$B:$CP,Daily!LS$10,0)/LS$134</f>
      </c>
      <c r="LU135" s="52">
        <f t="shared" si="1739"/>
      </c>
      <c r="LV135" s="52">
        <f t="shared" si="1740"/>
      </c>
      <c r="LW135" s="52">
        <f t="shared" si="1741"/>
      </c>
      <c r="LX135" s="52">
        <f t="shared" ref="LX135:LX140" si="1753">LV135+(0.75*LW135)</f>
      </c>
      <c r="LY135" s="52">
        <f t="shared" ref="LY135:LY140" si="1754">LU135-(0.75*LW135)</f>
      </c>
      <c r="LZ135" s="53"/>
      <c r="MA135" s="14">
        <f t="shared" ref="MA135:MA140" si="1755">_xlfn.STDEV.P(JL135:LS135)</f>
      </c>
      <c r="MB135" s="14">
        <f>SUMPRODUCT(LL135:LR135,LL$134:LR$134)/SUM(LL$134:LR$134)</f>
      </c>
      <c r="MC135" s="14">
        <f>SUMPRODUCT(KP135:LR135,KP$134:LR$134)/SUM(KP$134:LR$134)</f>
      </c>
    </row>
    <row r="136" spans="4:341" x14ac:dyDescent="0.25">
      <c r="D136" s="132" t="s">
        <v>722</v>
      </c>
      <c r="E136" s="67" t="str">
        <f>VLOOKUP($D136,'Metric Nature'!$C:$D,2,0)&amp;IF(($F136&lt;(EA136)),"Below",IF(($F136&gt;(DZ136)),"Above","Within"))</f>
      </c>
      <c r="F136" s="62">
        <f t="shared" si="1629"/>
      </c>
      <c r="G136" s="92">
        <f t="shared" si="1630"/>
      </c>
      <c r="H136" s="62">
        <f t="shared" si="1631"/>
      </c>
      <c r="I136" s="89">
        <f t="shared" si="1742"/>
      </c>
      <c r="J136" s="62">
        <f t="shared" si="1632"/>
      </c>
      <c r="K136" s="62">
        <f t="shared" si="1633"/>
      </c>
      <c r="L136" s="64"/>
      <c r="M136" s="67" t="str">
        <f>VLOOKUP($D136,'Metric Nature'!$C:$D,2,0)&amp;IF(($N136&lt;(HZ136)),"Below",IF(($N136&gt;(HY136)),"Above","Within"))</f>
      </c>
      <c r="N136" s="71">
        <f t="shared" si="1634"/>
      </c>
      <c r="O136" s="63">
        <f t="shared" si="1743"/>
      </c>
      <c r="P136" s="98">
        <f t="shared" si="1744"/>
      </c>
      <c r="Q136" s="63">
        <f t="shared" si="1635"/>
      </c>
      <c r="R136" s="71">
        <f t="shared" si="1636"/>
      </c>
      <c r="S136" s="62">
        <f t="shared" si="1637"/>
      </c>
      <c r="T136" s="64"/>
      <c r="U136" s="67" t="str">
        <f>VLOOKUP($D136,'Metric Nature'!$C:$D,2,0)&amp;IF(($V136&lt;(LY136)),"Below",IF(($V136&gt;(LX136)),"Above","Within"))</f>
      </c>
      <c r="V136" s="62">
        <f t="shared" si="1638"/>
      </c>
      <c r="W136" s="63">
        <f t="shared" si="1745"/>
      </c>
      <c r="X136" s="62">
        <f t="shared" si="1639"/>
      </c>
      <c r="Y136" s="63">
        <f t="shared" si="1746"/>
      </c>
      <c r="Z136" s="62">
        <f t="shared" si="1640"/>
      </c>
      <c r="AA136" s="62">
        <f t="shared" si="1641"/>
      </c>
      <c r="AB136" s="64"/>
      <c r="AC136" s="60" t="s">
        <v>723</v>
      </c>
      <c r="AI136" s="9" t="s">
        <v>722</v>
      </c>
      <c r="AJ136" s="14">
        <f>(VLOOKUP($EG136,Data!$B:$CP,Daily!EI$10,0)+VLOOKUP($IF136,Data!$B:$CP,Daily!IH$10,0))/AJ$134</f>
      </c>
      <c r="AK136" s="14">
        <f>(VLOOKUP($EG136,Data!$B:$CP,Daily!EJ$10,0)+VLOOKUP($IF136,Data!$B:$CP,Daily!II$10,0))/AK$134</f>
      </c>
      <c r="AL136" s="14">
        <f>(VLOOKUP($EG136,Data!$B:$CP,Daily!EK$10,0)+VLOOKUP($IF136,Data!$B:$CP,Daily!IJ$10,0))/AL$134</f>
      </c>
      <c r="AM136" s="14">
        <f>(VLOOKUP($EG136,Data!$B:$CP,Daily!EL$10,0)+VLOOKUP($IF136,Data!$B:$CP,Daily!IK$10,0))/AM$134</f>
      </c>
      <c r="AN136" s="14">
        <f>(VLOOKUP($EG136,Data!$B:$CP,Daily!EM$10,0)+VLOOKUP($IF136,Data!$B:$CP,Daily!IL$10,0))/AN$134</f>
      </c>
      <c r="AO136" s="14">
        <f>(VLOOKUP($EG136,Data!$B:$CP,Daily!EN$10,0)+VLOOKUP($IF136,Data!$B:$CP,Daily!IM$10,0))/AO$134</f>
      </c>
      <c r="AP136" s="14">
        <f>(VLOOKUP($EG136,Data!$B:$CP,Daily!EO$10,0)+VLOOKUP($IF136,Data!$B:$CP,Daily!IN$10,0))/AP$134</f>
      </c>
      <c r="AQ136" s="14">
        <f>(VLOOKUP($EG136,Data!$B:$CP,Daily!EP$10,0)+VLOOKUP($IF136,Data!$B:$CP,Daily!IO$10,0))/AQ$134</f>
      </c>
      <c r="AR136" s="14">
        <f>(VLOOKUP($EG136,Data!$B:$CP,Daily!EQ$10,0)+VLOOKUP($IF136,Data!$B:$CP,Daily!IP$10,0))/AR$134</f>
      </c>
      <c r="AS136" s="14">
        <f>(VLOOKUP($EG136,Data!$B:$CP,Daily!ER$10,0)+VLOOKUP($IF136,Data!$B:$CP,Daily!IQ$10,0))/AS$134</f>
      </c>
      <c r="AT136" s="14">
        <f>(VLOOKUP($EG136,Data!$B:$CP,Daily!ES$10,0)+VLOOKUP($IF136,Data!$B:$CP,Daily!IR$10,0))/AT$134</f>
      </c>
      <c r="AU136" s="14">
        <f>(VLOOKUP($EG136,Data!$B:$CP,Daily!ET$10,0)+VLOOKUP($IF136,Data!$B:$CP,Daily!IS$10,0))/AU$134</f>
      </c>
      <c r="AV136" s="14">
        <f>(VLOOKUP($EG136,Data!$B:$CP,Daily!EU$10,0)+VLOOKUP($IF136,Data!$B:$CP,Daily!IT$10,0))/AV$134</f>
      </c>
      <c r="AW136" s="14">
        <f>(VLOOKUP($EG136,Data!$B:$CP,Daily!EV$10,0)+VLOOKUP($IF136,Data!$B:$CP,Daily!IU$10,0))/AW$134</f>
      </c>
      <c r="AX136" s="14">
        <f>(VLOOKUP($EG136,Data!$B:$CP,Daily!EW$10,0)+VLOOKUP($IF136,Data!$B:$CP,Daily!IV$10,0))/AX$134</f>
      </c>
      <c r="AY136" s="14">
        <f>(VLOOKUP($EG136,Data!$B:$CP,Daily!EX$10,0)+VLOOKUP($IF136,Data!$B:$CP,Daily!IW$10,0))/AY$134</f>
      </c>
      <c r="AZ136" s="14">
        <f>(VLOOKUP($EG136,Data!$B:$CP,Daily!EY$10,0)+VLOOKUP($IF136,Data!$B:$CP,Daily!IX$10,0))/AZ$134</f>
      </c>
      <c r="BA136" s="14">
        <f>(VLOOKUP($EG136,Data!$B:$CP,Daily!EZ$10,0)+VLOOKUP($IF136,Data!$B:$CP,Daily!IY$10,0))/BA$134</f>
      </c>
      <c r="BB136" s="14">
        <f>(VLOOKUP($EG136,Data!$B:$CP,Daily!FA$10,0)+VLOOKUP($IF136,Data!$B:$CP,Daily!IZ$10,0))/BB$134</f>
      </c>
      <c r="BC136" s="14">
        <f>(VLOOKUP($EG136,Data!$B:$CP,Daily!FB$10,0)+VLOOKUP($IF136,Data!$B:$CP,Daily!JA$10,0))/BC$134</f>
      </c>
      <c r="BD136" s="14">
        <f>(VLOOKUP($EG136,Data!$B:$CP,Daily!FC$10,0)+VLOOKUP($IF136,Data!$B:$CP,Daily!JB$10,0))/BD$134</f>
      </c>
      <c r="BE136" s="14">
        <f>(VLOOKUP($EG136,Data!$B:$CP,Daily!FD$10,0)+VLOOKUP($IF136,Data!$B:$CP,Daily!JC$10,0))/BE$134</f>
      </c>
      <c r="BF136" s="14">
        <f>(VLOOKUP($EG136,Data!$B:$CP,Daily!FE$10,0)+VLOOKUP($IF136,Data!$B:$CP,Daily!JD$10,0))/BF$134</f>
      </c>
      <c r="BG136" s="14">
        <f>(VLOOKUP($EG136,Data!$B:$CP,Daily!FF$10,0)+VLOOKUP($IF136,Data!$B:$CP,Daily!JE$10,0))/BG$134</f>
      </c>
      <c r="BH136" s="14">
        <f>(VLOOKUP($EG136,Data!$B:$CP,Daily!FG$10,0)+VLOOKUP($IF136,Data!$B:$CP,Daily!JF$10,0))/BH$134</f>
      </c>
      <c r="BI136" s="14">
        <f>(VLOOKUP($EG136,Data!$B:$CP,Daily!FH$10,0)+VLOOKUP($IF136,Data!$B:$CP,Daily!JG$10,0))/BI$134</f>
      </c>
      <c r="BJ136" s="14">
        <f>(VLOOKUP($EG136,Data!$B:$CP,Daily!FI$10,0)+VLOOKUP($IF136,Data!$B:$CP,Daily!JH$10,0))/BJ$134</f>
      </c>
      <c r="BK136" s="14">
        <f>(VLOOKUP($EG136,Data!$B:$CP,Daily!FJ$10,0)+VLOOKUP($IF136,Data!$B:$CP,Daily!JI$10,0))/BK$134</f>
      </c>
      <c r="BL136" s="14">
        <f>(VLOOKUP($EG136,Data!$B:$CP,Daily!FK$10,0)+VLOOKUP($IF136,Data!$B:$CP,Daily!JJ$10,0))/BL$134</f>
      </c>
      <c r="BM136" s="14">
        <f>(VLOOKUP($EG136,Data!$B:$CP,Daily!FL$10,0)+VLOOKUP($IF136,Data!$B:$CP,Daily!JK$10,0))/BM$134</f>
      </c>
      <c r="BN136" s="14">
        <f>(VLOOKUP($EG136,Data!$B:$CP,Daily!FM$10,0)+VLOOKUP($IF136,Data!$B:$CP,Daily!JL$10,0))/BN$134</f>
      </c>
      <c r="BO136" s="14">
        <f>(VLOOKUP($EG136,Data!$B:$CP,Daily!FN$10,0)+VLOOKUP($IF136,Data!$B:$CP,Daily!JM$10,0))/BO$134</f>
      </c>
      <c r="BP136" s="14">
        <f>(VLOOKUP($EG136,Data!$B:$CP,Daily!FO$10,0)+VLOOKUP($IF136,Data!$B:$CP,Daily!JN$10,0))/BP$134</f>
      </c>
      <c r="BQ136" s="14">
        <f>(VLOOKUP($EG136,Data!$B:$CP,Daily!FP$10,0)+VLOOKUP($IF136,Data!$B:$CP,Daily!JO$10,0))/BQ$134</f>
      </c>
      <c r="BR136" s="14">
        <f>(VLOOKUP($EG136,Data!$B:$CP,Daily!FQ$10,0)+VLOOKUP($IF136,Data!$B:$CP,Daily!JP$10,0))/BR$134</f>
      </c>
      <c r="BS136" s="14">
        <f>(VLOOKUP($EG136,Data!$B:$CP,Daily!FR$10,0)+VLOOKUP($IF136,Data!$B:$CP,Daily!JQ$10,0))/BS$134</f>
      </c>
      <c r="BT136" s="14">
        <f>(VLOOKUP($EG136,Data!$B:$CP,Daily!FS$10,0)+VLOOKUP($IF136,Data!$B:$CP,Daily!JR$10,0))/BT$134</f>
      </c>
      <c r="BU136" s="14">
        <f>(VLOOKUP($EG136,Data!$B:$CP,Daily!FT$10,0)+VLOOKUP($IF136,Data!$B:$CP,Daily!JS$10,0))/BU$134</f>
      </c>
      <c r="BV136" s="14">
        <f>(VLOOKUP($EG136,Data!$B:$CP,Daily!FU$10,0)+VLOOKUP($IF136,Data!$B:$CP,Daily!JT$10,0))/BV$134</f>
      </c>
      <c r="BW136" s="14">
        <f>(VLOOKUP($EG136,Data!$B:$CP,Daily!FV$10,0)+VLOOKUP($IF136,Data!$B:$CP,Daily!JU$10,0))/BW$134</f>
      </c>
      <c r="BX136" s="14">
        <f>(VLOOKUP($EG136,Data!$B:$CP,Daily!FW$10,0)+VLOOKUP($IF136,Data!$B:$CP,Daily!JV$10,0))/BX$134</f>
      </c>
      <c r="BY136" s="14">
        <f>(VLOOKUP($EG136,Data!$B:$CP,Daily!FX$10,0)+VLOOKUP($IF136,Data!$B:$CP,Daily!JW$10,0))/BY$134</f>
      </c>
      <c r="BZ136" s="14">
        <f>(VLOOKUP($EG136,Data!$B:$CP,Daily!FY$10,0)+VLOOKUP($IF136,Data!$B:$CP,Daily!JX$10,0))/BZ$134</f>
      </c>
      <c r="CA136" s="14">
        <f>(VLOOKUP($EG136,Data!$B:$CP,Daily!FZ$10,0)+VLOOKUP($IF136,Data!$B:$CP,Daily!JY$10,0))/CA$134</f>
      </c>
      <c r="CB136" s="14">
        <f>(VLOOKUP($EG136,Data!$B:$CP,Daily!GA$10,0)+VLOOKUP($IF136,Data!$B:$CP,Daily!JZ$10,0))/CB$134</f>
      </c>
      <c r="CC136" s="14">
        <f>(VLOOKUP($EG136,Data!$B:$CP,Daily!GB$10,0)+VLOOKUP($IF136,Data!$B:$CP,Daily!KA$10,0))/CC$134</f>
      </c>
      <c r="CD136" s="14">
        <f>(VLOOKUP($EG136,Data!$B:$CP,Daily!GC$10,0)+VLOOKUP($IF136,Data!$B:$CP,Daily!KB$10,0))/CD$134</f>
      </c>
      <c r="CE136" s="14">
        <f>(VLOOKUP($EG136,Data!$B:$CP,Daily!GD$10,0)+VLOOKUP($IF136,Data!$B:$CP,Daily!KC$10,0))/CE$134</f>
      </c>
      <c r="CF136" s="14">
        <f>(VLOOKUP($EG136,Data!$B:$CP,Daily!GE$10,0)+VLOOKUP($IF136,Data!$B:$CP,Daily!KD$10,0))/CF$134</f>
      </c>
      <c r="CG136" s="14">
        <f>(VLOOKUP($EG136,Data!$B:$CP,Daily!GF$10,0)+VLOOKUP($IF136,Data!$B:$CP,Daily!KE$10,0))/CG$134</f>
      </c>
      <c r="CH136" s="14">
        <f>(VLOOKUP($EG136,Data!$B:$CP,Daily!GG$10,0)+VLOOKUP($IF136,Data!$B:$CP,Daily!KF$10,0))/CH$134</f>
      </c>
      <c r="CI136" s="14">
        <f>(VLOOKUP($EG136,Data!$B:$CP,Daily!GH$10,0)+VLOOKUP($IF136,Data!$B:$CP,Daily!KG$10,0))/CI$134</f>
      </c>
      <c r="CJ136" s="14">
        <f>(VLOOKUP($EG136,Data!$B:$CP,Daily!GI$10,0)+VLOOKUP($IF136,Data!$B:$CP,Daily!KH$10,0))/CJ$134</f>
      </c>
      <c r="CK136" s="14">
        <f>(VLOOKUP($EG136,Data!$B:$CP,Daily!GJ$10,0)+VLOOKUP($IF136,Data!$B:$CP,Daily!KI$10,0))/CK$134</f>
      </c>
      <c r="CL136" s="14">
        <f>(VLOOKUP($EG136,Data!$B:$CP,Daily!GK$10,0)+VLOOKUP($IF136,Data!$B:$CP,Daily!KJ$10,0))/CL$134</f>
      </c>
      <c r="CM136" s="14">
        <f>(VLOOKUP($EG136,Data!$B:$CP,Daily!GL$10,0)+VLOOKUP($IF136,Data!$B:$CP,Daily!KK$10,0))/CM$134</f>
      </c>
      <c r="CN136" s="14">
        <f>(VLOOKUP($EG136,Data!$B:$CP,Daily!GM$10,0)+VLOOKUP($IF136,Data!$B:$CP,Daily!KL$10,0))/CN$134</f>
      </c>
      <c r="CO136" s="14">
        <f>(VLOOKUP($EG136,Data!$B:$CP,Daily!GN$10,0)+VLOOKUP($IF136,Data!$B:$CP,Daily!KM$10,0))/CO$134</f>
      </c>
      <c r="CP136" s="14">
        <f>(VLOOKUP($EG136,Data!$B:$CP,Daily!GO$10,0)+VLOOKUP($IF136,Data!$B:$CP,Daily!KN$10,0))/CP$134</f>
      </c>
      <c r="CQ136" s="14">
        <f>(VLOOKUP($EG136,Data!$B:$CP,Daily!GP$10,0)+VLOOKUP($IF136,Data!$B:$CP,Daily!KO$10,0))/CQ$134</f>
      </c>
      <c r="CR136" s="14">
        <f>(VLOOKUP($EG136,Data!$B:$CP,Daily!GQ$10,0)+VLOOKUP($IF136,Data!$B:$CP,Daily!KP$10,0))/CR$134</f>
      </c>
      <c r="CS136" s="14">
        <f>(VLOOKUP($EG136,Data!$B:$CP,Daily!GR$10,0)+VLOOKUP($IF136,Data!$B:$CP,Daily!KQ$10,0))/CS$134</f>
      </c>
      <c r="CT136" s="14">
        <f>(VLOOKUP($EG136,Data!$B:$CP,Daily!GS$10,0)+VLOOKUP($IF136,Data!$B:$CP,Daily!KR$10,0))/CT$134</f>
      </c>
      <c r="CU136" s="14">
        <f>(VLOOKUP($EG136,Data!$B:$CP,Daily!GT$10,0)+VLOOKUP($IF136,Data!$B:$CP,Daily!KS$10,0))/CU$134</f>
      </c>
      <c r="CV136" s="14">
        <f>(VLOOKUP($EG136,Data!$B:$CP,Daily!GU$10,0)+VLOOKUP($IF136,Data!$B:$CP,Daily!KT$10,0))/CV$134</f>
      </c>
      <c r="CW136" s="14">
        <f>(VLOOKUP($EG136,Data!$B:$CP,Daily!GV$10,0)+VLOOKUP($IF136,Data!$B:$CP,Daily!KU$10,0))/CW$134</f>
      </c>
      <c r="CX136" s="14">
        <f>(VLOOKUP($EG136,Data!$B:$CP,Daily!GW$10,0)+VLOOKUP($IF136,Data!$B:$CP,Daily!KV$10,0))/CX$134</f>
      </c>
      <c r="CY136" s="14">
        <f>(VLOOKUP($EG136,Data!$B:$CP,Daily!GX$10,0)+VLOOKUP($IF136,Data!$B:$CP,Daily!KW$10,0))/CY$134</f>
      </c>
      <c r="CZ136" s="14">
        <f>(VLOOKUP($EG136,Data!$B:$CP,Daily!GY$10,0)+VLOOKUP($IF136,Data!$B:$CP,Daily!KX$10,0))/CZ$134</f>
      </c>
      <c r="DA136" s="14">
        <f>(VLOOKUP($EG136,Data!$B:$CP,Daily!GZ$10,0)+VLOOKUP($IF136,Data!$B:$CP,Daily!KY$10,0))/DA$134</f>
      </c>
      <c r="DB136" s="14">
        <f>(VLOOKUP($EG136,Data!$B:$CP,Daily!HA$10,0)+VLOOKUP($IF136,Data!$B:$CP,Daily!KZ$10,0))/DB$134</f>
      </c>
      <c r="DC136" s="14">
        <f>(VLOOKUP($EG136,Data!$B:$CP,Daily!HB$10,0)+VLOOKUP($IF136,Data!$B:$CP,Daily!LA$10,0))/DC$134</f>
      </c>
      <c r="DD136" s="14">
        <f>(VLOOKUP($EG136,Data!$B:$CP,Daily!HC$10,0)+VLOOKUP($IF136,Data!$B:$CP,Daily!LB$10,0))/DD$134</f>
      </c>
      <c r="DE136" s="14">
        <f>(VLOOKUP($EG136,Data!$B:$CP,Daily!HD$10,0)+VLOOKUP($IF136,Data!$B:$CP,Daily!LC$10,0))/DE$134</f>
      </c>
      <c r="DF136" s="14">
        <f>(VLOOKUP($EG136,Data!$B:$CP,Daily!HE$10,0)+VLOOKUP($IF136,Data!$B:$CP,Daily!LD$10,0))/DF$134</f>
      </c>
      <c r="DG136" s="14">
        <f>(VLOOKUP($EG136,Data!$B:$CP,Daily!HF$10,0)+VLOOKUP($IF136,Data!$B:$CP,Daily!LE$10,0))/DG$134</f>
      </c>
      <c r="DH136" s="14">
        <f>(VLOOKUP($EG136,Data!$B:$CP,Daily!HG$10,0)+VLOOKUP($IF136,Data!$B:$CP,Daily!LF$10,0))/DH$134</f>
      </c>
      <c r="DI136" s="14">
        <f>(VLOOKUP($EG136,Data!$B:$CP,Daily!HH$10,0)+VLOOKUP($IF136,Data!$B:$CP,Daily!LG$10,0))/DI$134</f>
      </c>
      <c r="DJ136" s="14">
        <f>(VLOOKUP($EG136,Data!$B:$CP,Daily!HI$10,0)+VLOOKUP($IF136,Data!$B:$CP,Daily!LH$10,0))/DJ$134</f>
      </c>
      <c r="DK136" s="14">
        <f>(VLOOKUP($EG136,Data!$B:$CP,Daily!HJ$10,0)+VLOOKUP($IF136,Data!$B:$CP,Daily!LI$10,0))/DK$134</f>
      </c>
      <c r="DL136" s="14">
        <f>(VLOOKUP($EG136,Data!$B:$CP,Daily!HK$10,0)+VLOOKUP($IF136,Data!$B:$CP,Daily!LJ$10,0))/DL$134</f>
      </c>
      <c r="DM136" s="14">
        <f>(VLOOKUP($EG136,Data!$B:$CP,Daily!HL$10,0)+VLOOKUP($IF136,Data!$B:$CP,Daily!LK$10,0))/DM$134</f>
      </c>
      <c r="DN136" s="14">
        <f>(VLOOKUP($EG136,Data!$B:$CP,Daily!HM$10,0)+VLOOKUP($IF136,Data!$B:$CP,Daily!LL$10,0))/DN$134</f>
      </c>
      <c r="DO136" s="14">
        <f>(VLOOKUP($EG136,Data!$B:$CP,Daily!HN$10,0)+VLOOKUP($IF136,Data!$B:$CP,Daily!LM$10,0))/DO$134</f>
      </c>
      <c r="DP136" s="14">
        <f>(VLOOKUP($EG136,Data!$B:$CP,Daily!HO$10,0)+VLOOKUP($IF136,Data!$B:$CP,Daily!LN$10,0))/DP$134</f>
      </c>
      <c r="DQ136" s="14">
        <f>(VLOOKUP($EG136,Data!$B:$CP,Daily!HP$10,0)+VLOOKUP($IF136,Data!$B:$CP,Daily!LO$10,0))/DQ$134</f>
      </c>
      <c r="DR136" s="14">
        <f>(VLOOKUP($EG136,Data!$B:$CP,Daily!HQ$10,0)+VLOOKUP($IF136,Data!$B:$CP,Daily!LP$10,0))/DR$134</f>
      </c>
      <c r="DS136" s="14">
        <f>(VLOOKUP($EG136,Data!$B:$CP,Daily!HR$10,0)+VLOOKUP($IF136,Data!$B:$CP,Daily!LQ$10,0))/DS$134</f>
      </c>
      <c r="DT136" s="14">
        <f>(VLOOKUP($EG136,Data!$B:$CP,Daily!HS$10,0)+VLOOKUP($IF136,Data!$B:$CP,Daily!LR$10,0))/DT$134</f>
      </c>
      <c r="DU136" s="14">
        <f>(VLOOKUP($EG136,Data!$B:$CP,Daily!HT$10,0)+VLOOKUP($IF136,Data!$B:$CP,Daily!LS$10,0))/DU$134</f>
      </c>
      <c r="DV136" s="18"/>
      <c r="DW136" s="14">
        <f t="shared" si="1732"/>
      </c>
      <c r="DX136" s="14">
        <f t="shared" si="1733"/>
      </c>
      <c r="DY136" s="14">
        <f t="shared" si="1747"/>
      </c>
      <c r="DZ136" s="14">
        <f t="shared" si="1748"/>
      </c>
      <c r="EA136" s="14">
        <f t="shared" si="1749"/>
      </c>
      <c r="EB136" s="18"/>
      <c r="EC136" s="14">
        <f t="shared" si="1734"/>
      </c>
      <c r="ED136" s="14">
        <f t="shared" ref="ED136:ED140" si="1756">SUMPRODUCT(DN136:DT136,DN$134:DT$134)/SUM(DN$134:DT$134)</f>
      </c>
      <c r="EE136" s="14">
        <f t="shared" ref="EE136:EE140" si="1757">SUMPRODUCT(CR136:DT136,CR$134:DT$134)/SUM(CR$134:DT$134)</f>
      </c>
      <c r="EF136" s="16"/>
      <c r="EG136" s="9" t="s">
        <v>724</v>
      </c>
      <c r="EH136" s="9" t="s">
        <v>115</v>
      </c>
      <c r="EI136" s="14">
        <f>VLOOKUP($EG136,Data!$B:$CP,Daily!EI$10,0)/EI$134</f>
      </c>
      <c r="EJ136" s="14">
        <f>VLOOKUP($EG136,Data!$B:$CP,Daily!EJ$10,0)/EJ$134</f>
      </c>
      <c r="EK136" s="14">
        <f>VLOOKUP($EG136,Data!$B:$CP,Daily!EK$10,0)/EK$134</f>
      </c>
      <c r="EL136" s="14">
        <f>VLOOKUP($EG136,Data!$B:$CP,Daily!EL$10,0)/EL$134</f>
      </c>
      <c r="EM136" s="14">
        <f>VLOOKUP($EG136,Data!$B:$CP,Daily!EM$10,0)/EM$134</f>
      </c>
      <c r="EN136" s="14">
        <f>VLOOKUP($EG136,Data!$B:$CP,Daily!EN$10,0)/EN$134</f>
      </c>
      <c r="EO136" s="14">
        <f>VLOOKUP($EG136,Data!$B:$CP,Daily!EO$10,0)/EO$134</f>
      </c>
      <c r="EP136" s="14">
        <f>VLOOKUP($EG136,Data!$B:$CP,Daily!EP$10,0)/EP$134</f>
      </c>
      <c r="EQ136" s="14">
        <f>VLOOKUP($EG136,Data!$B:$CP,Daily!EQ$10,0)/EQ$134</f>
      </c>
      <c r="ER136" s="14">
        <f>VLOOKUP($EG136,Data!$B:$CP,Daily!ER$10,0)/ER$134</f>
      </c>
      <c r="ES136" s="14">
        <f>VLOOKUP($EG136,Data!$B:$CP,Daily!ES$10,0)/ES$134</f>
      </c>
      <c r="ET136" s="14">
        <f>VLOOKUP($EG136,Data!$B:$CP,Daily!ET$10,0)/ET$134</f>
      </c>
      <c r="EU136" s="14">
        <f>VLOOKUP($EG136,Data!$B:$CP,Daily!EU$10,0)/EU$134</f>
      </c>
      <c r="EV136" s="14">
        <f>VLOOKUP($EG136,Data!$B:$CP,Daily!EV$10,0)/EV$134</f>
      </c>
      <c r="EW136" s="14">
        <f>VLOOKUP($EG136,Data!$B:$CP,Daily!EW$10,0)/EW$134</f>
      </c>
      <c r="EX136" s="14">
        <f>VLOOKUP($EG136,Data!$B:$CP,Daily!EX$10,0)/EX$134</f>
      </c>
      <c r="EY136" s="14">
        <f>VLOOKUP($EG136,Data!$B:$CP,Daily!EY$10,0)/EY$134</f>
      </c>
      <c r="EZ136" s="14">
        <f>VLOOKUP($EG136,Data!$B:$CP,Daily!EZ$10,0)/EZ$134</f>
      </c>
      <c r="FA136" s="14">
        <f>VLOOKUP($EG136,Data!$B:$CP,Daily!FA$10,0)/FA$134</f>
      </c>
      <c r="FB136" s="14">
        <f>VLOOKUP($EG136,Data!$B:$CP,Daily!FB$10,0)/FB$134</f>
      </c>
      <c r="FC136" s="14">
        <f>VLOOKUP($EG136,Data!$B:$CP,Daily!FC$10,0)/FC$134</f>
      </c>
      <c r="FD136" s="14">
        <f>VLOOKUP($EG136,Data!$B:$CP,Daily!FD$10,0)/FD$134</f>
      </c>
      <c r="FE136" s="14">
        <f>VLOOKUP($EG136,Data!$B:$CP,Daily!FE$10,0)/FE$134</f>
      </c>
      <c r="FF136" s="14">
        <f>VLOOKUP($EG136,Data!$B:$CP,Daily!FF$10,0)/FF$134</f>
      </c>
      <c r="FG136" s="14">
        <f>VLOOKUP($EG136,Data!$B:$CP,Daily!FG$10,0)/FG$134</f>
      </c>
      <c r="FH136" s="14">
        <f>VLOOKUP($EG136,Data!$B:$CP,Daily!FH$10,0)/FH$134</f>
      </c>
      <c r="FI136" s="14">
        <f>VLOOKUP($EG136,Data!$B:$CP,Daily!FI$10,0)/FI$134</f>
      </c>
      <c r="FJ136" s="14">
        <f>VLOOKUP($EG136,Data!$B:$CP,Daily!FJ$10,0)/FJ$134</f>
      </c>
      <c r="FK136" s="14">
        <f>VLOOKUP($EG136,Data!$B:$CP,Daily!FK$10,0)/FK$134</f>
      </c>
      <c r="FL136" s="14">
        <f>VLOOKUP($EG136,Data!$B:$CP,Daily!FL$10,0)/FL$134</f>
      </c>
      <c r="FM136" s="14">
        <f>VLOOKUP($EG136,Data!$B:$CP,Daily!FM$10,0)/FM$134</f>
      </c>
      <c r="FN136" s="14">
        <f>VLOOKUP($EG136,Data!$B:$CP,Daily!FN$10,0)/FN$134</f>
      </c>
      <c r="FO136" s="14">
        <f>VLOOKUP($EG136,Data!$B:$CP,Daily!FO$10,0)/FO$134</f>
      </c>
      <c r="FP136" s="14">
        <f>VLOOKUP($EG136,Data!$B:$CP,Daily!FP$10,0)/FP$134</f>
      </c>
      <c r="FQ136" s="14">
        <f>VLOOKUP($EG136,Data!$B:$CP,Daily!FQ$10,0)/FQ$134</f>
      </c>
      <c r="FR136" s="14">
        <f>VLOOKUP($EG136,Data!$B:$CP,Daily!FR$10,0)/FR$134</f>
      </c>
      <c r="FS136" s="14">
        <f>VLOOKUP($EG136,Data!$B:$CP,Daily!FS$10,0)/FS$134</f>
      </c>
      <c r="FT136" s="14">
        <f>VLOOKUP($EG136,Data!$B:$CP,Daily!FT$10,0)/FT$134</f>
      </c>
      <c r="FU136" s="14">
        <f>VLOOKUP($EG136,Data!$B:$CP,Daily!FU$10,0)/FU$134</f>
      </c>
      <c r="FV136" s="14">
        <f>VLOOKUP($EG136,Data!$B:$CP,Daily!FV$10,0)/FV$134</f>
      </c>
      <c r="FW136" s="14">
        <f>VLOOKUP($EG136,Data!$B:$CP,Daily!FW$10,0)/FW$134</f>
      </c>
      <c r="FX136" s="14">
        <f>VLOOKUP($EG136,Data!$B:$CP,Daily!FX$10,0)/FX$134</f>
      </c>
      <c r="FY136" s="14">
        <f>VLOOKUP($EG136,Data!$B:$CP,Daily!FY$10,0)/FY$134</f>
      </c>
      <c r="FZ136" s="14">
        <f>VLOOKUP($EG136,Data!$B:$CP,Daily!FZ$10,0)/FZ$134</f>
      </c>
      <c r="GA136" s="14">
        <f>VLOOKUP($EG136,Data!$B:$CP,Daily!GA$10,0)/GA$134</f>
      </c>
      <c r="GB136" s="14">
        <f>VLOOKUP($EG136,Data!$B:$CP,Daily!GB$10,0)/GB$134</f>
      </c>
      <c r="GC136" s="14">
        <f>VLOOKUP($EG136,Data!$B:$CP,Daily!GC$10,0)/GC$134</f>
      </c>
      <c r="GD136" s="14">
        <f>VLOOKUP($EG136,Data!$B:$CP,Daily!GD$10,0)/GD$134</f>
      </c>
      <c r="GE136" s="14">
        <f>VLOOKUP($EG136,Data!$B:$CP,Daily!GE$10,0)/GE$134</f>
      </c>
      <c r="GF136" s="14">
        <f>VLOOKUP($EG136,Data!$B:$CP,Daily!GF$10,0)/GF$134</f>
      </c>
      <c r="GG136" s="14">
        <f>VLOOKUP($EG136,Data!$B:$CP,Daily!GG$10,0)/GG$134</f>
      </c>
      <c r="GH136" s="14">
        <f>VLOOKUP($EG136,Data!$B:$CP,Daily!GH$10,0)/GH$134</f>
      </c>
      <c r="GI136" s="14">
        <f>VLOOKUP($EG136,Data!$B:$CP,Daily!GI$10,0)/GI$134</f>
      </c>
      <c r="GJ136" s="14">
        <f>VLOOKUP($EG136,Data!$B:$CP,Daily!GJ$10,0)/GJ$134</f>
      </c>
      <c r="GK136" s="14">
        <f>VLOOKUP($EG136,Data!$B:$CP,Daily!GK$10,0)/GK$134</f>
      </c>
      <c r="GL136" s="14">
        <f>VLOOKUP($EG136,Data!$B:$CP,Daily!GL$10,0)/GL$134</f>
      </c>
      <c r="GM136" s="14">
        <f>VLOOKUP($EG136,Data!$B:$CP,Daily!GM$10,0)/GM$134</f>
      </c>
      <c r="GN136" s="14">
        <f>VLOOKUP($EG136,Data!$B:$CP,Daily!GN$10,0)/GN$134</f>
      </c>
      <c r="GO136" s="14">
        <f>VLOOKUP($EG136,Data!$B:$CP,Daily!GO$10,0)/GO$134</f>
      </c>
      <c r="GP136" s="14">
        <f>VLOOKUP($EG136,Data!$B:$CP,Daily!GP$10,0)/GP$134</f>
      </c>
      <c r="GQ136" s="14">
        <f>VLOOKUP($EG136,Data!$B:$CP,Daily!GQ$10,0)/GQ$134</f>
      </c>
      <c r="GR136" s="14">
        <f>VLOOKUP($EG136,Data!$B:$CP,Daily!GR$10,0)/GR$134</f>
      </c>
      <c r="GS136" s="14">
        <f>VLOOKUP($EG136,Data!$B:$CP,Daily!GS$10,0)/GS$134</f>
      </c>
      <c r="GT136" s="14">
        <f>VLOOKUP($EG136,Data!$B:$CP,Daily!GT$10,0)/GT$134</f>
      </c>
      <c r="GU136" s="14">
        <f>VLOOKUP($EG136,Data!$B:$CP,Daily!GU$10,0)/GU$134</f>
      </c>
      <c r="GV136" s="14">
        <f>VLOOKUP($EG136,Data!$B:$CP,Daily!GV$10,0)/GV$134</f>
      </c>
      <c r="GW136" s="14">
        <f>VLOOKUP($EG136,Data!$B:$CP,Daily!GW$10,0)/GW$134</f>
      </c>
      <c r="GX136" s="14">
        <f>VLOOKUP($EG136,Data!$B:$CP,Daily!GX$10,0)/GX$134</f>
      </c>
      <c r="GY136" s="14">
        <f>VLOOKUP($EG136,Data!$B:$CP,Daily!GY$10,0)/GY$134</f>
      </c>
      <c r="GZ136" s="14">
        <f>VLOOKUP($EG136,Data!$B:$CP,Daily!GZ$10,0)/GZ$134</f>
      </c>
      <c r="HA136" s="14">
        <f>VLOOKUP($EG136,Data!$B:$CP,Daily!HA$10,0)/HA$134</f>
      </c>
      <c r="HB136" s="14">
        <f>VLOOKUP($EG136,Data!$B:$CP,Daily!HB$10,0)/HB$134</f>
      </c>
      <c r="HC136" s="14">
        <f>VLOOKUP($EG136,Data!$B:$CP,Daily!HC$10,0)/HC$134</f>
      </c>
      <c r="HD136" s="14">
        <f>VLOOKUP($EG136,Data!$B:$CP,Daily!HD$10,0)/HD$134</f>
      </c>
      <c r="HE136" s="14">
        <f>VLOOKUP($EG136,Data!$B:$CP,Daily!HE$10,0)/HE$134</f>
      </c>
      <c r="HF136" s="14">
        <f>VLOOKUP($EG136,Data!$B:$CP,Daily!HF$10,0)/HF$134</f>
      </c>
      <c r="HG136" s="14">
        <f>VLOOKUP($EG136,Data!$B:$CP,Daily!HG$10,0)/HG$134</f>
      </c>
      <c r="HH136" s="14">
        <f>VLOOKUP($EG136,Data!$B:$CP,Daily!HH$10,0)/HH$134</f>
      </c>
      <c r="HI136" s="14">
        <f>VLOOKUP($EG136,Data!$B:$CP,Daily!HI$10,0)/HI$134</f>
      </c>
      <c r="HJ136" s="14">
        <f>VLOOKUP($EG136,Data!$B:$CP,Daily!HJ$10,0)/HJ$134</f>
      </c>
      <c r="HK136" s="14">
        <f>VLOOKUP($EG136,Data!$B:$CP,Daily!HK$10,0)/HK$134</f>
      </c>
      <c r="HL136" s="14">
        <f>VLOOKUP($EG136,Data!$B:$CP,Daily!HL$10,0)/HL$134</f>
      </c>
      <c r="HM136" s="14">
        <f>VLOOKUP($EG136,Data!$B:$CP,Daily!HM$10,0)/HM$134</f>
      </c>
      <c r="HN136" s="14">
        <f>VLOOKUP($EG136,Data!$B:$CP,Daily!HN$10,0)/HN$134</f>
      </c>
      <c r="HO136" s="14">
        <f>VLOOKUP($EG136,Data!$B:$CP,Daily!HO$10,0)/HO$134</f>
      </c>
      <c r="HP136" s="14">
        <f>VLOOKUP($EG136,Data!$B:$CP,Daily!HP$10,0)/HP$134</f>
      </c>
      <c r="HQ136" s="14">
        <f>VLOOKUP($EG136,Data!$B:$CP,Daily!HQ$10,0)/HQ$134</f>
      </c>
      <c r="HR136" s="14">
        <f>VLOOKUP($EG136,Data!$B:$CP,Daily!HR$10,0)/HR$134</f>
      </c>
      <c r="HS136" s="14">
        <f>VLOOKUP($EG136,Data!$B:$CP,Daily!HS$10,0)/HS$134</f>
      </c>
      <c r="HT136" s="14">
        <f>VLOOKUP($EG136,Data!$B:$CP,Daily!HT$10,0)/HT$134</f>
      </c>
      <c r="HU136" s="17"/>
      <c r="HV136" s="52">
        <f t="shared" si="1735"/>
      </c>
      <c r="HW136" s="52">
        <f t="shared" si="1736"/>
      </c>
      <c r="HX136" s="52">
        <f t="shared" si="1737"/>
      </c>
      <c r="HY136" s="52">
        <f t="shared" si="1750"/>
      </c>
      <c r="HZ136" s="52">
        <f t="shared" si="1751"/>
      </c>
      <c r="IA136" s="55"/>
      <c r="IB136" s="14">
        <f t="shared" si="1738"/>
      </c>
      <c r="IC136" s="14">
        <f t="shared" ref="IC136:IC140" si="1758">SUMPRODUCT(HM136:HS136,HM$134:HS$134)/SUM(HM$134:HS$134)</f>
      </c>
      <c r="ID136" s="14">
        <f t="shared" si="1752"/>
      </c>
      <c r="IE136" s="16"/>
      <c r="IF136" s="9" t="s">
        <v>725</v>
      </c>
      <c r="IG136" s="9" t="s">
        <v>115</v>
      </c>
      <c r="IH136" s="14">
        <f>VLOOKUP($IF136,Data!$B:$CP,Daily!IH$10,0)/IH$134</f>
      </c>
      <c r="II136" s="14">
        <f>VLOOKUP($IF136,Data!$B:$CP,Daily!II$10,0)/II$134</f>
      </c>
      <c r="IJ136" s="14">
        <f>VLOOKUP($IF136,Data!$B:$CP,Daily!IJ$10,0)/IJ$134</f>
      </c>
      <c r="IK136" s="14">
        <f>VLOOKUP($IF136,Data!$B:$CP,Daily!IK$10,0)/IK$134</f>
      </c>
      <c r="IL136" s="14">
        <f>VLOOKUP($IF136,Data!$B:$CP,Daily!IL$10,0)/IL$134</f>
      </c>
      <c r="IM136" s="14">
        <f>VLOOKUP($IF136,Data!$B:$CP,Daily!IM$10,0)/IM$134</f>
      </c>
      <c r="IN136" s="14">
        <f>VLOOKUP($IF136,Data!$B:$CP,Daily!IN$10,0)/IN$134</f>
      </c>
      <c r="IO136" s="14">
        <f>VLOOKUP($IF136,Data!$B:$CP,Daily!IO$10,0)/IO$134</f>
      </c>
      <c r="IP136" s="14">
        <f>VLOOKUP($IF136,Data!$B:$CP,Daily!IP$10,0)/IP$134</f>
      </c>
      <c r="IQ136" s="14">
        <f>VLOOKUP($IF136,Data!$B:$CP,Daily!IQ$10,0)/IQ$134</f>
      </c>
      <c r="IR136" s="14">
        <f>VLOOKUP($IF136,Data!$B:$CP,Daily!IR$10,0)/IR$134</f>
      </c>
      <c r="IS136" s="14">
        <f>VLOOKUP($IF136,Data!$B:$CP,Daily!IS$10,0)/IS$134</f>
      </c>
      <c r="IT136" s="14">
        <f>VLOOKUP($IF136,Data!$B:$CP,Daily!IT$10,0)/IT$134</f>
      </c>
      <c r="IU136" s="14">
        <f>VLOOKUP($IF136,Data!$B:$CP,Daily!IU$10,0)/IU$134</f>
      </c>
      <c r="IV136" s="14">
        <f>VLOOKUP($IF136,Data!$B:$CP,Daily!IV$10,0)/IV$134</f>
      </c>
      <c r="IW136" s="14">
        <f>VLOOKUP($IF136,Data!$B:$CP,Daily!IW$10,0)/IW$134</f>
      </c>
      <c r="IX136" s="14">
        <f>VLOOKUP($IF136,Data!$B:$CP,Daily!IX$10,0)/IX$134</f>
      </c>
      <c r="IY136" s="14">
        <f>VLOOKUP($IF136,Data!$B:$CP,Daily!IY$10,0)/IY$134</f>
      </c>
      <c r="IZ136" s="14">
        <f>VLOOKUP($IF136,Data!$B:$CP,Daily!IZ$10,0)/IZ$134</f>
      </c>
      <c r="JA136" s="14">
        <f>VLOOKUP($IF136,Data!$B:$CP,Daily!JA$10,0)/JA$134</f>
      </c>
      <c r="JB136" s="14">
        <f>VLOOKUP($IF136,Data!$B:$CP,Daily!JB$10,0)/JB$134</f>
      </c>
      <c r="JC136" s="14">
        <f>VLOOKUP($IF136,Data!$B:$CP,Daily!JC$10,0)/JC$134</f>
      </c>
      <c r="JD136" s="14">
        <f>VLOOKUP($IF136,Data!$B:$CP,Daily!JD$10,0)/JD$134</f>
      </c>
      <c r="JE136" s="14">
        <f>VLOOKUP($IF136,Data!$B:$CP,Daily!JE$10,0)/JE$134</f>
      </c>
      <c r="JF136" s="14">
        <f>VLOOKUP($IF136,Data!$B:$CP,Daily!JF$10,0)/JF$134</f>
      </c>
      <c r="JG136" s="14">
        <f>VLOOKUP($IF136,Data!$B:$CP,Daily!JG$10,0)/JG$134</f>
      </c>
      <c r="JH136" s="14">
        <f>VLOOKUP($IF136,Data!$B:$CP,Daily!JH$10,0)/JH$134</f>
      </c>
      <c r="JI136" s="14">
        <f>VLOOKUP($IF136,Data!$B:$CP,Daily!JI$10,0)/JI$134</f>
      </c>
      <c r="JJ136" s="14">
        <f>VLOOKUP($IF136,Data!$B:$CP,Daily!JJ$10,0)/JJ$134</f>
      </c>
      <c r="JK136" s="14">
        <f>VLOOKUP($IF136,Data!$B:$CP,Daily!JK$10,0)/JK$134</f>
      </c>
      <c r="JL136" s="14">
        <f>VLOOKUP($IF136,Data!$B:$CP,Daily!JL$10,0)/JL$134</f>
      </c>
      <c r="JM136" s="14">
        <f>VLOOKUP($IF136,Data!$B:$CP,Daily!JM$10,0)/JM$134</f>
      </c>
      <c r="JN136" s="14">
        <f>VLOOKUP($IF136,Data!$B:$CP,Daily!JN$10,0)/JN$134</f>
      </c>
      <c r="JO136" s="14">
        <f>VLOOKUP($IF136,Data!$B:$CP,Daily!JO$10,0)/JO$134</f>
      </c>
      <c r="JP136" s="14">
        <f>VLOOKUP($IF136,Data!$B:$CP,Daily!JP$10,0)/JP$134</f>
      </c>
      <c r="JQ136" s="14">
        <f>VLOOKUP($IF136,Data!$B:$CP,Daily!JQ$10,0)/JQ$134</f>
      </c>
      <c r="JR136" s="14">
        <f>VLOOKUP($IF136,Data!$B:$CP,Daily!JR$10,0)/JR$134</f>
      </c>
      <c r="JS136" s="14">
        <f>VLOOKUP($IF136,Data!$B:$CP,Daily!JS$10,0)/JS$134</f>
      </c>
      <c r="JT136" s="14">
        <f>VLOOKUP($IF136,Data!$B:$CP,Daily!JT$10,0)/JT$134</f>
      </c>
      <c r="JU136" s="14">
        <f>VLOOKUP($IF136,Data!$B:$CP,Daily!JU$10,0)/JU$134</f>
      </c>
      <c r="JV136" s="14">
        <f>VLOOKUP($IF136,Data!$B:$CP,Daily!JV$10,0)/JV$134</f>
      </c>
      <c r="JW136" s="14">
        <f>VLOOKUP($IF136,Data!$B:$CP,Daily!JW$10,0)/JW$134</f>
      </c>
      <c r="JX136" s="14">
        <f>VLOOKUP($IF136,Data!$B:$CP,Daily!JX$10,0)/JX$134</f>
      </c>
      <c r="JY136" s="14">
        <f>VLOOKUP($IF136,Data!$B:$CP,Daily!JY$10,0)/JY$134</f>
      </c>
      <c r="JZ136" s="14">
        <f>VLOOKUP($IF136,Data!$B:$CP,Daily!JZ$10,0)/JZ$134</f>
      </c>
      <c r="KA136" s="14">
        <f>VLOOKUP($IF136,Data!$B:$CP,Daily!KA$10,0)/KA$134</f>
      </c>
      <c r="KB136" s="14">
        <f>VLOOKUP($IF136,Data!$B:$CP,Daily!KB$10,0)/KB$134</f>
      </c>
      <c r="KC136" s="14">
        <f>VLOOKUP($IF136,Data!$B:$CP,Daily!KC$10,0)/KC$134</f>
      </c>
      <c r="KD136" s="14">
        <f>VLOOKUP($IF136,Data!$B:$CP,Daily!KD$10,0)/KD$134</f>
      </c>
      <c r="KE136" s="14">
        <f>VLOOKUP($IF136,Data!$B:$CP,Daily!KE$10,0)/KE$134</f>
      </c>
      <c r="KF136" s="14">
        <f>VLOOKUP($IF136,Data!$B:$CP,Daily!KF$10,0)/KF$134</f>
      </c>
      <c r="KG136" s="14">
        <f>VLOOKUP($IF136,Data!$B:$CP,Daily!KG$10,0)/KG$134</f>
      </c>
      <c r="KH136" s="14">
        <f>VLOOKUP($IF136,Data!$B:$CP,Daily!KH$10,0)/KH$134</f>
      </c>
      <c r="KI136" s="14">
        <f>VLOOKUP($IF136,Data!$B:$CP,Daily!KI$10,0)/KI$134</f>
      </c>
      <c r="KJ136" s="14">
        <f>VLOOKUP($IF136,Data!$B:$CP,Daily!KJ$10,0)/KJ$134</f>
      </c>
      <c r="KK136" s="14">
        <f>VLOOKUP($IF136,Data!$B:$CP,Daily!KK$10,0)/KK$134</f>
      </c>
      <c r="KL136" s="14">
        <f>VLOOKUP($IF136,Data!$B:$CP,Daily!KL$10,0)/KL$134</f>
      </c>
      <c r="KM136" s="14">
        <f>VLOOKUP($IF136,Data!$B:$CP,Daily!KM$10,0)/KM$134</f>
      </c>
      <c r="KN136" s="14">
        <f>VLOOKUP($IF136,Data!$B:$CP,Daily!KN$10,0)/KN$134</f>
      </c>
      <c r="KO136" s="14">
        <f>VLOOKUP($IF136,Data!$B:$CP,Daily!KO$10,0)/KO$134</f>
      </c>
      <c r="KP136" s="14">
        <f>VLOOKUP($IF136,Data!$B:$CP,Daily!KP$10,0)/KP$134</f>
      </c>
      <c r="KQ136" s="14">
        <f>VLOOKUP($IF136,Data!$B:$CP,Daily!KQ$10,0)/KQ$134</f>
      </c>
      <c r="KR136" s="14">
        <f>VLOOKUP($IF136,Data!$B:$CP,Daily!KR$10,0)/KR$134</f>
      </c>
      <c r="KS136" s="14">
        <f>VLOOKUP($IF136,Data!$B:$CP,Daily!KS$10,0)/KS$134</f>
      </c>
      <c r="KT136" s="14">
        <f>VLOOKUP($IF136,Data!$B:$CP,Daily!KT$10,0)/KT$134</f>
      </c>
      <c r="KU136" s="14">
        <f>VLOOKUP($IF136,Data!$B:$CP,Daily!KU$10,0)/KU$134</f>
      </c>
      <c r="KV136" s="14">
        <f>VLOOKUP($IF136,Data!$B:$CP,Daily!KV$10,0)/KV$134</f>
      </c>
      <c r="KW136" s="14">
        <f>VLOOKUP($IF136,Data!$B:$CP,Daily!KW$10,0)/KW$134</f>
      </c>
      <c r="KX136" s="14">
        <f>VLOOKUP($IF136,Data!$B:$CP,Daily!KX$10,0)/KX$134</f>
      </c>
      <c r="KY136" s="14">
        <f>VLOOKUP($IF136,Data!$B:$CP,Daily!KY$10,0)/KY$134</f>
      </c>
      <c r="KZ136" s="14">
        <f>VLOOKUP($IF136,Data!$B:$CP,Daily!KZ$10,0)/KZ$134</f>
      </c>
      <c r="LA136" s="14">
        <f>VLOOKUP($IF136,Data!$B:$CP,Daily!LA$10,0)/LA$134</f>
      </c>
      <c r="LB136" s="14">
        <f>VLOOKUP($IF136,Data!$B:$CP,Daily!LB$10,0)/LB$134</f>
      </c>
      <c r="LC136" s="14">
        <f>VLOOKUP($IF136,Data!$B:$CP,Daily!LC$10,0)/LC$134</f>
      </c>
      <c r="LD136" s="14">
        <f>VLOOKUP($IF136,Data!$B:$CP,Daily!LD$10,0)/LD$134</f>
      </c>
      <c r="LE136" s="14">
        <f>VLOOKUP($IF136,Data!$B:$CP,Daily!LE$10,0)/LE$134</f>
      </c>
      <c r="LF136" s="14">
        <f>VLOOKUP($IF136,Data!$B:$CP,Daily!LF$10,0)/LF$134</f>
      </c>
      <c r="LG136" s="14">
        <f>VLOOKUP($IF136,Data!$B:$CP,Daily!LG$10,0)/LG$134</f>
      </c>
      <c r="LH136" s="14">
        <f>VLOOKUP($IF136,Data!$B:$CP,Daily!LH$10,0)/LH$134</f>
      </c>
      <c r="LI136" s="14">
        <f>VLOOKUP($IF136,Data!$B:$CP,Daily!LI$10,0)/LI$134</f>
      </c>
      <c r="LJ136" s="14">
        <f>VLOOKUP($IF136,Data!$B:$CP,Daily!LJ$10,0)/LJ$134</f>
      </c>
      <c r="LK136" s="14">
        <f>VLOOKUP($IF136,Data!$B:$CP,Daily!LK$10,0)/LK$134</f>
      </c>
      <c r="LL136" s="14">
        <f>VLOOKUP($IF136,Data!$B:$CP,Daily!LL$10,0)/LL$134</f>
      </c>
      <c r="LM136" s="14">
        <f>VLOOKUP($IF136,Data!$B:$CP,Daily!LM$10,0)/LM$134</f>
      </c>
      <c r="LN136" s="14">
        <f>VLOOKUP($IF136,Data!$B:$CP,Daily!LN$10,0)/LN$134</f>
      </c>
      <c r="LO136" s="14">
        <f>VLOOKUP($IF136,Data!$B:$CP,Daily!LO$10,0)/LO$134</f>
      </c>
      <c r="LP136" s="14">
        <f>VLOOKUP($IF136,Data!$B:$CP,Daily!LP$10,0)/LP$134</f>
      </c>
      <c r="LQ136" s="14">
        <f>VLOOKUP($IF136,Data!$B:$CP,Daily!LQ$10,0)/LQ$134</f>
      </c>
      <c r="LR136" s="14">
        <f>VLOOKUP($IF136,Data!$B:$CP,Daily!LR$10,0)/LR$134</f>
      </c>
      <c r="LS136" s="14">
        <f>VLOOKUP($IF136,Data!$B:$CP,Daily!LS$10,0)/LS$134</f>
      </c>
      <c r="LU136" s="52">
        <f t="shared" si="1739"/>
      </c>
      <c r="LV136" s="52">
        <f t="shared" si="1740"/>
      </c>
      <c r="LW136" s="52">
        <f t="shared" si="1741"/>
      </c>
      <c r="LX136" s="52">
        <f t="shared" si="1753"/>
      </c>
      <c r="LY136" s="52">
        <f t="shared" si="1754"/>
      </c>
      <c r="LZ136" s="55"/>
      <c r="MA136" s="14">
        <f t="shared" si="1755"/>
      </c>
      <c r="MB136" s="14">
        <f t="shared" ref="MB136:MB140" si="1759">SUMPRODUCT(LL136:LR136,LL$134:LR$134)/SUM(LL$134:LR$134)</f>
      </c>
      <c r="MC136" s="14">
        <f t="shared" ref="MC136:MC140" si="1760">SUMPRODUCT(KP136:LR136,KP$134:LR$134)/SUM(KP$134:LR$134)</f>
      </c>
    </row>
    <row r="137" spans="4:341" x14ac:dyDescent="0.25">
      <c r="D137" s="132" t="s">
        <v>726</v>
      </c>
      <c r="E137" s="67" t="str">
        <f>VLOOKUP($D137,'Metric Nature'!$C:$D,2,0)&amp;IF(($F137&lt;(EA137)),"Below",IF(($F137&gt;(DZ137)),"Above","Within"))</f>
      </c>
      <c r="F137" s="62">
        <f t="shared" ref="F137" si="1761">DU137</f>
      </c>
      <c r="G137" s="92">
        <f t="shared" ref="G137" si="1762">ED137</f>
      </c>
      <c r="H137" s="62">
        <f t="shared" ref="H137" si="1763">IFERROR(((F137-G137)/G137),0)</f>
      </c>
      <c r="I137" s="89">
        <f t="shared" ref="I137" si="1764">EE137</f>
      </c>
      <c r="J137" s="62">
        <f t="shared" ref="J137" si="1765">IFERROR(((F137-I137)/I137),0)</f>
      </c>
      <c r="K137" s="62">
        <f t="shared" ref="K137" si="1766">EC137</f>
      </c>
      <c r="L137" s="64"/>
      <c r="M137" s="67" t="str">
        <f>VLOOKUP($D137,'Metric Nature'!$C:$D,2,0)&amp;IF(($N137&lt;(HZ137)),"Below",IF(($N137&gt;(HY137)),"Above","Within"))</f>
      </c>
      <c r="N137" s="71">
        <f t="shared" ref="N137" si="1767">HT137</f>
      </c>
      <c r="O137" s="63">
        <f t="shared" ref="O137" si="1768">IC137</f>
      </c>
      <c r="P137" s="98">
        <f t="shared" ref="P137" si="1769">IFERROR(((N137-O137)/O137),0)</f>
      </c>
      <c r="Q137" s="63">
        <f t="shared" ref="Q137" si="1770">ID137</f>
      </c>
      <c r="R137" s="71">
        <f t="shared" ref="R137" si="1771">IFERROR(((N137-Q137)/Q137),0)</f>
      </c>
      <c r="S137" s="62">
        <f t="shared" ref="S137" si="1772">IB137</f>
      </c>
      <c r="T137" s="64"/>
      <c r="U137" s="67" t="str">
        <f>VLOOKUP($D137,'Metric Nature'!$C:$D,2,0)&amp;IF(($V137&lt;(LY137)),"Below",IF(($V137&gt;(LX137)),"Above","Within"))</f>
      </c>
      <c r="V137" s="62">
        <f t="shared" ref="V137" si="1773">LS137</f>
      </c>
      <c r="W137" s="63">
        <f t="shared" ref="W137" si="1774">MB137</f>
      </c>
      <c r="X137" s="62">
        <f t="shared" ref="X137" si="1775">IFERROR(((V137-W137)/W137),0)</f>
      </c>
      <c r="Y137" s="63">
        <f t="shared" ref="Y137" si="1776">MC137</f>
      </c>
      <c r="Z137" s="62">
        <f t="shared" ref="Z137" si="1777">IFERROR(((V137-Y137)/Y137),0)</f>
      </c>
      <c r="AA137" s="62">
        <f t="shared" ref="AA137" si="1778">MA137</f>
      </c>
      <c r="AB137" s="64"/>
      <c r="AC137" s="60" t="s">
        <v>727</v>
      </c>
      <c r="AI137" s="9" t="s">
        <v>726</v>
      </c>
      <c r="AJ137" s="14">
        <f>(VLOOKUP($EG137,Data!$B:$CP,Daily!EI$10,0)+VLOOKUP($IF137,Data!$B:$CP,Daily!IH$10,0))/AJ$134</f>
      </c>
      <c r="AK137" s="14">
        <f>(VLOOKUP($EG137,Data!$B:$CP,Daily!EJ$10,0)+VLOOKUP($IF137,Data!$B:$CP,Daily!II$10,0))/AK$134</f>
      </c>
      <c r="AL137" s="14">
        <f>(VLOOKUP($EG137,Data!$B:$CP,Daily!EK$10,0)+VLOOKUP($IF137,Data!$B:$CP,Daily!IJ$10,0))/AL$134</f>
      </c>
      <c r="AM137" s="14">
        <f>(VLOOKUP($EG137,Data!$B:$CP,Daily!EL$10,0)+VLOOKUP($IF137,Data!$B:$CP,Daily!IK$10,0))/AM$134</f>
      </c>
      <c r="AN137" s="14">
        <f>(VLOOKUP($EG137,Data!$B:$CP,Daily!EM$10,0)+VLOOKUP($IF137,Data!$B:$CP,Daily!IL$10,0))/AN$134</f>
      </c>
      <c r="AO137" s="14">
        <f>(VLOOKUP($EG137,Data!$B:$CP,Daily!EN$10,0)+VLOOKUP($IF137,Data!$B:$CP,Daily!IM$10,0))/AO$134</f>
      </c>
      <c r="AP137" s="14">
        <f>(VLOOKUP($EG137,Data!$B:$CP,Daily!EO$10,0)+VLOOKUP($IF137,Data!$B:$CP,Daily!IN$10,0))/AP$134</f>
      </c>
      <c r="AQ137" s="14">
        <f>(VLOOKUP($EG137,Data!$B:$CP,Daily!EP$10,0)+VLOOKUP($IF137,Data!$B:$CP,Daily!IO$10,0))/AQ$134</f>
      </c>
      <c r="AR137" s="14">
        <f>(VLOOKUP($EG137,Data!$B:$CP,Daily!EQ$10,0)+VLOOKUP($IF137,Data!$B:$CP,Daily!IP$10,0))/AR$134</f>
      </c>
      <c r="AS137" s="14">
        <f>(VLOOKUP($EG137,Data!$B:$CP,Daily!ER$10,0)+VLOOKUP($IF137,Data!$B:$CP,Daily!IQ$10,0))/AS$134</f>
      </c>
      <c r="AT137" s="14">
        <f>(VLOOKUP($EG137,Data!$B:$CP,Daily!ES$10,0)+VLOOKUP($IF137,Data!$B:$CP,Daily!IR$10,0))/AT$134</f>
      </c>
      <c r="AU137" s="14">
        <f>(VLOOKUP($EG137,Data!$B:$CP,Daily!ET$10,0)+VLOOKUP($IF137,Data!$B:$CP,Daily!IS$10,0))/AU$134</f>
      </c>
      <c r="AV137" s="14">
        <f>(VLOOKUP($EG137,Data!$B:$CP,Daily!EU$10,0)+VLOOKUP($IF137,Data!$B:$CP,Daily!IT$10,0))/AV$134</f>
      </c>
      <c r="AW137" s="14">
        <f>(VLOOKUP($EG137,Data!$B:$CP,Daily!EV$10,0)+VLOOKUP($IF137,Data!$B:$CP,Daily!IU$10,0))/AW$134</f>
      </c>
      <c r="AX137" s="14">
        <f>(VLOOKUP($EG137,Data!$B:$CP,Daily!EW$10,0)+VLOOKUP($IF137,Data!$B:$CP,Daily!IV$10,0))/AX$134</f>
      </c>
      <c r="AY137" s="14">
        <f>(VLOOKUP($EG137,Data!$B:$CP,Daily!EX$10,0)+VLOOKUP($IF137,Data!$B:$CP,Daily!IW$10,0))/AY$134</f>
      </c>
      <c r="AZ137" s="14">
        <f>(VLOOKUP($EG137,Data!$B:$CP,Daily!EY$10,0)+VLOOKUP($IF137,Data!$B:$CP,Daily!IX$10,0))/AZ$134</f>
      </c>
      <c r="BA137" s="14">
        <f>(VLOOKUP($EG137,Data!$B:$CP,Daily!EZ$10,0)+VLOOKUP($IF137,Data!$B:$CP,Daily!IY$10,0))/BA$134</f>
      </c>
      <c r="BB137" s="14">
        <f>(VLOOKUP($EG137,Data!$B:$CP,Daily!FA$10,0)+VLOOKUP($IF137,Data!$B:$CP,Daily!IZ$10,0))/BB$134</f>
      </c>
      <c r="BC137" s="14">
        <f>(VLOOKUP($EG137,Data!$B:$CP,Daily!FB$10,0)+VLOOKUP($IF137,Data!$B:$CP,Daily!JA$10,0))/BC$134</f>
      </c>
      <c r="BD137" s="14">
        <f>(VLOOKUP($EG137,Data!$B:$CP,Daily!FC$10,0)+VLOOKUP($IF137,Data!$B:$CP,Daily!JB$10,0))/BD$134</f>
      </c>
      <c r="BE137" s="14">
        <f>(VLOOKUP($EG137,Data!$B:$CP,Daily!FD$10,0)+VLOOKUP($IF137,Data!$B:$CP,Daily!JC$10,0))/BE$134</f>
      </c>
      <c r="BF137" s="14">
        <f>(VLOOKUP($EG137,Data!$B:$CP,Daily!FE$10,0)+VLOOKUP($IF137,Data!$B:$CP,Daily!JD$10,0))/BF$134</f>
      </c>
      <c r="BG137" s="14">
        <f>(VLOOKUP($EG137,Data!$B:$CP,Daily!FF$10,0)+VLOOKUP($IF137,Data!$B:$CP,Daily!JE$10,0))/BG$134</f>
      </c>
      <c r="BH137" s="14">
        <f>(VLOOKUP($EG137,Data!$B:$CP,Daily!FG$10,0)+VLOOKUP($IF137,Data!$B:$CP,Daily!JF$10,0))/BH$134</f>
      </c>
      <c r="BI137" s="14">
        <f>(VLOOKUP($EG137,Data!$B:$CP,Daily!FH$10,0)+VLOOKUP($IF137,Data!$B:$CP,Daily!JG$10,0))/BI$134</f>
      </c>
      <c r="BJ137" s="14">
        <f>(VLOOKUP($EG137,Data!$B:$CP,Daily!FI$10,0)+VLOOKUP($IF137,Data!$B:$CP,Daily!JH$10,0))/BJ$134</f>
      </c>
      <c r="BK137" s="14">
        <f>(VLOOKUP($EG137,Data!$B:$CP,Daily!FJ$10,0)+VLOOKUP($IF137,Data!$B:$CP,Daily!JI$10,0))/BK$134</f>
      </c>
      <c r="BL137" s="14">
        <f>(VLOOKUP($EG137,Data!$B:$CP,Daily!FK$10,0)+VLOOKUP($IF137,Data!$B:$CP,Daily!JJ$10,0))/BL$134</f>
      </c>
      <c r="BM137" s="14">
        <f>(VLOOKUP($EG137,Data!$B:$CP,Daily!FL$10,0)+VLOOKUP($IF137,Data!$B:$CP,Daily!JK$10,0))/BM$134</f>
      </c>
      <c r="BN137" s="14">
        <f>(VLOOKUP($EG137,Data!$B:$CP,Daily!FM$10,0)+VLOOKUP($IF137,Data!$B:$CP,Daily!JL$10,0))/BN$134</f>
      </c>
      <c r="BO137" s="14">
        <f>(VLOOKUP($EG137,Data!$B:$CP,Daily!FN$10,0)+VLOOKUP($IF137,Data!$B:$CP,Daily!JM$10,0))/BO$134</f>
      </c>
      <c r="BP137" s="14">
        <f>(VLOOKUP($EG137,Data!$B:$CP,Daily!FO$10,0)+VLOOKUP($IF137,Data!$B:$CP,Daily!JN$10,0))/BP$134</f>
      </c>
      <c r="BQ137" s="14">
        <f>(VLOOKUP($EG137,Data!$B:$CP,Daily!FP$10,0)+VLOOKUP($IF137,Data!$B:$CP,Daily!JO$10,0))/BQ$134</f>
      </c>
      <c r="BR137" s="14">
        <f>(VLOOKUP($EG137,Data!$B:$CP,Daily!FQ$10,0)+VLOOKUP($IF137,Data!$B:$CP,Daily!JP$10,0))/BR$134</f>
      </c>
      <c r="BS137" s="14">
        <f>(VLOOKUP($EG137,Data!$B:$CP,Daily!FR$10,0)+VLOOKUP($IF137,Data!$B:$CP,Daily!JQ$10,0))/BS$134</f>
      </c>
      <c r="BT137" s="14">
        <f>(VLOOKUP($EG137,Data!$B:$CP,Daily!FS$10,0)+VLOOKUP($IF137,Data!$B:$CP,Daily!JR$10,0))/BT$134</f>
      </c>
      <c r="BU137" s="14">
        <f>(VLOOKUP($EG137,Data!$B:$CP,Daily!FT$10,0)+VLOOKUP($IF137,Data!$B:$CP,Daily!JS$10,0))/BU$134</f>
      </c>
      <c r="BV137" s="14">
        <f>(VLOOKUP($EG137,Data!$B:$CP,Daily!FU$10,0)+VLOOKUP($IF137,Data!$B:$CP,Daily!JT$10,0))/BV$134</f>
      </c>
      <c r="BW137" s="14">
        <f>(VLOOKUP($EG137,Data!$B:$CP,Daily!FV$10,0)+VLOOKUP($IF137,Data!$B:$CP,Daily!JU$10,0))/BW$134</f>
      </c>
      <c r="BX137" s="14">
        <f>(VLOOKUP($EG137,Data!$B:$CP,Daily!FW$10,0)+VLOOKUP($IF137,Data!$B:$CP,Daily!JV$10,0))/BX$134</f>
      </c>
      <c r="BY137" s="14">
        <f>(VLOOKUP($EG137,Data!$B:$CP,Daily!FX$10,0)+VLOOKUP($IF137,Data!$B:$CP,Daily!JW$10,0))/BY$134</f>
      </c>
      <c r="BZ137" s="14">
        <f>(VLOOKUP($EG137,Data!$B:$CP,Daily!FY$10,0)+VLOOKUP($IF137,Data!$B:$CP,Daily!JX$10,0))/BZ$134</f>
      </c>
      <c r="CA137" s="14">
        <f>(VLOOKUP($EG137,Data!$B:$CP,Daily!FZ$10,0)+VLOOKUP($IF137,Data!$B:$CP,Daily!JY$10,0))/CA$134</f>
      </c>
      <c r="CB137" s="14">
        <f>(VLOOKUP($EG137,Data!$B:$CP,Daily!GA$10,0)+VLOOKUP($IF137,Data!$B:$CP,Daily!JZ$10,0))/CB$134</f>
      </c>
      <c r="CC137" s="14">
        <f>(VLOOKUP($EG137,Data!$B:$CP,Daily!GB$10,0)+VLOOKUP($IF137,Data!$B:$CP,Daily!KA$10,0))/CC$134</f>
      </c>
      <c r="CD137" s="14">
        <f>(VLOOKUP($EG137,Data!$B:$CP,Daily!GC$10,0)+VLOOKUP($IF137,Data!$B:$CP,Daily!KB$10,0))/CD$134</f>
      </c>
      <c r="CE137" s="14">
        <f>(VLOOKUP($EG137,Data!$B:$CP,Daily!GD$10,0)+VLOOKUP($IF137,Data!$B:$CP,Daily!KC$10,0))/CE$134</f>
      </c>
      <c r="CF137" s="14">
        <f>(VLOOKUP($EG137,Data!$B:$CP,Daily!GE$10,0)+VLOOKUP($IF137,Data!$B:$CP,Daily!KD$10,0))/CF$134</f>
      </c>
      <c r="CG137" s="14">
        <f>(VLOOKUP($EG137,Data!$B:$CP,Daily!GF$10,0)+VLOOKUP($IF137,Data!$B:$CP,Daily!KE$10,0))/CG$134</f>
      </c>
      <c r="CH137" s="14">
        <f>(VLOOKUP($EG137,Data!$B:$CP,Daily!GG$10,0)+VLOOKUP($IF137,Data!$B:$CP,Daily!KF$10,0))/CH$134</f>
      </c>
      <c r="CI137" s="14">
        <f>(VLOOKUP($EG137,Data!$B:$CP,Daily!GH$10,0)+VLOOKUP($IF137,Data!$B:$CP,Daily!KG$10,0))/CI$134</f>
      </c>
      <c r="CJ137" s="14">
        <f>(VLOOKUP($EG137,Data!$B:$CP,Daily!GI$10,0)+VLOOKUP($IF137,Data!$B:$CP,Daily!KH$10,0))/CJ$134</f>
      </c>
      <c r="CK137" s="14">
        <f>(VLOOKUP($EG137,Data!$B:$CP,Daily!GJ$10,0)+VLOOKUP($IF137,Data!$B:$CP,Daily!KI$10,0))/CK$134</f>
      </c>
      <c r="CL137" s="14">
        <f>(VLOOKUP($EG137,Data!$B:$CP,Daily!GK$10,0)+VLOOKUP($IF137,Data!$B:$CP,Daily!KJ$10,0))/CL$134</f>
      </c>
      <c r="CM137" s="14">
        <f>(VLOOKUP($EG137,Data!$B:$CP,Daily!GL$10,0)+VLOOKUP($IF137,Data!$B:$CP,Daily!KK$10,0))/CM$134</f>
      </c>
      <c r="CN137" s="14">
        <f>(VLOOKUP($EG137,Data!$B:$CP,Daily!GM$10,0)+VLOOKUP($IF137,Data!$B:$CP,Daily!KL$10,0))/CN$134</f>
      </c>
      <c r="CO137" s="14">
        <f>(VLOOKUP($EG137,Data!$B:$CP,Daily!GN$10,0)+VLOOKUP($IF137,Data!$B:$CP,Daily!KM$10,0))/CO$134</f>
      </c>
      <c r="CP137" s="14">
        <f>(VLOOKUP($EG137,Data!$B:$CP,Daily!GO$10,0)+VLOOKUP($IF137,Data!$B:$CP,Daily!KN$10,0))/CP$134</f>
      </c>
      <c r="CQ137" s="14">
        <f>(VLOOKUP($EG137,Data!$B:$CP,Daily!GP$10,0)+VLOOKUP($IF137,Data!$B:$CP,Daily!KO$10,0))/CQ$134</f>
      </c>
      <c r="CR137" s="14">
        <f>(VLOOKUP($EG137,Data!$B:$CP,Daily!GQ$10,0)+VLOOKUP($IF137,Data!$B:$CP,Daily!KP$10,0))/CR$134</f>
      </c>
      <c r="CS137" s="14">
        <f>(VLOOKUP($EG137,Data!$B:$CP,Daily!GR$10,0)+VLOOKUP($IF137,Data!$B:$CP,Daily!KQ$10,0))/CS$134</f>
      </c>
      <c r="CT137" s="14">
        <f>(VLOOKUP($EG137,Data!$B:$CP,Daily!GS$10,0)+VLOOKUP($IF137,Data!$B:$CP,Daily!KR$10,0))/CT$134</f>
      </c>
      <c r="CU137" s="14">
        <f>(VLOOKUP($EG137,Data!$B:$CP,Daily!GT$10,0)+VLOOKUP($IF137,Data!$B:$CP,Daily!KS$10,0))/CU$134</f>
      </c>
      <c r="CV137" s="14">
        <f>(VLOOKUP($EG137,Data!$B:$CP,Daily!GU$10,0)+VLOOKUP($IF137,Data!$B:$CP,Daily!KT$10,0))/CV$134</f>
      </c>
      <c r="CW137" s="14">
        <f>(VLOOKUP($EG137,Data!$B:$CP,Daily!GV$10,0)+VLOOKUP($IF137,Data!$B:$CP,Daily!KU$10,0))/CW$134</f>
      </c>
      <c r="CX137" s="14">
        <f>(VLOOKUP($EG137,Data!$B:$CP,Daily!GW$10,0)+VLOOKUP($IF137,Data!$B:$CP,Daily!KV$10,0))/CX$134</f>
      </c>
      <c r="CY137" s="14">
        <f>(VLOOKUP($EG137,Data!$B:$CP,Daily!GX$10,0)+VLOOKUP($IF137,Data!$B:$CP,Daily!KW$10,0))/CY$134</f>
      </c>
      <c r="CZ137" s="14">
        <f>(VLOOKUP($EG137,Data!$B:$CP,Daily!GY$10,0)+VLOOKUP($IF137,Data!$B:$CP,Daily!KX$10,0))/CZ$134</f>
      </c>
      <c r="DA137" s="14">
        <f>(VLOOKUP($EG137,Data!$B:$CP,Daily!GZ$10,0)+VLOOKUP($IF137,Data!$B:$CP,Daily!KY$10,0))/DA$134</f>
      </c>
      <c r="DB137" s="14">
        <f>(VLOOKUP($EG137,Data!$B:$CP,Daily!HA$10,0)+VLOOKUP($IF137,Data!$B:$CP,Daily!KZ$10,0))/DB$134</f>
      </c>
      <c r="DC137" s="14">
        <f>(VLOOKUP($EG137,Data!$B:$CP,Daily!HB$10,0)+VLOOKUP($IF137,Data!$B:$CP,Daily!LA$10,0))/DC$134</f>
      </c>
      <c r="DD137" s="14">
        <f>(VLOOKUP($EG137,Data!$B:$CP,Daily!HC$10,0)+VLOOKUP($IF137,Data!$B:$CP,Daily!LB$10,0))/DD$134</f>
      </c>
      <c r="DE137" s="14">
        <f>(VLOOKUP($EG137,Data!$B:$CP,Daily!HD$10,0)+VLOOKUP($IF137,Data!$B:$CP,Daily!LC$10,0))/DE$134</f>
      </c>
      <c r="DF137" s="14">
        <f>(VLOOKUP($EG137,Data!$B:$CP,Daily!HE$10,0)+VLOOKUP($IF137,Data!$B:$CP,Daily!LD$10,0))/DF$134</f>
      </c>
      <c r="DG137" s="14">
        <f>(VLOOKUP($EG137,Data!$B:$CP,Daily!HF$10,0)+VLOOKUP($IF137,Data!$B:$CP,Daily!LE$10,0))/DG$134</f>
      </c>
      <c r="DH137" s="14">
        <f>(VLOOKUP($EG137,Data!$B:$CP,Daily!HG$10,0)+VLOOKUP($IF137,Data!$B:$CP,Daily!LF$10,0))/DH$134</f>
      </c>
      <c r="DI137" s="14">
        <f>(VLOOKUP($EG137,Data!$B:$CP,Daily!HH$10,0)+VLOOKUP($IF137,Data!$B:$CP,Daily!LG$10,0))/DI$134</f>
      </c>
      <c r="DJ137" s="14">
        <f>(VLOOKUP($EG137,Data!$B:$CP,Daily!HI$10,0)+VLOOKUP($IF137,Data!$B:$CP,Daily!LH$10,0))/DJ$134</f>
      </c>
      <c r="DK137" s="14">
        <f>(VLOOKUP($EG137,Data!$B:$CP,Daily!HJ$10,0)+VLOOKUP($IF137,Data!$B:$CP,Daily!LI$10,0))/DK$134</f>
      </c>
      <c r="DL137" s="14">
        <f>(VLOOKUP($EG137,Data!$B:$CP,Daily!HK$10,0)+VLOOKUP($IF137,Data!$B:$CP,Daily!LJ$10,0))/DL$134</f>
      </c>
      <c r="DM137" s="14">
        <f>(VLOOKUP($EG137,Data!$B:$CP,Daily!HL$10,0)+VLOOKUP($IF137,Data!$B:$CP,Daily!LK$10,0))/DM$134</f>
      </c>
      <c r="DN137" s="14">
        <f>(VLOOKUP($EG137,Data!$B:$CP,Daily!HM$10,0)+VLOOKUP($IF137,Data!$B:$CP,Daily!LL$10,0))/DN$134</f>
      </c>
      <c r="DO137" s="14">
        <f>(VLOOKUP($EG137,Data!$B:$CP,Daily!HN$10,0)+VLOOKUP($IF137,Data!$B:$CP,Daily!LM$10,0))/DO$134</f>
      </c>
      <c r="DP137" s="14">
        <f>(VLOOKUP($EG137,Data!$B:$CP,Daily!HO$10,0)+VLOOKUP($IF137,Data!$B:$CP,Daily!LN$10,0))/DP$134</f>
      </c>
      <c r="DQ137" s="14">
        <f>(VLOOKUP($EG137,Data!$B:$CP,Daily!HP$10,0)+VLOOKUP($IF137,Data!$B:$CP,Daily!LO$10,0))/DQ$134</f>
      </c>
      <c r="DR137" s="14">
        <f>(VLOOKUP($EG137,Data!$B:$CP,Daily!HQ$10,0)+VLOOKUP($IF137,Data!$B:$CP,Daily!LP$10,0))/DR$134</f>
      </c>
      <c r="DS137" s="14">
        <f>(VLOOKUP($EG137,Data!$B:$CP,Daily!HR$10,0)+VLOOKUP($IF137,Data!$B:$CP,Daily!LQ$10,0))/DS$134</f>
      </c>
      <c r="DT137" s="14">
        <f>(VLOOKUP($EG137,Data!$B:$CP,Daily!HS$10,0)+VLOOKUP($IF137,Data!$B:$CP,Daily!LR$10,0))/DT$134</f>
      </c>
      <c r="DU137" s="14">
        <f>(VLOOKUP($EG137,Data!$B:$CP,Daily!HT$10,0)+VLOOKUP($IF137,Data!$B:$CP,Daily!LS$10,0))/DU$134</f>
      </c>
      <c r="DV137" s="18"/>
      <c r="DW137" s="14">
        <f t="shared" si="1732"/>
      </c>
      <c r="DX137" s="14">
        <f t="shared" si="1733"/>
      </c>
      <c r="DY137" s="14">
        <f t="shared" ref="DY137" si="1779">DX137-DW137</f>
      </c>
      <c r="DZ137" s="14">
        <f t="shared" ref="DZ137" si="1780">DX137+(0.75*DY137)</f>
      </c>
      <c r="EA137" s="14">
        <f t="shared" ref="EA137" si="1781">DW137-(0.75*DY137)</f>
      </c>
      <c r="EB137" s="18"/>
      <c r="EC137" s="14">
        <f t="shared" ref="EC137" si="1782">_xlfn.STDEV.P(AJ137:DU137)</f>
      </c>
      <c r="ED137" s="14">
        <f t="shared" ref="ED137" si="1783">SUMPRODUCT(DN137:DT137,DN$134:DT$134)/SUM(DN$134:DT$134)</f>
      </c>
      <c r="EE137" s="14">
        <f t="shared" ref="EE137" si="1784">SUMPRODUCT(CR137:DT137,CR$134:DT$134)/SUM(CR$134:DT$134)</f>
      </c>
      <c r="EF137" s="16"/>
      <c r="EG137" s="9" t="s">
        <v>728</v>
      </c>
      <c r="EH137" s="9" t="s">
        <v>116</v>
      </c>
      <c r="EI137" s="14">
        <f>VLOOKUP($EG137,Data!$B:$CP,Daily!EI$10,0)/EI$134</f>
      </c>
      <c r="EJ137" s="14">
        <f>VLOOKUP($EG137,Data!$B:$CP,Daily!EJ$10,0)/EJ$134</f>
      </c>
      <c r="EK137" s="14">
        <f>VLOOKUP($EG137,Data!$B:$CP,Daily!EK$10,0)/EK$134</f>
      </c>
      <c r="EL137" s="14">
        <f>VLOOKUP($EG137,Data!$B:$CP,Daily!EL$10,0)/EL$134</f>
      </c>
      <c r="EM137" s="14">
        <f>VLOOKUP($EG137,Data!$B:$CP,Daily!EM$10,0)/EM$134</f>
      </c>
      <c r="EN137" s="14">
        <f>VLOOKUP($EG137,Data!$B:$CP,Daily!EN$10,0)/EN$134</f>
      </c>
      <c r="EO137" s="14">
        <f>VLOOKUP($EG137,Data!$B:$CP,Daily!EO$10,0)/EO$134</f>
      </c>
      <c r="EP137" s="14">
        <f>VLOOKUP($EG137,Data!$B:$CP,Daily!EP$10,0)/EP$134</f>
      </c>
      <c r="EQ137" s="14">
        <f>VLOOKUP($EG137,Data!$B:$CP,Daily!EQ$10,0)/EQ$134</f>
      </c>
      <c r="ER137" s="14">
        <f>VLOOKUP($EG137,Data!$B:$CP,Daily!ER$10,0)/ER$134</f>
      </c>
      <c r="ES137" s="14">
        <f>VLOOKUP($EG137,Data!$B:$CP,Daily!ES$10,0)/ES$134</f>
      </c>
      <c r="ET137" s="14">
        <f>VLOOKUP($EG137,Data!$B:$CP,Daily!ET$10,0)/ET$134</f>
      </c>
      <c r="EU137" s="14">
        <f>VLOOKUP($EG137,Data!$B:$CP,Daily!EU$10,0)/EU$134</f>
      </c>
      <c r="EV137" s="14">
        <f>VLOOKUP($EG137,Data!$B:$CP,Daily!EV$10,0)/EV$134</f>
      </c>
      <c r="EW137" s="14">
        <f>VLOOKUP($EG137,Data!$B:$CP,Daily!EW$10,0)/EW$134</f>
      </c>
      <c r="EX137" s="14">
        <f>VLOOKUP($EG137,Data!$B:$CP,Daily!EX$10,0)/EX$134</f>
      </c>
      <c r="EY137" s="14">
        <f>VLOOKUP($EG137,Data!$B:$CP,Daily!EY$10,0)/EY$134</f>
      </c>
      <c r="EZ137" s="14">
        <f>VLOOKUP($EG137,Data!$B:$CP,Daily!EZ$10,0)/EZ$134</f>
      </c>
      <c r="FA137" s="14">
        <f>VLOOKUP($EG137,Data!$B:$CP,Daily!FA$10,0)/FA$134</f>
      </c>
      <c r="FB137" s="14">
        <f>VLOOKUP($EG137,Data!$B:$CP,Daily!FB$10,0)/FB$134</f>
      </c>
      <c r="FC137" s="14">
        <f>VLOOKUP($EG137,Data!$B:$CP,Daily!FC$10,0)/FC$134</f>
      </c>
      <c r="FD137" s="14">
        <f>VLOOKUP($EG137,Data!$B:$CP,Daily!FD$10,0)/FD$134</f>
      </c>
      <c r="FE137" s="14">
        <f>VLOOKUP($EG137,Data!$B:$CP,Daily!FE$10,0)/FE$134</f>
      </c>
      <c r="FF137" s="14">
        <f>VLOOKUP($EG137,Data!$B:$CP,Daily!FF$10,0)/FF$134</f>
      </c>
      <c r="FG137" s="14">
        <f>VLOOKUP($EG137,Data!$B:$CP,Daily!FG$10,0)/FG$134</f>
      </c>
      <c r="FH137" s="14">
        <f>VLOOKUP($EG137,Data!$B:$CP,Daily!FH$10,0)/FH$134</f>
      </c>
      <c r="FI137" s="14">
        <f>VLOOKUP($EG137,Data!$B:$CP,Daily!FI$10,0)/FI$134</f>
      </c>
      <c r="FJ137" s="14">
        <f>VLOOKUP($EG137,Data!$B:$CP,Daily!FJ$10,0)/FJ$134</f>
      </c>
      <c r="FK137" s="14">
        <f>VLOOKUP($EG137,Data!$B:$CP,Daily!FK$10,0)/FK$134</f>
      </c>
      <c r="FL137" s="14">
        <f>VLOOKUP($EG137,Data!$B:$CP,Daily!FL$10,0)/FL$134</f>
      </c>
      <c r="FM137" s="14">
        <f>VLOOKUP($EG137,Data!$B:$CP,Daily!FM$10,0)/FM$134</f>
      </c>
      <c r="FN137" s="14">
        <f>VLOOKUP($EG137,Data!$B:$CP,Daily!FN$10,0)/FN$134</f>
      </c>
      <c r="FO137" s="14">
        <f>VLOOKUP($EG137,Data!$B:$CP,Daily!FO$10,0)/FO$134</f>
      </c>
      <c r="FP137" s="14">
        <f>VLOOKUP($EG137,Data!$B:$CP,Daily!FP$10,0)/FP$134</f>
      </c>
      <c r="FQ137" s="14">
        <f>VLOOKUP($EG137,Data!$B:$CP,Daily!FQ$10,0)/FQ$134</f>
      </c>
      <c r="FR137" s="14">
        <f>VLOOKUP($EG137,Data!$B:$CP,Daily!FR$10,0)/FR$134</f>
      </c>
      <c r="FS137" s="14">
        <f>VLOOKUP($EG137,Data!$B:$CP,Daily!FS$10,0)/FS$134</f>
      </c>
      <c r="FT137" s="14">
        <f>VLOOKUP($EG137,Data!$B:$CP,Daily!FT$10,0)/FT$134</f>
      </c>
      <c r="FU137" s="14">
        <f>VLOOKUP($EG137,Data!$B:$CP,Daily!FU$10,0)/FU$134</f>
      </c>
      <c r="FV137" s="14">
        <f>VLOOKUP($EG137,Data!$B:$CP,Daily!FV$10,0)/FV$134</f>
      </c>
      <c r="FW137" s="14">
        <f>VLOOKUP($EG137,Data!$B:$CP,Daily!FW$10,0)/FW$134</f>
      </c>
      <c r="FX137" s="14">
        <f>VLOOKUP($EG137,Data!$B:$CP,Daily!FX$10,0)/FX$134</f>
      </c>
      <c r="FY137" s="14">
        <f>VLOOKUP($EG137,Data!$B:$CP,Daily!FY$10,0)/FY$134</f>
      </c>
      <c r="FZ137" s="14">
        <f>VLOOKUP($EG137,Data!$B:$CP,Daily!FZ$10,0)/FZ$134</f>
      </c>
      <c r="GA137" s="14">
        <f>VLOOKUP($EG137,Data!$B:$CP,Daily!GA$10,0)/GA$134</f>
      </c>
      <c r="GB137" s="14">
        <f>VLOOKUP($EG137,Data!$B:$CP,Daily!GB$10,0)/GB$134</f>
      </c>
      <c r="GC137" s="14">
        <f>VLOOKUP($EG137,Data!$B:$CP,Daily!GC$10,0)/GC$134</f>
      </c>
      <c r="GD137" s="14">
        <f>VLOOKUP($EG137,Data!$B:$CP,Daily!GD$10,0)/GD$134</f>
      </c>
      <c r="GE137" s="14">
        <f>VLOOKUP($EG137,Data!$B:$CP,Daily!GE$10,0)/GE$134</f>
      </c>
      <c r="GF137" s="14">
        <f>VLOOKUP($EG137,Data!$B:$CP,Daily!GF$10,0)/GF$134</f>
      </c>
      <c r="GG137" s="14">
        <f>VLOOKUP($EG137,Data!$B:$CP,Daily!GG$10,0)/GG$134</f>
      </c>
      <c r="GH137" s="14">
        <f>VLOOKUP($EG137,Data!$B:$CP,Daily!GH$10,0)/GH$134</f>
      </c>
      <c r="GI137" s="14">
        <f>VLOOKUP($EG137,Data!$B:$CP,Daily!GI$10,0)/GI$134</f>
      </c>
      <c r="GJ137" s="14">
        <f>VLOOKUP($EG137,Data!$B:$CP,Daily!GJ$10,0)/GJ$134</f>
      </c>
      <c r="GK137" s="14">
        <f>VLOOKUP($EG137,Data!$B:$CP,Daily!GK$10,0)/GK$134</f>
      </c>
      <c r="GL137" s="14">
        <f>VLOOKUP($EG137,Data!$B:$CP,Daily!GL$10,0)/GL$134</f>
      </c>
      <c r="GM137" s="14">
        <f>VLOOKUP($EG137,Data!$B:$CP,Daily!GM$10,0)/GM$134</f>
      </c>
      <c r="GN137" s="14">
        <f>VLOOKUP($EG137,Data!$B:$CP,Daily!GN$10,0)/GN$134</f>
      </c>
      <c r="GO137" s="14">
        <f>VLOOKUP($EG137,Data!$B:$CP,Daily!GO$10,0)/GO$134</f>
      </c>
      <c r="GP137" s="14">
        <f>VLOOKUP($EG137,Data!$B:$CP,Daily!GP$10,0)/GP$134</f>
      </c>
      <c r="GQ137" s="14">
        <f>VLOOKUP($EG137,Data!$B:$CP,Daily!GQ$10,0)/GQ$134</f>
      </c>
      <c r="GR137" s="14">
        <f>VLOOKUP($EG137,Data!$B:$CP,Daily!GR$10,0)/GR$134</f>
      </c>
      <c r="GS137" s="14">
        <f>VLOOKUP($EG137,Data!$B:$CP,Daily!GS$10,0)/GS$134</f>
      </c>
      <c r="GT137" s="14">
        <f>VLOOKUP($EG137,Data!$B:$CP,Daily!GT$10,0)/GT$134</f>
      </c>
      <c r="GU137" s="14">
        <f>VLOOKUP($EG137,Data!$B:$CP,Daily!GU$10,0)/GU$134</f>
      </c>
      <c r="GV137" s="14">
        <f>VLOOKUP($EG137,Data!$B:$CP,Daily!GV$10,0)/GV$134</f>
      </c>
      <c r="GW137" s="14">
        <f>VLOOKUP($EG137,Data!$B:$CP,Daily!GW$10,0)/GW$134</f>
      </c>
      <c r="GX137" s="14">
        <f>VLOOKUP($EG137,Data!$B:$CP,Daily!GX$10,0)/GX$134</f>
      </c>
      <c r="GY137" s="14">
        <f>VLOOKUP($EG137,Data!$B:$CP,Daily!GY$10,0)/GY$134</f>
      </c>
      <c r="GZ137" s="14">
        <f>VLOOKUP($EG137,Data!$B:$CP,Daily!GZ$10,0)/GZ$134</f>
      </c>
      <c r="HA137" s="14">
        <f>VLOOKUP($EG137,Data!$B:$CP,Daily!HA$10,0)/HA$134</f>
      </c>
      <c r="HB137" s="14">
        <f>VLOOKUP($EG137,Data!$B:$CP,Daily!HB$10,0)/HB$134</f>
      </c>
      <c r="HC137" s="14">
        <f>VLOOKUP($EG137,Data!$B:$CP,Daily!HC$10,0)/HC$134</f>
      </c>
      <c r="HD137" s="14">
        <f>VLOOKUP($EG137,Data!$B:$CP,Daily!HD$10,0)/HD$134</f>
      </c>
      <c r="HE137" s="14">
        <f>VLOOKUP($EG137,Data!$B:$CP,Daily!HE$10,0)/HE$134</f>
      </c>
      <c r="HF137" s="14">
        <f>VLOOKUP($EG137,Data!$B:$CP,Daily!HF$10,0)/HF$134</f>
      </c>
      <c r="HG137" s="14">
        <f>VLOOKUP($EG137,Data!$B:$CP,Daily!HG$10,0)/HG$134</f>
      </c>
      <c r="HH137" s="14">
        <f>VLOOKUP($EG137,Data!$B:$CP,Daily!HH$10,0)/HH$134</f>
      </c>
      <c r="HI137" s="14">
        <f>VLOOKUP($EG137,Data!$B:$CP,Daily!HI$10,0)/HI$134</f>
      </c>
      <c r="HJ137" s="14">
        <f>VLOOKUP($EG137,Data!$B:$CP,Daily!HJ$10,0)/HJ$134</f>
      </c>
      <c r="HK137" s="14">
        <f>VLOOKUP($EG137,Data!$B:$CP,Daily!HK$10,0)/HK$134</f>
      </c>
      <c r="HL137" s="14">
        <f>VLOOKUP($EG137,Data!$B:$CP,Daily!HL$10,0)/HL$134</f>
      </c>
      <c r="HM137" s="14">
        <f>VLOOKUP($EG137,Data!$B:$CP,Daily!HM$10,0)/HM$134</f>
      </c>
      <c r="HN137" s="14">
        <f>VLOOKUP($EG137,Data!$B:$CP,Daily!HN$10,0)/HN$134</f>
      </c>
      <c r="HO137" s="14">
        <f>VLOOKUP($EG137,Data!$B:$CP,Daily!HO$10,0)/HO$134</f>
      </c>
      <c r="HP137" s="14">
        <f>VLOOKUP($EG137,Data!$B:$CP,Daily!HP$10,0)/HP$134</f>
      </c>
      <c r="HQ137" s="14">
        <f>VLOOKUP($EG137,Data!$B:$CP,Daily!HQ$10,0)/HQ$134</f>
      </c>
      <c r="HR137" s="14">
        <f>VLOOKUP($EG137,Data!$B:$CP,Daily!HR$10,0)/HR$134</f>
      </c>
      <c r="HS137" s="14">
        <f>VLOOKUP($EG137,Data!$B:$CP,Daily!HS$10,0)/HS$134</f>
      </c>
      <c r="HT137" s="14">
        <f>VLOOKUP($EG137,Data!$B:$CP,Daily!HT$10,0)/HT$134</f>
      </c>
      <c r="HU137" s="17"/>
      <c r="HV137" s="52">
        <f t="shared" si="1735"/>
      </c>
      <c r="HW137" s="52">
        <f t="shared" si="1736"/>
      </c>
      <c r="HX137" s="52">
        <f t="shared" ref="HX137" si="1785">HW137-HV137</f>
      </c>
      <c r="HY137" s="52">
        <f t="shared" ref="HY137" si="1786">HW137+(0.75*HX137)</f>
      </c>
      <c r="HZ137" s="52">
        <f t="shared" ref="HZ137" si="1787">HV137-(0.75*HX137)</f>
      </c>
      <c r="IA137" s="55"/>
      <c r="IB137" s="14">
        <f t="shared" ref="IB137" si="1788">_xlfn.STDEV.P(FM137:HT137)</f>
      </c>
      <c r="IC137" s="14">
        <f t="shared" ref="IC137" si="1789">SUMPRODUCT(HM137:HS137,HM$134:HS$134)/SUM(HM$134:HS$134)</f>
      </c>
      <c r="ID137" s="14">
        <f t="shared" si="1752"/>
      </c>
      <c r="IE137" s="16"/>
      <c r="IF137" s="9" t="s">
        <v>729</v>
      </c>
      <c r="IG137" s="9" t="s">
        <v>116</v>
      </c>
      <c r="IH137" s="14">
        <f>VLOOKUP($IF137,Data!$B:$CP,Daily!IH$10,0)/IH$134</f>
      </c>
      <c r="II137" s="14">
        <f>VLOOKUP($IF137,Data!$B:$CP,Daily!II$10,0)/II$134</f>
      </c>
      <c r="IJ137" s="14">
        <f>VLOOKUP($IF137,Data!$B:$CP,Daily!IJ$10,0)/IJ$134</f>
      </c>
      <c r="IK137" s="14">
        <f>VLOOKUP($IF137,Data!$B:$CP,Daily!IK$10,0)/IK$134</f>
      </c>
      <c r="IL137" s="14">
        <f>VLOOKUP($IF137,Data!$B:$CP,Daily!IL$10,0)/IL$134</f>
      </c>
      <c r="IM137" s="14">
        <f>VLOOKUP($IF137,Data!$B:$CP,Daily!IM$10,0)/IM$134</f>
      </c>
      <c r="IN137" s="14">
        <f>VLOOKUP($IF137,Data!$B:$CP,Daily!IN$10,0)/IN$134</f>
      </c>
      <c r="IO137" s="14">
        <f>VLOOKUP($IF137,Data!$B:$CP,Daily!IO$10,0)/IO$134</f>
      </c>
      <c r="IP137" s="14">
        <f>VLOOKUP($IF137,Data!$B:$CP,Daily!IP$10,0)/IP$134</f>
      </c>
      <c r="IQ137" s="14">
        <f>VLOOKUP($IF137,Data!$B:$CP,Daily!IQ$10,0)/IQ$134</f>
      </c>
      <c r="IR137" s="14">
        <f>VLOOKUP($IF137,Data!$B:$CP,Daily!IR$10,0)/IR$134</f>
      </c>
      <c r="IS137" s="14">
        <f>VLOOKUP($IF137,Data!$B:$CP,Daily!IS$10,0)/IS$134</f>
      </c>
      <c r="IT137" s="14">
        <f>VLOOKUP($IF137,Data!$B:$CP,Daily!IT$10,0)/IT$134</f>
      </c>
      <c r="IU137" s="14">
        <f>VLOOKUP($IF137,Data!$B:$CP,Daily!IU$10,0)/IU$134</f>
      </c>
      <c r="IV137" s="14">
        <f>VLOOKUP($IF137,Data!$B:$CP,Daily!IV$10,0)/IV$134</f>
      </c>
      <c r="IW137" s="14">
        <f>VLOOKUP($IF137,Data!$B:$CP,Daily!IW$10,0)/IW$134</f>
      </c>
      <c r="IX137" s="14">
        <f>VLOOKUP($IF137,Data!$B:$CP,Daily!IX$10,0)/IX$134</f>
      </c>
      <c r="IY137" s="14">
        <f>VLOOKUP($IF137,Data!$B:$CP,Daily!IY$10,0)/IY$134</f>
      </c>
      <c r="IZ137" s="14">
        <f>VLOOKUP($IF137,Data!$B:$CP,Daily!IZ$10,0)/IZ$134</f>
      </c>
      <c r="JA137" s="14">
        <f>VLOOKUP($IF137,Data!$B:$CP,Daily!JA$10,0)/JA$134</f>
      </c>
      <c r="JB137" s="14">
        <f>VLOOKUP($IF137,Data!$B:$CP,Daily!JB$10,0)/JB$134</f>
      </c>
      <c r="JC137" s="14">
        <f>VLOOKUP($IF137,Data!$B:$CP,Daily!JC$10,0)/JC$134</f>
      </c>
      <c r="JD137" s="14">
        <f>VLOOKUP($IF137,Data!$B:$CP,Daily!JD$10,0)/JD$134</f>
      </c>
      <c r="JE137" s="14">
        <f>VLOOKUP($IF137,Data!$B:$CP,Daily!JE$10,0)/JE$134</f>
      </c>
      <c r="JF137" s="14">
        <f>VLOOKUP($IF137,Data!$B:$CP,Daily!JF$10,0)/JF$134</f>
      </c>
      <c r="JG137" s="14">
        <f>VLOOKUP($IF137,Data!$B:$CP,Daily!JG$10,0)/JG$134</f>
      </c>
      <c r="JH137" s="14">
        <f>VLOOKUP($IF137,Data!$B:$CP,Daily!JH$10,0)/JH$134</f>
      </c>
      <c r="JI137" s="14">
        <f>VLOOKUP($IF137,Data!$B:$CP,Daily!JI$10,0)/JI$134</f>
      </c>
      <c r="JJ137" s="14">
        <f>VLOOKUP($IF137,Data!$B:$CP,Daily!JJ$10,0)/JJ$134</f>
      </c>
      <c r="JK137" s="14">
        <f>VLOOKUP($IF137,Data!$B:$CP,Daily!JK$10,0)/JK$134</f>
      </c>
      <c r="JL137" s="14">
        <f>VLOOKUP($IF137,Data!$B:$CP,Daily!JL$10,0)/JL$134</f>
      </c>
      <c r="JM137" s="14">
        <f>VLOOKUP($IF137,Data!$B:$CP,Daily!JM$10,0)/JM$134</f>
      </c>
      <c r="JN137" s="14">
        <f>VLOOKUP($IF137,Data!$B:$CP,Daily!JN$10,0)/JN$134</f>
      </c>
      <c r="JO137" s="14">
        <f>VLOOKUP($IF137,Data!$B:$CP,Daily!JO$10,0)/JO$134</f>
      </c>
      <c r="JP137" s="14">
        <f>VLOOKUP($IF137,Data!$B:$CP,Daily!JP$10,0)/JP$134</f>
      </c>
      <c r="JQ137" s="14">
        <f>VLOOKUP($IF137,Data!$B:$CP,Daily!JQ$10,0)/JQ$134</f>
      </c>
      <c r="JR137" s="14">
        <f>VLOOKUP($IF137,Data!$B:$CP,Daily!JR$10,0)/JR$134</f>
      </c>
      <c r="JS137" s="14">
        <f>VLOOKUP($IF137,Data!$B:$CP,Daily!JS$10,0)/JS$134</f>
      </c>
      <c r="JT137" s="14">
        <f>VLOOKUP($IF137,Data!$B:$CP,Daily!JT$10,0)/JT$134</f>
      </c>
      <c r="JU137" s="14">
        <f>VLOOKUP($IF137,Data!$B:$CP,Daily!JU$10,0)/JU$134</f>
      </c>
      <c r="JV137" s="14">
        <f>VLOOKUP($IF137,Data!$B:$CP,Daily!JV$10,0)/JV$134</f>
      </c>
      <c r="JW137" s="14">
        <f>VLOOKUP($IF137,Data!$B:$CP,Daily!JW$10,0)/JW$134</f>
      </c>
      <c r="JX137" s="14">
        <f>VLOOKUP($IF137,Data!$B:$CP,Daily!JX$10,0)/JX$134</f>
      </c>
      <c r="JY137" s="14">
        <f>VLOOKUP($IF137,Data!$B:$CP,Daily!JY$10,0)/JY$134</f>
      </c>
      <c r="JZ137" s="14">
        <f>VLOOKUP($IF137,Data!$B:$CP,Daily!JZ$10,0)/JZ$134</f>
      </c>
      <c r="KA137" s="14">
        <f>VLOOKUP($IF137,Data!$B:$CP,Daily!KA$10,0)/KA$134</f>
      </c>
      <c r="KB137" s="14">
        <f>VLOOKUP($IF137,Data!$B:$CP,Daily!KB$10,0)/KB$134</f>
      </c>
      <c r="KC137" s="14">
        <f>VLOOKUP($IF137,Data!$B:$CP,Daily!KC$10,0)/KC$134</f>
      </c>
      <c r="KD137" s="14">
        <f>VLOOKUP($IF137,Data!$B:$CP,Daily!KD$10,0)/KD$134</f>
      </c>
      <c r="KE137" s="14">
        <f>VLOOKUP($IF137,Data!$B:$CP,Daily!KE$10,0)/KE$134</f>
      </c>
      <c r="KF137" s="14">
        <f>VLOOKUP($IF137,Data!$B:$CP,Daily!KF$10,0)/KF$134</f>
      </c>
      <c r="KG137" s="14">
        <f>VLOOKUP($IF137,Data!$B:$CP,Daily!KG$10,0)/KG$134</f>
      </c>
      <c r="KH137" s="14">
        <f>VLOOKUP($IF137,Data!$B:$CP,Daily!KH$10,0)/KH$134</f>
      </c>
      <c r="KI137" s="14">
        <f>VLOOKUP($IF137,Data!$B:$CP,Daily!KI$10,0)/KI$134</f>
      </c>
      <c r="KJ137" s="14">
        <f>VLOOKUP($IF137,Data!$B:$CP,Daily!KJ$10,0)/KJ$134</f>
      </c>
      <c r="KK137" s="14">
        <f>VLOOKUP($IF137,Data!$B:$CP,Daily!KK$10,0)/KK$134</f>
      </c>
      <c r="KL137" s="14">
        <f>VLOOKUP($IF137,Data!$B:$CP,Daily!KL$10,0)/KL$134</f>
      </c>
      <c r="KM137" s="14">
        <f>VLOOKUP($IF137,Data!$B:$CP,Daily!KM$10,0)/KM$134</f>
      </c>
      <c r="KN137" s="14">
        <f>VLOOKUP($IF137,Data!$B:$CP,Daily!KN$10,0)/KN$134</f>
      </c>
      <c r="KO137" s="14">
        <f>VLOOKUP($IF137,Data!$B:$CP,Daily!KO$10,0)/KO$134</f>
      </c>
      <c r="KP137" s="14">
        <f>VLOOKUP($IF137,Data!$B:$CP,Daily!KP$10,0)/KP$134</f>
      </c>
      <c r="KQ137" s="14">
        <f>VLOOKUP($IF137,Data!$B:$CP,Daily!KQ$10,0)/KQ$134</f>
      </c>
      <c r="KR137" s="14">
        <f>VLOOKUP($IF137,Data!$B:$CP,Daily!KR$10,0)/KR$134</f>
      </c>
      <c r="KS137" s="14">
        <f>VLOOKUP($IF137,Data!$B:$CP,Daily!KS$10,0)/KS$134</f>
      </c>
      <c r="KT137" s="14">
        <f>VLOOKUP($IF137,Data!$B:$CP,Daily!KT$10,0)/KT$134</f>
      </c>
      <c r="KU137" s="14">
        <f>VLOOKUP($IF137,Data!$B:$CP,Daily!KU$10,0)/KU$134</f>
      </c>
      <c r="KV137" s="14">
        <f>VLOOKUP($IF137,Data!$B:$CP,Daily!KV$10,0)/KV$134</f>
      </c>
      <c r="KW137" s="14">
        <f>VLOOKUP($IF137,Data!$B:$CP,Daily!KW$10,0)/KW$134</f>
      </c>
      <c r="KX137" s="14">
        <f>VLOOKUP($IF137,Data!$B:$CP,Daily!KX$10,0)/KX$134</f>
      </c>
      <c r="KY137" s="14">
        <f>VLOOKUP($IF137,Data!$B:$CP,Daily!KY$10,0)/KY$134</f>
      </c>
      <c r="KZ137" s="14">
        <f>VLOOKUP($IF137,Data!$B:$CP,Daily!KZ$10,0)/KZ$134</f>
      </c>
      <c r="LA137" s="14">
        <f>VLOOKUP($IF137,Data!$B:$CP,Daily!LA$10,0)/LA$134</f>
      </c>
      <c r="LB137" s="14">
        <f>VLOOKUP($IF137,Data!$B:$CP,Daily!LB$10,0)/LB$134</f>
      </c>
      <c r="LC137" s="14">
        <f>VLOOKUP($IF137,Data!$B:$CP,Daily!LC$10,0)/LC$134</f>
      </c>
      <c r="LD137" s="14">
        <f>VLOOKUP($IF137,Data!$B:$CP,Daily!LD$10,0)/LD$134</f>
      </c>
      <c r="LE137" s="14">
        <f>VLOOKUP($IF137,Data!$B:$CP,Daily!LE$10,0)/LE$134</f>
      </c>
      <c r="LF137" s="14">
        <f>VLOOKUP($IF137,Data!$B:$CP,Daily!LF$10,0)/LF$134</f>
      </c>
      <c r="LG137" s="14">
        <f>VLOOKUP($IF137,Data!$B:$CP,Daily!LG$10,0)/LG$134</f>
      </c>
      <c r="LH137" s="14">
        <f>VLOOKUP($IF137,Data!$B:$CP,Daily!LH$10,0)/LH$134</f>
      </c>
      <c r="LI137" s="14">
        <f>VLOOKUP($IF137,Data!$B:$CP,Daily!LI$10,0)/LI$134</f>
      </c>
      <c r="LJ137" s="14">
        <f>VLOOKUP($IF137,Data!$B:$CP,Daily!LJ$10,0)/LJ$134</f>
      </c>
      <c r="LK137" s="14">
        <f>VLOOKUP($IF137,Data!$B:$CP,Daily!LK$10,0)/LK$134</f>
      </c>
      <c r="LL137" s="14">
        <f>VLOOKUP($IF137,Data!$B:$CP,Daily!LL$10,0)/LL$134</f>
      </c>
      <c r="LM137" s="14">
        <f>VLOOKUP($IF137,Data!$B:$CP,Daily!LM$10,0)/LM$134</f>
      </c>
      <c r="LN137" s="14">
        <f>VLOOKUP($IF137,Data!$B:$CP,Daily!LN$10,0)/LN$134</f>
      </c>
      <c r="LO137" s="14">
        <f>VLOOKUP($IF137,Data!$B:$CP,Daily!LO$10,0)/LO$134</f>
      </c>
      <c r="LP137" s="14">
        <f>VLOOKUP($IF137,Data!$B:$CP,Daily!LP$10,0)/LP$134</f>
      </c>
      <c r="LQ137" s="14">
        <f>VLOOKUP($IF137,Data!$B:$CP,Daily!LQ$10,0)/LQ$134</f>
      </c>
      <c r="LR137" s="14">
        <f>VLOOKUP($IF137,Data!$B:$CP,Daily!LR$10,0)/LR$134</f>
      </c>
      <c r="LS137" s="14">
        <f>VLOOKUP($IF137,Data!$B:$CP,Daily!LS$10,0)/LS$134</f>
      </c>
      <c r="LU137" s="52">
        <f t="shared" si="1739"/>
      </c>
      <c r="LV137" s="52">
        <f t="shared" si="1740"/>
      </c>
      <c r="LW137" s="52">
        <f t="shared" ref="LW137" si="1790">LV137-LU137</f>
      </c>
      <c r="LX137" s="52">
        <f t="shared" ref="LX137" si="1791">LV137+(0.75*LW137)</f>
      </c>
      <c r="LY137" s="52">
        <f t="shared" ref="LY137" si="1792">LU137-(0.75*LW137)</f>
      </c>
      <c r="LZ137" s="55"/>
      <c r="MA137" s="14">
        <f t="shared" ref="MA137" si="1793">_xlfn.STDEV.P(JL137:LS137)</f>
      </c>
      <c r="MB137" s="14">
        <f t="shared" ref="MB137" si="1794">SUMPRODUCT(LL137:LR137,LL$134:LR$134)/SUM(LL$134:LR$134)</f>
      </c>
      <c r="MC137" s="14">
        <f t="shared" ref="MC137" si="1795">SUMPRODUCT(KP137:LR137,KP$134:LR$134)/SUM(KP$134:LR$134)</f>
      </c>
    </row>
    <row r="138" spans="4:341" x14ac:dyDescent="0.25">
      <c r="D138" s="132" t="s">
        <v>730</v>
      </c>
      <c r="E138" s="67" t="str">
        <f>VLOOKUP($D138,'Metric Nature'!$C:$D,2,0)&amp;IF(($F138&lt;(EA138)),"Below",IF(($F138&gt;(DZ138)),"Above","Within"))</f>
      </c>
      <c r="F138" s="62">
        <f t="shared" si="1629"/>
      </c>
      <c r="G138" s="92">
        <f t="shared" si="1630"/>
      </c>
      <c r="H138" s="62">
        <f t="shared" si="1631"/>
      </c>
      <c r="I138" s="89">
        <f t="shared" si="1742"/>
      </c>
      <c r="J138" s="62">
        <f t="shared" si="1632"/>
      </c>
      <c r="K138" s="62">
        <f t="shared" si="1633"/>
      </c>
      <c r="L138" s="64"/>
      <c r="M138" s="67" t="str">
        <f>VLOOKUP($D138,'Metric Nature'!$C:$D,2,0)&amp;IF(($N138&lt;(HZ138)),"Below",IF(($N138&gt;(HY138)),"Above","Within"))</f>
      </c>
      <c r="N138" s="71">
        <f t="shared" si="1634"/>
      </c>
      <c r="O138" s="63">
        <f t="shared" si="1743"/>
      </c>
      <c r="P138" s="98">
        <f t="shared" si="1744"/>
      </c>
      <c r="Q138" s="63">
        <f t="shared" si="1635"/>
      </c>
      <c r="R138" s="71">
        <f t="shared" si="1636"/>
      </c>
      <c r="S138" s="62">
        <f t="shared" si="1637"/>
      </c>
      <c r="T138" s="64"/>
      <c r="U138" s="67" t="str">
        <f>VLOOKUP($D138,'Metric Nature'!$C:$D,2,0)&amp;IF(($V138&lt;(LY138)),"Below",IF(($V138&gt;(LX138)),"Above","Within"))</f>
      </c>
      <c r="V138" s="62">
        <f t="shared" si="1638"/>
      </c>
      <c r="W138" s="63">
        <f t="shared" si="1745"/>
      </c>
      <c r="X138" s="62">
        <f t="shared" si="1639"/>
      </c>
      <c r="Y138" s="63">
        <f t="shared" si="1746"/>
      </c>
      <c r="Z138" s="62">
        <f t="shared" si="1640"/>
      </c>
      <c r="AA138" s="62">
        <f t="shared" si="1641"/>
      </c>
      <c r="AB138" s="64"/>
      <c r="AC138" s="60" t="s">
        <v>731</v>
      </c>
      <c r="AI138" s="9" t="s">
        <v>730</v>
      </c>
      <c r="AJ138" s="14">
        <f>(VLOOKUP($EG138,Data!$B:$CP,Daily!EI$10,0)+VLOOKUP($IF138,Data!$B:$CP,Daily!IH$10,0))/AJ$134</f>
      </c>
      <c r="AK138" s="14">
        <f>(VLOOKUP($EG138,Data!$B:$CP,Daily!EJ$10,0)+VLOOKUP($IF138,Data!$B:$CP,Daily!II$10,0))/AK$134</f>
      </c>
      <c r="AL138" s="14">
        <f>(VLOOKUP($EG138,Data!$B:$CP,Daily!EK$10,0)+VLOOKUP($IF138,Data!$B:$CP,Daily!IJ$10,0))/AL$134</f>
      </c>
      <c r="AM138" s="14">
        <f>(VLOOKUP($EG138,Data!$B:$CP,Daily!EL$10,0)+VLOOKUP($IF138,Data!$B:$CP,Daily!IK$10,0))/AM$134</f>
      </c>
      <c r="AN138" s="14">
        <f>(VLOOKUP($EG138,Data!$B:$CP,Daily!EM$10,0)+VLOOKUP($IF138,Data!$B:$CP,Daily!IL$10,0))/AN$134</f>
      </c>
      <c r="AO138" s="14">
        <f>(VLOOKUP($EG138,Data!$B:$CP,Daily!EN$10,0)+VLOOKUP($IF138,Data!$B:$CP,Daily!IM$10,0))/AO$134</f>
      </c>
      <c r="AP138" s="14">
        <f>(VLOOKUP($EG138,Data!$B:$CP,Daily!EO$10,0)+VLOOKUP($IF138,Data!$B:$CP,Daily!IN$10,0))/AP$134</f>
      </c>
      <c r="AQ138" s="14">
        <f>(VLOOKUP($EG138,Data!$B:$CP,Daily!EP$10,0)+VLOOKUP($IF138,Data!$B:$CP,Daily!IO$10,0))/AQ$134</f>
      </c>
      <c r="AR138" s="14">
        <f>(VLOOKUP($EG138,Data!$B:$CP,Daily!EQ$10,0)+VLOOKUP($IF138,Data!$B:$CP,Daily!IP$10,0))/AR$134</f>
      </c>
      <c r="AS138" s="14">
        <f>(VLOOKUP($EG138,Data!$B:$CP,Daily!ER$10,0)+VLOOKUP($IF138,Data!$B:$CP,Daily!IQ$10,0))/AS$134</f>
      </c>
      <c r="AT138" s="14">
        <f>(VLOOKUP($EG138,Data!$B:$CP,Daily!ES$10,0)+VLOOKUP($IF138,Data!$B:$CP,Daily!IR$10,0))/AT$134</f>
      </c>
      <c r="AU138" s="14">
        <f>(VLOOKUP($EG138,Data!$B:$CP,Daily!ET$10,0)+VLOOKUP($IF138,Data!$B:$CP,Daily!IS$10,0))/AU$134</f>
      </c>
      <c r="AV138" s="14">
        <f>(VLOOKUP($EG138,Data!$B:$CP,Daily!EU$10,0)+VLOOKUP($IF138,Data!$B:$CP,Daily!IT$10,0))/AV$134</f>
      </c>
      <c r="AW138" s="14">
        <f>(VLOOKUP($EG138,Data!$B:$CP,Daily!EV$10,0)+VLOOKUP($IF138,Data!$B:$CP,Daily!IU$10,0))/AW$134</f>
      </c>
      <c r="AX138" s="14">
        <f>(VLOOKUP($EG138,Data!$B:$CP,Daily!EW$10,0)+VLOOKUP($IF138,Data!$B:$CP,Daily!IV$10,0))/AX$134</f>
      </c>
      <c r="AY138" s="14">
        <f>(VLOOKUP($EG138,Data!$B:$CP,Daily!EX$10,0)+VLOOKUP($IF138,Data!$B:$CP,Daily!IW$10,0))/AY$134</f>
      </c>
      <c r="AZ138" s="14">
        <f>(VLOOKUP($EG138,Data!$B:$CP,Daily!EY$10,0)+VLOOKUP($IF138,Data!$B:$CP,Daily!IX$10,0))/AZ$134</f>
      </c>
      <c r="BA138" s="14">
        <f>(VLOOKUP($EG138,Data!$B:$CP,Daily!EZ$10,0)+VLOOKUP($IF138,Data!$B:$CP,Daily!IY$10,0))/BA$134</f>
      </c>
      <c r="BB138" s="14">
        <f>(VLOOKUP($EG138,Data!$B:$CP,Daily!FA$10,0)+VLOOKUP($IF138,Data!$B:$CP,Daily!IZ$10,0))/BB$134</f>
      </c>
      <c r="BC138" s="14">
        <f>(VLOOKUP($EG138,Data!$B:$CP,Daily!FB$10,0)+VLOOKUP($IF138,Data!$B:$CP,Daily!JA$10,0))/BC$134</f>
      </c>
      <c r="BD138" s="14">
        <f>(VLOOKUP($EG138,Data!$B:$CP,Daily!FC$10,0)+VLOOKUP($IF138,Data!$B:$CP,Daily!JB$10,0))/BD$134</f>
      </c>
      <c r="BE138" s="14">
        <f>(VLOOKUP($EG138,Data!$B:$CP,Daily!FD$10,0)+VLOOKUP($IF138,Data!$B:$CP,Daily!JC$10,0))/BE$134</f>
      </c>
      <c r="BF138" s="14">
        <f>(VLOOKUP($EG138,Data!$B:$CP,Daily!FE$10,0)+VLOOKUP($IF138,Data!$B:$CP,Daily!JD$10,0))/BF$134</f>
      </c>
      <c r="BG138" s="14">
        <f>(VLOOKUP($EG138,Data!$B:$CP,Daily!FF$10,0)+VLOOKUP($IF138,Data!$B:$CP,Daily!JE$10,0))/BG$134</f>
      </c>
      <c r="BH138" s="14">
        <f>(VLOOKUP($EG138,Data!$B:$CP,Daily!FG$10,0)+VLOOKUP($IF138,Data!$B:$CP,Daily!JF$10,0))/BH$134</f>
      </c>
      <c r="BI138" s="14">
        <f>(VLOOKUP($EG138,Data!$B:$CP,Daily!FH$10,0)+VLOOKUP($IF138,Data!$B:$CP,Daily!JG$10,0))/BI$134</f>
      </c>
      <c r="BJ138" s="14">
        <f>(VLOOKUP($EG138,Data!$B:$CP,Daily!FI$10,0)+VLOOKUP($IF138,Data!$B:$CP,Daily!JH$10,0))/BJ$134</f>
      </c>
      <c r="BK138" s="14">
        <f>(VLOOKUP($EG138,Data!$B:$CP,Daily!FJ$10,0)+VLOOKUP($IF138,Data!$B:$CP,Daily!JI$10,0))/BK$134</f>
      </c>
      <c r="BL138" s="14">
        <f>(VLOOKUP($EG138,Data!$B:$CP,Daily!FK$10,0)+VLOOKUP($IF138,Data!$B:$CP,Daily!JJ$10,0))/BL$134</f>
      </c>
      <c r="BM138" s="14">
        <f>(VLOOKUP($EG138,Data!$B:$CP,Daily!FL$10,0)+VLOOKUP($IF138,Data!$B:$CP,Daily!JK$10,0))/BM$134</f>
      </c>
      <c r="BN138" s="14">
        <f>(VLOOKUP($EG138,Data!$B:$CP,Daily!FM$10,0)+VLOOKUP($IF138,Data!$B:$CP,Daily!JL$10,0))/BN$134</f>
      </c>
      <c r="BO138" s="14">
        <f>(VLOOKUP($EG138,Data!$B:$CP,Daily!FN$10,0)+VLOOKUP($IF138,Data!$B:$CP,Daily!JM$10,0))/BO$134</f>
      </c>
      <c r="BP138" s="14">
        <f>(VLOOKUP($EG138,Data!$B:$CP,Daily!FO$10,0)+VLOOKUP($IF138,Data!$B:$CP,Daily!JN$10,0))/BP$134</f>
      </c>
      <c r="BQ138" s="14">
        <f>(VLOOKUP($EG138,Data!$B:$CP,Daily!FP$10,0)+VLOOKUP($IF138,Data!$B:$CP,Daily!JO$10,0))/BQ$134</f>
      </c>
      <c r="BR138" s="14">
        <f>(VLOOKUP($EG138,Data!$B:$CP,Daily!FQ$10,0)+VLOOKUP($IF138,Data!$B:$CP,Daily!JP$10,0))/BR$134</f>
      </c>
      <c r="BS138" s="14">
        <f>(VLOOKUP($EG138,Data!$B:$CP,Daily!FR$10,0)+VLOOKUP($IF138,Data!$B:$CP,Daily!JQ$10,0))/BS$134</f>
      </c>
      <c r="BT138" s="14">
        <f>(VLOOKUP($EG138,Data!$B:$CP,Daily!FS$10,0)+VLOOKUP($IF138,Data!$B:$CP,Daily!JR$10,0))/BT$134</f>
      </c>
      <c r="BU138" s="14">
        <f>(VLOOKUP($EG138,Data!$B:$CP,Daily!FT$10,0)+VLOOKUP($IF138,Data!$B:$CP,Daily!JS$10,0))/BU$134</f>
      </c>
      <c r="BV138" s="14">
        <f>(VLOOKUP($EG138,Data!$B:$CP,Daily!FU$10,0)+VLOOKUP($IF138,Data!$B:$CP,Daily!JT$10,0))/BV$134</f>
      </c>
      <c r="BW138" s="14">
        <f>(VLOOKUP($EG138,Data!$B:$CP,Daily!FV$10,0)+VLOOKUP($IF138,Data!$B:$CP,Daily!JU$10,0))/BW$134</f>
      </c>
      <c r="BX138" s="14">
        <f>(VLOOKUP($EG138,Data!$B:$CP,Daily!FW$10,0)+VLOOKUP($IF138,Data!$B:$CP,Daily!JV$10,0))/BX$134</f>
      </c>
      <c r="BY138" s="14">
        <f>(VLOOKUP($EG138,Data!$B:$CP,Daily!FX$10,0)+VLOOKUP($IF138,Data!$B:$CP,Daily!JW$10,0))/BY$134</f>
      </c>
      <c r="BZ138" s="14">
        <f>(VLOOKUP($EG138,Data!$B:$CP,Daily!FY$10,0)+VLOOKUP($IF138,Data!$B:$CP,Daily!JX$10,0))/BZ$134</f>
      </c>
      <c r="CA138" s="14">
        <f>(VLOOKUP($EG138,Data!$B:$CP,Daily!FZ$10,0)+VLOOKUP($IF138,Data!$B:$CP,Daily!JY$10,0))/CA$134</f>
      </c>
      <c r="CB138" s="14">
        <f>(VLOOKUP($EG138,Data!$B:$CP,Daily!GA$10,0)+VLOOKUP($IF138,Data!$B:$CP,Daily!JZ$10,0))/CB$134</f>
      </c>
      <c r="CC138" s="14">
        <f>(VLOOKUP($EG138,Data!$B:$CP,Daily!GB$10,0)+VLOOKUP($IF138,Data!$B:$CP,Daily!KA$10,0))/CC$134</f>
      </c>
      <c r="CD138" s="14">
        <f>(VLOOKUP($EG138,Data!$B:$CP,Daily!GC$10,0)+VLOOKUP($IF138,Data!$B:$CP,Daily!KB$10,0))/CD$134</f>
      </c>
      <c r="CE138" s="14">
        <f>(VLOOKUP($EG138,Data!$B:$CP,Daily!GD$10,0)+VLOOKUP($IF138,Data!$B:$CP,Daily!KC$10,0))/CE$134</f>
      </c>
      <c r="CF138" s="14">
        <f>(VLOOKUP($EG138,Data!$B:$CP,Daily!GE$10,0)+VLOOKUP($IF138,Data!$B:$CP,Daily!KD$10,0))/CF$134</f>
      </c>
      <c r="CG138" s="14">
        <f>(VLOOKUP($EG138,Data!$B:$CP,Daily!GF$10,0)+VLOOKUP($IF138,Data!$B:$CP,Daily!KE$10,0))/CG$134</f>
      </c>
      <c r="CH138" s="14">
        <f>(VLOOKUP($EG138,Data!$B:$CP,Daily!GG$10,0)+VLOOKUP($IF138,Data!$B:$CP,Daily!KF$10,0))/CH$134</f>
      </c>
      <c r="CI138" s="14">
        <f>(VLOOKUP($EG138,Data!$B:$CP,Daily!GH$10,0)+VLOOKUP($IF138,Data!$B:$CP,Daily!KG$10,0))/CI$134</f>
      </c>
      <c r="CJ138" s="14">
        <f>(VLOOKUP($EG138,Data!$B:$CP,Daily!GI$10,0)+VLOOKUP($IF138,Data!$B:$CP,Daily!KH$10,0))/CJ$134</f>
      </c>
      <c r="CK138" s="14">
        <f>(VLOOKUP($EG138,Data!$B:$CP,Daily!GJ$10,0)+VLOOKUP($IF138,Data!$B:$CP,Daily!KI$10,0))/CK$134</f>
      </c>
      <c r="CL138" s="14">
        <f>(VLOOKUP($EG138,Data!$B:$CP,Daily!GK$10,0)+VLOOKUP($IF138,Data!$B:$CP,Daily!KJ$10,0))/CL$134</f>
      </c>
      <c r="CM138" s="14">
        <f>(VLOOKUP($EG138,Data!$B:$CP,Daily!GL$10,0)+VLOOKUP($IF138,Data!$B:$CP,Daily!KK$10,0))/CM$134</f>
      </c>
      <c r="CN138" s="14">
        <f>(VLOOKUP($EG138,Data!$B:$CP,Daily!GM$10,0)+VLOOKUP($IF138,Data!$B:$CP,Daily!KL$10,0))/CN$134</f>
      </c>
      <c r="CO138" s="14">
        <f>(VLOOKUP($EG138,Data!$B:$CP,Daily!GN$10,0)+VLOOKUP($IF138,Data!$B:$CP,Daily!KM$10,0))/CO$134</f>
      </c>
      <c r="CP138" s="14">
        <f>(VLOOKUP($EG138,Data!$B:$CP,Daily!GO$10,0)+VLOOKUP($IF138,Data!$B:$CP,Daily!KN$10,0))/CP$134</f>
      </c>
      <c r="CQ138" s="14">
        <f>(VLOOKUP($EG138,Data!$B:$CP,Daily!GP$10,0)+VLOOKUP($IF138,Data!$B:$CP,Daily!KO$10,0))/CQ$134</f>
      </c>
      <c r="CR138" s="14">
        <f>(VLOOKUP($EG138,Data!$B:$CP,Daily!GQ$10,0)+VLOOKUP($IF138,Data!$B:$CP,Daily!KP$10,0))/CR$134</f>
      </c>
      <c r="CS138" s="14">
        <f>(VLOOKUP($EG138,Data!$B:$CP,Daily!GR$10,0)+VLOOKUP($IF138,Data!$B:$CP,Daily!KQ$10,0))/CS$134</f>
      </c>
      <c r="CT138" s="14">
        <f>(VLOOKUP($EG138,Data!$B:$CP,Daily!GS$10,0)+VLOOKUP($IF138,Data!$B:$CP,Daily!KR$10,0))/CT$134</f>
      </c>
      <c r="CU138" s="14">
        <f>(VLOOKUP($EG138,Data!$B:$CP,Daily!GT$10,0)+VLOOKUP($IF138,Data!$B:$CP,Daily!KS$10,0))/CU$134</f>
      </c>
      <c r="CV138" s="14">
        <f>(VLOOKUP($EG138,Data!$B:$CP,Daily!GU$10,0)+VLOOKUP($IF138,Data!$B:$CP,Daily!KT$10,0))/CV$134</f>
      </c>
      <c r="CW138" s="14">
        <f>(VLOOKUP($EG138,Data!$B:$CP,Daily!GV$10,0)+VLOOKUP($IF138,Data!$B:$CP,Daily!KU$10,0))/CW$134</f>
      </c>
      <c r="CX138" s="14">
        <f>(VLOOKUP($EG138,Data!$B:$CP,Daily!GW$10,0)+VLOOKUP($IF138,Data!$B:$CP,Daily!KV$10,0))/CX$134</f>
      </c>
      <c r="CY138" s="14">
        <f>(VLOOKUP($EG138,Data!$B:$CP,Daily!GX$10,0)+VLOOKUP($IF138,Data!$B:$CP,Daily!KW$10,0))/CY$134</f>
      </c>
      <c r="CZ138" s="14">
        <f>(VLOOKUP($EG138,Data!$B:$CP,Daily!GY$10,0)+VLOOKUP($IF138,Data!$B:$CP,Daily!KX$10,0))/CZ$134</f>
      </c>
      <c r="DA138" s="14">
        <f>(VLOOKUP($EG138,Data!$B:$CP,Daily!GZ$10,0)+VLOOKUP($IF138,Data!$B:$CP,Daily!KY$10,0))/DA$134</f>
      </c>
      <c r="DB138" s="14">
        <f>(VLOOKUP($EG138,Data!$B:$CP,Daily!HA$10,0)+VLOOKUP($IF138,Data!$B:$CP,Daily!KZ$10,0))/DB$134</f>
      </c>
      <c r="DC138" s="14">
        <f>(VLOOKUP($EG138,Data!$B:$CP,Daily!HB$10,0)+VLOOKUP($IF138,Data!$B:$CP,Daily!LA$10,0))/DC$134</f>
      </c>
      <c r="DD138" s="14">
        <f>(VLOOKUP($EG138,Data!$B:$CP,Daily!HC$10,0)+VLOOKUP($IF138,Data!$B:$CP,Daily!LB$10,0))/DD$134</f>
      </c>
      <c r="DE138" s="14">
        <f>(VLOOKUP($EG138,Data!$B:$CP,Daily!HD$10,0)+VLOOKUP($IF138,Data!$B:$CP,Daily!LC$10,0))/DE$134</f>
      </c>
      <c r="DF138" s="14">
        <f>(VLOOKUP($EG138,Data!$B:$CP,Daily!HE$10,0)+VLOOKUP($IF138,Data!$B:$CP,Daily!LD$10,0))/DF$134</f>
      </c>
      <c r="DG138" s="14">
        <f>(VLOOKUP($EG138,Data!$B:$CP,Daily!HF$10,0)+VLOOKUP($IF138,Data!$B:$CP,Daily!LE$10,0))/DG$134</f>
      </c>
      <c r="DH138" s="14">
        <f>(VLOOKUP($EG138,Data!$B:$CP,Daily!HG$10,0)+VLOOKUP($IF138,Data!$B:$CP,Daily!LF$10,0))/DH$134</f>
      </c>
      <c r="DI138" s="14">
        <f>(VLOOKUP($EG138,Data!$B:$CP,Daily!HH$10,0)+VLOOKUP($IF138,Data!$B:$CP,Daily!LG$10,0))/DI$134</f>
      </c>
      <c r="DJ138" s="14">
        <f>(VLOOKUP($EG138,Data!$B:$CP,Daily!HI$10,0)+VLOOKUP($IF138,Data!$B:$CP,Daily!LH$10,0))/DJ$134</f>
      </c>
      <c r="DK138" s="14">
        <f>(VLOOKUP($EG138,Data!$B:$CP,Daily!HJ$10,0)+VLOOKUP($IF138,Data!$B:$CP,Daily!LI$10,0))/DK$134</f>
      </c>
      <c r="DL138" s="14">
        <f>(VLOOKUP($EG138,Data!$B:$CP,Daily!HK$10,0)+VLOOKUP($IF138,Data!$B:$CP,Daily!LJ$10,0))/DL$134</f>
      </c>
      <c r="DM138" s="14">
        <f>(VLOOKUP($EG138,Data!$B:$CP,Daily!HL$10,0)+VLOOKUP($IF138,Data!$B:$CP,Daily!LK$10,0))/DM$134</f>
      </c>
      <c r="DN138" s="14">
        <f>(VLOOKUP($EG138,Data!$B:$CP,Daily!HM$10,0)+VLOOKUP($IF138,Data!$B:$CP,Daily!LL$10,0))/DN$134</f>
      </c>
      <c r="DO138" s="14">
        <f>(VLOOKUP($EG138,Data!$B:$CP,Daily!HN$10,0)+VLOOKUP($IF138,Data!$B:$CP,Daily!LM$10,0))/DO$134</f>
      </c>
      <c r="DP138" s="14">
        <f>(VLOOKUP($EG138,Data!$B:$CP,Daily!HO$10,0)+VLOOKUP($IF138,Data!$B:$CP,Daily!LN$10,0))/DP$134</f>
      </c>
      <c r="DQ138" s="14">
        <f>(VLOOKUP($EG138,Data!$B:$CP,Daily!HP$10,0)+VLOOKUP($IF138,Data!$B:$CP,Daily!LO$10,0))/DQ$134</f>
      </c>
      <c r="DR138" s="14">
        <f>(VLOOKUP($EG138,Data!$B:$CP,Daily!HQ$10,0)+VLOOKUP($IF138,Data!$B:$CP,Daily!LP$10,0))/DR$134</f>
      </c>
      <c r="DS138" s="14">
        <f>(VLOOKUP($EG138,Data!$B:$CP,Daily!HR$10,0)+VLOOKUP($IF138,Data!$B:$CP,Daily!LQ$10,0))/DS$134</f>
      </c>
      <c r="DT138" s="14">
        <f>(VLOOKUP($EG138,Data!$B:$CP,Daily!HS$10,0)+VLOOKUP($IF138,Data!$B:$CP,Daily!LR$10,0))/DT$134</f>
      </c>
      <c r="DU138" s="14">
        <f>(VLOOKUP($EG138,Data!$B:$CP,Daily!HT$10,0)+VLOOKUP($IF138,Data!$B:$CP,Daily!LS$10,0))/DU$134</f>
      </c>
      <c r="DV138" s="18"/>
      <c r="DW138" s="14">
        <f t="shared" si="1732"/>
      </c>
      <c r="DX138" s="14">
        <f t="shared" si="1733"/>
      </c>
      <c r="DY138" s="14">
        <f t="shared" si="1747"/>
      </c>
      <c r="DZ138" s="14">
        <f t="shared" si="1748"/>
      </c>
      <c r="EA138" s="14">
        <f t="shared" si="1749"/>
      </c>
      <c r="EB138" s="18"/>
      <c r="EC138" s="14">
        <f t="shared" si="1734"/>
      </c>
      <c r="ED138" s="14">
        <f t="shared" si="1756"/>
      </c>
      <c r="EE138" s="14">
        <f t="shared" si="1757"/>
      </c>
      <c r="EF138" s="16"/>
      <c r="EG138" s="9" t="s">
        <v>732</v>
      </c>
      <c r="EH138" s="9" t="s">
        <v>117</v>
      </c>
      <c r="EI138" s="14">
        <f>VLOOKUP($EG138,Data!$B:$CP,Daily!EI$10,0)/EI$134</f>
      </c>
      <c r="EJ138" s="14">
        <f>VLOOKUP($EG138,Data!$B:$CP,Daily!EJ$10,0)/EJ$134</f>
      </c>
      <c r="EK138" s="14">
        <f>VLOOKUP($EG138,Data!$B:$CP,Daily!EK$10,0)/EK$134</f>
      </c>
      <c r="EL138" s="14">
        <f>VLOOKUP($EG138,Data!$B:$CP,Daily!EL$10,0)/EL$134</f>
      </c>
      <c r="EM138" s="14">
        <f>VLOOKUP($EG138,Data!$B:$CP,Daily!EM$10,0)/EM$134</f>
      </c>
      <c r="EN138" s="14">
        <f>VLOOKUP($EG138,Data!$B:$CP,Daily!EN$10,0)/EN$134</f>
      </c>
      <c r="EO138" s="14">
        <f>VLOOKUP($EG138,Data!$B:$CP,Daily!EO$10,0)/EO$134</f>
      </c>
      <c r="EP138" s="14">
        <f>VLOOKUP($EG138,Data!$B:$CP,Daily!EP$10,0)/EP$134</f>
      </c>
      <c r="EQ138" s="14">
        <f>VLOOKUP($EG138,Data!$B:$CP,Daily!EQ$10,0)/EQ$134</f>
      </c>
      <c r="ER138" s="14">
        <f>VLOOKUP($EG138,Data!$B:$CP,Daily!ER$10,0)/ER$134</f>
      </c>
      <c r="ES138" s="14">
        <f>VLOOKUP($EG138,Data!$B:$CP,Daily!ES$10,0)/ES$134</f>
      </c>
      <c r="ET138" s="14">
        <f>VLOOKUP($EG138,Data!$B:$CP,Daily!ET$10,0)/ET$134</f>
      </c>
      <c r="EU138" s="14">
        <f>VLOOKUP($EG138,Data!$B:$CP,Daily!EU$10,0)/EU$134</f>
      </c>
      <c r="EV138" s="14">
        <f>VLOOKUP($EG138,Data!$B:$CP,Daily!EV$10,0)/EV$134</f>
      </c>
      <c r="EW138" s="14">
        <f>VLOOKUP($EG138,Data!$B:$CP,Daily!EW$10,0)/EW$134</f>
      </c>
      <c r="EX138" s="14">
        <f>VLOOKUP($EG138,Data!$B:$CP,Daily!EX$10,0)/EX$134</f>
      </c>
      <c r="EY138" s="14">
        <f>VLOOKUP($EG138,Data!$B:$CP,Daily!EY$10,0)/EY$134</f>
      </c>
      <c r="EZ138" s="14">
        <f>VLOOKUP($EG138,Data!$B:$CP,Daily!EZ$10,0)/EZ$134</f>
      </c>
      <c r="FA138" s="14">
        <f>VLOOKUP($EG138,Data!$B:$CP,Daily!FA$10,0)/FA$134</f>
      </c>
      <c r="FB138" s="14">
        <f>VLOOKUP($EG138,Data!$B:$CP,Daily!FB$10,0)/FB$134</f>
      </c>
      <c r="FC138" s="14">
        <f>VLOOKUP($EG138,Data!$B:$CP,Daily!FC$10,0)/FC$134</f>
      </c>
      <c r="FD138" s="14">
        <f>VLOOKUP($EG138,Data!$B:$CP,Daily!FD$10,0)/FD$134</f>
      </c>
      <c r="FE138" s="14">
        <f>VLOOKUP($EG138,Data!$B:$CP,Daily!FE$10,0)/FE$134</f>
      </c>
      <c r="FF138" s="14">
        <f>VLOOKUP($EG138,Data!$B:$CP,Daily!FF$10,0)/FF$134</f>
      </c>
      <c r="FG138" s="14">
        <f>VLOOKUP($EG138,Data!$B:$CP,Daily!FG$10,0)/FG$134</f>
      </c>
      <c r="FH138" s="14">
        <f>VLOOKUP($EG138,Data!$B:$CP,Daily!FH$10,0)/FH$134</f>
      </c>
      <c r="FI138" s="14">
        <f>VLOOKUP($EG138,Data!$B:$CP,Daily!FI$10,0)/FI$134</f>
      </c>
      <c r="FJ138" s="14">
        <f>VLOOKUP($EG138,Data!$B:$CP,Daily!FJ$10,0)/FJ$134</f>
      </c>
      <c r="FK138" s="14">
        <f>VLOOKUP($EG138,Data!$B:$CP,Daily!FK$10,0)/FK$134</f>
      </c>
      <c r="FL138" s="14">
        <f>VLOOKUP($EG138,Data!$B:$CP,Daily!FL$10,0)/FL$134</f>
      </c>
      <c r="FM138" s="14">
        <f>VLOOKUP($EG138,Data!$B:$CP,Daily!FM$10,0)/FM$134</f>
      </c>
      <c r="FN138" s="14">
        <f>VLOOKUP($EG138,Data!$B:$CP,Daily!FN$10,0)/FN$134</f>
      </c>
      <c r="FO138" s="14">
        <f>VLOOKUP($EG138,Data!$B:$CP,Daily!FO$10,0)/FO$134</f>
      </c>
      <c r="FP138" s="14">
        <f>VLOOKUP($EG138,Data!$B:$CP,Daily!FP$10,0)/FP$134</f>
      </c>
      <c r="FQ138" s="14">
        <f>VLOOKUP($EG138,Data!$B:$CP,Daily!FQ$10,0)/FQ$134</f>
      </c>
      <c r="FR138" s="14">
        <f>VLOOKUP($EG138,Data!$B:$CP,Daily!FR$10,0)/FR$134</f>
      </c>
      <c r="FS138" s="14">
        <f>VLOOKUP($EG138,Data!$B:$CP,Daily!FS$10,0)/FS$134</f>
      </c>
      <c r="FT138" s="14">
        <f>VLOOKUP($EG138,Data!$B:$CP,Daily!FT$10,0)/FT$134</f>
      </c>
      <c r="FU138" s="14">
        <f>VLOOKUP($EG138,Data!$B:$CP,Daily!FU$10,0)/FU$134</f>
      </c>
      <c r="FV138" s="14">
        <f>VLOOKUP($EG138,Data!$B:$CP,Daily!FV$10,0)/FV$134</f>
      </c>
      <c r="FW138" s="14">
        <f>VLOOKUP($EG138,Data!$B:$CP,Daily!FW$10,0)/FW$134</f>
      </c>
      <c r="FX138" s="14">
        <f>VLOOKUP($EG138,Data!$B:$CP,Daily!FX$10,0)/FX$134</f>
      </c>
      <c r="FY138" s="14">
        <f>VLOOKUP($EG138,Data!$B:$CP,Daily!FY$10,0)/FY$134</f>
      </c>
      <c r="FZ138" s="14">
        <f>VLOOKUP($EG138,Data!$B:$CP,Daily!FZ$10,0)/FZ$134</f>
      </c>
      <c r="GA138" s="14">
        <f>VLOOKUP($EG138,Data!$B:$CP,Daily!GA$10,0)/GA$134</f>
      </c>
      <c r="GB138" s="14">
        <f>VLOOKUP($EG138,Data!$B:$CP,Daily!GB$10,0)/GB$134</f>
      </c>
      <c r="GC138" s="14">
        <f>VLOOKUP($EG138,Data!$B:$CP,Daily!GC$10,0)/GC$134</f>
      </c>
      <c r="GD138" s="14">
        <f>VLOOKUP($EG138,Data!$B:$CP,Daily!GD$10,0)/GD$134</f>
      </c>
      <c r="GE138" s="14">
        <f>VLOOKUP($EG138,Data!$B:$CP,Daily!GE$10,0)/GE$134</f>
      </c>
      <c r="GF138" s="14">
        <f>VLOOKUP($EG138,Data!$B:$CP,Daily!GF$10,0)/GF$134</f>
      </c>
      <c r="GG138" s="14">
        <f>VLOOKUP($EG138,Data!$B:$CP,Daily!GG$10,0)/GG$134</f>
      </c>
      <c r="GH138" s="14">
        <f>VLOOKUP($EG138,Data!$B:$CP,Daily!GH$10,0)/GH$134</f>
      </c>
      <c r="GI138" s="14">
        <f>VLOOKUP($EG138,Data!$B:$CP,Daily!GI$10,0)/GI$134</f>
      </c>
      <c r="GJ138" s="14">
        <f>VLOOKUP($EG138,Data!$B:$CP,Daily!GJ$10,0)/GJ$134</f>
      </c>
      <c r="GK138" s="14">
        <f>VLOOKUP($EG138,Data!$B:$CP,Daily!GK$10,0)/GK$134</f>
      </c>
      <c r="GL138" s="14">
        <f>VLOOKUP($EG138,Data!$B:$CP,Daily!GL$10,0)/GL$134</f>
      </c>
      <c r="GM138" s="14">
        <f>VLOOKUP($EG138,Data!$B:$CP,Daily!GM$10,0)/GM$134</f>
      </c>
      <c r="GN138" s="14">
        <f>VLOOKUP($EG138,Data!$B:$CP,Daily!GN$10,0)/GN$134</f>
      </c>
      <c r="GO138" s="14">
        <f>VLOOKUP($EG138,Data!$B:$CP,Daily!GO$10,0)/GO$134</f>
      </c>
      <c r="GP138" s="14">
        <f>VLOOKUP($EG138,Data!$B:$CP,Daily!GP$10,0)/GP$134</f>
      </c>
      <c r="GQ138" s="14">
        <f>VLOOKUP($EG138,Data!$B:$CP,Daily!GQ$10,0)/GQ$134</f>
      </c>
      <c r="GR138" s="14">
        <f>VLOOKUP($EG138,Data!$B:$CP,Daily!GR$10,0)/GR$134</f>
      </c>
      <c r="GS138" s="14">
        <f>VLOOKUP($EG138,Data!$B:$CP,Daily!GS$10,0)/GS$134</f>
      </c>
      <c r="GT138" s="14">
        <f>VLOOKUP($EG138,Data!$B:$CP,Daily!GT$10,0)/GT$134</f>
      </c>
      <c r="GU138" s="14">
        <f>VLOOKUP($EG138,Data!$B:$CP,Daily!GU$10,0)/GU$134</f>
      </c>
      <c r="GV138" s="14">
        <f>VLOOKUP($EG138,Data!$B:$CP,Daily!GV$10,0)/GV$134</f>
      </c>
      <c r="GW138" s="14">
        <f>VLOOKUP($EG138,Data!$B:$CP,Daily!GW$10,0)/GW$134</f>
      </c>
      <c r="GX138" s="14">
        <f>VLOOKUP($EG138,Data!$B:$CP,Daily!GX$10,0)/GX$134</f>
      </c>
      <c r="GY138" s="14">
        <f>VLOOKUP($EG138,Data!$B:$CP,Daily!GY$10,0)/GY$134</f>
      </c>
      <c r="GZ138" s="14">
        <f>VLOOKUP($EG138,Data!$B:$CP,Daily!GZ$10,0)/GZ$134</f>
      </c>
      <c r="HA138" s="14">
        <f>VLOOKUP($EG138,Data!$B:$CP,Daily!HA$10,0)/HA$134</f>
      </c>
      <c r="HB138" s="14">
        <f>VLOOKUP($EG138,Data!$B:$CP,Daily!HB$10,0)/HB$134</f>
      </c>
      <c r="HC138" s="14">
        <f>VLOOKUP($EG138,Data!$B:$CP,Daily!HC$10,0)/HC$134</f>
      </c>
      <c r="HD138" s="14">
        <f>VLOOKUP($EG138,Data!$B:$CP,Daily!HD$10,0)/HD$134</f>
      </c>
      <c r="HE138" s="14">
        <f>VLOOKUP($EG138,Data!$B:$CP,Daily!HE$10,0)/HE$134</f>
      </c>
      <c r="HF138" s="14">
        <f>VLOOKUP($EG138,Data!$B:$CP,Daily!HF$10,0)/HF$134</f>
      </c>
      <c r="HG138" s="14">
        <f>VLOOKUP($EG138,Data!$B:$CP,Daily!HG$10,0)/HG$134</f>
      </c>
      <c r="HH138" s="14">
        <f>VLOOKUP($EG138,Data!$B:$CP,Daily!HH$10,0)/HH$134</f>
      </c>
      <c r="HI138" s="14">
        <f>VLOOKUP($EG138,Data!$B:$CP,Daily!HI$10,0)/HI$134</f>
      </c>
      <c r="HJ138" s="14">
        <f>VLOOKUP($EG138,Data!$B:$CP,Daily!HJ$10,0)/HJ$134</f>
      </c>
      <c r="HK138" s="14">
        <f>VLOOKUP($EG138,Data!$B:$CP,Daily!HK$10,0)/HK$134</f>
      </c>
      <c r="HL138" s="14">
        <f>VLOOKUP($EG138,Data!$B:$CP,Daily!HL$10,0)/HL$134</f>
      </c>
      <c r="HM138" s="14">
        <f>VLOOKUP($EG138,Data!$B:$CP,Daily!HM$10,0)/HM$134</f>
      </c>
      <c r="HN138" s="14">
        <f>VLOOKUP($EG138,Data!$B:$CP,Daily!HN$10,0)/HN$134</f>
      </c>
      <c r="HO138" s="14">
        <f>VLOOKUP($EG138,Data!$B:$CP,Daily!HO$10,0)/HO$134</f>
      </c>
      <c r="HP138" s="14">
        <f>VLOOKUP($EG138,Data!$B:$CP,Daily!HP$10,0)/HP$134</f>
      </c>
      <c r="HQ138" s="14">
        <f>VLOOKUP($EG138,Data!$B:$CP,Daily!HQ$10,0)/HQ$134</f>
      </c>
      <c r="HR138" s="14">
        <f>VLOOKUP($EG138,Data!$B:$CP,Daily!HR$10,0)/HR$134</f>
      </c>
      <c r="HS138" s="14">
        <f>VLOOKUP($EG138,Data!$B:$CP,Daily!HS$10,0)/HS$134</f>
      </c>
      <c r="HT138" s="14">
        <f>VLOOKUP($EG138,Data!$B:$CP,Daily!HT$10,0)/HT$134</f>
      </c>
      <c r="HU138" s="17"/>
      <c r="HV138" s="52">
        <f t="shared" si="1735"/>
      </c>
      <c r="HW138" s="52">
        <f t="shared" si="1736"/>
      </c>
      <c r="HX138" s="52">
        <f t="shared" si="1737"/>
      </c>
      <c r="HY138" s="52">
        <f t="shared" si="1750"/>
      </c>
      <c r="HZ138" s="52">
        <f t="shared" si="1751"/>
      </c>
      <c r="IA138" s="55"/>
      <c r="IB138" s="14">
        <f t="shared" si="1738"/>
      </c>
      <c r="IC138" s="14">
        <f t="shared" si="1758"/>
      </c>
      <c r="ID138" s="14">
        <f t="shared" si="1752"/>
      </c>
      <c r="IE138" s="16"/>
      <c r="IF138" s="9" t="s">
        <v>733</v>
      </c>
      <c r="IG138" s="9" t="s">
        <v>117</v>
      </c>
      <c r="IH138" s="14">
        <f>VLOOKUP($IF138,Data!$B:$CP,Daily!IH$10,0)/IH$134</f>
      </c>
      <c r="II138" s="14">
        <f>VLOOKUP($IF138,Data!$B:$CP,Daily!II$10,0)/II$134</f>
      </c>
      <c r="IJ138" s="14">
        <f>VLOOKUP($IF138,Data!$B:$CP,Daily!IJ$10,0)/IJ$134</f>
      </c>
      <c r="IK138" s="14">
        <f>VLOOKUP($IF138,Data!$B:$CP,Daily!IK$10,0)/IK$134</f>
      </c>
      <c r="IL138" s="14">
        <f>VLOOKUP($IF138,Data!$B:$CP,Daily!IL$10,0)/IL$134</f>
      </c>
      <c r="IM138" s="14">
        <f>VLOOKUP($IF138,Data!$B:$CP,Daily!IM$10,0)/IM$134</f>
      </c>
      <c r="IN138" s="14">
        <f>VLOOKUP($IF138,Data!$B:$CP,Daily!IN$10,0)/IN$134</f>
      </c>
      <c r="IO138" s="14">
        <f>VLOOKUP($IF138,Data!$B:$CP,Daily!IO$10,0)/IO$134</f>
      </c>
      <c r="IP138" s="14">
        <f>VLOOKUP($IF138,Data!$B:$CP,Daily!IP$10,0)/IP$134</f>
      </c>
      <c r="IQ138" s="14">
        <f>VLOOKUP($IF138,Data!$B:$CP,Daily!IQ$10,0)/IQ$134</f>
      </c>
      <c r="IR138" s="14">
        <f>VLOOKUP($IF138,Data!$B:$CP,Daily!IR$10,0)/IR$134</f>
      </c>
      <c r="IS138" s="14">
        <f>VLOOKUP($IF138,Data!$B:$CP,Daily!IS$10,0)/IS$134</f>
      </c>
      <c r="IT138" s="14">
        <f>VLOOKUP($IF138,Data!$B:$CP,Daily!IT$10,0)/IT$134</f>
      </c>
      <c r="IU138" s="14">
        <f>VLOOKUP($IF138,Data!$B:$CP,Daily!IU$10,0)/IU$134</f>
      </c>
      <c r="IV138" s="14">
        <f>VLOOKUP($IF138,Data!$B:$CP,Daily!IV$10,0)/IV$134</f>
      </c>
      <c r="IW138" s="14">
        <f>VLOOKUP($IF138,Data!$B:$CP,Daily!IW$10,0)/IW$134</f>
      </c>
      <c r="IX138" s="14">
        <f>VLOOKUP($IF138,Data!$B:$CP,Daily!IX$10,0)/IX$134</f>
      </c>
      <c r="IY138" s="14">
        <f>VLOOKUP($IF138,Data!$B:$CP,Daily!IY$10,0)/IY$134</f>
      </c>
      <c r="IZ138" s="14">
        <f>VLOOKUP($IF138,Data!$B:$CP,Daily!IZ$10,0)/IZ$134</f>
      </c>
      <c r="JA138" s="14">
        <f>VLOOKUP($IF138,Data!$B:$CP,Daily!JA$10,0)/JA$134</f>
      </c>
      <c r="JB138" s="14">
        <f>VLOOKUP($IF138,Data!$B:$CP,Daily!JB$10,0)/JB$134</f>
      </c>
      <c r="JC138" s="14">
        <f>VLOOKUP($IF138,Data!$B:$CP,Daily!JC$10,0)/JC$134</f>
      </c>
      <c r="JD138" s="14">
        <f>VLOOKUP($IF138,Data!$B:$CP,Daily!JD$10,0)/JD$134</f>
      </c>
      <c r="JE138" s="14">
        <f>VLOOKUP($IF138,Data!$B:$CP,Daily!JE$10,0)/JE$134</f>
      </c>
      <c r="JF138" s="14">
        <f>VLOOKUP($IF138,Data!$B:$CP,Daily!JF$10,0)/JF$134</f>
      </c>
      <c r="JG138" s="14">
        <f>VLOOKUP($IF138,Data!$B:$CP,Daily!JG$10,0)/JG$134</f>
      </c>
      <c r="JH138" s="14">
        <f>VLOOKUP($IF138,Data!$B:$CP,Daily!JH$10,0)/JH$134</f>
      </c>
      <c r="JI138" s="14">
        <f>VLOOKUP($IF138,Data!$B:$CP,Daily!JI$10,0)/JI$134</f>
      </c>
      <c r="JJ138" s="14">
        <f>VLOOKUP($IF138,Data!$B:$CP,Daily!JJ$10,0)/JJ$134</f>
      </c>
      <c r="JK138" s="14">
        <f>VLOOKUP($IF138,Data!$B:$CP,Daily!JK$10,0)/JK$134</f>
      </c>
      <c r="JL138" s="14">
        <f>VLOOKUP($IF138,Data!$B:$CP,Daily!JL$10,0)/JL$134</f>
      </c>
      <c r="JM138" s="14">
        <f>VLOOKUP($IF138,Data!$B:$CP,Daily!JM$10,0)/JM$134</f>
      </c>
      <c r="JN138" s="14">
        <f>VLOOKUP($IF138,Data!$B:$CP,Daily!JN$10,0)/JN$134</f>
      </c>
      <c r="JO138" s="14">
        <f>VLOOKUP($IF138,Data!$B:$CP,Daily!JO$10,0)/JO$134</f>
      </c>
      <c r="JP138" s="14">
        <f>VLOOKUP($IF138,Data!$B:$CP,Daily!JP$10,0)/JP$134</f>
      </c>
      <c r="JQ138" s="14">
        <f>VLOOKUP($IF138,Data!$B:$CP,Daily!JQ$10,0)/JQ$134</f>
      </c>
      <c r="JR138" s="14">
        <f>VLOOKUP($IF138,Data!$B:$CP,Daily!JR$10,0)/JR$134</f>
      </c>
      <c r="JS138" s="14">
        <f>VLOOKUP($IF138,Data!$B:$CP,Daily!JS$10,0)/JS$134</f>
      </c>
      <c r="JT138" s="14">
        <f>VLOOKUP($IF138,Data!$B:$CP,Daily!JT$10,0)/JT$134</f>
      </c>
      <c r="JU138" s="14">
        <f>VLOOKUP($IF138,Data!$B:$CP,Daily!JU$10,0)/JU$134</f>
      </c>
      <c r="JV138" s="14">
        <f>VLOOKUP($IF138,Data!$B:$CP,Daily!JV$10,0)/JV$134</f>
      </c>
      <c r="JW138" s="14">
        <f>VLOOKUP($IF138,Data!$B:$CP,Daily!JW$10,0)/JW$134</f>
      </c>
      <c r="JX138" s="14">
        <f>VLOOKUP($IF138,Data!$B:$CP,Daily!JX$10,0)/JX$134</f>
      </c>
      <c r="JY138" s="14">
        <f>VLOOKUP($IF138,Data!$B:$CP,Daily!JY$10,0)/JY$134</f>
      </c>
      <c r="JZ138" s="14">
        <f>VLOOKUP($IF138,Data!$B:$CP,Daily!JZ$10,0)/JZ$134</f>
      </c>
      <c r="KA138" s="14">
        <f>VLOOKUP($IF138,Data!$B:$CP,Daily!KA$10,0)/KA$134</f>
      </c>
      <c r="KB138" s="14">
        <f>VLOOKUP($IF138,Data!$B:$CP,Daily!KB$10,0)/KB$134</f>
      </c>
      <c r="KC138" s="14">
        <f>VLOOKUP($IF138,Data!$B:$CP,Daily!KC$10,0)/KC$134</f>
      </c>
      <c r="KD138" s="14">
        <f>VLOOKUP($IF138,Data!$B:$CP,Daily!KD$10,0)/KD$134</f>
      </c>
      <c r="KE138" s="14">
        <f>VLOOKUP($IF138,Data!$B:$CP,Daily!KE$10,0)/KE$134</f>
      </c>
      <c r="KF138" s="14">
        <f>VLOOKUP($IF138,Data!$B:$CP,Daily!KF$10,0)/KF$134</f>
      </c>
      <c r="KG138" s="14">
        <f>VLOOKUP($IF138,Data!$B:$CP,Daily!KG$10,0)/KG$134</f>
      </c>
      <c r="KH138" s="14">
        <f>VLOOKUP($IF138,Data!$B:$CP,Daily!KH$10,0)/KH$134</f>
      </c>
      <c r="KI138" s="14">
        <f>VLOOKUP($IF138,Data!$B:$CP,Daily!KI$10,0)/KI$134</f>
      </c>
      <c r="KJ138" s="14">
        <f>VLOOKUP($IF138,Data!$B:$CP,Daily!KJ$10,0)/KJ$134</f>
      </c>
      <c r="KK138" s="14">
        <f>VLOOKUP($IF138,Data!$B:$CP,Daily!KK$10,0)/KK$134</f>
      </c>
      <c r="KL138" s="14">
        <f>VLOOKUP($IF138,Data!$B:$CP,Daily!KL$10,0)/KL$134</f>
      </c>
      <c r="KM138" s="14">
        <f>VLOOKUP($IF138,Data!$B:$CP,Daily!KM$10,0)/KM$134</f>
      </c>
      <c r="KN138" s="14">
        <f>VLOOKUP($IF138,Data!$B:$CP,Daily!KN$10,0)/KN$134</f>
      </c>
      <c r="KO138" s="14">
        <f>VLOOKUP($IF138,Data!$B:$CP,Daily!KO$10,0)/KO$134</f>
      </c>
      <c r="KP138" s="14">
        <f>VLOOKUP($IF138,Data!$B:$CP,Daily!KP$10,0)/KP$134</f>
      </c>
      <c r="KQ138" s="14">
        <f>VLOOKUP($IF138,Data!$B:$CP,Daily!KQ$10,0)/KQ$134</f>
      </c>
      <c r="KR138" s="14">
        <f>VLOOKUP($IF138,Data!$B:$CP,Daily!KR$10,0)/KR$134</f>
      </c>
      <c r="KS138" s="14">
        <f>VLOOKUP($IF138,Data!$B:$CP,Daily!KS$10,0)/KS$134</f>
      </c>
      <c r="KT138" s="14">
        <f>VLOOKUP($IF138,Data!$B:$CP,Daily!KT$10,0)/KT$134</f>
      </c>
      <c r="KU138" s="14">
        <f>VLOOKUP($IF138,Data!$B:$CP,Daily!KU$10,0)/KU$134</f>
      </c>
      <c r="KV138" s="14">
        <f>VLOOKUP($IF138,Data!$B:$CP,Daily!KV$10,0)/KV$134</f>
      </c>
      <c r="KW138" s="14">
        <f>VLOOKUP($IF138,Data!$B:$CP,Daily!KW$10,0)/KW$134</f>
      </c>
      <c r="KX138" s="14">
        <f>VLOOKUP($IF138,Data!$B:$CP,Daily!KX$10,0)/KX$134</f>
      </c>
      <c r="KY138" s="14">
        <f>VLOOKUP($IF138,Data!$B:$CP,Daily!KY$10,0)/KY$134</f>
      </c>
      <c r="KZ138" s="14">
        <f>VLOOKUP($IF138,Data!$B:$CP,Daily!KZ$10,0)/KZ$134</f>
      </c>
      <c r="LA138" s="14">
        <f>VLOOKUP($IF138,Data!$B:$CP,Daily!LA$10,0)/LA$134</f>
      </c>
      <c r="LB138" s="14">
        <f>VLOOKUP($IF138,Data!$B:$CP,Daily!LB$10,0)/LB$134</f>
      </c>
      <c r="LC138" s="14">
        <f>VLOOKUP($IF138,Data!$B:$CP,Daily!LC$10,0)/LC$134</f>
      </c>
      <c r="LD138" s="14">
        <f>VLOOKUP($IF138,Data!$B:$CP,Daily!LD$10,0)/LD$134</f>
      </c>
      <c r="LE138" s="14">
        <f>VLOOKUP($IF138,Data!$B:$CP,Daily!LE$10,0)/LE$134</f>
      </c>
      <c r="LF138" s="14">
        <f>VLOOKUP($IF138,Data!$B:$CP,Daily!LF$10,0)/LF$134</f>
      </c>
      <c r="LG138" s="14">
        <f>VLOOKUP($IF138,Data!$B:$CP,Daily!LG$10,0)/LG$134</f>
      </c>
      <c r="LH138" s="14">
        <f>VLOOKUP($IF138,Data!$B:$CP,Daily!LH$10,0)/LH$134</f>
      </c>
      <c r="LI138" s="14">
        <f>VLOOKUP($IF138,Data!$B:$CP,Daily!LI$10,0)/LI$134</f>
      </c>
      <c r="LJ138" s="14">
        <f>VLOOKUP($IF138,Data!$B:$CP,Daily!LJ$10,0)/LJ$134</f>
      </c>
      <c r="LK138" s="14">
        <f>VLOOKUP($IF138,Data!$B:$CP,Daily!LK$10,0)/LK$134</f>
      </c>
      <c r="LL138" s="14">
        <f>VLOOKUP($IF138,Data!$B:$CP,Daily!LL$10,0)/LL$134</f>
      </c>
      <c r="LM138" s="14">
        <f>VLOOKUP($IF138,Data!$B:$CP,Daily!LM$10,0)/LM$134</f>
      </c>
      <c r="LN138" s="14">
        <f>VLOOKUP($IF138,Data!$B:$CP,Daily!LN$10,0)/LN$134</f>
      </c>
      <c r="LO138" s="14">
        <f>VLOOKUP($IF138,Data!$B:$CP,Daily!LO$10,0)/LO$134</f>
      </c>
      <c r="LP138" s="14">
        <f>VLOOKUP($IF138,Data!$B:$CP,Daily!LP$10,0)/LP$134</f>
      </c>
      <c r="LQ138" s="14">
        <f>VLOOKUP($IF138,Data!$B:$CP,Daily!LQ$10,0)/LQ$134</f>
      </c>
      <c r="LR138" s="14">
        <f>VLOOKUP($IF138,Data!$B:$CP,Daily!LR$10,0)/LR$134</f>
      </c>
      <c r="LS138" s="14">
        <f>VLOOKUP($IF138,Data!$B:$CP,Daily!LS$10,0)/LS$134</f>
      </c>
      <c r="LU138" s="52">
        <f t="shared" si="1739"/>
      </c>
      <c r="LV138" s="52">
        <f t="shared" si="1740"/>
      </c>
      <c r="LW138" s="52">
        <f t="shared" si="1741"/>
      </c>
      <c r="LX138" s="52">
        <f t="shared" si="1753"/>
      </c>
      <c r="LY138" s="52">
        <f t="shared" si="1754"/>
      </c>
      <c r="LZ138" s="55"/>
      <c r="MA138" s="14">
        <f t="shared" si="1755"/>
      </c>
      <c r="MB138" s="14">
        <f t="shared" si="1759"/>
      </c>
      <c r="MC138" s="14">
        <f t="shared" si="1760"/>
      </c>
    </row>
    <row r="139" spans="4:341" x14ac:dyDescent="0.25">
      <c r="D139" s="132" t="s">
        <v>734</v>
      </c>
      <c r="E139" s="67" t="str">
        <f>VLOOKUP($D139,'Metric Nature'!$C:$D,2,0)&amp;IF(($F139&lt;(EA139)),"Below",IF(($F139&gt;(DZ139)),"Above","Within"))</f>
      </c>
      <c r="F139" s="62">
        <f t="shared" si="1629"/>
      </c>
      <c r="G139" s="92">
        <f t="shared" si="1630"/>
      </c>
      <c r="H139" s="62">
        <f t="shared" si="1631"/>
      </c>
      <c r="I139" s="89">
        <f t="shared" si="1742"/>
      </c>
      <c r="J139" s="62">
        <f t="shared" si="1632"/>
      </c>
      <c r="K139" s="62">
        <f t="shared" si="1633"/>
      </c>
      <c r="L139" s="64"/>
      <c r="M139" s="67" t="str">
        <f>VLOOKUP($D139,'Metric Nature'!$C:$D,2,0)&amp;IF(($N139&lt;(HZ139)),"Below",IF(($N139&gt;(HY139)),"Above","Within"))</f>
      </c>
      <c r="N139" s="71">
        <f t="shared" si="1634"/>
      </c>
      <c r="O139" s="63">
        <f t="shared" si="1743"/>
      </c>
      <c r="P139" s="98">
        <f t="shared" si="1744"/>
      </c>
      <c r="Q139" s="63">
        <f t="shared" si="1635"/>
      </c>
      <c r="R139" s="71">
        <f t="shared" si="1636"/>
      </c>
      <c r="S139" s="62">
        <f t="shared" si="1637"/>
      </c>
      <c r="T139" s="64"/>
      <c r="U139" s="67" t="str">
        <f>VLOOKUP($D139,'Metric Nature'!$C:$D,2,0)&amp;IF(($V139&lt;(LY139)),"Below",IF(($V139&gt;(LX139)),"Above","Within"))</f>
      </c>
      <c r="V139" s="62">
        <f t="shared" si="1638"/>
      </c>
      <c r="W139" s="63">
        <f t="shared" si="1745"/>
      </c>
      <c r="X139" s="62">
        <f t="shared" si="1639"/>
      </c>
      <c r="Y139" s="63">
        <f t="shared" si="1746"/>
      </c>
      <c r="Z139" s="62">
        <f t="shared" si="1640"/>
      </c>
      <c r="AA139" s="62">
        <f t="shared" si="1641"/>
      </c>
      <c r="AB139" s="64"/>
      <c r="AC139" s="60" t="s">
        <v>735</v>
      </c>
      <c r="AI139" s="9" t="s">
        <v>734</v>
      </c>
      <c r="AJ139" s="14">
        <f>(VLOOKUP($EG139,Data!$B:$CP,Daily!EI$10,0)+VLOOKUP($IF139,Data!$B:$CP,Daily!IH$10,0))/AJ$134</f>
      </c>
      <c r="AK139" s="14">
        <f>(VLOOKUP($EG139,Data!$B:$CP,Daily!EJ$10,0)+VLOOKUP($IF139,Data!$B:$CP,Daily!II$10,0))/AK$134</f>
      </c>
      <c r="AL139" s="14">
        <f>(VLOOKUP($EG139,Data!$B:$CP,Daily!EK$10,0)+VLOOKUP($IF139,Data!$B:$CP,Daily!IJ$10,0))/AL$134</f>
      </c>
      <c r="AM139" s="14">
        <f>(VLOOKUP($EG139,Data!$B:$CP,Daily!EL$10,0)+VLOOKUP($IF139,Data!$B:$CP,Daily!IK$10,0))/AM$134</f>
      </c>
      <c r="AN139" s="14">
        <f>(VLOOKUP($EG139,Data!$B:$CP,Daily!EM$10,0)+VLOOKUP($IF139,Data!$B:$CP,Daily!IL$10,0))/AN$134</f>
      </c>
      <c r="AO139" s="14">
        <f>(VLOOKUP($EG139,Data!$B:$CP,Daily!EN$10,0)+VLOOKUP($IF139,Data!$B:$CP,Daily!IM$10,0))/AO$134</f>
      </c>
      <c r="AP139" s="14">
        <f>(VLOOKUP($EG139,Data!$B:$CP,Daily!EO$10,0)+VLOOKUP($IF139,Data!$B:$CP,Daily!IN$10,0))/AP$134</f>
      </c>
      <c r="AQ139" s="14">
        <f>(VLOOKUP($EG139,Data!$B:$CP,Daily!EP$10,0)+VLOOKUP($IF139,Data!$B:$CP,Daily!IO$10,0))/AQ$134</f>
      </c>
      <c r="AR139" s="14">
        <f>(VLOOKUP($EG139,Data!$B:$CP,Daily!EQ$10,0)+VLOOKUP($IF139,Data!$B:$CP,Daily!IP$10,0))/AR$134</f>
      </c>
      <c r="AS139" s="14">
        <f>(VLOOKUP($EG139,Data!$B:$CP,Daily!ER$10,0)+VLOOKUP($IF139,Data!$B:$CP,Daily!IQ$10,0))/AS$134</f>
      </c>
      <c r="AT139" s="14">
        <f>(VLOOKUP($EG139,Data!$B:$CP,Daily!ES$10,0)+VLOOKUP($IF139,Data!$B:$CP,Daily!IR$10,0))/AT$134</f>
      </c>
      <c r="AU139" s="14">
        <f>(VLOOKUP($EG139,Data!$B:$CP,Daily!ET$10,0)+VLOOKUP($IF139,Data!$B:$CP,Daily!IS$10,0))/AU$134</f>
      </c>
      <c r="AV139" s="14">
        <f>(VLOOKUP($EG139,Data!$B:$CP,Daily!EU$10,0)+VLOOKUP($IF139,Data!$B:$CP,Daily!IT$10,0))/AV$134</f>
      </c>
      <c r="AW139" s="14">
        <f>(VLOOKUP($EG139,Data!$B:$CP,Daily!EV$10,0)+VLOOKUP($IF139,Data!$B:$CP,Daily!IU$10,0))/AW$134</f>
      </c>
      <c r="AX139" s="14">
        <f>(VLOOKUP($EG139,Data!$B:$CP,Daily!EW$10,0)+VLOOKUP($IF139,Data!$B:$CP,Daily!IV$10,0))/AX$134</f>
      </c>
      <c r="AY139" s="14">
        <f>(VLOOKUP($EG139,Data!$B:$CP,Daily!EX$10,0)+VLOOKUP($IF139,Data!$B:$CP,Daily!IW$10,0))/AY$134</f>
      </c>
      <c r="AZ139" s="14">
        <f>(VLOOKUP($EG139,Data!$B:$CP,Daily!EY$10,0)+VLOOKUP($IF139,Data!$B:$CP,Daily!IX$10,0))/AZ$134</f>
      </c>
      <c r="BA139" s="14">
        <f>(VLOOKUP($EG139,Data!$B:$CP,Daily!EZ$10,0)+VLOOKUP($IF139,Data!$B:$CP,Daily!IY$10,0))/BA$134</f>
      </c>
      <c r="BB139" s="14">
        <f>(VLOOKUP($EG139,Data!$B:$CP,Daily!FA$10,0)+VLOOKUP($IF139,Data!$B:$CP,Daily!IZ$10,0))/BB$134</f>
      </c>
      <c r="BC139" s="14">
        <f>(VLOOKUP($EG139,Data!$B:$CP,Daily!FB$10,0)+VLOOKUP($IF139,Data!$B:$CP,Daily!JA$10,0))/BC$134</f>
      </c>
      <c r="BD139" s="14">
        <f>(VLOOKUP($EG139,Data!$B:$CP,Daily!FC$10,0)+VLOOKUP($IF139,Data!$B:$CP,Daily!JB$10,0))/BD$134</f>
      </c>
      <c r="BE139" s="14">
        <f>(VLOOKUP($EG139,Data!$B:$CP,Daily!FD$10,0)+VLOOKUP($IF139,Data!$B:$CP,Daily!JC$10,0))/BE$134</f>
      </c>
      <c r="BF139" s="14">
        <f>(VLOOKUP($EG139,Data!$B:$CP,Daily!FE$10,0)+VLOOKUP($IF139,Data!$B:$CP,Daily!JD$10,0))/BF$134</f>
      </c>
      <c r="BG139" s="14">
        <f>(VLOOKUP($EG139,Data!$B:$CP,Daily!FF$10,0)+VLOOKUP($IF139,Data!$B:$CP,Daily!JE$10,0))/BG$134</f>
      </c>
      <c r="BH139" s="14">
        <f>(VLOOKUP($EG139,Data!$B:$CP,Daily!FG$10,0)+VLOOKUP($IF139,Data!$B:$CP,Daily!JF$10,0))/BH$134</f>
      </c>
      <c r="BI139" s="14">
        <f>(VLOOKUP($EG139,Data!$B:$CP,Daily!FH$10,0)+VLOOKUP($IF139,Data!$B:$CP,Daily!JG$10,0))/BI$134</f>
      </c>
      <c r="BJ139" s="14">
        <f>(VLOOKUP($EG139,Data!$B:$CP,Daily!FI$10,0)+VLOOKUP($IF139,Data!$B:$CP,Daily!JH$10,0))/BJ$134</f>
      </c>
      <c r="BK139" s="14">
        <f>(VLOOKUP($EG139,Data!$B:$CP,Daily!FJ$10,0)+VLOOKUP($IF139,Data!$B:$CP,Daily!JI$10,0))/BK$134</f>
      </c>
      <c r="BL139" s="14">
        <f>(VLOOKUP($EG139,Data!$B:$CP,Daily!FK$10,0)+VLOOKUP($IF139,Data!$B:$CP,Daily!JJ$10,0))/BL$134</f>
      </c>
      <c r="BM139" s="14">
        <f>(VLOOKUP($EG139,Data!$B:$CP,Daily!FL$10,0)+VLOOKUP($IF139,Data!$B:$CP,Daily!JK$10,0))/BM$134</f>
      </c>
      <c r="BN139" s="14">
        <f>(VLOOKUP($EG139,Data!$B:$CP,Daily!FM$10,0)+VLOOKUP($IF139,Data!$B:$CP,Daily!JL$10,0))/BN$134</f>
      </c>
      <c r="BO139" s="14">
        <f>(VLOOKUP($EG139,Data!$B:$CP,Daily!FN$10,0)+VLOOKUP($IF139,Data!$B:$CP,Daily!JM$10,0))/BO$134</f>
      </c>
      <c r="BP139" s="14">
        <f>(VLOOKUP($EG139,Data!$B:$CP,Daily!FO$10,0)+VLOOKUP($IF139,Data!$B:$CP,Daily!JN$10,0))/BP$134</f>
      </c>
      <c r="BQ139" s="14">
        <f>(VLOOKUP($EG139,Data!$B:$CP,Daily!FP$10,0)+VLOOKUP($IF139,Data!$B:$CP,Daily!JO$10,0))/BQ$134</f>
      </c>
      <c r="BR139" s="14">
        <f>(VLOOKUP($EG139,Data!$B:$CP,Daily!FQ$10,0)+VLOOKUP($IF139,Data!$B:$CP,Daily!JP$10,0))/BR$134</f>
      </c>
      <c r="BS139" s="14">
        <f>(VLOOKUP($EG139,Data!$B:$CP,Daily!FR$10,0)+VLOOKUP($IF139,Data!$B:$CP,Daily!JQ$10,0))/BS$134</f>
      </c>
      <c r="BT139" s="14">
        <f>(VLOOKUP($EG139,Data!$B:$CP,Daily!FS$10,0)+VLOOKUP($IF139,Data!$B:$CP,Daily!JR$10,0))/BT$134</f>
      </c>
      <c r="BU139" s="14">
        <f>(VLOOKUP($EG139,Data!$B:$CP,Daily!FT$10,0)+VLOOKUP($IF139,Data!$B:$CP,Daily!JS$10,0))/BU$134</f>
      </c>
      <c r="BV139" s="14">
        <f>(VLOOKUP($EG139,Data!$B:$CP,Daily!FU$10,0)+VLOOKUP($IF139,Data!$B:$CP,Daily!JT$10,0))/BV$134</f>
      </c>
      <c r="BW139" s="14">
        <f>(VLOOKUP($EG139,Data!$B:$CP,Daily!FV$10,0)+VLOOKUP($IF139,Data!$B:$CP,Daily!JU$10,0))/BW$134</f>
      </c>
      <c r="BX139" s="14">
        <f>(VLOOKUP($EG139,Data!$B:$CP,Daily!FW$10,0)+VLOOKUP($IF139,Data!$B:$CP,Daily!JV$10,0))/BX$134</f>
      </c>
      <c r="BY139" s="14">
        <f>(VLOOKUP($EG139,Data!$B:$CP,Daily!FX$10,0)+VLOOKUP($IF139,Data!$B:$CP,Daily!JW$10,0))/BY$134</f>
      </c>
      <c r="BZ139" s="14">
        <f>(VLOOKUP($EG139,Data!$B:$CP,Daily!FY$10,0)+VLOOKUP($IF139,Data!$B:$CP,Daily!JX$10,0))/BZ$134</f>
      </c>
      <c r="CA139" s="14">
        <f>(VLOOKUP($EG139,Data!$B:$CP,Daily!FZ$10,0)+VLOOKUP($IF139,Data!$B:$CP,Daily!JY$10,0))/CA$134</f>
      </c>
      <c r="CB139" s="14">
        <f>(VLOOKUP($EG139,Data!$B:$CP,Daily!GA$10,0)+VLOOKUP($IF139,Data!$B:$CP,Daily!JZ$10,0))/CB$134</f>
      </c>
      <c r="CC139" s="14">
        <f>(VLOOKUP($EG139,Data!$B:$CP,Daily!GB$10,0)+VLOOKUP($IF139,Data!$B:$CP,Daily!KA$10,0))/CC$134</f>
      </c>
      <c r="CD139" s="14">
        <f>(VLOOKUP($EG139,Data!$B:$CP,Daily!GC$10,0)+VLOOKUP($IF139,Data!$B:$CP,Daily!KB$10,0))/CD$134</f>
      </c>
      <c r="CE139" s="14">
        <f>(VLOOKUP($EG139,Data!$B:$CP,Daily!GD$10,0)+VLOOKUP($IF139,Data!$B:$CP,Daily!KC$10,0))/CE$134</f>
      </c>
      <c r="CF139" s="14">
        <f>(VLOOKUP($EG139,Data!$B:$CP,Daily!GE$10,0)+VLOOKUP($IF139,Data!$B:$CP,Daily!KD$10,0))/CF$134</f>
      </c>
      <c r="CG139" s="14">
        <f>(VLOOKUP($EG139,Data!$B:$CP,Daily!GF$10,0)+VLOOKUP($IF139,Data!$B:$CP,Daily!KE$10,0))/CG$134</f>
      </c>
      <c r="CH139" s="14">
        <f>(VLOOKUP($EG139,Data!$B:$CP,Daily!GG$10,0)+VLOOKUP($IF139,Data!$B:$CP,Daily!KF$10,0))/CH$134</f>
      </c>
      <c r="CI139" s="14">
        <f>(VLOOKUP($EG139,Data!$B:$CP,Daily!GH$10,0)+VLOOKUP($IF139,Data!$B:$CP,Daily!KG$10,0))/CI$134</f>
      </c>
      <c r="CJ139" s="14">
        <f>(VLOOKUP($EG139,Data!$B:$CP,Daily!GI$10,0)+VLOOKUP($IF139,Data!$B:$CP,Daily!KH$10,0))/CJ$134</f>
      </c>
      <c r="CK139" s="14">
        <f>(VLOOKUP($EG139,Data!$B:$CP,Daily!GJ$10,0)+VLOOKUP($IF139,Data!$B:$CP,Daily!KI$10,0))/CK$134</f>
      </c>
      <c r="CL139" s="14">
        <f>(VLOOKUP($EG139,Data!$B:$CP,Daily!GK$10,0)+VLOOKUP($IF139,Data!$B:$CP,Daily!KJ$10,0))/CL$134</f>
      </c>
      <c r="CM139" s="14">
        <f>(VLOOKUP($EG139,Data!$B:$CP,Daily!GL$10,0)+VLOOKUP($IF139,Data!$B:$CP,Daily!KK$10,0))/CM$134</f>
      </c>
      <c r="CN139" s="14">
        <f>(VLOOKUP($EG139,Data!$B:$CP,Daily!GM$10,0)+VLOOKUP($IF139,Data!$B:$CP,Daily!KL$10,0))/CN$134</f>
      </c>
      <c r="CO139" s="14">
        <f>(VLOOKUP($EG139,Data!$B:$CP,Daily!GN$10,0)+VLOOKUP($IF139,Data!$B:$CP,Daily!KM$10,0))/CO$134</f>
      </c>
      <c r="CP139" s="14">
        <f>(VLOOKUP($EG139,Data!$B:$CP,Daily!GO$10,0)+VLOOKUP($IF139,Data!$B:$CP,Daily!KN$10,0))/CP$134</f>
      </c>
      <c r="CQ139" s="14">
        <f>(VLOOKUP($EG139,Data!$B:$CP,Daily!GP$10,0)+VLOOKUP($IF139,Data!$B:$CP,Daily!KO$10,0))/CQ$134</f>
      </c>
      <c r="CR139" s="14">
        <f>(VLOOKUP($EG139,Data!$B:$CP,Daily!GQ$10,0)+VLOOKUP($IF139,Data!$B:$CP,Daily!KP$10,0))/CR$134</f>
      </c>
      <c r="CS139" s="14">
        <f>(VLOOKUP($EG139,Data!$B:$CP,Daily!GR$10,0)+VLOOKUP($IF139,Data!$B:$CP,Daily!KQ$10,0))/CS$134</f>
      </c>
      <c r="CT139" s="14">
        <f>(VLOOKUP($EG139,Data!$B:$CP,Daily!GS$10,0)+VLOOKUP($IF139,Data!$B:$CP,Daily!KR$10,0))/CT$134</f>
      </c>
      <c r="CU139" s="14">
        <f>(VLOOKUP($EG139,Data!$B:$CP,Daily!GT$10,0)+VLOOKUP($IF139,Data!$B:$CP,Daily!KS$10,0))/CU$134</f>
      </c>
      <c r="CV139" s="14">
        <f>(VLOOKUP($EG139,Data!$B:$CP,Daily!GU$10,0)+VLOOKUP($IF139,Data!$B:$CP,Daily!KT$10,0))/CV$134</f>
      </c>
      <c r="CW139" s="14">
        <f>(VLOOKUP($EG139,Data!$B:$CP,Daily!GV$10,0)+VLOOKUP($IF139,Data!$B:$CP,Daily!KU$10,0))/CW$134</f>
      </c>
      <c r="CX139" s="14">
        <f>(VLOOKUP($EG139,Data!$B:$CP,Daily!GW$10,0)+VLOOKUP($IF139,Data!$B:$CP,Daily!KV$10,0))/CX$134</f>
      </c>
      <c r="CY139" s="14">
        <f>(VLOOKUP($EG139,Data!$B:$CP,Daily!GX$10,0)+VLOOKUP($IF139,Data!$B:$CP,Daily!KW$10,0))/CY$134</f>
      </c>
      <c r="CZ139" s="14">
        <f>(VLOOKUP($EG139,Data!$B:$CP,Daily!GY$10,0)+VLOOKUP($IF139,Data!$B:$CP,Daily!KX$10,0))/CZ$134</f>
      </c>
      <c r="DA139" s="14">
        <f>(VLOOKUP($EG139,Data!$B:$CP,Daily!GZ$10,0)+VLOOKUP($IF139,Data!$B:$CP,Daily!KY$10,0))/DA$134</f>
      </c>
      <c r="DB139" s="14">
        <f>(VLOOKUP($EG139,Data!$B:$CP,Daily!HA$10,0)+VLOOKUP($IF139,Data!$B:$CP,Daily!KZ$10,0))/DB$134</f>
      </c>
      <c r="DC139" s="14">
        <f>(VLOOKUP($EG139,Data!$B:$CP,Daily!HB$10,0)+VLOOKUP($IF139,Data!$B:$CP,Daily!LA$10,0))/DC$134</f>
      </c>
      <c r="DD139" s="14">
        <f>(VLOOKUP($EG139,Data!$B:$CP,Daily!HC$10,0)+VLOOKUP($IF139,Data!$B:$CP,Daily!LB$10,0))/DD$134</f>
      </c>
      <c r="DE139" s="14">
        <f>(VLOOKUP($EG139,Data!$B:$CP,Daily!HD$10,0)+VLOOKUP($IF139,Data!$B:$CP,Daily!LC$10,0))/DE$134</f>
      </c>
      <c r="DF139" s="14">
        <f>(VLOOKUP($EG139,Data!$B:$CP,Daily!HE$10,0)+VLOOKUP($IF139,Data!$B:$CP,Daily!LD$10,0))/DF$134</f>
      </c>
      <c r="DG139" s="14">
        <f>(VLOOKUP($EG139,Data!$B:$CP,Daily!HF$10,0)+VLOOKUP($IF139,Data!$B:$CP,Daily!LE$10,0))/DG$134</f>
      </c>
      <c r="DH139" s="14">
        <f>(VLOOKUP($EG139,Data!$B:$CP,Daily!HG$10,0)+VLOOKUP($IF139,Data!$B:$CP,Daily!LF$10,0))/DH$134</f>
      </c>
      <c r="DI139" s="14">
        <f>(VLOOKUP($EG139,Data!$B:$CP,Daily!HH$10,0)+VLOOKUP($IF139,Data!$B:$CP,Daily!LG$10,0))/DI$134</f>
      </c>
      <c r="DJ139" s="14">
        <f>(VLOOKUP($EG139,Data!$B:$CP,Daily!HI$10,0)+VLOOKUP($IF139,Data!$B:$CP,Daily!LH$10,0))/DJ$134</f>
      </c>
      <c r="DK139" s="14">
        <f>(VLOOKUP($EG139,Data!$B:$CP,Daily!HJ$10,0)+VLOOKUP($IF139,Data!$B:$CP,Daily!LI$10,0))/DK$134</f>
      </c>
      <c r="DL139" s="14">
        <f>(VLOOKUP($EG139,Data!$B:$CP,Daily!HK$10,0)+VLOOKUP($IF139,Data!$B:$CP,Daily!LJ$10,0))/DL$134</f>
      </c>
      <c r="DM139" s="14">
        <f>(VLOOKUP($EG139,Data!$B:$CP,Daily!HL$10,0)+VLOOKUP($IF139,Data!$B:$CP,Daily!LK$10,0))/DM$134</f>
      </c>
      <c r="DN139" s="14">
        <f>(VLOOKUP($EG139,Data!$B:$CP,Daily!HM$10,0)+VLOOKUP($IF139,Data!$B:$CP,Daily!LL$10,0))/DN$134</f>
      </c>
      <c r="DO139" s="14">
        <f>(VLOOKUP($EG139,Data!$B:$CP,Daily!HN$10,0)+VLOOKUP($IF139,Data!$B:$CP,Daily!LM$10,0))/DO$134</f>
      </c>
      <c r="DP139" s="14">
        <f>(VLOOKUP($EG139,Data!$B:$CP,Daily!HO$10,0)+VLOOKUP($IF139,Data!$B:$CP,Daily!LN$10,0))/DP$134</f>
      </c>
      <c r="DQ139" s="14">
        <f>(VLOOKUP($EG139,Data!$B:$CP,Daily!HP$10,0)+VLOOKUP($IF139,Data!$B:$CP,Daily!LO$10,0))/DQ$134</f>
      </c>
      <c r="DR139" s="14">
        <f>(VLOOKUP($EG139,Data!$B:$CP,Daily!HQ$10,0)+VLOOKUP($IF139,Data!$B:$CP,Daily!LP$10,0))/DR$134</f>
      </c>
      <c r="DS139" s="14">
        <f>(VLOOKUP($EG139,Data!$B:$CP,Daily!HR$10,0)+VLOOKUP($IF139,Data!$B:$CP,Daily!LQ$10,0))/DS$134</f>
      </c>
      <c r="DT139" s="14">
        <f>(VLOOKUP($EG139,Data!$B:$CP,Daily!HS$10,0)+VLOOKUP($IF139,Data!$B:$CP,Daily!LR$10,0))/DT$134</f>
      </c>
      <c r="DU139" s="14">
        <f>(VLOOKUP($EG139,Data!$B:$CP,Daily!HT$10,0)+VLOOKUP($IF139,Data!$B:$CP,Daily!LS$10,0))/DU$134</f>
      </c>
      <c r="DV139" s="18"/>
      <c r="DW139" s="14">
        <f t="shared" si="1732"/>
      </c>
      <c r="DX139" s="14">
        <f t="shared" si="1733"/>
      </c>
      <c r="DY139" s="14">
        <f t="shared" si="1747"/>
      </c>
      <c r="DZ139" s="14">
        <f t="shared" si="1748"/>
      </c>
      <c r="EA139" s="14">
        <f t="shared" si="1749"/>
      </c>
      <c r="EB139" s="18"/>
      <c r="EC139" s="14">
        <f t="shared" si="1734"/>
      </c>
      <c r="ED139" s="14">
        <f t="shared" si="1756"/>
      </c>
      <c r="EE139" s="14">
        <f t="shared" si="1757"/>
      </c>
      <c r="EF139" s="16"/>
      <c r="EG139" s="9" t="s">
        <v>736</v>
      </c>
      <c r="EH139" s="9" t="s">
        <v>118</v>
      </c>
      <c r="EI139" s="14">
        <f>VLOOKUP($EG139,Data!$B:$CP,Daily!EI$10,0)/EI$134</f>
      </c>
      <c r="EJ139" s="14">
        <f>VLOOKUP($EG139,Data!$B:$CP,Daily!EJ$10,0)/EJ$134</f>
      </c>
      <c r="EK139" s="14">
        <f>VLOOKUP($EG139,Data!$B:$CP,Daily!EK$10,0)/EK$134</f>
      </c>
      <c r="EL139" s="14">
        <f>VLOOKUP($EG139,Data!$B:$CP,Daily!EL$10,0)/EL$134</f>
      </c>
      <c r="EM139" s="14">
        <f>VLOOKUP($EG139,Data!$B:$CP,Daily!EM$10,0)/EM$134</f>
      </c>
      <c r="EN139" s="14">
        <f>VLOOKUP($EG139,Data!$B:$CP,Daily!EN$10,0)/EN$134</f>
      </c>
      <c r="EO139" s="14">
        <f>VLOOKUP($EG139,Data!$B:$CP,Daily!EO$10,0)/EO$134</f>
      </c>
      <c r="EP139" s="14">
        <f>VLOOKUP($EG139,Data!$B:$CP,Daily!EP$10,0)/EP$134</f>
      </c>
      <c r="EQ139" s="14">
        <f>VLOOKUP($EG139,Data!$B:$CP,Daily!EQ$10,0)/EQ$134</f>
      </c>
      <c r="ER139" s="14">
        <f>VLOOKUP($EG139,Data!$B:$CP,Daily!ER$10,0)/ER$134</f>
      </c>
      <c r="ES139" s="14">
        <f>VLOOKUP($EG139,Data!$B:$CP,Daily!ES$10,0)/ES$134</f>
      </c>
      <c r="ET139" s="14">
        <f>VLOOKUP($EG139,Data!$B:$CP,Daily!ET$10,0)/ET$134</f>
      </c>
      <c r="EU139" s="14">
        <f>VLOOKUP($EG139,Data!$B:$CP,Daily!EU$10,0)/EU$134</f>
      </c>
      <c r="EV139" s="14">
        <f>VLOOKUP($EG139,Data!$B:$CP,Daily!EV$10,0)/EV$134</f>
      </c>
      <c r="EW139" s="14">
        <f>VLOOKUP($EG139,Data!$B:$CP,Daily!EW$10,0)/EW$134</f>
      </c>
      <c r="EX139" s="14">
        <f>VLOOKUP($EG139,Data!$B:$CP,Daily!EX$10,0)/EX$134</f>
      </c>
      <c r="EY139" s="14">
        <f>VLOOKUP($EG139,Data!$B:$CP,Daily!EY$10,0)/EY$134</f>
      </c>
      <c r="EZ139" s="14">
        <f>VLOOKUP($EG139,Data!$B:$CP,Daily!EZ$10,0)/EZ$134</f>
      </c>
      <c r="FA139" s="14">
        <f>VLOOKUP($EG139,Data!$B:$CP,Daily!FA$10,0)/FA$134</f>
      </c>
      <c r="FB139" s="14">
        <f>VLOOKUP($EG139,Data!$B:$CP,Daily!FB$10,0)/FB$134</f>
      </c>
      <c r="FC139" s="14">
        <f>VLOOKUP($EG139,Data!$B:$CP,Daily!FC$10,0)/FC$134</f>
      </c>
      <c r="FD139" s="14">
        <f>VLOOKUP($EG139,Data!$B:$CP,Daily!FD$10,0)/FD$134</f>
      </c>
      <c r="FE139" s="14">
        <f>VLOOKUP($EG139,Data!$B:$CP,Daily!FE$10,0)/FE$134</f>
      </c>
      <c r="FF139" s="14">
        <f>VLOOKUP($EG139,Data!$B:$CP,Daily!FF$10,0)/FF$134</f>
      </c>
      <c r="FG139" s="14">
        <f>VLOOKUP($EG139,Data!$B:$CP,Daily!FG$10,0)/FG$134</f>
      </c>
      <c r="FH139" s="14">
        <f>VLOOKUP($EG139,Data!$B:$CP,Daily!FH$10,0)/FH$134</f>
      </c>
      <c r="FI139" s="14">
        <f>VLOOKUP($EG139,Data!$B:$CP,Daily!FI$10,0)/FI$134</f>
      </c>
      <c r="FJ139" s="14">
        <f>VLOOKUP($EG139,Data!$B:$CP,Daily!FJ$10,0)/FJ$134</f>
      </c>
      <c r="FK139" s="14">
        <f>VLOOKUP($EG139,Data!$B:$CP,Daily!FK$10,0)/FK$134</f>
      </c>
      <c r="FL139" s="14">
        <f>VLOOKUP($EG139,Data!$B:$CP,Daily!FL$10,0)/FL$134</f>
      </c>
      <c r="FM139" s="14">
        <f>VLOOKUP($EG139,Data!$B:$CP,Daily!FM$10,0)/FM$134</f>
      </c>
      <c r="FN139" s="14">
        <f>VLOOKUP($EG139,Data!$B:$CP,Daily!FN$10,0)/FN$134</f>
      </c>
      <c r="FO139" s="14">
        <f>VLOOKUP($EG139,Data!$B:$CP,Daily!FO$10,0)/FO$134</f>
      </c>
      <c r="FP139" s="14">
        <f>VLOOKUP($EG139,Data!$B:$CP,Daily!FP$10,0)/FP$134</f>
      </c>
      <c r="FQ139" s="14">
        <f>VLOOKUP($EG139,Data!$B:$CP,Daily!FQ$10,0)/FQ$134</f>
      </c>
      <c r="FR139" s="14">
        <f>VLOOKUP($EG139,Data!$B:$CP,Daily!FR$10,0)/FR$134</f>
      </c>
      <c r="FS139" s="14">
        <f>VLOOKUP($EG139,Data!$B:$CP,Daily!FS$10,0)/FS$134</f>
      </c>
      <c r="FT139" s="14">
        <f>VLOOKUP($EG139,Data!$B:$CP,Daily!FT$10,0)/FT$134</f>
      </c>
      <c r="FU139" s="14">
        <f>VLOOKUP($EG139,Data!$B:$CP,Daily!FU$10,0)/FU$134</f>
      </c>
      <c r="FV139" s="14">
        <f>VLOOKUP($EG139,Data!$B:$CP,Daily!FV$10,0)/FV$134</f>
      </c>
      <c r="FW139" s="14">
        <f>VLOOKUP($EG139,Data!$B:$CP,Daily!FW$10,0)/FW$134</f>
      </c>
      <c r="FX139" s="14">
        <f>VLOOKUP($EG139,Data!$B:$CP,Daily!FX$10,0)/FX$134</f>
      </c>
      <c r="FY139" s="14">
        <f>VLOOKUP($EG139,Data!$B:$CP,Daily!FY$10,0)/FY$134</f>
      </c>
      <c r="FZ139" s="14">
        <f>VLOOKUP($EG139,Data!$B:$CP,Daily!FZ$10,0)/FZ$134</f>
      </c>
      <c r="GA139" s="14">
        <f>VLOOKUP($EG139,Data!$B:$CP,Daily!GA$10,0)/GA$134</f>
      </c>
      <c r="GB139" s="14">
        <f>VLOOKUP($EG139,Data!$B:$CP,Daily!GB$10,0)/GB$134</f>
      </c>
      <c r="GC139" s="14">
        <f>VLOOKUP($EG139,Data!$B:$CP,Daily!GC$10,0)/GC$134</f>
      </c>
      <c r="GD139" s="14">
        <f>VLOOKUP($EG139,Data!$B:$CP,Daily!GD$10,0)/GD$134</f>
      </c>
      <c r="GE139" s="14">
        <f>VLOOKUP($EG139,Data!$B:$CP,Daily!GE$10,0)/GE$134</f>
      </c>
      <c r="GF139" s="14">
        <f>VLOOKUP($EG139,Data!$B:$CP,Daily!GF$10,0)/GF$134</f>
      </c>
      <c r="GG139" s="14">
        <f>VLOOKUP($EG139,Data!$B:$CP,Daily!GG$10,0)/GG$134</f>
      </c>
      <c r="GH139" s="14">
        <f>VLOOKUP($EG139,Data!$B:$CP,Daily!GH$10,0)/GH$134</f>
      </c>
      <c r="GI139" s="14">
        <f>VLOOKUP($EG139,Data!$B:$CP,Daily!GI$10,0)/GI$134</f>
      </c>
      <c r="GJ139" s="14">
        <f>VLOOKUP($EG139,Data!$B:$CP,Daily!GJ$10,0)/GJ$134</f>
      </c>
      <c r="GK139" s="14">
        <f>VLOOKUP($EG139,Data!$B:$CP,Daily!GK$10,0)/GK$134</f>
      </c>
      <c r="GL139" s="14">
        <f>VLOOKUP($EG139,Data!$B:$CP,Daily!GL$10,0)/GL$134</f>
      </c>
      <c r="GM139" s="14">
        <f>VLOOKUP($EG139,Data!$B:$CP,Daily!GM$10,0)/GM$134</f>
      </c>
      <c r="GN139" s="14">
        <f>VLOOKUP($EG139,Data!$B:$CP,Daily!GN$10,0)/GN$134</f>
      </c>
      <c r="GO139" s="14">
        <f>VLOOKUP($EG139,Data!$B:$CP,Daily!GO$10,0)/GO$134</f>
      </c>
      <c r="GP139" s="14">
        <f>VLOOKUP($EG139,Data!$B:$CP,Daily!GP$10,0)/GP$134</f>
      </c>
      <c r="GQ139" s="14">
        <f>VLOOKUP($EG139,Data!$B:$CP,Daily!GQ$10,0)/GQ$134</f>
      </c>
      <c r="GR139" s="14">
        <f>VLOOKUP($EG139,Data!$B:$CP,Daily!GR$10,0)/GR$134</f>
      </c>
      <c r="GS139" s="14">
        <f>VLOOKUP($EG139,Data!$B:$CP,Daily!GS$10,0)/GS$134</f>
      </c>
      <c r="GT139" s="14">
        <f>VLOOKUP($EG139,Data!$B:$CP,Daily!GT$10,0)/GT$134</f>
      </c>
      <c r="GU139" s="14">
        <f>VLOOKUP($EG139,Data!$B:$CP,Daily!GU$10,0)/GU$134</f>
      </c>
      <c r="GV139" s="14">
        <f>VLOOKUP($EG139,Data!$B:$CP,Daily!GV$10,0)/GV$134</f>
      </c>
      <c r="GW139" s="14">
        <f>VLOOKUP($EG139,Data!$B:$CP,Daily!GW$10,0)/GW$134</f>
      </c>
      <c r="GX139" s="14">
        <f>VLOOKUP($EG139,Data!$B:$CP,Daily!GX$10,0)/GX$134</f>
      </c>
      <c r="GY139" s="14">
        <f>VLOOKUP($EG139,Data!$B:$CP,Daily!GY$10,0)/GY$134</f>
      </c>
      <c r="GZ139" s="14">
        <f>VLOOKUP($EG139,Data!$B:$CP,Daily!GZ$10,0)/GZ$134</f>
      </c>
      <c r="HA139" s="14">
        <f>VLOOKUP($EG139,Data!$B:$CP,Daily!HA$10,0)/HA$134</f>
      </c>
      <c r="HB139" s="14">
        <f>VLOOKUP($EG139,Data!$B:$CP,Daily!HB$10,0)/HB$134</f>
      </c>
      <c r="HC139" s="14">
        <f>VLOOKUP($EG139,Data!$B:$CP,Daily!HC$10,0)/HC$134</f>
      </c>
      <c r="HD139" s="14">
        <f>VLOOKUP($EG139,Data!$B:$CP,Daily!HD$10,0)/HD$134</f>
      </c>
      <c r="HE139" s="14">
        <f>VLOOKUP($EG139,Data!$B:$CP,Daily!HE$10,0)/HE$134</f>
      </c>
      <c r="HF139" s="14">
        <f>VLOOKUP($EG139,Data!$B:$CP,Daily!HF$10,0)/HF$134</f>
      </c>
      <c r="HG139" s="14">
        <f>VLOOKUP($EG139,Data!$B:$CP,Daily!HG$10,0)/HG$134</f>
      </c>
      <c r="HH139" s="14">
        <f>VLOOKUP($EG139,Data!$B:$CP,Daily!HH$10,0)/HH$134</f>
      </c>
      <c r="HI139" s="14">
        <f>VLOOKUP($EG139,Data!$B:$CP,Daily!HI$10,0)/HI$134</f>
      </c>
      <c r="HJ139" s="14">
        <f>VLOOKUP($EG139,Data!$B:$CP,Daily!HJ$10,0)/HJ$134</f>
      </c>
      <c r="HK139" s="14">
        <f>VLOOKUP($EG139,Data!$B:$CP,Daily!HK$10,0)/HK$134</f>
      </c>
      <c r="HL139" s="14">
        <f>VLOOKUP($EG139,Data!$B:$CP,Daily!HL$10,0)/HL$134</f>
      </c>
      <c r="HM139" s="14">
        <f>VLOOKUP($EG139,Data!$B:$CP,Daily!HM$10,0)/HM$134</f>
      </c>
      <c r="HN139" s="14">
        <f>VLOOKUP($EG139,Data!$B:$CP,Daily!HN$10,0)/HN$134</f>
      </c>
      <c r="HO139" s="14">
        <f>VLOOKUP($EG139,Data!$B:$CP,Daily!HO$10,0)/HO$134</f>
      </c>
      <c r="HP139" s="14">
        <f>VLOOKUP($EG139,Data!$B:$CP,Daily!HP$10,0)/HP$134</f>
      </c>
      <c r="HQ139" s="14">
        <f>VLOOKUP($EG139,Data!$B:$CP,Daily!HQ$10,0)/HQ$134</f>
      </c>
      <c r="HR139" s="14">
        <f>VLOOKUP($EG139,Data!$B:$CP,Daily!HR$10,0)/HR$134</f>
      </c>
      <c r="HS139" s="14">
        <f>VLOOKUP($EG139,Data!$B:$CP,Daily!HS$10,0)/HS$134</f>
      </c>
      <c r="HT139" s="14">
        <f>VLOOKUP($EG139,Data!$B:$CP,Daily!HT$10,0)/HT$134</f>
      </c>
      <c r="HU139" s="17"/>
      <c r="HV139" s="52">
        <f t="shared" si="1735"/>
      </c>
      <c r="HW139" s="52">
        <f t="shared" si="1736"/>
      </c>
      <c r="HX139" s="52">
        <f t="shared" si="1737"/>
      </c>
      <c r="HY139" s="52">
        <f t="shared" si="1750"/>
      </c>
      <c r="HZ139" s="52">
        <f t="shared" si="1751"/>
      </c>
      <c r="IA139" s="55"/>
      <c r="IB139" s="14">
        <f t="shared" si="1738"/>
      </c>
      <c r="IC139" s="14">
        <f t="shared" si="1758"/>
      </c>
      <c r="ID139" s="14">
        <f t="shared" si="1752"/>
      </c>
      <c r="IE139" s="16"/>
      <c r="IF139" s="9" t="s">
        <v>737</v>
      </c>
      <c r="IG139" s="9" t="s">
        <v>118</v>
      </c>
      <c r="IH139" s="14">
        <f>VLOOKUP($IF139,Data!$B:$CP,Daily!IH$10,0)/IH$134</f>
      </c>
      <c r="II139" s="14">
        <f>VLOOKUP($IF139,Data!$B:$CP,Daily!II$10,0)/II$134</f>
      </c>
      <c r="IJ139" s="14">
        <f>VLOOKUP($IF139,Data!$B:$CP,Daily!IJ$10,0)/IJ$134</f>
      </c>
      <c r="IK139" s="14">
        <f>VLOOKUP($IF139,Data!$B:$CP,Daily!IK$10,0)/IK$134</f>
      </c>
      <c r="IL139" s="14">
        <f>VLOOKUP($IF139,Data!$B:$CP,Daily!IL$10,0)/IL$134</f>
      </c>
      <c r="IM139" s="14">
        <f>VLOOKUP($IF139,Data!$B:$CP,Daily!IM$10,0)/IM$134</f>
      </c>
      <c r="IN139" s="14">
        <f>VLOOKUP($IF139,Data!$B:$CP,Daily!IN$10,0)/IN$134</f>
      </c>
      <c r="IO139" s="14">
        <f>VLOOKUP($IF139,Data!$B:$CP,Daily!IO$10,0)/IO$134</f>
      </c>
      <c r="IP139" s="14">
        <f>VLOOKUP($IF139,Data!$B:$CP,Daily!IP$10,0)/IP$134</f>
      </c>
      <c r="IQ139" s="14">
        <f>VLOOKUP($IF139,Data!$B:$CP,Daily!IQ$10,0)/IQ$134</f>
      </c>
      <c r="IR139" s="14">
        <f>VLOOKUP($IF139,Data!$B:$CP,Daily!IR$10,0)/IR$134</f>
      </c>
      <c r="IS139" s="14">
        <f>VLOOKUP($IF139,Data!$B:$CP,Daily!IS$10,0)/IS$134</f>
      </c>
      <c r="IT139" s="14">
        <f>VLOOKUP($IF139,Data!$B:$CP,Daily!IT$10,0)/IT$134</f>
      </c>
      <c r="IU139" s="14">
        <f>VLOOKUP($IF139,Data!$B:$CP,Daily!IU$10,0)/IU$134</f>
      </c>
      <c r="IV139" s="14">
        <f>VLOOKUP($IF139,Data!$B:$CP,Daily!IV$10,0)/IV$134</f>
      </c>
      <c r="IW139" s="14">
        <f>VLOOKUP($IF139,Data!$B:$CP,Daily!IW$10,0)/IW$134</f>
      </c>
      <c r="IX139" s="14">
        <f>VLOOKUP($IF139,Data!$B:$CP,Daily!IX$10,0)/IX$134</f>
      </c>
      <c r="IY139" s="14">
        <f>VLOOKUP($IF139,Data!$B:$CP,Daily!IY$10,0)/IY$134</f>
      </c>
      <c r="IZ139" s="14">
        <f>VLOOKUP($IF139,Data!$B:$CP,Daily!IZ$10,0)/IZ$134</f>
      </c>
      <c r="JA139" s="14">
        <f>VLOOKUP($IF139,Data!$B:$CP,Daily!JA$10,0)/JA$134</f>
      </c>
      <c r="JB139" s="14">
        <f>VLOOKUP($IF139,Data!$B:$CP,Daily!JB$10,0)/JB$134</f>
      </c>
      <c r="JC139" s="14">
        <f>VLOOKUP($IF139,Data!$B:$CP,Daily!JC$10,0)/JC$134</f>
      </c>
      <c r="JD139" s="14">
        <f>VLOOKUP($IF139,Data!$B:$CP,Daily!JD$10,0)/JD$134</f>
      </c>
      <c r="JE139" s="14">
        <f>VLOOKUP($IF139,Data!$B:$CP,Daily!JE$10,0)/JE$134</f>
      </c>
      <c r="JF139" s="14">
        <f>VLOOKUP($IF139,Data!$B:$CP,Daily!JF$10,0)/JF$134</f>
      </c>
      <c r="JG139" s="14">
        <f>VLOOKUP($IF139,Data!$B:$CP,Daily!JG$10,0)/JG$134</f>
      </c>
      <c r="JH139" s="14">
        <f>VLOOKUP($IF139,Data!$B:$CP,Daily!JH$10,0)/JH$134</f>
      </c>
      <c r="JI139" s="14">
        <f>VLOOKUP($IF139,Data!$B:$CP,Daily!JI$10,0)/JI$134</f>
      </c>
      <c r="JJ139" s="14">
        <f>VLOOKUP($IF139,Data!$B:$CP,Daily!JJ$10,0)/JJ$134</f>
      </c>
      <c r="JK139" s="14">
        <f>VLOOKUP($IF139,Data!$B:$CP,Daily!JK$10,0)/JK$134</f>
      </c>
      <c r="JL139" s="14">
        <f>VLOOKUP($IF139,Data!$B:$CP,Daily!JL$10,0)/JL$134</f>
      </c>
      <c r="JM139" s="14">
        <f>VLOOKUP($IF139,Data!$B:$CP,Daily!JM$10,0)/JM$134</f>
      </c>
      <c r="JN139" s="14">
        <f>VLOOKUP($IF139,Data!$B:$CP,Daily!JN$10,0)/JN$134</f>
      </c>
      <c r="JO139" s="14">
        <f>VLOOKUP($IF139,Data!$B:$CP,Daily!JO$10,0)/JO$134</f>
      </c>
      <c r="JP139" s="14">
        <f>VLOOKUP($IF139,Data!$B:$CP,Daily!JP$10,0)/JP$134</f>
      </c>
      <c r="JQ139" s="14">
        <f>VLOOKUP($IF139,Data!$B:$CP,Daily!JQ$10,0)/JQ$134</f>
      </c>
      <c r="JR139" s="14">
        <f>VLOOKUP($IF139,Data!$B:$CP,Daily!JR$10,0)/JR$134</f>
      </c>
      <c r="JS139" s="14">
        <f>VLOOKUP($IF139,Data!$B:$CP,Daily!JS$10,0)/JS$134</f>
      </c>
      <c r="JT139" s="14">
        <f>VLOOKUP($IF139,Data!$B:$CP,Daily!JT$10,0)/JT$134</f>
      </c>
      <c r="JU139" s="14">
        <f>VLOOKUP($IF139,Data!$B:$CP,Daily!JU$10,0)/JU$134</f>
      </c>
      <c r="JV139" s="14">
        <f>VLOOKUP($IF139,Data!$B:$CP,Daily!JV$10,0)/JV$134</f>
      </c>
      <c r="JW139" s="14">
        <f>VLOOKUP($IF139,Data!$B:$CP,Daily!JW$10,0)/JW$134</f>
      </c>
      <c r="JX139" s="14">
        <f>VLOOKUP($IF139,Data!$B:$CP,Daily!JX$10,0)/JX$134</f>
      </c>
      <c r="JY139" s="14">
        <f>VLOOKUP($IF139,Data!$B:$CP,Daily!JY$10,0)/JY$134</f>
      </c>
      <c r="JZ139" s="14">
        <f>VLOOKUP($IF139,Data!$B:$CP,Daily!JZ$10,0)/JZ$134</f>
      </c>
      <c r="KA139" s="14">
        <f>VLOOKUP($IF139,Data!$B:$CP,Daily!KA$10,0)/KA$134</f>
      </c>
      <c r="KB139" s="14">
        <f>VLOOKUP($IF139,Data!$B:$CP,Daily!KB$10,0)/KB$134</f>
      </c>
      <c r="KC139" s="14">
        <f>VLOOKUP($IF139,Data!$B:$CP,Daily!KC$10,0)/KC$134</f>
      </c>
      <c r="KD139" s="14">
        <f>VLOOKUP($IF139,Data!$B:$CP,Daily!KD$10,0)/KD$134</f>
      </c>
      <c r="KE139" s="14">
        <f>VLOOKUP($IF139,Data!$B:$CP,Daily!KE$10,0)/KE$134</f>
      </c>
      <c r="KF139" s="14">
        <f>VLOOKUP($IF139,Data!$B:$CP,Daily!KF$10,0)/KF$134</f>
      </c>
      <c r="KG139" s="14">
        <f>VLOOKUP($IF139,Data!$B:$CP,Daily!KG$10,0)/KG$134</f>
      </c>
      <c r="KH139" s="14">
        <f>VLOOKUP($IF139,Data!$B:$CP,Daily!KH$10,0)/KH$134</f>
      </c>
      <c r="KI139" s="14">
        <f>VLOOKUP($IF139,Data!$B:$CP,Daily!KI$10,0)/KI$134</f>
      </c>
      <c r="KJ139" s="14">
        <f>VLOOKUP($IF139,Data!$B:$CP,Daily!KJ$10,0)/KJ$134</f>
      </c>
      <c r="KK139" s="14">
        <f>VLOOKUP($IF139,Data!$B:$CP,Daily!KK$10,0)/KK$134</f>
      </c>
      <c r="KL139" s="14">
        <f>VLOOKUP($IF139,Data!$B:$CP,Daily!KL$10,0)/KL$134</f>
      </c>
      <c r="KM139" s="14">
        <f>VLOOKUP($IF139,Data!$B:$CP,Daily!KM$10,0)/KM$134</f>
      </c>
      <c r="KN139" s="14">
        <f>VLOOKUP($IF139,Data!$B:$CP,Daily!KN$10,0)/KN$134</f>
      </c>
      <c r="KO139" s="14">
        <f>VLOOKUP($IF139,Data!$B:$CP,Daily!KO$10,0)/KO$134</f>
      </c>
      <c r="KP139" s="14">
        <f>VLOOKUP($IF139,Data!$B:$CP,Daily!KP$10,0)/KP$134</f>
      </c>
      <c r="KQ139" s="14">
        <f>VLOOKUP($IF139,Data!$B:$CP,Daily!KQ$10,0)/KQ$134</f>
      </c>
      <c r="KR139" s="14">
        <f>VLOOKUP($IF139,Data!$B:$CP,Daily!KR$10,0)/KR$134</f>
      </c>
      <c r="KS139" s="14">
        <f>VLOOKUP($IF139,Data!$B:$CP,Daily!KS$10,0)/KS$134</f>
      </c>
      <c r="KT139" s="14">
        <f>VLOOKUP($IF139,Data!$B:$CP,Daily!KT$10,0)/KT$134</f>
      </c>
      <c r="KU139" s="14">
        <f>VLOOKUP($IF139,Data!$B:$CP,Daily!KU$10,0)/KU$134</f>
      </c>
      <c r="KV139" s="14">
        <f>VLOOKUP($IF139,Data!$B:$CP,Daily!KV$10,0)/KV$134</f>
      </c>
      <c r="KW139" s="14">
        <f>VLOOKUP($IF139,Data!$B:$CP,Daily!KW$10,0)/KW$134</f>
      </c>
      <c r="KX139" s="14">
        <f>VLOOKUP($IF139,Data!$B:$CP,Daily!KX$10,0)/KX$134</f>
      </c>
      <c r="KY139" s="14">
        <f>VLOOKUP($IF139,Data!$B:$CP,Daily!KY$10,0)/KY$134</f>
      </c>
      <c r="KZ139" s="14">
        <f>VLOOKUP($IF139,Data!$B:$CP,Daily!KZ$10,0)/KZ$134</f>
      </c>
      <c r="LA139" s="14">
        <f>VLOOKUP($IF139,Data!$B:$CP,Daily!LA$10,0)/LA$134</f>
      </c>
      <c r="LB139" s="14">
        <f>VLOOKUP($IF139,Data!$B:$CP,Daily!LB$10,0)/LB$134</f>
      </c>
      <c r="LC139" s="14">
        <f>VLOOKUP($IF139,Data!$B:$CP,Daily!LC$10,0)/LC$134</f>
      </c>
      <c r="LD139" s="14">
        <f>VLOOKUP($IF139,Data!$B:$CP,Daily!LD$10,0)/LD$134</f>
      </c>
      <c r="LE139" s="14">
        <f>VLOOKUP($IF139,Data!$B:$CP,Daily!LE$10,0)/LE$134</f>
      </c>
      <c r="LF139" s="14">
        <f>VLOOKUP($IF139,Data!$B:$CP,Daily!LF$10,0)/LF$134</f>
      </c>
      <c r="LG139" s="14">
        <f>VLOOKUP($IF139,Data!$B:$CP,Daily!LG$10,0)/LG$134</f>
      </c>
      <c r="LH139" s="14">
        <f>VLOOKUP($IF139,Data!$B:$CP,Daily!LH$10,0)/LH$134</f>
      </c>
      <c r="LI139" s="14">
        <f>VLOOKUP($IF139,Data!$B:$CP,Daily!LI$10,0)/LI$134</f>
      </c>
      <c r="LJ139" s="14">
        <f>VLOOKUP($IF139,Data!$B:$CP,Daily!LJ$10,0)/LJ$134</f>
      </c>
      <c r="LK139" s="14">
        <f>VLOOKUP($IF139,Data!$B:$CP,Daily!LK$10,0)/LK$134</f>
      </c>
      <c r="LL139" s="14">
        <f>VLOOKUP($IF139,Data!$B:$CP,Daily!LL$10,0)/LL$134</f>
      </c>
      <c r="LM139" s="14">
        <f>VLOOKUP($IF139,Data!$B:$CP,Daily!LM$10,0)/LM$134</f>
      </c>
      <c r="LN139" s="14">
        <f>VLOOKUP($IF139,Data!$B:$CP,Daily!LN$10,0)/LN$134</f>
      </c>
      <c r="LO139" s="14">
        <f>VLOOKUP($IF139,Data!$B:$CP,Daily!LO$10,0)/LO$134</f>
      </c>
      <c r="LP139" s="14">
        <f>VLOOKUP($IF139,Data!$B:$CP,Daily!LP$10,0)/LP$134</f>
      </c>
      <c r="LQ139" s="14">
        <f>VLOOKUP($IF139,Data!$B:$CP,Daily!LQ$10,0)/LQ$134</f>
      </c>
      <c r="LR139" s="14">
        <f>VLOOKUP($IF139,Data!$B:$CP,Daily!LR$10,0)/LR$134</f>
      </c>
      <c r="LS139" s="14">
        <f>VLOOKUP($IF139,Data!$B:$CP,Daily!LS$10,0)/LS$134</f>
      </c>
      <c r="LU139" s="52">
        <f t="shared" si="1739"/>
      </c>
      <c r="LV139" s="52">
        <f t="shared" si="1740"/>
      </c>
      <c r="LW139" s="52">
        <f t="shared" si="1741"/>
      </c>
      <c r="LX139" s="52">
        <f t="shared" si="1753"/>
      </c>
      <c r="LY139" s="52">
        <f t="shared" si="1754"/>
      </c>
      <c r="LZ139" s="55"/>
      <c r="MA139" s="14">
        <f t="shared" si="1755"/>
      </c>
      <c r="MB139" s="14">
        <f t="shared" si="1759"/>
      </c>
      <c r="MC139" s="14">
        <f t="shared" si="1760"/>
      </c>
    </row>
    <row r="140" spans="4:341" x14ac:dyDescent="0.25">
      <c r="D140" s="132" t="s">
        <v>478</v>
      </c>
      <c r="E140" s="67" t="str">
        <f>VLOOKUP($D140,'Metric Nature'!$C:$D,2,0)&amp;IF(($F140&lt;(EA140)),"Below",IF(($F140&gt;(DZ140)),"Above","Within"))</f>
      </c>
      <c r="F140" s="62">
        <f t="shared" si="1629"/>
      </c>
      <c r="G140" s="92">
        <f t="shared" si="1630"/>
      </c>
      <c r="H140" s="62">
        <f t="shared" si="1631"/>
      </c>
      <c r="I140" s="89">
        <f t="shared" si="1742"/>
      </c>
      <c r="J140" s="62">
        <f t="shared" si="1632"/>
      </c>
      <c r="K140" s="62">
        <f t="shared" si="1633"/>
      </c>
      <c r="L140" s="64"/>
      <c r="M140" s="67" t="str">
        <f>VLOOKUP($D140,'Metric Nature'!$C:$D,2,0)&amp;IF(($N140&lt;(HZ140)),"Below",IF(($N140&gt;(HY140)),"Above","Within"))</f>
      </c>
      <c r="N140" s="71">
        <f t="shared" si="1634"/>
      </c>
      <c r="O140" s="63">
        <f t="shared" si="1743"/>
      </c>
      <c r="P140" s="98">
        <f t="shared" si="1744"/>
      </c>
      <c r="Q140" s="63">
        <f t="shared" si="1635"/>
      </c>
      <c r="R140" s="71">
        <f t="shared" si="1636"/>
      </c>
      <c r="S140" s="62">
        <f t="shared" si="1637"/>
      </c>
      <c r="T140" s="64"/>
      <c r="U140" s="67" t="str">
        <f>VLOOKUP($D140,'Metric Nature'!$C:$D,2,0)&amp;IF(($V140&lt;(LY140)),"Below",IF(($V140&gt;(LX140)),"Above","Within"))</f>
      </c>
      <c r="V140" s="62">
        <f t="shared" si="1638"/>
      </c>
      <c r="W140" s="63">
        <f t="shared" si="1745"/>
      </c>
      <c r="X140" s="62">
        <f t="shared" si="1639"/>
      </c>
      <c r="Y140" s="63">
        <f t="shared" si="1746"/>
      </c>
      <c r="Z140" s="62">
        <f t="shared" si="1640"/>
      </c>
      <c r="AA140" s="62">
        <f t="shared" si="1641"/>
      </c>
      <c r="AB140" s="64"/>
      <c r="AC140" s="60" t="s">
        <v>738</v>
      </c>
      <c r="AI140" s="9" t="s">
        <v>540</v>
      </c>
      <c r="AJ140" s="14">
        <f>(VLOOKUP($EG140,Data!$B:$CP,Daily!EI$10,0)+VLOOKUP($IF140,Data!$B:$CP,Daily!IH$10,0))/AJ$134</f>
      </c>
      <c r="AK140" s="14">
        <f>(VLOOKUP($EG140,Data!$B:$CP,Daily!EJ$10,0)+VLOOKUP($IF140,Data!$B:$CP,Daily!II$10,0))/AK$134</f>
      </c>
      <c r="AL140" s="14">
        <f>(VLOOKUP($EG140,Data!$B:$CP,Daily!EK$10,0)+VLOOKUP($IF140,Data!$B:$CP,Daily!IJ$10,0))/AL$134</f>
      </c>
      <c r="AM140" s="14">
        <f>(VLOOKUP($EG140,Data!$B:$CP,Daily!EL$10,0)+VLOOKUP($IF140,Data!$B:$CP,Daily!IK$10,0))/AM$134</f>
      </c>
      <c r="AN140" s="14">
        <f>(VLOOKUP($EG140,Data!$B:$CP,Daily!EM$10,0)+VLOOKUP($IF140,Data!$B:$CP,Daily!IL$10,0))/AN$134</f>
      </c>
      <c r="AO140" s="14">
        <f>(VLOOKUP($EG140,Data!$B:$CP,Daily!EN$10,0)+VLOOKUP($IF140,Data!$B:$CP,Daily!IM$10,0))/AO$134</f>
      </c>
      <c r="AP140" s="14">
        <f>(VLOOKUP($EG140,Data!$B:$CP,Daily!EO$10,0)+VLOOKUP($IF140,Data!$B:$CP,Daily!IN$10,0))/AP$134</f>
      </c>
      <c r="AQ140" s="14">
        <f>(VLOOKUP($EG140,Data!$B:$CP,Daily!EP$10,0)+VLOOKUP($IF140,Data!$B:$CP,Daily!IO$10,0))/AQ$134</f>
      </c>
      <c r="AR140" s="14">
        <f>(VLOOKUP($EG140,Data!$B:$CP,Daily!EQ$10,0)+VLOOKUP($IF140,Data!$B:$CP,Daily!IP$10,0))/AR$134</f>
      </c>
      <c r="AS140" s="14">
        <f>(VLOOKUP($EG140,Data!$B:$CP,Daily!ER$10,0)+VLOOKUP($IF140,Data!$B:$CP,Daily!IQ$10,0))/AS$134</f>
      </c>
      <c r="AT140" s="14">
        <f>(VLOOKUP($EG140,Data!$B:$CP,Daily!ES$10,0)+VLOOKUP($IF140,Data!$B:$CP,Daily!IR$10,0))/AT$134</f>
      </c>
      <c r="AU140" s="14">
        <f>(VLOOKUP($EG140,Data!$B:$CP,Daily!ET$10,0)+VLOOKUP($IF140,Data!$B:$CP,Daily!IS$10,0))/AU$134</f>
      </c>
      <c r="AV140" s="14">
        <f>(VLOOKUP($EG140,Data!$B:$CP,Daily!EU$10,0)+VLOOKUP($IF140,Data!$B:$CP,Daily!IT$10,0))/AV$134</f>
      </c>
      <c r="AW140" s="14">
        <f>(VLOOKUP($EG140,Data!$B:$CP,Daily!EV$10,0)+VLOOKUP($IF140,Data!$B:$CP,Daily!IU$10,0))/AW$134</f>
      </c>
      <c r="AX140" s="14">
        <f>(VLOOKUP($EG140,Data!$B:$CP,Daily!EW$10,0)+VLOOKUP($IF140,Data!$B:$CP,Daily!IV$10,0))/AX$134</f>
      </c>
      <c r="AY140" s="14">
        <f>(VLOOKUP($EG140,Data!$B:$CP,Daily!EX$10,0)+VLOOKUP($IF140,Data!$B:$CP,Daily!IW$10,0))/AY$134</f>
      </c>
      <c r="AZ140" s="14">
        <f>(VLOOKUP($EG140,Data!$B:$CP,Daily!EY$10,0)+VLOOKUP($IF140,Data!$B:$CP,Daily!IX$10,0))/AZ$134</f>
      </c>
      <c r="BA140" s="14">
        <f>(VLOOKUP($EG140,Data!$B:$CP,Daily!EZ$10,0)+VLOOKUP($IF140,Data!$B:$CP,Daily!IY$10,0))/BA$134</f>
      </c>
      <c r="BB140" s="14">
        <f>(VLOOKUP($EG140,Data!$B:$CP,Daily!FA$10,0)+VLOOKUP($IF140,Data!$B:$CP,Daily!IZ$10,0))/BB$134</f>
      </c>
      <c r="BC140" s="14">
        <f>(VLOOKUP($EG140,Data!$B:$CP,Daily!FB$10,0)+VLOOKUP($IF140,Data!$B:$CP,Daily!JA$10,0))/BC$134</f>
      </c>
      <c r="BD140" s="14">
        <f>(VLOOKUP($EG140,Data!$B:$CP,Daily!FC$10,0)+VLOOKUP($IF140,Data!$B:$CP,Daily!JB$10,0))/BD$134</f>
      </c>
      <c r="BE140" s="14">
        <f>(VLOOKUP($EG140,Data!$B:$CP,Daily!FD$10,0)+VLOOKUP($IF140,Data!$B:$CP,Daily!JC$10,0))/BE$134</f>
      </c>
      <c r="BF140" s="14">
        <f>(VLOOKUP($EG140,Data!$B:$CP,Daily!FE$10,0)+VLOOKUP($IF140,Data!$B:$CP,Daily!JD$10,0))/BF$134</f>
      </c>
      <c r="BG140" s="14">
        <f>(VLOOKUP($EG140,Data!$B:$CP,Daily!FF$10,0)+VLOOKUP($IF140,Data!$B:$CP,Daily!JE$10,0))/BG$134</f>
      </c>
      <c r="BH140" s="14">
        <f>(VLOOKUP($EG140,Data!$B:$CP,Daily!FG$10,0)+VLOOKUP($IF140,Data!$B:$CP,Daily!JF$10,0))/BH$134</f>
      </c>
      <c r="BI140" s="14">
        <f>(VLOOKUP($EG140,Data!$B:$CP,Daily!FH$10,0)+VLOOKUP($IF140,Data!$B:$CP,Daily!JG$10,0))/BI$134</f>
      </c>
      <c r="BJ140" s="14">
        <f>(VLOOKUP($EG140,Data!$B:$CP,Daily!FI$10,0)+VLOOKUP($IF140,Data!$B:$CP,Daily!JH$10,0))/BJ$134</f>
      </c>
      <c r="BK140" s="14">
        <f>(VLOOKUP($EG140,Data!$B:$CP,Daily!FJ$10,0)+VLOOKUP($IF140,Data!$B:$CP,Daily!JI$10,0))/BK$134</f>
      </c>
      <c r="BL140" s="14">
        <f>(VLOOKUP($EG140,Data!$B:$CP,Daily!FK$10,0)+VLOOKUP($IF140,Data!$B:$CP,Daily!JJ$10,0))/BL$134</f>
      </c>
      <c r="BM140" s="14">
        <f>(VLOOKUP($EG140,Data!$B:$CP,Daily!FL$10,0)+VLOOKUP($IF140,Data!$B:$CP,Daily!JK$10,0))/BM$134</f>
      </c>
      <c r="BN140" s="14">
        <f>(VLOOKUP($EG140,Data!$B:$CP,Daily!FM$10,0)+VLOOKUP($IF140,Data!$B:$CP,Daily!JL$10,0))/BN$134</f>
      </c>
      <c r="BO140" s="14">
        <f>(VLOOKUP($EG140,Data!$B:$CP,Daily!FN$10,0)+VLOOKUP($IF140,Data!$B:$CP,Daily!JM$10,0))/BO$134</f>
      </c>
      <c r="BP140" s="14">
        <f>(VLOOKUP($EG140,Data!$B:$CP,Daily!FO$10,0)+VLOOKUP($IF140,Data!$B:$CP,Daily!JN$10,0))/BP$134</f>
      </c>
      <c r="BQ140" s="14">
        <f>(VLOOKUP($EG140,Data!$B:$CP,Daily!FP$10,0)+VLOOKUP($IF140,Data!$B:$CP,Daily!JO$10,0))/BQ$134</f>
      </c>
      <c r="BR140" s="14">
        <f>(VLOOKUP($EG140,Data!$B:$CP,Daily!FQ$10,0)+VLOOKUP($IF140,Data!$B:$CP,Daily!JP$10,0))/BR$134</f>
      </c>
      <c r="BS140" s="14">
        <f>(VLOOKUP($EG140,Data!$B:$CP,Daily!FR$10,0)+VLOOKUP($IF140,Data!$B:$CP,Daily!JQ$10,0))/BS$134</f>
      </c>
      <c r="BT140" s="14">
        <f>(VLOOKUP($EG140,Data!$B:$CP,Daily!FS$10,0)+VLOOKUP($IF140,Data!$B:$CP,Daily!JR$10,0))/BT$134</f>
      </c>
      <c r="BU140" s="14">
        <f>(VLOOKUP($EG140,Data!$B:$CP,Daily!FT$10,0)+VLOOKUP($IF140,Data!$B:$CP,Daily!JS$10,0))/BU$134</f>
      </c>
      <c r="BV140" s="14">
        <f>(VLOOKUP($EG140,Data!$B:$CP,Daily!FU$10,0)+VLOOKUP($IF140,Data!$B:$CP,Daily!JT$10,0))/BV$134</f>
      </c>
      <c r="BW140" s="14">
        <f>(VLOOKUP($EG140,Data!$B:$CP,Daily!FV$10,0)+VLOOKUP($IF140,Data!$B:$CP,Daily!JU$10,0))/BW$134</f>
      </c>
      <c r="BX140" s="14">
        <f>(VLOOKUP($EG140,Data!$B:$CP,Daily!FW$10,0)+VLOOKUP($IF140,Data!$B:$CP,Daily!JV$10,0))/BX$134</f>
      </c>
      <c r="BY140" s="14">
        <f>(VLOOKUP($EG140,Data!$B:$CP,Daily!FX$10,0)+VLOOKUP($IF140,Data!$B:$CP,Daily!JW$10,0))/BY$134</f>
      </c>
      <c r="BZ140" s="14">
        <f>(VLOOKUP($EG140,Data!$B:$CP,Daily!FY$10,0)+VLOOKUP($IF140,Data!$B:$CP,Daily!JX$10,0))/BZ$134</f>
      </c>
      <c r="CA140" s="14">
        <f>(VLOOKUP($EG140,Data!$B:$CP,Daily!FZ$10,0)+VLOOKUP($IF140,Data!$B:$CP,Daily!JY$10,0))/CA$134</f>
      </c>
      <c r="CB140" s="14">
        <f>(VLOOKUP($EG140,Data!$B:$CP,Daily!GA$10,0)+VLOOKUP($IF140,Data!$B:$CP,Daily!JZ$10,0))/CB$134</f>
      </c>
      <c r="CC140" s="14">
        <f>(VLOOKUP($EG140,Data!$B:$CP,Daily!GB$10,0)+VLOOKUP($IF140,Data!$B:$CP,Daily!KA$10,0))/CC$134</f>
      </c>
      <c r="CD140" s="14">
        <f>(VLOOKUP($EG140,Data!$B:$CP,Daily!GC$10,0)+VLOOKUP($IF140,Data!$B:$CP,Daily!KB$10,0))/CD$134</f>
      </c>
      <c r="CE140" s="14">
        <f>(VLOOKUP($EG140,Data!$B:$CP,Daily!GD$10,0)+VLOOKUP($IF140,Data!$B:$CP,Daily!KC$10,0))/CE$134</f>
      </c>
      <c r="CF140" s="14">
        <f>(VLOOKUP($EG140,Data!$B:$CP,Daily!GE$10,0)+VLOOKUP($IF140,Data!$B:$CP,Daily!KD$10,0))/CF$134</f>
      </c>
      <c r="CG140" s="14">
        <f>(VLOOKUP($EG140,Data!$B:$CP,Daily!GF$10,0)+VLOOKUP($IF140,Data!$B:$CP,Daily!KE$10,0))/CG$134</f>
      </c>
      <c r="CH140" s="14">
        <f>(VLOOKUP($EG140,Data!$B:$CP,Daily!GG$10,0)+VLOOKUP($IF140,Data!$B:$CP,Daily!KF$10,0))/CH$134</f>
      </c>
      <c r="CI140" s="14">
        <f>(VLOOKUP($EG140,Data!$B:$CP,Daily!GH$10,0)+VLOOKUP($IF140,Data!$B:$CP,Daily!KG$10,0))/CI$134</f>
      </c>
      <c r="CJ140" s="14">
        <f>(VLOOKUP($EG140,Data!$B:$CP,Daily!GI$10,0)+VLOOKUP($IF140,Data!$B:$CP,Daily!KH$10,0))/CJ$134</f>
      </c>
      <c r="CK140" s="14">
        <f>(VLOOKUP($EG140,Data!$B:$CP,Daily!GJ$10,0)+VLOOKUP($IF140,Data!$B:$CP,Daily!KI$10,0))/CK$134</f>
      </c>
      <c r="CL140" s="14">
        <f>(VLOOKUP($EG140,Data!$B:$CP,Daily!GK$10,0)+VLOOKUP($IF140,Data!$B:$CP,Daily!KJ$10,0))/CL$134</f>
      </c>
      <c r="CM140" s="14">
        <f>(VLOOKUP($EG140,Data!$B:$CP,Daily!GL$10,0)+VLOOKUP($IF140,Data!$B:$CP,Daily!KK$10,0))/CM$134</f>
      </c>
      <c r="CN140" s="14">
        <f>(VLOOKUP($EG140,Data!$B:$CP,Daily!GM$10,0)+VLOOKUP($IF140,Data!$B:$CP,Daily!KL$10,0))/CN$134</f>
      </c>
      <c r="CO140" s="14">
        <f>(VLOOKUP($EG140,Data!$B:$CP,Daily!GN$10,0)+VLOOKUP($IF140,Data!$B:$CP,Daily!KM$10,0))/CO$134</f>
      </c>
      <c r="CP140" s="14">
        <f>(VLOOKUP($EG140,Data!$B:$CP,Daily!GO$10,0)+VLOOKUP($IF140,Data!$B:$CP,Daily!KN$10,0))/CP$134</f>
      </c>
      <c r="CQ140" s="14">
        <f>(VLOOKUP($EG140,Data!$B:$CP,Daily!GP$10,0)+VLOOKUP($IF140,Data!$B:$CP,Daily!KO$10,0))/CQ$134</f>
      </c>
      <c r="CR140" s="14">
        <f>(VLOOKUP($EG140,Data!$B:$CP,Daily!GQ$10,0)+VLOOKUP($IF140,Data!$B:$CP,Daily!KP$10,0))/CR$134</f>
      </c>
      <c r="CS140" s="14">
        <f>(VLOOKUP($EG140,Data!$B:$CP,Daily!GR$10,0)+VLOOKUP($IF140,Data!$B:$CP,Daily!KQ$10,0))/CS$134</f>
      </c>
      <c r="CT140" s="14">
        <f>(VLOOKUP($EG140,Data!$B:$CP,Daily!GS$10,0)+VLOOKUP($IF140,Data!$B:$CP,Daily!KR$10,0))/CT$134</f>
      </c>
      <c r="CU140" s="14">
        <f>(VLOOKUP($EG140,Data!$B:$CP,Daily!GT$10,0)+VLOOKUP($IF140,Data!$B:$CP,Daily!KS$10,0))/CU$134</f>
      </c>
      <c r="CV140" s="14">
        <f>(VLOOKUP($EG140,Data!$B:$CP,Daily!GU$10,0)+VLOOKUP($IF140,Data!$B:$CP,Daily!KT$10,0))/CV$134</f>
      </c>
      <c r="CW140" s="14">
        <f>(VLOOKUP($EG140,Data!$B:$CP,Daily!GV$10,0)+VLOOKUP($IF140,Data!$B:$CP,Daily!KU$10,0))/CW$134</f>
      </c>
      <c r="CX140" s="14">
        <f>(VLOOKUP($EG140,Data!$B:$CP,Daily!GW$10,0)+VLOOKUP($IF140,Data!$B:$CP,Daily!KV$10,0))/CX$134</f>
      </c>
      <c r="CY140" s="14">
        <f>(VLOOKUP($EG140,Data!$B:$CP,Daily!GX$10,0)+VLOOKUP($IF140,Data!$B:$CP,Daily!KW$10,0))/CY$134</f>
      </c>
      <c r="CZ140" s="14">
        <f>(VLOOKUP($EG140,Data!$B:$CP,Daily!GY$10,0)+VLOOKUP($IF140,Data!$B:$CP,Daily!KX$10,0))/CZ$134</f>
      </c>
      <c r="DA140" s="14">
        <f>(VLOOKUP($EG140,Data!$B:$CP,Daily!GZ$10,0)+VLOOKUP($IF140,Data!$B:$CP,Daily!KY$10,0))/DA$134</f>
      </c>
      <c r="DB140" s="14">
        <f>(VLOOKUP($EG140,Data!$B:$CP,Daily!HA$10,0)+VLOOKUP($IF140,Data!$B:$CP,Daily!KZ$10,0))/DB$134</f>
      </c>
      <c r="DC140" s="14">
        <f>(VLOOKUP($EG140,Data!$B:$CP,Daily!HB$10,0)+VLOOKUP($IF140,Data!$B:$CP,Daily!LA$10,0))/DC$134</f>
      </c>
      <c r="DD140" s="14">
        <f>(VLOOKUP($EG140,Data!$B:$CP,Daily!HC$10,0)+VLOOKUP($IF140,Data!$B:$CP,Daily!LB$10,0))/DD$134</f>
      </c>
      <c r="DE140" s="14">
        <f>(VLOOKUP($EG140,Data!$B:$CP,Daily!HD$10,0)+VLOOKUP($IF140,Data!$B:$CP,Daily!LC$10,0))/DE$134</f>
      </c>
      <c r="DF140" s="14">
        <f>(VLOOKUP($EG140,Data!$B:$CP,Daily!HE$10,0)+VLOOKUP($IF140,Data!$B:$CP,Daily!LD$10,0))/DF$134</f>
      </c>
      <c r="DG140" s="14">
        <f>(VLOOKUP($EG140,Data!$B:$CP,Daily!HF$10,0)+VLOOKUP($IF140,Data!$B:$CP,Daily!LE$10,0))/DG$134</f>
      </c>
      <c r="DH140" s="14">
        <f>(VLOOKUP($EG140,Data!$B:$CP,Daily!HG$10,0)+VLOOKUP($IF140,Data!$B:$CP,Daily!LF$10,0))/DH$134</f>
      </c>
      <c r="DI140" s="14">
        <f>(VLOOKUP($EG140,Data!$B:$CP,Daily!HH$10,0)+VLOOKUP($IF140,Data!$B:$CP,Daily!LG$10,0))/DI$134</f>
      </c>
      <c r="DJ140" s="14">
        <f>(VLOOKUP($EG140,Data!$B:$CP,Daily!HI$10,0)+VLOOKUP($IF140,Data!$B:$CP,Daily!LH$10,0))/DJ$134</f>
      </c>
      <c r="DK140" s="14">
        <f>(VLOOKUP($EG140,Data!$B:$CP,Daily!HJ$10,0)+VLOOKUP($IF140,Data!$B:$CP,Daily!LI$10,0))/DK$134</f>
      </c>
      <c r="DL140" s="14">
        <f>(VLOOKUP($EG140,Data!$B:$CP,Daily!HK$10,0)+VLOOKUP($IF140,Data!$B:$CP,Daily!LJ$10,0))/DL$134</f>
      </c>
      <c r="DM140" s="14">
        <f>(VLOOKUP($EG140,Data!$B:$CP,Daily!HL$10,0)+VLOOKUP($IF140,Data!$B:$CP,Daily!LK$10,0))/DM$134</f>
      </c>
      <c r="DN140" s="14">
        <f>(VLOOKUP($EG140,Data!$B:$CP,Daily!HM$10,0)+VLOOKUP($IF140,Data!$B:$CP,Daily!LL$10,0))/DN$134</f>
      </c>
      <c r="DO140" s="14">
        <f>(VLOOKUP($EG140,Data!$B:$CP,Daily!HN$10,0)+VLOOKUP($IF140,Data!$B:$CP,Daily!LM$10,0))/DO$134</f>
      </c>
      <c r="DP140" s="14">
        <f>(VLOOKUP($EG140,Data!$B:$CP,Daily!HO$10,0)+VLOOKUP($IF140,Data!$B:$CP,Daily!LN$10,0))/DP$134</f>
      </c>
      <c r="DQ140" s="14">
        <f>(VLOOKUP($EG140,Data!$B:$CP,Daily!HP$10,0)+VLOOKUP($IF140,Data!$B:$CP,Daily!LO$10,0))/DQ$134</f>
      </c>
      <c r="DR140" s="14">
        <f>(VLOOKUP($EG140,Data!$B:$CP,Daily!HQ$10,0)+VLOOKUP($IF140,Data!$B:$CP,Daily!LP$10,0))/DR$134</f>
      </c>
      <c r="DS140" s="14">
        <f>(VLOOKUP($EG140,Data!$B:$CP,Daily!HR$10,0)+VLOOKUP($IF140,Data!$B:$CP,Daily!LQ$10,0))/DS$134</f>
      </c>
      <c r="DT140" s="14">
        <f>(VLOOKUP($EG140,Data!$B:$CP,Daily!HS$10,0)+VLOOKUP($IF140,Data!$B:$CP,Daily!LR$10,0))/DT$134</f>
      </c>
      <c r="DU140" s="14">
        <f>(VLOOKUP($EG140,Data!$B:$CP,Daily!HT$10,0)+VLOOKUP($IF140,Data!$B:$CP,Daily!LS$10,0))/DU$134</f>
      </c>
      <c r="DV140" s="18"/>
      <c r="DW140" s="14">
        <f t="shared" si="1732"/>
      </c>
      <c r="DX140" s="14">
        <f>_xlfn.QUARTILE.INC($AJ140:$DT140,3)</f>
      </c>
      <c r="DY140" s="14">
        <f t="shared" si="1747"/>
      </c>
      <c r="DZ140" s="14">
        <f t="shared" si="1748"/>
      </c>
      <c r="EA140" s="14">
        <f t="shared" si="1749"/>
      </c>
      <c r="EB140" s="18"/>
      <c r="EC140" s="14">
        <f t="shared" si="1734"/>
      </c>
      <c r="ED140" s="14">
        <f t="shared" si="1756"/>
      </c>
      <c r="EE140" s="14">
        <f t="shared" si="1757"/>
      </c>
      <c r="EF140" s="16"/>
      <c r="EG140" s="9" t="s">
        <v>739</v>
      </c>
      <c r="EH140" s="9" t="s">
        <v>119</v>
      </c>
      <c r="EI140" s="14">
        <f>VLOOKUP($EG140,Data!$B:$CP,Daily!EI$10,0)/EI$134</f>
      </c>
      <c r="EJ140" s="14">
        <f>VLOOKUP($EG140,Data!$B:$CP,Daily!EJ$10,0)/EJ$134</f>
      </c>
      <c r="EK140" s="14">
        <f>VLOOKUP($EG140,Data!$B:$CP,Daily!EK$10,0)/EK$134</f>
      </c>
      <c r="EL140" s="14">
        <f>VLOOKUP($EG140,Data!$B:$CP,Daily!EL$10,0)/EL$134</f>
      </c>
      <c r="EM140" s="14">
        <f>VLOOKUP($EG140,Data!$B:$CP,Daily!EM$10,0)/EM$134</f>
      </c>
      <c r="EN140" s="14">
        <f>VLOOKUP($EG140,Data!$B:$CP,Daily!EN$10,0)/EN$134</f>
      </c>
      <c r="EO140" s="14">
        <f>VLOOKUP($EG140,Data!$B:$CP,Daily!EO$10,0)/EO$134</f>
      </c>
      <c r="EP140" s="14">
        <f>VLOOKUP($EG140,Data!$B:$CP,Daily!EP$10,0)/EP$134</f>
      </c>
      <c r="EQ140" s="14">
        <f>VLOOKUP($EG140,Data!$B:$CP,Daily!EQ$10,0)/EQ$134</f>
      </c>
      <c r="ER140" s="14">
        <f>VLOOKUP($EG140,Data!$B:$CP,Daily!ER$10,0)/ER$134</f>
      </c>
      <c r="ES140" s="14">
        <f>VLOOKUP($EG140,Data!$B:$CP,Daily!ES$10,0)/ES$134</f>
      </c>
      <c r="ET140" s="14">
        <f>VLOOKUP($EG140,Data!$B:$CP,Daily!ET$10,0)/ET$134</f>
      </c>
      <c r="EU140" s="14">
        <f>VLOOKUP($EG140,Data!$B:$CP,Daily!EU$10,0)/EU$134</f>
      </c>
      <c r="EV140" s="14">
        <f>VLOOKUP($EG140,Data!$B:$CP,Daily!EV$10,0)/EV$134</f>
      </c>
      <c r="EW140" s="14">
        <f>VLOOKUP($EG140,Data!$B:$CP,Daily!EW$10,0)/EW$134</f>
      </c>
      <c r="EX140" s="14">
        <f>VLOOKUP($EG140,Data!$B:$CP,Daily!EX$10,0)/EX$134</f>
      </c>
      <c r="EY140" s="14">
        <f>VLOOKUP($EG140,Data!$B:$CP,Daily!EY$10,0)/EY$134</f>
      </c>
      <c r="EZ140" s="14">
        <f>VLOOKUP($EG140,Data!$B:$CP,Daily!EZ$10,0)/EZ$134</f>
      </c>
      <c r="FA140" s="14">
        <f>VLOOKUP($EG140,Data!$B:$CP,Daily!FA$10,0)/FA$134</f>
      </c>
      <c r="FB140" s="14">
        <f>VLOOKUP($EG140,Data!$B:$CP,Daily!FB$10,0)/FB$134</f>
      </c>
      <c r="FC140" s="14">
        <f>VLOOKUP($EG140,Data!$B:$CP,Daily!FC$10,0)/FC$134</f>
      </c>
      <c r="FD140" s="14">
        <f>VLOOKUP($EG140,Data!$B:$CP,Daily!FD$10,0)/FD$134</f>
      </c>
      <c r="FE140" s="14">
        <f>VLOOKUP($EG140,Data!$B:$CP,Daily!FE$10,0)/FE$134</f>
      </c>
      <c r="FF140" s="14">
        <f>VLOOKUP($EG140,Data!$B:$CP,Daily!FF$10,0)/FF$134</f>
      </c>
      <c r="FG140" s="14">
        <f>VLOOKUP($EG140,Data!$B:$CP,Daily!FG$10,0)/FG$134</f>
      </c>
      <c r="FH140" s="14">
        <f>VLOOKUP($EG140,Data!$B:$CP,Daily!FH$10,0)/FH$134</f>
      </c>
      <c r="FI140" s="14">
        <f>VLOOKUP($EG140,Data!$B:$CP,Daily!FI$10,0)/FI$134</f>
      </c>
      <c r="FJ140" s="14">
        <f>VLOOKUP($EG140,Data!$B:$CP,Daily!FJ$10,0)/FJ$134</f>
      </c>
      <c r="FK140" s="14">
        <f>VLOOKUP($EG140,Data!$B:$CP,Daily!FK$10,0)/FK$134</f>
      </c>
      <c r="FL140" s="14">
        <f>VLOOKUP($EG140,Data!$B:$CP,Daily!FL$10,0)/FL$134</f>
      </c>
      <c r="FM140" s="14">
        <f>VLOOKUP($EG140,Data!$B:$CP,Daily!FM$10,0)/FM$134</f>
      </c>
      <c r="FN140" s="14">
        <f>VLOOKUP($EG140,Data!$B:$CP,Daily!FN$10,0)/FN$134</f>
      </c>
      <c r="FO140" s="14">
        <f>VLOOKUP($EG140,Data!$B:$CP,Daily!FO$10,0)/FO$134</f>
      </c>
      <c r="FP140" s="14">
        <f>VLOOKUP($EG140,Data!$B:$CP,Daily!FP$10,0)/FP$134</f>
      </c>
      <c r="FQ140" s="14">
        <f>VLOOKUP($EG140,Data!$B:$CP,Daily!FQ$10,0)/FQ$134</f>
      </c>
      <c r="FR140" s="14">
        <f>VLOOKUP($EG140,Data!$B:$CP,Daily!FR$10,0)/FR$134</f>
      </c>
      <c r="FS140" s="14">
        <f>VLOOKUP($EG140,Data!$B:$CP,Daily!FS$10,0)/FS$134</f>
      </c>
      <c r="FT140" s="14">
        <f>VLOOKUP($EG140,Data!$B:$CP,Daily!FT$10,0)/FT$134</f>
      </c>
      <c r="FU140" s="14">
        <f>VLOOKUP($EG140,Data!$B:$CP,Daily!FU$10,0)/FU$134</f>
      </c>
      <c r="FV140" s="14">
        <f>VLOOKUP($EG140,Data!$B:$CP,Daily!FV$10,0)/FV$134</f>
      </c>
      <c r="FW140" s="14">
        <f>VLOOKUP($EG140,Data!$B:$CP,Daily!FW$10,0)/FW$134</f>
      </c>
      <c r="FX140" s="14">
        <f>VLOOKUP($EG140,Data!$B:$CP,Daily!FX$10,0)/FX$134</f>
      </c>
      <c r="FY140" s="14">
        <f>VLOOKUP($EG140,Data!$B:$CP,Daily!FY$10,0)/FY$134</f>
      </c>
      <c r="FZ140" s="14">
        <f>VLOOKUP($EG140,Data!$B:$CP,Daily!FZ$10,0)/FZ$134</f>
      </c>
      <c r="GA140" s="14">
        <f>VLOOKUP($EG140,Data!$B:$CP,Daily!GA$10,0)/GA$134</f>
      </c>
      <c r="GB140" s="14">
        <f>VLOOKUP($EG140,Data!$B:$CP,Daily!GB$10,0)/GB$134</f>
      </c>
      <c r="GC140" s="14">
        <f>VLOOKUP($EG140,Data!$B:$CP,Daily!GC$10,0)/GC$134</f>
      </c>
      <c r="GD140" s="14">
        <f>VLOOKUP($EG140,Data!$B:$CP,Daily!GD$10,0)/GD$134</f>
      </c>
      <c r="GE140" s="14">
        <f>VLOOKUP($EG140,Data!$B:$CP,Daily!GE$10,0)/GE$134</f>
      </c>
      <c r="GF140" s="14">
        <f>VLOOKUP($EG140,Data!$B:$CP,Daily!GF$10,0)/GF$134</f>
      </c>
      <c r="GG140" s="14">
        <f>VLOOKUP($EG140,Data!$B:$CP,Daily!GG$10,0)/GG$134</f>
      </c>
      <c r="GH140" s="14">
        <f>VLOOKUP($EG140,Data!$B:$CP,Daily!GH$10,0)/GH$134</f>
      </c>
      <c r="GI140" s="14">
        <f>VLOOKUP($EG140,Data!$B:$CP,Daily!GI$10,0)/GI$134</f>
      </c>
      <c r="GJ140" s="14">
        <f>VLOOKUP($EG140,Data!$B:$CP,Daily!GJ$10,0)/GJ$134</f>
      </c>
      <c r="GK140" s="14">
        <f>VLOOKUP($EG140,Data!$B:$CP,Daily!GK$10,0)/GK$134</f>
      </c>
      <c r="GL140" s="14">
        <f>VLOOKUP($EG140,Data!$B:$CP,Daily!GL$10,0)/GL$134</f>
      </c>
      <c r="GM140" s="14">
        <f>VLOOKUP($EG140,Data!$B:$CP,Daily!GM$10,0)/GM$134</f>
      </c>
      <c r="GN140" s="14">
        <f>VLOOKUP($EG140,Data!$B:$CP,Daily!GN$10,0)/GN$134</f>
      </c>
      <c r="GO140" s="14">
        <f>VLOOKUP($EG140,Data!$B:$CP,Daily!GO$10,0)/GO$134</f>
      </c>
      <c r="GP140" s="14">
        <f>VLOOKUP($EG140,Data!$B:$CP,Daily!GP$10,0)/GP$134</f>
      </c>
      <c r="GQ140" s="14">
        <f>VLOOKUP($EG140,Data!$B:$CP,Daily!GQ$10,0)/GQ$134</f>
      </c>
      <c r="GR140" s="14">
        <f>VLOOKUP($EG140,Data!$B:$CP,Daily!GR$10,0)/GR$134</f>
      </c>
      <c r="GS140" s="14">
        <f>VLOOKUP($EG140,Data!$B:$CP,Daily!GS$10,0)/GS$134</f>
      </c>
      <c r="GT140" s="14">
        <f>VLOOKUP($EG140,Data!$B:$CP,Daily!GT$10,0)/GT$134</f>
      </c>
      <c r="GU140" s="14">
        <f>VLOOKUP($EG140,Data!$B:$CP,Daily!GU$10,0)/GU$134</f>
      </c>
      <c r="GV140" s="14">
        <f>VLOOKUP($EG140,Data!$B:$CP,Daily!GV$10,0)/GV$134</f>
      </c>
      <c r="GW140" s="14">
        <f>VLOOKUP($EG140,Data!$B:$CP,Daily!GW$10,0)/GW$134</f>
      </c>
      <c r="GX140" s="14">
        <f>VLOOKUP($EG140,Data!$B:$CP,Daily!GX$10,0)/GX$134</f>
      </c>
      <c r="GY140" s="14">
        <f>VLOOKUP($EG140,Data!$B:$CP,Daily!GY$10,0)/GY$134</f>
      </c>
      <c r="GZ140" s="14">
        <f>VLOOKUP($EG140,Data!$B:$CP,Daily!GZ$10,0)/GZ$134</f>
      </c>
      <c r="HA140" s="14">
        <f>VLOOKUP($EG140,Data!$B:$CP,Daily!HA$10,0)/HA$134</f>
      </c>
      <c r="HB140" s="14">
        <f>VLOOKUP($EG140,Data!$B:$CP,Daily!HB$10,0)/HB$134</f>
      </c>
      <c r="HC140" s="14">
        <f>VLOOKUP($EG140,Data!$B:$CP,Daily!HC$10,0)/HC$134</f>
      </c>
      <c r="HD140" s="14">
        <f>VLOOKUP($EG140,Data!$B:$CP,Daily!HD$10,0)/HD$134</f>
      </c>
      <c r="HE140" s="14">
        <f>VLOOKUP($EG140,Data!$B:$CP,Daily!HE$10,0)/HE$134</f>
      </c>
      <c r="HF140" s="14">
        <f>VLOOKUP($EG140,Data!$B:$CP,Daily!HF$10,0)/HF$134</f>
      </c>
      <c r="HG140" s="14">
        <f>VLOOKUP($EG140,Data!$B:$CP,Daily!HG$10,0)/HG$134</f>
      </c>
      <c r="HH140" s="14">
        <f>VLOOKUP($EG140,Data!$B:$CP,Daily!HH$10,0)/HH$134</f>
      </c>
      <c r="HI140" s="14">
        <f>VLOOKUP($EG140,Data!$B:$CP,Daily!HI$10,0)/HI$134</f>
      </c>
      <c r="HJ140" s="14">
        <f>VLOOKUP($EG140,Data!$B:$CP,Daily!HJ$10,0)/HJ$134</f>
      </c>
      <c r="HK140" s="14">
        <f>VLOOKUP($EG140,Data!$B:$CP,Daily!HK$10,0)/HK$134</f>
      </c>
      <c r="HL140" s="14">
        <f>VLOOKUP($EG140,Data!$B:$CP,Daily!HL$10,0)/HL$134</f>
      </c>
      <c r="HM140" s="14">
        <f>VLOOKUP($EG140,Data!$B:$CP,Daily!HM$10,0)/HM$134</f>
      </c>
      <c r="HN140" s="14">
        <f>VLOOKUP($EG140,Data!$B:$CP,Daily!HN$10,0)/HN$134</f>
      </c>
      <c r="HO140" s="14">
        <f>VLOOKUP($EG140,Data!$B:$CP,Daily!HO$10,0)/HO$134</f>
      </c>
      <c r="HP140" s="14">
        <f>VLOOKUP($EG140,Data!$B:$CP,Daily!HP$10,0)/HP$134</f>
      </c>
      <c r="HQ140" s="14">
        <f>VLOOKUP($EG140,Data!$B:$CP,Daily!HQ$10,0)/HQ$134</f>
      </c>
      <c r="HR140" s="14">
        <f>VLOOKUP($EG140,Data!$B:$CP,Daily!HR$10,0)/HR$134</f>
      </c>
      <c r="HS140" s="14">
        <f>VLOOKUP($EG140,Data!$B:$CP,Daily!HS$10,0)/HS$134</f>
      </c>
      <c r="HT140" s="14">
        <f>VLOOKUP($EG140,Data!$B:$CP,Daily!HT$10,0)/HT$134</f>
      </c>
      <c r="HU140" s="17"/>
      <c r="HV140" s="52">
        <f t="shared" si="1735"/>
      </c>
      <c r="HW140" s="52">
        <f t="shared" si="1736"/>
      </c>
      <c r="HX140" s="52">
        <f t="shared" si="1737"/>
      </c>
      <c r="HY140" s="52">
        <f t="shared" si="1750"/>
      </c>
      <c r="HZ140" s="52">
        <f t="shared" si="1751"/>
      </c>
      <c r="IA140" s="55"/>
      <c r="IB140" s="14">
        <f t="shared" si="1738"/>
      </c>
      <c r="IC140" s="14">
        <f t="shared" si="1758"/>
      </c>
      <c r="ID140" s="14">
        <f t="shared" si="1752"/>
      </c>
      <c r="IE140" s="16"/>
      <c r="IF140" s="9" t="s">
        <v>740</v>
      </c>
      <c r="IG140" s="9" t="s">
        <v>119</v>
      </c>
      <c r="IH140" s="14">
        <f>VLOOKUP($IF140,Data!$B:$CP,Daily!IH$10,0)/IH$134</f>
      </c>
      <c r="II140" s="14">
        <f>VLOOKUP($IF140,Data!$B:$CP,Daily!II$10,0)/II$134</f>
      </c>
      <c r="IJ140" s="14">
        <f>VLOOKUP($IF140,Data!$B:$CP,Daily!IJ$10,0)/IJ$134</f>
      </c>
      <c r="IK140" s="14">
        <f>VLOOKUP($IF140,Data!$B:$CP,Daily!IK$10,0)/IK$134</f>
      </c>
      <c r="IL140" s="14">
        <f>VLOOKUP($IF140,Data!$B:$CP,Daily!IL$10,0)/IL$134</f>
      </c>
      <c r="IM140" s="14">
        <f>VLOOKUP($IF140,Data!$B:$CP,Daily!IM$10,0)/IM$134</f>
      </c>
      <c r="IN140" s="14">
        <f>VLOOKUP($IF140,Data!$B:$CP,Daily!IN$10,0)/IN$134</f>
      </c>
      <c r="IO140" s="14">
        <f>VLOOKUP($IF140,Data!$B:$CP,Daily!IO$10,0)/IO$134</f>
      </c>
      <c r="IP140" s="14">
        <f>VLOOKUP($IF140,Data!$B:$CP,Daily!IP$10,0)/IP$134</f>
      </c>
      <c r="IQ140" s="14">
        <f>VLOOKUP($IF140,Data!$B:$CP,Daily!IQ$10,0)/IQ$134</f>
      </c>
      <c r="IR140" s="14">
        <f>VLOOKUP($IF140,Data!$B:$CP,Daily!IR$10,0)/IR$134</f>
      </c>
      <c r="IS140" s="14">
        <f>VLOOKUP($IF140,Data!$B:$CP,Daily!IS$10,0)/IS$134</f>
      </c>
      <c r="IT140" s="14">
        <f>VLOOKUP($IF140,Data!$B:$CP,Daily!IT$10,0)/IT$134</f>
      </c>
      <c r="IU140" s="14">
        <f>VLOOKUP($IF140,Data!$B:$CP,Daily!IU$10,0)/IU$134</f>
      </c>
      <c r="IV140" s="14">
        <f>VLOOKUP($IF140,Data!$B:$CP,Daily!IV$10,0)/IV$134</f>
      </c>
      <c r="IW140" s="14">
        <f>VLOOKUP($IF140,Data!$B:$CP,Daily!IW$10,0)/IW$134</f>
      </c>
      <c r="IX140" s="14">
        <f>VLOOKUP($IF140,Data!$B:$CP,Daily!IX$10,0)/IX$134</f>
      </c>
      <c r="IY140" s="14">
        <f>VLOOKUP($IF140,Data!$B:$CP,Daily!IY$10,0)/IY$134</f>
      </c>
      <c r="IZ140" s="14">
        <f>VLOOKUP($IF140,Data!$B:$CP,Daily!IZ$10,0)/IZ$134</f>
      </c>
      <c r="JA140" s="14">
        <f>VLOOKUP($IF140,Data!$B:$CP,Daily!JA$10,0)/JA$134</f>
      </c>
      <c r="JB140" s="14">
        <f>VLOOKUP($IF140,Data!$B:$CP,Daily!JB$10,0)/JB$134</f>
      </c>
      <c r="JC140" s="14">
        <f>VLOOKUP($IF140,Data!$B:$CP,Daily!JC$10,0)/JC$134</f>
      </c>
      <c r="JD140" s="14">
        <f>VLOOKUP($IF140,Data!$B:$CP,Daily!JD$10,0)/JD$134</f>
      </c>
      <c r="JE140" s="14">
        <f>VLOOKUP($IF140,Data!$B:$CP,Daily!JE$10,0)/JE$134</f>
      </c>
      <c r="JF140" s="14">
        <f>VLOOKUP($IF140,Data!$B:$CP,Daily!JF$10,0)/JF$134</f>
      </c>
      <c r="JG140" s="14">
        <f>VLOOKUP($IF140,Data!$B:$CP,Daily!JG$10,0)/JG$134</f>
      </c>
      <c r="JH140" s="14">
        <f>VLOOKUP($IF140,Data!$B:$CP,Daily!JH$10,0)/JH$134</f>
      </c>
      <c r="JI140" s="14">
        <f>VLOOKUP($IF140,Data!$B:$CP,Daily!JI$10,0)/JI$134</f>
      </c>
      <c r="JJ140" s="14">
        <f>VLOOKUP($IF140,Data!$B:$CP,Daily!JJ$10,0)/JJ$134</f>
      </c>
      <c r="JK140" s="14">
        <f>VLOOKUP($IF140,Data!$B:$CP,Daily!JK$10,0)/JK$134</f>
      </c>
      <c r="JL140" s="14">
        <f>VLOOKUP($IF140,Data!$B:$CP,Daily!JL$10,0)/JL$134</f>
      </c>
      <c r="JM140" s="14">
        <f>VLOOKUP($IF140,Data!$B:$CP,Daily!JM$10,0)/JM$134</f>
      </c>
      <c r="JN140" s="14">
        <f>VLOOKUP($IF140,Data!$B:$CP,Daily!JN$10,0)/JN$134</f>
      </c>
      <c r="JO140" s="14">
        <f>VLOOKUP($IF140,Data!$B:$CP,Daily!JO$10,0)/JO$134</f>
      </c>
      <c r="JP140" s="14">
        <f>VLOOKUP($IF140,Data!$B:$CP,Daily!JP$10,0)/JP$134</f>
      </c>
      <c r="JQ140" s="14">
        <f>VLOOKUP($IF140,Data!$B:$CP,Daily!JQ$10,0)/JQ$134</f>
      </c>
      <c r="JR140" s="14">
        <f>VLOOKUP($IF140,Data!$B:$CP,Daily!JR$10,0)/JR$134</f>
      </c>
      <c r="JS140" s="14">
        <f>VLOOKUP($IF140,Data!$B:$CP,Daily!JS$10,0)/JS$134</f>
      </c>
      <c r="JT140" s="14">
        <f>VLOOKUP($IF140,Data!$B:$CP,Daily!JT$10,0)/JT$134</f>
      </c>
      <c r="JU140" s="14">
        <f>VLOOKUP($IF140,Data!$B:$CP,Daily!JU$10,0)/JU$134</f>
      </c>
      <c r="JV140" s="14">
        <f>VLOOKUP($IF140,Data!$B:$CP,Daily!JV$10,0)/JV$134</f>
      </c>
      <c r="JW140" s="14">
        <f>VLOOKUP($IF140,Data!$B:$CP,Daily!JW$10,0)/JW$134</f>
      </c>
      <c r="JX140" s="14">
        <f>VLOOKUP($IF140,Data!$B:$CP,Daily!JX$10,0)/JX$134</f>
      </c>
      <c r="JY140" s="14">
        <f>VLOOKUP($IF140,Data!$B:$CP,Daily!JY$10,0)/JY$134</f>
      </c>
      <c r="JZ140" s="14">
        <f>VLOOKUP($IF140,Data!$B:$CP,Daily!JZ$10,0)/JZ$134</f>
      </c>
      <c r="KA140" s="14">
        <f>VLOOKUP($IF140,Data!$B:$CP,Daily!KA$10,0)/KA$134</f>
      </c>
      <c r="KB140" s="14">
        <f>VLOOKUP($IF140,Data!$B:$CP,Daily!KB$10,0)/KB$134</f>
      </c>
      <c r="KC140" s="14">
        <f>VLOOKUP($IF140,Data!$B:$CP,Daily!KC$10,0)/KC$134</f>
      </c>
      <c r="KD140" s="14">
        <f>VLOOKUP($IF140,Data!$B:$CP,Daily!KD$10,0)/KD$134</f>
      </c>
      <c r="KE140" s="14">
        <f>VLOOKUP($IF140,Data!$B:$CP,Daily!KE$10,0)/KE$134</f>
      </c>
      <c r="KF140" s="14">
        <f>VLOOKUP($IF140,Data!$B:$CP,Daily!KF$10,0)/KF$134</f>
      </c>
      <c r="KG140" s="14">
        <f>VLOOKUP($IF140,Data!$B:$CP,Daily!KG$10,0)/KG$134</f>
      </c>
      <c r="KH140" s="14">
        <f>VLOOKUP($IF140,Data!$B:$CP,Daily!KH$10,0)/KH$134</f>
      </c>
      <c r="KI140" s="14">
        <f>VLOOKUP($IF140,Data!$B:$CP,Daily!KI$10,0)/KI$134</f>
      </c>
      <c r="KJ140" s="14">
        <f>VLOOKUP($IF140,Data!$B:$CP,Daily!KJ$10,0)/KJ$134</f>
      </c>
      <c r="KK140" s="14">
        <f>VLOOKUP($IF140,Data!$B:$CP,Daily!KK$10,0)/KK$134</f>
      </c>
      <c r="KL140" s="14">
        <f>VLOOKUP($IF140,Data!$B:$CP,Daily!KL$10,0)/KL$134</f>
      </c>
      <c r="KM140" s="14">
        <f>VLOOKUP($IF140,Data!$B:$CP,Daily!KM$10,0)/KM$134</f>
      </c>
      <c r="KN140" s="14">
        <f>VLOOKUP($IF140,Data!$B:$CP,Daily!KN$10,0)/KN$134</f>
      </c>
      <c r="KO140" s="14">
        <f>VLOOKUP($IF140,Data!$B:$CP,Daily!KO$10,0)/KO$134</f>
      </c>
      <c r="KP140" s="14">
        <f>VLOOKUP($IF140,Data!$B:$CP,Daily!KP$10,0)/KP$134</f>
      </c>
      <c r="KQ140" s="14">
        <f>VLOOKUP($IF140,Data!$B:$CP,Daily!KQ$10,0)/KQ$134</f>
      </c>
      <c r="KR140" s="14">
        <f>VLOOKUP($IF140,Data!$B:$CP,Daily!KR$10,0)/KR$134</f>
      </c>
      <c r="KS140" s="14">
        <f>VLOOKUP($IF140,Data!$B:$CP,Daily!KS$10,0)/KS$134</f>
      </c>
      <c r="KT140" s="14">
        <f>VLOOKUP($IF140,Data!$B:$CP,Daily!KT$10,0)/KT$134</f>
      </c>
      <c r="KU140" s="14">
        <f>VLOOKUP($IF140,Data!$B:$CP,Daily!KU$10,0)/KU$134</f>
      </c>
      <c r="KV140" s="14">
        <f>VLOOKUP($IF140,Data!$B:$CP,Daily!KV$10,0)/KV$134</f>
      </c>
      <c r="KW140" s="14">
        <f>VLOOKUP($IF140,Data!$B:$CP,Daily!KW$10,0)/KW$134</f>
      </c>
      <c r="KX140" s="14">
        <f>VLOOKUP($IF140,Data!$B:$CP,Daily!KX$10,0)/KX$134</f>
      </c>
      <c r="KY140" s="14">
        <f>VLOOKUP($IF140,Data!$B:$CP,Daily!KY$10,0)/KY$134</f>
      </c>
      <c r="KZ140" s="14">
        <f>VLOOKUP($IF140,Data!$B:$CP,Daily!KZ$10,0)/KZ$134</f>
      </c>
      <c r="LA140" s="14">
        <f>VLOOKUP($IF140,Data!$B:$CP,Daily!LA$10,0)/LA$134</f>
      </c>
      <c r="LB140" s="14">
        <f>VLOOKUP($IF140,Data!$B:$CP,Daily!LB$10,0)/LB$134</f>
      </c>
      <c r="LC140" s="14">
        <f>VLOOKUP($IF140,Data!$B:$CP,Daily!LC$10,0)/LC$134</f>
      </c>
      <c r="LD140" s="14">
        <f>VLOOKUP($IF140,Data!$B:$CP,Daily!LD$10,0)/LD$134</f>
      </c>
      <c r="LE140" s="14">
        <f>VLOOKUP($IF140,Data!$B:$CP,Daily!LE$10,0)/LE$134</f>
      </c>
      <c r="LF140" s="14">
        <f>VLOOKUP($IF140,Data!$B:$CP,Daily!LF$10,0)/LF$134</f>
      </c>
      <c r="LG140" s="14">
        <f>VLOOKUP($IF140,Data!$B:$CP,Daily!LG$10,0)/LG$134</f>
      </c>
      <c r="LH140" s="14">
        <f>VLOOKUP($IF140,Data!$B:$CP,Daily!LH$10,0)/LH$134</f>
      </c>
      <c r="LI140" s="14">
        <f>VLOOKUP($IF140,Data!$B:$CP,Daily!LI$10,0)/LI$134</f>
      </c>
      <c r="LJ140" s="14">
        <f>VLOOKUP($IF140,Data!$B:$CP,Daily!LJ$10,0)/LJ$134</f>
      </c>
      <c r="LK140" s="14">
        <f>VLOOKUP($IF140,Data!$B:$CP,Daily!LK$10,0)/LK$134</f>
      </c>
      <c r="LL140" s="14">
        <f>VLOOKUP($IF140,Data!$B:$CP,Daily!LL$10,0)/LL$134</f>
      </c>
      <c r="LM140" s="14">
        <f>VLOOKUP($IF140,Data!$B:$CP,Daily!LM$10,0)/LM$134</f>
      </c>
      <c r="LN140" s="14">
        <f>VLOOKUP($IF140,Data!$B:$CP,Daily!LN$10,0)/LN$134</f>
      </c>
      <c r="LO140" s="14">
        <f>VLOOKUP($IF140,Data!$B:$CP,Daily!LO$10,0)/LO$134</f>
      </c>
      <c r="LP140" s="14">
        <f>VLOOKUP($IF140,Data!$B:$CP,Daily!LP$10,0)/LP$134</f>
      </c>
      <c r="LQ140" s="14">
        <f>VLOOKUP($IF140,Data!$B:$CP,Daily!LQ$10,0)/LQ$134</f>
      </c>
      <c r="LR140" s="14">
        <f>VLOOKUP($IF140,Data!$B:$CP,Daily!LR$10,0)/LR$134</f>
      </c>
      <c r="LS140" s="14">
        <f>VLOOKUP($IF140,Data!$B:$CP,Daily!LS$10,0)/LS$134</f>
      </c>
      <c r="LU140" s="52">
        <f>_xlfn.QUARTILE.INC($IH140:$LR140,1)</f>
      </c>
      <c r="LV140" s="52">
        <f>_xlfn.QUARTILE.INC($IH140:$LR140,3)</f>
      </c>
      <c r="LW140" s="52">
        <f t="shared" si="1741"/>
      </c>
      <c r="LX140" s="52">
        <f t="shared" si="1753"/>
      </c>
      <c r="LY140" s="52">
        <f t="shared" si="1754"/>
      </c>
      <c r="LZ140" s="55"/>
      <c r="MA140" s="14">
        <f t="shared" si="1755"/>
      </c>
      <c r="MB140" s="14">
        <f t="shared" si="1759"/>
      </c>
      <c r="MC140" s="14">
        <f t="shared" si="1760"/>
      </c>
    </row>
    <row r="141" spans="4:341" x14ac:dyDescent="0.25">
      <c r="D141" s="83" t="s">
        <v>741</v>
      </c>
      <c r="E141" s="81"/>
      <c r="F141" s="79"/>
      <c r="G141" s="79"/>
      <c r="H141" s="80"/>
      <c r="I141" s="79"/>
      <c r="J141" s="80"/>
      <c r="K141" s="79"/>
      <c r="L141" s="79"/>
      <c r="M141" s="81"/>
      <c r="N141" s="79"/>
      <c r="O141" s="79"/>
      <c r="P141" s="79"/>
      <c r="Q141" s="79"/>
      <c r="R141" s="79"/>
      <c r="S141" s="79"/>
      <c r="T141" s="79"/>
      <c r="U141" s="81"/>
      <c r="V141" s="79"/>
      <c r="W141" s="79"/>
      <c r="X141" s="79"/>
      <c r="Y141" s="79"/>
      <c r="Z141" s="79"/>
      <c r="AA141" s="79"/>
      <c r="AB141" s="77"/>
      <c r="AC141" s="60"/>
    </row>
    <row r="142" spans="4:341" x14ac:dyDescent="0.25">
      <c r="D142" s="143" t="s">
        <v>742</v>
      </c>
      <c r="E142" s="67" t="str">
        <f>VLOOKUP($D142,'Metric Nature'!$C:$D,2,0)&amp;IF(($F142&lt;(EA142)),"Below",IF(($F142&gt;(DZ142)),"Above","Within"))</f>
      </c>
      <c r="F142" s="145">
        <f t="shared" ref="F142:F154" si="1796">DU142</f>
      </c>
      <c r="G142" s="145">
        <f t="shared" ref="G142:G154" si="1797">ED142</f>
      </c>
      <c r="H142" s="146">
        <f t="shared" ref="H142:H154" si="1798">IFERROR(((F142-G142)/G142),0)</f>
      </c>
      <c r="I142" s="145">
        <f>EE142</f>
      </c>
      <c r="J142" s="147">
        <f t="shared" ref="J142:J154" si="1799">IFERROR(((F142-I142)/I142),0)</f>
      </c>
      <c r="K142" s="145">
        <f t="shared" ref="K142:K154" si="1800">EC142</f>
      </c>
      <c r="L142" s="148"/>
      <c r="M142" s="144" t="str">
        <f>VLOOKUP($D142,'Metric Nature'!$C:$D,2,0)&amp;IF(($N142&lt;(HZ142)),"Below",IF(($N142&gt;(HY142)),"Above","Within"))</f>
      </c>
      <c r="N142" s="145">
        <f t="shared" ref="N142:N154" si="1801">HT142</f>
      </c>
      <c r="O142" s="145">
        <f>IC142</f>
      </c>
      <c r="P142" s="147">
        <f>IFERROR(((N142-O142)/O142),0)</f>
      </c>
      <c r="Q142" s="145">
        <f t="shared" ref="Q142:Q154" si="1802">ID142</f>
      </c>
      <c r="R142" s="147">
        <f t="shared" ref="R142:R154" si="1803">IFERROR(((N142-Q142)/Q142),0)</f>
      </c>
      <c r="S142" s="145">
        <f t="shared" ref="S142:S154" si="1804">IB142</f>
      </c>
      <c r="T142" s="148"/>
      <c r="U142" s="144" t="str">
        <f>VLOOKUP($D142,'Metric Nature'!$C:$D,2,0)&amp;IF(($V142&lt;(LY142)),"Below",IF(($V142&gt;(LX142)),"Above","Within"))</f>
      </c>
      <c r="V142" s="145">
        <f t="shared" ref="V142:V154" si="1805">LS142</f>
      </c>
      <c r="W142" s="145">
        <f>MB142</f>
      </c>
      <c r="X142" s="147">
        <f t="shared" ref="X142:X154" si="1806">IFERROR(((V142-W142)/W142),0)</f>
      </c>
      <c r="Y142" s="145">
        <f>MC142</f>
      </c>
      <c r="Z142" s="147">
        <f t="shared" ref="Z142:Z154" si="1807">IFERROR(((V142-Y142)/Y142),0)</f>
      </c>
      <c r="AA142" s="145">
        <f t="shared" ref="AA142:AA154" si="1808">MA142</f>
      </c>
      <c r="AB142" s="148"/>
      <c r="AC142" s="60" t="s">
        <v>743</v>
      </c>
      <c r="AI142" s="9" t="s">
        <v>742</v>
      </c>
      <c r="AJ142" s="10">
        <f t="shared" ref="AJ142" si="1809">EI142+IH142</f>
      </c>
      <c r="AK142" s="10">
        <f t="shared" ref="AK142" si="1810">EJ142+II142</f>
      </c>
      <c r="AL142" s="10">
        <f t="shared" ref="AL142" si="1811">EK142+IJ142</f>
      </c>
      <c r="AM142" s="10">
        <f t="shared" ref="AM142" si="1812">EL142+IK142</f>
      </c>
      <c r="AN142" s="10">
        <f t="shared" ref="AN142" si="1813">EM142+IL142</f>
      </c>
      <c r="AO142" s="10">
        <f t="shared" ref="AO142" si="1814">EN142+IM142</f>
      </c>
      <c r="AP142" s="10">
        <f t="shared" ref="AP142" si="1815">EO142+IN142</f>
      </c>
      <c r="AQ142" s="10">
        <f t="shared" ref="AQ142" si="1816">EP142+IO142</f>
      </c>
      <c r="AR142" s="10">
        <f t="shared" ref="AR142" si="1817">EQ142+IP142</f>
      </c>
      <c r="AS142" s="10">
        <f t="shared" ref="AS142" si="1818">ER142+IQ142</f>
      </c>
      <c r="AT142" s="10">
        <f t="shared" ref="AT142" si="1819">ES142+IR142</f>
      </c>
      <c r="AU142" s="10">
        <f t="shared" ref="AU142" si="1820">ET142+IS142</f>
      </c>
      <c r="AV142" s="10">
        <f t="shared" ref="AV142" si="1821">EU142+IT142</f>
      </c>
      <c r="AW142" s="10">
        <f t="shared" ref="AW142" si="1822">EV142+IU142</f>
      </c>
      <c r="AX142" s="10">
        <f t="shared" ref="AX142" si="1823">EW142+IV142</f>
      </c>
      <c r="AY142" s="10">
        <f t="shared" ref="AY142" si="1824">EX142+IW142</f>
      </c>
      <c r="AZ142" s="10">
        <f t="shared" ref="AZ142" si="1825">EY142+IX142</f>
      </c>
      <c r="BA142" s="10">
        <f t="shared" ref="BA142" si="1826">EZ142+IY142</f>
      </c>
      <c r="BB142" s="10">
        <f t="shared" ref="BB142" si="1827">FA142+IZ142</f>
      </c>
      <c r="BC142" s="10">
        <f t="shared" ref="BC142" si="1828">FB142+JA142</f>
      </c>
      <c r="BD142" s="10">
        <f t="shared" ref="BD142" si="1829">FC142+JB142</f>
      </c>
      <c r="BE142" s="10">
        <f t="shared" ref="BE142" si="1830">FD142+JC142</f>
      </c>
      <c r="BF142" s="10">
        <f t="shared" ref="BF142" si="1831">FE142+JD142</f>
      </c>
      <c r="BG142" s="10">
        <f t="shared" ref="BG142" si="1832">FF142+JE142</f>
      </c>
      <c r="BH142" s="10">
        <f t="shared" ref="BH142" si="1833">FG142+JF142</f>
      </c>
      <c r="BI142" s="10">
        <f t="shared" ref="BI142" si="1834">FH142+JG142</f>
      </c>
      <c r="BJ142" s="10">
        <f t="shared" ref="BJ142" si="1835">FI142+JH142</f>
      </c>
      <c r="BK142" s="10">
        <f t="shared" ref="BK142" si="1836">FJ142+JI142</f>
      </c>
      <c r="BL142" s="10">
        <f t="shared" ref="BL142" si="1837">FK142+JJ142</f>
      </c>
      <c r="BM142" s="10">
        <f t="shared" ref="BM142" si="1838">FL142+JK142</f>
      </c>
      <c r="BN142" s="10">
        <f t="shared" ref="BN142" si="1839">FM142+JL142</f>
      </c>
      <c r="BO142" s="10">
        <f t="shared" ref="BO142" si="1840">FN142+JM142</f>
      </c>
      <c r="BP142" s="10">
        <f t="shared" ref="BP142" si="1841">FO142+JN142</f>
      </c>
      <c r="BQ142" s="10">
        <f t="shared" ref="BQ142" si="1842">FP142+JO142</f>
      </c>
      <c r="BR142" s="10">
        <f t="shared" ref="BR142" si="1843">FQ142+JP142</f>
      </c>
      <c r="BS142" s="10">
        <f t="shared" ref="BS142" si="1844">FR142+JQ142</f>
      </c>
      <c r="BT142" s="10">
        <f t="shared" ref="BT142" si="1845">FS142+JR142</f>
      </c>
      <c r="BU142" s="10">
        <f t="shared" ref="BU142" si="1846">FT142+JS142</f>
      </c>
      <c r="BV142" s="10">
        <f t="shared" ref="BV142" si="1847">FU142+JT142</f>
      </c>
      <c r="BW142" s="10">
        <f t="shared" ref="BW142" si="1848">FV142+JU142</f>
      </c>
      <c r="BX142" s="10">
        <f t="shared" ref="BX142" si="1849">FW142+JV142</f>
      </c>
      <c r="BY142" s="10">
        <f t="shared" ref="BY142" si="1850">FX142+JW142</f>
      </c>
      <c r="BZ142" s="10">
        <f t="shared" ref="BZ142" si="1851">FY142+JX142</f>
      </c>
      <c r="CA142" s="10">
        <f t="shared" ref="CA142" si="1852">FZ142+JY142</f>
      </c>
      <c r="CB142" s="10">
        <f t="shared" ref="CB142" si="1853">GA142+JZ142</f>
      </c>
      <c r="CC142" s="10">
        <f t="shared" ref="CC142" si="1854">GB142+KA142</f>
      </c>
      <c r="CD142" s="10">
        <f t="shared" ref="CD142" si="1855">GC142+KB142</f>
      </c>
      <c r="CE142" s="10">
        <f t="shared" ref="CE142" si="1856">GD142+KC142</f>
      </c>
      <c r="CF142" s="10">
        <f t="shared" ref="CF142" si="1857">GE142+KD142</f>
      </c>
      <c r="CG142" s="10">
        <f t="shared" ref="CG142" si="1858">GF142+KE142</f>
      </c>
      <c r="CH142" s="10">
        <f t="shared" ref="CH142" si="1859">GG142+KF142</f>
      </c>
      <c r="CI142" s="10">
        <f t="shared" ref="CI142" si="1860">GH142+KG142</f>
      </c>
      <c r="CJ142" s="10">
        <f t="shared" ref="CJ142" si="1861">GI142+KH142</f>
      </c>
      <c r="CK142" s="10">
        <f t="shared" ref="CK142" si="1862">GJ142+KI142</f>
      </c>
      <c r="CL142" s="10">
        <f t="shared" ref="CL142" si="1863">GK142+KJ142</f>
      </c>
      <c r="CM142" s="10">
        <f t="shared" ref="CM142" si="1864">GL142+KK142</f>
      </c>
      <c r="CN142" s="10">
        <f t="shared" ref="CN142" si="1865">GM142+KL142</f>
      </c>
      <c r="CO142" s="10">
        <f t="shared" ref="CO142" si="1866">GN142+KM142</f>
      </c>
      <c r="CP142" s="10">
        <f t="shared" ref="CP142" si="1867">GO142+KN142</f>
      </c>
      <c r="CQ142" s="10">
        <f t="shared" ref="CQ142" si="1868">GP142+KO142</f>
      </c>
      <c r="CR142" s="10">
        <f t="shared" ref="CR142" si="1869">GQ142+KP142</f>
      </c>
      <c r="CS142" s="10">
        <f t="shared" ref="CS142" si="1870">GR142+KQ142</f>
      </c>
      <c r="CT142" s="10">
        <f t="shared" ref="CT142" si="1871">GS142+KR142</f>
      </c>
      <c r="CU142" s="10">
        <f t="shared" ref="CU142" si="1872">GT142+KS142</f>
      </c>
      <c r="CV142" s="10">
        <f t="shared" ref="CV142" si="1873">GU142+KT142</f>
      </c>
      <c r="CW142" s="10">
        <f t="shared" ref="CW142" si="1874">GV142+KU142</f>
      </c>
      <c r="CX142" s="10">
        <f t="shared" ref="CX142" si="1875">GW142+KV142</f>
      </c>
      <c r="CY142" s="10">
        <f t="shared" ref="CY142" si="1876">GX142+KW142</f>
      </c>
      <c r="CZ142" s="10">
        <f t="shared" ref="CZ142" si="1877">GY142+KX142</f>
      </c>
      <c r="DA142" s="10">
        <f t="shared" ref="DA142" si="1878">GZ142+KY142</f>
      </c>
      <c r="DB142" s="10">
        <f t="shared" ref="DB142" si="1879">HA142+KZ142</f>
      </c>
      <c r="DC142" s="10">
        <f t="shared" ref="DC142" si="1880">HB142+LA142</f>
      </c>
      <c r="DD142" s="10">
        <f t="shared" ref="DD142" si="1881">HC142+LB142</f>
      </c>
      <c r="DE142" s="10">
        <f t="shared" ref="DE142" si="1882">HD142+LC142</f>
      </c>
      <c r="DF142" s="10">
        <f t="shared" ref="DF142" si="1883">HE142+LD142</f>
      </c>
      <c r="DG142" s="10">
        <f t="shared" ref="DG142" si="1884">HF142+LE142</f>
      </c>
      <c r="DH142" s="10">
        <f t="shared" ref="DH142" si="1885">HG142+LF142</f>
      </c>
      <c r="DI142" s="10">
        <f t="shared" ref="DI142" si="1886">HH142+LG142</f>
      </c>
      <c r="DJ142" s="10">
        <f t="shared" ref="DJ142" si="1887">HI142+LH142</f>
      </c>
      <c r="DK142" s="10">
        <f t="shared" ref="DK142" si="1888">HJ142+LI142</f>
      </c>
      <c r="DL142" s="10">
        <f t="shared" ref="DL142" si="1889">HK142+LJ142</f>
      </c>
      <c r="DM142" s="10">
        <f t="shared" ref="DM142" si="1890">HL142+LK142</f>
      </c>
      <c r="DN142" s="10">
        <f t="shared" ref="DN142" si="1891">HM142+LL142</f>
      </c>
      <c r="DO142" s="10">
        <f t="shared" ref="DO142" si="1892">HN142+LM142</f>
      </c>
      <c r="DP142" s="10">
        <f t="shared" ref="DP142" si="1893">HO142+LN142</f>
      </c>
      <c r="DQ142" s="10">
        <f t="shared" ref="DQ142" si="1894">HP142+LO142</f>
      </c>
      <c r="DR142" s="10">
        <f t="shared" ref="DR142" si="1895">HQ142+LP142</f>
      </c>
      <c r="DS142" s="10">
        <f t="shared" ref="DS142" si="1896">HR142+LQ142</f>
      </c>
      <c r="DT142" s="10">
        <f t="shared" ref="DT142" si="1897">HS142+LR142</f>
      </c>
      <c r="DU142" s="10">
        <f t="shared" ref="DU142" si="1898">HT142+LS142</f>
      </c>
      <c r="DV142" s="18"/>
      <c r="DW142" s="10">
        <f t="shared" ref="DW142:DW222" si="1899">_xlfn.QUARTILE.INC($AJ142:$DT142,1)</f>
      </c>
      <c r="DX142" s="10">
        <f t="shared" ref="DX142:DX222" si="1900">_xlfn.QUARTILE.INC($AJ142:$DT142,3)</f>
      </c>
      <c r="DY142" s="10">
        <f>DX142-DW142</f>
      </c>
      <c r="DZ142" s="10">
        <f>DX142+(1.25*DY142)</f>
      </c>
      <c r="EA142" s="10">
        <f>DW142-(1.25*DY142)</f>
      </c>
      <c r="EB142" s="18"/>
      <c r="EC142" s="11">
        <f t="shared" ref="EC142:EC154" si="1901">_xlfn.STDEV.P(AJ142:DU142)</f>
      </c>
      <c r="ED142" s="11">
        <f>AVERAGE(DN142:DT142)</f>
      </c>
      <c r="EE142" s="11">
        <f>AVERAGE(CQ142:DT142)</f>
      </c>
      <c r="EF142" s="16"/>
      <c r="EG142" s="9" t="s">
        <v>744</v>
      </c>
      <c r="EH142" s="9" t="s">
        <v>120</v>
      </c>
      <c r="EI142" s="10">
        <f>VLOOKUP($EG142,Data!$B:$CP,Daily!EI$10,0)</f>
      </c>
      <c r="EJ142" s="10">
        <f>VLOOKUP($EG142,Data!$B:$CP,Daily!EJ$10,0)</f>
      </c>
      <c r="EK142" s="10">
        <f>VLOOKUP($EG142,Data!$B:$CP,Daily!EK$10,0)</f>
      </c>
      <c r="EL142" s="10">
        <f>VLOOKUP($EG142,Data!$B:$CP,Daily!EL$10,0)</f>
      </c>
      <c r="EM142" s="10">
        <f>VLOOKUP($EG142,Data!$B:$CP,Daily!EM$10,0)</f>
      </c>
      <c r="EN142" s="10">
        <f>VLOOKUP($EG142,Data!$B:$CP,Daily!EN$10,0)</f>
      </c>
      <c r="EO142" s="10">
        <f>VLOOKUP($EG142,Data!$B:$CP,Daily!EO$10,0)</f>
      </c>
      <c r="EP142" s="10">
        <f>VLOOKUP($EG142,Data!$B:$CP,Daily!EP$10,0)</f>
      </c>
      <c r="EQ142" s="10">
        <f>VLOOKUP($EG142,Data!$B:$CP,Daily!EQ$10,0)</f>
      </c>
      <c r="ER142" s="10">
        <f>VLOOKUP($EG142,Data!$B:$CP,Daily!ER$10,0)</f>
      </c>
      <c r="ES142" s="10">
        <f>VLOOKUP($EG142,Data!$B:$CP,Daily!ES$10,0)</f>
      </c>
      <c r="ET142" s="10">
        <f>VLOOKUP($EG142,Data!$B:$CP,Daily!ET$10,0)</f>
      </c>
      <c r="EU142" s="10">
        <f>VLOOKUP($EG142,Data!$B:$CP,Daily!EU$10,0)</f>
      </c>
      <c r="EV142" s="10">
        <f>VLOOKUP($EG142,Data!$B:$CP,Daily!EV$10,0)</f>
      </c>
      <c r="EW142" s="10">
        <f>VLOOKUP($EG142,Data!$B:$CP,Daily!EW$10,0)</f>
      </c>
      <c r="EX142" s="10">
        <f>VLOOKUP($EG142,Data!$B:$CP,Daily!EX$10,0)</f>
      </c>
      <c r="EY142" s="10">
        <f>VLOOKUP($EG142,Data!$B:$CP,Daily!EY$10,0)</f>
      </c>
      <c r="EZ142" s="10">
        <f>VLOOKUP($EG142,Data!$B:$CP,Daily!EZ$10,0)</f>
      </c>
      <c r="FA142" s="10">
        <f>VLOOKUP($EG142,Data!$B:$CP,Daily!FA$10,0)</f>
      </c>
      <c r="FB142" s="10">
        <f>VLOOKUP($EG142,Data!$B:$CP,Daily!FB$10,0)</f>
      </c>
      <c r="FC142" s="10">
        <f>VLOOKUP($EG142,Data!$B:$CP,Daily!FC$10,0)</f>
      </c>
      <c r="FD142" s="10">
        <f>VLOOKUP($EG142,Data!$B:$CP,Daily!FD$10,0)</f>
      </c>
      <c r="FE142" s="10">
        <f>VLOOKUP($EG142,Data!$B:$CP,Daily!FE$10,0)</f>
      </c>
      <c r="FF142" s="10">
        <f>VLOOKUP($EG142,Data!$B:$CP,Daily!FF$10,0)</f>
      </c>
      <c r="FG142" s="10">
        <f>VLOOKUP($EG142,Data!$B:$CP,Daily!FG$10,0)</f>
      </c>
      <c r="FH142" s="10">
        <f>VLOOKUP($EG142,Data!$B:$CP,Daily!FH$10,0)</f>
      </c>
      <c r="FI142" s="10">
        <f>VLOOKUP($EG142,Data!$B:$CP,Daily!FI$10,0)</f>
      </c>
      <c r="FJ142" s="10">
        <f>VLOOKUP($EG142,Data!$B:$CP,Daily!FJ$10,0)</f>
      </c>
      <c r="FK142" s="10">
        <f>VLOOKUP($EG142,Data!$B:$CP,Daily!FK$10,0)</f>
      </c>
      <c r="FL142" s="10">
        <f>VLOOKUP($EG142,Data!$B:$CP,Daily!FL$10,0)</f>
      </c>
      <c r="FM142" s="10">
        <f>VLOOKUP($EG142,Data!$B:$CP,Daily!FM$10,0)</f>
      </c>
      <c r="FN142" s="10">
        <f>VLOOKUP($EG142,Data!$B:$CP,Daily!FN$10,0)</f>
      </c>
      <c r="FO142" s="10">
        <f>VLOOKUP($EG142,Data!$B:$CP,Daily!FO$10,0)</f>
      </c>
      <c r="FP142" s="10">
        <f>VLOOKUP($EG142,Data!$B:$CP,Daily!FP$10,0)</f>
      </c>
      <c r="FQ142" s="10">
        <f>VLOOKUP($EG142,Data!$B:$CP,Daily!FQ$10,0)</f>
      </c>
      <c r="FR142" s="10">
        <f>VLOOKUP($EG142,Data!$B:$CP,Daily!FR$10,0)</f>
      </c>
      <c r="FS142" s="10">
        <f>VLOOKUP($EG142,Data!$B:$CP,Daily!FS$10,0)</f>
      </c>
      <c r="FT142" s="10">
        <f>VLOOKUP($EG142,Data!$B:$CP,Daily!FT$10,0)</f>
      </c>
      <c r="FU142" s="10">
        <f>VLOOKUP($EG142,Data!$B:$CP,Daily!FU$10,0)</f>
      </c>
      <c r="FV142" s="10">
        <f>VLOOKUP($EG142,Data!$B:$CP,Daily!FV$10,0)</f>
      </c>
      <c r="FW142" s="10">
        <f>VLOOKUP($EG142,Data!$B:$CP,Daily!FW$10,0)</f>
      </c>
      <c r="FX142" s="10">
        <f>VLOOKUP($EG142,Data!$B:$CP,Daily!FX$10,0)</f>
      </c>
      <c r="FY142" s="10">
        <f>VLOOKUP($EG142,Data!$B:$CP,Daily!FY$10,0)</f>
      </c>
      <c r="FZ142" s="10">
        <f>VLOOKUP($EG142,Data!$B:$CP,Daily!FZ$10,0)</f>
      </c>
      <c r="GA142" s="10">
        <f>VLOOKUP($EG142,Data!$B:$CP,Daily!GA$10,0)</f>
      </c>
      <c r="GB142" s="10">
        <f>VLOOKUP($EG142,Data!$B:$CP,Daily!GB$10,0)</f>
      </c>
      <c r="GC142" s="10">
        <f>VLOOKUP($EG142,Data!$B:$CP,Daily!GC$10,0)</f>
      </c>
      <c r="GD142" s="10">
        <f>VLOOKUP($EG142,Data!$B:$CP,Daily!GD$10,0)</f>
      </c>
      <c r="GE142" s="10">
        <f>VLOOKUP($EG142,Data!$B:$CP,Daily!GE$10,0)</f>
      </c>
      <c r="GF142" s="10">
        <f>VLOOKUP($EG142,Data!$B:$CP,Daily!GF$10,0)</f>
      </c>
      <c r="GG142" s="10">
        <f>VLOOKUP($EG142,Data!$B:$CP,Daily!GG$10,0)</f>
      </c>
      <c r="GH142" s="10">
        <f>VLOOKUP($EG142,Data!$B:$CP,Daily!GH$10,0)</f>
      </c>
      <c r="GI142" s="10">
        <f>VLOOKUP($EG142,Data!$B:$CP,Daily!GI$10,0)</f>
      </c>
      <c r="GJ142" s="10">
        <f>VLOOKUP($EG142,Data!$B:$CP,Daily!GJ$10,0)</f>
      </c>
      <c r="GK142" s="10">
        <f>VLOOKUP($EG142,Data!$B:$CP,Daily!GK$10,0)</f>
      </c>
      <c r="GL142" s="10">
        <f>VLOOKUP($EG142,Data!$B:$CP,Daily!GL$10,0)</f>
      </c>
      <c r="GM142" s="10">
        <f>VLOOKUP($EG142,Data!$B:$CP,Daily!GM$10,0)</f>
      </c>
      <c r="GN142" s="10">
        <f>VLOOKUP($EG142,Data!$B:$CP,Daily!GN$10,0)</f>
      </c>
      <c r="GO142" s="10">
        <f>VLOOKUP($EG142,Data!$B:$CP,Daily!GO$10,0)</f>
      </c>
      <c r="GP142" s="10">
        <f>VLOOKUP($EG142,Data!$B:$CP,Daily!GP$10,0)</f>
      </c>
      <c r="GQ142" s="10">
        <f>VLOOKUP($EG142,Data!$B:$CP,Daily!GQ$10,0)</f>
      </c>
      <c r="GR142" s="10">
        <f>VLOOKUP($EG142,Data!$B:$CP,Daily!GR$10,0)</f>
      </c>
      <c r="GS142" s="10">
        <f>VLOOKUP($EG142,Data!$B:$CP,Daily!GS$10,0)</f>
      </c>
      <c r="GT142" s="10">
        <f>VLOOKUP($EG142,Data!$B:$CP,Daily!GT$10,0)</f>
      </c>
      <c r="GU142" s="10">
        <f>VLOOKUP($EG142,Data!$B:$CP,Daily!GU$10,0)</f>
      </c>
      <c r="GV142" s="10">
        <f>VLOOKUP($EG142,Data!$B:$CP,Daily!GV$10,0)</f>
      </c>
      <c r="GW142" s="10">
        <f>VLOOKUP($EG142,Data!$B:$CP,Daily!GW$10,0)</f>
      </c>
      <c r="GX142" s="10">
        <f>VLOOKUP($EG142,Data!$B:$CP,Daily!GX$10,0)</f>
      </c>
      <c r="GY142" s="10">
        <f>VLOOKUP($EG142,Data!$B:$CP,Daily!GY$10,0)</f>
      </c>
      <c r="GZ142" s="10">
        <f>VLOOKUP($EG142,Data!$B:$CP,Daily!GZ$10,0)</f>
      </c>
      <c r="HA142" s="10">
        <f>VLOOKUP($EG142,Data!$B:$CP,Daily!HA$10,0)</f>
      </c>
      <c r="HB142" s="10">
        <f>VLOOKUP($EG142,Data!$B:$CP,Daily!HB$10,0)</f>
      </c>
      <c r="HC142" s="10">
        <f>VLOOKUP($EG142,Data!$B:$CP,Daily!HC$10,0)</f>
      </c>
      <c r="HD142" s="10">
        <f>VLOOKUP($EG142,Data!$B:$CP,Daily!HD$10,0)</f>
      </c>
      <c r="HE142" s="10">
        <f>VLOOKUP($EG142,Data!$B:$CP,Daily!HE$10,0)</f>
      </c>
      <c r="HF142" s="10">
        <f>VLOOKUP($EG142,Data!$B:$CP,Daily!HF$10,0)</f>
      </c>
      <c r="HG142" s="10">
        <f>VLOOKUP($EG142,Data!$B:$CP,Daily!HG$10,0)</f>
      </c>
      <c r="HH142" s="10">
        <f>VLOOKUP($EG142,Data!$B:$CP,Daily!HH$10,0)</f>
      </c>
      <c r="HI142" s="10">
        <f>VLOOKUP($EG142,Data!$B:$CP,Daily!HI$10,0)</f>
      </c>
      <c r="HJ142" s="10">
        <f>VLOOKUP($EG142,Data!$B:$CP,Daily!HJ$10,0)</f>
      </c>
      <c r="HK142" s="10">
        <f>VLOOKUP($EG142,Data!$B:$CP,Daily!HK$10,0)</f>
      </c>
      <c r="HL142" s="10">
        <f>VLOOKUP($EG142,Data!$B:$CP,Daily!HL$10,0)</f>
      </c>
      <c r="HM142" s="10">
        <f>VLOOKUP($EG142,Data!$B:$CP,Daily!HM$10,0)</f>
      </c>
      <c r="HN142" s="10">
        <f>VLOOKUP($EG142,Data!$B:$CP,Daily!HN$10,0)</f>
      </c>
      <c r="HO142" s="10">
        <f>VLOOKUP($EG142,Data!$B:$CP,Daily!HO$10,0)</f>
      </c>
      <c r="HP142" s="10">
        <f>VLOOKUP($EG142,Data!$B:$CP,Daily!HP$10,0)</f>
      </c>
      <c r="HQ142" s="10">
        <f>VLOOKUP($EG142,Data!$B:$CP,Daily!HQ$10,0)</f>
      </c>
      <c r="HR142" s="10">
        <f>VLOOKUP($EG142,Data!$B:$CP,Daily!HR$10,0)</f>
      </c>
      <c r="HS142" s="10">
        <f>VLOOKUP($EG142,Data!$B:$CP,Daily!HS$10,0)</f>
      </c>
      <c r="HT142" s="10">
        <f>VLOOKUP($EG142,Data!$B:$CP,Daily!HT$10,0)</f>
      </c>
      <c r="HU142" s="17"/>
      <c r="HV142" s="10">
        <f t="shared" ref="HV142:HV222" si="1902">_xlfn.QUARTILE.INC($EI142:$HS142,1)</f>
      </c>
      <c r="HW142" s="10">
        <f t="shared" ref="HW142:HW222" si="1903">_xlfn.QUARTILE.INC($EI142:$HS142,3)</f>
      </c>
      <c r="HX142" s="10">
        <f t="shared" ref="HX142:HX154" si="1904">HW142-HV142</f>
      </c>
      <c r="HY142" s="10">
        <f>HW142+(1.25*HX142)</f>
      </c>
      <c r="HZ142" s="10">
        <f>HV142-(1.25*HX142)</f>
      </c>
      <c r="IA142" s="53"/>
      <c r="IB142" s="11">
        <f t="shared" ref="IB142:IB154" si="1905">_xlfn.STDEV.P(FM142:HT142)</f>
      </c>
      <c r="IC142" s="11">
        <f>AVERAGE(HM142:HS142)</f>
      </c>
      <c r="ID142" s="11">
        <f>AVERAGE(GP142:HS142)</f>
      </c>
      <c r="IE142" s="16"/>
      <c r="IF142" s="9" t="s">
        <v>745</v>
      </c>
      <c r="IG142" s="9" t="s">
        <v>120</v>
      </c>
      <c r="IH142" s="10">
        <f>VLOOKUP($IF142,Data!$B:$CP,Daily!IH$10,0)</f>
      </c>
      <c r="II142" s="10">
        <f>VLOOKUP($IF142,Data!$B:$CP,Daily!II$10,0)</f>
      </c>
      <c r="IJ142" s="10">
        <f>VLOOKUP($IF142,Data!$B:$CP,Daily!IJ$10,0)</f>
      </c>
      <c r="IK142" s="10">
        <f>VLOOKUP($IF142,Data!$B:$CP,Daily!IK$10,0)</f>
      </c>
      <c r="IL142" s="10">
        <f>VLOOKUP($IF142,Data!$B:$CP,Daily!IL$10,0)</f>
      </c>
      <c r="IM142" s="10">
        <f>VLOOKUP($IF142,Data!$B:$CP,Daily!IM$10,0)</f>
      </c>
      <c r="IN142" s="10">
        <f>VLOOKUP($IF142,Data!$B:$CP,Daily!IN$10,0)</f>
      </c>
      <c r="IO142" s="10">
        <f>VLOOKUP($IF142,Data!$B:$CP,Daily!IO$10,0)</f>
      </c>
      <c r="IP142" s="10">
        <f>VLOOKUP($IF142,Data!$B:$CP,Daily!IP$10,0)</f>
      </c>
      <c r="IQ142" s="10">
        <f>VLOOKUP($IF142,Data!$B:$CP,Daily!IQ$10,0)</f>
      </c>
      <c r="IR142" s="10">
        <f>VLOOKUP($IF142,Data!$B:$CP,Daily!IR$10,0)</f>
      </c>
      <c r="IS142" s="10">
        <f>VLOOKUP($IF142,Data!$B:$CP,Daily!IS$10,0)</f>
      </c>
      <c r="IT142" s="10">
        <f>VLOOKUP($IF142,Data!$B:$CP,Daily!IT$10,0)</f>
      </c>
      <c r="IU142" s="10">
        <f>VLOOKUP($IF142,Data!$B:$CP,Daily!IU$10,0)</f>
      </c>
      <c r="IV142" s="10">
        <f>VLOOKUP($IF142,Data!$B:$CP,Daily!IV$10,0)</f>
      </c>
      <c r="IW142" s="10">
        <f>VLOOKUP($IF142,Data!$B:$CP,Daily!IW$10,0)</f>
      </c>
      <c r="IX142" s="10">
        <f>VLOOKUP($IF142,Data!$B:$CP,Daily!IX$10,0)</f>
      </c>
      <c r="IY142" s="10">
        <f>VLOOKUP($IF142,Data!$B:$CP,Daily!IY$10,0)</f>
      </c>
      <c r="IZ142" s="10">
        <f>VLOOKUP($IF142,Data!$B:$CP,Daily!IZ$10,0)</f>
      </c>
      <c r="JA142" s="10">
        <f>VLOOKUP($IF142,Data!$B:$CP,Daily!JA$10,0)</f>
      </c>
      <c r="JB142" s="10">
        <f>VLOOKUP($IF142,Data!$B:$CP,Daily!JB$10,0)</f>
      </c>
      <c r="JC142" s="10">
        <f>VLOOKUP($IF142,Data!$B:$CP,Daily!JC$10,0)</f>
      </c>
      <c r="JD142" s="10">
        <f>VLOOKUP($IF142,Data!$B:$CP,Daily!JD$10,0)</f>
      </c>
      <c r="JE142" s="10">
        <f>VLOOKUP($IF142,Data!$B:$CP,Daily!JE$10,0)</f>
      </c>
      <c r="JF142" s="10">
        <f>VLOOKUP($IF142,Data!$B:$CP,Daily!JF$10,0)</f>
      </c>
      <c r="JG142" s="10">
        <f>VLOOKUP($IF142,Data!$B:$CP,Daily!JG$10,0)</f>
      </c>
      <c r="JH142" s="10">
        <f>VLOOKUP($IF142,Data!$B:$CP,Daily!JH$10,0)</f>
      </c>
      <c r="JI142" s="10">
        <f>VLOOKUP($IF142,Data!$B:$CP,Daily!JI$10,0)</f>
      </c>
      <c r="JJ142" s="10">
        <f>VLOOKUP($IF142,Data!$B:$CP,Daily!JJ$10,0)</f>
      </c>
      <c r="JK142" s="10">
        <f>VLOOKUP($IF142,Data!$B:$CP,Daily!JK$10,0)</f>
      </c>
      <c r="JL142" s="10">
        <f>VLOOKUP($IF142,Data!$B:$CP,Daily!JL$10,0)</f>
      </c>
      <c r="JM142" s="10">
        <f>VLOOKUP($IF142,Data!$B:$CP,Daily!JM$10,0)</f>
      </c>
      <c r="JN142" s="10">
        <f>VLOOKUP($IF142,Data!$B:$CP,Daily!JN$10,0)</f>
      </c>
      <c r="JO142" s="10">
        <f>VLOOKUP($IF142,Data!$B:$CP,Daily!JO$10,0)</f>
      </c>
      <c r="JP142" s="10">
        <f>VLOOKUP($IF142,Data!$B:$CP,Daily!JP$10,0)</f>
      </c>
      <c r="JQ142" s="10">
        <f>VLOOKUP($IF142,Data!$B:$CP,Daily!JQ$10,0)</f>
      </c>
      <c r="JR142" s="10">
        <f>VLOOKUP($IF142,Data!$B:$CP,Daily!JR$10,0)</f>
      </c>
      <c r="JS142" s="10">
        <f>VLOOKUP($IF142,Data!$B:$CP,Daily!JS$10,0)</f>
      </c>
      <c r="JT142" s="10">
        <f>VLOOKUP($IF142,Data!$B:$CP,Daily!JT$10,0)</f>
      </c>
      <c r="JU142" s="10">
        <f>VLOOKUP($IF142,Data!$B:$CP,Daily!JU$10,0)</f>
      </c>
      <c r="JV142" s="10">
        <f>VLOOKUP($IF142,Data!$B:$CP,Daily!JV$10,0)</f>
      </c>
      <c r="JW142" s="10">
        <f>VLOOKUP($IF142,Data!$B:$CP,Daily!JW$10,0)</f>
      </c>
      <c r="JX142" s="10">
        <f>VLOOKUP($IF142,Data!$B:$CP,Daily!JX$10,0)</f>
      </c>
      <c r="JY142" s="10">
        <f>VLOOKUP($IF142,Data!$B:$CP,Daily!JY$10,0)</f>
      </c>
      <c r="JZ142" s="10">
        <f>VLOOKUP($IF142,Data!$B:$CP,Daily!JZ$10,0)</f>
      </c>
      <c r="KA142" s="10">
        <f>VLOOKUP($IF142,Data!$B:$CP,Daily!KA$10,0)</f>
      </c>
      <c r="KB142" s="10">
        <f>VLOOKUP($IF142,Data!$B:$CP,Daily!KB$10,0)</f>
      </c>
      <c r="KC142" s="10">
        <f>VLOOKUP($IF142,Data!$B:$CP,Daily!KC$10,0)</f>
      </c>
      <c r="KD142" s="10">
        <f>VLOOKUP($IF142,Data!$B:$CP,Daily!KD$10,0)</f>
      </c>
      <c r="KE142" s="10">
        <f>VLOOKUP($IF142,Data!$B:$CP,Daily!KE$10,0)</f>
      </c>
      <c r="KF142" s="10">
        <f>VLOOKUP($IF142,Data!$B:$CP,Daily!KF$10,0)</f>
      </c>
      <c r="KG142" s="10">
        <f>VLOOKUP($IF142,Data!$B:$CP,Daily!KG$10,0)</f>
      </c>
      <c r="KH142" s="10">
        <f>VLOOKUP($IF142,Data!$B:$CP,Daily!KH$10,0)</f>
      </c>
      <c r="KI142" s="10">
        <f>VLOOKUP($IF142,Data!$B:$CP,Daily!KI$10,0)</f>
      </c>
      <c r="KJ142" s="10">
        <f>VLOOKUP($IF142,Data!$B:$CP,Daily!KJ$10,0)</f>
      </c>
      <c r="KK142" s="10">
        <f>VLOOKUP($IF142,Data!$B:$CP,Daily!KK$10,0)</f>
      </c>
      <c r="KL142" s="10">
        <f>VLOOKUP($IF142,Data!$B:$CP,Daily!KL$10,0)</f>
      </c>
      <c r="KM142" s="10">
        <f>VLOOKUP($IF142,Data!$B:$CP,Daily!KM$10,0)</f>
      </c>
      <c r="KN142" s="10">
        <f>VLOOKUP($IF142,Data!$B:$CP,Daily!KN$10,0)</f>
      </c>
      <c r="KO142" s="10">
        <f>VLOOKUP($IF142,Data!$B:$CP,Daily!KO$10,0)</f>
      </c>
      <c r="KP142" s="10">
        <f>VLOOKUP($IF142,Data!$B:$CP,Daily!KP$10,0)</f>
      </c>
      <c r="KQ142" s="10">
        <f>VLOOKUP($IF142,Data!$B:$CP,Daily!KQ$10,0)</f>
      </c>
      <c r="KR142" s="10">
        <f>VLOOKUP($IF142,Data!$B:$CP,Daily!KR$10,0)</f>
      </c>
      <c r="KS142" s="10">
        <f>VLOOKUP($IF142,Data!$B:$CP,Daily!KS$10,0)</f>
      </c>
      <c r="KT142" s="10">
        <f>VLOOKUP($IF142,Data!$B:$CP,Daily!KT$10,0)</f>
      </c>
      <c r="KU142" s="10">
        <f>VLOOKUP($IF142,Data!$B:$CP,Daily!KU$10,0)</f>
      </c>
      <c r="KV142" s="10">
        <f>VLOOKUP($IF142,Data!$B:$CP,Daily!KV$10,0)</f>
      </c>
      <c r="KW142" s="10">
        <f>VLOOKUP($IF142,Data!$B:$CP,Daily!KW$10,0)</f>
      </c>
      <c r="KX142" s="10">
        <f>VLOOKUP($IF142,Data!$B:$CP,Daily!KX$10,0)</f>
      </c>
      <c r="KY142" s="10">
        <f>VLOOKUP($IF142,Data!$B:$CP,Daily!KY$10,0)</f>
      </c>
      <c r="KZ142" s="10">
        <f>VLOOKUP($IF142,Data!$B:$CP,Daily!KZ$10,0)</f>
      </c>
      <c r="LA142" s="10">
        <f>VLOOKUP($IF142,Data!$B:$CP,Daily!LA$10,0)</f>
      </c>
      <c r="LB142" s="10">
        <f>VLOOKUP($IF142,Data!$B:$CP,Daily!LB$10,0)</f>
      </c>
      <c r="LC142" s="10">
        <f>VLOOKUP($IF142,Data!$B:$CP,Daily!LC$10,0)</f>
      </c>
      <c r="LD142" s="10">
        <f>VLOOKUP($IF142,Data!$B:$CP,Daily!LD$10,0)</f>
      </c>
      <c r="LE142" s="10">
        <f>VLOOKUP($IF142,Data!$B:$CP,Daily!LE$10,0)</f>
      </c>
      <c r="LF142" s="10">
        <f>VLOOKUP($IF142,Data!$B:$CP,Daily!LF$10,0)</f>
      </c>
      <c r="LG142" s="10">
        <f>VLOOKUP($IF142,Data!$B:$CP,Daily!LG$10,0)</f>
      </c>
      <c r="LH142" s="10">
        <f>VLOOKUP($IF142,Data!$B:$CP,Daily!LH$10,0)</f>
      </c>
      <c r="LI142" s="10">
        <f>VLOOKUP($IF142,Data!$B:$CP,Daily!LI$10,0)</f>
      </c>
      <c r="LJ142" s="10">
        <f>VLOOKUP($IF142,Data!$B:$CP,Daily!LJ$10,0)</f>
      </c>
      <c r="LK142" s="10">
        <f>VLOOKUP($IF142,Data!$B:$CP,Daily!LK$10,0)</f>
      </c>
      <c r="LL142" s="10">
        <f>VLOOKUP($IF142,Data!$B:$CP,Daily!LL$10,0)</f>
      </c>
      <c r="LM142" s="10">
        <f>VLOOKUP($IF142,Data!$B:$CP,Daily!LM$10,0)</f>
      </c>
      <c r="LN142" s="10">
        <f>VLOOKUP($IF142,Data!$B:$CP,Daily!LN$10,0)</f>
      </c>
      <c r="LO142" s="10">
        <f>VLOOKUP($IF142,Data!$B:$CP,Daily!LO$10,0)</f>
      </c>
      <c r="LP142" s="10">
        <f>VLOOKUP($IF142,Data!$B:$CP,Daily!LP$10,0)</f>
      </c>
      <c r="LQ142" s="10">
        <f>VLOOKUP($IF142,Data!$B:$CP,Daily!LQ$10,0)</f>
      </c>
      <c r="LR142" s="10">
        <f>VLOOKUP($IF142,Data!$B:$CP,Daily!LR$10,0)</f>
      </c>
      <c r="LS142" s="10">
        <f>VLOOKUP($IF142,Data!$B:$CP,Daily!LS$10,0)</f>
      </c>
      <c r="LU142" s="10">
        <f t="shared" ref="LU142:LU222" si="1906">_xlfn.QUARTILE.INC($IH142:$LR142,1)</f>
      </c>
      <c r="LV142" s="10">
        <f t="shared" ref="LV142:LV222" si="1907">_xlfn.QUARTILE.INC($IH142:$LR142,3)</f>
      </c>
      <c r="LW142" s="10">
        <f t="shared" ref="LW142:LW154" si="1908">LV142-LU142</f>
      </c>
      <c r="LX142" s="10">
        <f>LV142+(1.25*LW142)</f>
      </c>
      <c r="LY142" s="10">
        <f>LU142-(1.25*LW142)</f>
      </c>
      <c r="LZ142" s="53"/>
      <c r="MA142" s="11">
        <f>_xlfn.STDEV.P(JL142:LS142)</f>
      </c>
      <c r="MB142" s="11">
        <f>AVERAGE(LL142:LR142)</f>
      </c>
      <c r="MC142" s="11">
        <f>AVERAGE(KO142:LR142)</f>
      </c>
    </row>
    <row r="143" spans="4:341" x14ac:dyDescent="0.25">
      <c r="D143" s="132" t="s">
        <v>746</v>
      </c>
      <c r="E143" s="67" t="str">
        <f>VLOOKUP($D143,'Metric Nature'!$C:$D,2,0)&amp;IF(($F143&lt;(EA143)),"Below",IF(($F143&gt;(DZ143)),"Above","Within"))</f>
      </c>
      <c r="F143" s="62">
        <f t="shared" si="1796"/>
      </c>
      <c r="G143" s="92">
        <f t="shared" si="1797"/>
      </c>
      <c r="H143" s="62">
        <f t="shared" si="1798"/>
      </c>
      <c r="I143" s="89">
        <f t="shared" ref="I143:I154" si="1909">EE143</f>
      </c>
      <c r="J143" s="62">
        <f t="shared" si="1799"/>
      </c>
      <c r="K143" s="62">
        <f t="shared" si="1800"/>
      </c>
      <c r="L143" s="64"/>
      <c r="M143" s="67" t="str">
        <f>VLOOKUP($D143,'Metric Nature'!$C:$D,2,0)&amp;IF(($N143&lt;(HZ143)),"Below",IF(($N143&gt;(HY143)),"Above","Within"))</f>
      </c>
      <c r="N143" s="71">
        <f t="shared" si="1801"/>
      </c>
      <c r="O143" s="63">
        <f t="shared" ref="O143:O154" si="1910">IC143</f>
      </c>
      <c r="P143" s="98">
        <f t="shared" ref="P143:P154" si="1911">IFERROR(((N143-O143)/O143),0)</f>
      </c>
      <c r="Q143" s="63">
        <f t="shared" si="1802"/>
      </c>
      <c r="R143" s="69">
        <f t="shared" si="1803"/>
      </c>
      <c r="S143" s="62">
        <f t="shared" si="1804"/>
      </c>
      <c r="T143" s="64"/>
      <c r="U143" s="67" t="str">
        <f>VLOOKUP($D143,'Metric Nature'!$C:$D,2,0)&amp;IF(($V143&lt;(LY143)),"Below",IF(($V143&gt;(LX143)),"Above","Within"))</f>
      </c>
      <c r="V143" s="62">
        <f t="shared" si="1805"/>
      </c>
      <c r="W143" s="63">
        <f t="shared" ref="W143:W154" si="1912">MB143</f>
      </c>
      <c r="X143" s="62">
        <f t="shared" si="1806"/>
      </c>
      <c r="Y143" s="63">
        <f t="shared" ref="Y143:Y154" si="1913">MC143</f>
      </c>
      <c r="Z143" s="69">
        <f t="shared" si="1807"/>
      </c>
      <c r="AA143" s="62">
        <f t="shared" si="1808"/>
      </c>
      <c r="AB143" s="64"/>
      <c r="AC143" s="60" t="s">
        <v>548</v>
      </c>
      <c r="AI143" s="9" t="s">
        <v>746</v>
      </c>
      <c r="AJ143" s="14">
        <f>(VLOOKUP($EG143,Data!$B:$CP,Daily!EI$10,0)+VLOOKUP($IF143,Data!$B:$CP,Daily!IH$10,0))/AJ$142</f>
      </c>
      <c r="AK143" s="14">
        <f>(VLOOKUP($EG143,Data!$B:$CP,Daily!EJ$10,0)+VLOOKUP($IF143,Data!$B:$CP,Daily!II$10,0))/AK$142</f>
      </c>
      <c r="AL143" s="14">
        <f>(VLOOKUP($EG143,Data!$B:$CP,Daily!EK$10,0)+VLOOKUP($IF143,Data!$B:$CP,Daily!IJ$10,0))/AL$142</f>
      </c>
      <c r="AM143" s="14">
        <f>(VLOOKUP($EG143,Data!$B:$CP,Daily!EL$10,0)+VLOOKUP($IF143,Data!$B:$CP,Daily!IK$10,0))/AM$142</f>
      </c>
      <c r="AN143" s="14">
        <f>(VLOOKUP($EG143,Data!$B:$CP,Daily!EM$10,0)+VLOOKUP($IF143,Data!$B:$CP,Daily!IL$10,0))/AN$142</f>
      </c>
      <c r="AO143" s="14">
        <f>(VLOOKUP($EG143,Data!$B:$CP,Daily!EN$10,0)+VLOOKUP($IF143,Data!$B:$CP,Daily!IM$10,0))/AO$142</f>
      </c>
      <c r="AP143" s="14">
        <f>(VLOOKUP($EG143,Data!$B:$CP,Daily!EO$10,0)+VLOOKUP($IF143,Data!$B:$CP,Daily!IN$10,0))/AP$142</f>
      </c>
      <c r="AQ143" s="14">
        <f>(VLOOKUP($EG143,Data!$B:$CP,Daily!EP$10,0)+VLOOKUP($IF143,Data!$B:$CP,Daily!IO$10,0))/AQ$142</f>
      </c>
      <c r="AR143" s="14">
        <f>(VLOOKUP($EG143,Data!$B:$CP,Daily!EQ$10,0)+VLOOKUP($IF143,Data!$B:$CP,Daily!IP$10,0))/AR$142</f>
      </c>
      <c r="AS143" s="14">
        <f>(VLOOKUP($EG143,Data!$B:$CP,Daily!ER$10,0)+VLOOKUP($IF143,Data!$B:$CP,Daily!IQ$10,0))/AS$142</f>
      </c>
      <c r="AT143" s="14">
        <f>(VLOOKUP($EG143,Data!$B:$CP,Daily!ES$10,0)+VLOOKUP($IF143,Data!$B:$CP,Daily!IR$10,0))/AT$142</f>
      </c>
      <c r="AU143" s="14">
        <f>(VLOOKUP($EG143,Data!$B:$CP,Daily!ET$10,0)+VLOOKUP($IF143,Data!$B:$CP,Daily!IS$10,0))/AU$142</f>
      </c>
      <c r="AV143" s="14">
        <f>(VLOOKUP($EG143,Data!$B:$CP,Daily!EU$10,0)+VLOOKUP($IF143,Data!$B:$CP,Daily!IT$10,0))/AV$142</f>
      </c>
      <c r="AW143" s="14">
        <f>(VLOOKUP($EG143,Data!$B:$CP,Daily!EV$10,0)+VLOOKUP($IF143,Data!$B:$CP,Daily!IU$10,0))/AW$142</f>
      </c>
      <c r="AX143" s="14">
        <f>(VLOOKUP($EG143,Data!$B:$CP,Daily!EW$10,0)+VLOOKUP($IF143,Data!$B:$CP,Daily!IV$10,0))/AX$142</f>
      </c>
      <c r="AY143" s="14">
        <f>(VLOOKUP($EG143,Data!$B:$CP,Daily!EX$10,0)+VLOOKUP($IF143,Data!$B:$CP,Daily!IW$10,0))/AY$142</f>
      </c>
      <c r="AZ143" s="14">
        <f>(VLOOKUP($EG143,Data!$B:$CP,Daily!EY$10,0)+VLOOKUP($IF143,Data!$B:$CP,Daily!IX$10,0))/AZ$142</f>
      </c>
      <c r="BA143" s="14">
        <f>(VLOOKUP($EG143,Data!$B:$CP,Daily!EZ$10,0)+VLOOKUP($IF143,Data!$B:$CP,Daily!IY$10,0))/BA$142</f>
      </c>
      <c r="BB143" s="14">
        <f>(VLOOKUP($EG143,Data!$B:$CP,Daily!FA$10,0)+VLOOKUP($IF143,Data!$B:$CP,Daily!IZ$10,0))/BB$142</f>
      </c>
      <c r="BC143" s="14">
        <f>(VLOOKUP($EG143,Data!$B:$CP,Daily!FB$10,0)+VLOOKUP($IF143,Data!$B:$CP,Daily!JA$10,0))/BC$142</f>
      </c>
      <c r="BD143" s="14">
        <f>(VLOOKUP($EG143,Data!$B:$CP,Daily!FC$10,0)+VLOOKUP($IF143,Data!$B:$CP,Daily!JB$10,0))/BD$142</f>
      </c>
      <c r="BE143" s="14">
        <f>(VLOOKUP($EG143,Data!$B:$CP,Daily!FD$10,0)+VLOOKUP($IF143,Data!$B:$CP,Daily!JC$10,0))/BE$142</f>
      </c>
      <c r="BF143" s="14">
        <f>(VLOOKUP($EG143,Data!$B:$CP,Daily!FE$10,0)+VLOOKUP($IF143,Data!$B:$CP,Daily!JD$10,0))/BF$142</f>
      </c>
      <c r="BG143" s="14">
        <f>(VLOOKUP($EG143,Data!$B:$CP,Daily!FF$10,0)+VLOOKUP($IF143,Data!$B:$CP,Daily!JE$10,0))/BG$142</f>
      </c>
      <c r="BH143" s="14">
        <f>(VLOOKUP($EG143,Data!$B:$CP,Daily!FG$10,0)+VLOOKUP($IF143,Data!$B:$CP,Daily!JF$10,0))/BH$142</f>
      </c>
      <c r="BI143" s="14">
        <f>(VLOOKUP($EG143,Data!$B:$CP,Daily!FH$10,0)+VLOOKUP($IF143,Data!$B:$CP,Daily!JG$10,0))/BI$142</f>
      </c>
      <c r="BJ143" s="14">
        <f>(VLOOKUP($EG143,Data!$B:$CP,Daily!FI$10,0)+VLOOKUP($IF143,Data!$B:$CP,Daily!JH$10,0))/BJ$142</f>
      </c>
      <c r="BK143" s="14">
        <f>(VLOOKUP($EG143,Data!$B:$CP,Daily!FJ$10,0)+VLOOKUP($IF143,Data!$B:$CP,Daily!JI$10,0))/BK$142</f>
      </c>
      <c r="BL143" s="14">
        <f>(VLOOKUP($EG143,Data!$B:$CP,Daily!FK$10,0)+VLOOKUP($IF143,Data!$B:$CP,Daily!JJ$10,0))/BL$142</f>
      </c>
      <c r="BM143" s="14">
        <f>(VLOOKUP($EG143,Data!$B:$CP,Daily!FL$10,0)+VLOOKUP($IF143,Data!$B:$CP,Daily!JK$10,0))/BM$142</f>
      </c>
      <c r="BN143" s="14">
        <f>(VLOOKUP($EG143,Data!$B:$CP,Daily!FM$10,0)+VLOOKUP($IF143,Data!$B:$CP,Daily!JL$10,0))/BN$142</f>
      </c>
      <c r="BO143" s="14">
        <f>(VLOOKUP($EG143,Data!$B:$CP,Daily!FN$10,0)+VLOOKUP($IF143,Data!$B:$CP,Daily!JM$10,0))/BO$142</f>
      </c>
      <c r="BP143" s="14">
        <f>(VLOOKUP($EG143,Data!$B:$CP,Daily!FO$10,0)+VLOOKUP($IF143,Data!$B:$CP,Daily!JN$10,0))/BP$142</f>
      </c>
      <c r="BQ143" s="14">
        <f>(VLOOKUP($EG143,Data!$B:$CP,Daily!FP$10,0)+VLOOKUP($IF143,Data!$B:$CP,Daily!JO$10,0))/BQ$142</f>
      </c>
      <c r="BR143" s="14">
        <f>(VLOOKUP($EG143,Data!$B:$CP,Daily!FQ$10,0)+VLOOKUP($IF143,Data!$B:$CP,Daily!JP$10,0))/BR$142</f>
      </c>
      <c r="BS143" s="14">
        <f>(VLOOKUP($EG143,Data!$B:$CP,Daily!FR$10,0)+VLOOKUP($IF143,Data!$B:$CP,Daily!JQ$10,0))/BS$142</f>
      </c>
      <c r="BT143" s="14">
        <f>(VLOOKUP($EG143,Data!$B:$CP,Daily!FS$10,0)+VLOOKUP($IF143,Data!$B:$CP,Daily!JR$10,0))/BT$142</f>
      </c>
      <c r="BU143" s="14">
        <f>(VLOOKUP($EG143,Data!$B:$CP,Daily!FT$10,0)+VLOOKUP($IF143,Data!$B:$CP,Daily!JS$10,0))/BU$142</f>
      </c>
      <c r="BV143" s="14">
        <f>(VLOOKUP($EG143,Data!$B:$CP,Daily!FU$10,0)+VLOOKUP($IF143,Data!$B:$CP,Daily!JT$10,0))/BV$142</f>
      </c>
      <c r="BW143" s="14">
        <f>(VLOOKUP($EG143,Data!$B:$CP,Daily!FV$10,0)+VLOOKUP($IF143,Data!$B:$CP,Daily!JU$10,0))/BW$142</f>
      </c>
      <c r="BX143" s="14">
        <f>(VLOOKUP($EG143,Data!$B:$CP,Daily!FW$10,0)+VLOOKUP($IF143,Data!$B:$CP,Daily!JV$10,0))/BX$142</f>
      </c>
      <c r="BY143" s="14">
        <f>(VLOOKUP($EG143,Data!$B:$CP,Daily!FX$10,0)+VLOOKUP($IF143,Data!$B:$CP,Daily!JW$10,0))/BY$142</f>
      </c>
      <c r="BZ143" s="14">
        <f>(VLOOKUP($EG143,Data!$B:$CP,Daily!FY$10,0)+VLOOKUP($IF143,Data!$B:$CP,Daily!JX$10,0))/BZ$142</f>
      </c>
      <c r="CA143" s="14">
        <f>(VLOOKUP($EG143,Data!$B:$CP,Daily!FZ$10,0)+VLOOKUP($IF143,Data!$B:$CP,Daily!JY$10,0))/CA$142</f>
      </c>
      <c r="CB143" s="14">
        <f>(VLOOKUP($EG143,Data!$B:$CP,Daily!GA$10,0)+VLOOKUP($IF143,Data!$B:$CP,Daily!JZ$10,0))/CB$142</f>
      </c>
      <c r="CC143" s="14">
        <f>(VLOOKUP($EG143,Data!$B:$CP,Daily!GB$10,0)+VLOOKUP($IF143,Data!$B:$CP,Daily!KA$10,0))/CC$142</f>
      </c>
      <c r="CD143" s="14">
        <f>(VLOOKUP($EG143,Data!$B:$CP,Daily!GC$10,0)+VLOOKUP($IF143,Data!$B:$CP,Daily!KB$10,0))/CD$142</f>
      </c>
      <c r="CE143" s="14">
        <f>(VLOOKUP($EG143,Data!$B:$CP,Daily!GD$10,0)+VLOOKUP($IF143,Data!$B:$CP,Daily!KC$10,0))/CE$142</f>
      </c>
      <c r="CF143" s="14">
        <f>(VLOOKUP($EG143,Data!$B:$CP,Daily!GE$10,0)+VLOOKUP($IF143,Data!$B:$CP,Daily!KD$10,0))/CF$142</f>
      </c>
      <c r="CG143" s="14">
        <f>(VLOOKUP($EG143,Data!$B:$CP,Daily!GF$10,0)+VLOOKUP($IF143,Data!$B:$CP,Daily!KE$10,0))/CG$142</f>
      </c>
      <c r="CH143" s="14">
        <f>(VLOOKUP($EG143,Data!$B:$CP,Daily!GG$10,0)+VLOOKUP($IF143,Data!$B:$CP,Daily!KF$10,0))/CH$142</f>
      </c>
      <c r="CI143" s="14">
        <f>(VLOOKUP($EG143,Data!$B:$CP,Daily!GH$10,0)+VLOOKUP($IF143,Data!$B:$CP,Daily!KG$10,0))/CI$142</f>
      </c>
      <c r="CJ143" s="14">
        <f>(VLOOKUP($EG143,Data!$B:$CP,Daily!GI$10,0)+VLOOKUP($IF143,Data!$B:$CP,Daily!KH$10,0))/CJ$142</f>
      </c>
      <c r="CK143" s="14">
        <f>(VLOOKUP($EG143,Data!$B:$CP,Daily!GJ$10,0)+VLOOKUP($IF143,Data!$B:$CP,Daily!KI$10,0))/CK$142</f>
      </c>
      <c r="CL143" s="14">
        <f>(VLOOKUP($EG143,Data!$B:$CP,Daily!GK$10,0)+VLOOKUP($IF143,Data!$B:$CP,Daily!KJ$10,0))/CL$142</f>
      </c>
      <c r="CM143" s="14">
        <f>(VLOOKUP($EG143,Data!$B:$CP,Daily!GL$10,0)+VLOOKUP($IF143,Data!$B:$CP,Daily!KK$10,0))/CM$142</f>
      </c>
      <c r="CN143" s="14">
        <f>(VLOOKUP($EG143,Data!$B:$CP,Daily!GM$10,0)+VLOOKUP($IF143,Data!$B:$CP,Daily!KL$10,0))/CN$142</f>
      </c>
      <c r="CO143" s="14">
        <f>(VLOOKUP($EG143,Data!$B:$CP,Daily!GN$10,0)+VLOOKUP($IF143,Data!$B:$CP,Daily!KM$10,0))/CO$142</f>
      </c>
      <c r="CP143" s="14">
        <f>(VLOOKUP($EG143,Data!$B:$CP,Daily!GO$10,0)+VLOOKUP($IF143,Data!$B:$CP,Daily!KN$10,0))/CP$142</f>
      </c>
      <c r="CQ143" s="14">
        <f>(VLOOKUP($EG143,Data!$B:$CP,Daily!GP$10,0)+VLOOKUP($IF143,Data!$B:$CP,Daily!KO$10,0))/CQ$142</f>
      </c>
      <c r="CR143" s="14">
        <f>(VLOOKUP($EG143,Data!$B:$CP,Daily!GQ$10,0)+VLOOKUP($IF143,Data!$B:$CP,Daily!KP$10,0))/CR$142</f>
      </c>
      <c r="CS143" s="14">
        <f>(VLOOKUP($EG143,Data!$B:$CP,Daily!GR$10,0)+VLOOKUP($IF143,Data!$B:$CP,Daily!KQ$10,0))/CS$142</f>
      </c>
      <c r="CT143" s="14">
        <f>(VLOOKUP($EG143,Data!$B:$CP,Daily!GS$10,0)+VLOOKUP($IF143,Data!$B:$CP,Daily!KR$10,0))/CT$142</f>
      </c>
      <c r="CU143" s="14">
        <f>(VLOOKUP($EG143,Data!$B:$CP,Daily!GT$10,0)+VLOOKUP($IF143,Data!$B:$CP,Daily!KS$10,0))/CU$142</f>
      </c>
      <c r="CV143" s="14">
        <f>(VLOOKUP($EG143,Data!$B:$CP,Daily!GU$10,0)+VLOOKUP($IF143,Data!$B:$CP,Daily!KT$10,0))/CV$142</f>
      </c>
      <c r="CW143" s="14">
        <f>(VLOOKUP($EG143,Data!$B:$CP,Daily!GV$10,0)+VLOOKUP($IF143,Data!$B:$CP,Daily!KU$10,0))/CW$142</f>
      </c>
      <c r="CX143" s="14">
        <f>(VLOOKUP($EG143,Data!$B:$CP,Daily!GW$10,0)+VLOOKUP($IF143,Data!$B:$CP,Daily!KV$10,0))/CX$142</f>
      </c>
      <c r="CY143" s="14">
        <f>(VLOOKUP($EG143,Data!$B:$CP,Daily!GX$10,0)+VLOOKUP($IF143,Data!$B:$CP,Daily!KW$10,0))/CY$142</f>
      </c>
      <c r="CZ143" s="14">
        <f>(VLOOKUP($EG143,Data!$B:$CP,Daily!GY$10,0)+VLOOKUP($IF143,Data!$B:$CP,Daily!KX$10,0))/CZ$142</f>
      </c>
      <c r="DA143" s="14">
        <f>(VLOOKUP($EG143,Data!$B:$CP,Daily!GZ$10,0)+VLOOKUP($IF143,Data!$B:$CP,Daily!KY$10,0))/DA$142</f>
      </c>
      <c r="DB143" s="14">
        <f>(VLOOKUP($EG143,Data!$B:$CP,Daily!HA$10,0)+VLOOKUP($IF143,Data!$B:$CP,Daily!KZ$10,0))/DB$142</f>
      </c>
      <c r="DC143" s="14">
        <f>(VLOOKUP($EG143,Data!$B:$CP,Daily!HB$10,0)+VLOOKUP($IF143,Data!$B:$CP,Daily!LA$10,0))/DC$142</f>
      </c>
      <c r="DD143" s="14">
        <f>(VLOOKUP($EG143,Data!$B:$CP,Daily!HC$10,0)+VLOOKUP($IF143,Data!$B:$CP,Daily!LB$10,0))/DD$142</f>
      </c>
      <c r="DE143" s="14">
        <f>(VLOOKUP($EG143,Data!$B:$CP,Daily!HD$10,0)+VLOOKUP($IF143,Data!$B:$CP,Daily!LC$10,0))/DE$142</f>
      </c>
      <c r="DF143" s="14">
        <f>(VLOOKUP($EG143,Data!$B:$CP,Daily!HE$10,0)+VLOOKUP($IF143,Data!$B:$CP,Daily!LD$10,0))/DF$142</f>
      </c>
      <c r="DG143" s="14">
        <f>(VLOOKUP($EG143,Data!$B:$CP,Daily!HF$10,0)+VLOOKUP($IF143,Data!$B:$CP,Daily!LE$10,0))/DG$142</f>
      </c>
      <c r="DH143" s="14">
        <f>(VLOOKUP($EG143,Data!$B:$CP,Daily!HG$10,0)+VLOOKUP($IF143,Data!$B:$CP,Daily!LF$10,0))/DH$142</f>
      </c>
      <c r="DI143" s="14">
        <f>(VLOOKUP($EG143,Data!$B:$CP,Daily!HH$10,0)+VLOOKUP($IF143,Data!$B:$CP,Daily!LG$10,0))/DI$142</f>
      </c>
      <c r="DJ143" s="14">
        <f>(VLOOKUP($EG143,Data!$B:$CP,Daily!HI$10,0)+VLOOKUP($IF143,Data!$B:$CP,Daily!LH$10,0))/DJ$142</f>
      </c>
      <c r="DK143" s="14">
        <f>(VLOOKUP($EG143,Data!$B:$CP,Daily!HJ$10,0)+VLOOKUP($IF143,Data!$B:$CP,Daily!LI$10,0))/DK$142</f>
      </c>
      <c r="DL143" s="14">
        <f>(VLOOKUP($EG143,Data!$B:$CP,Daily!HK$10,0)+VLOOKUP($IF143,Data!$B:$CP,Daily!LJ$10,0))/DL$142</f>
      </c>
      <c r="DM143" s="14">
        <f>(VLOOKUP($EG143,Data!$B:$CP,Daily!HL$10,0)+VLOOKUP($IF143,Data!$B:$CP,Daily!LK$10,0))/DM$142</f>
      </c>
      <c r="DN143" s="14">
        <f>(VLOOKUP($EG143,Data!$B:$CP,Daily!HM$10,0)+VLOOKUP($IF143,Data!$B:$CP,Daily!LL$10,0))/DN$142</f>
      </c>
      <c r="DO143" s="14">
        <f>(VLOOKUP($EG143,Data!$B:$CP,Daily!HN$10,0)+VLOOKUP($IF143,Data!$B:$CP,Daily!LM$10,0))/DO$142</f>
      </c>
      <c r="DP143" s="14">
        <f>(VLOOKUP($EG143,Data!$B:$CP,Daily!HO$10,0)+VLOOKUP($IF143,Data!$B:$CP,Daily!LN$10,0))/DP$142</f>
      </c>
      <c r="DQ143" s="14">
        <f>(VLOOKUP($EG143,Data!$B:$CP,Daily!HP$10,0)+VLOOKUP($IF143,Data!$B:$CP,Daily!LO$10,0))/DQ$142</f>
      </c>
      <c r="DR143" s="14">
        <f>(VLOOKUP($EG143,Data!$B:$CP,Daily!HQ$10,0)+VLOOKUP($IF143,Data!$B:$CP,Daily!LP$10,0))/DR$142</f>
      </c>
      <c r="DS143" s="14">
        <f>(VLOOKUP($EG143,Data!$B:$CP,Daily!HR$10,0)+VLOOKUP($IF143,Data!$B:$CP,Daily!LQ$10,0))/DS$142</f>
      </c>
      <c r="DT143" s="14">
        <f>(VLOOKUP($EG143,Data!$B:$CP,Daily!HS$10,0)+VLOOKUP($IF143,Data!$B:$CP,Daily!LR$10,0))/DT$142</f>
      </c>
      <c r="DU143" s="14">
        <f>(VLOOKUP($EG143,Data!$B:$CP,Daily!HT$10,0)+VLOOKUP($IF143,Data!$B:$CP,Daily!LS$10,0))/DU$142</f>
      </c>
      <c r="DV143" s="18"/>
      <c r="DW143" s="14">
        <f t="shared" si="1899"/>
      </c>
      <c r="DX143" s="14">
        <f t="shared" si="1900"/>
      </c>
      <c r="DY143" s="14">
        <f t="shared" ref="DY143:DY154" si="1914">DX143-DW143</f>
      </c>
      <c r="DZ143" s="14">
        <f t="shared" ref="DZ143:DZ154" si="1915">DX143+(0.75*DY143)</f>
      </c>
      <c r="EA143" s="14">
        <f t="shared" ref="EA143:EA154" si="1916">DW143-(0.75*DY143)</f>
      </c>
      <c r="EB143" s="18"/>
      <c r="EC143" s="14">
        <f t="shared" si="1901"/>
      </c>
      <c r="ED143" s="14">
        <f>SUMPRODUCT(DN143:DT143,DN$142:DT$142)/SUM(DN$142:DT$142)</f>
      </c>
      <c r="EE143" s="14">
        <f>SUMPRODUCT(CR143:DT143,CR$142:DT$142)/SUM(CR$142:DT$142)</f>
      </c>
      <c r="EF143" s="16"/>
      <c r="EG143" s="9" t="s">
        <v>747</v>
      </c>
      <c r="EH143" s="9" t="s">
        <v>121</v>
      </c>
      <c r="EI143" s="14">
        <f>VLOOKUP($EG143,Data!$B:$CP,Daily!EI$10,0)/EI$142</f>
      </c>
      <c r="EJ143" s="14">
        <f>VLOOKUP($EG143,Data!$B:$CP,Daily!EJ$10,0)/EJ$142</f>
      </c>
      <c r="EK143" s="14">
        <f>VLOOKUP($EG143,Data!$B:$CP,Daily!EK$10,0)/EK$142</f>
      </c>
      <c r="EL143" s="14">
        <f>VLOOKUP($EG143,Data!$B:$CP,Daily!EL$10,0)/EL$142</f>
      </c>
      <c r="EM143" s="14">
        <f>VLOOKUP($EG143,Data!$B:$CP,Daily!EM$10,0)/EM$142</f>
      </c>
      <c r="EN143" s="14">
        <f>VLOOKUP($EG143,Data!$B:$CP,Daily!EN$10,0)/EN$142</f>
      </c>
      <c r="EO143" s="14">
        <f>VLOOKUP($EG143,Data!$B:$CP,Daily!EO$10,0)/EO$142</f>
      </c>
      <c r="EP143" s="14">
        <f>VLOOKUP($EG143,Data!$B:$CP,Daily!EP$10,0)/EP$142</f>
      </c>
      <c r="EQ143" s="14">
        <f>VLOOKUP($EG143,Data!$B:$CP,Daily!EQ$10,0)/EQ$142</f>
      </c>
      <c r="ER143" s="14">
        <f>VLOOKUP($EG143,Data!$B:$CP,Daily!ER$10,0)/ER$142</f>
      </c>
      <c r="ES143" s="14">
        <f>VLOOKUP($EG143,Data!$B:$CP,Daily!ES$10,0)/ES$142</f>
      </c>
      <c r="ET143" s="14">
        <f>VLOOKUP($EG143,Data!$B:$CP,Daily!ET$10,0)/ET$142</f>
      </c>
      <c r="EU143" s="14">
        <f>VLOOKUP($EG143,Data!$B:$CP,Daily!EU$10,0)/EU$142</f>
      </c>
      <c r="EV143" s="14">
        <f>VLOOKUP($EG143,Data!$B:$CP,Daily!EV$10,0)/EV$142</f>
      </c>
      <c r="EW143" s="14">
        <f>VLOOKUP($EG143,Data!$B:$CP,Daily!EW$10,0)/EW$142</f>
      </c>
      <c r="EX143" s="14">
        <f>VLOOKUP($EG143,Data!$B:$CP,Daily!EX$10,0)/EX$142</f>
      </c>
      <c r="EY143" s="14">
        <f>VLOOKUP($EG143,Data!$B:$CP,Daily!EY$10,0)/EY$142</f>
      </c>
      <c r="EZ143" s="14">
        <f>VLOOKUP($EG143,Data!$B:$CP,Daily!EZ$10,0)/EZ$142</f>
      </c>
      <c r="FA143" s="14">
        <f>VLOOKUP($EG143,Data!$B:$CP,Daily!FA$10,0)/FA$142</f>
      </c>
      <c r="FB143" s="14">
        <f>VLOOKUP($EG143,Data!$B:$CP,Daily!FB$10,0)/FB$142</f>
      </c>
      <c r="FC143" s="14">
        <f>VLOOKUP($EG143,Data!$B:$CP,Daily!FC$10,0)/FC$142</f>
      </c>
      <c r="FD143" s="14">
        <f>VLOOKUP($EG143,Data!$B:$CP,Daily!FD$10,0)/FD$142</f>
      </c>
      <c r="FE143" s="14">
        <f>VLOOKUP($EG143,Data!$B:$CP,Daily!FE$10,0)/FE$142</f>
      </c>
      <c r="FF143" s="14">
        <f>VLOOKUP($EG143,Data!$B:$CP,Daily!FF$10,0)/FF$142</f>
      </c>
      <c r="FG143" s="14">
        <f>VLOOKUP($EG143,Data!$B:$CP,Daily!FG$10,0)/FG$142</f>
      </c>
      <c r="FH143" s="14">
        <f>VLOOKUP($EG143,Data!$B:$CP,Daily!FH$10,0)/FH$142</f>
      </c>
      <c r="FI143" s="14">
        <f>VLOOKUP($EG143,Data!$B:$CP,Daily!FI$10,0)/FI$142</f>
      </c>
      <c r="FJ143" s="14">
        <f>VLOOKUP($EG143,Data!$B:$CP,Daily!FJ$10,0)/FJ$142</f>
      </c>
      <c r="FK143" s="14">
        <f>VLOOKUP($EG143,Data!$B:$CP,Daily!FK$10,0)/FK$142</f>
      </c>
      <c r="FL143" s="14">
        <f>VLOOKUP($EG143,Data!$B:$CP,Daily!FL$10,0)/FL$142</f>
      </c>
      <c r="FM143" s="14">
        <f>VLOOKUP($EG143,Data!$B:$CP,Daily!FM$10,0)/FM$142</f>
      </c>
      <c r="FN143" s="14">
        <f>VLOOKUP($EG143,Data!$B:$CP,Daily!FN$10,0)/FN$142</f>
      </c>
      <c r="FO143" s="14">
        <f>VLOOKUP($EG143,Data!$B:$CP,Daily!FO$10,0)/FO$142</f>
      </c>
      <c r="FP143" s="14">
        <f>VLOOKUP($EG143,Data!$B:$CP,Daily!FP$10,0)/FP$142</f>
      </c>
      <c r="FQ143" s="14">
        <f>VLOOKUP($EG143,Data!$B:$CP,Daily!FQ$10,0)/FQ$142</f>
      </c>
      <c r="FR143" s="14">
        <f>VLOOKUP($EG143,Data!$B:$CP,Daily!FR$10,0)/FR$142</f>
      </c>
      <c r="FS143" s="14">
        <f>VLOOKUP($EG143,Data!$B:$CP,Daily!FS$10,0)/FS$142</f>
      </c>
      <c r="FT143" s="14">
        <f>VLOOKUP($EG143,Data!$B:$CP,Daily!FT$10,0)/FT$142</f>
      </c>
      <c r="FU143" s="14">
        <f>VLOOKUP($EG143,Data!$B:$CP,Daily!FU$10,0)/FU$142</f>
      </c>
      <c r="FV143" s="14">
        <f>VLOOKUP($EG143,Data!$B:$CP,Daily!FV$10,0)/FV$142</f>
      </c>
      <c r="FW143" s="14">
        <f>VLOOKUP($EG143,Data!$B:$CP,Daily!FW$10,0)/FW$142</f>
      </c>
      <c r="FX143" s="14">
        <f>VLOOKUP($EG143,Data!$B:$CP,Daily!FX$10,0)/FX$142</f>
      </c>
      <c r="FY143" s="14">
        <f>VLOOKUP($EG143,Data!$B:$CP,Daily!FY$10,0)/FY$142</f>
      </c>
      <c r="FZ143" s="14">
        <f>VLOOKUP($EG143,Data!$B:$CP,Daily!FZ$10,0)/FZ$142</f>
      </c>
      <c r="GA143" s="14">
        <f>VLOOKUP($EG143,Data!$B:$CP,Daily!GA$10,0)/GA$142</f>
      </c>
      <c r="GB143" s="14">
        <f>VLOOKUP($EG143,Data!$B:$CP,Daily!GB$10,0)/GB$142</f>
      </c>
      <c r="GC143" s="14">
        <f>VLOOKUP($EG143,Data!$B:$CP,Daily!GC$10,0)/GC$142</f>
      </c>
      <c r="GD143" s="14">
        <f>VLOOKUP($EG143,Data!$B:$CP,Daily!GD$10,0)/GD$142</f>
      </c>
      <c r="GE143" s="14">
        <f>VLOOKUP($EG143,Data!$B:$CP,Daily!GE$10,0)/GE$142</f>
      </c>
      <c r="GF143" s="14">
        <f>VLOOKUP($EG143,Data!$B:$CP,Daily!GF$10,0)/GF$142</f>
      </c>
      <c r="GG143" s="14">
        <f>VLOOKUP($EG143,Data!$B:$CP,Daily!GG$10,0)/GG$142</f>
      </c>
      <c r="GH143" s="14">
        <f>VLOOKUP($EG143,Data!$B:$CP,Daily!GH$10,0)/GH$142</f>
      </c>
      <c r="GI143" s="14">
        <f>VLOOKUP($EG143,Data!$B:$CP,Daily!GI$10,0)/GI$142</f>
      </c>
      <c r="GJ143" s="14">
        <f>VLOOKUP($EG143,Data!$B:$CP,Daily!GJ$10,0)/GJ$142</f>
      </c>
      <c r="GK143" s="14">
        <f>VLOOKUP($EG143,Data!$B:$CP,Daily!GK$10,0)/GK$142</f>
      </c>
      <c r="GL143" s="14">
        <f>VLOOKUP($EG143,Data!$B:$CP,Daily!GL$10,0)/GL$142</f>
      </c>
      <c r="GM143" s="14">
        <f>VLOOKUP($EG143,Data!$B:$CP,Daily!GM$10,0)/GM$142</f>
      </c>
      <c r="GN143" s="14">
        <f>VLOOKUP($EG143,Data!$B:$CP,Daily!GN$10,0)/GN$142</f>
      </c>
      <c r="GO143" s="14">
        <f>VLOOKUP($EG143,Data!$B:$CP,Daily!GO$10,0)/GO$142</f>
      </c>
      <c r="GP143" s="14">
        <f>VLOOKUP($EG143,Data!$B:$CP,Daily!GP$10,0)/GP$142</f>
      </c>
      <c r="GQ143" s="14">
        <f>VLOOKUP($EG143,Data!$B:$CP,Daily!GQ$10,0)/GQ$142</f>
      </c>
      <c r="GR143" s="14">
        <f>VLOOKUP($EG143,Data!$B:$CP,Daily!GR$10,0)/GR$142</f>
      </c>
      <c r="GS143" s="14">
        <f>VLOOKUP($EG143,Data!$B:$CP,Daily!GS$10,0)/GS$142</f>
      </c>
      <c r="GT143" s="14">
        <f>VLOOKUP($EG143,Data!$B:$CP,Daily!GT$10,0)/GT$142</f>
      </c>
      <c r="GU143" s="14">
        <f>VLOOKUP($EG143,Data!$B:$CP,Daily!GU$10,0)/GU$142</f>
      </c>
      <c r="GV143" s="14">
        <f>VLOOKUP($EG143,Data!$B:$CP,Daily!GV$10,0)/GV$142</f>
      </c>
      <c r="GW143" s="14">
        <f>VLOOKUP($EG143,Data!$B:$CP,Daily!GW$10,0)/GW$142</f>
      </c>
      <c r="GX143" s="14">
        <f>VLOOKUP($EG143,Data!$B:$CP,Daily!GX$10,0)/GX$142</f>
      </c>
      <c r="GY143" s="14">
        <f>VLOOKUP($EG143,Data!$B:$CP,Daily!GY$10,0)/GY$142</f>
      </c>
      <c r="GZ143" s="14">
        <f>VLOOKUP($EG143,Data!$B:$CP,Daily!GZ$10,0)/GZ$142</f>
      </c>
      <c r="HA143" s="14">
        <f>VLOOKUP($EG143,Data!$B:$CP,Daily!HA$10,0)/HA$142</f>
      </c>
      <c r="HB143" s="14">
        <f>VLOOKUP($EG143,Data!$B:$CP,Daily!HB$10,0)/HB$142</f>
      </c>
      <c r="HC143" s="14">
        <f>VLOOKUP($EG143,Data!$B:$CP,Daily!HC$10,0)/HC$142</f>
      </c>
      <c r="HD143" s="14">
        <f>VLOOKUP($EG143,Data!$B:$CP,Daily!HD$10,0)/HD$142</f>
      </c>
      <c r="HE143" s="14">
        <f>VLOOKUP($EG143,Data!$B:$CP,Daily!HE$10,0)/HE$142</f>
      </c>
      <c r="HF143" s="14">
        <f>VLOOKUP($EG143,Data!$B:$CP,Daily!HF$10,0)/HF$142</f>
      </c>
      <c r="HG143" s="14">
        <f>VLOOKUP($EG143,Data!$B:$CP,Daily!HG$10,0)/HG$142</f>
      </c>
      <c r="HH143" s="14">
        <f>VLOOKUP($EG143,Data!$B:$CP,Daily!HH$10,0)/HH$142</f>
      </c>
      <c r="HI143" s="14">
        <f>VLOOKUP($EG143,Data!$B:$CP,Daily!HI$10,0)/HI$142</f>
      </c>
      <c r="HJ143" s="14">
        <f>VLOOKUP($EG143,Data!$B:$CP,Daily!HJ$10,0)/HJ$142</f>
      </c>
      <c r="HK143" s="14">
        <f>VLOOKUP($EG143,Data!$B:$CP,Daily!HK$10,0)/HK$142</f>
      </c>
      <c r="HL143" s="14">
        <f>VLOOKUP($EG143,Data!$B:$CP,Daily!HL$10,0)/HL$142</f>
      </c>
      <c r="HM143" s="14">
        <f>VLOOKUP($EG143,Data!$B:$CP,Daily!HM$10,0)/HM$142</f>
      </c>
      <c r="HN143" s="14">
        <f>VLOOKUP($EG143,Data!$B:$CP,Daily!HN$10,0)/HN$142</f>
      </c>
      <c r="HO143" s="14">
        <f>VLOOKUP($EG143,Data!$B:$CP,Daily!HO$10,0)/HO$142</f>
      </c>
      <c r="HP143" s="14">
        <f>VLOOKUP($EG143,Data!$B:$CP,Daily!HP$10,0)/HP$142</f>
      </c>
      <c r="HQ143" s="14">
        <f>VLOOKUP($EG143,Data!$B:$CP,Daily!HQ$10,0)/HQ$142</f>
      </c>
      <c r="HR143" s="14">
        <f>VLOOKUP($EG143,Data!$B:$CP,Daily!HR$10,0)/HR$142</f>
      </c>
      <c r="HS143" s="14">
        <f>VLOOKUP($EG143,Data!$B:$CP,Daily!HS$10,0)/HS$142</f>
      </c>
      <c r="HT143" s="14">
        <f>VLOOKUP($EG143,Data!$B:$CP,Daily!HT$10,0)/HT$142</f>
      </c>
      <c r="HU143" s="17"/>
      <c r="HV143" s="52">
        <f t="shared" si="1902"/>
      </c>
      <c r="HW143" s="52">
        <f t="shared" si="1903"/>
      </c>
      <c r="HX143" s="52">
        <f t="shared" si="1904"/>
      </c>
      <c r="HY143" s="52">
        <f t="shared" ref="HY143:HY154" si="1917">HW143+(0.75*HX143)</f>
      </c>
      <c r="HZ143" s="52">
        <f t="shared" ref="HZ143:HZ154" si="1918">HV143-(0.75*HX143)</f>
      </c>
      <c r="IA143" s="55"/>
      <c r="IB143" s="14">
        <f t="shared" si="1905"/>
      </c>
      <c r="IC143" s="14">
        <f>SUMPRODUCT(HM143:HS143,HM$142:HS$142)/SUM(HM$142:HS$142)</f>
      </c>
      <c r="ID143" s="14">
        <f>SUMPRODUCT(GQ143:HS143,GQ$142:HS$142)/SUM(GQ$142:HS$142)</f>
      </c>
      <c r="IE143" s="16"/>
      <c r="IF143" s="9" t="s">
        <v>748</v>
      </c>
      <c r="IG143" s="9" t="s">
        <v>121</v>
      </c>
      <c r="IH143" s="14">
        <f>VLOOKUP($IF143,Data!$B:$CP,Daily!IH$10,0)/IH$142</f>
      </c>
      <c r="II143" s="14">
        <f>VLOOKUP($IF143,Data!$B:$CP,Daily!II$10,0)/II$142</f>
      </c>
      <c r="IJ143" s="14">
        <f>VLOOKUP($IF143,Data!$B:$CP,Daily!IJ$10,0)/IJ$142</f>
      </c>
      <c r="IK143" s="14">
        <f>VLOOKUP($IF143,Data!$B:$CP,Daily!IK$10,0)/IK$142</f>
      </c>
      <c r="IL143" s="14">
        <f>VLOOKUP($IF143,Data!$B:$CP,Daily!IL$10,0)/IL$142</f>
      </c>
      <c r="IM143" s="14">
        <f>VLOOKUP($IF143,Data!$B:$CP,Daily!IM$10,0)/IM$142</f>
      </c>
      <c r="IN143" s="14">
        <f>VLOOKUP($IF143,Data!$B:$CP,Daily!IN$10,0)/IN$142</f>
      </c>
      <c r="IO143" s="14">
        <f>VLOOKUP($IF143,Data!$B:$CP,Daily!IO$10,0)/IO$142</f>
      </c>
      <c r="IP143" s="14">
        <f>VLOOKUP($IF143,Data!$B:$CP,Daily!IP$10,0)/IP$142</f>
      </c>
      <c r="IQ143" s="14">
        <f>VLOOKUP($IF143,Data!$B:$CP,Daily!IQ$10,0)/IQ$142</f>
      </c>
      <c r="IR143" s="14">
        <f>VLOOKUP($IF143,Data!$B:$CP,Daily!IR$10,0)/IR$142</f>
      </c>
      <c r="IS143" s="14">
        <f>VLOOKUP($IF143,Data!$B:$CP,Daily!IS$10,0)/IS$142</f>
      </c>
      <c r="IT143" s="14">
        <f>VLOOKUP($IF143,Data!$B:$CP,Daily!IT$10,0)/IT$142</f>
      </c>
      <c r="IU143" s="14">
        <f>VLOOKUP($IF143,Data!$B:$CP,Daily!IU$10,0)/IU$142</f>
      </c>
      <c r="IV143" s="14">
        <f>VLOOKUP($IF143,Data!$B:$CP,Daily!IV$10,0)/IV$142</f>
      </c>
      <c r="IW143" s="14">
        <f>VLOOKUP($IF143,Data!$B:$CP,Daily!IW$10,0)/IW$142</f>
      </c>
      <c r="IX143" s="14">
        <f>VLOOKUP($IF143,Data!$B:$CP,Daily!IX$10,0)/IX$142</f>
      </c>
      <c r="IY143" s="14">
        <f>VLOOKUP($IF143,Data!$B:$CP,Daily!IY$10,0)/IY$142</f>
      </c>
      <c r="IZ143" s="14">
        <f>VLOOKUP($IF143,Data!$B:$CP,Daily!IZ$10,0)/IZ$142</f>
      </c>
      <c r="JA143" s="14">
        <f>VLOOKUP($IF143,Data!$B:$CP,Daily!JA$10,0)/JA$142</f>
      </c>
      <c r="JB143" s="14">
        <f>VLOOKUP($IF143,Data!$B:$CP,Daily!JB$10,0)/JB$142</f>
      </c>
      <c r="JC143" s="14">
        <f>VLOOKUP($IF143,Data!$B:$CP,Daily!JC$10,0)/JC$142</f>
      </c>
      <c r="JD143" s="14">
        <f>VLOOKUP($IF143,Data!$B:$CP,Daily!JD$10,0)/JD$142</f>
      </c>
      <c r="JE143" s="14">
        <f>VLOOKUP($IF143,Data!$B:$CP,Daily!JE$10,0)/JE$142</f>
      </c>
      <c r="JF143" s="14">
        <f>VLOOKUP($IF143,Data!$B:$CP,Daily!JF$10,0)/JF$142</f>
      </c>
      <c r="JG143" s="14">
        <f>VLOOKUP($IF143,Data!$B:$CP,Daily!JG$10,0)/JG$142</f>
      </c>
      <c r="JH143" s="14">
        <f>VLOOKUP($IF143,Data!$B:$CP,Daily!JH$10,0)/JH$142</f>
      </c>
      <c r="JI143" s="14">
        <f>VLOOKUP($IF143,Data!$B:$CP,Daily!JI$10,0)/JI$142</f>
      </c>
      <c r="JJ143" s="14">
        <f>VLOOKUP($IF143,Data!$B:$CP,Daily!JJ$10,0)/JJ$142</f>
      </c>
      <c r="JK143" s="14">
        <f>VLOOKUP($IF143,Data!$B:$CP,Daily!JK$10,0)/JK$142</f>
      </c>
      <c r="JL143" s="14">
        <f>VLOOKUP($IF143,Data!$B:$CP,Daily!JL$10,0)/JL$142</f>
      </c>
      <c r="JM143" s="14">
        <f>VLOOKUP($IF143,Data!$B:$CP,Daily!JM$10,0)/JM$142</f>
      </c>
      <c r="JN143" s="14">
        <f>VLOOKUP($IF143,Data!$B:$CP,Daily!JN$10,0)/JN$142</f>
      </c>
      <c r="JO143" s="14">
        <f>VLOOKUP($IF143,Data!$B:$CP,Daily!JO$10,0)/JO$142</f>
      </c>
      <c r="JP143" s="14">
        <f>VLOOKUP($IF143,Data!$B:$CP,Daily!JP$10,0)/JP$142</f>
      </c>
      <c r="JQ143" s="14">
        <f>VLOOKUP($IF143,Data!$B:$CP,Daily!JQ$10,0)/JQ$142</f>
      </c>
      <c r="JR143" s="14">
        <f>VLOOKUP($IF143,Data!$B:$CP,Daily!JR$10,0)/JR$142</f>
      </c>
      <c r="JS143" s="14">
        <f>VLOOKUP($IF143,Data!$B:$CP,Daily!JS$10,0)/JS$142</f>
      </c>
      <c r="JT143" s="14">
        <f>VLOOKUP($IF143,Data!$B:$CP,Daily!JT$10,0)/JT$142</f>
      </c>
      <c r="JU143" s="14">
        <f>VLOOKUP($IF143,Data!$B:$CP,Daily!JU$10,0)/JU$142</f>
      </c>
      <c r="JV143" s="14">
        <f>VLOOKUP($IF143,Data!$B:$CP,Daily!JV$10,0)/JV$142</f>
      </c>
      <c r="JW143" s="14">
        <f>VLOOKUP($IF143,Data!$B:$CP,Daily!JW$10,0)/JW$142</f>
      </c>
      <c r="JX143" s="14">
        <f>VLOOKUP($IF143,Data!$B:$CP,Daily!JX$10,0)/JX$142</f>
      </c>
      <c r="JY143" s="14">
        <f>VLOOKUP($IF143,Data!$B:$CP,Daily!JY$10,0)/JY$142</f>
      </c>
      <c r="JZ143" s="14">
        <f>VLOOKUP($IF143,Data!$B:$CP,Daily!JZ$10,0)/JZ$142</f>
      </c>
      <c r="KA143" s="14">
        <f>VLOOKUP($IF143,Data!$B:$CP,Daily!KA$10,0)/KA$142</f>
      </c>
      <c r="KB143" s="14">
        <f>VLOOKUP($IF143,Data!$B:$CP,Daily!KB$10,0)/KB$142</f>
      </c>
      <c r="KC143" s="14">
        <f>VLOOKUP($IF143,Data!$B:$CP,Daily!KC$10,0)/KC$142</f>
      </c>
      <c r="KD143" s="14">
        <f>VLOOKUP($IF143,Data!$B:$CP,Daily!KD$10,0)/KD$142</f>
      </c>
      <c r="KE143" s="14">
        <f>VLOOKUP($IF143,Data!$B:$CP,Daily!KE$10,0)/KE$142</f>
      </c>
      <c r="KF143" s="14">
        <f>VLOOKUP($IF143,Data!$B:$CP,Daily!KF$10,0)/KF$142</f>
      </c>
      <c r="KG143" s="14">
        <f>VLOOKUP($IF143,Data!$B:$CP,Daily!KG$10,0)/KG$142</f>
      </c>
      <c r="KH143" s="14">
        <f>VLOOKUP($IF143,Data!$B:$CP,Daily!KH$10,0)/KH$142</f>
      </c>
      <c r="KI143" s="14">
        <f>VLOOKUP($IF143,Data!$B:$CP,Daily!KI$10,0)/KI$142</f>
      </c>
      <c r="KJ143" s="14">
        <f>VLOOKUP($IF143,Data!$B:$CP,Daily!KJ$10,0)/KJ$142</f>
      </c>
      <c r="KK143" s="14">
        <f>VLOOKUP($IF143,Data!$B:$CP,Daily!KK$10,0)/KK$142</f>
      </c>
      <c r="KL143" s="14">
        <f>VLOOKUP($IF143,Data!$B:$CP,Daily!KL$10,0)/KL$142</f>
      </c>
      <c r="KM143" s="14">
        <f>VLOOKUP($IF143,Data!$B:$CP,Daily!KM$10,0)/KM$142</f>
      </c>
      <c r="KN143" s="14">
        <f>VLOOKUP($IF143,Data!$B:$CP,Daily!KN$10,0)/KN$142</f>
      </c>
      <c r="KO143" s="14">
        <f>VLOOKUP($IF143,Data!$B:$CP,Daily!KO$10,0)/KO$142</f>
      </c>
      <c r="KP143" s="14">
        <f>VLOOKUP($IF143,Data!$B:$CP,Daily!KP$10,0)/KP$142</f>
      </c>
      <c r="KQ143" s="14">
        <f>VLOOKUP($IF143,Data!$B:$CP,Daily!KQ$10,0)/KQ$142</f>
      </c>
      <c r="KR143" s="14">
        <f>VLOOKUP($IF143,Data!$B:$CP,Daily!KR$10,0)/KR$142</f>
      </c>
      <c r="KS143" s="14">
        <f>VLOOKUP($IF143,Data!$B:$CP,Daily!KS$10,0)/KS$142</f>
      </c>
      <c r="KT143" s="14">
        <f>VLOOKUP($IF143,Data!$B:$CP,Daily!KT$10,0)/KT$142</f>
      </c>
      <c r="KU143" s="14">
        <f>VLOOKUP($IF143,Data!$B:$CP,Daily!KU$10,0)/KU$142</f>
      </c>
      <c r="KV143" s="14">
        <f>VLOOKUP($IF143,Data!$B:$CP,Daily!KV$10,0)/KV$142</f>
      </c>
      <c r="KW143" s="14">
        <f>VLOOKUP($IF143,Data!$B:$CP,Daily!KW$10,0)/KW$142</f>
      </c>
      <c r="KX143" s="14">
        <f>VLOOKUP($IF143,Data!$B:$CP,Daily!KX$10,0)/KX$142</f>
      </c>
      <c r="KY143" s="14">
        <f>VLOOKUP($IF143,Data!$B:$CP,Daily!KY$10,0)/KY$142</f>
      </c>
      <c r="KZ143" s="14">
        <f>VLOOKUP($IF143,Data!$B:$CP,Daily!KZ$10,0)/KZ$142</f>
      </c>
      <c r="LA143" s="14">
        <f>VLOOKUP($IF143,Data!$B:$CP,Daily!LA$10,0)/LA$142</f>
      </c>
      <c r="LB143" s="14">
        <f>VLOOKUP($IF143,Data!$B:$CP,Daily!LB$10,0)/LB$142</f>
      </c>
      <c r="LC143" s="14">
        <f>VLOOKUP($IF143,Data!$B:$CP,Daily!LC$10,0)/LC$142</f>
      </c>
      <c r="LD143" s="14">
        <f>VLOOKUP($IF143,Data!$B:$CP,Daily!LD$10,0)/LD$142</f>
      </c>
      <c r="LE143" s="14">
        <f>VLOOKUP($IF143,Data!$B:$CP,Daily!LE$10,0)/LE$142</f>
      </c>
      <c r="LF143" s="14">
        <f>VLOOKUP($IF143,Data!$B:$CP,Daily!LF$10,0)/LF$142</f>
      </c>
      <c r="LG143" s="14">
        <f>VLOOKUP($IF143,Data!$B:$CP,Daily!LG$10,0)/LG$142</f>
      </c>
      <c r="LH143" s="14">
        <f>VLOOKUP($IF143,Data!$B:$CP,Daily!LH$10,0)/LH$142</f>
      </c>
      <c r="LI143" s="14">
        <f>VLOOKUP($IF143,Data!$B:$CP,Daily!LI$10,0)/LI$142</f>
      </c>
      <c r="LJ143" s="14">
        <f>VLOOKUP($IF143,Data!$B:$CP,Daily!LJ$10,0)/LJ$142</f>
      </c>
      <c r="LK143" s="14">
        <f>VLOOKUP($IF143,Data!$B:$CP,Daily!LK$10,0)/LK$142</f>
      </c>
      <c r="LL143" s="14">
        <f>VLOOKUP($IF143,Data!$B:$CP,Daily!LL$10,0)/LL$142</f>
      </c>
      <c r="LM143" s="14">
        <f>VLOOKUP($IF143,Data!$B:$CP,Daily!LM$10,0)/LM$142</f>
      </c>
      <c r="LN143" s="14">
        <f>VLOOKUP($IF143,Data!$B:$CP,Daily!LN$10,0)/LN$142</f>
      </c>
      <c r="LO143" s="14">
        <f>VLOOKUP($IF143,Data!$B:$CP,Daily!LO$10,0)/LO$142</f>
      </c>
      <c r="LP143" s="14">
        <f>VLOOKUP($IF143,Data!$B:$CP,Daily!LP$10,0)/LP$142</f>
      </c>
      <c r="LQ143" s="14">
        <f>VLOOKUP($IF143,Data!$B:$CP,Daily!LQ$10,0)/LQ$142</f>
      </c>
      <c r="LR143" s="14">
        <f>VLOOKUP($IF143,Data!$B:$CP,Daily!LR$10,0)/LR$142</f>
      </c>
      <c r="LS143" s="14">
        <f>VLOOKUP($IF143,Data!$B:$CP,Daily!LS$10,0)/LS$142</f>
      </c>
      <c r="LU143" s="52">
        <f t="shared" si="1906"/>
      </c>
      <c r="LV143" s="52">
        <f t="shared" si="1907"/>
      </c>
      <c r="LW143" s="52">
        <f t="shared" si="1908"/>
      </c>
      <c r="LX143" s="52">
        <f t="shared" ref="LX143:LX154" si="1919">LV143+(0.75*LW143)</f>
      </c>
      <c r="LY143" s="52">
        <f t="shared" ref="LY143:LY154" si="1920">LU143-(0.75*LW143)</f>
      </c>
      <c r="LZ143" s="53"/>
      <c r="MA143" s="14">
        <f t="shared" ref="MA143:MA154" si="1921">_xlfn.STDEV.P(JL143:LS143)</f>
      </c>
      <c r="MB143" s="14">
        <f>SUMPRODUCT(LL143:LR143,LL$142:LR$142)/SUM(LL$142:LR$142)</f>
      </c>
      <c r="MC143" s="14">
        <f>SUMPRODUCT(KP143:LR143,KP$142:LR$142)/SUM(KP$142:LR$142)</f>
      </c>
    </row>
    <row r="144" spans="4:341" hidden="1" x14ac:dyDescent="0.25">
      <c r="D144" s="132" t="s">
        <v>749</v>
      </c>
      <c r="E144" s="67" t="str">
        <f>VLOOKUP($D144,'Metric Nature'!$C:$D,2,0)&amp;IF(($F144&lt;(EA144)),"Below",IF(($F144&gt;(DZ144)),"Above","Within"))</f>
      </c>
      <c r="F144" s="62">
        <f t="shared" si="1796"/>
      </c>
      <c r="G144" s="92">
        <f t="shared" si="1797"/>
      </c>
      <c r="H144" s="62">
        <f t="shared" si="1798"/>
      </c>
      <c r="I144" s="89">
        <f t="shared" si="1909"/>
      </c>
      <c r="J144" s="62">
        <f t="shared" si="1799"/>
      </c>
      <c r="K144" s="62">
        <f t="shared" si="1800"/>
      </c>
      <c r="L144" s="64"/>
      <c r="M144" s="67" t="str">
        <f>VLOOKUP($D144,'Metric Nature'!$C:$D,2,0)&amp;IF(($N144&lt;(HZ144)),"Below",IF(($N144&gt;(HY144)),"Above","Within"))</f>
      </c>
      <c r="N144" s="71">
        <f t="shared" si="1801"/>
      </c>
      <c r="O144" s="63">
        <f t="shared" si="1910"/>
      </c>
      <c r="P144" s="98">
        <f t="shared" si="1911"/>
      </c>
      <c r="Q144" s="63">
        <f t="shared" si="1802"/>
      </c>
      <c r="R144" s="71">
        <f t="shared" si="1803"/>
      </c>
      <c r="S144" s="62">
        <f t="shared" si="1804"/>
      </c>
      <c r="T144" s="64"/>
      <c r="U144" s="67" t="str">
        <f>VLOOKUP($D144,'Metric Nature'!$C:$D,2,0)&amp;IF(($V144&lt;(LY144)),"Below",IF(($V144&gt;(LX144)),"Above","Within"))</f>
      </c>
      <c r="V144" s="62">
        <f t="shared" si="1805"/>
      </c>
      <c r="W144" s="63">
        <f t="shared" si="1912"/>
      </c>
      <c r="X144" s="62">
        <f t="shared" si="1806"/>
      </c>
      <c r="Y144" s="63">
        <f t="shared" si="1913"/>
      </c>
      <c r="Z144" s="62">
        <f t="shared" si="1807"/>
      </c>
      <c r="AA144" s="62">
        <f t="shared" si="1808"/>
      </c>
      <c r="AB144" s="64"/>
      <c r="AC144" s="60" t="s">
        <v>544</v>
      </c>
      <c r="AI144" s="9" t="s">
        <v>749</v>
      </c>
      <c r="AJ144" s="14">
        <f>(VLOOKUP($EG144,Data!$B:$CP,Daily!EI$10,0)+VLOOKUP($IF144,Data!$B:$CP,Daily!IH$10,0))/AJ$142</f>
      </c>
      <c r="AK144" s="14">
        <f>(VLOOKUP($EG144,Data!$B:$CP,Daily!EJ$10,0)+VLOOKUP($IF144,Data!$B:$CP,Daily!II$10,0))/AK$142</f>
      </c>
      <c r="AL144" s="14">
        <f>(VLOOKUP($EG144,Data!$B:$CP,Daily!EK$10,0)+VLOOKUP($IF144,Data!$B:$CP,Daily!IJ$10,0))/AL$142</f>
      </c>
      <c r="AM144" s="14">
        <f>(VLOOKUP($EG144,Data!$B:$CP,Daily!EL$10,0)+VLOOKUP($IF144,Data!$B:$CP,Daily!IK$10,0))/AM$142</f>
      </c>
      <c r="AN144" s="14">
        <f>(VLOOKUP($EG144,Data!$B:$CP,Daily!EM$10,0)+VLOOKUP($IF144,Data!$B:$CP,Daily!IL$10,0))/AN$142</f>
      </c>
      <c r="AO144" s="14">
        <f>(VLOOKUP($EG144,Data!$B:$CP,Daily!EN$10,0)+VLOOKUP($IF144,Data!$B:$CP,Daily!IM$10,0))/AO$142</f>
      </c>
      <c r="AP144" s="14">
        <f>(VLOOKUP($EG144,Data!$B:$CP,Daily!EO$10,0)+VLOOKUP($IF144,Data!$B:$CP,Daily!IN$10,0))/AP$142</f>
      </c>
      <c r="AQ144" s="14">
        <f>(VLOOKUP($EG144,Data!$B:$CP,Daily!EP$10,0)+VLOOKUP($IF144,Data!$B:$CP,Daily!IO$10,0))/AQ$142</f>
      </c>
      <c r="AR144" s="14">
        <f>(VLOOKUP($EG144,Data!$B:$CP,Daily!EQ$10,0)+VLOOKUP($IF144,Data!$B:$CP,Daily!IP$10,0))/AR$142</f>
      </c>
      <c r="AS144" s="14">
        <f>(VLOOKUP($EG144,Data!$B:$CP,Daily!ER$10,0)+VLOOKUP($IF144,Data!$B:$CP,Daily!IQ$10,0))/AS$142</f>
      </c>
      <c r="AT144" s="14">
        <f>(VLOOKUP($EG144,Data!$B:$CP,Daily!ES$10,0)+VLOOKUP($IF144,Data!$B:$CP,Daily!IR$10,0))/AT$142</f>
      </c>
      <c r="AU144" s="14">
        <f>(VLOOKUP($EG144,Data!$B:$CP,Daily!ET$10,0)+VLOOKUP($IF144,Data!$B:$CP,Daily!IS$10,0))/AU$142</f>
      </c>
      <c r="AV144" s="14">
        <f>(VLOOKUP($EG144,Data!$B:$CP,Daily!EU$10,0)+VLOOKUP($IF144,Data!$B:$CP,Daily!IT$10,0))/AV$142</f>
      </c>
      <c r="AW144" s="14">
        <f>(VLOOKUP($EG144,Data!$B:$CP,Daily!EV$10,0)+VLOOKUP($IF144,Data!$B:$CP,Daily!IU$10,0))/AW$142</f>
      </c>
      <c r="AX144" s="14">
        <f>(VLOOKUP($EG144,Data!$B:$CP,Daily!EW$10,0)+VLOOKUP($IF144,Data!$B:$CP,Daily!IV$10,0))/AX$142</f>
      </c>
      <c r="AY144" s="14">
        <f>(VLOOKUP($EG144,Data!$B:$CP,Daily!EX$10,0)+VLOOKUP($IF144,Data!$B:$CP,Daily!IW$10,0))/AY$142</f>
      </c>
      <c r="AZ144" s="14">
        <f>(VLOOKUP($EG144,Data!$B:$CP,Daily!EY$10,0)+VLOOKUP($IF144,Data!$B:$CP,Daily!IX$10,0))/AZ$142</f>
      </c>
      <c r="BA144" s="14">
        <f>(VLOOKUP($EG144,Data!$B:$CP,Daily!EZ$10,0)+VLOOKUP($IF144,Data!$B:$CP,Daily!IY$10,0))/BA$142</f>
      </c>
      <c r="BB144" s="14">
        <f>(VLOOKUP($EG144,Data!$B:$CP,Daily!FA$10,0)+VLOOKUP($IF144,Data!$B:$CP,Daily!IZ$10,0))/BB$142</f>
      </c>
      <c r="BC144" s="14">
        <f>(VLOOKUP($EG144,Data!$B:$CP,Daily!FB$10,0)+VLOOKUP($IF144,Data!$B:$CP,Daily!JA$10,0))/BC$142</f>
      </c>
      <c r="BD144" s="14">
        <f>(VLOOKUP($EG144,Data!$B:$CP,Daily!FC$10,0)+VLOOKUP($IF144,Data!$B:$CP,Daily!JB$10,0))/BD$142</f>
      </c>
      <c r="BE144" s="14">
        <f>(VLOOKUP($EG144,Data!$B:$CP,Daily!FD$10,0)+VLOOKUP($IF144,Data!$B:$CP,Daily!JC$10,0))/BE$142</f>
      </c>
      <c r="BF144" s="14">
        <f>(VLOOKUP($EG144,Data!$B:$CP,Daily!FE$10,0)+VLOOKUP($IF144,Data!$B:$CP,Daily!JD$10,0))/BF$142</f>
      </c>
      <c r="BG144" s="14">
        <f>(VLOOKUP($EG144,Data!$B:$CP,Daily!FF$10,0)+VLOOKUP($IF144,Data!$B:$CP,Daily!JE$10,0))/BG$142</f>
      </c>
      <c r="BH144" s="14">
        <f>(VLOOKUP($EG144,Data!$B:$CP,Daily!FG$10,0)+VLOOKUP($IF144,Data!$B:$CP,Daily!JF$10,0))/BH$142</f>
      </c>
      <c r="BI144" s="14">
        <f>(VLOOKUP($EG144,Data!$B:$CP,Daily!FH$10,0)+VLOOKUP($IF144,Data!$B:$CP,Daily!JG$10,0))/BI$142</f>
      </c>
      <c r="BJ144" s="14">
        <f>(VLOOKUP($EG144,Data!$B:$CP,Daily!FI$10,0)+VLOOKUP($IF144,Data!$B:$CP,Daily!JH$10,0))/BJ$142</f>
      </c>
      <c r="BK144" s="14">
        <f>(VLOOKUP($EG144,Data!$B:$CP,Daily!FJ$10,0)+VLOOKUP($IF144,Data!$B:$CP,Daily!JI$10,0))/BK$142</f>
      </c>
      <c r="BL144" s="14">
        <f>(VLOOKUP($EG144,Data!$B:$CP,Daily!FK$10,0)+VLOOKUP($IF144,Data!$B:$CP,Daily!JJ$10,0))/BL$142</f>
      </c>
      <c r="BM144" s="14">
        <f>(VLOOKUP($EG144,Data!$B:$CP,Daily!FL$10,0)+VLOOKUP($IF144,Data!$B:$CP,Daily!JK$10,0))/BM$142</f>
      </c>
      <c r="BN144" s="14">
        <f>(VLOOKUP($EG144,Data!$B:$CP,Daily!FM$10,0)+VLOOKUP($IF144,Data!$B:$CP,Daily!JL$10,0))/BN$142</f>
      </c>
      <c r="BO144" s="14">
        <f>(VLOOKUP($EG144,Data!$B:$CP,Daily!FN$10,0)+VLOOKUP($IF144,Data!$B:$CP,Daily!JM$10,0))/BO$142</f>
      </c>
      <c r="BP144" s="14">
        <f>(VLOOKUP($EG144,Data!$B:$CP,Daily!FO$10,0)+VLOOKUP($IF144,Data!$B:$CP,Daily!JN$10,0))/BP$142</f>
      </c>
      <c r="BQ144" s="14">
        <f>(VLOOKUP($EG144,Data!$B:$CP,Daily!FP$10,0)+VLOOKUP($IF144,Data!$B:$CP,Daily!JO$10,0))/BQ$142</f>
      </c>
      <c r="BR144" s="14">
        <f>(VLOOKUP($EG144,Data!$B:$CP,Daily!FQ$10,0)+VLOOKUP($IF144,Data!$B:$CP,Daily!JP$10,0))/BR$142</f>
      </c>
      <c r="BS144" s="14">
        <f>(VLOOKUP($EG144,Data!$B:$CP,Daily!FR$10,0)+VLOOKUP($IF144,Data!$B:$CP,Daily!JQ$10,0))/BS$142</f>
      </c>
      <c r="BT144" s="14">
        <f>(VLOOKUP($EG144,Data!$B:$CP,Daily!FS$10,0)+VLOOKUP($IF144,Data!$B:$CP,Daily!JR$10,0))/BT$142</f>
      </c>
      <c r="BU144" s="14">
        <f>(VLOOKUP($EG144,Data!$B:$CP,Daily!FT$10,0)+VLOOKUP($IF144,Data!$B:$CP,Daily!JS$10,0))/BU$142</f>
      </c>
      <c r="BV144" s="14">
        <f>(VLOOKUP($EG144,Data!$B:$CP,Daily!FU$10,0)+VLOOKUP($IF144,Data!$B:$CP,Daily!JT$10,0))/BV$142</f>
      </c>
      <c r="BW144" s="14">
        <f>(VLOOKUP($EG144,Data!$B:$CP,Daily!FV$10,0)+VLOOKUP($IF144,Data!$B:$CP,Daily!JU$10,0))/BW$142</f>
      </c>
      <c r="BX144" s="14">
        <f>(VLOOKUP($EG144,Data!$B:$CP,Daily!FW$10,0)+VLOOKUP($IF144,Data!$B:$CP,Daily!JV$10,0))/BX$142</f>
      </c>
      <c r="BY144" s="14">
        <f>(VLOOKUP($EG144,Data!$B:$CP,Daily!FX$10,0)+VLOOKUP($IF144,Data!$B:$CP,Daily!JW$10,0))/BY$142</f>
      </c>
      <c r="BZ144" s="14">
        <f>(VLOOKUP($EG144,Data!$B:$CP,Daily!FY$10,0)+VLOOKUP($IF144,Data!$B:$CP,Daily!JX$10,0))/BZ$142</f>
      </c>
      <c r="CA144" s="14">
        <f>(VLOOKUP($EG144,Data!$B:$CP,Daily!FZ$10,0)+VLOOKUP($IF144,Data!$B:$CP,Daily!JY$10,0))/CA$142</f>
      </c>
      <c r="CB144" s="14">
        <f>(VLOOKUP($EG144,Data!$B:$CP,Daily!GA$10,0)+VLOOKUP($IF144,Data!$B:$CP,Daily!JZ$10,0))/CB$142</f>
      </c>
      <c r="CC144" s="14">
        <f>(VLOOKUP($EG144,Data!$B:$CP,Daily!GB$10,0)+VLOOKUP($IF144,Data!$B:$CP,Daily!KA$10,0))/CC$142</f>
      </c>
      <c r="CD144" s="14">
        <f>(VLOOKUP($EG144,Data!$B:$CP,Daily!GC$10,0)+VLOOKUP($IF144,Data!$B:$CP,Daily!KB$10,0))/CD$142</f>
      </c>
      <c r="CE144" s="14">
        <f>(VLOOKUP($EG144,Data!$B:$CP,Daily!GD$10,0)+VLOOKUP($IF144,Data!$B:$CP,Daily!KC$10,0))/CE$142</f>
      </c>
      <c r="CF144" s="14">
        <f>(VLOOKUP($EG144,Data!$B:$CP,Daily!GE$10,0)+VLOOKUP($IF144,Data!$B:$CP,Daily!KD$10,0))/CF$142</f>
      </c>
      <c r="CG144" s="14">
        <f>(VLOOKUP($EG144,Data!$B:$CP,Daily!GF$10,0)+VLOOKUP($IF144,Data!$B:$CP,Daily!KE$10,0))/CG$142</f>
      </c>
      <c r="CH144" s="14">
        <f>(VLOOKUP($EG144,Data!$B:$CP,Daily!GG$10,0)+VLOOKUP($IF144,Data!$B:$CP,Daily!KF$10,0))/CH$142</f>
      </c>
      <c r="CI144" s="14">
        <f>(VLOOKUP($EG144,Data!$B:$CP,Daily!GH$10,0)+VLOOKUP($IF144,Data!$B:$CP,Daily!KG$10,0))/CI$142</f>
      </c>
      <c r="CJ144" s="14">
        <f>(VLOOKUP($EG144,Data!$B:$CP,Daily!GI$10,0)+VLOOKUP($IF144,Data!$B:$CP,Daily!KH$10,0))/CJ$142</f>
      </c>
      <c r="CK144" s="14">
        <f>(VLOOKUP($EG144,Data!$B:$CP,Daily!GJ$10,0)+VLOOKUP($IF144,Data!$B:$CP,Daily!KI$10,0))/CK$142</f>
      </c>
      <c r="CL144" s="14">
        <f>(VLOOKUP($EG144,Data!$B:$CP,Daily!GK$10,0)+VLOOKUP($IF144,Data!$B:$CP,Daily!KJ$10,0))/CL$142</f>
      </c>
      <c r="CM144" s="14">
        <f>(VLOOKUP($EG144,Data!$B:$CP,Daily!GL$10,0)+VLOOKUP($IF144,Data!$B:$CP,Daily!KK$10,0))/CM$142</f>
      </c>
      <c r="CN144" s="14">
        <f>(VLOOKUP($EG144,Data!$B:$CP,Daily!GM$10,0)+VLOOKUP($IF144,Data!$B:$CP,Daily!KL$10,0))/CN$142</f>
      </c>
      <c r="CO144" s="14">
        <f>(VLOOKUP($EG144,Data!$B:$CP,Daily!GN$10,0)+VLOOKUP($IF144,Data!$B:$CP,Daily!KM$10,0))/CO$142</f>
      </c>
      <c r="CP144" s="14">
        <f>(VLOOKUP($EG144,Data!$B:$CP,Daily!GO$10,0)+VLOOKUP($IF144,Data!$B:$CP,Daily!KN$10,0))/CP$142</f>
      </c>
      <c r="CQ144" s="14">
        <f>(VLOOKUP($EG144,Data!$B:$CP,Daily!GP$10,0)+VLOOKUP($IF144,Data!$B:$CP,Daily!KO$10,0))/CQ$142</f>
      </c>
      <c r="CR144" s="14">
        <f>(VLOOKUP($EG144,Data!$B:$CP,Daily!GQ$10,0)+VLOOKUP($IF144,Data!$B:$CP,Daily!KP$10,0))/CR$142</f>
      </c>
      <c r="CS144" s="14">
        <f>(VLOOKUP($EG144,Data!$B:$CP,Daily!GR$10,0)+VLOOKUP($IF144,Data!$B:$CP,Daily!KQ$10,0))/CS$142</f>
      </c>
      <c r="CT144" s="14">
        <f>(VLOOKUP($EG144,Data!$B:$CP,Daily!GS$10,0)+VLOOKUP($IF144,Data!$B:$CP,Daily!KR$10,0))/CT$142</f>
      </c>
      <c r="CU144" s="14">
        <f>(VLOOKUP($EG144,Data!$B:$CP,Daily!GT$10,0)+VLOOKUP($IF144,Data!$B:$CP,Daily!KS$10,0))/CU$142</f>
      </c>
      <c r="CV144" s="14">
        <f>(VLOOKUP($EG144,Data!$B:$CP,Daily!GU$10,0)+VLOOKUP($IF144,Data!$B:$CP,Daily!KT$10,0))/CV$142</f>
      </c>
      <c r="CW144" s="14">
        <f>(VLOOKUP($EG144,Data!$B:$CP,Daily!GV$10,0)+VLOOKUP($IF144,Data!$B:$CP,Daily!KU$10,0))/CW$142</f>
      </c>
      <c r="CX144" s="14">
        <f>(VLOOKUP($EG144,Data!$B:$CP,Daily!GW$10,0)+VLOOKUP($IF144,Data!$B:$CP,Daily!KV$10,0))/CX$142</f>
      </c>
      <c r="CY144" s="14">
        <f>(VLOOKUP($EG144,Data!$B:$CP,Daily!GX$10,0)+VLOOKUP($IF144,Data!$B:$CP,Daily!KW$10,0))/CY$142</f>
      </c>
      <c r="CZ144" s="14">
        <f>(VLOOKUP($EG144,Data!$B:$CP,Daily!GY$10,0)+VLOOKUP($IF144,Data!$B:$CP,Daily!KX$10,0))/CZ$142</f>
      </c>
      <c r="DA144" s="14">
        <f>(VLOOKUP($EG144,Data!$B:$CP,Daily!GZ$10,0)+VLOOKUP($IF144,Data!$B:$CP,Daily!KY$10,0))/DA$142</f>
      </c>
      <c r="DB144" s="14">
        <f>(VLOOKUP($EG144,Data!$B:$CP,Daily!HA$10,0)+VLOOKUP($IF144,Data!$B:$CP,Daily!KZ$10,0))/DB$142</f>
      </c>
      <c r="DC144" s="14">
        <f>(VLOOKUP($EG144,Data!$B:$CP,Daily!HB$10,0)+VLOOKUP($IF144,Data!$B:$CP,Daily!LA$10,0))/DC$142</f>
      </c>
      <c r="DD144" s="14">
        <f>(VLOOKUP($EG144,Data!$B:$CP,Daily!HC$10,0)+VLOOKUP($IF144,Data!$B:$CP,Daily!LB$10,0))/DD$142</f>
      </c>
      <c r="DE144" s="14">
        <f>(VLOOKUP($EG144,Data!$B:$CP,Daily!HD$10,0)+VLOOKUP($IF144,Data!$B:$CP,Daily!LC$10,0))/DE$142</f>
      </c>
      <c r="DF144" s="14">
        <f>(VLOOKUP($EG144,Data!$B:$CP,Daily!HE$10,0)+VLOOKUP($IF144,Data!$B:$CP,Daily!LD$10,0))/DF$142</f>
      </c>
      <c r="DG144" s="14">
        <f>(VLOOKUP($EG144,Data!$B:$CP,Daily!HF$10,0)+VLOOKUP($IF144,Data!$B:$CP,Daily!LE$10,0))/DG$142</f>
      </c>
      <c r="DH144" s="14">
        <f>(VLOOKUP($EG144,Data!$B:$CP,Daily!HG$10,0)+VLOOKUP($IF144,Data!$B:$CP,Daily!LF$10,0))/DH$142</f>
      </c>
      <c r="DI144" s="14">
        <f>(VLOOKUP($EG144,Data!$B:$CP,Daily!HH$10,0)+VLOOKUP($IF144,Data!$B:$CP,Daily!LG$10,0))/DI$142</f>
      </c>
      <c r="DJ144" s="14">
        <f>(VLOOKUP($EG144,Data!$B:$CP,Daily!HI$10,0)+VLOOKUP($IF144,Data!$B:$CP,Daily!LH$10,0))/DJ$142</f>
      </c>
      <c r="DK144" s="14">
        <f>(VLOOKUP($EG144,Data!$B:$CP,Daily!HJ$10,0)+VLOOKUP($IF144,Data!$B:$CP,Daily!LI$10,0))/DK$142</f>
      </c>
      <c r="DL144" s="14">
        <f>(VLOOKUP($EG144,Data!$B:$CP,Daily!HK$10,0)+VLOOKUP($IF144,Data!$B:$CP,Daily!LJ$10,0))/DL$142</f>
      </c>
      <c r="DM144" s="14">
        <f>(VLOOKUP($EG144,Data!$B:$CP,Daily!HL$10,0)+VLOOKUP($IF144,Data!$B:$CP,Daily!LK$10,0))/DM$142</f>
      </c>
      <c r="DN144" s="14">
        <f>(VLOOKUP($EG144,Data!$B:$CP,Daily!HM$10,0)+VLOOKUP($IF144,Data!$B:$CP,Daily!LL$10,0))/DN$142</f>
      </c>
      <c r="DO144" s="14">
        <f>(VLOOKUP($EG144,Data!$B:$CP,Daily!HN$10,0)+VLOOKUP($IF144,Data!$B:$CP,Daily!LM$10,0))/DO$142</f>
      </c>
      <c r="DP144" s="14">
        <f>(VLOOKUP($EG144,Data!$B:$CP,Daily!HO$10,0)+VLOOKUP($IF144,Data!$B:$CP,Daily!LN$10,0))/DP$142</f>
      </c>
      <c r="DQ144" s="14">
        <f>(VLOOKUP($EG144,Data!$B:$CP,Daily!HP$10,0)+VLOOKUP($IF144,Data!$B:$CP,Daily!LO$10,0))/DQ$142</f>
      </c>
      <c r="DR144" s="14">
        <f>(VLOOKUP($EG144,Data!$B:$CP,Daily!HQ$10,0)+VLOOKUP($IF144,Data!$B:$CP,Daily!LP$10,0))/DR$142</f>
      </c>
      <c r="DS144" s="14">
        <f>(VLOOKUP($EG144,Data!$B:$CP,Daily!HR$10,0)+VLOOKUP($IF144,Data!$B:$CP,Daily!LQ$10,0))/DS$142</f>
      </c>
      <c r="DT144" s="14">
        <f>(VLOOKUP($EG144,Data!$B:$CP,Daily!HS$10,0)+VLOOKUP($IF144,Data!$B:$CP,Daily!LR$10,0))/DT$142</f>
      </c>
      <c r="DU144" s="14">
        <f>(VLOOKUP($EG144,Data!$B:$CP,Daily!HT$10,0)+VLOOKUP($IF144,Data!$B:$CP,Daily!LS$10,0))/DU$142</f>
      </c>
      <c r="DV144" s="18"/>
      <c r="DW144" s="14">
        <f t="shared" si="1899"/>
      </c>
      <c r="DX144" s="14">
        <f t="shared" si="1900"/>
      </c>
      <c r="DY144" s="14">
        <f t="shared" si="1914"/>
      </c>
      <c r="DZ144" s="14">
        <f t="shared" si="1915"/>
      </c>
      <c r="EA144" s="14">
        <f t="shared" si="1916"/>
      </c>
      <c r="EB144" s="18"/>
      <c r="EC144" s="14">
        <f t="shared" si="1901"/>
      </c>
      <c r="ED144" s="14">
        <f t="shared" ref="ED144:ED154" si="1922">SUMPRODUCT(DN144:DT144,DN$142:DT$142)/SUM(DN$142:DT$142)</f>
      </c>
      <c r="EE144" s="14">
        <f t="shared" ref="EE144:EE154" si="1923">SUMPRODUCT(CR144:DT144,CR$142:DT$142)/SUM(CR$142:DT$142)</f>
      </c>
      <c r="EF144" s="16"/>
      <c r="EG144" s="9" t="s">
        <v>750</v>
      </c>
      <c r="EH144" s="9" t="s">
        <v>122</v>
      </c>
      <c r="EI144" s="14">
        <f>VLOOKUP($EG144,Data!$B:$CP,Daily!EI$10,0)/EI$142</f>
      </c>
      <c r="EJ144" s="14">
        <f>VLOOKUP($EG144,Data!$B:$CP,Daily!EJ$10,0)/EJ$142</f>
      </c>
      <c r="EK144" s="14">
        <f>VLOOKUP($EG144,Data!$B:$CP,Daily!EK$10,0)/EK$142</f>
      </c>
      <c r="EL144" s="14">
        <f>VLOOKUP($EG144,Data!$B:$CP,Daily!EL$10,0)/EL$142</f>
      </c>
      <c r="EM144" s="14">
        <f>VLOOKUP($EG144,Data!$B:$CP,Daily!EM$10,0)/EM$142</f>
      </c>
      <c r="EN144" s="14">
        <f>VLOOKUP($EG144,Data!$B:$CP,Daily!EN$10,0)/EN$142</f>
      </c>
      <c r="EO144" s="14">
        <f>VLOOKUP($EG144,Data!$B:$CP,Daily!EO$10,0)/EO$142</f>
      </c>
      <c r="EP144" s="14">
        <f>VLOOKUP($EG144,Data!$B:$CP,Daily!EP$10,0)/EP$142</f>
      </c>
      <c r="EQ144" s="14">
        <f>VLOOKUP($EG144,Data!$B:$CP,Daily!EQ$10,0)/EQ$142</f>
      </c>
      <c r="ER144" s="14">
        <f>VLOOKUP($EG144,Data!$B:$CP,Daily!ER$10,0)/ER$142</f>
      </c>
      <c r="ES144" s="14">
        <f>VLOOKUP($EG144,Data!$B:$CP,Daily!ES$10,0)/ES$142</f>
      </c>
      <c r="ET144" s="14">
        <f>VLOOKUP($EG144,Data!$B:$CP,Daily!ET$10,0)/ET$142</f>
      </c>
      <c r="EU144" s="14">
        <f>VLOOKUP($EG144,Data!$B:$CP,Daily!EU$10,0)/EU$142</f>
      </c>
      <c r="EV144" s="14">
        <f>VLOOKUP($EG144,Data!$B:$CP,Daily!EV$10,0)/EV$142</f>
      </c>
      <c r="EW144" s="14">
        <f>VLOOKUP($EG144,Data!$B:$CP,Daily!EW$10,0)/EW$142</f>
      </c>
      <c r="EX144" s="14">
        <f>VLOOKUP($EG144,Data!$B:$CP,Daily!EX$10,0)/EX$142</f>
      </c>
      <c r="EY144" s="14">
        <f>VLOOKUP($EG144,Data!$B:$CP,Daily!EY$10,0)/EY$142</f>
      </c>
      <c r="EZ144" s="14">
        <f>VLOOKUP($EG144,Data!$B:$CP,Daily!EZ$10,0)/EZ$142</f>
      </c>
      <c r="FA144" s="14">
        <f>VLOOKUP($EG144,Data!$B:$CP,Daily!FA$10,0)/FA$142</f>
      </c>
      <c r="FB144" s="14">
        <f>VLOOKUP($EG144,Data!$B:$CP,Daily!FB$10,0)/FB$142</f>
      </c>
      <c r="FC144" s="14">
        <f>VLOOKUP($EG144,Data!$B:$CP,Daily!FC$10,0)/FC$142</f>
      </c>
      <c r="FD144" s="14">
        <f>VLOOKUP($EG144,Data!$B:$CP,Daily!FD$10,0)/FD$142</f>
      </c>
      <c r="FE144" s="14">
        <f>VLOOKUP($EG144,Data!$B:$CP,Daily!FE$10,0)/FE$142</f>
      </c>
      <c r="FF144" s="14">
        <f>VLOOKUP($EG144,Data!$B:$CP,Daily!FF$10,0)/FF$142</f>
      </c>
      <c r="FG144" s="14">
        <f>VLOOKUP($EG144,Data!$B:$CP,Daily!FG$10,0)/FG$142</f>
      </c>
      <c r="FH144" s="14">
        <f>VLOOKUP($EG144,Data!$B:$CP,Daily!FH$10,0)/FH$142</f>
      </c>
      <c r="FI144" s="14">
        <f>VLOOKUP($EG144,Data!$B:$CP,Daily!FI$10,0)/FI$142</f>
      </c>
      <c r="FJ144" s="14">
        <f>VLOOKUP($EG144,Data!$B:$CP,Daily!FJ$10,0)/FJ$142</f>
      </c>
      <c r="FK144" s="14">
        <f>VLOOKUP($EG144,Data!$B:$CP,Daily!FK$10,0)/FK$142</f>
      </c>
      <c r="FL144" s="14">
        <f>VLOOKUP($EG144,Data!$B:$CP,Daily!FL$10,0)/FL$142</f>
      </c>
      <c r="FM144" s="14">
        <f>VLOOKUP($EG144,Data!$B:$CP,Daily!FM$10,0)/FM$142</f>
      </c>
      <c r="FN144" s="14">
        <f>VLOOKUP($EG144,Data!$B:$CP,Daily!FN$10,0)/FN$142</f>
      </c>
      <c r="FO144" s="14">
        <f>VLOOKUP($EG144,Data!$B:$CP,Daily!FO$10,0)/FO$142</f>
      </c>
      <c r="FP144" s="14">
        <f>VLOOKUP($EG144,Data!$B:$CP,Daily!FP$10,0)/FP$142</f>
      </c>
      <c r="FQ144" s="14">
        <f>VLOOKUP($EG144,Data!$B:$CP,Daily!FQ$10,0)/FQ$142</f>
      </c>
      <c r="FR144" s="14">
        <f>VLOOKUP($EG144,Data!$B:$CP,Daily!FR$10,0)/FR$142</f>
      </c>
      <c r="FS144" s="14">
        <f>VLOOKUP($EG144,Data!$B:$CP,Daily!FS$10,0)/FS$142</f>
      </c>
      <c r="FT144" s="14">
        <f>VLOOKUP($EG144,Data!$B:$CP,Daily!FT$10,0)/FT$142</f>
      </c>
      <c r="FU144" s="14">
        <f>VLOOKUP($EG144,Data!$B:$CP,Daily!FU$10,0)/FU$142</f>
      </c>
      <c r="FV144" s="14">
        <f>VLOOKUP($EG144,Data!$B:$CP,Daily!FV$10,0)/FV$142</f>
      </c>
      <c r="FW144" s="14">
        <f>VLOOKUP($EG144,Data!$B:$CP,Daily!FW$10,0)/FW$142</f>
      </c>
      <c r="FX144" s="14">
        <f>VLOOKUP($EG144,Data!$B:$CP,Daily!FX$10,0)/FX$142</f>
      </c>
      <c r="FY144" s="14">
        <f>VLOOKUP($EG144,Data!$B:$CP,Daily!FY$10,0)/FY$142</f>
      </c>
      <c r="FZ144" s="14">
        <f>VLOOKUP($EG144,Data!$B:$CP,Daily!FZ$10,0)/FZ$142</f>
      </c>
      <c r="GA144" s="14">
        <f>VLOOKUP($EG144,Data!$B:$CP,Daily!GA$10,0)/GA$142</f>
      </c>
      <c r="GB144" s="14">
        <f>VLOOKUP($EG144,Data!$B:$CP,Daily!GB$10,0)/GB$142</f>
      </c>
      <c r="GC144" s="14">
        <f>VLOOKUP($EG144,Data!$B:$CP,Daily!GC$10,0)/GC$142</f>
      </c>
      <c r="GD144" s="14">
        <f>VLOOKUP($EG144,Data!$B:$CP,Daily!GD$10,0)/GD$142</f>
      </c>
      <c r="GE144" s="14">
        <f>VLOOKUP($EG144,Data!$B:$CP,Daily!GE$10,0)/GE$142</f>
      </c>
      <c r="GF144" s="14">
        <f>VLOOKUP($EG144,Data!$B:$CP,Daily!GF$10,0)/GF$142</f>
      </c>
      <c r="GG144" s="14">
        <f>VLOOKUP($EG144,Data!$B:$CP,Daily!GG$10,0)/GG$142</f>
      </c>
      <c r="GH144" s="14">
        <f>VLOOKUP($EG144,Data!$B:$CP,Daily!GH$10,0)/GH$142</f>
      </c>
      <c r="GI144" s="14">
        <f>VLOOKUP($EG144,Data!$B:$CP,Daily!GI$10,0)/GI$142</f>
      </c>
      <c r="GJ144" s="14">
        <f>VLOOKUP($EG144,Data!$B:$CP,Daily!GJ$10,0)/GJ$142</f>
      </c>
      <c r="GK144" s="14">
        <f>VLOOKUP($EG144,Data!$B:$CP,Daily!GK$10,0)/GK$142</f>
      </c>
      <c r="GL144" s="14">
        <f>VLOOKUP($EG144,Data!$B:$CP,Daily!GL$10,0)/GL$142</f>
      </c>
      <c r="GM144" s="14">
        <f>VLOOKUP($EG144,Data!$B:$CP,Daily!GM$10,0)/GM$142</f>
      </c>
      <c r="GN144" s="14">
        <f>VLOOKUP($EG144,Data!$B:$CP,Daily!GN$10,0)/GN$142</f>
      </c>
      <c r="GO144" s="14">
        <f>VLOOKUP($EG144,Data!$B:$CP,Daily!GO$10,0)/GO$142</f>
      </c>
      <c r="GP144" s="14">
        <f>VLOOKUP($EG144,Data!$B:$CP,Daily!GP$10,0)/GP$142</f>
      </c>
      <c r="GQ144" s="14">
        <f>VLOOKUP($EG144,Data!$B:$CP,Daily!GQ$10,0)/GQ$142</f>
      </c>
      <c r="GR144" s="14">
        <f>VLOOKUP($EG144,Data!$B:$CP,Daily!GR$10,0)/GR$142</f>
      </c>
      <c r="GS144" s="14">
        <f>VLOOKUP($EG144,Data!$B:$CP,Daily!GS$10,0)/GS$142</f>
      </c>
      <c r="GT144" s="14">
        <f>VLOOKUP($EG144,Data!$B:$CP,Daily!GT$10,0)/GT$142</f>
      </c>
      <c r="GU144" s="14">
        <f>VLOOKUP($EG144,Data!$B:$CP,Daily!GU$10,0)/GU$142</f>
      </c>
      <c r="GV144" s="14">
        <f>VLOOKUP($EG144,Data!$B:$CP,Daily!GV$10,0)/GV$142</f>
      </c>
      <c r="GW144" s="14">
        <f>VLOOKUP($EG144,Data!$B:$CP,Daily!GW$10,0)/GW$142</f>
      </c>
      <c r="GX144" s="14">
        <f>VLOOKUP($EG144,Data!$B:$CP,Daily!GX$10,0)/GX$142</f>
      </c>
      <c r="GY144" s="14">
        <f>VLOOKUP($EG144,Data!$B:$CP,Daily!GY$10,0)/GY$142</f>
      </c>
      <c r="GZ144" s="14">
        <f>VLOOKUP($EG144,Data!$B:$CP,Daily!GZ$10,0)/GZ$142</f>
      </c>
      <c r="HA144" s="14">
        <f>VLOOKUP($EG144,Data!$B:$CP,Daily!HA$10,0)/HA$142</f>
      </c>
      <c r="HB144" s="14">
        <f>VLOOKUP($EG144,Data!$B:$CP,Daily!HB$10,0)/HB$142</f>
      </c>
      <c r="HC144" s="14">
        <f>VLOOKUP($EG144,Data!$B:$CP,Daily!HC$10,0)/HC$142</f>
      </c>
      <c r="HD144" s="14">
        <f>VLOOKUP($EG144,Data!$B:$CP,Daily!HD$10,0)/HD$142</f>
      </c>
      <c r="HE144" s="14">
        <f>VLOOKUP($EG144,Data!$B:$CP,Daily!HE$10,0)/HE$142</f>
      </c>
      <c r="HF144" s="14">
        <f>VLOOKUP($EG144,Data!$B:$CP,Daily!HF$10,0)/HF$142</f>
      </c>
      <c r="HG144" s="14">
        <f>VLOOKUP($EG144,Data!$B:$CP,Daily!HG$10,0)/HG$142</f>
      </c>
      <c r="HH144" s="14">
        <f>VLOOKUP($EG144,Data!$B:$CP,Daily!HH$10,0)/HH$142</f>
      </c>
      <c r="HI144" s="14">
        <f>VLOOKUP($EG144,Data!$B:$CP,Daily!HI$10,0)/HI$142</f>
      </c>
      <c r="HJ144" s="14">
        <f>VLOOKUP($EG144,Data!$B:$CP,Daily!HJ$10,0)/HJ$142</f>
      </c>
      <c r="HK144" s="14">
        <f>VLOOKUP($EG144,Data!$B:$CP,Daily!HK$10,0)/HK$142</f>
      </c>
      <c r="HL144" s="14">
        <f>VLOOKUP($EG144,Data!$B:$CP,Daily!HL$10,0)/HL$142</f>
      </c>
      <c r="HM144" s="14">
        <f>VLOOKUP($EG144,Data!$B:$CP,Daily!HM$10,0)/HM$142</f>
      </c>
      <c r="HN144" s="14">
        <f>VLOOKUP($EG144,Data!$B:$CP,Daily!HN$10,0)/HN$142</f>
      </c>
      <c r="HO144" s="14">
        <f>VLOOKUP($EG144,Data!$B:$CP,Daily!HO$10,0)/HO$142</f>
      </c>
      <c r="HP144" s="14">
        <f>VLOOKUP($EG144,Data!$B:$CP,Daily!HP$10,0)/HP$142</f>
      </c>
      <c r="HQ144" s="14">
        <f>VLOOKUP($EG144,Data!$B:$CP,Daily!HQ$10,0)/HQ$142</f>
      </c>
      <c r="HR144" s="14">
        <f>VLOOKUP($EG144,Data!$B:$CP,Daily!HR$10,0)/HR$142</f>
      </c>
      <c r="HS144" s="14">
        <f>VLOOKUP($EG144,Data!$B:$CP,Daily!HS$10,0)/HS$142</f>
      </c>
      <c r="HT144" s="14">
        <f>VLOOKUP($EG144,Data!$B:$CP,Daily!HT$10,0)/HT$142</f>
      </c>
      <c r="HU144" s="17"/>
      <c r="HV144" s="52">
        <f t="shared" si="1902"/>
      </c>
      <c r="HW144" s="52">
        <f t="shared" si="1903"/>
      </c>
      <c r="HX144" s="52">
        <f t="shared" si="1904"/>
      </c>
      <c r="HY144" s="52">
        <f t="shared" si="1917"/>
      </c>
      <c r="HZ144" s="52">
        <f t="shared" si="1918"/>
      </c>
      <c r="IA144" s="55"/>
      <c r="IB144" s="14">
        <f t="shared" si="1905"/>
      </c>
      <c r="IC144" s="14">
        <f t="shared" ref="IC144:IC154" si="1924">SUMPRODUCT(HM144:HS144,HM$142:HS$142)/SUM(HM$142:HS$142)</f>
      </c>
      <c r="ID144" s="14">
        <f t="shared" ref="ID144:ID154" si="1925">SUMPRODUCT(GQ144:HS144,GQ$142:HS$142)/SUM(GQ$142:HS$142)</f>
      </c>
      <c r="IE144" s="16"/>
      <c r="IF144" s="9" t="s">
        <v>751</v>
      </c>
      <c r="IG144" s="9" t="s">
        <v>122</v>
      </c>
      <c r="IH144" s="14">
        <f>VLOOKUP($IF144,Data!$B:$CP,Daily!IH$10,0)/IH$142</f>
      </c>
      <c r="II144" s="14">
        <f>VLOOKUP($IF144,Data!$B:$CP,Daily!II$10,0)/II$142</f>
      </c>
      <c r="IJ144" s="14">
        <f>VLOOKUP($IF144,Data!$B:$CP,Daily!IJ$10,0)/IJ$142</f>
      </c>
      <c r="IK144" s="14">
        <f>VLOOKUP($IF144,Data!$B:$CP,Daily!IK$10,0)/IK$142</f>
      </c>
      <c r="IL144" s="14">
        <f>VLOOKUP($IF144,Data!$B:$CP,Daily!IL$10,0)/IL$142</f>
      </c>
      <c r="IM144" s="14">
        <f>VLOOKUP($IF144,Data!$B:$CP,Daily!IM$10,0)/IM$142</f>
      </c>
      <c r="IN144" s="14">
        <f>VLOOKUP($IF144,Data!$B:$CP,Daily!IN$10,0)/IN$142</f>
      </c>
      <c r="IO144" s="14">
        <f>VLOOKUP($IF144,Data!$B:$CP,Daily!IO$10,0)/IO$142</f>
      </c>
      <c r="IP144" s="14">
        <f>VLOOKUP($IF144,Data!$B:$CP,Daily!IP$10,0)/IP$142</f>
      </c>
      <c r="IQ144" s="14">
        <f>VLOOKUP($IF144,Data!$B:$CP,Daily!IQ$10,0)/IQ$142</f>
      </c>
      <c r="IR144" s="14">
        <f>VLOOKUP($IF144,Data!$B:$CP,Daily!IR$10,0)/IR$142</f>
      </c>
      <c r="IS144" s="14">
        <f>VLOOKUP($IF144,Data!$B:$CP,Daily!IS$10,0)/IS$142</f>
      </c>
      <c r="IT144" s="14">
        <f>VLOOKUP($IF144,Data!$B:$CP,Daily!IT$10,0)/IT$142</f>
      </c>
      <c r="IU144" s="14">
        <f>VLOOKUP($IF144,Data!$B:$CP,Daily!IU$10,0)/IU$142</f>
      </c>
      <c r="IV144" s="14">
        <f>VLOOKUP($IF144,Data!$B:$CP,Daily!IV$10,0)/IV$142</f>
      </c>
      <c r="IW144" s="14">
        <f>VLOOKUP($IF144,Data!$B:$CP,Daily!IW$10,0)/IW$142</f>
      </c>
      <c r="IX144" s="14">
        <f>VLOOKUP($IF144,Data!$B:$CP,Daily!IX$10,0)/IX$142</f>
      </c>
      <c r="IY144" s="14">
        <f>VLOOKUP($IF144,Data!$B:$CP,Daily!IY$10,0)/IY$142</f>
      </c>
      <c r="IZ144" s="14">
        <f>VLOOKUP($IF144,Data!$B:$CP,Daily!IZ$10,0)/IZ$142</f>
      </c>
      <c r="JA144" s="14">
        <f>VLOOKUP($IF144,Data!$B:$CP,Daily!JA$10,0)/JA$142</f>
      </c>
      <c r="JB144" s="14">
        <f>VLOOKUP($IF144,Data!$B:$CP,Daily!JB$10,0)/JB$142</f>
      </c>
      <c r="JC144" s="14">
        <f>VLOOKUP($IF144,Data!$B:$CP,Daily!JC$10,0)/JC$142</f>
      </c>
      <c r="JD144" s="14">
        <f>VLOOKUP($IF144,Data!$B:$CP,Daily!JD$10,0)/JD$142</f>
      </c>
      <c r="JE144" s="14">
        <f>VLOOKUP($IF144,Data!$B:$CP,Daily!JE$10,0)/JE$142</f>
      </c>
      <c r="JF144" s="14">
        <f>VLOOKUP($IF144,Data!$B:$CP,Daily!JF$10,0)/JF$142</f>
      </c>
      <c r="JG144" s="14">
        <f>VLOOKUP($IF144,Data!$B:$CP,Daily!JG$10,0)/JG$142</f>
      </c>
      <c r="JH144" s="14">
        <f>VLOOKUP($IF144,Data!$B:$CP,Daily!JH$10,0)/JH$142</f>
      </c>
      <c r="JI144" s="14">
        <f>VLOOKUP($IF144,Data!$B:$CP,Daily!JI$10,0)/JI$142</f>
      </c>
      <c r="JJ144" s="14">
        <f>VLOOKUP($IF144,Data!$B:$CP,Daily!JJ$10,0)/JJ$142</f>
      </c>
      <c r="JK144" s="14">
        <f>VLOOKUP($IF144,Data!$B:$CP,Daily!JK$10,0)/JK$142</f>
      </c>
      <c r="JL144" s="14">
        <f>VLOOKUP($IF144,Data!$B:$CP,Daily!JL$10,0)/JL$142</f>
      </c>
      <c r="JM144" s="14">
        <f>VLOOKUP($IF144,Data!$B:$CP,Daily!JM$10,0)/JM$142</f>
      </c>
      <c r="JN144" s="14">
        <f>VLOOKUP($IF144,Data!$B:$CP,Daily!JN$10,0)/JN$142</f>
      </c>
      <c r="JO144" s="14">
        <f>VLOOKUP($IF144,Data!$B:$CP,Daily!JO$10,0)/JO$142</f>
      </c>
      <c r="JP144" s="14">
        <f>VLOOKUP($IF144,Data!$B:$CP,Daily!JP$10,0)/JP$142</f>
      </c>
      <c r="JQ144" s="14">
        <f>VLOOKUP($IF144,Data!$B:$CP,Daily!JQ$10,0)/JQ$142</f>
      </c>
      <c r="JR144" s="14">
        <f>VLOOKUP($IF144,Data!$B:$CP,Daily!JR$10,0)/JR$142</f>
      </c>
      <c r="JS144" s="14">
        <f>VLOOKUP($IF144,Data!$B:$CP,Daily!JS$10,0)/JS$142</f>
      </c>
      <c r="JT144" s="14">
        <f>VLOOKUP($IF144,Data!$B:$CP,Daily!JT$10,0)/JT$142</f>
      </c>
      <c r="JU144" s="14">
        <f>VLOOKUP($IF144,Data!$B:$CP,Daily!JU$10,0)/JU$142</f>
      </c>
      <c r="JV144" s="14">
        <f>VLOOKUP($IF144,Data!$B:$CP,Daily!JV$10,0)/JV$142</f>
      </c>
      <c r="JW144" s="14">
        <f>VLOOKUP($IF144,Data!$B:$CP,Daily!JW$10,0)/JW$142</f>
      </c>
      <c r="JX144" s="14">
        <f>VLOOKUP($IF144,Data!$B:$CP,Daily!JX$10,0)/JX$142</f>
      </c>
      <c r="JY144" s="14">
        <f>VLOOKUP($IF144,Data!$B:$CP,Daily!JY$10,0)/JY$142</f>
      </c>
      <c r="JZ144" s="14">
        <f>VLOOKUP($IF144,Data!$B:$CP,Daily!JZ$10,0)/JZ$142</f>
      </c>
      <c r="KA144" s="14">
        <f>VLOOKUP($IF144,Data!$B:$CP,Daily!KA$10,0)/KA$142</f>
      </c>
      <c r="KB144" s="14">
        <f>VLOOKUP($IF144,Data!$B:$CP,Daily!KB$10,0)/KB$142</f>
      </c>
      <c r="KC144" s="14">
        <f>VLOOKUP($IF144,Data!$B:$CP,Daily!KC$10,0)/KC$142</f>
      </c>
      <c r="KD144" s="14">
        <f>VLOOKUP($IF144,Data!$B:$CP,Daily!KD$10,0)/KD$142</f>
      </c>
      <c r="KE144" s="14">
        <f>VLOOKUP($IF144,Data!$B:$CP,Daily!KE$10,0)/KE$142</f>
      </c>
      <c r="KF144" s="14">
        <f>VLOOKUP($IF144,Data!$B:$CP,Daily!KF$10,0)/KF$142</f>
      </c>
      <c r="KG144" s="14">
        <f>VLOOKUP($IF144,Data!$B:$CP,Daily!KG$10,0)/KG$142</f>
      </c>
      <c r="KH144" s="14">
        <f>VLOOKUP($IF144,Data!$B:$CP,Daily!KH$10,0)/KH$142</f>
      </c>
      <c r="KI144" s="14">
        <f>VLOOKUP($IF144,Data!$B:$CP,Daily!KI$10,0)/KI$142</f>
      </c>
      <c r="KJ144" s="14">
        <f>VLOOKUP($IF144,Data!$B:$CP,Daily!KJ$10,0)/KJ$142</f>
      </c>
      <c r="KK144" s="14">
        <f>VLOOKUP($IF144,Data!$B:$CP,Daily!KK$10,0)/KK$142</f>
      </c>
      <c r="KL144" s="14">
        <f>VLOOKUP($IF144,Data!$B:$CP,Daily!KL$10,0)/KL$142</f>
      </c>
      <c r="KM144" s="14">
        <f>VLOOKUP($IF144,Data!$B:$CP,Daily!KM$10,0)/KM$142</f>
      </c>
      <c r="KN144" s="14">
        <f>VLOOKUP($IF144,Data!$B:$CP,Daily!KN$10,0)/KN$142</f>
      </c>
      <c r="KO144" s="14">
        <f>VLOOKUP($IF144,Data!$B:$CP,Daily!KO$10,0)/KO$142</f>
      </c>
      <c r="KP144" s="14">
        <f>VLOOKUP($IF144,Data!$B:$CP,Daily!KP$10,0)/KP$142</f>
      </c>
      <c r="KQ144" s="14">
        <f>VLOOKUP($IF144,Data!$B:$CP,Daily!KQ$10,0)/KQ$142</f>
      </c>
      <c r="KR144" s="14">
        <f>VLOOKUP($IF144,Data!$B:$CP,Daily!KR$10,0)/KR$142</f>
      </c>
      <c r="KS144" s="14">
        <f>VLOOKUP($IF144,Data!$B:$CP,Daily!KS$10,0)/KS$142</f>
      </c>
      <c r="KT144" s="14">
        <f>VLOOKUP($IF144,Data!$B:$CP,Daily!KT$10,0)/KT$142</f>
      </c>
      <c r="KU144" s="14">
        <f>VLOOKUP($IF144,Data!$B:$CP,Daily!KU$10,0)/KU$142</f>
      </c>
      <c r="KV144" s="14">
        <f>VLOOKUP($IF144,Data!$B:$CP,Daily!KV$10,0)/KV$142</f>
      </c>
      <c r="KW144" s="14">
        <f>VLOOKUP($IF144,Data!$B:$CP,Daily!KW$10,0)/KW$142</f>
      </c>
      <c r="KX144" s="14">
        <f>VLOOKUP($IF144,Data!$B:$CP,Daily!KX$10,0)/KX$142</f>
      </c>
      <c r="KY144" s="14">
        <f>VLOOKUP($IF144,Data!$B:$CP,Daily!KY$10,0)/KY$142</f>
      </c>
      <c r="KZ144" s="14">
        <f>VLOOKUP($IF144,Data!$B:$CP,Daily!KZ$10,0)/KZ$142</f>
      </c>
      <c r="LA144" s="14">
        <f>VLOOKUP($IF144,Data!$B:$CP,Daily!LA$10,0)/LA$142</f>
      </c>
      <c r="LB144" s="14">
        <f>VLOOKUP($IF144,Data!$B:$CP,Daily!LB$10,0)/LB$142</f>
      </c>
      <c r="LC144" s="14">
        <f>VLOOKUP($IF144,Data!$B:$CP,Daily!LC$10,0)/LC$142</f>
      </c>
      <c r="LD144" s="14">
        <f>VLOOKUP($IF144,Data!$B:$CP,Daily!LD$10,0)/LD$142</f>
      </c>
      <c r="LE144" s="14">
        <f>VLOOKUP($IF144,Data!$B:$CP,Daily!LE$10,0)/LE$142</f>
      </c>
      <c r="LF144" s="14">
        <f>VLOOKUP($IF144,Data!$B:$CP,Daily!LF$10,0)/LF$142</f>
      </c>
      <c r="LG144" s="14">
        <f>VLOOKUP($IF144,Data!$B:$CP,Daily!LG$10,0)/LG$142</f>
      </c>
      <c r="LH144" s="14">
        <f>VLOOKUP($IF144,Data!$B:$CP,Daily!LH$10,0)/LH$142</f>
      </c>
      <c r="LI144" s="14">
        <f>VLOOKUP($IF144,Data!$B:$CP,Daily!LI$10,0)/LI$142</f>
      </c>
      <c r="LJ144" s="14">
        <f>VLOOKUP($IF144,Data!$B:$CP,Daily!LJ$10,0)/LJ$142</f>
      </c>
      <c r="LK144" s="14">
        <f>VLOOKUP($IF144,Data!$B:$CP,Daily!LK$10,0)/LK$142</f>
      </c>
      <c r="LL144" s="14">
        <f>VLOOKUP($IF144,Data!$B:$CP,Daily!LL$10,0)/LL$142</f>
      </c>
      <c r="LM144" s="14">
        <f>VLOOKUP($IF144,Data!$B:$CP,Daily!LM$10,0)/LM$142</f>
      </c>
      <c r="LN144" s="14">
        <f>VLOOKUP($IF144,Data!$B:$CP,Daily!LN$10,0)/LN$142</f>
      </c>
      <c r="LO144" s="14">
        <f>VLOOKUP($IF144,Data!$B:$CP,Daily!LO$10,0)/LO$142</f>
      </c>
      <c r="LP144" s="14">
        <f>VLOOKUP($IF144,Data!$B:$CP,Daily!LP$10,0)/LP$142</f>
      </c>
      <c r="LQ144" s="14">
        <f>VLOOKUP($IF144,Data!$B:$CP,Daily!LQ$10,0)/LQ$142</f>
      </c>
      <c r="LR144" s="14">
        <f>VLOOKUP($IF144,Data!$B:$CP,Daily!LR$10,0)/LR$142</f>
      </c>
      <c r="LS144" s="14">
        <f>VLOOKUP($IF144,Data!$B:$CP,Daily!LS$10,0)/LS$142</f>
      </c>
      <c r="LU144" s="52">
        <f t="shared" si="1906"/>
      </c>
      <c r="LV144" s="52">
        <f t="shared" si="1907"/>
      </c>
      <c r="LW144" s="52">
        <f t="shared" si="1908"/>
      </c>
      <c r="LX144" s="52">
        <f t="shared" si="1919"/>
      </c>
      <c r="LY144" s="52">
        <f t="shared" si="1920"/>
      </c>
      <c r="LZ144" s="55"/>
      <c r="MA144" s="14">
        <f t="shared" si="1921"/>
      </c>
      <c r="MB144" s="14">
        <f t="shared" ref="MB144:MB154" si="1926">SUMPRODUCT(LL144:LR144,LL$142:LR$142)/SUM(LL$142:LR$142)</f>
      </c>
      <c r="MC144" s="14">
        <f t="shared" ref="MC144:MC154" si="1927">SUMPRODUCT(KP144:LR144,KP$142:LR$142)/SUM(KP$142:LR$142)</f>
      </c>
    </row>
    <row r="145" spans="3:341" x14ac:dyDescent="0.25">
      <c r="D145" s="132" t="s">
        <v>752</v>
      </c>
      <c r="E145" s="67" t="str">
        <f>VLOOKUP($D145,'Metric Nature'!$C:$D,2,0)&amp;IF(($F145&lt;(EA145)),"Below",IF(($F145&gt;(DZ145)),"Above","Within"))</f>
      </c>
      <c r="F145" s="62">
        <f t="shared" ref="F145:F146" si="1928">DU145</f>
      </c>
      <c r="G145" s="92">
        <f t="shared" ref="G145:G146" si="1929">ED145</f>
      </c>
      <c r="H145" s="62">
        <f t="shared" ref="H145:H146" si="1930">IFERROR(((F145-G145)/G145),0)</f>
      </c>
      <c r="I145" s="89">
        <f t="shared" ref="I145:I146" si="1931">EE145</f>
      </c>
      <c r="J145" s="62">
        <f t="shared" ref="J145:J146" si="1932">IFERROR(((F145-I145)/I145),0)</f>
      </c>
      <c r="K145" s="62"/>
      <c r="L145" s="64"/>
      <c r="M145" s="67" t="str">
        <f>VLOOKUP($D145,'Metric Nature'!$C:$D,2,0)&amp;IF(($N145&lt;(HZ145)),"Below",IF(($N145&gt;(HY145)),"Above","Within"))</f>
      </c>
      <c r="N145" s="71">
        <f t="shared" ref="N145:N146" si="1933">HT145</f>
      </c>
      <c r="O145" s="63">
        <f t="shared" ref="O145:O146" si="1934">IC145</f>
      </c>
      <c r="P145" s="98">
        <f t="shared" ref="P145:P146" si="1935">IFERROR(((N145-O145)/O145),0)</f>
      </c>
      <c r="Q145" s="63">
        <f t="shared" ref="Q145:Q146" si="1936">ID145</f>
      </c>
      <c r="R145" s="71">
        <f t="shared" ref="R145:R146" si="1937">IFERROR(((N145-Q145)/Q145),0)</f>
      </c>
      <c r="S145" s="62"/>
      <c r="T145" s="64"/>
      <c r="U145" s="67" t="str">
        <f>VLOOKUP($D145,'Metric Nature'!$C:$D,2,0)&amp;IF(($V145&lt;(LY145)),"Below",IF(($V145&gt;(LX145)),"Above","Within"))</f>
      </c>
      <c r="V145" s="62">
        <f t="shared" ref="V145:V146" si="1938">LS145</f>
      </c>
      <c r="W145" s="63">
        <f t="shared" ref="W145:W146" si="1939">MB145</f>
      </c>
      <c r="X145" s="62">
        <f t="shared" ref="X145:X146" si="1940">IFERROR(((V145-W145)/W145),0)</f>
      </c>
      <c r="Y145" s="63">
        <f t="shared" ref="Y145:Y146" si="1941">MC145</f>
      </c>
      <c r="Z145" s="62">
        <f t="shared" ref="Z145:Z146" si="1942">IFERROR(((V145-Y145)/Y145),0)</f>
      </c>
      <c r="AA145" s="62"/>
      <c r="AB145" s="64"/>
      <c r="AC145" s="60"/>
      <c r="AI145" s="9" t="s">
        <v>752</v>
      </c>
      <c r="AJ145" s="14">
        <f>(VLOOKUP($EG145,Data!$B:$CP,Daily!EI$10,0)+VLOOKUP($IF145,Data!$B:$CP,Daily!IH$10,0))/AJ$142</f>
      </c>
      <c r="AK145" s="14">
        <f>(VLOOKUP($EG145,Data!$B:$CP,Daily!EJ$10,0)+VLOOKUP($IF145,Data!$B:$CP,Daily!II$10,0))/AK$142</f>
      </c>
      <c r="AL145" s="14">
        <f>(VLOOKUP($EG145,Data!$B:$CP,Daily!EK$10,0)+VLOOKUP($IF145,Data!$B:$CP,Daily!IJ$10,0))/AL$142</f>
      </c>
      <c r="AM145" s="14">
        <f>(VLOOKUP($EG145,Data!$B:$CP,Daily!EL$10,0)+VLOOKUP($IF145,Data!$B:$CP,Daily!IK$10,0))/AM$142</f>
      </c>
      <c r="AN145" s="14">
        <f>(VLOOKUP($EG145,Data!$B:$CP,Daily!EM$10,0)+VLOOKUP($IF145,Data!$B:$CP,Daily!IL$10,0))/AN$142</f>
      </c>
      <c r="AO145" s="14">
        <f>(VLOOKUP($EG145,Data!$B:$CP,Daily!EN$10,0)+VLOOKUP($IF145,Data!$B:$CP,Daily!IM$10,0))/AO$142</f>
      </c>
      <c r="AP145" s="14">
        <f>(VLOOKUP($EG145,Data!$B:$CP,Daily!EO$10,0)+VLOOKUP($IF145,Data!$B:$CP,Daily!IN$10,0))/AP$142</f>
      </c>
      <c r="AQ145" s="14">
        <f>(VLOOKUP($EG145,Data!$B:$CP,Daily!EP$10,0)+VLOOKUP($IF145,Data!$B:$CP,Daily!IO$10,0))/AQ$142</f>
      </c>
      <c r="AR145" s="14">
        <f>(VLOOKUP($EG145,Data!$B:$CP,Daily!EQ$10,0)+VLOOKUP($IF145,Data!$B:$CP,Daily!IP$10,0))/AR$142</f>
      </c>
      <c r="AS145" s="14">
        <f>(VLOOKUP($EG145,Data!$B:$CP,Daily!ER$10,0)+VLOOKUP($IF145,Data!$B:$CP,Daily!IQ$10,0))/AS$142</f>
      </c>
      <c r="AT145" s="14">
        <f>(VLOOKUP($EG145,Data!$B:$CP,Daily!ES$10,0)+VLOOKUP($IF145,Data!$B:$CP,Daily!IR$10,0))/AT$142</f>
      </c>
      <c r="AU145" s="14">
        <f>(VLOOKUP($EG145,Data!$B:$CP,Daily!ET$10,0)+VLOOKUP($IF145,Data!$B:$CP,Daily!IS$10,0))/AU$142</f>
      </c>
      <c r="AV145" s="14">
        <f>(VLOOKUP($EG145,Data!$B:$CP,Daily!EU$10,0)+VLOOKUP($IF145,Data!$B:$CP,Daily!IT$10,0))/AV$142</f>
      </c>
      <c r="AW145" s="14">
        <f>(VLOOKUP($EG145,Data!$B:$CP,Daily!EV$10,0)+VLOOKUP($IF145,Data!$B:$CP,Daily!IU$10,0))/AW$142</f>
      </c>
      <c r="AX145" s="14">
        <f>(VLOOKUP($EG145,Data!$B:$CP,Daily!EW$10,0)+VLOOKUP($IF145,Data!$B:$CP,Daily!IV$10,0))/AX$142</f>
      </c>
      <c r="AY145" s="14">
        <f>(VLOOKUP($EG145,Data!$B:$CP,Daily!EX$10,0)+VLOOKUP($IF145,Data!$B:$CP,Daily!IW$10,0))/AY$142</f>
      </c>
      <c r="AZ145" s="14">
        <f>(VLOOKUP($EG145,Data!$B:$CP,Daily!EY$10,0)+VLOOKUP($IF145,Data!$B:$CP,Daily!IX$10,0))/AZ$142</f>
      </c>
      <c r="BA145" s="14">
        <f>(VLOOKUP($EG145,Data!$B:$CP,Daily!EZ$10,0)+VLOOKUP($IF145,Data!$B:$CP,Daily!IY$10,0))/BA$142</f>
      </c>
      <c r="BB145" s="14">
        <f>(VLOOKUP($EG145,Data!$B:$CP,Daily!FA$10,0)+VLOOKUP($IF145,Data!$B:$CP,Daily!IZ$10,0))/BB$142</f>
      </c>
      <c r="BC145" s="14">
        <f>(VLOOKUP($EG145,Data!$B:$CP,Daily!FB$10,0)+VLOOKUP($IF145,Data!$B:$CP,Daily!JA$10,0))/BC$142</f>
      </c>
      <c r="BD145" s="14">
        <f>(VLOOKUP($EG145,Data!$B:$CP,Daily!FC$10,0)+VLOOKUP($IF145,Data!$B:$CP,Daily!JB$10,0))/BD$142</f>
      </c>
      <c r="BE145" s="14">
        <f>(VLOOKUP($EG145,Data!$B:$CP,Daily!FD$10,0)+VLOOKUP($IF145,Data!$B:$CP,Daily!JC$10,0))/BE$142</f>
      </c>
      <c r="BF145" s="14">
        <f>(VLOOKUP($EG145,Data!$B:$CP,Daily!FE$10,0)+VLOOKUP($IF145,Data!$B:$CP,Daily!JD$10,0))/BF$142</f>
      </c>
      <c r="BG145" s="14">
        <f>(VLOOKUP($EG145,Data!$B:$CP,Daily!FF$10,0)+VLOOKUP($IF145,Data!$B:$CP,Daily!JE$10,0))/BG$142</f>
      </c>
      <c r="BH145" s="14">
        <f>(VLOOKUP($EG145,Data!$B:$CP,Daily!FG$10,0)+VLOOKUP($IF145,Data!$B:$CP,Daily!JF$10,0))/BH$142</f>
      </c>
      <c r="BI145" s="14">
        <f>(VLOOKUP($EG145,Data!$B:$CP,Daily!FH$10,0)+VLOOKUP($IF145,Data!$B:$CP,Daily!JG$10,0))/BI$142</f>
      </c>
      <c r="BJ145" s="14">
        <f>(VLOOKUP($EG145,Data!$B:$CP,Daily!FI$10,0)+VLOOKUP($IF145,Data!$B:$CP,Daily!JH$10,0))/BJ$142</f>
      </c>
      <c r="BK145" s="14">
        <f>(VLOOKUP($EG145,Data!$B:$CP,Daily!FJ$10,0)+VLOOKUP($IF145,Data!$B:$CP,Daily!JI$10,0))/BK$142</f>
      </c>
      <c r="BL145" s="14">
        <f>(VLOOKUP($EG145,Data!$B:$CP,Daily!FK$10,0)+VLOOKUP($IF145,Data!$B:$CP,Daily!JJ$10,0))/BL$142</f>
      </c>
      <c r="BM145" s="14">
        <f>(VLOOKUP($EG145,Data!$B:$CP,Daily!FL$10,0)+VLOOKUP($IF145,Data!$B:$CP,Daily!JK$10,0))/BM$142</f>
      </c>
      <c r="BN145" s="14">
        <f>(VLOOKUP($EG145,Data!$B:$CP,Daily!FM$10,0)+VLOOKUP($IF145,Data!$B:$CP,Daily!JL$10,0))/BN$142</f>
      </c>
      <c r="BO145" s="14">
        <f>(VLOOKUP($EG145,Data!$B:$CP,Daily!FN$10,0)+VLOOKUP($IF145,Data!$B:$CP,Daily!JM$10,0))/BO$142</f>
      </c>
      <c r="BP145" s="14">
        <f>(VLOOKUP($EG145,Data!$B:$CP,Daily!FO$10,0)+VLOOKUP($IF145,Data!$B:$CP,Daily!JN$10,0))/BP$142</f>
      </c>
      <c r="BQ145" s="14">
        <f>(VLOOKUP($EG145,Data!$B:$CP,Daily!FP$10,0)+VLOOKUP($IF145,Data!$B:$CP,Daily!JO$10,0))/BQ$142</f>
      </c>
      <c r="BR145" s="14">
        <f>(VLOOKUP($EG145,Data!$B:$CP,Daily!FQ$10,0)+VLOOKUP($IF145,Data!$B:$CP,Daily!JP$10,0))/BR$142</f>
      </c>
      <c r="BS145" s="14">
        <f>(VLOOKUP($EG145,Data!$B:$CP,Daily!FR$10,0)+VLOOKUP($IF145,Data!$B:$CP,Daily!JQ$10,0))/BS$142</f>
      </c>
      <c r="BT145" s="14">
        <f>(VLOOKUP($EG145,Data!$B:$CP,Daily!FS$10,0)+VLOOKUP($IF145,Data!$B:$CP,Daily!JR$10,0))/BT$142</f>
      </c>
      <c r="BU145" s="14">
        <f>(VLOOKUP($EG145,Data!$B:$CP,Daily!FT$10,0)+VLOOKUP($IF145,Data!$B:$CP,Daily!JS$10,0))/BU$142</f>
      </c>
      <c r="BV145" s="14">
        <f>(VLOOKUP($EG145,Data!$B:$CP,Daily!FU$10,0)+VLOOKUP($IF145,Data!$B:$CP,Daily!JT$10,0))/BV$142</f>
      </c>
      <c r="BW145" s="14">
        <f>(VLOOKUP($EG145,Data!$B:$CP,Daily!FV$10,0)+VLOOKUP($IF145,Data!$B:$CP,Daily!JU$10,0))/BW$142</f>
      </c>
      <c r="BX145" s="14">
        <f>(VLOOKUP($EG145,Data!$B:$CP,Daily!FW$10,0)+VLOOKUP($IF145,Data!$B:$CP,Daily!JV$10,0))/BX$142</f>
      </c>
      <c r="BY145" s="14">
        <f>(VLOOKUP($EG145,Data!$B:$CP,Daily!FX$10,0)+VLOOKUP($IF145,Data!$B:$CP,Daily!JW$10,0))/BY$142</f>
      </c>
      <c r="BZ145" s="14">
        <f>(VLOOKUP($EG145,Data!$B:$CP,Daily!FY$10,0)+VLOOKUP($IF145,Data!$B:$CP,Daily!JX$10,0))/BZ$142</f>
      </c>
      <c r="CA145" s="14">
        <f>(VLOOKUP($EG145,Data!$B:$CP,Daily!FZ$10,0)+VLOOKUP($IF145,Data!$B:$CP,Daily!JY$10,0))/CA$142</f>
      </c>
      <c r="CB145" s="14">
        <f>(VLOOKUP($EG145,Data!$B:$CP,Daily!GA$10,0)+VLOOKUP($IF145,Data!$B:$CP,Daily!JZ$10,0))/CB$142</f>
      </c>
      <c r="CC145" s="14">
        <f>(VLOOKUP($EG145,Data!$B:$CP,Daily!GB$10,0)+VLOOKUP($IF145,Data!$B:$CP,Daily!KA$10,0))/CC$142</f>
      </c>
      <c r="CD145" s="14">
        <f>(VLOOKUP($EG145,Data!$B:$CP,Daily!GC$10,0)+VLOOKUP($IF145,Data!$B:$CP,Daily!KB$10,0))/CD$142</f>
      </c>
      <c r="CE145" s="14">
        <f>(VLOOKUP($EG145,Data!$B:$CP,Daily!GD$10,0)+VLOOKUP($IF145,Data!$B:$CP,Daily!KC$10,0))/CE$142</f>
      </c>
      <c r="CF145" s="14">
        <f>(VLOOKUP($EG145,Data!$B:$CP,Daily!GE$10,0)+VLOOKUP($IF145,Data!$B:$CP,Daily!KD$10,0))/CF$142</f>
      </c>
      <c r="CG145" s="14">
        <f>(VLOOKUP($EG145,Data!$B:$CP,Daily!GF$10,0)+VLOOKUP($IF145,Data!$B:$CP,Daily!KE$10,0))/CG$142</f>
      </c>
      <c r="CH145" s="14">
        <f>(VLOOKUP($EG145,Data!$B:$CP,Daily!GG$10,0)+VLOOKUP($IF145,Data!$B:$CP,Daily!KF$10,0))/CH$142</f>
      </c>
      <c r="CI145" s="14">
        <f>(VLOOKUP($EG145,Data!$B:$CP,Daily!GH$10,0)+VLOOKUP($IF145,Data!$B:$CP,Daily!KG$10,0))/CI$142</f>
      </c>
      <c r="CJ145" s="14">
        <f>(VLOOKUP($EG145,Data!$B:$CP,Daily!GI$10,0)+VLOOKUP($IF145,Data!$B:$CP,Daily!KH$10,0))/CJ$142</f>
      </c>
      <c r="CK145" s="14">
        <f>(VLOOKUP($EG145,Data!$B:$CP,Daily!GJ$10,0)+VLOOKUP($IF145,Data!$B:$CP,Daily!KI$10,0))/CK$142</f>
      </c>
      <c r="CL145" s="14">
        <f>(VLOOKUP($EG145,Data!$B:$CP,Daily!GK$10,0)+VLOOKUP($IF145,Data!$B:$CP,Daily!KJ$10,0))/CL$142</f>
      </c>
      <c r="CM145" s="14">
        <f>(VLOOKUP($EG145,Data!$B:$CP,Daily!GL$10,0)+VLOOKUP($IF145,Data!$B:$CP,Daily!KK$10,0))/CM$142</f>
      </c>
      <c r="CN145" s="14">
        <f>(VLOOKUP($EG145,Data!$B:$CP,Daily!GM$10,0)+VLOOKUP($IF145,Data!$B:$CP,Daily!KL$10,0))/CN$142</f>
      </c>
      <c r="CO145" s="14">
        <f>(VLOOKUP($EG145,Data!$B:$CP,Daily!GN$10,0)+VLOOKUP($IF145,Data!$B:$CP,Daily!KM$10,0))/CO$142</f>
      </c>
      <c r="CP145" s="14">
        <f>(VLOOKUP($EG145,Data!$B:$CP,Daily!GO$10,0)+VLOOKUP($IF145,Data!$B:$CP,Daily!KN$10,0))/CP$142</f>
      </c>
      <c r="CQ145" s="14">
        <f>(VLOOKUP($EG145,Data!$B:$CP,Daily!GP$10,0)+VLOOKUP($IF145,Data!$B:$CP,Daily!KO$10,0))/CQ$142</f>
      </c>
      <c r="CR145" s="14">
        <f>(VLOOKUP($EG145,Data!$B:$CP,Daily!GQ$10,0)+VLOOKUP($IF145,Data!$B:$CP,Daily!KP$10,0))/CR$142</f>
      </c>
      <c r="CS145" s="14">
        <f>(VLOOKUP($EG145,Data!$B:$CP,Daily!GR$10,0)+VLOOKUP($IF145,Data!$B:$CP,Daily!KQ$10,0))/CS$142</f>
      </c>
      <c r="CT145" s="14">
        <f>(VLOOKUP($EG145,Data!$B:$CP,Daily!GS$10,0)+VLOOKUP($IF145,Data!$B:$CP,Daily!KR$10,0))/CT$142</f>
      </c>
      <c r="CU145" s="14">
        <f>(VLOOKUP($EG145,Data!$B:$CP,Daily!GT$10,0)+VLOOKUP($IF145,Data!$B:$CP,Daily!KS$10,0))/CU$142</f>
      </c>
      <c r="CV145" s="14">
        <f>(VLOOKUP($EG145,Data!$B:$CP,Daily!GU$10,0)+VLOOKUP($IF145,Data!$B:$CP,Daily!KT$10,0))/CV$142</f>
      </c>
      <c r="CW145" s="14">
        <f>(VLOOKUP($EG145,Data!$B:$CP,Daily!GV$10,0)+VLOOKUP($IF145,Data!$B:$CP,Daily!KU$10,0))/CW$142</f>
      </c>
      <c r="CX145" s="14">
        <f>(VLOOKUP($EG145,Data!$B:$CP,Daily!GW$10,0)+VLOOKUP($IF145,Data!$B:$CP,Daily!KV$10,0))/CX$142</f>
      </c>
      <c r="CY145" s="14">
        <f>(VLOOKUP($EG145,Data!$B:$CP,Daily!GX$10,0)+VLOOKUP($IF145,Data!$B:$CP,Daily!KW$10,0))/CY$142</f>
      </c>
      <c r="CZ145" s="14">
        <f>(VLOOKUP($EG145,Data!$B:$CP,Daily!GY$10,0)+VLOOKUP($IF145,Data!$B:$CP,Daily!KX$10,0))/CZ$142</f>
      </c>
      <c r="DA145" s="14">
        <f>(VLOOKUP($EG145,Data!$B:$CP,Daily!GZ$10,0)+VLOOKUP($IF145,Data!$B:$CP,Daily!KY$10,0))/DA$142</f>
      </c>
      <c r="DB145" s="14">
        <f>(VLOOKUP($EG145,Data!$B:$CP,Daily!HA$10,0)+VLOOKUP($IF145,Data!$B:$CP,Daily!KZ$10,0))/DB$142</f>
      </c>
      <c r="DC145" s="14">
        <f>(VLOOKUP($EG145,Data!$B:$CP,Daily!HB$10,0)+VLOOKUP($IF145,Data!$B:$CP,Daily!LA$10,0))/DC$142</f>
      </c>
      <c r="DD145" s="14">
        <f>(VLOOKUP($EG145,Data!$B:$CP,Daily!HC$10,0)+VLOOKUP($IF145,Data!$B:$CP,Daily!LB$10,0))/DD$142</f>
      </c>
      <c r="DE145" s="14">
        <f>(VLOOKUP($EG145,Data!$B:$CP,Daily!HD$10,0)+VLOOKUP($IF145,Data!$B:$CP,Daily!LC$10,0))/DE$142</f>
      </c>
      <c r="DF145" s="14">
        <f>(VLOOKUP($EG145,Data!$B:$CP,Daily!HE$10,0)+VLOOKUP($IF145,Data!$B:$CP,Daily!LD$10,0))/DF$142</f>
      </c>
      <c r="DG145" s="14">
        <f>(VLOOKUP($EG145,Data!$B:$CP,Daily!HF$10,0)+VLOOKUP($IF145,Data!$B:$CP,Daily!LE$10,0))/DG$142</f>
      </c>
      <c r="DH145" s="14">
        <f>(VLOOKUP($EG145,Data!$B:$CP,Daily!HG$10,0)+VLOOKUP($IF145,Data!$B:$CP,Daily!LF$10,0))/DH$142</f>
      </c>
      <c r="DI145" s="14">
        <f>(VLOOKUP($EG145,Data!$B:$CP,Daily!HH$10,0)+VLOOKUP($IF145,Data!$B:$CP,Daily!LG$10,0))/DI$142</f>
      </c>
      <c r="DJ145" s="14">
        <f>(VLOOKUP($EG145,Data!$B:$CP,Daily!HI$10,0)+VLOOKUP($IF145,Data!$B:$CP,Daily!LH$10,0))/DJ$142</f>
      </c>
      <c r="DK145" s="14">
        <f>(VLOOKUP($EG145,Data!$B:$CP,Daily!HJ$10,0)+VLOOKUP($IF145,Data!$B:$CP,Daily!LI$10,0))/DK$142</f>
      </c>
      <c r="DL145" s="14">
        <f>(VLOOKUP($EG145,Data!$B:$CP,Daily!HK$10,0)+VLOOKUP($IF145,Data!$B:$CP,Daily!LJ$10,0))/DL$142</f>
      </c>
      <c r="DM145" s="14">
        <f>(VLOOKUP($EG145,Data!$B:$CP,Daily!HL$10,0)+VLOOKUP($IF145,Data!$B:$CP,Daily!LK$10,0))/DM$142</f>
      </c>
      <c r="DN145" s="14">
        <f>(VLOOKUP($EG145,Data!$B:$CP,Daily!HM$10,0)+VLOOKUP($IF145,Data!$B:$CP,Daily!LL$10,0))/DN$142</f>
      </c>
      <c r="DO145" s="14">
        <f>(VLOOKUP($EG145,Data!$B:$CP,Daily!HN$10,0)+VLOOKUP($IF145,Data!$B:$CP,Daily!LM$10,0))/DO$142</f>
      </c>
      <c r="DP145" s="14">
        <f>(VLOOKUP($EG145,Data!$B:$CP,Daily!HO$10,0)+VLOOKUP($IF145,Data!$B:$CP,Daily!LN$10,0))/DP$142</f>
      </c>
      <c r="DQ145" s="14">
        <f>(VLOOKUP($EG145,Data!$B:$CP,Daily!HP$10,0)+VLOOKUP($IF145,Data!$B:$CP,Daily!LO$10,0))/DQ$142</f>
      </c>
      <c r="DR145" s="14">
        <f>(VLOOKUP($EG145,Data!$B:$CP,Daily!HQ$10,0)+VLOOKUP($IF145,Data!$B:$CP,Daily!LP$10,0))/DR$142</f>
      </c>
      <c r="DS145" s="14">
        <f>(VLOOKUP($EG145,Data!$B:$CP,Daily!HR$10,0)+VLOOKUP($IF145,Data!$B:$CP,Daily!LQ$10,0))/DS$142</f>
      </c>
      <c r="DT145" s="14">
        <f>(VLOOKUP($EG145,Data!$B:$CP,Daily!HS$10,0)+VLOOKUP($IF145,Data!$B:$CP,Daily!LR$10,0))/DT$142</f>
      </c>
      <c r="DU145" s="14">
        <f>(VLOOKUP($EG145,Data!$B:$CP,Daily!HT$10,0)+VLOOKUP($IF145,Data!$B:$CP,Daily!LS$10,0))/DU$142</f>
      </c>
      <c r="DV145" s="18"/>
      <c r="DW145" s="14">
        <f t="shared" si="1899"/>
      </c>
      <c r="DX145" s="14">
        <f t="shared" si="1900"/>
      </c>
      <c r="DY145" s="14">
        <f t="shared" ref="DY145:DY146" si="1943">DX145-DW145</f>
      </c>
      <c r="DZ145" s="14">
        <f t="shared" ref="DZ145:DZ146" si="1944">DX145+(0.75*DY145)</f>
      </c>
      <c r="EA145" s="14">
        <f t="shared" ref="EA145:EA146" si="1945">DW145-(0.75*DY145)</f>
      </c>
      <c r="EB145" s="18"/>
      <c r="EC145" s="14">
        <f t="shared" ref="EC145:EC146" si="1946">_xlfn.STDEV.P(AJ145:DU145)</f>
      </c>
      <c r="ED145" s="14">
        <f t="shared" ref="ED145:ED146" si="1947">SUMPRODUCT(DN145:DT145,DN$142:DT$142)/SUM(DN$142:DT$142)</f>
      </c>
      <c r="EE145" s="14">
        <f t="shared" ref="EE145:EE146" si="1948">SUMPRODUCT(CR145:DT145,CR$142:DT$142)/SUM(CR$142:DT$142)</f>
      </c>
      <c r="EF145" s="16"/>
      <c r="EG145" s="9" t="s">
        <v>753</v>
      </c>
      <c r="EH145" s="9" t="s">
        <v>123</v>
      </c>
      <c r="EI145" s="14">
        <f>VLOOKUP($EG145,Data!$B:$CP,Daily!EI$10,0)/EI$142</f>
      </c>
      <c r="EJ145" s="14">
        <f>VLOOKUP($EG145,Data!$B:$CP,Daily!EJ$10,0)/EJ$142</f>
      </c>
      <c r="EK145" s="14">
        <f>VLOOKUP($EG145,Data!$B:$CP,Daily!EK$10,0)/EK$142</f>
      </c>
      <c r="EL145" s="14">
        <f>VLOOKUP($EG145,Data!$B:$CP,Daily!EL$10,0)/EL$142</f>
      </c>
      <c r="EM145" s="14">
        <f>VLOOKUP($EG145,Data!$B:$CP,Daily!EM$10,0)/EM$142</f>
      </c>
      <c r="EN145" s="14">
        <f>VLOOKUP($EG145,Data!$B:$CP,Daily!EN$10,0)/EN$142</f>
      </c>
      <c r="EO145" s="14">
        <f>VLOOKUP($EG145,Data!$B:$CP,Daily!EO$10,0)/EO$142</f>
      </c>
      <c r="EP145" s="14">
        <f>VLOOKUP($EG145,Data!$B:$CP,Daily!EP$10,0)/EP$142</f>
      </c>
      <c r="EQ145" s="14">
        <f>VLOOKUP($EG145,Data!$B:$CP,Daily!EQ$10,0)/EQ$142</f>
      </c>
      <c r="ER145" s="14">
        <f>VLOOKUP($EG145,Data!$B:$CP,Daily!ER$10,0)/ER$142</f>
      </c>
      <c r="ES145" s="14">
        <f>VLOOKUP($EG145,Data!$B:$CP,Daily!ES$10,0)/ES$142</f>
      </c>
      <c r="ET145" s="14">
        <f>VLOOKUP($EG145,Data!$B:$CP,Daily!ET$10,0)/ET$142</f>
      </c>
      <c r="EU145" s="14">
        <f>VLOOKUP($EG145,Data!$B:$CP,Daily!EU$10,0)/EU$142</f>
      </c>
      <c r="EV145" s="14">
        <f>VLOOKUP($EG145,Data!$B:$CP,Daily!EV$10,0)/EV$142</f>
      </c>
      <c r="EW145" s="14">
        <f>VLOOKUP($EG145,Data!$B:$CP,Daily!EW$10,0)/EW$142</f>
      </c>
      <c r="EX145" s="14">
        <f>VLOOKUP($EG145,Data!$B:$CP,Daily!EX$10,0)/EX$142</f>
      </c>
      <c r="EY145" s="14">
        <f>VLOOKUP($EG145,Data!$B:$CP,Daily!EY$10,0)/EY$142</f>
      </c>
      <c r="EZ145" s="14">
        <f>VLOOKUP($EG145,Data!$B:$CP,Daily!EZ$10,0)/EZ$142</f>
      </c>
      <c r="FA145" s="14">
        <f>VLOOKUP($EG145,Data!$B:$CP,Daily!FA$10,0)/FA$142</f>
      </c>
      <c r="FB145" s="14">
        <f>VLOOKUP($EG145,Data!$B:$CP,Daily!FB$10,0)/FB$142</f>
      </c>
      <c r="FC145" s="14">
        <f>VLOOKUP($EG145,Data!$B:$CP,Daily!FC$10,0)/FC$142</f>
      </c>
      <c r="FD145" s="14">
        <f>VLOOKUP($EG145,Data!$B:$CP,Daily!FD$10,0)/FD$142</f>
      </c>
      <c r="FE145" s="14">
        <f>VLOOKUP($EG145,Data!$B:$CP,Daily!FE$10,0)/FE$142</f>
      </c>
      <c r="FF145" s="14">
        <f>VLOOKUP($EG145,Data!$B:$CP,Daily!FF$10,0)/FF$142</f>
      </c>
      <c r="FG145" s="14">
        <f>VLOOKUP($EG145,Data!$B:$CP,Daily!FG$10,0)/FG$142</f>
      </c>
      <c r="FH145" s="14">
        <f>VLOOKUP($EG145,Data!$B:$CP,Daily!FH$10,0)/FH$142</f>
      </c>
      <c r="FI145" s="14">
        <f>VLOOKUP($EG145,Data!$B:$CP,Daily!FI$10,0)/FI$142</f>
      </c>
      <c r="FJ145" s="14">
        <f>VLOOKUP($EG145,Data!$B:$CP,Daily!FJ$10,0)/FJ$142</f>
      </c>
      <c r="FK145" s="14">
        <f>VLOOKUP($EG145,Data!$B:$CP,Daily!FK$10,0)/FK$142</f>
      </c>
      <c r="FL145" s="14">
        <f>VLOOKUP($EG145,Data!$B:$CP,Daily!FL$10,0)/FL$142</f>
      </c>
      <c r="FM145" s="14">
        <f>VLOOKUP($EG145,Data!$B:$CP,Daily!FM$10,0)/FM$142</f>
      </c>
      <c r="FN145" s="14">
        <f>VLOOKUP($EG145,Data!$B:$CP,Daily!FN$10,0)/FN$142</f>
      </c>
      <c r="FO145" s="14">
        <f>VLOOKUP($EG145,Data!$B:$CP,Daily!FO$10,0)/FO$142</f>
      </c>
      <c r="FP145" s="14">
        <f>VLOOKUP($EG145,Data!$B:$CP,Daily!FP$10,0)/FP$142</f>
      </c>
      <c r="FQ145" s="14">
        <f>VLOOKUP($EG145,Data!$B:$CP,Daily!FQ$10,0)/FQ$142</f>
      </c>
      <c r="FR145" s="14">
        <f>VLOOKUP($EG145,Data!$B:$CP,Daily!FR$10,0)/FR$142</f>
      </c>
      <c r="FS145" s="14">
        <f>VLOOKUP($EG145,Data!$B:$CP,Daily!FS$10,0)/FS$142</f>
      </c>
      <c r="FT145" s="14">
        <f>VLOOKUP($EG145,Data!$B:$CP,Daily!FT$10,0)/FT$142</f>
      </c>
      <c r="FU145" s="14">
        <f>VLOOKUP($EG145,Data!$B:$CP,Daily!FU$10,0)/FU$142</f>
      </c>
      <c r="FV145" s="14">
        <f>VLOOKUP($EG145,Data!$B:$CP,Daily!FV$10,0)/FV$142</f>
      </c>
      <c r="FW145" s="14">
        <f>VLOOKUP($EG145,Data!$B:$CP,Daily!FW$10,0)/FW$142</f>
      </c>
      <c r="FX145" s="14">
        <f>VLOOKUP($EG145,Data!$B:$CP,Daily!FX$10,0)/FX$142</f>
      </c>
      <c r="FY145" s="14">
        <f>VLOOKUP($EG145,Data!$B:$CP,Daily!FY$10,0)/FY$142</f>
      </c>
      <c r="FZ145" s="14">
        <f>VLOOKUP($EG145,Data!$B:$CP,Daily!FZ$10,0)/FZ$142</f>
      </c>
      <c r="GA145" s="14">
        <f>VLOOKUP($EG145,Data!$B:$CP,Daily!GA$10,0)/GA$142</f>
      </c>
      <c r="GB145" s="14">
        <f>VLOOKUP($EG145,Data!$B:$CP,Daily!GB$10,0)/GB$142</f>
      </c>
      <c r="GC145" s="14">
        <f>VLOOKUP($EG145,Data!$B:$CP,Daily!GC$10,0)/GC$142</f>
      </c>
      <c r="GD145" s="14">
        <f>VLOOKUP($EG145,Data!$B:$CP,Daily!GD$10,0)/GD$142</f>
      </c>
      <c r="GE145" s="14">
        <f>VLOOKUP($EG145,Data!$B:$CP,Daily!GE$10,0)/GE$142</f>
      </c>
      <c r="GF145" s="14">
        <f>VLOOKUP($EG145,Data!$B:$CP,Daily!GF$10,0)/GF$142</f>
      </c>
      <c r="GG145" s="14">
        <f>VLOOKUP($EG145,Data!$B:$CP,Daily!GG$10,0)/GG$142</f>
      </c>
      <c r="GH145" s="14">
        <f>VLOOKUP($EG145,Data!$B:$CP,Daily!GH$10,0)/GH$142</f>
      </c>
      <c r="GI145" s="14">
        <f>VLOOKUP($EG145,Data!$B:$CP,Daily!GI$10,0)/GI$142</f>
      </c>
      <c r="GJ145" s="14">
        <f>VLOOKUP($EG145,Data!$B:$CP,Daily!GJ$10,0)/GJ$142</f>
      </c>
      <c r="GK145" s="14">
        <f>VLOOKUP($EG145,Data!$B:$CP,Daily!GK$10,0)/GK$142</f>
      </c>
      <c r="GL145" s="14">
        <f>VLOOKUP($EG145,Data!$B:$CP,Daily!GL$10,0)/GL$142</f>
      </c>
      <c r="GM145" s="14">
        <f>VLOOKUP($EG145,Data!$B:$CP,Daily!GM$10,0)/GM$142</f>
      </c>
      <c r="GN145" s="14">
        <f>VLOOKUP($EG145,Data!$B:$CP,Daily!GN$10,0)/GN$142</f>
      </c>
      <c r="GO145" s="14">
        <f>VLOOKUP($EG145,Data!$B:$CP,Daily!GO$10,0)/GO$142</f>
      </c>
      <c r="GP145" s="14">
        <f>VLOOKUP($EG145,Data!$B:$CP,Daily!GP$10,0)/GP$142</f>
      </c>
      <c r="GQ145" s="14">
        <f>VLOOKUP($EG145,Data!$B:$CP,Daily!GQ$10,0)/GQ$142</f>
      </c>
      <c r="GR145" s="14">
        <f>VLOOKUP($EG145,Data!$B:$CP,Daily!GR$10,0)/GR$142</f>
      </c>
      <c r="GS145" s="14">
        <f>VLOOKUP($EG145,Data!$B:$CP,Daily!GS$10,0)/GS$142</f>
      </c>
      <c r="GT145" s="14">
        <f>VLOOKUP($EG145,Data!$B:$CP,Daily!GT$10,0)/GT$142</f>
      </c>
      <c r="GU145" s="14">
        <f>VLOOKUP($EG145,Data!$B:$CP,Daily!GU$10,0)/GU$142</f>
      </c>
      <c r="GV145" s="14">
        <f>VLOOKUP($EG145,Data!$B:$CP,Daily!GV$10,0)/GV$142</f>
      </c>
      <c r="GW145" s="14">
        <f>VLOOKUP($EG145,Data!$B:$CP,Daily!GW$10,0)/GW$142</f>
      </c>
      <c r="GX145" s="14">
        <f>VLOOKUP($EG145,Data!$B:$CP,Daily!GX$10,0)/GX$142</f>
      </c>
      <c r="GY145" s="14">
        <f>VLOOKUP($EG145,Data!$B:$CP,Daily!GY$10,0)/GY$142</f>
      </c>
      <c r="GZ145" s="14">
        <f>VLOOKUP($EG145,Data!$B:$CP,Daily!GZ$10,0)/GZ$142</f>
      </c>
      <c r="HA145" s="14">
        <f>VLOOKUP($EG145,Data!$B:$CP,Daily!HA$10,0)/HA$142</f>
      </c>
      <c r="HB145" s="14">
        <f>VLOOKUP($EG145,Data!$B:$CP,Daily!HB$10,0)/HB$142</f>
      </c>
      <c r="HC145" s="14">
        <f>VLOOKUP($EG145,Data!$B:$CP,Daily!HC$10,0)/HC$142</f>
      </c>
      <c r="HD145" s="14">
        <f>VLOOKUP($EG145,Data!$B:$CP,Daily!HD$10,0)/HD$142</f>
      </c>
      <c r="HE145" s="14">
        <f>VLOOKUP($EG145,Data!$B:$CP,Daily!HE$10,0)/HE$142</f>
      </c>
      <c r="HF145" s="14">
        <f>VLOOKUP($EG145,Data!$B:$CP,Daily!HF$10,0)/HF$142</f>
      </c>
      <c r="HG145" s="14">
        <f>VLOOKUP($EG145,Data!$B:$CP,Daily!HG$10,0)/HG$142</f>
      </c>
      <c r="HH145" s="14">
        <f>VLOOKUP($EG145,Data!$B:$CP,Daily!HH$10,0)/HH$142</f>
      </c>
      <c r="HI145" s="14">
        <f>VLOOKUP($EG145,Data!$B:$CP,Daily!HI$10,0)/HI$142</f>
      </c>
      <c r="HJ145" s="14">
        <f>VLOOKUP($EG145,Data!$B:$CP,Daily!HJ$10,0)/HJ$142</f>
      </c>
      <c r="HK145" s="14">
        <f>VLOOKUP($EG145,Data!$B:$CP,Daily!HK$10,0)/HK$142</f>
      </c>
      <c r="HL145" s="14">
        <f>VLOOKUP($EG145,Data!$B:$CP,Daily!HL$10,0)/HL$142</f>
      </c>
      <c r="HM145" s="14">
        <f>VLOOKUP($EG145,Data!$B:$CP,Daily!HM$10,0)/HM$142</f>
      </c>
      <c r="HN145" s="14">
        <f>VLOOKUP($EG145,Data!$B:$CP,Daily!HN$10,0)/HN$142</f>
      </c>
      <c r="HO145" s="14">
        <f>VLOOKUP($EG145,Data!$B:$CP,Daily!HO$10,0)/HO$142</f>
      </c>
      <c r="HP145" s="14">
        <f>VLOOKUP($EG145,Data!$B:$CP,Daily!HP$10,0)/HP$142</f>
      </c>
      <c r="HQ145" s="14">
        <f>VLOOKUP($EG145,Data!$B:$CP,Daily!HQ$10,0)/HQ$142</f>
      </c>
      <c r="HR145" s="14">
        <f>VLOOKUP($EG145,Data!$B:$CP,Daily!HR$10,0)/HR$142</f>
      </c>
      <c r="HS145" s="14">
        <f>VLOOKUP($EG145,Data!$B:$CP,Daily!HS$10,0)/HS$142</f>
      </c>
      <c r="HT145" s="14">
        <f>VLOOKUP($EG145,Data!$B:$CP,Daily!HT$10,0)/HT$142</f>
      </c>
      <c r="HU145" s="17"/>
      <c r="HV145" s="52">
        <f t="shared" si="1902"/>
      </c>
      <c r="HW145" s="52">
        <f t="shared" si="1903"/>
      </c>
      <c r="HX145" s="52">
        <f t="shared" ref="HX145:HX147" si="1949">HW145-HV145</f>
      </c>
      <c r="HY145" s="52">
        <f t="shared" ref="HY145:HY147" si="1950">HW145+(0.75*HX145)</f>
      </c>
      <c r="HZ145" s="52">
        <f t="shared" ref="HZ145:HZ147" si="1951">HV145-(0.75*HX145)</f>
      </c>
      <c r="IA145" s="55"/>
      <c r="IB145" s="14">
        <f t="shared" ref="IB145:IB146" si="1952">_xlfn.STDEV.P(FM145:HT145)</f>
      </c>
      <c r="IC145" s="14">
        <f t="shared" ref="IC145:IC146" si="1953">SUMPRODUCT(HM145:HS145,HM$142:HS$142)/SUM(HM$142:HS$142)</f>
      </c>
      <c r="ID145" s="14">
        <f t="shared" ref="ID145:ID146" si="1954">SUMPRODUCT(GQ145:HS145,GQ$142:HS$142)/SUM(GQ$142:HS$142)</f>
      </c>
      <c r="IE145" s="16"/>
      <c r="IF145" s="9" t="s">
        <v>754</v>
      </c>
      <c r="IG145" s="9" t="s">
        <v>123</v>
      </c>
      <c r="IH145" s="14">
        <f>VLOOKUP($IF145,Data!$B:$CP,Daily!IH$10,0)/IH$142</f>
      </c>
      <c r="II145" s="14">
        <f>VLOOKUP($IF145,Data!$B:$CP,Daily!II$10,0)/II$142</f>
      </c>
      <c r="IJ145" s="14">
        <f>VLOOKUP($IF145,Data!$B:$CP,Daily!IJ$10,0)/IJ$142</f>
      </c>
      <c r="IK145" s="14">
        <f>VLOOKUP($IF145,Data!$B:$CP,Daily!IK$10,0)/IK$142</f>
      </c>
      <c r="IL145" s="14">
        <f>VLOOKUP($IF145,Data!$B:$CP,Daily!IL$10,0)/IL$142</f>
      </c>
      <c r="IM145" s="14">
        <f>VLOOKUP($IF145,Data!$B:$CP,Daily!IM$10,0)/IM$142</f>
      </c>
      <c r="IN145" s="14">
        <f>VLOOKUP($IF145,Data!$B:$CP,Daily!IN$10,0)/IN$142</f>
      </c>
      <c r="IO145" s="14">
        <f>VLOOKUP($IF145,Data!$B:$CP,Daily!IO$10,0)/IO$142</f>
      </c>
      <c r="IP145" s="14">
        <f>VLOOKUP($IF145,Data!$B:$CP,Daily!IP$10,0)/IP$142</f>
      </c>
      <c r="IQ145" s="14">
        <f>VLOOKUP($IF145,Data!$B:$CP,Daily!IQ$10,0)/IQ$142</f>
      </c>
      <c r="IR145" s="14">
        <f>VLOOKUP($IF145,Data!$B:$CP,Daily!IR$10,0)/IR$142</f>
      </c>
      <c r="IS145" s="14">
        <f>VLOOKUP($IF145,Data!$B:$CP,Daily!IS$10,0)/IS$142</f>
      </c>
      <c r="IT145" s="14">
        <f>VLOOKUP($IF145,Data!$B:$CP,Daily!IT$10,0)/IT$142</f>
      </c>
      <c r="IU145" s="14">
        <f>VLOOKUP($IF145,Data!$B:$CP,Daily!IU$10,0)/IU$142</f>
      </c>
      <c r="IV145" s="14">
        <f>VLOOKUP($IF145,Data!$B:$CP,Daily!IV$10,0)/IV$142</f>
      </c>
      <c r="IW145" s="14">
        <f>VLOOKUP($IF145,Data!$B:$CP,Daily!IW$10,0)/IW$142</f>
      </c>
      <c r="IX145" s="14">
        <f>VLOOKUP($IF145,Data!$B:$CP,Daily!IX$10,0)/IX$142</f>
      </c>
      <c r="IY145" s="14">
        <f>VLOOKUP($IF145,Data!$B:$CP,Daily!IY$10,0)/IY$142</f>
      </c>
      <c r="IZ145" s="14">
        <f>VLOOKUP($IF145,Data!$B:$CP,Daily!IZ$10,0)/IZ$142</f>
      </c>
      <c r="JA145" s="14">
        <f>VLOOKUP($IF145,Data!$B:$CP,Daily!JA$10,0)/JA$142</f>
      </c>
      <c r="JB145" s="14">
        <f>VLOOKUP($IF145,Data!$B:$CP,Daily!JB$10,0)/JB$142</f>
      </c>
      <c r="JC145" s="14">
        <f>VLOOKUP($IF145,Data!$B:$CP,Daily!JC$10,0)/JC$142</f>
      </c>
      <c r="JD145" s="14">
        <f>VLOOKUP($IF145,Data!$B:$CP,Daily!JD$10,0)/JD$142</f>
      </c>
      <c r="JE145" s="14">
        <f>VLOOKUP($IF145,Data!$B:$CP,Daily!JE$10,0)/JE$142</f>
      </c>
      <c r="JF145" s="14">
        <f>VLOOKUP($IF145,Data!$B:$CP,Daily!JF$10,0)/JF$142</f>
      </c>
      <c r="JG145" s="14">
        <f>VLOOKUP($IF145,Data!$B:$CP,Daily!JG$10,0)/JG$142</f>
      </c>
      <c r="JH145" s="14">
        <f>VLOOKUP($IF145,Data!$B:$CP,Daily!JH$10,0)/JH$142</f>
      </c>
      <c r="JI145" s="14">
        <f>VLOOKUP($IF145,Data!$B:$CP,Daily!JI$10,0)/JI$142</f>
      </c>
      <c r="JJ145" s="14">
        <f>VLOOKUP($IF145,Data!$B:$CP,Daily!JJ$10,0)/JJ$142</f>
      </c>
      <c r="JK145" s="14">
        <f>VLOOKUP($IF145,Data!$B:$CP,Daily!JK$10,0)/JK$142</f>
      </c>
      <c r="JL145" s="14">
        <f>VLOOKUP($IF145,Data!$B:$CP,Daily!JL$10,0)/JL$142</f>
      </c>
      <c r="JM145" s="14">
        <f>VLOOKUP($IF145,Data!$B:$CP,Daily!JM$10,0)/JM$142</f>
      </c>
      <c r="JN145" s="14">
        <f>VLOOKUP($IF145,Data!$B:$CP,Daily!JN$10,0)/JN$142</f>
      </c>
      <c r="JO145" s="14">
        <f>VLOOKUP($IF145,Data!$B:$CP,Daily!JO$10,0)/JO$142</f>
      </c>
      <c r="JP145" s="14">
        <f>VLOOKUP($IF145,Data!$B:$CP,Daily!JP$10,0)/JP$142</f>
      </c>
      <c r="JQ145" s="14">
        <f>VLOOKUP($IF145,Data!$B:$CP,Daily!JQ$10,0)/JQ$142</f>
      </c>
      <c r="JR145" s="14">
        <f>VLOOKUP($IF145,Data!$B:$CP,Daily!JR$10,0)/JR$142</f>
      </c>
      <c r="JS145" s="14">
        <f>VLOOKUP($IF145,Data!$B:$CP,Daily!JS$10,0)/JS$142</f>
      </c>
      <c r="JT145" s="14">
        <f>VLOOKUP($IF145,Data!$B:$CP,Daily!JT$10,0)/JT$142</f>
      </c>
      <c r="JU145" s="14">
        <f>VLOOKUP($IF145,Data!$B:$CP,Daily!JU$10,0)/JU$142</f>
      </c>
      <c r="JV145" s="14">
        <f>VLOOKUP($IF145,Data!$B:$CP,Daily!JV$10,0)/JV$142</f>
      </c>
      <c r="JW145" s="14">
        <f>VLOOKUP($IF145,Data!$B:$CP,Daily!JW$10,0)/JW$142</f>
      </c>
      <c r="JX145" s="14">
        <f>VLOOKUP($IF145,Data!$B:$CP,Daily!JX$10,0)/JX$142</f>
      </c>
      <c r="JY145" s="14">
        <f>VLOOKUP($IF145,Data!$B:$CP,Daily!JY$10,0)/JY$142</f>
      </c>
      <c r="JZ145" s="14">
        <f>VLOOKUP($IF145,Data!$B:$CP,Daily!JZ$10,0)/JZ$142</f>
      </c>
      <c r="KA145" s="14">
        <f>VLOOKUP($IF145,Data!$B:$CP,Daily!KA$10,0)/KA$142</f>
      </c>
      <c r="KB145" s="14">
        <f>VLOOKUP($IF145,Data!$B:$CP,Daily!KB$10,0)/KB$142</f>
      </c>
      <c r="KC145" s="14">
        <f>VLOOKUP($IF145,Data!$B:$CP,Daily!KC$10,0)/KC$142</f>
      </c>
      <c r="KD145" s="14">
        <f>VLOOKUP($IF145,Data!$B:$CP,Daily!KD$10,0)/KD$142</f>
      </c>
      <c r="KE145" s="14">
        <f>VLOOKUP($IF145,Data!$B:$CP,Daily!KE$10,0)/KE$142</f>
      </c>
      <c r="KF145" s="14">
        <f>VLOOKUP($IF145,Data!$B:$CP,Daily!KF$10,0)/KF$142</f>
      </c>
      <c r="KG145" s="14">
        <f>VLOOKUP($IF145,Data!$B:$CP,Daily!KG$10,0)/KG$142</f>
      </c>
      <c r="KH145" s="14">
        <f>VLOOKUP($IF145,Data!$B:$CP,Daily!KH$10,0)/KH$142</f>
      </c>
      <c r="KI145" s="14">
        <f>VLOOKUP($IF145,Data!$B:$CP,Daily!KI$10,0)/KI$142</f>
      </c>
      <c r="KJ145" s="14">
        <f>VLOOKUP($IF145,Data!$B:$CP,Daily!KJ$10,0)/KJ$142</f>
      </c>
      <c r="KK145" s="14">
        <f>VLOOKUP($IF145,Data!$B:$CP,Daily!KK$10,0)/KK$142</f>
      </c>
      <c r="KL145" s="14">
        <f>VLOOKUP($IF145,Data!$B:$CP,Daily!KL$10,0)/KL$142</f>
      </c>
      <c r="KM145" s="14">
        <f>VLOOKUP($IF145,Data!$B:$CP,Daily!KM$10,0)/KM$142</f>
      </c>
      <c r="KN145" s="14">
        <f>VLOOKUP($IF145,Data!$B:$CP,Daily!KN$10,0)/KN$142</f>
      </c>
      <c r="KO145" s="14">
        <f>VLOOKUP($IF145,Data!$B:$CP,Daily!KO$10,0)/KO$142</f>
      </c>
      <c r="KP145" s="14">
        <f>VLOOKUP($IF145,Data!$B:$CP,Daily!KP$10,0)/KP$142</f>
      </c>
      <c r="KQ145" s="14">
        <f>VLOOKUP($IF145,Data!$B:$CP,Daily!KQ$10,0)/KQ$142</f>
      </c>
      <c r="KR145" s="14">
        <f>VLOOKUP($IF145,Data!$B:$CP,Daily!KR$10,0)/KR$142</f>
      </c>
      <c r="KS145" s="14">
        <f>VLOOKUP($IF145,Data!$B:$CP,Daily!KS$10,0)/KS$142</f>
      </c>
      <c r="KT145" s="14">
        <f>VLOOKUP($IF145,Data!$B:$CP,Daily!KT$10,0)/KT$142</f>
      </c>
      <c r="KU145" s="14">
        <f>VLOOKUP($IF145,Data!$B:$CP,Daily!KU$10,0)/KU$142</f>
      </c>
      <c r="KV145" s="14">
        <f>VLOOKUP($IF145,Data!$B:$CP,Daily!KV$10,0)/KV$142</f>
      </c>
      <c r="KW145" s="14">
        <f>VLOOKUP($IF145,Data!$B:$CP,Daily!KW$10,0)/KW$142</f>
      </c>
      <c r="KX145" s="14">
        <f>VLOOKUP($IF145,Data!$B:$CP,Daily!KX$10,0)/KX$142</f>
      </c>
      <c r="KY145" s="14">
        <f>VLOOKUP($IF145,Data!$B:$CP,Daily!KY$10,0)/KY$142</f>
      </c>
      <c r="KZ145" s="14">
        <f>VLOOKUP($IF145,Data!$B:$CP,Daily!KZ$10,0)/KZ$142</f>
      </c>
      <c r="LA145" s="14">
        <f>VLOOKUP($IF145,Data!$B:$CP,Daily!LA$10,0)/LA$142</f>
      </c>
      <c r="LB145" s="14">
        <f>VLOOKUP($IF145,Data!$B:$CP,Daily!LB$10,0)/LB$142</f>
      </c>
      <c r="LC145" s="14">
        <f>VLOOKUP($IF145,Data!$B:$CP,Daily!LC$10,0)/LC$142</f>
      </c>
      <c r="LD145" s="14">
        <f>VLOOKUP($IF145,Data!$B:$CP,Daily!LD$10,0)/LD$142</f>
      </c>
      <c r="LE145" s="14">
        <f>VLOOKUP($IF145,Data!$B:$CP,Daily!LE$10,0)/LE$142</f>
      </c>
      <c r="LF145" s="14">
        <f>VLOOKUP($IF145,Data!$B:$CP,Daily!LF$10,0)/LF$142</f>
      </c>
      <c r="LG145" s="14">
        <f>VLOOKUP($IF145,Data!$B:$CP,Daily!LG$10,0)/LG$142</f>
      </c>
      <c r="LH145" s="14">
        <f>VLOOKUP($IF145,Data!$B:$CP,Daily!LH$10,0)/LH$142</f>
      </c>
      <c r="LI145" s="14">
        <f>VLOOKUP($IF145,Data!$B:$CP,Daily!LI$10,0)/LI$142</f>
      </c>
      <c r="LJ145" s="14">
        <f>VLOOKUP($IF145,Data!$B:$CP,Daily!LJ$10,0)/LJ$142</f>
      </c>
      <c r="LK145" s="14">
        <f>VLOOKUP($IF145,Data!$B:$CP,Daily!LK$10,0)/LK$142</f>
      </c>
      <c r="LL145" s="14">
        <f>VLOOKUP($IF145,Data!$B:$CP,Daily!LL$10,0)/LL$142</f>
      </c>
      <c r="LM145" s="14">
        <f>VLOOKUP($IF145,Data!$B:$CP,Daily!LM$10,0)/LM$142</f>
      </c>
      <c r="LN145" s="14">
        <f>VLOOKUP($IF145,Data!$B:$CP,Daily!LN$10,0)/LN$142</f>
      </c>
      <c r="LO145" s="14">
        <f>VLOOKUP($IF145,Data!$B:$CP,Daily!LO$10,0)/LO$142</f>
      </c>
      <c r="LP145" s="14">
        <f>VLOOKUP($IF145,Data!$B:$CP,Daily!LP$10,0)/LP$142</f>
      </c>
      <c r="LQ145" s="14">
        <f>VLOOKUP($IF145,Data!$B:$CP,Daily!LQ$10,0)/LQ$142</f>
      </c>
      <c r="LR145" s="14">
        <f>VLOOKUP($IF145,Data!$B:$CP,Daily!LR$10,0)/LR$142</f>
      </c>
      <c r="LS145" s="14">
        <f>VLOOKUP($IF145,Data!$B:$CP,Daily!LS$10,0)/LS$142</f>
      </c>
      <c r="LU145" s="52">
        <f t="shared" si="1906"/>
      </c>
      <c r="LV145" s="52">
        <f t="shared" si="1907"/>
      </c>
      <c r="LW145" s="52">
        <f t="shared" ref="LW145:LW146" si="1955">LV145-LU145</f>
      </c>
      <c r="LX145" s="52">
        <f t="shared" ref="LX145:LX146" si="1956">LV145+(0.75*LW145)</f>
      </c>
      <c r="LY145" s="52">
        <f t="shared" ref="LY145:LY146" si="1957">LU145-(0.75*LW145)</f>
      </c>
      <c r="LZ145" s="55"/>
      <c r="MA145" s="14">
        <f t="shared" ref="MA145:MA146" si="1958">_xlfn.STDEV.P(JL145:LS145)</f>
      </c>
      <c r="MB145" s="14">
        <f t="shared" ref="MB145:MB146" si="1959">SUMPRODUCT(LL145:LR145,LL$142:LR$142)/SUM(LL$142:LR$142)</f>
      </c>
      <c r="MC145" s="14">
        <f t="shared" ref="MC145:MC146" si="1960">SUMPRODUCT(KP145:LR145,KP$142:LR$142)/SUM(KP$142:LR$142)</f>
      </c>
    </row>
    <row r="146" spans="3:341" x14ac:dyDescent="0.25">
      <c r="D146" s="132" t="s">
        <v>755</v>
      </c>
      <c r="E146" s="67" t="str">
        <f>VLOOKUP($D146,'Metric Nature'!$C:$D,2,0)&amp;IF(($F146&lt;(EA146)),"Below",IF(($F146&gt;(DZ146)),"Above","Within"))</f>
      </c>
      <c r="F146" s="62">
        <f t="shared" si="1928"/>
      </c>
      <c r="G146" s="92">
        <f t="shared" si="1929"/>
      </c>
      <c r="H146" s="62">
        <f t="shared" si="1930"/>
      </c>
      <c r="I146" s="89">
        <f t="shared" si="1931"/>
      </c>
      <c r="J146" s="62">
        <f t="shared" si="1932"/>
      </c>
      <c r="K146" s="62"/>
      <c r="L146" s="64"/>
      <c r="M146" s="67" t="str">
        <f>VLOOKUP($D146,'Metric Nature'!$C:$D,2,0)&amp;IF(($N146&lt;(HZ146)),"Below",IF(($N146&gt;(HY146)),"Above","Within"))</f>
      </c>
      <c r="N146" s="71">
        <f t="shared" si="1933"/>
      </c>
      <c r="O146" s="63">
        <f t="shared" si="1934"/>
      </c>
      <c r="P146" s="98">
        <f t="shared" si="1935"/>
      </c>
      <c r="Q146" s="63">
        <f t="shared" si="1936"/>
      </c>
      <c r="R146" s="71">
        <f t="shared" si="1937"/>
      </c>
      <c r="S146" s="62"/>
      <c r="T146" s="64"/>
      <c r="U146" s="67" t="str">
        <f>VLOOKUP($D146,'Metric Nature'!$C:$D,2,0)&amp;IF(($V146&lt;(LY146)),"Below",IF(($V146&gt;(LX146)),"Above","Within"))</f>
      </c>
      <c r="V146" s="62">
        <f t="shared" si="1938"/>
      </c>
      <c r="W146" s="63">
        <f t="shared" si="1939"/>
      </c>
      <c r="X146" s="62">
        <f t="shared" si="1940"/>
      </c>
      <c r="Y146" s="63">
        <f t="shared" si="1941"/>
      </c>
      <c r="Z146" s="62">
        <f t="shared" si="1942"/>
      </c>
      <c r="AA146" s="62"/>
      <c r="AB146" s="64"/>
      <c r="AC146" s="60"/>
      <c r="AI146" s="9" t="s">
        <v>755</v>
      </c>
      <c r="AJ146" s="14">
        <f>(VLOOKUP($EG146,Data!$B:$CP,Daily!EI$10,0)+VLOOKUP($IF146,Data!$B:$CP,Daily!IH$10,0))/AJ$142</f>
      </c>
      <c r="AK146" s="14">
        <f>(VLOOKUP($EG146,Data!$B:$CP,Daily!EJ$10,0)+VLOOKUP($IF146,Data!$B:$CP,Daily!II$10,0))/AK$142</f>
      </c>
      <c r="AL146" s="14">
        <f>(VLOOKUP($EG146,Data!$B:$CP,Daily!EK$10,0)+VLOOKUP($IF146,Data!$B:$CP,Daily!IJ$10,0))/AL$142</f>
      </c>
      <c r="AM146" s="14">
        <f>(VLOOKUP($EG146,Data!$B:$CP,Daily!EL$10,0)+VLOOKUP($IF146,Data!$B:$CP,Daily!IK$10,0))/AM$142</f>
      </c>
      <c r="AN146" s="14">
        <f>(VLOOKUP($EG146,Data!$B:$CP,Daily!EM$10,0)+VLOOKUP($IF146,Data!$B:$CP,Daily!IL$10,0))/AN$142</f>
      </c>
      <c r="AO146" s="14">
        <f>(VLOOKUP($EG146,Data!$B:$CP,Daily!EN$10,0)+VLOOKUP($IF146,Data!$B:$CP,Daily!IM$10,0))/AO$142</f>
      </c>
      <c r="AP146" s="14">
        <f>(VLOOKUP($EG146,Data!$B:$CP,Daily!EO$10,0)+VLOOKUP($IF146,Data!$B:$CP,Daily!IN$10,0))/AP$142</f>
      </c>
      <c r="AQ146" s="14">
        <f>(VLOOKUP($EG146,Data!$B:$CP,Daily!EP$10,0)+VLOOKUP($IF146,Data!$B:$CP,Daily!IO$10,0))/AQ$142</f>
      </c>
      <c r="AR146" s="14">
        <f>(VLOOKUP($EG146,Data!$B:$CP,Daily!EQ$10,0)+VLOOKUP($IF146,Data!$B:$CP,Daily!IP$10,0))/AR$142</f>
      </c>
      <c r="AS146" s="14">
        <f>(VLOOKUP($EG146,Data!$B:$CP,Daily!ER$10,0)+VLOOKUP($IF146,Data!$B:$CP,Daily!IQ$10,0))/AS$142</f>
      </c>
      <c r="AT146" s="14">
        <f>(VLOOKUP($EG146,Data!$B:$CP,Daily!ES$10,0)+VLOOKUP($IF146,Data!$B:$CP,Daily!IR$10,0))/AT$142</f>
      </c>
      <c r="AU146" s="14">
        <f>(VLOOKUP($EG146,Data!$B:$CP,Daily!ET$10,0)+VLOOKUP($IF146,Data!$B:$CP,Daily!IS$10,0))/AU$142</f>
      </c>
      <c r="AV146" s="14">
        <f>(VLOOKUP($EG146,Data!$B:$CP,Daily!EU$10,0)+VLOOKUP($IF146,Data!$B:$CP,Daily!IT$10,0))/AV$142</f>
      </c>
      <c r="AW146" s="14">
        <f>(VLOOKUP($EG146,Data!$B:$CP,Daily!EV$10,0)+VLOOKUP($IF146,Data!$B:$CP,Daily!IU$10,0))/AW$142</f>
      </c>
      <c r="AX146" s="14">
        <f>(VLOOKUP($EG146,Data!$B:$CP,Daily!EW$10,0)+VLOOKUP($IF146,Data!$B:$CP,Daily!IV$10,0))/AX$142</f>
      </c>
      <c r="AY146" s="14">
        <f>(VLOOKUP($EG146,Data!$B:$CP,Daily!EX$10,0)+VLOOKUP($IF146,Data!$B:$CP,Daily!IW$10,0))/AY$142</f>
      </c>
      <c r="AZ146" s="14">
        <f>(VLOOKUP($EG146,Data!$B:$CP,Daily!EY$10,0)+VLOOKUP($IF146,Data!$B:$CP,Daily!IX$10,0))/AZ$142</f>
      </c>
      <c r="BA146" s="14">
        <f>(VLOOKUP($EG146,Data!$B:$CP,Daily!EZ$10,0)+VLOOKUP($IF146,Data!$B:$CP,Daily!IY$10,0))/BA$142</f>
      </c>
      <c r="BB146" s="14">
        <f>(VLOOKUP($EG146,Data!$B:$CP,Daily!FA$10,0)+VLOOKUP($IF146,Data!$B:$CP,Daily!IZ$10,0))/BB$142</f>
      </c>
      <c r="BC146" s="14">
        <f>(VLOOKUP($EG146,Data!$B:$CP,Daily!FB$10,0)+VLOOKUP($IF146,Data!$B:$CP,Daily!JA$10,0))/BC$142</f>
      </c>
      <c r="BD146" s="14">
        <f>(VLOOKUP($EG146,Data!$B:$CP,Daily!FC$10,0)+VLOOKUP($IF146,Data!$B:$CP,Daily!JB$10,0))/BD$142</f>
      </c>
      <c r="BE146" s="14">
        <f>(VLOOKUP($EG146,Data!$B:$CP,Daily!FD$10,0)+VLOOKUP($IF146,Data!$B:$CP,Daily!JC$10,0))/BE$142</f>
      </c>
      <c r="BF146" s="14">
        <f>(VLOOKUP($EG146,Data!$B:$CP,Daily!FE$10,0)+VLOOKUP($IF146,Data!$B:$CP,Daily!JD$10,0))/BF$142</f>
      </c>
      <c r="BG146" s="14">
        <f>(VLOOKUP($EG146,Data!$B:$CP,Daily!FF$10,0)+VLOOKUP($IF146,Data!$B:$CP,Daily!JE$10,0))/BG$142</f>
      </c>
      <c r="BH146" s="14">
        <f>(VLOOKUP($EG146,Data!$B:$CP,Daily!FG$10,0)+VLOOKUP($IF146,Data!$B:$CP,Daily!JF$10,0))/BH$142</f>
      </c>
      <c r="BI146" s="14">
        <f>(VLOOKUP($EG146,Data!$B:$CP,Daily!FH$10,0)+VLOOKUP($IF146,Data!$B:$CP,Daily!JG$10,0))/BI$142</f>
      </c>
      <c r="BJ146" s="14">
        <f>(VLOOKUP($EG146,Data!$B:$CP,Daily!FI$10,0)+VLOOKUP($IF146,Data!$B:$CP,Daily!JH$10,0))/BJ$142</f>
      </c>
      <c r="BK146" s="14">
        <f>(VLOOKUP($EG146,Data!$B:$CP,Daily!FJ$10,0)+VLOOKUP($IF146,Data!$B:$CP,Daily!JI$10,0))/BK$142</f>
      </c>
      <c r="BL146" s="14">
        <f>(VLOOKUP($EG146,Data!$B:$CP,Daily!FK$10,0)+VLOOKUP($IF146,Data!$B:$CP,Daily!JJ$10,0))/BL$142</f>
      </c>
      <c r="BM146" s="14">
        <f>(VLOOKUP($EG146,Data!$B:$CP,Daily!FL$10,0)+VLOOKUP($IF146,Data!$B:$CP,Daily!JK$10,0))/BM$142</f>
      </c>
      <c r="BN146" s="14">
        <f>(VLOOKUP($EG146,Data!$B:$CP,Daily!FM$10,0)+VLOOKUP($IF146,Data!$B:$CP,Daily!JL$10,0))/BN$142</f>
      </c>
      <c r="BO146" s="14">
        <f>(VLOOKUP($EG146,Data!$B:$CP,Daily!FN$10,0)+VLOOKUP($IF146,Data!$B:$CP,Daily!JM$10,0))/BO$142</f>
      </c>
      <c r="BP146" s="14">
        <f>(VLOOKUP($EG146,Data!$B:$CP,Daily!FO$10,0)+VLOOKUP($IF146,Data!$B:$CP,Daily!JN$10,0))/BP$142</f>
      </c>
      <c r="BQ146" s="14">
        <f>(VLOOKUP($EG146,Data!$B:$CP,Daily!FP$10,0)+VLOOKUP($IF146,Data!$B:$CP,Daily!JO$10,0))/BQ$142</f>
      </c>
      <c r="BR146" s="14">
        <f>(VLOOKUP($EG146,Data!$B:$CP,Daily!FQ$10,0)+VLOOKUP($IF146,Data!$B:$CP,Daily!JP$10,0))/BR$142</f>
      </c>
      <c r="BS146" s="14">
        <f>(VLOOKUP($EG146,Data!$B:$CP,Daily!FR$10,0)+VLOOKUP($IF146,Data!$B:$CP,Daily!JQ$10,0))/BS$142</f>
      </c>
      <c r="BT146" s="14">
        <f>(VLOOKUP($EG146,Data!$B:$CP,Daily!FS$10,0)+VLOOKUP($IF146,Data!$B:$CP,Daily!JR$10,0))/BT$142</f>
      </c>
      <c r="BU146" s="14">
        <f>(VLOOKUP($EG146,Data!$B:$CP,Daily!FT$10,0)+VLOOKUP($IF146,Data!$B:$CP,Daily!JS$10,0))/BU$142</f>
      </c>
      <c r="BV146" s="14">
        <f>(VLOOKUP($EG146,Data!$B:$CP,Daily!FU$10,0)+VLOOKUP($IF146,Data!$B:$CP,Daily!JT$10,0))/BV$142</f>
      </c>
      <c r="BW146" s="14">
        <f>(VLOOKUP($EG146,Data!$B:$CP,Daily!FV$10,0)+VLOOKUP($IF146,Data!$B:$CP,Daily!JU$10,0))/BW$142</f>
      </c>
      <c r="BX146" s="14">
        <f>(VLOOKUP($EG146,Data!$B:$CP,Daily!FW$10,0)+VLOOKUP($IF146,Data!$B:$CP,Daily!JV$10,0))/BX$142</f>
      </c>
      <c r="BY146" s="14">
        <f>(VLOOKUP($EG146,Data!$B:$CP,Daily!FX$10,0)+VLOOKUP($IF146,Data!$B:$CP,Daily!JW$10,0))/BY$142</f>
      </c>
      <c r="BZ146" s="14">
        <f>(VLOOKUP($EG146,Data!$B:$CP,Daily!FY$10,0)+VLOOKUP($IF146,Data!$B:$CP,Daily!JX$10,0))/BZ$142</f>
      </c>
      <c r="CA146" s="14">
        <f>(VLOOKUP($EG146,Data!$B:$CP,Daily!FZ$10,0)+VLOOKUP($IF146,Data!$B:$CP,Daily!JY$10,0))/CA$142</f>
      </c>
      <c r="CB146" s="14">
        <f>(VLOOKUP($EG146,Data!$B:$CP,Daily!GA$10,0)+VLOOKUP($IF146,Data!$B:$CP,Daily!JZ$10,0))/CB$142</f>
      </c>
      <c r="CC146" s="14">
        <f>(VLOOKUP($EG146,Data!$B:$CP,Daily!GB$10,0)+VLOOKUP($IF146,Data!$B:$CP,Daily!KA$10,0))/CC$142</f>
      </c>
      <c r="CD146" s="14">
        <f>(VLOOKUP($EG146,Data!$B:$CP,Daily!GC$10,0)+VLOOKUP($IF146,Data!$B:$CP,Daily!KB$10,0))/CD$142</f>
      </c>
      <c r="CE146" s="14">
        <f>(VLOOKUP($EG146,Data!$B:$CP,Daily!GD$10,0)+VLOOKUP($IF146,Data!$B:$CP,Daily!KC$10,0))/CE$142</f>
      </c>
      <c r="CF146" s="14">
        <f>(VLOOKUP($EG146,Data!$B:$CP,Daily!GE$10,0)+VLOOKUP($IF146,Data!$B:$CP,Daily!KD$10,0))/CF$142</f>
      </c>
      <c r="CG146" s="14">
        <f>(VLOOKUP($EG146,Data!$B:$CP,Daily!GF$10,0)+VLOOKUP($IF146,Data!$B:$CP,Daily!KE$10,0))/CG$142</f>
      </c>
      <c r="CH146" s="14">
        <f>(VLOOKUP($EG146,Data!$B:$CP,Daily!GG$10,0)+VLOOKUP($IF146,Data!$B:$CP,Daily!KF$10,0))/CH$142</f>
      </c>
      <c r="CI146" s="14">
        <f>(VLOOKUP($EG146,Data!$B:$CP,Daily!GH$10,0)+VLOOKUP($IF146,Data!$B:$CP,Daily!KG$10,0))/CI$142</f>
      </c>
      <c r="CJ146" s="14">
        <f>(VLOOKUP($EG146,Data!$B:$CP,Daily!GI$10,0)+VLOOKUP($IF146,Data!$B:$CP,Daily!KH$10,0))/CJ$142</f>
      </c>
      <c r="CK146" s="14">
        <f>(VLOOKUP($EG146,Data!$B:$CP,Daily!GJ$10,0)+VLOOKUP($IF146,Data!$B:$CP,Daily!KI$10,0))/CK$142</f>
      </c>
      <c r="CL146" s="14">
        <f>(VLOOKUP($EG146,Data!$B:$CP,Daily!GK$10,0)+VLOOKUP($IF146,Data!$B:$CP,Daily!KJ$10,0))/CL$142</f>
      </c>
      <c r="CM146" s="14">
        <f>(VLOOKUP($EG146,Data!$B:$CP,Daily!GL$10,0)+VLOOKUP($IF146,Data!$B:$CP,Daily!KK$10,0))/CM$142</f>
      </c>
      <c r="CN146" s="14">
        <f>(VLOOKUP($EG146,Data!$B:$CP,Daily!GM$10,0)+VLOOKUP($IF146,Data!$B:$CP,Daily!KL$10,0))/CN$142</f>
      </c>
      <c r="CO146" s="14">
        <f>(VLOOKUP($EG146,Data!$B:$CP,Daily!GN$10,0)+VLOOKUP($IF146,Data!$B:$CP,Daily!KM$10,0))/CO$142</f>
      </c>
      <c r="CP146" s="14">
        <f>(VLOOKUP($EG146,Data!$B:$CP,Daily!GO$10,0)+VLOOKUP($IF146,Data!$B:$CP,Daily!KN$10,0))/CP$142</f>
      </c>
      <c r="CQ146" s="14">
        <f>(VLOOKUP($EG146,Data!$B:$CP,Daily!GP$10,0)+VLOOKUP($IF146,Data!$B:$CP,Daily!KO$10,0))/CQ$142</f>
      </c>
      <c r="CR146" s="14">
        <f>(VLOOKUP($EG146,Data!$B:$CP,Daily!GQ$10,0)+VLOOKUP($IF146,Data!$B:$CP,Daily!KP$10,0))/CR$142</f>
      </c>
      <c r="CS146" s="14">
        <f>(VLOOKUP($EG146,Data!$B:$CP,Daily!GR$10,0)+VLOOKUP($IF146,Data!$B:$CP,Daily!KQ$10,0))/CS$142</f>
      </c>
      <c r="CT146" s="14">
        <f>(VLOOKUP($EG146,Data!$B:$CP,Daily!GS$10,0)+VLOOKUP($IF146,Data!$B:$CP,Daily!KR$10,0))/CT$142</f>
      </c>
      <c r="CU146" s="14">
        <f>(VLOOKUP($EG146,Data!$B:$CP,Daily!GT$10,0)+VLOOKUP($IF146,Data!$B:$CP,Daily!KS$10,0))/CU$142</f>
      </c>
      <c r="CV146" s="14">
        <f>(VLOOKUP($EG146,Data!$B:$CP,Daily!GU$10,0)+VLOOKUP($IF146,Data!$B:$CP,Daily!KT$10,0))/CV$142</f>
      </c>
      <c r="CW146" s="14">
        <f>(VLOOKUP($EG146,Data!$B:$CP,Daily!GV$10,0)+VLOOKUP($IF146,Data!$B:$CP,Daily!KU$10,0))/CW$142</f>
      </c>
      <c r="CX146" s="14">
        <f>(VLOOKUP($EG146,Data!$B:$CP,Daily!GW$10,0)+VLOOKUP($IF146,Data!$B:$CP,Daily!KV$10,0))/CX$142</f>
      </c>
      <c r="CY146" s="14">
        <f>(VLOOKUP($EG146,Data!$B:$CP,Daily!GX$10,0)+VLOOKUP($IF146,Data!$B:$CP,Daily!KW$10,0))/CY$142</f>
      </c>
      <c r="CZ146" s="14">
        <f>(VLOOKUP($EG146,Data!$B:$CP,Daily!GY$10,0)+VLOOKUP($IF146,Data!$B:$CP,Daily!KX$10,0))/CZ$142</f>
      </c>
      <c r="DA146" s="14">
        <f>(VLOOKUP($EG146,Data!$B:$CP,Daily!GZ$10,0)+VLOOKUP($IF146,Data!$B:$CP,Daily!KY$10,0))/DA$142</f>
      </c>
      <c r="DB146" s="14">
        <f>(VLOOKUP($EG146,Data!$B:$CP,Daily!HA$10,0)+VLOOKUP($IF146,Data!$B:$CP,Daily!KZ$10,0))/DB$142</f>
      </c>
      <c r="DC146" s="14">
        <f>(VLOOKUP($EG146,Data!$B:$CP,Daily!HB$10,0)+VLOOKUP($IF146,Data!$B:$CP,Daily!LA$10,0))/DC$142</f>
      </c>
      <c r="DD146" s="14">
        <f>(VLOOKUP($EG146,Data!$B:$CP,Daily!HC$10,0)+VLOOKUP($IF146,Data!$B:$CP,Daily!LB$10,0))/DD$142</f>
      </c>
      <c r="DE146" s="14">
        <f>(VLOOKUP($EG146,Data!$B:$CP,Daily!HD$10,0)+VLOOKUP($IF146,Data!$B:$CP,Daily!LC$10,0))/DE$142</f>
      </c>
      <c r="DF146" s="14">
        <f>(VLOOKUP($EG146,Data!$B:$CP,Daily!HE$10,0)+VLOOKUP($IF146,Data!$B:$CP,Daily!LD$10,0))/DF$142</f>
      </c>
      <c r="DG146" s="14">
        <f>(VLOOKUP($EG146,Data!$B:$CP,Daily!HF$10,0)+VLOOKUP($IF146,Data!$B:$CP,Daily!LE$10,0))/DG$142</f>
      </c>
      <c r="DH146" s="14">
        <f>(VLOOKUP($EG146,Data!$B:$CP,Daily!HG$10,0)+VLOOKUP($IF146,Data!$B:$CP,Daily!LF$10,0))/DH$142</f>
      </c>
      <c r="DI146" s="14">
        <f>(VLOOKUP($EG146,Data!$B:$CP,Daily!HH$10,0)+VLOOKUP($IF146,Data!$B:$CP,Daily!LG$10,0))/DI$142</f>
      </c>
      <c r="DJ146" s="14">
        <f>(VLOOKUP($EG146,Data!$B:$CP,Daily!HI$10,0)+VLOOKUP($IF146,Data!$B:$CP,Daily!LH$10,0))/DJ$142</f>
      </c>
      <c r="DK146" s="14">
        <f>(VLOOKUP($EG146,Data!$B:$CP,Daily!HJ$10,0)+VLOOKUP($IF146,Data!$B:$CP,Daily!LI$10,0))/DK$142</f>
      </c>
      <c r="DL146" s="14">
        <f>(VLOOKUP($EG146,Data!$B:$CP,Daily!HK$10,0)+VLOOKUP($IF146,Data!$B:$CP,Daily!LJ$10,0))/DL$142</f>
      </c>
      <c r="DM146" s="14">
        <f>(VLOOKUP($EG146,Data!$B:$CP,Daily!HL$10,0)+VLOOKUP($IF146,Data!$B:$CP,Daily!LK$10,0))/DM$142</f>
      </c>
      <c r="DN146" s="14">
        <f>(VLOOKUP($EG146,Data!$B:$CP,Daily!HM$10,0)+VLOOKUP($IF146,Data!$B:$CP,Daily!LL$10,0))/DN$142</f>
      </c>
      <c r="DO146" s="14">
        <f>(VLOOKUP($EG146,Data!$B:$CP,Daily!HN$10,0)+VLOOKUP($IF146,Data!$B:$CP,Daily!LM$10,0))/DO$142</f>
      </c>
      <c r="DP146" s="14">
        <f>(VLOOKUP($EG146,Data!$B:$CP,Daily!HO$10,0)+VLOOKUP($IF146,Data!$B:$CP,Daily!LN$10,0))/DP$142</f>
      </c>
      <c r="DQ146" s="14">
        <f>(VLOOKUP($EG146,Data!$B:$CP,Daily!HP$10,0)+VLOOKUP($IF146,Data!$B:$CP,Daily!LO$10,0))/DQ$142</f>
      </c>
      <c r="DR146" s="14">
        <f>(VLOOKUP($EG146,Data!$B:$CP,Daily!HQ$10,0)+VLOOKUP($IF146,Data!$B:$CP,Daily!LP$10,0))/DR$142</f>
      </c>
      <c r="DS146" s="14">
        <f>(VLOOKUP($EG146,Data!$B:$CP,Daily!HR$10,0)+VLOOKUP($IF146,Data!$B:$CP,Daily!LQ$10,0))/DS$142</f>
      </c>
      <c r="DT146" s="14">
        <f>(VLOOKUP($EG146,Data!$B:$CP,Daily!HS$10,0)+VLOOKUP($IF146,Data!$B:$CP,Daily!LR$10,0))/DT$142</f>
      </c>
      <c r="DU146" s="14">
        <f>(VLOOKUP($EG146,Data!$B:$CP,Daily!HT$10,0)+VLOOKUP($IF146,Data!$B:$CP,Daily!LS$10,0))/DU$142</f>
      </c>
      <c r="DV146" s="18"/>
      <c r="DW146" s="14">
        <f t="shared" si="1899"/>
      </c>
      <c r="DX146" s="14">
        <f t="shared" si="1900"/>
      </c>
      <c r="DY146" s="14">
        <f t="shared" si="1943"/>
      </c>
      <c r="DZ146" s="14">
        <f t="shared" si="1944"/>
      </c>
      <c r="EA146" s="14">
        <f t="shared" si="1945"/>
      </c>
      <c r="EB146" s="18"/>
      <c r="EC146" s="14">
        <f t="shared" si="1946"/>
      </c>
      <c r="ED146" s="14">
        <f t="shared" si="1947"/>
      </c>
      <c r="EE146" s="14">
        <f t="shared" si="1948"/>
      </c>
      <c r="EF146" s="16"/>
      <c r="EG146" s="9" t="s">
        <v>756</v>
      </c>
      <c r="EH146" s="9" t="s">
        <v>124</v>
      </c>
      <c r="EI146" s="14">
        <f>VLOOKUP($EG146,Data!$B:$CP,Daily!EI$10,0)/EI$142</f>
      </c>
      <c r="EJ146" s="14">
        <f>VLOOKUP($EG146,Data!$B:$CP,Daily!EJ$10,0)/EJ$142</f>
      </c>
      <c r="EK146" s="14">
        <f>VLOOKUP($EG146,Data!$B:$CP,Daily!EK$10,0)/EK$142</f>
      </c>
      <c r="EL146" s="14">
        <f>VLOOKUP($EG146,Data!$B:$CP,Daily!EL$10,0)/EL$142</f>
      </c>
      <c r="EM146" s="14">
        <f>VLOOKUP($EG146,Data!$B:$CP,Daily!EM$10,0)/EM$142</f>
      </c>
      <c r="EN146" s="14">
        <f>VLOOKUP($EG146,Data!$B:$CP,Daily!EN$10,0)/EN$142</f>
      </c>
      <c r="EO146" s="14">
        <f>VLOOKUP($EG146,Data!$B:$CP,Daily!EO$10,0)/EO$142</f>
      </c>
      <c r="EP146" s="14">
        <f>VLOOKUP($EG146,Data!$B:$CP,Daily!EP$10,0)/EP$142</f>
      </c>
      <c r="EQ146" s="14">
        <f>VLOOKUP($EG146,Data!$B:$CP,Daily!EQ$10,0)/EQ$142</f>
      </c>
      <c r="ER146" s="14">
        <f>VLOOKUP($EG146,Data!$B:$CP,Daily!ER$10,0)/ER$142</f>
      </c>
      <c r="ES146" s="14">
        <f>VLOOKUP($EG146,Data!$B:$CP,Daily!ES$10,0)/ES$142</f>
      </c>
      <c r="ET146" s="14">
        <f>VLOOKUP($EG146,Data!$B:$CP,Daily!ET$10,0)/ET$142</f>
      </c>
      <c r="EU146" s="14">
        <f>VLOOKUP($EG146,Data!$B:$CP,Daily!EU$10,0)/EU$142</f>
      </c>
      <c r="EV146" s="14">
        <f>VLOOKUP($EG146,Data!$B:$CP,Daily!EV$10,0)/EV$142</f>
      </c>
      <c r="EW146" s="14">
        <f>VLOOKUP($EG146,Data!$B:$CP,Daily!EW$10,0)/EW$142</f>
      </c>
      <c r="EX146" s="14">
        <f>VLOOKUP($EG146,Data!$B:$CP,Daily!EX$10,0)/EX$142</f>
      </c>
      <c r="EY146" s="14">
        <f>VLOOKUP($EG146,Data!$B:$CP,Daily!EY$10,0)/EY$142</f>
      </c>
      <c r="EZ146" s="14">
        <f>VLOOKUP($EG146,Data!$B:$CP,Daily!EZ$10,0)/EZ$142</f>
      </c>
      <c r="FA146" s="14">
        <f>VLOOKUP($EG146,Data!$B:$CP,Daily!FA$10,0)/FA$142</f>
      </c>
      <c r="FB146" s="14">
        <f>VLOOKUP($EG146,Data!$B:$CP,Daily!FB$10,0)/FB$142</f>
      </c>
      <c r="FC146" s="14">
        <f>VLOOKUP($EG146,Data!$B:$CP,Daily!FC$10,0)/FC$142</f>
      </c>
      <c r="FD146" s="14">
        <f>VLOOKUP($EG146,Data!$B:$CP,Daily!FD$10,0)/FD$142</f>
      </c>
      <c r="FE146" s="14">
        <f>VLOOKUP($EG146,Data!$B:$CP,Daily!FE$10,0)/FE$142</f>
      </c>
      <c r="FF146" s="14">
        <f>VLOOKUP($EG146,Data!$B:$CP,Daily!FF$10,0)/FF$142</f>
      </c>
      <c r="FG146" s="14">
        <f>VLOOKUP($EG146,Data!$B:$CP,Daily!FG$10,0)/FG$142</f>
      </c>
      <c r="FH146" s="14">
        <f>VLOOKUP($EG146,Data!$B:$CP,Daily!FH$10,0)/FH$142</f>
      </c>
      <c r="FI146" s="14">
        <f>VLOOKUP($EG146,Data!$B:$CP,Daily!FI$10,0)/FI$142</f>
      </c>
      <c r="FJ146" s="14">
        <f>VLOOKUP($EG146,Data!$B:$CP,Daily!FJ$10,0)/FJ$142</f>
      </c>
      <c r="FK146" s="14">
        <f>VLOOKUP($EG146,Data!$B:$CP,Daily!FK$10,0)/FK$142</f>
      </c>
      <c r="FL146" s="14">
        <f>VLOOKUP($EG146,Data!$B:$CP,Daily!FL$10,0)/FL$142</f>
      </c>
      <c r="FM146" s="14">
        <f>VLOOKUP($EG146,Data!$B:$CP,Daily!FM$10,0)/FM$142</f>
      </c>
      <c r="FN146" s="14">
        <f>VLOOKUP($EG146,Data!$B:$CP,Daily!FN$10,0)/FN$142</f>
      </c>
      <c r="FO146" s="14">
        <f>VLOOKUP($EG146,Data!$B:$CP,Daily!FO$10,0)/FO$142</f>
      </c>
      <c r="FP146" s="14">
        <f>VLOOKUP($EG146,Data!$B:$CP,Daily!FP$10,0)/FP$142</f>
      </c>
      <c r="FQ146" s="14">
        <f>VLOOKUP($EG146,Data!$B:$CP,Daily!FQ$10,0)/FQ$142</f>
      </c>
      <c r="FR146" s="14">
        <f>VLOOKUP($EG146,Data!$B:$CP,Daily!FR$10,0)/FR$142</f>
      </c>
      <c r="FS146" s="14">
        <f>VLOOKUP($EG146,Data!$B:$CP,Daily!FS$10,0)/FS$142</f>
      </c>
      <c r="FT146" s="14">
        <f>VLOOKUP($EG146,Data!$B:$CP,Daily!FT$10,0)/FT$142</f>
      </c>
      <c r="FU146" s="14">
        <f>VLOOKUP($EG146,Data!$B:$CP,Daily!FU$10,0)/FU$142</f>
      </c>
      <c r="FV146" s="14">
        <f>VLOOKUP($EG146,Data!$B:$CP,Daily!FV$10,0)/FV$142</f>
      </c>
      <c r="FW146" s="14">
        <f>VLOOKUP($EG146,Data!$B:$CP,Daily!FW$10,0)/FW$142</f>
      </c>
      <c r="FX146" s="14">
        <f>VLOOKUP($EG146,Data!$B:$CP,Daily!FX$10,0)/FX$142</f>
      </c>
      <c r="FY146" s="14">
        <f>VLOOKUP($EG146,Data!$B:$CP,Daily!FY$10,0)/FY$142</f>
      </c>
      <c r="FZ146" s="14">
        <f>VLOOKUP($EG146,Data!$B:$CP,Daily!FZ$10,0)/FZ$142</f>
      </c>
      <c r="GA146" s="14">
        <f>VLOOKUP($EG146,Data!$B:$CP,Daily!GA$10,0)/GA$142</f>
      </c>
      <c r="GB146" s="14">
        <f>VLOOKUP($EG146,Data!$B:$CP,Daily!GB$10,0)/GB$142</f>
      </c>
      <c r="GC146" s="14">
        <f>VLOOKUP($EG146,Data!$B:$CP,Daily!GC$10,0)/GC$142</f>
      </c>
      <c r="GD146" s="14">
        <f>VLOOKUP($EG146,Data!$B:$CP,Daily!GD$10,0)/GD$142</f>
      </c>
      <c r="GE146" s="14">
        <f>VLOOKUP($EG146,Data!$B:$CP,Daily!GE$10,0)/GE$142</f>
      </c>
      <c r="GF146" s="14">
        <f>VLOOKUP($EG146,Data!$B:$CP,Daily!GF$10,0)/GF$142</f>
      </c>
      <c r="GG146" s="14">
        <f>VLOOKUP($EG146,Data!$B:$CP,Daily!GG$10,0)/GG$142</f>
      </c>
      <c r="GH146" s="14">
        <f>VLOOKUP($EG146,Data!$B:$CP,Daily!GH$10,0)/GH$142</f>
      </c>
      <c r="GI146" s="14">
        <f>VLOOKUP($EG146,Data!$B:$CP,Daily!GI$10,0)/GI$142</f>
      </c>
      <c r="GJ146" s="14">
        <f>VLOOKUP($EG146,Data!$B:$CP,Daily!GJ$10,0)/GJ$142</f>
      </c>
      <c r="GK146" s="14">
        <f>VLOOKUP($EG146,Data!$B:$CP,Daily!GK$10,0)/GK$142</f>
      </c>
      <c r="GL146" s="14">
        <f>VLOOKUP($EG146,Data!$B:$CP,Daily!GL$10,0)/GL$142</f>
      </c>
      <c r="GM146" s="14">
        <f>VLOOKUP($EG146,Data!$B:$CP,Daily!GM$10,0)/GM$142</f>
      </c>
      <c r="GN146" s="14">
        <f>VLOOKUP($EG146,Data!$B:$CP,Daily!GN$10,0)/GN$142</f>
      </c>
      <c r="GO146" s="14">
        <f>VLOOKUP($EG146,Data!$B:$CP,Daily!GO$10,0)/GO$142</f>
      </c>
      <c r="GP146" s="14">
        <f>VLOOKUP($EG146,Data!$B:$CP,Daily!GP$10,0)/GP$142</f>
      </c>
      <c r="GQ146" s="14">
        <f>VLOOKUP($EG146,Data!$B:$CP,Daily!GQ$10,0)/GQ$142</f>
      </c>
      <c r="GR146" s="14">
        <f>VLOOKUP($EG146,Data!$B:$CP,Daily!GR$10,0)/GR$142</f>
      </c>
      <c r="GS146" s="14">
        <f>VLOOKUP($EG146,Data!$B:$CP,Daily!GS$10,0)/GS$142</f>
      </c>
      <c r="GT146" s="14">
        <f>VLOOKUP($EG146,Data!$B:$CP,Daily!GT$10,0)/GT$142</f>
      </c>
      <c r="GU146" s="14">
        <f>VLOOKUP($EG146,Data!$B:$CP,Daily!GU$10,0)/GU$142</f>
      </c>
      <c r="GV146" s="14">
        <f>VLOOKUP($EG146,Data!$B:$CP,Daily!GV$10,0)/GV$142</f>
      </c>
      <c r="GW146" s="14">
        <f>VLOOKUP($EG146,Data!$B:$CP,Daily!GW$10,0)/GW$142</f>
      </c>
      <c r="GX146" s="14">
        <f>VLOOKUP($EG146,Data!$B:$CP,Daily!GX$10,0)/GX$142</f>
      </c>
      <c r="GY146" s="14">
        <f>VLOOKUP($EG146,Data!$B:$CP,Daily!GY$10,0)/GY$142</f>
      </c>
      <c r="GZ146" s="14">
        <f>VLOOKUP($EG146,Data!$B:$CP,Daily!GZ$10,0)/GZ$142</f>
      </c>
      <c r="HA146" s="14">
        <f>VLOOKUP($EG146,Data!$B:$CP,Daily!HA$10,0)/HA$142</f>
      </c>
      <c r="HB146" s="14">
        <f>VLOOKUP($EG146,Data!$B:$CP,Daily!HB$10,0)/HB$142</f>
      </c>
      <c r="HC146" s="14">
        <f>VLOOKUP($EG146,Data!$B:$CP,Daily!HC$10,0)/HC$142</f>
      </c>
      <c r="HD146" s="14">
        <f>VLOOKUP($EG146,Data!$B:$CP,Daily!HD$10,0)/HD$142</f>
      </c>
      <c r="HE146" s="14">
        <f>VLOOKUP($EG146,Data!$B:$CP,Daily!HE$10,0)/HE$142</f>
      </c>
      <c r="HF146" s="14">
        <f>VLOOKUP($EG146,Data!$B:$CP,Daily!HF$10,0)/HF$142</f>
      </c>
      <c r="HG146" s="14">
        <f>VLOOKUP($EG146,Data!$B:$CP,Daily!HG$10,0)/HG$142</f>
      </c>
      <c r="HH146" s="14">
        <f>VLOOKUP($EG146,Data!$B:$CP,Daily!HH$10,0)/HH$142</f>
      </c>
      <c r="HI146" s="14">
        <f>VLOOKUP($EG146,Data!$B:$CP,Daily!HI$10,0)/HI$142</f>
      </c>
      <c r="HJ146" s="14">
        <f>VLOOKUP($EG146,Data!$B:$CP,Daily!HJ$10,0)/HJ$142</f>
      </c>
      <c r="HK146" s="14">
        <f>VLOOKUP($EG146,Data!$B:$CP,Daily!HK$10,0)/HK$142</f>
      </c>
      <c r="HL146" s="14">
        <f>VLOOKUP($EG146,Data!$B:$CP,Daily!HL$10,0)/HL$142</f>
      </c>
      <c r="HM146" s="14">
        <f>VLOOKUP($EG146,Data!$B:$CP,Daily!HM$10,0)/HM$142</f>
      </c>
      <c r="HN146" s="14">
        <f>VLOOKUP($EG146,Data!$B:$CP,Daily!HN$10,0)/HN$142</f>
      </c>
      <c r="HO146" s="14">
        <f>VLOOKUP($EG146,Data!$B:$CP,Daily!HO$10,0)/HO$142</f>
      </c>
      <c r="HP146" s="14">
        <f>VLOOKUP($EG146,Data!$B:$CP,Daily!HP$10,0)/HP$142</f>
      </c>
      <c r="HQ146" s="14">
        <f>VLOOKUP($EG146,Data!$B:$CP,Daily!HQ$10,0)/HQ$142</f>
      </c>
      <c r="HR146" s="14">
        <f>VLOOKUP($EG146,Data!$B:$CP,Daily!HR$10,0)/HR$142</f>
      </c>
      <c r="HS146" s="14">
        <f>VLOOKUP($EG146,Data!$B:$CP,Daily!HS$10,0)/HS$142</f>
      </c>
      <c r="HT146" s="14">
        <f>VLOOKUP($EG146,Data!$B:$CP,Daily!HT$10,0)/HT$142</f>
      </c>
      <c r="HU146" s="17"/>
      <c r="HV146" s="52">
        <f t="shared" si="1902"/>
      </c>
      <c r="HW146" s="52">
        <f t="shared" si="1903"/>
      </c>
      <c r="HX146" s="52">
        <f t="shared" si="1949"/>
      </c>
      <c r="HY146" s="52">
        <f t="shared" si="1950"/>
      </c>
      <c r="HZ146" s="52">
        <f t="shared" si="1951"/>
      </c>
      <c r="IA146" s="55"/>
      <c r="IB146" s="14">
        <f t="shared" si="1952"/>
      </c>
      <c r="IC146" s="14">
        <f t="shared" si="1953"/>
      </c>
      <c r="ID146" s="14">
        <f t="shared" si="1954"/>
      </c>
      <c r="IE146" s="16"/>
      <c r="IF146" s="9" t="s">
        <v>757</v>
      </c>
      <c r="IG146" s="9" t="s">
        <v>124</v>
      </c>
      <c r="IH146" s="14">
        <f>VLOOKUP($IF146,Data!$B:$CP,Daily!IH$10,0)/IH$142</f>
      </c>
      <c r="II146" s="14">
        <f>VLOOKUP($IF146,Data!$B:$CP,Daily!II$10,0)/II$142</f>
      </c>
      <c r="IJ146" s="14">
        <f>VLOOKUP($IF146,Data!$B:$CP,Daily!IJ$10,0)/IJ$142</f>
      </c>
      <c r="IK146" s="14">
        <f>VLOOKUP($IF146,Data!$B:$CP,Daily!IK$10,0)/IK$142</f>
      </c>
      <c r="IL146" s="14">
        <f>VLOOKUP($IF146,Data!$B:$CP,Daily!IL$10,0)/IL$142</f>
      </c>
      <c r="IM146" s="14">
        <f>VLOOKUP($IF146,Data!$B:$CP,Daily!IM$10,0)/IM$142</f>
      </c>
      <c r="IN146" s="14">
        <f>VLOOKUP($IF146,Data!$B:$CP,Daily!IN$10,0)/IN$142</f>
      </c>
      <c r="IO146" s="14">
        <f>VLOOKUP($IF146,Data!$B:$CP,Daily!IO$10,0)/IO$142</f>
      </c>
      <c r="IP146" s="14">
        <f>VLOOKUP($IF146,Data!$B:$CP,Daily!IP$10,0)/IP$142</f>
      </c>
      <c r="IQ146" s="14">
        <f>VLOOKUP($IF146,Data!$B:$CP,Daily!IQ$10,0)/IQ$142</f>
      </c>
      <c r="IR146" s="14">
        <f>VLOOKUP($IF146,Data!$B:$CP,Daily!IR$10,0)/IR$142</f>
      </c>
      <c r="IS146" s="14">
        <f>VLOOKUP($IF146,Data!$B:$CP,Daily!IS$10,0)/IS$142</f>
      </c>
      <c r="IT146" s="14">
        <f>VLOOKUP($IF146,Data!$B:$CP,Daily!IT$10,0)/IT$142</f>
      </c>
      <c r="IU146" s="14">
        <f>VLOOKUP($IF146,Data!$B:$CP,Daily!IU$10,0)/IU$142</f>
      </c>
      <c r="IV146" s="14">
        <f>VLOOKUP($IF146,Data!$B:$CP,Daily!IV$10,0)/IV$142</f>
      </c>
      <c r="IW146" s="14">
        <f>VLOOKUP($IF146,Data!$B:$CP,Daily!IW$10,0)/IW$142</f>
      </c>
      <c r="IX146" s="14">
        <f>VLOOKUP($IF146,Data!$B:$CP,Daily!IX$10,0)/IX$142</f>
      </c>
      <c r="IY146" s="14">
        <f>VLOOKUP($IF146,Data!$B:$CP,Daily!IY$10,0)/IY$142</f>
      </c>
      <c r="IZ146" s="14">
        <f>VLOOKUP($IF146,Data!$B:$CP,Daily!IZ$10,0)/IZ$142</f>
      </c>
      <c r="JA146" s="14">
        <f>VLOOKUP($IF146,Data!$B:$CP,Daily!JA$10,0)/JA$142</f>
      </c>
      <c r="JB146" s="14">
        <f>VLOOKUP($IF146,Data!$B:$CP,Daily!JB$10,0)/JB$142</f>
      </c>
      <c r="JC146" s="14">
        <f>VLOOKUP($IF146,Data!$B:$CP,Daily!JC$10,0)/JC$142</f>
      </c>
      <c r="JD146" s="14">
        <f>VLOOKUP($IF146,Data!$B:$CP,Daily!JD$10,0)/JD$142</f>
      </c>
      <c r="JE146" s="14">
        <f>VLOOKUP($IF146,Data!$B:$CP,Daily!JE$10,0)/JE$142</f>
      </c>
      <c r="JF146" s="14">
        <f>VLOOKUP($IF146,Data!$B:$CP,Daily!JF$10,0)/JF$142</f>
      </c>
      <c r="JG146" s="14">
        <f>VLOOKUP($IF146,Data!$B:$CP,Daily!JG$10,0)/JG$142</f>
      </c>
      <c r="JH146" s="14">
        <f>VLOOKUP($IF146,Data!$B:$CP,Daily!JH$10,0)/JH$142</f>
      </c>
      <c r="JI146" s="14">
        <f>VLOOKUP($IF146,Data!$B:$CP,Daily!JI$10,0)/JI$142</f>
      </c>
      <c r="JJ146" s="14">
        <f>VLOOKUP($IF146,Data!$B:$CP,Daily!JJ$10,0)/JJ$142</f>
      </c>
      <c r="JK146" s="14">
        <f>VLOOKUP($IF146,Data!$B:$CP,Daily!JK$10,0)/JK$142</f>
      </c>
      <c r="JL146" s="14">
        <f>VLOOKUP($IF146,Data!$B:$CP,Daily!JL$10,0)/JL$142</f>
      </c>
      <c r="JM146" s="14">
        <f>VLOOKUP($IF146,Data!$B:$CP,Daily!JM$10,0)/JM$142</f>
      </c>
      <c r="JN146" s="14">
        <f>VLOOKUP($IF146,Data!$B:$CP,Daily!JN$10,0)/JN$142</f>
      </c>
      <c r="JO146" s="14">
        <f>VLOOKUP($IF146,Data!$B:$CP,Daily!JO$10,0)/JO$142</f>
      </c>
      <c r="JP146" s="14">
        <f>VLOOKUP($IF146,Data!$B:$CP,Daily!JP$10,0)/JP$142</f>
      </c>
      <c r="JQ146" s="14">
        <f>VLOOKUP($IF146,Data!$B:$CP,Daily!JQ$10,0)/JQ$142</f>
      </c>
      <c r="JR146" s="14">
        <f>VLOOKUP($IF146,Data!$B:$CP,Daily!JR$10,0)/JR$142</f>
      </c>
      <c r="JS146" s="14">
        <f>VLOOKUP($IF146,Data!$B:$CP,Daily!JS$10,0)/JS$142</f>
      </c>
      <c r="JT146" s="14">
        <f>VLOOKUP($IF146,Data!$B:$CP,Daily!JT$10,0)/JT$142</f>
      </c>
      <c r="JU146" s="14">
        <f>VLOOKUP($IF146,Data!$B:$CP,Daily!JU$10,0)/JU$142</f>
      </c>
      <c r="JV146" s="14">
        <f>VLOOKUP($IF146,Data!$B:$CP,Daily!JV$10,0)/JV$142</f>
      </c>
      <c r="JW146" s="14">
        <f>VLOOKUP($IF146,Data!$B:$CP,Daily!JW$10,0)/JW$142</f>
      </c>
      <c r="JX146" s="14">
        <f>VLOOKUP($IF146,Data!$B:$CP,Daily!JX$10,0)/JX$142</f>
      </c>
      <c r="JY146" s="14">
        <f>VLOOKUP($IF146,Data!$B:$CP,Daily!JY$10,0)/JY$142</f>
      </c>
      <c r="JZ146" s="14">
        <f>VLOOKUP($IF146,Data!$B:$CP,Daily!JZ$10,0)/JZ$142</f>
      </c>
      <c r="KA146" s="14">
        <f>VLOOKUP($IF146,Data!$B:$CP,Daily!KA$10,0)/KA$142</f>
      </c>
      <c r="KB146" s="14">
        <f>VLOOKUP($IF146,Data!$B:$CP,Daily!KB$10,0)/KB$142</f>
      </c>
      <c r="KC146" s="14">
        <f>VLOOKUP($IF146,Data!$B:$CP,Daily!KC$10,0)/KC$142</f>
      </c>
      <c r="KD146" s="14">
        <f>VLOOKUP($IF146,Data!$B:$CP,Daily!KD$10,0)/KD$142</f>
      </c>
      <c r="KE146" s="14">
        <f>VLOOKUP($IF146,Data!$B:$CP,Daily!KE$10,0)/KE$142</f>
      </c>
      <c r="KF146" s="14">
        <f>VLOOKUP($IF146,Data!$B:$CP,Daily!KF$10,0)/KF$142</f>
      </c>
      <c r="KG146" s="14">
        <f>VLOOKUP($IF146,Data!$B:$CP,Daily!KG$10,0)/KG$142</f>
      </c>
      <c r="KH146" s="14">
        <f>VLOOKUP($IF146,Data!$B:$CP,Daily!KH$10,0)/KH$142</f>
      </c>
      <c r="KI146" s="14">
        <f>VLOOKUP($IF146,Data!$B:$CP,Daily!KI$10,0)/KI$142</f>
      </c>
      <c r="KJ146" s="14">
        <f>VLOOKUP($IF146,Data!$B:$CP,Daily!KJ$10,0)/KJ$142</f>
      </c>
      <c r="KK146" s="14">
        <f>VLOOKUP($IF146,Data!$B:$CP,Daily!KK$10,0)/KK$142</f>
      </c>
      <c r="KL146" s="14">
        <f>VLOOKUP($IF146,Data!$B:$CP,Daily!KL$10,0)/KL$142</f>
      </c>
      <c r="KM146" s="14">
        <f>VLOOKUP($IF146,Data!$B:$CP,Daily!KM$10,0)/KM$142</f>
      </c>
      <c r="KN146" s="14">
        <f>VLOOKUP($IF146,Data!$B:$CP,Daily!KN$10,0)/KN$142</f>
      </c>
      <c r="KO146" s="14">
        <f>VLOOKUP($IF146,Data!$B:$CP,Daily!KO$10,0)/KO$142</f>
      </c>
      <c r="KP146" s="14">
        <f>VLOOKUP($IF146,Data!$B:$CP,Daily!KP$10,0)/KP$142</f>
      </c>
      <c r="KQ146" s="14">
        <f>VLOOKUP($IF146,Data!$B:$CP,Daily!KQ$10,0)/KQ$142</f>
      </c>
      <c r="KR146" s="14">
        <f>VLOOKUP($IF146,Data!$B:$CP,Daily!KR$10,0)/KR$142</f>
      </c>
      <c r="KS146" s="14">
        <f>VLOOKUP($IF146,Data!$B:$CP,Daily!KS$10,0)/KS$142</f>
      </c>
      <c r="KT146" s="14">
        <f>VLOOKUP($IF146,Data!$B:$CP,Daily!KT$10,0)/KT$142</f>
      </c>
      <c r="KU146" s="14">
        <f>VLOOKUP($IF146,Data!$B:$CP,Daily!KU$10,0)/KU$142</f>
      </c>
      <c r="KV146" s="14">
        <f>VLOOKUP($IF146,Data!$B:$CP,Daily!KV$10,0)/KV$142</f>
      </c>
      <c r="KW146" s="14">
        <f>VLOOKUP($IF146,Data!$B:$CP,Daily!KW$10,0)/KW$142</f>
      </c>
      <c r="KX146" s="14">
        <f>VLOOKUP($IF146,Data!$B:$CP,Daily!KX$10,0)/KX$142</f>
      </c>
      <c r="KY146" s="14">
        <f>VLOOKUP($IF146,Data!$B:$CP,Daily!KY$10,0)/KY$142</f>
      </c>
      <c r="KZ146" s="14">
        <f>VLOOKUP($IF146,Data!$B:$CP,Daily!KZ$10,0)/KZ$142</f>
      </c>
      <c r="LA146" s="14">
        <f>VLOOKUP($IF146,Data!$B:$CP,Daily!LA$10,0)/LA$142</f>
      </c>
      <c r="LB146" s="14">
        <f>VLOOKUP($IF146,Data!$B:$CP,Daily!LB$10,0)/LB$142</f>
      </c>
      <c r="LC146" s="14">
        <f>VLOOKUP($IF146,Data!$B:$CP,Daily!LC$10,0)/LC$142</f>
      </c>
      <c r="LD146" s="14">
        <f>VLOOKUP($IF146,Data!$B:$CP,Daily!LD$10,0)/LD$142</f>
      </c>
      <c r="LE146" s="14">
        <f>VLOOKUP($IF146,Data!$B:$CP,Daily!LE$10,0)/LE$142</f>
      </c>
      <c r="LF146" s="14">
        <f>VLOOKUP($IF146,Data!$B:$CP,Daily!LF$10,0)/LF$142</f>
      </c>
      <c r="LG146" s="14">
        <f>VLOOKUP($IF146,Data!$B:$CP,Daily!LG$10,0)/LG$142</f>
      </c>
      <c r="LH146" s="14">
        <f>VLOOKUP($IF146,Data!$B:$CP,Daily!LH$10,0)/LH$142</f>
      </c>
      <c r="LI146" s="14">
        <f>VLOOKUP($IF146,Data!$B:$CP,Daily!LI$10,0)/LI$142</f>
      </c>
      <c r="LJ146" s="14">
        <f>VLOOKUP($IF146,Data!$B:$CP,Daily!LJ$10,0)/LJ$142</f>
      </c>
      <c r="LK146" s="14">
        <f>VLOOKUP($IF146,Data!$B:$CP,Daily!LK$10,0)/LK$142</f>
      </c>
      <c r="LL146" s="14">
        <f>VLOOKUP($IF146,Data!$B:$CP,Daily!LL$10,0)/LL$142</f>
      </c>
      <c r="LM146" s="14">
        <f>VLOOKUP($IF146,Data!$B:$CP,Daily!LM$10,0)/LM$142</f>
      </c>
      <c r="LN146" s="14">
        <f>VLOOKUP($IF146,Data!$B:$CP,Daily!LN$10,0)/LN$142</f>
      </c>
      <c r="LO146" s="14">
        <f>VLOOKUP($IF146,Data!$B:$CP,Daily!LO$10,0)/LO$142</f>
      </c>
      <c r="LP146" s="14">
        <f>VLOOKUP($IF146,Data!$B:$CP,Daily!LP$10,0)/LP$142</f>
      </c>
      <c r="LQ146" s="14">
        <f>VLOOKUP($IF146,Data!$B:$CP,Daily!LQ$10,0)/LQ$142</f>
      </c>
      <c r="LR146" s="14">
        <f>VLOOKUP($IF146,Data!$B:$CP,Daily!LR$10,0)/LR$142</f>
      </c>
      <c r="LS146" s="14">
        <f>VLOOKUP($IF146,Data!$B:$CP,Daily!LS$10,0)/LS$142</f>
      </c>
      <c r="LU146" s="52">
        <f t="shared" si="1906"/>
      </c>
      <c r="LV146" s="52">
        <f t="shared" si="1907"/>
      </c>
      <c r="LW146" s="52">
        <f t="shared" si="1955"/>
      </c>
      <c r="LX146" s="52">
        <f t="shared" si="1956"/>
      </c>
      <c r="LY146" s="52">
        <f t="shared" si="1957"/>
      </c>
      <c r="LZ146" s="55"/>
      <c r="MA146" s="14">
        <f t="shared" si="1958"/>
      </c>
      <c r="MB146" s="14">
        <f t="shared" si="1959"/>
      </c>
      <c r="MC146" s="14">
        <f t="shared" si="1960"/>
      </c>
    </row>
    <row r="147" spans="3:341" x14ac:dyDescent="0.25">
      <c r="D147" s="132" t="s">
        <v>758</v>
      </c>
      <c r="E147" s="67" t="str">
        <f>VLOOKUP($D147,'Metric Nature'!$C:$D,2,0)&amp;IF(($F147&lt;(EA147)),"Below",IF(($F147&gt;(DZ147)),"Above","Within"))</f>
      </c>
      <c r="F147" s="62">
        <f t="shared" si="1796"/>
      </c>
      <c r="G147" s="92">
        <f t="shared" si="1797"/>
      </c>
      <c r="H147" s="62">
        <f t="shared" si="1798"/>
      </c>
      <c r="I147" s="89">
        <f t="shared" si="1909"/>
      </c>
      <c r="J147" s="62">
        <f t="shared" si="1799"/>
      </c>
      <c r="K147" s="62">
        <f t="shared" si="1800"/>
      </c>
      <c r="L147" s="64"/>
      <c r="M147" s="67" t="str">
        <f>VLOOKUP($D147,'Metric Nature'!$C:$D,2,0)&amp;IF(($N147&lt;(HZ147)),"Below",IF(($N147&gt;(HY147)),"Above","Within"))</f>
      </c>
      <c r="N147" s="71">
        <f t="shared" si="1801"/>
      </c>
      <c r="O147" s="63">
        <f t="shared" si="1910"/>
      </c>
      <c r="P147" s="98">
        <f t="shared" si="1911"/>
      </c>
      <c r="Q147" s="63">
        <f t="shared" si="1802"/>
      </c>
      <c r="R147" s="71">
        <f t="shared" si="1803"/>
      </c>
      <c r="S147" s="62">
        <f t="shared" si="1804"/>
      </c>
      <c r="T147" s="64"/>
      <c r="U147" s="67" t="str">
        <f>VLOOKUP($D147,'Metric Nature'!$C:$D,2,0)&amp;IF(($V147&lt;(LY147)),"Below",IF(($V147&gt;(LX147)),"Above","Within"))</f>
      </c>
      <c r="V147" s="62">
        <f t="shared" si="1805"/>
      </c>
      <c r="W147" s="63">
        <f t="shared" si="1912"/>
      </c>
      <c r="X147" s="62">
        <f t="shared" si="1806"/>
      </c>
      <c r="Y147" s="63">
        <f t="shared" si="1913"/>
      </c>
      <c r="Z147" s="62">
        <f t="shared" si="1807"/>
      </c>
      <c r="AA147" s="62">
        <f t="shared" si="1808"/>
      </c>
      <c r="AB147" s="64"/>
      <c r="AC147" s="60" t="s">
        <v>552</v>
      </c>
      <c r="AI147" s="9" t="s">
        <v>758</v>
      </c>
      <c r="AJ147" s="14">
        <f>(VLOOKUP($EG147,Data!$B:$CP,Daily!EI$10,0)+VLOOKUP($IF147,Data!$B:$CP,Daily!IH$10,0))/AJ$142</f>
      </c>
      <c r="AK147" s="14">
        <f>(VLOOKUP($EG147,Data!$B:$CP,Daily!EJ$10,0)+VLOOKUP($IF147,Data!$B:$CP,Daily!II$10,0))/AK$142</f>
      </c>
      <c r="AL147" s="14">
        <f>(VLOOKUP($EG147,Data!$B:$CP,Daily!EK$10,0)+VLOOKUP($IF147,Data!$B:$CP,Daily!IJ$10,0))/AL$142</f>
      </c>
      <c r="AM147" s="14">
        <f>(VLOOKUP($EG147,Data!$B:$CP,Daily!EL$10,0)+VLOOKUP($IF147,Data!$B:$CP,Daily!IK$10,0))/AM$142</f>
      </c>
      <c r="AN147" s="14">
        <f>(VLOOKUP($EG147,Data!$B:$CP,Daily!EM$10,0)+VLOOKUP($IF147,Data!$B:$CP,Daily!IL$10,0))/AN$142</f>
      </c>
      <c r="AO147" s="14">
        <f>(VLOOKUP($EG147,Data!$B:$CP,Daily!EN$10,0)+VLOOKUP($IF147,Data!$B:$CP,Daily!IM$10,0))/AO$142</f>
      </c>
      <c r="AP147" s="14">
        <f>(VLOOKUP($EG147,Data!$B:$CP,Daily!EO$10,0)+VLOOKUP($IF147,Data!$B:$CP,Daily!IN$10,0))/AP$142</f>
      </c>
      <c r="AQ147" s="14">
        <f>(VLOOKUP($EG147,Data!$B:$CP,Daily!EP$10,0)+VLOOKUP($IF147,Data!$B:$CP,Daily!IO$10,0))/AQ$142</f>
      </c>
      <c r="AR147" s="14">
        <f>(VLOOKUP($EG147,Data!$B:$CP,Daily!EQ$10,0)+VLOOKUP($IF147,Data!$B:$CP,Daily!IP$10,0))/AR$142</f>
      </c>
      <c r="AS147" s="14">
        <f>(VLOOKUP($EG147,Data!$B:$CP,Daily!ER$10,0)+VLOOKUP($IF147,Data!$B:$CP,Daily!IQ$10,0))/AS$142</f>
      </c>
      <c r="AT147" s="14">
        <f>(VLOOKUP($EG147,Data!$B:$CP,Daily!ES$10,0)+VLOOKUP($IF147,Data!$B:$CP,Daily!IR$10,0))/AT$142</f>
      </c>
      <c r="AU147" s="14">
        <f>(VLOOKUP($EG147,Data!$B:$CP,Daily!ET$10,0)+VLOOKUP($IF147,Data!$B:$CP,Daily!IS$10,0))/AU$142</f>
      </c>
      <c r="AV147" s="14">
        <f>(VLOOKUP($EG147,Data!$B:$CP,Daily!EU$10,0)+VLOOKUP($IF147,Data!$B:$CP,Daily!IT$10,0))/AV$142</f>
      </c>
      <c r="AW147" s="14">
        <f>(VLOOKUP($EG147,Data!$B:$CP,Daily!EV$10,0)+VLOOKUP($IF147,Data!$B:$CP,Daily!IU$10,0))/AW$142</f>
      </c>
      <c r="AX147" s="14">
        <f>(VLOOKUP($EG147,Data!$B:$CP,Daily!EW$10,0)+VLOOKUP($IF147,Data!$B:$CP,Daily!IV$10,0))/AX$142</f>
      </c>
      <c r="AY147" s="14">
        <f>(VLOOKUP($EG147,Data!$B:$CP,Daily!EX$10,0)+VLOOKUP($IF147,Data!$B:$CP,Daily!IW$10,0))/AY$142</f>
      </c>
      <c r="AZ147" s="14">
        <f>(VLOOKUP($EG147,Data!$B:$CP,Daily!EY$10,0)+VLOOKUP($IF147,Data!$B:$CP,Daily!IX$10,0))/AZ$142</f>
      </c>
      <c r="BA147" s="14">
        <f>(VLOOKUP($EG147,Data!$B:$CP,Daily!EZ$10,0)+VLOOKUP($IF147,Data!$B:$CP,Daily!IY$10,0))/BA$142</f>
      </c>
      <c r="BB147" s="14">
        <f>(VLOOKUP($EG147,Data!$B:$CP,Daily!FA$10,0)+VLOOKUP($IF147,Data!$B:$CP,Daily!IZ$10,0))/BB$142</f>
      </c>
      <c r="BC147" s="14">
        <f>(VLOOKUP($EG147,Data!$B:$CP,Daily!FB$10,0)+VLOOKUP($IF147,Data!$B:$CP,Daily!JA$10,0))/BC$142</f>
      </c>
      <c r="BD147" s="14">
        <f>(VLOOKUP($EG147,Data!$B:$CP,Daily!FC$10,0)+VLOOKUP($IF147,Data!$B:$CP,Daily!JB$10,0))/BD$142</f>
      </c>
      <c r="BE147" s="14">
        <f>(VLOOKUP($EG147,Data!$B:$CP,Daily!FD$10,0)+VLOOKUP($IF147,Data!$B:$CP,Daily!JC$10,0))/BE$142</f>
      </c>
      <c r="BF147" s="14">
        <f>(VLOOKUP($EG147,Data!$B:$CP,Daily!FE$10,0)+VLOOKUP($IF147,Data!$B:$CP,Daily!JD$10,0))/BF$142</f>
      </c>
      <c r="BG147" s="14">
        <f>(VLOOKUP($EG147,Data!$B:$CP,Daily!FF$10,0)+VLOOKUP($IF147,Data!$B:$CP,Daily!JE$10,0))/BG$142</f>
      </c>
      <c r="BH147" s="14">
        <f>(VLOOKUP($EG147,Data!$B:$CP,Daily!FG$10,0)+VLOOKUP($IF147,Data!$B:$CP,Daily!JF$10,0))/BH$142</f>
      </c>
      <c r="BI147" s="14">
        <f>(VLOOKUP($EG147,Data!$B:$CP,Daily!FH$10,0)+VLOOKUP($IF147,Data!$B:$CP,Daily!JG$10,0))/BI$142</f>
      </c>
      <c r="BJ147" s="14">
        <f>(VLOOKUP($EG147,Data!$B:$CP,Daily!FI$10,0)+VLOOKUP($IF147,Data!$B:$CP,Daily!JH$10,0))/BJ$142</f>
      </c>
      <c r="BK147" s="14">
        <f>(VLOOKUP($EG147,Data!$B:$CP,Daily!FJ$10,0)+VLOOKUP($IF147,Data!$B:$CP,Daily!JI$10,0))/BK$142</f>
      </c>
      <c r="BL147" s="14">
        <f>(VLOOKUP($EG147,Data!$B:$CP,Daily!FK$10,0)+VLOOKUP($IF147,Data!$B:$CP,Daily!JJ$10,0))/BL$142</f>
      </c>
      <c r="BM147" s="14">
        <f>(VLOOKUP($EG147,Data!$B:$CP,Daily!FL$10,0)+VLOOKUP($IF147,Data!$B:$CP,Daily!JK$10,0))/BM$142</f>
      </c>
      <c r="BN147" s="14">
        <f>(VLOOKUP($EG147,Data!$B:$CP,Daily!FM$10,0)+VLOOKUP($IF147,Data!$B:$CP,Daily!JL$10,0))/BN$142</f>
      </c>
      <c r="BO147" s="14">
        <f>(VLOOKUP($EG147,Data!$B:$CP,Daily!FN$10,0)+VLOOKUP($IF147,Data!$B:$CP,Daily!JM$10,0))/BO$142</f>
      </c>
      <c r="BP147" s="14">
        <f>(VLOOKUP($EG147,Data!$B:$CP,Daily!FO$10,0)+VLOOKUP($IF147,Data!$B:$CP,Daily!JN$10,0))/BP$142</f>
      </c>
      <c r="BQ147" s="14">
        <f>(VLOOKUP($EG147,Data!$B:$CP,Daily!FP$10,0)+VLOOKUP($IF147,Data!$B:$CP,Daily!JO$10,0))/BQ$142</f>
      </c>
      <c r="BR147" s="14">
        <f>(VLOOKUP($EG147,Data!$B:$CP,Daily!FQ$10,0)+VLOOKUP($IF147,Data!$B:$CP,Daily!JP$10,0))/BR$142</f>
      </c>
      <c r="BS147" s="14">
        <f>(VLOOKUP($EG147,Data!$B:$CP,Daily!FR$10,0)+VLOOKUP($IF147,Data!$B:$CP,Daily!JQ$10,0))/BS$142</f>
      </c>
      <c r="BT147" s="14">
        <f>(VLOOKUP($EG147,Data!$B:$CP,Daily!FS$10,0)+VLOOKUP($IF147,Data!$B:$CP,Daily!JR$10,0))/BT$142</f>
      </c>
      <c r="BU147" s="14">
        <f>(VLOOKUP($EG147,Data!$B:$CP,Daily!FT$10,0)+VLOOKUP($IF147,Data!$B:$CP,Daily!JS$10,0))/BU$142</f>
      </c>
      <c r="BV147" s="14">
        <f>(VLOOKUP($EG147,Data!$B:$CP,Daily!FU$10,0)+VLOOKUP($IF147,Data!$B:$CP,Daily!JT$10,0))/BV$142</f>
      </c>
      <c r="BW147" s="14">
        <f>(VLOOKUP($EG147,Data!$B:$CP,Daily!FV$10,0)+VLOOKUP($IF147,Data!$B:$CP,Daily!JU$10,0))/BW$142</f>
      </c>
      <c r="BX147" s="14">
        <f>(VLOOKUP($EG147,Data!$B:$CP,Daily!FW$10,0)+VLOOKUP($IF147,Data!$B:$CP,Daily!JV$10,0))/BX$142</f>
      </c>
      <c r="BY147" s="14">
        <f>(VLOOKUP($EG147,Data!$B:$CP,Daily!FX$10,0)+VLOOKUP($IF147,Data!$B:$CP,Daily!JW$10,0))/BY$142</f>
      </c>
      <c r="BZ147" s="14">
        <f>(VLOOKUP($EG147,Data!$B:$CP,Daily!FY$10,0)+VLOOKUP($IF147,Data!$B:$CP,Daily!JX$10,0))/BZ$142</f>
      </c>
      <c r="CA147" s="14">
        <f>(VLOOKUP($EG147,Data!$B:$CP,Daily!FZ$10,0)+VLOOKUP($IF147,Data!$B:$CP,Daily!JY$10,0))/CA$142</f>
      </c>
      <c r="CB147" s="14">
        <f>(VLOOKUP($EG147,Data!$B:$CP,Daily!GA$10,0)+VLOOKUP($IF147,Data!$B:$CP,Daily!JZ$10,0))/CB$142</f>
      </c>
      <c r="CC147" s="14">
        <f>(VLOOKUP($EG147,Data!$B:$CP,Daily!GB$10,0)+VLOOKUP($IF147,Data!$B:$CP,Daily!KA$10,0))/CC$142</f>
      </c>
      <c r="CD147" s="14">
        <f>(VLOOKUP($EG147,Data!$B:$CP,Daily!GC$10,0)+VLOOKUP($IF147,Data!$B:$CP,Daily!KB$10,0))/CD$142</f>
      </c>
      <c r="CE147" s="14">
        <f>(VLOOKUP($EG147,Data!$B:$CP,Daily!GD$10,0)+VLOOKUP($IF147,Data!$B:$CP,Daily!KC$10,0))/CE$142</f>
      </c>
      <c r="CF147" s="14">
        <f>(VLOOKUP($EG147,Data!$B:$CP,Daily!GE$10,0)+VLOOKUP($IF147,Data!$B:$CP,Daily!KD$10,0))/CF$142</f>
      </c>
      <c r="CG147" s="14">
        <f>(VLOOKUP($EG147,Data!$B:$CP,Daily!GF$10,0)+VLOOKUP($IF147,Data!$B:$CP,Daily!KE$10,0))/CG$142</f>
      </c>
      <c r="CH147" s="14">
        <f>(VLOOKUP($EG147,Data!$B:$CP,Daily!GG$10,0)+VLOOKUP($IF147,Data!$B:$CP,Daily!KF$10,0))/CH$142</f>
      </c>
      <c r="CI147" s="14">
        <f>(VLOOKUP($EG147,Data!$B:$CP,Daily!GH$10,0)+VLOOKUP($IF147,Data!$B:$CP,Daily!KG$10,0))/CI$142</f>
      </c>
      <c r="CJ147" s="14">
        <f>(VLOOKUP($EG147,Data!$B:$CP,Daily!GI$10,0)+VLOOKUP($IF147,Data!$B:$CP,Daily!KH$10,0))/CJ$142</f>
      </c>
      <c r="CK147" s="14">
        <f>(VLOOKUP($EG147,Data!$B:$CP,Daily!GJ$10,0)+VLOOKUP($IF147,Data!$B:$CP,Daily!KI$10,0))/CK$142</f>
      </c>
      <c r="CL147" s="14">
        <f>(VLOOKUP($EG147,Data!$B:$CP,Daily!GK$10,0)+VLOOKUP($IF147,Data!$B:$CP,Daily!KJ$10,0))/CL$142</f>
      </c>
      <c r="CM147" s="14">
        <f>(VLOOKUP($EG147,Data!$B:$CP,Daily!GL$10,0)+VLOOKUP($IF147,Data!$B:$CP,Daily!KK$10,0))/CM$142</f>
      </c>
      <c r="CN147" s="14">
        <f>(VLOOKUP($EG147,Data!$B:$CP,Daily!GM$10,0)+VLOOKUP($IF147,Data!$B:$CP,Daily!KL$10,0))/CN$142</f>
      </c>
      <c r="CO147" s="14">
        <f>(VLOOKUP($EG147,Data!$B:$CP,Daily!GN$10,0)+VLOOKUP($IF147,Data!$B:$CP,Daily!KM$10,0))/CO$142</f>
      </c>
      <c r="CP147" s="14">
        <f>(VLOOKUP($EG147,Data!$B:$CP,Daily!GO$10,0)+VLOOKUP($IF147,Data!$B:$CP,Daily!KN$10,0))/CP$142</f>
      </c>
      <c r="CQ147" s="14">
        <f>(VLOOKUP($EG147,Data!$B:$CP,Daily!GP$10,0)+VLOOKUP($IF147,Data!$B:$CP,Daily!KO$10,0))/CQ$142</f>
      </c>
      <c r="CR147" s="14">
        <f>(VLOOKUP($EG147,Data!$B:$CP,Daily!GQ$10,0)+VLOOKUP($IF147,Data!$B:$CP,Daily!KP$10,0))/CR$142</f>
      </c>
      <c r="CS147" s="14">
        <f>(VLOOKUP($EG147,Data!$B:$CP,Daily!GR$10,0)+VLOOKUP($IF147,Data!$B:$CP,Daily!KQ$10,0))/CS$142</f>
      </c>
      <c r="CT147" s="14">
        <f>(VLOOKUP($EG147,Data!$B:$CP,Daily!GS$10,0)+VLOOKUP($IF147,Data!$B:$CP,Daily!KR$10,0))/CT$142</f>
      </c>
      <c r="CU147" s="14">
        <f>(VLOOKUP($EG147,Data!$B:$CP,Daily!GT$10,0)+VLOOKUP($IF147,Data!$B:$CP,Daily!KS$10,0))/CU$142</f>
      </c>
      <c r="CV147" s="14">
        <f>(VLOOKUP($EG147,Data!$B:$CP,Daily!GU$10,0)+VLOOKUP($IF147,Data!$B:$CP,Daily!KT$10,0))/CV$142</f>
      </c>
      <c r="CW147" s="14">
        <f>(VLOOKUP($EG147,Data!$B:$CP,Daily!GV$10,0)+VLOOKUP($IF147,Data!$B:$CP,Daily!KU$10,0))/CW$142</f>
      </c>
      <c r="CX147" s="14">
        <f>(VLOOKUP($EG147,Data!$B:$CP,Daily!GW$10,0)+VLOOKUP($IF147,Data!$B:$CP,Daily!KV$10,0))/CX$142</f>
      </c>
      <c r="CY147" s="14">
        <f>(VLOOKUP($EG147,Data!$B:$CP,Daily!GX$10,0)+VLOOKUP($IF147,Data!$B:$CP,Daily!KW$10,0))/CY$142</f>
      </c>
      <c r="CZ147" s="14">
        <f>(VLOOKUP($EG147,Data!$B:$CP,Daily!GY$10,0)+VLOOKUP($IF147,Data!$B:$CP,Daily!KX$10,0))/CZ$142</f>
      </c>
      <c r="DA147" s="14">
        <f>(VLOOKUP($EG147,Data!$B:$CP,Daily!GZ$10,0)+VLOOKUP($IF147,Data!$B:$CP,Daily!KY$10,0))/DA$142</f>
      </c>
      <c r="DB147" s="14">
        <f>(VLOOKUP($EG147,Data!$B:$CP,Daily!HA$10,0)+VLOOKUP($IF147,Data!$B:$CP,Daily!KZ$10,0))/DB$142</f>
      </c>
      <c r="DC147" s="14">
        <f>(VLOOKUP($EG147,Data!$B:$CP,Daily!HB$10,0)+VLOOKUP($IF147,Data!$B:$CP,Daily!LA$10,0))/DC$142</f>
      </c>
      <c r="DD147" s="14">
        <f>(VLOOKUP($EG147,Data!$B:$CP,Daily!HC$10,0)+VLOOKUP($IF147,Data!$B:$CP,Daily!LB$10,0))/DD$142</f>
      </c>
      <c r="DE147" s="14">
        <f>(VLOOKUP($EG147,Data!$B:$CP,Daily!HD$10,0)+VLOOKUP($IF147,Data!$B:$CP,Daily!LC$10,0))/DE$142</f>
      </c>
      <c r="DF147" s="14">
        <f>(VLOOKUP($EG147,Data!$B:$CP,Daily!HE$10,0)+VLOOKUP($IF147,Data!$B:$CP,Daily!LD$10,0))/DF$142</f>
      </c>
      <c r="DG147" s="14">
        <f>(VLOOKUP($EG147,Data!$B:$CP,Daily!HF$10,0)+VLOOKUP($IF147,Data!$B:$CP,Daily!LE$10,0))/DG$142</f>
      </c>
      <c r="DH147" s="14">
        <f>(VLOOKUP($EG147,Data!$B:$CP,Daily!HG$10,0)+VLOOKUP($IF147,Data!$B:$CP,Daily!LF$10,0))/DH$142</f>
      </c>
      <c r="DI147" s="14">
        <f>(VLOOKUP($EG147,Data!$B:$CP,Daily!HH$10,0)+VLOOKUP($IF147,Data!$B:$CP,Daily!LG$10,0))/DI$142</f>
      </c>
      <c r="DJ147" s="14">
        <f>(VLOOKUP($EG147,Data!$B:$CP,Daily!HI$10,0)+VLOOKUP($IF147,Data!$B:$CP,Daily!LH$10,0))/DJ$142</f>
      </c>
      <c r="DK147" s="14">
        <f>(VLOOKUP($EG147,Data!$B:$CP,Daily!HJ$10,0)+VLOOKUP($IF147,Data!$B:$CP,Daily!LI$10,0))/DK$142</f>
      </c>
      <c r="DL147" s="14">
        <f>(VLOOKUP($EG147,Data!$B:$CP,Daily!HK$10,0)+VLOOKUP($IF147,Data!$B:$CP,Daily!LJ$10,0))/DL$142</f>
      </c>
      <c r="DM147" s="14">
        <f>(VLOOKUP($EG147,Data!$B:$CP,Daily!HL$10,0)+VLOOKUP($IF147,Data!$B:$CP,Daily!LK$10,0))/DM$142</f>
      </c>
      <c r="DN147" s="14">
        <f>(VLOOKUP($EG147,Data!$B:$CP,Daily!HM$10,0)+VLOOKUP($IF147,Data!$B:$CP,Daily!LL$10,0))/DN$142</f>
      </c>
      <c r="DO147" s="14">
        <f>(VLOOKUP($EG147,Data!$B:$CP,Daily!HN$10,0)+VLOOKUP($IF147,Data!$B:$CP,Daily!LM$10,0))/DO$142</f>
      </c>
      <c r="DP147" s="14">
        <f>(VLOOKUP($EG147,Data!$B:$CP,Daily!HO$10,0)+VLOOKUP($IF147,Data!$B:$CP,Daily!LN$10,0))/DP$142</f>
      </c>
      <c r="DQ147" s="14">
        <f>(VLOOKUP($EG147,Data!$B:$CP,Daily!HP$10,0)+VLOOKUP($IF147,Data!$B:$CP,Daily!LO$10,0))/DQ$142</f>
      </c>
      <c r="DR147" s="14">
        <f>(VLOOKUP($EG147,Data!$B:$CP,Daily!HQ$10,0)+VLOOKUP($IF147,Data!$B:$CP,Daily!LP$10,0))/DR$142</f>
      </c>
      <c r="DS147" s="14">
        <f>(VLOOKUP($EG147,Data!$B:$CP,Daily!HR$10,0)+VLOOKUP($IF147,Data!$B:$CP,Daily!LQ$10,0))/DS$142</f>
      </c>
      <c r="DT147" s="14">
        <f>(VLOOKUP($EG147,Data!$B:$CP,Daily!HS$10,0)+VLOOKUP($IF147,Data!$B:$CP,Daily!LR$10,0))/DT$142</f>
      </c>
      <c r="DU147" s="14">
        <f>(VLOOKUP($EG147,Data!$B:$CP,Daily!HT$10,0)+VLOOKUP($IF147,Data!$B:$CP,Daily!LS$10,0))/DU$142</f>
      </c>
      <c r="DV147" s="18"/>
      <c r="DW147" s="14">
        <f t="shared" si="1899"/>
      </c>
      <c r="DX147" s="14">
        <f t="shared" si="1900"/>
      </c>
      <c r="DY147" s="14">
        <f t="shared" si="1914"/>
      </c>
      <c r="DZ147" s="14">
        <f t="shared" si="1915"/>
      </c>
      <c r="EA147" s="14">
        <f t="shared" si="1916"/>
      </c>
      <c r="EB147" s="18"/>
      <c r="EC147" s="14">
        <f t="shared" si="1901"/>
      </c>
      <c r="ED147" s="14">
        <f t="shared" si="1922"/>
      </c>
      <c r="EE147" s="14">
        <f t="shared" si="1923"/>
      </c>
      <c r="EF147" s="16"/>
      <c r="EG147" s="9" t="s">
        <v>759</v>
      </c>
      <c r="EH147" s="9" t="s">
        <v>125</v>
      </c>
      <c r="EI147" s="14">
        <f>VLOOKUP($EG147,Data!$B:$CP,Daily!EI$10,0)/EI$142</f>
      </c>
      <c r="EJ147" s="14">
        <f>VLOOKUP($EG147,Data!$B:$CP,Daily!EJ$10,0)/EJ$142</f>
      </c>
      <c r="EK147" s="14">
        <f>VLOOKUP($EG147,Data!$B:$CP,Daily!EK$10,0)/EK$142</f>
      </c>
      <c r="EL147" s="14">
        <f>VLOOKUP($EG147,Data!$B:$CP,Daily!EL$10,0)/EL$142</f>
      </c>
      <c r="EM147" s="14">
        <f>VLOOKUP($EG147,Data!$B:$CP,Daily!EM$10,0)/EM$142</f>
      </c>
      <c r="EN147" s="14">
        <f>VLOOKUP($EG147,Data!$B:$CP,Daily!EN$10,0)/EN$142</f>
      </c>
      <c r="EO147" s="14">
        <f>VLOOKUP($EG147,Data!$B:$CP,Daily!EO$10,0)/EO$142</f>
      </c>
      <c r="EP147" s="14">
        <f>VLOOKUP($EG147,Data!$B:$CP,Daily!EP$10,0)/EP$142</f>
      </c>
      <c r="EQ147" s="14">
        <f>VLOOKUP($EG147,Data!$B:$CP,Daily!EQ$10,0)/EQ$142</f>
      </c>
      <c r="ER147" s="14">
        <f>VLOOKUP($EG147,Data!$B:$CP,Daily!ER$10,0)/ER$142</f>
      </c>
      <c r="ES147" s="14">
        <f>VLOOKUP($EG147,Data!$B:$CP,Daily!ES$10,0)/ES$142</f>
      </c>
      <c r="ET147" s="14">
        <f>VLOOKUP($EG147,Data!$B:$CP,Daily!ET$10,0)/ET$142</f>
      </c>
      <c r="EU147" s="14">
        <f>VLOOKUP($EG147,Data!$B:$CP,Daily!EU$10,0)/EU$142</f>
      </c>
      <c r="EV147" s="14">
        <f>VLOOKUP($EG147,Data!$B:$CP,Daily!EV$10,0)/EV$142</f>
      </c>
      <c r="EW147" s="14">
        <f>VLOOKUP($EG147,Data!$B:$CP,Daily!EW$10,0)/EW$142</f>
      </c>
      <c r="EX147" s="14">
        <f>VLOOKUP($EG147,Data!$B:$CP,Daily!EX$10,0)/EX$142</f>
      </c>
      <c r="EY147" s="14">
        <f>VLOOKUP($EG147,Data!$B:$CP,Daily!EY$10,0)/EY$142</f>
      </c>
      <c r="EZ147" s="14">
        <f>VLOOKUP($EG147,Data!$B:$CP,Daily!EZ$10,0)/EZ$142</f>
      </c>
      <c r="FA147" s="14">
        <f>VLOOKUP($EG147,Data!$B:$CP,Daily!FA$10,0)/FA$142</f>
      </c>
      <c r="FB147" s="14">
        <f>VLOOKUP($EG147,Data!$B:$CP,Daily!FB$10,0)/FB$142</f>
      </c>
      <c r="FC147" s="14">
        <f>VLOOKUP($EG147,Data!$B:$CP,Daily!FC$10,0)/FC$142</f>
      </c>
      <c r="FD147" s="14">
        <f>VLOOKUP($EG147,Data!$B:$CP,Daily!FD$10,0)/FD$142</f>
      </c>
      <c r="FE147" s="14">
        <f>VLOOKUP($EG147,Data!$B:$CP,Daily!FE$10,0)/FE$142</f>
      </c>
      <c r="FF147" s="14">
        <f>VLOOKUP($EG147,Data!$B:$CP,Daily!FF$10,0)/FF$142</f>
      </c>
      <c r="FG147" s="14">
        <f>VLOOKUP($EG147,Data!$B:$CP,Daily!FG$10,0)/FG$142</f>
      </c>
      <c r="FH147" s="14">
        <f>VLOOKUP($EG147,Data!$B:$CP,Daily!FH$10,0)/FH$142</f>
      </c>
      <c r="FI147" s="14">
        <f>VLOOKUP($EG147,Data!$B:$CP,Daily!FI$10,0)/FI$142</f>
      </c>
      <c r="FJ147" s="14">
        <f>VLOOKUP($EG147,Data!$B:$CP,Daily!FJ$10,0)/FJ$142</f>
      </c>
      <c r="FK147" s="14">
        <f>VLOOKUP($EG147,Data!$B:$CP,Daily!FK$10,0)/FK$142</f>
      </c>
      <c r="FL147" s="14">
        <f>VLOOKUP($EG147,Data!$B:$CP,Daily!FL$10,0)/FL$142</f>
      </c>
      <c r="FM147" s="14">
        <f>VLOOKUP($EG147,Data!$B:$CP,Daily!FM$10,0)/FM$142</f>
      </c>
      <c r="FN147" s="14">
        <f>VLOOKUP($EG147,Data!$B:$CP,Daily!FN$10,0)/FN$142</f>
      </c>
      <c r="FO147" s="14">
        <f>VLOOKUP($EG147,Data!$B:$CP,Daily!FO$10,0)/FO$142</f>
      </c>
      <c r="FP147" s="14">
        <f>VLOOKUP($EG147,Data!$B:$CP,Daily!FP$10,0)/FP$142</f>
      </c>
      <c r="FQ147" s="14">
        <f>VLOOKUP($EG147,Data!$B:$CP,Daily!FQ$10,0)/FQ$142</f>
      </c>
      <c r="FR147" s="14">
        <f>VLOOKUP($EG147,Data!$B:$CP,Daily!FR$10,0)/FR$142</f>
      </c>
      <c r="FS147" s="14">
        <f>VLOOKUP($EG147,Data!$B:$CP,Daily!FS$10,0)/FS$142</f>
      </c>
      <c r="FT147" s="14">
        <f>VLOOKUP($EG147,Data!$B:$CP,Daily!FT$10,0)/FT$142</f>
      </c>
      <c r="FU147" s="14">
        <f>VLOOKUP($EG147,Data!$B:$CP,Daily!FU$10,0)/FU$142</f>
      </c>
      <c r="FV147" s="14">
        <f>VLOOKUP($EG147,Data!$B:$CP,Daily!FV$10,0)/FV$142</f>
      </c>
      <c r="FW147" s="14">
        <f>VLOOKUP($EG147,Data!$B:$CP,Daily!FW$10,0)/FW$142</f>
      </c>
      <c r="FX147" s="14">
        <f>VLOOKUP($EG147,Data!$B:$CP,Daily!FX$10,0)/FX$142</f>
      </c>
      <c r="FY147" s="14">
        <f>VLOOKUP($EG147,Data!$B:$CP,Daily!FY$10,0)/FY$142</f>
      </c>
      <c r="FZ147" s="14">
        <f>VLOOKUP($EG147,Data!$B:$CP,Daily!FZ$10,0)/FZ$142</f>
      </c>
      <c r="GA147" s="14">
        <f>VLOOKUP($EG147,Data!$B:$CP,Daily!GA$10,0)/GA$142</f>
      </c>
      <c r="GB147" s="14">
        <f>VLOOKUP($EG147,Data!$B:$CP,Daily!GB$10,0)/GB$142</f>
      </c>
      <c r="GC147" s="14">
        <f>VLOOKUP($EG147,Data!$B:$CP,Daily!GC$10,0)/GC$142</f>
      </c>
      <c r="GD147" s="14">
        <f>VLOOKUP($EG147,Data!$B:$CP,Daily!GD$10,0)/GD$142</f>
      </c>
      <c r="GE147" s="14">
        <f>VLOOKUP($EG147,Data!$B:$CP,Daily!GE$10,0)/GE$142</f>
      </c>
      <c r="GF147" s="14">
        <f>VLOOKUP($EG147,Data!$B:$CP,Daily!GF$10,0)/GF$142</f>
      </c>
      <c r="GG147" s="14">
        <f>VLOOKUP($EG147,Data!$B:$CP,Daily!GG$10,0)/GG$142</f>
      </c>
      <c r="GH147" s="14">
        <f>VLOOKUP($EG147,Data!$B:$CP,Daily!GH$10,0)/GH$142</f>
      </c>
      <c r="GI147" s="14">
        <f>VLOOKUP($EG147,Data!$B:$CP,Daily!GI$10,0)/GI$142</f>
      </c>
      <c r="GJ147" s="14">
        <f>VLOOKUP($EG147,Data!$B:$CP,Daily!GJ$10,0)/GJ$142</f>
      </c>
      <c r="GK147" s="14">
        <f>VLOOKUP($EG147,Data!$B:$CP,Daily!GK$10,0)/GK$142</f>
      </c>
      <c r="GL147" s="14">
        <f>VLOOKUP($EG147,Data!$B:$CP,Daily!GL$10,0)/GL$142</f>
      </c>
      <c r="GM147" s="14">
        <f>VLOOKUP($EG147,Data!$B:$CP,Daily!GM$10,0)/GM$142</f>
      </c>
      <c r="GN147" s="14">
        <f>VLOOKUP($EG147,Data!$B:$CP,Daily!GN$10,0)/GN$142</f>
      </c>
      <c r="GO147" s="14">
        <f>VLOOKUP($EG147,Data!$B:$CP,Daily!GO$10,0)/GO$142</f>
      </c>
      <c r="GP147" s="14">
        <f>VLOOKUP($EG147,Data!$B:$CP,Daily!GP$10,0)/GP$142</f>
      </c>
      <c r="GQ147" s="14">
        <f>VLOOKUP($EG147,Data!$B:$CP,Daily!GQ$10,0)/GQ$142</f>
      </c>
      <c r="GR147" s="14">
        <f>VLOOKUP($EG147,Data!$B:$CP,Daily!GR$10,0)/GR$142</f>
      </c>
      <c r="GS147" s="14">
        <f>VLOOKUP($EG147,Data!$B:$CP,Daily!GS$10,0)/GS$142</f>
      </c>
      <c r="GT147" s="14">
        <f>VLOOKUP($EG147,Data!$B:$CP,Daily!GT$10,0)/GT$142</f>
      </c>
      <c r="GU147" s="14">
        <f>VLOOKUP($EG147,Data!$B:$CP,Daily!GU$10,0)/GU$142</f>
      </c>
      <c r="GV147" s="14">
        <f>VLOOKUP($EG147,Data!$B:$CP,Daily!GV$10,0)/GV$142</f>
      </c>
      <c r="GW147" s="14">
        <f>VLOOKUP($EG147,Data!$B:$CP,Daily!GW$10,0)/GW$142</f>
      </c>
      <c r="GX147" s="14">
        <f>VLOOKUP($EG147,Data!$B:$CP,Daily!GX$10,0)/GX$142</f>
      </c>
      <c r="GY147" s="14">
        <f>VLOOKUP($EG147,Data!$B:$CP,Daily!GY$10,0)/GY$142</f>
      </c>
      <c r="GZ147" s="14">
        <f>VLOOKUP($EG147,Data!$B:$CP,Daily!GZ$10,0)/GZ$142</f>
      </c>
      <c r="HA147" s="14">
        <f>VLOOKUP($EG147,Data!$B:$CP,Daily!HA$10,0)/HA$142</f>
      </c>
      <c r="HB147" s="14">
        <f>VLOOKUP($EG147,Data!$B:$CP,Daily!HB$10,0)/HB$142</f>
      </c>
      <c r="HC147" s="14">
        <f>VLOOKUP($EG147,Data!$B:$CP,Daily!HC$10,0)/HC$142</f>
      </c>
      <c r="HD147" s="14">
        <f>VLOOKUP($EG147,Data!$B:$CP,Daily!HD$10,0)/HD$142</f>
      </c>
      <c r="HE147" s="14">
        <f>VLOOKUP($EG147,Data!$B:$CP,Daily!HE$10,0)/HE$142</f>
      </c>
      <c r="HF147" s="14">
        <f>VLOOKUP($EG147,Data!$B:$CP,Daily!HF$10,0)/HF$142</f>
      </c>
      <c r="HG147" s="14">
        <f>VLOOKUP($EG147,Data!$B:$CP,Daily!HG$10,0)/HG$142</f>
      </c>
      <c r="HH147" s="14">
        <f>VLOOKUP($EG147,Data!$B:$CP,Daily!HH$10,0)/HH$142</f>
      </c>
      <c r="HI147" s="14">
        <f>VLOOKUP($EG147,Data!$B:$CP,Daily!HI$10,0)/HI$142</f>
      </c>
      <c r="HJ147" s="14">
        <f>VLOOKUP($EG147,Data!$B:$CP,Daily!HJ$10,0)/HJ$142</f>
      </c>
      <c r="HK147" s="14">
        <f>VLOOKUP($EG147,Data!$B:$CP,Daily!HK$10,0)/HK$142</f>
      </c>
      <c r="HL147" s="14">
        <f>VLOOKUP($EG147,Data!$B:$CP,Daily!HL$10,0)/HL$142</f>
      </c>
      <c r="HM147" s="14">
        <f>VLOOKUP($EG147,Data!$B:$CP,Daily!HM$10,0)/HM$142</f>
      </c>
      <c r="HN147" s="14">
        <f>VLOOKUP($EG147,Data!$B:$CP,Daily!HN$10,0)/HN$142</f>
      </c>
      <c r="HO147" s="14">
        <f>VLOOKUP($EG147,Data!$B:$CP,Daily!HO$10,0)/HO$142</f>
      </c>
      <c r="HP147" s="14">
        <f>VLOOKUP($EG147,Data!$B:$CP,Daily!HP$10,0)/HP$142</f>
      </c>
      <c r="HQ147" s="14">
        <f>VLOOKUP($EG147,Data!$B:$CP,Daily!HQ$10,0)/HQ$142</f>
      </c>
      <c r="HR147" s="14">
        <f>VLOOKUP($EG147,Data!$B:$CP,Daily!HR$10,0)/HR$142</f>
      </c>
      <c r="HS147" s="14">
        <f>VLOOKUP($EG147,Data!$B:$CP,Daily!HS$10,0)/HS$142</f>
      </c>
      <c r="HT147" s="14">
        <f>VLOOKUP($EG147,Data!$B:$CP,Daily!HT$10,0)/HT$142</f>
      </c>
      <c r="HU147" s="17"/>
      <c r="HV147" s="52">
        <f t="shared" si="1902"/>
      </c>
      <c r="HW147" s="52">
        <f t="shared" si="1903"/>
      </c>
      <c r="HX147" s="52">
        <f t="shared" si="1949"/>
      </c>
      <c r="HY147" s="52">
        <f t="shared" si="1950"/>
      </c>
      <c r="HZ147" s="52">
        <f t="shared" si="1951"/>
      </c>
      <c r="IA147" s="55"/>
      <c r="IB147" s="14">
        <f t="shared" si="1905"/>
      </c>
      <c r="IC147" s="14">
        <f t="shared" si="1924"/>
      </c>
      <c r="ID147" s="14">
        <f t="shared" si="1925"/>
      </c>
      <c r="IE147" s="16"/>
      <c r="IF147" s="9" t="s">
        <v>760</v>
      </c>
      <c r="IG147" s="9" t="s">
        <v>125</v>
      </c>
      <c r="IH147" s="14">
        <f>VLOOKUP($IF147,Data!$B:$CP,Daily!IH$10,0)/IH$142</f>
      </c>
      <c r="II147" s="14">
        <f>VLOOKUP($IF147,Data!$B:$CP,Daily!II$10,0)/II$142</f>
      </c>
      <c r="IJ147" s="14">
        <f>VLOOKUP($IF147,Data!$B:$CP,Daily!IJ$10,0)/IJ$142</f>
      </c>
      <c r="IK147" s="14">
        <f>VLOOKUP($IF147,Data!$B:$CP,Daily!IK$10,0)/IK$142</f>
      </c>
      <c r="IL147" s="14">
        <f>VLOOKUP($IF147,Data!$B:$CP,Daily!IL$10,0)/IL$142</f>
      </c>
      <c r="IM147" s="14">
        <f>VLOOKUP($IF147,Data!$B:$CP,Daily!IM$10,0)/IM$142</f>
      </c>
      <c r="IN147" s="14">
        <f>VLOOKUP($IF147,Data!$B:$CP,Daily!IN$10,0)/IN$142</f>
      </c>
      <c r="IO147" s="14">
        <f>VLOOKUP($IF147,Data!$B:$CP,Daily!IO$10,0)/IO$142</f>
      </c>
      <c r="IP147" s="14">
        <f>VLOOKUP($IF147,Data!$B:$CP,Daily!IP$10,0)/IP$142</f>
      </c>
      <c r="IQ147" s="14">
        <f>VLOOKUP($IF147,Data!$B:$CP,Daily!IQ$10,0)/IQ$142</f>
      </c>
      <c r="IR147" s="14">
        <f>VLOOKUP($IF147,Data!$B:$CP,Daily!IR$10,0)/IR$142</f>
      </c>
      <c r="IS147" s="14">
        <f>VLOOKUP($IF147,Data!$B:$CP,Daily!IS$10,0)/IS$142</f>
      </c>
      <c r="IT147" s="14">
        <f>VLOOKUP($IF147,Data!$B:$CP,Daily!IT$10,0)/IT$142</f>
      </c>
      <c r="IU147" s="14">
        <f>VLOOKUP($IF147,Data!$B:$CP,Daily!IU$10,0)/IU$142</f>
      </c>
      <c r="IV147" s="14">
        <f>VLOOKUP($IF147,Data!$B:$CP,Daily!IV$10,0)/IV$142</f>
      </c>
      <c r="IW147" s="14">
        <f>VLOOKUP($IF147,Data!$B:$CP,Daily!IW$10,0)/IW$142</f>
      </c>
      <c r="IX147" s="14">
        <f>VLOOKUP($IF147,Data!$B:$CP,Daily!IX$10,0)/IX$142</f>
      </c>
      <c r="IY147" s="14">
        <f>VLOOKUP($IF147,Data!$B:$CP,Daily!IY$10,0)/IY$142</f>
      </c>
      <c r="IZ147" s="14">
        <f>VLOOKUP($IF147,Data!$B:$CP,Daily!IZ$10,0)/IZ$142</f>
      </c>
      <c r="JA147" s="14">
        <f>VLOOKUP($IF147,Data!$B:$CP,Daily!JA$10,0)/JA$142</f>
      </c>
      <c r="JB147" s="14">
        <f>VLOOKUP($IF147,Data!$B:$CP,Daily!JB$10,0)/JB$142</f>
      </c>
      <c r="JC147" s="14">
        <f>VLOOKUP($IF147,Data!$B:$CP,Daily!JC$10,0)/JC$142</f>
      </c>
      <c r="JD147" s="14">
        <f>VLOOKUP($IF147,Data!$B:$CP,Daily!JD$10,0)/JD$142</f>
      </c>
      <c r="JE147" s="14">
        <f>VLOOKUP($IF147,Data!$B:$CP,Daily!JE$10,0)/JE$142</f>
      </c>
      <c r="JF147" s="14">
        <f>VLOOKUP($IF147,Data!$B:$CP,Daily!JF$10,0)/JF$142</f>
      </c>
      <c r="JG147" s="14">
        <f>VLOOKUP($IF147,Data!$B:$CP,Daily!JG$10,0)/JG$142</f>
      </c>
      <c r="JH147" s="14">
        <f>VLOOKUP($IF147,Data!$B:$CP,Daily!JH$10,0)/JH$142</f>
      </c>
      <c r="JI147" s="14">
        <f>VLOOKUP($IF147,Data!$B:$CP,Daily!JI$10,0)/JI$142</f>
      </c>
      <c r="JJ147" s="14">
        <f>VLOOKUP($IF147,Data!$B:$CP,Daily!JJ$10,0)/JJ$142</f>
      </c>
      <c r="JK147" s="14">
        <f>VLOOKUP($IF147,Data!$B:$CP,Daily!JK$10,0)/JK$142</f>
      </c>
      <c r="JL147" s="14">
        <f>VLOOKUP($IF147,Data!$B:$CP,Daily!JL$10,0)/JL$142</f>
      </c>
      <c r="JM147" s="14">
        <f>VLOOKUP($IF147,Data!$B:$CP,Daily!JM$10,0)/JM$142</f>
      </c>
      <c r="JN147" s="14">
        <f>VLOOKUP($IF147,Data!$B:$CP,Daily!JN$10,0)/JN$142</f>
      </c>
      <c r="JO147" s="14">
        <f>VLOOKUP($IF147,Data!$B:$CP,Daily!JO$10,0)/JO$142</f>
      </c>
      <c r="JP147" s="14">
        <f>VLOOKUP($IF147,Data!$B:$CP,Daily!JP$10,0)/JP$142</f>
      </c>
      <c r="JQ147" s="14">
        <f>VLOOKUP($IF147,Data!$B:$CP,Daily!JQ$10,0)/JQ$142</f>
      </c>
      <c r="JR147" s="14">
        <f>VLOOKUP($IF147,Data!$B:$CP,Daily!JR$10,0)/JR$142</f>
      </c>
      <c r="JS147" s="14">
        <f>VLOOKUP($IF147,Data!$B:$CP,Daily!JS$10,0)/JS$142</f>
      </c>
      <c r="JT147" s="14">
        <f>VLOOKUP($IF147,Data!$B:$CP,Daily!JT$10,0)/JT$142</f>
      </c>
      <c r="JU147" s="14">
        <f>VLOOKUP($IF147,Data!$B:$CP,Daily!JU$10,0)/JU$142</f>
      </c>
      <c r="JV147" s="14">
        <f>VLOOKUP($IF147,Data!$B:$CP,Daily!JV$10,0)/JV$142</f>
      </c>
      <c r="JW147" s="14">
        <f>VLOOKUP($IF147,Data!$B:$CP,Daily!JW$10,0)/JW$142</f>
      </c>
      <c r="JX147" s="14">
        <f>VLOOKUP($IF147,Data!$B:$CP,Daily!JX$10,0)/JX$142</f>
      </c>
      <c r="JY147" s="14">
        <f>VLOOKUP($IF147,Data!$B:$CP,Daily!JY$10,0)/JY$142</f>
      </c>
      <c r="JZ147" s="14">
        <f>VLOOKUP($IF147,Data!$B:$CP,Daily!JZ$10,0)/JZ$142</f>
      </c>
      <c r="KA147" s="14">
        <f>VLOOKUP($IF147,Data!$B:$CP,Daily!KA$10,0)/KA$142</f>
      </c>
      <c r="KB147" s="14">
        <f>VLOOKUP($IF147,Data!$B:$CP,Daily!KB$10,0)/KB$142</f>
      </c>
      <c r="KC147" s="14">
        <f>VLOOKUP($IF147,Data!$B:$CP,Daily!KC$10,0)/KC$142</f>
      </c>
      <c r="KD147" s="14">
        <f>VLOOKUP($IF147,Data!$B:$CP,Daily!KD$10,0)/KD$142</f>
      </c>
      <c r="KE147" s="14">
        <f>VLOOKUP($IF147,Data!$B:$CP,Daily!KE$10,0)/KE$142</f>
      </c>
      <c r="KF147" s="14">
        <f>VLOOKUP($IF147,Data!$B:$CP,Daily!KF$10,0)/KF$142</f>
      </c>
      <c r="KG147" s="14">
        <f>VLOOKUP($IF147,Data!$B:$CP,Daily!KG$10,0)/KG$142</f>
      </c>
      <c r="KH147" s="14">
        <f>VLOOKUP($IF147,Data!$B:$CP,Daily!KH$10,0)/KH$142</f>
      </c>
      <c r="KI147" s="14">
        <f>VLOOKUP($IF147,Data!$B:$CP,Daily!KI$10,0)/KI$142</f>
      </c>
      <c r="KJ147" s="14">
        <f>VLOOKUP($IF147,Data!$B:$CP,Daily!KJ$10,0)/KJ$142</f>
      </c>
      <c r="KK147" s="14">
        <f>VLOOKUP($IF147,Data!$B:$CP,Daily!KK$10,0)/KK$142</f>
      </c>
      <c r="KL147" s="14">
        <f>VLOOKUP($IF147,Data!$B:$CP,Daily!KL$10,0)/KL$142</f>
      </c>
      <c r="KM147" s="14">
        <f>VLOOKUP($IF147,Data!$B:$CP,Daily!KM$10,0)/KM$142</f>
      </c>
      <c r="KN147" s="14">
        <f>VLOOKUP($IF147,Data!$B:$CP,Daily!KN$10,0)/KN$142</f>
      </c>
      <c r="KO147" s="14">
        <f>VLOOKUP($IF147,Data!$B:$CP,Daily!KO$10,0)/KO$142</f>
      </c>
      <c r="KP147" s="14">
        <f>VLOOKUP($IF147,Data!$B:$CP,Daily!KP$10,0)/KP$142</f>
      </c>
      <c r="KQ147" s="14">
        <f>VLOOKUP($IF147,Data!$B:$CP,Daily!KQ$10,0)/KQ$142</f>
      </c>
      <c r="KR147" s="14">
        <f>VLOOKUP($IF147,Data!$B:$CP,Daily!KR$10,0)/KR$142</f>
      </c>
      <c r="KS147" s="14">
        <f>VLOOKUP($IF147,Data!$B:$CP,Daily!KS$10,0)/KS$142</f>
      </c>
      <c r="KT147" s="14">
        <f>VLOOKUP($IF147,Data!$B:$CP,Daily!KT$10,0)/KT$142</f>
      </c>
      <c r="KU147" s="14">
        <f>VLOOKUP($IF147,Data!$B:$CP,Daily!KU$10,0)/KU$142</f>
      </c>
      <c r="KV147" s="14">
        <f>VLOOKUP($IF147,Data!$B:$CP,Daily!KV$10,0)/KV$142</f>
      </c>
      <c r="KW147" s="14">
        <f>VLOOKUP($IF147,Data!$B:$CP,Daily!KW$10,0)/KW$142</f>
      </c>
      <c r="KX147" s="14">
        <f>VLOOKUP($IF147,Data!$B:$CP,Daily!KX$10,0)/KX$142</f>
      </c>
      <c r="KY147" s="14">
        <f>VLOOKUP($IF147,Data!$B:$CP,Daily!KY$10,0)/KY$142</f>
      </c>
      <c r="KZ147" s="14">
        <f>VLOOKUP($IF147,Data!$B:$CP,Daily!KZ$10,0)/KZ$142</f>
      </c>
      <c r="LA147" s="14">
        <f>VLOOKUP($IF147,Data!$B:$CP,Daily!LA$10,0)/LA$142</f>
      </c>
      <c r="LB147" s="14">
        <f>VLOOKUP($IF147,Data!$B:$CP,Daily!LB$10,0)/LB$142</f>
      </c>
      <c r="LC147" s="14">
        <f>VLOOKUP($IF147,Data!$B:$CP,Daily!LC$10,0)/LC$142</f>
      </c>
      <c r="LD147" s="14">
        <f>VLOOKUP($IF147,Data!$B:$CP,Daily!LD$10,0)/LD$142</f>
      </c>
      <c r="LE147" s="14">
        <f>VLOOKUP($IF147,Data!$B:$CP,Daily!LE$10,0)/LE$142</f>
      </c>
      <c r="LF147" s="14">
        <f>VLOOKUP($IF147,Data!$B:$CP,Daily!LF$10,0)/LF$142</f>
      </c>
      <c r="LG147" s="14">
        <f>VLOOKUP($IF147,Data!$B:$CP,Daily!LG$10,0)/LG$142</f>
      </c>
      <c r="LH147" s="14">
        <f>VLOOKUP($IF147,Data!$B:$CP,Daily!LH$10,0)/LH$142</f>
      </c>
      <c r="LI147" s="14">
        <f>VLOOKUP($IF147,Data!$B:$CP,Daily!LI$10,0)/LI$142</f>
      </c>
      <c r="LJ147" s="14">
        <f>VLOOKUP($IF147,Data!$B:$CP,Daily!LJ$10,0)/LJ$142</f>
      </c>
      <c r="LK147" s="14">
        <f>VLOOKUP($IF147,Data!$B:$CP,Daily!LK$10,0)/LK$142</f>
      </c>
      <c r="LL147" s="14">
        <f>VLOOKUP($IF147,Data!$B:$CP,Daily!LL$10,0)/LL$142</f>
      </c>
      <c r="LM147" s="14">
        <f>VLOOKUP($IF147,Data!$B:$CP,Daily!LM$10,0)/LM$142</f>
      </c>
      <c r="LN147" s="14">
        <f>VLOOKUP($IF147,Data!$B:$CP,Daily!LN$10,0)/LN$142</f>
      </c>
      <c r="LO147" s="14">
        <f>VLOOKUP($IF147,Data!$B:$CP,Daily!LO$10,0)/LO$142</f>
      </c>
      <c r="LP147" s="14">
        <f>VLOOKUP($IF147,Data!$B:$CP,Daily!LP$10,0)/LP$142</f>
      </c>
      <c r="LQ147" s="14">
        <f>VLOOKUP($IF147,Data!$B:$CP,Daily!LQ$10,0)/LQ$142</f>
      </c>
      <c r="LR147" s="14">
        <f>VLOOKUP($IF147,Data!$B:$CP,Daily!LR$10,0)/LR$142</f>
      </c>
      <c r="LS147" s="14">
        <f>VLOOKUP($IF147,Data!$B:$CP,Daily!LS$10,0)/LS$142</f>
      </c>
      <c r="LU147" s="52">
        <f t="shared" si="1906"/>
      </c>
      <c r="LV147" s="52">
        <f t="shared" si="1907"/>
      </c>
      <c r="LW147" s="52">
        <f t="shared" si="1908"/>
      </c>
      <c r="LX147" s="52">
        <f t="shared" si="1919"/>
      </c>
      <c r="LY147" s="52">
        <f t="shared" si="1920"/>
      </c>
      <c r="LZ147" s="55"/>
      <c r="MA147" s="14">
        <f t="shared" si="1921"/>
      </c>
      <c r="MB147" s="14">
        <f t="shared" si="1926"/>
      </c>
      <c r="MC147" s="14">
        <f t="shared" si="1927"/>
      </c>
    </row>
    <row r="148" spans="3:341" ht="16.5" customHeight="1" x14ac:dyDescent="0.25">
      <c r="D148" s="132" t="s">
        <v>761</v>
      </c>
      <c r="E148" s="67" t="str">
        <f>VLOOKUP($D148,'Metric Nature'!$C:$D,2,0)&amp;IF(($F148&lt;(EA148)),"Below",IF(($F148&gt;(DZ148)),"Above","Within"))</f>
      </c>
      <c r="F148" s="62">
        <f t="shared" si="1796"/>
      </c>
      <c r="G148" s="92">
        <f t="shared" si="1797"/>
      </c>
      <c r="H148" s="62">
        <f t="shared" si="1798"/>
      </c>
      <c r="I148" s="89">
        <f t="shared" si="1909"/>
      </c>
      <c r="J148" s="62">
        <f t="shared" si="1799"/>
      </c>
      <c r="K148" s="62">
        <f t="shared" si="1800"/>
      </c>
      <c r="L148" s="64"/>
      <c r="M148" s="67" t="str">
        <f>VLOOKUP($D148,'Metric Nature'!$C:$D,2,0)&amp;IF(($N148&lt;(HZ148)),"Below",IF(($N148&gt;(HY148)),"Above","Within"))</f>
      </c>
      <c r="N148" s="71">
        <f t="shared" si="1801"/>
      </c>
      <c r="O148" s="63">
        <f t="shared" si="1910"/>
      </c>
      <c r="P148" s="98">
        <f t="shared" si="1911"/>
      </c>
      <c r="Q148" s="63">
        <f t="shared" si="1802"/>
      </c>
      <c r="R148" s="71">
        <f t="shared" si="1803"/>
      </c>
      <c r="S148" s="62">
        <f t="shared" si="1804"/>
      </c>
      <c r="T148" s="64"/>
      <c r="U148" s="67" t="str">
        <f>VLOOKUP($D148,'Metric Nature'!$C:$D,2,0)&amp;IF(($V148&lt;(LY148)),"Below",IF(($V148&gt;(LX148)),"Above","Within"))</f>
      </c>
      <c r="V148" s="62">
        <f t="shared" si="1805"/>
      </c>
      <c r="W148" s="63">
        <f t="shared" si="1912"/>
      </c>
      <c r="X148" s="62">
        <f t="shared" si="1806"/>
      </c>
      <c r="Y148" s="63">
        <f t="shared" si="1913"/>
      </c>
      <c r="Z148" s="62">
        <f t="shared" si="1807"/>
      </c>
      <c r="AA148" s="62">
        <f t="shared" si="1808"/>
      </c>
      <c r="AB148" s="64"/>
      <c r="AC148" s="60" t="s">
        <v>556</v>
      </c>
      <c r="AI148" s="9" t="s">
        <v>761</v>
      </c>
      <c r="AJ148" s="14">
        <f>(VLOOKUP($EG148,Data!$B:$CP,Daily!EI$10,0)+VLOOKUP($IF148,Data!$B:$CP,Daily!IH$10,0))/AJ$142</f>
      </c>
      <c r="AK148" s="14">
        <f>(VLOOKUP($EG148,Data!$B:$CP,Daily!EJ$10,0)+VLOOKUP($IF148,Data!$B:$CP,Daily!II$10,0))/AK$142</f>
      </c>
      <c r="AL148" s="14">
        <f>(VLOOKUP($EG148,Data!$B:$CP,Daily!EK$10,0)+VLOOKUP($IF148,Data!$B:$CP,Daily!IJ$10,0))/AL$142</f>
      </c>
      <c r="AM148" s="14">
        <f>(VLOOKUP($EG148,Data!$B:$CP,Daily!EL$10,0)+VLOOKUP($IF148,Data!$B:$CP,Daily!IK$10,0))/AM$142</f>
      </c>
      <c r="AN148" s="14">
        <f>(VLOOKUP($EG148,Data!$B:$CP,Daily!EM$10,0)+VLOOKUP($IF148,Data!$B:$CP,Daily!IL$10,0))/AN$142</f>
      </c>
      <c r="AO148" s="14">
        <f>(VLOOKUP($EG148,Data!$B:$CP,Daily!EN$10,0)+VLOOKUP($IF148,Data!$B:$CP,Daily!IM$10,0))/AO$142</f>
      </c>
      <c r="AP148" s="14">
        <f>(VLOOKUP($EG148,Data!$B:$CP,Daily!EO$10,0)+VLOOKUP($IF148,Data!$B:$CP,Daily!IN$10,0))/AP$142</f>
      </c>
      <c r="AQ148" s="14">
        <f>(VLOOKUP($EG148,Data!$B:$CP,Daily!EP$10,0)+VLOOKUP($IF148,Data!$B:$CP,Daily!IO$10,0))/AQ$142</f>
      </c>
      <c r="AR148" s="14">
        <f>(VLOOKUP($EG148,Data!$B:$CP,Daily!EQ$10,0)+VLOOKUP($IF148,Data!$B:$CP,Daily!IP$10,0))/AR$142</f>
      </c>
      <c r="AS148" s="14">
        <f>(VLOOKUP($EG148,Data!$B:$CP,Daily!ER$10,0)+VLOOKUP($IF148,Data!$B:$CP,Daily!IQ$10,0))/AS$142</f>
      </c>
      <c r="AT148" s="14">
        <f>(VLOOKUP($EG148,Data!$B:$CP,Daily!ES$10,0)+VLOOKUP($IF148,Data!$B:$CP,Daily!IR$10,0))/AT$142</f>
      </c>
      <c r="AU148" s="14">
        <f>(VLOOKUP($EG148,Data!$B:$CP,Daily!ET$10,0)+VLOOKUP($IF148,Data!$B:$CP,Daily!IS$10,0))/AU$142</f>
      </c>
      <c r="AV148" s="14">
        <f>(VLOOKUP($EG148,Data!$B:$CP,Daily!EU$10,0)+VLOOKUP($IF148,Data!$B:$CP,Daily!IT$10,0))/AV$142</f>
      </c>
      <c r="AW148" s="14">
        <f>(VLOOKUP($EG148,Data!$B:$CP,Daily!EV$10,0)+VLOOKUP($IF148,Data!$B:$CP,Daily!IU$10,0))/AW$142</f>
      </c>
      <c r="AX148" s="14">
        <f>(VLOOKUP($EG148,Data!$B:$CP,Daily!EW$10,0)+VLOOKUP($IF148,Data!$B:$CP,Daily!IV$10,0))/AX$142</f>
      </c>
      <c r="AY148" s="14">
        <f>(VLOOKUP($EG148,Data!$B:$CP,Daily!EX$10,0)+VLOOKUP($IF148,Data!$B:$CP,Daily!IW$10,0))/AY$142</f>
      </c>
      <c r="AZ148" s="14">
        <f>(VLOOKUP($EG148,Data!$B:$CP,Daily!EY$10,0)+VLOOKUP($IF148,Data!$B:$CP,Daily!IX$10,0))/AZ$142</f>
      </c>
      <c r="BA148" s="14">
        <f>(VLOOKUP($EG148,Data!$B:$CP,Daily!EZ$10,0)+VLOOKUP($IF148,Data!$B:$CP,Daily!IY$10,0))/BA$142</f>
      </c>
      <c r="BB148" s="14">
        <f>(VLOOKUP($EG148,Data!$B:$CP,Daily!FA$10,0)+VLOOKUP($IF148,Data!$B:$CP,Daily!IZ$10,0))/BB$142</f>
      </c>
      <c r="BC148" s="14">
        <f>(VLOOKUP($EG148,Data!$B:$CP,Daily!FB$10,0)+VLOOKUP($IF148,Data!$B:$CP,Daily!JA$10,0))/BC$142</f>
      </c>
      <c r="BD148" s="14">
        <f>(VLOOKUP($EG148,Data!$B:$CP,Daily!FC$10,0)+VLOOKUP($IF148,Data!$B:$CP,Daily!JB$10,0))/BD$142</f>
      </c>
      <c r="BE148" s="14">
        <f>(VLOOKUP($EG148,Data!$B:$CP,Daily!FD$10,0)+VLOOKUP($IF148,Data!$B:$CP,Daily!JC$10,0))/BE$142</f>
      </c>
      <c r="BF148" s="14">
        <f>(VLOOKUP($EG148,Data!$B:$CP,Daily!FE$10,0)+VLOOKUP($IF148,Data!$B:$CP,Daily!JD$10,0))/BF$142</f>
      </c>
      <c r="BG148" s="14">
        <f>(VLOOKUP($EG148,Data!$B:$CP,Daily!FF$10,0)+VLOOKUP($IF148,Data!$B:$CP,Daily!JE$10,0))/BG$142</f>
      </c>
      <c r="BH148" s="14">
        <f>(VLOOKUP($EG148,Data!$B:$CP,Daily!FG$10,0)+VLOOKUP($IF148,Data!$B:$CP,Daily!JF$10,0))/BH$142</f>
      </c>
      <c r="BI148" s="14">
        <f>(VLOOKUP($EG148,Data!$B:$CP,Daily!FH$10,0)+VLOOKUP($IF148,Data!$B:$CP,Daily!JG$10,0))/BI$142</f>
      </c>
      <c r="BJ148" s="14">
        <f>(VLOOKUP($EG148,Data!$B:$CP,Daily!FI$10,0)+VLOOKUP($IF148,Data!$B:$CP,Daily!JH$10,0))/BJ$142</f>
      </c>
      <c r="BK148" s="14">
        <f>(VLOOKUP($EG148,Data!$B:$CP,Daily!FJ$10,0)+VLOOKUP($IF148,Data!$B:$CP,Daily!JI$10,0))/BK$142</f>
      </c>
      <c r="BL148" s="14">
        <f>(VLOOKUP($EG148,Data!$B:$CP,Daily!FK$10,0)+VLOOKUP($IF148,Data!$B:$CP,Daily!JJ$10,0))/BL$142</f>
      </c>
      <c r="BM148" s="14">
        <f>(VLOOKUP($EG148,Data!$B:$CP,Daily!FL$10,0)+VLOOKUP($IF148,Data!$B:$CP,Daily!JK$10,0))/BM$142</f>
      </c>
      <c r="BN148" s="14">
        <f>(VLOOKUP($EG148,Data!$B:$CP,Daily!FM$10,0)+VLOOKUP($IF148,Data!$B:$CP,Daily!JL$10,0))/BN$142</f>
      </c>
      <c r="BO148" s="14">
        <f>(VLOOKUP($EG148,Data!$B:$CP,Daily!FN$10,0)+VLOOKUP($IF148,Data!$B:$CP,Daily!JM$10,0))/BO$142</f>
      </c>
      <c r="BP148" s="14">
        <f>(VLOOKUP($EG148,Data!$B:$CP,Daily!FO$10,0)+VLOOKUP($IF148,Data!$B:$CP,Daily!JN$10,0))/BP$142</f>
      </c>
      <c r="BQ148" s="14">
        <f>(VLOOKUP($EG148,Data!$B:$CP,Daily!FP$10,0)+VLOOKUP($IF148,Data!$B:$CP,Daily!JO$10,0))/BQ$142</f>
      </c>
      <c r="BR148" s="14">
        <f>(VLOOKUP($EG148,Data!$B:$CP,Daily!FQ$10,0)+VLOOKUP($IF148,Data!$B:$CP,Daily!JP$10,0))/BR$142</f>
      </c>
      <c r="BS148" s="14">
        <f>(VLOOKUP($EG148,Data!$B:$CP,Daily!FR$10,0)+VLOOKUP($IF148,Data!$B:$CP,Daily!JQ$10,0))/BS$142</f>
      </c>
      <c r="BT148" s="14">
        <f>(VLOOKUP($EG148,Data!$B:$CP,Daily!FS$10,0)+VLOOKUP($IF148,Data!$B:$CP,Daily!JR$10,0))/BT$142</f>
      </c>
      <c r="BU148" s="14">
        <f>(VLOOKUP($EG148,Data!$B:$CP,Daily!FT$10,0)+VLOOKUP($IF148,Data!$B:$CP,Daily!JS$10,0))/BU$142</f>
      </c>
      <c r="BV148" s="14">
        <f>(VLOOKUP($EG148,Data!$B:$CP,Daily!FU$10,0)+VLOOKUP($IF148,Data!$B:$CP,Daily!JT$10,0))/BV$142</f>
      </c>
      <c r="BW148" s="14">
        <f>(VLOOKUP($EG148,Data!$B:$CP,Daily!FV$10,0)+VLOOKUP($IF148,Data!$B:$CP,Daily!JU$10,0))/BW$142</f>
      </c>
      <c r="BX148" s="14">
        <f>(VLOOKUP($EG148,Data!$B:$CP,Daily!FW$10,0)+VLOOKUP($IF148,Data!$B:$CP,Daily!JV$10,0))/BX$142</f>
      </c>
      <c r="BY148" s="14">
        <f>(VLOOKUP($EG148,Data!$B:$CP,Daily!FX$10,0)+VLOOKUP($IF148,Data!$B:$CP,Daily!JW$10,0))/BY$142</f>
      </c>
      <c r="BZ148" s="14">
        <f>(VLOOKUP($EG148,Data!$B:$CP,Daily!FY$10,0)+VLOOKUP($IF148,Data!$B:$CP,Daily!JX$10,0))/BZ$142</f>
      </c>
      <c r="CA148" s="14">
        <f>(VLOOKUP($EG148,Data!$B:$CP,Daily!FZ$10,0)+VLOOKUP($IF148,Data!$B:$CP,Daily!JY$10,0))/CA$142</f>
      </c>
      <c r="CB148" s="14">
        <f>(VLOOKUP($EG148,Data!$B:$CP,Daily!GA$10,0)+VLOOKUP($IF148,Data!$B:$CP,Daily!JZ$10,0))/CB$142</f>
      </c>
      <c r="CC148" s="14">
        <f>(VLOOKUP($EG148,Data!$B:$CP,Daily!GB$10,0)+VLOOKUP($IF148,Data!$B:$CP,Daily!KA$10,0))/CC$142</f>
      </c>
      <c r="CD148" s="14">
        <f>(VLOOKUP($EG148,Data!$B:$CP,Daily!GC$10,0)+VLOOKUP($IF148,Data!$B:$CP,Daily!KB$10,0))/CD$142</f>
      </c>
      <c r="CE148" s="14">
        <f>(VLOOKUP($EG148,Data!$B:$CP,Daily!GD$10,0)+VLOOKUP($IF148,Data!$B:$CP,Daily!KC$10,0))/CE$142</f>
      </c>
      <c r="CF148" s="14">
        <f>(VLOOKUP($EG148,Data!$B:$CP,Daily!GE$10,0)+VLOOKUP($IF148,Data!$B:$CP,Daily!KD$10,0))/CF$142</f>
      </c>
      <c r="CG148" s="14">
        <f>(VLOOKUP($EG148,Data!$B:$CP,Daily!GF$10,0)+VLOOKUP($IF148,Data!$B:$CP,Daily!KE$10,0))/CG$142</f>
      </c>
      <c r="CH148" s="14">
        <f>(VLOOKUP($EG148,Data!$B:$CP,Daily!GG$10,0)+VLOOKUP($IF148,Data!$B:$CP,Daily!KF$10,0))/CH$142</f>
      </c>
      <c r="CI148" s="14">
        <f>(VLOOKUP($EG148,Data!$B:$CP,Daily!GH$10,0)+VLOOKUP($IF148,Data!$B:$CP,Daily!KG$10,0))/CI$142</f>
      </c>
      <c r="CJ148" s="14">
        <f>(VLOOKUP($EG148,Data!$B:$CP,Daily!GI$10,0)+VLOOKUP($IF148,Data!$B:$CP,Daily!KH$10,0))/CJ$142</f>
      </c>
      <c r="CK148" s="14">
        <f>(VLOOKUP($EG148,Data!$B:$CP,Daily!GJ$10,0)+VLOOKUP($IF148,Data!$B:$CP,Daily!KI$10,0))/CK$142</f>
      </c>
      <c r="CL148" s="14">
        <f>(VLOOKUP($EG148,Data!$B:$CP,Daily!GK$10,0)+VLOOKUP($IF148,Data!$B:$CP,Daily!KJ$10,0))/CL$142</f>
      </c>
      <c r="CM148" s="14">
        <f>(VLOOKUP($EG148,Data!$B:$CP,Daily!GL$10,0)+VLOOKUP($IF148,Data!$B:$CP,Daily!KK$10,0))/CM$142</f>
      </c>
      <c r="CN148" s="14">
        <f>(VLOOKUP($EG148,Data!$B:$CP,Daily!GM$10,0)+VLOOKUP($IF148,Data!$B:$CP,Daily!KL$10,0))/CN$142</f>
      </c>
      <c r="CO148" s="14">
        <f>(VLOOKUP($EG148,Data!$B:$CP,Daily!GN$10,0)+VLOOKUP($IF148,Data!$B:$CP,Daily!KM$10,0))/CO$142</f>
      </c>
      <c r="CP148" s="14">
        <f>(VLOOKUP($EG148,Data!$B:$CP,Daily!GO$10,0)+VLOOKUP($IF148,Data!$B:$CP,Daily!KN$10,0))/CP$142</f>
      </c>
      <c r="CQ148" s="14">
        <f>(VLOOKUP($EG148,Data!$B:$CP,Daily!GP$10,0)+VLOOKUP($IF148,Data!$B:$CP,Daily!KO$10,0))/CQ$142</f>
      </c>
      <c r="CR148" s="14">
        <f>(VLOOKUP($EG148,Data!$B:$CP,Daily!GQ$10,0)+VLOOKUP($IF148,Data!$B:$CP,Daily!KP$10,0))/CR$142</f>
      </c>
      <c r="CS148" s="14">
        <f>(VLOOKUP($EG148,Data!$B:$CP,Daily!GR$10,0)+VLOOKUP($IF148,Data!$B:$CP,Daily!KQ$10,0))/CS$142</f>
      </c>
      <c r="CT148" s="14">
        <f>(VLOOKUP($EG148,Data!$B:$CP,Daily!GS$10,0)+VLOOKUP($IF148,Data!$B:$CP,Daily!KR$10,0))/CT$142</f>
      </c>
      <c r="CU148" s="14">
        <f>(VLOOKUP($EG148,Data!$B:$CP,Daily!GT$10,0)+VLOOKUP($IF148,Data!$B:$CP,Daily!KS$10,0))/CU$142</f>
      </c>
      <c r="CV148" s="14">
        <f>(VLOOKUP($EG148,Data!$B:$CP,Daily!GU$10,0)+VLOOKUP($IF148,Data!$B:$CP,Daily!KT$10,0))/CV$142</f>
      </c>
      <c r="CW148" s="14">
        <f>(VLOOKUP($EG148,Data!$B:$CP,Daily!GV$10,0)+VLOOKUP($IF148,Data!$B:$CP,Daily!KU$10,0))/CW$142</f>
      </c>
      <c r="CX148" s="14">
        <f>(VLOOKUP($EG148,Data!$B:$CP,Daily!GW$10,0)+VLOOKUP($IF148,Data!$B:$CP,Daily!KV$10,0))/CX$142</f>
      </c>
      <c r="CY148" s="14">
        <f>(VLOOKUP($EG148,Data!$B:$CP,Daily!GX$10,0)+VLOOKUP($IF148,Data!$B:$CP,Daily!KW$10,0))/CY$142</f>
      </c>
      <c r="CZ148" s="14">
        <f>(VLOOKUP($EG148,Data!$B:$CP,Daily!GY$10,0)+VLOOKUP($IF148,Data!$B:$CP,Daily!KX$10,0))/CZ$142</f>
      </c>
      <c r="DA148" s="14">
        <f>(VLOOKUP($EG148,Data!$B:$CP,Daily!GZ$10,0)+VLOOKUP($IF148,Data!$B:$CP,Daily!KY$10,0))/DA$142</f>
      </c>
      <c r="DB148" s="14">
        <f>(VLOOKUP($EG148,Data!$B:$CP,Daily!HA$10,0)+VLOOKUP($IF148,Data!$B:$CP,Daily!KZ$10,0))/DB$142</f>
      </c>
      <c r="DC148" s="14">
        <f>(VLOOKUP($EG148,Data!$B:$CP,Daily!HB$10,0)+VLOOKUP($IF148,Data!$B:$CP,Daily!LA$10,0))/DC$142</f>
      </c>
      <c r="DD148" s="14">
        <f>(VLOOKUP($EG148,Data!$B:$CP,Daily!HC$10,0)+VLOOKUP($IF148,Data!$B:$CP,Daily!LB$10,0))/DD$142</f>
      </c>
      <c r="DE148" s="14">
        <f>(VLOOKUP($EG148,Data!$B:$CP,Daily!HD$10,0)+VLOOKUP($IF148,Data!$B:$CP,Daily!LC$10,0))/DE$142</f>
      </c>
      <c r="DF148" s="14">
        <f>(VLOOKUP($EG148,Data!$B:$CP,Daily!HE$10,0)+VLOOKUP($IF148,Data!$B:$CP,Daily!LD$10,0))/DF$142</f>
      </c>
      <c r="DG148" s="14">
        <f>(VLOOKUP($EG148,Data!$B:$CP,Daily!HF$10,0)+VLOOKUP($IF148,Data!$B:$CP,Daily!LE$10,0))/DG$142</f>
      </c>
      <c r="DH148" s="14">
        <f>(VLOOKUP($EG148,Data!$B:$CP,Daily!HG$10,0)+VLOOKUP($IF148,Data!$B:$CP,Daily!LF$10,0))/DH$142</f>
      </c>
      <c r="DI148" s="14">
        <f>(VLOOKUP($EG148,Data!$B:$CP,Daily!HH$10,0)+VLOOKUP($IF148,Data!$B:$CP,Daily!LG$10,0))/DI$142</f>
      </c>
      <c r="DJ148" s="14">
        <f>(VLOOKUP($EG148,Data!$B:$CP,Daily!HI$10,0)+VLOOKUP($IF148,Data!$B:$CP,Daily!LH$10,0))/DJ$142</f>
      </c>
      <c r="DK148" s="14">
        <f>(VLOOKUP($EG148,Data!$B:$CP,Daily!HJ$10,0)+VLOOKUP($IF148,Data!$B:$CP,Daily!LI$10,0))/DK$142</f>
      </c>
      <c r="DL148" s="14">
        <f>(VLOOKUP($EG148,Data!$B:$CP,Daily!HK$10,0)+VLOOKUP($IF148,Data!$B:$CP,Daily!LJ$10,0))/DL$142</f>
      </c>
      <c r="DM148" s="14">
        <f>(VLOOKUP($EG148,Data!$B:$CP,Daily!HL$10,0)+VLOOKUP($IF148,Data!$B:$CP,Daily!LK$10,0))/DM$142</f>
      </c>
      <c r="DN148" s="14">
        <f>(VLOOKUP($EG148,Data!$B:$CP,Daily!HM$10,0)+VLOOKUP($IF148,Data!$B:$CP,Daily!LL$10,0))/DN$142</f>
      </c>
      <c r="DO148" s="14">
        <f>(VLOOKUP($EG148,Data!$B:$CP,Daily!HN$10,0)+VLOOKUP($IF148,Data!$B:$CP,Daily!LM$10,0))/DO$142</f>
      </c>
      <c r="DP148" s="14">
        <f>(VLOOKUP($EG148,Data!$B:$CP,Daily!HO$10,0)+VLOOKUP($IF148,Data!$B:$CP,Daily!LN$10,0))/DP$142</f>
      </c>
      <c r="DQ148" s="14">
        <f>(VLOOKUP($EG148,Data!$B:$CP,Daily!HP$10,0)+VLOOKUP($IF148,Data!$B:$CP,Daily!LO$10,0))/DQ$142</f>
      </c>
      <c r="DR148" s="14">
        <f>(VLOOKUP($EG148,Data!$B:$CP,Daily!HQ$10,0)+VLOOKUP($IF148,Data!$B:$CP,Daily!LP$10,0))/DR$142</f>
      </c>
      <c r="DS148" s="14">
        <f>(VLOOKUP($EG148,Data!$B:$CP,Daily!HR$10,0)+VLOOKUP($IF148,Data!$B:$CP,Daily!LQ$10,0))/DS$142</f>
      </c>
      <c r="DT148" s="14">
        <f>(VLOOKUP($EG148,Data!$B:$CP,Daily!HS$10,0)+VLOOKUP($IF148,Data!$B:$CP,Daily!LR$10,0))/DT$142</f>
      </c>
      <c r="DU148" s="14">
        <f>(VLOOKUP($EG148,Data!$B:$CP,Daily!HT$10,0)+VLOOKUP($IF148,Data!$B:$CP,Daily!LS$10,0))/DU$142</f>
      </c>
      <c r="DV148" s="18"/>
      <c r="DW148" s="14">
        <f t="shared" si="1899"/>
      </c>
      <c r="DX148" s="14">
        <f t="shared" si="1900"/>
      </c>
      <c r="DY148" s="14">
        <f t="shared" si="1914"/>
      </c>
      <c r="DZ148" s="14">
        <f t="shared" si="1915"/>
      </c>
      <c r="EA148" s="14">
        <f t="shared" si="1916"/>
      </c>
      <c r="EB148" s="18"/>
      <c r="EC148" s="14">
        <f t="shared" si="1901"/>
      </c>
      <c r="ED148" s="14">
        <f t="shared" si="1922"/>
      </c>
      <c r="EE148" s="14">
        <f t="shared" si="1923"/>
      </c>
      <c r="EF148" s="16"/>
      <c r="EG148" s="9" t="s">
        <v>762</v>
      </c>
      <c r="EH148" s="9" t="s">
        <v>126</v>
      </c>
      <c r="EI148" s="14">
        <f>VLOOKUP($EG148,Data!$B:$CP,Daily!EI$10,0)/EI$142</f>
      </c>
      <c r="EJ148" s="14">
        <f>VLOOKUP($EG148,Data!$B:$CP,Daily!EJ$10,0)/EJ$142</f>
      </c>
      <c r="EK148" s="14">
        <f>VLOOKUP($EG148,Data!$B:$CP,Daily!EK$10,0)/EK$142</f>
      </c>
      <c r="EL148" s="14">
        <f>VLOOKUP($EG148,Data!$B:$CP,Daily!EL$10,0)/EL$142</f>
      </c>
      <c r="EM148" s="14">
        <f>VLOOKUP($EG148,Data!$B:$CP,Daily!EM$10,0)/EM$142</f>
      </c>
      <c r="EN148" s="14">
        <f>VLOOKUP($EG148,Data!$B:$CP,Daily!EN$10,0)/EN$142</f>
      </c>
      <c r="EO148" s="14">
        <f>VLOOKUP($EG148,Data!$B:$CP,Daily!EO$10,0)/EO$142</f>
      </c>
      <c r="EP148" s="14">
        <f>VLOOKUP($EG148,Data!$B:$CP,Daily!EP$10,0)/EP$142</f>
      </c>
      <c r="EQ148" s="14">
        <f>VLOOKUP($EG148,Data!$B:$CP,Daily!EQ$10,0)/EQ$142</f>
      </c>
      <c r="ER148" s="14">
        <f>VLOOKUP($EG148,Data!$B:$CP,Daily!ER$10,0)/ER$142</f>
      </c>
      <c r="ES148" s="14">
        <f>VLOOKUP($EG148,Data!$B:$CP,Daily!ES$10,0)/ES$142</f>
      </c>
      <c r="ET148" s="14">
        <f>VLOOKUP($EG148,Data!$B:$CP,Daily!ET$10,0)/ET$142</f>
      </c>
      <c r="EU148" s="14">
        <f>VLOOKUP($EG148,Data!$B:$CP,Daily!EU$10,0)/EU$142</f>
      </c>
      <c r="EV148" s="14">
        <f>VLOOKUP($EG148,Data!$B:$CP,Daily!EV$10,0)/EV$142</f>
      </c>
      <c r="EW148" s="14">
        <f>VLOOKUP($EG148,Data!$B:$CP,Daily!EW$10,0)/EW$142</f>
      </c>
      <c r="EX148" s="14">
        <f>VLOOKUP($EG148,Data!$B:$CP,Daily!EX$10,0)/EX$142</f>
      </c>
      <c r="EY148" s="14">
        <f>VLOOKUP($EG148,Data!$B:$CP,Daily!EY$10,0)/EY$142</f>
      </c>
      <c r="EZ148" s="14">
        <f>VLOOKUP($EG148,Data!$B:$CP,Daily!EZ$10,0)/EZ$142</f>
      </c>
      <c r="FA148" s="14">
        <f>VLOOKUP($EG148,Data!$B:$CP,Daily!FA$10,0)/FA$142</f>
      </c>
      <c r="FB148" s="14">
        <f>VLOOKUP($EG148,Data!$B:$CP,Daily!FB$10,0)/FB$142</f>
      </c>
      <c r="FC148" s="14">
        <f>VLOOKUP($EG148,Data!$B:$CP,Daily!FC$10,0)/FC$142</f>
      </c>
      <c r="FD148" s="14">
        <f>VLOOKUP($EG148,Data!$B:$CP,Daily!FD$10,0)/FD$142</f>
      </c>
      <c r="FE148" s="14">
        <f>VLOOKUP($EG148,Data!$B:$CP,Daily!FE$10,0)/FE$142</f>
      </c>
      <c r="FF148" s="14">
        <f>VLOOKUP($EG148,Data!$B:$CP,Daily!FF$10,0)/FF$142</f>
      </c>
      <c r="FG148" s="14">
        <f>VLOOKUP($EG148,Data!$B:$CP,Daily!FG$10,0)/FG$142</f>
      </c>
      <c r="FH148" s="14">
        <f>VLOOKUP($EG148,Data!$B:$CP,Daily!FH$10,0)/FH$142</f>
      </c>
      <c r="FI148" s="14">
        <f>VLOOKUP($EG148,Data!$B:$CP,Daily!FI$10,0)/FI$142</f>
      </c>
      <c r="FJ148" s="14">
        <f>VLOOKUP($EG148,Data!$B:$CP,Daily!FJ$10,0)/FJ$142</f>
      </c>
      <c r="FK148" s="14">
        <f>VLOOKUP($EG148,Data!$B:$CP,Daily!FK$10,0)/FK$142</f>
      </c>
      <c r="FL148" s="14">
        <f>VLOOKUP($EG148,Data!$B:$CP,Daily!FL$10,0)/FL$142</f>
      </c>
      <c r="FM148" s="14">
        <f>VLOOKUP($EG148,Data!$B:$CP,Daily!FM$10,0)/FM$142</f>
      </c>
      <c r="FN148" s="14">
        <f>VLOOKUP($EG148,Data!$B:$CP,Daily!FN$10,0)/FN$142</f>
      </c>
      <c r="FO148" s="14">
        <f>VLOOKUP($EG148,Data!$B:$CP,Daily!FO$10,0)/FO$142</f>
      </c>
      <c r="FP148" s="14">
        <f>VLOOKUP($EG148,Data!$B:$CP,Daily!FP$10,0)/FP$142</f>
      </c>
      <c r="FQ148" s="14">
        <f>VLOOKUP($EG148,Data!$B:$CP,Daily!FQ$10,0)/FQ$142</f>
      </c>
      <c r="FR148" s="14">
        <f>VLOOKUP($EG148,Data!$B:$CP,Daily!FR$10,0)/FR$142</f>
      </c>
      <c r="FS148" s="14">
        <f>VLOOKUP($EG148,Data!$B:$CP,Daily!FS$10,0)/FS$142</f>
      </c>
      <c r="FT148" s="14">
        <f>VLOOKUP($EG148,Data!$B:$CP,Daily!FT$10,0)/FT$142</f>
      </c>
      <c r="FU148" s="14">
        <f>VLOOKUP($EG148,Data!$B:$CP,Daily!FU$10,0)/FU$142</f>
      </c>
      <c r="FV148" s="14">
        <f>VLOOKUP($EG148,Data!$B:$CP,Daily!FV$10,0)/FV$142</f>
      </c>
      <c r="FW148" s="14">
        <f>VLOOKUP($EG148,Data!$B:$CP,Daily!FW$10,0)/FW$142</f>
      </c>
      <c r="FX148" s="14">
        <f>VLOOKUP($EG148,Data!$B:$CP,Daily!FX$10,0)/FX$142</f>
      </c>
      <c r="FY148" s="14">
        <f>VLOOKUP($EG148,Data!$B:$CP,Daily!FY$10,0)/FY$142</f>
      </c>
      <c r="FZ148" s="14">
        <f>VLOOKUP($EG148,Data!$B:$CP,Daily!FZ$10,0)/FZ$142</f>
      </c>
      <c r="GA148" s="14">
        <f>VLOOKUP($EG148,Data!$B:$CP,Daily!GA$10,0)/GA$142</f>
      </c>
      <c r="GB148" s="14">
        <f>VLOOKUP($EG148,Data!$B:$CP,Daily!GB$10,0)/GB$142</f>
      </c>
      <c r="GC148" s="14">
        <f>VLOOKUP($EG148,Data!$B:$CP,Daily!GC$10,0)/GC$142</f>
      </c>
      <c r="GD148" s="14">
        <f>VLOOKUP($EG148,Data!$B:$CP,Daily!GD$10,0)/GD$142</f>
      </c>
      <c r="GE148" s="14">
        <f>VLOOKUP($EG148,Data!$B:$CP,Daily!GE$10,0)/GE$142</f>
      </c>
      <c r="GF148" s="14">
        <f>VLOOKUP($EG148,Data!$B:$CP,Daily!GF$10,0)/GF$142</f>
      </c>
      <c r="GG148" s="14">
        <f>VLOOKUP($EG148,Data!$B:$CP,Daily!GG$10,0)/GG$142</f>
      </c>
      <c r="GH148" s="14">
        <f>VLOOKUP($EG148,Data!$B:$CP,Daily!GH$10,0)/GH$142</f>
      </c>
      <c r="GI148" s="14">
        <f>VLOOKUP($EG148,Data!$B:$CP,Daily!GI$10,0)/GI$142</f>
      </c>
      <c r="GJ148" s="14">
        <f>VLOOKUP($EG148,Data!$B:$CP,Daily!GJ$10,0)/GJ$142</f>
      </c>
      <c r="GK148" s="14">
        <f>VLOOKUP($EG148,Data!$B:$CP,Daily!GK$10,0)/GK$142</f>
      </c>
      <c r="GL148" s="14">
        <f>VLOOKUP($EG148,Data!$B:$CP,Daily!GL$10,0)/GL$142</f>
      </c>
      <c r="GM148" s="14">
        <f>VLOOKUP($EG148,Data!$B:$CP,Daily!GM$10,0)/GM$142</f>
      </c>
      <c r="GN148" s="14">
        <f>VLOOKUP($EG148,Data!$B:$CP,Daily!GN$10,0)/GN$142</f>
      </c>
      <c r="GO148" s="14">
        <f>VLOOKUP($EG148,Data!$B:$CP,Daily!GO$10,0)/GO$142</f>
      </c>
      <c r="GP148" s="14">
        <f>VLOOKUP($EG148,Data!$B:$CP,Daily!GP$10,0)/GP$142</f>
      </c>
      <c r="GQ148" s="14">
        <f>VLOOKUP($EG148,Data!$B:$CP,Daily!GQ$10,0)/GQ$142</f>
      </c>
      <c r="GR148" s="14">
        <f>VLOOKUP($EG148,Data!$B:$CP,Daily!GR$10,0)/GR$142</f>
      </c>
      <c r="GS148" s="14">
        <f>VLOOKUP($EG148,Data!$B:$CP,Daily!GS$10,0)/GS$142</f>
      </c>
      <c r="GT148" s="14">
        <f>VLOOKUP($EG148,Data!$B:$CP,Daily!GT$10,0)/GT$142</f>
      </c>
      <c r="GU148" s="14">
        <f>VLOOKUP($EG148,Data!$B:$CP,Daily!GU$10,0)/GU$142</f>
      </c>
      <c r="GV148" s="14">
        <f>VLOOKUP($EG148,Data!$B:$CP,Daily!GV$10,0)/GV$142</f>
      </c>
      <c r="GW148" s="14">
        <f>VLOOKUP($EG148,Data!$B:$CP,Daily!GW$10,0)/GW$142</f>
      </c>
      <c r="GX148" s="14">
        <f>VLOOKUP($EG148,Data!$B:$CP,Daily!GX$10,0)/GX$142</f>
      </c>
      <c r="GY148" s="14">
        <f>VLOOKUP($EG148,Data!$B:$CP,Daily!GY$10,0)/GY$142</f>
      </c>
      <c r="GZ148" s="14">
        <f>VLOOKUP($EG148,Data!$B:$CP,Daily!GZ$10,0)/GZ$142</f>
      </c>
      <c r="HA148" s="14">
        <f>VLOOKUP($EG148,Data!$B:$CP,Daily!HA$10,0)/HA$142</f>
      </c>
      <c r="HB148" s="14">
        <f>VLOOKUP($EG148,Data!$B:$CP,Daily!HB$10,0)/HB$142</f>
      </c>
      <c r="HC148" s="14">
        <f>VLOOKUP($EG148,Data!$B:$CP,Daily!HC$10,0)/HC$142</f>
      </c>
      <c r="HD148" s="14">
        <f>VLOOKUP($EG148,Data!$B:$CP,Daily!HD$10,0)/HD$142</f>
      </c>
      <c r="HE148" s="14">
        <f>VLOOKUP($EG148,Data!$B:$CP,Daily!HE$10,0)/HE$142</f>
      </c>
      <c r="HF148" s="14">
        <f>VLOOKUP($EG148,Data!$B:$CP,Daily!HF$10,0)/HF$142</f>
      </c>
      <c r="HG148" s="14">
        <f>VLOOKUP($EG148,Data!$B:$CP,Daily!HG$10,0)/HG$142</f>
      </c>
      <c r="HH148" s="14">
        <f>VLOOKUP($EG148,Data!$B:$CP,Daily!HH$10,0)/HH$142</f>
      </c>
      <c r="HI148" s="14">
        <f>VLOOKUP($EG148,Data!$B:$CP,Daily!HI$10,0)/HI$142</f>
      </c>
      <c r="HJ148" s="14">
        <f>VLOOKUP($EG148,Data!$B:$CP,Daily!HJ$10,0)/HJ$142</f>
      </c>
      <c r="HK148" s="14">
        <f>VLOOKUP($EG148,Data!$B:$CP,Daily!HK$10,0)/HK$142</f>
      </c>
      <c r="HL148" s="14">
        <f>VLOOKUP($EG148,Data!$B:$CP,Daily!HL$10,0)/HL$142</f>
      </c>
      <c r="HM148" s="14">
        <f>VLOOKUP($EG148,Data!$B:$CP,Daily!HM$10,0)/HM$142</f>
      </c>
      <c r="HN148" s="14">
        <f>VLOOKUP($EG148,Data!$B:$CP,Daily!HN$10,0)/HN$142</f>
      </c>
      <c r="HO148" s="14">
        <f>VLOOKUP($EG148,Data!$B:$CP,Daily!HO$10,0)/HO$142</f>
      </c>
      <c r="HP148" s="14">
        <f>VLOOKUP($EG148,Data!$B:$CP,Daily!HP$10,0)/HP$142</f>
      </c>
      <c r="HQ148" s="14">
        <f>VLOOKUP($EG148,Data!$B:$CP,Daily!HQ$10,0)/HQ$142</f>
      </c>
      <c r="HR148" s="14">
        <f>VLOOKUP($EG148,Data!$B:$CP,Daily!HR$10,0)/HR$142</f>
      </c>
      <c r="HS148" s="14">
        <f>VLOOKUP($EG148,Data!$B:$CP,Daily!HS$10,0)/HS$142</f>
      </c>
      <c r="HT148" s="14">
        <f>VLOOKUP($EG148,Data!$B:$CP,Daily!HT$10,0)/HT$142</f>
      </c>
      <c r="HU148" s="17"/>
      <c r="HV148" s="52">
        <f t="shared" si="1902"/>
      </c>
      <c r="HW148" s="52">
        <f t="shared" si="1903"/>
      </c>
      <c r="HX148" s="52">
        <f t="shared" si="1904"/>
      </c>
      <c r="HY148" s="52">
        <f t="shared" si="1917"/>
      </c>
      <c r="HZ148" s="52">
        <f t="shared" si="1918"/>
      </c>
      <c r="IA148" s="55"/>
      <c r="IB148" s="14">
        <f t="shared" si="1905"/>
      </c>
      <c r="IC148" s="14">
        <f t="shared" si="1924"/>
      </c>
      <c r="ID148" s="14">
        <f t="shared" si="1925"/>
      </c>
      <c r="IE148" s="16"/>
      <c r="IF148" s="9" t="s">
        <v>763</v>
      </c>
      <c r="IG148" s="9" t="s">
        <v>126</v>
      </c>
      <c r="IH148" s="14">
        <f>VLOOKUP($IF148,Data!$B:$CP,Daily!IH$10,0)/IH$142</f>
      </c>
      <c r="II148" s="14">
        <f>VLOOKUP($IF148,Data!$B:$CP,Daily!II$10,0)/II$142</f>
      </c>
      <c r="IJ148" s="14">
        <f>VLOOKUP($IF148,Data!$B:$CP,Daily!IJ$10,0)/IJ$142</f>
      </c>
      <c r="IK148" s="14">
        <f>VLOOKUP($IF148,Data!$B:$CP,Daily!IK$10,0)/IK$142</f>
      </c>
      <c r="IL148" s="14">
        <f>VLOOKUP($IF148,Data!$B:$CP,Daily!IL$10,0)/IL$142</f>
      </c>
      <c r="IM148" s="14">
        <f>VLOOKUP($IF148,Data!$B:$CP,Daily!IM$10,0)/IM$142</f>
      </c>
      <c r="IN148" s="14">
        <f>VLOOKUP($IF148,Data!$B:$CP,Daily!IN$10,0)/IN$142</f>
      </c>
      <c r="IO148" s="14">
        <f>VLOOKUP($IF148,Data!$B:$CP,Daily!IO$10,0)/IO$142</f>
      </c>
      <c r="IP148" s="14">
        <f>VLOOKUP($IF148,Data!$B:$CP,Daily!IP$10,0)/IP$142</f>
      </c>
      <c r="IQ148" s="14">
        <f>VLOOKUP($IF148,Data!$B:$CP,Daily!IQ$10,0)/IQ$142</f>
      </c>
      <c r="IR148" s="14">
        <f>VLOOKUP($IF148,Data!$B:$CP,Daily!IR$10,0)/IR$142</f>
      </c>
      <c r="IS148" s="14">
        <f>VLOOKUP($IF148,Data!$B:$CP,Daily!IS$10,0)/IS$142</f>
      </c>
      <c r="IT148" s="14">
        <f>VLOOKUP($IF148,Data!$B:$CP,Daily!IT$10,0)/IT$142</f>
      </c>
      <c r="IU148" s="14">
        <f>VLOOKUP($IF148,Data!$B:$CP,Daily!IU$10,0)/IU$142</f>
      </c>
      <c r="IV148" s="14">
        <f>VLOOKUP($IF148,Data!$B:$CP,Daily!IV$10,0)/IV$142</f>
      </c>
      <c r="IW148" s="14">
        <f>VLOOKUP($IF148,Data!$B:$CP,Daily!IW$10,0)/IW$142</f>
      </c>
      <c r="IX148" s="14">
        <f>VLOOKUP($IF148,Data!$B:$CP,Daily!IX$10,0)/IX$142</f>
      </c>
      <c r="IY148" s="14">
        <f>VLOOKUP($IF148,Data!$B:$CP,Daily!IY$10,0)/IY$142</f>
      </c>
      <c r="IZ148" s="14">
        <f>VLOOKUP($IF148,Data!$B:$CP,Daily!IZ$10,0)/IZ$142</f>
      </c>
      <c r="JA148" s="14">
        <f>VLOOKUP($IF148,Data!$B:$CP,Daily!JA$10,0)/JA$142</f>
      </c>
      <c r="JB148" s="14">
        <f>VLOOKUP($IF148,Data!$B:$CP,Daily!JB$10,0)/JB$142</f>
      </c>
      <c r="JC148" s="14">
        <f>VLOOKUP($IF148,Data!$B:$CP,Daily!JC$10,0)/JC$142</f>
      </c>
      <c r="JD148" s="14">
        <f>VLOOKUP($IF148,Data!$B:$CP,Daily!JD$10,0)/JD$142</f>
      </c>
      <c r="JE148" s="14">
        <f>VLOOKUP($IF148,Data!$B:$CP,Daily!JE$10,0)/JE$142</f>
      </c>
      <c r="JF148" s="14">
        <f>VLOOKUP($IF148,Data!$B:$CP,Daily!JF$10,0)/JF$142</f>
      </c>
      <c r="JG148" s="14">
        <f>VLOOKUP($IF148,Data!$B:$CP,Daily!JG$10,0)/JG$142</f>
      </c>
      <c r="JH148" s="14">
        <f>VLOOKUP($IF148,Data!$B:$CP,Daily!JH$10,0)/JH$142</f>
      </c>
      <c r="JI148" s="14">
        <f>VLOOKUP($IF148,Data!$B:$CP,Daily!JI$10,0)/JI$142</f>
      </c>
      <c r="JJ148" s="14">
        <f>VLOOKUP($IF148,Data!$B:$CP,Daily!JJ$10,0)/JJ$142</f>
      </c>
      <c r="JK148" s="14">
        <f>VLOOKUP($IF148,Data!$B:$CP,Daily!JK$10,0)/JK$142</f>
      </c>
      <c r="JL148" s="14">
        <f>VLOOKUP($IF148,Data!$B:$CP,Daily!JL$10,0)/JL$142</f>
      </c>
      <c r="JM148" s="14">
        <f>VLOOKUP($IF148,Data!$B:$CP,Daily!JM$10,0)/JM$142</f>
      </c>
      <c r="JN148" s="14">
        <f>VLOOKUP($IF148,Data!$B:$CP,Daily!JN$10,0)/JN$142</f>
      </c>
      <c r="JO148" s="14">
        <f>VLOOKUP($IF148,Data!$B:$CP,Daily!JO$10,0)/JO$142</f>
      </c>
      <c r="JP148" s="14">
        <f>VLOOKUP($IF148,Data!$B:$CP,Daily!JP$10,0)/JP$142</f>
      </c>
      <c r="JQ148" s="14">
        <f>VLOOKUP($IF148,Data!$B:$CP,Daily!JQ$10,0)/JQ$142</f>
      </c>
      <c r="JR148" s="14">
        <f>VLOOKUP($IF148,Data!$B:$CP,Daily!JR$10,0)/JR$142</f>
      </c>
      <c r="JS148" s="14">
        <f>VLOOKUP($IF148,Data!$B:$CP,Daily!JS$10,0)/JS$142</f>
      </c>
      <c r="JT148" s="14">
        <f>VLOOKUP($IF148,Data!$B:$CP,Daily!JT$10,0)/JT$142</f>
      </c>
      <c r="JU148" s="14">
        <f>VLOOKUP($IF148,Data!$B:$CP,Daily!JU$10,0)/JU$142</f>
      </c>
      <c r="JV148" s="14">
        <f>VLOOKUP($IF148,Data!$B:$CP,Daily!JV$10,0)/JV$142</f>
      </c>
      <c r="JW148" s="14">
        <f>VLOOKUP($IF148,Data!$B:$CP,Daily!JW$10,0)/JW$142</f>
      </c>
      <c r="JX148" s="14">
        <f>VLOOKUP($IF148,Data!$B:$CP,Daily!JX$10,0)/JX$142</f>
      </c>
      <c r="JY148" s="14">
        <f>VLOOKUP($IF148,Data!$B:$CP,Daily!JY$10,0)/JY$142</f>
      </c>
      <c r="JZ148" s="14">
        <f>VLOOKUP($IF148,Data!$B:$CP,Daily!JZ$10,0)/JZ$142</f>
      </c>
      <c r="KA148" s="14">
        <f>VLOOKUP($IF148,Data!$B:$CP,Daily!KA$10,0)/KA$142</f>
      </c>
      <c r="KB148" s="14">
        <f>VLOOKUP($IF148,Data!$B:$CP,Daily!KB$10,0)/KB$142</f>
      </c>
      <c r="KC148" s="14">
        <f>VLOOKUP($IF148,Data!$B:$CP,Daily!KC$10,0)/KC$142</f>
      </c>
      <c r="KD148" s="14">
        <f>VLOOKUP($IF148,Data!$B:$CP,Daily!KD$10,0)/KD$142</f>
      </c>
      <c r="KE148" s="14">
        <f>VLOOKUP($IF148,Data!$B:$CP,Daily!KE$10,0)/KE$142</f>
      </c>
      <c r="KF148" s="14">
        <f>VLOOKUP($IF148,Data!$B:$CP,Daily!KF$10,0)/KF$142</f>
      </c>
      <c r="KG148" s="14">
        <f>VLOOKUP($IF148,Data!$B:$CP,Daily!KG$10,0)/KG$142</f>
      </c>
      <c r="KH148" s="14">
        <f>VLOOKUP($IF148,Data!$B:$CP,Daily!KH$10,0)/KH$142</f>
      </c>
      <c r="KI148" s="14">
        <f>VLOOKUP($IF148,Data!$B:$CP,Daily!KI$10,0)/KI$142</f>
      </c>
      <c r="KJ148" s="14">
        <f>VLOOKUP($IF148,Data!$B:$CP,Daily!KJ$10,0)/KJ$142</f>
      </c>
      <c r="KK148" s="14">
        <f>VLOOKUP($IF148,Data!$B:$CP,Daily!KK$10,0)/KK$142</f>
      </c>
      <c r="KL148" s="14">
        <f>VLOOKUP($IF148,Data!$B:$CP,Daily!KL$10,0)/KL$142</f>
      </c>
      <c r="KM148" s="14">
        <f>VLOOKUP($IF148,Data!$B:$CP,Daily!KM$10,0)/KM$142</f>
      </c>
      <c r="KN148" s="14">
        <f>VLOOKUP($IF148,Data!$B:$CP,Daily!KN$10,0)/KN$142</f>
      </c>
      <c r="KO148" s="14">
        <f>VLOOKUP($IF148,Data!$B:$CP,Daily!KO$10,0)/KO$142</f>
      </c>
      <c r="KP148" s="14">
        <f>VLOOKUP($IF148,Data!$B:$CP,Daily!KP$10,0)/KP$142</f>
      </c>
      <c r="KQ148" s="14">
        <f>VLOOKUP($IF148,Data!$B:$CP,Daily!KQ$10,0)/KQ$142</f>
      </c>
      <c r="KR148" s="14">
        <f>VLOOKUP($IF148,Data!$B:$CP,Daily!KR$10,0)/KR$142</f>
      </c>
      <c r="KS148" s="14">
        <f>VLOOKUP($IF148,Data!$B:$CP,Daily!KS$10,0)/KS$142</f>
      </c>
      <c r="KT148" s="14">
        <f>VLOOKUP($IF148,Data!$B:$CP,Daily!KT$10,0)/KT$142</f>
      </c>
      <c r="KU148" s="14">
        <f>VLOOKUP($IF148,Data!$B:$CP,Daily!KU$10,0)/KU$142</f>
      </c>
      <c r="KV148" s="14">
        <f>VLOOKUP($IF148,Data!$B:$CP,Daily!KV$10,0)/KV$142</f>
      </c>
      <c r="KW148" s="14">
        <f>VLOOKUP($IF148,Data!$B:$CP,Daily!KW$10,0)/KW$142</f>
      </c>
      <c r="KX148" s="14">
        <f>VLOOKUP($IF148,Data!$B:$CP,Daily!KX$10,0)/KX$142</f>
      </c>
      <c r="KY148" s="14">
        <f>VLOOKUP($IF148,Data!$B:$CP,Daily!KY$10,0)/KY$142</f>
      </c>
      <c r="KZ148" s="14">
        <f>VLOOKUP($IF148,Data!$B:$CP,Daily!KZ$10,0)/KZ$142</f>
      </c>
      <c r="LA148" s="14">
        <f>VLOOKUP($IF148,Data!$B:$CP,Daily!LA$10,0)/LA$142</f>
      </c>
      <c r="LB148" s="14">
        <f>VLOOKUP($IF148,Data!$B:$CP,Daily!LB$10,0)/LB$142</f>
      </c>
      <c r="LC148" s="14">
        <f>VLOOKUP($IF148,Data!$B:$CP,Daily!LC$10,0)/LC$142</f>
      </c>
      <c r="LD148" s="14">
        <f>VLOOKUP($IF148,Data!$B:$CP,Daily!LD$10,0)/LD$142</f>
      </c>
      <c r="LE148" s="14">
        <f>VLOOKUP($IF148,Data!$B:$CP,Daily!LE$10,0)/LE$142</f>
      </c>
      <c r="LF148" s="14">
        <f>VLOOKUP($IF148,Data!$B:$CP,Daily!LF$10,0)/LF$142</f>
      </c>
      <c r="LG148" s="14">
        <f>VLOOKUP($IF148,Data!$B:$CP,Daily!LG$10,0)/LG$142</f>
      </c>
      <c r="LH148" s="14">
        <f>VLOOKUP($IF148,Data!$B:$CP,Daily!LH$10,0)/LH$142</f>
      </c>
      <c r="LI148" s="14">
        <f>VLOOKUP($IF148,Data!$B:$CP,Daily!LI$10,0)/LI$142</f>
      </c>
      <c r="LJ148" s="14">
        <f>VLOOKUP($IF148,Data!$B:$CP,Daily!LJ$10,0)/LJ$142</f>
      </c>
      <c r="LK148" s="14">
        <f>VLOOKUP($IF148,Data!$B:$CP,Daily!LK$10,0)/LK$142</f>
      </c>
      <c r="LL148" s="14">
        <f>VLOOKUP($IF148,Data!$B:$CP,Daily!LL$10,0)/LL$142</f>
      </c>
      <c r="LM148" s="14">
        <f>VLOOKUP($IF148,Data!$B:$CP,Daily!LM$10,0)/LM$142</f>
      </c>
      <c r="LN148" s="14">
        <f>VLOOKUP($IF148,Data!$B:$CP,Daily!LN$10,0)/LN$142</f>
      </c>
      <c r="LO148" s="14">
        <f>VLOOKUP($IF148,Data!$B:$CP,Daily!LO$10,0)/LO$142</f>
      </c>
      <c r="LP148" s="14">
        <f>VLOOKUP($IF148,Data!$B:$CP,Daily!LP$10,0)/LP$142</f>
      </c>
      <c r="LQ148" s="14">
        <f>VLOOKUP($IF148,Data!$B:$CP,Daily!LQ$10,0)/LQ$142</f>
      </c>
      <c r="LR148" s="14">
        <f>VLOOKUP($IF148,Data!$B:$CP,Daily!LR$10,0)/LR$142</f>
      </c>
      <c r="LS148" s="14">
        <f>VLOOKUP($IF148,Data!$B:$CP,Daily!LS$10,0)/LS$142</f>
      </c>
      <c r="LU148" s="52">
        <f t="shared" si="1906"/>
      </c>
      <c r="LV148" s="52">
        <f t="shared" si="1907"/>
      </c>
      <c r="LW148" s="52">
        <f t="shared" si="1908"/>
      </c>
      <c r="LX148" s="52">
        <f t="shared" si="1919"/>
      </c>
      <c r="LY148" s="52">
        <f t="shared" si="1920"/>
      </c>
      <c r="LZ148" s="55"/>
      <c r="MA148" s="14">
        <f t="shared" si="1921"/>
      </c>
      <c r="MB148" s="14">
        <f t="shared" si="1926"/>
      </c>
      <c r="MC148" s="14">
        <f t="shared" si="1927"/>
      </c>
    </row>
    <row r="149" spans="3:341" ht="16.5" customHeight="1" x14ac:dyDescent="0.25">
      <c r="D149" s="132" t="s">
        <v>764</v>
      </c>
      <c r="E149" s="67" t="str">
        <f>VLOOKUP($D149,'Metric Nature'!$C:$D,2,0)&amp;IF(($F149&lt;(EA149)),"Below",IF(($F149&gt;(DZ149)),"Above","Within"))</f>
      </c>
      <c r="F149" s="62">
        <f t="shared" ref="F149:F150" si="1961">DU149</f>
      </c>
      <c r="G149" s="92">
        <f t="shared" ref="G149:G150" si="1962">ED149</f>
      </c>
      <c r="H149" s="62">
        <f t="shared" ref="H149:H150" si="1963">IFERROR(((F149-G149)/G149),0)</f>
      </c>
      <c r="I149" s="89">
        <f t="shared" ref="I149:I150" si="1964">EE149</f>
      </c>
      <c r="J149" s="62">
        <f t="shared" ref="J149:J150" si="1965">IFERROR(((F149-I149)/I149),0)</f>
      </c>
      <c r="K149" s="62">
        <f t="shared" ref="K149:K150" si="1966">EC149</f>
      </c>
      <c r="L149" s="64"/>
      <c r="M149" s="67" t="str">
        <f>VLOOKUP($D149,'Metric Nature'!$C:$D,2,0)&amp;IF(($N149&lt;(HZ149)),"Below",IF(($N149&gt;(HY149)),"Above","Within"))</f>
      </c>
      <c r="N149" s="71">
        <f t="shared" ref="N149:N150" si="1967">HT149</f>
      </c>
      <c r="O149" s="63">
        <f t="shared" ref="O149:O150" si="1968">IC149</f>
      </c>
      <c r="P149" s="98">
        <f t="shared" ref="P149:P150" si="1969">IFERROR(((N149-O149)/O149),0)</f>
      </c>
      <c r="Q149" s="63">
        <f t="shared" ref="Q149:Q150" si="1970">ID149</f>
      </c>
      <c r="R149" s="71">
        <f t="shared" ref="R149:R150" si="1971">IFERROR(((N149-Q149)/Q149),0)</f>
      </c>
      <c r="S149" s="62">
        <f t="shared" ref="S149:S150" si="1972">IB149</f>
      </c>
      <c r="T149" s="64"/>
      <c r="U149" s="67" t="str">
        <f>VLOOKUP($D149,'Metric Nature'!$C:$D,2,0)&amp;IF(($V149&lt;(LY149)),"Below",IF(($V149&gt;(LX149)),"Above","Within"))</f>
      </c>
      <c r="V149" s="62">
        <f t="shared" ref="V149:V150" si="1973">LS149</f>
      </c>
      <c r="W149" s="63">
        <f t="shared" ref="W149:W150" si="1974">MB149</f>
      </c>
      <c r="X149" s="62">
        <f t="shared" ref="X149:X150" si="1975">IFERROR(((V149-W149)/W149),0)</f>
      </c>
      <c r="Y149" s="63">
        <f t="shared" ref="Y149:Y150" si="1976">MC149</f>
      </c>
      <c r="Z149" s="62">
        <f t="shared" ref="Z149:Z150" si="1977">IFERROR(((V149-Y149)/Y149),0)</f>
      </c>
      <c r="AA149" s="62">
        <f t="shared" ref="AA149:AA150" si="1978">MA149</f>
      </c>
      <c r="AB149" s="64"/>
      <c r="AC149" s="60" t="s">
        <v>556</v>
      </c>
      <c r="AI149" s="9" t="s">
        <v>764</v>
      </c>
      <c r="AJ149" s="14">
        <f>(VLOOKUP($EG149,Data!$B:$CP,Daily!EI$10,0)+VLOOKUP($IF149,Data!$B:$CP,Daily!IH$10,0))/AJ$142</f>
      </c>
      <c r="AK149" s="14">
        <f>(VLOOKUP($EG149,Data!$B:$CP,Daily!EJ$10,0)+VLOOKUP($IF149,Data!$B:$CP,Daily!II$10,0))/AK$142</f>
      </c>
      <c r="AL149" s="14">
        <f>(VLOOKUP($EG149,Data!$B:$CP,Daily!EK$10,0)+VLOOKUP($IF149,Data!$B:$CP,Daily!IJ$10,0))/AL$142</f>
      </c>
      <c r="AM149" s="14">
        <f>(VLOOKUP($EG149,Data!$B:$CP,Daily!EL$10,0)+VLOOKUP($IF149,Data!$B:$CP,Daily!IK$10,0))/AM$142</f>
      </c>
      <c r="AN149" s="14">
        <f>(VLOOKUP($EG149,Data!$B:$CP,Daily!EM$10,0)+VLOOKUP($IF149,Data!$B:$CP,Daily!IL$10,0))/AN$142</f>
      </c>
      <c r="AO149" s="14">
        <f>(VLOOKUP($EG149,Data!$B:$CP,Daily!EN$10,0)+VLOOKUP($IF149,Data!$B:$CP,Daily!IM$10,0))/AO$142</f>
      </c>
      <c r="AP149" s="14">
        <f>(VLOOKUP($EG149,Data!$B:$CP,Daily!EO$10,0)+VLOOKUP($IF149,Data!$B:$CP,Daily!IN$10,0))/AP$142</f>
      </c>
      <c r="AQ149" s="14">
        <f>(VLOOKUP($EG149,Data!$B:$CP,Daily!EP$10,0)+VLOOKUP($IF149,Data!$B:$CP,Daily!IO$10,0))/AQ$142</f>
      </c>
      <c r="AR149" s="14">
        <f>(VLOOKUP($EG149,Data!$B:$CP,Daily!EQ$10,0)+VLOOKUP($IF149,Data!$B:$CP,Daily!IP$10,0))/AR$142</f>
      </c>
      <c r="AS149" s="14">
        <f>(VLOOKUP($EG149,Data!$B:$CP,Daily!ER$10,0)+VLOOKUP($IF149,Data!$B:$CP,Daily!IQ$10,0))/AS$142</f>
      </c>
      <c r="AT149" s="14">
        <f>(VLOOKUP($EG149,Data!$B:$CP,Daily!ES$10,0)+VLOOKUP($IF149,Data!$B:$CP,Daily!IR$10,0))/AT$142</f>
      </c>
      <c r="AU149" s="14">
        <f>(VLOOKUP($EG149,Data!$B:$CP,Daily!ET$10,0)+VLOOKUP($IF149,Data!$B:$CP,Daily!IS$10,0))/AU$142</f>
      </c>
      <c r="AV149" s="14">
        <f>(VLOOKUP($EG149,Data!$B:$CP,Daily!EU$10,0)+VLOOKUP($IF149,Data!$B:$CP,Daily!IT$10,0))/AV$142</f>
      </c>
      <c r="AW149" s="14">
        <f>(VLOOKUP($EG149,Data!$B:$CP,Daily!EV$10,0)+VLOOKUP($IF149,Data!$B:$CP,Daily!IU$10,0))/AW$142</f>
      </c>
      <c r="AX149" s="14">
        <f>(VLOOKUP($EG149,Data!$B:$CP,Daily!EW$10,0)+VLOOKUP($IF149,Data!$B:$CP,Daily!IV$10,0))/AX$142</f>
      </c>
      <c r="AY149" s="14">
        <f>(VLOOKUP($EG149,Data!$B:$CP,Daily!EX$10,0)+VLOOKUP($IF149,Data!$B:$CP,Daily!IW$10,0))/AY$142</f>
      </c>
      <c r="AZ149" s="14">
        <f>(VLOOKUP($EG149,Data!$B:$CP,Daily!EY$10,0)+VLOOKUP($IF149,Data!$B:$CP,Daily!IX$10,0))/AZ$142</f>
      </c>
      <c r="BA149" s="14">
        <f>(VLOOKUP($EG149,Data!$B:$CP,Daily!EZ$10,0)+VLOOKUP($IF149,Data!$B:$CP,Daily!IY$10,0))/BA$142</f>
      </c>
      <c r="BB149" s="14">
        <f>(VLOOKUP($EG149,Data!$B:$CP,Daily!FA$10,0)+VLOOKUP($IF149,Data!$B:$CP,Daily!IZ$10,0))/BB$142</f>
      </c>
      <c r="BC149" s="14">
        <f>(VLOOKUP($EG149,Data!$B:$CP,Daily!FB$10,0)+VLOOKUP($IF149,Data!$B:$CP,Daily!JA$10,0))/BC$142</f>
      </c>
      <c r="BD149" s="14">
        <f>(VLOOKUP($EG149,Data!$B:$CP,Daily!FC$10,0)+VLOOKUP($IF149,Data!$B:$CP,Daily!JB$10,0))/BD$142</f>
      </c>
      <c r="BE149" s="14">
        <f>(VLOOKUP($EG149,Data!$B:$CP,Daily!FD$10,0)+VLOOKUP($IF149,Data!$B:$CP,Daily!JC$10,0))/BE$142</f>
      </c>
      <c r="BF149" s="14">
        <f>(VLOOKUP($EG149,Data!$B:$CP,Daily!FE$10,0)+VLOOKUP($IF149,Data!$B:$CP,Daily!JD$10,0))/BF$142</f>
      </c>
      <c r="BG149" s="14">
        <f>(VLOOKUP($EG149,Data!$B:$CP,Daily!FF$10,0)+VLOOKUP($IF149,Data!$B:$CP,Daily!JE$10,0))/BG$142</f>
      </c>
      <c r="BH149" s="14">
        <f>(VLOOKUP($EG149,Data!$B:$CP,Daily!FG$10,0)+VLOOKUP($IF149,Data!$B:$CP,Daily!JF$10,0))/BH$142</f>
      </c>
      <c r="BI149" s="14">
        <f>(VLOOKUP($EG149,Data!$B:$CP,Daily!FH$10,0)+VLOOKUP($IF149,Data!$B:$CP,Daily!JG$10,0))/BI$142</f>
      </c>
      <c r="BJ149" s="14">
        <f>(VLOOKUP($EG149,Data!$B:$CP,Daily!FI$10,0)+VLOOKUP($IF149,Data!$B:$CP,Daily!JH$10,0))/BJ$142</f>
      </c>
      <c r="BK149" s="14">
        <f>(VLOOKUP($EG149,Data!$B:$CP,Daily!FJ$10,0)+VLOOKUP($IF149,Data!$B:$CP,Daily!JI$10,0))/BK$142</f>
      </c>
      <c r="BL149" s="14">
        <f>(VLOOKUP($EG149,Data!$B:$CP,Daily!FK$10,0)+VLOOKUP($IF149,Data!$B:$CP,Daily!JJ$10,0))/BL$142</f>
      </c>
      <c r="BM149" s="14">
        <f>(VLOOKUP($EG149,Data!$B:$CP,Daily!FL$10,0)+VLOOKUP($IF149,Data!$B:$CP,Daily!JK$10,0))/BM$142</f>
      </c>
      <c r="BN149" s="14">
        <f>(VLOOKUP($EG149,Data!$B:$CP,Daily!FM$10,0)+VLOOKUP($IF149,Data!$B:$CP,Daily!JL$10,0))/BN$142</f>
      </c>
      <c r="BO149" s="14">
        <f>(VLOOKUP($EG149,Data!$B:$CP,Daily!FN$10,0)+VLOOKUP($IF149,Data!$B:$CP,Daily!JM$10,0))/BO$142</f>
      </c>
      <c r="BP149" s="14">
        <f>(VLOOKUP($EG149,Data!$B:$CP,Daily!FO$10,0)+VLOOKUP($IF149,Data!$B:$CP,Daily!JN$10,0))/BP$142</f>
      </c>
      <c r="BQ149" s="14">
        <f>(VLOOKUP($EG149,Data!$B:$CP,Daily!FP$10,0)+VLOOKUP($IF149,Data!$B:$CP,Daily!JO$10,0))/BQ$142</f>
      </c>
      <c r="BR149" s="14">
        <f>(VLOOKUP($EG149,Data!$B:$CP,Daily!FQ$10,0)+VLOOKUP($IF149,Data!$B:$CP,Daily!JP$10,0))/BR$142</f>
      </c>
      <c r="BS149" s="14">
        <f>(VLOOKUP($EG149,Data!$B:$CP,Daily!FR$10,0)+VLOOKUP($IF149,Data!$B:$CP,Daily!JQ$10,0))/BS$142</f>
      </c>
      <c r="BT149" s="14">
        <f>(VLOOKUP($EG149,Data!$B:$CP,Daily!FS$10,0)+VLOOKUP($IF149,Data!$B:$CP,Daily!JR$10,0))/BT$142</f>
      </c>
      <c r="BU149" s="14">
        <f>(VLOOKUP($EG149,Data!$B:$CP,Daily!FT$10,0)+VLOOKUP($IF149,Data!$B:$CP,Daily!JS$10,0))/BU$142</f>
      </c>
      <c r="BV149" s="14">
        <f>(VLOOKUP($EG149,Data!$B:$CP,Daily!FU$10,0)+VLOOKUP($IF149,Data!$B:$CP,Daily!JT$10,0))/BV$142</f>
      </c>
      <c r="BW149" s="14">
        <f>(VLOOKUP($EG149,Data!$B:$CP,Daily!FV$10,0)+VLOOKUP($IF149,Data!$B:$CP,Daily!JU$10,0))/BW$142</f>
      </c>
      <c r="BX149" s="14">
        <f>(VLOOKUP($EG149,Data!$B:$CP,Daily!FW$10,0)+VLOOKUP($IF149,Data!$B:$CP,Daily!JV$10,0))/BX$142</f>
      </c>
      <c r="BY149" s="14">
        <f>(VLOOKUP($EG149,Data!$B:$CP,Daily!FX$10,0)+VLOOKUP($IF149,Data!$B:$CP,Daily!JW$10,0))/BY$142</f>
      </c>
      <c r="BZ149" s="14">
        <f>(VLOOKUP($EG149,Data!$B:$CP,Daily!FY$10,0)+VLOOKUP($IF149,Data!$B:$CP,Daily!JX$10,0))/BZ$142</f>
      </c>
      <c r="CA149" s="14">
        <f>(VLOOKUP($EG149,Data!$B:$CP,Daily!FZ$10,0)+VLOOKUP($IF149,Data!$B:$CP,Daily!JY$10,0))/CA$142</f>
      </c>
      <c r="CB149" s="14">
        <f>(VLOOKUP($EG149,Data!$B:$CP,Daily!GA$10,0)+VLOOKUP($IF149,Data!$B:$CP,Daily!JZ$10,0))/CB$142</f>
      </c>
      <c r="CC149" s="14">
        <f>(VLOOKUP($EG149,Data!$B:$CP,Daily!GB$10,0)+VLOOKUP($IF149,Data!$B:$CP,Daily!KA$10,0))/CC$142</f>
      </c>
      <c r="CD149" s="14">
        <f>(VLOOKUP($EG149,Data!$B:$CP,Daily!GC$10,0)+VLOOKUP($IF149,Data!$B:$CP,Daily!KB$10,0))/CD$142</f>
      </c>
      <c r="CE149" s="14">
        <f>(VLOOKUP($EG149,Data!$B:$CP,Daily!GD$10,0)+VLOOKUP($IF149,Data!$B:$CP,Daily!KC$10,0))/CE$142</f>
      </c>
      <c r="CF149" s="14">
        <f>(VLOOKUP($EG149,Data!$B:$CP,Daily!GE$10,0)+VLOOKUP($IF149,Data!$B:$CP,Daily!KD$10,0))/CF$142</f>
      </c>
      <c r="CG149" s="14">
        <f>(VLOOKUP($EG149,Data!$B:$CP,Daily!GF$10,0)+VLOOKUP($IF149,Data!$B:$CP,Daily!KE$10,0))/CG$142</f>
      </c>
      <c r="CH149" s="14">
        <f>(VLOOKUP($EG149,Data!$B:$CP,Daily!GG$10,0)+VLOOKUP($IF149,Data!$B:$CP,Daily!KF$10,0))/CH$142</f>
      </c>
      <c r="CI149" s="14">
        <f>(VLOOKUP($EG149,Data!$B:$CP,Daily!GH$10,0)+VLOOKUP($IF149,Data!$B:$CP,Daily!KG$10,0))/CI$142</f>
      </c>
      <c r="CJ149" s="14">
        <f>(VLOOKUP($EG149,Data!$B:$CP,Daily!GI$10,0)+VLOOKUP($IF149,Data!$B:$CP,Daily!KH$10,0))/CJ$142</f>
      </c>
      <c r="CK149" s="14">
        <f>(VLOOKUP($EG149,Data!$B:$CP,Daily!GJ$10,0)+VLOOKUP($IF149,Data!$B:$CP,Daily!KI$10,0))/CK$142</f>
      </c>
      <c r="CL149" s="14">
        <f>(VLOOKUP($EG149,Data!$B:$CP,Daily!GK$10,0)+VLOOKUP($IF149,Data!$B:$CP,Daily!KJ$10,0))/CL$142</f>
      </c>
      <c r="CM149" s="14">
        <f>(VLOOKUP($EG149,Data!$B:$CP,Daily!GL$10,0)+VLOOKUP($IF149,Data!$B:$CP,Daily!KK$10,0))/CM$142</f>
      </c>
      <c r="CN149" s="14">
        <f>(VLOOKUP($EG149,Data!$B:$CP,Daily!GM$10,0)+VLOOKUP($IF149,Data!$B:$CP,Daily!KL$10,0))/CN$142</f>
      </c>
      <c r="CO149" s="14">
        <f>(VLOOKUP($EG149,Data!$B:$CP,Daily!GN$10,0)+VLOOKUP($IF149,Data!$B:$CP,Daily!KM$10,0))/CO$142</f>
      </c>
      <c r="CP149" s="14">
        <f>(VLOOKUP($EG149,Data!$B:$CP,Daily!GO$10,0)+VLOOKUP($IF149,Data!$B:$CP,Daily!KN$10,0))/CP$142</f>
      </c>
      <c r="CQ149" s="14">
        <f>(VLOOKUP($EG149,Data!$B:$CP,Daily!GP$10,0)+VLOOKUP($IF149,Data!$B:$CP,Daily!KO$10,0))/CQ$142</f>
      </c>
      <c r="CR149" s="14">
        <f>(VLOOKUP($EG149,Data!$B:$CP,Daily!GQ$10,0)+VLOOKUP($IF149,Data!$B:$CP,Daily!KP$10,0))/CR$142</f>
      </c>
      <c r="CS149" s="14">
        <f>(VLOOKUP($EG149,Data!$B:$CP,Daily!GR$10,0)+VLOOKUP($IF149,Data!$B:$CP,Daily!KQ$10,0))/CS$142</f>
      </c>
      <c r="CT149" s="14">
        <f>(VLOOKUP($EG149,Data!$B:$CP,Daily!GS$10,0)+VLOOKUP($IF149,Data!$B:$CP,Daily!KR$10,0))/CT$142</f>
      </c>
      <c r="CU149" s="14">
        <f>(VLOOKUP($EG149,Data!$B:$CP,Daily!GT$10,0)+VLOOKUP($IF149,Data!$B:$CP,Daily!KS$10,0))/CU$142</f>
      </c>
      <c r="CV149" s="14">
        <f>(VLOOKUP($EG149,Data!$B:$CP,Daily!GU$10,0)+VLOOKUP($IF149,Data!$B:$CP,Daily!KT$10,0))/CV$142</f>
      </c>
      <c r="CW149" s="14">
        <f>(VLOOKUP($EG149,Data!$B:$CP,Daily!GV$10,0)+VLOOKUP($IF149,Data!$B:$CP,Daily!KU$10,0))/CW$142</f>
      </c>
      <c r="CX149" s="14">
        <f>(VLOOKUP($EG149,Data!$B:$CP,Daily!GW$10,0)+VLOOKUP($IF149,Data!$B:$CP,Daily!KV$10,0))/CX$142</f>
      </c>
      <c r="CY149" s="14">
        <f>(VLOOKUP($EG149,Data!$B:$CP,Daily!GX$10,0)+VLOOKUP($IF149,Data!$B:$CP,Daily!KW$10,0))/CY$142</f>
      </c>
      <c r="CZ149" s="14">
        <f>(VLOOKUP($EG149,Data!$B:$CP,Daily!GY$10,0)+VLOOKUP($IF149,Data!$B:$CP,Daily!KX$10,0))/CZ$142</f>
      </c>
      <c r="DA149" s="14">
        <f>(VLOOKUP($EG149,Data!$B:$CP,Daily!GZ$10,0)+VLOOKUP($IF149,Data!$B:$CP,Daily!KY$10,0))/DA$142</f>
      </c>
      <c r="DB149" s="14">
        <f>(VLOOKUP($EG149,Data!$B:$CP,Daily!HA$10,0)+VLOOKUP($IF149,Data!$B:$CP,Daily!KZ$10,0))/DB$142</f>
      </c>
      <c r="DC149" s="14">
        <f>(VLOOKUP($EG149,Data!$B:$CP,Daily!HB$10,0)+VLOOKUP($IF149,Data!$B:$CP,Daily!LA$10,0))/DC$142</f>
      </c>
      <c r="DD149" s="14">
        <f>(VLOOKUP($EG149,Data!$B:$CP,Daily!HC$10,0)+VLOOKUP($IF149,Data!$B:$CP,Daily!LB$10,0))/DD$142</f>
      </c>
      <c r="DE149" s="14">
        <f>(VLOOKUP($EG149,Data!$B:$CP,Daily!HD$10,0)+VLOOKUP($IF149,Data!$B:$CP,Daily!LC$10,0))/DE$142</f>
      </c>
      <c r="DF149" s="14">
        <f>(VLOOKUP($EG149,Data!$B:$CP,Daily!HE$10,0)+VLOOKUP($IF149,Data!$B:$CP,Daily!LD$10,0))/DF$142</f>
      </c>
      <c r="DG149" s="14">
        <f>(VLOOKUP($EG149,Data!$B:$CP,Daily!HF$10,0)+VLOOKUP($IF149,Data!$B:$CP,Daily!LE$10,0))/DG$142</f>
      </c>
      <c r="DH149" s="14">
        <f>(VLOOKUP($EG149,Data!$B:$CP,Daily!HG$10,0)+VLOOKUP($IF149,Data!$B:$CP,Daily!LF$10,0))/DH$142</f>
      </c>
      <c r="DI149" s="14">
        <f>(VLOOKUP($EG149,Data!$B:$CP,Daily!HH$10,0)+VLOOKUP($IF149,Data!$B:$CP,Daily!LG$10,0))/DI$142</f>
      </c>
      <c r="DJ149" s="14">
        <f>(VLOOKUP($EG149,Data!$B:$CP,Daily!HI$10,0)+VLOOKUP($IF149,Data!$B:$CP,Daily!LH$10,0))/DJ$142</f>
      </c>
      <c r="DK149" s="14">
        <f>(VLOOKUP($EG149,Data!$B:$CP,Daily!HJ$10,0)+VLOOKUP($IF149,Data!$B:$CP,Daily!LI$10,0))/DK$142</f>
      </c>
      <c r="DL149" s="14">
        <f>(VLOOKUP($EG149,Data!$B:$CP,Daily!HK$10,0)+VLOOKUP($IF149,Data!$B:$CP,Daily!LJ$10,0))/DL$142</f>
      </c>
      <c r="DM149" s="14">
        <f>(VLOOKUP($EG149,Data!$B:$CP,Daily!HL$10,0)+VLOOKUP($IF149,Data!$B:$CP,Daily!LK$10,0))/DM$142</f>
      </c>
      <c r="DN149" s="14">
        <f>(VLOOKUP($EG149,Data!$B:$CP,Daily!HM$10,0)+VLOOKUP($IF149,Data!$B:$CP,Daily!LL$10,0))/DN$142</f>
      </c>
      <c r="DO149" s="14">
        <f>(VLOOKUP($EG149,Data!$B:$CP,Daily!HN$10,0)+VLOOKUP($IF149,Data!$B:$CP,Daily!LM$10,0))/DO$142</f>
      </c>
      <c r="DP149" s="14">
        <f>(VLOOKUP($EG149,Data!$B:$CP,Daily!HO$10,0)+VLOOKUP($IF149,Data!$B:$CP,Daily!LN$10,0))/DP$142</f>
      </c>
      <c r="DQ149" s="14">
        <f>(VLOOKUP($EG149,Data!$B:$CP,Daily!HP$10,0)+VLOOKUP($IF149,Data!$B:$CP,Daily!LO$10,0))/DQ$142</f>
      </c>
      <c r="DR149" s="14">
        <f>(VLOOKUP($EG149,Data!$B:$CP,Daily!HQ$10,0)+VLOOKUP($IF149,Data!$B:$CP,Daily!LP$10,0))/DR$142</f>
      </c>
      <c r="DS149" s="14">
        <f>(VLOOKUP($EG149,Data!$B:$CP,Daily!HR$10,0)+VLOOKUP($IF149,Data!$B:$CP,Daily!LQ$10,0))/DS$142</f>
      </c>
      <c r="DT149" s="14">
        <f>(VLOOKUP($EG149,Data!$B:$CP,Daily!HS$10,0)+VLOOKUP($IF149,Data!$B:$CP,Daily!LR$10,0))/DT$142</f>
      </c>
      <c r="DU149" s="14">
        <f>(VLOOKUP($EG149,Data!$B:$CP,Daily!HT$10,0)+VLOOKUP($IF149,Data!$B:$CP,Daily!LS$10,0))/DU$142</f>
      </c>
      <c r="DV149" s="18"/>
      <c r="DW149" s="14">
        <f t="shared" si="1899"/>
      </c>
      <c r="DX149" s="14">
        <f t="shared" si="1900"/>
      </c>
      <c r="DY149" s="14">
        <f t="shared" ref="DY149:DY150" si="1979">DX149-DW149</f>
      </c>
      <c r="DZ149" s="14">
        <f t="shared" ref="DZ149:DZ150" si="1980">DX149+(0.75*DY149)</f>
      </c>
      <c r="EA149" s="14">
        <f t="shared" ref="EA149:EA150" si="1981">DW149-(0.75*DY149)</f>
      </c>
      <c r="EB149" s="18"/>
      <c r="EC149" s="14">
        <f t="shared" ref="EC149:EC150" si="1982">_xlfn.STDEV.P(AJ149:DU149)</f>
      </c>
      <c r="ED149" s="14">
        <f t="shared" ref="ED149:ED150" si="1983">SUMPRODUCT(DN149:DT149,DN$142:DT$142)/SUM(DN$142:DT$142)</f>
      </c>
      <c r="EE149" s="14">
        <f t="shared" ref="EE149:EE150" si="1984">SUMPRODUCT(CR149:DT149,CR$142:DT$142)/SUM(CR$142:DT$142)</f>
      </c>
      <c r="EF149" s="16"/>
      <c r="EG149" s="9" t="s">
        <v>765</v>
      </c>
      <c r="EH149" s="9" t="s">
        <v>127</v>
      </c>
      <c r="EI149" s="14">
        <f>VLOOKUP($EG149,Data!$B:$CP,Daily!EI$10,0)/EI$142</f>
      </c>
      <c r="EJ149" s="14">
        <f>VLOOKUP($EG149,Data!$B:$CP,Daily!EJ$10,0)/EJ$142</f>
      </c>
      <c r="EK149" s="14">
        <f>VLOOKUP($EG149,Data!$B:$CP,Daily!EK$10,0)/EK$142</f>
      </c>
      <c r="EL149" s="14">
        <f>VLOOKUP($EG149,Data!$B:$CP,Daily!EL$10,0)/EL$142</f>
      </c>
      <c r="EM149" s="14">
        <f>VLOOKUP($EG149,Data!$B:$CP,Daily!EM$10,0)/EM$142</f>
      </c>
      <c r="EN149" s="14">
        <f>VLOOKUP($EG149,Data!$B:$CP,Daily!EN$10,0)/EN$142</f>
      </c>
      <c r="EO149" s="14">
        <f>VLOOKUP($EG149,Data!$B:$CP,Daily!EO$10,0)/EO$142</f>
      </c>
      <c r="EP149" s="14">
        <f>VLOOKUP($EG149,Data!$B:$CP,Daily!EP$10,0)/EP$142</f>
      </c>
      <c r="EQ149" s="14">
        <f>VLOOKUP($EG149,Data!$B:$CP,Daily!EQ$10,0)/EQ$142</f>
      </c>
      <c r="ER149" s="14">
        <f>VLOOKUP($EG149,Data!$B:$CP,Daily!ER$10,0)/ER$142</f>
      </c>
      <c r="ES149" s="14">
        <f>VLOOKUP($EG149,Data!$B:$CP,Daily!ES$10,0)/ES$142</f>
      </c>
      <c r="ET149" s="14">
        <f>VLOOKUP($EG149,Data!$B:$CP,Daily!ET$10,0)/ET$142</f>
      </c>
      <c r="EU149" s="14">
        <f>VLOOKUP($EG149,Data!$B:$CP,Daily!EU$10,0)/EU$142</f>
      </c>
      <c r="EV149" s="14">
        <f>VLOOKUP($EG149,Data!$B:$CP,Daily!EV$10,0)/EV$142</f>
      </c>
      <c r="EW149" s="14">
        <f>VLOOKUP($EG149,Data!$B:$CP,Daily!EW$10,0)/EW$142</f>
      </c>
      <c r="EX149" s="14">
        <f>VLOOKUP($EG149,Data!$B:$CP,Daily!EX$10,0)/EX$142</f>
      </c>
      <c r="EY149" s="14">
        <f>VLOOKUP($EG149,Data!$B:$CP,Daily!EY$10,0)/EY$142</f>
      </c>
      <c r="EZ149" s="14">
        <f>VLOOKUP($EG149,Data!$B:$CP,Daily!EZ$10,0)/EZ$142</f>
      </c>
      <c r="FA149" s="14">
        <f>VLOOKUP($EG149,Data!$B:$CP,Daily!FA$10,0)/FA$142</f>
      </c>
      <c r="FB149" s="14">
        <f>VLOOKUP($EG149,Data!$B:$CP,Daily!FB$10,0)/FB$142</f>
      </c>
      <c r="FC149" s="14">
        <f>VLOOKUP($EG149,Data!$B:$CP,Daily!FC$10,0)/FC$142</f>
      </c>
      <c r="FD149" s="14">
        <f>VLOOKUP($EG149,Data!$B:$CP,Daily!FD$10,0)/FD$142</f>
      </c>
      <c r="FE149" s="14">
        <f>VLOOKUP($EG149,Data!$B:$CP,Daily!FE$10,0)/FE$142</f>
      </c>
      <c r="FF149" s="14">
        <f>VLOOKUP($EG149,Data!$B:$CP,Daily!FF$10,0)/FF$142</f>
      </c>
      <c r="FG149" s="14">
        <f>VLOOKUP($EG149,Data!$B:$CP,Daily!FG$10,0)/FG$142</f>
      </c>
      <c r="FH149" s="14">
        <f>VLOOKUP($EG149,Data!$B:$CP,Daily!FH$10,0)/FH$142</f>
      </c>
      <c r="FI149" s="14">
        <f>VLOOKUP($EG149,Data!$B:$CP,Daily!FI$10,0)/FI$142</f>
      </c>
      <c r="FJ149" s="14">
        <f>VLOOKUP($EG149,Data!$B:$CP,Daily!FJ$10,0)/FJ$142</f>
      </c>
      <c r="FK149" s="14">
        <f>VLOOKUP($EG149,Data!$B:$CP,Daily!FK$10,0)/FK$142</f>
      </c>
      <c r="FL149" s="14">
        <f>VLOOKUP($EG149,Data!$B:$CP,Daily!FL$10,0)/FL$142</f>
      </c>
      <c r="FM149" s="14">
        <f>VLOOKUP($EG149,Data!$B:$CP,Daily!FM$10,0)/FM$142</f>
      </c>
      <c r="FN149" s="14">
        <f>VLOOKUP($EG149,Data!$B:$CP,Daily!FN$10,0)/FN$142</f>
      </c>
      <c r="FO149" s="14">
        <f>VLOOKUP($EG149,Data!$B:$CP,Daily!FO$10,0)/FO$142</f>
      </c>
      <c r="FP149" s="14">
        <f>VLOOKUP($EG149,Data!$B:$CP,Daily!FP$10,0)/FP$142</f>
      </c>
      <c r="FQ149" s="14">
        <f>VLOOKUP($EG149,Data!$B:$CP,Daily!FQ$10,0)/FQ$142</f>
      </c>
      <c r="FR149" s="14">
        <f>VLOOKUP($EG149,Data!$B:$CP,Daily!FR$10,0)/FR$142</f>
      </c>
      <c r="FS149" s="14">
        <f>VLOOKUP($EG149,Data!$B:$CP,Daily!FS$10,0)/FS$142</f>
      </c>
      <c r="FT149" s="14">
        <f>VLOOKUP($EG149,Data!$B:$CP,Daily!FT$10,0)/FT$142</f>
      </c>
      <c r="FU149" s="14">
        <f>VLOOKUP($EG149,Data!$B:$CP,Daily!FU$10,0)/FU$142</f>
      </c>
      <c r="FV149" s="14">
        <f>VLOOKUP($EG149,Data!$B:$CP,Daily!FV$10,0)/FV$142</f>
      </c>
      <c r="FW149" s="14">
        <f>VLOOKUP($EG149,Data!$B:$CP,Daily!FW$10,0)/FW$142</f>
      </c>
      <c r="FX149" s="14">
        <f>VLOOKUP($EG149,Data!$B:$CP,Daily!FX$10,0)/FX$142</f>
      </c>
      <c r="FY149" s="14">
        <f>VLOOKUP($EG149,Data!$B:$CP,Daily!FY$10,0)/FY$142</f>
      </c>
      <c r="FZ149" s="14">
        <f>VLOOKUP($EG149,Data!$B:$CP,Daily!FZ$10,0)/FZ$142</f>
      </c>
      <c r="GA149" s="14">
        <f>VLOOKUP($EG149,Data!$B:$CP,Daily!GA$10,0)/GA$142</f>
      </c>
      <c r="GB149" s="14">
        <f>VLOOKUP($EG149,Data!$B:$CP,Daily!GB$10,0)/GB$142</f>
      </c>
      <c r="GC149" s="14">
        <f>VLOOKUP($EG149,Data!$B:$CP,Daily!GC$10,0)/GC$142</f>
      </c>
      <c r="GD149" s="14">
        <f>VLOOKUP($EG149,Data!$B:$CP,Daily!GD$10,0)/GD$142</f>
      </c>
      <c r="GE149" s="14">
        <f>VLOOKUP($EG149,Data!$B:$CP,Daily!GE$10,0)/GE$142</f>
      </c>
      <c r="GF149" s="14">
        <f>VLOOKUP($EG149,Data!$B:$CP,Daily!GF$10,0)/GF$142</f>
      </c>
      <c r="GG149" s="14">
        <f>VLOOKUP($EG149,Data!$B:$CP,Daily!GG$10,0)/GG$142</f>
      </c>
      <c r="GH149" s="14">
        <f>VLOOKUP($EG149,Data!$B:$CP,Daily!GH$10,0)/GH$142</f>
      </c>
      <c r="GI149" s="14">
        <f>VLOOKUP($EG149,Data!$B:$CP,Daily!GI$10,0)/GI$142</f>
      </c>
      <c r="GJ149" s="14">
        <f>VLOOKUP($EG149,Data!$B:$CP,Daily!GJ$10,0)/GJ$142</f>
      </c>
      <c r="GK149" s="14">
        <f>VLOOKUP($EG149,Data!$B:$CP,Daily!GK$10,0)/GK$142</f>
      </c>
      <c r="GL149" s="14">
        <f>VLOOKUP($EG149,Data!$B:$CP,Daily!GL$10,0)/GL$142</f>
      </c>
      <c r="GM149" s="14">
        <f>VLOOKUP($EG149,Data!$B:$CP,Daily!GM$10,0)/GM$142</f>
      </c>
      <c r="GN149" s="14">
        <f>VLOOKUP($EG149,Data!$B:$CP,Daily!GN$10,0)/GN$142</f>
      </c>
      <c r="GO149" s="14">
        <f>VLOOKUP($EG149,Data!$B:$CP,Daily!GO$10,0)/GO$142</f>
      </c>
      <c r="GP149" s="14">
        <f>VLOOKUP($EG149,Data!$B:$CP,Daily!GP$10,0)/GP$142</f>
      </c>
      <c r="GQ149" s="14">
        <f>VLOOKUP($EG149,Data!$B:$CP,Daily!GQ$10,0)/GQ$142</f>
      </c>
      <c r="GR149" s="14">
        <f>VLOOKUP($EG149,Data!$B:$CP,Daily!GR$10,0)/GR$142</f>
      </c>
      <c r="GS149" s="14">
        <f>VLOOKUP($EG149,Data!$B:$CP,Daily!GS$10,0)/GS$142</f>
      </c>
      <c r="GT149" s="14">
        <f>VLOOKUP($EG149,Data!$B:$CP,Daily!GT$10,0)/GT$142</f>
      </c>
      <c r="GU149" s="14">
        <f>VLOOKUP($EG149,Data!$B:$CP,Daily!GU$10,0)/GU$142</f>
      </c>
      <c r="GV149" s="14">
        <f>VLOOKUP($EG149,Data!$B:$CP,Daily!GV$10,0)/GV$142</f>
      </c>
      <c r="GW149" s="14">
        <f>VLOOKUP($EG149,Data!$B:$CP,Daily!GW$10,0)/GW$142</f>
      </c>
      <c r="GX149" s="14">
        <f>VLOOKUP($EG149,Data!$B:$CP,Daily!GX$10,0)/GX$142</f>
      </c>
      <c r="GY149" s="14">
        <f>VLOOKUP($EG149,Data!$B:$CP,Daily!GY$10,0)/GY$142</f>
      </c>
      <c r="GZ149" s="14">
        <f>VLOOKUP($EG149,Data!$B:$CP,Daily!GZ$10,0)/GZ$142</f>
      </c>
      <c r="HA149" s="14">
        <f>VLOOKUP($EG149,Data!$B:$CP,Daily!HA$10,0)/HA$142</f>
      </c>
      <c r="HB149" s="14">
        <f>VLOOKUP($EG149,Data!$B:$CP,Daily!HB$10,0)/HB$142</f>
      </c>
      <c r="HC149" s="14">
        <f>VLOOKUP($EG149,Data!$B:$CP,Daily!HC$10,0)/HC$142</f>
      </c>
      <c r="HD149" s="14">
        <f>VLOOKUP($EG149,Data!$B:$CP,Daily!HD$10,0)/HD$142</f>
      </c>
      <c r="HE149" s="14">
        <f>VLOOKUP($EG149,Data!$B:$CP,Daily!HE$10,0)/HE$142</f>
      </c>
      <c r="HF149" s="14">
        <f>VLOOKUP($EG149,Data!$B:$CP,Daily!HF$10,0)/HF$142</f>
      </c>
      <c r="HG149" s="14">
        <f>VLOOKUP($EG149,Data!$B:$CP,Daily!HG$10,0)/HG$142</f>
      </c>
      <c r="HH149" s="14">
        <f>VLOOKUP($EG149,Data!$B:$CP,Daily!HH$10,0)/HH$142</f>
      </c>
      <c r="HI149" s="14">
        <f>VLOOKUP($EG149,Data!$B:$CP,Daily!HI$10,0)/HI$142</f>
      </c>
      <c r="HJ149" s="14">
        <f>VLOOKUP($EG149,Data!$B:$CP,Daily!HJ$10,0)/HJ$142</f>
      </c>
      <c r="HK149" s="14">
        <f>VLOOKUP($EG149,Data!$B:$CP,Daily!HK$10,0)/HK$142</f>
      </c>
      <c r="HL149" s="14">
        <f>VLOOKUP($EG149,Data!$B:$CP,Daily!HL$10,0)/HL$142</f>
      </c>
      <c r="HM149" s="14">
        <f>VLOOKUP($EG149,Data!$B:$CP,Daily!HM$10,0)/HM$142</f>
      </c>
      <c r="HN149" s="14">
        <f>VLOOKUP($EG149,Data!$B:$CP,Daily!HN$10,0)/HN$142</f>
      </c>
      <c r="HO149" s="14">
        <f>VLOOKUP($EG149,Data!$B:$CP,Daily!HO$10,0)/HO$142</f>
      </c>
      <c r="HP149" s="14">
        <f>VLOOKUP($EG149,Data!$B:$CP,Daily!HP$10,0)/HP$142</f>
      </c>
      <c r="HQ149" s="14">
        <f>VLOOKUP($EG149,Data!$B:$CP,Daily!HQ$10,0)/HQ$142</f>
      </c>
      <c r="HR149" s="14">
        <f>VLOOKUP($EG149,Data!$B:$CP,Daily!HR$10,0)/HR$142</f>
      </c>
      <c r="HS149" s="14">
        <f>VLOOKUP($EG149,Data!$B:$CP,Daily!HS$10,0)/HS$142</f>
      </c>
      <c r="HT149" s="14">
        <f>VLOOKUP($EG149,Data!$B:$CP,Daily!HT$10,0)/HT$142</f>
      </c>
      <c r="HU149" s="17"/>
      <c r="HV149" s="52">
        <f t="shared" si="1902"/>
      </c>
      <c r="HW149" s="52">
        <f t="shared" si="1903"/>
      </c>
      <c r="HX149" s="52">
        <f t="shared" ref="HX149:HX150" si="1985">HW149-HV149</f>
      </c>
      <c r="HY149" s="52">
        <f t="shared" ref="HY149:HY150" si="1986">HW149+(0.75*HX149)</f>
      </c>
      <c r="HZ149" s="52">
        <f t="shared" ref="HZ149:HZ150" si="1987">HV149-(0.75*HX149)</f>
      </c>
      <c r="IA149" s="55"/>
      <c r="IB149" s="14">
        <f t="shared" ref="IB149:IB150" si="1988">_xlfn.STDEV.P(FM149:HT149)</f>
      </c>
      <c r="IC149" s="14">
        <f t="shared" ref="IC149:IC150" si="1989">SUMPRODUCT(HM149:HS149,HM$142:HS$142)/SUM(HM$142:HS$142)</f>
      </c>
      <c r="ID149" s="14">
        <f t="shared" ref="ID149:ID150" si="1990">SUMPRODUCT(GQ149:HS149,GQ$142:HS$142)/SUM(GQ$142:HS$142)</f>
      </c>
      <c r="IE149" s="16"/>
      <c r="IF149" s="9" t="s">
        <v>766</v>
      </c>
      <c r="IG149" s="9" t="s">
        <v>127</v>
      </c>
      <c r="IH149" s="14">
        <f>VLOOKUP($IF149,Data!$B:$CP,Daily!IH$10,0)/IH$142</f>
      </c>
      <c r="II149" s="14">
        <f>VLOOKUP($IF149,Data!$B:$CP,Daily!II$10,0)/II$142</f>
      </c>
      <c r="IJ149" s="14">
        <f>VLOOKUP($IF149,Data!$B:$CP,Daily!IJ$10,0)/IJ$142</f>
      </c>
      <c r="IK149" s="14">
        <f>VLOOKUP($IF149,Data!$B:$CP,Daily!IK$10,0)/IK$142</f>
      </c>
      <c r="IL149" s="14">
        <f>VLOOKUP($IF149,Data!$B:$CP,Daily!IL$10,0)/IL$142</f>
      </c>
      <c r="IM149" s="14">
        <f>VLOOKUP($IF149,Data!$B:$CP,Daily!IM$10,0)/IM$142</f>
      </c>
      <c r="IN149" s="14">
        <f>VLOOKUP($IF149,Data!$B:$CP,Daily!IN$10,0)/IN$142</f>
      </c>
      <c r="IO149" s="14">
        <f>VLOOKUP($IF149,Data!$B:$CP,Daily!IO$10,0)/IO$142</f>
      </c>
      <c r="IP149" s="14">
        <f>VLOOKUP($IF149,Data!$B:$CP,Daily!IP$10,0)/IP$142</f>
      </c>
      <c r="IQ149" s="14">
        <f>VLOOKUP($IF149,Data!$B:$CP,Daily!IQ$10,0)/IQ$142</f>
      </c>
      <c r="IR149" s="14">
        <f>VLOOKUP($IF149,Data!$B:$CP,Daily!IR$10,0)/IR$142</f>
      </c>
      <c r="IS149" s="14">
        <f>VLOOKUP($IF149,Data!$B:$CP,Daily!IS$10,0)/IS$142</f>
      </c>
      <c r="IT149" s="14">
        <f>VLOOKUP($IF149,Data!$B:$CP,Daily!IT$10,0)/IT$142</f>
      </c>
      <c r="IU149" s="14">
        <f>VLOOKUP($IF149,Data!$B:$CP,Daily!IU$10,0)/IU$142</f>
      </c>
      <c r="IV149" s="14">
        <f>VLOOKUP($IF149,Data!$B:$CP,Daily!IV$10,0)/IV$142</f>
      </c>
      <c r="IW149" s="14">
        <f>VLOOKUP($IF149,Data!$B:$CP,Daily!IW$10,0)/IW$142</f>
      </c>
      <c r="IX149" s="14">
        <f>VLOOKUP($IF149,Data!$B:$CP,Daily!IX$10,0)/IX$142</f>
      </c>
      <c r="IY149" s="14">
        <f>VLOOKUP($IF149,Data!$B:$CP,Daily!IY$10,0)/IY$142</f>
      </c>
      <c r="IZ149" s="14">
        <f>VLOOKUP($IF149,Data!$B:$CP,Daily!IZ$10,0)/IZ$142</f>
      </c>
      <c r="JA149" s="14">
        <f>VLOOKUP($IF149,Data!$B:$CP,Daily!JA$10,0)/JA$142</f>
      </c>
      <c r="JB149" s="14">
        <f>VLOOKUP($IF149,Data!$B:$CP,Daily!JB$10,0)/JB$142</f>
      </c>
      <c r="JC149" s="14">
        <f>VLOOKUP($IF149,Data!$B:$CP,Daily!JC$10,0)/JC$142</f>
      </c>
      <c r="JD149" s="14">
        <f>VLOOKUP($IF149,Data!$B:$CP,Daily!JD$10,0)/JD$142</f>
      </c>
      <c r="JE149" s="14">
        <f>VLOOKUP($IF149,Data!$B:$CP,Daily!JE$10,0)/JE$142</f>
      </c>
      <c r="JF149" s="14">
        <f>VLOOKUP($IF149,Data!$B:$CP,Daily!JF$10,0)/JF$142</f>
      </c>
      <c r="JG149" s="14">
        <f>VLOOKUP($IF149,Data!$B:$CP,Daily!JG$10,0)/JG$142</f>
      </c>
      <c r="JH149" s="14">
        <f>VLOOKUP($IF149,Data!$B:$CP,Daily!JH$10,0)/JH$142</f>
      </c>
      <c r="JI149" s="14">
        <f>VLOOKUP($IF149,Data!$B:$CP,Daily!JI$10,0)/JI$142</f>
      </c>
      <c r="JJ149" s="14">
        <f>VLOOKUP($IF149,Data!$B:$CP,Daily!JJ$10,0)/JJ$142</f>
      </c>
      <c r="JK149" s="14">
        <f>VLOOKUP($IF149,Data!$B:$CP,Daily!JK$10,0)/JK$142</f>
      </c>
      <c r="JL149" s="14">
        <f>VLOOKUP($IF149,Data!$B:$CP,Daily!JL$10,0)/JL$142</f>
      </c>
      <c r="JM149" s="14">
        <f>VLOOKUP($IF149,Data!$B:$CP,Daily!JM$10,0)/JM$142</f>
      </c>
      <c r="JN149" s="14">
        <f>VLOOKUP($IF149,Data!$B:$CP,Daily!JN$10,0)/JN$142</f>
      </c>
      <c r="JO149" s="14">
        <f>VLOOKUP($IF149,Data!$B:$CP,Daily!JO$10,0)/JO$142</f>
      </c>
      <c r="JP149" s="14">
        <f>VLOOKUP($IF149,Data!$B:$CP,Daily!JP$10,0)/JP$142</f>
      </c>
      <c r="JQ149" s="14">
        <f>VLOOKUP($IF149,Data!$B:$CP,Daily!JQ$10,0)/JQ$142</f>
      </c>
      <c r="JR149" s="14">
        <f>VLOOKUP($IF149,Data!$B:$CP,Daily!JR$10,0)/JR$142</f>
      </c>
      <c r="JS149" s="14">
        <f>VLOOKUP($IF149,Data!$B:$CP,Daily!JS$10,0)/JS$142</f>
      </c>
      <c r="JT149" s="14">
        <f>VLOOKUP($IF149,Data!$B:$CP,Daily!JT$10,0)/JT$142</f>
      </c>
      <c r="JU149" s="14">
        <f>VLOOKUP($IF149,Data!$B:$CP,Daily!JU$10,0)/JU$142</f>
      </c>
      <c r="JV149" s="14">
        <f>VLOOKUP($IF149,Data!$B:$CP,Daily!JV$10,0)/JV$142</f>
      </c>
      <c r="JW149" s="14">
        <f>VLOOKUP($IF149,Data!$B:$CP,Daily!JW$10,0)/JW$142</f>
      </c>
      <c r="JX149" s="14">
        <f>VLOOKUP($IF149,Data!$B:$CP,Daily!JX$10,0)/JX$142</f>
      </c>
      <c r="JY149" s="14">
        <f>VLOOKUP($IF149,Data!$B:$CP,Daily!JY$10,0)/JY$142</f>
      </c>
      <c r="JZ149" s="14">
        <f>VLOOKUP($IF149,Data!$B:$CP,Daily!JZ$10,0)/JZ$142</f>
      </c>
      <c r="KA149" s="14">
        <f>VLOOKUP($IF149,Data!$B:$CP,Daily!KA$10,0)/KA$142</f>
      </c>
      <c r="KB149" s="14">
        <f>VLOOKUP($IF149,Data!$B:$CP,Daily!KB$10,0)/KB$142</f>
      </c>
      <c r="KC149" s="14">
        <f>VLOOKUP($IF149,Data!$B:$CP,Daily!KC$10,0)/KC$142</f>
      </c>
      <c r="KD149" s="14">
        <f>VLOOKUP($IF149,Data!$B:$CP,Daily!KD$10,0)/KD$142</f>
      </c>
      <c r="KE149" s="14">
        <f>VLOOKUP($IF149,Data!$B:$CP,Daily!KE$10,0)/KE$142</f>
      </c>
      <c r="KF149" s="14">
        <f>VLOOKUP($IF149,Data!$B:$CP,Daily!KF$10,0)/KF$142</f>
      </c>
      <c r="KG149" s="14">
        <f>VLOOKUP($IF149,Data!$B:$CP,Daily!KG$10,0)/KG$142</f>
      </c>
      <c r="KH149" s="14">
        <f>VLOOKUP($IF149,Data!$B:$CP,Daily!KH$10,0)/KH$142</f>
      </c>
      <c r="KI149" s="14">
        <f>VLOOKUP($IF149,Data!$B:$CP,Daily!KI$10,0)/KI$142</f>
      </c>
      <c r="KJ149" s="14">
        <f>VLOOKUP($IF149,Data!$B:$CP,Daily!KJ$10,0)/KJ$142</f>
      </c>
      <c r="KK149" s="14">
        <f>VLOOKUP($IF149,Data!$B:$CP,Daily!KK$10,0)/KK$142</f>
      </c>
      <c r="KL149" s="14">
        <f>VLOOKUP($IF149,Data!$B:$CP,Daily!KL$10,0)/KL$142</f>
      </c>
      <c r="KM149" s="14">
        <f>VLOOKUP($IF149,Data!$B:$CP,Daily!KM$10,0)/KM$142</f>
      </c>
      <c r="KN149" s="14">
        <f>VLOOKUP($IF149,Data!$B:$CP,Daily!KN$10,0)/KN$142</f>
      </c>
      <c r="KO149" s="14">
        <f>VLOOKUP($IF149,Data!$B:$CP,Daily!KO$10,0)/KO$142</f>
      </c>
      <c r="KP149" s="14">
        <f>VLOOKUP($IF149,Data!$B:$CP,Daily!KP$10,0)/KP$142</f>
      </c>
      <c r="KQ149" s="14">
        <f>VLOOKUP($IF149,Data!$B:$CP,Daily!KQ$10,0)/KQ$142</f>
      </c>
      <c r="KR149" s="14">
        <f>VLOOKUP($IF149,Data!$B:$CP,Daily!KR$10,0)/KR$142</f>
      </c>
      <c r="KS149" s="14">
        <f>VLOOKUP($IF149,Data!$B:$CP,Daily!KS$10,0)/KS$142</f>
      </c>
      <c r="KT149" s="14">
        <f>VLOOKUP($IF149,Data!$B:$CP,Daily!KT$10,0)/KT$142</f>
      </c>
      <c r="KU149" s="14">
        <f>VLOOKUP($IF149,Data!$B:$CP,Daily!KU$10,0)/KU$142</f>
      </c>
      <c r="KV149" s="14">
        <f>VLOOKUP($IF149,Data!$B:$CP,Daily!KV$10,0)/KV$142</f>
      </c>
      <c r="KW149" s="14">
        <f>VLOOKUP($IF149,Data!$B:$CP,Daily!KW$10,0)/KW$142</f>
      </c>
      <c r="KX149" s="14">
        <f>VLOOKUP($IF149,Data!$B:$CP,Daily!KX$10,0)/KX$142</f>
      </c>
      <c r="KY149" s="14">
        <f>VLOOKUP($IF149,Data!$B:$CP,Daily!KY$10,0)/KY$142</f>
      </c>
      <c r="KZ149" s="14">
        <f>VLOOKUP($IF149,Data!$B:$CP,Daily!KZ$10,0)/KZ$142</f>
      </c>
      <c r="LA149" s="14">
        <f>VLOOKUP($IF149,Data!$B:$CP,Daily!LA$10,0)/LA$142</f>
      </c>
      <c r="LB149" s="14">
        <f>VLOOKUP($IF149,Data!$B:$CP,Daily!LB$10,0)/LB$142</f>
      </c>
      <c r="LC149" s="14">
        <f>VLOOKUP($IF149,Data!$B:$CP,Daily!LC$10,0)/LC$142</f>
      </c>
      <c r="LD149" s="14">
        <f>VLOOKUP($IF149,Data!$B:$CP,Daily!LD$10,0)/LD$142</f>
      </c>
      <c r="LE149" s="14">
        <f>VLOOKUP($IF149,Data!$B:$CP,Daily!LE$10,0)/LE$142</f>
      </c>
      <c r="LF149" s="14">
        <f>VLOOKUP($IF149,Data!$B:$CP,Daily!LF$10,0)/LF$142</f>
      </c>
      <c r="LG149" s="14">
        <f>VLOOKUP($IF149,Data!$B:$CP,Daily!LG$10,0)/LG$142</f>
      </c>
      <c r="LH149" s="14">
        <f>VLOOKUP($IF149,Data!$B:$CP,Daily!LH$10,0)/LH$142</f>
      </c>
      <c r="LI149" s="14">
        <f>VLOOKUP($IF149,Data!$B:$CP,Daily!LI$10,0)/LI$142</f>
      </c>
      <c r="LJ149" s="14">
        <f>VLOOKUP($IF149,Data!$B:$CP,Daily!LJ$10,0)/LJ$142</f>
      </c>
      <c r="LK149" s="14">
        <f>VLOOKUP($IF149,Data!$B:$CP,Daily!LK$10,0)/LK$142</f>
      </c>
      <c r="LL149" s="14">
        <f>VLOOKUP($IF149,Data!$B:$CP,Daily!LL$10,0)/LL$142</f>
      </c>
      <c r="LM149" s="14">
        <f>VLOOKUP($IF149,Data!$B:$CP,Daily!LM$10,0)/LM$142</f>
      </c>
      <c r="LN149" s="14">
        <f>VLOOKUP($IF149,Data!$B:$CP,Daily!LN$10,0)/LN$142</f>
      </c>
      <c r="LO149" s="14">
        <f>VLOOKUP($IF149,Data!$B:$CP,Daily!LO$10,0)/LO$142</f>
      </c>
      <c r="LP149" s="14">
        <f>VLOOKUP($IF149,Data!$B:$CP,Daily!LP$10,0)/LP$142</f>
      </c>
      <c r="LQ149" s="14">
        <f>VLOOKUP($IF149,Data!$B:$CP,Daily!LQ$10,0)/LQ$142</f>
      </c>
      <c r="LR149" s="14">
        <f>VLOOKUP($IF149,Data!$B:$CP,Daily!LR$10,0)/LR$142</f>
      </c>
      <c r="LS149" s="14">
        <f>VLOOKUP($IF149,Data!$B:$CP,Daily!LS$10,0)/LS$142</f>
      </c>
      <c r="LU149" s="52">
        <f t="shared" si="1906"/>
      </c>
      <c r="LV149" s="52">
        <f t="shared" si="1907"/>
      </c>
      <c r="LW149" s="52">
        <f t="shared" ref="LW149:LW150" si="1991">LV149-LU149</f>
      </c>
      <c r="LX149" s="52">
        <f t="shared" ref="LX149:LX150" si="1992">LV149+(0.75*LW149)</f>
      </c>
      <c r="LY149" s="52">
        <f t="shared" ref="LY149:LY150" si="1993">LU149-(0.75*LW149)</f>
      </c>
      <c r="LZ149" s="55"/>
      <c r="MA149" s="14">
        <f t="shared" ref="MA149:MA150" si="1994">_xlfn.STDEV.P(JL149:LS149)</f>
      </c>
      <c r="MB149" s="14">
        <f t="shared" ref="MB149:MB150" si="1995">SUMPRODUCT(LL149:LR149,LL$142:LR$142)/SUM(LL$142:LR$142)</f>
      </c>
      <c r="MC149" s="14">
        <f t="shared" ref="MC149:MC150" si="1996">SUMPRODUCT(KP149:LR149,KP$142:LR$142)/SUM(KP$142:LR$142)</f>
      </c>
    </row>
    <row r="150" spans="3:341" ht="16.5" customHeight="1" x14ac:dyDescent="0.25">
      <c r="D150" s="132" t="s">
        <v>767</v>
      </c>
      <c r="E150" s="67" t="str">
        <f>VLOOKUP($D150,'Metric Nature'!$C:$D,2,0)&amp;IF(($F150&lt;(EA150)),"Below",IF(($F150&gt;(DZ150)),"Above","Within"))</f>
      </c>
      <c r="F150" s="62">
        <f t="shared" si="1961"/>
      </c>
      <c r="G150" s="92">
        <f t="shared" si="1962"/>
      </c>
      <c r="H150" s="62">
        <f t="shared" si="1963"/>
      </c>
      <c r="I150" s="89">
        <f t="shared" si="1964"/>
      </c>
      <c r="J150" s="62">
        <f t="shared" si="1965"/>
      </c>
      <c r="K150" s="62">
        <f t="shared" si="1966"/>
      </c>
      <c r="L150" s="64"/>
      <c r="M150" s="67" t="str">
        <f>VLOOKUP($D150,'Metric Nature'!$C:$D,2,0)&amp;IF(($N150&lt;(HZ150)),"Below",IF(($N150&gt;(HY150)),"Above","Within"))</f>
      </c>
      <c r="N150" s="71">
        <f t="shared" si="1967"/>
      </c>
      <c r="O150" s="63">
        <f t="shared" si="1968"/>
      </c>
      <c r="P150" s="98">
        <f t="shared" si="1969"/>
      </c>
      <c r="Q150" s="63">
        <f t="shared" si="1970"/>
      </c>
      <c r="R150" s="71">
        <f t="shared" si="1971"/>
      </c>
      <c r="S150" s="62">
        <f t="shared" si="1972"/>
      </c>
      <c r="T150" s="64"/>
      <c r="U150" s="67" t="str">
        <f>VLOOKUP($D150,'Metric Nature'!$C:$D,2,0)&amp;IF(($V150&lt;(LY150)),"Below",IF(($V150&gt;(LX150)),"Above","Within"))</f>
      </c>
      <c r="V150" s="62">
        <f t="shared" si="1973"/>
      </c>
      <c r="W150" s="63">
        <f t="shared" si="1974"/>
      </c>
      <c r="X150" s="62">
        <f t="shared" si="1975"/>
      </c>
      <c r="Y150" s="63">
        <f t="shared" si="1976"/>
      </c>
      <c r="Z150" s="62">
        <f t="shared" si="1977"/>
      </c>
      <c r="AA150" s="62">
        <f t="shared" si="1978"/>
      </c>
      <c r="AB150" s="64"/>
      <c r="AC150" s="60" t="s">
        <v>556</v>
      </c>
      <c r="AI150" s="9" t="s">
        <v>767</v>
      </c>
      <c r="AJ150" s="14">
        <f>(VLOOKUP($EG150,Data!$B:$CP,Daily!EI$10,0)+VLOOKUP($IF150,Data!$B:$CP,Daily!IH$10,0))/AJ$142</f>
      </c>
      <c r="AK150" s="14">
        <f>(VLOOKUP($EG150,Data!$B:$CP,Daily!EJ$10,0)+VLOOKUP($IF150,Data!$B:$CP,Daily!II$10,0))/AK$142</f>
      </c>
      <c r="AL150" s="14">
        <f>(VLOOKUP($EG150,Data!$B:$CP,Daily!EK$10,0)+VLOOKUP($IF150,Data!$B:$CP,Daily!IJ$10,0))/AL$142</f>
      </c>
      <c r="AM150" s="14">
        <f>(VLOOKUP($EG150,Data!$B:$CP,Daily!EL$10,0)+VLOOKUP($IF150,Data!$B:$CP,Daily!IK$10,0))/AM$142</f>
      </c>
      <c r="AN150" s="14">
        <f>(VLOOKUP($EG150,Data!$B:$CP,Daily!EM$10,0)+VLOOKUP($IF150,Data!$B:$CP,Daily!IL$10,0))/AN$142</f>
      </c>
      <c r="AO150" s="14">
        <f>(VLOOKUP($EG150,Data!$B:$CP,Daily!EN$10,0)+VLOOKUP($IF150,Data!$B:$CP,Daily!IM$10,0))/AO$142</f>
      </c>
      <c r="AP150" s="14">
        <f>(VLOOKUP($EG150,Data!$B:$CP,Daily!EO$10,0)+VLOOKUP($IF150,Data!$B:$CP,Daily!IN$10,0))/AP$142</f>
      </c>
      <c r="AQ150" s="14">
        <f>(VLOOKUP($EG150,Data!$B:$CP,Daily!EP$10,0)+VLOOKUP($IF150,Data!$B:$CP,Daily!IO$10,0))/AQ$142</f>
      </c>
      <c r="AR150" s="14">
        <f>(VLOOKUP($EG150,Data!$B:$CP,Daily!EQ$10,0)+VLOOKUP($IF150,Data!$B:$CP,Daily!IP$10,0))/AR$142</f>
      </c>
      <c r="AS150" s="14">
        <f>(VLOOKUP($EG150,Data!$B:$CP,Daily!ER$10,0)+VLOOKUP($IF150,Data!$B:$CP,Daily!IQ$10,0))/AS$142</f>
      </c>
      <c r="AT150" s="14">
        <f>(VLOOKUP($EG150,Data!$B:$CP,Daily!ES$10,0)+VLOOKUP($IF150,Data!$B:$CP,Daily!IR$10,0))/AT$142</f>
      </c>
      <c r="AU150" s="14">
        <f>(VLOOKUP($EG150,Data!$B:$CP,Daily!ET$10,0)+VLOOKUP($IF150,Data!$B:$CP,Daily!IS$10,0))/AU$142</f>
      </c>
      <c r="AV150" s="14">
        <f>(VLOOKUP($EG150,Data!$B:$CP,Daily!EU$10,0)+VLOOKUP($IF150,Data!$B:$CP,Daily!IT$10,0))/AV$142</f>
      </c>
      <c r="AW150" s="14">
        <f>(VLOOKUP($EG150,Data!$B:$CP,Daily!EV$10,0)+VLOOKUP($IF150,Data!$B:$CP,Daily!IU$10,0))/AW$142</f>
      </c>
      <c r="AX150" s="14">
        <f>(VLOOKUP($EG150,Data!$B:$CP,Daily!EW$10,0)+VLOOKUP($IF150,Data!$B:$CP,Daily!IV$10,0))/AX$142</f>
      </c>
      <c r="AY150" s="14">
        <f>(VLOOKUP($EG150,Data!$B:$CP,Daily!EX$10,0)+VLOOKUP($IF150,Data!$B:$CP,Daily!IW$10,0))/AY$142</f>
      </c>
      <c r="AZ150" s="14">
        <f>(VLOOKUP($EG150,Data!$B:$CP,Daily!EY$10,0)+VLOOKUP($IF150,Data!$B:$CP,Daily!IX$10,0))/AZ$142</f>
      </c>
      <c r="BA150" s="14">
        <f>(VLOOKUP($EG150,Data!$B:$CP,Daily!EZ$10,0)+VLOOKUP($IF150,Data!$B:$CP,Daily!IY$10,0))/BA$142</f>
      </c>
      <c r="BB150" s="14">
        <f>(VLOOKUP($EG150,Data!$B:$CP,Daily!FA$10,0)+VLOOKUP($IF150,Data!$B:$CP,Daily!IZ$10,0))/BB$142</f>
      </c>
      <c r="BC150" s="14">
        <f>(VLOOKUP($EG150,Data!$B:$CP,Daily!FB$10,0)+VLOOKUP($IF150,Data!$B:$CP,Daily!JA$10,0))/BC$142</f>
      </c>
      <c r="BD150" s="14">
        <f>(VLOOKUP($EG150,Data!$B:$CP,Daily!FC$10,0)+VLOOKUP($IF150,Data!$B:$CP,Daily!JB$10,0))/BD$142</f>
      </c>
      <c r="BE150" s="14">
        <f>(VLOOKUP($EG150,Data!$B:$CP,Daily!FD$10,0)+VLOOKUP($IF150,Data!$B:$CP,Daily!JC$10,0))/BE$142</f>
      </c>
      <c r="BF150" s="14">
        <f>(VLOOKUP($EG150,Data!$B:$CP,Daily!FE$10,0)+VLOOKUP($IF150,Data!$B:$CP,Daily!JD$10,0))/BF$142</f>
      </c>
      <c r="BG150" s="14">
        <f>(VLOOKUP($EG150,Data!$B:$CP,Daily!FF$10,0)+VLOOKUP($IF150,Data!$B:$CP,Daily!JE$10,0))/BG$142</f>
      </c>
      <c r="BH150" s="14">
        <f>(VLOOKUP($EG150,Data!$B:$CP,Daily!FG$10,0)+VLOOKUP($IF150,Data!$B:$CP,Daily!JF$10,0))/BH$142</f>
      </c>
      <c r="BI150" s="14">
        <f>(VLOOKUP($EG150,Data!$B:$CP,Daily!FH$10,0)+VLOOKUP($IF150,Data!$B:$CP,Daily!JG$10,0))/BI$142</f>
      </c>
      <c r="BJ150" s="14">
        <f>(VLOOKUP($EG150,Data!$B:$CP,Daily!FI$10,0)+VLOOKUP($IF150,Data!$B:$CP,Daily!JH$10,0))/BJ$142</f>
      </c>
      <c r="BK150" s="14">
        <f>(VLOOKUP($EG150,Data!$B:$CP,Daily!FJ$10,0)+VLOOKUP($IF150,Data!$B:$CP,Daily!JI$10,0))/BK$142</f>
      </c>
      <c r="BL150" s="14">
        <f>(VLOOKUP($EG150,Data!$B:$CP,Daily!FK$10,0)+VLOOKUP($IF150,Data!$B:$CP,Daily!JJ$10,0))/BL$142</f>
      </c>
      <c r="BM150" s="14">
        <f>(VLOOKUP($EG150,Data!$B:$CP,Daily!FL$10,0)+VLOOKUP($IF150,Data!$B:$CP,Daily!JK$10,0))/BM$142</f>
      </c>
      <c r="BN150" s="14">
        <f>(VLOOKUP($EG150,Data!$B:$CP,Daily!FM$10,0)+VLOOKUP($IF150,Data!$B:$CP,Daily!JL$10,0))/BN$142</f>
      </c>
      <c r="BO150" s="14">
        <f>(VLOOKUP($EG150,Data!$B:$CP,Daily!FN$10,0)+VLOOKUP($IF150,Data!$B:$CP,Daily!JM$10,0))/BO$142</f>
      </c>
      <c r="BP150" s="14">
        <f>(VLOOKUP($EG150,Data!$B:$CP,Daily!FO$10,0)+VLOOKUP($IF150,Data!$B:$CP,Daily!JN$10,0))/BP$142</f>
      </c>
      <c r="BQ150" s="14">
        <f>(VLOOKUP($EG150,Data!$B:$CP,Daily!FP$10,0)+VLOOKUP($IF150,Data!$B:$CP,Daily!JO$10,0))/BQ$142</f>
      </c>
      <c r="BR150" s="14">
        <f>(VLOOKUP($EG150,Data!$B:$CP,Daily!FQ$10,0)+VLOOKUP($IF150,Data!$B:$CP,Daily!JP$10,0))/BR$142</f>
      </c>
      <c r="BS150" s="14">
        <f>(VLOOKUP($EG150,Data!$B:$CP,Daily!FR$10,0)+VLOOKUP($IF150,Data!$B:$CP,Daily!JQ$10,0))/BS$142</f>
      </c>
      <c r="BT150" s="14">
        <f>(VLOOKUP($EG150,Data!$B:$CP,Daily!FS$10,0)+VLOOKUP($IF150,Data!$B:$CP,Daily!JR$10,0))/BT$142</f>
      </c>
      <c r="BU150" s="14">
        <f>(VLOOKUP($EG150,Data!$B:$CP,Daily!FT$10,0)+VLOOKUP($IF150,Data!$B:$CP,Daily!JS$10,0))/BU$142</f>
      </c>
      <c r="BV150" s="14">
        <f>(VLOOKUP($EG150,Data!$B:$CP,Daily!FU$10,0)+VLOOKUP($IF150,Data!$B:$CP,Daily!JT$10,0))/BV$142</f>
      </c>
      <c r="BW150" s="14">
        <f>(VLOOKUP($EG150,Data!$B:$CP,Daily!FV$10,0)+VLOOKUP($IF150,Data!$B:$CP,Daily!JU$10,0))/BW$142</f>
      </c>
      <c r="BX150" s="14">
        <f>(VLOOKUP($EG150,Data!$B:$CP,Daily!FW$10,0)+VLOOKUP($IF150,Data!$B:$CP,Daily!JV$10,0))/BX$142</f>
      </c>
      <c r="BY150" s="14">
        <f>(VLOOKUP($EG150,Data!$B:$CP,Daily!FX$10,0)+VLOOKUP($IF150,Data!$B:$CP,Daily!JW$10,0))/BY$142</f>
      </c>
      <c r="BZ150" s="14">
        <f>(VLOOKUP($EG150,Data!$B:$CP,Daily!FY$10,0)+VLOOKUP($IF150,Data!$B:$CP,Daily!JX$10,0))/BZ$142</f>
      </c>
      <c r="CA150" s="14">
        <f>(VLOOKUP($EG150,Data!$B:$CP,Daily!FZ$10,0)+VLOOKUP($IF150,Data!$B:$CP,Daily!JY$10,0))/CA$142</f>
      </c>
      <c r="CB150" s="14">
        <f>(VLOOKUP($EG150,Data!$B:$CP,Daily!GA$10,0)+VLOOKUP($IF150,Data!$B:$CP,Daily!JZ$10,0))/CB$142</f>
      </c>
      <c r="CC150" s="14">
        <f>(VLOOKUP($EG150,Data!$B:$CP,Daily!GB$10,0)+VLOOKUP($IF150,Data!$B:$CP,Daily!KA$10,0))/CC$142</f>
      </c>
      <c r="CD150" s="14">
        <f>(VLOOKUP($EG150,Data!$B:$CP,Daily!GC$10,0)+VLOOKUP($IF150,Data!$B:$CP,Daily!KB$10,0))/CD$142</f>
      </c>
      <c r="CE150" s="14">
        <f>(VLOOKUP($EG150,Data!$B:$CP,Daily!GD$10,0)+VLOOKUP($IF150,Data!$B:$CP,Daily!KC$10,0))/CE$142</f>
      </c>
      <c r="CF150" s="14">
        <f>(VLOOKUP($EG150,Data!$B:$CP,Daily!GE$10,0)+VLOOKUP($IF150,Data!$B:$CP,Daily!KD$10,0))/CF$142</f>
      </c>
      <c r="CG150" s="14">
        <f>(VLOOKUP($EG150,Data!$B:$CP,Daily!GF$10,0)+VLOOKUP($IF150,Data!$B:$CP,Daily!KE$10,0))/CG$142</f>
      </c>
      <c r="CH150" s="14">
        <f>(VLOOKUP($EG150,Data!$B:$CP,Daily!GG$10,0)+VLOOKUP($IF150,Data!$B:$CP,Daily!KF$10,0))/CH$142</f>
      </c>
      <c r="CI150" s="14">
        <f>(VLOOKUP($EG150,Data!$B:$CP,Daily!GH$10,0)+VLOOKUP($IF150,Data!$B:$CP,Daily!KG$10,0))/CI$142</f>
      </c>
      <c r="CJ150" s="14">
        <f>(VLOOKUP($EG150,Data!$B:$CP,Daily!GI$10,0)+VLOOKUP($IF150,Data!$B:$CP,Daily!KH$10,0))/CJ$142</f>
      </c>
      <c r="CK150" s="14">
        <f>(VLOOKUP($EG150,Data!$B:$CP,Daily!GJ$10,0)+VLOOKUP($IF150,Data!$B:$CP,Daily!KI$10,0))/CK$142</f>
      </c>
      <c r="CL150" s="14">
        <f>(VLOOKUP($EG150,Data!$B:$CP,Daily!GK$10,0)+VLOOKUP($IF150,Data!$B:$CP,Daily!KJ$10,0))/CL$142</f>
      </c>
      <c r="CM150" s="14">
        <f>(VLOOKUP($EG150,Data!$B:$CP,Daily!GL$10,0)+VLOOKUP($IF150,Data!$B:$CP,Daily!KK$10,0))/CM$142</f>
      </c>
      <c r="CN150" s="14">
        <f>(VLOOKUP($EG150,Data!$B:$CP,Daily!GM$10,0)+VLOOKUP($IF150,Data!$B:$CP,Daily!KL$10,0))/CN$142</f>
      </c>
      <c r="CO150" s="14">
        <f>(VLOOKUP($EG150,Data!$B:$CP,Daily!GN$10,0)+VLOOKUP($IF150,Data!$B:$CP,Daily!KM$10,0))/CO$142</f>
      </c>
      <c r="CP150" s="14">
        <f>(VLOOKUP($EG150,Data!$B:$CP,Daily!GO$10,0)+VLOOKUP($IF150,Data!$B:$CP,Daily!KN$10,0))/CP$142</f>
      </c>
      <c r="CQ150" s="14">
        <f>(VLOOKUP($EG150,Data!$B:$CP,Daily!GP$10,0)+VLOOKUP($IF150,Data!$B:$CP,Daily!KO$10,0))/CQ$142</f>
      </c>
      <c r="CR150" s="14">
        <f>(VLOOKUP($EG150,Data!$B:$CP,Daily!GQ$10,0)+VLOOKUP($IF150,Data!$B:$CP,Daily!KP$10,0))/CR$142</f>
      </c>
      <c r="CS150" s="14">
        <f>(VLOOKUP($EG150,Data!$B:$CP,Daily!GR$10,0)+VLOOKUP($IF150,Data!$B:$CP,Daily!KQ$10,0))/CS$142</f>
      </c>
      <c r="CT150" s="14">
        <f>(VLOOKUP($EG150,Data!$B:$CP,Daily!GS$10,0)+VLOOKUP($IF150,Data!$B:$CP,Daily!KR$10,0))/CT$142</f>
      </c>
      <c r="CU150" s="14">
        <f>(VLOOKUP($EG150,Data!$B:$CP,Daily!GT$10,0)+VLOOKUP($IF150,Data!$B:$CP,Daily!KS$10,0))/CU$142</f>
      </c>
      <c r="CV150" s="14">
        <f>(VLOOKUP($EG150,Data!$B:$CP,Daily!GU$10,0)+VLOOKUP($IF150,Data!$B:$CP,Daily!KT$10,0))/CV$142</f>
      </c>
      <c r="CW150" s="14">
        <f>(VLOOKUP($EG150,Data!$B:$CP,Daily!GV$10,0)+VLOOKUP($IF150,Data!$B:$CP,Daily!KU$10,0))/CW$142</f>
      </c>
      <c r="CX150" s="14">
        <f>(VLOOKUP($EG150,Data!$B:$CP,Daily!GW$10,0)+VLOOKUP($IF150,Data!$B:$CP,Daily!KV$10,0))/CX$142</f>
      </c>
      <c r="CY150" s="14">
        <f>(VLOOKUP($EG150,Data!$B:$CP,Daily!GX$10,0)+VLOOKUP($IF150,Data!$B:$CP,Daily!KW$10,0))/CY$142</f>
      </c>
      <c r="CZ150" s="14">
        <f>(VLOOKUP($EG150,Data!$B:$CP,Daily!GY$10,0)+VLOOKUP($IF150,Data!$B:$CP,Daily!KX$10,0))/CZ$142</f>
      </c>
      <c r="DA150" s="14">
        <f>(VLOOKUP($EG150,Data!$B:$CP,Daily!GZ$10,0)+VLOOKUP($IF150,Data!$B:$CP,Daily!KY$10,0))/DA$142</f>
      </c>
      <c r="DB150" s="14">
        <f>(VLOOKUP($EG150,Data!$B:$CP,Daily!HA$10,0)+VLOOKUP($IF150,Data!$B:$CP,Daily!KZ$10,0))/DB$142</f>
      </c>
      <c r="DC150" s="14">
        <f>(VLOOKUP($EG150,Data!$B:$CP,Daily!HB$10,0)+VLOOKUP($IF150,Data!$B:$CP,Daily!LA$10,0))/DC$142</f>
      </c>
      <c r="DD150" s="14">
        <f>(VLOOKUP($EG150,Data!$B:$CP,Daily!HC$10,0)+VLOOKUP($IF150,Data!$B:$CP,Daily!LB$10,0))/DD$142</f>
      </c>
      <c r="DE150" s="14">
        <f>(VLOOKUP($EG150,Data!$B:$CP,Daily!HD$10,0)+VLOOKUP($IF150,Data!$B:$CP,Daily!LC$10,0))/DE$142</f>
      </c>
      <c r="DF150" s="14">
        <f>(VLOOKUP($EG150,Data!$B:$CP,Daily!HE$10,0)+VLOOKUP($IF150,Data!$B:$CP,Daily!LD$10,0))/DF$142</f>
      </c>
      <c r="DG150" s="14">
        <f>(VLOOKUP($EG150,Data!$B:$CP,Daily!HF$10,0)+VLOOKUP($IF150,Data!$B:$CP,Daily!LE$10,0))/DG$142</f>
      </c>
      <c r="DH150" s="14">
        <f>(VLOOKUP($EG150,Data!$B:$CP,Daily!HG$10,0)+VLOOKUP($IF150,Data!$B:$CP,Daily!LF$10,0))/DH$142</f>
      </c>
      <c r="DI150" s="14">
        <f>(VLOOKUP($EG150,Data!$B:$CP,Daily!HH$10,0)+VLOOKUP($IF150,Data!$B:$CP,Daily!LG$10,0))/DI$142</f>
      </c>
      <c r="DJ150" s="14">
        <f>(VLOOKUP($EG150,Data!$B:$CP,Daily!HI$10,0)+VLOOKUP($IF150,Data!$B:$CP,Daily!LH$10,0))/DJ$142</f>
      </c>
      <c r="DK150" s="14">
        <f>(VLOOKUP($EG150,Data!$B:$CP,Daily!HJ$10,0)+VLOOKUP($IF150,Data!$B:$CP,Daily!LI$10,0))/DK$142</f>
      </c>
      <c r="DL150" s="14">
        <f>(VLOOKUP($EG150,Data!$B:$CP,Daily!HK$10,0)+VLOOKUP($IF150,Data!$B:$CP,Daily!LJ$10,0))/DL$142</f>
      </c>
      <c r="DM150" s="14">
        <f>(VLOOKUP($EG150,Data!$B:$CP,Daily!HL$10,0)+VLOOKUP($IF150,Data!$B:$CP,Daily!LK$10,0))/DM$142</f>
      </c>
      <c r="DN150" s="14">
        <f>(VLOOKUP($EG150,Data!$B:$CP,Daily!HM$10,0)+VLOOKUP($IF150,Data!$B:$CP,Daily!LL$10,0))/DN$142</f>
      </c>
      <c r="DO150" s="14">
        <f>(VLOOKUP($EG150,Data!$B:$CP,Daily!HN$10,0)+VLOOKUP($IF150,Data!$B:$CP,Daily!LM$10,0))/DO$142</f>
      </c>
      <c r="DP150" s="14">
        <f>(VLOOKUP($EG150,Data!$B:$CP,Daily!HO$10,0)+VLOOKUP($IF150,Data!$B:$CP,Daily!LN$10,0))/DP$142</f>
      </c>
      <c r="DQ150" s="14">
        <f>(VLOOKUP($EG150,Data!$B:$CP,Daily!HP$10,0)+VLOOKUP($IF150,Data!$B:$CP,Daily!LO$10,0))/DQ$142</f>
      </c>
      <c r="DR150" s="14">
        <f>(VLOOKUP($EG150,Data!$B:$CP,Daily!HQ$10,0)+VLOOKUP($IF150,Data!$B:$CP,Daily!LP$10,0))/DR$142</f>
      </c>
      <c r="DS150" s="14">
        <f>(VLOOKUP($EG150,Data!$B:$CP,Daily!HR$10,0)+VLOOKUP($IF150,Data!$B:$CP,Daily!LQ$10,0))/DS$142</f>
      </c>
      <c r="DT150" s="14">
        <f>(VLOOKUP($EG150,Data!$B:$CP,Daily!HS$10,0)+VLOOKUP($IF150,Data!$B:$CP,Daily!LR$10,0))/DT$142</f>
      </c>
      <c r="DU150" s="14">
        <f>(VLOOKUP($EG150,Data!$B:$CP,Daily!HT$10,0)+VLOOKUP($IF150,Data!$B:$CP,Daily!LS$10,0))/DU$142</f>
      </c>
      <c r="DV150" s="18"/>
      <c r="DW150" s="14">
        <f t="shared" si="1899"/>
      </c>
      <c r="DX150" s="14">
        <f t="shared" si="1900"/>
      </c>
      <c r="DY150" s="14">
        <f t="shared" si="1979"/>
      </c>
      <c r="DZ150" s="14">
        <f t="shared" si="1980"/>
      </c>
      <c r="EA150" s="14">
        <f t="shared" si="1981"/>
      </c>
      <c r="EB150" s="18"/>
      <c r="EC150" s="14">
        <f t="shared" si="1982"/>
      </c>
      <c r="ED150" s="14">
        <f t="shared" si="1983"/>
      </c>
      <c r="EE150" s="14">
        <f t="shared" si="1984"/>
      </c>
      <c r="EF150" s="16"/>
      <c r="EG150" s="9" t="s">
        <v>768</v>
      </c>
      <c r="EH150" s="9" t="s">
        <v>128</v>
      </c>
      <c r="EI150" s="14">
        <f>VLOOKUP($EG150,Data!$B:$CP,Daily!EI$10,0)/EI$142</f>
      </c>
      <c r="EJ150" s="14">
        <f>VLOOKUP($EG150,Data!$B:$CP,Daily!EJ$10,0)/EJ$142</f>
      </c>
      <c r="EK150" s="14">
        <f>VLOOKUP($EG150,Data!$B:$CP,Daily!EK$10,0)/EK$142</f>
      </c>
      <c r="EL150" s="14">
        <f>VLOOKUP($EG150,Data!$B:$CP,Daily!EL$10,0)/EL$142</f>
      </c>
      <c r="EM150" s="14">
        <f>VLOOKUP($EG150,Data!$B:$CP,Daily!EM$10,0)/EM$142</f>
      </c>
      <c r="EN150" s="14">
        <f>VLOOKUP($EG150,Data!$B:$CP,Daily!EN$10,0)/EN$142</f>
      </c>
      <c r="EO150" s="14">
        <f>VLOOKUP($EG150,Data!$B:$CP,Daily!EO$10,0)/EO$142</f>
      </c>
      <c r="EP150" s="14">
        <f>VLOOKUP($EG150,Data!$B:$CP,Daily!EP$10,0)/EP$142</f>
      </c>
      <c r="EQ150" s="14">
        <f>VLOOKUP($EG150,Data!$B:$CP,Daily!EQ$10,0)/EQ$142</f>
      </c>
      <c r="ER150" s="14">
        <f>VLOOKUP($EG150,Data!$B:$CP,Daily!ER$10,0)/ER$142</f>
      </c>
      <c r="ES150" s="14">
        <f>VLOOKUP($EG150,Data!$B:$CP,Daily!ES$10,0)/ES$142</f>
      </c>
      <c r="ET150" s="14">
        <f>VLOOKUP($EG150,Data!$B:$CP,Daily!ET$10,0)/ET$142</f>
      </c>
      <c r="EU150" s="14">
        <f>VLOOKUP($EG150,Data!$B:$CP,Daily!EU$10,0)/EU$142</f>
      </c>
      <c r="EV150" s="14">
        <f>VLOOKUP($EG150,Data!$B:$CP,Daily!EV$10,0)/EV$142</f>
      </c>
      <c r="EW150" s="14">
        <f>VLOOKUP($EG150,Data!$B:$CP,Daily!EW$10,0)/EW$142</f>
      </c>
      <c r="EX150" s="14">
        <f>VLOOKUP($EG150,Data!$B:$CP,Daily!EX$10,0)/EX$142</f>
      </c>
      <c r="EY150" s="14">
        <f>VLOOKUP($EG150,Data!$B:$CP,Daily!EY$10,0)/EY$142</f>
      </c>
      <c r="EZ150" s="14">
        <f>VLOOKUP($EG150,Data!$B:$CP,Daily!EZ$10,0)/EZ$142</f>
      </c>
      <c r="FA150" s="14">
        <f>VLOOKUP($EG150,Data!$B:$CP,Daily!FA$10,0)/FA$142</f>
      </c>
      <c r="FB150" s="14">
        <f>VLOOKUP($EG150,Data!$B:$CP,Daily!FB$10,0)/FB$142</f>
      </c>
      <c r="FC150" s="14">
        <f>VLOOKUP($EG150,Data!$B:$CP,Daily!FC$10,0)/FC$142</f>
      </c>
      <c r="FD150" s="14">
        <f>VLOOKUP($EG150,Data!$B:$CP,Daily!FD$10,0)/FD$142</f>
      </c>
      <c r="FE150" s="14">
        <f>VLOOKUP($EG150,Data!$B:$CP,Daily!FE$10,0)/FE$142</f>
      </c>
      <c r="FF150" s="14">
        <f>VLOOKUP($EG150,Data!$B:$CP,Daily!FF$10,0)/FF$142</f>
      </c>
      <c r="FG150" s="14">
        <f>VLOOKUP($EG150,Data!$B:$CP,Daily!FG$10,0)/FG$142</f>
      </c>
      <c r="FH150" s="14">
        <f>VLOOKUP($EG150,Data!$B:$CP,Daily!FH$10,0)/FH$142</f>
      </c>
      <c r="FI150" s="14">
        <f>VLOOKUP($EG150,Data!$B:$CP,Daily!FI$10,0)/FI$142</f>
      </c>
      <c r="FJ150" s="14">
        <f>VLOOKUP($EG150,Data!$B:$CP,Daily!FJ$10,0)/FJ$142</f>
      </c>
      <c r="FK150" s="14">
        <f>VLOOKUP($EG150,Data!$B:$CP,Daily!FK$10,0)/FK$142</f>
      </c>
      <c r="FL150" s="14">
        <f>VLOOKUP($EG150,Data!$B:$CP,Daily!FL$10,0)/FL$142</f>
      </c>
      <c r="FM150" s="14">
        <f>VLOOKUP($EG150,Data!$B:$CP,Daily!FM$10,0)/FM$142</f>
      </c>
      <c r="FN150" s="14">
        <f>VLOOKUP($EG150,Data!$B:$CP,Daily!FN$10,0)/FN$142</f>
      </c>
      <c r="FO150" s="14">
        <f>VLOOKUP($EG150,Data!$B:$CP,Daily!FO$10,0)/FO$142</f>
      </c>
      <c r="FP150" s="14">
        <f>VLOOKUP($EG150,Data!$B:$CP,Daily!FP$10,0)/FP$142</f>
      </c>
      <c r="FQ150" s="14">
        <f>VLOOKUP($EG150,Data!$B:$CP,Daily!FQ$10,0)/FQ$142</f>
      </c>
      <c r="FR150" s="14">
        <f>VLOOKUP($EG150,Data!$B:$CP,Daily!FR$10,0)/FR$142</f>
      </c>
      <c r="FS150" s="14">
        <f>VLOOKUP($EG150,Data!$B:$CP,Daily!FS$10,0)/FS$142</f>
      </c>
      <c r="FT150" s="14">
        <f>VLOOKUP($EG150,Data!$B:$CP,Daily!FT$10,0)/FT$142</f>
      </c>
      <c r="FU150" s="14">
        <f>VLOOKUP($EG150,Data!$B:$CP,Daily!FU$10,0)/FU$142</f>
      </c>
      <c r="FV150" s="14">
        <f>VLOOKUP($EG150,Data!$B:$CP,Daily!FV$10,0)/FV$142</f>
      </c>
      <c r="FW150" s="14">
        <f>VLOOKUP($EG150,Data!$B:$CP,Daily!FW$10,0)/FW$142</f>
      </c>
      <c r="FX150" s="14">
        <f>VLOOKUP($EG150,Data!$B:$CP,Daily!FX$10,0)/FX$142</f>
      </c>
      <c r="FY150" s="14">
        <f>VLOOKUP($EG150,Data!$B:$CP,Daily!FY$10,0)/FY$142</f>
      </c>
      <c r="FZ150" s="14">
        <f>VLOOKUP($EG150,Data!$B:$CP,Daily!FZ$10,0)/FZ$142</f>
      </c>
      <c r="GA150" s="14">
        <f>VLOOKUP($EG150,Data!$B:$CP,Daily!GA$10,0)/GA$142</f>
      </c>
      <c r="GB150" s="14">
        <f>VLOOKUP($EG150,Data!$B:$CP,Daily!GB$10,0)/GB$142</f>
      </c>
      <c r="GC150" s="14">
        <f>VLOOKUP($EG150,Data!$B:$CP,Daily!GC$10,0)/GC$142</f>
      </c>
      <c r="GD150" s="14">
        <f>VLOOKUP($EG150,Data!$B:$CP,Daily!GD$10,0)/GD$142</f>
      </c>
      <c r="GE150" s="14">
        <f>VLOOKUP($EG150,Data!$B:$CP,Daily!GE$10,0)/GE$142</f>
      </c>
      <c r="GF150" s="14">
        <f>VLOOKUP($EG150,Data!$B:$CP,Daily!GF$10,0)/GF$142</f>
      </c>
      <c r="GG150" s="14">
        <f>VLOOKUP($EG150,Data!$B:$CP,Daily!GG$10,0)/GG$142</f>
      </c>
      <c r="GH150" s="14">
        <f>VLOOKUP($EG150,Data!$B:$CP,Daily!GH$10,0)/GH$142</f>
      </c>
      <c r="GI150" s="14">
        <f>VLOOKUP($EG150,Data!$B:$CP,Daily!GI$10,0)/GI$142</f>
      </c>
      <c r="GJ150" s="14">
        <f>VLOOKUP($EG150,Data!$B:$CP,Daily!GJ$10,0)/GJ$142</f>
      </c>
      <c r="GK150" s="14">
        <f>VLOOKUP($EG150,Data!$B:$CP,Daily!GK$10,0)/GK$142</f>
      </c>
      <c r="GL150" s="14">
        <f>VLOOKUP($EG150,Data!$B:$CP,Daily!GL$10,0)/GL$142</f>
      </c>
      <c r="GM150" s="14">
        <f>VLOOKUP($EG150,Data!$B:$CP,Daily!GM$10,0)/GM$142</f>
      </c>
      <c r="GN150" s="14">
        <f>VLOOKUP($EG150,Data!$B:$CP,Daily!GN$10,0)/GN$142</f>
      </c>
      <c r="GO150" s="14">
        <f>VLOOKUP($EG150,Data!$B:$CP,Daily!GO$10,0)/GO$142</f>
      </c>
      <c r="GP150" s="14">
        <f>VLOOKUP($EG150,Data!$B:$CP,Daily!GP$10,0)/GP$142</f>
      </c>
      <c r="GQ150" s="14">
        <f>VLOOKUP($EG150,Data!$B:$CP,Daily!GQ$10,0)/GQ$142</f>
      </c>
      <c r="GR150" s="14">
        <f>VLOOKUP($EG150,Data!$B:$CP,Daily!GR$10,0)/GR$142</f>
      </c>
      <c r="GS150" s="14">
        <f>VLOOKUP($EG150,Data!$B:$CP,Daily!GS$10,0)/GS$142</f>
      </c>
      <c r="GT150" s="14">
        <f>VLOOKUP($EG150,Data!$B:$CP,Daily!GT$10,0)/GT$142</f>
      </c>
      <c r="GU150" s="14">
        <f>VLOOKUP($EG150,Data!$B:$CP,Daily!GU$10,0)/GU$142</f>
      </c>
      <c r="GV150" s="14">
        <f>VLOOKUP($EG150,Data!$B:$CP,Daily!GV$10,0)/GV$142</f>
      </c>
      <c r="GW150" s="14">
        <f>VLOOKUP($EG150,Data!$B:$CP,Daily!GW$10,0)/GW$142</f>
      </c>
      <c r="GX150" s="14">
        <f>VLOOKUP($EG150,Data!$B:$CP,Daily!GX$10,0)/GX$142</f>
      </c>
      <c r="GY150" s="14">
        <f>VLOOKUP($EG150,Data!$B:$CP,Daily!GY$10,0)/GY$142</f>
      </c>
      <c r="GZ150" s="14">
        <f>VLOOKUP($EG150,Data!$B:$CP,Daily!GZ$10,0)/GZ$142</f>
      </c>
      <c r="HA150" s="14">
        <f>VLOOKUP($EG150,Data!$B:$CP,Daily!HA$10,0)/HA$142</f>
      </c>
      <c r="HB150" s="14">
        <f>VLOOKUP($EG150,Data!$B:$CP,Daily!HB$10,0)/HB$142</f>
      </c>
      <c r="HC150" s="14">
        <f>VLOOKUP($EG150,Data!$B:$CP,Daily!HC$10,0)/HC$142</f>
      </c>
      <c r="HD150" s="14">
        <f>VLOOKUP($EG150,Data!$B:$CP,Daily!HD$10,0)/HD$142</f>
      </c>
      <c r="HE150" s="14">
        <f>VLOOKUP($EG150,Data!$B:$CP,Daily!HE$10,0)/HE$142</f>
      </c>
      <c r="HF150" s="14">
        <f>VLOOKUP($EG150,Data!$B:$CP,Daily!HF$10,0)/HF$142</f>
      </c>
      <c r="HG150" s="14">
        <f>VLOOKUP($EG150,Data!$B:$CP,Daily!HG$10,0)/HG$142</f>
      </c>
      <c r="HH150" s="14">
        <f>VLOOKUP($EG150,Data!$B:$CP,Daily!HH$10,0)/HH$142</f>
      </c>
      <c r="HI150" s="14">
        <f>VLOOKUP($EG150,Data!$B:$CP,Daily!HI$10,0)/HI$142</f>
      </c>
      <c r="HJ150" s="14">
        <f>VLOOKUP($EG150,Data!$B:$CP,Daily!HJ$10,0)/HJ$142</f>
      </c>
      <c r="HK150" s="14">
        <f>VLOOKUP($EG150,Data!$B:$CP,Daily!HK$10,0)/HK$142</f>
      </c>
      <c r="HL150" s="14">
        <f>VLOOKUP($EG150,Data!$B:$CP,Daily!HL$10,0)/HL$142</f>
      </c>
      <c r="HM150" s="14">
        <f>VLOOKUP($EG150,Data!$B:$CP,Daily!HM$10,0)/HM$142</f>
      </c>
      <c r="HN150" s="14">
        <f>VLOOKUP($EG150,Data!$B:$CP,Daily!HN$10,0)/HN$142</f>
      </c>
      <c r="HO150" s="14">
        <f>VLOOKUP($EG150,Data!$B:$CP,Daily!HO$10,0)/HO$142</f>
      </c>
      <c r="HP150" s="14">
        <f>VLOOKUP($EG150,Data!$B:$CP,Daily!HP$10,0)/HP$142</f>
      </c>
      <c r="HQ150" s="14">
        <f>VLOOKUP($EG150,Data!$B:$CP,Daily!HQ$10,0)/HQ$142</f>
      </c>
      <c r="HR150" s="14">
        <f>VLOOKUP($EG150,Data!$B:$CP,Daily!HR$10,0)/HR$142</f>
      </c>
      <c r="HS150" s="14">
        <f>VLOOKUP($EG150,Data!$B:$CP,Daily!HS$10,0)/HS$142</f>
      </c>
      <c r="HT150" s="14">
        <f>VLOOKUP($EG150,Data!$B:$CP,Daily!HT$10,0)/HT$142</f>
      </c>
      <c r="HU150" s="17"/>
      <c r="HV150" s="52">
        <f t="shared" si="1902"/>
      </c>
      <c r="HW150" s="52">
        <f t="shared" si="1903"/>
      </c>
      <c r="HX150" s="52">
        <f t="shared" si="1985"/>
      </c>
      <c r="HY150" s="52">
        <f t="shared" si="1986"/>
      </c>
      <c r="HZ150" s="52">
        <f t="shared" si="1987"/>
      </c>
      <c r="IA150" s="55"/>
      <c r="IB150" s="14">
        <f t="shared" si="1988"/>
      </c>
      <c r="IC150" s="14">
        <f t="shared" si="1989"/>
      </c>
      <c r="ID150" s="14">
        <f t="shared" si="1990"/>
      </c>
      <c r="IE150" s="16"/>
      <c r="IF150" s="9" t="s">
        <v>769</v>
      </c>
      <c r="IG150" s="9" t="s">
        <v>128</v>
      </c>
      <c r="IH150" s="14">
        <f>VLOOKUP($IF150,Data!$B:$CP,Daily!IH$10,0)/IH$142</f>
      </c>
      <c r="II150" s="14">
        <f>VLOOKUP($IF150,Data!$B:$CP,Daily!II$10,0)/II$142</f>
      </c>
      <c r="IJ150" s="14">
        <f>VLOOKUP($IF150,Data!$B:$CP,Daily!IJ$10,0)/IJ$142</f>
      </c>
      <c r="IK150" s="14">
        <f>VLOOKUP($IF150,Data!$B:$CP,Daily!IK$10,0)/IK$142</f>
      </c>
      <c r="IL150" s="14">
        <f>VLOOKUP($IF150,Data!$B:$CP,Daily!IL$10,0)/IL$142</f>
      </c>
      <c r="IM150" s="14">
        <f>VLOOKUP($IF150,Data!$B:$CP,Daily!IM$10,0)/IM$142</f>
      </c>
      <c r="IN150" s="14">
        <f>VLOOKUP($IF150,Data!$B:$CP,Daily!IN$10,0)/IN$142</f>
      </c>
      <c r="IO150" s="14">
        <f>VLOOKUP($IF150,Data!$B:$CP,Daily!IO$10,0)/IO$142</f>
      </c>
      <c r="IP150" s="14">
        <f>VLOOKUP($IF150,Data!$B:$CP,Daily!IP$10,0)/IP$142</f>
      </c>
      <c r="IQ150" s="14">
        <f>VLOOKUP($IF150,Data!$B:$CP,Daily!IQ$10,0)/IQ$142</f>
      </c>
      <c r="IR150" s="14">
        <f>VLOOKUP($IF150,Data!$B:$CP,Daily!IR$10,0)/IR$142</f>
      </c>
      <c r="IS150" s="14">
        <f>VLOOKUP($IF150,Data!$B:$CP,Daily!IS$10,0)/IS$142</f>
      </c>
      <c r="IT150" s="14">
        <f>VLOOKUP($IF150,Data!$B:$CP,Daily!IT$10,0)/IT$142</f>
      </c>
      <c r="IU150" s="14">
        <f>VLOOKUP($IF150,Data!$B:$CP,Daily!IU$10,0)/IU$142</f>
      </c>
      <c r="IV150" s="14">
        <f>VLOOKUP($IF150,Data!$B:$CP,Daily!IV$10,0)/IV$142</f>
      </c>
      <c r="IW150" s="14">
        <f>VLOOKUP($IF150,Data!$B:$CP,Daily!IW$10,0)/IW$142</f>
      </c>
      <c r="IX150" s="14">
        <f>VLOOKUP($IF150,Data!$B:$CP,Daily!IX$10,0)/IX$142</f>
      </c>
      <c r="IY150" s="14">
        <f>VLOOKUP($IF150,Data!$B:$CP,Daily!IY$10,0)/IY$142</f>
      </c>
      <c r="IZ150" s="14">
        <f>VLOOKUP($IF150,Data!$B:$CP,Daily!IZ$10,0)/IZ$142</f>
      </c>
      <c r="JA150" s="14">
        <f>VLOOKUP($IF150,Data!$B:$CP,Daily!JA$10,0)/JA$142</f>
      </c>
      <c r="JB150" s="14">
        <f>VLOOKUP($IF150,Data!$B:$CP,Daily!JB$10,0)/JB$142</f>
      </c>
      <c r="JC150" s="14">
        <f>VLOOKUP($IF150,Data!$B:$CP,Daily!JC$10,0)/JC$142</f>
      </c>
      <c r="JD150" s="14">
        <f>VLOOKUP($IF150,Data!$B:$CP,Daily!JD$10,0)/JD$142</f>
      </c>
      <c r="JE150" s="14">
        <f>VLOOKUP($IF150,Data!$B:$CP,Daily!JE$10,0)/JE$142</f>
      </c>
      <c r="JF150" s="14">
        <f>VLOOKUP($IF150,Data!$B:$CP,Daily!JF$10,0)/JF$142</f>
      </c>
      <c r="JG150" s="14">
        <f>VLOOKUP($IF150,Data!$B:$CP,Daily!JG$10,0)/JG$142</f>
      </c>
      <c r="JH150" s="14">
        <f>VLOOKUP($IF150,Data!$B:$CP,Daily!JH$10,0)/JH$142</f>
      </c>
      <c r="JI150" s="14">
        <f>VLOOKUP($IF150,Data!$B:$CP,Daily!JI$10,0)/JI$142</f>
      </c>
      <c r="JJ150" s="14">
        <f>VLOOKUP($IF150,Data!$B:$CP,Daily!JJ$10,0)/JJ$142</f>
      </c>
      <c r="JK150" s="14">
        <f>VLOOKUP($IF150,Data!$B:$CP,Daily!JK$10,0)/JK$142</f>
      </c>
      <c r="JL150" s="14">
        <f>VLOOKUP($IF150,Data!$B:$CP,Daily!JL$10,0)/JL$142</f>
      </c>
      <c r="JM150" s="14">
        <f>VLOOKUP($IF150,Data!$B:$CP,Daily!JM$10,0)/JM$142</f>
      </c>
      <c r="JN150" s="14">
        <f>VLOOKUP($IF150,Data!$B:$CP,Daily!JN$10,0)/JN$142</f>
      </c>
      <c r="JO150" s="14">
        <f>VLOOKUP($IF150,Data!$B:$CP,Daily!JO$10,0)/JO$142</f>
      </c>
      <c r="JP150" s="14">
        <f>VLOOKUP($IF150,Data!$B:$CP,Daily!JP$10,0)/JP$142</f>
      </c>
      <c r="JQ150" s="14">
        <f>VLOOKUP($IF150,Data!$B:$CP,Daily!JQ$10,0)/JQ$142</f>
      </c>
      <c r="JR150" s="14">
        <f>VLOOKUP($IF150,Data!$B:$CP,Daily!JR$10,0)/JR$142</f>
      </c>
      <c r="JS150" s="14">
        <f>VLOOKUP($IF150,Data!$B:$CP,Daily!JS$10,0)/JS$142</f>
      </c>
      <c r="JT150" s="14">
        <f>VLOOKUP($IF150,Data!$B:$CP,Daily!JT$10,0)/JT$142</f>
      </c>
      <c r="JU150" s="14">
        <f>VLOOKUP($IF150,Data!$B:$CP,Daily!JU$10,0)/JU$142</f>
      </c>
      <c r="JV150" s="14">
        <f>VLOOKUP($IF150,Data!$B:$CP,Daily!JV$10,0)/JV$142</f>
      </c>
      <c r="JW150" s="14">
        <f>VLOOKUP($IF150,Data!$B:$CP,Daily!JW$10,0)/JW$142</f>
      </c>
      <c r="JX150" s="14">
        <f>VLOOKUP($IF150,Data!$B:$CP,Daily!JX$10,0)/JX$142</f>
      </c>
      <c r="JY150" s="14">
        <f>VLOOKUP($IF150,Data!$B:$CP,Daily!JY$10,0)/JY$142</f>
      </c>
      <c r="JZ150" s="14">
        <f>VLOOKUP($IF150,Data!$B:$CP,Daily!JZ$10,0)/JZ$142</f>
      </c>
      <c r="KA150" s="14">
        <f>VLOOKUP($IF150,Data!$B:$CP,Daily!KA$10,0)/KA$142</f>
      </c>
      <c r="KB150" s="14">
        <f>VLOOKUP($IF150,Data!$B:$CP,Daily!KB$10,0)/KB$142</f>
      </c>
      <c r="KC150" s="14">
        <f>VLOOKUP($IF150,Data!$B:$CP,Daily!KC$10,0)/KC$142</f>
      </c>
      <c r="KD150" s="14">
        <f>VLOOKUP($IF150,Data!$B:$CP,Daily!KD$10,0)/KD$142</f>
      </c>
      <c r="KE150" s="14">
        <f>VLOOKUP($IF150,Data!$B:$CP,Daily!KE$10,0)/KE$142</f>
      </c>
      <c r="KF150" s="14">
        <f>VLOOKUP($IF150,Data!$B:$CP,Daily!KF$10,0)/KF$142</f>
      </c>
      <c r="KG150" s="14">
        <f>VLOOKUP($IF150,Data!$B:$CP,Daily!KG$10,0)/KG$142</f>
      </c>
      <c r="KH150" s="14">
        <f>VLOOKUP($IF150,Data!$B:$CP,Daily!KH$10,0)/KH$142</f>
      </c>
      <c r="KI150" s="14">
        <f>VLOOKUP($IF150,Data!$B:$CP,Daily!KI$10,0)/KI$142</f>
      </c>
      <c r="KJ150" s="14">
        <f>VLOOKUP($IF150,Data!$B:$CP,Daily!KJ$10,0)/KJ$142</f>
      </c>
      <c r="KK150" s="14">
        <f>VLOOKUP($IF150,Data!$B:$CP,Daily!KK$10,0)/KK$142</f>
      </c>
      <c r="KL150" s="14">
        <f>VLOOKUP($IF150,Data!$B:$CP,Daily!KL$10,0)/KL$142</f>
      </c>
      <c r="KM150" s="14">
        <f>VLOOKUP($IF150,Data!$B:$CP,Daily!KM$10,0)/KM$142</f>
      </c>
      <c r="KN150" s="14">
        <f>VLOOKUP($IF150,Data!$B:$CP,Daily!KN$10,0)/KN$142</f>
      </c>
      <c r="KO150" s="14">
        <f>VLOOKUP($IF150,Data!$B:$CP,Daily!KO$10,0)/KO$142</f>
      </c>
      <c r="KP150" s="14">
        <f>VLOOKUP($IF150,Data!$B:$CP,Daily!KP$10,0)/KP$142</f>
      </c>
      <c r="KQ150" s="14">
        <f>VLOOKUP($IF150,Data!$B:$CP,Daily!KQ$10,0)/KQ$142</f>
      </c>
      <c r="KR150" s="14">
        <f>VLOOKUP($IF150,Data!$B:$CP,Daily!KR$10,0)/KR$142</f>
      </c>
      <c r="KS150" s="14">
        <f>VLOOKUP($IF150,Data!$B:$CP,Daily!KS$10,0)/KS$142</f>
      </c>
      <c r="KT150" s="14">
        <f>VLOOKUP($IF150,Data!$B:$CP,Daily!KT$10,0)/KT$142</f>
      </c>
      <c r="KU150" s="14">
        <f>VLOOKUP($IF150,Data!$B:$CP,Daily!KU$10,0)/KU$142</f>
      </c>
      <c r="KV150" s="14">
        <f>VLOOKUP($IF150,Data!$B:$CP,Daily!KV$10,0)/KV$142</f>
      </c>
      <c r="KW150" s="14">
        <f>VLOOKUP($IF150,Data!$B:$CP,Daily!KW$10,0)/KW$142</f>
      </c>
      <c r="KX150" s="14">
        <f>VLOOKUP($IF150,Data!$B:$CP,Daily!KX$10,0)/KX$142</f>
      </c>
      <c r="KY150" s="14">
        <f>VLOOKUP($IF150,Data!$B:$CP,Daily!KY$10,0)/KY$142</f>
      </c>
      <c r="KZ150" s="14">
        <f>VLOOKUP($IF150,Data!$B:$CP,Daily!KZ$10,0)/KZ$142</f>
      </c>
      <c r="LA150" s="14">
        <f>VLOOKUP($IF150,Data!$B:$CP,Daily!LA$10,0)/LA$142</f>
      </c>
      <c r="LB150" s="14">
        <f>VLOOKUP($IF150,Data!$B:$CP,Daily!LB$10,0)/LB$142</f>
      </c>
      <c r="LC150" s="14">
        <f>VLOOKUP($IF150,Data!$B:$CP,Daily!LC$10,0)/LC$142</f>
      </c>
      <c r="LD150" s="14">
        <f>VLOOKUP($IF150,Data!$B:$CP,Daily!LD$10,0)/LD$142</f>
      </c>
      <c r="LE150" s="14">
        <f>VLOOKUP($IF150,Data!$B:$CP,Daily!LE$10,0)/LE$142</f>
      </c>
      <c r="LF150" s="14">
        <f>VLOOKUP($IF150,Data!$B:$CP,Daily!LF$10,0)/LF$142</f>
      </c>
      <c r="LG150" s="14">
        <f>VLOOKUP($IF150,Data!$B:$CP,Daily!LG$10,0)/LG$142</f>
      </c>
      <c r="LH150" s="14">
        <f>VLOOKUP($IF150,Data!$B:$CP,Daily!LH$10,0)/LH$142</f>
      </c>
      <c r="LI150" s="14">
        <f>VLOOKUP($IF150,Data!$B:$CP,Daily!LI$10,0)/LI$142</f>
      </c>
      <c r="LJ150" s="14">
        <f>VLOOKUP($IF150,Data!$B:$CP,Daily!LJ$10,0)/LJ$142</f>
      </c>
      <c r="LK150" s="14">
        <f>VLOOKUP($IF150,Data!$B:$CP,Daily!LK$10,0)/LK$142</f>
      </c>
      <c r="LL150" s="14">
        <f>VLOOKUP($IF150,Data!$B:$CP,Daily!LL$10,0)/LL$142</f>
      </c>
      <c r="LM150" s="14">
        <f>VLOOKUP($IF150,Data!$B:$CP,Daily!LM$10,0)/LM$142</f>
      </c>
      <c r="LN150" s="14">
        <f>VLOOKUP($IF150,Data!$B:$CP,Daily!LN$10,0)/LN$142</f>
      </c>
      <c r="LO150" s="14">
        <f>VLOOKUP($IF150,Data!$B:$CP,Daily!LO$10,0)/LO$142</f>
      </c>
      <c r="LP150" s="14">
        <f>VLOOKUP($IF150,Data!$B:$CP,Daily!LP$10,0)/LP$142</f>
      </c>
      <c r="LQ150" s="14">
        <f>VLOOKUP($IF150,Data!$B:$CP,Daily!LQ$10,0)/LQ$142</f>
      </c>
      <c r="LR150" s="14">
        <f>VLOOKUP($IF150,Data!$B:$CP,Daily!LR$10,0)/LR$142</f>
      </c>
      <c r="LS150" s="14">
        <f>VLOOKUP($IF150,Data!$B:$CP,Daily!LS$10,0)/LS$142</f>
      </c>
      <c r="LU150" s="52">
        <f t="shared" si="1906"/>
      </c>
      <c r="LV150" s="52">
        <f t="shared" si="1907"/>
      </c>
      <c r="LW150" s="52">
        <f t="shared" si="1991"/>
      </c>
      <c r="LX150" s="52">
        <f t="shared" si="1992"/>
      </c>
      <c r="LY150" s="52">
        <f t="shared" si="1993"/>
      </c>
      <c r="LZ150" s="55"/>
      <c r="MA150" s="14">
        <f t="shared" si="1994"/>
      </c>
      <c r="MB150" s="14">
        <f t="shared" si="1995"/>
      </c>
      <c r="MC150" s="14">
        <f t="shared" si="1996"/>
      </c>
    </row>
    <row r="151" spans="3:341" x14ac:dyDescent="0.25">
      <c r="D151" s="132" t="s">
        <v>770</v>
      </c>
      <c r="E151" s="67" t="str">
        <f>VLOOKUP($D151,'Metric Nature'!$C:$D,2,0)&amp;IF(($F151&lt;(EA151)),"Below",IF(($F151&gt;(DZ151)),"Above","Within"))</f>
      </c>
      <c r="F151" s="62">
        <f t="shared" si="1796"/>
      </c>
      <c r="G151" s="92">
        <f t="shared" si="1797"/>
      </c>
      <c r="H151" s="62">
        <f t="shared" si="1798"/>
      </c>
      <c r="I151" s="89">
        <f t="shared" si="1909"/>
      </c>
      <c r="J151" s="62">
        <f t="shared" si="1799"/>
      </c>
      <c r="K151" s="62">
        <f t="shared" si="1800"/>
      </c>
      <c r="L151" s="64"/>
      <c r="M151" s="67" t="str">
        <f>VLOOKUP($D151,'Metric Nature'!$C:$D,2,0)&amp;IF(($N151&lt;(HZ151)),"Below",IF(($N151&gt;(HY151)),"Above","Within"))</f>
      </c>
      <c r="N151" s="71">
        <f t="shared" si="1801"/>
      </c>
      <c r="O151" s="63">
        <f t="shared" si="1910"/>
      </c>
      <c r="P151" s="98">
        <f t="shared" si="1911"/>
      </c>
      <c r="Q151" s="63">
        <f t="shared" si="1802"/>
      </c>
      <c r="R151" s="71">
        <f t="shared" si="1803"/>
      </c>
      <c r="S151" s="62">
        <f t="shared" si="1804"/>
      </c>
      <c r="T151" s="64"/>
      <c r="U151" s="67" t="str">
        <f>VLOOKUP($D151,'Metric Nature'!$C:$D,2,0)&amp;IF(($V151&lt;(LY151)),"Below",IF(($V151&gt;(LX151)),"Above","Within"))</f>
      </c>
      <c r="V151" s="62">
        <f t="shared" si="1805"/>
      </c>
      <c r="W151" s="63">
        <f t="shared" si="1912"/>
      </c>
      <c r="X151" s="62">
        <f t="shared" si="1806"/>
      </c>
      <c r="Y151" s="63">
        <f t="shared" si="1913"/>
      </c>
      <c r="Z151" s="62">
        <f t="shared" si="1807"/>
      </c>
      <c r="AA151" s="62">
        <f t="shared" si="1808"/>
      </c>
      <c r="AB151" s="64"/>
      <c r="AC151" s="60" t="s">
        <v>771</v>
      </c>
      <c r="AI151" s="9" t="s">
        <v>770</v>
      </c>
      <c r="AJ151" s="14">
        <f>(VLOOKUP($EG151,Data!$B:$CP,Daily!EI$10,0)+VLOOKUP($IF151,Data!$B:$CP,Daily!IH$10,0))/AJ$142</f>
      </c>
      <c r="AK151" s="14">
        <f>(VLOOKUP($EG151,Data!$B:$CP,Daily!EJ$10,0)+VLOOKUP($IF151,Data!$B:$CP,Daily!II$10,0))/AK$142</f>
      </c>
      <c r="AL151" s="14">
        <f>(VLOOKUP($EG151,Data!$B:$CP,Daily!EK$10,0)+VLOOKUP($IF151,Data!$B:$CP,Daily!IJ$10,0))/AL$142</f>
      </c>
      <c r="AM151" s="14">
        <f>(VLOOKUP($EG151,Data!$B:$CP,Daily!EL$10,0)+VLOOKUP($IF151,Data!$B:$CP,Daily!IK$10,0))/AM$142</f>
      </c>
      <c r="AN151" s="14">
        <f>(VLOOKUP($EG151,Data!$B:$CP,Daily!EM$10,0)+VLOOKUP($IF151,Data!$B:$CP,Daily!IL$10,0))/AN$142</f>
      </c>
      <c r="AO151" s="14">
        <f>(VLOOKUP($EG151,Data!$B:$CP,Daily!EN$10,0)+VLOOKUP($IF151,Data!$B:$CP,Daily!IM$10,0))/AO$142</f>
      </c>
      <c r="AP151" s="14">
        <f>(VLOOKUP($EG151,Data!$B:$CP,Daily!EO$10,0)+VLOOKUP($IF151,Data!$B:$CP,Daily!IN$10,0))/AP$142</f>
      </c>
      <c r="AQ151" s="14">
        <f>(VLOOKUP($EG151,Data!$B:$CP,Daily!EP$10,0)+VLOOKUP($IF151,Data!$B:$CP,Daily!IO$10,0))/AQ$142</f>
      </c>
      <c r="AR151" s="14">
        <f>(VLOOKUP($EG151,Data!$B:$CP,Daily!EQ$10,0)+VLOOKUP($IF151,Data!$B:$CP,Daily!IP$10,0))/AR$142</f>
      </c>
      <c r="AS151" s="14">
        <f>(VLOOKUP($EG151,Data!$B:$CP,Daily!ER$10,0)+VLOOKUP($IF151,Data!$B:$CP,Daily!IQ$10,0))/AS$142</f>
      </c>
      <c r="AT151" s="14">
        <f>(VLOOKUP($EG151,Data!$B:$CP,Daily!ES$10,0)+VLOOKUP($IF151,Data!$B:$CP,Daily!IR$10,0))/AT$142</f>
      </c>
      <c r="AU151" s="14">
        <f>(VLOOKUP($EG151,Data!$B:$CP,Daily!ET$10,0)+VLOOKUP($IF151,Data!$B:$CP,Daily!IS$10,0))/AU$142</f>
      </c>
      <c r="AV151" s="14">
        <f>(VLOOKUP($EG151,Data!$B:$CP,Daily!EU$10,0)+VLOOKUP($IF151,Data!$B:$CP,Daily!IT$10,0))/AV$142</f>
      </c>
      <c r="AW151" s="14">
        <f>(VLOOKUP($EG151,Data!$B:$CP,Daily!EV$10,0)+VLOOKUP($IF151,Data!$B:$CP,Daily!IU$10,0))/AW$142</f>
      </c>
      <c r="AX151" s="14">
        <f>(VLOOKUP($EG151,Data!$B:$CP,Daily!EW$10,0)+VLOOKUP($IF151,Data!$B:$CP,Daily!IV$10,0))/AX$142</f>
      </c>
      <c r="AY151" s="14">
        <f>(VLOOKUP($EG151,Data!$B:$CP,Daily!EX$10,0)+VLOOKUP($IF151,Data!$B:$CP,Daily!IW$10,0))/AY$142</f>
      </c>
      <c r="AZ151" s="14">
        <f>(VLOOKUP($EG151,Data!$B:$CP,Daily!EY$10,0)+VLOOKUP($IF151,Data!$B:$CP,Daily!IX$10,0))/AZ$142</f>
      </c>
      <c r="BA151" s="14">
        <f>(VLOOKUP($EG151,Data!$B:$CP,Daily!EZ$10,0)+VLOOKUP($IF151,Data!$B:$CP,Daily!IY$10,0))/BA$142</f>
      </c>
      <c r="BB151" s="14">
        <f>(VLOOKUP($EG151,Data!$B:$CP,Daily!FA$10,0)+VLOOKUP($IF151,Data!$B:$CP,Daily!IZ$10,0))/BB$142</f>
      </c>
      <c r="BC151" s="14">
        <f>(VLOOKUP($EG151,Data!$B:$CP,Daily!FB$10,0)+VLOOKUP($IF151,Data!$B:$CP,Daily!JA$10,0))/BC$142</f>
      </c>
      <c r="BD151" s="14">
        <f>(VLOOKUP($EG151,Data!$B:$CP,Daily!FC$10,0)+VLOOKUP($IF151,Data!$B:$CP,Daily!JB$10,0))/BD$142</f>
      </c>
      <c r="BE151" s="14">
        <f>(VLOOKUP($EG151,Data!$B:$CP,Daily!FD$10,0)+VLOOKUP($IF151,Data!$B:$CP,Daily!JC$10,0))/BE$142</f>
      </c>
      <c r="BF151" s="14">
        <f>(VLOOKUP($EG151,Data!$B:$CP,Daily!FE$10,0)+VLOOKUP($IF151,Data!$B:$CP,Daily!JD$10,0))/BF$142</f>
      </c>
      <c r="BG151" s="14">
        <f>(VLOOKUP($EG151,Data!$B:$CP,Daily!FF$10,0)+VLOOKUP($IF151,Data!$B:$CP,Daily!JE$10,0))/BG$142</f>
      </c>
      <c r="BH151" s="14">
        <f>(VLOOKUP($EG151,Data!$B:$CP,Daily!FG$10,0)+VLOOKUP($IF151,Data!$B:$CP,Daily!JF$10,0))/BH$142</f>
      </c>
      <c r="BI151" s="14">
        <f>(VLOOKUP($EG151,Data!$B:$CP,Daily!FH$10,0)+VLOOKUP($IF151,Data!$B:$CP,Daily!JG$10,0))/BI$142</f>
      </c>
      <c r="BJ151" s="14">
        <f>(VLOOKUP($EG151,Data!$B:$CP,Daily!FI$10,0)+VLOOKUP($IF151,Data!$B:$CP,Daily!JH$10,0))/BJ$142</f>
      </c>
      <c r="BK151" s="14">
        <f>(VLOOKUP($EG151,Data!$B:$CP,Daily!FJ$10,0)+VLOOKUP($IF151,Data!$B:$CP,Daily!JI$10,0))/BK$142</f>
      </c>
      <c r="BL151" s="14">
        <f>(VLOOKUP($EG151,Data!$B:$CP,Daily!FK$10,0)+VLOOKUP($IF151,Data!$B:$CP,Daily!JJ$10,0))/BL$142</f>
      </c>
      <c r="BM151" s="14">
        <f>(VLOOKUP($EG151,Data!$B:$CP,Daily!FL$10,0)+VLOOKUP($IF151,Data!$B:$CP,Daily!JK$10,0))/BM$142</f>
      </c>
      <c r="BN151" s="14">
        <f>(VLOOKUP($EG151,Data!$B:$CP,Daily!FM$10,0)+VLOOKUP($IF151,Data!$B:$CP,Daily!JL$10,0))/BN$142</f>
      </c>
      <c r="BO151" s="14">
        <f>(VLOOKUP($EG151,Data!$B:$CP,Daily!FN$10,0)+VLOOKUP($IF151,Data!$B:$CP,Daily!JM$10,0))/BO$142</f>
      </c>
      <c r="BP151" s="14">
        <f>(VLOOKUP($EG151,Data!$B:$CP,Daily!FO$10,0)+VLOOKUP($IF151,Data!$B:$CP,Daily!JN$10,0))/BP$142</f>
      </c>
      <c r="BQ151" s="14">
        <f>(VLOOKUP($EG151,Data!$B:$CP,Daily!FP$10,0)+VLOOKUP($IF151,Data!$B:$CP,Daily!JO$10,0))/BQ$142</f>
      </c>
      <c r="BR151" s="14">
        <f>(VLOOKUP($EG151,Data!$B:$CP,Daily!FQ$10,0)+VLOOKUP($IF151,Data!$B:$CP,Daily!JP$10,0))/BR$142</f>
      </c>
      <c r="BS151" s="14">
        <f>(VLOOKUP($EG151,Data!$B:$CP,Daily!FR$10,0)+VLOOKUP($IF151,Data!$B:$CP,Daily!JQ$10,0))/BS$142</f>
      </c>
      <c r="BT151" s="14">
        <f>(VLOOKUP($EG151,Data!$B:$CP,Daily!FS$10,0)+VLOOKUP($IF151,Data!$B:$CP,Daily!JR$10,0))/BT$142</f>
      </c>
      <c r="BU151" s="14">
        <f>(VLOOKUP($EG151,Data!$B:$CP,Daily!FT$10,0)+VLOOKUP($IF151,Data!$B:$CP,Daily!JS$10,0))/BU$142</f>
      </c>
      <c r="BV151" s="14">
        <f>(VLOOKUP($EG151,Data!$B:$CP,Daily!FU$10,0)+VLOOKUP($IF151,Data!$B:$CP,Daily!JT$10,0))/BV$142</f>
      </c>
      <c r="BW151" s="14">
        <f>(VLOOKUP($EG151,Data!$B:$CP,Daily!FV$10,0)+VLOOKUP($IF151,Data!$B:$CP,Daily!JU$10,0))/BW$142</f>
      </c>
      <c r="BX151" s="14">
        <f>(VLOOKUP($EG151,Data!$B:$CP,Daily!FW$10,0)+VLOOKUP($IF151,Data!$B:$CP,Daily!JV$10,0))/BX$142</f>
      </c>
      <c r="BY151" s="14">
        <f>(VLOOKUP($EG151,Data!$B:$CP,Daily!FX$10,0)+VLOOKUP($IF151,Data!$B:$CP,Daily!JW$10,0))/BY$142</f>
      </c>
      <c r="BZ151" s="14">
        <f>(VLOOKUP($EG151,Data!$B:$CP,Daily!FY$10,0)+VLOOKUP($IF151,Data!$B:$CP,Daily!JX$10,0))/BZ$142</f>
      </c>
      <c r="CA151" s="14">
        <f>(VLOOKUP($EG151,Data!$B:$CP,Daily!FZ$10,0)+VLOOKUP($IF151,Data!$B:$CP,Daily!JY$10,0))/CA$142</f>
      </c>
      <c r="CB151" s="14">
        <f>(VLOOKUP($EG151,Data!$B:$CP,Daily!GA$10,0)+VLOOKUP($IF151,Data!$B:$CP,Daily!JZ$10,0))/CB$142</f>
      </c>
      <c r="CC151" s="14">
        <f>(VLOOKUP($EG151,Data!$B:$CP,Daily!GB$10,0)+VLOOKUP($IF151,Data!$B:$CP,Daily!KA$10,0))/CC$142</f>
      </c>
      <c r="CD151" s="14">
        <f>(VLOOKUP($EG151,Data!$B:$CP,Daily!GC$10,0)+VLOOKUP($IF151,Data!$B:$CP,Daily!KB$10,0))/CD$142</f>
      </c>
      <c r="CE151" s="14">
        <f>(VLOOKUP($EG151,Data!$B:$CP,Daily!GD$10,0)+VLOOKUP($IF151,Data!$B:$CP,Daily!KC$10,0))/CE$142</f>
      </c>
      <c r="CF151" s="14">
        <f>(VLOOKUP($EG151,Data!$B:$CP,Daily!GE$10,0)+VLOOKUP($IF151,Data!$B:$CP,Daily!KD$10,0))/CF$142</f>
      </c>
      <c r="CG151" s="14">
        <f>(VLOOKUP($EG151,Data!$B:$CP,Daily!GF$10,0)+VLOOKUP($IF151,Data!$B:$CP,Daily!KE$10,0))/CG$142</f>
      </c>
      <c r="CH151" s="14">
        <f>(VLOOKUP($EG151,Data!$B:$CP,Daily!GG$10,0)+VLOOKUP($IF151,Data!$B:$CP,Daily!KF$10,0))/CH$142</f>
      </c>
      <c r="CI151" s="14">
        <f>(VLOOKUP($EG151,Data!$B:$CP,Daily!GH$10,0)+VLOOKUP($IF151,Data!$B:$CP,Daily!KG$10,0))/CI$142</f>
      </c>
      <c r="CJ151" s="14">
        <f>(VLOOKUP($EG151,Data!$B:$CP,Daily!GI$10,0)+VLOOKUP($IF151,Data!$B:$CP,Daily!KH$10,0))/CJ$142</f>
      </c>
      <c r="CK151" s="14">
        <f>(VLOOKUP($EG151,Data!$B:$CP,Daily!GJ$10,0)+VLOOKUP($IF151,Data!$B:$CP,Daily!KI$10,0))/CK$142</f>
      </c>
      <c r="CL151" s="14">
        <f>(VLOOKUP($EG151,Data!$B:$CP,Daily!GK$10,0)+VLOOKUP($IF151,Data!$B:$CP,Daily!KJ$10,0))/CL$142</f>
      </c>
      <c r="CM151" s="14">
        <f>(VLOOKUP($EG151,Data!$B:$CP,Daily!GL$10,0)+VLOOKUP($IF151,Data!$B:$CP,Daily!KK$10,0))/CM$142</f>
      </c>
      <c r="CN151" s="14">
        <f>(VLOOKUP($EG151,Data!$B:$CP,Daily!GM$10,0)+VLOOKUP($IF151,Data!$B:$CP,Daily!KL$10,0))/CN$142</f>
      </c>
      <c r="CO151" s="14">
        <f>(VLOOKUP($EG151,Data!$B:$CP,Daily!GN$10,0)+VLOOKUP($IF151,Data!$B:$CP,Daily!KM$10,0))/CO$142</f>
      </c>
      <c r="CP151" s="14">
        <f>(VLOOKUP($EG151,Data!$B:$CP,Daily!GO$10,0)+VLOOKUP($IF151,Data!$B:$CP,Daily!KN$10,0))/CP$142</f>
      </c>
      <c r="CQ151" s="14">
        <f>(VLOOKUP($EG151,Data!$B:$CP,Daily!GP$10,0)+VLOOKUP($IF151,Data!$B:$CP,Daily!KO$10,0))/CQ$142</f>
      </c>
      <c r="CR151" s="14">
        <f>(VLOOKUP($EG151,Data!$B:$CP,Daily!GQ$10,0)+VLOOKUP($IF151,Data!$B:$CP,Daily!KP$10,0))/CR$142</f>
      </c>
      <c r="CS151" s="14">
        <f>(VLOOKUP($EG151,Data!$B:$CP,Daily!GR$10,0)+VLOOKUP($IF151,Data!$B:$CP,Daily!KQ$10,0))/CS$142</f>
      </c>
      <c r="CT151" s="14">
        <f>(VLOOKUP($EG151,Data!$B:$CP,Daily!GS$10,0)+VLOOKUP($IF151,Data!$B:$CP,Daily!KR$10,0))/CT$142</f>
      </c>
      <c r="CU151" s="14">
        <f>(VLOOKUP($EG151,Data!$B:$CP,Daily!GT$10,0)+VLOOKUP($IF151,Data!$B:$CP,Daily!KS$10,0))/CU$142</f>
      </c>
      <c r="CV151" s="14">
        <f>(VLOOKUP($EG151,Data!$B:$CP,Daily!GU$10,0)+VLOOKUP($IF151,Data!$B:$CP,Daily!KT$10,0))/CV$142</f>
      </c>
      <c r="CW151" s="14">
        <f>(VLOOKUP($EG151,Data!$B:$CP,Daily!GV$10,0)+VLOOKUP($IF151,Data!$B:$CP,Daily!KU$10,0))/CW$142</f>
      </c>
      <c r="CX151" s="14">
        <f>(VLOOKUP($EG151,Data!$B:$CP,Daily!GW$10,0)+VLOOKUP($IF151,Data!$B:$CP,Daily!KV$10,0))/CX$142</f>
      </c>
      <c r="CY151" s="14">
        <f>(VLOOKUP($EG151,Data!$B:$CP,Daily!GX$10,0)+VLOOKUP($IF151,Data!$B:$CP,Daily!KW$10,0))/CY$142</f>
      </c>
      <c r="CZ151" s="14">
        <f>(VLOOKUP($EG151,Data!$B:$CP,Daily!GY$10,0)+VLOOKUP($IF151,Data!$B:$CP,Daily!KX$10,0))/CZ$142</f>
      </c>
      <c r="DA151" s="14">
        <f>(VLOOKUP($EG151,Data!$B:$CP,Daily!GZ$10,0)+VLOOKUP($IF151,Data!$B:$CP,Daily!KY$10,0))/DA$142</f>
      </c>
      <c r="DB151" s="14">
        <f>(VLOOKUP($EG151,Data!$B:$CP,Daily!HA$10,0)+VLOOKUP($IF151,Data!$B:$CP,Daily!KZ$10,0))/DB$142</f>
      </c>
      <c r="DC151" s="14">
        <f>(VLOOKUP($EG151,Data!$B:$CP,Daily!HB$10,0)+VLOOKUP($IF151,Data!$B:$CP,Daily!LA$10,0))/DC$142</f>
      </c>
      <c r="DD151" s="14">
        <f>(VLOOKUP($EG151,Data!$B:$CP,Daily!HC$10,0)+VLOOKUP($IF151,Data!$B:$CP,Daily!LB$10,0))/DD$142</f>
      </c>
      <c r="DE151" s="14">
        <f>(VLOOKUP($EG151,Data!$B:$CP,Daily!HD$10,0)+VLOOKUP($IF151,Data!$B:$CP,Daily!LC$10,0))/DE$142</f>
      </c>
      <c r="DF151" s="14">
        <f>(VLOOKUP($EG151,Data!$B:$CP,Daily!HE$10,0)+VLOOKUP($IF151,Data!$B:$CP,Daily!LD$10,0))/DF$142</f>
      </c>
      <c r="DG151" s="14">
        <f>(VLOOKUP($EG151,Data!$B:$CP,Daily!HF$10,0)+VLOOKUP($IF151,Data!$B:$CP,Daily!LE$10,0))/DG$142</f>
      </c>
      <c r="DH151" s="14">
        <f>(VLOOKUP($EG151,Data!$B:$CP,Daily!HG$10,0)+VLOOKUP($IF151,Data!$B:$CP,Daily!LF$10,0))/DH$142</f>
      </c>
      <c r="DI151" s="14">
        <f>(VLOOKUP($EG151,Data!$B:$CP,Daily!HH$10,0)+VLOOKUP($IF151,Data!$B:$CP,Daily!LG$10,0))/DI$142</f>
      </c>
      <c r="DJ151" s="14">
        <f>(VLOOKUP($EG151,Data!$B:$CP,Daily!HI$10,0)+VLOOKUP($IF151,Data!$B:$CP,Daily!LH$10,0))/DJ$142</f>
      </c>
      <c r="DK151" s="14">
        <f>(VLOOKUP($EG151,Data!$B:$CP,Daily!HJ$10,0)+VLOOKUP($IF151,Data!$B:$CP,Daily!LI$10,0))/DK$142</f>
      </c>
      <c r="DL151" s="14">
        <f>(VLOOKUP($EG151,Data!$B:$CP,Daily!HK$10,0)+VLOOKUP($IF151,Data!$B:$CP,Daily!LJ$10,0))/DL$142</f>
      </c>
      <c r="DM151" s="14">
        <f>(VLOOKUP($EG151,Data!$B:$CP,Daily!HL$10,0)+VLOOKUP($IF151,Data!$B:$CP,Daily!LK$10,0))/DM$142</f>
      </c>
      <c r="DN151" s="14">
        <f>(VLOOKUP($EG151,Data!$B:$CP,Daily!HM$10,0)+VLOOKUP($IF151,Data!$B:$CP,Daily!LL$10,0))/DN$142</f>
      </c>
      <c r="DO151" s="14">
        <f>(VLOOKUP($EG151,Data!$B:$CP,Daily!HN$10,0)+VLOOKUP($IF151,Data!$B:$CP,Daily!LM$10,0))/DO$142</f>
      </c>
      <c r="DP151" s="14">
        <f>(VLOOKUP($EG151,Data!$B:$CP,Daily!HO$10,0)+VLOOKUP($IF151,Data!$B:$CP,Daily!LN$10,0))/DP$142</f>
      </c>
      <c r="DQ151" s="14">
        <f>(VLOOKUP($EG151,Data!$B:$CP,Daily!HP$10,0)+VLOOKUP($IF151,Data!$B:$CP,Daily!LO$10,0))/DQ$142</f>
      </c>
      <c r="DR151" s="14">
        <f>(VLOOKUP($EG151,Data!$B:$CP,Daily!HQ$10,0)+VLOOKUP($IF151,Data!$B:$CP,Daily!LP$10,0))/DR$142</f>
      </c>
      <c r="DS151" s="14">
        <f>(VLOOKUP($EG151,Data!$B:$CP,Daily!HR$10,0)+VLOOKUP($IF151,Data!$B:$CP,Daily!LQ$10,0))/DS$142</f>
      </c>
      <c r="DT151" s="14">
        <f>(VLOOKUP($EG151,Data!$B:$CP,Daily!HS$10,0)+VLOOKUP($IF151,Data!$B:$CP,Daily!LR$10,0))/DT$142</f>
      </c>
      <c r="DU151" s="14">
        <f>(VLOOKUP($EG151,Data!$B:$CP,Daily!HT$10,0)+VLOOKUP($IF151,Data!$B:$CP,Daily!LS$10,0))/DU$142</f>
      </c>
      <c r="DV151" s="18"/>
      <c r="DW151" s="14">
        <f t="shared" si="1899"/>
      </c>
      <c r="DX151" s="14">
        <f>_xlfn.QUARTILE.INC($AJ151:$DT151,3)</f>
      </c>
      <c r="DY151" s="14">
        <f t="shared" si="1914"/>
      </c>
      <c r="DZ151" s="14">
        <f t="shared" si="1915"/>
      </c>
      <c r="EA151" s="14">
        <f t="shared" si="1916"/>
      </c>
      <c r="EB151" s="18"/>
      <c r="EC151" s="14">
        <f t="shared" si="1901"/>
      </c>
      <c r="ED151" s="14">
        <f t="shared" si="1922"/>
      </c>
      <c r="EE151" s="14">
        <f t="shared" si="1923"/>
      </c>
      <c r="EF151" s="16"/>
      <c r="EG151" s="9" t="s">
        <v>772</v>
      </c>
      <c r="EH151" s="9" t="s">
        <v>129</v>
      </c>
      <c r="EI151" s="14">
        <f>VLOOKUP($EG151,Data!$B:$CP,Daily!EI$10,0)/EI$142</f>
      </c>
      <c r="EJ151" s="14">
        <f>VLOOKUP($EG151,Data!$B:$CP,Daily!EJ$10,0)/EJ$142</f>
      </c>
      <c r="EK151" s="14">
        <f>VLOOKUP($EG151,Data!$B:$CP,Daily!EK$10,0)/EK$142</f>
      </c>
      <c r="EL151" s="14">
        <f>VLOOKUP($EG151,Data!$B:$CP,Daily!EL$10,0)/EL$142</f>
      </c>
      <c r="EM151" s="14">
        <f>VLOOKUP($EG151,Data!$B:$CP,Daily!EM$10,0)/EM$142</f>
      </c>
      <c r="EN151" s="14">
        <f>VLOOKUP($EG151,Data!$B:$CP,Daily!EN$10,0)/EN$142</f>
      </c>
      <c r="EO151" s="14">
        <f>VLOOKUP($EG151,Data!$B:$CP,Daily!EO$10,0)/EO$142</f>
      </c>
      <c r="EP151" s="14">
        <f>VLOOKUP($EG151,Data!$B:$CP,Daily!EP$10,0)/EP$142</f>
      </c>
      <c r="EQ151" s="14">
        <f>VLOOKUP($EG151,Data!$B:$CP,Daily!EQ$10,0)/EQ$142</f>
      </c>
      <c r="ER151" s="14">
        <f>VLOOKUP($EG151,Data!$B:$CP,Daily!ER$10,0)/ER$142</f>
      </c>
      <c r="ES151" s="14">
        <f>VLOOKUP($EG151,Data!$B:$CP,Daily!ES$10,0)/ES$142</f>
      </c>
      <c r="ET151" s="14">
        <f>VLOOKUP($EG151,Data!$B:$CP,Daily!ET$10,0)/ET$142</f>
      </c>
      <c r="EU151" s="14">
        <f>VLOOKUP($EG151,Data!$B:$CP,Daily!EU$10,0)/EU$142</f>
      </c>
      <c r="EV151" s="14">
        <f>VLOOKUP($EG151,Data!$B:$CP,Daily!EV$10,0)/EV$142</f>
      </c>
      <c r="EW151" s="14">
        <f>VLOOKUP($EG151,Data!$B:$CP,Daily!EW$10,0)/EW$142</f>
      </c>
      <c r="EX151" s="14">
        <f>VLOOKUP($EG151,Data!$B:$CP,Daily!EX$10,0)/EX$142</f>
      </c>
      <c r="EY151" s="14">
        <f>VLOOKUP($EG151,Data!$B:$CP,Daily!EY$10,0)/EY$142</f>
      </c>
      <c r="EZ151" s="14">
        <f>VLOOKUP($EG151,Data!$B:$CP,Daily!EZ$10,0)/EZ$142</f>
      </c>
      <c r="FA151" s="14">
        <f>VLOOKUP($EG151,Data!$B:$CP,Daily!FA$10,0)/FA$142</f>
      </c>
      <c r="FB151" s="14">
        <f>VLOOKUP($EG151,Data!$B:$CP,Daily!FB$10,0)/FB$142</f>
      </c>
      <c r="FC151" s="14">
        <f>VLOOKUP($EG151,Data!$B:$CP,Daily!FC$10,0)/FC$142</f>
      </c>
      <c r="FD151" s="14">
        <f>VLOOKUP($EG151,Data!$B:$CP,Daily!FD$10,0)/FD$142</f>
      </c>
      <c r="FE151" s="14">
        <f>VLOOKUP($EG151,Data!$B:$CP,Daily!FE$10,0)/FE$142</f>
      </c>
      <c r="FF151" s="14">
        <f>VLOOKUP($EG151,Data!$B:$CP,Daily!FF$10,0)/FF$142</f>
      </c>
      <c r="FG151" s="14">
        <f>VLOOKUP($EG151,Data!$B:$CP,Daily!FG$10,0)/FG$142</f>
      </c>
      <c r="FH151" s="14">
        <f>VLOOKUP($EG151,Data!$B:$CP,Daily!FH$10,0)/FH$142</f>
      </c>
      <c r="FI151" s="14">
        <f>VLOOKUP($EG151,Data!$B:$CP,Daily!FI$10,0)/FI$142</f>
      </c>
      <c r="FJ151" s="14">
        <f>VLOOKUP($EG151,Data!$B:$CP,Daily!FJ$10,0)/FJ$142</f>
      </c>
      <c r="FK151" s="14">
        <f>VLOOKUP($EG151,Data!$B:$CP,Daily!FK$10,0)/FK$142</f>
      </c>
      <c r="FL151" s="14">
        <f>VLOOKUP($EG151,Data!$B:$CP,Daily!FL$10,0)/FL$142</f>
      </c>
      <c r="FM151" s="14">
        <f>VLOOKUP($EG151,Data!$B:$CP,Daily!FM$10,0)/FM$142</f>
      </c>
      <c r="FN151" s="14">
        <f>VLOOKUP($EG151,Data!$B:$CP,Daily!FN$10,0)/FN$142</f>
      </c>
      <c r="FO151" s="14">
        <f>VLOOKUP($EG151,Data!$B:$CP,Daily!FO$10,0)/FO$142</f>
      </c>
      <c r="FP151" s="14">
        <f>VLOOKUP($EG151,Data!$B:$CP,Daily!FP$10,0)/FP$142</f>
      </c>
      <c r="FQ151" s="14">
        <f>VLOOKUP($EG151,Data!$B:$CP,Daily!FQ$10,0)/FQ$142</f>
      </c>
      <c r="FR151" s="14">
        <f>VLOOKUP($EG151,Data!$B:$CP,Daily!FR$10,0)/FR$142</f>
      </c>
      <c r="FS151" s="14">
        <f>VLOOKUP($EG151,Data!$B:$CP,Daily!FS$10,0)/FS$142</f>
      </c>
      <c r="FT151" s="14">
        <f>VLOOKUP($EG151,Data!$B:$CP,Daily!FT$10,0)/FT$142</f>
      </c>
      <c r="FU151" s="14">
        <f>VLOOKUP($EG151,Data!$B:$CP,Daily!FU$10,0)/FU$142</f>
      </c>
      <c r="FV151" s="14">
        <f>VLOOKUP($EG151,Data!$B:$CP,Daily!FV$10,0)/FV$142</f>
      </c>
      <c r="FW151" s="14">
        <f>VLOOKUP($EG151,Data!$B:$CP,Daily!FW$10,0)/FW$142</f>
      </c>
      <c r="FX151" s="14">
        <f>VLOOKUP($EG151,Data!$B:$CP,Daily!FX$10,0)/FX$142</f>
      </c>
      <c r="FY151" s="14">
        <f>VLOOKUP($EG151,Data!$B:$CP,Daily!FY$10,0)/FY$142</f>
      </c>
      <c r="FZ151" s="14">
        <f>VLOOKUP($EG151,Data!$B:$CP,Daily!FZ$10,0)/FZ$142</f>
      </c>
      <c r="GA151" s="14">
        <f>VLOOKUP($EG151,Data!$B:$CP,Daily!GA$10,0)/GA$142</f>
      </c>
      <c r="GB151" s="14">
        <f>VLOOKUP($EG151,Data!$B:$CP,Daily!GB$10,0)/GB$142</f>
      </c>
      <c r="GC151" s="14">
        <f>VLOOKUP($EG151,Data!$B:$CP,Daily!GC$10,0)/GC$142</f>
      </c>
      <c r="GD151" s="14">
        <f>VLOOKUP($EG151,Data!$B:$CP,Daily!GD$10,0)/GD$142</f>
      </c>
      <c r="GE151" s="14">
        <f>VLOOKUP($EG151,Data!$B:$CP,Daily!GE$10,0)/GE$142</f>
      </c>
      <c r="GF151" s="14">
        <f>VLOOKUP($EG151,Data!$B:$CP,Daily!GF$10,0)/GF$142</f>
      </c>
      <c r="GG151" s="14">
        <f>VLOOKUP($EG151,Data!$B:$CP,Daily!GG$10,0)/GG$142</f>
      </c>
      <c r="GH151" s="14">
        <f>VLOOKUP($EG151,Data!$B:$CP,Daily!GH$10,0)/GH$142</f>
      </c>
      <c r="GI151" s="14">
        <f>VLOOKUP($EG151,Data!$B:$CP,Daily!GI$10,0)/GI$142</f>
      </c>
      <c r="GJ151" s="14">
        <f>VLOOKUP($EG151,Data!$B:$CP,Daily!GJ$10,0)/GJ$142</f>
      </c>
      <c r="GK151" s="14">
        <f>VLOOKUP($EG151,Data!$B:$CP,Daily!GK$10,0)/GK$142</f>
      </c>
      <c r="GL151" s="14">
        <f>VLOOKUP($EG151,Data!$B:$CP,Daily!GL$10,0)/GL$142</f>
      </c>
      <c r="GM151" s="14">
        <f>VLOOKUP($EG151,Data!$B:$CP,Daily!GM$10,0)/GM$142</f>
      </c>
      <c r="GN151" s="14">
        <f>VLOOKUP($EG151,Data!$B:$CP,Daily!GN$10,0)/GN$142</f>
      </c>
      <c r="GO151" s="14">
        <f>VLOOKUP($EG151,Data!$B:$CP,Daily!GO$10,0)/GO$142</f>
      </c>
      <c r="GP151" s="14">
        <f>VLOOKUP($EG151,Data!$B:$CP,Daily!GP$10,0)/GP$142</f>
      </c>
      <c r="GQ151" s="14">
        <f>VLOOKUP($EG151,Data!$B:$CP,Daily!GQ$10,0)/GQ$142</f>
      </c>
      <c r="GR151" s="14">
        <f>VLOOKUP($EG151,Data!$B:$CP,Daily!GR$10,0)/GR$142</f>
      </c>
      <c r="GS151" s="14">
        <f>VLOOKUP($EG151,Data!$B:$CP,Daily!GS$10,0)/GS$142</f>
      </c>
      <c r="GT151" s="14">
        <f>VLOOKUP($EG151,Data!$B:$CP,Daily!GT$10,0)/GT$142</f>
      </c>
      <c r="GU151" s="14">
        <f>VLOOKUP($EG151,Data!$B:$CP,Daily!GU$10,0)/GU$142</f>
      </c>
      <c r="GV151" s="14">
        <f>VLOOKUP($EG151,Data!$B:$CP,Daily!GV$10,0)/GV$142</f>
      </c>
      <c r="GW151" s="14">
        <f>VLOOKUP($EG151,Data!$B:$CP,Daily!GW$10,0)/GW$142</f>
      </c>
      <c r="GX151" s="14">
        <f>VLOOKUP($EG151,Data!$B:$CP,Daily!GX$10,0)/GX$142</f>
      </c>
      <c r="GY151" s="14">
        <f>VLOOKUP($EG151,Data!$B:$CP,Daily!GY$10,0)/GY$142</f>
      </c>
      <c r="GZ151" s="14">
        <f>VLOOKUP($EG151,Data!$B:$CP,Daily!GZ$10,0)/GZ$142</f>
      </c>
      <c r="HA151" s="14">
        <f>VLOOKUP($EG151,Data!$B:$CP,Daily!HA$10,0)/HA$142</f>
      </c>
      <c r="HB151" s="14">
        <f>VLOOKUP($EG151,Data!$B:$CP,Daily!HB$10,0)/HB$142</f>
      </c>
      <c r="HC151" s="14">
        <f>VLOOKUP($EG151,Data!$B:$CP,Daily!HC$10,0)/HC$142</f>
      </c>
      <c r="HD151" s="14">
        <f>VLOOKUP($EG151,Data!$B:$CP,Daily!HD$10,0)/HD$142</f>
      </c>
      <c r="HE151" s="14">
        <f>VLOOKUP($EG151,Data!$B:$CP,Daily!HE$10,0)/HE$142</f>
      </c>
      <c r="HF151" s="14">
        <f>VLOOKUP($EG151,Data!$B:$CP,Daily!HF$10,0)/HF$142</f>
      </c>
      <c r="HG151" s="14">
        <f>VLOOKUP($EG151,Data!$B:$CP,Daily!HG$10,0)/HG$142</f>
      </c>
      <c r="HH151" s="14">
        <f>VLOOKUP($EG151,Data!$B:$CP,Daily!HH$10,0)/HH$142</f>
      </c>
      <c r="HI151" s="14">
        <f>VLOOKUP($EG151,Data!$B:$CP,Daily!HI$10,0)/HI$142</f>
      </c>
      <c r="HJ151" s="14">
        <f>VLOOKUP($EG151,Data!$B:$CP,Daily!HJ$10,0)/HJ$142</f>
      </c>
      <c r="HK151" s="14">
        <f>VLOOKUP($EG151,Data!$B:$CP,Daily!HK$10,0)/HK$142</f>
      </c>
      <c r="HL151" s="14">
        <f>VLOOKUP($EG151,Data!$B:$CP,Daily!HL$10,0)/HL$142</f>
      </c>
      <c r="HM151" s="14">
        <f>VLOOKUP($EG151,Data!$B:$CP,Daily!HM$10,0)/HM$142</f>
      </c>
      <c r="HN151" s="14">
        <f>VLOOKUP($EG151,Data!$B:$CP,Daily!HN$10,0)/HN$142</f>
      </c>
      <c r="HO151" s="14">
        <f>VLOOKUP($EG151,Data!$B:$CP,Daily!HO$10,0)/HO$142</f>
      </c>
      <c r="HP151" s="14">
        <f>VLOOKUP($EG151,Data!$B:$CP,Daily!HP$10,0)/HP$142</f>
      </c>
      <c r="HQ151" s="14">
        <f>VLOOKUP($EG151,Data!$B:$CP,Daily!HQ$10,0)/HQ$142</f>
      </c>
      <c r="HR151" s="14">
        <f>VLOOKUP($EG151,Data!$B:$CP,Daily!HR$10,0)/HR$142</f>
      </c>
      <c r="HS151" s="14">
        <f>VLOOKUP($EG151,Data!$B:$CP,Daily!HS$10,0)/HS$142</f>
      </c>
      <c r="HT151" s="14">
        <f>VLOOKUP($EG151,Data!$B:$CP,Daily!HT$10,0)/HT$142</f>
      </c>
      <c r="HU151" s="17"/>
      <c r="HV151" s="52">
        <f t="shared" si="1902"/>
      </c>
      <c r="HW151" s="52">
        <f t="shared" si="1903"/>
      </c>
      <c r="HX151" s="52">
        <f t="shared" si="1904"/>
      </c>
      <c r="HY151" s="52">
        <f t="shared" si="1917"/>
      </c>
      <c r="HZ151" s="52">
        <f t="shared" si="1918"/>
      </c>
      <c r="IA151" s="55"/>
      <c r="IB151" s="14">
        <f t="shared" si="1905"/>
      </c>
      <c r="IC151" s="14">
        <f t="shared" si="1924"/>
      </c>
      <c r="ID151" s="14">
        <f t="shared" si="1925"/>
      </c>
      <c r="IE151" s="16"/>
      <c r="IF151" s="9" t="s">
        <v>773</v>
      </c>
      <c r="IG151" s="9" t="s">
        <v>129</v>
      </c>
      <c r="IH151" s="14">
        <f>VLOOKUP($IF151,Data!$B:$CP,Daily!IH$10,0)/IH$142</f>
      </c>
      <c r="II151" s="14">
        <f>VLOOKUP($IF151,Data!$B:$CP,Daily!II$10,0)/II$142</f>
      </c>
      <c r="IJ151" s="14">
        <f>VLOOKUP($IF151,Data!$B:$CP,Daily!IJ$10,0)/IJ$142</f>
      </c>
      <c r="IK151" s="14">
        <f>VLOOKUP($IF151,Data!$B:$CP,Daily!IK$10,0)/IK$142</f>
      </c>
      <c r="IL151" s="14">
        <f>VLOOKUP($IF151,Data!$B:$CP,Daily!IL$10,0)/IL$142</f>
      </c>
      <c r="IM151" s="14">
        <f>VLOOKUP($IF151,Data!$B:$CP,Daily!IM$10,0)/IM$142</f>
      </c>
      <c r="IN151" s="14">
        <f>VLOOKUP($IF151,Data!$B:$CP,Daily!IN$10,0)/IN$142</f>
      </c>
      <c r="IO151" s="14">
        <f>VLOOKUP($IF151,Data!$B:$CP,Daily!IO$10,0)/IO$142</f>
      </c>
      <c r="IP151" s="14">
        <f>VLOOKUP($IF151,Data!$B:$CP,Daily!IP$10,0)/IP$142</f>
      </c>
      <c r="IQ151" s="14">
        <f>VLOOKUP($IF151,Data!$B:$CP,Daily!IQ$10,0)/IQ$142</f>
      </c>
      <c r="IR151" s="14">
        <f>VLOOKUP($IF151,Data!$B:$CP,Daily!IR$10,0)/IR$142</f>
      </c>
      <c r="IS151" s="14">
        <f>VLOOKUP($IF151,Data!$B:$CP,Daily!IS$10,0)/IS$142</f>
      </c>
      <c r="IT151" s="14">
        <f>VLOOKUP($IF151,Data!$B:$CP,Daily!IT$10,0)/IT$142</f>
      </c>
      <c r="IU151" s="14">
        <f>VLOOKUP($IF151,Data!$B:$CP,Daily!IU$10,0)/IU$142</f>
      </c>
      <c r="IV151" s="14">
        <f>VLOOKUP($IF151,Data!$B:$CP,Daily!IV$10,0)/IV$142</f>
      </c>
      <c r="IW151" s="14">
        <f>VLOOKUP($IF151,Data!$B:$CP,Daily!IW$10,0)/IW$142</f>
      </c>
      <c r="IX151" s="14">
        <f>VLOOKUP($IF151,Data!$B:$CP,Daily!IX$10,0)/IX$142</f>
      </c>
      <c r="IY151" s="14">
        <f>VLOOKUP($IF151,Data!$B:$CP,Daily!IY$10,0)/IY$142</f>
      </c>
      <c r="IZ151" s="14">
        <f>VLOOKUP($IF151,Data!$B:$CP,Daily!IZ$10,0)/IZ$142</f>
      </c>
      <c r="JA151" s="14">
        <f>VLOOKUP($IF151,Data!$B:$CP,Daily!JA$10,0)/JA$142</f>
      </c>
      <c r="JB151" s="14">
        <f>VLOOKUP($IF151,Data!$B:$CP,Daily!JB$10,0)/JB$142</f>
      </c>
      <c r="JC151" s="14">
        <f>VLOOKUP($IF151,Data!$B:$CP,Daily!JC$10,0)/JC$142</f>
      </c>
      <c r="JD151" s="14">
        <f>VLOOKUP($IF151,Data!$B:$CP,Daily!JD$10,0)/JD$142</f>
      </c>
      <c r="JE151" s="14">
        <f>VLOOKUP($IF151,Data!$B:$CP,Daily!JE$10,0)/JE$142</f>
      </c>
      <c r="JF151" s="14">
        <f>VLOOKUP($IF151,Data!$B:$CP,Daily!JF$10,0)/JF$142</f>
      </c>
      <c r="JG151" s="14">
        <f>VLOOKUP($IF151,Data!$B:$CP,Daily!JG$10,0)/JG$142</f>
      </c>
      <c r="JH151" s="14">
        <f>VLOOKUP($IF151,Data!$B:$CP,Daily!JH$10,0)/JH$142</f>
      </c>
      <c r="JI151" s="14">
        <f>VLOOKUP($IF151,Data!$B:$CP,Daily!JI$10,0)/JI$142</f>
      </c>
      <c r="JJ151" s="14">
        <f>VLOOKUP($IF151,Data!$B:$CP,Daily!JJ$10,0)/JJ$142</f>
      </c>
      <c r="JK151" s="14">
        <f>VLOOKUP($IF151,Data!$B:$CP,Daily!JK$10,0)/JK$142</f>
      </c>
      <c r="JL151" s="14">
        <f>VLOOKUP($IF151,Data!$B:$CP,Daily!JL$10,0)/JL$142</f>
      </c>
      <c r="JM151" s="14">
        <f>VLOOKUP($IF151,Data!$B:$CP,Daily!JM$10,0)/JM$142</f>
      </c>
      <c r="JN151" s="14">
        <f>VLOOKUP($IF151,Data!$B:$CP,Daily!JN$10,0)/JN$142</f>
      </c>
      <c r="JO151" s="14">
        <f>VLOOKUP($IF151,Data!$B:$CP,Daily!JO$10,0)/JO$142</f>
      </c>
      <c r="JP151" s="14">
        <f>VLOOKUP($IF151,Data!$B:$CP,Daily!JP$10,0)/JP$142</f>
      </c>
      <c r="JQ151" s="14">
        <f>VLOOKUP($IF151,Data!$B:$CP,Daily!JQ$10,0)/JQ$142</f>
      </c>
      <c r="JR151" s="14">
        <f>VLOOKUP($IF151,Data!$B:$CP,Daily!JR$10,0)/JR$142</f>
      </c>
      <c r="JS151" s="14">
        <f>VLOOKUP($IF151,Data!$B:$CP,Daily!JS$10,0)/JS$142</f>
      </c>
      <c r="JT151" s="14">
        <f>VLOOKUP($IF151,Data!$B:$CP,Daily!JT$10,0)/JT$142</f>
      </c>
      <c r="JU151" s="14">
        <f>VLOOKUP($IF151,Data!$B:$CP,Daily!JU$10,0)/JU$142</f>
      </c>
      <c r="JV151" s="14">
        <f>VLOOKUP($IF151,Data!$B:$CP,Daily!JV$10,0)/JV$142</f>
      </c>
      <c r="JW151" s="14">
        <f>VLOOKUP($IF151,Data!$B:$CP,Daily!JW$10,0)/JW$142</f>
      </c>
      <c r="JX151" s="14">
        <f>VLOOKUP($IF151,Data!$B:$CP,Daily!JX$10,0)/JX$142</f>
      </c>
      <c r="JY151" s="14">
        <f>VLOOKUP($IF151,Data!$B:$CP,Daily!JY$10,0)/JY$142</f>
      </c>
      <c r="JZ151" s="14">
        <f>VLOOKUP($IF151,Data!$B:$CP,Daily!JZ$10,0)/JZ$142</f>
      </c>
      <c r="KA151" s="14">
        <f>VLOOKUP($IF151,Data!$B:$CP,Daily!KA$10,0)/KA$142</f>
      </c>
      <c r="KB151" s="14">
        <f>VLOOKUP($IF151,Data!$B:$CP,Daily!KB$10,0)/KB$142</f>
      </c>
      <c r="KC151" s="14">
        <f>VLOOKUP($IF151,Data!$B:$CP,Daily!KC$10,0)/KC$142</f>
      </c>
      <c r="KD151" s="14">
        <f>VLOOKUP($IF151,Data!$B:$CP,Daily!KD$10,0)/KD$142</f>
      </c>
      <c r="KE151" s="14">
        <f>VLOOKUP($IF151,Data!$B:$CP,Daily!KE$10,0)/KE$142</f>
      </c>
      <c r="KF151" s="14">
        <f>VLOOKUP($IF151,Data!$B:$CP,Daily!KF$10,0)/KF$142</f>
      </c>
      <c r="KG151" s="14">
        <f>VLOOKUP($IF151,Data!$B:$CP,Daily!KG$10,0)/KG$142</f>
      </c>
      <c r="KH151" s="14">
        <f>VLOOKUP($IF151,Data!$B:$CP,Daily!KH$10,0)/KH$142</f>
      </c>
      <c r="KI151" s="14">
        <f>VLOOKUP($IF151,Data!$B:$CP,Daily!KI$10,0)/KI$142</f>
      </c>
      <c r="KJ151" s="14">
        <f>VLOOKUP($IF151,Data!$B:$CP,Daily!KJ$10,0)/KJ$142</f>
      </c>
      <c r="KK151" s="14">
        <f>VLOOKUP($IF151,Data!$B:$CP,Daily!KK$10,0)/KK$142</f>
      </c>
      <c r="KL151" s="14">
        <f>VLOOKUP($IF151,Data!$B:$CP,Daily!KL$10,0)/KL$142</f>
      </c>
      <c r="KM151" s="14">
        <f>VLOOKUP($IF151,Data!$B:$CP,Daily!KM$10,0)/KM$142</f>
      </c>
      <c r="KN151" s="14">
        <f>VLOOKUP($IF151,Data!$B:$CP,Daily!KN$10,0)/KN$142</f>
      </c>
      <c r="KO151" s="14">
        <f>VLOOKUP($IF151,Data!$B:$CP,Daily!KO$10,0)/KO$142</f>
      </c>
      <c r="KP151" s="14">
        <f>VLOOKUP($IF151,Data!$B:$CP,Daily!KP$10,0)/KP$142</f>
      </c>
      <c r="KQ151" s="14">
        <f>VLOOKUP($IF151,Data!$B:$CP,Daily!KQ$10,0)/KQ$142</f>
      </c>
      <c r="KR151" s="14">
        <f>VLOOKUP($IF151,Data!$B:$CP,Daily!KR$10,0)/KR$142</f>
      </c>
      <c r="KS151" s="14">
        <f>VLOOKUP($IF151,Data!$B:$CP,Daily!KS$10,0)/KS$142</f>
      </c>
      <c r="KT151" s="14">
        <f>VLOOKUP($IF151,Data!$B:$CP,Daily!KT$10,0)/KT$142</f>
      </c>
      <c r="KU151" s="14">
        <f>VLOOKUP($IF151,Data!$B:$CP,Daily!KU$10,0)/KU$142</f>
      </c>
      <c r="KV151" s="14">
        <f>VLOOKUP($IF151,Data!$B:$CP,Daily!KV$10,0)/KV$142</f>
      </c>
      <c r="KW151" s="14">
        <f>VLOOKUP($IF151,Data!$B:$CP,Daily!KW$10,0)/KW$142</f>
      </c>
      <c r="KX151" s="14">
        <f>VLOOKUP($IF151,Data!$B:$CP,Daily!KX$10,0)/KX$142</f>
      </c>
      <c r="KY151" s="14">
        <f>VLOOKUP($IF151,Data!$B:$CP,Daily!KY$10,0)/KY$142</f>
      </c>
      <c r="KZ151" s="14">
        <f>VLOOKUP($IF151,Data!$B:$CP,Daily!KZ$10,0)/KZ$142</f>
      </c>
      <c r="LA151" s="14">
        <f>VLOOKUP($IF151,Data!$B:$CP,Daily!LA$10,0)/LA$142</f>
      </c>
      <c r="LB151" s="14">
        <f>VLOOKUP($IF151,Data!$B:$CP,Daily!LB$10,0)/LB$142</f>
      </c>
      <c r="LC151" s="14">
        <f>VLOOKUP($IF151,Data!$B:$CP,Daily!LC$10,0)/LC$142</f>
      </c>
      <c r="LD151" s="14">
        <f>VLOOKUP($IF151,Data!$B:$CP,Daily!LD$10,0)/LD$142</f>
      </c>
      <c r="LE151" s="14">
        <f>VLOOKUP($IF151,Data!$B:$CP,Daily!LE$10,0)/LE$142</f>
      </c>
      <c r="LF151" s="14">
        <f>VLOOKUP($IF151,Data!$B:$CP,Daily!LF$10,0)/LF$142</f>
      </c>
      <c r="LG151" s="14">
        <f>VLOOKUP($IF151,Data!$B:$CP,Daily!LG$10,0)/LG$142</f>
      </c>
      <c r="LH151" s="14">
        <f>VLOOKUP($IF151,Data!$B:$CP,Daily!LH$10,0)/LH$142</f>
      </c>
      <c r="LI151" s="14">
        <f>VLOOKUP($IF151,Data!$B:$CP,Daily!LI$10,0)/LI$142</f>
      </c>
      <c r="LJ151" s="14">
        <f>VLOOKUP($IF151,Data!$B:$CP,Daily!LJ$10,0)/LJ$142</f>
      </c>
      <c r="LK151" s="14">
        <f>VLOOKUP($IF151,Data!$B:$CP,Daily!LK$10,0)/LK$142</f>
      </c>
      <c r="LL151" s="14">
        <f>VLOOKUP($IF151,Data!$B:$CP,Daily!LL$10,0)/LL$142</f>
      </c>
      <c r="LM151" s="14">
        <f>VLOOKUP($IF151,Data!$B:$CP,Daily!LM$10,0)/LM$142</f>
      </c>
      <c r="LN151" s="14">
        <f>VLOOKUP($IF151,Data!$B:$CP,Daily!LN$10,0)/LN$142</f>
      </c>
      <c r="LO151" s="14">
        <f>VLOOKUP($IF151,Data!$B:$CP,Daily!LO$10,0)/LO$142</f>
      </c>
      <c r="LP151" s="14">
        <f>VLOOKUP($IF151,Data!$B:$CP,Daily!LP$10,0)/LP$142</f>
      </c>
      <c r="LQ151" s="14">
        <f>VLOOKUP($IF151,Data!$B:$CP,Daily!LQ$10,0)/LQ$142</f>
      </c>
      <c r="LR151" s="14">
        <f>VLOOKUP($IF151,Data!$B:$CP,Daily!LR$10,0)/LR$142</f>
      </c>
      <c r="LS151" s="14">
        <f>VLOOKUP($IF151,Data!$B:$CP,Daily!LS$10,0)/LS$142</f>
      </c>
      <c r="LU151" s="52">
        <f>_xlfn.QUARTILE.INC($IH151:$LR151,1)</f>
      </c>
      <c r="LV151" s="52">
        <f>_xlfn.QUARTILE.INC($IH151:$LR151,3)</f>
      </c>
      <c r="LW151" s="52">
        <f t="shared" si="1908"/>
      </c>
      <c r="LX151" s="52">
        <f t="shared" si="1919"/>
      </c>
      <c r="LY151" s="52">
        <f t="shared" si="1920"/>
      </c>
      <c r="LZ151" s="55"/>
      <c r="MA151" s="14">
        <f t="shared" si="1921"/>
      </c>
      <c r="MB151" s="14">
        <f t="shared" si="1926"/>
      </c>
      <c r="MC151" s="14">
        <f t="shared" si="1927"/>
      </c>
    </row>
    <row r="152" spans="3:341" x14ac:dyDescent="0.25">
      <c r="D152" s="132" t="s">
        <v>774</v>
      </c>
      <c r="E152" s="67" t="str">
        <f>VLOOKUP($D152,'Metric Nature'!$C:$D,2,0)&amp;IF(($F152&lt;(EA152)),"Below",IF(($F152&gt;(DZ152)),"Above","Within"))</f>
      </c>
      <c r="F152" s="62">
        <f t="shared" ref="F152" si="1997">DU152</f>
      </c>
      <c r="G152" s="92">
        <f t="shared" ref="G152" si="1998">ED152</f>
      </c>
      <c r="H152" s="62">
        <f t="shared" ref="H152" si="1999">IFERROR(((F152-G152)/G152),0)</f>
      </c>
      <c r="I152" s="89">
        <f t="shared" ref="I152" si="2000">EE152</f>
      </c>
      <c r="J152" s="62">
        <f t="shared" ref="J152" si="2001">IFERROR(((F152-I152)/I152),0)</f>
      </c>
      <c r="K152" s="62">
        <f t="shared" ref="K152" si="2002">EC152</f>
      </c>
      <c r="L152" s="64"/>
      <c r="M152" s="67" t="str">
        <f>VLOOKUP($D152,'Metric Nature'!$C:$D,2,0)&amp;IF(($N152&lt;(HZ152)),"Below",IF(($N152&gt;(HY152)),"Above","Within"))</f>
      </c>
      <c r="N152" s="71">
        <f t="shared" ref="N152" si="2003">HT152</f>
      </c>
      <c r="O152" s="63">
        <f t="shared" ref="O152" si="2004">IC152</f>
      </c>
      <c r="P152" s="98">
        <f t="shared" ref="P152" si="2005">IFERROR(((N152-O152)/O152),0)</f>
      </c>
      <c r="Q152" s="63">
        <f t="shared" ref="Q152" si="2006">ID152</f>
      </c>
      <c r="R152" s="71">
        <f t="shared" ref="R152" si="2007">IFERROR(((N152-Q152)/Q152),0)</f>
      </c>
      <c r="S152" s="62">
        <f t="shared" ref="S152" si="2008">IB152</f>
      </c>
      <c r="T152" s="64"/>
      <c r="U152" s="67" t="str">
        <f>VLOOKUP($D152,'Metric Nature'!$C:$D,2,0)&amp;IF(($V152&lt;(LY152)),"Below",IF(($V152&gt;(LX152)),"Above","Within"))</f>
      </c>
      <c r="V152" s="71">
        <f t="shared" ref="V152" si="2009">LS152</f>
      </c>
      <c r="W152" s="63">
        <f t="shared" ref="W152" si="2010">MB152</f>
      </c>
      <c r="X152" s="62">
        <f t="shared" ref="X152" si="2011">IFERROR(((V152-W152)/W152),0)</f>
      </c>
      <c r="Y152" s="63">
        <f t="shared" ref="Y152" si="2012">MC152</f>
      </c>
      <c r="Z152" s="62">
        <f t="shared" ref="Z152" si="2013">IFERROR(((V152-Y152)/Y152),0)</f>
      </c>
      <c r="AA152" s="62">
        <f t="shared" ref="AA152" si="2014">MA152</f>
      </c>
      <c r="AB152" s="64"/>
      <c r="AC152" s="60" t="s">
        <v>771</v>
      </c>
      <c r="AI152" s="9" t="s">
        <v>774</v>
      </c>
      <c r="AJ152" s="14">
        <f>(VLOOKUP($EG152,Data!$B:$CP,Daily!EI$10,0)+VLOOKUP($IF152,Data!$B:$CP,Daily!IH$10,0))/AJ$142</f>
      </c>
      <c r="AK152" s="14">
        <f>(VLOOKUP($EG152,Data!$B:$CP,Daily!EJ$10,0)+VLOOKUP($IF152,Data!$B:$CP,Daily!II$10,0))/AK$142</f>
      </c>
      <c r="AL152" s="14">
        <f>(VLOOKUP($EG152,Data!$B:$CP,Daily!EK$10,0)+VLOOKUP($IF152,Data!$B:$CP,Daily!IJ$10,0))/AL$142</f>
      </c>
      <c r="AM152" s="14">
        <f>(VLOOKUP($EG152,Data!$B:$CP,Daily!EL$10,0)+VLOOKUP($IF152,Data!$B:$CP,Daily!IK$10,0))/AM$142</f>
      </c>
      <c r="AN152" s="14">
        <f>(VLOOKUP($EG152,Data!$B:$CP,Daily!EM$10,0)+VLOOKUP($IF152,Data!$B:$CP,Daily!IL$10,0))/AN$142</f>
      </c>
      <c r="AO152" s="14">
        <f>(VLOOKUP($EG152,Data!$B:$CP,Daily!EN$10,0)+VLOOKUP($IF152,Data!$B:$CP,Daily!IM$10,0))/AO$142</f>
      </c>
      <c r="AP152" s="14">
        <f>(VLOOKUP($EG152,Data!$B:$CP,Daily!EO$10,0)+VLOOKUP($IF152,Data!$B:$CP,Daily!IN$10,0))/AP$142</f>
      </c>
      <c r="AQ152" s="14">
        <f>(VLOOKUP($EG152,Data!$B:$CP,Daily!EP$10,0)+VLOOKUP($IF152,Data!$B:$CP,Daily!IO$10,0))/AQ$142</f>
      </c>
      <c r="AR152" s="14">
        <f>(VLOOKUP($EG152,Data!$B:$CP,Daily!EQ$10,0)+VLOOKUP($IF152,Data!$B:$CP,Daily!IP$10,0))/AR$142</f>
      </c>
      <c r="AS152" s="14">
        <f>(VLOOKUP($EG152,Data!$B:$CP,Daily!ER$10,0)+VLOOKUP($IF152,Data!$B:$CP,Daily!IQ$10,0))/AS$142</f>
      </c>
      <c r="AT152" s="14">
        <f>(VLOOKUP($EG152,Data!$B:$CP,Daily!ES$10,0)+VLOOKUP($IF152,Data!$B:$CP,Daily!IR$10,0))/AT$142</f>
      </c>
      <c r="AU152" s="14">
        <f>(VLOOKUP($EG152,Data!$B:$CP,Daily!ET$10,0)+VLOOKUP($IF152,Data!$B:$CP,Daily!IS$10,0))/AU$142</f>
      </c>
      <c r="AV152" s="14">
        <f>(VLOOKUP($EG152,Data!$B:$CP,Daily!EU$10,0)+VLOOKUP($IF152,Data!$B:$CP,Daily!IT$10,0))/AV$142</f>
      </c>
      <c r="AW152" s="14">
        <f>(VLOOKUP($EG152,Data!$B:$CP,Daily!EV$10,0)+VLOOKUP($IF152,Data!$B:$CP,Daily!IU$10,0))/AW$142</f>
      </c>
      <c r="AX152" s="14">
        <f>(VLOOKUP($EG152,Data!$B:$CP,Daily!EW$10,0)+VLOOKUP($IF152,Data!$B:$CP,Daily!IV$10,0))/AX$142</f>
      </c>
      <c r="AY152" s="14">
        <f>(VLOOKUP($EG152,Data!$B:$CP,Daily!EX$10,0)+VLOOKUP($IF152,Data!$B:$CP,Daily!IW$10,0))/AY$142</f>
      </c>
      <c r="AZ152" s="14">
        <f>(VLOOKUP($EG152,Data!$B:$CP,Daily!EY$10,0)+VLOOKUP($IF152,Data!$B:$CP,Daily!IX$10,0))/AZ$142</f>
      </c>
      <c r="BA152" s="14">
        <f>(VLOOKUP($EG152,Data!$B:$CP,Daily!EZ$10,0)+VLOOKUP($IF152,Data!$B:$CP,Daily!IY$10,0))/BA$142</f>
      </c>
      <c r="BB152" s="14">
        <f>(VLOOKUP($EG152,Data!$B:$CP,Daily!FA$10,0)+VLOOKUP($IF152,Data!$B:$CP,Daily!IZ$10,0))/BB$142</f>
      </c>
      <c r="BC152" s="14">
        <f>(VLOOKUP($EG152,Data!$B:$CP,Daily!FB$10,0)+VLOOKUP($IF152,Data!$B:$CP,Daily!JA$10,0))/BC$142</f>
      </c>
      <c r="BD152" s="14">
        <f>(VLOOKUP($EG152,Data!$B:$CP,Daily!FC$10,0)+VLOOKUP($IF152,Data!$B:$CP,Daily!JB$10,0))/BD$142</f>
      </c>
      <c r="BE152" s="14">
        <f>(VLOOKUP($EG152,Data!$B:$CP,Daily!FD$10,0)+VLOOKUP($IF152,Data!$B:$CP,Daily!JC$10,0))/BE$142</f>
      </c>
      <c r="BF152" s="14">
        <f>(VLOOKUP($EG152,Data!$B:$CP,Daily!FE$10,0)+VLOOKUP($IF152,Data!$B:$CP,Daily!JD$10,0))/BF$142</f>
      </c>
      <c r="BG152" s="14">
        <f>(VLOOKUP($EG152,Data!$B:$CP,Daily!FF$10,0)+VLOOKUP($IF152,Data!$B:$CP,Daily!JE$10,0))/BG$142</f>
      </c>
      <c r="BH152" s="14">
        <f>(VLOOKUP($EG152,Data!$B:$CP,Daily!FG$10,0)+VLOOKUP($IF152,Data!$B:$CP,Daily!JF$10,0))/BH$142</f>
      </c>
      <c r="BI152" s="14">
        <f>(VLOOKUP($EG152,Data!$B:$CP,Daily!FH$10,0)+VLOOKUP($IF152,Data!$B:$CP,Daily!JG$10,0))/BI$142</f>
      </c>
      <c r="BJ152" s="14">
        <f>(VLOOKUP($EG152,Data!$B:$CP,Daily!FI$10,0)+VLOOKUP($IF152,Data!$B:$CP,Daily!JH$10,0))/BJ$142</f>
      </c>
      <c r="BK152" s="14">
        <f>(VLOOKUP($EG152,Data!$B:$CP,Daily!FJ$10,0)+VLOOKUP($IF152,Data!$B:$CP,Daily!JI$10,0))/BK$142</f>
      </c>
      <c r="BL152" s="14">
        <f>(VLOOKUP($EG152,Data!$B:$CP,Daily!FK$10,0)+VLOOKUP($IF152,Data!$B:$CP,Daily!JJ$10,0))/BL$142</f>
      </c>
      <c r="BM152" s="14">
        <f>(VLOOKUP($EG152,Data!$B:$CP,Daily!FL$10,0)+VLOOKUP($IF152,Data!$B:$CP,Daily!JK$10,0))/BM$142</f>
      </c>
      <c r="BN152" s="14">
        <f>(VLOOKUP($EG152,Data!$B:$CP,Daily!FM$10,0)+VLOOKUP($IF152,Data!$B:$CP,Daily!JL$10,0))/BN$142</f>
      </c>
      <c r="BO152" s="14">
        <f>(VLOOKUP($EG152,Data!$B:$CP,Daily!FN$10,0)+VLOOKUP($IF152,Data!$B:$CP,Daily!JM$10,0))/BO$142</f>
      </c>
      <c r="BP152" s="14">
        <f>(VLOOKUP($EG152,Data!$B:$CP,Daily!FO$10,0)+VLOOKUP($IF152,Data!$B:$CP,Daily!JN$10,0))/BP$142</f>
      </c>
      <c r="BQ152" s="14">
        <f>(VLOOKUP($EG152,Data!$B:$CP,Daily!FP$10,0)+VLOOKUP($IF152,Data!$B:$CP,Daily!JO$10,0))/BQ$142</f>
      </c>
      <c r="BR152" s="14">
        <f>(VLOOKUP($EG152,Data!$B:$CP,Daily!FQ$10,0)+VLOOKUP($IF152,Data!$B:$CP,Daily!JP$10,0))/BR$142</f>
      </c>
      <c r="BS152" s="14">
        <f>(VLOOKUP($EG152,Data!$B:$CP,Daily!FR$10,0)+VLOOKUP($IF152,Data!$B:$CP,Daily!JQ$10,0))/BS$142</f>
      </c>
      <c r="BT152" s="14">
        <f>(VLOOKUP($EG152,Data!$B:$CP,Daily!FS$10,0)+VLOOKUP($IF152,Data!$B:$CP,Daily!JR$10,0))/BT$142</f>
      </c>
      <c r="BU152" s="14">
        <f>(VLOOKUP($EG152,Data!$B:$CP,Daily!FT$10,0)+VLOOKUP($IF152,Data!$B:$CP,Daily!JS$10,0))/BU$142</f>
      </c>
      <c r="BV152" s="14">
        <f>(VLOOKUP($EG152,Data!$B:$CP,Daily!FU$10,0)+VLOOKUP($IF152,Data!$B:$CP,Daily!JT$10,0))/BV$142</f>
      </c>
      <c r="BW152" s="14">
        <f>(VLOOKUP($EG152,Data!$B:$CP,Daily!FV$10,0)+VLOOKUP($IF152,Data!$B:$CP,Daily!JU$10,0))/BW$142</f>
      </c>
      <c r="BX152" s="14">
        <f>(VLOOKUP($EG152,Data!$B:$CP,Daily!FW$10,0)+VLOOKUP($IF152,Data!$B:$CP,Daily!JV$10,0))/BX$142</f>
      </c>
      <c r="BY152" s="14">
        <f>(VLOOKUP($EG152,Data!$B:$CP,Daily!FX$10,0)+VLOOKUP($IF152,Data!$B:$CP,Daily!JW$10,0))/BY$142</f>
      </c>
      <c r="BZ152" s="14">
        <f>(VLOOKUP($EG152,Data!$B:$CP,Daily!FY$10,0)+VLOOKUP($IF152,Data!$B:$CP,Daily!JX$10,0))/BZ$142</f>
      </c>
      <c r="CA152" s="14">
        <f>(VLOOKUP($EG152,Data!$B:$CP,Daily!FZ$10,0)+VLOOKUP($IF152,Data!$B:$CP,Daily!JY$10,0))/CA$142</f>
      </c>
      <c r="CB152" s="14">
        <f>(VLOOKUP($EG152,Data!$B:$CP,Daily!GA$10,0)+VLOOKUP($IF152,Data!$B:$CP,Daily!JZ$10,0))/CB$142</f>
      </c>
      <c r="CC152" s="14">
        <f>(VLOOKUP($EG152,Data!$B:$CP,Daily!GB$10,0)+VLOOKUP($IF152,Data!$B:$CP,Daily!KA$10,0))/CC$142</f>
      </c>
      <c r="CD152" s="14">
        <f>(VLOOKUP($EG152,Data!$B:$CP,Daily!GC$10,0)+VLOOKUP($IF152,Data!$B:$CP,Daily!KB$10,0))/CD$142</f>
      </c>
      <c r="CE152" s="14">
        <f>(VLOOKUP($EG152,Data!$B:$CP,Daily!GD$10,0)+VLOOKUP($IF152,Data!$B:$CP,Daily!KC$10,0))/CE$142</f>
      </c>
      <c r="CF152" s="14">
        <f>(VLOOKUP($EG152,Data!$B:$CP,Daily!GE$10,0)+VLOOKUP($IF152,Data!$B:$CP,Daily!KD$10,0))/CF$142</f>
      </c>
      <c r="CG152" s="14">
        <f>(VLOOKUP($EG152,Data!$B:$CP,Daily!GF$10,0)+VLOOKUP($IF152,Data!$B:$CP,Daily!KE$10,0))/CG$142</f>
      </c>
      <c r="CH152" s="14">
        <f>(VLOOKUP($EG152,Data!$B:$CP,Daily!GG$10,0)+VLOOKUP($IF152,Data!$B:$CP,Daily!KF$10,0))/CH$142</f>
      </c>
      <c r="CI152" s="14">
        <f>(VLOOKUP($EG152,Data!$B:$CP,Daily!GH$10,0)+VLOOKUP($IF152,Data!$B:$CP,Daily!KG$10,0))/CI$142</f>
      </c>
      <c r="CJ152" s="14">
        <f>(VLOOKUP($EG152,Data!$B:$CP,Daily!GI$10,0)+VLOOKUP($IF152,Data!$B:$CP,Daily!KH$10,0))/CJ$142</f>
      </c>
      <c r="CK152" s="14">
        <f>(VLOOKUP($EG152,Data!$B:$CP,Daily!GJ$10,0)+VLOOKUP($IF152,Data!$B:$CP,Daily!KI$10,0))/CK$142</f>
      </c>
      <c r="CL152" s="14">
        <f>(VLOOKUP($EG152,Data!$B:$CP,Daily!GK$10,0)+VLOOKUP($IF152,Data!$B:$CP,Daily!KJ$10,0))/CL$142</f>
      </c>
      <c r="CM152" s="14">
        <f>(VLOOKUP($EG152,Data!$B:$CP,Daily!GL$10,0)+VLOOKUP($IF152,Data!$B:$CP,Daily!KK$10,0))/CM$142</f>
      </c>
      <c r="CN152" s="14">
        <f>(VLOOKUP($EG152,Data!$B:$CP,Daily!GM$10,0)+VLOOKUP($IF152,Data!$B:$CP,Daily!KL$10,0))/CN$142</f>
      </c>
      <c r="CO152" s="14">
        <f>(VLOOKUP($EG152,Data!$B:$CP,Daily!GN$10,0)+VLOOKUP($IF152,Data!$B:$CP,Daily!KM$10,0))/CO$142</f>
      </c>
      <c r="CP152" s="14">
        <f>(VLOOKUP($EG152,Data!$B:$CP,Daily!GO$10,0)+VLOOKUP($IF152,Data!$B:$CP,Daily!KN$10,0))/CP$142</f>
      </c>
      <c r="CQ152" s="14">
        <f>(VLOOKUP($EG152,Data!$B:$CP,Daily!GP$10,0)+VLOOKUP($IF152,Data!$B:$CP,Daily!KO$10,0))/CQ$142</f>
      </c>
      <c r="CR152" s="14">
        <f>(VLOOKUP($EG152,Data!$B:$CP,Daily!GQ$10,0)+VLOOKUP($IF152,Data!$B:$CP,Daily!KP$10,0))/CR$142</f>
      </c>
      <c r="CS152" s="14">
        <f>(VLOOKUP($EG152,Data!$B:$CP,Daily!GR$10,0)+VLOOKUP($IF152,Data!$B:$CP,Daily!KQ$10,0))/CS$142</f>
      </c>
      <c r="CT152" s="14">
        <f>(VLOOKUP($EG152,Data!$B:$CP,Daily!GS$10,0)+VLOOKUP($IF152,Data!$B:$CP,Daily!KR$10,0))/CT$142</f>
      </c>
      <c r="CU152" s="14">
        <f>(VLOOKUP($EG152,Data!$B:$CP,Daily!GT$10,0)+VLOOKUP($IF152,Data!$B:$CP,Daily!KS$10,0))/CU$142</f>
      </c>
      <c r="CV152" s="14">
        <f>(VLOOKUP($EG152,Data!$B:$CP,Daily!GU$10,0)+VLOOKUP($IF152,Data!$B:$CP,Daily!KT$10,0))/CV$142</f>
      </c>
      <c r="CW152" s="14">
        <f>(VLOOKUP($EG152,Data!$B:$CP,Daily!GV$10,0)+VLOOKUP($IF152,Data!$B:$CP,Daily!KU$10,0))/CW$142</f>
      </c>
      <c r="CX152" s="14">
        <f>(VLOOKUP($EG152,Data!$B:$CP,Daily!GW$10,0)+VLOOKUP($IF152,Data!$B:$CP,Daily!KV$10,0))/CX$142</f>
      </c>
      <c r="CY152" s="14">
        <f>(VLOOKUP($EG152,Data!$B:$CP,Daily!GX$10,0)+VLOOKUP($IF152,Data!$B:$CP,Daily!KW$10,0))/CY$142</f>
      </c>
      <c r="CZ152" s="14">
        <f>(VLOOKUP($EG152,Data!$B:$CP,Daily!GY$10,0)+VLOOKUP($IF152,Data!$B:$CP,Daily!KX$10,0))/CZ$142</f>
      </c>
      <c r="DA152" s="14">
        <f>(VLOOKUP($EG152,Data!$B:$CP,Daily!GZ$10,0)+VLOOKUP($IF152,Data!$B:$CP,Daily!KY$10,0))/DA$142</f>
      </c>
      <c r="DB152" s="14">
        <f>(VLOOKUP($EG152,Data!$B:$CP,Daily!HA$10,0)+VLOOKUP($IF152,Data!$B:$CP,Daily!KZ$10,0))/DB$142</f>
      </c>
      <c r="DC152" s="14">
        <f>(VLOOKUP($EG152,Data!$B:$CP,Daily!HB$10,0)+VLOOKUP($IF152,Data!$B:$CP,Daily!LA$10,0))/DC$142</f>
      </c>
      <c r="DD152" s="14">
        <f>(VLOOKUP($EG152,Data!$B:$CP,Daily!HC$10,0)+VLOOKUP($IF152,Data!$B:$CP,Daily!LB$10,0))/DD$142</f>
      </c>
      <c r="DE152" s="14">
        <f>(VLOOKUP($EG152,Data!$B:$CP,Daily!HD$10,0)+VLOOKUP($IF152,Data!$B:$CP,Daily!LC$10,0))/DE$142</f>
      </c>
      <c r="DF152" s="14">
        <f>(VLOOKUP($EG152,Data!$B:$CP,Daily!HE$10,0)+VLOOKUP($IF152,Data!$B:$CP,Daily!LD$10,0))/DF$142</f>
      </c>
      <c r="DG152" s="14">
        <f>(VLOOKUP($EG152,Data!$B:$CP,Daily!HF$10,0)+VLOOKUP($IF152,Data!$B:$CP,Daily!LE$10,0))/DG$142</f>
      </c>
      <c r="DH152" s="14">
        <f>(VLOOKUP($EG152,Data!$B:$CP,Daily!HG$10,0)+VLOOKUP($IF152,Data!$B:$CP,Daily!LF$10,0))/DH$142</f>
      </c>
      <c r="DI152" s="14">
        <f>(VLOOKUP($EG152,Data!$B:$CP,Daily!HH$10,0)+VLOOKUP($IF152,Data!$B:$CP,Daily!LG$10,0))/DI$142</f>
      </c>
      <c r="DJ152" s="14">
        <f>(VLOOKUP($EG152,Data!$B:$CP,Daily!HI$10,0)+VLOOKUP($IF152,Data!$B:$CP,Daily!LH$10,0))/DJ$142</f>
      </c>
      <c r="DK152" s="14">
        <f>(VLOOKUP($EG152,Data!$B:$CP,Daily!HJ$10,0)+VLOOKUP($IF152,Data!$B:$CP,Daily!LI$10,0))/DK$142</f>
      </c>
      <c r="DL152" s="14">
        <f>(VLOOKUP($EG152,Data!$B:$CP,Daily!HK$10,0)+VLOOKUP($IF152,Data!$B:$CP,Daily!LJ$10,0))/DL$142</f>
      </c>
      <c r="DM152" s="14">
        <f>(VLOOKUP($EG152,Data!$B:$CP,Daily!HL$10,0)+VLOOKUP($IF152,Data!$B:$CP,Daily!LK$10,0))/DM$142</f>
      </c>
      <c r="DN152" s="14">
        <f>(VLOOKUP($EG152,Data!$B:$CP,Daily!HM$10,0)+VLOOKUP($IF152,Data!$B:$CP,Daily!LL$10,0))/DN$142</f>
      </c>
      <c r="DO152" s="14">
        <f>(VLOOKUP($EG152,Data!$B:$CP,Daily!HN$10,0)+VLOOKUP($IF152,Data!$B:$CP,Daily!LM$10,0))/DO$142</f>
      </c>
      <c r="DP152" s="14">
        <f>(VLOOKUP($EG152,Data!$B:$CP,Daily!HO$10,0)+VLOOKUP($IF152,Data!$B:$CP,Daily!LN$10,0))/DP$142</f>
      </c>
      <c r="DQ152" s="14">
        <f>(VLOOKUP($EG152,Data!$B:$CP,Daily!HP$10,0)+VLOOKUP($IF152,Data!$B:$CP,Daily!LO$10,0))/DQ$142</f>
      </c>
      <c r="DR152" s="14">
        <f>(VLOOKUP($EG152,Data!$B:$CP,Daily!HQ$10,0)+VLOOKUP($IF152,Data!$B:$CP,Daily!LP$10,0))/DR$142</f>
      </c>
      <c r="DS152" s="14">
        <f>(VLOOKUP($EG152,Data!$B:$CP,Daily!HR$10,0)+VLOOKUP($IF152,Data!$B:$CP,Daily!LQ$10,0))/DS$142</f>
      </c>
      <c r="DT152" s="14">
        <f>(VLOOKUP($EG152,Data!$B:$CP,Daily!HS$10,0)+VLOOKUP($IF152,Data!$B:$CP,Daily!LR$10,0))/DT$142</f>
      </c>
      <c r="DU152" s="14">
        <f>(VLOOKUP($EG152,Data!$B:$CP,Daily!HT$10,0)+VLOOKUP($IF152,Data!$B:$CP,Daily!LS$10,0))/DU$142</f>
      </c>
      <c r="DV152" s="18"/>
      <c r="DW152" s="14">
        <f t="shared" si="1899"/>
      </c>
      <c r="DX152" s="14">
        <f>_xlfn.QUARTILE.INC($AJ152:$DT152,3)</f>
      </c>
      <c r="DY152" s="14">
        <f t="shared" ref="DY152" si="2015">DX152-DW152</f>
      </c>
      <c r="DZ152" s="14">
        <f t="shared" ref="DZ152" si="2016">DX152+(0.75*DY152)</f>
      </c>
      <c r="EA152" s="14">
        <f t="shared" ref="EA152" si="2017">DW152-(0.75*DY152)</f>
      </c>
      <c r="EB152" s="18"/>
      <c r="EC152" s="14">
        <f t="shared" ref="EC152" si="2018">_xlfn.STDEV.P(AJ152:DU152)</f>
      </c>
      <c r="ED152" s="14">
        <f t="shared" ref="ED152" si="2019">SUMPRODUCT(DN152:DT152,DN$142:DT$142)/SUM(DN$142:DT$142)</f>
      </c>
      <c r="EE152" s="14">
        <f t="shared" ref="EE152" si="2020">SUMPRODUCT(CR152:DT152,CR$142:DT$142)/SUM(CR$142:DT$142)</f>
      </c>
      <c r="EF152" s="16"/>
      <c r="EG152" s="9" t="s">
        <v>775</v>
      </c>
      <c r="EH152" s="9" t="s">
        <v>130</v>
      </c>
      <c r="EI152" s="14">
        <f>VLOOKUP($EG152,Data!$B:$CP,Daily!EI$10,0)/EI$142</f>
      </c>
      <c r="EJ152" s="14">
        <f>VLOOKUP($EG152,Data!$B:$CP,Daily!EJ$10,0)/EJ$142</f>
      </c>
      <c r="EK152" s="14">
        <f>VLOOKUP($EG152,Data!$B:$CP,Daily!EK$10,0)/EK$142</f>
      </c>
      <c r="EL152" s="14">
        <f>VLOOKUP($EG152,Data!$B:$CP,Daily!EL$10,0)/EL$142</f>
      </c>
      <c r="EM152" s="14">
        <f>VLOOKUP($EG152,Data!$B:$CP,Daily!EM$10,0)/EM$142</f>
      </c>
      <c r="EN152" s="14">
        <f>VLOOKUP($EG152,Data!$B:$CP,Daily!EN$10,0)/EN$142</f>
      </c>
      <c r="EO152" s="14">
        <f>VLOOKUP($EG152,Data!$B:$CP,Daily!EO$10,0)/EO$142</f>
      </c>
      <c r="EP152" s="14">
        <f>VLOOKUP($EG152,Data!$B:$CP,Daily!EP$10,0)/EP$142</f>
      </c>
      <c r="EQ152" s="14">
        <f>VLOOKUP($EG152,Data!$B:$CP,Daily!EQ$10,0)/EQ$142</f>
      </c>
      <c r="ER152" s="14">
        <f>VLOOKUP($EG152,Data!$B:$CP,Daily!ER$10,0)/ER$142</f>
      </c>
      <c r="ES152" s="14">
        <f>VLOOKUP($EG152,Data!$B:$CP,Daily!ES$10,0)/ES$142</f>
      </c>
      <c r="ET152" s="14">
        <f>VLOOKUP($EG152,Data!$B:$CP,Daily!ET$10,0)/ET$142</f>
      </c>
      <c r="EU152" s="14">
        <f>VLOOKUP($EG152,Data!$B:$CP,Daily!EU$10,0)/EU$142</f>
      </c>
      <c r="EV152" s="14">
        <f>VLOOKUP($EG152,Data!$B:$CP,Daily!EV$10,0)/EV$142</f>
      </c>
      <c r="EW152" s="14">
        <f>VLOOKUP($EG152,Data!$B:$CP,Daily!EW$10,0)/EW$142</f>
      </c>
      <c r="EX152" s="14">
        <f>VLOOKUP($EG152,Data!$B:$CP,Daily!EX$10,0)/EX$142</f>
      </c>
      <c r="EY152" s="14">
        <f>VLOOKUP($EG152,Data!$B:$CP,Daily!EY$10,0)/EY$142</f>
      </c>
      <c r="EZ152" s="14">
        <f>VLOOKUP($EG152,Data!$B:$CP,Daily!EZ$10,0)/EZ$142</f>
      </c>
      <c r="FA152" s="14">
        <f>VLOOKUP($EG152,Data!$B:$CP,Daily!FA$10,0)/FA$142</f>
      </c>
      <c r="FB152" s="14">
        <f>VLOOKUP($EG152,Data!$B:$CP,Daily!FB$10,0)/FB$142</f>
      </c>
      <c r="FC152" s="14">
        <f>VLOOKUP($EG152,Data!$B:$CP,Daily!FC$10,0)/FC$142</f>
      </c>
      <c r="FD152" s="14">
        <f>VLOOKUP($EG152,Data!$B:$CP,Daily!FD$10,0)/FD$142</f>
      </c>
      <c r="FE152" s="14">
        <f>VLOOKUP($EG152,Data!$B:$CP,Daily!FE$10,0)/FE$142</f>
      </c>
      <c r="FF152" s="14">
        <f>VLOOKUP($EG152,Data!$B:$CP,Daily!FF$10,0)/FF$142</f>
      </c>
      <c r="FG152" s="14">
        <f>VLOOKUP($EG152,Data!$B:$CP,Daily!FG$10,0)/FG$142</f>
      </c>
      <c r="FH152" s="14">
        <f>VLOOKUP($EG152,Data!$B:$CP,Daily!FH$10,0)/FH$142</f>
      </c>
      <c r="FI152" s="14">
        <f>VLOOKUP($EG152,Data!$B:$CP,Daily!FI$10,0)/FI$142</f>
      </c>
      <c r="FJ152" s="14">
        <f>VLOOKUP($EG152,Data!$B:$CP,Daily!FJ$10,0)/FJ$142</f>
      </c>
      <c r="FK152" s="14">
        <f>VLOOKUP($EG152,Data!$B:$CP,Daily!FK$10,0)/FK$142</f>
      </c>
      <c r="FL152" s="14">
        <f>VLOOKUP($EG152,Data!$B:$CP,Daily!FL$10,0)/FL$142</f>
      </c>
      <c r="FM152" s="14">
        <f>VLOOKUP($EG152,Data!$B:$CP,Daily!FM$10,0)/FM$142</f>
      </c>
      <c r="FN152" s="14">
        <f>VLOOKUP($EG152,Data!$B:$CP,Daily!FN$10,0)/FN$142</f>
      </c>
      <c r="FO152" s="14">
        <f>VLOOKUP($EG152,Data!$B:$CP,Daily!FO$10,0)/FO$142</f>
      </c>
      <c r="FP152" s="14">
        <f>VLOOKUP($EG152,Data!$B:$CP,Daily!FP$10,0)/FP$142</f>
      </c>
      <c r="FQ152" s="14">
        <f>VLOOKUP($EG152,Data!$B:$CP,Daily!FQ$10,0)/FQ$142</f>
      </c>
      <c r="FR152" s="14">
        <f>VLOOKUP($EG152,Data!$B:$CP,Daily!FR$10,0)/FR$142</f>
      </c>
      <c r="FS152" s="14">
        <f>VLOOKUP($EG152,Data!$B:$CP,Daily!FS$10,0)/FS$142</f>
      </c>
      <c r="FT152" s="14">
        <f>VLOOKUP($EG152,Data!$B:$CP,Daily!FT$10,0)/FT$142</f>
      </c>
      <c r="FU152" s="14">
        <f>VLOOKUP($EG152,Data!$B:$CP,Daily!FU$10,0)/FU$142</f>
      </c>
      <c r="FV152" s="14">
        <f>VLOOKUP($EG152,Data!$B:$CP,Daily!FV$10,0)/FV$142</f>
      </c>
      <c r="FW152" s="14">
        <f>VLOOKUP($EG152,Data!$B:$CP,Daily!FW$10,0)/FW$142</f>
      </c>
      <c r="FX152" s="14">
        <f>VLOOKUP($EG152,Data!$B:$CP,Daily!FX$10,0)/FX$142</f>
      </c>
      <c r="FY152" s="14">
        <f>VLOOKUP($EG152,Data!$B:$CP,Daily!FY$10,0)/FY$142</f>
      </c>
      <c r="FZ152" s="14">
        <f>VLOOKUP($EG152,Data!$B:$CP,Daily!FZ$10,0)/FZ$142</f>
      </c>
      <c r="GA152" s="14">
        <f>VLOOKUP($EG152,Data!$B:$CP,Daily!GA$10,0)/GA$142</f>
      </c>
      <c r="GB152" s="14">
        <f>VLOOKUP($EG152,Data!$B:$CP,Daily!GB$10,0)/GB$142</f>
      </c>
      <c r="GC152" s="14">
        <f>VLOOKUP($EG152,Data!$B:$CP,Daily!GC$10,0)/GC$142</f>
      </c>
      <c r="GD152" s="14">
        <f>VLOOKUP($EG152,Data!$B:$CP,Daily!GD$10,0)/GD$142</f>
      </c>
      <c r="GE152" s="14">
        <f>VLOOKUP($EG152,Data!$B:$CP,Daily!GE$10,0)/GE$142</f>
      </c>
      <c r="GF152" s="14">
        <f>VLOOKUP($EG152,Data!$B:$CP,Daily!GF$10,0)/GF$142</f>
      </c>
      <c r="GG152" s="14">
        <f>VLOOKUP($EG152,Data!$B:$CP,Daily!GG$10,0)/GG$142</f>
      </c>
      <c r="GH152" s="14">
        <f>VLOOKUP($EG152,Data!$B:$CP,Daily!GH$10,0)/GH$142</f>
      </c>
      <c r="GI152" s="14">
        <f>VLOOKUP($EG152,Data!$B:$CP,Daily!GI$10,0)/GI$142</f>
      </c>
      <c r="GJ152" s="14">
        <f>VLOOKUP($EG152,Data!$B:$CP,Daily!GJ$10,0)/GJ$142</f>
      </c>
      <c r="GK152" s="14">
        <f>VLOOKUP($EG152,Data!$B:$CP,Daily!GK$10,0)/GK$142</f>
      </c>
      <c r="GL152" s="14">
        <f>VLOOKUP($EG152,Data!$B:$CP,Daily!GL$10,0)/GL$142</f>
      </c>
      <c r="GM152" s="14">
        <f>VLOOKUP($EG152,Data!$B:$CP,Daily!GM$10,0)/GM$142</f>
      </c>
      <c r="GN152" s="14">
        <f>VLOOKUP($EG152,Data!$B:$CP,Daily!GN$10,0)/GN$142</f>
      </c>
      <c r="GO152" s="14">
        <f>VLOOKUP($EG152,Data!$B:$CP,Daily!GO$10,0)/GO$142</f>
      </c>
      <c r="GP152" s="14">
        <f>VLOOKUP($EG152,Data!$B:$CP,Daily!GP$10,0)/GP$142</f>
      </c>
      <c r="GQ152" s="14">
        <f>VLOOKUP($EG152,Data!$B:$CP,Daily!GQ$10,0)/GQ$142</f>
      </c>
      <c r="GR152" s="14">
        <f>VLOOKUP($EG152,Data!$B:$CP,Daily!GR$10,0)/GR$142</f>
      </c>
      <c r="GS152" s="14">
        <f>VLOOKUP($EG152,Data!$B:$CP,Daily!GS$10,0)/GS$142</f>
      </c>
      <c r="GT152" s="14">
        <f>VLOOKUP($EG152,Data!$B:$CP,Daily!GT$10,0)/GT$142</f>
      </c>
      <c r="GU152" s="14">
        <f>VLOOKUP($EG152,Data!$B:$CP,Daily!GU$10,0)/GU$142</f>
      </c>
      <c r="GV152" s="14">
        <f>VLOOKUP($EG152,Data!$B:$CP,Daily!GV$10,0)/GV$142</f>
      </c>
      <c r="GW152" s="14">
        <f>VLOOKUP($EG152,Data!$B:$CP,Daily!GW$10,0)/GW$142</f>
      </c>
      <c r="GX152" s="14">
        <f>VLOOKUP($EG152,Data!$B:$CP,Daily!GX$10,0)/GX$142</f>
      </c>
      <c r="GY152" s="14">
        <f>VLOOKUP($EG152,Data!$B:$CP,Daily!GY$10,0)/GY$142</f>
      </c>
      <c r="GZ152" s="14">
        <f>VLOOKUP($EG152,Data!$B:$CP,Daily!GZ$10,0)/GZ$142</f>
      </c>
      <c r="HA152" s="14">
        <f>VLOOKUP($EG152,Data!$B:$CP,Daily!HA$10,0)/HA$142</f>
      </c>
      <c r="HB152" s="14">
        <f>VLOOKUP($EG152,Data!$B:$CP,Daily!HB$10,0)/HB$142</f>
      </c>
      <c r="HC152" s="14">
        <f>VLOOKUP($EG152,Data!$B:$CP,Daily!HC$10,0)/HC$142</f>
      </c>
      <c r="HD152" s="14">
        <f>VLOOKUP($EG152,Data!$B:$CP,Daily!HD$10,0)/HD$142</f>
      </c>
      <c r="HE152" s="14">
        <f>VLOOKUP($EG152,Data!$B:$CP,Daily!HE$10,0)/HE$142</f>
      </c>
      <c r="HF152" s="14">
        <f>VLOOKUP($EG152,Data!$B:$CP,Daily!HF$10,0)/HF$142</f>
      </c>
      <c r="HG152" s="14">
        <f>VLOOKUP($EG152,Data!$B:$CP,Daily!HG$10,0)/HG$142</f>
      </c>
      <c r="HH152" s="14">
        <f>VLOOKUP($EG152,Data!$B:$CP,Daily!HH$10,0)/HH$142</f>
      </c>
      <c r="HI152" s="14">
        <f>VLOOKUP($EG152,Data!$B:$CP,Daily!HI$10,0)/HI$142</f>
      </c>
      <c r="HJ152" s="14">
        <f>VLOOKUP($EG152,Data!$B:$CP,Daily!HJ$10,0)/HJ$142</f>
      </c>
      <c r="HK152" s="14">
        <f>VLOOKUP($EG152,Data!$B:$CP,Daily!HK$10,0)/HK$142</f>
      </c>
      <c r="HL152" s="14">
        <f>VLOOKUP($EG152,Data!$B:$CP,Daily!HL$10,0)/HL$142</f>
      </c>
      <c r="HM152" s="14">
        <f>VLOOKUP($EG152,Data!$B:$CP,Daily!HM$10,0)/HM$142</f>
      </c>
      <c r="HN152" s="14">
        <f>VLOOKUP($EG152,Data!$B:$CP,Daily!HN$10,0)/HN$142</f>
      </c>
      <c r="HO152" s="14">
        <f>VLOOKUP($EG152,Data!$B:$CP,Daily!HO$10,0)/HO$142</f>
      </c>
      <c r="HP152" s="14">
        <f>VLOOKUP($EG152,Data!$B:$CP,Daily!HP$10,0)/HP$142</f>
      </c>
      <c r="HQ152" s="14">
        <f>VLOOKUP($EG152,Data!$B:$CP,Daily!HQ$10,0)/HQ$142</f>
      </c>
      <c r="HR152" s="14">
        <f>VLOOKUP($EG152,Data!$B:$CP,Daily!HR$10,0)/HR$142</f>
      </c>
      <c r="HS152" s="14">
        <f>VLOOKUP($EG152,Data!$B:$CP,Daily!HS$10,0)/HS$142</f>
      </c>
      <c r="HT152" s="14">
        <f>VLOOKUP($EG152,Data!$B:$CP,Daily!HT$10,0)/HT$142</f>
      </c>
      <c r="HU152" s="17"/>
      <c r="HV152" s="52">
        <f t="shared" si="1902"/>
      </c>
      <c r="HW152" s="52">
        <f t="shared" si="1903"/>
      </c>
      <c r="HX152" s="52">
        <f t="shared" ref="HX152" si="2021">HW152-HV152</f>
      </c>
      <c r="HY152" s="52">
        <f t="shared" ref="HY152" si="2022">HW152+(0.75*HX152)</f>
      </c>
      <c r="HZ152" s="52">
        <f t="shared" ref="HZ152" si="2023">HV152-(0.75*HX152)</f>
      </c>
      <c r="IA152" s="55"/>
      <c r="IB152" s="14">
        <f t="shared" ref="IB152" si="2024">_xlfn.STDEV.P(FM152:HT152)</f>
      </c>
      <c r="IC152" s="14">
        <f t="shared" ref="IC152" si="2025">SUMPRODUCT(HM152:HS152,HM$142:HS$142)/SUM(HM$142:HS$142)</f>
      </c>
      <c r="ID152" s="14">
        <f t="shared" ref="ID152" si="2026">SUMPRODUCT(GQ152:HS152,GQ$142:HS$142)/SUM(GQ$142:HS$142)</f>
      </c>
      <c r="IE152" s="16"/>
      <c r="IF152" s="9" t="s">
        <v>776</v>
      </c>
      <c r="IG152" s="9" t="s">
        <v>130</v>
      </c>
      <c r="IH152" s="14">
        <f>VLOOKUP($IF152,Data!$B:$CP,Daily!IH$10,0)/IH$142</f>
      </c>
      <c r="II152" s="14">
        <f>VLOOKUP($IF152,Data!$B:$CP,Daily!II$10,0)/II$142</f>
      </c>
      <c r="IJ152" s="14">
        <f>VLOOKUP($IF152,Data!$B:$CP,Daily!IJ$10,0)/IJ$142</f>
      </c>
      <c r="IK152" s="14">
        <f>VLOOKUP($IF152,Data!$B:$CP,Daily!IK$10,0)/IK$142</f>
      </c>
      <c r="IL152" s="14">
        <f>VLOOKUP($IF152,Data!$B:$CP,Daily!IL$10,0)/IL$142</f>
      </c>
      <c r="IM152" s="14">
        <f>VLOOKUP($IF152,Data!$B:$CP,Daily!IM$10,0)/IM$142</f>
      </c>
      <c r="IN152" s="14">
        <f>VLOOKUP($IF152,Data!$B:$CP,Daily!IN$10,0)/IN$142</f>
      </c>
      <c r="IO152" s="14">
        <f>VLOOKUP($IF152,Data!$B:$CP,Daily!IO$10,0)/IO$142</f>
      </c>
      <c r="IP152" s="14">
        <f>VLOOKUP($IF152,Data!$B:$CP,Daily!IP$10,0)/IP$142</f>
      </c>
      <c r="IQ152" s="14">
        <f>VLOOKUP($IF152,Data!$B:$CP,Daily!IQ$10,0)/IQ$142</f>
      </c>
      <c r="IR152" s="14">
        <f>VLOOKUP($IF152,Data!$B:$CP,Daily!IR$10,0)/IR$142</f>
      </c>
      <c r="IS152" s="14">
        <f>VLOOKUP($IF152,Data!$B:$CP,Daily!IS$10,0)/IS$142</f>
      </c>
      <c r="IT152" s="14">
        <f>VLOOKUP($IF152,Data!$B:$CP,Daily!IT$10,0)/IT$142</f>
      </c>
      <c r="IU152" s="14">
        <f>VLOOKUP($IF152,Data!$B:$CP,Daily!IU$10,0)/IU$142</f>
      </c>
      <c r="IV152" s="14">
        <f>VLOOKUP($IF152,Data!$B:$CP,Daily!IV$10,0)/IV$142</f>
      </c>
      <c r="IW152" s="14">
        <f>VLOOKUP($IF152,Data!$B:$CP,Daily!IW$10,0)/IW$142</f>
      </c>
      <c r="IX152" s="14">
        <f>VLOOKUP($IF152,Data!$B:$CP,Daily!IX$10,0)/IX$142</f>
      </c>
      <c r="IY152" s="14">
        <f>VLOOKUP($IF152,Data!$B:$CP,Daily!IY$10,0)/IY$142</f>
      </c>
      <c r="IZ152" s="14">
        <f>VLOOKUP($IF152,Data!$B:$CP,Daily!IZ$10,0)/IZ$142</f>
      </c>
      <c r="JA152" s="14">
        <f>VLOOKUP($IF152,Data!$B:$CP,Daily!JA$10,0)/JA$142</f>
      </c>
      <c r="JB152" s="14">
        <f>VLOOKUP($IF152,Data!$B:$CP,Daily!JB$10,0)/JB$142</f>
      </c>
      <c r="JC152" s="14">
        <f>VLOOKUP($IF152,Data!$B:$CP,Daily!JC$10,0)/JC$142</f>
      </c>
      <c r="JD152" s="14">
        <f>VLOOKUP($IF152,Data!$B:$CP,Daily!JD$10,0)/JD$142</f>
      </c>
      <c r="JE152" s="14">
        <f>VLOOKUP($IF152,Data!$B:$CP,Daily!JE$10,0)/JE$142</f>
      </c>
      <c r="JF152" s="14">
        <f>VLOOKUP($IF152,Data!$B:$CP,Daily!JF$10,0)/JF$142</f>
      </c>
      <c r="JG152" s="14">
        <f>VLOOKUP($IF152,Data!$B:$CP,Daily!JG$10,0)/JG$142</f>
      </c>
      <c r="JH152" s="14">
        <f>VLOOKUP($IF152,Data!$B:$CP,Daily!JH$10,0)/JH$142</f>
      </c>
      <c r="JI152" s="14">
        <f>VLOOKUP($IF152,Data!$B:$CP,Daily!JI$10,0)/JI$142</f>
      </c>
      <c r="JJ152" s="14">
        <f>VLOOKUP($IF152,Data!$B:$CP,Daily!JJ$10,0)/JJ$142</f>
      </c>
      <c r="JK152" s="14">
        <f>VLOOKUP($IF152,Data!$B:$CP,Daily!JK$10,0)/JK$142</f>
      </c>
      <c r="JL152" s="14">
        <f>VLOOKUP($IF152,Data!$B:$CP,Daily!JL$10,0)/JL$142</f>
      </c>
      <c r="JM152" s="14">
        <f>VLOOKUP($IF152,Data!$B:$CP,Daily!JM$10,0)/JM$142</f>
      </c>
      <c r="JN152" s="14">
        <f>VLOOKUP($IF152,Data!$B:$CP,Daily!JN$10,0)/JN$142</f>
      </c>
      <c r="JO152" s="14">
        <f>VLOOKUP($IF152,Data!$B:$CP,Daily!JO$10,0)/JO$142</f>
      </c>
      <c r="JP152" s="14">
        <f>VLOOKUP($IF152,Data!$B:$CP,Daily!JP$10,0)/JP$142</f>
      </c>
      <c r="JQ152" s="14">
        <f>VLOOKUP($IF152,Data!$B:$CP,Daily!JQ$10,0)/JQ$142</f>
      </c>
      <c r="JR152" s="14">
        <f>VLOOKUP($IF152,Data!$B:$CP,Daily!JR$10,0)/JR$142</f>
      </c>
      <c r="JS152" s="14">
        <f>VLOOKUP($IF152,Data!$B:$CP,Daily!JS$10,0)/JS$142</f>
      </c>
      <c r="JT152" s="14">
        <f>VLOOKUP($IF152,Data!$B:$CP,Daily!JT$10,0)/JT$142</f>
      </c>
      <c r="JU152" s="14">
        <f>VLOOKUP($IF152,Data!$B:$CP,Daily!JU$10,0)/JU$142</f>
      </c>
      <c r="JV152" s="14">
        <f>VLOOKUP($IF152,Data!$B:$CP,Daily!JV$10,0)/JV$142</f>
      </c>
      <c r="JW152" s="14">
        <f>VLOOKUP($IF152,Data!$B:$CP,Daily!JW$10,0)/JW$142</f>
      </c>
      <c r="JX152" s="14">
        <f>VLOOKUP($IF152,Data!$B:$CP,Daily!JX$10,0)/JX$142</f>
      </c>
      <c r="JY152" s="14">
        <f>VLOOKUP($IF152,Data!$B:$CP,Daily!JY$10,0)/JY$142</f>
      </c>
      <c r="JZ152" s="14">
        <f>VLOOKUP($IF152,Data!$B:$CP,Daily!JZ$10,0)/JZ$142</f>
      </c>
      <c r="KA152" s="14">
        <f>VLOOKUP($IF152,Data!$B:$CP,Daily!KA$10,0)/KA$142</f>
      </c>
      <c r="KB152" s="14">
        <f>VLOOKUP($IF152,Data!$B:$CP,Daily!KB$10,0)/KB$142</f>
      </c>
      <c r="KC152" s="14">
        <f>VLOOKUP($IF152,Data!$B:$CP,Daily!KC$10,0)/KC$142</f>
      </c>
      <c r="KD152" s="14">
        <f>VLOOKUP($IF152,Data!$B:$CP,Daily!KD$10,0)/KD$142</f>
      </c>
      <c r="KE152" s="14">
        <f>VLOOKUP($IF152,Data!$B:$CP,Daily!KE$10,0)/KE$142</f>
      </c>
      <c r="KF152" s="14">
        <f>VLOOKUP($IF152,Data!$B:$CP,Daily!KF$10,0)/KF$142</f>
      </c>
      <c r="KG152" s="14">
        <f>VLOOKUP($IF152,Data!$B:$CP,Daily!KG$10,0)/KG$142</f>
      </c>
      <c r="KH152" s="14">
        <f>VLOOKUP($IF152,Data!$B:$CP,Daily!KH$10,0)/KH$142</f>
      </c>
      <c r="KI152" s="14">
        <f>VLOOKUP($IF152,Data!$B:$CP,Daily!KI$10,0)/KI$142</f>
      </c>
      <c r="KJ152" s="14">
        <f>VLOOKUP($IF152,Data!$B:$CP,Daily!KJ$10,0)/KJ$142</f>
      </c>
      <c r="KK152" s="14">
        <f>VLOOKUP($IF152,Data!$B:$CP,Daily!KK$10,0)/KK$142</f>
      </c>
      <c r="KL152" s="14">
        <f>VLOOKUP($IF152,Data!$B:$CP,Daily!KL$10,0)/KL$142</f>
      </c>
      <c r="KM152" s="14">
        <f>VLOOKUP($IF152,Data!$B:$CP,Daily!KM$10,0)/KM$142</f>
      </c>
      <c r="KN152" s="14">
        <f>VLOOKUP($IF152,Data!$B:$CP,Daily!KN$10,0)/KN$142</f>
      </c>
      <c r="KO152" s="14">
        <f>VLOOKUP($IF152,Data!$B:$CP,Daily!KO$10,0)/KO$142</f>
      </c>
      <c r="KP152" s="14">
        <f>VLOOKUP($IF152,Data!$B:$CP,Daily!KP$10,0)/KP$142</f>
      </c>
      <c r="KQ152" s="14">
        <f>VLOOKUP($IF152,Data!$B:$CP,Daily!KQ$10,0)/KQ$142</f>
      </c>
      <c r="KR152" s="14">
        <f>VLOOKUP($IF152,Data!$B:$CP,Daily!KR$10,0)/KR$142</f>
      </c>
      <c r="KS152" s="14">
        <f>VLOOKUP($IF152,Data!$B:$CP,Daily!KS$10,0)/KS$142</f>
      </c>
      <c r="KT152" s="14">
        <f>VLOOKUP($IF152,Data!$B:$CP,Daily!KT$10,0)/KT$142</f>
      </c>
      <c r="KU152" s="14">
        <f>VLOOKUP($IF152,Data!$B:$CP,Daily!KU$10,0)/KU$142</f>
      </c>
      <c r="KV152" s="14">
        <f>VLOOKUP($IF152,Data!$B:$CP,Daily!KV$10,0)/KV$142</f>
      </c>
      <c r="KW152" s="14">
        <f>VLOOKUP($IF152,Data!$B:$CP,Daily!KW$10,0)/KW$142</f>
      </c>
      <c r="KX152" s="14">
        <f>VLOOKUP($IF152,Data!$B:$CP,Daily!KX$10,0)/KX$142</f>
      </c>
      <c r="KY152" s="14">
        <f>VLOOKUP($IF152,Data!$B:$CP,Daily!KY$10,0)/KY$142</f>
      </c>
      <c r="KZ152" s="14">
        <f>VLOOKUP($IF152,Data!$B:$CP,Daily!KZ$10,0)/KZ$142</f>
      </c>
      <c r="LA152" s="14">
        <f>VLOOKUP($IF152,Data!$B:$CP,Daily!LA$10,0)/LA$142</f>
      </c>
      <c r="LB152" s="14">
        <f>VLOOKUP($IF152,Data!$B:$CP,Daily!LB$10,0)/LB$142</f>
      </c>
      <c r="LC152" s="14">
        <f>VLOOKUP($IF152,Data!$B:$CP,Daily!LC$10,0)/LC$142</f>
      </c>
      <c r="LD152" s="14">
        <f>VLOOKUP($IF152,Data!$B:$CP,Daily!LD$10,0)/LD$142</f>
      </c>
      <c r="LE152" s="14">
        <f>VLOOKUP($IF152,Data!$B:$CP,Daily!LE$10,0)/LE$142</f>
      </c>
      <c r="LF152" s="14">
        <f>VLOOKUP($IF152,Data!$B:$CP,Daily!LF$10,0)/LF$142</f>
      </c>
      <c r="LG152" s="14">
        <f>VLOOKUP($IF152,Data!$B:$CP,Daily!LG$10,0)/LG$142</f>
      </c>
      <c r="LH152" s="14">
        <f>VLOOKUP($IF152,Data!$B:$CP,Daily!LH$10,0)/LH$142</f>
      </c>
      <c r="LI152" s="14">
        <f>VLOOKUP($IF152,Data!$B:$CP,Daily!LI$10,0)/LI$142</f>
      </c>
      <c r="LJ152" s="14">
        <f>VLOOKUP($IF152,Data!$B:$CP,Daily!LJ$10,0)/LJ$142</f>
      </c>
      <c r="LK152" s="14">
        <f>VLOOKUP($IF152,Data!$B:$CP,Daily!LK$10,0)/LK$142</f>
      </c>
      <c r="LL152" s="14">
        <f>VLOOKUP($IF152,Data!$B:$CP,Daily!LL$10,0)/LL$142</f>
      </c>
      <c r="LM152" s="14">
        <f>VLOOKUP($IF152,Data!$B:$CP,Daily!LM$10,0)/LM$142</f>
      </c>
      <c r="LN152" s="14">
        <f>VLOOKUP($IF152,Data!$B:$CP,Daily!LN$10,0)/LN$142</f>
      </c>
      <c r="LO152" s="14">
        <f>VLOOKUP($IF152,Data!$B:$CP,Daily!LO$10,0)/LO$142</f>
      </c>
      <c r="LP152" s="14">
        <f>VLOOKUP($IF152,Data!$B:$CP,Daily!LP$10,0)/LP$142</f>
      </c>
      <c r="LQ152" s="14">
        <f>VLOOKUP($IF152,Data!$B:$CP,Daily!LQ$10,0)/LQ$142</f>
      </c>
      <c r="LR152" s="14">
        <f>VLOOKUP($IF152,Data!$B:$CP,Daily!LR$10,0)/LR$142</f>
      </c>
      <c r="LS152" s="14">
        <f>VLOOKUP($IF152,Data!$B:$CP,Daily!LS$10,0)/LS$142</f>
      </c>
      <c r="LU152" s="52">
        <f>_xlfn.QUARTILE.INC($IH152:$LR152,1)</f>
      </c>
      <c r="LV152" s="52">
        <f>_xlfn.QUARTILE.INC($IH152:$LR152,3)</f>
      </c>
      <c r="LW152" s="52">
        <f t="shared" ref="LW152" si="2027">LV152-LU152</f>
      </c>
      <c r="LX152" s="52">
        <f t="shared" ref="LX152" si="2028">LV152+(0.75*LW152)</f>
      </c>
      <c r="LY152" s="52">
        <f t="shared" ref="LY152" si="2029">LU152-(0.75*LW152)</f>
      </c>
      <c r="LZ152" s="55"/>
      <c r="MA152" s="14">
        <f t="shared" ref="MA152" si="2030">_xlfn.STDEV.P(JL152:LS152)</f>
      </c>
      <c r="MB152" s="14">
        <f t="shared" ref="MB152" si="2031">SUMPRODUCT(LL152:LR152,LL$142:LR$142)/SUM(LL$142:LR$142)</f>
      </c>
      <c r="MC152" s="14">
        <f t="shared" ref="MC152" si="2032">SUMPRODUCT(KP152:LR152,KP$142:LR$142)/SUM(KP$142:LR$142)</f>
      </c>
    </row>
    <row r="153" spans="3:341" x14ac:dyDescent="0.25">
      <c r="D153" s="132" t="s">
        <v>777</v>
      </c>
      <c r="E153" s="67" t="str">
        <f>VLOOKUP($D153,'Metric Nature'!$C:$D,2,0)&amp;IF(($F153&lt;(EA153)),"Below",IF(($F153&gt;(DZ153)),"Above","Within"))</f>
      </c>
      <c r="F153" s="62">
        <f t="shared" si="1796"/>
      </c>
      <c r="G153" s="92">
        <f t="shared" si="1797"/>
      </c>
      <c r="H153" s="62">
        <f t="shared" si="1798"/>
      </c>
      <c r="I153" s="89">
        <f t="shared" si="1909"/>
      </c>
      <c r="J153" s="62">
        <f t="shared" si="1799"/>
      </c>
      <c r="K153" s="62">
        <f t="shared" si="1800"/>
      </c>
      <c r="L153" s="64"/>
      <c r="M153" s="67" t="str">
        <f>VLOOKUP($D153,'Metric Nature'!$C:$D,2,0)&amp;IF(($N153&lt;(HZ153)),"Below",IF(($N153&gt;(HY153)),"Above","Within"))</f>
      </c>
      <c r="N153" s="71">
        <f>HT153</f>
      </c>
      <c r="O153" s="63">
        <f>IC153</f>
      </c>
      <c r="P153" s="98">
        <f>IFERROR(((N153-O153)/O153),0)</f>
      </c>
      <c r="Q153" s="63">
        <f>ID153</f>
      </c>
      <c r="R153" s="71">
        <f>IFERROR(((N153-Q153)/Q153),0)</f>
      </c>
      <c r="S153" s="62">
        <f t="shared" si="1804"/>
      </c>
      <c r="T153" s="64"/>
      <c r="U153" s="67" t="str">
        <f>VLOOKUP($D153,'Metric Nature'!$C:$D,2,0)&amp;IF(($V153&lt;(LY153)),"Below",IF(($V153&gt;(LX153)),"Above","Within"))</f>
      </c>
      <c r="V153" s="62">
        <f t="shared" si="1805"/>
      </c>
      <c r="W153" s="63">
        <f t="shared" si="1912"/>
      </c>
      <c r="X153" s="62">
        <f t="shared" si="1806"/>
      </c>
      <c r="Y153" s="63">
        <f t="shared" si="1913"/>
      </c>
      <c r="Z153" s="62">
        <f t="shared" si="1807"/>
      </c>
      <c r="AA153" s="62">
        <f t="shared" si="1808"/>
      </c>
      <c r="AB153" s="64"/>
      <c r="AC153" s="60" t="s">
        <v>778</v>
      </c>
      <c r="AI153" s="9" t="s">
        <v>777</v>
      </c>
      <c r="AJ153" s="14">
        <f>(VLOOKUP($EG153,Data!$B:$CP,Daily!EI$10,0)+VLOOKUP($IF153,Data!$B:$CP,Daily!IH$10,0))/AJ$142</f>
      </c>
      <c r="AK153" s="14">
        <f>(VLOOKUP($EG153,Data!$B:$CP,Daily!EJ$10,0)+VLOOKUP($IF153,Data!$B:$CP,Daily!II$10,0))/AK$142</f>
      </c>
      <c r="AL153" s="14">
        <f>(VLOOKUP($EG153,Data!$B:$CP,Daily!EK$10,0)+VLOOKUP($IF153,Data!$B:$CP,Daily!IJ$10,0))/AL$142</f>
      </c>
      <c r="AM153" s="14">
        <f>(VLOOKUP($EG153,Data!$B:$CP,Daily!EL$10,0)+VLOOKUP($IF153,Data!$B:$CP,Daily!IK$10,0))/AM$142</f>
      </c>
      <c r="AN153" s="14">
        <f>(VLOOKUP($EG153,Data!$B:$CP,Daily!EM$10,0)+VLOOKUP($IF153,Data!$B:$CP,Daily!IL$10,0))/AN$142</f>
      </c>
      <c r="AO153" s="14">
        <f>(VLOOKUP($EG153,Data!$B:$CP,Daily!EN$10,0)+VLOOKUP($IF153,Data!$B:$CP,Daily!IM$10,0))/AO$142</f>
      </c>
      <c r="AP153" s="14">
        <f>(VLOOKUP($EG153,Data!$B:$CP,Daily!EO$10,0)+VLOOKUP($IF153,Data!$B:$CP,Daily!IN$10,0))/AP$142</f>
      </c>
      <c r="AQ153" s="14">
        <f>(VLOOKUP($EG153,Data!$B:$CP,Daily!EP$10,0)+VLOOKUP($IF153,Data!$B:$CP,Daily!IO$10,0))/AQ$142</f>
      </c>
      <c r="AR153" s="14">
        <f>(VLOOKUP($EG153,Data!$B:$CP,Daily!EQ$10,0)+VLOOKUP($IF153,Data!$B:$CP,Daily!IP$10,0))/AR$142</f>
      </c>
      <c r="AS153" s="14">
        <f>(VLOOKUP($EG153,Data!$B:$CP,Daily!ER$10,0)+VLOOKUP($IF153,Data!$B:$CP,Daily!IQ$10,0))/AS$142</f>
      </c>
      <c r="AT153" s="14">
        <f>(VLOOKUP($EG153,Data!$B:$CP,Daily!ES$10,0)+VLOOKUP($IF153,Data!$B:$CP,Daily!IR$10,0))/AT$142</f>
      </c>
      <c r="AU153" s="14">
        <f>(VLOOKUP($EG153,Data!$B:$CP,Daily!ET$10,0)+VLOOKUP($IF153,Data!$B:$CP,Daily!IS$10,0))/AU$142</f>
      </c>
      <c r="AV153" s="14">
        <f>(VLOOKUP($EG153,Data!$B:$CP,Daily!EU$10,0)+VLOOKUP($IF153,Data!$B:$CP,Daily!IT$10,0))/AV$142</f>
      </c>
      <c r="AW153" s="14">
        <f>(VLOOKUP($EG153,Data!$B:$CP,Daily!EV$10,0)+VLOOKUP($IF153,Data!$B:$CP,Daily!IU$10,0))/AW$142</f>
      </c>
      <c r="AX153" s="14">
        <f>(VLOOKUP($EG153,Data!$B:$CP,Daily!EW$10,0)+VLOOKUP($IF153,Data!$B:$CP,Daily!IV$10,0))/AX$142</f>
      </c>
      <c r="AY153" s="14">
        <f>(VLOOKUP($EG153,Data!$B:$CP,Daily!EX$10,0)+VLOOKUP($IF153,Data!$B:$CP,Daily!IW$10,0))/AY$142</f>
      </c>
      <c r="AZ153" s="14">
        <f>(VLOOKUP($EG153,Data!$B:$CP,Daily!EY$10,0)+VLOOKUP($IF153,Data!$B:$CP,Daily!IX$10,0))/AZ$142</f>
      </c>
      <c r="BA153" s="14">
        <f>(VLOOKUP($EG153,Data!$B:$CP,Daily!EZ$10,0)+VLOOKUP($IF153,Data!$B:$CP,Daily!IY$10,0))/BA$142</f>
      </c>
      <c r="BB153" s="14">
        <f>(VLOOKUP($EG153,Data!$B:$CP,Daily!FA$10,0)+VLOOKUP($IF153,Data!$B:$CP,Daily!IZ$10,0))/BB$142</f>
      </c>
      <c r="BC153" s="14">
        <f>(VLOOKUP($EG153,Data!$B:$CP,Daily!FB$10,0)+VLOOKUP($IF153,Data!$B:$CP,Daily!JA$10,0))/BC$142</f>
      </c>
      <c r="BD153" s="14">
        <f>(VLOOKUP($EG153,Data!$B:$CP,Daily!FC$10,0)+VLOOKUP($IF153,Data!$B:$CP,Daily!JB$10,0))/BD$142</f>
      </c>
      <c r="BE153" s="14">
        <f>(VLOOKUP($EG153,Data!$B:$CP,Daily!FD$10,0)+VLOOKUP($IF153,Data!$B:$CP,Daily!JC$10,0))/BE$142</f>
      </c>
      <c r="BF153" s="14">
        <f>(VLOOKUP($EG153,Data!$B:$CP,Daily!FE$10,0)+VLOOKUP($IF153,Data!$B:$CP,Daily!JD$10,0))/BF$142</f>
      </c>
      <c r="BG153" s="14">
        <f>(VLOOKUP($EG153,Data!$B:$CP,Daily!FF$10,0)+VLOOKUP($IF153,Data!$B:$CP,Daily!JE$10,0))/BG$142</f>
      </c>
      <c r="BH153" s="14">
        <f>(VLOOKUP($EG153,Data!$B:$CP,Daily!FG$10,0)+VLOOKUP($IF153,Data!$B:$CP,Daily!JF$10,0))/BH$142</f>
      </c>
      <c r="BI153" s="14">
        <f>(VLOOKUP($EG153,Data!$B:$CP,Daily!FH$10,0)+VLOOKUP($IF153,Data!$B:$CP,Daily!JG$10,0))/BI$142</f>
      </c>
      <c r="BJ153" s="14">
        <f>(VLOOKUP($EG153,Data!$B:$CP,Daily!FI$10,0)+VLOOKUP($IF153,Data!$B:$CP,Daily!JH$10,0))/BJ$142</f>
      </c>
      <c r="BK153" s="14">
        <f>(VLOOKUP($EG153,Data!$B:$CP,Daily!FJ$10,0)+VLOOKUP($IF153,Data!$B:$CP,Daily!JI$10,0))/BK$142</f>
      </c>
      <c r="BL153" s="14">
        <f>(VLOOKUP($EG153,Data!$B:$CP,Daily!FK$10,0)+VLOOKUP($IF153,Data!$B:$CP,Daily!JJ$10,0))/BL$142</f>
      </c>
      <c r="BM153" s="14">
        <f>(VLOOKUP($EG153,Data!$B:$CP,Daily!FL$10,0)+VLOOKUP($IF153,Data!$B:$CP,Daily!JK$10,0))/BM$142</f>
      </c>
      <c r="BN153" s="14">
        <f>(VLOOKUP($EG153,Data!$B:$CP,Daily!FM$10,0)+VLOOKUP($IF153,Data!$B:$CP,Daily!JL$10,0))/BN$142</f>
      </c>
      <c r="BO153" s="14">
        <f>(VLOOKUP($EG153,Data!$B:$CP,Daily!FN$10,0)+VLOOKUP($IF153,Data!$B:$CP,Daily!JM$10,0))/BO$142</f>
      </c>
      <c r="BP153" s="14">
        <f>(VLOOKUP($EG153,Data!$B:$CP,Daily!FO$10,0)+VLOOKUP($IF153,Data!$B:$CP,Daily!JN$10,0))/BP$142</f>
      </c>
      <c r="BQ153" s="14">
        <f>(VLOOKUP($EG153,Data!$B:$CP,Daily!FP$10,0)+VLOOKUP($IF153,Data!$B:$CP,Daily!JO$10,0))/BQ$142</f>
      </c>
      <c r="BR153" s="14">
        <f>(VLOOKUP($EG153,Data!$B:$CP,Daily!FQ$10,0)+VLOOKUP($IF153,Data!$B:$CP,Daily!JP$10,0))/BR$142</f>
      </c>
      <c r="BS153" s="14">
        <f>(VLOOKUP($EG153,Data!$B:$CP,Daily!FR$10,0)+VLOOKUP($IF153,Data!$B:$CP,Daily!JQ$10,0))/BS$142</f>
      </c>
      <c r="BT153" s="14">
        <f>(VLOOKUP($EG153,Data!$B:$CP,Daily!FS$10,0)+VLOOKUP($IF153,Data!$B:$CP,Daily!JR$10,0))/BT$142</f>
      </c>
      <c r="BU153" s="14">
        <f>(VLOOKUP($EG153,Data!$B:$CP,Daily!FT$10,0)+VLOOKUP($IF153,Data!$B:$CP,Daily!JS$10,0))/BU$142</f>
      </c>
      <c r="BV153" s="14">
        <f>(VLOOKUP($EG153,Data!$B:$CP,Daily!FU$10,0)+VLOOKUP($IF153,Data!$B:$CP,Daily!JT$10,0))/BV$142</f>
      </c>
      <c r="BW153" s="14">
        <f>(VLOOKUP($EG153,Data!$B:$CP,Daily!FV$10,0)+VLOOKUP($IF153,Data!$B:$CP,Daily!JU$10,0))/BW$142</f>
      </c>
      <c r="BX153" s="14">
        <f>(VLOOKUP($EG153,Data!$B:$CP,Daily!FW$10,0)+VLOOKUP($IF153,Data!$B:$CP,Daily!JV$10,0))/BX$142</f>
      </c>
      <c r="BY153" s="14">
        <f>(VLOOKUP($EG153,Data!$B:$CP,Daily!FX$10,0)+VLOOKUP($IF153,Data!$B:$CP,Daily!JW$10,0))/BY$142</f>
      </c>
      <c r="BZ153" s="14">
        <f>(VLOOKUP($EG153,Data!$B:$CP,Daily!FY$10,0)+VLOOKUP($IF153,Data!$B:$CP,Daily!JX$10,0))/BZ$142</f>
      </c>
      <c r="CA153" s="14">
        <f>(VLOOKUP($EG153,Data!$B:$CP,Daily!FZ$10,0)+VLOOKUP($IF153,Data!$B:$CP,Daily!JY$10,0))/CA$142</f>
      </c>
      <c r="CB153" s="14">
        <f>(VLOOKUP($EG153,Data!$B:$CP,Daily!GA$10,0)+VLOOKUP($IF153,Data!$B:$CP,Daily!JZ$10,0))/CB$142</f>
      </c>
      <c r="CC153" s="14">
        <f>(VLOOKUP($EG153,Data!$B:$CP,Daily!GB$10,0)+VLOOKUP($IF153,Data!$B:$CP,Daily!KA$10,0))/CC$142</f>
      </c>
      <c r="CD153" s="14">
        <f>(VLOOKUP($EG153,Data!$B:$CP,Daily!GC$10,0)+VLOOKUP($IF153,Data!$B:$CP,Daily!KB$10,0))/CD$142</f>
      </c>
      <c r="CE153" s="14">
        <f>(VLOOKUP($EG153,Data!$B:$CP,Daily!GD$10,0)+VLOOKUP($IF153,Data!$B:$CP,Daily!KC$10,0))/CE$142</f>
      </c>
      <c r="CF153" s="14">
        <f>(VLOOKUP($EG153,Data!$B:$CP,Daily!GE$10,0)+VLOOKUP($IF153,Data!$B:$CP,Daily!KD$10,0))/CF$142</f>
      </c>
      <c r="CG153" s="14">
        <f>(VLOOKUP($EG153,Data!$B:$CP,Daily!GF$10,0)+VLOOKUP($IF153,Data!$B:$CP,Daily!KE$10,0))/CG$142</f>
      </c>
      <c r="CH153" s="14">
        <f>(VLOOKUP($EG153,Data!$B:$CP,Daily!GG$10,0)+VLOOKUP($IF153,Data!$B:$CP,Daily!KF$10,0))/CH$142</f>
      </c>
      <c r="CI153" s="14">
        <f>(VLOOKUP($EG153,Data!$B:$CP,Daily!GH$10,0)+VLOOKUP($IF153,Data!$B:$CP,Daily!KG$10,0))/CI$142</f>
      </c>
      <c r="CJ153" s="14">
        <f>(VLOOKUP($EG153,Data!$B:$CP,Daily!GI$10,0)+VLOOKUP($IF153,Data!$B:$CP,Daily!KH$10,0))/CJ$142</f>
      </c>
      <c r="CK153" s="14">
        <f>(VLOOKUP($EG153,Data!$B:$CP,Daily!GJ$10,0)+VLOOKUP($IF153,Data!$B:$CP,Daily!KI$10,0))/CK$142</f>
      </c>
      <c r="CL153" s="14">
        <f>(VLOOKUP($EG153,Data!$B:$CP,Daily!GK$10,0)+VLOOKUP($IF153,Data!$B:$CP,Daily!KJ$10,0))/CL$142</f>
      </c>
      <c r="CM153" s="14">
        <f>(VLOOKUP($EG153,Data!$B:$CP,Daily!GL$10,0)+VLOOKUP($IF153,Data!$B:$CP,Daily!KK$10,0))/CM$142</f>
      </c>
      <c r="CN153" s="14">
        <f>(VLOOKUP($EG153,Data!$B:$CP,Daily!GM$10,0)+VLOOKUP($IF153,Data!$B:$CP,Daily!KL$10,0))/CN$142</f>
      </c>
      <c r="CO153" s="14">
        <f>(VLOOKUP($EG153,Data!$B:$CP,Daily!GN$10,0)+VLOOKUP($IF153,Data!$B:$CP,Daily!KM$10,0))/CO$142</f>
      </c>
      <c r="CP153" s="14">
        <f>(VLOOKUP($EG153,Data!$B:$CP,Daily!GO$10,0)+VLOOKUP($IF153,Data!$B:$CP,Daily!KN$10,0))/CP$142</f>
      </c>
      <c r="CQ153" s="14">
        <f>(VLOOKUP($EG153,Data!$B:$CP,Daily!GP$10,0)+VLOOKUP($IF153,Data!$B:$CP,Daily!KO$10,0))/CQ$142</f>
      </c>
      <c r="CR153" s="14">
        <f>(VLOOKUP($EG153,Data!$B:$CP,Daily!GQ$10,0)+VLOOKUP($IF153,Data!$B:$CP,Daily!KP$10,0))/CR$142</f>
      </c>
      <c r="CS153" s="14">
        <f>(VLOOKUP($EG153,Data!$B:$CP,Daily!GR$10,0)+VLOOKUP($IF153,Data!$B:$CP,Daily!KQ$10,0))/CS$142</f>
      </c>
      <c r="CT153" s="14">
        <f>(VLOOKUP($EG153,Data!$B:$CP,Daily!GS$10,0)+VLOOKUP($IF153,Data!$B:$CP,Daily!KR$10,0))/CT$142</f>
      </c>
      <c r="CU153" s="14">
        <f>(VLOOKUP($EG153,Data!$B:$CP,Daily!GT$10,0)+VLOOKUP($IF153,Data!$B:$CP,Daily!KS$10,0))/CU$142</f>
      </c>
      <c r="CV153" s="14">
        <f>(VLOOKUP($EG153,Data!$B:$CP,Daily!GU$10,0)+VLOOKUP($IF153,Data!$B:$CP,Daily!KT$10,0))/CV$142</f>
      </c>
      <c r="CW153" s="14">
        <f>(VLOOKUP($EG153,Data!$B:$CP,Daily!GV$10,0)+VLOOKUP($IF153,Data!$B:$CP,Daily!KU$10,0))/CW$142</f>
      </c>
      <c r="CX153" s="14">
        <f>(VLOOKUP($EG153,Data!$B:$CP,Daily!GW$10,0)+VLOOKUP($IF153,Data!$B:$CP,Daily!KV$10,0))/CX$142</f>
      </c>
      <c r="CY153" s="14">
        <f>(VLOOKUP($EG153,Data!$B:$CP,Daily!GX$10,0)+VLOOKUP($IF153,Data!$B:$CP,Daily!KW$10,0))/CY$142</f>
      </c>
      <c r="CZ153" s="14">
        <f>(VLOOKUP($EG153,Data!$B:$CP,Daily!GY$10,0)+VLOOKUP($IF153,Data!$B:$CP,Daily!KX$10,0))/CZ$142</f>
      </c>
      <c r="DA153" s="14">
        <f>(VLOOKUP($EG153,Data!$B:$CP,Daily!GZ$10,0)+VLOOKUP($IF153,Data!$B:$CP,Daily!KY$10,0))/DA$142</f>
      </c>
      <c r="DB153" s="14">
        <f>(VLOOKUP($EG153,Data!$B:$CP,Daily!HA$10,0)+VLOOKUP($IF153,Data!$B:$CP,Daily!KZ$10,0))/DB$142</f>
      </c>
      <c r="DC153" s="14">
        <f>(VLOOKUP($EG153,Data!$B:$CP,Daily!HB$10,0)+VLOOKUP($IF153,Data!$B:$CP,Daily!LA$10,0))/DC$142</f>
      </c>
      <c r="DD153" s="14">
        <f>(VLOOKUP($EG153,Data!$B:$CP,Daily!HC$10,0)+VLOOKUP($IF153,Data!$B:$CP,Daily!LB$10,0))/DD$142</f>
      </c>
      <c r="DE153" s="14">
        <f>(VLOOKUP($EG153,Data!$B:$CP,Daily!HD$10,0)+VLOOKUP($IF153,Data!$B:$CP,Daily!LC$10,0))/DE$142</f>
      </c>
      <c r="DF153" s="14">
        <f>(VLOOKUP($EG153,Data!$B:$CP,Daily!HE$10,0)+VLOOKUP($IF153,Data!$B:$CP,Daily!LD$10,0))/DF$142</f>
      </c>
      <c r="DG153" s="14">
        <f>(VLOOKUP($EG153,Data!$B:$CP,Daily!HF$10,0)+VLOOKUP($IF153,Data!$B:$CP,Daily!LE$10,0))/DG$142</f>
      </c>
      <c r="DH153" s="14">
        <f>(VLOOKUP($EG153,Data!$B:$CP,Daily!HG$10,0)+VLOOKUP($IF153,Data!$B:$CP,Daily!LF$10,0))/DH$142</f>
      </c>
      <c r="DI153" s="14">
        <f>(VLOOKUP($EG153,Data!$B:$CP,Daily!HH$10,0)+VLOOKUP($IF153,Data!$B:$CP,Daily!LG$10,0))/DI$142</f>
      </c>
      <c r="DJ153" s="14">
        <f>(VLOOKUP($EG153,Data!$B:$CP,Daily!HI$10,0)+VLOOKUP($IF153,Data!$B:$CP,Daily!LH$10,0))/DJ$142</f>
      </c>
      <c r="DK153" s="14">
        <f>(VLOOKUP($EG153,Data!$B:$CP,Daily!HJ$10,0)+VLOOKUP($IF153,Data!$B:$CP,Daily!LI$10,0))/DK$142</f>
      </c>
      <c r="DL153" s="14">
        <f>(VLOOKUP($EG153,Data!$B:$CP,Daily!HK$10,0)+VLOOKUP($IF153,Data!$B:$CP,Daily!LJ$10,0))/DL$142</f>
      </c>
      <c r="DM153" s="14">
        <f>(VLOOKUP($EG153,Data!$B:$CP,Daily!HL$10,0)+VLOOKUP($IF153,Data!$B:$CP,Daily!LK$10,0))/DM$142</f>
      </c>
      <c r="DN153" s="14">
        <f>(VLOOKUP($EG153,Data!$B:$CP,Daily!HM$10,0)+VLOOKUP($IF153,Data!$B:$CP,Daily!LL$10,0))/DN$142</f>
      </c>
      <c r="DO153" s="14">
        <f>(VLOOKUP($EG153,Data!$B:$CP,Daily!HN$10,0)+VLOOKUP($IF153,Data!$B:$CP,Daily!LM$10,0))/DO$142</f>
      </c>
      <c r="DP153" s="14">
        <f>(VLOOKUP($EG153,Data!$B:$CP,Daily!HO$10,0)+VLOOKUP($IF153,Data!$B:$CP,Daily!LN$10,0))/DP$142</f>
      </c>
      <c r="DQ153" s="14">
        <f>(VLOOKUP($EG153,Data!$B:$CP,Daily!HP$10,0)+VLOOKUP($IF153,Data!$B:$CP,Daily!LO$10,0))/DQ$142</f>
      </c>
      <c r="DR153" s="14">
        <f>(VLOOKUP($EG153,Data!$B:$CP,Daily!HQ$10,0)+VLOOKUP($IF153,Data!$B:$CP,Daily!LP$10,0))/DR$142</f>
      </c>
      <c r="DS153" s="14">
        <f>(VLOOKUP($EG153,Data!$B:$CP,Daily!HR$10,0)+VLOOKUP($IF153,Data!$B:$CP,Daily!LQ$10,0))/DS$142</f>
      </c>
      <c r="DT153" s="14">
        <f>(VLOOKUP($EG153,Data!$B:$CP,Daily!HS$10,0)+VLOOKUP($IF153,Data!$B:$CP,Daily!LR$10,0))/DT$142</f>
      </c>
      <c r="DU153" s="14">
        <f>(VLOOKUP($EG153,Data!$B:$CP,Daily!HT$10,0)+VLOOKUP($IF153,Data!$B:$CP,Daily!LS$10,0))/DU$142</f>
      </c>
      <c r="DV153" s="18"/>
      <c r="DW153" s="14">
        <f t="shared" si="1899"/>
      </c>
      <c r="DX153" s="14">
        <f t="shared" si="1900"/>
      </c>
      <c r="DY153" s="14">
        <f t="shared" si="1914"/>
      </c>
      <c r="DZ153" s="14">
        <f t="shared" si="1915"/>
      </c>
      <c r="EA153" s="14">
        <f t="shared" si="1916"/>
      </c>
      <c r="EB153" s="18"/>
      <c r="EC153" s="14">
        <f t="shared" si="1901"/>
      </c>
      <c r="ED153" s="14">
        <f t="shared" si="1922"/>
      </c>
      <c r="EE153" s="14">
        <f t="shared" si="1923"/>
      </c>
      <c r="EF153" s="16"/>
      <c r="EG153" s="9" t="s">
        <v>779</v>
      </c>
      <c r="EH153" s="9" t="s">
        <v>131</v>
      </c>
      <c r="EI153" s="14">
        <f>VLOOKUP($EG153,Data!$B:$CP,Daily!EI$10,0)/EI$142</f>
      </c>
      <c r="EJ153" s="14">
        <f>VLOOKUP($EG153,Data!$B:$CP,Daily!EJ$10,0)/EJ$142</f>
      </c>
      <c r="EK153" s="14">
        <f>VLOOKUP($EG153,Data!$B:$CP,Daily!EK$10,0)/EK$142</f>
      </c>
      <c r="EL153" s="14">
        <f>VLOOKUP($EG153,Data!$B:$CP,Daily!EL$10,0)/EL$142</f>
      </c>
      <c r="EM153" s="14">
        <f>VLOOKUP($EG153,Data!$B:$CP,Daily!EM$10,0)/EM$142</f>
      </c>
      <c r="EN153" s="14">
        <f>VLOOKUP($EG153,Data!$B:$CP,Daily!EN$10,0)/EN$142</f>
      </c>
      <c r="EO153" s="14">
        <f>VLOOKUP($EG153,Data!$B:$CP,Daily!EO$10,0)/EO$142</f>
      </c>
      <c r="EP153" s="14">
        <f>VLOOKUP($EG153,Data!$B:$CP,Daily!EP$10,0)/EP$142</f>
      </c>
      <c r="EQ153" s="14">
        <f>VLOOKUP($EG153,Data!$B:$CP,Daily!EQ$10,0)/EQ$142</f>
      </c>
      <c r="ER153" s="14">
        <f>VLOOKUP($EG153,Data!$B:$CP,Daily!ER$10,0)/ER$142</f>
      </c>
      <c r="ES153" s="14">
        <f>VLOOKUP($EG153,Data!$B:$CP,Daily!ES$10,0)/ES$142</f>
      </c>
      <c r="ET153" s="14">
        <f>VLOOKUP($EG153,Data!$B:$CP,Daily!ET$10,0)/ET$142</f>
      </c>
      <c r="EU153" s="14">
        <f>VLOOKUP($EG153,Data!$B:$CP,Daily!EU$10,0)/EU$142</f>
      </c>
      <c r="EV153" s="14">
        <f>VLOOKUP($EG153,Data!$B:$CP,Daily!EV$10,0)/EV$142</f>
      </c>
      <c r="EW153" s="14">
        <f>VLOOKUP($EG153,Data!$B:$CP,Daily!EW$10,0)/EW$142</f>
      </c>
      <c r="EX153" s="14">
        <f>VLOOKUP($EG153,Data!$B:$CP,Daily!EX$10,0)/EX$142</f>
      </c>
      <c r="EY153" s="14">
        <f>VLOOKUP($EG153,Data!$B:$CP,Daily!EY$10,0)/EY$142</f>
      </c>
      <c r="EZ153" s="14">
        <f>VLOOKUP($EG153,Data!$B:$CP,Daily!EZ$10,0)/EZ$142</f>
      </c>
      <c r="FA153" s="14">
        <f>VLOOKUP($EG153,Data!$B:$CP,Daily!FA$10,0)/FA$142</f>
      </c>
      <c r="FB153" s="14">
        <f>VLOOKUP($EG153,Data!$B:$CP,Daily!FB$10,0)/FB$142</f>
      </c>
      <c r="FC153" s="14">
        <f>VLOOKUP($EG153,Data!$B:$CP,Daily!FC$10,0)/FC$142</f>
      </c>
      <c r="FD153" s="14">
        <f>VLOOKUP($EG153,Data!$B:$CP,Daily!FD$10,0)/FD$142</f>
      </c>
      <c r="FE153" s="14">
        <f>VLOOKUP($EG153,Data!$B:$CP,Daily!FE$10,0)/FE$142</f>
      </c>
      <c r="FF153" s="14">
        <f>VLOOKUP($EG153,Data!$B:$CP,Daily!FF$10,0)/FF$142</f>
      </c>
      <c r="FG153" s="14">
        <f>VLOOKUP($EG153,Data!$B:$CP,Daily!FG$10,0)/FG$142</f>
      </c>
      <c r="FH153" s="14">
        <f>VLOOKUP($EG153,Data!$B:$CP,Daily!FH$10,0)/FH$142</f>
      </c>
      <c r="FI153" s="14">
        <f>VLOOKUP($EG153,Data!$B:$CP,Daily!FI$10,0)/FI$142</f>
      </c>
      <c r="FJ153" s="14">
        <f>VLOOKUP($EG153,Data!$B:$CP,Daily!FJ$10,0)/FJ$142</f>
      </c>
      <c r="FK153" s="14">
        <f>VLOOKUP($EG153,Data!$B:$CP,Daily!FK$10,0)/FK$142</f>
      </c>
      <c r="FL153" s="14">
        <f>VLOOKUP($EG153,Data!$B:$CP,Daily!FL$10,0)/FL$142</f>
      </c>
      <c r="FM153" s="14">
        <f>VLOOKUP($EG153,Data!$B:$CP,Daily!FM$10,0)/FM$142</f>
      </c>
      <c r="FN153" s="14">
        <f>VLOOKUP($EG153,Data!$B:$CP,Daily!FN$10,0)/FN$142</f>
      </c>
      <c r="FO153" s="14">
        <f>VLOOKUP($EG153,Data!$B:$CP,Daily!FO$10,0)/FO$142</f>
      </c>
      <c r="FP153" s="14">
        <f>VLOOKUP($EG153,Data!$B:$CP,Daily!FP$10,0)/FP$142</f>
      </c>
      <c r="FQ153" s="14">
        <f>VLOOKUP($EG153,Data!$B:$CP,Daily!FQ$10,0)/FQ$142</f>
      </c>
      <c r="FR153" s="14">
        <f>VLOOKUP($EG153,Data!$B:$CP,Daily!FR$10,0)/FR$142</f>
      </c>
      <c r="FS153" s="14">
        <f>VLOOKUP($EG153,Data!$B:$CP,Daily!FS$10,0)/FS$142</f>
      </c>
      <c r="FT153" s="14">
        <f>VLOOKUP($EG153,Data!$B:$CP,Daily!FT$10,0)/FT$142</f>
      </c>
      <c r="FU153" s="14">
        <f>VLOOKUP($EG153,Data!$B:$CP,Daily!FU$10,0)/FU$142</f>
      </c>
      <c r="FV153" s="14">
        <f>VLOOKUP($EG153,Data!$B:$CP,Daily!FV$10,0)/FV$142</f>
      </c>
      <c r="FW153" s="14">
        <f>VLOOKUP($EG153,Data!$B:$CP,Daily!FW$10,0)/FW$142</f>
      </c>
      <c r="FX153" s="14">
        <f>VLOOKUP($EG153,Data!$B:$CP,Daily!FX$10,0)/FX$142</f>
      </c>
      <c r="FY153" s="14">
        <f>VLOOKUP($EG153,Data!$B:$CP,Daily!FY$10,0)/FY$142</f>
      </c>
      <c r="FZ153" s="14">
        <f>VLOOKUP($EG153,Data!$B:$CP,Daily!FZ$10,0)/FZ$142</f>
      </c>
      <c r="GA153" s="14">
        <f>VLOOKUP($EG153,Data!$B:$CP,Daily!GA$10,0)/GA$142</f>
      </c>
      <c r="GB153" s="14">
        <f>VLOOKUP($EG153,Data!$B:$CP,Daily!GB$10,0)/GB$142</f>
      </c>
      <c r="GC153" s="14">
        <f>VLOOKUP($EG153,Data!$B:$CP,Daily!GC$10,0)/GC$142</f>
      </c>
      <c r="GD153" s="14">
        <f>VLOOKUP($EG153,Data!$B:$CP,Daily!GD$10,0)/GD$142</f>
      </c>
      <c r="GE153" s="14">
        <f>VLOOKUP($EG153,Data!$B:$CP,Daily!GE$10,0)/GE$142</f>
      </c>
      <c r="GF153" s="14">
        <f>VLOOKUP($EG153,Data!$B:$CP,Daily!GF$10,0)/GF$142</f>
      </c>
      <c r="GG153" s="14">
        <f>VLOOKUP($EG153,Data!$B:$CP,Daily!GG$10,0)/GG$142</f>
      </c>
      <c r="GH153" s="14">
        <f>VLOOKUP($EG153,Data!$B:$CP,Daily!GH$10,0)/GH$142</f>
      </c>
      <c r="GI153" s="14">
        <f>VLOOKUP($EG153,Data!$B:$CP,Daily!GI$10,0)/GI$142</f>
      </c>
      <c r="GJ153" s="14">
        <f>VLOOKUP($EG153,Data!$B:$CP,Daily!GJ$10,0)/GJ$142</f>
      </c>
      <c r="GK153" s="14">
        <f>VLOOKUP($EG153,Data!$B:$CP,Daily!GK$10,0)/GK$142</f>
      </c>
      <c r="GL153" s="14">
        <f>VLOOKUP($EG153,Data!$B:$CP,Daily!GL$10,0)/GL$142</f>
      </c>
      <c r="GM153" s="14">
        <f>VLOOKUP($EG153,Data!$B:$CP,Daily!GM$10,0)/GM$142</f>
      </c>
      <c r="GN153" s="14">
        <f>VLOOKUP($EG153,Data!$B:$CP,Daily!GN$10,0)/GN$142</f>
      </c>
      <c r="GO153" s="14">
        <f>VLOOKUP($EG153,Data!$B:$CP,Daily!GO$10,0)/GO$142</f>
      </c>
      <c r="GP153" s="14">
        <f>VLOOKUP($EG153,Data!$B:$CP,Daily!GP$10,0)/GP$142</f>
      </c>
      <c r="GQ153" s="14">
        <f>VLOOKUP($EG153,Data!$B:$CP,Daily!GQ$10,0)/GQ$142</f>
      </c>
      <c r="GR153" s="14">
        <f>VLOOKUP($EG153,Data!$B:$CP,Daily!GR$10,0)/GR$142</f>
      </c>
      <c r="GS153" s="14">
        <f>VLOOKUP($EG153,Data!$B:$CP,Daily!GS$10,0)/GS$142</f>
      </c>
      <c r="GT153" s="14">
        <f>VLOOKUP($EG153,Data!$B:$CP,Daily!GT$10,0)/GT$142</f>
      </c>
      <c r="GU153" s="14">
        <f>VLOOKUP($EG153,Data!$B:$CP,Daily!GU$10,0)/GU$142</f>
      </c>
      <c r="GV153" s="14">
        <f>VLOOKUP($EG153,Data!$B:$CP,Daily!GV$10,0)/GV$142</f>
      </c>
      <c r="GW153" s="14">
        <f>VLOOKUP($EG153,Data!$B:$CP,Daily!GW$10,0)/GW$142</f>
      </c>
      <c r="GX153" s="14">
        <f>VLOOKUP($EG153,Data!$B:$CP,Daily!GX$10,0)/GX$142</f>
      </c>
      <c r="GY153" s="14">
        <f>VLOOKUP($EG153,Data!$B:$CP,Daily!GY$10,0)/GY$142</f>
      </c>
      <c r="GZ153" s="14">
        <f>VLOOKUP($EG153,Data!$B:$CP,Daily!GZ$10,0)/GZ$142</f>
      </c>
      <c r="HA153" s="14">
        <f>VLOOKUP($EG153,Data!$B:$CP,Daily!HA$10,0)/HA$142</f>
      </c>
      <c r="HB153" s="14">
        <f>VLOOKUP($EG153,Data!$B:$CP,Daily!HB$10,0)/HB$142</f>
      </c>
      <c r="HC153" s="14">
        <f>VLOOKUP($EG153,Data!$B:$CP,Daily!HC$10,0)/HC$142</f>
      </c>
      <c r="HD153" s="14">
        <f>VLOOKUP($EG153,Data!$B:$CP,Daily!HD$10,0)/HD$142</f>
      </c>
      <c r="HE153" s="14">
        <f>VLOOKUP($EG153,Data!$B:$CP,Daily!HE$10,0)/HE$142</f>
      </c>
      <c r="HF153" s="14">
        <f>VLOOKUP($EG153,Data!$B:$CP,Daily!HF$10,0)/HF$142</f>
      </c>
      <c r="HG153" s="14">
        <f>VLOOKUP($EG153,Data!$B:$CP,Daily!HG$10,0)/HG$142</f>
      </c>
      <c r="HH153" s="14">
        <f>VLOOKUP($EG153,Data!$B:$CP,Daily!HH$10,0)/HH$142</f>
      </c>
      <c r="HI153" s="14">
        <f>VLOOKUP($EG153,Data!$B:$CP,Daily!HI$10,0)/HI$142</f>
      </c>
      <c r="HJ153" s="14">
        <f>VLOOKUP($EG153,Data!$B:$CP,Daily!HJ$10,0)/HJ$142</f>
      </c>
      <c r="HK153" s="14">
        <f>VLOOKUP($EG153,Data!$B:$CP,Daily!HK$10,0)/HK$142</f>
      </c>
      <c r="HL153" s="14">
        <f>VLOOKUP($EG153,Data!$B:$CP,Daily!HL$10,0)/HL$142</f>
      </c>
      <c r="HM153" s="14">
        <f>VLOOKUP($EG153,Data!$B:$CP,Daily!HM$10,0)/HM$142</f>
      </c>
      <c r="HN153" s="14">
        <f>VLOOKUP($EG153,Data!$B:$CP,Daily!HN$10,0)/HN$142</f>
      </c>
      <c r="HO153" s="14">
        <f>VLOOKUP($EG153,Data!$B:$CP,Daily!HO$10,0)/HO$142</f>
      </c>
      <c r="HP153" s="14">
        <f>VLOOKUP($EG153,Data!$B:$CP,Daily!HP$10,0)/HP$142</f>
      </c>
      <c r="HQ153" s="14">
        <f>VLOOKUP($EG153,Data!$B:$CP,Daily!HQ$10,0)/HQ$142</f>
      </c>
      <c r="HR153" s="14">
        <f>VLOOKUP($EG153,Data!$B:$CP,Daily!HR$10,0)/HR$142</f>
      </c>
      <c r="HS153" s="14">
        <f>VLOOKUP($EG153,Data!$B:$CP,Daily!HS$10,0)/HS$142</f>
      </c>
      <c r="HT153" s="14">
        <f>VLOOKUP($EG153,Data!$B:$CP,Daily!HT$10,0)/HT$142</f>
      </c>
      <c r="HU153" s="17"/>
      <c r="HV153" s="52">
        <f t="shared" si="1902"/>
      </c>
      <c r="HW153" s="52">
        <f t="shared" si="1903"/>
      </c>
      <c r="HX153" s="52">
        <f t="shared" si="1904"/>
      </c>
      <c r="HY153" s="52">
        <f t="shared" si="1917"/>
      </c>
      <c r="HZ153" s="52">
        <f t="shared" si="1918"/>
      </c>
      <c r="IA153" s="55"/>
      <c r="IB153" s="14">
        <f t="shared" si="1905"/>
      </c>
      <c r="IC153" s="14">
        <f t="shared" si="1924"/>
      </c>
      <c r="ID153" s="14">
        <f t="shared" si="1925"/>
      </c>
      <c r="IE153" s="16"/>
      <c r="IF153" s="9" t="s">
        <v>780</v>
      </c>
      <c r="IG153" s="9" t="s">
        <v>131</v>
      </c>
      <c r="IH153" s="14">
        <f>VLOOKUP($IF153,Data!$B:$CP,Daily!IH$10,0)/IH$142</f>
      </c>
      <c r="II153" s="14">
        <f>VLOOKUP($IF153,Data!$B:$CP,Daily!II$10,0)/II$142</f>
      </c>
      <c r="IJ153" s="14">
        <f>VLOOKUP($IF153,Data!$B:$CP,Daily!IJ$10,0)/IJ$142</f>
      </c>
      <c r="IK153" s="14">
        <f>VLOOKUP($IF153,Data!$B:$CP,Daily!IK$10,0)/IK$142</f>
      </c>
      <c r="IL153" s="14">
        <f>VLOOKUP($IF153,Data!$B:$CP,Daily!IL$10,0)/IL$142</f>
      </c>
      <c r="IM153" s="14">
        <f>VLOOKUP($IF153,Data!$B:$CP,Daily!IM$10,0)/IM$142</f>
      </c>
      <c r="IN153" s="14">
        <f>VLOOKUP($IF153,Data!$B:$CP,Daily!IN$10,0)/IN$142</f>
      </c>
      <c r="IO153" s="14">
        <f>VLOOKUP($IF153,Data!$B:$CP,Daily!IO$10,0)/IO$142</f>
      </c>
      <c r="IP153" s="14">
        <f>VLOOKUP($IF153,Data!$B:$CP,Daily!IP$10,0)/IP$142</f>
      </c>
      <c r="IQ153" s="14">
        <f>VLOOKUP($IF153,Data!$B:$CP,Daily!IQ$10,0)/IQ$142</f>
      </c>
      <c r="IR153" s="14">
        <f>VLOOKUP($IF153,Data!$B:$CP,Daily!IR$10,0)/IR$142</f>
      </c>
      <c r="IS153" s="14">
        <f>VLOOKUP($IF153,Data!$B:$CP,Daily!IS$10,0)/IS$142</f>
      </c>
      <c r="IT153" s="14">
        <f>VLOOKUP($IF153,Data!$B:$CP,Daily!IT$10,0)/IT$142</f>
      </c>
      <c r="IU153" s="14">
        <f>VLOOKUP($IF153,Data!$B:$CP,Daily!IU$10,0)/IU$142</f>
      </c>
      <c r="IV153" s="14">
        <f>VLOOKUP($IF153,Data!$B:$CP,Daily!IV$10,0)/IV$142</f>
      </c>
      <c r="IW153" s="14">
        <f>VLOOKUP($IF153,Data!$B:$CP,Daily!IW$10,0)/IW$142</f>
      </c>
      <c r="IX153" s="14">
        <f>VLOOKUP($IF153,Data!$B:$CP,Daily!IX$10,0)/IX$142</f>
      </c>
      <c r="IY153" s="14">
        <f>VLOOKUP($IF153,Data!$B:$CP,Daily!IY$10,0)/IY$142</f>
      </c>
      <c r="IZ153" s="14">
        <f>VLOOKUP($IF153,Data!$B:$CP,Daily!IZ$10,0)/IZ$142</f>
      </c>
      <c r="JA153" s="14">
        <f>VLOOKUP($IF153,Data!$B:$CP,Daily!JA$10,0)/JA$142</f>
      </c>
      <c r="JB153" s="14">
        <f>VLOOKUP($IF153,Data!$B:$CP,Daily!JB$10,0)/JB$142</f>
      </c>
      <c r="JC153" s="14">
        <f>VLOOKUP($IF153,Data!$B:$CP,Daily!JC$10,0)/JC$142</f>
      </c>
      <c r="JD153" s="14">
        <f>VLOOKUP($IF153,Data!$B:$CP,Daily!JD$10,0)/JD$142</f>
      </c>
      <c r="JE153" s="14">
        <f>VLOOKUP($IF153,Data!$B:$CP,Daily!JE$10,0)/JE$142</f>
      </c>
      <c r="JF153" s="14">
        <f>VLOOKUP($IF153,Data!$B:$CP,Daily!JF$10,0)/JF$142</f>
      </c>
      <c r="JG153" s="14">
        <f>VLOOKUP($IF153,Data!$B:$CP,Daily!JG$10,0)/JG$142</f>
      </c>
      <c r="JH153" s="14">
        <f>VLOOKUP($IF153,Data!$B:$CP,Daily!JH$10,0)/JH$142</f>
      </c>
      <c r="JI153" s="14">
        <f>VLOOKUP($IF153,Data!$B:$CP,Daily!JI$10,0)/JI$142</f>
      </c>
      <c r="JJ153" s="14">
        <f>VLOOKUP($IF153,Data!$B:$CP,Daily!JJ$10,0)/JJ$142</f>
      </c>
      <c r="JK153" s="14">
        <f>VLOOKUP($IF153,Data!$B:$CP,Daily!JK$10,0)/JK$142</f>
      </c>
      <c r="JL153" s="14">
        <f>VLOOKUP($IF153,Data!$B:$CP,Daily!JL$10,0)/JL$142</f>
      </c>
      <c r="JM153" s="14">
        <f>VLOOKUP($IF153,Data!$B:$CP,Daily!JM$10,0)/JM$142</f>
      </c>
      <c r="JN153" s="14">
        <f>VLOOKUP($IF153,Data!$B:$CP,Daily!JN$10,0)/JN$142</f>
      </c>
      <c r="JO153" s="14">
        <f>VLOOKUP($IF153,Data!$B:$CP,Daily!JO$10,0)/JO$142</f>
      </c>
      <c r="JP153" s="14">
        <f>VLOOKUP($IF153,Data!$B:$CP,Daily!JP$10,0)/JP$142</f>
      </c>
      <c r="JQ153" s="14">
        <f>VLOOKUP($IF153,Data!$B:$CP,Daily!JQ$10,0)/JQ$142</f>
      </c>
      <c r="JR153" s="14">
        <f>VLOOKUP($IF153,Data!$B:$CP,Daily!JR$10,0)/JR$142</f>
      </c>
      <c r="JS153" s="14">
        <f>VLOOKUP($IF153,Data!$B:$CP,Daily!JS$10,0)/JS$142</f>
      </c>
      <c r="JT153" s="14">
        <f>VLOOKUP($IF153,Data!$B:$CP,Daily!JT$10,0)/JT$142</f>
      </c>
      <c r="JU153" s="14">
        <f>VLOOKUP($IF153,Data!$B:$CP,Daily!JU$10,0)/JU$142</f>
      </c>
      <c r="JV153" s="14">
        <f>VLOOKUP($IF153,Data!$B:$CP,Daily!JV$10,0)/JV$142</f>
      </c>
      <c r="JW153" s="14">
        <f>VLOOKUP($IF153,Data!$B:$CP,Daily!JW$10,0)/JW$142</f>
      </c>
      <c r="JX153" s="14">
        <f>VLOOKUP($IF153,Data!$B:$CP,Daily!JX$10,0)/JX$142</f>
      </c>
      <c r="JY153" s="14">
        <f>VLOOKUP($IF153,Data!$B:$CP,Daily!JY$10,0)/JY$142</f>
      </c>
      <c r="JZ153" s="14">
        <f>VLOOKUP($IF153,Data!$B:$CP,Daily!JZ$10,0)/JZ$142</f>
      </c>
      <c r="KA153" s="14">
        <f>VLOOKUP($IF153,Data!$B:$CP,Daily!KA$10,0)/KA$142</f>
      </c>
      <c r="KB153" s="14">
        <f>VLOOKUP($IF153,Data!$B:$CP,Daily!KB$10,0)/KB$142</f>
      </c>
      <c r="KC153" s="14">
        <f>VLOOKUP($IF153,Data!$B:$CP,Daily!KC$10,0)/KC$142</f>
      </c>
      <c r="KD153" s="14">
        <f>VLOOKUP($IF153,Data!$B:$CP,Daily!KD$10,0)/KD$142</f>
      </c>
      <c r="KE153" s="14">
        <f>VLOOKUP($IF153,Data!$B:$CP,Daily!KE$10,0)/KE$142</f>
      </c>
      <c r="KF153" s="14">
        <f>VLOOKUP($IF153,Data!$B:$CP,Daily!KF$10,0)/KF$142</f>
      </c>
      <c r="KG153" s="14">
        <f>VLOOKUP($IF153,Data!$B:$CP,Daily!KG$10,0)/KG$142</f>
      </c>
      <c r="KH153" s="14">
        <f>VLOOKUP($IF153,Data!$B:$CP,Daily!KH$10,0)/KH$142</f>
      </c>
      <c r="KI153" s="14">
        <f>VLOOKUP($IF153,Data!$B:$CP,Daily!KI$10,0)/KI$142</f>
      </c>
      <c r="KJ153" s="14">
        <f>VLOOKUP($IF153,Data!$B:$CP,Daily!KJ$10,0)/KJ$142</f>
      </c>
      <c r="KK153" s="14">
        <f>VLOOKUP($IF153,Data!$B:$CP,Daily!KK$10,0)/KK$142</f>
      </c>
      <c r="KL153" s="14">
        <f>VLOOKUP($IF153,Data!$B:$CP,Daily!KL$10,0)/KL$142</f>
      </c>
      <c r="KM153" s="14">
        <f>VLOOKUP($IF153,Data!$B:$CP,Daily!KM$10,0)/KM$142</f>
      </c>
      <c r="KN153" s="14">
        <f>VLOOKUP($IF153,Data!$B:$CP,Daily!KN$10,0)/KN$142</f>
      </c>
      <c r="KO153" s="14">
        <f>VLOOKUP($IF153,Data!$B:$CP,Daily!KO$10,0)/KO$142</f>
      </c>
      <c r="KP153" s="14">
        <f>VLOOKUP($IF153,Data!$B:$CP,Daily!KP$10,0)/KP$142</f>
      </c>
      <c r="KQ153" s="14">
        <f>VLOOKUP($IF153,Data!$B:$CP,Daily!KQ$10,0)/KQ$142</f>
      </c>
      <c r="KR153" s="14">
        <f>VLOOKUP($IF153,Data!$B:$CP,Daily!KR$10,0)/KR$142</f>
      </c>
      <c r="KS153" s="14">
        <f>VLOOKUP($IF153,Data!$B:$CP,Daily!KS$10,0)/KS$142</f>
      </c>
      <c r="KT153" s="14">
        <f>VLOOKUP($IF153,Data!$B:$CP,Daily!KT$10,0)/KT$142</f>
      </c>
      <c r="KU153" s="14">
        <f>VLOOKUP($IF153,Data!$B:$CP,Daily!KU$10,0)/KU$142</f>
      </c>
      <c r="KV153" s="14">
        <f>VLOOKUP($IF153,Data!$B:$CP,Daily!KV$10,0)/KV$142</f>
      </c>
      <c r="KW153" s="14">
        <f>VLOOKUP($IF153,Data!$B:$CP,Daily!KW$10,0)/KW$142</f>
      </c>
      <c r="KX153" s="14">
        <f>VLOOKUP($IF153,Data!$B:$CP,Daily!KX$10,0)/KX$142</f>
      </c>
      <c r="KY153" s="14">
        <f>VLOOKUP($IF153,Data!$B:$CP,Daily!KY$10,0)/KY$142</f>
      </c>
      <c r="KZ153" s="14">
        <f>VLOOKUP($IF153,Data!$B:$CP,Daily!KZ$10,0)/KZ$142</f>
      </c>
      <c r="LA153" s="14">
        <f>VLOOKUP($IF153,Data!$B:$CP,Daily!LA$10,0)/LA$142</f>
      </c>
      <c r="LB153" s="14">
        <f>VLOOKUP($IF153,Data!$B:$CP,Daily!LB$10,0)/LB$142</f>
      </c>
      <c r="LC153" s="14">
        <f>VLOOKUP($IF153,Data!$B:$CP,Daily!LC$10,0)/LC$142</f>
      </c>
      <c r="LD153" s="14">
        <f>VLOOKUP($IF153,Data!$B:$CP,Daily!LD$10,0)/LD$142</f>
      </c>
      <c r="LE153" s="14">
        <f>VLOOKUP($IF153,Data!$B:$CP,Daily!LE$10,0)/LE$142</f>
      </c>
      <c r="LF153" s="14">
        <f>VLOOKUP($IF153,Data!$B:$CP,Daily!LF$10,0)/LF$142</f>
      </c>
      <c r="LG153" s="14">
        <f>VLOOKUP($IF153,Data!$B:$CP,Daily!LG$10,0)/LG$142</f>
      </c>
      <c r="LH153" s="14">
        <f>VLOOKUP($IF153,Data!$B:$CP,Daily!LH$10,0)/LH$142</f>
      </c>
      <c r="LI153" s="14">
        <f>VLOOKUP($IF153,Data!$B:$CP,Daily!LI$10,0)/LI$142</f>
      </c>
      <c r="LJ153" s="14">
        <f>VLOOKUP($IF153,Data!$B:$CP,Daily!LJ$10,0)/LJ$142</f>
      </c>
      <c r="LK153" s="14">
        <f>VLOOKUP($IF153,Data!$B:$CP,Daily!LK$10,0)/LK$142</f>
      </c>
      <c r="LL153" s="14">
        <f>VLOOKUP($IF153,Data!$B:$CP,Daily!LL$10,0)/LL$142</f>
      </c>
      <c r="LM153" s="14">
        <f>VLOOKUP($IF153,Data!$B:$CP,Daily!LM$10,0)/LM$142</f>
      </c>
      <c r="LN153" s="14">
        <f>VLOOKUP($IF153,Data!$B:$CP,Daily!LN$10,0)/LN$142</f>
      </c>
      <c r="LO153" s="14">
        <f>VLOOKUP($IF153,Data!$B:$CP,Daily!LO$10,0)/LO$142</f>
      </c>
      <c r="LP153" s="14">
        <f>VLOOKUP($IF153,Data!$B:$CP,Daily!LP$10,0)/LP$142</f>
      </c>
      <c r="LQ153" s="14">
        <f>VLOOKUP($IF153,Data!$B:$CP,Daily!LQ$10,0)/LQ$142</f>
      </c>
      <c r="LR153" s="14">
        <f>VLOOKUP($IF153,Data!$B:$CP,Daily!LR$10,0)/LR$142</f>
      </c>
      <c r="LS153" s="14">
        <f>VLOOKUP($IF153,Data!$B:$CP,Daily!LS$10,0)/LS$142</f>
      </c>
      <c r="LU153" s="52">
        <f t="shared" si="1906"/>
      </c>
      <c r="LV153" s="52">
        <f t="shared" si="1907"/>
      </c>
      <c r="LW153" s="52">
        <f t="shared" si="1908"/>
      </c>
      <c r="LX153" s="52">
        <f t="shared" si="1919"/>
      </c>
      <c r="LY153" s="52">
        <f t="shared" si="1920"/>
      </c>
      <c r="LZ153" s="55"/>
      <c r="MA153" s="14">
        <f t="shared" si="1921"/>
      </c>
      <c r="MB153" s="14">
        <f t="shared" si="1926"/>
      </c>
      <c r="MC153" s="14">
        <f t="shared" si="1927"/>
      </c>
    </row>
    <row r="154" spans="3:341" x14ac:dyDescent="0.25">
      <c r="D154" s="75" t="s">
        <v>478</v>
      </c>
      <c r="E154" s="149" t="str">
        <f>VLOOKUP($D154,'Metric Nature'!$C:$D,2,0)&amp;IF(($F154&lt;(EA154)),"Below",IF(($F154&gt;(DZ154)),"Above","Within"))</f>
      </c>
      <c r="F154" s="137">
        <f t="shared" si="1796"/>
      </c>
      <c r="G154" s="138">
        <f t="shared" si="1797"/>
      </c>
      <c r="H154" s="137">
        <f t="shared" si="1798"/>
      </c>
      <c r="I154" s="150">
        <f t="shared" si="1909"/>
      </c>
      <c r="J154" s="137">
        <f t="shared" si="1799"/>
      </c>
      <c r="K154" s="137">
        <f t="shared" si="1800"/>
      </c>
      <c r="L154" s="137"/>
      <c r="M154" s="149" t="str">
        <f>VLOOKUP($D154,'Metric Nature'!$C:$D,2,0)&amp;IF(($N154&lt;(HZ154)),"Below",IF(($N154&gt;(HY154)),"Above","Within"))</f>
      </c>
      <c r="N154" s="140">
        <f t="shared" si="1801"/>
      </c>
      <c r="O154" s="138">
        <f t="shared" si="1910"/>
      </c>
      <c r="P154" s="151">
        <f t="shared" si="1911"/>
      </c>
      <c r="Q154" s="138">
        <f t="shared" si="1802"/>
      </c>
      <c r="R154" s="140">
        <f t="shared" si="1803"/>
      </c>
      <c r="S154" s="137">
        <f t="shared" si="1804"/>
      </c>
      <c r="T154" s="139"/>
      <c r="U154" s="149" t="str">
        <f>VLOOKUP($D154,'Metric Nature'!$C:$D,2,0)&amp;IF(($V154&lt;(LY154)),"Below",IF(($V154&gt;(LX154)),"Above","Within"))</f>
      </c>
      <c r="V154" s="137">
        <f t="shared" si="1805"/>
      </c>
      <c r="W154" s="138">
        <f t="shared" si="1912"/>
      </c>
      <c r="X154" s="137">
        <f t="shared" si="1806"/>
      </c>
      <c r="Y154" s="138">
        <f t="shared" si="1913"/>
      </c>
      <c r="Z154" s="137">
        <f t="shared" si="1807"/>
      </c>
      <c r="AA154" s="137">
        <f t="shared" si="1808"/>
      </c>
      <c r="AB154" s="139"/>
      <c r="AC154" s="60" t="s">
        <v>781</v>
      </c>
      <c r="AI154" s="9" t="s">
        <v>540</v>
      </c>
      <c r="AJ154" s="14">
        <f>(VLOOKUP($EG154,Data!$B:$CP,Daily!EI$10,0)+VLOOKUP($IF154,Data!$B:$CP,Daily!IH$10,0))/AJ$142</f>
      </c>
      <c r="AK154" s="14">
        <f>(VLOOKUP($EG154,Data!$B:$CP,Daily!EJ$10,0)+VLOOKUP($IF154,Data!$B:$CP,Daily!II$10,0))/AK$142</f>
      </c>
      <c r="AL154" s="14">
        <f>(VLOOKUP($EG154,Data!$B:$CP,Daily!EK$10,0)+VLOOKUP($IF154,Data!$B:$CP,Daily!IJ$10,0))/AL$142</f>
      </c>
      <c r="AM154" s="14">
        <f>(VLOOKUP($EG154,Data!$B:$CP,Daily!EL$10,0)+VLOOKUP($IF154,Data!$B:$CP,Daily!IK$10,0))/AM$142</f>
      </c>
      <c r="AN154" s="14">
        <f>(VLOOKUP($EG154,Data!$B:$CP,Daily!EM$10,0)+VLOOKUP($IF154,Data!$B:$CP,Daily!IL$10,0))/AN$142</f>
      </c>
      <c r="AO154" s="14">
        <f>(VLOOKUP($EG154,Data!$B:$CP,Daily!EN$10,0)+VLOOKUP($IF154,Data!$B:$CP,Daily!IM$10,0))/AO$142</f>
      </c>
      <c r="AP154" s="14">
        <f>(VLOOKUP($EG154,Data!$B:$CP,Daily!EO$10,0)+VLOOKUP($IF154,Data!$B:$CP,Daily!IN$10,0))/AP$142</f>
      </c>
      <c r="AQ154" s="14">
        <f>(VLOOKUP($EG154,Data!$B:$CP,Daily!EP$10,0)+VLOOKUP($IF154,Data!$B:$CP,Daily!IO$10,0))/AQ$142</f>
      </c>
      <c r="AR154" s="14">
        <f>(VLOOKUP($EG154,Data!$B:$CP,Daily!EQ$10,0)+VLOOKUP($IF154,Data!$B:$CP,Daily!IP$10,0))/AR$142</f>
      </c>
      <c r="AS154" s="14">
        <f>(VLOOKUP($EG154,Data!$B:$CP,Daily!ER$10,0)+VLOOKUP($IF154,Data!$B:$CP,Daily!IQ$10,0))/AS$142</f>
      </c>
      <c r="AT154" s="14">
        <f>(VLOOKUP($EG154,Data!$B:$CP,Daily!ES$10,0)+VLOOKUP($IF154,Data!$B:$CP,Daily!IR$10,0))/AT$142</f>
      </c>
      <c r="AU154" s="14">
        <f>(VLOOKUP($EG154,Data!$B:$CP,Daily!ET$10,0)+VLOOKUP($IF154,Data!$B:$CP,Daily!IS$10,0))/AU$142</f>
      </c>
      <c r="AV154" s="14">
        <f>(VLOOKUP($EG154,Data!$B:$CP,Daily!EU$10,0)+VLOOKUP($IF154,Data!$B:$CP,Daily!IT$10,0))/AV$142</f>
      </c>
      <c r="AW154" s="14">
        <f>(VLOOKUP($EG154,Data!$B:$CP,Daily!EV$10,0)+VLOOKUP($IF154,Data!$B:$CP,Daily!IU$10,0))/AW$142</f>
      </c>
      <c r="AX154" s="14">
        <f>(VLOOKUP($EG154,Data!$B:$CP,Daily!EW$10,0)+VLOOKUP($IF154,Data!$B:$CP,Daily!IV$10,0))/AX$142</f>
      </c>
      <c r="AY154" s="14">
        <f>(VLOOKUP($EG154,Data!$B:$CP,Daily!EX$10,0)+VLOOKUP($IF154,Data!$B:$CP,Daily!IW$10,0))/AY$142</f>
      </c>
      <c r="AZ154" s="14">
        <f>(VLOOKUP($EG154,Data!$B:$CP,Daily!EY$10,0)+VLOOKUP($IF154,Data!$B:$CP,Daily!IX$10,0))/AZ$142</f>
      </c>
      <c r="BA154" s="14">
        <f>(VLOOKUP($EG154,Data!$B:$CP,Daily!EZ$10,0)+VLOOKUP($IF154,Data!$B:$CP,Daily!IY$10,0))/BA$142</f>
      </c>
      <c r="BB154" s="14">
        <f>(VLOOKUP($EG154,Data!$B:$CP,Daily!FA$10,0)+VLOOKUP($IF154,Data!$B:$CP,Daily!IZ$10,0))/BB$142</f>
      </c>
      <c r="BC154" s="14">
        <f>(VLOOKUP($EG154,Data!$B:$CP,Daily!FB$10,0)+VLOOKUP($IF154,Data!$B:$CP,Daily!JA$10,0))/BC$142</f>
      </c>
      <c r="BD154" s="14">
        <f>(VLOOKUP($EG154,Data!$B:$CP,Daily!FC$10,0)+VLOOKUP($IF154,Data!$B:$CP,Daily!JB$10,0))/BD$142</f>
      </c>
      <c r="BE154" s="14">
        <f>(VLOOKUP($EG154,Data!$B:$CP,Daily!FD$10,0)+VLOOKUP($IF154,Data!$B:$CP,Daily!JC$10,0))/BE$142</f>
      </c>
      <c r="BF154" s="14">
        <f>(VLOOKUP($EG154,Data!$B:$CP,Daily!FE$10,0)+VLOOKUP($IF154,Data!$B:$CP,Daily!JD$10,0))/BF$142</f>
      </c>
      <c r="BG154" s="14">
        <f>(VLOOKUP($EG154,Data!$B:$CP,Daily!FF$10,0)+VLOOKUP($IF154,Data!$B:$CP,Daily!JE$10,0))/BG$142</f>
      </c>
      <c r="BH154" s="14">
        <f>(VLOOKUP($EG154,Data!$B:$CP,Daily!FG$10,0)+VLOOKUP($IF154,Data!$B:$CP,Daily!JF$10,0))/BH$142</f>
      </c>
      <c r="BI154" s="14">
        <f>(VLOOKUP($EG154,Data!$B:$CP,Daily!FH$10,0)+VLOOKUP($IF154,Data!$B:$CP,Daily!JG$10,0))/BI$142</f>
      </c>
      <c r="BJ154" s="14">
        <f>(VLOOKUP($EG154,Data!$B:$CP,Daily!FI$10,0)+VLOOKUP($IF154,Data!$B:$CP,Daily!JH$10,0))/BJ$142</f>
      </c>
      <c r="BK154" s="14">
        <f>(VLOOKUP($EG154,Data!$B:$CP,Daily!FJ$10,0)+VLOOKUP($IF154,Data!$B:$CP,Daily!JI$10,0))/BK$142</f>
      </c>
      <c r="BL154" s="14">
        <f>(VLOOKUP($EG154,Data!$B:$CP,Daily!FK$10,0)+VLOOKUP($IF154,Data!$B:$CP,Daily!JJ$10,0))/BL$142</f>
      </c>
      <c r="BM154" s="14">
        <f>(VLOOKUP($EG154,Data!$B:$CP,Daily!FL$10,0)+VLOOKUP($IF154,Data!$B:$CP,Daily!JK$10,0))/BM$142</f>
      </c>
      <c r="BN154" s="14">
        <f>(VLOOKUP($EG154,Data!$B:$CP,Daily!FM$10,0)+VLOOKUP($IF154,Data!$B:$CP,Daily!JL$10,0))/BN$142</f>
      </c>
      <c r="BO154" s="14">
        <f>(VLOOKUP($EG154,Data!$B:$CP,Daily!FN$10,0)+VLOOKUP($IF154,Data!$B:$CP,Daily!JM$10,0))/BO$142</f>
      </c>
      <c r="BP154" s="14">
        <f>(VLOOKUP($EG154,Data!$B:$CP,Daily!FO$10,0)+VLOOKUP($IF154,Data!$B:$CP,Daily!JN$10,0))/BP$142</f>
      </c>
      <c r="BQ154" s="14">
        <f>(VLOOKUP($EG154,Data!$B:$CP,Daily!FP$10,0)+VLOOKUP($IF154,Data!$B:$CP,Daily!JO$10,0))/BQ$142</f>
      </c>
      <c r="BR154" s="14">
        <f>(VLOOKUP($EG154,Data!$B:$CP,Daily!FQ$10,0)+VLOOKUP($IF154,Data!$B:$CP,Daily!JP$10,0))/BR$142</f>
      </c>
      <c r="BS154" s="14">
        <f>(VLOOKUP($EG154,Data!$B:$CP,Daily!FR$10,0)+VLOOKUP($IF154,Data!$B:$CP,Daily!JQ$10,0))/BS$142</f>
      </c>
      <c r="BT154" s="14">
        <f>(VLOOKUP($EG154,Data!$B:$CP,Daily!FS$10,0)+VLOOKUP($IF154,Data!$B:$CP,Daily!JR$10,0))/BT$142</f>
      </c>
      <c r="BU154" s="14">
        <f>(VLOOKUP($EG154,Data!$B:$CP,Daily!FT$10,0)+VLOOKUP($IF154,Data!$B:$CP,Daily!JS$10,0))/BU$142</f>
      </c>
      <c r="BV154" s="14">
        <f>(VLOOKUP($EG154,Data!$B:$CP,Daily!FU$10,0)+VLOOKUP($IF154,Data!$B:$CP,Daily!JT$10,0))/BV$142</f>
      </c>
      <c r="BW154" s="14">
        <f>(VLOOKUP($EG154,Data!$B:$CP,Daily!FV$10,0)+VLOOKUP($IF154,Data!$B:$CP,Daily!JU$10,0))/BW$142</f>
      </c>
      <c r="BX154" s="14">
        <f>(VLOOKUP($EG154,Data!$B:$CP,Daily!FW$10,0)+VLOOKUP($IF154,Data!$B:$CP,Daily!JV$10,0))/BX$142</f>
      </c>
      <c r="BY154" s="14">
        <f>(VLOOKUP($EG154,Data!$B:$CP,Daily!FX$10,0)+VLOOKUP($IF154,Data!$B:$CP,Daily!JW$10,0))/BY$142</f>
      </c>
      <c r="BZ154" s="14">
        <f>(VLOOKUP($EG154,Data!$B:$CP,Daily!FY$10,0)+VLOOKUP($IF154,Data!$B:$CP,Daily!JX$10,0))/BZ$142</f>
      </c>
      <c r="CA154" s="14">
        <f>(VLOOKUP($EG154,Data!$B:$CP,Daily!FZ$10,0)+VLOOKUP($IF154,Data!$B:$CP,Daily!JY$10,0))/CA$142</f>
      </c>
      <c r="CB154" s="14">
        <f>(VLOOKUP($EG154,Data!$B:$CP,Daily!GA$10,0)+VLOOKUP($IF154,Data!$B:$CP,Daily!JZ$10,0))/CB$142</f>
      </c>
      <c r="CC154" s="14">
        <f>(VLOOKUP($EG154,Data!$B:$CP,Daily!GB$10,0)+VLOOKUP($IF154,Data!$B:$CP,Daily!KA$10,0))/CC$142</f>
      </c>
      <c r="CD154" s="14">
        <f>(VLOOKUP($EG154,Data!$B:$CP,Daily!GC$10,0)+VLOOKUP($IF154,Data!$B:$CP,Daily!KB$10,0))/CD$142</f>
      </c>
      <c r="CE154" s="14">
        <f>(VLOOKUP($EG154,Data!$B:$CP,Daily!GD$10,0)+VLOOKUP($IF154,Data!$B:$CP,Daily!KC$10,0))/CE$142</f>
      </c>
      <c r="CF154" s="14">
        <f>(VLOOKUP($EG154,Data!$B:$CP,Daily!GE$10,0)+VLOOKUP($IF154,Data!$B:$CP,Daily!KD$10,0))/CF$142</f>
      </c>
      <c r="CG154" s="14">
        <f>(VLOOKUP($EG154,Data!$B:$CP,Daily!GF$10,0)+VLOOKUP($IF154,Data!$B:$CP,Daily!KE$10,0))/CG$142</f>
      </c>
      <c r="CH154" s="14">
        <f>(VLOOKUP($EG154,Data!$B:$CP,Daily!GG$10,0)+VLOOKUP($IF154,Data!$B:$CP,Daily!KF$10,0))/CH$142</f>
      </c>
      <c r="CI154" s="14">
        <f>(VLOOKUP($EG154,Data!$B:$CP,Daily!GH$10,0)+VLOOKUP($IF154,Data!$B:$CP,Daily!KG$10,0))/CI$142</f>
      </c>
      <c r="CJ154" s="14">
        <f>(VLOOKUP($EG154,Data!$B:$CP,Daily!GI$10,0)+VLOOKUP($IF154,Data!$B:$CP,Daily!KH$10,0))/CJ$142</f>
      </c>
      <c r="CK154" s="14">
        <f>(VLOOKUP($EG154,Data!$B:$CP,Daily!GJ$10,0)+VLOOKUP($IF154,Data!$B:$CP,Daily!KI$10,0))/CK$142</f>
      </c>
      <c r="CL154" s="14">
        <f>(VLOOKUP($EG154,Data!$B:$CP,Daily!GK$10,0)+VLOOKUP($IF154,Data!$B:$CP,Daily!KJ$10,0))/CL$142</f>
      </c>
      <c r="CM154" s="14">
        <f>(VLOOKUP($EG154,Data!$B:$CP,Daily!GL$10,0)+VLOOKUP($IF154,Data!$B:$CP,Daily!KK$10,0))/CM$142</f>
      </c>
      <c r="CN154" s="14">
        <f>(VLOOKUP($EG154,Data!$B:$CP,Daily!GM$10,0)+VLOOKUP($IF154,Data!$B:$CP,Daily!KL$10,0))/CN$142</f>
      </c>
      <c r="CO154" s="14">
        <f>(VLOOKUP($EG154,Data!$B:$CP,Daily!GN$10,0)+VLOOKUP($IF154,Data!$B:$CP,Daily!KM$10,0))/CO$142</f>
      </c>
      <c r="CP154" s="14">
        <f>(VLOOKUP($EG154,Data!$B:$CP,Daily!GO$10,0)+VLOOKUP($IF154,Data!$B:$CP,Daily!KN$10,0))/CP$142</f>
      </c>
      <c r="CQ154" s="14">
        <f>(VLOOKUP($EG154,Data!$B:$CP,Daily!GP$10,0)+VLOOKUP($IF154,Data!$B:$CP,Daily!KO$10,0))/CQ$142</f>
      </c>
      <c r="CR154" s="14">
        <f>(VLOOKUP($EG154,Data!$B:$CP,Daily!GQ$10,0)+VLOOKUP($IF154,Data!$B:$CP,Daily!KP$10,0))/CR$142</f>
      </c>
      <c r="CS154" s="14">
        <f>(VLOOKUP($EG154,Data!$B:$CP,Daily!GR$10,0)+VLOOKUP($IF154,Data!$B:$CP,Daily!KQ$10,0))/CS$142</f>
      </c>
      <c r="CT154" s="14">
        <f>(VLOOKUP($EG154,Data!$B:$CP,Daily!GS$10,0)+VLOOKUP($IF154,Data!$B:$CP,Daily!KR$10,0))/CT$142</f>
      </c>
      <c r="CU154" s="14">
        <f>(VLOOKUP($EG154,Data!$B:$CP,Daily!GT$10,0)+VLOOKUP($IF154,Data!$B:$CP,Daily!KS$10,0))/CU$142</f>
      </c>
      <c r="CV154" s="14">
        <f>(VLOOKUP($EG154,Data!$B:$CP,Daily!GU$10,0)+VLOOKUP($IF154,Data!$B:$CP,Daily!KT$10,0))/CV$142</f>
      </c>
      <c r="CW154" s="14">
        <f>(VLOOKUP($EG154,Data!$B:$CP,Daily!GV$10,0)+VLOOKUP($IF154,Data!$B:$CP,Daily!KU$10,0))/CW$142</f>
      </c>
      <c r="CX154" s="14">
        <f>(VLOOKUP($EG154,Data!$B:$CP,Daily!GW$10,0)+VLOOKUP($IF154,Data!$B:$CP,Daily!KV$10,0))/CX$142</f>
      </c>
      <c r="CY154" s="14">
        <f>(VLOOKUP($EG154,Data!$B:$CP,Daily!GX$10,0)+VLOOKUP($IF154,Data!$B:$CP,Daily!KW$10,0))/CY$142</f>
      </c>
      <c r="CZ154" s="14">
        <f>(VLOOKUP($EG154,Data!$B:$CP,Daily!GY$10,0)+VLOOKUP($IF154,Data!$B:$CP,Daily!KX$10,0))/CZ$142</f>
      </c>
      <c r="DA154" s="14">
        <f>(VLOOKUP($EG154,Data!$B:$CP,Daily!GZ$10,0)+VLOOKUP($IF154,Data!$B:$CP,Daily!KY$10,0))/DA$142</f>
      </c>
      <c r="DB154" s="14">
        <f>(VLOOKUP($EG154,Data!$B:$CP,Daily!HA$10,0)+VLOOKUP($IF154,Data!$B:$CP,Daily!KZ$10,0))/DB$142</f>
      </c>
      <c r="DC154" s="14">
        <f>(VLOOKUP($EG154,Data!$B:$CP,Daily!HB$10,0)+VLOOKUP($IF154,Data!$B:$CP,Daily!LA$10,0))/DC$142</f>
      </c>
      <c r="DD154" s="14">
        <f>(VLOOKUP($EG154,Data!$B:$CP,Daily!HC$10,0)+VLOOKUP($IF154,Data!$B:$CP,Daily!LB$10,0))/DD$142</f>
      </c>
      <c r="DE154" s="14">
        <f>(VLOOKUP($EG154,Data!$B:$CP,Daily!HD$10,0)+VLOOKUP($IF154,Data!$B:$CP,Daily!LC$10,0))/DE$142</f>
      </c>
      <c r="DF154" s="14">
        <f>(VLOOKUP($EG154,Data!$B:$CP,Daily!HE$10,0)+VLOOKUP($IF154,Data!$B:$CP,Daily!LD$10,0))/DF$142</f>
      </c>
      <c r="DG154" s="14">
        <f>(VLOOKUP($EG154,Data!$B:$CP,Daily!HF$10,0)+VLOOKUP($IF154,Data!$B:$CP,Daily!LE$10,0))/DG$142</f>
      </c>
      <c r="DH154" s="14">
        <f>(VLOOKUP($EG154,Data!$B:$CP,Daily!HG$10,0)+VLOOKUP($IF154,Data!$B:$CP,Daily!LF$10,0))/DH$142</f>
      </c>
      <c r="DI154" s="14">
        <f>(VLOOKUP($EG154,Data!$B:$CP,Daily!HH$10,0)+VLOOKUP($IF154,Data!$B:$CP,Daily!LG$10,0))/DI$142</f>
      </c>
      <c r="DJ154" s="14">
        <f>(VLOOKUP($EG154,Data!$B:$CP,Daily!HI$10,0)+VLOOKUP($IF154,Data!$B:$CP,Daily!LH$10,0))/DJ$142</f>
      </c>
      <c r="DK154" s="14">
        <f>(VLOOKUP($EG154,Data!$B:$CP,Daily!HJ$10,0)+VLOOKUP($IF154,Data!$B:$CP,Daily!LI$10,0))/DK$142</f>
      </c>
      <c r="DL154" s="14">
        <f>(VLOOKUP($EG154,Data!$B:$CP,Daily!HK$10,0)+VLOOKUP($IF154,Data!$B:$CP,Daily!LJ$10,0))/DL$142</f>
      </c>
      <c r="DM154" s="14">
        <f>(VLOOKUP($EG154,Data!$B:$CP,Daily!HL$10,0)+VLOOKUP($IF154,Data!$B:$CP,Daily!LK$10,0))/DM$142</f>
      </c>
      <c r="DN154" s="14">
        <f>(VLOOKUP($EG154,Data!$B:$CP,Daily!HM$10,0)+VLOOKUP($IF154,Data!$B:$CP,Daily!LL$10,0))/DN$142</f>
      </c>
      <c r="DO154" s="14">
        <f>(VLOOKUP($EG154,Data!$B:$CP,Daily!HN$10,0)+VLOOKUP($IF154,Data!$B:$CP,Daily!LM$10,0))/DO$142</f>
      </c>
      <c r="DP154" s="14">
        <f>(VLOOKUP($EG154,Data!$B:$CP,Daily!HO$10,0)+VLOOKUP($IF154,Data!$B:$CP,Daily!LN$10,0))/DP$142</f>
      </c>
      <c r="DQ154" s="14">
        <f>(VLOOKUP($EG154,Data!$B:$CP,Daily!HP$10,0)+VLOOKUP($IF154,Data!$B:$CP,Daily!LO$10,0))/DQ$142</f>
      </c>
      <c r="DR154" s="14">
        <f>(VLOOKUP($EG154,Data!$B:$CP,Daily!HQ$10,0)+VLOOKUP($IF154,Data!$B:$CP,Daily!LP$10,0))/DR$142</f>
      </c>
      <c r="DS154" s="14">
        <f>(VLOOKUP($EG154,Data!$B:$CP,Daily!HR$10,0)+VLOOKUP($IF154,Data!$B:$CP,Daily!LQ$10,0))/DS$142</f>
      </c>
      <c r="DT154" s="14">
        <f>(VLOOKUP($EG154,Data!$B:$CP,Daily!HS$10,0)+VLOOKUP($IF154,Data!$B:$CP,Daily!LR$10,0))/DT$142</f>
      </c>
      <c r="DU154" s="14">
        <f>(VLOOKUP($EG154,Data!$B:$CP,Daily!HT$10,0)+VLOOKUP($IF154,Data!$B:$CP,Daily!LS$10,0))/DU$142</f>
      </c>
      <c r="DV154" s="18"/>
      <c r="DW154" s="14">
        <f t="shared" si="1899"/>
      </c>
      <c r="DX154" s="14">
        <f t="shared" si="1900"/>
      </c>
      <c r="DY154" s="14">
        <f t="shared" si="1914"/>
      </c>
      <c r="DZ154" s="14">
        <f t="shared" si="1915"/>
      </c>
      <c r="EA154" s="14">
        <f t="shared" si="1916"/>
      </c>
      <c r="EB154" s="18"/>
      <c r="EC154" s="14">
        <f t="shared" si="1901"/>
      </c>
      <c r="ED154" s="14">
        <f t="shared" si="1922"/>
      </c>
      <c r="EE154" s="14">
        <f t="shared" si="1923"/>
      </c>
      <c r="EF154" s="16"/>
      <c r="EG154" s="9" t="s">
        <v>782</v>
      </c>
      <c r="EH154" s="9" t="s">
        <v>132</v>
      </c>
      <c r="EI154" s="14">
        <f>VLOOKUP($EG154,Data!$B:$CP,Daily!EI$10,0)/EI$142</f>
      </c>
      <c r="EJ154" s="14">
        <f>VLOOKUP($EG154,Data!$B:$CP,Daily!EJ$10,0)/EJ$142</f>
      </c>
      <c r="EK154" s="14">
        <f>VLOOKUP($EG154,Data!$B:$CP,Daily!EK$10,0)/EK$142</f>
      </c>
      <c r="EL154" s="14">
        <f>VLOOKUP($EG154,Data!$B:$CP,Daily!EL$10,0)/EL$142</f>
      </c>
      <c r="EM154" s="14">
        <f>VLOOKUP($EG154,Data!$B:$CP,Daily!EM$10,0)/EM$142</f>
      </c>
      <c r="EN154" s="14">
        <f>VLOOKUP($EG154,Data!$B:$CP,Daily!EN$10,0)/EN$142</f>
      </c>
      <c r="EO154" s="14">
        <f>VLOOKUP($EG154,Data!$B:$CP,Daily!EO$10,0)/EO$142</f>
      </c>
      <c r="EP154" s="14">
        <f>VLOOKUP($EG154,Data!$B:$CP,Daily!EP$10,0)/EP$142</f>
      </c>
      <c r="EQ154" s="14">
        <f>VLOOKUP($EG154,Data!$B:$CP,Daily!EQ$10,0)/EQ$142</f>
      </c>
      <c r="ER154" s="14">
        <f>VLOOKUP($EG154,Data!$B:$CP,Daily!ER$10,0)/ER$142</f>
      </c>
      <c r="ES154" s="14">
        <f>VLOOKUP($EG154,Data!$B:$CP,Daily!ES$10,0)/ES$142</f>
      </c>
      <c r="ET154" s="14">
        <f>VLOOKUP($EG154,Data!$B:$CP,Daily!ET$10,0)/ET$142</f>
      </c>
      <c r="EU154" s="14">
        <f>VLOOKUP($EG154,Data!$B:$CP,Daily!EU$10,0)/EU$142</f>
      </c>
      <c r="EV154" s="14">
        <f>VLOOKUP($EG154,Data!$B:$CP,Daily!EV$10,0)/EV$142</f>
      </c>
      <c r="EW154" s="14">
        <f>VLOOKUP($EG154,Data!$B:$CP,Daily!EW$10,0)/EW$142</f>
      </c>
      <c r="EX154" s="14">
        <f>VLOOKUP($EG154,Data!$B:$CP,Daily!EX$10,0)/EX$142</f>
      </c>
      <c r="EY154" s="14">
        <f>VLOOKUP($EG154,Data!$B:$CP,Daily!EY$10,0)/EY$142</f>
      </c>
      <c r="EZ154" s="14">
        <f>VLOOKUP($EG154,Data!$B:$CP,Daily!EZ$10,0)/EZ$142</f>
      </c>
      <c r="FA154" s="14">
        <f>VLOOKUP($EG154,Data!$B:$CP,Daily!FA$10,0)/FA$142</f>
      </c>
      <c r="FB154" s="14">
        <f>VLOOKUP($EG154,Data!$B:$CP,Daily!FB$10,0)/FB$142</f>
      </c>
      <c r="FC154" s="14">
        <f>VLOOKUP($EG154,Data!$B:$CP,Daily!FC$10,0)/FC$142</f>
      </c>
      <c r="FD154" s="14">
        <f>VLOOKUP($EG154,Data!$B:$CP,Daily!FD$10,0)/FD$142</f>
      </c>
      <c r="FE154" s="14">
        <f>VLOOKUP($EG154,Data!$B:$CP,Daily!FE$10,0)/FE$142</f>
      </c>
      <c r="FF154" s="14">
        <f>VLOOKUP($EG154,Data!$B:$CP,Daily!FF$10,0)/FF$142</f>
      </c>
      <c r="FG154" s="14">
        <f>VLOOKUP($EG154,Data!$B:$CP,Daily!FG$10,0)/FG$142</f>
      </c>
      <c r="FH154" s="14">
        <f>VLOOKUP($EG154,Data!$B:$CP,Daily!FH$10,0)/FH$142</f>
      </c>
      <c r="FI154" s="14">
        <f>VLOOKUP($EG154,Data!$B:$CP,Daily!FI$10,0)/FI$142</f>
      </c>
      <c r="FJ154" s="14">
        <f>VLOOKUP($EG154,Data!$B:$CP,Daily!FJ$10,0)/FJ$142</f>
      </c>
      <c r="FK154" s="14">
        <f>VLOOKUP($EG154,Data!$B:$CP,Daily!FK$10,0)/FK$142</f>
      </c>
      <c r="FL154" s="14">
        <f>VLOOKUP($EG154,Data!$B:$CP,Daily!FL$10,0)/FL$142</f>
      </c>
      <c r="FM154" s="14">
        <f>VLOOKUP($EG154,Data!$B:$CP,Daily!FM$10,0)/FM$142</f>
      </c>
      <c r="FN154" s="14">
        <f>VLOOKUP($EG154,Data!$B:$CP,Daily!FN$10,0)/FN$142</f>
      </c>
      <c r="FO154" s="14">
        <f>VLOOKUP($EG154,Data!$B:$CP,Daily!FO$10,0)/FO$142</f>
      </c>
      <c r="FP154" s="14">
        <f>VLOOKUP($EG154,Data!$B:$CP,Daily!FP$10,0)/FP$142</f>
      </c>
      <c r="FQ154" s="14">
        <f>VLOOKUP($EG154,Data!$B:$CP,Daily!FQ$10,0)/FQ$142</f>
      </c>
      <c r="FR154" s="14">
        <f>VLOOKUP($EG154,Data!$B:$CP,Daily!FR$10,0)/FR$142</f>
      </c>
      <c r="FS154" s="14">
        <f>VLOOKUP($EG154,Data!$B:$CP,Daily!FS$10,0)/FS$142</f>
      </c>
      <c r="FT154" s="14">
        <f>VLOOKUP($EG154,Data!$B:$CP,Daily!FT$10,0)/FT$142</f>
      </c>
      <c r="FU154" s="14">
        <f>VLOOKUP($EG154,Data!$B:$CP,Daily!FU$10,0)/FU$142</f>
      </c>
      <c r="FV154" s="14">
        <f>VLOOKUP($EG154,Data!$B:$CP,Daily!FV$10,0)/FV$142</f>
      </c>
      <c r="FW154" s="14">
        <f>VLOOKUP($EG154,Data!$B:$CP,Daily!FW$10,0)/FW$142</f>
      </c>
      <c r="FX154" s="14">
        <f>VLOOKUP($EG154,Data!$B:$CP,Daily!FX$10,0)/FX$142</f>
      </c>
      <c r="FY154" s="14">
        <f>VLOOKUP($EG154,Data!$B:$CP,Daily!FY$10,0)/FY$142</f>
      </c>
      <c r="FZ154" s="14">
        <f>VLOOKUP($EG154,Data!$B:$CP,Daily!FZ$10,0)/FZ$142</f>
      </c>
      <c r="GA154" s="14">
        <f>VLOOKUP($EG154,Data!$B:$CP,Daily!GA$10,0)/GA$142</f>
      </c>
      <c r="GB154" s="14">
        <f>VLOOKUP($EG154,Data!$B:$CP,Daily!GB$10,0)/GB$142</f>
      </c>
      <c r="GC154" s="14">
        <f>VLOOKUP($EG154,Data!$B:$CP,Daily!GC$10,0)/GC$142</f>
      </c>
      <c r="GD154" s="14">
        <f>VLOOKUP($EG154,Data!$B:$CP,Daily!GD$10,0)/GD$142</f>
      </c>
      <c r="GE154" s="14">
        <f>VLOOKUP($EG154,Data!$B:$CP,Daily!GE$10,0)/GE$142</f>
      </c>
      <c r="GF154" s="14">
        <f>VLOOKUP($EG154,Data!$B:$CP,Daily!GF$10,0)/GF$142</f>
      </c>
      <c r="GG154" s="14">
        <f>VLOOKUP($EG154,Data!$B:$CP,Daily!GG$10,0)/GG$142</f>
      </c>
      <c r="GH154" s="14">
        <f>VLOOKUP($EG154,Data!$B:$CP,Daily!GH$10,0)/GH$142</f>
      </c>
      <c r="GI154" s="14">
        <f>VLOOKUP($EG154,Data!$B:$CP,Daily!GI$10,0)/GI$142</f>
      </c>
      <c r="GJ154" s="14">
        <f>VLOOKUP($EG154,Data!$B:$CP,Daily!GJ$10,0)/GJ$142</f>
      </c>
      <c r="GK154" s="14">
        <f>VLOOKUP($EG154,Data!$B:$CP,Daily!GK$10,0)/GK$142</f>
      </c>
      <c r="GL154" s="14">
        <f>VLOOKUP($EG154,Data!$B:$CP,Daily!GL$10,0)/GL$142</f>
      </c>
      <c r="GM154" s="14">
        <f>VLOOKUP($EG154,Data!$B:$CP,Daily!GM$10,0)/GM$142</f>
      </c>
      <c r="GN154" s="14">
        <f>VLOOKUP($EG154,Data!$B:$CP,Daily!GN$10,0)/GN$142</f>
      </c>
      <c r="GO154" s="14">
        <f>VLOOKUP($EG154,Data!$B:$CP,Daily!GO$10,0)/GO$142</f>
      </c>
      <c r="GP154" s="14">
        <f>VLOOKUP($EG154,Data!$B:$CP,Daily!GP$10,0)/GP$142</f>
      </c>
      <c r="GQ154" s="14">
        <f>VLOOKUP($EG154,Data!$B:$CP,Daily!GQ$10,0)/GQ$142</f>
      </c>
      <c r="GR154" s="14">
        <f>VLOOKUP($EG154,Data!$B:$CP,Daily!GR$10,0)/GR$142</f>
      </c>
      <c r="GS154" s="14">
        <f>VLOOKUP($EG154,Data!$B:$CP,Daily!GS$10,0)/GS$142</f>
      </c>
      <c r="GT154" s="14">
        <f>VLOOKUP($EG154,Data!$B:$CP,Daily!GT$10,0)/GT$142</f>
      </c>
      <c r="GU154" s="14">
        <f>VLOOKUP($EG154,Data!$B:$CP,Daily!GU$10,0)/GU$142</f>
      </c>
      <c r="GV154" s="14">
        <f>VLOOKUP($EG154,Data!$B:$CP,Daily!GV$10,0)/GV$142</f>
      </c>
      <c r="GW154" s="14">
        <f>VLOOKUP($EG154,Data!$B:$CP,Daily!GW$10,0)/GW$142</f>
      </c>
      <c r="GX154" s="14">
        <f>VLOOKUP($EG154,Data!$B:$CP,Daily!GX$10,0)/GX$142</f>
      </c>
      <c r="GY154" s="14">
        <f>VLOOKUP($EG154,Data!$B:$CP,Daily!GY$10,0)/GY$142</f>
      </c>
      <c r="GZ154" s="14">
        <f>VLOOKUP($EG154,Data!$B:$CP,Daily!GZ$10,0)/GZ$142</f>
      </c>
      <c r="HA154" s="14">
        <f>VLOOKUP($EG154,Data!$B:$CP,Daily!HA$10,0)/HA$142</f>
      </c>
      <c r="HB154" s="14">
        <f>VLOOKUP($EG154,Data!$B:$CP,Daily!HB$10,0)/HB$142</f>
      </c>
      <c r="HC154" s="14">
        <f>VLOOKUP($EG154,Data!$B:$CP,Daily!HC$10,0)/HC$142</f>
      </c>
      <c r="HD154" s="14">
        <f>VLOOKUP($EG154,Data!$B:$CP,Daily!HD$10,0)/HD$142</f>
      </c>
      <c r="HE154" s="14">
        <f>VLOOKUP($EG154,Data!$B:$CP,Daily!HE$10,0)/HE$142</f>
      </c>
      <c r="HF154" s="14">
        <f>VLOOKUP($EG154,Data!$B:$CP,Daily!HF$10,0)/HF$142</f>
      </c>
      <c r="HG154" s="14">
        <f>VLOOKUP($EG154,Data!$B:$CP,Daily!HG$10,0)/HG$142</f>
      </c>
      <c r="HH154" s="14">
        <f>VLOOKUP($EG154,Data!$B:$CP,Daily!HH$10,0)/HH$142</f>
      </c>
      <c r="HI154" s="14">
        <f>VLOOKUP($EG154,Data!$B:$CP,Daily!HI$10,0)/HI$142</f>
      </c>
      <c r="HJ154" s="14">
        <f>VLOOKUP($EG154,Data!$B:$CP,Daily!HJ$10,0)/HJ$142</f>
      </c>
      <c r="HK154" s="14">
        <f>VLOOKUP($EG154,Data!$B:$CP,Daily!HK$10,0)/HK$142</f>
      </c>
      <c r="HL154" s="14">
        <f>VLOOKUP($EG154,Data!$B:$CP,Daily!HL$10,0)/HL$142</f>
      </c>
      <c r="HM154" s="14">
        <f>VLOOKUP($EG154,Data!$B:$CP,Daily!HM$10,0)/HM$142</f>
      </c>
      <c r="HN154" s="14">
        <f>VLOOKUP($EG154,Data!$B:$CP,Daily!HN$10,0)/HN$142</f>
      </c>
      <c r="HO154" s="14">
        <f>VLOOKUP($EG154,Data!$B:$CP,Daily!HO$10,0)/HO$142</f>
      </c>
      <c r="HP154" s="14">
        <f>VLOOKUP($EG154,Data!$B:$CP,Daily!HP$10,0)/HP$142</f>
      </c>
      <c r="HQ154" s="14">
        <f>VLOOKUP($EG154,Data!$B:$CP,Daily!HQ$10,0)/HQ$142</f>
      </c>
      <c r="HR154" s="14">
        <f>VLOOKUP($EG154,Data!$B:$CP,Daily!HR$10,0)/HR$142</f>
      </c>
      <c r="HS154" s="14">
        <f>VLOOKUP($EG154,Data!$B:$CP,Daily!HS$10,0)/HS$142</f>
      </c>
      <c r="HT154" s="14">
        <f>VLOOKUP($EG154,Data!$B:$CP,Daily!HT$10,0)/HT$142</f>
      </c>
      <c r="HU154" s="17"/>
      <c r="HV154" s="52">
        <f t="shared" si="1902"/>
      </c>
      <c r="HW154" s="52">
        <f t="shared" si="1903"/>
      </c>
      <c r="HX154" s="52">
        <f t="shared" si="1904"/>
      </c>
      <c r="HY154" s="52">
        <f t="shared" si="1917"/>
      </c>
      <c r="HZ154" s="52">
        <f t="shared" si="1918"/>
      </c>
      <c r="IA154" s="55"/>
      <c r="IB154" s="14">
        <f t="shared" si="1905"/>
      </c>
      <c r="IC154" s="14">
        <f t="shared" si="1924"/>
      </c>
      <c r="ID154" s="14">
        <f t="shared" si="1925"/>
      </c>
      <c r="IE154" s="16"/>
      <c r="IF154" s="9" t="s">
        <v>783</v>
      </c>
      <c r="IG154" s="9" t="s">
        <v>132</v>
      </c>
      <c r="IH154" s="14">
        <f>VLOOKUP($IF154,Data!$B:$CP,Daily!IH$10,0)/IH$142</f>
      </c>
      <c r="II154" s="14">
        <f>VLOOKUP($IF154,Data!$B:$CP,Daily!II$10,0)/II$142</f>
      </c>
      <c r="IJ154" s="14">
        <f>VLOOKUP($IF154,Data!$B:$CP,Daily!IJ$10,0)/IJ$142</f>
      </c>
      <c r="IK154" s="14">
        <f>VLOOKUP($IF154,Data!$B:$CP,Daily!IK$10,0)/IK$142</f>
      </c>
      <c r="IL154" s="14">
        <f>VLOOKUP($IF154,Data!$B:$CP,Daily!IL$10,0)/IL$142</f>
      </c>
      <c r="IM154" s="14">
        <f>VLOOKUP($IF154,Data!$B:$CP,Daily!IM$10,0)/IM$142</f>
      </c>
      <c r="IN154" s="14">
        <f>VLOOKUP($IF154,Data!$B:$CP,Daily!IN$10,0)/IN$142</f>
      </c>
      <c r="IO154" s="14">
        <f>VLOOKUP($IF154,Data!$B:$CP,Daily!IO$10,0)/IO$142</f>
      </c>
      <c r="IP154" s="14">
        <f>VLOOKUP($IF154,Data!$B:$CP,Daily!IP$10,0)/IP$142</f>
      </c>
      <c r="IQ154" s="14">
        <f>VLOOKUP($IF154,Data!$B:$CP,Daily!IQ$10,0)/IQ$142</f>
      </c>
      <c r="IR154" s="14">
        <f>VLOOKUP($IF154,Data!$B:$CP,Daily!IR$10,0)/IR$142</f>
      </c>
      <c r="IS154" s="14">
        <f>VLOOKUP($IF154,Data!$B:$CP,Daily!IS$10,0)/IS$142</f>
      </c>
      <c r="IT154" s="14">
        <f>VLOOKUP($IF154,Data!$B:$CP,Daily!IT$10,0)/IT$142</f>
      </c>
      <c r="IU154" s="14">
        <f>VLOOKUP($IF154,Data!$B:$CP,Daily!IU$10,0)/IU$142</f>
      </c>
      <c r="IV154" s="14">
        <f>VLOOKUP($IF154,Data!$B:$CP,Daily!IV$10,0)/IV$142</f>
      </c>
      <c r="IW154" s="14">
        <f>VLOOKUP($IF154,Data!$B:$CP,Daily!IW$10,0)/IW$142</f>
      </c>
      <c r="IX154" s="14">
        <f>VLOOKUP($IF154,Data!$B:$CP,Daily!IX$10,0)/IX$142</f>
      </c>
      <c r="IY154" s="14">
        <f>VLOOKUP($IF154,Data!$B:$CP,Daily!IY$10,0)/IY$142</f>
      </c>
      <c r="IZ154" s="14">
        <f>VLOOKUP($IF154,Data!$B:$CP,Daily!IZ$10,0)/IZ$142</f>
      </c>
      <c r="JA154" s="14">
        <f>VLOOKUP($IF154,Data!$B:$CP,Daily!JA$10,0)/JA$142</f>
      </c>
      <c r="JB154" s="14">
        <f>VLOOKUP($IF154,Data!$B:$CP,Daily!JB$10,0)/JB$142</f>
      </c>
      <c r="JC154" s="14">
        <f>VLOOKUP($IF154,Data!$B:$CP,Daily!JC$10,0)/JC$142</f>
      </c>
      <c r="JD154" s="14">
        <f>VLOOKUP($IF154,Data!$B:$CP,Daily!JD$10,0)/JD$142</f>
      </c>
      <c r="JE154" s="14">
        <f>VLOOKUP($IF154,Data!$B:$CP,Daily!JE$10,0)/JE$142</f>
      </c>
      <c r="JF154" s="14">
        <f>VLOOKUP($IF154,Data!$B:$CP,Daily!JF$10,0)/JF$142</f>
      </c>
      <c r="JG154" s="14">
        <f>VLOOKUP($IF154,Data!$B:$CP,Daily!JG$10,0)/JG$142</f>
      </c>
      <c r="JH154" s="14">
        <f>VLOOKUP($IF154,Data!$B:$CP,Daily!JH$10,0)/JH$142</f>
      </c>
      <c r="JI154" s="14">
        <f>VLOOKUP($IF154,Data!$B:$CP,Daily!JI$10,0)/JI$142</f>
      </c>
      <c r="JJ154" s="14">
        <f>VLOOKUP($IF154,Data!$B:$CP,Daily!JJ$10,0)/JJ$142</f>
      </c>
      <c r="JK154" s="14">
        <f>VLOOKUP($IF154,Data!$B:$CP,Daily!JK$10,0)/JK$142</f>
      </c>
      <c r="JL154" s="14">
        <f>VLOOKUP($IF154,Data!$B:$CP,Daily!JL$10,0)/JL$142</f>
      </c>
      <c r="JM154" s="14">
        <f>VLOOKUP($IF154,Data!$B:$CP,Daily!JM$10,0)/JM$142</f>
      </c>
      <c r="JN154" s="14">
        <f>VLOOKUP($IF154,Data!$B:$CP,Daily!JN$10,0)/JN$142</f>
      </c>
      <c r="JO154" s="14">
        <f>VLOOKUP($IF154,Data!$B:$CP,Daily!JO$10,0)/JO$142</f>
      </c>
      <c r="JP154" s="14">
        <f>VLOOKUP($IF154,Data!$B:$CP,Daily!JP$10,0)/JP$142</f>
      </c>
      <c r="JQ154" s="14">
        <f>VLOOKUP($IF154,Data!$B:$CP,Daily!JQ$10,0)/JQ$142</f>
      </c>
      <c r="JR154" s="14">
        <f>VLOOKUP($IF154,Data!$B:$CP,Daily!JR$10,0)/JR$142</f>
      </c>
      <c r="JS154" s="14">
        <f>VLOOKUP($IF154,Data!$B:$CP,Daily!JS$10,0)/JS$142</f>
      </c>
      <c r="JT154" s="14">
        <f>VLOOKUP($IF154,Data!$B:$CP,Daily!JT$10,0)/JT$142</f>
      </c>
      <c r="JU154" s="14">
        <f>VLOOKUP($IF154,Data!$B:$CP,Daily!JU$10,0)/JU$142</f>
      </c>
      <c r="JV154" s="14">
        <f>VLOOKUP($IF154,Data!$B:$CP,Daily!JV$10,0)/JV$142</f>
      </c>
      <c r="JW154" s="14">
        <f>VLOOKUP($IF154,Data!$B:$CP,Daily!JW$10,0)/JW$142</f>
      </c>
      <c r="JX154" s="14">
        <f>VLOOKUP($IF154,Data!$B:$CP,Daily!JX$10,0)/JX$142</f>
      </c>
      <c r="JY154" s="14">
        <f>VLOOKUP($IF154,Data!$B:$CP,Daily!JY$10,0)/JY$142</f>
      </c>
      <c r="JZ154" s="14">
        <f>VLOOKUP($IF154,Data!$B:$CP,Daily!JZ$10,0)/JZ$142</f>
      </c>
      <c r="KA154" s="14">
        <f>VLOOKUP($IF154,Data!$B:$CP,Daily!KA$10,0)/KA$142</f>
      </c>
      <c r="KB154" s="14">
        <f>VLOOKUP($IF154,Data!$B:$CP,Daily!KB$10,0)/KB$142</f>
      </c>
      <c r="KC154" s="14">
        <f>VLOOKUP($IF154,Data!$B:$CP,Daily!KC$10,0)/KC$142</f>
      </c>
      <c r="KD154" s="14">
        <f>VLOOKUP($IF154,Data!$B:$CP,Daily!KD$10,0)/KD$142</f>
      </c>
      <c r="KE154" s="14">
        <f>VLOOKUP($IF154,Data!$B:$CP,Daily!KE$10,0)/KE$142</f>
      </c>
      <c r="KF154" s="14">
        <f>VLOOKUP($IF154,Data!$B:$CP,Daily!KF$10,0)/KF$142</f>
      </c>
      <c r="KG154" s="14">
        <f>VLOOKUP($IF154,Data!$B:$CP,Daily!KG$10,0)/KG$142</f>
      </c>
      <c r="KH154" s="14">
        <f>VLOOKUP($IF154,Data!$B:$CP,Daily!KH$10,0)/KH$142</f>
      </c>
      <c r="KI154" s="14">
        <f>VLOOKUP($IF154,Data!$B:$CP,Daily!KI$10,0)/KI$142</f>
      </c>
      <c r="KJ154" s="14">
        <f>VLOOKUP($IF154,Data!$B:$CP,Daily!KJ$10,0)/KJ$142</f>
      </c>
      <c r="KK154" s="14">
        <f>VLOOKUP($IF154,Data!$B:$CP,Daily!KK$10,0)/KK$142</f>
      </c>
      <c r="KL154" s="14">
        <f>VLOOKUP($IF154,Data!$B:$CP,Daily!KL$10,0)/KL$142</f>
      </c>
      <c r="KM154" s="14">
        <f>VLOOKUP($IF154,Data!$B:$CP,Daily!KM$10,0)/KM$142</f>
      </c>
      <c r="KN154" s="14">
        <f>VLOOKUP($IF154,Data!$B:$CP,Daily!KN$10,0)/KN$142</f>
      </c>
      <c r="KO154" s="14">
        <f>VLOOKUP($IF154,Data!$B:$CP,Daily!KO$10,0)/KO$142</f>
      </c>
      <c r="KP154" s="14">
        <f>VLOOKUP($IF154,Data!$B:$CP,Daily!KP$10,0)/KP$142</f>
      </c>
      <c r="KQ154" s="14">
        <f>VLOOKUP($IF154,Data!$B:$CP,Daily!KQ$10,0)/KQ$142</f>
      </c>
      <c r="KR154" s="14">
        <f>VLOOKUP($IF154,Data!$B:$CP,Daily!KR$10,0)/KR$142</f>
      </c>
      <c r="KS154" s="14">
        <f>VLOOKUP($IF154,Data!$B:$CP,Daily!KS$10,0)/KS$142</f>
      </c>
      <c r="KT154" s="14">
        <f>VLOOKUP($IF154,Data!$B:$CP,Daily!KT$10,0)/KT$142</f>
      </c>
      <c r="KU154" s="14">
        <f>VLOOKUP($IF154,Data!$B:$CP,Daily!KU$10,0)/KU$142</f>
      </c>
      <c r="KV154" s="14">
        <f>VLOOKUP($IF154,Data!$B:$CP,Daily!KV$10,0)/KV$142</f>
      </c>
      <c r="KW154" s="14">
        <f>VLOOKUP($IF154,Data!$B:$CP,Daily!KW$10,0)/KW$142</f>
      </c>
      <c r="KX154" s="14">
        <f>VLOOKUP($IF154,Data!$B:$CP,Daily!KX$10,0)/KX$142</f>
      </c>
      <c r="KY154" s="14">
        <f>VLOOKUP($IF154,Data!$B:$CP,Daily!KY$10,0)/KY$142</f>
      </c>
      <c r="KZ154" s="14">
        <f>VLOOKUP($IF154,Data!$B:$CP,Daily!KZ$10,0)/KZ$142</f>
      </c>
      <c r="LA154" s="14">
        <f>VLOOKUP($IF154,Data!$B:$CP,Daily!LA$10,0)/LA$142</f>
      </c>
      <c r="LB154" s="14">
        <f>VLOOKUP($IF154,Data!$B:$CP,Daily!LB$10,0)/LB$142</f>
      </c>
      <c r="LC154" s="14">
        <f>VLOOKUP($IF154,Data!$B:$CP,Daily!LC$10,0)/LC$142</f>
      </c>
      <c r="LD154" s="14">
        <f>VLOOKUP($IF154,Data!$B:$CP,Daily!LD$10,0)/LD$142</f>
      </c>
      <c r="LE154" s="14">
        <f>VLOOKUP($IF154,Data!$B:$CP,Daily!LE$10,0)/LE$142</f>
      </c>
      <c r="LF154" s="14">
        <f>VLOOKUP($IF154,Data!$B:$CP,Daily!LF$10,0)/LF$142</f>
      </c>
      <c r="LG154" s="14">
        <f>VLOOKUP($IF154,Data!$B:$CP,Daily!LG$10,0)/LG$142</f>
      </c>
      <c r="LH154" s="14">
        <f>VLOOKUP($IF154,Data!$B:$CP,Daily!LH$10,0)/LH$142</f>
      </c>
      <c r="LI154" s="14">
        <f>VLOOKUP($IF154,Data!$B:$CP,Daily!LI$10,0)/LI$142</f>
      </c>
      <c r="LJ154" s="14">
        <f>VLOOKUP($IF154,Data!$B:$CP,Daily!LJ$10,0)/LJ$142</f>
      </c>
      <c r="LK154" s="14">
        <f>VLOOKUP($IF154,Data!$B:$CP,Daily!LK$10,0)/LK$142</f>
      </c>
      <c r="LL154" s="14">
        <f>VLOOKUP($IF154,Data!$B:$CP,Daily!LL$10,0)/LL$142</f>
      </c>
      <c r="LM154" s="14">
        <f>VLOOKUP($IF154,Data!$B:$CP,Daily!LM$10,0)/LM$142</f>
      </c>
      <c r="LN154" s="14">
        <f>VLOOKUP($IF154,Data!$B:$CP,Daily!LN$10,0)/LN$142</f>
      </c>
      <c r="LO154" s="14">
        <f>VLOOKUP($IF154,Data!$B:$CP,Daily!LO$10,0)/LO$142</f>
      </c>
      <c r="LP154" s="14">
        <f>VLOOKUP($IF154,Data!$B:$CP,Daily!LP$10,0)/LP$142</f>
      </c>
      <c r="LQ154" s="14">
        <f>VLOOKUP($IF154,Data!$B:$CP,Daily!LQ$10,0)/LQ$142</f>
      </c>
      <c r="LR154" s="14">
        <f>VLOOKUP($IF154,Data!$B:$CP,Daily!LR$10,0)/LR$142</f>
      </c>
      <c r="LS154" s="14">
        <f>VLOOKUP($IF154,Data!$B:$CP,Daily!LS$10,0)/LS$142</f>
      </c>
      <c r="LU154" s="52">
        <f t="shared" si="1906"/>
      </c>
      <c r="LV154" s="52">
        <f t="shared" si="1907"/>
      </c>
      <c r="LW154" s="52">
        <f t="shared" si="1908"/>
      </c>
      <c r="LX154" s="52">
        <f t="shared" si="1919"/>
      </c>
      <c r="LY154" s="52">
        <f t="shared" si="1920"/>
      </c>
      <c r="LZ154" s="55"/>
      <c r="MA154" s="14">
        <f t="shared" si="1921"/>
      </c>
      <c r="MB154" s="14">
        <f t="shared" si="1926"/>
      </c>
      <c r="MC154" s="14">
        <f t="shared" si="1927"/>
      </c>
    </row>
    <row r="155" spans="3:341" x14ac:dyDescent="0.25">
      <c r="D155" s="83" t="s">
        <v>784</v>
      </c>
      <c r="E155" s="81"/>
      <c r="F155" s="79"/>
      <c r="G155" s="79"/>
      <c r="H155" s="80"/>
      <c r="I155" s="79"/>
      <c r="J155" s="80"/>
      <c r="K155" s="79"/>
      <c r="L155" s="79"/>
      <c r="M155" s="81"/>
      <c r="N155" s="79"/>
      <c r="O155" s="79"/>
      <c r="P155" s="79"/>
      <c r="Q155" s="79"/>
      <c r="R155" s="79"/>
      <c r="S155" s="79"/>
      <c r="T155" s="79"/>
      <c r="U155" s="81"/>
      <c r="V155" s="79"/>
      <c r="W155" s="79"/>
      <c r="X155" s="79"/>
      <c r="Y155" s="79"/>
      <c r="Z155" s="79"/>
      <c r="AA155" s="79"/>
      <c r="AB155" s="77"/>
      <c r="AC155" s="60"/>
    </row>
    <row r="156" spans="3:341" x14ac:dyDescent="0.25">
      <c r="C156" s="5"/>
      <c r="D156" s="74" t="s">
        <v>785</v>
      </c>
      <c r="E156" s="67" t="str">
        <f>VLOOKUP($D156,'Metric Nature'!$C:$D,2,0)&amp;IF(($F156&lt;(EA156)),"Below",IF(($F156&gt;(DZ156)),"Above","Within"))</f>
      </c>
      <c r="F156" s="39">
        <f t="shared" ref="F156:F157" si="2033">DU156</f>
      </c>
      <c r="G156" s="68">
        <f t="shared" ref="G156:G157" si="2034">ED156</f>
      </c>
      <c r="H156" s="69">
        <f t="shared" ref="H156:H157" si="2035">IFERROR(((F156-G156)/G156),0)</f>
      </c>
      <c r="I156" s="68">
        <f t="shared" ref="I156:I157" si="2036">EE156</f>
      </c>
      <c r="J156" s="62">
        <f t="shared" ref="J156:J157" si="2037">IFERROR(((F156-I156)/I156),0)</f>
      </c>
      <c r="K156" s="68">
        <f t="shared" ref="K156" si="2038">EC156</f>
      </c>
      <c r="L156" s="70"/>
      <c r="M156" s="67" t="str">
        <f>VLOOKUP($D156,'Metric Nature'!$C:$D,2,0)&amp;IF(($N156&lt;(HZ156)),"Below",IF(($N156&gt;(HY156)),"Above","Within"))</f>
      </c>
      <c r="N156" s="39">
        <f t="shared" ref="N156:N157" si="2039">HT156</f>
      </c>
      <c r="O156" s="68">
        <f>IC156</f>
      </c>
      <c r="P156" s="69">
        <f>IFERROR(((N156-O156)/O156),0)</f>
      </c>
      <c r="Q156" s="68">
        <f t="shared" ref="Q156:Q157" si="2040">ID156</f>
      </c>
      <c r="R156" s="62">
        <f t="shared" ref="R156:R157" si="2041">IFERROR(((N156-Q156)/Q156),0)</f>
      </c>
      <c r="S156" s="68">
        <f t="shared" ref="S156" si="2042">IB156</f>
      </c>
      <c r="T156" s="70"/>
      <c r="U156" s="67" t="str">
        <f>VLOOKUP($D156,'Metric Nature'!$C:$D,2,0)&amp;IF(($V156&lt;(LY156)),"Below",IF(($V156&gt;(LX156)),"Above","Within"))</f>
      </c>
      <c r="V156" s="39">
        <f t="shared" ref="V156:V157" si="2043">LS156</f>
      </c>
      <c r="W156" s="68">
        <f>MB156</f>
      </c>
      <c r="X156" s="62">
        <f t="shared" ref="X156:X157" si="2044">IFERROR(((V156-W156)/W156),0)</f>
      </c>
      <c r="Y156" s="68">
        <f>MC156</f>
      </c>
      <c r="Z156" s="62">
        <f t="shared" ref="Z156" si="2045">IFERROR(((V156-Y156)/Y156),0)</f>
      </c>
      <c r="AA156" s="68">
        <f t="shared" ref="AA156" si="2046">MA156</f>
      </c>
      <c r="AB156" s="64"/>
      <c r="AC156" s="60"/>
      <c r="AI156" s="9" t="s">
        <v>785</v>
      </c>
      <c r="AJ156" s="10">
        <f t="shared" ref="AJ156" si="2047">EI156+IH156</f>
      </c>
      <c r="AK156" s="10">
        <f t="shared" ref="AK156" si="2048">EJ156+II156</f>
      </c>
      <c r="AL156" s="10">
        <f t="shared" ref="AL156" si="2049">EK156+IJ156</f>
      </c>
      <c r="AM156" s="10">
        <f t="shared" ref="AM156" si="2050">EL156+IK156</f>
      </c>
      <c r="AN156" s="10">
        <f t="shared" ref="AN156" si="2051">EM156+IL156</f>
      </c>
      <c r="AO156" s="10">
        <f t="shared" ref="AO156" si="2052">EN156+IM156</f>
      </c>
      <c r="AP156" s="10">
        <f t="shared" ref="AP156" si="2053">EO156+IN156</f>
      </c>
      <c r="AQ156" s="10">
        <f t="shared" ref="AQ156" si="2054">EP156+IO156</f>
      </c>
      <c r="AR156" s="10">
        <f t="shared" ref="AR156" si="2055">EQ156+IP156</f>
      </c>
      <c r="AS156" s="10">
        <f t="shared" ref="AS156" si="2056">ER156+IQ156</f>
      </c>
      <c r="AT156" s="10">
        <f t="shared" ref="AT156" si="2057">ES156+IR156</f>
      </c>
      <c r="AU156" s="10">
        <f t="shared" ref="AU156" si="2058">ET156+IS156</f>
      </c>
      <c r="AV156" s="10">
        <f t="shared" ref="AV156" si="2059">EU156+IT156</f>
      </c>
      <c r="AW156" s="10">
        <f t="shared" ref="AW156" si="2060">EV156+IU156</f>
      </c>
      <c r="AX156" s="10">
        <f t="shared" ref="AX156" si="2061">EW156+IV156</f>
      </c>
      <c r="AY156" s="10">
        <f t="shared" ref="AY156" si="2062">EX156+IW156</f>
      </c>
      <c r="AZ156" s="10">
        <f t="shared" ref="AZ156" si="2063">EY156+IX156</f>
      </c>
      <c r="BA156" s="10">
        <f t="shared" ref="BA156" si="2064">EZ156+IY156</f>
      </c>
      <c r="BB156" s="10">
        <f t="shared" ref="BB156" si="2065">FA156+IZ156</f>
      </c>
      <c r="BC156" s="10">
        <f t="shared" ref="BC156" si="2066">FB156+JA156</f>
      </c>
      <c r="BD156" s="10">
        <f t="shared" ref="BD156" si="2067">FC156+JB156</f>
      </c>
      <c r="BE156" s="10">
        <f t="shared" ref="BE156" si="2068">FD156+JC156</f>
      </c>
      <c r="BF156" s="10">
        <f t="shared" ref="BF156" si="2069">FE156+JD156</f>
      </c>
      <c r="BG156" s="10">
        <f t="shared" ref="BG156" si="2070">FF156+JE156</f>
      </c>
      <c r="BH156" s="10">
        <f t="shared" ref="BH156" si="2071">FG156+JF156</f>
      </c>
      <c r="BI156" s="10">
        <f t="shared" ref="BI156" si="2072">FH156+JG156</f>
      </c>
      <c r="BJ156" s="10">
        <f t="shared" ref="BJ156" si="2073">FI156+JH156</f>
      </c>
      <c r="BK156" s="10">
        <f t="shared" ref="BK156" si="2074">FJ156+JI156</f>
      </c>
      <c r="BL156" s="10">
        <f t="shared" ref="BL156" si="2075">FK156+JJ156</f>
      </c>
      <c r="BM156" s="10">
        <f t="shared" ref="BM156" si="2076">FL156+JK156</f>
      </c>
      <c r="BN156" s="10">
        <f t="shared" ref="BN156" si="2077">FM156+JL156</f>
      </c>
      <c r="BO156" s="10">
        <f t="shared" ref="BO156" si="2078">FN156+JM156</f>
      </c>
      <c r="BP156" s="10">
        <f t="shared" ref="BP156" si="2079">FO156+JN156</f>
      </c>
      <c r="BQ156" s="10">
        <f t="shared" ref="BQ156" si="2080">FP156+JO156</f>
      </c>
      <c r="BR156" s="10">
        <f t="shared" ref="BR156" si="2081">FQ156+JP156</f>
      </c>
      <c r="BS156" s="10">
        <f t="shared" ref="BS156" si="2082">FR156+JQ156</f>
      </c>
      <c r="BT156" s="10">
        <f t="shared" ref="BT156" si="2083">FS156+JR156</f>
      </c>
      <c r="BU156" s="10">
        <f t="shared" ref="BU156" si="2084">FT156+JS156</f>
      </c>
      <c r="BV156" s="10">
        <f t="shared" ref="BV156" si="2085">FU156+JT156</f>
      </c>
      <c r="BW156" s="10">
        <f t="shared" ref="BW156" si="2086">FV156+JU156</f>
      </c>
      <c r="BX156" s="10">
        <f t="shared" ref="BX156" si="2087">FW156+JV156</f>
      </c>
      <c r="BY156" s="10">
        <f t="shared" ref="BY156" si="2088">FX156+JW156</f>
      </c>
      <c r="BZ156" s="10">
        <f t="shared" ref="BZ156" si="2089">FY156+JX156</f>
      </c>
      <c r="CA156" s="10">
        <f t="shared" ref="CA156" si="2090">FZ156+JY156</f>
      </c>
      <c r="CB156" s="10">
        <f t="shared" ref="CB156" si="2091">GA156+JZ156</f>
      </c>
      <c r="CC156" s="10">
        <f t="shared" ref="CC156" si="2092">GB156+KA156</f>
      </c>
      <c r="CD156" s="10">
        <f t="shared" ref="CD156" si="2093">GC156+KB156</f>
      </c>
      <c r="CE156" s="10">
        <f t="shared" ref="CE156" si="2094">GD156+KC156</f>
      </c>
      <c r="CF156" s="10">
        <f t="shared" ref="CF156" si="2095">GE156+KD156</f>
      </c>
      <c r="CG156" s="10">
        <f t="shared" ref="CG156" si="2096">GF156+KE156</f>
      </c>
      <c r="CH156" s="10">
        <f t="shared" ref="CH156" si="2097">GG156+KF156</f>
      </c>
      <c r="CI156" s="10">
        <f t="shared" ref="CI156" si="2098">GH156+KG156</f>
      </c>
      <c r="CJ156" s="10">
        <f t="shared" ref="CJ156" si="2099">GI156+KH156</f>
      </c>
      <c r="CK156" s="10">
        <f t="shared" ref="CK156" si="2100">GJ156+KI156</f>
      </c>
      <c r="CL156" s="10">
        <f t="shared" ref="CL156" si="2101">GK156+KJ156</f>
      </c>
      <c r="CM156" s="10">
        <f t="shared" ref="CM156" si="2102">GL156+KK156</f>
      </c>
      <c r="CN156" s="10">
        <f t="shared" ref="CN156" si="2103">GM156+KL156</f>
      </c>
      <c r="CO156" s="10">
        <f t="shared" ref="CO156" si="2104">GN156+KM156</f>
      </c>
      <c r="CP156" s="10">
        <f t="shared" ref="CP156" si="2105">GO156+KN156</f>
      </c>
      <c r="CQ156" s="10">
        <f t="shared" ref="CQ156" si="2106">GP156+KO156</f>
      </c>
      <c r="CR156" s="10">
        <f t="shared" ref="CR156" si="2107">GQ156+KP156</f>
      </c>
      <c r="CS156" s="10">
        <f t="shared" ref="CS156" si="2108">GR156+KQ156</f>
      </c>
      <c r="CT156" s="10">
        <f t="shared" ref="CT156" si="2109">GS156+KR156</f>
      </c>
      <c r="CU156" s="10">
        <f t="shared" ref="CU156" si="2110">GT156+KS156</f>
      </c>
      <c r="CV156" s="10">
        <f t="shared" ref="CV156" si="2111">GU156+KT156</f>
      </c>
      <c r="CW156" s="10">
        <f t="shared" ref="CW156" si="2112">GV156+KU156</f>
      </c>
      <c r="CX156" s="10">
        <f t="shared" ref="CX156" si="2113">GW156+KV156</f>
      </c>
      <c r="CY156" s="10">
        <f t="shared" ref="CY156" si="2114">GX156+KW156</f>
      </c>
      <c r="CZ156" s="10">
        <f t="shared" ref="CZ156" si="2115">GY156+KX156</f>
      </c>
      <c r="DA156" s="10">
        <f t="shared" ref="DA156" si="2116">GZ156+KY156</f>
      </c>
      <c r="DB156" s="10">
        <f t="shared" ref="DB156" si="2117">HA156+KZ156</f>
      </c>
      <c r="DC156" s="10">
        <f t="shared" ref="DC156" si="2118">HB156+LA156</f>
      </c>
      <c r="DD156" s="10">
        <f t="shared" ref="DD156" si="2119">HC156+LB156</f>
      </c>
      <c r="DE156" s="10">
        <f t="shared" ref="DE156" si="2120">HD156+LC156</f>
      </c>
      <c r="DF156" s="10">
        <f t="shared" ref="DF156" si="2121">HE156+LD156</f>
      </c>
      <c r="DG156" s="10">
        <f t="shared" ref="DG156" si="2122">HF156+LE156</f>
      </c>
      <c r="DH156" s="10">
        <f t="shared" ref="DH156" si="2123">HG156+LF156</f>
      </c>
      <c r="DI156" s="10">
        <f t="shared" ref="DI156" si="2124">HH156+LG156</f>
      </c>
      <c r="DJ156" s="10">
        <f t="shared" ref="DJ156" si="2125">HI156+LH156</f>
      </c>
      <c r="DK156" s="10">
        <f t="shared" ref="DK156" si="2126">HJ156+LI156</f>
      </c>
      <c r="DL156" s="10">
        <f t="shared" ref="DL156" si="2127">HK156+LJ156</f>
      </c>
      <c r="DM156" s="10">
        <f t="shared" ref="DM156" si="2128">HL156+LK156</f>
      </c>
      <c r="DN156" s="10">
        <f t="shared" ref="DN156" si="2129">HM156+LL156</f>
      </c>
      <c r="DO156" s="10">
        <f t="shared" ref="DO156" si="2130">HN156+LM156</f>
      </c>
      <c r="DP156" s="10">
        <f t="shared" ref="DP156" si="2131">HO156+LN156</f>
      </c>
      <c r="DQ156" s="10">
        <f t="shared" ref="DQ156" si="2132">HP156+LO156</f>
      </c>
      <c r="DR156" s="10">
        <f t="shared" ref="DR156" si="2133">HQ156+LP156</f>
      </c>
      <c r="DS156" s="10">
        <f t="shared" ref="DS156" si="2134">HR156+LQ156</f>
      </c>
      <c r="DT156" s="10">
        <f t="shared" ref="DT156" si="2135">HS156+LR156</f>
      </c>
      <c r="DU156" s="10">
        <f t="shared" ref="DU156" si="2136">HT156+LS156</f>
      </c>
      <c r="DV156" s="18"/>
      <c r="DW156" s="10">
        <f t="shared" ref="DW156:DW189" si="2137">_xlfn.QUARTILE.INC($AJ156:$DT156,1)</f>
      </c>
      <c r="DX156" s="10">
        <f t="shared" ref="DX156:DX189" si="2138">_xlfn.QUARTILE.INC($AJ156:$DT156,3)</f>
      </c>
      <c r="DY156" s="10">
        <f t="shared" ref="DY156" si="2139">DX156-DW156</f>
      </c>
      <c r="DZ156" s="10">
        <f>DX156+(1.25*DY156)</f>
      </c>
      <c r="EA156" s="10">
        <f>DW156-(1.25*DY156)</f>
      </c>
      <c r="EB156" s="18"/>
      <c r="EC156" s="11">
        <f t="shared" ref="EC156" si="2140">_xlfn.STDEV.P(BN156:DU156)</f>
      </c>
      <c r="ED156" s="11">
        <f>AVERAGE(DN156:DT156)</f>
      </c>
      <c r="EE156" s="11">
        <f>AVERAGE(CQ156:DT156)</f>
      </c>
      <c r="EF156" s="16"/>
      <c r="EG156" s="217" t="s">
        <v>786</v>
      </c>
      <c r="EH156" s="217" t="s">
        <v>133</v>
      </c>
      <c r="EI156" s="164">
        <f>VLOOKUP($EG156,Data!$B:$CP,Daily!EI$10,0)</f>
      </c>
      <c r="EJ156" s="164">
        <f>VLOOKUP($EG156,Data!$B:$CP,Daily!EJ$10,0)</f>
      </c>
      <c r="EK156" s="164">
        <f>VLOOKUP($EG156,Data!$B:$CP,Daily!EK$10,0)</f>
      </c>
      <c r="EL156" s="164">
        <f>VLOOKUP($EG156,Data!$B:$CP,Daily!EL$10,0)</f>
      </c>
      <c r="EM156" s="164">
        <f>VLOOKUP($EG156,Data!$B:$CP,Daily!EM$10,0)</f>
      </c>
      <c r="EN156" s="164">
        <f>VLOOKUP($EG156,Data!$B:$CP,Daily!EN$10,0)</f>
      </c>
      <c r="EO156" s="164">
        <f>VLOOKUP($EG156,Data!$B:$CP,Daily!EO$10,0)</f>
      </c>
      <c r="EP156" s="164">
        <f>VLOOKUP($EG156,Data!$B:$CP,Daily!EP$10,0)</f>
      </c>
      <c r="EQ156" s="164">
        <f>VLOOKUP($EG156,Data!$B:$CP,Daily!EQ$10,0)</f>
      </c>
      <c r="ER156" s="164">
        <f>VLOOKUP($EG156,Data!$B:$CP,Daily!ER$10,0)</f>
      </c>
      <c r="ES156" s="164">
        <f>VLOOKUP($EG156,Data!$B:$CP,Daily!ES$10,0)</f>
      </c>
      <c r="ET156" s="164">
        <f>VLOOKUP($EG156,Data!$B:$CP,Daily!ET$10,0)</f>
      </c>
      <c r="EU156" s="164">
        <f>VLOOKUP($EG156,Data!$B:$CP,Daily!EU$10,0)</f>
      </c>
      <c r="EV156" s="164">
        <f>VLOOKUP($EG156,Data!$B:$CP,Daily!EV$10,0)</f>
      </c>
      <c r="EW156" s="164">
        <f>VLOOKUP($EG156,Data!$B:$CP,Daily!EW$10,0)</f>
      </c>
      <c r="EX156" s="164">
        <f>VLOOKUP($EG156,Data!$B:$CP,Daily!EX$10,0)</f>
      </c>
      <c r="EY156" s="164">
        <f>VLOOKUP($EG156,Data!$B:$CP,Daily!EY$10,0)</f>
      </c>
      <c r="EZ156" s="164">
        <f>VLOOKUP($EG156,Data!$B:$CP,Daily!EZ$10,0)</f>
      </c>
      <c r="FA156" s="164">
        <f>VLOOKUP($EG156,Data!$B:$CP,Daily!FA$10,0)</f>
      </c>
      <c r="FB156" s="164">
        <f>VLOOKUP($EG156,Data!$B:$CP,Daily!FB$10,0)</f>
      </c>
      <c r="FC156" s="164">
        <f>VLOOKUP($EG156,Data!$B:$CP,Daily!FC$10,0)</f>
      </c>
      <c r="FD156" s="164">
        <f>VLOOKUP($EG156,Data!$B:$CP,Daily!FD$10,0)</f>
      </c>
      <c r="FE156" s="164">
        <f>VLOOKUP($EG156,Data!$B:$CP,Daily!FE$10,0)</f>
      </c>
      <c r="FF156" s="164">
        <f>VLOOKUP($EG156,Data!$B:$CP,Daily!FF$10,0)</f>
      </c>
      <c r="FG156" s="164">
        <f>VLOOKUP($EG156,Data!$B:$CP,Daily!FG$10,0)</f>
      </c>
      <c r="FH156" s="164">
        <f>VLOOKUP($EG156,Data!$B:$CP,Daily!FH$10,0)</f>
      </c>
      <c r="FI156" s="164">
        <f>VLOOKUP($EG156,Data!$B:$CP,Daily!FI$10,0)</f>
      </c>
      <c r="FJ156" s="164">
        <f>VLOOKUP($EG156,Data!$B:$CP,Daily!FJ$10,0)</f>
      </c>
      <c r="FK156" s="164">
        <f>VLOOKUP($EG156,Data!$B:$CP,Daily!FK$10,0)</f>
      </c>
      <c r="FL156" s="164">
        <f>VLOOKUP($EG156,Data!$B:$CP,Daily!FL$10,0)</f>
      </c>
      <c r="FM156" s="164">
        <f>VLOOKUP($EG156,Data!$B:$CP,Daily!FM$10,0)</f>
      </c>
      <c r="FN156" s="164">
        <f>VLOOKUP($EG156,Data!$B:$CP,Daily!FN$10,0)</f>
      </c>
      <c r="FO156" s="164">
        <f>VLOOKUP($EG156,Data!$B:$CP,Daily!FO$10,0)</f>
      </c>
      <c r="FP156" s="164">
        <f>VLOOKUP($EG156,Data!$B:$CP,Daily!FP$10,0)</f>
      </c>
      <c r="FQ156" s="164">
        <f>VLOOKUP($EG156,Data!$B:$CP,Daily!FQ$10,0)</f>
      </c>
      <c r="FR156" s="164">
        <f>VLOOKUP($EG156,Data!$B:$CP,Daily!FR$10,0)</f>
      </c>
      <c r="FS156" s="164">
        <f>VLOOKUP($EG156,Data!$B:$CP,Daily!FS$10,0)</f>
      </c>
      <c r="FT156" s="164">
        <f>VLOOKUP($EG156,Data!$B:$CP,Daily!FT$10,0)</f>
      </c>
      <c r="FU156" s="164">
        <f>VLOOKUP($EG156,Data!$B:$CP,Daily!FU$10,0)</f>
      </c>
      <c r="FV156" s="164">
        <f>VLOOKUP($EG156,Data!$B:$CP,Daily!FV$10,0)</f>
      </c>
      <c r="FW156" s="164">
        <f>VLOOKUP($EG156,Data!$B:$CP,Daily!FW$10,0)</f>
      </c>
      <c r="FX156" s="164">
        <f>VLOOKUP($EG156,Data!$B:$CP,Daily!FX$10,0)</f>
      </c>
      <c r="FY156" s="164">
        <f>VLOOKUP($EG156,Data!$B:$CP,Daily!FY$10,0)</f>
      </c>
      <c r="FZ156" s="164">
        <f>VLOOKUP($EG156,Data!$B:$CP,Daily!FZ$10,0)</f>
      </c>
      <c r="GA156" s="164">
        <f>VLOOKUP($EG156,Data!$B:$CP,Daily!GA$10,0)</f>
      </c>
      <c r="GB156" s="164">
        <f>VLOOKUP($EG156,Data!$B:$CP,Daily!GB$10,0)</f>
      </c>
      <c r="GC156" s="164">
        <f>VLOOKUP($EG156,Data!$B:$CP,Daily!GC$10,0)</f>
      </c>
      <c r="GD156" s="164">
        <f>VLOOKUP($EG156,Data!$B:$CP,Daily!GD$10,0)</f>
      </c>
      <c r="GE156" s="164">
        <f>VLOOKUP($EG156,Data!$B:$CP,Daily!GE$10,0)</f>
      </c>
      <c r="GF156" s="164">
        <f>VLOOKUP($EG156,Data!$B:$CP,Daily!GF$10,0)</f>
      </c>
      <c r="GG156" s="164">
        <f>VLOOKUP($EG156,Data!$B:$CP,Daily!GG$10,0)</f>
      </c>
      <c r="GH156" s="164">
        <f>VLOOKUP($EG156,Data!$B:$CP,Daily!GH$10,0)</f>
      </c>
      <c r="GI156" s="164">
        <f>VLOOKUP($EG156,Data!$B:$CP,Daily!GI$10,0)</f>
      </c>
      <c r="GJ156" s="164">
        <f>VLOOKUP($EG156,Data!$B:$CP,Daily!GJ$10,0)</f>
      </c>
      <c r="GK156" s="164">
        <f>VLOOKUP($EG156,Data!$B:$CP,Daily!GK$10,0)</f>
      </c>
      <c r="GL156" s="164">
        <f>VLOOKUP($EG156,Data!$B:$CP,Daily!GL$10,0)</f>
      </c>
      <c r="GM156" s="164">
        <f>VLOOKUP($EG156,Data!$B:$CP,Daily!GM$10,0)</f>
      </c>
      <c r="GN156" s="164">
        <f>VLOOKUP($EG156,Data!$B:$CP,Daily!GN$10,0)</f>
      </c>
      <c r="GO156" s="164">
        <f>VLOOKUP($EG156,Data!$B:$CP,Daily!GO$10,0)</f>
      </c>
      <c r="GP156" s="164">
        <f>VLOOKUP($EG156,Data!$B:$CP,Daily!GP$10,0)</f>
      </c>
      <c r="GQ156" s="164">
        <f>VLOOKUP($EG156,Data!$B:$CP,Daily!GQ$10,0)</f>
      </c>
      <c r="GR156" s="164">
        <f>VLOOKUP($EG156,Data!$B:$CP,Daily!GR$10,0)</f>
      </c>
      <c r="GS156" s="164">
        <f>VLOOKUP($EG156,Data!$B:$CP,Daily!GS$10,0)</f>
      </c>
      <c r="GT156" s="164">
        <f>VLOOKUP($EG156,Data!$B:$CP,Daily!GT$10,0)</f>
      </c>
      <c r="GU156" s="164">
        <f>VLOOKUP($EG156,Data!$B:$CP,Daily!GU$10,0)</f>
      </c>
      <c r="GV156" s="164">
        <f>VLOOKUP($EG156,Data!$B:$CP,Daily!GV$10,0)</f>
      </c>
      <c r="GW156" s="164">
        <f>VLOOKUP($EG156,Data!$B:$CP,Daily!GW$10,0)</f>
      </c>
      <c r="GX156" s="164">
        <f>VLOOKUP($EG156,Data!$B:$CP,Daily!GX$10,0)</f>
      </c>
      <c r="GY156" s="164">
        <f>VLOOKUP($EG156,Data!$B:$CP,Daily!GY$10,0)</f>
      </c>
      <c r="GZ156" s="164">
        <f>VLOOKUP($EG156,Data!$B:$CP,Daily!GZ$10,0)</f>
      </c>
      <c r="HA156" s="164">
        <f>VLOOKUP($EG156,Data!$B:$CP,Daily!HA$10,0)</f>
      </c>
      <c r="HB156" s="164">
        <f>VLOOKUP($EG156,Data!$B:$CP,Daily!HB$10,0)</f>
      </c>
      <c r="HC156" s="164">
        <f>VLOOKUP($EG156,Data!$B:$CP,Daily!HC$10,0)</f>
      </c>
      <c r="HD156" s="164">
        <f>VLOOKUP($EG156,Data!$B:$CP,Daily!HD$10,0)</f>
      </c>
      <c r="HE156" s="164">
        <f>VLOOKUP($EG156,Data!$B:$CP,Daily!HE$10,0)</f>
      </c>
      <c r="HF156" s="164">
        <f>VLOOKUP($EG156,Data!$B:$CP,Daily!HF$10,0)</f>
      </c>
      <c r="HG156" s="164">
        <f>VLOOKUP($EG156,Data!$B:$CP,Daily!HG$10,0)</f>
      </c>
      <c r="HH156" s="164">
        <f>VLOOKUP($EG156,Data!$B:$CP,Daily!HH$10,0)</f>
      </c>
      <c r="HI156" s="164">
        <f>VLOOKUP($EG156,Data!$B:$CP,Daily!HI$10,0)</f>
      </c>
      <c r="HJ156" s="164">
        <f>VLOOKUP($EG156,Data!$B:$CP,Daily!HJ$10,0)</f>
      </c>
      <c r="HK156" s="164">
        <f>VLOOKUP($EG156,Data!$B:$CP,Daily!HK$10,0)</f>
      </c>
      <c r="HL156" s="164">
        <f>VLOOKUP($EG156,Data!$B:$CP,Daily!HL$10,0)</f>
      </c>
      <c r="HM156" s="164">
        <f>VLOOKUP($EG156,Data!$B:$CP,Daily!HM$10,0)</f>
      </c>
      <c r="HN156" s="164">
        <f>VLOOKUP($EG156,Data!$B:$CP,Daily!HN$10,0)</f>
      </c>
      <c r="HO156" s="164">
        <f>VLOOKUP($EG156,Data!$B:$CP,Daily!HO$10,0)</f>
      </c>
      <c r="HP156" s="164">
        <f>VLOOKUP($EG156,Data!$B:$CP,Daily!HP$10,0)</f>
      </c>
      <c r="HQ156" s="164">
        <f>VLOOKUP($EG156,Data!$B:$CP,Daily!HQ$10,0)</f>
      </c>
      <c r="HR156" s="164">
        <f>VLOOKUP($EG156,Data!$B:$CP,Daily!HR$10,0)</f>
      </c>
      <c r="HS156" s="164">
        <f>VLOOKUP($EG156,Data!$B:$CP,Daily!HS$10,0)</f>
      </c>
      <c r="HT156" s="164">
        <f>VLOOKUP($EG156,Data!$B:$CP,Daily!HT$10,0)</f>
      </c>
      <c r="HU156" s="17"/>
      <c r="HV156" s="10">
        <f t="shared" ref="HV156:HV189" si="2141">_xlfn.QUARTILE.INC($EI156:$HS156,1)</f>
      </c>
      <c r="HW156" s="10">
        <f t="shared" ref="HW156:HW189" si="2142">_xlfn.QUARTILE.INC($EI156:$HS156,3)</f>
      </c>
      <c r="HX156" s="10">
        <f t="shared" ref="HX156:HX157" si="2143">HW156-HV156</f>
      </c>
      <c r="HY156" s="10">
        <f>HW156+(1.25*HX156)</f>
      </c>
      <c r="HZ156" s="10">
        <f>HV156-(1.25*HX156)</f>
      </c>
      <c r="IA156" s="55"/>
      <c r="IB156" s="11">
        <f t="shared" ref="IB156:IB157" si="2144">_xlfn.STDEV.P(FM156:HT156)</f>
      </c>
      <c r="IC156" s="11">
        <f>AVERAGE(HM156:HS156)</f>
      </c>
      <c r="ID156" s="11">
        <f>AVERAGE(GP156:HS156)</f>
      </c>
      <c r="IE156" s="16"/>
      <c r="IF156" s="9" t="s">
        <v>787</v>
      </c>
      <c r="IG156" s="9" t="s">
        <v>133</v>
      </c>
      <c r="IH156" s="10">
        <f>VLOOKUP($IF156,Data!$B:$CP,Daily!IH$10,0)</f>
      </c>
      <c r="II156" s="10">
        <f>VLOOKUP($IF156,Data!$B:$CP,Daily!II$10,0)</f>
      </c>
      <c r="IJ156" s="10">
        <f>VLOOKUP($IF156,Data!$B:$CP,Daily!IJ$10,0)</f>
      </c>
      <c r="IK156" s="10">
        <f>VLOOKUP($IF156,Data!$B:$CP,Daily!IK$10,0)</f>
      </c>
      <c r="IL156" s="10">
        <f>VLOOKUP($IF156,Data!$B:$CP,Daily!IL$10,0)</f>
      </c>
      <c r="IM156" s="10">
        <f>VLOOKUP($IF156,Data!$B:$CP,Daily!IM$10,0)</f>
      </c>
      <c r="IN156" s="10">
        <f>VLOOKUP($IF156,Data!$B:$CP,Daily!IN$10,0)</f>
      </c>
      <c r="IO156" s="10">
        <f>VLOOKUP($IF156,Data!$B:$CP,Daily!IO$10,0)</f>
      </c>
      <c r="IP156" s="10">
        <f>VLOOKUP($IF156,Data!$B:$CP,Daily!IP$10,0)</f>
      </c>
      <c r="IQ156" s="10">
        <f>VLOOKUP($IF156,Data!$B:$CP,Daily!IQ$10,0)</f>
      </c>
      <c r="IR156" s="10">
        <f>VLOOKUP($IF156,Data!$B:$CP,Daily!IR$10,0)</f>
      </c>
      <c r="IS156" s="10">
        <f>VLOOKUP($IF156,Data!$B:$CP,Daily!IS$10,0)</f>
      </c>
      <c r="IT156" s="10">
        <f>VLOOKUP($IF156,Data!$B:$CP,Daily!IT$10,0)</f>
      </c>
      <c r="IU156" s="10">
        <f>VLOOKUP($IF156,Data!$B:$CP,Daily!IU$10,0)</f>
      </c>
      <c r="IV156" s="10">
        <f>VLOOKUP($IF156,Data!$B:$CP,Daily!IV$10,0)</f>
      </c>
      <c r="IW156" s="10">
        <f>VLOOKUP($IF156,Data!$B:$CP,Daily!IW$10,0)</f>
      </c>
      <c r="IX156" s="10">
        <f>VLOOKUP($IF156,Data!$B:$CP,Daily!IX$10,0)</f>
      </c>
      <c r="IY156" s="10">
        <f>VLOOKUP($IF156,Data!$B:$CP,Daily!IY$10,0)</f>
      </c>
      <c r="IZ156" s="10">
        <f>VLOOKUP($IF156,Data!$B:$CP,Daily!IZ$10,0)</f>
      </c>
      <c r="JA156" s="10">
        <f>VLOOKUP($IF156,Data!$B:$CP,Daily!JA$10,0)</f>
      </c>
      <c r="JB156" s="10">
        <f>VLOOKUP($IF156,Data!$B:$CP,Daily!JB$10,0)</f>
      </c>
      <c r="JC156" s="10">
        <f>VLOOKUP($IF156,Data!$B:$CP,Daily!JC$10,0)</f>
      </c>
      <c r="JD156" s="10">
        <f>VLOOKUP($IF156,Data!$B:$CP,Daily!JD$10,0)</f>
      </c>
      <c r="JE156" s="10">
        <f>VLOOKUP($IF156,Data!$B:$CP,Daily!JE$10,0)</f>
      </c>
      <c r="JF156" s="10">
        <f>VLOOKUP($IF156,Data!$B:$CP,Daily!JF$10,0)</f>
      </c>
      <c r="JG156" s="10">
        <f>VLOOKUP($IF156,Data!$B:$CP,Daily!JG$10,0)</f>
      </c>
      <c r="JH156" s="10">
        <f>VLOOKUP($IF156,Data!$B:$CP,Daily!JH$10,0)</f>
      </c>
      <c r="JI156" s="10">
        <f>VLOOKUP($IF156,Data!$B:$CP,Daily!JI$10,0)</f>
      </c>
      <c r="JJ156" s="10">
        <f>VLOOKUP($IF156,Data!$B:$CP,Daily!JJ$10,0)</f>
      </c>
      <c r="JK156" s="10">
        <f>VLOOKUP($IF156,Data!$B:$CP,Daily!JK$10,0)</f>
      </c>
      <c r="JL156" s="10">
        <f>VLOOKUP($IF156,Data!$B:$CP,Daily!JL$10,0)</f>
      </c>
      <c r="JM156" s="10">
        <f>VLOOKUP($IF156,Data!$B:$CP,Daily!JM$10,0)</f>
      </c>
      <c r="JN156" s="10">
        <f>VLOOKUP($IF156,Data!$B:$CP,Daily!JN$10,0)</f>
      </c>
      <c r="JO156" s="10">
        <f>VLOOKUP($IF156,Data!$B:$CP,Daily!JO$10,0)</f>
      </c>
      <c r="JP156" s="10">
        <f>VLOOKUP($IF156,Data!$B:$CP,Daily!JP$10,0)</f>
      </c>
      <c r="JQ156" s="10">
        <f>VLOOKUP($IF156,Data!$B:$CP,Daily!JQ$10,0)</f>
      </c>
      <c r="JR156" s="10">
        <f>VLOOKUP($IF156,Data!$B:$CP,Daily!JR$10,0)</f>
      </c>
      <c r="JS156" s="10">
        <f>VLOOKUP($IF156,Data!$B:$CP,Daily!JS$10,0)</f>
      </c>
      <c r="JT156" s="10">
        <f>VLOOKUP($IF156,Data!$B:$CP,Daily!JT$10,0)</f>
      </c>
      <c r="JU156" s="10">
        <f>VLOOKUP($IF156,Data!$B:$CP,Daily!JU$10,0)</f>
      </c>
      <c r="JV156" s="10">
        <f>VLOOKUP($IF156,Data!$B:$CP,Daily!JV$10,0)</f>
      </c>
      <c r="JW156" s="10">
        <f>VLOOKUP($IF156,Data!$B:$CP,Daily!JW$10,0)</f>
      </c>
      <c r="JX156" s="10">
        <f>VLOOKUP($IF156,Data!$B:$CP,Daily!JX$10,0)</f>
      </c>
      <c r="JY156" s="10">
        <f>VLOOKUP($IF156,Data!$B:$CP,Daily!JY$10,0)</f>
      </c>
      <c r="JZ156" s="10">
        <f>VLOOKUP($IF156,Data!$B:$CP,Daily!JZ$10,0)</f>
      </c>
      <c r="KA156" s="10">
        <f>VLOOKUP($IF156,Data!$B:$CP,Daily!KA$10,0)</f>
      </c>
      <c r="KB156" s="10">
        <f>VLOOKUP($IF156,Data!$B:$CP,Daily!KB$10,0)</f>
      </c>
      <c r="KC156" s="10">
        <f>VLOOKUP($IF156,Data!$B:$CP,Daily!KC$10,0)</f>
      </c>
      <c r="KD156" s="10">
        <f>VLOOKUP($IF156,Data!$B:$CP,Daily!KD$10,0)</f>
      </c>
      <c r="KE156" s="10">
        <f>VLOOKUP($IF156,Data!$B:$CP,Daily!KE$10,0)</f>
      </c>
      <c r="KF156" s="10">
        <f>VLOOKUP($IF156,Data!$B:$CP,Daily!KF$10,0)</f>
      </c>
      <c r="KG156" s="10">
        <f>VLOOKUP($IF156,Data!$B:$CP,Daily!KG$10,0)</f>
      </c>
      <c r="KH156" s="10">
        <f>VLOOKUP($IF156,Data!$B:$CP,Daily!KH$10,0)</f>
      </c>
      <c r="KI156" s="10">
        <f>VLOOKUP($IF156,Data!$B:$CP,Daily!KI$10,0)</f>
      </c>
      <c r="KJ156" s="10">
        <f>VLOOKUP($IF156,Data!$B:$CP,Daily!KJ$10,0)</f>
      </c>
      <c r="KK156" s="10">
        <f>VLOOKUP($IF156,Data!$B:$CP,Daily!KK$10,0)</f>
      </c>
      <c r="KL156" s="10">
        <f>VLOOKUP($IF156,Data!$B:$CP,Daily!KL$10,0)</f>
      </c>
      <c r="KM156" s="10">
        <f>VLOOKUP($IF156,Data!$B:$CP,Daily!KM$10,0)</f>
      </c>
      <c r="KN156" s="10">
        <f>VLOOKUP($IF156,Data!$B:$CP,Daily!KN$10,0)</f>
      </c>
      <c r="KO156" s="10">
        <f>VLOOKUP($IF156,Data!$B:$CP,Daily!KO$10,0)</f>
      </c>
      <c r="KP156" s="10">
        <f>VLOOKUP($IF156,Data!$B:$CP,Daily!KP$10,0)</f>
      </c>
      <c r="KQ156" s="10">
        <f>VLOOKUP($IF156,Data!$B:$CP,Daily!KQ$10,0)</f>
      </c>
      <c r="KR156" s="10">
        <f>VLOOKUP($IF156,Data!$B:$CP,Daily!KR$10,0)</f>
      </c>
      <c r="KS156" s="10">
        <f>VLOOKUP($IF156,Data!$B:$CP,Daily!KS$10,0)</f>
      </c>
      <c r="KT156" s="10">
        <f>VLOOKUP($IF156,Data!$B:$CP,Daily!KT$10,0)</f>
      </c>
      <c r="KU156" s="10">
        <f>VLOOKUP($IF156,Data!$B:$CP,Daily!KU$10,0)</f>
      </c>
      <c r="KV156" s="10">
        <f>VLOOKUP($IF156,Data!$B:$CP,Daily!KV$10,0)</f>
      </c>
      <c r="KW156" s="10">
        <f>VLOOKUP($IF156,Data!$B:$CP,Daily!KW$10,0)</f>
      </c>
      <c r="KX156" s="10">
        <f>VLOOKUP($IF156,Data!$B:$CP,Daily!KX$10,0)</f>
      </c>
      <c r="KY156" s="10">
        <f>VLOOKUP($IF156,Data!$B:$CP,Daily!KY$10,0)</f>
      </c>
      <c r="KZ156" s="10">
        <f>VLOOKUP($IF156,Data!$B:$CP,Daily!KZ$10,0)</f>
      </c>
      <c r="LA156" s="10">
        <f>VLOOKUP($IF156,Data!$B:$CP,Daily!LA$10,0)</f>
      </c>
      <c r="LB156" s="10">
        <f>VLOOKUP($IF156,Data!$B:$CP,Daily!LB$10,0)</f>
      </c>
      <c r="LC156" s="10">
        <f>VLOOKUP($IF156,Data!$B:$CP,Daily!LC$10,0)</f>
      </c>
      <c r="LD156" s="10">
        <f>VLOOKUP($IF156,Data!$B:$CP,Daily!LD$10,0)</f>
      </c>
      <c r="LE156" s="10">
        <f>VLOOKUP($IF156,Data!$B:$CP,Daily!LE$10,0)</f>
      </c>
      <c r="LF156" s="10">
        <f>VLOOKUP($IF156,Data!$B:$CP,Daily!LF$10,0)</f>
      </c>
      <c r="LG156" s="10">
        <f>VLOOKUP($IF156,Data!$B:$CP,Daily!LG$10,0)</f>
      </c>
      <c r="LH156" s="10">
        <f>VLOOKUP($IF156,Data!$B:$CP,Daily!LH$10,0)</f>
      </c>
      <c r="LI156" s="10">
        <f>VLOOKUP($IF156,Data!$B:$CP,Daily!LI$10,0)</f>
      </c>
      <c r="LJ156" s="10">
        <f>VLOOKUP($IF156,Data!$B:$CP,Daily!LJ$10,0)</f>
      </c>
      <c r="LK156" s="10">
        <f>VLOOKUP($IF156,Data!$B:$CP,Daily!LK$10,0)</f>
      </c>
      <c r="LL156" s="10">
        <f>VLOOKUP($IF156,Data!$B:$CP,Daily!LL$10,0)</f>
      </c>
      <c r="LM156" s="10">
        <f>VLOOKUP($IF156,Data!$B:$CP,Daily!LM$10,0)</f>
      </c>
      <c r="LN156" s="10">
        <f>VLOOKUP($IF156,Data!$B:$CP,Daily!LN$10,0)</f>
      </c>
      <c r="LO156" s="10">
        <f>VLOOKUP($IF156,Data!$B:$CP,Daily!LO$10,0)</f>
      </c>
      <c r="LP156" s="10">
        <f>VLOOKUP($IF156,Data!$B:$CP,Daily!LP$10,0)</f>
      </c>
      <c r="LQ156" s="10">
        <f>VLOOKUP($IF156,Data!$B:$CP,Daily!LQ$10,0)</f>
      </c>
      <c r="LR156" s="10">
        <f>VLOOKUP($IF156,Data!$B:$CP,Daily!LR$10,0)</f>
      </c>
      <c r="LS156" s="10">
        <f>VLOOKUP($IF156,Data!$B:$CP,Daily!LS$10,0)</f>
      </c>
      <c r="LU156" s="10">
        <f t="shared" ref="LU156:LU189" si="2145">_xlfn.QUARTILE.INC($IH156:$LR156,1)</f>
      </c>
      <c r="LV156" s="10">
        <f t="shared" ref="LV156:LV189" si="2146">_xlfn.QUARTILE.INC($IH156:$LR156,3)</f>
      </c>
      <c r="LW156" s="10">
        <f t="shared" ref="LW156:LW157" si="2147">LV156-LU156</f>
      </c>
      <c r="LX156" s="10">
        <f>LV156+(1.25*LW156)</f>
      </c>
      <c r="LY156" s="10">
        <f>LU156-(1.25*LW156)</f>
      </c>
      <c r="LZ156" s="53"/>
      <c r="MA156" s="11">
        <f t="shared" ref="MA156:MA157" si="2148">_xlfn.STDEV.P(JL156:LS156)</f>
      </c>
      <c r="MB156" s="11">
        <f>AVERAGE(LL156:LR156)</f>
      </c>
      <c r="MC156" s="11">
        <f>AVERAGE(KO156:LR156)</f>
      </c>
    </row>
    <row r="157" spans="3:341" x14ac:dyDescent="0.25">
      <c r="C157" s="5"/>
      <c r="D157" s="74" t="s">
        <v>788</v>
      </c>
      <c r="E157" s="67" t="str">
        <f>VLOOKUP($D157,'Metric Nature'!$C:$D,2,0)&amp;IF(($F157&lt;(EA157)),"Below",IF(($F157&gt;(DZ157)),"Above","Within"))</f>
      </c>
      <c r="F157" s="71">
        <f t="shared" si="2033"/>
      </c>
      <c r="G157" s="63">
        <f t="shared" si="2034"/>
      </c>
      <c r="H157" s="98">
        <f t="shared" si="2035"/>
      </c>
      <c r="I157" s="63">
        <f t="shared" si="2036"/>
      </c>
      <c r="J157" s="71">
        <f t="shared" si="2037"/>
      </c>
      <c r="K157" s="68">
        <f t="shared" ref="K157:K163" si="2149">EC157</f>
      </c>
      <c r="L157" s="70"/>
      <c r="M157" s="67" t="str">
        <f>VLOOKUP($D157,'Metric Nature'!$C:$D,2,0)&amp;IF(($N157&lt;(HZ157)),"Below",IF(($N157&gt;(HY157)),"Above","Within"))</f>
      </c>
      <c r="N157" s="71">
        <f t="shared" si="2039"/>
      </c>
      <c r="O157" s="63">
        <f t="shared" ref="O157" si="2150">IC157</f>
      </c>
      <c r="P157" s="98">
        <f t="shared" ref="P157" si="2151">IFERROR(((N157-O157)/O157),0)</f>
      </c>
      <c r="Q157" s="63">
        <f t="shared" si="2040"/>
      </c>
      <c r="R157" s="71">
        <f t="shared" si="2041"/>
      </c>
      <c r="S157" s="68">
        <f t="shared" ref="S157:S163" si="2152">IB157</f>
      </c>
      <c r="T157" s="70"/>
      <c r="U157" s="67" t="str">
        <f>VLOOKUP($D157,'Metric Nature'!$C:$D,2,0)&amp;IF(($V157&lt;(LY157)),"Below",IF(($V157&gt;(LX157)),"Above","Within"))</f>
      </c>
      <c r="V157" s="62">
        <f t="shared" si="2043"/>
      </c>
      <c r="W157" s="63">
        <f t="shared" ref="W157" si="2153">MB157</f>
      </c>
      <c r="X157" s="62">
        <f t="shared" si="2044"/>
      </c>
      <c r="Y157" s="63">
        <f t="shared" ref="Y157" si="2154">MC157</f>
      </c>
      <c r="Z157" s="62">
        <f t="shared" ref="Z157:Z158" si="2155">IFERROR(((V157-Y157)/Y157),0)</f>
      </c>
      <c r="AA157" s="68">
        <f t="shared" ref="AA157:AA163" si="2156">MA157</f>
      </c>
      <c r="AB157" s="64"/>
      <c r="AC157" s="60" t="s">
        <v>789</v>
      </c>
      <c r="AI157" s="9" t="s">
        <v>790</v>
      </c>
      <c r="AJ157" s="14">
        <f>IFERROR((IFERROR(VLOOKUP($EG157,Data!$B:$CP,Daily!EI$10,0),0)+IFERROR(VLOOKUP($IF157,Data!$B:$CP,Daily!IH$10,0),0))/AJ$156,0)</f>
      </c>
      <c r="AK157" s="14">
        <f>IFERROR((IFERROR(VLOOKUP($EG157,Data!$B:$CP,Daily!EJ$10,0),0)+IFERROR(VLOOKUP($IF157,Data!$B:$CP,Daily!II$10,0),0))/AK$156,0)</f>
      </c>
      <c r="AL157" s="14">
        <f>IFERROR((IFERROR(VLOOKUP($EG157,Data!$B:$CP,Daily!EK$10,0),0)+IFERROR(VLOOKUP($IF157,Data!$B:$CP,Daily!IJ$10,0),0))/AL$156,0)</f>
      </c>
      <c r="AM157" s="14">
        <f>IFERROR((IFERROR(VLOOKUP($EG157,Data!$B:$CP,Daily!EL$10,0),0)+IFERROR(VLOOKUP($IF157,Data!$B:$CP,Daily!IK$10,0),0))/AM$156,0)</f>
      </c>
      <c r="AN157" s="14">
        <f>IFERROR((IFERROR(VLOOKUP($EG157,Data!$B:$CP,Daily!EM$10,0),0)+IFERROR(VLOOKUP($IF157,Data!$B:$CP,Daily!IL$10,0),0))/AN$156,0)</f>
      </c>
      <c r="AO157" s="14">
        <f>IFERROR((IFERROR(VLOOKUP($EG157,Data!$B:$CP,Daily!EN$10,0),0)+IFERROR(VLOOKUP($IF157,Data!$B:$CP,Daily!IM$10,0),0))/AO$156,0)</f>
      </c>
      <c r="AP157" s="14">
        <f>IFERROR((IFERROR(VLOOKUP($EG157,Data!$B:$CP,Daily!EO$10,0),0)+IFERROR(VLOOKUP($IF157,Data!$B:$CP,Daily!IN$10,0),0))/AP$156,0)</f>
      </c>
      <c r="AQ157" s="14">
        <f>IFERROR((IFERROR(VLOOKUP($EG157,Data!$B:$CP,Daily!EP$10,0),0)+IFERROR(VLOOKUP($IF157,Data!$B:$CP,Daily!IO$10,0),0))/AQ$156,0)</f>
      </c>
      <c r="AR157" s="14">
        <f>IFERROR((IFERROR(VLOOKUP($EG157,Data!$B:$CP,Daily!EQ$10,0),0)+IFERROR(VLOOKUP($IF157,Data!$B:$CP,Daily!IP$10,0),0))/AR$156,0)</f>
      </c>
      <c r="AS157" s="14">
        <f>IFERROR((IFERROR(VLOOKUP($EG157,Data!$B:$CP,Daily!ER$10,0),0)+IFERROR(VLOOKUP($IF157,Data!$B:$CP,Daily!IQ$10,0),0))/AS$156,0)</f>
      </c>
      <c r="AT157" s="14">
        <f>IFERROR((IFERROR(VLOOKUP($EG157,Data!$B:$CP,Daily!ES$10,0),0)+IFERROR(VLOOKUP($IF157,Data!$B:$CP,Daily!IR$10,0),0))/AT$156,0)</f>
      </c>
      <c r="AU157" s="14">
        <f>IFERROR((IFERROR(VLOOKUP($EG157,Data!$B:$CP,Daily!ET$10,0),0)+IFERROR(VLOOKUP($IF157,Data!$B:$CP,Daily!IS$10,0),0))/AU$156,0)</f>
      </c>
      <c r="AV157" s="14">
        <f>IFERROR((IFERROR(VLOOKUP($EG157,Data!$B:$CP,Daily!EU$10,0),0)+IFERROR(VLOOKUP($IF157,Data!$B:$CP,Daily!IT$10,0),0))/AV$156,0)</f>
      </c>
      <c r="AW157" s="14">
        <f>IFERROR((IFERROR(VLOOKUP($EG157,Data!$B:$CP,Daily!EV$10,0),0)+IFERROR(VLOOKUP($IF157,Data!$B:$CP,Daily!IU$10,0),0))/AW$156,0)</f>
      </c>
      <c r="AX157" s="14">
        <f>IFERROR((IFERROR(VLOOKUP($EG157,Data!$B:$CP,Daily!EW$10,0),0)+IFERROR(VLOOKUP($IF157,Data!$B:$CP,Daily!IV$10,0),0))/AX$156,0)</f>
      </c>
      <c r="AY157" s="14">
        <f>IFERROR((IFERROR(VLOOKUP($EG157,Data!$B:$CP,Daily!EX$10,0),0)+IFERROR(VLOOKUP($IF157,Data!$B:$CP,Daily!IW$10,0),0))/AY$156,0)</f>
      </c>
      <c r="AZ157" s="14">
        <f>IFERROR((IFERROR(VLOOKUP($EG157,Data!$B:$CP,Daily!EY$10,0),0)+IFERROR(VLOOKUP($IF157,Data!$B:$CP,Daily!IX$10,0),0))/AZ$156,0)</f>
      </c>
      <c r="BA157" s="14">
        <f>IFERROR((IFERROR(VLOOKUP($EG157,Data!$B:$CP,Daily!EZ$10,0),0)+IFERROR(VLOOKUP($IF157,Data!$B:$CP,Daily!IY$10,0),0))/BA$156,0)</f>
      </c>
      <c r="BB157" s="14">
        <f>IFERROR((IFERROR(VLOOKUP($EG157,Data!$B:$CP,Daily!FA$10,0),0)+IFERROR(VLOOKUP($IF157,Data!$B:$CP,Daily!IZ$10,0),0))/BB$156,0)</f>
      </c>
      <c r="BC157" s="14">
        <f>IFERROR((IFERROR(VLOOKUP($EG157,Data!$B:$CP,Daily!FB$10,0),0)+IFERROR(VLOOKUP($IF157,Data!$B:$CP,Daily!JA$10,0),0))/BC$156,0)</f>
      </c>
      <c r="BD157" s="14">
        <f>IFERROR((IFERROR(VLOOKUP($EG157,Data!$B:$CP,Daily!FC$10,0),0)+IFERROR(VLOOKUP($IF157,Data!$B:$CP,Daily!JB$10,0),0))/BD$156,0)</f>
      </c>
      <c r="BE157" s="14">
        <f>IFERROR((IFERROR(VLOOKUP($EG157,Data!$B:$CP,Daily!FD$10,0),0)+IFERROR(VLOOKUP($IF157,Data!$B:$CP,Daily!JC$10,0),0))/BE$156,0)</f>
      </c>
      <c r="BF157" s="14">
        <f>IFERROR((IFERROR(VLOOKUP($EG157,Data!$B:$CP,Daily!FE$10,0),0)+IFERROR(VLOOKUP($IF157,Data!$B:$CP,Daily!JD$10,0),0))/BF$156,0)</f>
      </c>
      <c r="BG157" s="14">
        <f>IFERROR((IFERROR(VLOOKUP($EG157,Data!$B:$CP,Daily!FF$10,0),0)+IFERROR(VLOOKUP($IF157,Data!$B:$CP,Daily!JE$10,0),0))/BG$156,0)</f>
      </c>
      <c r="BH157" s="14">
        <f>IFERROR((IFERROR(VLOOKUP($EG157,Data!$B:$CP,Daily!FG$10,0),0)+IFERROR(VLOOKUP($IF157,Data!$B:$CP,Daily!JF$10,0),0))/BH$156,0)</f>
      </c>
      <c r="BI157" s="14">
        <f>IFERROR((IFERROR(VLOOKUP($EG157,Data!$B:$CP,Daily!FH$10,0),0)+IFERROR(VLOOKUP($IF157,Data!$B:$CP,Daily!JG$10,0),0))/BI$156,0)</f>
      </c>
      <c r="BJ157" s="14">
        <f>IFERROR((IFERROR(VLOOKUP($EG157,Data!$B:$CP,Daily!FI$10,0),0)+IFERROR(VLOOKUP($IF157,Data!$B:$CP,Daily!JH$10,0),0))/BJ$156,0)</f>
      </c>
      <c r="BK157" s="14">
        <f>IFERROR((IFERROR(VLOOKUP($EG157,Data!$B:$CP,Daily!FJ$10,0),0)+IFERROR(VLOOKUP($IF157,Data!$B:$CP,Daily!JI$10,0),0))/BK$156,0)</f>
      </c>
      <c r="BL157" s="14">
        <f>IFERROR((IFERROR(VLOOKUP($EG157,Data!$B:$CP,Daily!FK$10,0),0)+IFERROR(VLOOKUP($IF157,Data!$B:$CP,Daily!JJ$10,0),0))/BL$156,0)</f>
      </c>
      <c r="BM157" s="14">
        <f>IFERROR((IFERROR(VLOOKUP($EG157,Data!$B:$CP,Daily!FL$10,0),0)+IFERROR(VLOOKUP($IF157,Data!$B:$CP,Daily!JK$10,0),0))/BM$156,0)</f>
      </c>
      <c r="BN157" s="14">
        <f>IFERROR((IFERROR(VLOOKUP($EG157,Data!$B:$CP,Daily!FM$10,0),0)+IFERROR(VLOOKUP($IF157,Data!$B:$CP,Daily!JL$10,0),0))/BN$156,0)</f>
      </c>
      <c r="BO157" s="14">
        <f>IFERROR((IFERROR(VLOOKUP($EG157,Data!$B:$CP,Daily!FN$10,0),0)+IFERROR(VLOOKUP($IF157,Data!$B:$CP,Daily!JM$10,0),0))/BO$156,0)</f>
      </c>
      <c r="BP157" s="14">
        <f>IFERROR((IFERROR(VLOOKUP($EG157,Data!$B:$CP,Daily!FO$10,0),0)+IFERROR(VLOOKUP($IF157,Data!$B:$CP,Daily!JN$10,0),0))/BP$156,0)</f>
      </c>
      <c r="BQ157" s="14">
        <f>IFERROR((IFERROR(VLOOKUP($EG157,Data!$B:$CP,Daily!FP$10,0),0)+IFERROR(VLOOKUP($IF157,Data!$B:$CP,Daily!JO$10,0),0))/BQ$156,0)</f>
      </c>
      <c r="BR157" s="14">
        <f>IFERROR((IFERROR(VLOOKUP($EG157,Data!$B:$CP,Daily!FQ$10,0),0)+IFERROR(VLOOKUP($IF157,Data!$B:$CP,Daily!JP$10,0),0))/BR$156,0)</f>
      </c>
      <c r="BS157" s="14">
        <f>IFERROR((IFERROR(VLOOKUP($EG157,Data!$B:$CP,Daily!FR$10,0),0)+IFERROR(VLOOKUP($IF157,Data!$B:$CP,Daily!JQ$10,0),0))/BS$156,0)</f>
      </c>
      <c r="BT157" s="14">
        <f>IFERROR((IFERROR(VLOOKUP($EG157,Data!$B:$CP,Daily!FS$10,0),0)+IFERROR(VLOOKUP($IF157,Data!$B:$CP,Daily!JR$10,0),0))/BT$156,0)</f>
      </c>
      <c r="BU157" s="14">
        <f>IFERROR((IFERROR(VLOOKUP($EG157,Data!$B:$CP,Daily!FT$10,0),0)+IFERROR(VLOOKUP($IF157,Data!$B:$CP,Daily!JS$10,0),0))/BU$156,0)</f>
      </c>
      <c r="BV157" s="14">
        <f>IFERROR((IFERROR(VLOOKUP($EG157,Data!$B:$CP,Daily!FU$10,0),0)+IFERROR(VLOOKUP($IF157,Data!$B:$CP,Daily!JT$10,0),0))/BV$156,0)</f>
      </c>
      <c r="BW157" s="14">
        <f>IFERROR((IFERROR(VLOOKUP($EG157,Data!$B:$CP,Daily!FV$10,0),0)+IFERROR(VLOOKUP($IF157,Data!$B:$CP,Daily!JU$10,0),0))/BW$156,0)</f>
      </c>
      <c r="BX157" s="14">
        <f>IFERROR((IFERROR(VLOOKUP($EG157,Data!$B:$CP,Daily!FW$10,0),0)+IFERROR(VLOOKUP($IF157,Data!$B:$CP,Daily!JV$10,0),0))/BX$156,0)</f>
      </c>
      <c r="BY157" s="14">
        <f>IFERROR((IFERROR(VLOOKUP($EG157,Data!$B:$CP,Daily!FX$10,0),0)+IFERROR(VLOOKUP($IF157,Data!$B:$CP,Daily!JW$10,0),0))/BY$156,0)</f>
      </c>
      <c r="BZ157" s="14">
        <f>IFERROR((IFERROR(VLOOKUP($EG157,Data!$B:$CP,Daily!FY$10,0),0)+IFERROR(VLOOKUP($IF157,Data!$B:$CP,Daily!JX$10,0),0))/BZ$156,0)</f>
      </c>
      <c r="CA157" s="14">
        <f>IFERROR((IFERROR(VLOOKUP($EG157,Data!$B:$CP,Daily!FZ$10,0),0)+IFERROR(VLOOKUP($IF157,Data!$B:$CP,Daily!JY$10,0),0))/CA$156,0)</f>
      </c>
      <c r="CB157" s="14">
        <f>IFERROR((IFERROR(VLOOKUP($EG157,Data!$B:$CP,Daily!GA$10,0),0)+IFERROR(VLOOKUP($IF157,Data!$B:$CP,Daily!JZ$10,0),0))/CB$156,0)</f>
      </c>
      <c r="CC157" s="14">
        <f>IFERROR((IFERROR(VLOOKUP($EG157,Data!$B:$CP,Daily!GB$10,0),0)+IFERROR(VLOOKUP($IF157,Data!$B:$CP,Daily!KA$10,0),0))/CC$156,0)</f>
      </c>
      <c r="CD157" s="14">
        <f>IFERROR((IFERROR(VLOOKUP($EG157,Data!$B:$CP,Daily!GC$10,0),0)+IFERROR(VLOOKUP($IF157,Data!$B:$CP,Daily!KB$10,0),0))/CD$156,0)</f>
      </c>
      <c r="CE157" s="14">
        <f>IFERROR((IFERROR(VLOOKUP($EG157,Data!$B:$CP,Daily!GD$10,0),0)+IFERROR(VLOOKUP($IF157,Data!$B:$CP,Daily!KC$10,0),0))/CE$156,0)</f>
      </c>
      <c r="CF157" s="14">
        <f>IFERROR((IFERROR(VLOOKUP($EG157,Data!$B:$CP,Daily!GE$10,0),0)+IFERROR(VLOOKUP($IF157,Data!$B:$CP,Daily!KD$10,0),0))/CF$156,0)</f>
      </c>
      <c r="CG157" s="14">
        <f>IFERROR((IFERROR(VLOOKUP($EG157,Data!$B:$CP,Daily!GF$10,0),0)+IFERROR(VLOOKUP($IF157,Data!$B:$CP,Daily!KE$10,0),0))/CG$156,0)</f>
      </c>
      <c r="CH157" s="14">
        <f>IFERROR((IFERROR(VLOOKUP($EG157,Data!$B:$CP,Daily!GG$10,0),0)+IFERROR(VLOOKUP($IF157,Data!$B:$CP,Daily!KF$10,0),0))/CH$156,0)</f>
      </c>
      <c r="CI157" s="14">
        <f>IFERROR((IFERROR(VLOOKUP($EG157,Data!$B:$CP,Daily!GH$10,0),0)+IFERROR(VLOOKUP($IF157,Data!$B:$CP,Daily!KG$10,0),0))/CI$156,0)</f>
      </c>
      <c r="CJ157" s="14">
        <f>IFERROR((IFERROR(VLOOKUP($EG157,Data!$B:$CP,Daily!GI$10,0),0)+IFERROR(VLOOKUP($IF157,Data!$B:$CP,Daily!KH$10,0),0))/CJ$156,0)</f>
      </c>
      <c r="CK157" s="14">
        <f>IFERROR((IFERROR(VLOOKUP($EG157,Data!$B:$CP,Daily!GJ$10,0),0)+IFERROR(VLOOKUP($IF157,Data!$B:$CP,Daily!KI$10,0),0))/CK$156,0)</f>
      </c>
      <c r="CL157" s="14">
        <f>IFERROR((IFERROR(VLOOKUP($EG157,Data!$B:$CP,Daily!GK$10,0),0)+IFERROR(VLOOKUP($IF157,Data!$B:$CP,Daily!KJ$10,0),0))/CL$156,0)</f>
      </c>
      <c r="CM157" s="14">
        <f>IFERROR((IFERROR(VLOOKUP($EG157,Data!$B:$CP,Daily!GL$10,0),0)+IFERROR(VLOOKUP($IF157,Data!$B:$CP,Daily!KK$10,0),0))/CM$156,0)</f>
      </c>
      <c r="CN157" s="14">
        <f>IFERROR((IFERROR(VLOOKUP($EG157,Data!$B:$CP,Daily!GM$10,0),0)+IFERROR(VLOOKUP($IF157,Data!$B:$CP,Daily!KL$10,0),0))/CN$156,0)</f>
      </c>
      <c r="CO157" s="14">
        <f>IFERROR((IFERROR(VLOOKUP($EG157,Data!$B:$CP,Daily!GN$10,0),0)+IFERROR(VLOOKUP($IF157,Data!$B:$CP,Daily!KM$10,0),0))/CO$156,0)</f>
      </c>
      <c r="CP157" s="14">
        <f>IFERROR((IFERROR(VLOOKUP($EG157,Data!$B:$CP,Daily!GO$10,0),0)+IFERROR(VLOOKUP($IF157,Data!$B:$CP,Daily!KN$10,0),0))/CP$156,0)</f>
      </c>
      <c r="CQ157" s="14">
        <f>IFERROR((IFERROR(VLOOKUP($EG157,Data!$B:$CP,Daily!GP$10,0),0)+IFERROR(VLOOKUP($IF157,Data!$B:$CP,Daily!KO$10,0),0))/CQ$156,0)</f>
      </c>
      <c r="CR157" s="14">
        <f>IFERROR((IFERROR(VLOOKUP($EG157,Data!$B:$CP,Daily!GQ$10,0),0)+IFERROR(VLOOKUP($IF157,Data!$B:$CP,Daily!KP$10,0),0))/CR$156,0)</f>
      </c>
      <c r="CS157" s="14">
        <f>IFERROR((IFERROR(VLOOKUP($EG157,Data!$B:$CP,Daily!GR$10,0),0)+IFERROR(VLOOKUP($IF157,Data!$B:$CP,Daily!KQ$10,0),0))/CS$156,0)</f>
      </c>
      <c r="CT157" s="14">
        <f>IFERROR((IFERROR(VLOOKUP($EG157,Data!$B:$CP,Daily!GS$10,0),0)+IFERROR(VLOOKUP($IF157,Data!$B:$CP,Daily!KR$10,0),0))/CT$156,0)</f>
      </c>
      <c r="CU157" s="14">
        <f>IFERROR((IFERROR(VLOOKUP($EG157,Data!$B:$CP,Daily!GT$10,0),0)+IFERROR(VLOOKUP($IF157,Data!$B:$CP,Daily!KS$10,0),0))/CU$156,0)</f>
      </c>
      <c r="CV157" s="14">
        <f>IFERROR((IFERROR(VLOOKUP($EG157,Data!$B:$CP,Daily!GU$10,0),0)+IFERROR(VLOOKUP($IF157,Data!$B:$CP,Daily!KT$10,0),0))/CV$156,0)</f>
      </c>
      <c r="CW157" s="14">
        <f>IFERROR((IFERROR(VLOOKUP($EG157,Data!$B:$CP,Daily!GV$10,0),0)+IFERROR(VLOOKUP($IF157,Data!$B:$CP,Daily!KU$10,0),0))/CW$156,0)</f>
      </c>
      <c r="CX157" s="14">
        <f>IFERROR((IFERROR(VLOOKUP($EG157,Data!$B:$CP,Daily!GW$10,0),0)+IFERROR(VLOOKUP($IF157,Data!$B:$CP,Daily!KV$10,0),0))/CX$156,0)</f>
      </c>
      <c r="CY157" s="14">
        <f>IFERROR((IFERROR(VLOOKUP($EG157,Data!$B:$CP,Daily!GX$10,0),0)+IFERROR(VLOOKUP($IF157,Data!$B:$CP,Daily!KW$10,0),0))/CY$156,0)</f>
      </c>
      <c r="CZ157" s="14">
        <f>IFERROR((IFERROR(VLOOKUP($EG157,Data!$B:$CP,Daily!GY$10,0),0)+IFERROR(VLOOKUP($IF157,Data!$B:$CP,Daily!KX$10,0),0))/CZ$156,0)</f>
      </c>
      <c r="DA157" s="14">
        <f>IFERROR((IFERROR(VLOOKUP($EG157,Data!$B:$CP,Daily!GZ$10,0),0)+IFERROR(VLOOKUP($IF157,Data!$B:$CP,Daily!KY$10,0),0))/DA$156,0)</f>
      </c>
      <c r="DB157" s="14">
        <f>IFERROR((IFERROR(VLOOKUP($EG157,Data!$B:$CP,Daily!HA$10,0),0)+IFERROR(VLOOKUP($IF157,Data!$B:$CP,Daily!KZ$10,0),0))/DB$156,0)</f>
      </c>
      <c r="DC157" s="14">
        <f>IFERROR((IFERROR(VLOOKUP($EG157,Data!$B:$CP,Daily!HB$10,0),0)+IFERROR(VLOOKUP($IF157,Data!$B:$CP,Daily!LA$10,0),0))/DC$156,0)</f>
      </c>
      <c r="DD157" s="14">
        <f>IFERROR((IFERROR(VLOOKUP($EG157,Data!$B:$CP,Daily!HC$10,0),0)+IFERROR(VLOOKUP($IF157,Data!$B:$CP,Daily!LB$10,0),0))/DD$156,0)</f>
      </c>
      <c r="DE157" s="14">
        <f>IFERROR((IFERROR(VLOOKUP($EG157,Data!$B:$CP,Daily!HD$10,0),0)+IFERROR(VLOOKUP($IF157,Data!$B:$CP,Daily!LC$10,0),0))/DE$156,0)</f>
      </c>
      <c r="DF157" s="14">
        <f>IFERROR((IFERROR(VLOOKUP($EG157,Data!$B:$CP,Daily!HE$10,0),0)+IFERROR(VLOOKUP($IF157,Data!$B:$CP,Daily!LD$10,0),0))/DF$156,0)</f>
      </c>
      <c r="DG157" s="14">
        <f>IFERROR((IFERROR(VLOOKUP($EG157,Data!$B:$CP,Daily!HF$10,0),0)+IFERROR(VLOOKUP($IF157,Data!$B:$CP,Daily!LE$10,0),0))/DG$156,0)</f>
      </c>
      <c r="DH157" s="14">
        <f>IFERROR((IFERROR(VLOOKUP($EG157,Data!$B:$CP,Daily!HG$10,0),0)+IFERROR(VLOOKUP($IF157,Data!$B:$CP,Daily!LF$10,0),0))/DH$156,0)</f>
      </c>
      <c r="DI157" s="14">
        <f>IFERROR((IFERROR(VLOOKUP($EG157,Data!$B:$CP,Daily!HH$10,0),0)+IFERROR(VLOOKUP($IF157,Data!$B:$CP,Daily!LG$10,0),0))/DI$156,0)</f>
      </c>
      <c r="DJ157" s="14">
        <f>IFERROR((IFERROR(VLOOKUP($EG157,Data!$B:$CP,Daily!HI$10,0),0)+IFERROR(VLOOKUP($IF157,Data!$B:$CP,Daily!LH$10,0),0))/DJ$156,0)</f>
      </c>
      <c r="DK157" s="14">
        <f>IFERROR((IFERROR(VLOOKUP($EG157,Data!$B:$CP,Daily!HJ$10,0),0)+IFERROR(VLOOKUP($IF157,Data!$B:$CP,Daily!LI$10,0),0))/DK$156,0)</f>
      </c>
      <c r="DL157" s="14">
        <f>IFERROR((IFERROR(VLOOKUP($EG157,Data!$B:$CP,Daily!HK$10,0),0)+IFERROR(VLOOKUP($IF157,Data!$B:$CP,Daily!LJ$10,0),0))/DL$156,0)</f>
      </c>
      <c r="DM157" s="14">
        <f>IFERROR((IFERROR(VLOOKUP($EG157,Data!$B:$CP,Daily!HL$10,0),0)+IFERROR(VLOOKUP($IF157,Data!$B:$CP,Daily!LK$10,0),0))/DM$156,0)</f>
      </c>
      <c r="DN157" s="14">
        <f>IFERROR((IFERROR(VLOOKUP($EG157,Data!$B:$CP,Daily!HM$10,0),0)+IFERROR(VLOOKUP($IF157,Data!$B:$CP,Daily!LL$10,0),0))/DN$156,0)</f>
      </c>
      <c r="DO157" s="14">
        <f>IFERROR((IFERROR(VLOOKUP($EG157,Data!$B:$CP,Daily!HN$10,0),0)+IFERROR(VLOOKUP($IF157,Data!$B:$CP,Daily!LM$10,0),0))/DO$156,0)</f>
      </c>
      <c r="DP157" s="14">
        <f>IFERROR((IFERROR(VLOOKUP($EG157,Data!$B:$CP,Daily!HO$10,0),0)+IFERROR(VLOOKUP($IF157,Data!$B:$CP,Daily!LN$10,0),0))/DP$156,0)</f>
      </c>
      <c r="DQ157" s="14">
        <f>IFERROR((IFERROR(VLOOKUP($EG157,Data!$B:$CP,Daily!HP$10,0),0)+IFERROR(VLOOKUP($IF157,Data!$B:$CP,Daily!LO$10,0),0))/DQ$156,0)</f>
      </c>
      <c r="DR157" s="14">
        <f>IFERROR((IFERROR(VLOOKUP($EG157,Data!$B:$CP,Daily!HQ$10,0),0)+IFERROR(VLOOKUP($IF157,Data!$B:$CP,Daily!LP$10,0),0))/DR$156,0)</f>
      </c>
      <c r="DS157" s="14">
        <f>IFERROR((IFERROR(VLOOKUP($EG157,Data!$B:$CP,Daily!HR$10,0),0)+IFERROR(VLOOKUP($IF157,Data!$B:$CP,Daily!LQ$10,0),0))/DS$156,0)</f>
      </c>
      <c r="DT157" s="14">
        <f>IFERROR((IFERROR(VLOOKUP($EG157,Data!$B:$CP,Daily!HS$10,0),0)+IFERROR(VLOOKUP($IF157,Data!$B:$CP,Daily!LR$10,0),0))/DT$156,0)</f>
      </c>
      <c r="DU157" s="14">
        <f>IFERROR((IFERROR(VLOOKUP($EG157,Data!$B:$CP,Daily!HT$10,0),0)+IFERROR(VLOOKUP($IF157,Data!$B:$CP,Daily!LS$10,0),0))/DU$156,0)</f>
      </c>
      <c r="DV157" s="18"/>
      <c r="DW157" s="52">
        <f t="shared" si="2137"/>
      </c>
      <c r="DX157" s="52">
        <f t="shared" si="2138"/>
      </c>
      <c r="DY157" s="52">
        <f t="shared" ref="DY157:DY159" si="2157">DX157-DW157</f>
      </c>
      <c r="DZ157" s="52">
        <f>DX157+(1.25*DY157)</f>
      </c>
      <c r="EA157" s="52">
        <f>DW157-(1.25*DY157)</f>
      </c>
      <c r="EB157" s="218"/>
      <c r="EC157" s="52">
        <f t="shared" ref="EC157:EC166" si="2158">_xlfn.STDEV.P(BN157:DU157)</f>
      </c>
      <c r="ED157" s="14">
        <f>SUMPRODUCT(DN157:DT157,DN$156:DT$156)/SUM(DN$156:DT$156)</f>
      </c>
      <c r="EE157" s="14">
        <f>SUMPRODUCT(CR157:DT157,CR$156:DT$156)/SUM(CR$156:DT$156)</f>
      </c>
      <c r="EF157" s="16"/>
      <c r="EG157" s="9" t="s">
        <v>791</v>
      </c>
      <c r="EH157" s="9" t="s">
        <v>134</v>
      </c>
      <c r="EI157" s="14">
        <f>IFERROR(VLOOKUP($EG157,Data!$B:$CP,Daily!EI$10,0)/EI$156,0)</f>
      </c>
      <c r="EJ157" s="14">
        <f>IFERROR(VLOOKUP($EG157,Data!$B:$CP,Daily!EJ$10,0)/EJ$156,0)</f>
      </c>
      <c r="EK157" s="14">
        <f>IFERROR(VLOOKUP($EG157,Data!$B:$CP,Daily!EK$10,0)/EK$156,0)</f>
      </c>
      <c r="EL157" s="14">
        <f>IFERROR(VLOOKUP($EG157,Data!$B:$CP,Daily!EL$10,0)/EL$156,0)</f>
      </c>
      <c r="EM157" s="14">
        <f>IFERROR(VLOOKUP($EG157,Data!$B:$CP,Daily!EM$10,0)/EM$156,0)</f>
      </c>
      <c r="EN157" s="14">
        <f>IFERROR(VLOOKUP($EG157,Data!$B:$CP,Daily!EN$10,0)/EN$156,0)</f>
      </c>
      <c r="EO157" s="14">
        <f>IFERROR(VLOOKUP($EG157,Data!$B:$CP,Daily!EO$10,0)/EO$156,0)</f>
      </c>
      <c r="EP157" s="14">
        <f>IFERROR(VLOOKUP($EG157,Data!$B:$CP,Daily!EP$10,0)/EP$156,0)</f>
      </c>
      <c r="EQ157" s="14">
        <f>IFERROR(VLOOKUP($EG157,Data!$B:$CP,Daily!EQ$10,0)/EQ$156,0)</f>
      </c>
      <c r="ER157" s="14">
        <f>IFERROR(VLOOKUP($EG157,Data!$B:$CP,Daily!ER$10,0)/ER$156,0)</f>
      </c>
      <c r="ES157" s="14">
        <f>IFERROR(VLOOKUP($EG157,Data!$B:$CP,Daily!ES$10,0)/ES$156,0)</f>
      </c>
      <c r="ET157" s="14">
        <f>IFERROR(VLOOKUP($EG157,Data!$B:$CP,Daily!ET$10,0)/ET$156,0)</f>
      </c>
      <c r="EU157" s="14">
        <f>IFERROR(VLOOKUP($EG157,Data!$B:$CP,Daily!EU$10,0)/EU$156,0)</f>
      </c>
      <c r="EV157" s="14">
        <f>IFERROR(VLOOKUP($EG157,Data!$B:$CP,Daily!EV$10,0)/EV$156,0)</f>
      </c>
      <c r="EW157" s="14">
        <f>IFERROR(VLOOKUP($EG157,Data!$B:$CP,Daily!EW$10,0)/EW$156,0)</f>
      </c>
      <c r="EX157" s="14">
        <f>IFERROR(VLOOKUP($EG157,Data!$B:$CP,Daily!EX$10,0)/EX$156,0)</f>
      </c>
      <c r="EY157" s="14">
        <f>IFERROR(VLOOKUP($EG157,Data!$B:$CP,Daily!EY$10,0)/EY$156,0)</f>
      </c>
      <c r="EZ157" s="14">
        <f>IFERROR(VLOOKUP($EG157,Data!$B:$CP,Daily!EZ$10,0)/EZ$156,0)</f>
      </c>
      <c r="FA157" s="14">
        <f>IFERROR(VLOOKUP($EG157,Data!$B:$CP,Daily!FA$10,0)/FA$156,0)</f>
      </c>
      <c r="FB157" s="14">
        <f>IFERROR(VLOOKUP($EG157,Data!$B:$CP,Daily!FB$10,0)/FB$156,0)</f>
      </c>
      <c r="FC157" s="14">
        <f>IFERROR(VLOOKUP($EG157,Data!$B:$CP,Daily!FC$10,0)/FC$156,0)</f>
      </c>
      <c r="FD157" s="14">
        <f>IFERROR(VLOOKUP($EG157,Data!$B:$CP,Daily!FD$10,0)/FD$156,0)</f>
      </c>
      <c r="FE157" s="14">
        <f>IFERROR(VLOOKUP($EG157,Data!$B:$CP,Daily!FE$10,0)/FE$156,0)</f>
      </c>
      <c r="FF157" s="14">
        <f>IFERROR(VLOOKUP($EG157,Data!$B:$CP,Daily!FF$10,0)/FF$156,0)</f>
      </c>
      <c r="FG157" s="14">
        <f>IFERROR(VLOOKUP($EG157,Data!$B:$CP,Daily!FG$10,0)/FG$156,0)</f>
      </c>
      <c r="FH157" s="14">
        <f>IFERROR(VLOOKUP($EG157,Data!$B:$CP,Daily!FH$10,0)/FH$156,0)</f>
      </c>
      <c r="FI157" s="14">
        <f>IFERROR(VLOOKUP($EG157,Data!$B:$CP,Daily!FI$10,0)/FI$156,0)</f>
      </c>
      <c r="FJ157" s="14">
        <f>IFERROR(VLOOKUP($EG157,Data!$B:$CP,Daily!FJ$10,0)/FJ$156,0)</f>
      </c>
      <c r="FK157" s="14">
        <f>IFERROR(VLOOKUP($EG157,Data!$B:$CP,Daily!FK$10,0)/FK$156,0)</f>
      </c>
      <c r="FL157" s="14">
        <f>IFERROR(VLOOKUP($EG157,Data!$B:$CP,Daily!FL$10,0)/FL$156,0)</f>
      </c>
      <c r="FM157" s="14">
        <f>IFERROR(VLOOKUP($EG157,Data!$B:$CP,Daily!FM$10,0)/FM$156,0)</f>
      </c>
      <c r="FN157" s="14">
        <f>IFERROR(VLOOKUP($EG157,Data!$B:$CP,Daily!FN$10,0)/FN$156,0)</f>
      </c>
      <c r="FO157" s="14">
        <f>IFERROR(VLOOKUP($EG157,Data!$B:$CP,Daily!FO$10,0)/FO$156,0)</f>
      </c>
      <c r="FP157" s="14">
        <f>IFERROR(VLOOKUP($EG157,Data!$B:$CP,Daily!FP$10,0)/FP$156,0)</f>
      </c>
      <c r="FQ157" s="14">
        <f>IFERROR(VLOOKUP($EG157,Data!$B:$CP,Daily!FQ$10,0)/FQ$156,0)</f>
      </c>
      <c r="FR157" s="14">
        <f>IFERROR(VLOOKUP($EG157,Data!$B:$CP,Daily!FR$10,0)/FR$156,0)</f>
      </c>
      <c r="FS157" s="14">
        <f>IFERROR(VLOOKUP($EG157,Data!$B:$CP,Daily!FS$10,0)/FS$156,0)</f>
      </c>
      <c r="FT157" s="14">
        <f>IFERROR(VLOOKUP($EG157,Data!$B:$CP,Daily!FT$10,0)/FT$156,0)</f>
      </c>
      <c r="FU157" s="14">
        <f>IFERROR(VLOOKUP($EG157,Data!$B:$CP,Daily!FU$10,0)/FU$156,0)</f>
      </c>
      <c r="FV157" s="14">
        <f>IFERROR(VLOOKUP($EG157,Data!$B:$CP,Daily!FV$10,0)/FV$156,0)</f>
      </c>
      <c r="FW157" s="14">
        <f>IFERROR(VLOOKUP($EG157,Data!$B:$CP,Daily!FW$10,0)/FW$156,0)</f>
      </c>
      <c r="FX157" s="14">
        <f>IFERROR(VLOOKUP($EG157,Data!$B:$CP,Daily!FX$10,0)/FX$156,0)</f>
      </c>
      <c r="FY157" s="14">
        <f>IFERROR(VLOOKUP($EG157,Data!$B:$CP,Daily!FY$10,0)/FY$156,0)</f>
      </c>
      <c r="FZ157" s="14">
        <f>IFERROR(VLOOKUP($EG157,Data!$B:$CP,Daily!FZ$10,0)/FZ$156,0)</f>
      </c>
      <c r="GA157" s="14">
        <f>IFERROR(VLOOKUP($EG157,Data!$B:$CP,Daily!GA$10,0)/GA$156,0)</f>
      </c>
      <c r="GB157" s="14">
        <f>IFERROR(VLOOKUP($EG157,Data!$B:$CP,Daily!GB$10,0)/GB$156,0)</f>
      </c>
      <c r="GC157" s="14">
        <f>IFERROR(VLOOKUP($EG157,Data!$B:$CP,Daily!GC$10,0)/GC$156,0)</f>
      </c>
      <c r="GD157" s="14">
        <f>IFERROR(VLOOKUP($EG157,Data!$B:$CP,Daily!GD$10,0)/GD$156,0)</f>
      </c>
      <c r="GE157" s="14">
        <f>IFERROR(VLOOKUP($EG157,Data!$B:$CP,Daily!GE$10,0)/GE$156,0)</f>
      </c>
      <c r="GF157" s="14">
        <f>IFERROR(VLOOKUP($EG157,Data!$B:$CP,Daily!GF$10,0)/GF$156,0)</f>
      </c>
      <c r="GG157" s="14">
        <f>IFERROR(VLOOKUP($EG157,Data!$B:$CP,Daily!GG$10,0)/GG$156,0)</f>
      </c>
      <c r="GH157" s="14">
        <f>IFERROR(VLOOKUP($EG157,Data!$B:$CP,Daily!GH$10,0)/GH$156,0)</f>
      </c>
      <c r="GI157" s="14">
        <f>IFERROR(VLOOKUP($EG157,Data!$B:$CP,Daily!GI$10,0)/GI$156,0)</f>
      </c>
      <c r="GJ157" s="14">
        <f>IFERROR(VLOOKUP($EG157,Data!$B:$CP,Daily!GJ$10,0)/GJ$156,0)</f>
      </c>
      <c r="GK157" s="14">
        <f>IFERROR(VLOOKUP($EG157,Data!$B:$CP,Daily!GK$10,0)/GK$156,0)</f>
      </c>
      <c r="GL157" s="14">
        <f>IFERROR(VLOOKUP($EG157,Data!$B:$CP,Daily!GL$10,0)/GL$156,0)</f>
      </c>
      <c r="GM157" s="14">
        <f>IFERROR(VLOOKUP($EG157,Data!$B:$CP,Daily!GM$10,0)/GM$156,0)</f>
      </c>
      <c r="GN157" s="14">
        <f>IFERROR(VLOOKUP($EG157,Data!$B:$CP,Daily!GN$10,0)/GN$156,0)</f>
      </c>
      <c r="GO157" s="14">
        <f>IFERROR(VLOOKUP($EG157,Data!$B:$CP,Daily!GO$10,0)/GO$156,0)</f>
      </c>
      <c r="GP157" s="14">
        <f>IFERROR(VLOOKUP($EG157,Data!$B:$CP,Daily!GP$10,0)/GP$156,0)</f>
      </c>
      <c r="GQ157" s="14">
        <f>IFERROR(VLOOKUP($EG157,Data!$B:$CP,Daily!GQ$10,0)/GQ$156,0)</f>
      </c>
      <c r="GR157" s="14">
        <f>IFERROR(VLOOKUP($EG157,Data!$B:$CP,Daily!GR$10,0)/GR$156,0)</f>
      </c>
      <c r="GS157" s="14">
        <f>IFERROR(VLOOKUP($EG157,Data!$B:$CP,Daily!GS$10,0)/GS$156,0)</f>
      </c>
      <c r="GT157" s="14">
        <f>IFERROR(VLOOKUP($EG157,Data!$B:$CP,Daily!GT$10,0)/GT$156,0)</f>
      </c>
      <c r="GU157" s="14">
        <f>IFERROR(VLOOKUP($EG157,Data!$B:$CP,Daily!GU$10,0)/GU$156,0)</f>
      </c>
      <c r="GV157" s="14">
        <f>IFERROR(VLOOKUP($EG157,Data!$B:$CP,Daily!GV$10,0)/GV$156,0)</f>
      </c>
      <c r="GW157" s="14">
        <f>IFERROR(VLOOKUP($EG157,Data!$B:$CP,Daily!GW$10,0)/GW$156,0)</f>
      </c>
      <c r="GX157" s="14">
        <f>IFERROR(VLOOKUP($EG157,Data!$B:$CP,Daily!GX$10,0)/GX$156,0)</f>
      </c>
      <c r="GY157" s="14">
        <f>IFERROR(VLOOKUP($EG157,Data!$B:$CP,Daily!GY$10,0)/GY$156,0)</f>
      </c>
      <c r="GZ157" s="14">
        <f>IFERROR(VLOOKUP($EG157,Data!$B:$CP,Daily!GZ$10,0)/GZ$156,0)</f>
      </c>
      <c r="HA157" s="14">
        <f>IFERROR(VLOOKUP($EG157,Data!$B:$CP,Daily!HA$10,0)/HA$156,0)</f>
      </c>
      <c r="HB157" s="14">
        <f>IFERROR(VLOOKUP($EG157,Data!$B:$CP,Daily!HB$10,0)/HB$156,0)</f>
      </c>
      <c r="HC157" s="14">
        <f>IFERROR(VLOOKUP($EG157,Data!$B:$CP,Daily!HC$10,0)/HC$156,0)</f>
      </c>
      <c r="HD157" s="14">
        <f>IFERROR(VLOOKUP($EG157,Data!$B:$CP,Daily!HD$10,0)/HD$156,0)</f>
      </c>
      <c r="HE157" s="14">
        <f>IFERROR(VLOOKUP($EG157,Data!$B:$CP,Daily!HE$10,0)/HE$156,0)</f>
      </c>
      <c r="HF157" s="14">
        <f>IFERROR(VLOOKUP($EG157,Data!$B:$CP,Daily!HF$10,0)/HF$156,0)</f>
      </c>
      <c r="HG157" s="14">
        <f>IFERROR(VLOOKUP($EG157,Data!$B:$CP,Daily!HG$10,0)/HG$156,0)</f>
      </c>
      <c r="HH157" s="14">
        <f>IFERROR(VLOOKUP($EG157,Data!$B:$CP,Daily!HH$10,0)/HH$156,0)</f>
      </c>
      <c r="HI157" s="14">
        <f>IFERROR(VLOOKUP($EG157,Data!$B:$CP,Daily!HI$10,0)/HI$156,0)</f>
      </c>
      <c r="HJ157" s="14">
        <f>IFERROR(VLOOKUP($EG157,Data!$B:$CP,Daily!HJ$10,0)/HJ$156,0)</f>
      </c>
      <c r="HK157" s="14">
        <f>IFERROR(VLOOKUP($EG157,Data!$B:$CP,Daily!HK$10,0)/HK$156,0)</f>
      </c>
      <c r="HL157" s="14">
        <f>IFERROR(VLOOKUP($EG157,Data!$B:$CP,Daily!HL$10,0)/HL$156,0)</f>
      </c>
      <c r="HM157" s="14">
        <f>IFERROR(VLOOKUP($EG157,Data!$B:$CP,Daily!HM$10,0)/HM$156,0)</f>
      </c>
      <c r="HN157" s="14">
        <f>IFERROR(VLOOKUP($EG157,Data!$B:$CP,Daily!HN$10,0)/HN$156,0)</f>
      </c>
      <c r="HO157" s="14">
        <f>IFERROR(VLOOKUP($EG157,Data!$B:$CP,Daily!HO$10,0)/HO$156,0)</f>
      </c>
      <c r="HP157" s="14">
        <f>IFERROR(VLOOKUP($EG157,Data!$B:$CP,Daily!HP$10,0)/HP$156,0)</f>
      </c>
      <c r="HQ157" s="14">
        <f>IFERROR(VLOOKUP($EG157,Data!$B:$CP,Daily!HQ$10,0)/HQ$156,0)</f>
      </c>
      <c r="HR157" s="14">
        <f>IFERROR(VLOOKUP($EG157,Data!$B:$CP,Daily!HR$10,0)/HR$156,0)</f>
      </c>
      <c r="HS157" s="14">
        <f>IFERROR(VLOOKUP($EG157,Data!$B:$CP,Daily!HS$10,0)/HS$156,0)</f>
      </c>
      <c r="HT157" s="14">
        <f>IFERROR(VLOOKUP($EG157,Data!$B:$CP,Daily!HT$10,0)/HT$156,0)</f>
      </c>
      <c r="HU157" s="17"/>
      <c r="HV157" s="52">
        <f t="shared" si="2141"/>
      </c>
      <c r="HW157" s="52">
        <f t="shared" si="2142"/>
      </c>
      <c r="HX157" s="52">
        <f t="shared" si="2143"/>
      </c>
      <c r="HY157" s="52">
        <f t="shared" ref="HY157" si="2159">HW157+(0.75*HX157)</f>
      </c>
      <c r="HZ157" s="52">
        <f t="shared" ref="HZ157" si="2160">HV157-(0.75*HX157)</f>
      </c>
      <c r="IA157" s="55"/>
      <c r="IB157" s="14">
        <f t="shared" si="2144"/>
      </c>
      <c r="IC157" s="14">
        <f>SUMPRODUCT(HM157:HS157,HM$156:HS$156)/SUM(HM$156:HS$156)</f>
      </c>
      <c r="ID157" s="14">
        <f>SUMPRODUCT(GQ157:HS157,GQ$156:HS$156)/SUM(GQ$156:HS$156)</f>
      </c>
      <c r="IE157" s="16"/>
      <c r="IF157" s="9" t="s">
        <v>792</v>
      </c>
      <c r="IG157" s="9" t="s">
        <v>134</v>
      </c>
      <c r="IH157" s="14">
        <f>IFERROR(VLOOKUP($IF157,Data!$B:$CP,Daily!IH$10,0)/IH$156,0)</f>
      </c>
      <c r="II157" s="14">
        <f>IFERROR(VLOOKUP($IF157,Data!$B:$CP,Daily!II$10,0)/II$156,0)</f>
      </c>
      <c r="IJ157" s="14">
        <f>IFERROR(VLOOKUP($IF157,Data!$B:$CP,Daily!IJ$10,0)/IJ$156,0)</f>
      </c>
      <c r="IK157" s="14">
        <f>IFERROR(VLOOKUP($IF157,Data!$B:$CP,Daily!IK$10,0)/IK$156,0)</f>
      </c>
      <c r="IL157" s="14">
        <f>IFERROR(VLOOKUP($IF157,Data!$B:$CP,Daily!IL$10,0)/IL$156,0)</f>
      </c>
      <c r="IM157" s="14">
        <f>IFERROR(VLOOKUP($IF157,Data!$B:$CP,Daily!IM$10,0)/IM$156,0)</f>
      </c>
      <c r="IN157" s="14">
        <f>IFERROR(VLOOKUP($IF157,Data!$B:$CP,Daily!IN$10,0)/IN$156,0)</f>
      </c>
      <c r="IO157" s="14">
        <f>IFERROR(VLOOKUP($IF157,Data!$B:$CP,Daily!IO$10,0)/IO$156,0)</f>
      </c>
      <c r="IP157" s="14">
        <f>IFERROR(VLOOKUP($IF157,Data!$B:$CP,Daily!IP$10,0)/IP$156,0)</f>
      </c>
      <c r="IQ157" s="14">
        <f>IFERROR(VLOOKUP($IF157,Data!$B:$CP,Daily!IQ$10,0)/IQ$156,0)</f>
      </c>
      <c r="IR157" s="14">
        <f>IFERROR(VLOOKUP($IF157,Data!$B:$CP,Daily!IR$10,0)/IR$156,0)</f>
      </c>
      <c r="IS157" s="14">
        <f>IFERROR(VLOOKUP($IF157,Data!$B:$CP,Daily!IS$10,0)/IS$156,0)</f>
      </c>
      <c r="IT157" s="14">
        <f>IFERROR(VLOOKUP($IF157,Data!$B:$CP,Daily!IT$10,0)/IT$156,0)</f>
      </c>
      <c r="IU157" s="14">
        <f>IFERROR(VLOOKUP($IF157,Data!$B:$CP,Daily!IU$10,0)/IU$156,0)</f>
      </c>
      <c r="IV157" s="14">
        <f>IFERROR(VLOOKUP($IF157,Data!$B:$CP,Daily!IV$10,0)/IV$156,0)</f>
      </c>
      <c r="IW157" s="14">
        <f>IFERROR(VLOOKUP($IF157,Data!$B:$CP,Daily!IW$10,0)/IW$156,0)</f>
      </c>
      <c r="IX157" s="14">
        <f>IFERROR(VLOOKUP($IF157,Data!$B:$CP,Daily!IX$10,0)/IX$156,0)</f>
      </c>
      <c r="IY157" s="14">
        <f>IFERROR(VLOOKUP($IF157,Data!$B:$CP,Daily!IY$10,0)/IY$156,0)</f>
      </c>
      <c r="IZ157" s="14">
        <f>IFERROR(VLOOKUP($IF157,Data!$B:$CP,Daily!IZ$10,0)/IZ$156,0)</f>
      </c>
      <c r="JA157" s="14">
        <f>IFERROR(VLOOKUP($IF157,Data!$B:$CP,Daily!JA$10,0)/JA$156,0)</f>
      </c>
      <c r="JB157" s="14">
        <f>IFERROR(VLOOKUP($IF157,Data!$B:$CP,Daily!JB$10,0)/JB$156,0)</f>
      </c>
      <c r="JC157" s="14">
        <f>IFERROR(VLOOKUP($IF157,Data!$B:$CP,Daily!JC$10,0)/JC$156,0)</f>
      </c>
      <c r="JD157" s="14">
        <f>IFERROR(VLOOKUP($IF157,Data!$B:$CP,Daily!JD$10,0)/JD$156,0)</f>
      </c>
      <c r="JE157" s="14">
        <f>IFERROR(VLOOKUP($IF157,Data!$B:$CP,Daily!JE$10,0)/JE$156,0)</f>
      </c>
      <c r="JF157" s="14">
        <f>IFERROR(VLOOKUP($IF157,Data!$B:$CP,Daily!JF$10,0)/JF$156,0)</f>
      </c>
      <c r="JG157" s="14">
        <f>IFERROR(VLOOKUP($IF157,Data!$B:$CP,Daily!JG$10,0)/JG$156,0)</f>
      </c>
      <c r="JH157" s="14">
        <f>IFERROR(VLOOKUP($IF157,Data!$B:$CP,Daily!JH$10,0)/JH$156,0)</f>
      </c>
      <c r="JI157" s="14">
        <f>IFERROR(VLOOKUP($IF157,Data!$B:$CP,Daily!JI$10,0)/JI$156,0)</f>
      </c>
      <c r="JJ157" s="14">
        <f>IFERROR(VLOOKUP($IF157,Data!$B:$CP,Daily!JJ$10,0)/JJ$156,0)</f>
      </c>
      <c r="JK157" s="14">
        <f>IFERROR(VLOOKUP($IF157,Data!$B:$CP,Daily!JK$10,0)/JK$156,0)</f>
      </c>
      <c r="JL157" s="14">
        <f>IFERROR(VLOOKUP($IF157,Data!$B:$CP,Daily!JL$10,0)/JL$156,0)</f>
      </c>
      <c r="JM157" s="14">
        <f>IFERROR(VLOOKUP($IF157,Data!$B:$CP,Daily!JM$10,0)/JM$156,0)</f>
      </c>
      <c r="JN157" s="14">
        <f>IFERROR(VLOOKUP($IF157,Data!$B:$CP,Daily!JN$10,0)/JN$156,0)</f>
      </c>
      <c r="JO157" s="14">
        <f>IFERROR(VLOOKUP($IF157,Data!$B:$CP,Daily!JO$10,0)/JO$156,0)</f>
      </c>
      <c r="JP157" s="14">
        <f>IFERROR(VLOOKUP($IF157,Data!$B:$CP,Daily!JP$10,0)/JP$156,0)</f>
      </c>
      <c r="JQ157" s="14">
        <f>IFERROR(VLOOKUP($IF157,Data!$B:$CP,Daily!JQ$10,0)/JQ$156,0)</f>
      </c>
      <c r="JR157" s="14">
        <f>IFERROR(VLOOKUP($IF157,Data!$B:$CP,Daily!JR$10,0)/JR$156,0)</f>
      </c>
      <c r="JS157" s="14">
        <f>IFERROR(VLOOKUP($IF157,Data!$B:$CP,Daily!JS$10,0)/JS$156,0)</f>
      </c>
      <c r="JT157" s="14">
        <f>IFERROR(VLOOKUP($IF157,Data!$B:$CP,Daily!JT$10,0)/JT$156,0)</f>
      </c>
      <c r="JU157" s="14">
        <f>IFERROR(VLOOKUP($IF157,Data!$B:$CP,Daily!JU$10,0)/JU$156,0)</f>
      </c>
      <c r="JV157" s="14">
        <f>IFERROR(VLOOKUP($IF157,Data!$B:$CP,Daily!JV$10,0)/JV$156,0)</f>
      </c>
      <c r="JW157" s="14">
        <f>IFERROR(VLOOKUP($IF157,Data!$B:$CP,Daily!JW$10,0)/JW$156,0)</f>
      </c>
      <c r="JX157" s="14">
        <f>IFERROR(VLOOKUP($IF157,Data!$B:$CP,Daily!JX$10,0)/JX$156,0)</f>
      </c>
      <c r="JY157" s="14">
        <f>IFERROR(VLOOKUP($IF157,Data!$B:$CP,Daily!JY$10,0)/JY$156,0)</f>
      </c>
      <c r="JZ157" s="14">
        <f>IFERROR(VLOOKUP($IF157,Data!$B:$CP,Daily!JZ$10,0)/JZ$156,0)</f>
      </c>
      <c r="KA157" s="14">
        <f>IFERROR(VLOOKUP($IF157,Data!$B:$CP,Daily!KA$10,0)/KA$156,0)</f>
      </c>
      <c r="KB157" s="14">
        <f>IFERROR(VLOOKUP($IF157,Data!$B:$CP,Daily!KB$10,0)/KB$156,0)</f>
      </c>
      <c r="KC157" s="14">
        <f>IFERROR(VLOOKUP($IF157,Data!$B:$CP,Daily!KC$10,0)/KC$156,0)</f>
      </c>
      <c r="KD157" s="14">
        <f>IFERROR(VLOOKUP($IF157,Data!$B:$CP,Daily!KD$10,0)/KD$156,0)</f>
      </c>
      <c r="KE157" s="14">
        <f>IFERROR(VLOOKUP($IF157,Data!$B:$CP,Daily!KE$10,0)/KE$156,0)</f>
      </c>
      <c r="KF157" s="14">
        <f>IFERROR(VLOOKUP($IF157,Data!$B:$CP,Daily!KF$10,0)/KF$156,0)</f>
      </c>
      <c r="KG157" s="14">
        <f>IFERROR(VLOOKUP($IF157,Data!$B:$CP,Daily!KG$10,0)/KG$156,0)</f>
      </c>
      <c r="KH157" s="14">
        <f>IFERROR(VLOOKUP($IF157,Data!$B:$CP,Daily!KH$10,0)/KH$156,0)</f>
      </c>
      <c r="KI157" s="14">
        <f>IFERROR(VLOOKUP($IF157,Data!$B:$CP,Daily!KI$10,0)/KI$156,0)</f>
      </c>
      <c r="KJ157" s="14">
        <f>IFERROR(VLOOKUP($IF157,Data!$B:$CP,Daily!KJ$10,0)/KJ$156,0)</f>
      </c>
      <c r="KK157" s="14">
        <f>IFERROR(VLOOKUP($IF157,Data!$B:$CP,Daily!KK$10,0)/KK$156,0)</f>
      </c>
      <c r="KL157" s="14">
        <f>IFERROR(VLOOKUP($IF157,Data!$B:$CP,Daily!KL$10,0)/KL$156,0)</f>
      </c>
      <c r="KM157" s="14">
        <f>IFERROR(VLOOKUP($IF157,Data!$B:$CP,Daily!KM$10,0)/KM$156,0)</f>
      </c>
      <c r="KN157" s="14">
        <f>IFERROR(VLOOKUP($IF157,Data!$B:$CP,Daily!KN$10,0)/KN$156,0)</f>
      </c>
      <c r="KO157" s="14">
        <f>IFERROR(VLOOKUP($IF157,Data!$B:$CP,Daily!KO$10,0)/KO$156,0)</f>
      </c>
      <c r="KP157" s="14">
        <f>IFERROR(VLOOKUP($IF157,Data!$B:$CP,Daily!KP$10,0)/KP$156,0)</f>
      </c>
      <c r="KQ157" s="14">
        <f>IFERROR(VLOOKUP($IF157,Data!$B:$CP,Daily!KQ$10,0)/KQ$156,0)</f>
      </c>
      <c r="KR157" s="14">
        <f>IFERROR(VLOOKUP($IF157,Data!$B:$CP,Daily!KR$10,0)/KR$156,0)</f>
      </c>
      <c r="KS157" s="14">
        <f>IFERROR(VLOOKUP($IF157,Data!$B:$CP,Daily!KS$10,0)/KS$156,0)</f>
      </c>
      <c r="KT157" s="14">
        <f>IFERROR(VLOOKUP($IF157,Data!$B:$CP,Daily!KT$10,0)/KT$156,0)</f>
      </c>
      <c r="KU157" s="14">
        <f>IFERROR(VLOOKUP($IF157,Data!$B:$CP,Daily!KU$10,0)/KU$156,0)</f>
      </c>
      <c r="KV157" s="14">
        <f>IFERROR(VLOOKUP($IF157,Data!$B:$CP,Daily!KV$10,0)/KV$156,0)</f>
      </c>
      <c r="KW157" s="14">
        <f>IFERROR(VLOOKUP($IF157,Data!$B:$CP,Daily!KW$10,0)/KW$156,0)</f>
      </c>
      <c r="KX157" s="14">
        <f>IFERROR(VLOOKUP($IF157,Data!$B:$CP,Daily!KX$10,0)/KX$156,0)</f>
      </c>
      <c r="KY157" s="14">
        <f>IFERROR(VLOOKUP($IF157,Data!$B:$CP,Daily!KY$10,0)/KY$156,0)</f>
      </c>
      <c r="KZ157" s="14">
        <f>IFERROR(VLOOKUP($IF157,Data!$B:$CP,Daily!KZ$10,0)/KZ$156,0)</f>
      </c>
      <c r="LA157" s="14">
        <f>IFERROR(VLOOKUP($IF157,Data!$B:$CP,Daily!LA$10,0)/LA$156,0)</f>
      </c>
      <c r="LB157" s="14">
        <f>IFERROR(VLOOKUP($IF157,Data!$B:$CP,Daily!LB$10,0)/LB$156,0)</f>
      </c>
      <c r="LC157" s="14">
        <f>IFERROR(VLOOKUP($IF157,Data!$B:$CP,Daily!LC$10,0)/LC$156,0)</f>
      </c>
      <c r="LD157" s="14">
        <f>IFERROR(VLOOKUP($IF157,Data!$B:$CP,Daily!LD$10,0)/LD$156,0)</f>
      </c>
      <c r="LE157" s="14">
        <f>IFERROR(VLOOKUP($IF157,Data!$B:$CP,Daily!LE$10,0)/LE$156,0)</f>
      </c>
      <c r="LF157" s="14">
        <f>IFERROR(VLOOKUP($IF157,Data!$B:$CP,Daily!LF$10,0)/LF$156,0)</f>
      </c>
      <c r="LG157" s="14">
        <f>IFERROR(VLOOKUP($IF157,Data!$B:$CP,Daily!LG$10,0)/LG$156,0)</f>
      </c>
      <c r="LH157" s="14">
        <f>IFERROR(VLOOKUP($IF157,Data!$B:$CP,Daily!LH$10,0)/LH$156,0)</f>
      </c>
      <c r="LI157" s="14">
        <f>IFERROR(VLOOKUP($IF157,Data!$B:$CP,Daily!LI$10,0)/LI$156,0)</f>
      </c>
      <c r="LJ157" s="14">
        <f>IFERROR(VLOOKUP($IF157,Data!$B:$CP,Daily!LJ$10,0)/LJ$156,0)</f>
      </c>
      <c r="LK157" s="14">
        <f>IFERROR(VLOOKUP($IF157,Data!$B:$CP,Daily!LK$10,0)/LK$156,0)</f>
      </c>
      <c r="LL157" s="14">
        <f>IFERROR(VLOOKUP($IF157,Data!$B:$CP,Daily!LL$10,0)/LL$156,0)</f>
      </c>
      <c r="LM157" s="14">
        <f>IFERROR(VLOOKUP($IF157,Data!$B:$CP,Daily!LM$10,0)/LM$156,0)</f>
      </c>
      <c r="LN157" s="14">
        <f>IFERROR(VLOOKUP($IF157,Data!$B:$CP,Daily!LN$10,0)/LN$156,0)</f>
      </c>
      <c r="LO157" s="14">
        <f>IFERROR(VLOOKUP($IF157,Data!$B:$CP,Daily!LO$10,0)/LO$156,0)</f>
      </c>
      <c r="LP157" s="14">
        <f>IFERROR(VLOOKUP($IF157,Data!$B:$CP,Daily!LP$10,0)/LP$156,0)</f>
      </c>
      <c r="LQ157" s="14">
        <f>IFERROR(VLOOKUP($IF157,Data!$B:$CP,Daily!LQ$10,0)/LQ$156,0)</f>
      </c>
      <c r="LR157" s="14">
        <f>IFERROR(VLOOKUP($IF157,Data!$B:$CP,Daily!LR$10,0)/LR$156,0)</f>
      </c>
      <c r="LS157" s="14">
        <f>IFERROR(VLOOKUP($IF157,Data!$B:$CP,Daily!LS$10,0)/LS$156,0)</f>
      </c>
      <c r="LU157" s="52">
        <f t="shared" si="2145"/>
      </c>
      <c r="LV157" s="52">
        <f t="shared" si="2146"/>
      </c>
      <c r="LW157" s="52">
        <f t="shared" si="2147"/>
      </c>
      <c r="LX157" s="52">
        <f t="shared" ref="LX157" si="2161">LV157+(0.75*LW157)</f>
      </c>
      <c r="LY157" s="52">
        <f t="shared" ref="LY157" si="2162">LU157-(0.75*LW157)</f>
      </c>
      <c r="LZ157" s="55"/>
      <c r="MA157" s="14">
        <f t="shared" si="2148"/>
      </c>
      <c r="MB157" s="14">
        <f>SUMPRODUCT(LL157:LR157,LL$156:LR$156)/SUM(LL$156:LR$156)</f>
      </c>
      <c r="MC157" s="14">
        <f>SUMPRODUCT(KP157:LR157,KP$156:LR$156)/SUM(KP$156:LR$156)</f>
      </c>
    </row>
    <row r="158" spans="3:341" x14ac:dyDescent="0.25">
      <c r="D158" s="74" t="s">
        <v>793</v>
      </c>
      <c r="E158" s="67" t="str">
        <f>VLOOKUP($D158,'Metric Nature'!$C:$D,2,0)&amp;IF(($F158&lt;(EA158)),"Below",IF(($F158&gt;(DZ158)),"Above","Within"))</f>
      </c>
      <c r="F158" s="71">
        <f t="shared" ref="F158:F166" si="2163">DU158</f>
      </c>
      <c r="G158" s="63">
        <f t="shared" ref="G158:G166" si="2164">ED158</f>
      </c>
      <c r="H158" s="98">
        <f t="shared" ref="H158:H166" si="2165">IFERROR(((F158-G158)/G158),0)</f>
      </c>
      <c r="I158" s="63">
        <f t="shared" ref="I158:I159" si="2166">EE158</f>
      </c>
      <c r="J158" s="71">
        <f t="shared" ref="J158:J166" si="2167">IFERROR(((F158-I158)/I158),0)</f>
      </c>
      <c r="K158" s="62">
        <f t="shared" si="2149"/>
      </c>
      <c r="L158" s="70"/>
      <c r="M158" s="67" t="str">
        <f>VLOOKUP($D158,'Metric Nature'!$C:$D,2,0)&amp;IF(($N158&lt;(HZ158)),"Below",IF(($N158&gt;(HY158)),"Above","Within"))</f>
      </c>
      <c r="N158" s="71">
        <f t="shared" ref="N158" si="2168">HT158</f>
      </c>
      <c r="O158" s="63">
        <f t="shared" ref="O158" si="2169">IC158</f>
      </c>
      <c r="P158" s="98">
        <f t="shared" ref="P158" si="2170">IFERROR(((N158-O158)/O158),0)</f>
      </c>
      <c r="Q158" s="63">
        <f t="shared" ref="Q158" si="2171">ID158</f>
      </c>
      <c r="R158" s="71">
        <f t="shared" ref="R158" si="2172">IFERROR(((N158-Q158)/Q158),0)</f>
      </c>
      <c r="S158" s="62">
        <f t="shared" si="2152"/>
      </c>
      <c r="T158" s="70"/>
      <c r="U158" s="67" t="str">
        <f>VLOOKUP($D158,'Metric Nature'!$C:$D,2,0)&amp;IF(($V158&lt;(LY158)),"Below",IF(($V158&gt;(LX158)),"Above","Within"))</f>
      </c>
      <c r="V158" s="62">
        <f t="shared" ref="V158" si="2173">LS158</f>
      </c>
      <c r="W158" s="63">
        <f t="shared" ref="W158" si="2174">MB158</f>
      </c>
      <c r="X158" s="62">
        <f t="shared" ref="X158" si="2175">IFERROR(((V158-W158)/W158),0)</f>
      </c>
      <c r="Y158" s="63">
        <f t="shared" ref="Y158" si="2176">MC158</f>
      </c>
      <c r="Z158" s="62">
        <f t="shared" si="2155"/>
      </c>
      <c r="AA158" s="62">
        <f t="shared" si="2156"/>
      </c>
      <c r="AB158" s="64"/>
      <c r="AC158" s="60" t="s">
        <v>794</v>
      </c>
      <c r="AI158" s="9" t="s">
        <v>793</v>
      </c>
      <c r="AJ158" s="14">
        <f>IFERROR((IFERROR(VLOOKUP($EG158,Data!$B:$CP,Daily!EI$10,0),0)+IFERROR(VLOOKUP($IF158,Data!$B:$CP,Daily!IH$10,0),0))/AJ$156,0)</f>
      </c>
      <c r="AK158" s="14">
        <f>IFERROR((IFERROR(VLOOKUP($EG158,Data!$B:$CP,Daily!EJ$10,0),0)+IFERROR(VLOOKUP($IF158,Data!$B:$CP,Daily!II$10,0),0))/AK$156,0)</f>
      </c>
      <c r="AL158" s="14">
        <f>IFERROR((IFERROR(VLOOKUP($EG158,Data!$B:$CP,Daily!EK$10,0),0)+IFERROR(VLOOKUP($IF158,Data!$B:$CP,Daily!IJ$10,0),0))/AL$156,0)</f>
      </c>
      <c r="AM158" s="14">
        <f>IFERROR((IFERROR(VLOOKUP($EG158,Data!$B:$CP,Daily!EL$10,0),0)+IFERROR(VLOOKUP($IF158,Data!$B:$CP,Daily!IK$10,0),0))/AM$156,0)</f>
      </c>
      <c r="AN158" s="14">
        <f>IFERROR((IFERROR(VLOOKUP($EG158,Data!$B:$CP,Daily!EM$10,0),0)+IFERROR(VLOOKUP($IF158,Data!$B:$CP,Daily!IL$10,0),0))/AN$156,0)</f>
      </c>
      <c r="AO158" s="14">
        <f>IFERROR((IFERROR(VLOOKUP($EG158,Data!$B:$CP,Daily!EN$10,0),0)+IFERROR(VLOOKUP($IF158,Data!$B:$CP,Daily!IM$10,0),0))/AO$156,0)</f>
      </c>
      <c r="AP158" s="14">
        <f>IFERROR((IFERROR(VLOOKUP($EG158,Data!$B:$CP,Daily!EO$10,0),0)+IFERROR(VLOOKUP($IF158,Data!$B:$CP,Daily!IN$10,0),0))/AP$156,0)</f>
      </c>
      <c r="AQ158" s="14">
        <f>IFERROR((IFERROR(VLOOKUP($EG158,Data!$B:$CP,Daily!EP$10,0),0)+IFERROR(VLOOKUP($IF158,Data!$B:$CP,Daily!IO$10,0),0))/AQ$156,0)</f>
      </c>
      <c r="AR158" s="14">
        <f>IFERROR((IFERROR(VLOOKUP($EG158,Data!$B:$CP,Daily!EQ$10,0),0)+IFERROR(VLOOKUP($IF158,Data!$B:$CP,Daily!IP$10,0),0))/AR$156,0)</f>
      </c>
      <c r="AS158" s="14">
        <f>IFERROR((IFERROR(VLOOKUP($EG158,Data!$B:$CP,Daily!ER$10,0),0)+IFERROR(VLOOKUP($IF158,Data!$B:$CP,Daily!IQ$10,0),0))/AS$156,0)</f>
      </c>
      <c r="AT158" s="14">
        <f>IFERROR((IFERROR(VLOOKUP($EG158,Data!$B:$CP,Daily!ES$10,0),0)+IFERROR(VLOOKUP($IF158,Data!$B:$CP,Daily!IR$10,0),0))/AT$156,0)</f>
      </c>
      <c r="AU158" s="14">
        <f>IFERROR((IFERROR(VLOOKUP($EG158,Data!$B:$CP,Daily!ET$10,0),0)+IFERROR(VLOOKUP($IF158,Data!$B:$CP,Daily!IS$10,0),0))/AU$156,0)</f>
      </c>
      <c r="AV158" s="14">
        <f>IFERROR((IFERROR(VLOOKUP($EG158,Data!$B:$CP,Daily!EU$10,0),0)+IFERROR(VLOOKUP($IF158,Data!$B:$CP,Daily!IT$10,0),0))/AV$156,0)</f>
      </c>
      <c r="AW158" s="14">
        <f>IFERROR((IFERROR(VLOOKUP($EG158,Data!$B:$CP,Daily!EV$10,0),0)+IFERROR(VLOOKUP($IF158,Data!$B:$CP,Daily!IU$10,0),0))/AW$156,0)</f>
      </c>
      <c r="AX158" s="14">
        <f>IFERROR((IFERROR(VLOOKUP($EG158,Data!$B:$CP,Daily!EW$10,0),0)+IFERROR(VLOOKUP($IF158,Data!$B:$CP,Daily!IV$10,0),0))/AX$156,0)</f>
      </c>
      <c r="AY158" s="14">
        <f>IFERROR((IFERROR(VLOOKUP($EG158,Data!$B:$CP,Daily!EX$10,0),0)+IFERROR(VLOOKUP($IF158,Data!$B:$CP,Daily!IW$10,0),0))/AY$156,0)</f>
      </c>
      <c r="AZ158" s="14">
        <f>IFERROR((IFERROR(VLOOKUP($EG158,Data!$B:$CP,Daily!EY$10,0),0)+IFERROR(VLOOKUP($IF158,Data!$B:$CP,Daily!IX$10,0),0))/AZ$156,0)</f>
      </c>
      <c r="BA158" s="14">
        <f>IFERROR((IFERROR(VLOOKUP($EG158,Data!$B:$CP,Daily!EZ$10,0),0)+IFERROR(VLOOKUP($IF158,Data!$B:$CP,Daily!IY$10,0),0))/BA$156,0)</f>
      </c>
      <c r="BB158" s="14">
        <f>IFERROR((IFERROR(VLOOKUP($EG158,Data!$B:$CP,Daily!FA$10,0),0)+IFERROR(VLOOKUP($IF158,Data!$B:$CP,Daily!IZ$10,0),0))/BB$156,0)</f>
      </c>
      <c r="BC158" s="14">
        <f>IFERROR((IFERROR(VLOOKUP($EG158,Data!$B:$CP,Daily!FB$10,0),0)+IFERROR(VLOOKUP($IF158,Data!$B:$CP,Daily!JA$10,0),0))/BC$156,0)</f>
      </c>
      <c r="BD158" s="14">
        <f>IFERROR((IFERROR(VLOOKUP($EG158,Data!$B:$CP,Daily!FC$10,0),0)+IFERROR(VLOOKUP($IF158,Data!$B:$CP,Daily!JB$10,0),0))/BD$156,0)</f>
      </c>
      <c r="BE158" s="14">
        <f>IFERROR((IFERROR(VLOOKUP($EG158,Data!$B:$CP,Daily!FD$10,0),0)+IFERROR(VLOOKUP($IF158,Data!$B:$CP,Daily!JC$10,0),0))/BE$156,0)</f>
      </c>
      <c r="BF158" s="14">
        <f>IFERROR((IFERROR(VLOOKUP($EG158,Data!$B:$CP,Daily!FE$10,0),0)+IFERROR(VLOOKUP($IF158,Data!$B:$CP,Daily!JD$10,0),0))/BF$156,0)</f>
      </c>
      <c r="BG158" s="14">
        <f>IFERROR((IFERROR(VLOOKUP($EG158,Data!$B:$CP,Daily!FF$10,0),0)+IFERROR(VLOOKUP($IF158,Data!$B:$CP,Daily!JE$10,0),0))/BG$156,0)</f>
      </c>
      <c r="BH158" s="14">
        <f>IFERROR((IFERROR(VLOOKUP($EG158,Data!$B:$CP,Daily!FG$10,0),0)+IFERROR(VLOOKUP($IF158,Data!$B:$CP,Daily!JF$10,0),0))/BH$156,0)</f>
      </c>
      <c r="BI158" s="14">
        <f>IFERROR((IFERROR(VLOOKUP($EG158,Data!$B:$CP,Daily!FH$10,0),0)+IFERROR(VLOOKUP($IF158,Data!$B:$CP,Daily!JG$10,0),0))/BI$156,0)</f>
      </c>
      <c r="BJ158" s="14">
        <f>IFERROR((IFERROR(VLOOKUP($EG158,Data!$B:$CP,Daily!FI$10,0),0)+IFERROR(VLOOKUP($IF158,Data!$B:$CP,Daily!JH$10,0),0))/BJ$156,0)</f>
      </c>
      <c r="BK158" s="14">
        <f>IFERROR((IFERROR(VLOOKUP($EG158,Data!$B:$CP,Daily!FJ$10,0),0)+IFERROR(VLOOKUP($IF158,Data!$B:$CP,Daily!JI$10,0),0))/BK$156,0)</f>
      </c>
      <c r="BL158" s="14">
        <f>IFERROR((IFERROR(VLOOKUP($EG158,Data!$B:$CP,Daily!FK$10,0),0)+IFERROR(VLOOKUP($IF158,Data!$B:$CP,Daily!JJ$10,0),0))/BL$156,0)</f>
      </c>
      <c r="BM158" s="14">
        <f>IFERROR((IFERROR(VLOOKUP($EG158,Data!$B:$CP,Daily!FL$10,0),0)+IFERROR(VLOOKUP($IF158,Data!$B:$CP,Daily!JK$10,0),0))/BM$156,0)</f>
      </c>
      <c r="BN158" s="14">
        <f>IFERROR((IFERROR(VLOOKUP($EG158,Data!$B:$CP,Daily!FM$10,0),0)+IFERROR(VLOOKUP($IF158,Data!$B:$CP,Daily!JL$10,0),0))/BN$156,0)</f>
      </c>
      <c r="BO158" s="14">
        <f>IFERROR((IFERROR(VLOOKUP($EG158,Data!$B:$CP,Daily!FN$10,0),0)+IFERROR(VLOOKUP($IF158,Data!$B:$CP,Daily!JM$10,0),0))/BO$156,0)</f>
      </c>
      <c r="BP158" s="14">
        <f>IFERROR((IFERROR(VLOOKUP($EG158,Data!$B:$CP,Daily!FO$10,0),0)+IFERROR(VLOOKUP($IF158,Data!$B:$CP,Daily!JN$10,0),0))/BP$156,0)</f>
      </c>
      <c r="BQ158" s="14">
        <f>IFERROR((IFERROR(VLOOKUP($EG158,Data!$B:$CP,Daily!FP$10,0),0)+IFERROR(VLOOKUP($IF158,Data!$B:$CP,Daily!JO$10,0),0))/BQ$156,0)</f>
      </c>
      <c r="BR158" s="14">
        <f>IFERROR((IFERROR(VLOOKUP($EG158,Data!$B:$CP,Daily!FQ$10,0),0)+IFERROR(VLOOKUP($IF158,Data!$B:$CP,Daily!JP$10,0),0))/BR$156,0)</f>
      </c>
      <c r="BS158" s="14">
        <f>IFERROR((IFERROR(VLOOKUP($EG158,Data!$B:$CP,Daily!FR$10,0),0)+IFERROR(VLOOKUP($IF158,Data!$B:$CP,Daily!JQ$10,0),0))/BS$156,0)</f>
      </c>
      <c r="BT158" s="14">
        <f>IFERROR((IFERROR(VLOOKUP($EG158,Data!$B:$CP,Daily!FS$10,0),0)+IFERROR(VLOOKUP($IF158,Data!$B:$CP,Daily!JR$10,0),0))/BT$156,0)</f>
      </c>
      <c r="BU158" s="14">
        <f>IFERROR((IFERROR(VLOOKUP($EG158,Data!$B:$CP,Daily!FT$10,0),0)+IFERROR(VLOOKUP($IF158,Data!$B:$CP,Daily!JS$10,0),0))/BU$156,0)</f>
      </c>
      <c r="BV158" s="14">
        <f>IFERROR((IFERROR(VLOOKUP($EG158,Data!$B:$CP,Daily!FU$10,0),0)+IFERROR(VLOOKUP($IF158,Data!$B:$CP,Daily!JT$10,0),0))/BV$156,0)</f>
      </c>
      <c r="BW158" s="14">
        <f>IFERROR((IFERROR(VLOOKUP($EG158,Data!$B:$CP,Daily!FV$10,0),0)+IFERROR(VLOOKUP($IF158,Data!$B:$CP,Daily!JU$10,0),0))/BW$156,0)</f>
      </c>
      <c r="BX158" s="14">
        <f>IFERROR((IFERROR(VLOOKUP($EG158,Data!$B:$CP,Daily!FW$10,0),0)+IFERROR(VLOOKUP($IF158,Data!$B:$CP,Daily!JV$10,0),0))/BX$156,0)</f>
      </c>
      <c r="BY158" s="14">
        <f>IFERROR((IFERROR(VLOOKUP($EG158,Data!$B:$CP,Daily!FX$10,0),0)+IFERROR(VLOOKUP($IF158,Data!$B:$CP,Daily!JW$10,0),0))/BY$156,0)</f>
      </c>
      <c r="BZ158" s="14">
        <f>IFERROR((IFERROR(VLOOKUP($EG158,Data!$B:$CP,Daily!FY$10,0),0)+IFERROR(VLOOKUP($IF158,Data!$B:$CP,Daily!JX$10,0),0))/BZ$156,0)</f>
      </c>
      <c r="CA158" s="14">
        <f>IFERROR((IFERROR(VLOOKUP($EG158,Data!$B:$CP,Daily!FZ$10,0),0)+IFERROR(VLOOKUP($IF158,Data!$B:$CP,Daily!JY$10,0),0))/CA$156,0)</f>
      </c>
      <c r="CB158" s="14">
        <f>IFERROR((IFERROR(VLOOKUP($EG158,Data!$B:$CP,Daily!GA$10,0),0)+IFERROR(VLOOKUP($IF158,Data!$B:$CP,Daily!JZ$10,0),0))/CB$156,0)</f>
      </c>
      <c r="CC158" s="14">
        <f>IFERROR((IFERROR(VLOOKUP($EG158,Data!$B:$CP,Daily!GB$10,0),0)+IFERROR(VLOOKUP($IF158,Data!$B:$CP,Daily!KA$10,0),0))/CC$156,0)</f>
      </c>
      <c r="CD158" s="14">
        <f>IFERROR((IFERROR(VLOOKUP($EG158,Data!$B:$CP,Daily!GC$10,0),0)+IFERROR(VLOOKUP($IF158,Data!$B:$CP,Daily!KB$10,0),0))/CD$156,0)</f>
      </c>
      <c r="CE158" s="14">
        <f>IFERROR((IFERROR(VLOOKUP($EG158,Data!$B:$CP,Daily!GD$10,0),0)+IFERROR(VLOOKUP($IF158,Data!$B:$CP,Daily!KC$10,0),0))/CE$156,0)</f>
      </c>
      <c r="CF158" s="14">
        <f>IFERROR((IFERROR(VLOOKUP($EG158,Data!$B:$CP,Daily!GE$10,0),0)+IFERROR(VLOOKUP($IF158,Data!$B:$CP,Daily!KD$10,0),0))/CF$156,0)</f>
      </c>
      <c r="CG158" s="14">
        <f>IFERROR((IFERROR(VLOOKUP($EG158,Data!$B:$CP,Daily!GF$10,0),0)+IFERROR(VLOOKUP($IF158,Data!$B:$CP,Daily!KE$10,0),0))/CG$156,0)</f>
      </c>
      <c r="CH158" s="14">
        <f>IFERROR((IFERROR(VLOOKUP($EG158,Data!$B:$CP,Daily!GG$10,0),0)+IFERROR(VLOOKUP($IF158,Data!$B:$CP,Daily!KF$10,0),0))/CH$156,0)</f>
      </c>
      <c r="CI158" s="14">
        <f>IFERROR((IFERROR(VLOOKUP($EG158,Data!$B:$CP,Daily!GH$10,0),0)+IFERROR(VLOOKUP($IF158,Data!$B:$CP,Daily!KG$10,0),0))/CI$156,0)</f>
      </c>
      <c r="CJ158" s="14">
        <f>IFERROR((IFERROR(VLOOKUP($EG158,Data!$B:$CP,Daily!GI$10,0),0)+IFERROR(VLOOKUP($IF158,Data!$B:$CP,Daily!KH$10,0),0))/CJ$156,0)</f>
      </c>
      <c r="CK158" s="14">
        <f>IFERROR((IFERROR(VLOOKUP($EG158,Data!$B:$CP,Daily!GJ$10,0),0)+IFERROR(VLOOKUP($IF158,Data!$B:$CP,Daily!KI$10,0),0))/CK$156,0)</f>
      </c>
      <c r="CL158" s="14">
        <f>IFERROR((IFERROR(VLOOKUP($EG158,Data!$B:$CP,Daily!GK$10,0),0)+IFERROR(VLOOKUP($IF158,Data!$B:$CP,Daily!KJ$10,0),0))/CL$156,0)</f>
      </c>
      <c r="CM158" s="14">
        <f>IFERROR((IFERROR(VLOOKUP($EG158,Data!$B:$CP,Daily!GL$10,0),0)+IFERROR(VLOOKUP($IF158,Data!$B:$CP,Daily!KK$10,0),0))/CM$156,0)</f>
      </c>
      <c r="CN158" s="14">
        <f>IFERROR((IFERROR(VLOOKUP($EG158,Data!$B:$CP,Daily!GM$10,0),0)+IFERROR(VLOOKUP($IF158,Data!$B:$CP,Daily!KL$10,0),0))/CN$156,0)</f>
      </c>
      <c r="CO158" s="14">
        <f>IFERROR((IFERROR(VLOOKUP($EG158,Data!$B:$CP,Daily!GN$10,0),0)+IFERROR(VLOOKUP($IF158,Data!$B:$CP,Daily!KM$10,0),0))/CO$156,0)</f>
      </c>
      <c r="CP158" s="14">
        <f>IFERROR((IFERROR(VLOOKUP($EG158,Data!$B:$CP,Daily!GO$10,0),0)+IFERROR(VLOOKUP($IF158,Data!$B:$CP,Daily!KN$10,0),0))/CP$156,0)</f>
      </c>
      <c r="CQ158" s="14">
        <f>IFERROR((IFERROR(VLOOKUP($EG158,Data!$B:$CP,Daily!GP$10,0),0)+IFERROR(VLOOKUP($IF158,Data!$B:$CP,Daily!KO$10,0),0))/CQ$156,0)</f>
      </c>
      <c r="CR158" s="14">
        <f>IFERROR((IFERROR(VLOOKUP($EG158,Data!$B:$CP,Daily!GQ$10,0),0)+IFERROR(VLOOKUP($IF158,Data!$B:$CP,Daily!KP$10,0),0))/CR$156,0)</f>
      </c>
      <c r="CS158" s="14">
        <f>IFERROR((IFERROR(VLOOKUP($EG158,Data!$B:$CP,Daily!GR$10,0),0)+IFERROR(VLOOKUP($IF158,Data!$B:$CP,Daily!KQ$10,0),0))/CS$156,0)</f>
      </c>
      <c r="CT158" s="14">
        <f>IFERROR((IFERROR(VLOOKUP($EG158,Data!$B:$CP,Daily!GS$10,0),0)+IFERROR(VLOOKUP($IF158,Data!$B:$CP,Daily!KR$10,0),0))/CT$156,0)</f>
      </c>
      <c r="CU158" s="14">
        <f>IFERROR((IFERROR(VLOOKUP($EG158,Data!$B:$CP,Daily!GT$10,0),0)+IFERROR(VLOOKUP($IF158,Data!$B:$CP,Daily!KS$10,0),0))/CU$156,0)</f>
      </c>
      <c r="CV158" s="14">
        <f>IFERROR((IFERROR(VLOOKUP($EG158,Data!$B:$CP,Daily!GU$10,0),0)+IFERROR(VLOOKUP($IF158,Data!$B:$CP,Daily!KT$10,0),0))/CV$156,0)</f>
      </c>
      <c r="CW158" s="14">
        <f>IFERROR((IFERROR(VLOOKUP($EG158,Data!$B:$CP,Daily!GV$10,0),0)+IFERROR(VLOOKUP($IF158,Data!$B:$CP,Daily!KU$10,0),0))/CW$156,0)</f>
      </c>
      <c r="CX158" s="14">
        <f>IFERROR((IFERROR(VLOOKUP($EG158,Data!$B:$CP,Daily!GW$10,0),0)+IFERROR(VLOOKUP($IF158,Data!$B:$CP,Daily!KV$10,0),0))/CX$156,0)</f>
      </c>
      <c r="CY158" s="14">
        <f>IFERROR((IFERROR(VLOOKUP($EG158,Data!$B:$CP,Daily!GX$10,0),0)+IFERROR(VLOOKUP($IF158,Data!$B:$CP,Daily!KW$10,0),0))/CY$156,0)</f>
      </c>
      <c r="CZ158" s="14">
        <f>IFERROR((IFERROR(VLOOKUP($EG158,Data!$B:$CP,Daily!GY$10,0),0)+IFERROR(VLOOKUP($IF158,Data!$B:$CP,Daily!KX$10,0),0))/CZ$156,0)</f>
      </c>
      <c r="DA158" s="14">
        <f>IFERROR((IFERROR(VLOOKUP($EG158,Data!$B:$CP,Daily!GZ$10,0),0)+IFERROR(VLOOKUP($IF158,Data!$B:$CP,Daily!KY$10,0),0))/DA$156,0)</f>
      </c>
      <c r="DB158" s="14">
        <f>IFERROR((IFERROR(VLOOKUP($EG158,Data!$B:$CP,Daily!HA$10,0),0)+IFERROR(VLOOKUP($IF158,Data!$B:$CP,Daily!KZ$10,0),0))/DB$156,0)</f>
      </c>
      <c r="DC158" s="14">
        <f>IFERROR((IFERROR(VLOOKUP($EG158,Data!$B:$CP,Daily!HB$10,0),0)+IFERROR(VLOOKUP($IF158,Data!$B:$CP,Daily!LA$10,0),0))/DC$156,0)</f>
      </c>
      <c r="DD158" s="14">
        <f>IFERROR((IFERROR(VLOOKUP($EG158,Data!$B:$CP,Daily!HC$10,0),0)+IFERROR(VLOOKUP($IF158,Data!$B:$CP,Daily!LB$10,0),0))/DD$156,0)</f>
      </c>
      <c r="DE158" s="14">
        <f>IFERROR((IFERROR(VLOOKUP($EG158,Data!$B:$CP,Daily!HD$10,0),0)+IFERROR(VLOOKUP($IF158,Data!$B:$CP,Daily!LC$10,0),0))/DE$156,0)</f>
      </c>
      <c r="DF158" s="14">
        <f>IFERROR((IFERROR(VLOOKUP($EG158,Data!$B:$CP,Daily!HE$10,0),0)+IFERROR(VLOOKUP($IF158,Data!$B:$CP,Daily!LD$10,0),0))/DF$156,0)</f>
      </c>
      <c r="DG158" s="14">
        <f>IFERROR((IFERROR(VLOOKUP($EG158,Data!$B:$CP,Daily!HF$10,0),0)+IFERROR(VLOOKUP($IF158,Data!$B:$CP,Daily!LE$10,0),0))/DG$156,0)</f>
      </c>
      <c r="DH158" s="14">
        <f>IFERROR((IFERROR(VLOOKUP($EG158,Data!$B:$CP,Daily!HG$10,0),0)+IFERROR(VLOOKUP($IF158,Data!$B:$CP,Daily!LF$10,0),0))/DH$156,0)</f>
      </c>
      <c r="DI158" s="14">
        <f>IFERROR((IFERROR(VLOOKUP($EG158,Data!$B:$CP,Daily!HH$10,0),0)+IFERROR(VLOOKUP($IF158,Data!$B:$CP,Daily!LG$10,0),0))/DI$156,0)</f>
      </c>
      <c r="DJ158" s="14">
        <f>IFERROR((IFERROR(VLOOKUP($EG158,Data!$B:$CP,Daily!HI$10,0),0)+IFERROR(VLOOKUP($IF158,Data!$B:$CP,Daily!LH$10,0),0))/DJ$156,0)</f>
      </c>
      <c r="DK158" s="14">
        <f>IFERROR((IFERROR(VLOOKUP($EG158,Data!$B:$CP,Daily!HJ$10,0),0)+IFERROR(VLOOKUP($IF158,Data!$B:$CP,Daily!LI$10,0),0))/DK$156,0)</f>
      </c>
      <c r="DL158" s="14">
        <f>IFERROR((IFERROR(VLOOKUP($EG158,Data!$B:$CP,Daily!HK$10,0),0)+IFERROR(VLOOKUP($IF158,Data!$B:$CP,Daily!LJ$10,0),0))/DL$156,0)</f>
      </c>
      <c r="DM158" s="14">
        <f>IFERROR((IFERROR(VLOOKUP($EG158,Data!$B:$CP,Daily!HL$10,0),0)+IFERROR(VLOOKUP($IF158,Data!$B:$CP,Daily!LK$10,0),0))/DM$156,0)</f>
      </c>
      <c r="DN158" s="14">
        <f>IFERROR((IFERROR(VLOOKUP($EG158,Data!$B:$CP,Daily!HM$10,0),0)+IFERROR(VLOOKUP($IF158,Data!$B:$CP,Daily!LL$10,0),0))/DN$156,0)</f>
      </c>
      <c r="DO158" s="14">
        <f>IFERROR((IFERROR(VLOOKUP($EG158,Data!$B:$CP,Daily!HN$10,0),0)+IFERROR(VLOOKUP($IF158,Data!$B:$CP,Daily!LM$10,0),0))/DO$156,0)</f>
      </c>
      <c r="DP158" s="14">
        <f>IFERROR((IFERROR(VLOOKUP($EG158,Data!$B:$CP,Daily!HO$10,0),0)+IFERROR(VLOOKUP($IF158,Data!$B:$CP,Daily!LN$10,0),0))/DP$156,0)</f>
      </c>
      <c r="DQ158" s="14">
        <f>IFERROR((IFERROR(VLOOKUP($EG158,Data!$B:$CP,Daily!HP$10,0),0)+IFERROR(VLOOKUP($IF158,Data!$B:$CP,Daily!LO$10,0),0))/DQ$156,0)</f>
      </c>
      <c r="DR158" s="14">
        <f>IFERROR((IFERROR(VLOOKUP($EG158,Data!$B:$CP,Daily!HQ$10,0),0)+IFERROR(VLOOKUP($IF158,Data!$B:$CP,Daily!LP$10,0),0))/DR$156,0)</f>
      </c>
      <c r="DS158" s="14">
        <f>IFERROR((IFERROR(VLOOKUP($EG158,Data!$B:$CP,Daily!HR$10,0),0)+IFERROR(VLOOKUP($IF158,Data!$B:$CP,Daily!LQ$10,0),0))/DS$156,0)</f>
      </c>
      <c r="DT158" s="14">
        <f>IFERROR((IFERROR(VLOOKUP($EG158,Data!$B:$CP,Daily!HS$10,0),0)+IFERROR(VLOOKUP($IF158,Data!$B:$CP,Daily!LR$10,0),0))/DT$156,0)</f>
      </c>
      <c r="DU158" s="14">
        <f>IFERROR((IFERROR(VLOOKUP($EG158,Data!$B:$CP,Daily!HT$10,0),0)+IFERROR(VLOOKUP($IF158,Data!$B:$CP,Daily!LS$10,0),0))/DU$156,0)</f>
      </c>
      <c r="DV158" s="58"/>
      <c r="DW158" s="52">
        <f t="shared" si="2137"/>
      </c>
      <c r="DX158" s="52">
        <f t="shared" si="2138"/>
      </c>
      <c r="DY158" s="52">
        <f t="shared" si="2157"/>
      </c>
      <c r="DZ158" s="52">
        <f t="shared" ref="DZ158" si="2177">DX158+(0.75*DY158)</f>
      </c>
      <c r="EA158" s="52">
        <f t="shared" ref="EA158" si="2178">DW158-(0.75*DY158)</f>
      </c>
      <c r="EB158" s="18"/>
      <c r="EC158" s="14">
        <f t="shared" si="2158"/>
      </c>
      <c r="ED158" s="14">
        <f>SUMPRODUCT(DN158:DT158,DN$156:DT$156)/SUM(DN$156:DT$156)</f>
      </c>
      <c r="EE158" s="14">
        <f>SUMPRODUCT(CR158:DT158,CR$156:DT$156)/SUM(CR$156:DT$156)</f>
      </c>
      <c r="EF158" s="16"/>
      <c r="EG158" s="9" t="s">
        <v>795</v>
      </c>
      <c r="EH158" s="9" t="s">
        <v>135</v>
      </c>
      <c r="EI158" s="14">
        <f>IFERROR(VLOOKUP($EG158,Data!$B:$CP,Daily!EI$10,0)/EI$156,0)</f>
      </c>
      <c r="EJ158" s="14">
        <f>IFERROR(VLOOKUP($EG158,Data!$B:$CP,Daily!EJ$10,0)/EJ$156,0)</f>
      </c>
      <c r="EK158" s="14">
        <f>IFERROR(VLOOKUP($EG158,Data!$B:$CP,Daily!EK$10,0)/EK$156,0)</f>
      </c>
      <c r="EL158" s="14">
        <f>IFERROR(VLOOKUP($EG158,Data!$B:$CP,Daily!EL$10,0)/EL$156,0)</f>
      </c>
      <c r="EM158" s="14">
        <f>IFERROR(VLOOKUP($EG158,Data!$B:$CP,Daily!EM$10,0)/EM$156,0)</f>
      </c>
      <c r="EN158" s="14">
        <f>IFERROR(VLOOKUP($EG158,Data!$B:$CP,Daily!EN$10,0)/EN$156,0)</f>
      </c>
      <c r="EO158" s="14">
        <f>IFERROR(VLOOKUP($EG158,Data!$B:$CP,Daily!EO$10,0)/EO$156,0)</f>
      </c>
      <c r="EP158" s="14">
        <f>IFERROR(VLOOKUP($EG158,Data!$B:$CP,Daily!EP$10,0)/EP$156,0)</f>
      </c>
      <c r="EQ158" s="14">
        <f>IFERROR(VLOOKUP($EG158,Data!$B:$CP,Daily!EQ$10,0)/EQ$156,0)</f>
      </c>
      <c r="ER158" s="14">
        <f>IFERROR(VLOOKUP($EG158,Data!$B:$CP,Daily!ER$10,0)/ER$156,0)</f>
      </c>
      <c r="ES158" s="14">
        <f>IFERROR(VLOOKUP($EG158,Data!$B:$CP,Daily!ES$10,0)/ES$156,0)</f>
      </c>
      <c r="ET158" s="14">
        <f>IFERROR(VLOOKUP($EG158,Data!$B:$CP,Daily!ET$10,0)/ET$156,0)</f>
      </c>
      <c r="EU158" s="14">
        <f>IFERROR(VLOOKUP($EG158,Data!$B:$CP,Daily!EU$10,0)/EU$156,0)</f>
      </c>
      <c r="EV158" s="14">
        <f>IFERROR(VLOOKUP($EG158,Data!$B:$CP,Daily!EV$10,0)/EV$156,0)</f>
      </c>
      <c r="EW158" s="14">
        <f>IFERROR(VLOOKUP($EG158,Data!$B:$CP,Daily!EW$10,0)/EW$156,0)</f>
      </c>
      <c r="EX158" s="14">
        <f>IFERROR(VLOOKUP($EG158,Data!$B:$CP,Daily!EX$10,0)/EX$156,0)</f>
      </c>
      <c r="EY158" s="14">
        <f>IFERROR(VLOOKUP($EG158,Data!$B:$CP,Daily!EY$10,0)/EY$156,0)</f>
      </c>
      <c r="EZ158" s="14">
        <f>IFERROR(VLOOKUP($EG158,Data!$B:$CP,Daily!EZ$10,0)/EZ$156,0)</f>
      </c>
      <c r="FA158" s="14">
        <f>IFERROR(VLOOKUP($EG158,Data!$B:$CP,Daily!FA$10,0)/FA$156,0)</f>
      </c>
      <c r="FB158" s="14">
        <f>IFERROR(VLOOKUP($EG158,Data!$B:$CP,Daily!FB$10,0)/FB$156,0)</f>
      </c>
      <c r="FC158" s="14">
        <f>IFERROR(VLOOKUP($EG158,Data!$B:$CP,Daily!FC$10,0)/FC$156,0)</f>
      </c>
      <c r="FD158" s="14">
        <f>IFERROR(VLOOKUP($EG158,Data!$B:$CP,Daily!FD$10,0)/FD$156,0)</f>
      </c>
      <c r="FE158" s="14">
        <f>IFERROR(VLOOKUP($EG158,Data!$B:$CP,Daily!FE$10,0)/FE$156,0)</f>
      </c>
      <c r="FF158" s="14">
        <f>IFERROR(VLOOKUP($EG158,Data!$B:$CP,Daily!FF$10,0)/FF$156,0)</f>
      </c>
      <c r="FG158" s="14">
        <f>IFERROR(VLOOKUP($EG158,Data!$B:$CP,Daily!FG$10,0)/FG$156,0)</f>
      </c>
      <c r="FH158" s="14">
        <f>IFERROR(VLOOKUP($EG158,Data!$B:$CP,Daily!FH$10,0)/FH$156,0)</f>
      </c>
      <c r="FI158" s="14">
        <f>IFERROR(VLOOKUP($EG158,Data!$B:$CP,Daily!FI$10,0)/FI$156,0)</f>
      </c>
      <c r="FJ158" s="14">
        <f>IFERROR(VLOOKUP($EG158,Data!$B:$CP,Daily!FJ$10,0)/FJ$156,0)</f>
      </c>
      <c r="FK158" s="14">
        <f>IFERROR(VLOOKUP($EG158,Data!$B:$CP,Daily!FK$10,0)/FK$156,0)</f>
      </c>
      <c r="FL158" s="14">
        <f>IFERROR(VLOOKUP($EG158,Data!$B:$CP,Daily!FL$10,0)/FL$156,0)</f>
      </c>
      <c r="FM158" s="14">
        <f>IFERROR(VLOOKUP($EG158,Data!$B:$CP,Daily!FM$10,0)/FM$156,0)</f>
      </c>
      <c r="FN158" s="14">
        <f>IFERROR(VLOOKUP($EG158,Data!$B:$CP,Daily!FN$10,0)/FN$156,0)</f>
      </c>
      <c r="FO158" s="14">
        <f>IFERROR(VLOOKUP($EG158,Data!$B:$CP,Daily!FO$10,0)/FO$156,0)</f>
      </c>
      <c r="FP158" s="14">
        <f>IFERROR(VLOOKUP($EG158,Data!$B:$CP,Daily!FP$10,0)/FP$156,0)</f>
      </c>
      <c r="FQ158" s="14">
        <f>IFERROR(VLOOKUP($EG158,Data!$B:$CP,Daily!FQ$10,0)/FQ$156,0)</f>
      </c>
      <c r="FR158" s="14">
        <f>IFERROR(VLOOKUP($EG158,Data!$B:$CP,Daily!FR$10,0)/FR$156,0)</f>
      </c>
      <c r="FS158" s="14">
        <f>IFERROR(VLOOKUP($EG158,Data!$B:$CP,Daily!FS$10,0)/FS$156,0)</f>
      </c>
      <c r="FT158" s="14">
        <f>IFERROR(VLOOKUP($EG158,Data!$B:$CP,Daily!FT$10,0)/FT$156,0)</f>
      </c>
      <c r="FU158" s="14">
        <f>IFERROR(VLOOKUP($EG158,Data!$B:$CP,Daily!FU$10,0)/FU$156,0)</f>
      </c>
      <c r="FV158" s="14">
        <f>IFERROR(VLOOKUP($EG158,Data!$B:$CP,Daily!FV$10,0)/FV$156,0)</f>
      </c>
      <c r="FW158" s="14">
        <f>IFERROR(VLOOKUP($EG158,Data!$B:$CP,Daily!FW$10,0)/FW$156,0)</f>
      </c>
      <c r="FX158" s="14">
        <f>IFERROR(VLOOKUP($EG158,Data!$B:$CP,Daily!FX$10,0)/FX$156,0)</f>
      </c>
      <c r="FY158" s="14">
        <f>IFERROR(VLOOKUP($EG158,Data!$B:$CP,Daily!FY$10,0)/FY$156,0)</f>
      </c>
      <c r="FZ158" s="14">
        <f>IFERROR(VLOOKUP($EG158,Data!$B:$CP,Daily!FZ$10,0)/FZ$156,0)</f>
      </c>
      <c r="GA158" s="14">
        <f>IFERROR(VLOOKUP($EG158,Data!$B:$CP,Daily!GA$10,0)/GA$156,0)</f>
      </c>
      <c r="GB158" s="14">
        <f>IFERROR(VLOOKUP($EG158,Data!$B:$CP,Daily!GB$10,0)/GB$156,0)</f>
      </c>
      <c r="GC158" s="14">
        <f>IFERROR(VLOOKUP($EG158,Data!$B:$CP,Daily!GC$10,0)/GC$156,0)</f>
      </c>
      <c r="GD158" s="14">
        <f>IFERROR(VLOOKUP($EG158,Data!$B:$CP,Daily!GD$10,0)/GD$156,0)</f>
      </c>
      <c r="GE158" s="14">
        <f>IFERROR(VLOOKUP($EG158,Data!$B:$CP,Daily!GE$10,0)/GE$156,0)</f>
      </c>
      <c r="GF158" s="14">
        <f>IFERROR(VLOOKUP($EG158,Data!$B:$CP,Daily!GF$10,0)/GF$156,0)</f>
      </c>
      <c r="GG158" s="14">
        <f>IFERROR(VLOOKUP($EG158,Data!$B:$CP,Daily!GG$10,0)/GG$156,0)</f>
      </c>
      <c r="GH158" s="14">
        <f>IFERROR(VLOOKUP($EG158,Data!$B:$CP,Daily!GH$10,0)/GH$156,0)</f>
      </c>
      <c r="GI158" s="14">
        <f>IFERROR(VLOOKUP($EG158,Data!$B:$CP,Daily!GI$10,0)/GI$156,0)</f>
      </c>
      <c r="GJ158" s="14">
        <f>IFERROR(VLOOKUP($EG158,Data!$B:$CP,Daily!GJ$10,0)/GJ$156,0)</f>
      </c>
      <c r="GK158" s="14">
        <f>IFERROR(VLOOKUP($EG158,Data!$B:$CP,Daily!GK$10,0)/GK$156,0)</f>
      </c>
      <c r="GL158" s="14">
        <f>IFERROR(VLOOKUP($EG158,Data!$B:$CP,Daily!GL$10,0)/GL$156,0)</f>
      </c>
      <c r="GM158" s="14">
        <f>IFERROR(VLOOKUP($EG158,Data!$B:$CP,Daily!GM$10,0)/GM$156,0)</f>
      </c>
      <c r="GN158" s="14">
        <f>IFERROR(VLOOKUP($EG158,Data!$B:$CP,Daily!GN$10,0)/GN$156,0)</f>
      </c>
      <c r="GO158" s="14">
        <f>IFERROR(VLOOKUP($EG158,Data!$B:$CP,Daily!GO$10,0)/GO$156,0)</f>
      </c>
      <c r="GP158" s="14">
        <f>IFERROR(VLOOKUP($EG158,Data!$B:$CP,Daily!GP$10,0)/GP$156,0)</f>
      </c>
      <c r="GQ158" s="14">
        <f>IFERROR(VLOOKUP($EG158,Data!$B:$CP,Daily!GQ$10,0)/GQ$156,0)</f>
      </c>
      <c r="GR158" s="14">
        <f>IFERROR(VLOOKUP($EG158,Data!$B:$CP,Daily!GR$10,0)/GR$156,0)</f>
      </c>
      <c r="GS158" s="14">
        <f>IFERROR(VLOOKUP($EG158,Data!$B:$CP,Daily!GS$10,0)/GS$156,0)</f>
      </c>
      <c r="GT158" s="14">
        <f>IFERROR(VLOOKUP($EG158,Data!$B:$CP,Daily!GT$10,0)/GT$156,0)</f>
      </c>
      <c r="GU158" s="14">
        <f>IFERROR(VLOOKUP($EG158,Data!$B:$CP,Daily!GU$10,0)/GU$156,0)</f>
      </c>
      <c r="GV158" s="14">
        <f>IFERROR(VLOOKUP($EG158,Data!$B:$CP,Daily!GV$10,0)/GV$156,0)</f>
      </c>
      <c r="GW158" s="14">
        <f>IFERROR(VLOOKUP($EG158,Data!$B:$CP,Daily!GW$10,0)/GW$156,0)</f>
      </c>
      <c r="GX158" s="14">
        <f>IFERROR(VLOOKUP($EG158,Data!$B:$CP,Daily!GX$10,0)/GX$156,0)</f>
      </c>
      <c r="GY158" s="14">
        <f>IFERROR(VLOOKUP($EG158,Data!$B:$CP,Daily!GY$10,0)/GY$156,0)</f>
      </c>
      <c r="GZ158" s="14">
        <f>IFERROR(VLOOKUP($EG158,Data!$B:$CP,Daily!GZ$10,0)/GZ$156,0)</f>
      </c>
      <c r="HA158" s="14">
        <f>IFERROR(VLOOKUP($EG158,Data!$B:$CP,Daily!HA$10,0)/HA$156,0)</f>
      </c>
      <c r="HB158" s="14">
        <f>IFERROR(VLOOKUP($EG158,Data!$B:$CP,Daily!HB$10,0)/HB$156,0)</f>
      </c>
      <c r="HC158" s="14">
        <f>IFERROR(VLOOKUP($EG158,Data!$B:$CP,Daily!HC$10,0)/HC$156,0)</f>
      </c>
      <c r="HD158" s="14">
        <f>IFERROR(VLOOKUP($EG158,Data!$B:$CP,Daily!HD$10,0)/HD$156,0)</f>
      </c>
      <c r="HE158" s="14">
        <f>IFERROR(VLOOKUP($EG158,Data!$B:$CP,Daily!HE$10,0)/HE$156,0)</f>
      </c>
      <c r="HF158" s="14">
        <f>IFERROR(VLOOKUP($EG158,Data!$B:$CP,Daily!HF$10,0)/HF$156,0)</f>
      </c>
      <c r="HG158" s="14">
        <f>IFERROR(VLOOKUP($EG158,Data!$B:$CP,Daily!HG$10,0)/HG$156,0)</f>
      </c>
      <c r="HH158" s="14">
        <f>IFERROR(VLOOKUP($EG158,Data!$B:$CP,Daily!HH$10,0)/HH$156,0)</f>
      </c>
      <c r="HI158" s="14">
        <f>IFERROR(VLOOKUP($EG158,Data!$B:$CP,Daily!HI$10,0)/HI$156,0)</f>
      </c>
      <c r="HJ158" s="14">
        <f>IFERROR(VLOOKUP($EG158,Data!$B:$CP,Daily!HJ$10,0)/HJ$156,0)</f>
      </c>
      <c r="HK158" s="14">
        <f>IFERROR(VLOOKUP($EG158,Data!$B:$CP,Daily!HK$10,0)/HK$156,0)</f>
      </c>
      <c r="HL158" s="14">
        <f>IFERROR(VLOOKUP($EG158,Data!$B:$CP,Daily!HL$10,0)/HL$156,0)</f>
      </c>
      <c r="HM158" s="14">
        <f>IFERROR(VLOOKUP($EG158,Data!$B:$CP,Daily!HM$10,0)/HM$156,0)</f>
      </c>
      <c r="HN158" s="14">
        <f>IFERROR(VLOOKUP($EG158,Data!$B:$CP,Daily!HN$10,0)/HN$156,0)</f>
      </c>
      <c r="HO158" s="14">
        <f>IFERROR(VLOOKUP($EG158,Data!$B:$CP,Daily!HO$10,0)/HO$156,0)</f>
      </c>
      <c r="HP158" s="14">
        <f>IFERROR(VLOOKUP($EG158,Data!$B:$CP,Daily!HP$10,0)/HP$156,0)</f>
      </c>
      <c r="HQ158" s="14">
        <f>IFERROR(VLOOKUP($EG158,Data!$B:$CP,Daily!HQ$10,0)/HQ$156,0)</f>
      </c>
      <c r="HR158" s="14">
        <f>IFERROR(VLOOKUP($EG158,Data!$B:$CP,Daily!HR$10,0)/HR$156,0)</f>
      </c>
      <c r="HS158" s="14">
        <f>IFERROR(VLOOKUP($EG158,Data!$B:$CP,Daily!HS$10,0)/HS$156,0)</f>
      </c>
      <c r="HT158" s="14">
        <f>IFERROR(VLOOKUP($EG158,Data!$B:$CP,Daily!HT$10,0)/HT$156,0)</f>
      </c>
      <c r="HU158" s="17"/>
      <c r="HV158" s="52">
        <f t="shared" si="2141"/>
      </c>
      <c r="HW158" s="52">
        <f t="shared" si="2142"/>
      </c>
      <c r="HX158" s="52">
        <f t="shared" ref="HX158:HX166" si="2179">HW158-HV158</f>
      </c>
      <c r="HY158" s="52">
        <f t="shared" ref="HY158:HY166" si="2180">HW158+(0.75*HX158)</f>
      </c>
      <c r="HZ158" s="52">
        <f t="shared" ref="HZ158" si="2181">HV158-(0.75*HX158)</f>
      </c>
      <c r="IA158" s="55"/>
      <c r="IB158" s="14">
        <f t="shared" ref="IB158:IB166" si="2182">_xlfn.STDEV.P(FM158:HT158)</f>
      </c>
      <c r="IC158" s="14">
        <f>SUMPRODUCT(HM158:HS158,HM$156:HS$156)/SUM(HM$156:HS$156)</f>
      </c>
      <c r="ID158" s="14">
        <f>SUMPRODUCT(GQ158:HS158,GQ$156:HS$156)/SUM(GQ$156:HS$156)</f>
      </c>
      <c r="IE158" s="16"/>
      <c r="IF158" s="9" t="s">
        <v>796</v>
      </c>
      <c r="IG158" s="9" t="s">
        <v>135</v>
      </c>
      <c r="IH158" s="14">
        <f>IFERROR(VLOOKUP($IF158,Data!$B:$CP,Daily!IH$10,0)/IH$156,0)</f>
      </c>
      <c r="II158" s="14">
        <f>IFERROR(VLOOKUP($IF158,Data!$B:$CP,Daily!II$10,0)/II$156,0)</f>
      </c>
      <c r="IJ158" s="14">
        <f>IFERROR(VLOOKUP($IF158,Data!$B:$CP,Daily!IJ$10,0)/IJ$156,0)</f>
      </c>
      <c r="IK158" s="14">
        <f>IFERROR(VLOOKUP($IF158,Data!$B:$CP,Daily!IK$10,0)/IK$156,0)</f>
      </c>
      <c r="IL158" s="14">
        <f>IFERROR(VLOOKUP($IF158,Data!$B:$CP,Daily!IL$10,0)/IL$156,0)</f>
      </c>
      <c r="IM158" s="14">
        <f>IFERROR(VLOOKUP($IF158,Data!$B:$CP,Daily!IM$10,0)/IM$156,0)</f>
      </c>
      <c r="IN158" s="14">
        <f>IFERROR(VLOOKUP($IF158,Data!$B:$CP,Daily!IN$10,0)/IN$156,0)</f>
      </c>
      <c r="IO158" s="14">
        <f>IFERROR(VLOOKUP($IF158,Data!$B:$CP,Daily!IO$10,0)/IO$156,0)</f>
      </c>
      <c r="IP158" s="14">
        <f>IFERROR(VLOOKUP($IF158,Data!$B:$CP,Daily!IP$10,0)/IP$156,0)</f>
      </c>
      <c r="IQ158" s="14">
        <f>IFERROR(VLOOKUP($IF158,Data!$B:$CP,Daily!IQ$10,0)/IQ$156,0)</f>
      </c>
      <c r="IR158" s="14">
        <f>IFERROR(VLOOKUP($IF158,Data!$B:$CP,Daily!IR$10,0)/IR$156,0)</f>
      </c>
      <c r="IS158" s="14">
        <f>IFERROR(VLOOKUP($IF158,Data!$B:$CP,Daily!IS$10,0)/IS$156,0)</f>
      </c>
      <c r="IT158" s="14">
        <f>IFERROR(VLOOKUP($IF158,Data!$B:$CP,Daily!IT$10,0)/IT$156,0)</f>
      </c>
      <c r="IU158" s="14">
        <f>IFERROR(VLOOKUP($IF158,Data!$B:$CP,Daily!IU$10,0)/IU$156,0)</f>
      </c>
      <c r="IV158" s="14">
        <f>IFERROR(VLOOKUP($IF158,Data!$B:$CP,Daily!IV$10,0)/IV$156,0)</f>
      </c>
      <c r="IW158" s="14">
        <f>IFERROR(VLOOKUP($IF158,Data!$B:$CP,Daily!IW$10,0)/IW$156,0)</f>
      </c>
      <c r="IX158" s="14">
        <f>IFERROR(VLOOKUP($IF158,Data!$B:$CP,Daily!IX$10,0)/IX$156,0)</f>
      </c>
      <c r="IY158" s="14">
        <f>IFERROR(VLOOKUP($IF158,Data!$B:$CP,Daily!IY$10,0)/IY$156,0)</f>
      </c>
      <c r="IZ158" s="14">
        <f>IFERROR(VLOOKUP($IF158,Data!$B:$CP,Daily!IZ$10,0)/IZ$156,0)</f>
      </c>
      <c r="JA158" s="14">
        <f>IFERROR(VLOOKUP($IF158,Data!$B:$CP,Daily!JA$10,0)/JA$156,0)</f>
      </c>
      <c r="JB158" s="14">
        <f>IFERROR(VLOOKUP($IF158,Data!$B:$CP,Daily!JB$10,0)/JB$156,0)</f>
      </c>
      <c r="JC158" s="14">
        <f>IFERROR(VLOOKUP($IF158,Data!$B:$CP,Daily!JC$10,0)/JC$156,0)</f>
      </c>
      <c r="JD158" s="14">
        <f>IFERROR(VLOOKUP($IF158,Data!$B:$CP,Daily!JD$10,0)/JD$156,0)</f>
      </c>
      <c r="JE158" s="14">
        <f>IFERROR(VLOOKUP($IF158,Data!$B:$CP,Daily!JE$10,0)/JE$156,0)</f>
      </c>
      <c r="JF158" s="14">
        <f>IFERROR(VLOOKUP($IF158,Data!$B:$CP,Daily!JF$10,0)/JF$156,0)</f>
      </c>
      <c r="JG158" s="14">
        <f>IFERROR(VLOOKUP($IF158,Data!$B:$CP,Daily!JG$10,0)/JG$156,0)</f>
      </c>
      <c r="JH158" s="14">
        <f>IFERROR(VLOOKUP($IF158,Data!$B:$CP,Daily!JH$10,0)/JH$156,0)</f>
      </c>
      <c r="JI158" s="14">
        <f>IFERROR(VLOOKUP($IF158,Data!$B:$CP,Daily!JI$10,0)/JI$156,0)</f>
      </c>
      <c r="JJ158" s="14">
        <f>IFERROR(VLOOKUP($IF158,Data!$B:$CP,Daily!JJ$10,0)/JJ$156,0)</f>
      </c>
      <c r="JK158" s="14">
        <f>IFERROR(VLOOKUP($IF158,Data!$B:$CP,Daily!JK$10,0)/JK$156,0)</f>
      </c>
      <c r="JL158" s="14">
        <f>IFERROR(VLOOKUP($IF158,Data!$B:$CP,Daily!JL$10,0)/JL$156,0)</f>
      </c>
      <c r="JM158" s="14">
        <f>IFERROR(VLOOKUP($IF158,Data!$B:$CP,Daily!JM$10,0)/JM$156,0)</f>
      </c>
      <c r="JN158" s="14">
        <f>IFERROR(VLOOKUP($IF158,Data!$B:$CP,Daily!JN$10,0)/JN$156,0)</f>
      </c>
      <c r="JO158" s="14">
        <f>IFERROR(VLOOKUP($IF158,Data!$B:$CP,Daily!JO$10,0)/JO$156,0)</f>
      </c>
      <c r="JP158" s="14">
        <f>IFERROR(VLOOKUP($IF158,Data!$B:$CP,Daily!JP$10,0)/JP$156,0)</f>
      </c>
      <c r="JQ158" s="14">
        <f>IFERROR(VLOOKUP($IF158,Data!$B:$CP,Daily!JQ$10,0)/JQ$156,0)</f>
      </c>
      <c r="JR158" s="14">
        <f>IFERROR(VLOOKUP($IF158,Data!$B:$CP,Daily!JR$10,0)/JR$156,0)</f>
      </c>
      <c r="JS158" s="14">
        <f>IFERROR(VLOOKUP($IF158,Data!$B:$CP,Daily!JS$10,0)/JS$156,0)</f>
      </c>
      <c r="JT158" s="14">
        <f>IFERROR(VLOOKUP($IF158,Data!$B:$CP,Daily!JT$10,0)/JT$156,0)</f>
      </c>
      <c r="JU158" s="14">
        <f>IFERROR(VLOOKUP($IF158,Data!$B:$CP,Daily!JU$10,0)/JU$156,0)</f>
      </c>
      <c r="JV158" s="14">
        <f>IFERROR(VLOOKUP($IF158,Data!$B:$CP,Daily!JV$10,0)/JV$156,0)</f>
      </c>
      <c r="JW158" s="14">
        <f>IFERROR(VLOOKUP($IF158,Data!$B:$CP,Daily!JW$10,0)/JW$156,0)</f>
      </c>
      <c r="JX158" s="14">
        <f>IFERROR(VLOOKUP($IF158,Data!$B:$CP,Daily!JX$10,0)/JX$156,0)</f>
      </c>
      <c r="JY158" s="14">
        <f>IFERROR(VLOOKUP($IF158,Data!$B:$CP,Daily!JY$10,0)/JY$156,0)</f>
      </c>
      <c r="JZ158" s="14">
        <f>IFERROR(VLOOKUP($IF158,Data!$B:$CP,Daily!JZ$10,0)/JZ$156,0)</f>
      </c>
      <c r="KA158" s="14">
        <f>IFERROR(VLOOKUP($IF158,Data!$B:$CP,Daily!KA$10,0)/KA$156,0)</f>
      </c>
      <c r="KB158" s="14">
        <f>IFERROR(VLOOKUP($IF158,Data!$B:$CP,Daily!KB$10,0)/KB$156,0)</f>
      </c>
      <c r="KC158" s="14">
        <f>IFERROR(VLOOKUP($IF158,Data!$B:$CP,Daily!KC$10,0)/KC$156,0)</f>
      </c>
      <c r="KD158" s="14">
        <f>IFERROR(VLOOKUP($IF158,Data!$B:$CP,Daily!KD$10,0)/KD$156,0)</f>
      </c>
      <c r="KE158" s="14">
        <f>IFERROR(VLOOKUP($IF158,Data!$B:$CP,Daily!KE$10,0)/KE$156,0)</f>
      </c>
      <c r="KF158" s="14">
        <f>IFERROR(VLOOKUP($IF158,Data!$B:$CP,Daily!KF$10,0)/KF$156,0)</f>
      </c>
      <c r="KG158" s="14">
        <f>IFERROR(VLOOKUP($IF158,Data!$B:$CP,Daily!KG$10,0)/KG$156,0)</f>
      </c>
      <c r="KH158" s="14">
        <f>IFERROR(VLOOKUP($IF158,Data!$B:$CP,Daily!KH$10,0)/KH$156,0)</f>
      </c>
      <c r="KI158" s="14">
        <f>IFERROR(VLOOKUP($IF158,Data!$B:$CP,Daily!KI$10,0)/KI$156,0)</f>
      </c>
      <c r="KJ158" s="14">
        <f>IFERROR(VLOOKUP($IF158,Data!$B:$CP,Daily!KJ$10,0)/KJ$156,0)</f>
      </c>
      <c r="KK158" s="14">
        <f>IFERROR(VLOOKUP($IF158,Data!$B:$CP,Daily!KK$10,0)/KK$156,0)</f>
      </c>
      <c r="KL158" s="14">
        <f>IFERROR(VLOOKUP($IF158,Data!$B:$CP,Daily!KL$10,0)/KL$156,0)</f>
      </c>
      <c r="KM158" s="14">
        <f>IFERROR(VLOOKUP($IF158,Data!$B:$CP,Daily!KM$10,0)/KM$156,0)</f>
      </c>
      <c r="KN158" s="14">
        <f>IFERROR(VLOOKUP($IF158,Data!$B:$CP,Daily!KN$10,0)/KN$156,0)</f>
      </c>
      <c r="KO158" s="14">
        <f>IFERROR(VLOOKUP($IF158,Data!$B:$CP,Daily!KO$10,0)/KO$156,0)</f>
      </c>
      <c r="KP158" s="14">
        <f>IFERROR(VLOOKUP($IF158,Data!$B:$CP,Daily!KP$10,0)/KP$156,0)</f>
      </c>
      <c r="KQ158" s="14">
        <f>IFERROR(VLOOKUP($IF158,Data!$B:$CP,Daily!KQ$10,0)/KQ$156,0)</f>
      </c>
      <c r="KR158" s="14">
        <f>IFERROR(VLOOKUP($IF158,Data!$B:$CP,Daily!KR$10,0)/KR$156,0)</f>
      </c>
      <c r="KS158" s="14">
        <f>IFERROR(VLOOKUP($IF158,Data!$B:$CP,Daily!KS$10,0)/KS$156,0)</f>
      </c>
      <c r="KT158" s="14">
        <f>IFERROR(VLOOKUP($IF158,Data!$B:$CP,Daily!KT$10,0)/KT$156,0)</f>
      </c>
      <c r="KU158" s="14">
        <f>IFERROR(VLOOKUP($IF158,Data!$B:$CP,Daily!KU$10,0)/KU$156,0)</f>
      </c>
      <c r="KV158" s="14">
        <f>IFERROR(VLOOKUP($IF158,Data!$B:$CP,Daily!KV$10,0)/KV$156,0)</f>
      </c>
      <c r="KW158" s="14">
        <f>IFERROR(VLOOKUP($IF158,Data!$B:$CP,Daily!KW$10,0)/KW$156,0)</f>
      </c>
      <c r="KX158" s="14">
        <f>IFERROR(VLOOKUP($IF158,Data!$B:$CP,Daily!KX$10,0)/KX$156,0)</f>
      </c>
      <c r="KY158" s="14">
        <f>IFERROR(VLOOKUP($IF158,Data!$B:$CP,Daily!KY$10,0)/KY$156,0)</f>
      </c>
      <c r="KZ158" s="14">
        <f>IFERROR(VLOOKUP($IF158,Data!$B:$CP,Daily!KZ$10,0)/KZ$156,0)</f>
      </c>
      <c r="LA158" s="14">
        <f>IFERROR(VLOOKUP($IF158,Data!$B:$CP,Daily!LA$10,0)/LA$156,0)</f>
      </c>
      <c r="LB158" s="14">
        <f>IFERROR(VLOOKUP($IF158,Data!$B:$CP,Daily!LB$10,0)/LB$156,0)</f>
      </c>
      <c r="LC158" s="14">
        <f>IFERROR(VLOOKUP($IF158,Data!$B:$CP,Daily!LC$10,0)/LC$156,0)</f>
      </c>
      <c r="LD158" s="14">
        <f>IFERROR(VLOOKUP($IF158,Data!$B:$CP,Daily!LD$10,0)/LD$156,0)</f>
      </c>
      <c r="LE158" s="14">
        <f>IFERROR(VLOOKUP($IF158,Data!$B:$CP,Daily!LE$10,0)/LE$156,0)</f>
      </c>
      <c r="LF158" s="14">
        <f>IFERROR(VLOOKUP($IF158,Data!$B:$CP,Daily!LF$10,0)/LF$156,0)</f>
      </c>
      <c r="LG158" s="14">
        <f>IFERROR(VLOOKUP($IF158,Data!$B:$CP,Daily!LG$10,0)/LG$156,0)</f>
      </c>
      <c r="LH158" s="14">
        <f>IFERROR(VLOOKUP($IF158,Data!$B:$CP,Daily!LH$10,0)/LH$156,0)</f>
      </c>
      <c r="LI158" s="14">
        <f>IFERROR(VLOOKUP($IF158,Data!$B:$CP,Daily!LI$10,0)/LI$156,0)</f>
      </c>
      <c r="LJ158" s="14">
        <f>IFERROR(VLOOKUP($IF158,Data!$B:$CP,Daily!LJ$10,0)/LJ$156,0)</f>
      </c>
      <c r="LK158" s="14">
        <f>IFERROR(VLOOKUP($IF158,Data!$B:$CP,Daily!LK$10,0)/LK$156,0)</f>
      </c>
      <c r="LL158" s="14">
        <f>IFERROR(VLOOKUP($IF158,Data!$B:$CP,Daily!LL$10,0)/LL$156,0)</f>
      </c>
      <c r="LM158" s="14">
        <f>IFERROR(VLOOKUP($IF158,Data!$B:$CP,Daily!LM$10,0)/LM$156,0)</f>
      </c>
      <c r="LN158" s="14">
        <f>IFERROR(VLOOKUP($IF158,Data!$B:$CP,Daily!LN$10,0)/LN$156,0)</f>
      </c>
      <c r="LO158" s="14">
        <f>IFERROR(VLOOKUP($IF158,Data!$B:$CP,Daily!LO$10,0)/LO$156,0)</f>
      </c>
      <c r="LP158" s="14">
        <f>IFERROR(VLOOKUP($IF158,Data!$B:$CP,Daily!LP$10,0)/LP$156,0)</f>
      </c>
      <c r="LQ158" s="14">
        <f>IFERROR(VLOOKUP($IF158,Data!$B:$CP,Daily!LQ$10,0)/LQ$156,0)</f>
      </c>
      <c r="LR158" s="14">
        <f>IFERROR(VLOOKUP($IF158,Data!$B:$CP,Daily!LR$10,0)/LR$156,0)</f>
      </c>
      <c r="LS158" s="14">
        <f>IFERROR(VLOOKUP($IF158,Data!$B:$CP,Daily!LS$10,0)/LS$156,0)</f>
      </c>
      <c r="LU158" s="52">
        <f t="shared" si="2145"/>
      </c>
      <c r="LV158" s="52">
        <f t="shared" si="2146"/>
      </c>
      <c r="LW158" s="52">
        <f t="shared" ref="LW158" si="2183">LV158-LU158</f>
      </c>
      <c r="LX158" s="52">
        <f t="shared" ref="LX158" si="2184">LV158+(0.75*LW158)</f>
      </c>
      <c r="LY158" s="52">
        <f t="shared" ref="LY158" si="2185">LU158-(0.75*LW158)</f>
      </c>
      <c r="LZ158" s="55"/>
      <c r="MA158" s="14">
        <f t="shared" ref="MA158:MA166" si="2186">_xlfn.STDEV.P(JL158:LS158)</f>
      </c>
      <c r="MB158" s="14">
        <f>SUMPRODUCT(LL158:LR158,LL$156:LR$156)/SUM(LL$156:LR$156)</f>
      </c>
      <c r="MC158" s="14">
        <f>SUMPRODUCT(KP158:LR158,KP$156:LR$156)/SUM(KP$156:LR$156)</f>
      </c>
    </row>
    <row r="159" spans="3:341" hidden="1" x14ac:dyDescent="0.25">
      <c r="D159" s="132" t="s">
        <v>797</v>
      </c>
      <c r="E159" s="67" t="str">
        <f>VLOOKUP($D159,'Metric Nature'!$C:$D,2,0)&amp;IF(($F159&lt;(EA159)),"Below",IF(($F159&gt;(DZ159)),"Above","Within"))</f>
      </c>
      <c r="F159" s="39">
        <f t="shared" si="2163"/>
      </c>
      <c r="G159" s="68">
        <f t="shared" si="2164"/>
      </c>
      <c r="H159" s="69">
        <f t="shared" si="2165"/>
      </c>
      <c r="I159" s="68">
        <f t="shared" si="2166"/>
      </c>
      <c r="J159" s="62">
        <f t="shared" si="2167"/>
      </c>
      <c r="K159" s="68">
        <f t="shared" si="2149"/>
      </c>
      <c r="L159" s="70"/>
      <c r="M159" s="67" t="str">
        <f>VLOOKUP($D159,'Metric Nature'!$C:$D,2,0)&amp;IF(($N159&lt;(HZ159)),"Below",IF(($N159&gt;(HY159)),"Above","Within"))</f>
      </c>
      <c r="N159" s="39">
        <f t="shared" ref="N159:N160" si="2187">HT159</f>
      </c>
      <c r="O159" s="68">
        <f>IC159</f>
      </c>
      <c r="P159" s="69">
        <f>IFERROR(((N159-O159)/O159),0)</f>
      </c>
      <c r="Q159" s="68">
        <f t="shared" ref="Q159:Q160" si="2188">ID159</f>
      </c>
      <c r="R159" s="62">
        <f t="shared" ref="R159:R160" si="2189">IFERROR(((N159-Q159)/Q159),0)</f>
      </c>
      <c r="S159" s="68">
        <f t="shared" si="2152"/>
      </c>
      <c r="T159" s="70"/>
      <c r="U159" s="67" t="str">
        <f>VLOOKUP($D159,'Metric Nature'!$C:$D,2,0)&amp;IF(($V159&lt;(LY159)),"Below",IF(($V159&gt;(LX159)),"Above","Within"))</f>
      </c>
      <c r="V159" s="39">
        <f t="shared" ref="V159:V160" si="2190">LS159</f>
      </c>
      <c r="W159" s="68">
        <f>MB159</f>
      </c>
      <c r="X159" s="62">
        <f t="shared" ref="X159:X160" si="2191">IFERROR(((V159-W159)/W159),0)</f>
      </c>
      <c r="Y159" s="68">
        <f>MC159</f>
      </c>
      <c r="Z159" s="62">
        <f t="shared" ref="Z159:Z164" si="2192">IFERROR(((V159-Y159)/Y159),0)</f>
      </c>
      <c r="AA159" s="68">
        <f t="shared" si="2156"/>
      </c>
      <c r="AB159" s="64"/>
      <c r="AC159" s="60" t="s">
        <v>798</v>
      </c>
      <c r="AI159" s="9" t="s">
        <v>797</v>
      </c>
      <c r="AJ159" s="10">
        <f t="shared" ref="AJ159:AJ163" si="2193">EI159+IH159</f>
      </c>
      <c r="AK159" s="10">
        <f t="shared" ref="AK159" si="2194">EJ159+II159</f>
      </c>
      <c r="AL159" s="10">
        <f t="shared" ref="AL159" si="2195">EK159+IJ159</f>
      </c>
      <c r="AM159" s="10">
        <f t="shared" ref="AM159" si="2196">EL159+IK159</f>
      </c>
      <c r="AN159" s="10">
        <f t="shared" ref="AN159" si="2197">EM159+IL159</f>
      </c>
      <c r="AO159" s="10">
        <f t="shared" ref="AO159" si="2198">EN159+IM159</f>
      </c>
      <c r="AP159" s="10">
        <f t="shared" ref="AP159" si="2199">EO159+IN159</f>
      </c>
      <c r="AQ159" s="10">
        <f t="shared" ref="AQ159" si="2200">EP159+IO159</f>
      </c>
      <c r="AR159" s="10">
        <f t="shared" ref="AR159" si="2201">EQ159+IP159</f>
      </c>
      <c r="AS159" s="10">
        <f t="shared" ref="AS159" si="2202">ER159+IQ159</f>
      </c>
      <c r="AT159" s="10">
        <f t="shared" ref="AT159" si="2203">ES159+IR159</f>
      </c>
      <c r="AU159" s="10">
        <f t="shared" ref="AU159" si="2204">ET159+IS159</f>
      </c>
      <c r="AV159" s="10">
        <f t="shared" ref="AV159" si="2205">EU159+IT159</f>
      </c>
      <c r="AW159" s="10">
        <f t="shared" ref="AW159" si="2206">EV159+IU159</f>
      </c>
      <c r="AX159" s="10">
        <f t="shared" ref="AX159" si="2207">EW159+IV159</f>
      </c>
      <c r="AY159" s="10">
        <f t="shared" ref="AY159" si="2208">EX159+IW159</f>
      </c>
      <c r="AZ159" s="10">
        <f t="shared" ref="AZ159" si="2209">EY159+IX159</f>
      </c>
      <c r="BA159" s="10">
        <f t="shared" ref="BA159" si="2210">EZ159+IY159</f>
      </c>
      <c r="BB159" s="10">
        <f t="shared" ref="BB159" si="2211">FA159+IZ159</f>
      </c>
      <c r="BC159" s="10">
        <f t="shared" ref="BC159" si="2212">FB159+JA159</f>
      </c>
      <c r="BD159" s="10">
        <f t="shared" ref="BD159" si="2213">FC159+JB159</f>
      </c>
      <c r="BE159" s="10">
        <f t="shared" ref="BE159" si="2214">FD159+JC159</f>
      </c>
      <c r="BF159" s="10">
        <f t="shared" ref="BF159" si="2215">FE159+JD159</f>
      </c>
      <c r="BG159" s="10">
        <f t="shared" ref="BG159" si="2216">FF159+JE159</f>
      </c>
      <c r="BH159" s="10">
        <f t="shared" ref="BH159" si="2217">FG159+JF159</f>
      </c>
      <c r="BI159" s="10">
        <f t="shared" ref="BI159" si="2218">FH159+JG159</f>
      </c>
      <c r="BJ159" s="10">
        <f t="shared" ref="BJ159" si="2219">FI159+JH159</f>
      </c>
      <c r="BK159" s="10">
        <f t="shared" ref="BK159" si="2220">FJ159+JI159</f>
      </c>
      <c r="BL159" s="10">
        <f t="shared" ref="BL159" si="2221">FK159+JJ159</f>
      </c>
      <c r="BM159" s="10">
        <f t="shared" ref="BM159" si="2222">FL159+JK159</f>
      </c>
      <c r="BN159" s="10">
        <f t="shared" ref="BN159" si="2223">FM159+JL159</f>
      </c>
      <c r="BO159" s="10">
        <f t="shared" ref="BO159" si="2224">FN159+JM159</f>
      </c>
      <c r="BP159" s="10">
        <f t="shared" ref="BP159" si="2225">FO159+JN159</f>
      </c>
      <c r="BQ159" s="10">
        <f t="shared" ref="BQ159" si="2226">FP159+JO159</f>
      </c>
      <c r="BR159" s="10">
        <f t="shared" ref="BR159" si="2227">FQ159+JP159</f>
      </c>
      <c r="BS159" s="10">
        <f t="shared" ref="BS159" si="2228">FR159+JQ159</f>
      </c>
      <c r="BT159" s="10">
        <f t="shared" ref="BT159" si="2229">FS159+JR159</f>
      </c>
      <c r="BU159" s="10">
        <f t="shared" ref="BU159" si="2230">FT159+JS159</f>
      </c>
      <c r="BV159" s="10">
        <f t="shared" ref="BV159" si="2231">FU159+JT159</f>
      </c>
      <c r="BW159" s="10">
        <f t="shared" ref="BW159" si="2232">FV159+JU159</f>
      </c>
      <c r="BX159" s="10">
        <f t="shared" ref="BX159" si="2233">FW159+JV159</f>
      </c>
      <c r="BY159" s="10">
        <f t="shared" ref="BY159" si="2234">FX159+JW159</f>
      </c>
      <c r="BZ159" s="10">
        <f t="shared" ref="BZ159" si="2235">FY159+JX159</f>
      </c>
      <c r="CA159" s="10">
        <f t="shared" ref="CA159" si="2236">FZ159+JY159</f>
      </c>
      <c r="CB159" s="10">
        <f t="shared" ref="CB159" si="2237">GA159+JZ159</f>
      </c>
      <c r="CC159" s="10">
        <f t="shared" ref="CC159" si="2238">GB159+KA159</f>
      </c>
      <c r="CD159" s="10">
        <f t="shared" ref="CD159" si="2239">GC159+KB159</f>
      </c>
      <c r="CE159" s="10">
        <f t="shared" ref="CE159" si="2240">GD159+KC159</f>
      </c>
      <c r="CF159" s="10">
        <f t="shared" ref="CF159" si="2241">GE159+KD159</f>
      </c>
      <c r="CG159" s="10">
        <f t="shared" ref="CG159" si="2242">GF159+KE159</f>
      </c>
      <c r="CH159" s="10">
        <f t="shared" ref="CH159" si="2243">GG159+KF159</f>
      </c>
      <c r="CI159" s="10">
        <f t="shared" ref="CI159" si="2244">GH159+KG159</f>
      </c>
      <c r="CJ159" s="10">
        <f t="shared" ref="CJ159" si="2245">GI159+KH159</f>
      </c>
      <c r="CK159" s="10">
        <f t="shared" ref="CK159" si="2246">GJ159+KI159</f>
      </c>
      <c r="CL159" s="10">
        <f t="shared" ref="CL159" si="2247">GK159+KJ159</f>
      </c>
      <c r="CM159" s="10">
        <f t="shared" ref="CM159" si="2248">GL159+KK159</f>
      </c>
      <c r="CN159" s="10">
        <f t="shared" ref="CN159" si="2249">GM159+KL159</f>
      </c>
      <c r="CO159" s="10">
        <f t="shared" ref="CO159" si="2250">GN159+KM159</f>
      </c>
      <c r="CP159" s="10">
        <f t="shared" ref="CP159" si="2251">GO159+KN159</f>
      </c>
      <c r="CQ159" s="10">
        <f t="shared" ref="CQ159" si="2252">GP159+KO159</f>
      </c>
      <c r="CR159" s="10">
        <f t="shared" ref="CR159" si="2253">GQ159+KP159</f>
      </c>
      <c r="CS159" s="10">
        <f t="shared" ref="CS159" si="2254">GR159+KQ159</f>
      </c>
      <c r="CT159" s="10">
        <f t="shared" ref="CT159" si="2255">GS159+KR159</f>
      </c>
      <c r="CU159" s="10">
        <f t="shared" ref="CU159" si="2256">GT159+KS159</f>
      </c>
      <c r="CV159" s="10">
        <f t="shared" ref="CV159" si="2257">GU159+KT159</f>
      </c>
      <c r="CW159" s="10">
        <f t="shared" ref="CW159" si="2258">GV159+KU159</f>
      </c>
      <c r="CX159" s="10">
        <f t="shared" ref="CX159" si="2259">GW159+KV159</f>
      </c>
      <c r="CY159" s="10">
        <f t="shared" ref="CY159" si="2260">GX159+KW159</f>
      </c>
      <c r="CZ159" s="10">
        <f t="shared" ref="CZ159" si="2261">GY159+KX159</f>
      </c>
      <c r="DA159" s="10">
        <f t="shared" ref="DA159" si="2262">GZ159+KY159</f>
      </c>
      <c r="DB159" s="10">
        <f t="shared" ref="DB159" si="2263">HA159+KZ159</f>
      </c>
      <c r="DC159" s="10">
        <f t="shared" ref="DC159" si="2264">HB159+LA159</f>
      </c>
      <c r="DD159" s="10">
        <f t="shared" ref="DD159" si="2265">HC159+LB159</f>
      </c>
      <c r="DE159" s="10">
        <f t="shared" ref="DE159" si="2266">HD159+LC159</f>
      </c>
      <c r="DF159" s="10">
        <f t="shared" ref="DF159" si="2267">HE159+LD159</f>
      </c>
      <c r="DG159" s="10">
        <f t="shared" ref="DG159" si="2268">HF159+LE159</f>
      </c>
      <c r="DH159" s="10">
        <f t="shared" ref="DH159" si="2269">HG159+LF159</f>
      </c>
      <c r="DI159" s="10">
        <f t="shared" ref="DI159" si="2270">HH159+LG159</f>
      </c>
      <c r="DJ159" s="10">
        <f t="shared" ref="DJ159" si="2271">HI159+LH159</f>
      </c>
      <c r="DK159" s="10">
        <f t="shared" ref="DK159" si="2272">HJ159+LI159</f>
      </c>
      <c r="DL159" s="10">
        <f t="shared" ref="DL159" si="2273">HK159+LJ159</f>
      </c>
      <c r="DM159" s="10">
        <f t="shared" ref="DM159" si="2274">HL159+LK159</f>
      </c>
      <c r="DN159" s="10">
        <f t="shared" ref="DN159" si="2275">HM159+LL159</f>
      </c>
      <c r="DO159" s="10">
        <f t="shared" ref="DO159" si="2276">HN159+LM159</f>
      </c>
      <c r="DP159" s="10">
        <f t="shared" ref="DP159" si="2277">HO159+LN159</f>
      </c>
      <c r="DQ159" s="10">
        <f t="shared" ref="DQ159" si="2278">HP159+LO159</f>
      </c>
      <c r="DR159" s="10">
        <f t="shared" ref="DR159" si="2279">HQ159+LP159</f>
      </c>
      <c r="DS159" s="10">
        <f t="shared" ref="DS159" si="2280">HR159+LQ159</f>
      </c>
      <c r="DT159" s="10">
        <f t="shared" ref="DT159" si="2281">HS159+LR159</f>
      </c>
      <c r="DU159" s="10">
        <f t="shared" ref="DU159" si="2282">HT159+LS159</f>
      </c>
      <c r="DV159" s="18"/>
      <c r="DW159" s="13">
        <f t="shared" si="2137"/>
      </c>
      <c r="DX159" s="13">
        <f t="shared" si="2138"/>
      </c>
      <c r="DY159" s="13">
        <f t="shared" si="2157"/>
      </c>
      <c r="DZ159" s="10">
        <f>DX159+(1.25*DY159)</f>
      </c>
      <c r="EA159" s="10">
        <f>DW159-(1.25*DY159)</f>
      </c>
      <c r="EB159" s="18"/>
      <c r="EC159" s="11">
        <f t="shared" si="2158"/>
      </c>
      <c r="ED159" s="11">
        <f>AVERAGE(DN159:DT159)</f>
      </c>
      <c r="EE159" s="11">
        <f>AVERAGE(CQ159:DT159)</f>
      </c>
      <c r="EF159" s="16"/>
      <c r="EG159" s="9" t="s">
        <v>799</v>
      </c>
      <c r="EH159" s="9" t="s">
        <v>136</v>
      </c>
      <c r="EI159" s="10">
        <f>VLOOKUP($EG159,Data!$B:$CP,Daily!EI$10,0)</f>
      </c>
      <c r="EJ159" s="10">
        <f>VLOOKUP($EG159,Data!$B:$CP,Daily!EJ$10,0)</f>
      </c>
      <c r="EK159" s="10">
        <f>VLOOKUP($EG159,Data!$B:$CP,Daily!EK$10,0)</f>
      </c>
      <c r="EL159" s="10">
        <f>VLOOKUP($EG159,Data!$B:$CP,Daily!EL$10,0)</f>
      </c>
      <c r="EM159" s="10">
        <f>VLOOKUP($EG159,Data!$B:$CP,Daily!EM$10,0)</f>
      </c>
      <c r="EN159" s="10">
        <f>VLOOKUP($EG159,Data!$B:$CP,Daily!EN$10,0)</f>
      </c>
      <c r="EO159" s="10">
        <f>VLOOKUP($EG159,Data!$B:$CP,Daily!EO$10,0)</f>
      </c>
      <c r="EP159" s="10">
        <f>VLOOKUP($EG159,Data!$B:$CP,Daily!EP$10,0)</f>
      </c>
      <c r="EQ159" s="10">
        <f>VLOOKUP($EG159,Data!$B:$CP,Daily!EQ$10,0)</f>
      </c>
      <c r="ER159" s="10">
        <f>VLOOKUP($EG159,Data!$B:$CP,Daily!ER$10,0)</f>
      </c>
      <c r="ES159" s="10">
        <f>VLOOKUP($EG159,Data!$B:$CP,Daily!ES$10,0)</f>
      </c>
      <c r="ET159" s="10">
        <f>VLOOKUP($EG159,Data!$B:$CP,Daily!ET$10,0)</f>
      </c>
      <c r="EU159" s="10">
        <f>VLOOKUP($EG159,Data!$B:$CP,Daily!EU$10,0)</f>
      </c>
      <c r="EV159" s="10">
        <f>VLOOKUP($EG159,Data!$B:$CP,Daily!EV$10,0)</f>
      </c>
      <c r="EW159" s="10">
        <f>VLOOKUP($EG159,Data!$B:$CP,Daily!EW$10,0)</f>
      </c>
      <c r="EX159" s="10">
        <f>VLOOKUP($EG159,Data!$B:$CP,Daily!EX$10,0)</f>
      </c>
      <c r="EY159" s="10">
        <f>VLOOKUP($EG159,Data!$B:$CP,Daily!EY$10,0)</f>
      </c>
      <c r="EZ159" s="10">
        <f>VLOOKUP($EG159,Data!$B:$CP,Daily!EZ$10,0)</f>
      </c>
      <c r="FA159" s="10">
        <f>VLOOKUP($EG159,Data!$B:$CP,Daily!FA$10,0)</f>
      </c>
      <c r="FB159" s="10">
        <f>VLOOKUP($EG159,Data!$B:$CP,Daily!FB$10,0)</f>
      </c>
      <c r="FC159" s="10">
        <f>VLOOKUP($EG159,Data!$B:$CP,Daily!FC$10,0)</f>
      </c>
      <c r="FD159" s="10">
        <f>VLOOKUP($EG159,Data!$B:$CP,Daily!FD$10,0)</f>
      </c>
      <c r="FE159" s="10">
        <f>VLOOKUP($EG159,Data!$B:$CP,Daily!FE$10,0)</f>
      </c>
      <c r="FF159" s="10">
        <f>VLOOKUP($EG159,Data!$B:$CP,Daily!FF$10,0)</f>
      </c>
      <c r="FG159" s="10">
        <f>VLOOKUP($EG159,Data!$B:$CP,Daily!FG$10,0)</f>
      </c>
      <c r="FH159" s="10">
        <f>VLOOKUP($EG159,Data!$B:$CP,Daily!FH$10,0)</f>
      </c>
      <c r="FI159" s="10">
        <f>VLOOKUP($EG159,Data!$B:$CP,Daily!FI$10,0)</f>
      </c>
      <c r="FJ159" s="10">
        <f>VLOOKUP($EG159,Data!$B:$CP,Daily!FJ$10,0)</f>
      </c>
      <c r="FK159" s="10">
        <f>VLOOKUP($EG159,Data!$B:$CP,Daily!FK$10,0)</f>
      </c>
      <c r="FL159" s="10">
        <f>VLOOKUP($EG159,Data!$B:$CP,Daily!FL$10,0)</f>
      </c>
      <c r="FM159" s="10">
        <f>VLOOKUP($EG159,Data!$B:$CP,Daily!FM$10,0)</f>
      </c>
      <c r="FN159" s="10">
        <f>VLOOKUP($EG159,Data!$B:$CP,Daily!FN$10,0)</f>
      </c>
      <c r="FO159" s="10">
        <f>VLOOKUP($EG159,Data!$B:$CP,Daily!FO$10,0)</f>
      </c>
      <c r="FP159" s="10">
        <f>VLOOKUP($EG159,Data!$B:$CP,Daily!FP$10,0)</f>
      </c>
      <c r="FQ159" s="10">
        <f>VLOOKUP($EG159,Data!$B:$CP,Daily!FQ$10,0)</f>
      </c>
      <c r="FR159" s="10">
        <f>VLOOKUP($EG159,Data!$B:$CP,Daily!FR$10,0)</f>
      </c>
      <c r="FS159" s="10">
        <f>VLOOKUP($EG159,Data!$B:$CP,Daily!FS$10,0)</f>
      </c>
      <c r="FT159" s="10">
        <f>VLOOKUP($EG159,Data!$B:$CP,Daily!FT$10,0)</f>
      </c>
      <c r="FU159" s="10">
        <f>VLOOKUP($EG159,Data!$B:$CP,Daily!FU$10,0)</f>
      </c>
      <c r="FV159" s="10">
        <f>VLOOKUP($EG159,Data!$B:$CP,Daily!FV$10,0)</f>
      </c>
      <c r="FW159" s="10">
        <f>VLOOKUP($EG159,Data!$B:$CP,Daily!FW$10,0)</f>
      </c>
      <c r="FX159" s="10">
        <f>VLOOKUP($EG159,Data!$B:$CP,Daily!FX$10,0)</f>
      </c>
      <c r="FY159" s="10">
        <f>VLOOKUP($EG159,Data!$B:$CP,Daily!FY$10,0)</f>
      </c>
      <c r="FZ159" s="10">
        <f>VLOOKUP($EG159,Data!$B:$CP,Daily!FZ$10,0)</f>
      </c>
      <c r="GA159" s="10">
        <f>VLOOKUP($EG159,Data!$B:$CP,Daily!GA$10,0)</f>
      </c>
      <c r="GB159" s="10">
        <f>VLOOKUP($EG159,Data!$B:$CP,Daily!GB$10,0)</f>
      </c>
      <c r="GC159" s="10">
        <f>VLOOKUP($EG159,Data!$B:$CP,Daily!GC$10,0)</f>
      </c>
      <c r="GD159" s="10">
        <f>VLOOKUP($EG159,Data!$B:$CP,Daily!GD$10,0)</f>
      </c>
      <c r="GE159" s="10">
        <f>VLOOKUP($EG159,Data!$B:$CP,Daily!GE$10,0)</f>
      </c>
      <c r="GF159" s="10">
        <f>VLOOKUP($EG159,Data!$B:$CP,Daily!GF$10,0)</f>
      </c>
      <c r="GG159" s="10">
        <f>VLOOKUP($EG159,Data!$B:$CP,Daily!GG$10,0)</f>
      </c>
      <c r="GH159" s="10">
        <f>VLOOKUP($EG159,Data!$B:$CP,Daily!GH$10,0)</f>
      </c>
      <c r="GI159" s="10">
        <f>VLOOKUP($EG159,Data!$B:$CP,Daily!GI$10,0)</f>
      </c>
      <c r="GJ159" s="10">
        <f>VLOOKUP($EG159,Data!$B:$CP,Daily!GJ$10,0)</f>
      </c>
      <c r="GK159" s="10">
        <f>VLOOKUP($EG159,Data!$B:$CP,Daily!GK$10,0)</f>
      </c>
      <c r="GL159" s="10">
        <f>VLOOKUP($EG159,Data!$B:$CP,Daily!GL$10,0)</f>
      </c>
      <c r="GM159" s="10">
        <f>VLOOKUP($EG159,Data!$B:$CP,Daily!GM$10,0)</f>
      </c>
      <c r="GN159" s="10">
        <f>VLOOKUP($EG159,Data!$B:$CP,Daily!GN$10,0)</f>
      </c>
      <c r="GO159" s="10">
        <f>VLOOKUP($EG159,Data!$B:$CP,Daily!GO$10,0)</f>
      </c>
      <c r="GP159" s="10">
        <f>VLOOKUP($EG159,Data!$B:$CP,Daily!GP$10,0)</f>
      </c>
      <c r="GQ159" s="10">
        <f>VLOOKUP($EG159,Data!$B:$CP,Daily!GQ$10,0)</f>
      </c>
      <c r="GR159" s="10">
        <f>VLOOKUP($EG159,Data!$B:$CP,Daily!GR$10,0)</f>
      </c>
      <c r="GS159" s="10">
        <f>VLOOKUP($EG159,Data!$B:$CP,Daily!GS$10,0)</f>
      </c>
      <c r="GT159" s="10">
        <f>VLOOKUP($EG159,Data!$B:$CP,Daily!GT$10,0)</f>
      </c>
      <c r="GU159" s="10">
        <f>VLOOKUP($EG159,Data!$B:$CP,Daily!GU$10,0)</f>
      </c>
      <c r="GV159" s="10">
        <f>VLOOKUP($EG159,Data!$B:$CP,Daily!GV$10,0)</f>
      </c>
      <c r="GW159" s="10">
        <f>VLOOKUP($EG159,Data!$B:$CP,Daily!GW$10,0)</f>
      </c>
      <c r="GX159" s="10">
        <f>VLOOKUP($EG159,Data!$B:$CP,Daily!GX$10,0)</f>
      </c>
      <c r="GY159" s="10">
        <f>VLOOKUP($EG159,Data!$B:$CP,Daily!GY$10,0)</f>
      </c>
      <c r="GZ159" s="10">
        <f>VLOOKUP($EG159,Data!$B:$CP,Daily!GZ$10,0)</f>
      </c>
      <c r="HA159" s="10">
        <f>VLOOKUP($EG159,Data!$B:$CP,Daily!HA$10,0)</f>
      </c>
      <c r="HB159" s="10">
        <f>VLOOKUP($EG159,Data!$B:$CP,Daily!HB$10,0)</f>
      </c>
      <c r="HC159" s="10">
        <f>VLOOKUP($EG159,Data!$B:$CP,Daily!HC$10,0)</f>
      </c>
      <c r="HD159" s="10">
        <f>VLOOKUP($EG159,Data!$B:$CP,Daily!HD$10,0)</f>
      </c>
      <c r="HE159" s="10">
        <f>VLOOKUP($EG159,Data!$B:$CP,Daily!HE$10,0)</f>
      </c>
      <c r="HF159" s="10">
        <f>VLOOKUP($EG159,Data!$B:$CP,Daily!HF$10,0)</f>
      </c>
      <c r="HG159" s="10">
        <f>VLOOKUP($EG159,Data!$B:$CP,Daily!HG$10,0)</f>
      </c>
      <c r="HH159" s="10">
        <f>VLOOKUP($EG159,Data!$B:$CP,Daily!HH$10,0)</f>
      </c>
      <c r="HI159" s="10">
        <f>VLOOKUP($EG159,Data!$B:$CP,Daily!HI$10,0)</f>
      </c>
      <c r="HJ159" s="10">
        <f>VLOOKUP($EG159,Data!$B:$CP,Daily!HJ$10,0)</f>
      </c>
      <c r="HK159" s="10">
        <f>VLOOKUP($EG159,Data!$B:$CP,Daily!HK$10,0)</f>
      </c>
      <c r="HL159" s="10">
        <f>VLOOKUP($EG159,Data!$B:$CP,Daily!HL$10,0)</f>
      </c>
      <c r="HM159" s="10">
        <f>VLOOKUP($EG159,Data!$B:$CP,Daily!HM$10,0)</f>
      </c>
      <c r="HN159" s="10">
        <f>VLOOKUP($EG159,Data!$B:$CP,Daily!HN$10,0)</f>
      </c>
      <c r="HO159" s="10">
        <f>VLOOKUP($EG159,Data!$B:$CP,Daily!HO$10,0)</f>
      </c>
      <c r="HP159" s="10">
        <f>VLOOKUP($EG159,Data!$B:$CP,Daily!HP$10,0)</f>
      </c>
      <c r="HQ159" s="10">
        <f>VLOOKUP($EG159,Data!$B:$CP,Daily!HQ$10,0)</f>
      </c>
      <c r="HR159" s="10">
        <f>VLOOKUP($EG159,Data!$B:$CP,Daily!HR$10,0)</f>
      </c>
      <c r="HS159" s="10">
        <f>VLOOKUP($EG159,Data!$B:$CP,Daily!HS$10,0)</f>
      </c>
      <c r="HT159" s="10">
        <f>VLOOKUP($EG159,Data!$B:$CP,Daily!HT$10,0)</f>
      </c>
      <c r="HU159" s="17"/>
      <c r="HV159" s="10">
        <f t="shared" si="2141"/>
      </c>
      <c r="HW159" s="10">
        <f t="shared" si="2142"/>
      </c>
      <c r="HX159" s="10">
        <f t="shared" si="2179"/>
      </c>
      <c r="HY159" s="10">
        <f>HW159+(1.25*HX159)</f>
      </c>
      <c r="HZ159" s="10">
        <f>HV159-(1.25*HX159)</f>
      </c>
      <c r="IA159" s="55"/>
      <c r="IB159" s="11">
        <f t="shared" si="2182"/>
      </c>
      <c r="IC159" s="11">
        <f>AVERAGE(HM159:HS159)</f>
      </c>
      <c r="ID159" s="11">
        <f>AVERAGE(GP159:HS159)</f>
      </c>
      <c r="IE159" s="16"/>
      <c r="IF159" s="9" t="s">
        <v>800</v>
      </c>
      <c r="IG159" s="9" t="s">
        <v>136</v>
      </c>
      <c r="IH159" s="10">
        <f>VLOOKUP($IF159,Data!$B:$CP,Daily!IH$10,0)</f>
      </c>
      <c r="II159" s="10">
        <f>VLOOKUP($IF159,Data!$B:$CP,Daily!II$10,0)</f>
      </c>
      <c r="IJ159" s="10">
        <f>VLOOKUP($IF159,Data!$B:$CP,Daily!IJ$10,0)</f>
      </c>
      <c r="IK159" s="10">
        <f>VLOOKUP($IF159,Data!$B:$CP,Daily!IK$10,0)</f>
      </c>
      <c r="IL159" s="10">
        <f>VLOOKUP($IF159,Data!$B:$CP,Daily!IL$10,0)</f>
      </c>
      <c r="IM159" s="10">
        <f>VLOOKUP($IF159,Data!$B:$CP,Daily!IM$10,0)</f>
      </c>
      <c r="IN159" s="10">
        <f>VLOOKUP($IF159,Data!$B:$CP,Daily!IN$10,0)</f>
      </c>
      <c r="IO159" s="10">
        <f>VLOOKUP($IF159,Data!$B:$CP,Daily!IO$10,0)</f>
      </c>
      <c r="IP159" s="10">
        <f>VLOOKUP($IF159,Data!$B:$CP,Daily!IP$10,0)</f>
      </c>
      <c r="IQ159" s="10">
        <f>VLOOKUP($IF159,Data!$B:$CP,Daily!IQ$10,0)</f>
      </c>
      <c r="IR159" s="10">
        <f>VLOOKUP($IF159,Data!$B:$CP,Daily!IR$10,0)</f>
      </c>
      <c r="IS159" s="10">
        <f>VLOOKUP($IF159,Data!$B:$CP,Daily!IS$10,0)</f>
      </c>
      <c r="IT159" s="10">
        <f>VLOOKUP($IF159,Data!$B:$CP,Daily!IT$10,0)</f>
      </c>
      <c r="IU159" s="10">
        <f>VLOOKUP($IF159,Data!$B:$CP,Daily!IU$10,0)</f>
      </c>
      <c r="IV159" s="10">
        <f>VLOOKUP($IF159,Data!$B:$CP,Daily!IV$10,0)</f>
      </c>
      <c r="IW159" s="10">
        <f>VLOOKUP($IF159,Data!$B:$CP,Daily!IW$10,0)</f>
      </c>
      <c r="IX159" s="10">
        <f>VLOOKUP($IF159,Data!$B:$CP,Daily!IX$10,0)</f>
      </c>
      <c r="IY159" s="10">
        <f>VLOOKUP($IF159,Data!$B:$CP,Daily!IY$10,0)</f>
      </c>
      <c r="IZ159" s="10">
        <f>VLOOKUP($IF159,Data!$B:$CP,Daily!IZ$10,0)</f>
      </c>
      <c r="JA159" s="10">
        <f>VLOOKUP($IF159,Data!$B:$CP,Daily!JA$10,0)</f>
      </c>
      <c r="JB159" s="10">
        <f>VLOOKUP($IF159,Data!$B:$CP,Daily!JB$10,0)</f>
      </c>
      <c r="JC159" s="10">
        <f>VLOOKUP($IF159,Data!$B:$CP,Daily!JC$10,0)</f>
      </c>
      <c r="JD159" s="10">
        <f>VLOOKUP($IF159,Data!$B:$CP,Daily!JD$10,0)</f>
      </c>
      <c r="JE159" s="10">
        <f>VLOOKUP($IF159,Data!$B:$CP,Daily!JE$10,0)</f>
      </c>
      <c r="JF159" s="10">
        <f>VLOOKUP($IF159,Data!$B:$CP,Daily!JF$10,0)</f>
      </c>
      <c r="JG159" s="10">
        <f>VLOOKUP($IF159,Data!$B:$CP,Daily!JG$10,0)</f>
      </c>
      <c r="JH159" s="10">
        <f>VLOOKUP($IF159,Data!$B:$CP,Daily!JH$10,0)</f>
      </c>
      <c r="JI159" s="10">
        <f>VLOOKUP($IF159,Data!$B:$CP,Daily!JI$10,0)</f>
      </c>
      <c r="JJ159" s="10">
        <f>VLOOKUP($IF159,Data!$B:$CP,Daily!JJ$10,0)</f>
      </c>
      <c r="JK159" s="10">
        <f>VLOOKUP($IF159,Data!$B:$CP,Daily!JK$10,0)</f>
      </c>
      <c r="JL159" s="10">
        <f>VLOOKUP($IF159,Data!$B:$CP,Daily!JL$10,0)</f>
      </c>
      <c r="JM159" s="10">
        <f>VLOOKUP($IF159,Data!$B:$CP,Daily!JM$10,0)</f>
      </c>
      <c r="JN159" s="10">
        <f>VLOOKUP($IF159,Data!$B:$CP,Daily!JN$10,0)</f>
      </c>
      <c r="JO159" s="10">
        <f>VLOOKUP($IF159,Data!$B:$CP,Daily!JO$10,0)</f>
      </c>
      <c r="JP159" s="10">
        <f>VLOOKUP($IF159,Data!$B:$CP,Daily!JP$10,0)</f>
      </c>
      <c r="JQ159" s="10">
        <f>VLOOKUP($IF159,Data!$B:$CP,Daily!JQ$10,0)</f>
      </c>
      <c r="JR159" s="10">
        <f>VLOOKUP($IF159,Data!$B:$CP,Daily!JR$10,0)</f>
      </c>
      <c r="JS159" s="10">
        <f>VLOOKUP($IF159,Data!$B:$CP,Daily!JS$10,0)</f>
      </c>
      <c r="JT159" s="10">
        <f>VLOOKUP($IF159,Data!$B:$CP,Daily!JT$10,0)</f>
      </c>
      <c r="JU159" s="10">
        <f>VLOOKUP($IF159,Data!$B:$CP,Daily!JU$10,0)</f>
      </c>
      <c r="JV159" s="10">
        <f>VLOOKUP($IF159,Data!$B:$CP,Daily!JV$10,0)</f>
      </c>
      <c r="JW159" s="10">
        <f>VLOOKUP($IF159,Data!$B:$CP,Daily!JW$10,0)</f>
      </c>
      <c r="JX159" s="10">
        <f>VLOOKUP($IF159,Data!$B:$CP,Daily!JX$10,0)</f>
      </c>
      <c r="JY159" s="10">
        <f>VLOOKUP($IF159,Data!$B:$CP,Daily!JY$10,0)</f>
      </c>
      <c r="JZ159" s="10">
        <f>VLOOKUP($IF159,Data!$B:$CP,Daily!JZ$10,0)</f>
      </c>
      <c r="KA159" s="10">
        <f>VLOOKUP($IF159,Data!$B:$CP,Daily!KA$10,0)</f>
      </c>
      <c r="KB159" s="10">
        <f>VLOOKUP($IF159,Data!$B:$CP,Daily!KB$10,0)</f>
      </c>
      <c r="KC159" s="10">
        <f>VLOOKUP($IF159,Data!$B:$CP,Daily!KC$10,0)</f>
      </c>
      <c r="KD159" s="10">
        <f>VLOOKUP($IF159,Data!$B:$CP,Daily!KD$10,0)</f>
      </c>
      <c r="KE159" s="10">
        <f>VLOOKUP($IF159,Data!$B:$CP,Daily!KE$10,0)</f>
      </c>
      <c r="KF159" s="10">
        <f>VLOOKUP($IF159,Data!$B:$CP,Daily!KF$10,0)</f>
      </c>
      <c r="KG159" s="10">
        <f>VLOOKUP($IF159,Data!$B:$CP,Daily!KG$10,0)</f>
      </c>
      <c r="KH159" s="10">
        <f>VLOOKUP($IF159,Data!$B:$CP,Daily!KH$10,0)</f>
      </c>
      <c r="KI159" s="10">
        <f>VLOOKUP($IF159,Data!$B:$CP,Daily!KI$10,0)</f>
      </c>
      <c r="KJ159" s="10">
        <f>VLOOKUP($IF159,Data!$B:$CP,Daily!KJ$10,0)</f>
      </c>
      <c r="KK159" s="10">
        <f>VLOOKUP($IF159,Data!$B:$CP,Daily!KK$10,0)</f>
      </c>
      <c r="KL159" s="10">
        <f>VLOOKUP($IF159,Data!$B:$CP,Daily!KL$10,0)</f>
      </c>
      <c r="KM159" s="10">
        <f>VLOOKUP($IF159,Data!$B:$CP,Daily!KM$10,0)</f>
      </c>
      <c r="KN159" s="10">
        <f>VLOOKUP($IF159,Data!$B:$CP,Daily!KN$10,0)</f>
      </c>
      <c r="KO159" s="10">
        <f>VLOOKUP($IF159,Data!$B:$CP,Daily!KO$10,0)</f>
      </c>
      <c r="KP159" s="10">
        <f>VLOOKUP($IF159,Data!$B:$CP,Daily!KP$10,0)</f>
      </c>
      <c r="KQ159" s="10">
        <f>VLOOKUP($IF159,Data!$B:$CP,Daily!KQ$10,0)</f>
      </c>
      <c r="KR159" s="10">
        <f>VLOOKUP($IF159,Data!$B:$CP,Daily!KR$10,0)</f>
      </c>
      <c r="KS159" s="10">
        <f>VLOOKUP($IF159,Data!$B:$CP,Daily!KS$10,0)</f>
      </c>
      <c r="KT159" s="10">
        <f>VLOOKUP($IF159,Data!$B:$CP,Daily!KT$10,0)</f>
      </c>
      <c r="KU159" s="10">
        <f>VLOOKUP($IF159,Data!$B:$CP,Daily!KU$10,0)</f>
      </c>
      <c r="KV159" s="10">
        <f>VLOOKUP($IF159,Data!$B:$CP,Daily!KV$10,0)</f>
      </c>
      <c r="KW159" s="10">
        <f>VLOOKUP($IF159,Data!$B:$CP,Daily!KW$10,0)</f>
      </c>
      <c r="KX159" s="10">
        <f>VLOOKUP($IF159,Data!$B:$CP,Daily!KX$10,0)</f>
      </c>
      <c r="KY159" s="10">
        <f>VLOOKUP($IF159,Data!$B:$CP,Daily!KY$10,0)</f>
      </c>
      <c r="KZ159" s="10">
        <f>VLOOKUP($IF159,Data!$B:$CP,Daily!KZ$10,0)</f>
      </c>
      <c r="LA159" s="10">
        <f>VLOOKUP($IF159,Data!$B:$CP,Daily!LA$10,0)</f>
      </c>
      <c r="LB159" s="10">
        <f>VLOOKUP($IF159,Data!$B:$CP,Daily!LB$10,0)</f>
      </c>
      <c r="LC159" s="10">
        <f>VLOOKUP($IF159,Data!$B:$CP,Daily!LC$10,0)</f>
      </c>
      <c r="LD159" s="10">
        <f>VLOOKUP($IF159,Data!$B:$CP,Daily!LD$10,0)</f>
      </c>
      <c r="LE159" s="10">
        <f>VLOOKUP($IF159,Data!$B:$CP,Daily!LE$10,0)</f>
      </c>
      <c r="LF159" s="10">
        <f>VLOOKUP($IF159,Data!$B:$CP,Daily!LF$10,0)</f>
      </c>
      <c r="LG159" s="10">
        <f>VLOOKUP($IF159,Data!$B:$CP,Daily!LG$10,0)</f>
      </c>
      <c r="LH159" s="10">
        <f>VLOOKUP($IF159,Data!$B:$CP,Daily!LH$10,0)</f>
      </c>
      <c r="LI159" s="10">
        <f>VLOOKUP($IF159,Data!$B:$CP,Daily!LI$10,0)</f>
      </c>
      <c r="LJ159" s="10">
        <f>VLOOKUP($IF159,Data!$B:$CP,Daily!LJ$10,0)</f>
      </c>
      <c r="LK159" s="10">
        <f>VLOOKUP($IF159,Data!$B:$CP,Daily!LK$10,0)</f>
      </c>
      <c r="LL159" s="10">
        <f>VLOOKUP($IF159,Data!$B:$CP,Daily!LL$10,0)</f>
      </c>
      <c r="LM159" s="10">
        <f>VLOOKUP($IF159,Data!$B:$CP,Daily!LM$10,0)</f>
      </c>
      <c r="LN159" s="10">
        <f>VLOOKUP($IF159,Data!$B:$CP,Daily!LN$10,0)</f>
      </c>
      <c r="LO159" s="10">
        <f>VLOOKUP($IF159,Data!$B:$CP,Daily!LO$10,0)</f>
      </c>
      <c r="LP159" s="10">
        <f>VLOOKUP($IF159,Data!$B:$CP,Daily!LP$10,0)</f>
      </c>
      <c r="LQ159" s="10">
        <f>VLOOKUP($IF159,Data!$B:$CP,Daily!LQ$10,0)</f>
      </c>
      <c r="LR159" s="10">
        <f>VLOOKUP($IF159,Data!$B:$CP,Daily!LR$10,0)</f>
      </c>
      <c r="LS159" s="10">
        <f>VLOOKUP($IF159,Data!$B:$CP,Daily!LS$10,0)</f>
      </c>
      <c r="LU159" s="10">
        <f t="shared" si="2145"/>
      </c>
      <c r="LV159" s="10">
        <f t="shared" si="2146"/>
      </c>
      <c r="LW159" s="10">
        <f t="shared" ref="LW159:LW163" si="2283">LV159-LU159</f>
      </c>
      <c r="LX159" s="10">
        <f>LV159+(1.25*LW159)</f>
      </c>
      <c r="LY159" s="10">
        <f>LU159-(1.25*LW159)</f>
      </c>
      <c r="LZ159" s="55"/>
      <c r="MA159" s="11">
        <f t="shared" si="2186"/>
      </c>
      <c r="MB159" s="11">
        <f>AVERAGE(LL159:LR159)</f>
      </c>
      <c r="MC159" s="11">
        <f>AVERAGE(KO159:LR159)</f>
      </c>
    </row>
    <row r="160" spans="3:341" x14ac:dyDescent="0.25">
      <c r="D160" s="132" t="s">
        <v>801</v>
      </c>
      <c r="E160" s="67" t="str">
        <f>VLOOKUP($D160,'Metric Nature'!$C:$D,2,0)&amp;IF(($F160&lt;(EA160)),"Below",IF(($F160&gt;(DZ160)),"Above","Within"))</f>
      </c>
      <c r="F160" s="71">
        <f t="shared" si="2163"/>
      </c>
      <c r="G160" s="63">
        <f t="shared" si="2164"/>
      </c>
      <c r="H160" s="98">
        <f t="shared" si="2165"/>
      </c>
      <c r="I160" s="63">
        <f>EE160</f>
      </c>
      <c r="J160" s="71">
        <f t="shared" si="2167"/>
      </c>
      <c r="K160" s="62">
        <f t="shared" si="2149"/>
      </c>
      <c r="L160" s="70"/>
      <c r="M160" s="67" t="str">
        <f>VLOOKUP($D160,'Metric Nature'!$C:$D,2,0)&amp;IF(($N160&lt;(HZ160)),"Below",IF(($N160&gt;(HY160)),"Above","Within"))</f>
      </c>
      <c r="N160" s="71">
        <f t="shared" si="2187"/>
      </c>
      <c r="O160" s="63">
        <f t="shared" ref="O160" si="2284">IC160</f>
      </c>
      <c r="P160" s="98">
        <f t="shared" ref="P160" si="2285">IFERROR(((N160-O160)/O160),0)</f>
      </c>
      <c r="Q160" s="63">
        <f t="shared" si="2188"/>
      </c>
      <c r="R160" s="71">
        <f t="shared" si="2189"/>
      </c>
      <c r="S160" s="62">
        <f t="shared" si="2152"/>
      </c>
      <c r="T160" s="70"/>
      <c r="U160" s="67" t="str">
        <f>VLOOKUP($D160,'Metric Nature'!$C:$D,2,0)&amp;IF(($V160&lt;(LY160)),"Below",IF(($V160&gt;(LX160)),"Above","Within"))</f>
      </c>
      <c r="V160" s="62">
        <f t="shared" si="2190"/>
      </c>
      <c r="W160" s="63">
        <f t="shared" ref="W160" si="2286">MB160</f>
      </c>
      <c r="X160" s="62">
        <f t="shared" si="2191"/>
      </c>
      <c r="Y160" s="63">
        <f t="shared" ref="Y160" si="2287">MC160</f>
      </c>
      <c r="Z160" s="62">
        <f t="shared" si="2192"/>
      </c>
      <c r="AA160" s="62">
        <f t="shared" si="2156"/>
      </c>
      <c r="AB160" s="64"/>
      <c r="AC160" s="60" t="s">
        <v>802</v>
      </c>
      <c r="AI160" s="9" t="s">
        <v>801</v>
      </c>
      <c r="AJ160" s="14">
        <f>IFERROR((IFERROR(VLOOKUP($EG160,Data!$B:$CP,Daily!EI$10,0),0)+IFERROR(VLOOKUP($IF160,Data!$B:$CP,Daily!IH$10,0),0))/AJ$159,0)</f>
      </c>
      <c r="AK160" s="14">
        <f>IFERROR((IFERROR(VLOOKUP($EG160,Data!$B:$CP,Daily!EJ$10,0),0)+IFERROR(VLOOKUP($IF160,Data!$B:$CP,Daily!II$10,0),0))/AK$159,0)</f>
      </c>
      <c r="AL160" s="14">
        <f>IFERROR((IFERROR(VLOOKUP($EG160,Data!$B:$CP,Daily!EK$10,0),0)+IFERROR(VLOOKUP($IF160,Data!$B:$CP,Daily!IJ$10,0),0))/AL$159,0)</f>
      </c>
      <c r="AM160" s="14">
        <f>IFERROR((IFERROR(VLOOKUP($EG160,Data!$B:$CP,Daily!EL$10,0),0)+IFERROR(VLOOKUP($IF160,Data!$B:$CP,Daily!IK$10,0),0))/AM$159,0)</f>
      </c>
      <c r="AN160" s="14">
        <f>IFERROR((IFERROR(VLOOKUP($EG160,Data!$B:$CP,Daily!EM$10,0),0)+IFERROR(VLOOKUP($IF160,Data!$B:$CP,Daily!IL$10,0),0))/AN$159,0)</f>
      </c>
      <c r="AO160" s="14">
        <f>IFERROR((IFERROR(VLOOKUP($EG160,Data!$B:$CP,Daily!EN$10,0),0)+IFERROR(VLOOKUP($IF160,Data!$B:$CP,Daily!IM$10,0),0))/AO$159,0)</f>
      </c>
      <c r="AP160" s="14">
        <f>IFERROR((IFERROR(VLOOKUP($EG160,Data!$B:$CP,Daily!EO$10,0),0)+IFERROR(VLOOKUP($IF160,Data!$B:$CP,Daily!IN$10,0),0))/AP$159,0)</f>
      </c>
      <c r="AQ160" s="14">
        <f>IFERROR((IFERROR(VLOOKUP($EG160,Data!$B:$CP,Daily!EP$10,0),0)+IFERROR(VLOOKUP($IF160,Data!$B:$CP,Daily!IO$10,0),0))/AQ$159,0)</f>
      </c>
      <c r="AR160" s="14">
        <f>IFERROR((IFERROR(VLOOKUP($EG160,Data!$B:$CP,Daily!EQ$10,0),0)+IFERROR(VLOOKUP($IF160,Data!$B:$CP,Daily!IP$10,0),0))/AR$159,0)</f>
      </c>
      <c r="AS160" s="14">
        <f>IFERROR((IFERROR(VLOOKUP($EG160,Data!$B:$CP,Daily!ER$10,0),0)+IFERROR(VLOOKUP($IF160,Data!$B:$CP,Daily!IQ$10,0),0))/AS$159,0)</f>
      </c>
      <c r="AT160" s="14">
        <f>IFERROR((IFERROR(VLOOKUP($EG160,Data!$B:$CP,Daily!ES$10,0),0)+IFERROR(VLOOKUP($IF160,Data!$B:$CP,Daily!IR$10,0),0))/AT$159,0)</f>
      </c>
      <c r="AU160" s="14">
        <f>IFERROR((IFERROR(VLOOKUP($EG160,Data!$B:$CP,Daily!ET$10,0),0)+IFERROR(VLOOKUP($IF160,Data!$B:$CP,Daily!IS$10,0),0))/AU$159,0)</f>
      </c>
      <c r="AV160" s="14">
        <f>IFERROR((IFERROR(VLOOKUP($EG160,Data!$B:$CP,Daily!EU$10,0),0)+IFERROR(VLOOKUP($IF160,Data!$B:$CP,Daily!IT$10,0),0))/AV$159,0)</f>
      </c>
      <c r="AW160" s="14">
        <f>IFERROR((IFERROR(VLOOKUP($EG160,Data!$B:$CP,Daily!EV$10,0),0)+IFERROR(VLOOKUP($IF160,Data!$B:$CP,Daily!IU$10,0),0))/AW$159,0)</f>
      </c>
      <c r="AX160" s="14">
        <f>IFERROR((IFERROR(VLOOKUP($EG160,Data!$B:$CP,Daily!EW$10,0),0)+IFERROR(VLOOKUP($IF160,Data!$B:$CP,Daily!IV$10,0),0))/AX$159,0)</f>
      </c>
      <c r="AY160" s="14">
        <f>IFERROR((IFERROR(VLOOKUP($EG160,Data!$B:$CP,Daily!EX$10,0),0)+IFERROR(VLOOKUP($IF160,Data!$B:$CP,Daily!IW$10,0),0))/AY$159,0)</f>
      </c>
      <c r="AZ160" s="14">
        <f>IFERROR((IFERROR(VLOOKUP($EG160,Data!$B:$CP,Daily!EY$10,0),0)+IFERROR(VLOOKUP($IF160,Data!$B:$CP,Daily!IX$10,0),0))/AZ$159,0)</f>
      </c>
      <c r="BA160" s="14">
        <f>IFERROR((IFERROR(VLOOKUP($EG160,Data!$B:$CP,Daily!EZ$10,0),0)+IFERROR(VLOOKUP($IF160,Data!$B:$CP,Daily!IY$10,0),0))/BA$159,0)</f>
      </c>
      <c r="BB160" s="14">
        <f>IFERROR((IFERROR(VLOOKUP($EG160,Data!$B:$CP,Daily!FA$10,0),0)+IFERROR(VLOOKUP($IF160,Data!$B:$CP,Daily!IZ$10,0),0))/BB$159,0)</f>
      </c>
      <c r="BC160" s="14">
        <f>IFERROR((IFERROR(VLOOKUP($EG160,Data!$B:$CP,Daily!FB$10,0),0)+IFERROR(VLOOKUP($IF160,Data!$B:$CP,Daily!JA$10,0),0))/BC$159,0)</f>
      </c>
      <c r="BD160" s="14">
        <f>IFERROR((IFERROR(VLOOKUP($EG160,Data!$B:$CP,Daily!FC$10,0),0)+IFERROR(VLOOKUP($IF160,Data!$B:$CP,Daily!JB$10,0),0))/BD$159,0)</f>
      </c>
      <c r="BE160" s="14">
        <f>IFERROR((IFERROR(VLOOKUP($EG160,Data!$B:$CP,Daily!FD$10,0),0)+IFERROR(VLOOKUP($IF160,Data!$B:$CP,Daily!JC$10,0),0))/BE$159,0)</f>
      </c>
      <c r="BF160" s="14">
        <f>IFERROR((IFERROR(VLOOKUP($EG160,Data!$B:$CP,Daily!FE$10,0),0)+IFERROR(VLOOKUP($IF160,Data!$B:$CP,Daily!JD$10,0),0))/BF$159,0)</f>
      </c>
      <c r="BG160" s="14">
        <f>IFERROR((IFERROR(VLOOKUP($EG160,Data!$B:$CP,Daily!FF$10,0),0)+IFERROR(VLOOKUP($IF160,Data!$B:$CP,Daily!JE$10,0),0))/BG$159,0)</f>
      </c>
      <c r="BH160" s="14">
        <f>IFERROR((IFERROR(VLOOKUP($EG160,Data!$B:$CP,Daily!FG$10,0),0)+IFERROR(VLOOKUP($IF160,Data!$B:$CP,Daily!JF$10,0),0))/BH$159,0)</f>
      </c>
      <c r="BI160" s="14">
        <f>IFERROR((IFERROR(VLOOKUP($EG160,Data!$B:$CP,Daily!FH$10,0),0)+IFERROR(VLOOKUP($IF160,Data!$B:$CP,Daily!JG$10,0),0))/BI$159,0)</f>
      </c>
      <c r="BJ160" s="14">
        <f>IFERROR((IFERROR(VLOOKUP($EG160,Data!$B:$CP,Daily!FI$10,0),0)+IFERROR(VLOOKUP($IF160,Data!$B:$CP,Daily!JH$10,0),0))/BJ$159,0)</f>
      </c>
      <c r="BK160" s="14">
        <f>IFERROR((IFERROR(VLOOKUP($EG160,Data!$B:$CP,Daily!FJ$10,0),0)+IFERROR(VLOOKUP($IF160,Data!$B:$CP,Daily!JI$10,0),0))/BK$159,0)</f>
      </c>
      <c r="BL160" s="14">
        <f>IFERROR((IFERROR(VLOOKUP($EG160,Data!$B:$CP,Daily!FK$10,0),0)+IFERROR(VLOOKUP($IF160,Data!$B:$CP,Daily!JJ$10,0),0))/BL$159,0)</f>
      </c>
      <c r="BM160" s="14">
        <f>IFERROR((IFERROR(VLOOKUP($EG160,Data!$B:$CP,Daily!FL$10,0),0)+IFERROR(VLOOKUP($IF160,Data!$B:$CP,Daily!JK$10,0),0))/BM$159,0)</f>
      </c>
      <c r="BN160" s="14">
        <f>IFERROR((IFERROR(VLOOKUP($EG160,Data!$B:$CP,Daily!FM$10,0),0)+IFERROR(VLOOKUP($IF160,Data!$B:$CP,Daily!JL$10,0),0))/BN$159,0)</f>
      </c>
      <c r="BO160" s="14">
        <f>IFERROR((IFERROR(VLOOKUP($EG160,Data!$B:$CP,Daily!FN$10,0),0)+IFERROR(VLOOKUP($IF160,Data!$B:$CP,Daily!JM$10,0),0))/BO$159,0)</f>
      </c>
      <c r="BP160" s="14">
        <f>IFERROR((IFERROR(VLOOKUP($EG160,Data!$B:$CP,Daily!FO$10,0),0)+IFERROR(VLOOKUP($IF160,Data!$B:$CP,Daily!JN$10,0),0))/BP$159,0)</f>
      </c>
      <c r="BQ160" s="14">
        <f>IFERROR((IFERROR(VLOOKUP($EG160,Data!$B:$CP,Daily!FP$10,0),0)+IFERROR(VLOOKUP($IF160,Data!$B:$CP,Daily!JO$10,0),0))/BQ$159,0)</f>
      </c>
      <c r="BR160" s="14">
        <f>IFERROR((IFERROR(VLOOKUP($EG160,Data!$B:$CP,Daily!FQ$10,0),0)+IFERROR(VLOOKUP($IF160,Data!$B:$CP,Daily!JP$10,0),0))/BR$159,0)</f>
      </c>
      <c r="BS160" s="14">
        <f>IFERROR((IFERROR(VLOOKUP($EG160,Data!$B:$CP,Daily!FR$10,0),0)+IFERROR(VLOOKUP($IF160,Data!$B:$CP,Daily!JQ$10,0),0))/BS$159,0)</f>
      </c>
      <c r="BT160" s="14">
        <f>IFERROR((IFERROR(VLOOKUP($EG160,Data!$B:$CP,Daily!FS$10,0),0)+IFERROR(VLOOKUP($IF160,Data!$B:$CP,Daily!JR$10,0),0))/BT$159,0)</f>
      </c>
      <c r="BU160" s="14">
        <f>IFERROR((IFERROR(VLOOKUP($EG160,Data!$B:$CP,Daily!FT$10,0),0)+IFERROR(VLOOKUP($IF160,Data!$B:$CP,Daily!JS$10,0),0))/BU$159,0)</f>
      </c>
      <c r="BV160" s="14">
        <f>IFERROR((IFERROR(VLOOKUP($EG160,Data!$B:$CP,Daily!FU$10,0),0)+IFERROR(VLOOKUP($IF160,Data!$B:$CP,Daily!JT$10,0),0))/BV$159,0)</f>
      </c>
      <c r="BW160" s="14">
        <f>IFERROR((IFERROR(VLOOKUP($EG160,Data!$B:$CP,Daily!FV$10,0),0)+IFERROR(VLOOKUP($IF160,Data!$B:$CP,Daily!JU$10,0),0))/BW$159,0)</f>
      </c>
      <c r="BX160" s="14">
        <f>IFERROR((IFERROR(VLOOKUP($EG160,Data!$B:$CP,Daily!FW$10,0),0)+IFERROR(VLOOKUP($IF160,Data!$B:$CP,Daily!JV$10,0),0))/BX$159,0)</f>
      </c>
      <c r="BY160" s="14">
        <f>IFERROR((IFERROR(VLOOKUP($EG160,Data!$B:$CP,Daily!FX$10,0),0)+IFERROR(VLOOKUP($IF160,Data!$B:$CP,Daily!JW$10,0),0))/BY$159,0)</f>
      </c>
      <c r="BZ160" s="14">
        <f>IFERROR((IFERROR(VLOOKUP($EG160,Data!$B:$CP,Daily!FY$10,0),0)+IFERROR(VLOOKUP($IF160,Data!$B:$CP,Daily!JX$10,0),0))/BZ$159,0)</f>
      </c>
      <c r="CA160" s="14">
        <f>IFERROR((IFERROR(VLOOKUP($EG160,Data!$B:$CP,Daily!FZ$10,0),0)+IFERROR(VLOOKUP($IF160,Data!$B:$CP,Daily!JY$10,0),0))/CA$159,0)</f>
      </c>
      <c r="CB160" s="14">
        <f>IFERROR((IFERROR(VLOOKUP($EG160,Data!$B:$CP,Daily!GA$10,0),0)+IFERROR(VLOOKUP($IF160,Data!$B:$CP,Daily!JZ$10,0),0))/CB$159,0)</f>
      </c>
      <c r="CC160" s="14">
        <f>IFERROR((IFERROR(VLOOKUP($EG160,Data!$B:$CP,Daily!GB$10,0),0)+IFERROR(VLOOKUP($IF160,Data!$B:$CP,Daily!KA$10,0),0))/CC$159,0)</f>
      </c>
      <c r="CD160" s="14">
        <f>IFERROR((IFERROR(VLOOKUP($EG160,Data!$B:$CP,Daily!GC$10,0),0)+IFERROR(VLOOKUP($IF160,Data!$B:$CP,Daily!KB$10,0),0))/CD$159,0)</f>
      </c>
      <c r="CE160" s="14">
        <f>IFERROR((IFERROR(VLOOKUP($EG160,Data!$B:$CP,Daily!GD$10,0),0)+IFERROR(VLOOKUP($IF160,Data!$B:$CP,Daily!KC$10,0),0))/CE$159,0)</f>
      </c>
      <c r="CF160" s="14">
        <f>IFERROR((IFERROR(VLOOKUP($EG160,Data!$B:$CP,Daily!GE$10,0),0)+IFERROR(VLOOKUP($IF160,Data!$B:$CP,Daily!KD$10,0),0))/CF$159,0)</f>
      </c>
      <c r="CG160" s="14">
        <f>IFERROR((IFERROR(VLOOKUP($EG160,Data!$B:$CP,Daily!GF$10,0),0)+IFERROR(VLOOKUP($IF160,Data!$B:$CP,Daily!KE$10,0),0))/CG$159,0)</f>
      </c>
      <c r="CH160" s="14">
        <f>IFERROR((IFERROR(VLOOKUP($EG160,Data!$B:$CP,Daily!GG$10,0),0)+IFERROR(VLOOKUP($IF160,Data!$B:$CP,Daily!KF$10,0),0))/CH$159,0)</f>
      </c>
      <c r="CI160" s="14">
        <f>IFERROR((IFERROR(VLOOKUP($EG160,Data!$B:$CP,Daily!GH$10,0),0)+IFERROR(VLOOKUP($IF160,Data!$B:$CP,Daily!KG$10,0),0))/CI$159,0)</f>
      </c>
      <c r="CJ160" s="14">
        <f>IFERROR((IFERROR(VLOOKUP($EG160,Data!$B:$CP,Daily!GI$10,0),0)+IFERROR(VLOOKUP($IF160,Data!$B:$CP,Daily!KH$10,0),0))/CJ$159,0)</f>
      </c>
      <c r="CK160" s="14">
        <f>IFERROR((IFERROR(VLOOKUP($EG160,Data!$B:$CP,Daily!GJ$10,0),0)+IFERROR(VLOOKUP($IF160,Data!$B:$CP,Daily!KI$10,0),0))/CK$159,0)</f>
      </c>
      <c r="CL160" s="14">
        <f>IFERROR((IFERROR(VLOOKUP($EG160,Data!$B:$CP,Daily!GK$10,0),0)+IFERROR(VLOOKUP($IF160,Data!$B:$CP,Daily!KJ$10,0),0))/CL$159,0)</f>
      </c>
      <c r="CM160" s="14">
        <f>IFERROR((IFERROR(VLOOKUP($EG160,Data!$B:$CP,Daily!GL$10,0),0)+IFERROR(VLOOKUP($IF160,Data!$B:$CP,Daily!KK$10,0),0))/CM$159,0)</f>
      </c>
      <c r="CN160" s="14">
        <f>IFERROR((IFERROR(VLOOKUP($EG160,Data!$B:$CP,Daily!GM$10,0),0)+IFERROR(VLOOKUP($IF160,Data!$B:$CP,Daily!KL$10,0),0))/CN$159,0)</f>
      </c>
      <c r="CO160" s="14">
        <f>IFERROR((IFERROR(VLOOKUP($EG160,Data!$B:$CP,Daily!GN$10,0),0)+IFERROR(VLOOKUP($IF160,Data!$B:$CP,Daily!KM$10,0),0))/CO$159,0)</f>
      </c>
      <c r="CP160" s="14">
        <f>IFERROR((IFERROR(VLOOKUP($EG160,Data!$B:$CP,Daily!GO$10,0),0)+IFERROR(VLOOKUP($IF160,Data!$B:$CP,Daily!KN$10,0),0))/CP$159,0)</f>
      </c>
      <c r="CQ160" s="14">
        <f>IFERROR((IFERROR(VLOOKUP($EG160,Data!$B:$CP,Daily!GP$10,0),0)+IFERROR(VLOOKUP($IF160,Data!$B:$CP,Daily!KO$10,0),0))/CQ$159,0)</f>
      </c>
      <c r="CR160" s="14">
        <f>IFERROR((IFERROR(VLOOKUP($EG160,Data!$B:$CP,Daily!GQ$10,0),0)+IFERROR(VLOOKUP($IF160,Data!$B:$CP,Daily!KP$10,0),0))/CR$159,0)</f>
      </c>
      <c r="CS160" s="14">
        <f>IFERROR((IFERROR(VLOOKUP($EG160,Data!$B:$CP,Daily!GR$10,0),0)+IFERROR(VLOOKUP($IF160,Data!$B:$CP,Daily!KQ$10,0),0))/CS$159,0)</f>
      </c>
      <c r="CT160" s="14">
        <f>IFERROR((IFERROR(VLOOKUP($EG160,Data!$B:$CP,Daily!GS$10,0),0)+IFERROR(VLOOKUP($IF160,Data!$B:$CP,Daily!KR$10,0),0))/CT$159,0)</f>
      </c>
      <c r="CU160" s="14">
        <f>IFERROR((IFERROR(VLOOKUP($EG160,Data!$B:$CP,Daily!GT$10,0),0)+IFERROR(VLOOKUP($IF160,Data!$B:$CP,Daily!KS$10,0),0))/CU$159,0)</f>
      </c>
      <c r="CV160" s="14">
        <f>IFERROR((IFERROR(VLOOKUP($EG160,Data!$B:$CP,Daily!GU$10,0),0)+IFERROR(VLOOKUP($IF160,Data!$B:$CP,Daily!KT$10,0),0))/CV$159,0)</f>
      </c>
      <c r="CW160" s="14">
        <f>IFERROR((IFERROR(VLOOKUP($EG160,Data!$B:$CP,Daily!GV$10,0),0)+IFERROR(VLOOKUP($IF160,Data!$B:$CP,Daily!KU$10,0),0))/CW$159,0)</f>
      </c>
      <c r="CX160" s="14">
        <f>IFERROR((IFERROR(VLOOKUP($EG160,Data!$B:$CP,Daily!GW$10,0),0)+IFERROR(VLOOKUP($IF160,Data!$B:$CP,Daily!KV$10,0),0))/CX$159,0)</f>
      </c>
      <c r="CY160" s="14">
        <f>IFERROR((IFERROR(VLOOKUP($EG160,Data!$B:$CP,Daily!GX$10,0),0)+IFERROR(VLOOKUP($IF160,Data!$B:$CP,Daily!KW$10,0),0))/CY$159,0)</f>
      </c>
      <c r="CZ160" s="14">
        <f>IFERROR((IFERROR(VLOOKUP($EG160,Data!$B:$CP,Daily!GY$10,0),0)+IFERROR(VLOOKUP($IF160,Data!$B:$CP,Daily!KX$10,0),0))/CZ$159,0)</f>
      </c>
      <c r="DA160" s="14">
        <f>IFERROR((IFERROR(VLOOKUP($EG160,Data!$B:$CP,Daily!GZ$10,0),0)+IFERROR(VLOOKUP($IF160,Data!$B:$CP,Daily!KY$10,0),0))/DA$159,0)</f>
      </c>
      <c r="DB160" s="14">
        <f>IFERROR((IFERROR(VLOOKUP($EG160,Data!$B:$CP,Daily!HA$10,0),0)+IFERROR(VLOOKUP($IF160,Data!$B:$CP,Daily!KZ$10,0),0))/DB$159,0)</f>
      </c>
      <c r="DC160" s="14">
        <f>IFERROR((IFERROR(VLOOKUP($EG160,Data!$B:$CP,Daily!HB$10,0),0)+IFERROR(VLOOKUP($IF160,Data!$B:$CP,Daily!LA$10,0),0))/DC$159,0)</f>
      </c>
      <c r="DD160" s="14">
        <f>IFERROR((IFERROR(VLOOKUP($EG160,Data!$B:$CP,Daily!HC$10,0),0)+IFERROR(VLOOKUP($IF160,Data!$B:$CP,Daily!LB$10,0),0))/DD$159,0)</f>
      </c>
      <c r="DE160" s="14">
        <f>IFERROR((IFERROR(VLOOKUP($EG160,Data!$B:$CP,Daily!HD$10,0),0)+IFERROR(VLOOKUP($IF160,Data!$B:$CP,Daily!LC$10,0),0))/DE$159,0)</f>
      </c>
      <c r="DF160" s="14">
        <f>IFERROR((IFERROR(VLOOKUP($EG160,Data!$B:$CP,Daily!HE$10,0),0)+IFERROR(VLOOKUP($IF160,Data!$B:$CP,Daily!LD$10,0),0))/DF$159,0)</f>
      </c>
      <c r="DG160" s="14">
        <f>IFERROR((IFERROR(VLOOKUP($EG160,Data!$B:$CP,Daily!HF$10,0),0)+IFERROR(VLOOKUP($IF160,Data!$B:$CP,Daily!LE$10,0),0))/DG$159,0)</f>
      </c>
      <c r="DH160" s="14">
        <f>IFERROR((IFERROR(VLOOKUP($EG160,Data!$B:$CP,Daily!HG$10,0),0)+IFERROR(VLOOKUP($IF160,Data!$B:$CP,Daily!LF$10,0),0))/DH$159,0)</f>
      </c>
      <c r="DI160" s="14">
        <f>IFERROR((IFERROR(VLOOKUP($EG160,Data!$B:$CP,Daily!HH$10,0),0)+IFERROR(VLOOKUP($IF160,Data!$B:$CP,Daily!LG$10,0),0))/DI$159,0)</f>
      </c>
      <c r="DJ160" s="14">
        <f>IFERROR((IFERROR(VLOOKUP($EG160,Data!$B:$CP,Daily!HI$10,0),0)+IFERROR(VLOOKUP($IF160,Data!$B:$CP,Daily!LH$10,0),0))/DJ$159,0)</f>
      </c>
      <c r="DK160" s="14">
        <f>IFERROR((IFERROR(VLOOKUP($EG160,Data!$B:$CP,Daily!HJ$10,0),0)+IFERROR(VLOOKUP($IF160,Data!$B:$CP,Daily!LI$10,0),0))/DK$159,0)</f>
      </c>
      <c r="DL160" s="14">
        <f>IFERROR((IFERROR(VLOOKUP($EG160,Data!$B:$CP,Daily!HK$10,0),0)+IFERROR(VLOOKUP($IF160,Data!$B:$CP,Daily!LJ$10,0),0))/DL$159,0)</f>
      </c>
      <c r="DM160" s="14">
        <f>IFERROR((IFERROR(VLOOKUP($EG160,Data!$B:$CP,Daily!HL$10,0),0)+IFERROR(VLOOKUP($IF160,Data!$B:$CP,Daily!LK$10,0),0))/DM$159,0)</f>
      </c>
      <c r="DN160" s="14">
        <f>IFERROR((IFERROR(VLOOKUP($EG160,Data!$B:$CP,Daily!HM$10,0),0)+IFERROR(VLOOKUP($IF160,Data!$B:$CP,Daily!LL$10,0),0))/DN$159,0)</f>
      </c>
      <c r="DO160" s="14">
        <f>IFERROR((IFERROR(VLOOKUP($EG160,Data!$B:$CP,Daily!HN$10,0),0)+IFERROR(VLOOKUP($IF160,Data!$B:$CP,Daily!LM$10,0),0))/DO$159,0)</f>
      </c>
      <c r="DP160" s="14">
        <f>IFERROR((IFERROR(VLOOKUP($EG160,Data!$B:$CP,Daily!HO$10,0),0)+IFERROR(VLOOKUP($IF160,Data!$B:$CP,Daily!LN$10,0),0))/DP$159,0)</f>
      </c>
      <c r="DQ160" s="14">
        <f>IFERROR((IFERROR(VLOOKUP($EG160,Data!$B:$CP,Daily!HP$10,0),0)+IFERROR(VLOOKUP($IF160,Data!$B:$CP,Daily!LO$10,0),0))/DQ$159,0)</f>
      </c>
      <c r="DR160" s="14">
        <f>IFERROR((IFERROR(VLOOKUP($EG160,Data!$B:$CP,Daily!HQ$10,0),0)+IFERROR(VLOOKUP($IF160,Data!$B:$CP,Daily!LP$10,0),0))/DR$159,0)</f>
      </c>
      <c r="DS160" s="14">
        <f>IFERROR((IFERROR(VLOOKUP($EG160,Data!$B:$CP,Daily!HR$10,0),0)+IFERROR(VLOOKUP($IF160,Data!$B:$CP,Daily!LQ$10,0),0))/DS$159,0)</f>
      </c>
      <c r="DT160" s="14">
        <f>IFERROR((IFERROR(VLOOKUP($EG160,Data!$B:$CP,Daily!HS$10,0),0)+IFERROR(VLOOKUP($IF160,Data!$B:$CP,Daily!LR$10,0),0))/DT$159,0)</f>
      </c>
      <c r="DU160" s="14">
        <f>IFERROR((IFERROR(VLOOKUP($EG160,Data!$B:$CP,Daily!HT$10,0),0)+IFERROR(VLOOKUP($IF160,Data!$B:$CP,Daily!LS$10,0),0))/DU$159,0)</f>
      </c>
      <c r="DV160" s="18"/>
      <c r="DW160" s="52">
        <f t="shared" si="2137"/>
      </c>
      <c r="DX160" s="52">
        <f t="shared" si="2138"/>
      </c>
      <c r="DY160" s="52">
        <f>DX160-DW160</f>
      </c>
      <c r="DZ160" s="52">
        <f>DX160+(0.75*DY160)</f>
      </c>
      <c r="EA160" s="52">
        <f>DW160-(0.75*DY160)</f>
      </c>
      <c r="EB160" s="18"/>
      <c r="EC160" s="14">
        <f t="shared" si="2158"/>
      </c>
      <c r="ED160" s="14">
        <f>SUMPRODUCT(DN160:DT160,DN$159:DT$159)/SUM(DN$159:DT$159)</f>
      </c>
      <c r="EE160" s="14">
        <f>SUMPRODUCT(CR160:DT160,CR$159:DT$159)/SUM(CR$159:DT$159)</f>
      </c>
      <c r="EF160" s="16"/>
      <c r="EG160" s="9" t="s">
        <v>803</v>
      </c>
      <c r="EH160" s="9" t="s">
        <v>137</v>
      </c>
      <c r="EI160" s="14">
        <f>IFERROR(VLOOKUP($EG160,Data!$B:$CP,Daily!EI$10,0)/EI$159,0)</f>
      </c>
      <c r="EJ160" s="14">
        <f>IFERROR(VLOOKUP($EG160,Data!$B:$CP,Daily!EJ$10,0)/EJ$159,0)</f>
      </c>
      <c r="EK160" s="14">
        <f>IFERROR(VLOOKUP($EG160,Data!$B:$CP,Daily!EK$10,0)/EK$159,0)</f>
      </c>
      <c r="EL160" s="14">
        <f>IFERROR(VLOOKUP($EG160,Data!$B:$CP,Daily!EL$10,0)/EL$159,0)</f>
      </c>
      <c r="EM160" s="14">
        <f>IFERROR(VLOOKUP($EG160,Data!$B:$CP,Daily!EM$10,0)/EM$159,0)</f>
      </c>
      <c r="EN160" s="14">
        <f>IFERROR(VLOOKUP($EG160,Data!$B:$CP,Daily!EN$10,0)/EN$159,0)</f>
      </c>
      <c r="EO160" s="14">
        <f>IFERROR(VLOOKUP($EG160,Data!$B:$CP,Daily!EO$10,0)/EO$159,0)</f>
      </c>
      <c r="EP160" s="14">
        <f>IFERROR(VLOOKUP($EG160,Data!$B:$CP,Daily!EP$10,0)/EP$159,0)</f>
      </c>
      <c r="EQ160" s="14">
        <f>IFERROR(VLOOKUP($EG160,Data!$B:$CP,Daily!EQ$10,0)/EQ$159,0)</f>
      </c>
      <c r="ER160" s="14">
        <f>IFERROR(VLOOKUP($EG160,Data!$B:$CP,Daily!ER$10,0)/ER$159,0)</f>
      </c>
      <c r="ES160" s="14">
        <f>IFERROR(VLOOKUP($EG160,Data!$B:$CP,Daily!ES$10,0)/ES$159,0)</f>
      </c>
      <c r="ET160" s="14">
        <f>IFERROR(VLOOKUP($EG160,Data!$B:$CP,Daily!ET$10,0)/ET$159,0)</f>
      </c>
      <c r="EU160" s="14">
        <f>IFERROR(VLOOKUP($EG160,Data!$B:$CP,Daily!EU$10,0)/EU$159,0)</f>
      </c>
      <c r="EV160" s="14">
        <f>IFERROR(VLOOKUP($EG160,Data!$B:$CP,Daily!EV$10,0)/EV$159,0)</f>
      </c>
      <c r="EW160" s="14">
        <f>IFERROR(VLOOKUP($EG160,Data!$B:$CP,Daily!EW$10,0)/EW$159,0)</f>
      </c>
      <c r="EX160" s="14">
        <f>IFERROR(VLOOKUP($EG160,Data!$B:$CP,Daily!EX$10,0)/EX$159,0)</f>
      </c>
      <c r="EY160" s="14">
        <f>IFERROR(VLOOKUP($EG160,Data!$B:$CP,Daily!EY$10,0)/EY$159,0)</f>
      </c>
      <c r="EZ160" s="14">
        <f>IFERROR(VLOOKUP($EG160,Data!$B:$CP,Daily!EZ$10,0)/EZ$159,0)</f>
      </c>
      <c r="FA160" s="14">
        <f>IFERROR(VLOOKUP($EG160,Data!$B:$CP,Daily!FA$10,0)/FA$159,0)</f>
      </c>
      <c r="FB160" s="14">
        <f>IFERROR(VLOOKUP($EG160,Data!$B:$CP,Daily!FB$10,0)/FB$159,0)</f>
      </c>
      <c r="FC160" s="14">
        <f>IFERROR(VLOOKUP($EG160,Data!$B:$CP,Daily!FC$10,0)/FC$159,0)</f>
      </c>
      <c r="FD160" s="14">
        <f>IFERROR(VLOOKUP($EG160,Data!$B:$CP,Daily!FD$10,0)/FD$159,0)</f>
      </c>
      <c r="FE160" s="14">
        <f>IFERROR(VLOOKUP($EG160,Data!$B:$CP,Daily!FE$10,0)/FE$159,0)</f>
      </c>
      <c r="FF160" s="14">
        <f>IFERROR(VLOOKUP($EG160,Data!$B:$CP,Daily!FF$10,0)/FF$159,0)</f>
      </c>
      <c r="FG160" s="14">
        <f>IFERROR(VLOOKUP($EG160,Data!$B:$CP,Daily!FG$10,0)/FG$159,0)</f>
      </c>
      <c r="FH160" s="14">
        <f>IFERROR(VLOOKUP($EG160,Data!$B:$CP,Daily!FH$10,0)/FH$159,0)</f>
      </c>
      <c r="FI160" s="14">
        <f>IFERROR(VLOOKUP($EG160,Data!$B:$CP,Daily!FI$10,0)/FI$159,0)</f>
      </c>
      <c r="FJ160" s="14">
        <f>IFERROR(VLOOKUP($EG160,Data!$B:$CP,Daily!FJ$10,0)/FJ$159,0)</f>
      </c>
      <c r="FK160" s="14">
        <f>IFERROR(VLOOKUP($EG160,Data!$B:$CP,Daily!FK$10,0)/FK$159,0)</f>
      </c>
      <c r="FL160" s="14">
        <f>IFERROR(VLOOKUP($EG160,Data!$B:$CP,Daily!FL$10,0)/FL$159,0)</f>
      </c>
      <c r="FM160" s="14">
        <f>IFERROR(VLOOKUP($EG160,Data!$B:$CP,Daily!FM$10,0)/FM$159,0)</f>
      </c>
      <c r="FN160" s="14">
        <f>IFERROR(VLOOKUP($EG160,Data!$B:$CP,Daily!FN$10,0)/FN$159,0)</f>
      </c>
      <c r="FO160" s="14">
        <f>IFERROR(VLOOKUP($EG160,Data!$B:$CP,Daily!FO$10,0)/FO$159,0)</f>
      </c>
      <c r="FP160" s="14">
        <f>IFERROR(VLOOKUP($EG160,Data!$B:$CP,Daily!FP$10,0)/FP$159,0)</f>
      </c>
      <c r="FQ160" s="14">
        <f>IFERROR(VLOOKUP($EG160,Data!$B:$CP,Daily!FQ$10,0)/FQ$159,0)</f>
      </c>
      <c r="FR160" s="14">
        <f>IFERROR(VLOOKUP($EG160,Data!$B:$CP,Daily!FR$10,0)/FR$159,0)</f>
      </c>
      <c r="FS160" s="14">
        <f>IFERROR(VLOOKUP($EG160,Data!$B:$CP,Daily!FS$10,0)/FS$159,0)</f>
      </c>
      <c r="FT160" s="14">
        <f>IFERROR(VLOOKUP($EG160,Data!$B:$CP,Daily!FT$10,0)/FT$159,0)</f>
      </c>
      <c r="FU160" s="14">
        <f>IFERROR(VLOOKUP($EG160,Data!$B:$CP,Daily!FU$10,0)/FU$159,0)</f>
      </c>
      <c r="FV160" s="14">
        <f>IFERROR(VLOOKUP($EG160,Data!$B:$CP,Daily!FV$10,0)/FV$159,0)</f>
      </c>
      <c r="FW160" s="14">
        <f>IFERROR(VLOOKUP($EG160,Data!$B:$CP,Daily!FW$10,0)/FW$159,0)</f>
      </c>
      <c r="FX160" s="14">
        <f>IFERROR(VLOOKUP($EG160,Data!$B:$CP,Daily!FX$10,0)/FX$159,0)</f>
      </c>
      <c r="FY160" s="14">
        <f>IFERROR(VLOOKUP($EG160,Data!$B:$CP,Daily!FY$10,0)/FY$159,0)</f>
      </c>
      <c r="FZ160" s="14">
        <f>IFERROR(VLOOKUP($EG160,Data!$B:$CP,Daily!FZ$10,0)/FZ$159,0)</f>
      </c>
      <c r="GA160" s="14">
        <f>IFERROR(VLOOKUP($EG160,Data!$B:$CP,Daily!GA$10,0)/GA$159,0)</f>
      </c>
      <c r="GB160" s="14">
        <f>IFERROR(VLOOKUP($EG160,Data!$B:$CP,Daily!GB$10,0)/GB$159,0)</f>
      </c>
      <c r="GC160" s="14">
        <f>IFERROR(VLOOKUP($EG160,Data!$B:$CP,Daily!GC$10,0)/GC$159,0)</f>
      </c>
      <c r="GD160" s="14">
        <f>IFERROR(VLOOKUP($EG160,Data!$B:$CP,Daily!GD$10,0)/GD$159,0)</f>
      </c>
      <c r="GE160" s="14">
        <f>IFERROR(VLOOKUP($EG160,Data!$B:$CP,Daily!GE$10,0)/GE$159,0)</f>
      </c>
      <c r="GF160" s="14">
        <f>IFERROR(VLOOKUP($EG160,Data!$B:$CP,Daily!GF$10,0)/GF$159,0)</f>
      </c>
      <c r="GG160" s="14">
        <f>IFERROR(VLOOKUP($EG160,Data!$B:$CP,Daily!GG$10,0)/GG$159,0)</f>
      </c>
      <c r="GH160" s="14">
        <f>IFERROR(VLOOKUP($EG160,Data!$B:$CP,Daily!GH$10,0)/GH$159,0)</f>
      </c>
      <c r="GI160" s="14">
        <f>IFERROR(VLOOKUP($EG160,Data!$B:$CP,Daily!GI$10,0)/GI$159,0)</f>
      </c>
      <c r="GJ160" s="14">
        <f>IFERROR(VLOOKUP($EG160,Data!$B:$CP,Daily!GJ$10,0)/GJ$159,0)</f>
      </c>
      <c r="GK160" s="14">
        <f>IFERROR(VLOOKUP($EG160,Data!$B:$CP,Daily!GK$10,0)/GK$159,0)</f>
      </c>
      <c r="GL160" s="14">
        <f>IFERROR(VLOOKUP($EG160,Data!$B:$CP,Daily!GL$10,0)/GL$159,0)</f>
      </c>
      <c r="GM160" s="14">
        <f>IFERROR(VLOOKUP($EG160,Data!$B:$CP,Daily!GM$10,0)/GM$159,0)</f>
      </c>
      <c r="GN160" s="14">
        <f>IFERROR(VLOOKUP($EG160,Data!$B:$CP,Daily!GN$10,0)/GN$159,0)</f>
      </c>
      <c r="GO160" s="14">
        <f>IFERROR(VLOOKUP($EG160,Data!$B:$CP,Daily!GO$10,0)/GO$159,0)</f>
      </c>
      <c r="GP160" s="14">
        <f>IFERROR(VLOOKUP($EG160,Data!$B:$CP,Daily!GP$10,0)/GP$159,0)</f>
      </c>
      <c r="GQ160" s="14">
        <f>IFERROR(VLOOKUP($EG160,Data!$B:$CP,Daily!GQ$10,0)/GQ$159,0)</f>
      </c>
      <c r="GR160" s="14">
        <f>IFERROR(VLOOKUP($EG160,Data!$B:$CP,Daily!GR$10,0)/GR$159,0)</f>
      </c>
      <c r="GS160" s="14">
        <f>IFERROR(VLOOKUP($EG160,Data!$B:$CP,Daily!GS$10,0)/GS$159,0)</f>
      </c>
      <c r="GT160" s="14">
        <f>IFERROR(VLOOKUP($EG160,Data!$B:$CP,Daily!GT$10,0)/GT$159,0)</f>
      </c>
      <c r="GU160" s="14">
        <f>IFERROR(VLOOKUP($EG160,Data!$B:$CP,Daily!GU$10,0)/GU$159,0)</f>
      </c>
      <c r="GV160" s="14">
        <f>IFERROR(VLOOKUP($EG160,Data!$B:$CP,Daily!GV$10,0)/GV$159,0)</f>
      </c>
      <c r="GW160" s="14">
        <f>IFERROR(VLOOKUP($EG160,Data!$B:$CP,Daily!GW$10,0)/GW$159,0)</f>
      </c>
      <c r="GX160" s="14">
        <f>IFERROR(VLOOKUP($EG160,Data!$B:$CP,Daily!GX$10,0)/GX$159,0)</f>
      </c>
      <c r="GY160" s="14">
        <f>IFERROR(VLOOKUP($EG160,Data!$B:$CP,Daily!GY$10,0)/GY$159,0)</f>
      </c>
      <c r="GZ160" s="14">
        <f>IFERROR(VLOOKUP($EG160,Data!$B:$CP,Daily!GZ$10,0)/GZ$159,0)</f>
      </c>
      <c r="HA160" s="14">
        <f>IFERROR(VLOOKUP($EG160,Data!$B:$CP,Daily!HA$10,0)/HA$159,0)</f>
      </c>
      <c r="HB160" s="14">
        <f>IFERROR(VLOOKUP($EG160,Data!$B:$CP,Daily!HB$10,0)/HB$159,0)</f>
      </c>
      <c r="HC160" s="14">
        <f>IFERROR(VLOOKUP($EG160,Data!$B:$CP,Daily!HC$10,0)/HC$159,0)</f>
      </c>
      <c r="HD160" s="14">
        <f>IFERROR(VLOOKUP($EG160,Data!$B:$CP,Daily!HD$10,0)/HD$159,0)</f>
      </c>
      <c r="HE160" s="14">
        <f>IFERROR(VLOOKUP($EG160,Data!$B:$CP,Daily!HE$10,0)/HE$159,0)</f>
      </c>
      <c r="HF160" s="14">
        <f>IFERROR(VLOOKUP($EG160,Data!$B:$CP,Daily!HF$10,0)/HF$159,0)</f>
      </c>
      <c r="HG160" s="14">
        <f>IFERROR(VLOOKUP($EG160,Data!$B:$CP,Daily!HG$10,0)/HG$159,0)</f>
      </c>
      <c r="HH160" s="14">
        <f>IFERROR(VLOOKUP($EG160,Data!$B:$CP,Daily!HH$10,0)/HH$159,0)</f>
      </c>
      <c r="HI160" s="14">
        <f>IFERROR(VLOOKUP($EG160,Data!$B:$CP,Daily!HI$10,0)/HI$159,0)</f>
      </c>
      <c r="HJ160" s="14">
        <f>IFERROR(VLOOKUP($EG160,Data!$B:$CP,Daily!HJ$10,0)/HJ$159,0)</f>
      </c>
      <c r="HK160" s="14">
        <f>IFERROR(VLOOKUP($EG160,Data!$B:$CP,Daily!HK$10,0)/HK$159,0)</f>
      </c>
      <c r="HL160" s="14">
        <f>IFERROR(VLOOKUP($EG160,Data!$B:$CP,Daily!HL$10,0)/HL$159,0)</f>
      </c>
      <c r="HM160" s="14">
        <f>IFERROR(VLOOKUP($EG160,Data!$B:$CP,Daily!HM$10,0)/HM$159,0)</f>
      </c>
      <c r="HN160" s="14">
        <f>IFERROR(VLOOKUP($EG160,Data!$B:$CP,Daily!HN$10,0)/HN$159,0)</f>
      </c>
      <c r="HO160" s="14">
        <f>IFERROR(VLOOKUP($EG160,Data!$B:$CP,Daily!HO$10,0)/HO$159,0)</f>
      </c>
      <c r="HP160" s="14">
        <f>IFERROR(VLOOKUP($EG160,Data!$B:$CP,Daily!HP$10,0)/HP$159,0)</f>
      </c>
      <c r="HQ160" s="14">
        <f>IFERROR(VLOOKUP($EG160,Data!$B:$CP,Daily!HQ$10,0)/HQ$159,0)</f>
      </c>
      <c r="HR160" s="14">
        <f>IFERROR(VLOOKUP($EG160,Data!$B:$CP,Daily!HR$10,0)/HR$159,0)</f>
      </c>
      <c r="HS160" s="14">
        <f>IFERROR(VLOOKUP($EG160,Data!$B:$CP,Daily!HS$10,0)/HS$159,0)</f>
      </c>
      <c r="HT160" s="14">
        <f>IFERROR(VLOOKUP($EG160,Data!$B:$CP,Daily!HT$10,0)/HT$159,0)</f>
      </c>
      <c r="HU160" s="17"/>
      <c r="HV160" s="52">
        <f t="shared" si="2141"/>
      </c>
      <c r="HW160" s="52">
        <f t="shared" si="2142"/>
      </c>
      <c r="HX160" s="52">
        <f t="shared" si="2179"/>
      </c>
      <c r="HY160" s="52">
        <f t="shared" si="2180"/>
      </c>
      <c r="HZ160" s="52">
        <f>HV160-(0.75*HX160)</f>
      </c>
      <c r="IA160" s="53"/>
      <c r="IB160" s="14">
        <f t="shared" si="2182"/>
      </c>
      <c r="IC160" s="14">
        <f>SUMPRODUCT(HM160:HS160,HM$159:HS$159)/SUM(HM$159:HS$159)</f>
      </c>
      <c r="ID160" s="14">
        <f>SUMPRODUCT(GQ160:HS160,GQ$159:HS$159)/SUM(GQ$159:HS$159)</f>
      </c>
      <c r="IE160" s="16"/>
      <c r="IF160" s="9" t="s">
        <v>804</v>
      </c>
      <c r="IG160" s="9" t="s">
        <v>137</v>
      </c>
      <c r="IH160" s="14">
        <f>IFERROR(VLOOKUP($IF160,Data!$B:$CP,Daily!IH$10,0)/IH$159,0)</f>
      </c>
      <c r="II160" s="14">
        <f>IFERROR(VLOOKUP($IF160,Data!$B:$CP,Daily!II$10,0)/II$159,0)</f>
      </c>
      <c r="IJ160" s="14">
        <f>IFERROR(VLOOKUP($IF160,Data!$B:$CP,Daily!IJ$10,0)/IJ$159,0)</f>
      </c>
      <c r="IK160" s="14">
        <f>IFERROR(VLOOKUP($IF160,Data!$B:$CP,Daily!IK$10,0)/IK$159,0)</f>
      </c>
      <c r="IL160" s="14">
        <f>IFERROR(VLOOKUP($IF160,Data!$B:$CP,Daily!IL$10,0)/IL$159,0)</f>
      </c>
      <c r="IM160" s="14">
        <f>IFERROR(VLOOKUP($IF160,Data!$B:$CP,Daily!IM$10,0)/IM$159,0)</f>
      </c>
      <c r="IN160" s="14">
        <f>IFERROR(VLOOKUP($IF160,Data!$B:$CP,Daily!IN$10,0)/IN$159,0)</f>
      </c>
      <c r="IO160" s="14">
        <f>IFERROR(VLOOKUP($IF160,Data!$B:$CP,Daily!IO$10,0)/IO$159,0)</f>
      </c>
      <c r="IP160" s="14">
        <f>IFERROR(VLOOKUP($IF160,Data!$B:$CP,Daily!IP$10,0)/IP$159,0)</f>
      </c>
      <c r="IQ160" s="14">
        <f>IFERROR(VLOOKUP($IF160,Data!$B:$CP,Daily!IQ$10,0)/IQ$159,0)</f>
      </c>
      <c r="IR160" s="14">
        <f>IFERROR(VLOOKUP($IF160,Data!$B:$CP,Daily!IR$10,0)/IR$159,0)</f>
      </c>
      <c r="IS160" s="14">
        <f>IFERROR(VLOOKUP($IF160,Data!$B:$CP,Daily!IS$10,0)/IS$159,0)</f>
      </c>
      <c r="IT160" s="14">
        <f>IFERROR(VLOOKUP($IF160,Data!$B:$CP,Daily!IT$10,0)/IT$159,0)</f>
      </c>
      <c r="IU160" s="14">
        <f>IFERROR(VLOOKUP($IF160,Data!$B:$CP,Daily!IU$10,0)/IU$159,0)</f>
      </c>
      <c r="IV160" s="14">
        <f>IFERROR(VLOOKUP($IF160,Data!$B:$CP,Daily!IV$10,0)/IV$159,0)</f>
      </c>
      <c r="IW160" s="14">
        <f>IFERROR(VLOOKUP($IF160,Data!$B:$CP,Daily!IW$10,0)/IW$159,0)</f>
      </c>
      <c r="IX160" s="14">
        <f>IFERROR(VLOOKUP($IF160,Data!$B:$CP,Daily!IX$10,0)/IX$159,0)</f>
      </c>
      <c r="IY160" s="14">
        <f>IFERROR(VLOOKUP($IF160,Data!$B:$CP,Daily!IY$10,0)/IY$159,0)</f>
      </c>
      <c r="IZ160" s="14">
        <f>IFERROR(VLOOKUP($IF160,Data!$B:$CP,Daily!IZ$10,0)/IZ$159,0)</f>
      </c>
      <c r="JA160" s="14">
        <f>IFERROR(VLOOKUP($IF160,Data!$B:$CP,Daily!JA$10,0)/JA$159,0)</f>
      </c>
      <c r="JB160" s="14">
        <f>IFERROR(VLOOKUP($IF160,Data!$B:$CP,Daily!JB$10,0)/JB$159,0)</f>
      </c>
      <c r="JC160" s="14">
        <f>IFERROR(VLOOKUP($IF160,Data!$B:$CP,Daily!JC$10,0)/JC$159,0)</f>
      </c>
      <c r="JD160" s="14">
        <f>IFERROR(VLOOKUP($IF160,Data!$B:$CP,Daily!JD$10,0)/JD$159,0)</f>
      </c>
      <c r="JE160" s="14">
        <f>IFERROR(VLOOKUP($IF160,Data!$B:$CP,Daily!JE$10,0)/JE$159,0)</f>
      </c>
      <c r="JF160" s="14">
        <f>IFERROR(VLOOKUP($IF160,Data!$B:$CP,Daily!JF$10,0)/JF$159,0)</f>
      </c>
      <c r="JG160" s="14">
        <f>IFERROR(VLOOKUP($IF160,Data!$B:$CP,Daily!JG$10,0)/JG$159,0)</f>
      </c>
      <c r="JH160" s="14">
        <f>IFERROR(VLOOKUP($IF160,Data!$B:$CP,Daily!JH$10,0)/JH$159,0)</f>
      </c>
      <c r="JI160" s="14">
        <f>IFERROR(VLOOKUP($IF160,Data!$B:$CP,Daily!JI$10,0)/JI$159,0)</f>
      </c>
      <c r="JJ160" s="14">
        <f>IFERROR(VLOOKUP($IF160,Data!$B:$CP,Daily!JJ$10,0)/JJ$159,0)</f>
      </c>
      <c r="JK160" s="14">
        <f>IFERROR(VLOOKUP($IF160,Data!$B:$CP,Daily!JK$10,0)/JK$159,0)</f>
      </c>
      <c r="JL160" s="14">
        <f>IFERROR(VLOOKUP($IF160,Data!$B:$CP,Daily!JL$10,0)/JL$159,0)</f>
      </c>
      <c r="JM160" s="14">
        <f>IFERROR(VLOOKUP($IF160,Data!$B:$CP,Daily!JM$10,0)/JM$159,0)</f>
      </c>
      <c r="JN160" s="14">
        <f>IFERROR(VLOOKUP($IF160,Data!$B:$CP,Daily!JN$10,0)/JN$159,0)</f>
      </c>
      <c r="JO160" s="14">
        <f>IFERROR(VLOOKUP($IF160,Data!$B:$CP,Daily!JO$10,0)/JO$159,0)</f>
      </c>
      <c r="JP160" s="14">
        <f>IFERROR(VLOOKUP($IF160,Data!$B:$CP,Daily!JP$10,0)/JP$159,0)</f>
      </c>
      <c r="JQ160" s="14">
        <f>IFERROR(VLOOKUP($IF160,Data!$B:$CP,Daily!JQ$10,0)/JQ$159,0)</f>
      </c>
      <c r="JR160" s="14">
        <f>IFERROR(VLOOKUP($IF160,Data!$B:$CP,Daily!JR$10,0)/JR$159,0)</f>
      </c>
      <c r="JS160" s="14">
        <f>IFERROR(VLOOKUP($IF160,Data!$B:$CP,Daily!JS$10,0)/JS$159,0)</f>
      </c>
      <c r="JT160" s="14">
        <f>IFERROR(VLOOKUP($IF160,Data!$B:$CP,Daily!JT$10,0)/JT$159,0)</f>
      </c>
      <c r="JU160" s="14">
        <f>IFERROR(VLOOKUP($IF160,Data!$B:$CP,Daily!JU$10,0)/JU$159,0)</f>
      </c>
      <c r="JV160" s="14">
        <f>IFERROR(VLOOKUP($IF160,Data!$B:$CP,Daily!JV$10,0)/JV$159,0)</f>
      </c>
      <c r="JW160" s="14">
        <f>IFERROR(VLOOKUP($IF160,Data!$B:$CP,Daily!JW$10,0)/JW$159,0)</f>
      </c>
      <c r="JX160" s="14">
        <f>IFERROR(VLOOKUP($IF160,Data!$B:$CP,Daily!JX$10,0)/JX$159,0)</f>
      </c>
      <c r="JY160" s="14">
        <f>IFERROR(VLOOKUP($IF160,Data!$B:$CP,Daily!JY$10,0)/JY$159,0)</f>
      </c>
      <c r="JZ160" s="14">
        <f>IFERROR(VLOOKUP($IF160,Data!$B:$CP,Daily!JZ$10,0)/JZ$159,0)</f>
      </c>
      <c r="KA160" s="14">
        <f>IFERROR(VLOOKUP($IF160,Data!$B:$CP,Daily!KA$10,0)/KA$159,0)</f>
      </c>
      <c r="KB160" s="14">
        <f>IFERROR(VLOOKUP($IF160,Data!$B:$CP,Daily!KB$10,0)/KB$159,0)</f>
      </c>
      <c r="KC160" s="14">
        <f>IFERROR(VLOOKUP($IF160,Data!$B:$CP,Daily!KC$10,0)/KC$159,0)</f>
      </c>
      <c r="KD160" s="14">
        <f>IFERROR(VLOOKUP($IF160,Data!$B:$CP,Daily!KD$10,0)/KD$159,0)</f>
      </c>
      <c r="KE160" s="14">
        <f>IFERROR(VLOOKUP($IF160,Data!$B:$CP,Daily!KE$10,0)/KE$159,0)</f>
      </c>
      <c r="KF160" s="14">
        <f>IFERROR(VLOOKUP($IF160,Data!$B:$CP,Daily!KF$10,0)/KF$159,0)</f>
      </c>
      <c r="KG160" s="14">
        <f>IFERROR(VLOOKUP($IF160,Data!$B:$CP,Daily!KG$10,0)/KG$159,0)</f>
      </c>
      <c r="KH160" s="14">
        <f>IFERROR(VLOOKUP($IF160,Data!$B:$CP,Daily!KH$10,0)/KH$159,0)</f>
      </c>
      <c r="KI160" s="14">
        <f>IFERROR(VLOOKUP($IF160,Data!$B:$CP,Daily!KI$10,0)/KI$159,0)</f>
      </c>
      <c r="KJ160" s="14">
        <f>IFERROR(VLOOKUP($IF160,Data!$B:$CP,Daily!KJ$10,0)/KJ$159,0)</f>
      </c>
      <c r="KK160" s="14">
        <f>IFERROR(VLOOKUP($IF160,Data!$B:$CP,Daily!KK$10,0)/KK$159,0)</f>
      </c>
      <c r="KL160" s="14">
        <f>IFERROR(VLOOKUP($IF160,Data!$B:$CP,Daily!KL$10,0)/KL$159,0)</f>
      </c>
      <c r="KM160" s="14">
        <f>IFERROR(VLOOKUP($IF160,Data!$B:$CP,Daily!KM$10,0)/KM$159,0)</f>
      </c>
      <c r="KN160" s="14">
        <f>IFERROR(VLOOKUP($IF160,Data!$B:$CP,Daily!KN$10,0)/KN$159,0)</f>
      </c>
      <c r="KO160" s="14">
        <f>IFERROR(VLOOKUP($IF160,Data!$B:$CP,Daily!KO$10,0)/KO$159,0)</f>
      </c>
      <c r="KP160" s="14">
        <f>IFERROR(VLOOKUP($IF160,Data!$B:$CP,Daily!KP$10,0)/KP$159,0)</f>
      </c>
      <c r="KQ160" s="14">
        <f>IFERROR(VLOOKUP($IF160,Data!$B:$CP,Daily!KQ$10,0)/KQ$159,0)</f>
      </c>
      <c r="KR160" s="14">
        <f>IFERROR(VLOOKUP($IF160,Data!$B:$CP,Daily!KR$10,0)/KR$159,0)</f>
      </c>
      <c r="KS160" s="14">
        <f>IFERROR(VLOOKUP($IF160,Data!$B:$CP,Daily!KS$10,0)/KS$159,0)</f>
      </c>
      <c r="KT160" s="14">
        <f>IFERROR(VLOOKUP($IF160,Data!$B:$CP,Daily!KT$10,0)/KT$159,0)</f>
      </c>
      <c r="KU160" s="14">
        <f>IFERROR(VLOOKUP($IF160,Data!$B:$CP,Daily!KU$10,0)/KU$159,0)</f>
      </c>
      <c r="KV160" s="14">
        <f>IFERROR(VLOOKUP($IF160,Data!$B:$CP,Daily!KV$10,0)/KV$159,0)</f>
      </c>
      <c r="KW160" s="14">
        <f>IFERROR(VLOOKUP($IF160,Data!$B:$CP,Daily!KW$10,0)/KW$159,0)</f>
      </c>
      <c r="KX160" s="14">
        <f>IFERROR(VLOOKUP($IF160,Data!$B:$CP,Daily!KX$10,0)/KX$159,0)</f>
      </c>
      <c r="KY160" s="14">
        <f>IFERROR(VLOOKUP($IF160,Data!$B:$CP,Daily!KY$10,0)/KY$159,0)</f>
      </c>
      <c r="KZ160" s="14">
        <f>IFERROR(VLOOKUP($IF160,Data!$B:$CP,Daily!KZ$10,0)/KZ$159,0)</f>
      </c>
      <c r="LA160" s="14">
        <f>IFERROR(VLOOKUP($IF160,Data!$B:$CP,Daily!LA$10,0)/LA$159,0)</f>
      </c>
      <c r="LB160" s="14">
        <f>IFERROR(VLOOKUP($IF160,Data!$B:$CP,Daily!LB$10,0)/LB$159,0)</f>
      </c>
      <c r="LC160" s="14">
        <f>IFERROR(VLOOKUP($IF160,Data!$B:$CP,Daily!LC$10,0)/LC$159,0)</f>
      </c>
      <c r="LD160" s="14">
        <f>IFERROR(VLOOKUP($IF160,Data!$B:$CP,Daily!LD$10,0)/LD$159,0)</f>
      </c>
      <c r="LE160" s="14">
        <f>IFERROR(VLOOKUP($IF160,Data!$B:$CP,Daily!LE$10,0)/LE$159,0)</f>
      </c>
      <c r="LF160" s="14">
        <f>IFERROR(VLOOKUP($IF160,Data!$B:$CP,Daily!LF$10,0)/LF$159,0)</f>
      </c>
      <c r="LG160" s="14">
        <f>IFERROR(VLOOKUP($IF160,Data!$B:$CP,Daily!LG$10,0)/LG$159,0)</f>
      </c>
      <c r="LH160" s="14">
        <f>IFERROR(VLOOKUP($IF160,Data!$B:$CP,Daily!LH$10,0)/LH$159,0)</f>
      </c>
      <c r="LI160" s="14">
        <f>IFERROR(VLOOKUP($IF160,Data!$B:$CP,Daily!LI$10,0)/LI$159,0)</f>
      </c>
      <c r="LJ160" s="14">
        <f>IFERROR(VLOOKUP($IF160,Data!$B:$CP,Daily!LJ$10,0)/LJ$159,0)</f>
      </c>
      <c r="LK160" s="14">
        <f>IFERROR(VLOOKUP($IF160,Data!$B:$CP,Daily!LK$10,0)/LK$159,0)</f>
      </c>
      <c r="LL160" s="14">
        <f>IFERROR(VLOOKUP($IF160,Data!$B:$CP,Daily!LL$10,0)/LL$159,0)</f>
      </c>
      <c r="LM160" s="14">
        <f>IFERROR(VLOOKUP($IF160,Data!$B:$CP,Daily!LM$10,0)/LM$159,0)</f>
      </c>
      <c r="LN160" s="14">
        <f>IFERROR(VLOOKUP($IF160,Data!$B:$CP,Daily!LN$10,0)/LN$159,0)</f>
      </c>
      <c r="LO160" s="14">
        <f>IFERROR(VLOOKUP($IF160,Data!$B:$CP,Daily!LO$10,0)/LO$159,0)</f>
      </c>
      <c r="LP160" s="14">
        <f>IFERROR(VLOOKUP($IF160,Data!$B:$CP,Daily!LP$10,0)/LP$159,0)</f>
      </c>
      <c r="LQ160" s="14">
        <f>IFERROR(VLOOKUP($IF160,Data!$B:$CP,Daily!LQ$10,0)/LQ$159,0)</f>
      </c>
      <c r="LR160" s="14">
        <f>IFERROR(VLOOKUP($IF160,Data!$B:$CP,Daily!LR$10,0)/LR$159,0)</f>
      </c>
      <c r="LS160" s="14">
        <f>IFERROR(VLOOKUP($IF160,Data!$B:$CP,Daily!LS$10,0)/LS$159,0)</f>
      </c>
      <c r="LU160" s="52">
        <f t="shared" si="2145"/>
      </c>
      <c r="LV160" s="52">
        <f t="shared" si="2146"/>
      </c>
      <c r="LW160" s="52">
        <f t="shared" ref="LW160" si="2288">LV160-LU160</f>
      </c>
      <c r="LX160" s="52">
        <f t="shared" ref="LX160" si="2289">LV160+(0.75*LW160)</f>
      </c>
      <c r="LY160" s="52">
        <f t="shared" ref="LY160" si="2290">LU160-(0.75*LW160)</f>
      </c>
      <c r="LZ160" s="53"/>
      <c r="MA160" s="14">
        <f t="shared" si="2186"/>
      </c>
      <c r="MB160" s="14">
        <f>SUMPRODUCT(LL160:LR160,LL$159:LR$159)/SUM(LL$159:LR$159)</f>
      </c>
      <c r="MC160" s="14">
        <f>SUMPRODUCT(KP160:LR160,KP$159:LR$159)/SUM(KP$159:LR$159)</f>
      </c>
    </row>
    <row r="161" spans="4:341" hidden="1" x14ac:dyDescent="0.25">
      <c r="D161" s="132" t="s">
        <v>805</v>
      </c>
      <c r="E161" s="67" t="str">
        <f>VLOOKUP($D161,'Metric Nature'!$C:$D,2,0)&amp;IF(($F161&lt;(EA161)),"Below",IF(($F161&gt;(DZ161)),"Above","Within"))</f>
      </c>
      <c r="F161" s="39">
        <f t="shared" si="2163"/>
      </c>
      <c r="G161" s="68">
        <f t="shared" si="2164"/>
      </c>
      <c r="H161" s="69">
        <f t="shared" si="2165"/>
      </c>
      <c r="I161" s="68">
        <f t="shared" ref="I161" si="2291">EE161</f>
      </c>
      <c r="J161" s="62">
        <f t="shared" si="2167"/>
      </c>
      <c r="K161" s="68">
        <f t="shared" si="2149"/>
      </c>
      <c r="L161" s="70"/>
      <c r="M161" s="67" t="str">
        <f>VLOOKUP($D161,'Metric Nature'!$C:$D,2,0)&amp;IF(($N161&lt;(HZ161)),"Below",IF(($N161&gt;(HY161)),"Above","Within"))</f>
      </c>
      <c r="N161" s="39">
        <f t="shared" ref="N161:N162" si="2292">HT161</f>
      </c>
      <c r="O161" s="68">
        <f>IC161</f>
      </c>
      <c r="P161" s="69">
        <f>IFERROR(((N161-O161)/O161),0)</f>
      </c>
      <c r="Q161" s="68">
        <f t="shared" ref="Q161:Q162" si="2293">ID161</f>
      </c>
      <c r="R161" s="62">
        <f t="shared" ref="R161:R162" si="2294">IFERROR(((N161-Q161)/Q161),0)</f>
      </c>
      <c r="S161" s="68">
        <f t="shared" si="2152"/>
      </c>
      <c r="T161" s="70"/>
      <c r="U161" s="67" t="str">
        <f>VLOOKUP($D161,'Metric Nature'!$C:$D,2,0)&amp;IF(($V161&lt;(LY161)),"Below",IF(($V161&gt;(LX161)),"Above","Within"))</f>
      </c>
      <c r="V161" s="39">
        <f t="shared" ref="V161:V162" si="2295">LS161</f>
      </c>
      <c r="W161" s="68">
        <f>MB161</f>
      </c>
      <c r="X161" s="62">
        <f t="shared" ref="X161:X162" si="2296">IFERROR(((V161-W161)/W161),0)</f>
      </c>
      <c r="Y161" s="68">
        <f>MC161</f>
      </c>
      <c r="Z161" s="62">
        <f t="shared" si="2192"/>
      </c>
      <c r="AA161" s="68">
        <f t="shared" si="2156"/>
      </c>
      <c r="AB161" s="64"/>
      <c r="AC161" s="60" t="s">
        <v>806</v>
      </c>
      <c r="AI161" s="9" t="s">
        <v>805</v>
      </c>
      <c r="AJ161" s="10">
        <f t="shared" si="2193"/>
      </c>
      <c r="AK161" s="10">
        <f t="shared" ref="AK161" si="2297">EJ161+II161</f>
      </c>
      <c r="AL161" s="10">
        <f t="shared" ref="AL161" si="2298">EK161+IJ161</f>
      </c>
      <c r="AM161" s="10">
        <f t="shared" ref="AM161" si="2299">EL161+IK161</f>
      </c>
      <c r="AN161" s="10">
        <f t="shared" ref="AN161" si="2300">EM161+IL161</f>
      </c>
      <c r="AO161" s="10">
        <f t="shared" ref="AO161" si="2301">EN161+IM161</f>
      </c>
      <c r="AP161" s="10">
        <f t="shared" ref="AP161" si="2302">EO161+IN161</f>
      </c>
      <c r="AQ161" s="10">
        <f t="shared" ref="AQ161" si="2303">EP161+IO161</f>
      </c>
      <c r="AR161" s="10">
        <f t="shared" ref="AR161" si="2304">EQ161+IP161</f>
      </c>
      <c r="AS161" s="10">
        <f t="shared" ref="AS161" si="2305">ER161+IQ161</f>
      </c>
      <c r="AT161" s="10">
        <f t="shared" ref="AT161" si="2306">ES161+IR161</f>
      </c>
      <c r="AU161" s="10">
        <f t="shared" ref="AU161" si="2307">ET161+IS161</f>
      </c>
      <c r="AV161" s="10">
        <f t="shared" ref="AV161" si="2308">EU161+IT161</f>
      </c>
      <c r="AW161" s="10">
        <f t="shared" ref="AW161" si="2309">EV161+IU161</f>
      </c>
      <c r="AX161" s="10">
        <f t="shared" ref="AX161" si="2310">EW161+IV161</f>
      </c>
      <c r="AY161" s="10">
        <f t="shared" ref="AY161" si="2311">EX161+IW161</f>
      </c>
      <c r="AZ161" s="10">
        <f t="shared" ref="AZ161" si="2312">EY161+IX161</f>
      </c>
      <c r="BA161" s="10">
        <f t="shared" ref="BA161" si="2313">EZ161+IY161</f>
      </c>
      <c r="BB161" s="10">
        <f t="shared" ref="BB161" si="2314">FA161+IZ161</f>
      </c>
      <c r="BC161" s="10">
        <f t="shared" ref="BC161" si="2315">FB161+JA161</f>
      </c>
      <c r="BD161" s="10">
        <f t="shared" ref="BD161" si="2316">FC161+JB161</f>
      </c>
      <c r="BE161" s="10">
        <f t="shared" ref="BE161" si="2317">FD161+JC161</f>
      </c>
      <c r="BF161" s="10">
        <f t="shared" ref="BF161" si="2318">FE161+JD161</f>
      </c>
      <c r="BG161" s="10">
        <f t="shared" ref="BG161" si="2319">FF161+JE161</f>
      </c>
      <c r="BH161" s="10">
        <f t="shared" ref="BH161" si="2320">FG161+JF161</f>
      </c>
      <c r="BI161" s="10">
        <f t="shared" ref="BI161" si="2321">FH161+JG161</f>
      </c>
      <c r="BJ161" s="10">
        <f t="shared" ref="BJ161" si="2322">FI161+JH161</f>
      </c>
      <c r="BK161" s="10">
        <f t="shared" ref="BK161" si="2323">FJ161+JI161</f>
      </c>
      <c r="BL161" s="10">
        <f t="shared" ref="BL161" si="2324">FK161+JJ161</f>
      </c>
      <c r="BM161" s="10">
        <f t="shared" ref="BM161" si="2325">FL161+JK161</f>
      </c>
      <c r="BN161" s="10">
        <f t="shared" ref="BN161" si="2326">FM161+JL161</f>
      </c>
      <c r="BO161" s="10">
        <f t="shared" ref="BO161" si="2327">FN161+JM161</f>
      </c>
      <c r="BP161" s="10">
        <f t="shared" ref="BP161" si="2328">FO161+JN161</f>
      </c>
      <c r="BQ161" s="10">
        <f t="shared" ref="BQ161" si="2329">FP161+JO161</f>
      </c>
      <c r="BR161" s="10">
        <f t="shared" ref="BR161" si="2330">FQ161+JP161</f>
      </c>
      <c r="BS161" s="10">
        <f t="shared" ref="BS161" si="2331">FR161+JQ161</f>
      </c>
      <c r="BT161" s="10">
        <f t="shared" ref="BT161" si="2332">FS161+JR161</f>
      </c>
      <c r="BU161" s="10">
        <f t="shared" ref="BU161" si="2333">FT161+JS161</f>
      </c>
      <c r="BV161" s="10">
        <f t="shared" ref="BV161" si="2334">FU161+JT161</f>
      </c>
      <c r="BW161" s="10">
        <f t="shared" ref="BW161" si="2335">FV161+JU161</f>
      </c>
      <c r="BX161" s="10">
        <f t="shared" ref="BX161" si="2336">FW161+JV161</f>
      </c>
      <c r="BY161" s="10">
        <f t="shared" ref="BY161" si="2337">FX161+JW161</f>
      </c>
      <c r="BZ161" s="10">
        <f t="shared" ref="BZ161" si="2338">FY161+JX161</f>
      </c>
      <c r="CA161" s="10">
        <f t="shared" ref="CA161" si="2339">FZ161+JY161</f>
      </c>
      <c r="CB161" s="10">
        <f t="shared" ref="CB161" si="2340">GA161+JZ161</f>
      </c>
      <c r="CC161" s="10">
        <f t="shared" ref="CC161" si="2341">GB161+KA161</f>
      </c>
      <c r="CD161" s="10">
        <f t="shared" ref="CD161" si="2342">GC161+KB161</f>
      </c>
      <c r="CE161" s="10">
        <f t="shared" ref="CE161" si="2343">GD161+KC161</f>
      </c>
      <c r="CF161" s="10">
        <f t="shared" ref="CF161" si="2344">GE161+KD161</f>
      </c>
      <c r="CG161" s="10">
        <f t="shared" ref="CG161" si="2345">GF161+KE161</f>
      </c>
      <c r="CH161" s="10">
        <f t="shared" ref="CH161" si="2346">GG161+KF161</f>
      </c>
      <c r="CI161" s="10">
        <f t="shared" ref="CI161" si="2347">GH161+KG161</f>
      </c>
      <c r="CJ161" s="10">
        <f t="shared" ref="CJ161" si="2348">GI161+KH161</f>
      </c>
      <c r="CK161" s="10">
        <f t="shared" ref="CK161" si="2349">GJ161+KI161</f>
      </c>
      <c r="CL161" s="10">
        <f t="shared" ref="CL161" si="2350">GK161+KJ161</f>
      </c>
      <c r="CM161" s="10">
        <f t="shared" ref="CM161" si="2351">GL161+KK161</f>
      </c>
      <c r="CN161" s="10">
        <f t="shared" ref="CN161" si="2352">GM161+KL161</f>
      </c>
      <c r="CO161" s="10">
        <f t="shared" ref="CO161" si="2353">GN161+KM161</f>
      </c>
      <c r="CP161" s="10">
        <f t="shared" ref="CP161" si="2354">GO161+KN161</f>
      </c>
      <c r="CQ161" s="10">
        <f t="shared" ref="CQ161" si="2355">GP161+KO161</f>
      </c>
      <c r="CR161" s="10">
        <f t="shared" ref="CR161" si="2356">GQ161+KP161</f>
      </c>
      <c r="CS161" s="10">
        <f t="shared" ref="CS161" si="2357">GR161+KQ161</f>
      </c>
      <c r="CT161" s="10">
        <f t="shared" ref="CT161" si="2358">GS161+KR161</f>
      </c>
      <c r="CU161" s="10">
        <f t="shared" ref="CU161" si="2359">GT161+KS161</f>
      </c>
      <c r="CV161" s="10">
        <f t="shared" ref="CV161" si="2360">GU161+KT161</f>
      </c>
      <c r="CW161" s="10">
        <f t="shared" ref="CW161" si="2361">GV161+KU161</f>
      </c>
      <c r="CX161" s="10">
        <f t="shared" ref="CX161" si="2362">GW161+KV161</f>
      </c>
      <c r="CY161" s="10">
        <f t="shared" ref="CY161" si="2363">GX161+KW161</f>
      </c>
      <c r="CZ161" s="10">
        <f t="shared" ref="CZ161" si="2364">GY161+KX161</f>
      </c>
      <c r="DA161" s="10">
        <f t="shared" ref="DA161" si="2365">GZ161+KY161</f>
      </c>
      <c r="DB161" s="10">
        <f t="shared" ref="DB161" si="2366">HA161+KZ161</f>
      </c>
      <c r="DC161" s="10">
        <f t="shared" ref="DC161" si="2367">HB161+LA161</f>
      </c>
      <c r="DD161" s="10">
        <f t="shared" ref="DD161" si="2368">HC161+LB161</f>
      </c>
      <c r="DE161" s="10">
        <f t="shared" ref="DE161" si="2369">HD161+LC161</f>
      </c>
      <c r="DF161" s="10">
        <f t="shared" ref="DF161" si="2370">HE161+LD161</f>
      </c>
      <c r="DG161" s="10">
        <f t="shared" ref="DG161" si="2371">HF161+LE161</f>
      </c>
      <c r="DH161" s="10">
        <f t="shared" ref="DH161" si="2372">HG161+LF161</f>
      </c>
      <c r="DI161" s="10">
        <f t="shared" ref="DI161" si="2373">HH161+LG161</f>
      </c>
      <c r="DJ161" s="10">
        <f t="shared" ref="DJ161" si="2374">HI161+LH161</f>
      </c>
      <c r="DK161" s="10">
        <f t="shared" ref="DK161" si="2375">HJ161+LI161</f>
      </c>
      <c r="DL161" s="10">
        <f t="shared" ref="DL161" si="2376">HK161+LJ161</f>
      </c>
      <c r="DM161" s="10">
        <f t="shared" ref="DM161" si="2377">HL161+LK161</f>
      </c>
      <c r="DN161" s="10">
        <f t="shared" ref="DN161" si="2378">HM161+LL161</f>
      </c>
      <c r="DO161" s="10">
        <f t="shared" ref="DO161" si="2379">HN161+LM161</f>
      </c>
      <c r="DP161" s="10">
        <f t="shared" ref="DP161" si="2380">HO161+LN161</f>
      </c>
      <c r="DQ161" s="10">
        <f t="shared" ref="DQ161" si="2381">HP161+LO161</f>
      </c>
      <c r="DR161" s="10">
        <f t="shared" ref="DR161" si="2382">HQ161+LP161</f>
      </c>
      <c r="DS161" s="10">
        <f t="shared" ref="DS161" si="2383">HR161+LQ161</f>
      </c>
      <c r="DT161" s="10">
        <f t="shared" ref="DT161" si="2384">HS161+LR161</f>
      </c>
      <c r="DU161" s="10">
        <f t="shared" ref="DU161" si="2385">HT161+LS161</f>
      </c>
      <c r="DV161" s="18"/>
      <c r="DW161" s="13">
        <f t="shared" si="2137"/>
      </c>
      <c r="DX161" s="13">
        <f t="shared" si="2138"/>
      </c>
      <c r="DY161" s="13">
        <f t="shared" ref="DY161" si="2386">DX161-DW161</f>
      </c>
      <c r="DZ161" s="10">
        <f>DX161+(1.25*DY161)</f>
      </c>
      <c r="EA161" s="10">
        <f>DW161-(1.25*DY161)</f>
      </c>
      <c r="EB161" s="18"/>
      <c r="EC161" s="11">
        <f t="shared" si="2158"/>
      </c>
      <c r="ED161" s="11">
        <f>AVERAGE(DN161:DT161)</f>
      </c>
      <c r="EE161" s="11">
        <f>AVERAGE(CQ161:DT161)</f>
      </c>
      <c r="EF161" s="16"/>
      <c r="EG161" s="9" t="s">
        <v>807</v>
      </c>
      <c r="EH161" s="9" t="s">
        <v>138</v>
      </c>
      <c r="EI161" s="10">
        <f>VLOOKUP($EG161,Data!$B:$CP,Daily!EI$10,0)</f>
      </c>
      <c r="EJ161" s="10">
        <f>VLOOKUP($EG161,Data!$B:$CP,Daily!EJ$10,0)</f>
      </c>
      <c r="EK161" s="10">
        <f>VLOOKUP($EG161,Data!$B:$CP,Daily!EK$10,0)</f>
      </c>
      <c r="EL161" s="10">
        <f>VLOOKUP($EG161,Data!$B:$CP,Daily!EL$10,0)</f>
      </c>
      <c r="EM161" s="10">
        <f>VLOOKUP($EG161,Data!$B:$CP,Daily!EM$10,0)</f>
      </c>
      <c r="EN161" s="10">
        <f>VLOOKUP($EG161,Data!$B:$CP,Daily!EN$10,0)</f>
      </c>
      <c r="EO161" s="10">
        <f>VLOOKUP($EG161,Data!$B:$CP,Daily!EO$10,0)</f>
      </c>
      <c r="EP161" s="10">
        <f>VLOOKUP($EG161,Data!$B:$CP,Daily!EP$10,0)</f>
      </c>
      <c r="EQ161" s="10">
        <f>VLOOKUP($EG161,Data!$B:$CP,Daily!EQ$10,0)</f>
      </c>
      <c r="ER161" s="10">
        <f>VLOOKUP($EG161,Data!$B:$CP,Daily!ER$10,0)</f>
      </c>
      <c r="ES161" s="10">
        <f>VLOOKUP($EG161,Data!$B:$CP,Daily!ES$10,0)</f>
      </c>
      <c r="ET161" s="10">
        <f>VLOOKUP($EG161,Data!$B:$CP,Daily!ET$10,0)</f>
      </c>
      <c r="EU161" s="10">
        <f>VLOOKUP($EG161,Data!$B:$CP,Daily!EU$10,0)</f>
      </c>
      <c r="EV161" s="10">
        <f>VLOOKUP($EG161,Data!$B:$CP,Daily!EV$10,0)</f>
      </c>
      <c r="EW161" s="10">
        <f>VLOOKUP($EG161,Data!$B:$CP,Daily!EW$10,0)</f>
      </c>
      <c r="EX161" s="10">
        <f>VLOOKUP($EG161,Data!$B:$CP,Daily!EX$10,0)</f>
      </c>
      <c r="EY161" s="10">
        <f>VLOOKUP($EG161,Data!$B:$CP,Daily!EY$10,0)</f>
      </c>
      <c r="EZ161" s="10">
        <f>VLOOKUP($EG161,Data!$B:$CP,Daily!EZ$10,0)</f>
      </c>
      <c r="FA161" s="10">
        <f>VLOOKUP($EG161,Data!$B:$CP,Daily!FA$10,0)</f>
      </c>
      <c r="FB161" s="10">
        <f>VLOOKUP($EG161,Data!$B:$CP,Daily!FB$10,0)</f>
      </c>
      <c r="FC161" s="10">
        <f>VLOOKUP($EG161,Data!$B:$CP,Daily!FC$10,0)</f>
      </c>
      <c r="FD161" s="10">
        <f>VLOOKUP($EG161,Data!$B:$CP,Daily!FD$10,0)</f>
      </c>
      <c r="FE161" s="10">
        <f>VLOOKUP($EG161,Data!$B:$CP,Daily!FE$10,0)</f>
      </c>
      <c r="FF161" s="10">
        <f>VLOOKUP($EG161,Data!$B:$CP,Daily!FF$10,0)</f>
      </c>
      <c r="FG161" s="10">
        <f>VLOOKUP($EG161,Data!$B:$CP,Daily!FG$10,0)</f>
      </c>
      <c r="FH161" s="10">
        <f>VLOOKUP($EG161,Data!$B:$CP,Daily!FH$10,0)</f>
      </c>
      <c r="FI161" s="10">
        <f>VLOOKUP($EG161,Data!$B:$CP,Daily!FI$10,0)</f>
      </c>
      <c r="FJ161" s="10">
        <f>VLOOKUP($EG161,Data!$B:$CP,Daily!FJ$10,0)</f>
      </c>
      <c r="FK161" s="10">
        <f>VLOOKUP($EG161,Data!$B:$CP,Daily!FK$10,0)</f>
      </c>
      <c r="FL161" s="10">
        <f>VLOOKUP($EG161,Data!$B:$CP,Daily!FL$10,0)</f>
      </c>
      <c r="FM161" s="10">
        <f>VLOOKUP($EG161,Data!$B:$CP,Daily!FM$10,0)</f>
      </c>
      <c r="FN161" s="10">
        <f>VLOOKUP($EG161,Data!$B:$CP,Daily!FN$10,0)</f>
      </c>
      <c r="FO161" s="10">
        <f>VLOOKUP($EG161,Data!$B:$CP,Daily!FO$10,0)</f>
      </c>
      <c r="FP161" s="10">
        <f>VLOOKUP($EG161,Data!$B:$CP,Daily!FP$10,0)</f>
      </c>
      <c r="FQ161" s="10">
        <f>VLOOKUP($EG161,Data!$B:$CP,Daily!FQ$10,0)</f>
      </c>
      <c r="FR161" s="10">
        <f>VLOOKUP($EG161,Data!$B:$CP,Daily!FR$10,0)</f>
      </c>
      <c r="FS161" s="10">
        <f>VLOOKUP($EG161,Data!$B:$CP,Daily!FS$10,0)</f>
      </c>
      <c r="FT161" s="10">
        <f>VLOOKUP($EG161,Data!$B:$CP,Daily!FT$10,0)</f>
      </c>
      <c r="FU161" s="10">
        <f>VLOOKUP($EG161,Data!$B:$CP,Daily!FU$10,0)</f>
      </c>
      <c r="FV161" s="10">
        <f>VLOOKUP($EG161,Data!$B:$CP,Daily!FV$10,0)</f>
      </c>
      <c r="FW161" s="10">
        <f>VLOOKUP($EG161,Data!$B:$CP,Daily!FW$10,0)</f>
      </c>
      <c r="FX161" s="10">
        <f>VLOOKUP($EG161,Data!$B:$CP,Daily!FX$10,0)</f>
      </c>
      <c r="FY161" s="10">
        <f>VLOOKUP($EG161,Data!$B:$CP,Daily!FY$10,0)</f>
      </c>
      <c r="FZ161" s="10">
        <f>VLOOKUP($EG161,Data!$B:$CP,Daily!FZ$10,0)</f>
      </c>
      <c r="GA161" s="10">
        <f>VLOOKUP($EG161,Data!$B:$CP,Daily!GA$10,0)</f>
      </c>
      <c r="GB161" s="10">
        <f>VLOOKUP($EG161,Data!$B:$CP,Daily!GB$10,0)</f>
      </c>
      <c r="GC161" s="10">
        <f>VLOOKUP($EG161,Data!$B:$CP,Daily!GC$10,0)</f>
      </c>
      <c r="GD161" s="10">
        <f>VLOOKUP($EG161,Data!$B:$CP,Daily!GD$10,0)</f>
      </c>
      <c r="GE161" s="10">
        <f>VLOOKUP($EG161,Data!$B:$CP,Daily!GE$10,0)</f>
      </c>
      <c r="GF161" s="10">
        <f>VLOOKUP($EG161,Data!$B:$CP,Daily!GF$10,0)</f>
      </c>
      <c r="GG161" s="10">
        <f>VLOOKUP($EG161,Data!$B:$CP,Daily!GG$10,0)</f>
      </c>
      <c r="GH161" s="10">
        <f>VLOOKUP($EG161,Data!$B:$CP,Daily!GH$10,0)</f>
      </c>
      <c r="GI161" s="10">
        <f>VLOOKUP($EG161,Data!$B:$CP,Daily!GI$10,0)</f>
      </c>
      <c r="GJ161" s="10">
        <f>VLOOKUP($EG161,Data!$B:$CP,Daily!GJ$10,0)</f>
      </c>
      <c r="GK161" s="10">
        <f>VLOOKUP($EG161,Data!$B:$CP,Daily!GK$10,0)</f>
      </c>
      <c r="GL161" s="10">
        <f>VLOOKUP($EG161,Data!$B:$CP,Daily!GL$10,0)</f>
      </c>
      <c r="GM161" s="10">
        <f>VLOOKUP($EG161,Data!$B:$CP,Daily!GM$10,0)</f>
      </c>
      <c r="GN161" s="10">
        <f>VLOOKUP($EG161,Data!$B:$CP,Daily!GN$10,0)</f>
      </c>
      <c r="GO161" s="10">
        <f>VLOOKUP($EG161,Data!$B:$CP,Daily!GO$10,0)</f>
      </c>
      <c r="GP161" s="10">
        <f>VLOOKUP($EG161,Data!$B:$CP,Daily!GP$10,0)</f>
      </c>
      <c r="GQ161" s="10">
        <f>VLOOKUP($EG161,Data!$B:$CP,Daily!GQ$10,0)</f>
      </c>
      <c r="GR161" s="10">
        <f>VLOOKUP($EG161,Data!$B:$CP,Daily!GR$10,0)</f>
      </c>
      <c r="GS161" s="10">
        <f>VLOOKUP($EG161,Data!$B:$CP,Daily!GS$10,0)</f>
      </c>
      <c r="GT161" s="10">
        <f>VLOOKUP($EG161,Data!$B:$CP,Daily!GT$10,0)</f>
      </c>
      <c r="GU161" s="10">
        <f>VLOOKUP($EG161,Data!$B:$CP,Daily!GU$10,0)</f>
      </c>
      <c r="GV161" s="10">
        <f>VLOOKUP($EG161,Data!$B:$CP,Daily!GV$10,0)</f>
      </c>
      <c r="GW161" s="10">
        <f>VLOOKUP($EG161,Data!$B:$CP,Daily!GW$10,0)</f>
      </c>
      <c r="GX161" s="10">
        <f>VLOOKUP($EG161,Data!$B:$CP,Daily!GX$10,0)</f>
      </c>
      <c r="GY161" s="10">
        <f>VLOOKUP($EG161,Data!$B:$CP,Daily!GY$10,0)</f>
      </c>
      <c r="GZ161" s="10">
        <f>VLOOKUP($EG161,Data!$B:$CP,Daily!GZ$10,0)</f>
      </c>
      <c r="HA161" s="10">
        <f>VLOOKUP($EG161,Data!$B:$CP,Daily!HA$10,0)</f>
      </c>
      <c r="HB161" s="10">
        <f>VLOOKUP($EG161,Data!$B:$CP,Daily!HB$10,0)</f>
      </c>
      <c r="HC161" s="10">
        <f>VLOOKUP($EG161,Data!$B:$CP,Daily!HC$10,0)</f>
      </c>
      <c r="HD161" s="10">
        <f>VLOOKUP($EG161,Data!$B:$CP,Daily!HD$10,0)</f>
      </c>
      <c r="HE161" s="10">
        <f>VLOOKUP($EG161,Data!$B:$CP,Daily!HE$10,0)</f>
      </c>
      <c r="HF161" s="10">
        <f>VLOOKUP($EG161,Data!$B:$CP,Daily!HF$10,0)</f>
      </c>
      <c r="HG161" s="10">
        <f>VLOOKUP($EG161,Data!$B:$CP,Daily!HG$10,0)</f>
      </c>
      <c r="HH161" s="10">
        <f>VLOOKUP($EG161,Data!$B:$CP,Daily!HH$10,0)</f>
      </c>
      <c r="HI161" s="10">
        <f>VLOOKUP($EG161,Data!$B:$CP,Daily!HI$10,0)</f>
      </c>
      <c r="HJ161" s="10">
        <f>VLOOKUP($EG161,Data!$B:$CP,Daily!HJ$10,0)</f>
      </c>
      <c r="HK161" s="10">
        <f>VLOOKUP($EG161,Data!$B:$CP,Daily!HK$10,0)</f>
      </c>
      <c r="HL161" s="10">
        <f>VLOOKUP($EG161,Data!$B:$CP,Daily!HL$10,0)</f>
      </c>
      <c r="HM161" s="10">
        <f>VLOOKUP($EG161,Data!$B:$CP,Daily!HM$10,0)</f>
      </c>
      <c r="HN161" s="10">
        <f>VLOOKUP($EG161,Data!$B:$CP,Daily!HN$10,0)</f>
      </c>
      <c r="HO161" s="10">
        <f>VLOOKUP($EG161,Data!$B:$CP,Daily!HO$10,0)</f>
      </c>
      <c r="HP161" s="10">
        <f>VLOOKUP($EG161,Data!$B:$CP,Daily!HP$10,0)</f>
      </c>
      <c r="HQ161" s="10">
        <f>VLOOKUP($EG161,Data!$B:$CP,Daily!HQ$10,0)</f>
      </c>
      <c r="HR161" s="10">
        <f>VLOOKUP($EG161,Data!$B:$CP,Daily!HR$10,0)</f>
      </c>
      <c r="HS161" s="10">
        <f>VLOOKUP($EG161,Data!$B:$CP,Daily!HS$10,0)</f>
      </c>
      <c r="HT161" s="10">
        <f>VLOOKUP($EG161,Data!$B:$CP,Daily!HT$10,0)</f>
      </c>
      <c r="HU161" s="17"/>
      <c r="HV161" s="10">
        <f t="shared" si="2141"/>
      </c>
      <c r="HW161" s="10">
        <f t="shared" si="2142"/>
      </c>
      <c r="HX161" s="10">
        <f t="shared" si="2179"/>
      </c>
      <c r="HY161" s="10">
        <f>HW161+(1.25*HX161)</f>
      </c>
      <c r="HZ161" s="10">
        <f>HV161-(1.25*HX161)</f>
      </c>
      <c r="IA161" s="55"/>
      <c r="IB161" s="11">
        <f t="shared" si="2182"/>
      </c>
      <c r="IC161" s="11">
        <f>AVERAGE(HM161:HS161)</f>
      </c>
      <c r="ID161" s="11">
        <f>AVERAGE(GP161:HS161)</f>
      </c>
      <c r="IE161" s="16"/>
      <c r="IF161" s="9" t="s">
        <v>808</v>
      </c>
      <c r="IG161" s="9" t="s">
        <v>138</v>
      </c>
      <c r="IH161" s="10">
        <f>VLOOKUP($IF161,Data!$B:$CP,Daily!IH$10,0)</f>
      </c>
      <c r="II161" s="10">
        <f>VLOOKUP($IF161,Data!$B:$CP,Daily!II$10,0)</f>
      </c>
      <c r="IJ161" s="10">
        <f>VLOOKUP($IF161,Data!$B:$CP,Daily!IJ$10,0)</f>
      </c>
      <c r="IK161" s="10">
        <f>VLOOKUP($IF161,Data!$B:$CP,Daily!IK$10,0)</f>
      </c>
      <c r="IL161" s="10">
        <f>VLOOKUP($IF161,Data!$B:$CP,Daily!IL$10,0)</f>
      </c>
      <c r="IM161" s="10">
        <f>VLOOKUP($IF161,Data!$B:$CP,Daily!IM$10,0)</f>
      </c>
      <c r="IN161" s="10">
        <f>VLOOKUP($IF161,Data!$B:$CP,Daily!IN$10,0)</f>
      </c>
      <c r="IO161" s="10">
        <f>VLOOKUP($IF161,Data!$B:$CP,Daily!IO$10,0)</f>
      </c>
      <c r="IP161" s="10">
        <f>VLOOKUP($IF161,Data!$B:$CP,Daily!IP$10,0)</f>
      </c>
      <c r="IQ161" s="10">
        <f>VLOOKUP($IF161,Data!$B:$CP,Daily!IQ$10,0)</f>
      </c>
      <c r="IR161" s="10">
        <f>VLOOKUP($IF161,Data!$B:$CP,Daily!IR$10,0)</f>
      </c>
      <c r="IS161" s="10">
        <f>VLOOKUP($IF161,Data!$B:$CP,Daily!IS$10,0)</f>
      </c>
      <c r="IT161" s="10">
        <f>VLOOKUP($IF161,Data!$B:$CP,Daily!IT$10,0)</f>
      </c>
      <c r="IU161" s="10">
        <f>VLOOKUP($IF161,Data!$B:$CP,Daily!IU$10,0)</f>
      </c>
      <c r="IV161" s="10">
        <f>VLOOKUP($IF161,Data!$B:$CP,Daily!IV$10,0)</f>
      </c>
      <c r="IW161" s="10">
        <f>VLOOKUP($IF161,Data!$B:$CP,Daily!IW$10,0)</f>
      </c>
      <c r="IX161" s="10">
        <f>VLOOKUP($IF161,Data!$B:$CP,Daily!IX$10,0)</f>
      </c>
      <c r="IY161" s="10">
        <f>VLOOKUP($IF161,Data!$B:$CP,Daily!IY$10,0)</f>
      </c>
      <c r="IZ161" s="10">
        <f>VLOOKUP($IF161,Data!$B:$CP,Daily!IZ$10,0)</f>
      </c>
      <c r="JA161" s="10">
        <f>VLOOKUP($IF161,Data!$B:$CP,Daily!JA$10,0)</f>
      </c>
      <c r="JB161" s="10">
        <f>VLOOKUP($IF161,Data!$B:$CP,Daily!JB$10,0)</f>
      </c>
      <c r="JC161" s="10">
        <f>VLOOKUP($IF161,Data!$B:$CP,Daily!JC$10,0)</f>
      </c>
      <c r="JD161" s="10">
        <f>VLOOKUP($IF161,Data!$B:$CP,Daily!JD$10,0)</f>
      </c>
      <c r="JE161" s="10">
        <f>VLOOKUP($IF161,Data!$B:$CP,Daily!JE$10,0)</f>
      </c>
      <c r="JF161" s="10">
        <f>VLOOKUP($IF161,Data!$B:$CP,Daily!JF$10,0)</f>
      </c>
      <c r="JG161" s="10">
        <f>VLOOKUP($IF161,Data!$B:$CP,Daily!JG$10,0)</f>
      </c>
      <c r="JH161" s="10">
        <f>VLOOKUP($IF161,Data!$B:$CP,Daily!JH$10,0)</f>
      </c>
      <c r="JI161" s="10">
        <f>VLOOKUP($IF161,Data!$B:$CP,Daily!JI$10,0)</f>
      </c>
      <c r="JJ161" s="10">
        <f>VLOOKUP($IF161,Data!$B:$CP,Daily!JJ$10,0)</f>
      </c>
      <c r="JK161" s="10">
        <f>VLOOKUP($IF161,Data!$B:$CP,Daily!JK$10,0)</f>
      </c>
      <c r="JL161" s="10">
        <f>VLOOKUP($IF161,Data!$B:$CP,Daily!JL$10,0)</f>
      </c>
      <c r="JM161" s="10">
        <f>VLOOKUP($IF161,Data!$B:$CP,Daily!JM$10,0)</f>
      </c>
      <c r="JN161" s="10">
        <f>VLOOKUP($IF161,Data!$B:$CP,Daily!JN$10,0)</f>
      </c>
      <c r="JO161" s="10">
        <f>VLOOKUP($IF161,Data!$B:$CP,Daily!JO$10,0)</f>
      </c>
      <c r="JP161" s="10">
        <f>VLOOKUP($IF161,Data!$B:$CP,Daily!JP$10,0)</f>
      </c>
      <c r="JQ161" s="10">
        <f>VLOOKUP($IF161,Data!$B:$CP,Daily!JQ$10,0)</f>
      </c>
      <c r="JR161" s="10">
        <f>VLOOKUP($IF161,Data!$B:$CP,Daily!JR$10,0)</f>
      </c>
      <c r="JS161" s="10">
        <f>VLOOKUP($IF161,Data!$B:$CP,Daily!JS$10,0)</f>
      </c>
      <c r="JT161" s="10">
        <f>VLOOKUP($IF161,Data!$B:$CP,Daily!JT$10,0)</f>
      </c>
      <c r="JU161" s="10">
        <f>VLOOKUP($IF161,Data!$B:$CP,Daily!JU$10,0)</f>
      </c>
      <c r="JV161" s="10">
        <f>VLOOKUP($IF161,Data!$B:$CP,Daily!JV$10,0)</f>
      </c>
      <c r="JW161" s="10">
        <f>VLOOKUP($IF161,Data!$B:$CP,Daily!JW$10,0)</f>
      </c>
      <c r="JX161" s="10">
        <f>VLOOKUP($IF161,Data!$B:$CP,Daily!JX$10,0)</f>
      </c>
      <c r="JY161" s="10">
        <f>VLOOKUP($IF161,Data!$B:$CP,Daily!JY$10,0)</f>
      </c>
      <c r="JZ161" s="10">
        <f>VLOOKUP($IF161,Data!$B:$CP,Daily!JZ$10,0)</f>
      </c>
      <c r="KA161" s="10">
        <f>VLOOKUP($IF161,Data!$B:$CP,Daily!KA$10,0)</f>
      </c>
      <c r="KB161" s="10">
        <f>VLOOKUP($IF161,Data!$B:$CP,Daily!KB$10,0)</f>
      </c>
      <c r="KC161" s="10">
        <f>VLOOKUP($IF161,Data!$B:$CP,Daily!KC$10,0)</f>
      </c>
      <c r="KD161" s="10">
        <f>VLOOKUP($IF161,Data!$B:$CP,Daily!KD$10,0)</f>
      </c>
      <c r="KE161" s="10">
        <f>VLOOKUP($IF161,Data!$B:$CP,Daily!KE$10,0)</f>
      </c>
      <c r="KF161" s="10">
        <f>VLOOKUP($IF161,Data!$B:$CP,Daily!KF$10,0)</f>
      </c>
      <c r="KG161" s="10">
        <f>VLOOKUP($IF161,Data!$B:$CP,Daily!KG$10,0)</f>
      </c>
      <c r="KH161" s="10">
        <f>VLOOKUP($IF161,Data!$B:$CP,Daily!KH$10,0)</f>
      </c>
      <c r="KI161" s="10">
        <f>VLOOKUP($IF161,Data!$B:$CP,Daily!KI$10,0)</f>
      </c>
      <c r="KJ161" s="10">
        <f>VLOOKUP($IF161,Data!$B:$CP,Daily!KJ$10,0)</f>
      </c>
      <c r="KK161" s="10">
        <f>VLOOKUP($IF161,Data!$B:$CP,Daily!KK$10,0)</f>
      </c>
      <c r="KL161" s="10">
        <f>VLOOKUP($IF161,Data!$B:$CP,Daily!KL$10,0)</f>
      </c>
      <c r="KM161" s="10">
        <f>VLOOKUP($IF161,Data!$B:$CP,Daily!KM$10,0)</f>
      </c>
      <c r="KN161" s="10">
        <f>VLOOKUP($IF161,Data!$B:$CP,Daily!KN$10,0)</f>
      </c>
      <c r="KO161" s="10">
        <f>VLOOKUP($IF161,Data!$B:$CP,Daily!KO$10,0)</f>
      </c>
      <c r="KP161" s="10">
        <f>VLOOKUP($IF161,Data!$B:$CP,Daily!KP$10,0)</f>
      </c>
      <c r="KQ161" s="10">
        <f>VLOOKUP($IF161,Data!$B:$CP,Daily!KQ$10,0)</f>
      </c>
      <c r="KR161" s="10">
        <f>VLOOKUP($IF161,Data!$B:$CP,Daily!KR$10,0)</f>
      </c>
      <c r="KS161" s="10">
        <f>VLOOKUP($IF161,Data!$B:$CP,Daily!KS$10,0)</f>
      </c>
      <c r="KT161" s="10">
        <f>VLOOKUP($IF161,Data!$B:$CP,Daily!KT$10,0)</f>
      </c>
      <c r="KU161" s="10">
        <f>VLOOKUP($IF161,Data!$B:$CP,Daily!KU$10,0)</f>
      </c>
      <c r="KV161" s="10">
        <f>VLOOKUP($IF161,Data!$B:$CP,Daily!KV$10,0)</f>
      </c>
      <c r="KW161" s="10">
        <f>VLOOKUP($IF161,Data!$B:$CP,Daily!KW$10,0)</f>
      </c>
      <c r="KX161" s="10">
        <f>VLOOKUP($IF161,Data!$B:$CP,Daily!KX$10,0)</f>
      </c>
      <c r="KY161" s="10">
        <f>VLOOKUP($IF161,Data!$B:$CP,Daily!KY$10,0)</f>
      </c>
      <c r="KZ161" s="10">
        <f>VLOOKUP($IF161,Data!$B:$CP,Daily!KZ$10,0)</f>
      </c>
      <c r="LA161" s="10">
        <f>VLOOKUP($IF161,Data!$B:$CP,Daily!LA$10,0)</f>
      </c>
      <c r="LB161" s="10">
        <f>VLOOKUP($IF161,Data!$B:$CP,Daily!LB$10,0)</f>
      </c>
      <c r="LC161" s="10">
        <f>VLOOKUP($IF161,Data!$B:$CP,Daily!LC$10,0)</f>
      </c>
      <c r="LD161" s="10">
        <f>VLOOKUP($IF161,Data!$B:$CP,Daily!LD$10,0)</f>
      </c>
      <c r="LE161" s="10">
        <f>VLOOKUP($IF161,Data!$B:$CP,Daily!LE$10,0)</f>
      </c>
      <c r="LF161" s="10">
        <f>VLOOKUP($IF161,Data!$B:$CP,Daily!LF$10,0)</f>
      </c>
      <c r="LG161" s="10">
        <f>VLOOKUP($IF161,Data!$B:$CP,Daily!LG$10,0)</f>
      </c>
      <c r="LH161" s="10">
        <f>VLOOKUP($IF161,Data!$B:$CP,Daily!LH$10,0)</f>
      </c>
      <c r="LI161" s="10">
        <f>VLOOKUP($IF161,Data!$B:$CP,Daily!LI$10,0)</f>
      </c>
      <c r="LJ161" s="10">
        <f>VLOOKUP($IF161,Data!$B:$CP,Daily!LJ$10,0)</f>
      </c>
      <c r="LK161" s="10">
        <f>VLOOKUP($IF161,Data!$B:$CP,Daily!LK$10,0)</f>
      </c>
      <c r="LL161" s="10">
        <f>VLOOKUP($IF161,Data!$B:$CP,Daily!LL$10,0)</f>
      </c>
      <c r="LM161" s="10">
        <f>VLOOKUP($IF161,Data!$B:$CP,Daily!LM$10,0)</f>
      </c>
      <c r="LN161" s="10">
        <f>VLOOKUP($IF161,Data!$B:$CP,Daily!LN$10,0)</f>
      </c>
      <c r="LO161" s="10">
        <f>VLOOKUP($IF161,Data!$B:$CP,Daily!LO$10,0)</f>
      </c>
      <c r="LP161" s="10">
        <f>VLOOKUP($IF161,Data!$B:$CP,Daily!LP$10,0)</f>
      </c>
      <c r="LQ161" s="10">
        <f>VLOOKUP($IF161,Data!$B:$CP,Daily!LQ$10,0)</f>
      </c>
      <c r="LR161" s="10">
        <f>VLOOKUP($IF161,Data!$B:$CP,Daily!LR$10,0)</f>
      </c>
      <c r="LS161" s="10">
        <f>VLOOKUP($IF161,Data!$B:$CP,Daily!LS$10,0)</f>
      </c>
      <c r="LU161" s="10">
        <f t="shared" si="2145"/>
      </c>
      <c r="LV161" s="10">
        <f t="shared" si="2146"/>
      </c>
      <c r="LW161" s="10">
        <f t="shared" si="2283"/>
      </c>
      <c r="LX161" s="10">
        <f>LV161+(1.25*LW161)</f>
      </c>
      <c r="LY161" s="10">
        <f>LU161-(1.25*LW161)</f>
      </c>
      <c r="LZ161" s="55"/>
      <c r="MA161" s="11">
        <f t="shared" si="2186"/>
      </c>
      <c r="MB161" s="11">
        <f>AVERAGE(LL161:LR161)</f>
      </c>
      <c r="MC161" s="11">
        <f>AVERAGE(KO161:LR161)</f>
      </c>
    </row>
    <row r="162" spans="4:341" x14ac:dyDescent="0.25">
      <c r="D162" s="132" t="s">
        <v>809</v>
      </c>
      <c r="E162" s="67" t="str">
        <f>VLOOKUP($D162,'Metric Nature'!$C:$D,2,0)&amp;IF(($F162&lt;(EA162)),"Below",IF(($F162&gt;(DZ162)),"Above","Within"))</f>
      </c>
      <c r="F162" s="71">
        <f t="shared" si="2163"/>
      </c>
      <c r="G162" s="63">
        <f t="shared" si="2164"/>
      </c>
      <c r="H162" s="98">
        <f t="shared" si="2165"/>
      </c>
      <c r="I162" s="63">
        <f>EE162</f>
      </c>
      <c r="J162" s="71">
        <f t="shared" si="2167"/>
      </c>
      <c r="K162" s="62">
        <f t="shared" si="2149"/>
      </c>
      <c r="L162" s="70"/>
      <c r="M162" s="67" t="str">
        <f>VLOOKUP($D162,'Metric Nature'!$C:$D,2,0)&amp;IF(($N162&lt;(HZ162)),"Below",IF(($N162&gt;(HY162)),"Above","Within"))</f>
      </c>
      <c r="N162" s="71">
        <f t="shared" si="2292"/>
      </c>
      <c r="O162" s="63">
        <f t="shared" ref="O162" si="2387">IC162</f>
      </c>
      <c r="P162" s="98">
        <f t="shared" ref="P162" si="2388">IFERROR(((N162-O162)/O162),0)</f>
      </c>
      <c r="Q162" s="63">
        <f t="shared" si="2293"/>
      </c>
      <c r="R162" s="71">
        <f t="shared" si="2294"/>
      </c>
      <c r="S162" s="62">
        <f t="shared" si="2152"/>
      </c>
      <c r="T162" s="70"/>
      <c r="U162" s="67" t="str">
        <f>VLOOKUP($D162,'Metric Nature'!$C:$D,2,0)&amp;IF(($V162&lt;(LY162)),"Below",IF(($V162&gt;(LX162)),"Above","Within"))</f>
      </c>
      <c r="V162" s="62">
        <f t="shared" si="2295"/>
      </c>
      <c r="W162" s="63">
        <f t="shared" ref="W162" si="2389">MB162</f>
      </c>
      <c r="X162" s="62">
        <f t="shared" si="2296"/>
      </c>
      <c r="Y162" s="63">
        <f t="shared" ref="Y162" si="2390">MC162</f>
      </c>
      <c r="Z162" s="62">
        <f t="shared" si="2192"/>
      </c>
      <c r="AA162" s="62">
        <f t="shared" si="2156"/>
      </c>
      <c r="AB162" s="64"/>
      <c r="AC162" s="60" t="s">
        <v>810</v>
      </c>
      <c r="AI162" s="9" t="s">
        <v>809</v>
      </c>
      <c r="AJ162" s="14">
        <f>IFERROR((IFERROR(VLOOKUP($EG162,Data!$B:$CP,Daily!EI$10,0),0)+IFERROR(VLOOKUP($IF162,Data!$B:$CP,Daily!IH$10,0),0))/AJ$161,0)</f>
      </c>
      <c r="AK162" s="14">
        <f>IFERROR((IFERROR(VLOOKUP($EG162,Data!$B:$CP,Daily!EJ$10,0),0)+IFERROR(VLOOKUP($IF162,Data!$B:$CP,Daily!II$10,0),0))/AK$161,0)</f>
      </c>
      <c r="AL162" s="14">
        <f>IFERROR((IFERROR(VLOOKUP($EG162,Data!$B:$CP,Daily!EK$10,0),0)+IFERROR(VLOOKUP($IF162,Data!$B:$CP,Daily!IJ$10,0),0))/AL$161,0)</f>
      </c>
      <c r="AM162" s="14">
        <f>IFERROR((IFERROR(VLOOKUP($EG162,Data!$B:$CP,Daily!EL$10,0),0)+IFERROR(VLOOKUP($IF162,Data!$B:$CP,Daily!IK$10,0),0))/AM$161,0)</f>
      </c>
      <c r="AN162" s="14">
        <f>IFERROR((IFERROR(VLOOKUP($EG162,Data!$B:$CP,Daily!EM$10,0),0)+IFERROR(VLOOKUP($IF162,Data!$B:$CP,Daily!IL$10,0),0))/AN$161,0)</f>
      </c>
      <c r="AO162" s="14">
        <f>IFERROR((IFERROR(VLOOKUP($EG162,Data!$B:$CP,Daily!EN$10,0),0)+IFERROR(VLOOKUP($IF162,Data!$B:$CP,Daily!IM$10,0),0))/AO$161,0)</f>
      </c>
      <c r="AP162" s="14">
        <f>IFERROR((IFERROR(VLOOKUP($EG162,Data!$B:$CP,Daily!EO$10,0),0)+IFERROR(VLOOKUP($IF162,Data!$B:$CP,Daily!IN$10,0),0))/AP$161,0)</f>
      </c>
      <c r="AQ162" s="14">
        <f>IFERROR((IFERROR(VLOOKUP($EG162,Data!$B:$CP,Daily!EP$10,0),0)+IFERROR(VLOOKUP($IF162,Data!$B:$CP,Daily!IO$10,0),0))/AQ$161,0)</f>
      </c>
      <c r="AR162" s="14">
        <f>IFERROR((IFERROR(VLOOKUP($EG162,Data!$B:$CP,Daily!EQ$10,0),0)+IFERROR(VLOOKUP($IF162,Data!$B:$CP,Daily!IP$10,0),0))/AR$161,0)</f>
      </c>
      <c r="AS162" s="14">
        <f>IFERROR((IFERROR(VLOOKUP($EG162,Data!$B:$CP,Daily!ER$10,0),0)+IFERROR(VLOOKUP($IF162,Data!$B:$CP,Daily!IQ$10,0),0))/AS$161,0)</f>
      </c>
      <c r="AT162" s="14">
        <f>IFERROR((IFERROR(VLOOKUP($EG162,Data!$B:$CP,Daily!ES$10,0),0)+IFERROR(VLOOKUP($IF162,Data!$B:$CP,Daily!IR$10,0),0))/AT$161,0)</f>
      </c>
      <c r="AU162" s="14">
        <f>IFERROR((IFERROR(VLOOKUP($EG162,Data!$B:$CP,Daily!ET$10,0),0)+IFERROR(VLOOKUP($IF162,Data!$B:$CP,Daily!IS$10,0),0))/AU$161,0)</f>
      </c>
      <c r="AV162" s="14">
        <f>IFERROR((IFERROR(VLOOKUP($EG162,Data!$B:$CP,Daily!EU$10,0),0)+IFERROR(VLOOKUP($IF162,Data!$B:$CP,Daily!IT$10,0),0))/AV$161,0)</f>
      </c>
      <c r="AW162" s="14">
        <f>IFERROR((IFERROR(VLOOKUP($EG162,Data!$B:$CP,Daily!EV$10,0),0)+IFERROR(VLOOKUP($IF162,Data!$B:$CP,Daily!IU$10,0),0))/AW$161,0)</f>
      </c>
      <c r="AX162" s="14">
        <f>IFERROR((IFERROR(VLOOKUP($EG162,Data!$B:$CP,Daily!EW$10,0),0)+IFERROR(VLOOKUP($IF162,Data!$B:$CP,Daily!IV$10,0),0))/AX$161,0)</f>
      </c>
      <c r="AY162" s="14">
        <f>IFERROR((IFERROR(VLOOKUP($EG162,Data!$B:$CP,Daily!EX$10,0),0)+IFERROR(VLOOKUP($IF162,Data!$B:$CP,Daily!IW$10,0),0))/AY$161,0)</f>
      </c>
      <c r="AZ162" s="14">
        <f>IFERROR((IFERROR(VLOOKUP($EG162,Data!$B:$CP,Daily!EY$10,0),0)+IFERROR(VLOOKUP($IF162,Data!$B:$CP,Daily!IX$10,0),0))/AZ$161,0)</f>
      </c>
      <c r="BA162" s="14">
        <f>IFERROR((IFERROR(VLOOKUP($EG162,Data!$B:$CP,Daily!EZ$10,0),0)+IFERROR(VLOOKUP($IF162,Data!$B:$CP,Daily!IY$10,0),0))/BA$161,0)</f>
      </c>
      <c r="BB162" s="14">
        <f>IFERROR((IFERROR(VLOOKUP($EG162,Data!$B:$CP,Daily!FA$10,0),0)+IFERROR(VLOOKUP($IF162,Data!$B:$CP,Daily!IZ$10,0),0))/BB$161,0)</f>
      </c>
      <c r="BC162" s="14">
        <f>IFERROR((IFERROR(VLOOKUP($EG162,Data!$B:$CP,Daily!FB$10,0),0)+IFERROR(VLOOKUP($IF162,Data!$B:$CP,Daily!JA$10,0),0))/BC$161,0)</f>
      </c>
      <c r="BD162" s="14">
        <f>IFERROR((IFERROR(VLOOKUP($EG162,Data!$B:$CP,Daily!FC$10,0),0)+IFERROR(VLOOKUP($IF162,Data!$B:$CP,Daily!JB$10,0),0))/BD$161,0)</f>
      </c>
      <c r="BE162" s="14">
        <f>IFERROR((IFERROR(VLOOKUP($EG162,Data!$B:$CP,Daily!FD$10,0),0)+IFERROR(VLOOKUP($IF162,Data!$B:$CP,Daily!JC$10,0),0))/BE$161,0)</f>
      </c>
      <c r="BF162" s="14">
        <f>IFERROR((IFERROR(VLOOKUP($EG162,Data!$B:$CP,Daily!FE$10,0),0)+IFERROR(VLOOKUP($IF162,Data!$B:$CP,Daily!JD$10,0),0))/BF$161,0)</f>
      </c>
      <c r="BG162" s="14">
        <f>IFERROR((IFERROR(VLOOKUP($EG162,Data!$B:$CP,Daily!FF$10,0),0)+IFERROR(VLOOKUP($IF162,Data!$B:$CP,Daily!JE$10,0),0))/BG$161,0)</f>
      </c>
      <c r="BH162" s="14">
        <f>IFERROR((IFERROR(VLOOKUP($EG162,Data!$B:$CP,Daily!FG$10,0),0)+IFERROR(VLOOKUP($IF162,Data!$B:$CP,Daily!JF$10,0),0))/BH$161,0)</f>
      </c>
      <c r="BI162" s="14">
        <f>IFERROR((IFERROR(VLOOKUP($EG162,Data!$B:$CP,Daily!FH$10,0),0)+IFERROR(VLOOKUP($IF162,Data!$B:$CP,Daily!JG$10,0),0))/BI$161,0)</f>
      </c>
      <c r="BJ162" s="14">
        <f>IFERROR((IFERROR(VLOOKUP($EG162,Data!$B:$CP,Daily!FI$10,0),0)+IFERROR(VLOOKUP($IF162,Data!$B:$CP,Daily!JH$10,0),0))/BJ$161,0)</f>
      </c>
      <c r="BK162" s="14">
        <f>IFERROR((IFERROR(VLOOKUP($EG162,Data!$B:$CP,Daily!FJ$10,0),0)+IFERROR(VLOOKUP($IF162,Data!$B:$CP,Daily!JI$10,0),0))/BK$161,0)</f>
      </c>
      <c r="BL162" s="14">
        <f>IFERROR((IFERROR(VLOOKUP($EG162,Data!$B:$CP,Daily!FK$10,0),0)+IFERROR(VLOOKUP($IF162,Data!$B:$CP,Daily!JJ$10,0),0))/BL$161,0)</f>
      </c>
      <c r="BM162" s="14">
        <f>IFERROR((IFERROR(VLOOKUP($EG162,Data!$B:$CP,Daily!FL$10,0),0)+IFERROR(VLOOKUP($IF162,Data!$B:$CP,Daily!JK$10,0),0))/BM$161,0)</f>
      </c>
      <c r="BN162" s="14">
        <f>IFERROR((IFERROR(VLOOKUP($EG162,Data!$B:$CP,Daily!FM$10,0),0)+IFERROR(VLOOKUP($IF162,Data!$B:$CP,Daily!JL$10,0),0))/BN$161,0)</f>
      </c>
      <c r="BO162" s="14">
        <f>IFERROR((IFERROR(VLOOKUP($EG162,Data!$B:$CP,Daily!FN$10,0),0)+IFERROR(VLOOKUP($IF162,Data!$B:$CP,Daily!JM$10,0),0))/BO$161,0)</f>
      </c>
      <c r="BP162" s="14">
        <f>IFERROR((IFERROR(VLOOKUP($EG162,Data!$B:$CP,Daily!FO$10,0),0)+IFERROR(VLOOKUP($IF162,Data!$B:$CP,Daily!JN$10,0),0))/BP$161,0)</f>
      </c>
      <c r="BQ162" s="14">
        <f>IFERROR((IFERROR(VLOOKUP($EG162,Data!$B:$CP,Daily!FP$10,0),0)+IFERROR(VLOOKUP($IF162,Data!$B:$CP,Daily!JO$10,0),0))/BQ$161,0)</f>
      </c>
      <c r="BR162" s="14">
        <f>IFERROR((IFERROR(VLOOKUP($EG162,Data!$B:$CP,Daily!FQ$10,0),0)+IFERROR(VLOOKUP($IF162,Data!$B:$CP,Daily!JP$10,0),0))/BR$161,0)</f>
      </c>
      <c r="BS162" s="14">
        <f>IFERROR((IFERROR(VLOOKUP($EG162,Data!$B:$CP,Daily!FR$10,0),0)+IFERROR(VLOOKUP($IF162,Data!$B:$CP,Daily!JQ$10,0),0))/BS$161,0)</f>
      </c>
      <c r="BT162" s="14">
        <f>IFERROR((IFERROR(VLOOKUP($EG162,Data!$B:$CP,Daily!FS$10,0),0)+IFERROR(VLOOKUP($IF162,Data!$B:$CP,Daily!JR$10,0),0))/BT$161,0)</f>
      </c>
      <c r="BU162" s="14">
        <f>IFERROR((IFERROR(VLOOKUP($EG162,Data!$B:$CP,Daily!FT$10,0),0)+IFERROR(VLOOKUP($IF162,Data!$B:$CP,Daily!JS$10,0),0))/BU$161,0)</f>
      </c>
      <c r="BV162" s="14">
        <f>IFERROR((IFERROR(VLOOKUP($EG162,Data!$B:$CP,Daily!FU$10,0),0)+IFERROR(VLOOKUP($IF162,Data!$B:$CP,Daily!JT$10,0),0))/BV$161,0)</f>
      </c>
      <c r="BW162" s="14">
        <f>IFERROR((IFERROR(VLOOKUP($EG162,Data!$B:$CP,Daily!FV$10,0),0)+IFERROR(VLOOKUP($IF162,Data!$B:$CP,Daily!JU$10,0),0))/BW$161,0)</f>
      </c>
      <c r="BX162" s="14">
        <f>IFERROR((IFERROR(VLOOKUP($EG162,Data!$B:$CP,Daily!FW$10,0),0)+IFERROR(VLOOKUP($IF162,Data!$B:$CP,Daily!JV$10,0),0))/BX$161,0)</f>
      </c>
      <c r="BY162" s="14">
        <f>IFERROR((IFERROR(VLOOKUP($EG162,Data!$B:$CP,Daily!FX$10,0),0)+IFERROR(VLOOKUP($IF162,Data!$B:$CP,Daily!JW$10,0),0))/BY$161,0)</f>
      </c>
      <c r="BZ162" s="14">
        <f>IFERROR((IFERROR(VLOOKUP($EG162,Data!$B:$CP,Daily!FY$10,0),0)+IFERROR(VLOOKUP($IF162,Data!$B:$CP,Daily!JX$10,0),0))/BZ$161,0)</f>
      </c>
      <c r="CA162" s="14">
        <f>IFERROR((IFERROR(VLOOKUP($EG162,Data!$B:$CP,Daily!FZ$10,0),0)+IFERROR(VLOOKUP($IF162,Data!$B:$CP,Daily!JY$10,0),0))/CA$161,0)</f>
      </c>
      <c r="CB162" s="14">
        <f>IFERROR((IFERROR(VLOOKUP($EG162,Data!$B:$CP,Daily!GA$10,0),0)+IFERROR(VLOOKUP($IF162,Data!$B:$CP,Daily!JZ$10,0),0))/CB$161,0)</f>
      </c>
      <c r="CC162" s="14">
        <f>IFERROR((IFERROR(VLOOKUP($EG162,Data!$B:$CP,Daily!GB$10,0),0)+IFERROR(VLOOKUP($IF162,Data!$B:$CP,Daily!KA$10,0),0))/CC$161,0)</f>
      </c>
      <c r="CD162" s="14">
        <f>IFERROR((IFERROR(VLOOKUP($EG162,Data!$B:$CP,Daily!GC$10,0),0)+IFERROR(VLOOKUP($IF162,Data!$B:$CP,Daily!KB$10,0),0))/CD$161,0)</f>
      </c>
      <c r="CE162" s="14">
        <f>IFERROR((IFERROR(VLOOKUP($EG162,Data!$B:$CP,Daily!GD$10,0),0)+IFERROR(VLOOKUP($IF162,Data!$B:$CP,Daily!KC$10,0),0))/CE$161,0)</f>
      </c>
      <c r="CF162" s="14">
        <f>IFERROR((IFERROR(VLOOKUP($EG162,Data!$B:$CP,Daily!GE$10,0),0)+IFERROR(VLOOKUP($IF162,Data!$B:$CP,Daily!KD$10,0),0))/CF$161,0)</f>
      </c>
      <c r="CG162" s="14">
        <f>IFERROR((IFERROR(VLOOKUP($EG162,Data!$B:$CP,Daily!GF$10,0),0)+IFERROR(VLOOKUP($IF162,Data!$B:$CP,Daily!KE$10,0),0))/CG$161,0)</f>
      </c>
      <c r="CH162" s="14">
        <f>IFERROR((IFERROR(VLOOKUP($EG162,Data!$B:$CP,Daily!GG$10,0),0)+IFERROR(VLOOKUP($IF162,Data!$B:$CP,Daily!KF$10,0),0))/CH$161,0)</f>
      </c>
      <c r="CI162" s="14">
        <f>IFERROR((IFERROR(VLOOKUP($EG162,Data!$B:$CP,Daily!GH$10,0),0)+IFERROR(VLOOKUP($IF162,Data!$B:$CP,Daily!KG$10,0),0))/CI$161,0)</f>
      </c>
      <c r="CJ162" s="14">
        <f>IFERROR((IFERROR(VLOOKUP($EG162,Data!$B:$CP,Daily!GI$10,0),0)+IFERROR(VLOOKUP($IF162,Data!$B:$CP,Daily!KH$10,0),0))/CJ$161,0)</f>
      </c>
      <c r="CK162" s="14">
        <f>IFERROR((IFERROR(VLOOKUP($EG162,Data!$B:$CP,Daily!GJ$10,0),0)+IFERROR(VLOOKUP($IF162,Data!$B:$CP,Daily!KI$10,0),0))/CK$161,0)</f>
      </c>
      <c r="CL162" s="14">
        <f>IFERROR((IFERROR(VLOOKUP($EG162,Data!$B:$CP,Daily!GK$10,0),0)+IFERROR(VLOOKUP($IF162,Data!$B:$CP,Daily!KJ$10,0),0))/CL$161,0)</f>
      </c>
      <c r="CM162" s="14">
        <f>IFERROR((IFERROR(VLOOKUP($EG162,Data!$B:$CP,Daily!GL$10,0),0)+IFERROR(VLOOKUP($IF162,Data!$B:$CP,Daily!KK$10,0),0))/CM$161,0)</f>
      </c>
      <c r="CN162" s="14">
        <f>IFERROR((IFERROR(VLOOKUP($EG162,Data!$B:$CP,Daily!GM$10,0),0)+IFERROR(VLOOKUP($IF162,Data!$B:$CP,Daily!KL$10,0),0))/CN$161,0)</f>
      </c>
      <c r="CO162" s="14">
        <f>IFERROR((IFERROR(VLOOKUP($EG162,Data!$B:$CP,Daily!GN$10,0),0)+IFERROR(VLOOKUP($IF162,Data!$B:$CP,Daily!KM$10,0),0))/CO$161,0)</f>
      </c>
      <c r="CP162" s="14">
        <f>IFERROR((IFERROR(VLOOKUP($EG162,Data!$B:$CP,Daily!GO$10,0),0)+IFERROR(VLOOKUP($IF162,Data!$B:$CP,Daily!KN$10,0),0))/CP$161,0)</f>
      </c>
      <c r="CQ162" s="14">
        <f>IFERROR((IFERROR(VLOOKUP($EG162,Data!$B:$CP,Daily!GP$10,0),0)+IFERROR(VLOOKUP($IF162,Data!$B:$CP,Daily!KO$10,0),0))/CQ$161,0)</f>
      </c>
      <c r="CR162" s="14">
        <f>IFERROR((IFERROR(VLOOKUP($EG162,Data!$B:$CP,Daily!GQ$10,0),0)+IFERROR(VLOOKUP($IF162,Data!$B:$CP,Daily!KP$10,0),0))/CR$161,0)</f>
      </c>
      <c r="CS162" s="14">
        <f>IFERROR((IFERROR(VLOOKUP($EG162,Data!$B:$CP,Daily!GR$10,0),0)+IFERROR(VLOOKUP($IF162,Data!$B:$CP,Daily!KQ$10,0),0))/CS$161,0)</f>
      </c>
      <c r="CT162" s="14">
        <f>IFERROR((IFERROR(VLOOKUP($EG162,Data!$B:$CP,Daily!GS$10,0),0)+IFERROR(VLOOKUP($IF162,Data!$B:$CP,Daily!KR$10,0),0))/CT$161,0)</f>
      </c>
      <c r="CU162" s="14">
        <f>IFERROR((IFERROR(VLOOKUP($EG162,Data!$B:$CP,Daily!GT$10,0),0)+IFERROR(VLOOKUP($IF162,Data!$B:$CP,Daily!KS$10,0),0))/CU$161,0)</f>
      </c>
      <c r="CV162" s="14">
        <f>IFERROR((IFERROR(VLOOKUP($EG162,Data!$B:$CP,Daily!GU$10,0),0)+IFERROR(VLOOKUP($IF162,Data!$B:$CP,Daily!KT$10,0),0))/CV$161,0)</f>
      </c>
      <c r="CW162" s="14">
        <f>IFERROR((IFERROR(VLOOKUP($EG162,Data!$B:$CP,Daily!GV$10,0),0)+IFERROR(VLOOKUP($IF162,Data!$B:$CP,Daily!KU$10,0),0))/CW$161,0)</f>
      </c>
      <c r="CX162" s="14">
        <f>IFERROR((IFERROR(VLOOKUP($EG162,Data!$B:$CP,Daily!GW$10,0),0)+IFERROR(VLOOKUP($IF162,Data!$B:$CP,Daily!KV$10,0),0))/CX$161,0)</f>
      </c>
      <c r="CY162" s="14">
        <f>IFERROR((IFERROR(VLOOKUP($EG162,Data!$B:$CP,Daily!GX$10,0),0)+IFERROR(VLOOKUP($IF162,Data!$B:$CP,Daily!KW$10,0),0))/CY$161,0)</f>
      </c>
      <c r="CZ162" s="14">
        <f>IFERROR((IFERROR(VLOOKUP($EG162,Data!$B:$CP,Daily!GY$10,0),0)+IFERROR(VLOOKUP($IF162,Data!$B:$CP,Daily!KX$10,0),0))/CZ$161,0)</f>
      </c>
      <c r="DA162" s="14">
        <f>IFERROR((IFERROR(VLOOKUP($EG162,Data!$B:$CP,Daily!GZ$10,0),0)+IFERROR(VLOOKUP($IF162,Data!$B:$CP,Daily!KY$10,0),0))/DA$161,0)</f>
      </c>
      <c r="DB162" s="14">
        <f>IFERROR((IFERROR(VLOOKUP($EG162,Data!$B:$CP,Daily!HA$10,0),0)+IFERROR(VLOOKUP($IF162,Data!$B:$CP,Daily!KZ$10,0),0))/DB$161,0)</f>
      </c>
      <c r="DC162" s="14">
        <f>IFERROR((IFERROR(VLOOKUP($EG162,Data!$B:$CP,Daily!HB$10,0),0)+IFERROR(VLOOKUP($IF162,Data!$B:$CP,Daily!LA$10,0),0))/DC$161,0)</f>
      </c>
      <c r="DD162" s="14">
        <f>IFERROR((IFERROR(VLOOKUP($EG162,Data!$B:$CP,Daily!HC$10,0),0)+IFERROR(VLOOKUP($IF162,Data!$B:$CP,Daily!LB$10,0),0))/DD$161,0)</f>
      </c>
      <c r="DE162" s="14">
        <f>IFERROR((IFERROR(VLOOKUP($EG162,Data!$B:$CP,Daily!HD$10,0),0)+IFERROR(VLOOKUP($IF162,Data!$B:$CP,Daily!LC$10,0),0))/DE$161,0)</f>
      </c>
      <c r="DF162" s="14">
        <f>IFERROR((IFERROR(VLOOKUP($EG162,Data!$B:$CP,Daily!HE$10,0),0)+IFERROR(VLOOKUP($IF162,Data!$B:$CP,Daily!LD$10,0),0))/DF$161,0)</f>
      </c>
      <c r="DG162" s="14">
        <f>IFERROR((IFERROR(VLOOKUP($EG162,Data!$B:$CP,Daily!HF$10,0),0)+IFERROR(VLOOKUP($IF162,Data!$B:$CP,Daily!LE$10,0),0))/DG$161,0)</f>
      </c>
      <c r="DH162" s="14">
        <f>IFERROR((IFERROR(VLOOKUP($EG162,Data!$B:$CP,Daily!HG$10,0),0)+IFERROR(VLOOKUP($IF162,Data!$B:$CP,Daily!LF$10,0),0))/DH$161,0)</f>
      </c>
      <c r="DI162" s="14">
        <f>IFERROR((IFERROR(VLOOKUP($EG162,Data!$B:$CP,Daily!HH$10,0),0)+IFERROR(VLOOKUP($IF162,Data!$B:$CP,Daily!LG$10,0),0))/DI$161,0)</f>
      </c>
      <c r="DJ162" s="14">
        <f>IFERROR((IFERROR(VLOOKUP($EG162,Data!$B:$CP,Daily!HI$10,0),0)+IFERROR(VLOOKUP($IF162,Data!$B:$CP,Daily!LH$10,0),0))/DJ$161,0)</f>
      </c>
      <c r="DK162" s="14">
        <f>IFERROR((IFERROR(VLOOKUP($EG162,Data!$B:$CP,Daily!HJ$10,0),0)+IFERROR(VLOOKUP($IF162,Data!$B:$CP,Daily!LI$10,0),0))/DK$161,0)</f>
      </c>
      <c r="DL162" s="14">
        <f>IFERROR((IFERROR(VLOOKUP($EG162,Data!$B:$CP,Daily!HK$10,0),0)+IFERROR(VLOOKUP($IF162,Data!$B:$CP,Daily!LJ$10,0),0))/DL$161,0)</f>
      </c>
      <c r="DM162" s="14">
        <f>IFERROR((IFERROR(VLOOKUP($EG162,Data!$B:$CP,Daily!HL$10,0),0)+IFERROR(VLOOKUP($IF162,Data!$B:$CP,Daily!LK$10,0),0))/DM$161,0)</f>
      </c>
      <c r="DN162" s="14">
        <f>IFERROR((IFERROR(VLOOKUP($EG162,Data!$B:$CP,Daily!HM$10,0),0)+IFERROR(VLOOKUP($IF162,Data!$B:$CP,Daily!LL$10,0),0))/DN$161,0)</f>
      </c>
      <c r="DO162" s="14">
        <f>IFERROR((IFERROR(VLOOKUP($EG162,Data!$B:$CP,Daily!HN$10,0),0)+IFERROR(VLOOKUP($IF162,Data!$B:$CP,Daily!LM$10,0),0))/DO$161,0)</f>
      </c>
      <c r="DP162" s="14">
        <f>IFERROR((IFERROR(VLOOKUP($EG162,Data!$B:$CP,Daily!HO$10,0),0)+IFERROR(VLOOKUP($IF162,Data!$B:$CP,Daily!LN$10,0),0))/DP$161,0)</f>
      </c>
      <c r="DQ162" s="14">
        <f>IFERROR((IFERROR(VLOOKUP($EG162,Data!$B:$CP,Daily!HP$10,0),0)+IFERROR(VLOOKUP($IF162,Data!$B:$CP,Daily!LO$10,0),0))/DQ$161,0)</f>
      </c>
      <c r="DR162" s="14">
        <f>IFERROR((IFERROR(VLOOKUP($EG162,Data!$B:$CP,Daily!HQ$10,0),0)+IFERROR(VLOOKUP($IF162,Data!$B:$CP,Daily!LP$10,0),0))/DR$161,0)</f>
      </c>
      <c r="DS162" s="14">
        <f>IFERROR((IFERROR(VLOOKUP($EG162,Data!$B:$CP,Daily!HR$10,0),0)+IFERROR(VLOOKUP($IF162,Data!$B:$CP,Daily!LQ$10,0),0))/DS$161,0)</f>
      </c>
      <c r="DT162" s="14">
        <f>IFERROR((IFERROR(VLOOKUP($EG162,Data!$B:$CP,Daily!HS$10,0),0)+IFERROR(VLOOKUP($IF162,Data!$B:$CP,Daily!LR$10,0),0))/DT$161,0)</f>
      </c>
      <c r="DU162" s="14">
        <f>IFERROR((IFERROR(VLOOKUP($EG162,Data!$B:$CP,Daily!HT$10,0),0)+IFERROR(VLOOKUP($IF162,Data!$B:$CP,Daily!LS$10,0),0))/DU$161,0)</f>
      </c>
      <c r="DV162" s="18"/>
      <c r="DW162" s="52">
        <f t="shared" si="2137"/>
      </c>
      <c r="DX162" s="52">
        <f t="shared" si="2138"/>
      </c>
      <c r="DY162" s="52">
        <f>DX162-DW162</f>
      </c>
      <c r="DZ162" s="52">
        <f>DX162+(0.75*DY162)</f>
      </c>
      <c r="EA162" s="52">
        <f>DW162-(0.75*DY162)</f>
      </c>
      <c r="EB162" s="18"/>
      <c r="EC162" s="14">
        <f t="shared" si="2158"/>
      </c>
      <c r="ED162" s="14">
        <f>SUMPRODUCT(DN162:DT162,DN$161:DT$161)/SUM(DN$161:DT$161)</f>
      </c>
      <c r="EE162" s="14">
        <f>SUMPRODUCT(CR162:DT162,CR$161:DT$161)/SUM(CR$161:DT$161)</f>
      </c>
      <c r="EF162" s="16"/>
      <c r="EG162" s="9" t="s">
        <v>811</v>
      </c>
      <c r="EH162" s="9" t="s">
        <v>139</v>
      </c>
      <c r="EI162" s="14">
        <f>IFERROR(VLOOKUP($EG162,Data!$B:$CP,Daily!EI$10,0)/EI$161,0)</f>
      </c>
      <c r="EJ162" s="14">
        <f>IFERROR(VLOOKUP($EG162,Data!$B:$CP,Daily!EJ$10,0)/EJ$161,0)</f>
      </c>
      <c r="EK162" s="14">
        <f>IFERROR(VLOOKUP($EG162,Data!$B:$CP,Daily!EK$10,0)/EK$161,0)</f>
      </c>
      <c r="EL162" s="14">
        <f>IFERROR(VLOOKUP($EG162,Data!$B:$CP,Daily!EL$10,0)/EL$161,0)</f>
      </c>
      <c r="EM162" s="14">
        <f>IFERROR(VLOOKUP($EG162,Data!$B:$CP,Daily!EM$10,0)/EM$161,0)</f>
      </c>
      <c r="EN162" s="14">
        <f>IFERROR(VLOOKUP($EG162,Data!$B:$CP,Daily!EN$10,0)/EN$161,0)</f>
      </c>
      <c r="EO162" s="14">
        <f>IFERROR(VLOOKUP($EG162,Data!$B:$CP,Daily!EO$10,0)/EO$161,0)</f>
      </c>
      <c r="EP162" s="14">
        <f>IFERROR(VLOOKUP($EG162,Data!$B:$CP,Daily!EP$10,0)/EP$161,0)</f>
      </c>
      <c r="EQ162" s="14">
        <f>IFERROR(VLOOKUP($EG162,Data!$B:$CP,Daily!EQ$10,0)/EQ$161,0)</f>
      </c>
      <c r="ER162" s="14">
        <f>IFERROR(VLOOKUP($EG162,Data!$B:$CP,Daily!ER$10,0)/ER$161,0)</f>
      </c>
      <c r="ES162" s="14">
        <f>IFERROR(VLOOKUP($EG162,Data!$B:$CP,Daily!ES$10,0)/ES$161,0)</f>
      </c>
      <c r="ET162" s="14">
        <f>IFERROR(VLOOKUP($EG162,Data!$B:$CP,Daily!ET$10,0)/ET$161,0)</f>
      </c>
      <c r="EU162" s="14">
        <f>IFERROR(VLOOKUP($EG162,Data!$B:$CP,Daily!EU$10,0)/EU$161,0)</f>
      </c>
      <c r="EV162" s="14">
        <f>IFERROR(VLOOKUP($EG162,Data!$B:$CP,Daily!EV$10,0)/EV$161,0)</f>
      </c>
      <c r="EW162" s="14">
        <f>IFERROR(VLOOKUP($EG162,Data!$B:$CP,Daily!EW$10,0)/EW$161,0)</f>
      </c>
      <c r="EX162" s="14">
        <f>IFERROR(VLOOKUP($EG162,Data!$B:$CP,Daily!EX$10,0)/EX$161,0)</f>
      </c>
      <c r="EY162" s="14">
        <f>IFERROR(VLOOKUP($EG162,Data!$B:$CP,Daily!EY$10,0)/EY$161,0)</f>
      </c>
      <c r="EZ162" s="14">
        <f>IFERROR(VLOOKUP($EG162,Data!$B:$CP,Daily!EZ$10,0)/EZ$161,0)</f>
      </c>
      <c r="FA162" s="14">
        <f>IFERROR(VLOOKUP($EG162,Data!$B:$CP,Daily!FA$10,0)/FA$161,0)</f>
      </c>
      <c r="FB162" s="14">
        <f>IFERROR(VLOOKUP($EG162,Data!$B:$CP,Daily!FB$10,0)/FB$161,0)</f>
      </c>
      <c r="FC162" s="14">
        <f>IFERROR(VLOOKUP($EG162,Data!$B:$CP,Daily!FC$10,0)/FC$161,0)</f>
      </c>
      <c r="FD162" s="14">
        <f>IFERROR(VLOOKUP($EG162,Data!$B:$CP,Daily!FD$10,0)/FD$161,0)</f>
      </c>
      <c r="FE162" s="14">
        <f>IFERROR(VLOOKUP($EG162,Data!$B:$CP,Daily!FE$10,0)/FE$161,0)</f>
      </c>
      <c r="FF162" s="14">
        <f>IFERROR(VLOOKUP($EG162,Data!$B:$CP,Daily!FF$10,0)/FF$161,0)</f>
      </c>
      <c r="FG162" s="14">
        <f>IFERROR(VLOOKUP($EG162,Data!$B:$CP,Daily!FG$10,0)/FG$161,0)</f>
      </c>
      <c r="FH162" s="14">
        <f>IFERROR(VLOOKUP($EG162,Data!$B:$CP,Daily!FH$10,0)/FH$161,0)</f>
      </c>
      <c r="FI162" s="14">
        <f>IFERROR(VLOOKUP($EG162,Data!$B:$CP,Daily!FI$10,0)/FI$161,0)</f>
      </c>
      <c r="FJ162" s="14">
        <f>IFERROR(VLOOKUP($EG162,Data!$B:$CP,Daily!FJ$10,0)/FJ$161,0)</f>
      </c>
      <c r="FK162" s="14">
        <f>IFERROR(VLOOKUP($EG162,Data!$B:$CP,Daily!FK$10,0)/FK$161,0)</f>
      </c>
      <c r="FL162" s="14">
        <f>IFERROR(VLOOKUP($EG162,Data!$B:$CP,Daily!FL$10,0)/FL$161,0)</f>
      </c>
      <c r="FM162" s="14">
        <f>IFERROR(VLOOKUP($EG162,Data!$B:$CP,Daily!FM$10,0)/FM$161,0)</f>
      </c>
      <c r="FN162" s="14">
        <f>IFERROR(VLOOKUP($EG162,Data!$B:$CP,Daily!FN$10,0)/FN$161,0)</f>
      </c>
      <c r="FO162" s="14">
        <f>IFERROR(VLOOKUP($EG162,Data!$B:$CP,Daily!FO$10,0)/FO$161,0)</f>
      </c>
      <c r="FP162" s="14">
        <f>IFERROR(VLOOKUP($EG162,Data!$B:$CP,Daily!FP$10,0)/FP$161,0)</f>
      </c>
      <c r="FQ162" s="14">
        <f>IFERROR(VLOOKUP($EG162,Data!$B:$CP,Daily!FQ$10,0)/FQ$161,0)</f>
      </c>
      <c r="FR162" s="14">
        <f>IFERROR(VLOOKUP($EG162,Data!$B:$CP,Daily!FR$10,0)/FR$161,0)</f>
      </c>
      <c r="FS162" s="14">
        <f>IFERROR(VLOOKUP($EG162,Data!$B:$CP,Daily!FS$10,0)/FS$161,0)</f>
      </c>
      <c r="FT162" s="14">
        <f>IFERROR(VLOOKUP($EG162,Data!$B:$CP,Daily!FT$10,0)/FT$161,0)</f>
      </c>
      <c r="FU162" s="14">
        <f>IFERROR(VLOOKUP($EG162,Data!$B:$CP,Daily!FU$10,0)/FU$161,0)</f>
      </c>
      <c r="FV162" s="14">
        <f>IFERROR(VLOOKUP($EG162,Data!$B:$CP,Daily!FV$10,0)/FV$161,0)</f>
      </c>
      <c r="FW162" s="14">
        <f>IFERROR(VLOOKUP($EG162,Data!$B:$CP,Daily!FW$10,0)/FW$161,0)</f>
      </c>
      <c r="FX162" s="14">
        <f>IFERROR(VLOOKUP($EG162,Data!$B:$CP,Daily!FX$10,0)/FX$161,0)</f>
      </c>
      <c r="FY162" s="14">
        <f>IFERROR(VLOOKUP($EG162,Data!$B:$CP,Daily!FY$10,0)/FY$161,0)</f>
      </c>
      <c r="FZ162" s="14">
        <f>IFERROR(VLOOKUP($EG162,Data!$B:$CP,Daily!FZ$10,0)/FZ$161,0)</f>
      </c>
      <c r="GA162" s="14">
        <f>IFERROR(VLOOKUP($EG162,Data!$B:$CP,Daily!GA$10,0)/GA$161,0)</f>
      </c>
      <c r="GB162" s="14">
        <f>IFERROR(VLOOKUP($EG162,Data!$B:$CP,Daily!GB$10,0)/GB$161,0)</f>
      </c>
      <c r="GC162" s="14">
        <f>IFERROR(VLOOKUP($EG162,Data!$B:$CP,Daily!GC$10,0)/GC$161,0)</f>
      </c>
      <c r="GD162" s="14">
        <f>IFERROR(VLOOKUP($EG162,Data!$B:$CP,Daily!GD$10,0)/GD$161,0)</f>
      </c>
      <c r="GE162" s="14">
        <f>IFERROR(VLOOKUP($EG162,Data!$B:$CP,Daily!GE$10,0)/GE$161,0)</f>
      </c>
      <c r="GF162" s="14">
        <f>IFERROR(VLOOKUP($EG162,Data!$B:$CP,Daily!GF$10,0)/GF$161,0)</f>
      </c>
      <c r="GG162" s="14">
        <f>IFERROR(VLOOKUP($EG162,Data!$B:$CP,Daily!GG$10,0)/GG$161,0)</f>
      </c>
      <c r="GH162" s="14">
        <f>IFERROR(VLOOKUP($EG162,Data!$B:$CP,Daily!GH$10,0)/GH$161,0)</f>
      </c>
      <c r="GI162" s="14">
        <f>IFERROR(VLOOKUP($EG162,Data!$B:$CP,Daily!GI$10,0)/GI$161,0)</f>
      </c>
      <c r="GJ162" s="14">
        <f>IFERROR(VLOOKUP($EG162,Data!$B:$CP,Daily!GJ$10,0)/GJ$161,0)</f>
      </c>
      <c r="GK162" s="14">
        <f>IFERROR(VLOOKUP($EG162,Data!$B:$CP,Daily!GK$10,0)/GK$161,0)</f>
      </c>
      <c r="GL162" s="14">
        <f>IFERROR(VLOOKUP($EG162,Data!$B:$CP,Daily!GL$10,0)/GL$161,0)</f>
      </c>
      <c r="GM162" s="14">
        <f>IFERROR(VLOOKUP($EG162,Data!$B:$CP,Daily!GM$10,0)/GM$161,0)</f>
      </c>
      <c r="GN162" s="14">
        <f>IFERROR(VLOOKUP($EG162,Data!$B:$CP,Daily!GN$10,0)/GN$161,0)</f>
      </c>
      <c r="GO162" s="14">
        <f>IFERROR(VLOOKUP($EG162,Data!$B:$CP,Daily!GO$10,0)/GO$161,0)</f>
      </c>
      <c r="GP162" s="14">
        <f>IFERROR(VLOOKUP($EG162,Data!$B:$CP,Daily!GP$10,0)/GP$161,0)</f>
      </c>
      <c r="GQ162" s="14">
        <f>IFERROR(VLOOKUP($EG162,Data!$B:$CP,Daily!GQ$10,0)/GQ$161,0)</f>
      </c>
      <c r="GR162" s="14">
        <f>IFERROR(VLOOKUP($EG162,Data!$B:$CP,Daily!GR$10,0)/GR$161,0)</f>
      </c>
      <c r="GS162" s="14">
        <f>IFERROR(VLOOKUP($EG162,Data!$B:$CP,Daily!GS$10,0)/GS$161,0)</f>
      </c>
      <c r="GT162" s="14">
        <f>IFERROR(VLOOKUP($EG162,Data!$B:$CP,Daily!GT$10,0)/GT$161,0)</f>
      </c>
      <c r="GU162" s="14">
        <f>IFERROR(VLOOKUP($EG162,Data!$B:$CP,Daily!GU$10,0)/GU$161,0)</f>
      </c>
      <c r="GV162" s="14">
        <f>IFERROR(VLOOKUP($EG162,Data!$B:$CP,Daily!GV$10,0)/GV$161,0)</f>
      </c>
      <c r="GW162" s="14">
        <f>IFERROR(VLOOKUP($EG162,Data!$B:$CP,Daily!GW$10,0)/GW$161,0)</f>
      </c>
      <c r="GX162" s="14">
        <f>IFERROR(VLOOKUP($EG162,Data!$B:$CP,Daily!GX$10,0)/GX$161,0)</f>
      </c>
      <c r="GY162" s="14">
        <f>IFERROR(VLOOKUP($EG162,Data!$B:$CP,Daily!GY$10,0)/GY$161,0)</f>
      </c>
      <c r="GZ162" s="14">
        <f>IFERROR(VLOOKUP($EG162,Data!$B:$CP,Daily!GZ$10,0)/GZ$161,0)</f>
      </c>
      <c r="HA162" s="14">
        <f>IFERROR(VLOOKUP($EG162,Data!$B:$CP,Daily!HA$10,0)/HA$161,0)</f>
      </c>
      <c r="HB162" s="14">
        <f>IFERROR(VLOOKUP($EG162,Data!$B:$CP,Daily!HB$10,0)/HB$161,0)</f>
      </c>
      <c r="HC162" s="14">
        <f>IFERROR(VLOOKUP($EG162,Data!$B:$CP,Daily!HC$10,0)/HC$161,0)</f>
      </c>
      <c r="HD162" s="14">
        <f>IFERROR(VLOOKUP($EG162,Data!$B:$CP,Daily!HD$10,0)/HD$161,0)</f>
      </c>
      <c r="HE162" s="14">
        <f>IFERROR(VLOOKUP($EG162,Data!$B:$CP,Daily!HE$10,0)/HE$161,0)</f>
      </c>
      <c r="HF162" s="14">
        <f>IFERROR(VLOOKUP($EG162,Data!$B:$CP,Daily!HF$10,0)/HF$161,0)</f>
      </c>
      <c r="HG162" s="14">
        <f>IFERROR(VLOOKUP($EG162,Data!$B:$CP,Daily!HG$10,0)/HG$161,0)</f>
      </c>
      <c r="HH162" s="14">
        <f>IFERROR(VLOOKUP($EG162,Data!$B:$CP,Daily!HH$10,0)/HH$161,0)</f>
      </c>
      <c r="HI162" s="14">
        <f>IFERROR(VLOOKUP($EG162,Data!$B:$CP,Daily!HI$10,0)/HI$161,0)</f>
      </c>
      <c r="HJ162" s="14">
        <f>IFERROR(VLOOKUP($EG162,Data!$B:$CP,Daily!HJ$10,0)/HJ$161,0)</f>
      </c>
      <c r="HK162" s="14">
        <f>IFERROR(VLOOKUP($EG162,Data!$B:$CP,Daily!HK$10,0)/HK$161,0)</f>
      </c>
      <c r="HL162" s="14">
        <f>IFERROR(VLOOKUP($EG162,Data!$B:$CP,Daily!HL$10,0)/HL$161,0)</f>
      </c>
      <c r="HM162" s="14">
        <f>IFERROR(VLOOKUP($EG162,Data!$B:$CP,Daily!HM$10,0)/HM$161,0)</f>
      </c>
      <c r="HN162" s="14">
        <f>IFERROR(VLOOKUP($EG162,Data!$B:$CP,Daily!HN$10,0)/HN$161,0)</f>
      </c>
      <c r="HO162" s="14">
        <f>IFERROR(VLOOKUP($EG162,Data!$B:$CP,Daily!HO$10,0)/HO$161,0)</f>
      </c>
      <c r="HP162" s="14">
        <f>IFERROR(VLOOKUP($EG162,Data!$B:$CP,Daily!HP$10,0)/HP$161,0)</f>
      </c>
      <c r="HQ162" s="14">
        <f>IFERROR(VLOOKUP($EG162,Data!$B:$CP,Daily!HQ$10,0)/HQ$161,0)</f>
      </c>
      <c r="HR162" s="14">
        <f>IFERROR(VLOOKUP($EG162,Data!$B:$CP,Daily!HR$10,0)/HR$161,0)</f>
      </c>
      <c r="HS162" s="14">
        <f>IFERROR(VLOOKUP($EG162,Data!$B:$CP,Daily!HS$10,0)/HS$161,0)</f>
      </c>
      <c r="HT162" s="14">
        <f>IFERROR(VLOOKUP($EG162,Data!$B:$CP,Daily!HT$10,0)/HT$161,0)</f>
      </c>
      <c r="HU162" s="17"/>
      <c r="HV162" s="52">
        <f t="shared" si="2141"/>
      </c>
      <c r="HW162" s="52">
        <f t="shared" si="2142"/>
      </c>
      <c r="HX162" s="52">
        <f t="shared" si="2179"/>
      </c>
      <c r="HY162" s="52">
        <f t="shared" si="2180"/>
      </c>
      <c r="HZ162" s="52">
        <f>HV162-(0.75*HX162)</f>
      </c>
      <c r="IA162" s="53"/>
      <c r="IB162" s="14">
        <f t="shared" si="2182"/>
      </c>
      <c r="IC162" s="14">
        <f>SUMPRODUCT(HM162:HS162,HM$161:HS$161)/SUM(HM$161:HS$161)</f>
      </c>
      <c r="ID162" s="14">
        <f>SUMPRODUCT(GQ162:HS162,GQ$161:HS$161)/SUM(GQ$161:HS$161)</f>
      </c>
      <c r="IE162" s="16"/>
      <c r="IF162" s="9" t="s">
        <v>812</v>
      </c>
      <c r="IG162" s="9" t="s">
        <v>139</v>
      </c>
      <c r="IH162" s="14">
        <f>IFERROR(VLOOKUP($IF162,Data!$B:$CP,Daily!IH$10,0)/IH$161,0)</f>
      </c>
      <c r="II162" s="14">
        <f>IFERROR(VLOOKUP($IF162,Data!$B:$CP,Daily!II$10,0)/II$161,0)</f>
      </c>
      <c r="IJ162" s="14">
        <f>IFERROR(VLOOKUP($IF162,Data!$B:$CP,Daily!IJ$10,0)/IJ$161,0)</f>
      </c>
      <c r="IK162" s="14">
        <f>IFERROR(VLOOKUP($IF162,Data!$B:$CP,Daily!IK$10,0)/IK$161,0)</f>
      </c>
      <c r="IL162" s="14">
        <f>IFERROR(VLOOKUP($IF162,Data!$B:$CP,Daily!IL$10,0)/IL$161,0)</f>
      </c>
      <c r="IM162" s="14">
        <f>IFERROR(VLOOKUP($IF162,Data!$B:$CP,Daily!IM$10,0)/IM$161,0)</f>
      </c>
      <c r="IN162" s="14">
        <f>IFERROR(VLOOKUP($IF162,Data!$B:$CP,Daily!IN$10,0)/IN$161,0)</f>
      </c>
      <c r="IO162" s="14">
        <f>IFERROR(VLOOKUP($IF162,Data!$B:$CP,Daily!IO$10,0)/IO$161,0)</f>
      </c>
      <c r="IP162" s="14">
        <f>IFERROR(VLOOKUP($IF162,Data!$B:$CP,Daily!IP$10,0)/IP$161,0)</f>
      </c>
      <c r="IQ162" s="14">
        <f>IFERROR(VLOOKUP($IF162,Data!$B:$CP,Daily!IQ$10,0)/IQ$161,0)</f>
      </c>
      <c r="IR162" s="14">
        <f>IFERROR(VLOOKUP($IF162,Data!$B:$CP,Daily!IR$10,0)/IR$161,0)</f>
      </c>
      <c r="IS162" s="14">
        <f>IFERROR(VLOOKUP($IF162,Data!$B:$CP,Daily!IS$10,0)/IS$161,0)</f>
      </c>
      <c r="IT162" s="14">
        <f>IFERROR(VLOOKUP($IF162,Data!$B:$CP,Daily!IT$10,0)/IT$161,0)</f>
      </c>
      <c r="IU162" s="14">
        <f>IFERROR(VLOOKUP($IF162,Data!$B:$CP,Daily!IU$10,0)/IU$161,0)</f>
      </c>
      <c r="IV162" s="14">
        <f>IFERROR(VLOOKUP($IF162,Data!$B:$CP,Daily!IV$10,0)/IV$161,0)</f>
      </c>
      <c r="IW162" s="14">
        <f>IFERROR(VLOOKUP($IF162,Data!$B:$CP,Daily!IW$10,0)/IW$161,0)</f>
      </c>
      <c r="IX162" s="14">
        <f>IFERROR(VLOOKUP($IF162,Data!$B:$CP,Daily!IX$10,0)/IX$161,0)</f>
      </c>
      <c r="IY162" s="14">
        <f>IFERROR(VLOOKUP($IF162,Data!$B:$CP,Daily!IY$10,0)/IY$161,0)</f>
      </c>
      <c r="IZ162" s="14">
        <f>IFERROR(VLOOKUP($IF162,Data!$B:$CP,Daily!IZ$10,0)/IZ$161,0)</f>
      </c>
      <c r="JA162" s="14">
        <f>IFERROR(VLOOKUP($IF162,Data!$B:$CP,Daily!JA$10,0)/JA$161,0)</f>
      </c>
      <c r="JB162" s="14">
        <f>IFERROR(VLOOKUP($IF162,Data!$B:$CP,Daily!JB$10,0)/JB$161,0)</f>
      </c>
      <c r="JC162" s="14">
        <f>IFERROR(VLOOKUP($IF162,Data!$B:$CP,Daily!JC$10,0)/JC$161,0)</f>
      </c>
      <c r="JD162" s="14">
        <f>IFERROR(VLOOKUP($IF162,Data!$B:$CP,Daily!JD$10,0)/JD$161,0)</f>
      </c>
      <c r="JE162" s="14">
        <f>IFERROR(VLOOKUP($IF162,Data!$B:$CP,Daily!JE$10,0)/JE$161,0)</f>
      </c>
      <c r="JF162" s="14">
        <f>IFERROR(VLOOKUP($IF162,Data!$B:$CP,Daily!JF$10,0)/JF$161,0)</f>
      </c>
      <c r="JG162" s="14">
        <f>IFERROR(VLOOKUP($IF162,Data!$B:$CP,Daily!JG$10,0)/JG$161,0)</f>
      </c>
      <c r="JH162" s="14">
        <f>IFERROR(VLOOKUP($IF162,Data!$B:$CP,Daily!JH$10,0)/JH$161,0)</f>
      </c>
      <c r="JI162" s="14">
        <f>IFERROR(VLOOKUP($IF162,Data!$B:$CP,Daily!JI$10,0)/JI$161,0)</f>
      </c>
      <c r="JJ162" s="14">
        <f>IFERROR(VLOOKUP($IF162,Data!$B:$CP,Daily!JJ$10,0)/JJ$161,0)</f>
      </c>
      <c r="JK162" s="14">
        <f>IFERROR(VLOOKUP($IF162,Data!$B:$CP,Daily!JK$10,0)/JK$161,0)</f>
      </c>
      <c r="JL162" s="14">
        <f>IFERROR(VLOOKUP($IF162,Data!$B:$CP,Daily!JL$10,0)/JL$161,0)</f>
      </c>
      <c r="JM162" s="14">
        <f>IFERROR(VLOOKUP($IF162,Data!$B:$CP,Daily!JM$10,0)/JM$161,0)</f>
      </c>
      <c r="JN162" s="14">
        <f>IFERROR(VLOOKUP($IF162,Data!$B:$CP,Daily!JN$10,0)/JN$161,0)</f>
      </c>
      <c r="JO162" s="14">
        <f>IFERROR(VLOOKUP($IF162,Data!$B:$CP,Daily!JO$10,0)/JO$161,0)</f>
      </c>
      <c r="JP162" s="14">
        <f>IFERROR(VLOOKUP($IF162,Data!$B:$CP,Daily!JP$10,0)/JP$161,0)</f>
      </c>
      <c r="JQ162" s="14">
        <f>IFERROR(VLOOKUP($IF162,Data!$B:$CP,Daily!JQ$10,0)/JQ$161,0)</f>
      </c>
      <c r="JR162" s="14">
        <f>IFERROR(VLOOKUP($IF162,Data!$B:$CP,Daily!JR$10,0)/JR$161,0)</f>
      </c>
      <c r="JS162" s="14">
        <f>IFERROR(VLOOKUP($IF162,Data!$B:$CP,Daily!JS$10,0)/JS$161,0)</f>
      </c>
      <c r="JT162" s="14">
        <f>IFERROR(VLOOKUP($IF162,Data!$B:$CP,Daily!JT$10,0)/JT$161,0)</f>
      </c>
      <c r="JU162" s="14">
        <f>IFERROR(VLOOKUP($IF162,Data!$B:$CP,Daily!JU$10,0)/JU$161,0)</f>
      </c>
      <c r="JV162" s="14">
        <f>IFERROR(VLOOKUP($IF162,Data!$B:$CP,Daily!JV$10,0)/JV$161,0)</f>
      </c>
      <c r="JW162" s="14">
        <f>IFERROR(VLOOKUP($IF162,Data!$B:$CP,Daily!JW$10,0)/JW$161,0)</f>
      </c>
      <c r="JX162" s="14">
        <f>IFERROR(VLOOKUP($IF162,Data!$B:$CP,Daily!JX$10,0)/JX$161,0)</f>
      </c>
      <c r="JY162" s="14">
        <f>IFERROR(VLOOKUP($IF162,Data!$B:$CP,Daily!JY$10,0)/JY$161,0)</f>
      </c>
      <c r="JZ162" s="14">
        <f>IFERROR(VLOOKUP($IF162,Data!$B:$CP,Daily!JZ$10,0)/JZ$161,0)</f>
      </c>
      <c r="KA162" s="14">
        <f>IFERROR(VLOOKUP($IF162,Data!$B:$CP,Daily!KA$10,0)/KA$161,0)</f>
      </c>
      <c r="KB162" s="14">
        <f>IFERROR(VLOOKUP($IF162,Data!$B:$CP,Daily!KB$10,0)/KB$161,0)</f>
      </c>
      <c r="KC162" s="14">
        <f>IFERROR(VLOOKUP($IF162,Data!$B:$CP,Daily!KC$10,0)/KC$161,0)</f>
      </c>
      <c r="KD162" s="14">
        <f>IFERROR(VLOOKUP($IF162,Data!$B:$CP,Daily!KD$10,0)/KD$161,0)</f>
      </c>
      <c r="KE162" s="14">
        <f>IFERROR(VLOOKUP($IF162,Data!$B:$CP,Daily!KE$10,0)/KE$161,0)</f>
      </c>
      <c r="KF162" s="14">
        <f>IFERROR(VLOOKUP($IF162,Data!$B:$CP,Daily!KF$10,0)/KF$161,0)</f>
      </c>
      <c r="KG162" s="14">
        <f>IFERROR(VLOOKUP($IF162,Data!$B:$CP,Daily!KG$10,0)/KG$161,0)</f>
      </c>
      <c r="KH162" s="14">
        <f>IFERROR(VLOOKUP($IF162,Data!$B:$CP,Daily!KH$10,0)/KH$161,0)</f>
      </c>
      <c r="KI162" s="14">
        <f>IFERROR(VLOOKUP($IF162,Data!$B:$CP,Daily!KI$10,0)/KI$161,0)</f>
      </c>
      <c r="KJ162" s="14">
        <f>IFERROR(VLOOKUP($IF162,Data!$B:$CP,Daily!KJ$10,0)/KJ$161,0)</f>
      </c>
      <c r="KK162" s="14">
        <f>IFERROR(VLOOKUP($IF162,Data!$B:$CP,Daily!KK$10,0)/KK$161,0)</f>
      </c>
      <c r="KL162" s="14">
        <f>IFERROR(VLOOKUP($IF162,Data!$B:$CP,Daily!KL$10,0)/KL$161,0)</f>
      </c>
      <c r="KM162" s="14">
        <f>IFERROR(VLOOKUP($IF162,Data!$B:$CP,Daily!KM$10,0)/KM$161,0)</f>
      </c>
      <c r="KN162" s="14">
        <f>IFERROR(VLOOKUP($IF162,Data!$B:$CP,Daily!KN$10,0)/KN$161,0)</f>
      </c>
      <c r="KO162" s="14">
        <f>IFERROR(VLOOKUP($IF162,Data!$B:$CP,Daily!KO$10,0)/KO$161,0)</f>
      </c>
      <c r="KP162" s="14">
        <f>IFERROR(VLOOKUP($IF162,Data!$B:$CP,Daily!KP$10,0)/KP$161,0)</f>
      </c>
      <c r="KQ162" s="14">
        <f>IFERROR(VLOOKUP($IF162,Data!$B:$CP,Daily!KQ$10,0)/KQ$161,0)</f>
      </c>
      <c r="KR162" s="14">
        <f>IFERROR(VLOOKUP($IF162,Data!$B:$CP,Daily!KR$10,0)/KR$161,0)</f>
      </c>
      <c r="KS162" s="14">
        <f>IFERROR(VLOOKUP($IF162,Data!$B:$CP,Daily!KS$10,0)/KS$161,0)</f>
      </c>
      <c r="KT162" s="14">
        <f>IFERROR(VLOOKUP($IF162,Data!$B:$CP,Daily!KT$10,0)/KT$161,0)</f>
      </c>
      <c r="KU162" s="14">
        <f>IFERROR(VLOOKUP($IF162,Data!$B:$CP,Daily!KU$10,0)/KU$161,0)</f>
      </c>
      <c r="KV162" s="14">
        <f>IFERROR(VLOOKUP($IF162,Data!$B:$CP,Daily!KV$10,0)/KV$161,0)</f>
      </c>
      <c r="KW162" s="14">
        <f>IFERROR(VLOOKUP($IF162,Data!$B:$CP,Daily!KW$10,0)/KW$161,0)</f>
      </c>
      <c r="KX162" s="14">
        <f>IFERROR(VLOOKUP($IF162,Data!$B:$CP,Daily!KX$10,0)/KX$161,0)</f>
      </c>
      <c r="KY162" s="14">
        <f>IFERROR(VLOOKUP($IF162,Data!$B:$CP,Daily!KY$10,0)/KY$161,0)</f>
      </c>
      <c r="KZ162" s="14">
        <f>IFERROR(VLOOKUP($IF162,Data!$B:$CP,Daily!KZ$10,0)/KZ$161,0)</f>
      </c>
      <c r="LA162" s="14">
        <f>IFERROR(VLOOKUP($IF162,Data!$B:$CP,Daily!LA$10,0)/LA$161,0)</f>
      </c>
      <c r="LB162" s="14">
        <f>IFERROR(VLOOKUP($IF162,Data!$B:$CP,Daily!LB$10,0)/LB$161,0)</f>
      </c>
      <c r="LC162" s="14">
        <f>IFERROR(VLOOKUP($IF162,Data!$B:$CP,Daily!LC$10,0)/LC$161,0)</f>
      </c>
      <c r="LD162" s="14">
        <f>IFERROR(VLOOKUP($IF162,Data!$B:$CP,Daily!LD$10,0)/LD$161,0)</f>
      </c>
      <c r="LE162" s="14">
        <f>IFERROR(VLOOKUP($IF162,Data!$B:$CP,Daily!LE$10,0)/LE$161,0)</f>
      </c>
      <c r="LF162" s="14">
        <f>IFERROR(VLOOKUP($IF162,Data!$B:$CP,Daily!LF$10,0)/LF$161,0)</f>
      </c>
      <c r="LG162" s="14">
        <f>IFERROR(VLOOKUP($IF162,Data!$B:$CP,Daily!LG$10,0)/LG$161,0)</f>
      </c>
      <c r="LH162" s="14">
        <f>IFERROR(VLOOKUP($IF162,Data!$B:$CP,Daily!LH$10,0)/LH$161,0)</f>
      </c>
      <c r="LI162" s="14">
        <f>IFERROR(VLOOKUP($IF162,Data!$B:$CP,Daily!LI$10,0)/LI$161,0)</f>
      </c>
      <c r="LJ162" s="14">
        <f>IFERROR(VLOOKUP($IF162,Data!$B:$CP,Daily!LJ$10,0)/LJ$161,0)</f>
      </c>
      <c r="LK162" s="14">
        <f>IFERROR(VLOOKUP($IF162,Data!$B:$CP,Daily!LK$10,0)/LK$161,0)</f>
      </c>
      <c r="LL162" s="14">
        <f>IFERROR(VLOOKUP($IF162,Data!$B:$CP,Daily!LL$10,0)/LL$161,0)</f>
      </c>
      <c r="LM162" s="14">
        <f>IFERROR(VLOOKUP($IF162,Data!$B:$CP,Daily!LM$10,0)/LM$161,0)</f>
      </c>
      <c r="LN162" s="14">
        <f>IFERROR(VLOOKUP($IF162,Data!$B:$CP,Daily!LN$10,0)/LN$161,0)</f>
      </c>
      <c r="LO162" s="14">
        <f>IFERROR(VLOOKUP($IF162,Data!$B:$CP,Daily!LO$10,0)/LO$161,0)</f>
      </c>
      <c r="LP162" s="14">
        <f>IFERROR(VLOOKUP($IF162,Data!$B:$CP,Daily!LP$10,0)/LP$161,0)</f>
      </c>
      <c r="LQ162" s="14">
        <f>IFERROR(VLOOKUP($IF162,Data!$B:$CP,Daily!LQ$10,0)/LQ$161,0)</f>
      </c>
      <c r="LR162" s="14">
        <f>IFERROR(VLOOKUP($IF162,Data!$B:$CP,Daily!LR$10,0)/LR$161,0)</f>
      </c>
      <c r="LS162" s="14">
        <f>IFERROR(VLOOKUP($IF162,Data!$B:$CP,Daily!LS$10,0)/LS$161,0)</f>
      </c>
      <c r="LU162" s="52">
        <f t="shared" si="2145"/>
      </c>
      <c r="LV162" s="52">
        <f t="shared" si="2146"/>
      </c>
      <c r="LW162" s="52">
        <f t="shared" ref="LW162" si="2391">LV162-LU162</f>
      </c>
      <c r="LX162" s="52">
        <f t="shared" ref="LX162" si="2392">LV162+(0.75*LW162)</f>
      </c>
      <c r="LY162" s="52">
        <f t="shared" ref="LY162" si="2393">LU162-(0.75*LW162)</f>
      </c>
      <c r="LZ162" s="53"/>
      <c r="MA162" s="14">
        <f t="shared" si="2186"/>
      </c>
      <c r="MB162" s="14">
        <f>SUMPRODUCT(LL162:LR162,LL$161:LR$161)/SUM(LL$161:LR$161)</f>
      </c>
      <c r="MC162" s="14">
        <f>SUMPRODUCT(KP162:LR162,KP$161:LR$161)/SUM(KP$161:LR$161)</f>
      </c>
    </row>
    <row r="163" spans="4:341" hidden="1" x14ac:dyDescent="0.25">
      <c r="D163" s="132" t="s">
        <v>813</v>
      </c>
      <c r="E163" s="67" t="str">
        <f>VLOOKUP($D163,'Metric Nature'!$C:$D,2,0)&amp;IF(($F163&lt;(EA163)),"Below",IF(($F163&gt;(DZ163)),"Above","Within"))</f>
      </c>
      <c r="F163" s="39">
        <f t="shared" si="2163"/>
      </c>
      <c r="G163" s="68">
        <f t="shared" si="2164"/>
      </c>
      <c r="H163" s="69">
        <f t="shared" si="2165"/>
      </c>
      <c r="I163" s="68">
        <f t="shared" ref="I163" si="2394">EE163</f>
      </c>
      <c r="J163" s="62">
        <f t="shared" si="2167"/>
      </c>
      <c r="K163" s="68">
        <f t="shared" si="2149"/>
      </c>
      <c r="L163" s="70"/>
      <c r="M163" s="67" t="str">
        <f>VLOOKUP($D163,'Metric Nature'!$C:$D,2,0)&amp;IF(($N163&lt;(HZ163)),"Below",IF(($N163&gt;(HY163)),"Above","Within"))</f>
      </c>
      <c r="N163" s="39">
        <f t="shared" ref="N163:N164" si="2395">HT163</f>
      </c>
      <c r="O163" s="68">
        <f>IC163</f>
      </c>
      <c r="P163" s="69">
        <f>IFERROR(((N163-O163)/O163),0)</f>
      </c>
      <c r="Q163" s="68">
        <f t="shared" ref="Q163:Q164" si="2396">ID163</f>
      </c>
      <c r="R163" s="62">
        <f t="shared" ref="R163:R164" si="2397">IFERROR(((N163-Q163)/Q163),0)</f>
      </c>
      <c r="S163" s="68">
        <f t="shared" si="2152"/>
      </c>
      <c r="T163" s="70"/>
      <c r="U163" s="67" t="str">
        <f>VLOOKUP($D163,'Metric Nature'!$C:$D,2,0)&amp;IF(($V163&lt;(LY163)),"Below",IF(($V163&gt;(LX163)),"Above","Within"))</f>
      </c>
      <c r="V163" s="39">
        <f t="shared" ref="V163:V164" si="2398">LS163</f>
      </c>
      <c r="W163" s="68">
        <f>MB163</f>
      </c>
      <c r="X163" s="62">
        <f t="shared" ref="X163:X164" si="2399">IFERROR(((V163-W163)/W163),0)</f>
      </c>
      <c r="Y163" s="68">
        <f>MC163</f>
      </c>
      <c r="Z163" s="62">
        <f t="shared" si="2192"/>
      </c>
      <c r="AA163" s="68">
        <f t="shared" si="2156"/>
      </c>
      <c r="AB163" s="64"/>
      <c r="AC163" s="60" t="s">
        <v>814</v>
      </c>
      <c r="AI163" s="9" t="s">
        <v>813</v>
      </c>
      <c r="AJ163" s="10">
        <f t="shared" si="2193"/>
      </c>
      <c r="AK163" s="10">
        <f t="shared" ref="AK163" si="2400">EJ163+II163</f>
      </c>
      <c r="AL163" s="10">
        <f t="shared" ref="AL163" si="2401">EK163+IJ163</f>
      </c>
      <c r="AM163" s="10">
        <f t="shared" ref="AM163" si="2402">EL163+IK163</f>
      </c>
      <c r="AN163" s="10">
        <f t="shared" ref="AN163" si="2403">EM163+IL163</f>
      </c>
      <c r="AO163" s="10">
        <f t="shared" ref="AO163" si="2404">EN163+IM163</f>
      </c>
      <c r="AP163" s="10">
        <f t="shared" ref="AP163" si="2405">EO163+IN163</f>
      </c>
      <c r="AQ163" s="10">
        <f t="shared" ref="AQ163" si="2406">EP163+IO163</f>
      </c>
      <c r="AR163" s="10">
        <f t="shared" ref="AR163" si="2407">EQ163+IP163</f>
      </c>
      <c r="AS163" s="10">
        <f t="shared" ref="AS163" si="2408">ER163+IQ163</f>
      </c>
      <c r="AT163" s="10">
        <f t="shared" ref="AT163" si="2409">ES163+IR163</f>
      </c>
      <c r="AU163" s="10">
        <f t="shared" ref="AU163" si="2410">ET163+IS163</f>
      </c>
      <c r="AV163" s="10">
        <f t="shared" ref="AV163" si="2411">EU163+IT163</f>
      </c>
      <c r="AW163" s="10">
        <f t="shared" ref="AW163" si="2412">EV163+IU163</f>
      </c>
      <c r="AX163" s="10">
        <f t="shared" ref="AX163" si="2413">EW163+IV163</f>
      </c>
      <c r="AY163" s="10">
        <f t="shared" ref="AY163" si="2414">EX163+IW163</f>
      </c>
      <c r="AZ163" s="10">
        <f t="shared" ref="AZ163" si="2415">EY163+IX163</f>
      </c>
      <c r="BA163" s="10">
        <f t="shared" ref="BA163" si="2416">EZ163+IY163</f>
      </c>
      <c r="BB163" s="10">
        <f t="shared" ref="BB163" si="2417">FA163+IZ163</f>
      </c>
      <c r="BC163" s="10">
        <f t="shared" ref="BC163" si="2418">FB163+JA163</f>
      </c>
      <c r="BD163" s="10">
        <f t="shared" ref="BD163" si="2419">FC163+JB163</f>
      </c>
      <c r="BE163" s="10">
        <f t="shared" ref="BE163" si="2420">FD163+JC163</f>
      </c>
      <c r="BF163" s="10">
        <f t="shared" ref="BF163" si="2421">FE163+JD163</f>
      </c>
      <c r="BG163" s="10">
        <f t="shared" ref="BG163" si="2422">FF163+JE163</f>
      </c>
      <c r="BH163" s="10">
        <f t="shared" ref="BH163" si="2423">FG163+JF163</f>
      </c>
      <c r="BI163" s="10">
        <f t="shared" ref="BI163" si="2424">FH163+JG163</f>
      </c>
      <c r="BJ163" s="10">
        <f t="shared" ref="BJ163" si="2425">FI163+JH163</f>
      </c>
      <c r="BK163" s="10">
        <f t="shared" ref="BK163" si="2426">FJ163+JI163</f>
      </c>
      <c r="BL163" s="10">
        <f t="shared" ref="BL163" si="2427">FK163+JJ163</f>
      </c>
      <c r="BM163" s="10">
        <f t="shared" ref="BM163" si="2428">FL163+JK163</f>
      </c>
      <c r="BN163" s="10">
        <f t="shared" ref="BN163" si="2429">FM163+JL163</f>
      </c>
      <c r="BO163" s="10">
        <f t="shared" ref="BO163" si="2430">FN163+JM163</f>
      </c>
      <c r="BP163" s="10">
        <f t="shared" ref="BP163" si="2431">FO163+JN163</f>
      </c>
      <c r="BQ163" s="10">
        <f t="shared" ref="BQ163" si="2432">FP163+JO163</f>
      </c>
      <c r="BR163" s="10">
        <f t="shared" ref="BR163" si="2433">FQ163+JP163</f>
      </c>
      <c r="BS163" s="10">
        <f t="shared" ref="BS163" si="2434">FR163+JQ163</f>
      </c>
      <c r="BT163" s="10">
        <f t="shared" ref="BT163" si="2435">FS163+JR163</f>
      </c>
      <c r="BU163" s="10">
        <f t="shared" ref="BU163" si="2436">FT163+JS163</f>
      </c>
      <c r="BV163" s="10">
        <f t="shared" ref="BV163" si="2437">FU163+JT163</f>
      </c>
      <c r="BW163" s="10">
        <f t="shared" ref="BW163" si="2438">FV163+JU163</f>
      </c>
      <c r="BX163" s="10">
        <f t="shared" ref="BX163" si="2439">FW163+JV163</f>
      </c>
      <c r="BY163" s="10">
        <f t="shared" ref="BY163" si="2440">FX163+JW163</f>
      </c>
      <c r="BZ163" s="10">
        <f t="shared" ref="BZ163" si="2441">FY163+JX163</f>
      </c>
      <c r="CA163" s="10">
        <f t="shared" ref="CA163" si="2442">FZ163+JY163</f>
      </c>
      <c r="CB163" s="10">
        <f t="shared" ref="CB163" si="2443">GA163+JZ163</f>
      </c>
      <c r="CC163" s="10">
        <f t="shared" ref="CC163" si="2444">GB163+KA163</f>
      </c>
      <c r="CD163" s="10">
        <f t="shared" ref="CD163" si="2445">GC163+KB163</f>
      </c>
      <c r="CE163" s="10">
        <f t="shared" ref="CE163" si="2446">GD163+KC163</f>
      </c>
      <c r="CF163" s="10">
        <f t="shared" ref="CF163" si="2447">GE163+KD163</f>
      </c>
      <c r="CG163" s="10">
        <f t="shared" ref="CG163" si="2448">GF163+KE163</f>
      </c>
      <c r="CH163" s="10">
        <f t="shared" ref="CH163" si="2449">GG163+KF163</f>
      </c>
      <c r="CI163" s="10">
        <f t="shared" ref="CI163" si="2450">GH163+KG163</f>
      </c>
      <c r="CJ163" s="10">
        <f t="shared" ref="CJ163" si="2451">GI163+KH163</f>
      </c>
      <c r="CK163" s="10">
        <f t="shared" ref="CK163" si="2452">GJ163+KI163</f>
      </c>
      <c r="CL163" s="10">
        <f t="shared" ref="CL163" si="2453">GK163+KJ163</f>
      </c>
      <c r="CM163" s="10">
        <f t="shared" ref="CM163" si="2454">GL163+KK163</f>
      </c>
      <c r="CN163" s="10">
        <f t="shared" ref="CN163" si="2455">GM163+KL163</f>
      </c>
      <c r="CO163" s="10">
        <f t="shared" ref="CO163" si="2456">GN163+KM163</f>
      </c>
      <c r="CP163" s="10">
        <f t="shared" ref="CP163" si="2457">GO163+KN163</f>
      </c>
      <c r="CQ163" s="10">
        <f t="shared" ref="CQ163" si="2458">GP163+KO163</f>
      </c>
      <c r="CR163" s="10">
        <f t="shared" ref="CR163" si="2459">GQ163+KP163</f>
      </c>
      <c r="CS163" s="10">
        <f t="shared" ref="CS163" si="2460">GR163+KQ163</f>
      </c>
      <c r="CT163" s="10">
        <f t="shared" ref="CT163" si="2461">GS163+KR163</f>
      </c>
      <c r="CU163" s="10">
        <f t="shared" ref="CU163" si="2462">GT163+KS163</f>
      </c>
      <c r="CV163" s="10">
        <f t="shared" ref="CV163" si="2463">GU163+KT163</f>
      </c>
      <c r="CW163" s="10">
        <f t="shared" ref="CW163" si="2464">GV163+KU163</f>
      </c>
      <c r="CX163" s="10">
        <f t="shared" ref="CX163" si="2465">GW163+KV163</f>
      </c>
      <c r="CY163" s="10">
        <f t="shared" ref="CY163" si="2466">GX163+KW163</f>
      </c>
      <c r="CZ163" s="10">
        <f t="shared" ref="CZ163" si="2467">GY163+KX163</f>
      </c>
      <c r="DA163" s="10">
        <f t="shared" ref="DA163" si="2468">GZ163+KY163</f>
      </c>
      <c r="DB163" s="10">
        <f t="shared" ref="DB163" si="2469">HA163+KZ163</f>
      </c>
      <c r="DC163" s="10">
        <f t="shared" ref="DC163" si="2470">HB163+LA163</f>
      </c>
      <c r="DD163" s="10">
        <f t="shared" ref="DD163" si="2471">HC163+LB163</f>
      </c>
      <c r="DE163" s="10">
        <f t="shared" ref="DE163" si="2472">HD163+LC163</f>
      </c>
      <c r="DF163" s="10">
        <f t="shared" ref="DF163" si="2473">HE163+LD163</f>
      </c>
      <c r="DG163" s="10">
        <f t="shared" ref="DG163" si="2474">HF163+LE163</f>
      </c>
      <c r="DH163" s="10">
        <f t="shared" ref="DH163" si="2475">HG163+LF163</f>
      </c>
      <c r="DI163" s="10">
        <f t="shared" ref="DI163" si="2476">HH163+LG163</f>
      </c>
      <c r="DJ163" s="10">
        <f t="shared" ref="DJ163" si="2477">HI163+LH163</f>
      </c>
      <c r="DK163" s="10">
        <f t="shared" ref="DK163" si="2478">HJ163+LI163</f>
      </c>
      <c r="DL163" s="10">
        <f t="shared" ref="DL163" si="2479">HK163+LJ163</f>
      </c>
      <c r="DM163" s="10">
        <f t="shared" ref="DM163" si="2480">HL163+LK163</f>
      </c>
      <c r="DN163" s="10">
        <f t="shared" ref="DN163" si="2481">HM163+LL163</f>
      </c>
      <c r="DO163" s="10">
        <f t="shared" ref="DO163" si="2482">HN163+LM163</f>
      </c>
      <c r="DP163" s="10">
        <f t="shared" ref="DP163" si="2483">HO163+LN163</f>
      </c>
      <c r="DQ163" s="10">
        <f t="shared" ref="DQ163" si="2484">HP163+LO163</f>
      </c>
      <c r="DR163" s="10">
        <f t="shared" ref="DR163" si="2485">HQ163+LP163</f>
      </c>
      <c r="DS163" s="10">
        <f t="shared" ref="DS163" si="2486">HR163+LQ163</f>
      </c>
      <c r="DT163" s="10">
        <f t="shared" ref="DT163" si="2487">HS163+LR163</f>
      </c>
      <c r="DU163" s="10">
        <f t="shared" ref="DU163" si="2488">HT163+LS163</f>
      </c>
      <c r="DV163" s="18"/>
      <c r="DW163" s="13">
        <f t="shared" si="2137"/>
      </c>
      <c r="DX163" s="13">
        <f t="shared" si="2138"/>
      </c>
      <c r="DY163" s="13">
        <f t="shared" ref="DY163" si="2489">DX163-DW163</f>
      </c>
      <c r="DZ163" s="10">
        <f>DX163+(1.25*DY163)</f>
      </c>
      <c r="EA163" s="10">
        <f>DW163-(1.25*DY163)</f>
      </c>
      <c r="EB163" s="18"/>
      <c r="EC163" s="11">
        <f t="shared" si="2158"/>
      </c>
      <c r="ED163" s="11">
        <f>AVERAGE(DN163:DT163)</f>
      </c>
      <c r="EE163" s="11">
        <f>AVERAGE(CQ163:DT163)</f>
      </c>
      <c r="EF163" s="16"/>
      <c r="EG163" s="9" t="s">
        <v>815</v>
      </c>
      <c r="EH163" s="9" t="s">
        <v>140</v>
      </c>
      <c r="EI163" s="10">
        <f>VLOOKUP($EG163,Data!$B:$CP,Daily!EI$10,0)</f>
      </c>
      <c r="EJ163" s="10">
        <f>VLOOKUP($EG163,Data!$B:$CP,Daily!EJ$10,0)</f>
      </c>
      <c r="EK163" s="10">
        <f>VLOOKUP($EG163,Data!$B:$CP,Daily!EK$10,0)</f>
      </c>
      <c r="EL163" s="10">
        <f>VLOOKUP($EG163,Data!$B:$CP,Daily!EL$10,0)</f>
      </c>
      <c r="EM163" s="10">
        <f>VLOOKUP($EG163,Data!$B:$CP,Daily!EM$10,0)</f>
      </c>
      <c r="EN163" s="10">
        <f>VLOOKUP($EG163,Data!$B:$CP,Daily!EN$10,0)</f>
      </c>
      <c r="EO163" s="10">
        <f>VLOOKUP($EG163,Data!$B:$CP,Daily!EO$10,0)</f>
      </c>
      <c r="EP163" s="10">
        <f>VLOOKUP($EG163,Data!$B:$CP,Daily!EP$10,0)</f>
      </c>
      <c r="EQ163" s="10">
        <f>VLOOKUP($EG163,Data!$B:$CP,Daily!EQ$10,0)</f>
      </c>
      <c r="ER163" s="10">
        <f>VLOOKUP($EG163,Data!$B:$CP,Daily!ER$10,0)</f>
      </c>
      <c r="ES163" s="10">
        <f>VLOOKUP($EG163,Data!$B:$CP,Daily!ES$10,0)</f>
      </c>
      <c r="ET163" s="10">
        <f>VLOOKUP($EG163,Data!$B:$CP,Daily!ET$10,0)</f>
      </c>
      <c r="EU163" s="10">
        <f>VLOOKUP($EG163,Data!$B:$CP,Daily!EU$10,0)</f>
      </c>
      <c r="EV163" s="10">
        <f>VLOOKUP($EG163,Data!$B:$CP,Daily!EV$10,0)</f>
      </c>
      <c r="EW163" s="10">
        <f>VLOOKUP($EG163,Data!$B:$CP,Daily!EW$10,0)</f>
      </c>
      <c r="EX163" s="10">
        <f>VLOOKUP($EG163,Data!$B:$CP,Daily!EX$10,0)</f>
      </c>
      <c r="EY163" s="10">
        <f>VLOOKUP($EG163,Data!$B:$CP,Daily!EY$10,0)</f>
      </c>
      <c r="EZ163" s="10">
        <f>VLOOKUP($EG163,Data!$B:$CP,Daily!EZ$10,0)</f>
      </c>
      <c r="FA163" s="10">
        <f>VLOOKUP($EG163,Data!$B:$CP,Daily!FA$10,0)</f>
      </c>
      <c r="FB163" s="10">
        <f>VLOOKUP($EG163,Data!$B:$CP,Daily!FB$10,0)</f>
      </c>
      <c r="FC163" s="10">
        <f>VLOOKUP($EG163,Data!$B:$CP,Daily!FC$10,0)</f>
      </c>
      <c r="FD163" s="10">
        <f>VLOOKUP($EG163,Data!$B:$CP,Daily!FD$10,0)</f>
      </c>
      <c r="FE163" s="10">
        <f>VLOOKUP($EG163,Data!$B:$CP,Daily!FE$10,0)</f>
      </c>
      <c r="FF163" s="10">
        <f>VLOOKUP($EG163,Data!$B:$CP,Daily!FF$10,0)</f>
      </c>
      <c r="FG163" s="10">
        <f>VLOOKUP($EG163,Data!$B:$CP,Daily!FG$10,0)</f>
      </c>
      <c r="FH163" s="10">
        <f>VLOOKUP($EG163,Data!$B:$CP,Daily!FH$10,0)</f>
      </c>
      <c r="FI163" s="10">
        <f>VLOOKUP($EG163,Data!$B:$CP,Daily!FI$10,0)</f>
      </c>
      <c r="FJ163" s="10">
        <f>VLOOKUP($EG163,Data!$B:$CP,Daily!FJ$10,0)</f>
      </c>
      <c r="FK163" s="10">
        <f>VLOOKUP($EG163,Data!$B:$CP,Daily!FK$10,0)</f>
      </c>
      <c r="FL163" s="10">
        <f>VLOOKUP($EG163,Data!$B:$CP,Daily!FL$10,0)</f>
      </c>
      <c r="FM163" s="10">
        <f>VLOOKUP($EG163,Data!$B:$CP,Daily!FM$10,0)</f>
      </c>
      <c r="FN163" s="10">
        <f>VLOOKUP($EG163,Data!$B:$CP,Daily!FN$10,0)</f>
      </c>
      <c r="FO163" s="10">
        <f>VLOOKUP($EG163,Data!$B:$CP,Daily!FO$10,0)</f>
      </c>
      <c r="FP163" s="10">
        <f>VLOOKUP($EG163,Data!$B:$CP,Daily!FP$10,0)</f>
      </c>
      <c r="FQ163" s="10">
        <f>VLOOKUP($EG163,Data!$B:$CP,Daily!FQ$10,0)</f>
      </c>
      <c r="FR163" s="10">
        <f>VLOOKUP($EG163,Data!$B:$CP,Daily!FR$10,0)</f>
      </c>
      <c r="FS163" s="10">
        <f>VLOOKUP($EG163,Data!$B:$CP,Daily!FS$10,0)</f>
      </c>
      <c r="FT163" s="10">
        <f>VLOOKUP($EG163,Data!$B:$CP,Daily!FT$10,0)</f>
      </c>
      <c r="FU163" s="10">
        <f>VLOOKUP($EG163,Data!$B:$CP,Daily!FU$10,0)</f>
      </c>
      <c r="FV163" s="10">
        <f>VLOOKUP($EG163,Data!$B:$CP,Daily!FV$10,0)</f>
      </c>
      <c r="FW163" s="10">
        <f>VLOOKUP($EG163,Data!$B:$CP,Daily!FW$10,0)</f>
      </c>
      <c r="FX163" s="10">
        <f>VLOOKUP($EG163,Data!$B:$CP,Daily!FX$10,0)</f>
      </c>
      <c r="FY163" s="10">
        <f>VLOOKUP($EG163,Data!$B:$CP,Daily!FY$10,0)</f>
      </c>
      <c r="FZ163" s="10">
        <f>VLOOKUP($EG163,Data!$B:$CP,Daily!FZ$10,0)</f>
      </c>
      <c r="GA163" s="10">
        <f>VLOOKUP($EG163,Data!$B:$CP,Daily!GA$10,0)</f>
      </c>
      <c r="GB163" s="10">
        <f>VLOOKUP($EG163,Data!$B:$CP,Daily!GB$10,0)</f>
      </c>
      <c r="GC163" s="10">
        <f>VLOOKUP($EG163,Data!$B:$CP,Daily!GC$10,0)</f>
      </c>
      <c r="GD163" s="10">
        <f>VLOOKUP($EG163,Data!$B:$CP,Daily!GD$10,0)</f>
      </c>
      <c r="GE163" s="10">
        <f>VLOOKUP($EG163,Data!$B:$CP,Daily!GE$10,0)</f>
      </c>
      <c r="GF163" s="10">
        <f>VLOOKUP($EG163,Data!$B:$CP,Daily!GF$10,0)</f>
      </c>
      <c r="GG163" s="10">
        <f>VLOOKUP($EG163,Data!$B:$CP,Daily!GG$10,0)</f>
      </c>
      <c r="GH163" s="10">
        <f>VLOOKUP($EG163,Data!$B:$CP,Daily!GH$10,0)</f>
      </c>
      <c r="GI163" s="10">
        <f>VLOOKUP($EG163,Data!$B:$CP,Daily!GI$10,0)</f>
      </c>
      <c r="GJ163" s="10">
        <f>VLOOKUP($EG163,Data!$B:$CP,Daily!GJ$10,0)</f>
      </c>
      <c r="GK163" s="10">
        <f>VLOOKUP($EG163,Data!$B:$CP,Daily!GK$10,0)</f>
      </c>
      <c r="GL163" s="10">
        <f>VLOOKUP($EG163,Data!$B:$CP,Daily!GL$10,0)</f>
      </c>
      <c r="GM163" s="10">
        <f>VLOOKUP($EG163,Data!$B:$CP,Daily!GM$10,0)</f>
      </c>
      <c r="GN163" s="10">
        <f>VLOOKUP($EG163,Data!$B:$CP,Daily!GN$10,0)</f>
      </c>
      <c r="GO163" s="10">
        <f>VLOOKUP($EG163,Data!$B:$CP,Daily!GO$10,0)</f>
      </c>
      <c r="GP163" s="10">
        <f>VLOOKUP($EG163,Data!$B:$CP,Daily!GP$10,0)</f>
      </c>
      <c r="GQ163" s="10">
        <f>VLOOKUP($EG163,Data!$B:$CP,Daily!GQ$10,0)</f>
      </c>
      <c r="GR163" s="10">
        <f>VLOOKUP($EG163,Data!$B:$CP,Daily!GR$10,0)</f>
      </c>
      <c r="GS163" s="10">
        <f>VLOOKUP($EG163,Data!$B:$CP,Daily!GS$10,0)</f>
      </c>
      <c r="GT163" s="10">
        <f>VLOOKUP($EG163,Data!$B:$CP,Daily!GT$10,0)</f>
      </c>
      <c r="GU163" s="10">
        <f>VLOOKUP($EG163,Data!$B:$CP,Daily!GU$10,0)</f>
      </c>
      <c r="GV163" s="10">
        <f>VLOOKUP($EG163,Data!$B:$CP,Daily!GV$10,0)</f>
      </c>
      <c r="GW163" s="10">
        <f>VLOOKUP($EG163,Data!$B:$CP,Daily!GW$10,0)</f>
      </c>
      <c r="GX163" s="10">
        <f>VLOOKUP($EG163,Data!$B:$CP,Daily!GX$10,0)</f>
      </c>
      <c r="GY163" s="10">
        <f>VLOOKUP($EG163,Data!$B:$CP,Daily!GY$10,0)</f>
      </c>
      <c r="GZ163" s="10">
        <f>VLOOKUP($EG163,Data!$B:$CP,Daily!GZ$10,0)</f>
      </c>
      <c r="HA163" s="10">
        <f>VLOOKUP($EG163,Data!$B:$CP,Daily!HA$10,0)</f>
      </c>
      <c r="HB163" s="10">
        <f>VLOOKUP($EG163,Data!$B:$CP,Daily!HB$10,0)</f>
      </c>
      <c r="HC163" s="10">
        <f>VLOOKUP($EG163,Data!$B:$CP,Daily!HC$10,0)</f>
      </c>
      <c r="HD163" s="10">
        <f>VLOOKUP($EG163,Data!$B:$CP,Daily!HD$10,0)</f>
      </c>
      <c r="HE163" s="10">
        <f>VLOOKUP($EG163,Data!$B:$CP,Daily!HE$10,0)</f>
      </c>
      <c r="HF163" s="10">
        <f>VLOOKUP($EG163,Data!$B:$CP,Daily!HF$10,0)</f>
      </c>
      <c r="HG163" s="10">
        <f>VLOOKUP($EG163,Data!$B:$CP,Daily!HG$10,0)</f>
      </c>
      <c r="HH163" s="10">
        <f>VLOOKUP($EG163,Data!$B:$CP,Daily!HH$10,0)</f>
      </c>
      <c r="HI163" s="10">
        <f>VLOOKUP($EG163,Data!$B:$CP,Daily!HI$10,0)</f>
      </c>
      <c r="HJ163" s="10">
        <f>VLOOKUP($EG163,Data!$B:$CP,Daily!HJ$10,0)</f>
      </c>
      <c r="HK163" s="10">
        <f>VLOOKUP($EG163,Data!$B:$CP,Daily!HK$10,0)</f>
      </c>
      <c r="HL163" s="10">
        <f>VLOOKUP($EG163,Data!$B:$CP,Daily!HL$10,0)</f>
      </c>
      <c r="HM163" s="10">
        <f>VLOOKUP($EG163,Data!$B:$CP,Daily!HM$10,0)</f>
      </c>
      <c r="HN163" s="10">
        <f>VLOOKUP($EG163,Data!$B:$CP,Daily!HN$10,0)</f>
      </c>
      <c r="HO163" s="10">
        <f>VLOOKUP($EG163,Data!$B:$CP,Daily!HO$10,0)</f>
      </c>
      <c r="HP163" s="10">
        <f>VLOOKUP($EG163,Data!$B:$CP,Daily!HP$10,0)</f>
      </c>
      <c r="HQ163" s="10">
        <f>VLOOKUP($EG163,Data!$B:$CP,Daily!HQ$10,0)</f>
      </c>
      <c r="HR163" s="10">
        <f>VLOOKUP($EG163,Data!$B:$CP,Daily!HR$10,0)</f>
      </c>
      <c r="HS163" s="10">
        <f>VLOOKUP($EG163,Data!$B:$CP,Daily!HS$10,0)</f>
      </c>
      <c r="HT163" s="10">
        <f>VLOOKUP($EG163,Data!$B:$CP,Daily!HT$10,0)</f>
      </c>
      <c r="HU163" s="17"/>
      <c r="HV163" s="10">
        <f t="shared" si="2141"/>
      </c>
      <c r="HW163" s="10">
        <f t="shared" si="2142"/>
      </c>
      <c r="HX163" s="10">
        <f t="shared" si="2179"/>
      </c>
      <c r="HY163" s="10">
        <f>HW163+(1.25*HX163)</f>
      </c>
      <c r="HZ163" s="10">
        <f>HV163-(1.25*HX163)</f>
      </c>
      <c r="IA163" s="55"/>
      <c r="IB163" s="11">
        <f t="shared" si="2182"/>
      </c>
      <c r="IC163" s="11">
        <f>AVERAGE(HM163:HS163)</f>
      </c>
      <c r="ID163" s="11">
        <f>AVERAGE(GP163:HS163)</f>
      </c>
      <c r="IE163" s="16"/>
      <c r="IF163" s="9" t="s">
        <v>816</v>
      </c>
      <c r="IG163" s="9" t="s">
        <v>140</v>
      </c>
      <c r="IH163" s="10">
        <f>VLOOKUP($IF163,Data!$B:$CP,Daily!IH$10,0)</f>
      </c>
      <c r="II163" s="10">
        <f>VLOOKUP($IF163,Data!$B:$CP,Daily!II$10,0)</f>
      </c>
      <c r="IJ163" s="10">
        <f>VLOOKUP($IF163,Data!$B:$CP,Daily!IJ$10,0)</f>
      </c>
      <c r="IK163" s="10">
        <f>VLOOKUP($IF163,Data!$B:$CP,Daily!IK$10,0)</f>
      </c>
      <c r="IL163" s="10">
        <f>VLOOKUP($IF163,Data!$B:$CP,Daily!IL$10,0)</f>
      </c>
      <c r="IM163" s="10">
        <f>VLOOKUP($IF163,Data!$B:$CP,Daily!IM$10,0)</f>
      </c>
      <c r="IN163" s="10">
        <f>VLOOKUP($IF163,Data!$B:$CP,Daily!IN$10,0)</f>
      </c>
      <c r="IO163" s="10">
        <f>VLOOKUP($IF163,Data!$B:$CP,Daily!IO$10,0)</f>
      </c>
      <c r="IP163" s="10">
        <f>VLOOKUP($IF163,Data!$B:$CP,Daily!IP$10,0)</f>
      </c>
      <c r="IQ163" s="10">
        <f>VLOOKUP($IF163,Data!$B:$CP,Daily!IQ$10,0)</f>
      </c>
      <c r="IR163" s="10">
        <f>VLOOKUP($IF163,Data!$B:$CP,Daily!IR$10,0)</f>
      </c>
      <c r="IS163" s="10">
        <f>VLOOKUP($IF163,Data!$B:$CP,Daily!IS$10,0)</f>
      </c>
      <c r="IT163" s="10">
        <f>VLOOKUP($IF163,Data!$B:$CP,Daily!IT$10,0)</f>
      </c>
      <c r="IU163" s="10">
        <f>VLOOKUP($IF163,Data!$B:$CP,Daily!IU$10,0)</f>
      </c>
      <c r="IV163" s="10">
        <f>VLOOKUP($IF163,Data!$B:$CP,Daily!IV$10,0)</f>
      </c>
      <c r="IW163" s="10">
        <f>VLOOKUP($IF163,Data!$B:$CP,Daily!IW$10,0)</f>
      </c>
      <c r="IX163" s="10">
        <f>VLOOKUP($IF163,Data!$B:$CP,Daily!IX$10,0)</f>
      </c>
      <c r="IY163" s="10">
        <f>VLOOKUP($IF163,Data!$B:$CP,Daily!IY$10,0)</f>
      </c>
      <c r="IZ163" s="10">
        <f>VLOOKUP($IF163,Data!$B:$CP,Daily!IZ$10,0)</f>
      </c>
      <c r="JA163" s="10">
        <f>VLOOKUP($IF163,Data!$B:$CP,Daily!JA$10,0)</f>
      </c>
      <c r="JB163" s="10">
        <f>VLOOKUP($IF163,Data!$B:$CP,Daily!JB$10,0)</f>
      </c>
      <c r="JC163" s="10">
        <f>VLOOKUP($IF163,Data!$B:$CP,Daily!JC$10,0)</f>
      </c>
      <c r="JD163" s="10">
        <f>VLOOKUP($IF163,Data!$B:$CP,Daily!JD$10,0)</f>
      </c>
      <c r="JE163" s="10">
        <f>VLOOKUP($IF163,Data!$B:$CP,Daily!JE$10,0)</f>
      </c>
      <c r="JF163" s="10">
        <f>VLOOKUP($IF163,Data!$B:$CP,Daily!JF$10,0)</f>
      </c>
      <c r="JG163" s="10">
        <f>VLOOKUP($IF163,Data!$B:$CP,Daily!JG$10,0)</f>
      </c>
      <c r="JH163" s="10">
        <f>VLOOKUP($IF163,Data!$B:$CP,Daily!JH$10,0)</f>
      </c>
      <c r="JI163" s="10">
        <f>VLOOKUP($IF163,Data!$B:$CP,Daily!JI$10,0)</f>
      </c>
      <c r="JJ163" s="10">
        <f>VLOOKUP($IF163,Data!$B:$CP,Daily!JJ$10,0)</f>
      </c>
      <c r="JK163" s="10">
        <f>VLOOKUP($IF163,Data!$B:$CP,Daily!JK$10,0)</f>
      </c>
      <c r="JL163" s="10">
        <f>VLOOKUP($IF163,Data!$B:$CP,Daily!JL$10,0)</f>
      </c>
      <c r="JM163" s="10">
        <f>VLOOKUP($IF163,Data!$B:$CP,Daily!JM$10,0)</f>
      </c>
      <c r="JN163" s="10">
        <f>VLOOKUP($IF163,Data!$B:$CP,Daily!JN$10,0)</f>
      </c>
      <c r="JO163" s="10">
        <f>VLOOKUP($IF163,Data!$B:$CP,Daily!JO$10,0)</f>
      </c>
      <c r="JP163" s="10">
        <f>VLOOKUP($IF163,Data!$B:$CP,Daily!JP$10,0)</f>
      </c>
      <c r="JQ163" s="10">
        <f>VLOOKUP($IF163,Data!$B:$CP,Daily!JQ$10,0)</f>
      </c>
      <c r="JR163" s="10">
        <f>VLOOKUP($IF163,Data!$B:$CP,Daily!JR$10,0)</f>
      </c>
      <c r="JS163" s="10">
        <f>VLOOKUP($IF163,Data!$B:$CP,Daily!JS$10,0)</f>
      </c>
      <c r="JT163" s="10">
        <f>VLOOKUP($IF163,Data!$B:$CP,Daily!JT$10,0)</f>
      </c>
      <c r="JU163" s="10">
        <f>VLOOKUP($IF163,Data!$B:$CP,Daily!JU$10,0)</f>
      </c>
      <c r="JV163" s="10">
        <f>VLOOKUP($IF163,Data!$B:$CP,Daily!JV$10,0)</f>
      </c>
      <c r="JW163" s="10">
        <f>VLOOKUP($IF163,Data!$B:$CP,Daily!JW$10,0)</f>
      </c>
      <c r="JX163" s="10">
        <f>VLOOKUP($IF163,Data!$B:$CP,Daily!JX$10,0)</f>
      </c>
      <c r="JY163" s="10">
        <f>VLOOKUP($IF163,Data!$B:$CP,Daily!JY$10,0)</f>
      </c>
      <c r="JZ163" s="10">
        <f>VLOOKUP($IF163,Data!$B:$CP,Daily!JZ$10,0)</f>
      </c>
      <c r="KA163" s="10">
        <f>VLOOKUP($IF163,Data!$B:$CP,Daily!KA$10,0)</f>
      </c>
      <c r="KB163" s="10">
        <f>VLOOKUP($IF163,Data!$B:$CP,Daily!KB$10,0)</f>
      </c>
      <c r="KC163" s="10">
        <f>VLOOKUP($IF163,Data!$B:$CP,Daily!KC$10,0)</f>
      </c>
      <c r="KD163" s="10">
        <f>VLOOKUP($IF163,Data!$B:$CP,Daily!KD$10,0)</f>
      </c>
      <c r="KE163" s="10">
        <f>VLOOKUP($IF163,Data!$B:$CP,Daily!KE$10,0)</f>
      </c>
      <c r="KF163" s="10">
        <f>VLOOKUP($IF163,Data!$B:$CP,Daily!KF$10,0)</f>
      </c>
      <c r="KG163" s="10">
        <f>VLOOKUP($IF163,Data!$B:$CP,Daily!KG$10,0)</f>
      </c>
      <c r="KH163" s="10">
        <f>VLOOKUP($IF163,Data!$B:$CP,Daily!KH$10,0)</f>
      </c>
      <c r="KI163" s="10">
        <f>VLOOKUP($IF163,Data!$B:$CP,Daily!KI$10,0)</f>
      </c>
      <c r="KJ163" s="10">
        <f>VLOOKUP($IF163,Data!$B:$CP,Daily!KJ$10,0)</f>
      </c>
      <c r="KK163" s="10">
        <f>VLOOKUP($IF163,Data!$B:$CP,Daily!KK$10,0)</f>
      </c>
      <c r="KL163" s="10">
        <f>VLOOKUP($IF163,Data!$B:$CP,Daily!KL$10,0)</f>
      </c>
      <c r="KM163" s="10">
        <f>VLOOKUP($IF163,Data!$B:$CP,Daily!KM$10,0)</f>
      </c>
      <c r="KN163" s="10">
        <f>VLOOKUP($IF163,Data!$B:$CP,Daily!KN$10,0)</f>
      </c>
      <c r="KO163" s="10">
        <f>VLOOKUP($IF163,Data!$B:$CP,Daily!KO$10,0)</f>
      </c>
      <c r="KP163" s="10">
        <f>VLOOKUP($IF163,Data!$B:$CP,Daily!KP$10,0)</f>
      </c>
      <c r="KQ163" s="10">
        <f>VLOOKUP($IF163,Data!$B:$CP,Daily!KQ$10,0)</f>
      </c>
      <c r="KR163" s="10">
        <f>VLOOKUP($IF163,Data!$B:$CP,Daily!KR$10,0)</f>
      </c>
      <c r="KS163" s="10">
        <f>VLOOKUP($IF163,Data!$B:$CP,Daily!KS$10,0)</f>
      </c>
      <c r="KT163" s="10">
        <f>VLOOKUP($IF163,Data!$B:$CP,Daily!KT$10,0)</f>
      </c>
      <c r="KU163" s="10">
        <f>VLOOKUP($IF163,Data!$B:$CP,Daily!KU$10,0)</f>
      </c>
      <c r="KV163" s="10">
        <f>VLOOKUP($IF163,Data!$B:$CP,Daily!KV$10,0)</f>
      </c>
      <c r="KW163" s="10">
        <f>VLOOKUP($IF163,Data!$B:$CP,Daily!KW$10,0)</f>
      </c>
      <c r="KX163" s="10">
        <f>VLOOKUP($IF163,Data!$B:$CP,Daily!KX$10,0)</f>
      </c>
      <c r="KY163" s="10">
        <f>VLOOKUP($IF163,Data!$B:$CP,Daily!KY$10,0)</f>
      </c>
      <c r="KZ163" s="10">
        <f>VLOOKUP($IF163,Data!$B:$CP,Daily!KZ$10,0)</f>
      </c>
      <c r="LA163" s="10">
        <f>VLOOKUP($IF163,Data!$B:$CP,Daily!LA$10,0)</f>
      </c>
      <c r="LB163" s="10">
        <f>VLOOKUP($IF163,Data!$B:$CP,Daily!LB$10,0)</f>
      </c>
      <c r="LC163" s="10">
        <f>VLOOKUP($IF163,Data!$B:$CP,Daily!LC$10,0)</f>
      </c>
      <c r="LD163" s="10">
        <f>VLOOKUP($IF163,Data!$B:$CP,Daily!LD$10,0)</f>
      </c>
      <c r="LE163" s="10">
        <f>VLOOKUP($IF163,Data!$B:$CP,Daily!LE$10,0)</f>
      </c>
      <c r="LF163" s="10">
        <f>VLOOKUP($IF163,Data!$B:$CP,Daily!LF$10,0)</f>
      </c>
      <c r="LG163" s="10">
        <f>VLOOKUP($IF163,Data!$B:$CP,Daily!LG$10,0)</f>
      </c>
      <c r="LH163" s="10">
        <f>VLOOKUP($IF163,Data!$B:$CP,Daily!LH$10,0)</f>
      </c>
      <c r="LI163" s="10">
        <f>VLOOKUP($IF163,Data!$B:$CP,Daily!LI$10,0)</f>
      </c>
      <c r="LJ163" s="10">
        <f>VLOOKUP($IF163,Data!$B:$CP,Daily!LJ$10,0)</f>
      </c>
      <c r="LK163" s="10">
        <f>VLOOKUP($IF163,Data!$B:$CP,Daily!LK$10,0)</f>
      </c>
      <c r="LL163" s="10">
        <f>VLOOKUP($IF163,Data!$B:$CP,Daily!LL$10,0)</f>
      </c>
      <c r="LM163" s="10">
        <f>VLOOKUP($IF163,Data!$B:$CP,Daily!LM$10,0)</f>
      </c>
      <c r="LN163" s="10">
        <f>VLOOKUP($IF163,Data!$B:$CP,Daily!LN$10,0)</f>
      </c>
      <c r="LO163" s="10">
        <f>VLOOKUP($IF163,Data!$B:$CP,Daily!LO$10,0)</f>
      </c>
      <c r="LP163" s="10">
        <f>VLOOKUP($IF163,Data!$B:$CP,Daily!LP$10,0)</f>
      </c>
      <c r="LQ163" s="10">
        <f>VLOOKUP($IF163,Data!$B:$CP,Daily!LQ$10,0)</f>
      </c>
      <c r="LR163" s="10">
        <f>VLOOKUP($IF163,Data!$B:$CP,Daily!LR$10,0)</f>
      </c>
      <c r="LS163" s="10">
        <f>VLOOKUP($IF163,Data!$B:$CP,Daily!LS$10,0)</f>
      </c>
      <c r="LU163" s="10">
        <f t="shared" si="2145"/>
      </c>
      <c r="LV163" s="10">
        <f t="shared" si="2146"/>
      </c>
      <c r="LW163" s="10">
        <f t="shared" si="2283"/>
      </c>
      <c r="LX163" s="10">
        <f>LV163+(1.25*LW163)</f>
      </c>
      <c r="LY163" s="10">
        <f>LU163-(1.25*LW163)</f>
      </c>
      <c r="LZ163" s="55"/>
      <c r="MA163" s="11">
        <f t="shared" si="2186"/>
      </c>
      <c r="MB163" s="11">
        <f>AVERAGE(LL163:LR163)</f>
      </c>
      <c r="MC163" s="11">
        <f>AVERAGE(KO163:LR163)</f>
      </c>
    </row>
    <row r="164" spans="4:341" x14ac:dyDescent="0.25">
      <c r="D164" s="132" t="s">
        <v>817</v>
      </c>
      <c r="E164" s="67" t="str">
        <f>VLOOKUP($D164,'Metric Nature'!$C:$D,2,0)&amp;IF(($F164&lt;(EA164)),"Below",IF(($F164&gt;(DZ164)),"Above","Within"))</f>
      </c>
      <c r="F164" s="71">
        <f t="shared" si="2163"/>
      </c>
      <c r="G164" s="63">
        <f t="shared" si="2164"/>
      </c>
      <c r="H164" s="98">
        <f t="shared" si="2165"/>
      </c>
      <c r="I164" s="63">
        <f>EE164</f>
      </c>
      <c r="J164" s="71">
        <f t="shared" si="2167"/>
      </c>
      <c r="K164" s="62">
        <f t="shared" ref="K164:K166" si="2490">EC164</f>
      </c>
      <c r="L164" s="70"/>
      <c r="M164" s="67" t="str">
        <f>VLOOKUP($D164,'Metric Nature'!$C:$D,2,0)&amp;IF(($N164&lt;(HZ164)),"Below",IF(($N164&gt;(HY164)),"Above","Within"))</f>
      </c>
      <c r="N164" s="71">
        <f t="shared" si="2395"/>
      </c>
      <c r="O164" s="63">
        <f t="shared" ref="O164" si="2491">IC164</f>
      </c>
      <c r="P164" s="98">
        <f t="shared" ref="P164" si="2492">IFERROR(((N164-O164)/O164),0)</f>
      </c>
      <c r="Q164" s="63">
        <f t="shared" si="2396"/>
      </c>
      <c r="R164" s="71">
        <f t="shared" si="2397"/>
      </c>
      <c r="S164" s="62">
        <f t="shared" ref="S164:S166" si="2493">IB164</f>
      </c>
      <c r="T164" s="70"/>
      <c r="U164" s="67" t="str">
        <f>VLOOKUP($D164,'Metric Nature'!$C:$D,2,0)&amp;IF(($V164&lt;(LY164)),"Below",IF(($V164&gt;(LX164)),"Above","Within"))</f>
      </c>
      <c r="V164" s="62">
        <f t="shared" si="2398"/>
      </c>
      <c r="W164" s="63">
        <f t="shared" ref="W164" si="2494">MB164</f>
      </c>
      <c r="X164" s="62">
        <f t="shared" si="2399"/>
      </c>
      <c r="Y164" s="63">
        <f t="shared" ref="Y164" si="2495">MC164</f>
      </c>
      <c r="Z164" s="62">
        <f t="shared" si="2192"/>
      </c>
      <c r="AA164" s="62">
        <f t="shared" ref="AA164:AA166" si="2496">MA164</f>
      </c>
      <c r="AB164" s="64"/>
      <c r="AC164" s="60" t="s">
        <v>818</v>
      </c>
      <c r="AI164" s="9" t="s">
        <v>819</v>
      </c>
      <c r="AJ164" s="14">
        <f>IFERROR((IFERROR(VLOOKUP($EG164,Data!$B:$CP,Daily!EI$10,0),0)+IFERROR(VLOOKUP($IF164,Data!$B:$CP,Daily!IH$10,0),0))/AJ$163,0)</f>
      </c>
      <c r="AK164" s="14">
        <f>IFERROR((IFERROR(VLOOKUP($EG164,Data!$B:$CP,Daily!EJ$10,0),0)+IFERROR(VLOOKUP($IF164,Data!$B:$CP,Daily!II$10,0),0))/AK$163,0)</f>
      </c>
      <c r="AL164" s="14">
        <f>IFERROR((IFERROR(VLOOKUP($EG164,Data!$B:$CP,Daily!EK$10,0),0)+IFERROR(VLOOKUP($IF164,Data!$B:$CP,Daily!IJ$10,0),0))/AL$163,0)</f>
      </c>
      <c r="AM164" s="14">
        <f>IFERROR((IFERROR(VLOOKUP($EG164,Data!$B:$CP,Daily!EL$10,0),0)+IFERROR(VLOOKUP($IF164,Data!$B:$CP,Daily!IK$10,0),0))/AM$163,0)</f>
      </c>
      <c r="AN164" s="14">
        <f>IFERROR((IFERROR(VLOOKUP($EG164,Data!$B:$CP,Daily!EM$10,0),0)+IFERROR(VLOOKUP($IF164,Data!$B:$CP,Daily!IL$10,0),0))/AN$163,0)</f>
      </c>
      <c r="AO164" s="14">
        <f>IFERROR((IFERROR(VLOOKUP($EG164,Data!$B:$CP,Daily!EN$10,0),0)+IFERROR(VLOOKUP($IF164,Data!$B:$CP,Daily!IM$10,0),0))/AO$163,0)</f>
      </c>
      <c r="AP164" s="14">
        <f>IFERROR((IFERROR(VLOOKUP($EG164,Data!$B:$CP,Daily!EO$10,0),0)+IFERROR(VLOOKUP($IF164,Data!$B:$CP,Daily!IN$10,0),0))/AP$163,0)</f>
      </c>
      <c r="AQ164" s="14">
        <f>IFERROR((IFERROR(VLOOKUP($EG164,Data!$B:$CP,Daily!EP$10,0),0)+IFERROR(VLOOKUP($IF164,Data!$B:$CP,Daily!IO$10,0),0))/AQ$163,0)</f>
      </c>
      <c r="AR164" s="14">
        <f>IFERROR((IFERROR(VLOOKUP($EG164,Data!$B:$CP,Daily!EQ$10,0),0)+IFERROR(VLOOKUP($IF164,Data!$B:$CP,Daily!IP$10,0),0))/AR$163,0)</f>
      </c>
      <c r="AS164" s="14">
        <f>IFERROR((IFERROR(VLOOKUP($EG164,Data!$B:$CP,Daily!ER$10,0),0)+IFERROR(VLOOKUP($IF164,Data!$B:$CP,Daily!IQ$10,0),0))/AS$163,0)</f>
      </c>
      <c r="AT164" s="14">
        <f>IFERROR((IFERROR(VLOOKUP($EG164,Data!$B:$CP,Daily!ES$10,0),0)+IFERROR(VLOOKUP($IF164,Data!$B:$CP,Daily!IR$10,0),0))/AT$163,0)</f>
      </c>
      <c r="AU164" s="14">
        <f>IFERROR((IFERROR(VLOOKUP($EG164,Data!$B:$CP,Daily!ET$10,0),0)+IFERROR(VLOOKUP($IF164,Data!$B:$CP,Daily!IS$10,0),0))/AU$163,0)</f>
      </c>
      <c r="AV164" s="14">
        <f>IFERROR((IFERROR(VLOOKUP($EG164,Data!$B:$CP,Daily!EU$10,0),0)+IFERROR(VLOOKUP($IF164,Data!$B:$CP,Daily!IT$10,0),0))/AV$163,0)</f>
      </c>
      <c r="AW164" s="14">
        <f>IFERROR((IFERROR(VLOOKUP($EG164,Data!$B:$CP,Daily!EV$10,0),0)+IFERROR(VLOOKUP($IF164,Data!$B:$CP,Daily!IU$10,0),0))/AW$163,0)</f>
      </c>
      <c r="AX164" s="14">
        <f>IFERROR((IFERROR(VLOOKUP($EG164,Data!$B:$CP,Daily!EW$10,0),0)+IFERROR(VLOOKUP($IF164,Data!$B:$CP,Daily!IV$10,0),0))/AX$163,0)</f>
      </c>
      <c r="AY164" s="14">
        <f>IFERROR((IFERROR(VLOOKUP($EG164,Data!$B:$CP,Daily!EX$10,0),0)+IFERROR(VLOOKUP($IF164,Data!$B:$CP,Daily!IW$10,0),0))/AY$163,0)</f>
      </c>
      <c r="AZ164" s="14">
        <f>IFERROR((IFERROR(VLOOKUP($EG164,Data!$B:$CP,Daily!EY$10,0),0)+IFERROR(VLOOKUP($IF164,Data!$B:$CP,Daily!IX$10,0),0))/AZ$163,0)</f>
      </c>
      <c r="BA164" s="14">
        <f>IFERROR((IFERROR(VLOOKUP($EG164,Data!$B:$CP,Daily!EZ$10,0),0)+IFERROR(VLOOKUP($IF164,Data!$B:$CP,Daily!IY$10,0),0))/BA$163,0)</f>
      </c>
      <c r="BB164" s="14">
        <f>IFERROR((IFERROR(VLOOKUP($EG164,Data!$B:$CP,Daily!FA$10,0),0)+IFERROR(VLOOKUP($IF164,Data!$B:$CP,Daily!IZ$10,0),0))/BB$163,0)</f>
      </c>
      <c r="BC164" s="14">
        <f>IFERROR((IFERROR(VLOOKUP($EG164,Data!$B:$CP,Daily!FB$10,0),0)+IFERROR(VLOOKUP($IF164,Data!$B:$CP,Daily!JA$10,0),0))/BC$163,0)</f>
      </c>
      <c r="BD164" s="14">
        <f>IFERROR((IFERROR(VLOOKUP($EG164,Data!$B:$CP,Daily!FC$10,0),0)+IFERROR(VLOOKUP($IF164,Data!$B:$CP,Daily!JB$10,0),0))/BD$163,0)</f>
      </c>
      <c r="BE164" s="14">
        <f>IFERROR((IFERROR(VLOOKUP($EG164,Data!$B:$CP,Daily!FD$10,0),0)+IFERROR(VLOOKUP($IF164,Data!$B:$CP,Daily!JC$10,0),0))/BE$163,0)</f>
      </c>
      <c r="BF164" s="14">
        <f>IFERROR((IFERROR(VLOOKUP($EG164,Data!$B:$CP,Daily!FE$10,0),0)+IFERROR(VLOOKUP($IF164,Data!$B:$CP,Daily!JD$10,0),0))/BF$163,0)</f>
      </c>
      <c r="BG164" s="14">
        <f>IFERROR((IFERROR(VLOOKUP($EG164,Data!$B:$CP,Daily!FF$10,0),0)+IFERROR(VLOOKUP($IF164,Data!$B:$CP,Daily!JE$10,0),0))/BG$163,0)</f>
      </c>
      <c r="BH164" s="14">
        <f>IFERROR((IFERROR(VLOOKUP($EG164,Data!$B:$CP,Daily!FG$10,0),0)+IFERROR(VLOOKUP($IF164,Data!$B:$CP,Daily!JF$10,0),0))/BH$163,0)</f>
      </c>
      <c r="BI164" s="14">
        <f>IFERROR((IFERROR(VLOOKUP($EG164,Data!$B:$CP,Daily!FH$10,0),0)+IFERROR(VLOOKUP($IF164,Data!$B:$CP,Daily!JG$10,0),0))/BI$163,0)</f>
      </c>
      <c r="BJ164" s="14">
        <f>IFERROR((IFERROR(VLOOKUP($EG164,Data!$B:$CP,Daily!FI$10,0),0)+IFERROR(VLOOKUP($IF164,Data!$B:$CP,Daily!JH$10,0),0))/BJ$163,0)</f>
      </c>
      <c r="BK164" s="14">
        <f>IFERROR((IFERROR(VLOOKUP($EG164,Data!$B:$CP,Daily!FJ$10,0),0)+IFERROR(VLOOKUP($IF164,Data!$B:$CP,Daily!JI$10,0),0))/BK$163,0)</f>
      </c>
      <c r="BL164" s="14">
        <f>IFERROR((IFERROR(VLOOKUP($EG164,Data!$B:$CP,Daily!FK$10,0),0)+IFERROR(VLOOKUP($IF164,Data!$B:$CP,Daily!JJ$10,0),0))/BL$163,0)</f>
      </c>
      <c r="BM164" s="14">
        <f>IFERROR((IFERROR(VLOOKUP($EG164,Data!$B:$CP,Daily!FL$10,0),0)+IFERROR(VLOOKUP($IF164,Data!$B:$CP,Daily!JK$10,0),0))/BM$163,0)</f>
      </c>
      <c r="BN164" s="14">
        <f>IFERROR((IFERROR(VLOOKUP($EG164,Data!$B:$CP,Daily!FM$10,0),0)+IFERROR(VLOOKUP($IF164,Data!$B:$CP,Daily!JL$10,0),0))/BN$163,0)</f>
      </c>
      <c r="BO164" s="14">
        <f>IFERROR((IFERROR(VLOOKUP($EG164,Data!$B:$CP,Daily!FN$10,0),0)+IFERROR(VLOOKUP($IF164,Data!$B:$CP,Daily!JM$10,0),0))/BO$163,0)</f>
      </c>
      <c r="BP164" s="14">
        <f>IFERROR((IFERROR(VLOOKUP($EG164,Data!$B:$CP,Daily!FO$10,0),0)+IFERROR(VLOOKUP($IF164,Data!$B:$CP,Daily!JN$10,0),0))/BP$163,0)</f>
      </c>
      <c r="BQ164" s="14">
        <f>IFERROR((IFERROR(VLOOKUP($EG164,Data!$B:$CP,Daily!FP$10,0),0)+IFERROR(VLOOKUP($IF164,Data!$B:$CP,Daily!JO$10,0),0))/BQ$163,0)</f>
      </c>
      <c r="BR164" s="14">
        <f>IFERROR((IFERROR(VLOOKUP($EG164,Data!$B:$CP,Daily!FQ$10,0),0)+IFERROR(VLOOKUP($IF164,Data!$B:$CP,Daily!JP$10,0),0))/BR$163,0)</f>
      </c>
      <c r="BS164" s="14">
        <f>IFERROR((IFERROR(VLOOKUP($EG164,Data!$B:$CP,Daily!FR$10,0),0)+IFERROR(VLOOKUP($IF164,Data!$B:$CP,Daily!JQ$10,0),0))/BS$163,0)</f>
      </c>
      <c r="BT164" s="14">
        <f>IFERROR((IFERROR(VLOOKUP($EG164,Data!$B:$CP,Daily!FS$10,0),0)+IFERROR(VLOOKUP($IF164,Data!$B:$CP,Daily!JR$10,0),0))/BT$163,0)</f>
      </c>
      <c r="BU164" s="14">
        <f>IFERROR((IFERROR(VLOOKUP($EG164,Data!$B:$CP,Daily!FT$10,0),0)+IFERROR(VLOOKUP($IF164,Data!$B:$CP,Daily!JS$10,0),0))/BU$163,0)</f>
      </c>
      <c r="BV164" s="14">
        <f>IFERROR((IFERROR(VLOOKUP($EG164,Data!$B:$CP,Daily!FU$10,0),0)+IFERROR(VLOOKUP($IF164,Data!$B:$CP,Daily!JT$10,0),0))/BV$163,0)</f>
      </c>
      <c r="BW164" s="14">
        <f>IFERROR((IFERROR(VLOOKUP($EG164,Data!$B:$CP,Daily!FV$10,0),0)+IFERROR(VLOOKUP($IF164,Data!$B:$CP,Daily!JU$10,0),0))/BW$163,0)</f>
      </c>
      <c r="BX164" s="14">
        <f>IFERROR((IFERROR(VLOOKUP($EG164,Data!$B:$CP,Daily!FW$10,0),0)+IFERROR(VLOOKUP($IF164,Data!$B:$CP,Daily!JV$10,0),0))/BX$163,0)</f>
      </c>
      <c r="BY164" s="14">
        <f>IFERROR((IFERROR(VLOOKUP($EG164,Data!$B:$CP,Daily!FX$10,0),0)+IFERROR(VLOOKUP($IF164,Data!$B:$CP,Daily!JW$10,0),0))/BY$163,0)</f>
      </c>
      <c r="BZ164" s="14">
        <f>IFERROR((IFERROR(VLOOKUP($EG164,Data!$B:$CP,Daily!FY$10,0),0)+IFERROR(VLOOKUP($IF164,Data!$B:$CP,Daily!JX$10,0),0))/BZ$163,0)</f>
      </c>
      <c r="CA164" s="14">
        <f>IFERROR((IFERROR(VLOOKUP($EG164,Data!$B:$CP,Daily!FZ$10,0),0)+IFERROR(VLOOKUP($IF164,Data!$B:$CP,Daily!JY$10,0),0))/CA$163,0)</f>
      </c>
      <c r="CB164" s="14">
        <f>IFERROR((IFERROR(VLOOKUP($EG164,Data!$B:$CP,Daily!GA$10,0),0)+IFERROR(VLOOKUP($IF164,Data!$B:$CP,Daily!JZ$10,0),0))/CB$163,0)</f>
      </c>
      <c r="CC164" s="14">
        <f>IFERROR((IFERROR(VLOOKUP($EG164,Data!$B:$CP,Daily!GB$10,0),0)+IFERROR(VLOOKUP($IF164,Data!$B:$CP,Daily!KA$10,0),0))/CC$163,0)</f>
      </c>
      <c r="CD164" s="14">
        <f>IFERROR((IFERROR(VLOOKUP($EG164,Data!$B:$CP,Daily!GC$10,0),0)+IFERROR(VLOOKUP($IF164,Data!$B:$CP,Daily!KB$10,0),0))/CD$163,0)</f>
      </c>
      <c r="CE164" s="14">
        <f>IFERROR((IFERROR(VLOOKUP($EG164,Data!$B:$CP,Daily!GD$10,0),0)+IFERROR(VLOOKUP($IF164,Data!$B:$CP,Daily!KC$10,0),0))/CE$163,0)</f>
      </c>
      <c r="CF164" s="14">
        <f>IFERROR((IFERROR(VLOOKUP($EG164,Data!$B:$CP,Daily!GE$10,0),0)+IFERROR(VLOOKUP($IF164,Data!$B:$CP,Daily!KD$10,0),0))/CF$163,0)</f>
      </c>
      <c r="CG164" s="14">
        <f>IFERROR((IFERROR(VLOOKUP($EG164,Data!$B:$CP,Daily!GF$10,0),0)+IFERROR(VLOOKUP($IF164,Data!$B:$CP,Daily!KE$10,0),0))/CG$163,0)</f>
      </c>
      <c r="CH164" s="14">
        <f>IFERROR((IFERROR(VLOOKUP($EG164,Data!$B:$CP,Daily!GG$10,0),0)+IFERROR(VLOOKUP($IF164,Data!$B:$CP,Daily!KF$10,0),0))/CH$163,0)</f>
      </c>
      <c r="CI164" s="14">
        <f>IFERROR((IFERROR(VLOOKUP($EG164,Data!$B:$CP,Daily!GH$10,0),0)+IFERROR(VLOOKUP($IF164,Data!$B:$CP,Daily!KG$10,0),0))/CI$163,0)</f>
      </c>
      <c r="CJ164" s="14">
        <f>IFERROR((IFERROR(VLOOKUP($EG164,Data!$B:$CP,Daily!GI$10,0),0)+IFERROR(VLOOKUP($IF164,Data!$B:$CP,Daily!KH$10,0),0))/CJ$163,0)</f>
      </c>
      <c r="CK164" s="14">
        <f>IFERROR((IFERROR(VLOOKUP($EG164,Data!$B:$CP,Daily!GJ$10,0),0)+IFERROR(VLOOKUP($IF164,Data!$B:$CP,Daily!KI$10,0),0))/CK$163,0)</f>
      </c>
      <c r="CL164" s="14">
        <f>IFERROR((IFERROR(VLOOKUP($EG164,Data!$B:$CP,Daily!GK$10,0),0)+IFERROR(VLOOKUP($IF164,Data!$B:$CP,Daily!KJ$10,0),0))/CL$163,0)</f>
      </c>
      <c r="CM164" s="14">
        <f>IFERROR((IFERROR(VLOOKUP($EG164,Data!$B:$CP,Daily!GL$10,0),0)+IFERROR(VLOOKUP($IF164,Data!$B:$CP,Daily!KK$10,0),0))/CM$163,0)</f>
      </c>
      <c r="CN164" s="14">
        <f>IFERROR((IFERROR(VLOOKUP($EG164,Data!$B:$CP,Daily!GM$10,0),0)+IFERROR(VLOOKUP($IF164,Data!$B:$CP,Daily!KL$10,0),0))/CN$163,0)</f>
      </c>
      <c r="CO164" s="14">
        <f>IFERROR((IFERROR(VLOOKUP($EG164,Data!$B:$CP,Daily!GN$10,0),0)+IFERROR(VLOOKUP($IF164,Data!$B:$CP,Daily!KM$10,0),0))/CO$163,0)</f>
      </c>
      <c r="CP164" s="14">
        <f>IFERROR((IFERROR(VLOOKUP($EG164,Data!$B:$CP,Daily!GO$10,0),0)+IFERROR(VLOOKUP($IF164,Data!$B:$CP,Daily!KN$10,0),0))/CP$163,0)</f>
      </c>
      <c r="CQ164" s="14">
        <f>IFERROR((IFERROR(VLOOKUP($EG164,Data!$B:$CP,Daily!GP$10,0),0)+IFERROR(VLOOKUP($IF164,Data!$B:$CP,Daily!KO$10,0),0))/CQ$163,0)</f>
      </c>
      <c r="CR164" s="14">
        <f>IFERROR((IFERROR(VLOOKUP($EG164,Data!$B:$CP,Daily!GQ$10,0),0)+IFERROR(VLOOKUP($IF164,Data!$B:$CP,Daily!KP$10,0),0))/CR$163,0)</f>
      </c>
      <c r="CS164" s="14">
        <f>IFERROR((IFERROR(VLOOKUP($EG164,Data!$B:$CP,Daily!GR$10,0),0)+IFERROR(VLOOKUP($IF164,Data!$B:$CP,Daily!KQ$10,0),0))/CS$163,0)</f>
      </c>
      <c r="CT164" s="14">
        <f>IFERROR((IFERROR(VLOOKUP($EG164,Data!$B:$CP,Daily!GS$10,0),0)+IFERROR(VLOOKUP($IF164,Data!$B:$CP,Daily!KR$10,0),0))/CT$163,0)</f>
      </c>
      <c r="CU164" s="14">
        <f>IFERROR((IFERROR(VLOOKUP($EG164,Data!$B:$CP,Daily!GT$10,0),0)+IFERROR(VLOOKUP($IF164,Data!$B:$CP,Daily!KS$10,0),0))/CU$163,0)</f>
      </c>
      <c r="CV164" s="14">
        <f>IFERROR((IFERROR(VLOOKUP($EG164,Data!$B:$CP,Daily!GU$10,0),0)+IFERROR(VLOOKUP($IF164,Data!$B:$CP,Daily!KT$10,0),0))/CV$163,0)</f>
      </c>
      <c r="CW164" s="14">
        <f>IFERROR((IFERROR(VLOOKUP($EG164,Data!$B:$CP,Daily!GV$10,0),0)+IFERROR(VLOOKUP($IF164,Data!$B:$CP,Daily!KU$10,0),0))/CW$163,0)</f>
      </c>
      <c r="CX164" s="14">
        <f>IFERROR((IFERROR(VLOOKUP($EG164,Data!$B:$CP,Daily!GW$10,0),0)+IFERROR(VLOOKUP($IF164,Data!$B:$CP,Daily!KV$10,0),0))/CX$163,0)</f>
      </c>
      <c r="CY164" s="14">
        <f>IFERROR((IFERROR(VLOOKUP($EG164,Data!$B:$CP,Daily!GX$10,0),0)+IFERROR(VLOOKUP($IF164,Data!$B:$CP,Daily!KW$10,0),0))/CY$163,0)</f>
      </c>
      <c r="CZ164" s="14">
        <f>IFERROR((IFERROR(VLOOKUP($EG164,Data!$B:$CP,Daily!GY$10,0),0)+IFERROR(VLOOKUP($IF164,Data!$B:$CP,Daily!KX$10,0),0))/CZ$163,0)</f>
      </c>
      <c r="DA164" s="14">
        <f>IFERROR((IFERROR(VLOOKUP($EG164,Data!$B:$CP,Daily!GZ$10,0),0)+IFERROR(VLOOKUP($IF164,Data!$B:$CP,Daily!KY$10,0),0))/DA$163,0)</f>
      </c>
      <c r="DB164" s="14">
        <f>IFERROR((IFERROR(VLOOKUP($EG164,Data!$B:$CP,Daily!HA$10,0),0)+IFERROR(VLOOKUP($IF164,Data!$B:$CP,Daily!KZ$10,0),0))/DB$163,0)</f>
      </c>
      <c r="DC164" s="14">
        <f>IFERROR((IFERROR(VLOOKUP($EG164,Data!$B:$CP,Daily!HB$10,0),0)+IFERROR(VLOOKUP($IF164,Data!$B:$CP,Daily!LA$10,0),0))/DC$163,0)</f>
      </c>
      <c r="DD164" s="14">
        <f>IFERROR((IFERROR(VLOOKUP($EG164,Data!$B:$CP,Daily!HC$10,0),0)+IFERROR(VLOOKUP($IF164,Data!$B:$CP,Daily!LB$10,0),0))/DD$163,0)</f>
      </c>
      <c r="DE164" s="14">
        <f>IFERROR((IFERROR(VLOOKUP($EG164,Data!$B:$CP,Daily!HD$10,0),0)+IFERROR(VLOOKUP($IF164,Data!$B:$CP,Daily!LC$10,0),0))/DE$163,0)</f>
      </c>
      <c r="DF164" s="14">
        <f>IFERROR((IFERROR(VLOOKUP($EG164,Data!$B:$CP,Daily!HE$10,0),0)+IFERROR(VLOOKUP($IF164,Data!$B:$CP,Daily!LD$10,0),0))/DF$163,0)</f>
      </c>
      <c r="DG164" s="14">
        <f>IFERROR((IFERROR(VLOOKUP($EG164,Data!$B:$CP,Daily!HF$10,0),0)+IFERROR(VLOOKUP($IF164,Data!$B:$CP,Daily!LE$10,0),0))/DG$163,0)</f>
      </c>
      <c r="DH164" s="14">
        <f>IFERROR((IFERROR(VLOOKUP($EG164,Data!$B:$CP,Daily!HG$10,0),0)+IFERROR(VLOOKUP($IF164,Data!$B:$CP,Daily!LF$10,0),0))/DH$163,0)</f>
      </c>
      <c r="DI164" s="14">
        <f>IFERROR((IFERROR(VLOOKUP($EG164,Data!$B:$CP,Daily!HH$10,0),0)+IFERROR(VLOOKUP($IF164,Data!$B:$CP,Daily!LG$10,0),0))/DI$163,0)</f>
      </c>
      <c r="DJ164" s="14">
        <f>IFERROR((IFERROR(VLOOKUP($EG164,Data!$B:$CP,Daily!HI$10,0),0)+IFERROR(VLOOKUP($IF164,Data!$B:$CP,Daily!LH$10,0),0))/DJ$163,0)</f>
      </c>
      <c r="DK164" s="14">
        <f>IFERROR((IFERROR(VLOOKUP($EG164,Data!$B:$CP,Daily!HJ$10,0),0)+IFERROR(VLOOKUP($IF164,Data!$B:$CP,Daily!LI$10,0),0))/DK$163,0)</f>
      </c>
      <c r="DL164" s="14">
        <f>IFERROR((IFERROR(VLOOKUP($EG164,Data!$B:$CP,Daily!HK$10,0),0)+IFERROR(VLOOKUP($IF164,Data!$B:$CP,Daily!LJ$10,0),0))/DL$163,0)</f>
      </c>
      <c r="DM164" s="14">
        <f>IFERROR((IFERROR(VLOOKUP($EG164,Data!$B:$CP,Daily!HL$10,0),0)+IFERROR(VLOOKUP($IF164,Data!$B:$CP,Daily!LK$10,0),0))/DM$163,0)</f>
      </c>
      <c r="DN164" s="14">
        <f>IFERROR((IFERROR(VLOOKUP($EG164,Data!$B:$CP,Daily!HM$10,0),0)+IFERROR(VLOOKUP($IF164,Data!$B:$CP,Daily!LL$10,0),0))/DN$163,0)</f>
      </c>
      <c r="DO164" s="14">
        <f>IFERROR((IFERROR(VLOOKUP($EG164,Data!$B:$CP,Daily!HN$10,0),0)+IFERROR(VLOOKUP($IF164,Data!$B:$CP,Daily!LM$10,0),0))/DO$163,0)</f>
      </c>
      <c r="DP164" s="14">
        <f>IFERROR((IFERROR(VLOOKUP($EG164,Data!$B:$CP,Daily!HO$10,0),0)+IFERROR(VLOOKUP($IF164,Data!$B:$CP,Daily!LN$10,0),0))/DP$163,0)</f>
      </c>
      <c r="DQ164" s="14">
        <f>IFERROR((IFERROR(VLOOKUP($EG164,Data!$B:$CP,Daily!HP$10,0),0)+IFERROR(VLOOKUP($IF164,Data!$B:$CP,Daily!LO$10,0),0))/DQ$163,0)</f>
      </c>
      <c r="DR164" s="14">
        <f>IFERROR((IFERROR(VLOOKUP($EG164,Data!$B:$CP,Daily!HQ$10,0),0)+IFERROR(VLOOKUP($IF164,Data!$B:$CP,Daily!LP$10,0),0))/DR$163,0)</f>
      </c>
      <c r="DS164" s="14">
        <f>IFERROR((IFERROR(VLOOKUP($EG164,Data!$B:$CP,Daily!HR$10,0),0)+IFERROR(VLOOKUP($IF164,Data!$B:$CP,Daily!LQ$10,0),0))/DS$163,0)</f>
      </c>
      <c r="DT164" s="14">
        <f>IFERROR((IFERROR(VLOOKUP($EG164,Data!$B:$CP,Daily!HS$10,0),0)+IFERROR(VLOOKUP($IF164,Data!$B:$CP,Daily!LR$10,0),0))/DT$163,0)</f>
      </c>
      <c r="DU164" s="14">
        <f>IFERROR((IFERROR(VLOOKUP($EG164,Data!$B:$CP,Daily!HT$10,0),0)+IFERROR(VLOOKUP($IF164,Data!$B:$CP,Daily!LS$10,0),0))/DU$163,0)</f>
      </c>
      <c r="DV164" s="18"/>
      <c r="DW164" s="52">
        <f t="shared" si="2137"/>
      </c>
      <c r="DX164" s="52">
        <f t="shared" si="2138"/>
      </c>
      <c r="DY164" s="52">
        <f>DX164-DW164</f>
      </c>
      <c r="DZ164" s="52">
        <f>DX164+(0.75*DY164)</f>
      </c>
      <c r="EA164" s="52">
        <f>DW164-(0.75*DY164)</f>
      </c>
      <c r="EB164" s="18"/>
      <c r="EC164" s="14">
        <f t="shared" si="2158"/>
      </c>
      <c r="ED164" s="14">
        <f>SUMPRODUCT(DN164:DT164,DN$163:DT$163)/SUM(DN$163:DT$163)</f>
      </c>
      <c r="EE164" s="14">
        <f>SUMPRODUCT(CR164:DT164,CR$163:DT$163)/SUM(CR$163:DT$163)</f>
      </c>
      <c r="EF164" s="16"/>
      <c r="EG164" s="9" t="s">
        <v>820</v>
      </c>
      <c r="EH164" s="9" t="s">
        <v>141</v>
      </c>
      <c r="EI164" s="14">
        <f>IFERROR(VLOOKUP($EG164,Data!$B:$CP,Daily!EI$10,0)/EI$163,0)</f>
      </c>
      <c r="EJ164" s="14">
        <f>IFERROR(VLOOKUP($EG164,Data!$B:$CP,Daily!EJ$10,0)/EJ$163,0)</f>
      </c>
      <c r="EK164" s="14">
        <f>IFERROR(VLOOKUP($EG164,Data!$B:$CP,Daily!EK$10,0)/EK$163,0)</f>
      </c>
      <c r="EL164" s="14">
        <f>IFERROR(VLOOKUP($EG164,Data!$B:$CP,Daily!EL$10,0)/EL$163,0)</f>
      </c>
      <c r="EM164" s="14">
        <f>IFERROR(VLOOKUP($EG164,Data!$B:$CP,Daily!EM$10,0)/EM$163,0)</f>
      </c>
      <c r="EN164" s="14">
        <f>IFERROR(VLOOKUP($EG164,Data!$B:$CP,Daily!EN$10,0)/EN$163,0)</f>
      </c>
      <c r="EO164" s="14">
        <f>IFERROR(VLOOKUP($EG164,Data!$B:$CP,Daily!EO$10,0)/EO$163,0)</f>
      </c>
      <c r="EP164" s="14">
        <f>IFERROR(VLOOKUP($EG164,Data!$B:$CP,Daily!EP$10,0)/EP$163,0)</f>
      </c>
      <c r="EQ164" s="14">
        <f>IFERROR(VLOOKUP($EG164,Data!$B:$CP,Daily!EQ$10,0)/EQ$163,0)</f>
      </c>
      <c r="ER164" s="14">
        <f>IFERROR(VLOOKUP($EG164,Data!$B:$CP,Daily!ER$10,0)/ER$163,0)</f>
      </c>
      <c r="ES164" s="14">
        <f>IFERROR(VLOOKUP($EG164,Data!$B:$CP,Daily!ES$10,0)/ES$163,0)</f>
      </c>
      <c r="ET164" s="14">
        <f>IFERROR(VLOOKUP($EG164,Data!$B:$CP,Daily!ET$10,0)/ET$163,0)</f>
      </c>
      <c r="EU164" s="14">
        <f>IFERROR(VLOOKUP($EG164,Data!$B:$CP,Daily!EU$10,0)/EU$163,0)</f>
      </c>
      <c r="EV164" s="14">
        <f>IFERROR(VLOOKUP($EG164,Data!$B:$CP,Daily!EV$10,0)/EV$163,0)</f>
      </c>
      <c r="EW164" s="14">
        <f>IFERROR(VLOOKUP($EG164,Data!$B:$CP,Daily!EW$10,0)/EW$163,0)</f>
      </c>
      <c r="EX164" s="14">
        <f>IFERROR(VLOOKUP($EG164,Data!$B:$CP,Daily!EX$10,0)/EX$163,0)</f>
      </c>
      <c r="EY164" s="14">
        <f>IFERROR(VLOOKUP($EG164,Data!$B:$CP,Daily!EY$10,0)/EY$163,0)</f>
      </c>
      <c r="EZ164" s="14">
        <f>IFERROR(VLOOKUP($EG164,Data!$B:$CP,Daily!EZ$10,0)/EZ$163,0)</f>
      </c>
      <c r="FA164" s="14">
        <f>IFERROR(VLOOKUP($EG164,Data!$B:$CP,Daily!FA$10,0)/FA$163,0)</f>
      </c>
      <c r="FB164" s="14">
        <f>IFERROR(VLOOKUP($EG164,Data!$B:$CP,Daily!FB$10,0)/FB$163,0)</f>
      </c>
      <c r="FC164" s="14">
        <f>IFERROR(VLOOKUP($EG164,Data!$B:$CP,Daily!FC$10,0)/FC$163,0)</f>
      </c>
      <c r="FD164" s="14">
        <f>IFERROR(VLOOKUP($EG164,Data!$B:$CP,Daily!FD$10,0)/FD$163,0)</f>
      </c>
      <c r="FE164" s="14">
        <f>IFERROR(VLOOKUP($EG164,Data!$B:$CP,Daily!FE$10,0)/FE$163,0)</f>
      </c>
      <c r="FF164" s="14">
        <f>IFERROR(VLOOKUP($EG164,Data!$B:$CP,Daily!FF$10,0)/FF$163,0)</f>
      </c>
      <c r="FG164" s="14">
        <f>IFERROR(VLOOKUP($EG164,Data!$B:$CP,Daily!FG$10,0)/FG$163,0)</f>
      </c>
      <c r="FH164" s="14">
        <f>IFERROR(VLOOKUP($EG164,Data!$B:$CP,Daily!FH$10,0)/FH$163,0)</f>
      </c>
      <c r="FI164" s="14">
        <f>IFERROR(VLOOKUP($EG164,Data!$B:$CP,Daily!FI$10,0)/FI$163,0)</f>
      </c>
      <c r="FJ164" s="14">
        <f>IFERROR(VLOOKUP($EG164,Data!$B:$CP,Daily!FJ$10,0)/FJ$163,0)</f>
      </c>
      <c r="FK164" s="14">
        <f>IFERROR(VLOOKUP($EG164,Data!$B:$CP,Daily!FK$10,0)/FK$163,0)</f>
      </c>
      <c r="FL164" s="14">
        <f>IFERROR(VLOOKUP($EG164,Data!$B:$CP,Daily!FL$10,0)/FL$163,0)</f>
      </c>
      <c r="FM164" s="14">
        <f>IFERROR(VLOOKUP($EG164,Data!$B:$CP,Daily!FM$10,0)/FM$163,0)</f>
      </c>
      <c r="FN164" s="14">
        <f>IFERROR(VLOOKUP($EG164,Data!$B:$CP,Daily!FN$10,0)/FN$163,0)</f>
      </c>
      <c r="FO164" s="14">
        <f>IFERROR(VLOOKUP($EG164,Data!$B:$CP,Daily!FO$10,0)/FO$163,0)</f>
      </c>
      <c r="FP164" s="14">
        <f>IFERROR(VLOOKUP($EG164,Data!$B:$CP,Daily!FP$10,0)/FP$163,0)</f>
      </c>
      <c r="FQ164" s="14">
        <f>IFERROR(VLOOKUP($EG164,Data!$B:$CP,Daily!FQ$10,0)/FQ$163,0)</f>
      </c>
      <c r="FR164" s="14">
        <f>IFERROR(VLOOKUP($EG164,Data!$B:$CP,Daily!FR$10,0)/FR$163,0)</f>
      </c>
      <c r="FS164" s="14">
        <f>IFERROR(VLOOKUP($EG164,Data!$B:$CP,Daily!FS$10,0)/FS$163,0)</f>
      </c>
      <c r="FT164" s="14">
        <f>IFERROR(VLOOKUP($EG164,Data!$B:$CP,Daily!FT$10,0)/FT$163,0)</f>
      </c>
      <c r="FU164" s="14">
        <f>IFERROR(VLOOKUP($EG164,Data!$B:$CP,Daily!FU$10,0)/FU$163,0)</f>
      </c>
      <c r="FV164" s="14">
        <f>IFERROR(VLOOKUP($EG164,Data!$B:$CP,Daily!FV$10,0)/FV$163,0)</f>
      </c>
      <c r="FW164" s="14">
        <f>IFERROR(VLOOKUP($EG164,Data!$B:$CP,Daily!FW$10,0)/FW$163,0)</f>
      </c>
      <c r="FX164" s="14">
        <f>IFERROR(VLOOKUP($EG164,Data!$B:$CP,Daily!FX$10,0)/FX$163,0)</f>
      </c>
      <c r="FY164" s="14">
        <f>IFERROR(VLOOKUP($EG164,Data!$B:$CP,Daily!FY$10,0)/FY$163,0)</f>
      </c>
      <c r="FZ164" s="14">
        <f>IFERROR(VLOOKUP($EG164,Data!$B:$CP,Daily!FZ$10,0)/FZ$163,0)</f>
      </c>
      <c r="GA164" s="14">
        <f>IFERROR(VLOOKUP($EG164,Data!$B:$CP,Daily!GA$10,0)/GA$163,0)</f>
      </c>
      <c r="GB164" s="14">
        <f>IFERROR(VLOOKUP($EG164,Data!$B:$CP,Daily!GB$10,0)/GB$163,0)</f>
      </c>
      <c r="GC164" s="14">
        <f>IFERROR(VLOOKUP($EG164,Data!$B:$CP,Daily!GC$10,0)/GC$163,0)</f>
      </c>
      <c r="GD164" s="14">
        <f>IFERROR(VLOOKUP($EG164,Data!$B:$CP,Daily!GD$10,0)/GD$163,0)</f>
      </c>
      <c r="GE164" s="14">
        <f>IFERROR(VLOOKUP($EG164,Data!$B:$CP,Daily!GE$10,0)/GE$163,0)</f>
      </c>
      <c r="GF164" s="14">
        <f>IFERROR(VLOOKUP($EG164,Data!$B:$CP,Daily!GF$10,0)/GF$163,0)</f>
      </c>
      <c r="GG164" s="14">
        <f>IFERROR(VLOOKUP($EG164,Data!$B:$CP,Daily!GG$10,0)/GG$163,0)</f>
      </c>
      <c r="GH164" s="14">
        <f>IFERROR(VLOOKUP($EG164,Data!$B:$CP,Daily!GH$10,0)/GH$163,0)</f>
      </c>
      <c r="GI164" s="14">
        <f>IFERROR(VLOOKUP($EG164,Data!$B:$CP,Daily!GI$10,0)/GI$163,0)</f>
      </c>
      <c r="GJ164" s="14">
        <f>IFERROR(VLOOKUP($EG164,Data!$B:$CP,Daily!GJ$10,0)/GJ$163,0)</f>
      </c>
      <c r="GK164" s="14">
        <f>IFERROR(VLOOKUP($EG164,Data!$B:$CP,Daily!GK$10,0)/GK$163,0)</f>
      </c>
      <c r="GL164" s="14">
        <f>IFERROR(VLOOKUP($EG164,Data!$B:$CP,Daily!GL$10,0)/GL$163,0)</f>
      </c>
      <c r="GM164" s="14">
        <f>IFERROR(VLOOKUP($EG164,Data!$B:$CP,Daily!GM$10,0)/GM$163,0)</f>
      </c>
      <c r="GN164" s="14">
        <f>IFERROR(VLOOKUP($EG164,Data!$B:$CP,Daily!GN$10,0)/GN$163,0)</f>
      </c>
      <c r="GO164" s="14">
        <f>IFERROR(VLOOKUP($EG164,Data!$B:$CP,Daily!GO$10,0)/GO$163,0)</f>
      </c>
      <c r="GP164" s="14">
        <f>IFERROR(VLOOKUP($EG164,Data!$B:$CP,Daily!GP$10,0)/GP$163,0)</f>
      </c>
      <c r="GQ164" s="14">
        <f>IFERROR(VLOOKUP($EG164,Data!$B:$CP,Daily!GQ$10,0)/GQ$163,0)</f>
      </c>
      <c r="GR164" s="14">
        <f>IFERROR(VLOOKUP($EG164,Data!$B:$CP,Daily!GR$10,0)/GR$163,0)</f>
      </c>
      <c r="GS164" s="14">
        <f>IFERROR(VLOOKUP($EG164,Data!$B:$CP,Daily!GS$10,0)/GS$163,0)</f>
      </c>
      <c r="GT164" s="14">
        <f>IFERROR(VLOOKUP($EG164,Data!$B:$CP,Daily!GT$10,0)/GT$163,0)</f>
      </c>
      <c r="GU164" s="14">
        <f>IFERROR(VLOOKUP($EG164,Data!$B:$CP,Daily!GU$10,0)/GU$163,0)</f>
      </c>
      <c r="GV164" s="14">
        <f>IFERROR(VLOOKUP($EG164,Data!$B:$CP,Daily!GV$10,0)/GV$163,0)</f>
      </c>
      <c r="GW164" s="14">
        <f>IFERROR(VLOOKUP($EG164,Data!$B:$CP,Daily!GW$10,0)/GW$163,0)</f>
      </c>
      <c r="GX164" s="14">
        <f>IFERROR(VLOOKUP($EG164,Data!$B:$CP,Daily!GX$10,0)/GX$163,0)</f>
      </c>
      <c r="GY164" s="14">
        <f>IFERROR(VLOOKUP($EG164,Data!$B:$CP,Daily!GY$10,0)/GY$163,0)</f>
      </c>
      <c r="GZ164" s="14">
        <f>IFERROR(VLOOKUP($EG164,Data!$B:$CP,Daily!GZ$10,0)/GZ$163,0)</f>
      </c>
      <c r="HA164" s="14">
        <f>IFERROR(VLOOKUP($EG164,Data!$B:$CP,Daily!HA$10,0)/HA$163,0)</f>
      </c>
      <c r="HB164" s="14">
        <f>IFERROR(VLOOKUP($EG164,Data!$B:$CP,Daily!HB$10,0)/HB$163,0)</f>
      </c>
      <c r="HC164" s="14">
        <f>IFERROR(VLOOKUP($EG164,Data!$B:$CP,Daily!HC$10,0)/HC$163,0)</f>
      </c>
      <c r="HD164" s="14">
        <f>IFERROR(VLOOKUP($EG164,Data!$B:$CP,Daily!HD$10,0)/HD$163,0)</f>
      </c>
      <c r="HE164" s="14">
        <f>IFERROR(VLOOKUP($EG164,Data!$B:$CP,Daily!HE$10,0)/HE$163,0)</f>
      </c>
      <c r="HF164" s="14">
        <f>IFERROR(VLOOKUP($EG164,Data!$B:$CP,Daily!HF$10,0)/HF$163,0)</f>
      </c>
      <c r="HG164" s="14">
        <f>IFERROR(VLOOKUP($EG164,Data!$B:$CP,Daily!HG$10,0)/HG$163,0)</f>
      </c>
      <c r="HH164" s="14">
        <f>IFERROR(VLOOKUP($EG164,Data!$B:$CP,Daily!HH$10,0)/HH$163,0)</f>
      </c>
      <c r="HI164" s="14">
        <f>IFERROR(VLOOKUP($EG164,Data!$B:$CP,Daily!HI$10,0)/HI$163,0)</f>
      </c>
      <c r="HJ164" s="14">
        <f>IFERROR(VLOOKUP($EG164,Data!$B:$CP,Daily!HJ$10,0)/HJ$163,0)</f>
      </c>
      <c r="HK164" s="14">
        <f>IFERROR(VLOOKUP($EG164,Data!$B:$CP,Daily!HK$10,0)/HK$163,0)</f>
      </c>
      <c r="HL164" s="14">
        <f>IFERROR(VLOOKUP($EG164,Data!$B:$CP,Daily!HL$10,0)/HL$163,0)</f>
      </c>
      <c r="HM164" s="14">
        <f>IFERROR(VLOOKUP($EG164,Data!$B:$CP,Daily!HM$10,0)/HM$163,0)</f>
      </c>
      <c r="HN164" s="14">
        <f>IFERROR(VLOOKUP($EG164,Data!$B:$CP,Daily!HN$10,0)/HN$163,0)</f>
      </c>
      <c r="HO164" s="14">
        <f>IFERROR(VLOOKUP($EG164,Data!$B:$CP,Daily!HO$10,0)/HO$163,0)</f>
      </c>
      <c r="HP164" s="14">
        <f>IFERROR(VLOOKUP($EG164,Data!$B:$CP,Daily!HP$10,0)/HP$163,0)</f>
      </c>
      <c r="HQ164" s="14">
        <f>IFERROR(VLOOKUP($EG164,Data!$B:$CP,Daily!HQ$10,0)/HQ$163,0)</f>
      </c>
      <c r="HR164" s="14">
        <f>IFERROR(VLOOKUP($EG164,Data!$B:$CP,Daily!HR$10,0)/HR$163,0)</f>
      </c>
      <c r="HS164" s="14">
        <f>IFERROR(VLOOKUP($EG164,Data!$B:$CP,Daily!HS$10,0)/HS$163,0)</f>
      </c>
      <c r="HT164" s="14">
        <f>IFERROR(VLOOKUP($EG164,Data!$B:$CP,Daily!HT$10,0)/HT$163,0)</f>
      </c>
      <c r="HU164" s="17"/>
      <c r="HV164" s="52">
        <f t="shared" si="2141"/>
      </c>
      <c r="HW164" s="52">
        <f t="shared" si="2142"/>
      </c>
      <c r="HX164" s="52">
        <f t="shared" si="2179"/>
      </c>
      <c r="HY164" s="52">
        <f t="shared" si="2180"/>
      </c>
      <c r="HZ164" s="52">
        <f>HV164-(0.75*HX164)</f>
      </c>
      <c r="IA164" s="53"/>
      <c r="IB164" s="14">
        <f t="shared" si="2182"/>
      </c>
      <c r="IC164" s="14">
        <f>SUMPRODUCT(HM164:HS164,HM$163:HS$163)/SUM(HM$163:HS$163)</f>
      </c>
      <c r="ID164" s="14">
        <f>SUMPRODUCT(GQ164:HS164,GQ$163:HS$163)/SUM(GQ$163:HS$163)</f>
      </c>
      <c r="IE164" s="16"/>
      <c r="IF164" s="9" t="s">
        <v>821</v>
      </c>
      <c r="IG164" s="9" t="s">
        <v>141</v>
      </c>
      <c r="IH164" s="14">
        <f>IFERROR(VLOOKUP($IF164,Data!$B:$CP,Daily!IH$10,0)/IH$163,0)</f>
      </c>
      <c r="II164" s="14">
        <f>IFERROR(VLOOKUP($IF164,Data!$B:$CP,Daily!II$10,0)/II$163,0)</f>
      </c>
      <c r="IJ164" s="14">
        <f>IFERROR(VLOOKUP($IF164,Data!$B:$CP,Daily!IJ$10,0)/IJ$163,0)</f>
      </c>
      <c r="IK164" s="14">
        <f>IFERROR(VLOOKUP($IF164,Data!$B:$CP,Daily!IK$10,0)/IK$163,0)</f>
      </c>
      <c r="IL164" s="14">
        <f>IFERROR(VLOOKUP($IF164,Data!$B:$CP,Daily!IL$10,0)/IL$163,0)</f>
      </c>
      <c r="IM164" s="14">
        <f>IFERROR(VLOOKUP($IF164,Data!$B:$CP,Daily!IM$10,0)/IM$163,0)</f>
      </c>
      <c r="IN164" s="14">
        <f>IFERROR(VLOOKUP($IF164,Data!$B:$CP,Daily!IN$10,0)/IN$163,0)</f>
      </c>
      <c r="IO164" s="14">
        <f>IFERROR(VLOOKUP($IF164,Data!$B:$CP,Daily!IO$10,0)/IO$163,0)</f>
      </c>
      <c r="IP164" s="14">
        <f>IFERROR(VLOOKUP($IF164,Data!$B:$CP,Daily!IP$10,0)/IP$163,0)</f>
      </c>
      <c r="IQ164" s="14">
        <f>IFERROR(VLOOKUP($IF164,Data!$B:$CP,Daily!IQ$10,0)/IQ$163,0)</f>
      </c>
      <c r="IR164" s="14">
        <f>IFERROR(VLOOKUP($IF164,Data!$B:$CP,Daily!IR$10,0)/IR$163,0)</f>
      </c>
      <c r="IS164" s="14">
        <f>IFERROR(VLOOKUP($IF164,Data!$B:$CP,Daily!IS$10,0)/IS$163,0)</f>
      </c>
      <c r="IT164" s="14">
        <f>IFERROR(VLOOKUP($IF164,Data!$B:$CP,Daily!IT$10,0)/IT$163,0)</f>
      </c>
      <c r="IU164" s="14">
        <f>IFERROR(VLOOKUP($IF164,Data!$B:$CP,Daily!IU$10,0)/IU$163,0)</f>
      </c>
      <c r="IV164" s="14">
        <f>IFERROR(VLOOKUP($IF164,Data!$B:$CP,Daily!IV$10,0)/IV$163,0)</f>
      </c>
      <c r="IW164" s="14">
        <f>IFERROR(VLOOKUP($IF164,Data!$B:$CP,Daily!IW$10,0)/IW$163,0)</f>
      </c>
      <c r="IX164" s="14">
        <f>IFERROR(VLOOKUP($IF164,Data!$B:$CP,Daily!IX$10,0)/IX$163,0)</f>
      </c>
      <c r="IY164" s="14">
        <f>IFERROR(VLOOKUP($IF164,Data!$B:$CP,Daily!IY$10,0)/IY$163,0)</f>
      </c>
      <c r="IZ164" s="14">
        <f>IFERROR(VLOOKUP($IF164,Data!$B:$CP,Daily!IZ$10,0)/IZ$163,0)</f>
      </c>
      <c r="JA164" s="14">
        <f>IFERROR(VLOOKUP($IF164,Data!$B:$CP,Daily!JA$10,0)/JA$163,0)</f>
      </c>
      <c r="JB164" s="14">
        <f>IFERROR(VLOOKUP($IF164,Data!$B:$CP,Daily!JB$10,0)/JB$163,0)</f>
      </c>
      <c r="JC164" s="14">
        <f>IFERROR(VLOOKUP($IF164,Data!$B:$CP,Daily!JC$10,0)/JC$163,0)</f>
      </c>
      <c r="JD164" s="14">
        <f>IFERROR(VLOOKUP($IF164,Data!$B:$CP,Daily!JD$10,0)/JD$163,0)</f>
      </c>
      <c r="JE164" s="14">
        <f>IFERROR(VLOOKUP($IF164,Data!$B:$CP,Daily!JE$10,0)/JE$163,0)</f>
      </c>
      <c r="JF164" s="14">
        <f>IFERROR(VLOOKUP($IF164,Data!$B:$CP,Daily!JF$10,0)/JF$163,0)</f>
      </c>
      <c r="JG164" s="14">
        <f>IFERROR(VLOOKUP($IF164,Data!$B:$CP,Daily!JG$10,0)/JG$163,0)</f>
      </c>
      <c r="JH164" s="14">
        <f>IFERROR(VLOOKUP($IF164,Data!$B:$CP,Daily!JH$10,0)/JH$163,0)</f>
      </c>
      <c r="JI164" s="14">
        <f>IFERROR(VLOOKUP($IF164,Data!$B:$CP,Daily!JI$10,0)/JI$163,0)</f>
      </c>
      <c r="JJ164" s="14">
        <f>IFERROR(VLOOKUP($IF164,Data!$B:$CP,Daily!JJ$10,0)/JJ$163,0)</f>
      </c>
      <c r="JK164" s="14">
        <f>IFERROR(VLOOKUP($IF164,Data!$B:$CP,Daily!JK$10,0)/JK$163,0)</f>
      </c>
      <c r="JL164" s="14">
        <f>IFERROR(VLOOKUP($IF164,Data!$B:$CP,Daily!JL$10,0)/JL$163,0)</f>
      </c>
      <c r="JM164" s="14">
        <f>IFERROR(VLOOKUP($IF164,Data!$B:$CP,Daily!JM$10,0)/JM$163,0)</f>
      </c>
      <c r="JN164" s="14">
        <f>IFERROR(VLOOKUP($IF164,Data!$B:$CP,Daily!JN$10,0)/JN$163,0)</f>
      </c>
      <c r="JO164" s="14">
        <f>IFERROR(VLOOKUP($IF164,Data!$B:$CP,Daily!JO$10,0)/JO$163,0)</f>
      </c>
      <c r="JP164" s="14">
        <f>IFERROR(VLOOKUP($IF164,Data!$B:$CP,Daily!JP$10,0)/JP$163,0)</f>
      </c>
      <c r="JQ164" s="14">
        <f>IFERROR(VLOOKUP($IF164,Data!$B:$CP,Daily!JQ$10,0)/JQ$163,0)</f>
      </c>
      <c r="JR164" s="14">
        <f>IFERROR(VLOOKUP($IF164,Data!$B:$CP,Daily!JR$10,0)/JR$163,0)</f>
      </c>
      <c r="JS164" s="14">
        <f>IFERROR(VLOOKUP($IF164,Data!$B:$CP,Daily!JS$10,0)/JS$163,0)</f>
      </c>
      <c r="JT164" s="14">
        <f>IFERROR(VLOOKUP($IF164,Data!$B:$CP,Daily!JT$10,0)/JT$163,0)</f>
      </c>
      <c r="JU164" s="14">
        <f>IFERROR(VLOOKUP($IF164,Data!$B:$CP,Daily!JU$10,0)/JU$163,0)</f>
      </c>
      <c r="JV164" s="14">
        <f>IFERROR(VLOOKUP($IF164,Data!$B:$CP,Daily!JV$10,0)/JV$163,0)</f>
      </c>
      <c r="JW164" s="14">
        <f>IFERROR(VLOOKUP($IF164,Data!$B:$CP,Daily!JW$10,0)/JW$163,0)</f>
      </c>
      <c r="JX164" s="14">
        <f>IFERROR(VLOOKUP($IF164,Data!$B:$CP,Daily!JX$10,0)/JX$163,0)</f>
      </c>
      <c r="JY164" s="14">
        <f>IFERROR(VLOOKUP($IF164,Data!$B:$CP,Daily!JY$10,0)/JY$163,0)</f>
      </c>
      <c r="JZ164" s="14">
        <f>IFERROR(VLOOKUP($IF164,Data!$B:$CP,Daily!JZ$10,0)/JZ$163,0)</f>
      </c>
      <c r="KA164" s="14">
        <f>IFERROR(VLOOKUP($IF164,Data!$B:$CP,Daily!KA$10,0)/KA$163,0)</f>
      </c>
      <c r="KB164" s="14">
        <f>IFERROR(VLOOKUP($IF164,Data!$B:$CP,Daily!KB$10,0)/KB$163,0)</f>
      </c>
      <c r="KC164" s="14">
        <f>IFERROR(VLOOKUP($IF164,Data!$B:$CP,Daily!KC$10,0)/KC$163,0)</f>
      </c>
      <c r="KD164" s="14">
        <f>IFERROR(VLOOKUP($IF164,Data!$B:$CP,Daily!KD$10,0)/KD$163,0)</f>
      </c>
      <c r="KE164" s="14">
        <f>IFERROR(VLOOKUP($IF164,Data!$B:$CP,Daily!KE$10,0)/KE$163,0)</f>
      </c>
      <c r="KF164" s="14">
        <f>IFERROR(VLOOKUP($IF164,Data!$B:$CP,Daily!KF$10,0)/KF$163,0)</f>
      </c>
      <c r="KG164" s="14">
        <f>IFERROR(VLOOKUP($IF164,Data!$B:$CP,Daily!KG$10,0)/KG$163,0)</f>
      </c>
      <c r="KH164" s="14">
        <f>IFERROR(VLOOKUP($IF164,Data!$B:$CP,Daily!KH$10,0)/KH$163,0)</f>
      </c>
      <c r="KI164" s="14">
        <f>IFERROR(VLOOKUP($IF164,Data!$B:$CP,Daily!KI$10,0)/KI$163,0)</f>
      </c>
      <c r="KJ164" s="14">
        <f>IFERROR(VLOOKUP($IF164,Data!$B:$CP,Daily!KJ$10,0)/KJ$163,0)</f>
      </c>
      <c r="KK164" s="14">
        <f>IFERROR(VLOOKUP($IF164,Data!$B:$CP,Daily!KK$10,0)/KK$163,0)</f>
      </c>
      <c r="KL164" s="14">
        <f>IFERROR(VLOOKUP($IF164,Data!$B:$CP,Daily!KL$10,0)/KL$163,0)</f>
      </c>
      <c r="KM164" s="14">
        <f>IFERROR(VLOOKUP($IF164,Data!$B:$CP,Daily!KM$10,0)/KM$163,0)</f>
      </c>
      <c r="KN164" s="14">
        <f>IFERROR(VLOOKUP($IF164,Data!$B:$CP,Daily!KN$10,0)/KN$163,0)</f>
      </c>
      <c r="KO164" s="14">
        <f>IFERROR(VLOOKUP($IF164,Data!$B:$CP,Daily!KO$10,0)/KO$163,0)</f>
      </c>
      <c r="KP164" s="14">
        <f>IFERROR(VLOOKUP($IF164,Data!$B:$CP,Daily!KP$10,0)/KP$163,0)</f>
      </c>
      <c r="KQ164" s="14">
        <f>IFERROR(VLOOKUP($IF164,Data!$B:$CP,Daily!KQ$10,0)/KQ$163,0)</f>
      </c>
      <c r="KR164" s="14">
        <f>IFERROR(VLOOKUP($IF164,Data!$B:$CP,Daily!KR$10,0)/KR$163,0)</f>
      </c>
      <c r="KS164" s="14">
        <f>IFERROR(VLOOKUP($IF164,Data!$B:$CP,Daily!KS$10,0)/KS$163,0)</f>
      </c>
      <c r="KT164" s="14">
        <f>IFERROR(VLOOKUP($IF164,Data!$B:$CP,Daily!KT$10,0)/KT$163,0)</f>
      </c>
      <c r="KU164" s="14">
        <f>IFERROR(VLOOKUP($IF164,Data!$B:$CP,Daily!KU$10,0)/KU$163,0)</f>
      </c>
      <c r="KV164" s="14">
        <f>IFERROR(VLOOKUP($IF164,Data!$B:$CP,Daily!KV$10,0)/KV$163,0)</f>
      </c>
      <c r="KW164" s="14">
        <f>IFERROR(VLOOKUP($IF164,Data!$B:$CP,Daily!KW$10,0)/KW$163,0)</f>
      </c>
      <c r="KX164" s="14">
        <f>IFERROR(VLOOKUP($IF164,Data!$B:$CP,Daily!KX$10,0)/KX$163,0)</f>
      </c>
      <c r="KY164" s="14">
        <f>IFERROR(VLOOKUP($IF164,Data!$B:$CP,Daily!KY$10,0)/KY$163,0)</f>
      </c>
      <c r="KZ164" s="14">
        <f>IFERROR(VLOOKUP($IF164,Data!$B:$CP,Daily!KZ$10,0)/KZ$163,0)</f>
      </c>
      <c r="LA164" s="14">
        <f>IFERROR(VLOOKUP($IF164,Data!$B:$CP,Daily!LA$10,0)/LA$163,0)</f>
      </c>
      <c r="LB164" s="14">
        <f>IFERROR(VLOOKUP($IF164,Data!$B:$CP,Daily!LB$10,0)/LB$163,0)</f>
      </c>
      <c r="LC164" s="14">
        <f>IFERROR(VLOOKUP($IF164,Data!$B:$CP,Daily!LC$10,0)/LC$163,0)</f>
      </c>
      <c r="LD164" s="14">
        <f>IFERROR(VLOOKUP($IF164,Data!$B:$CP,Daily!LD$10,0)/LD$163,0)</f>
      </c>
      <c r="LE164" s="14">
        <f>IFERROR(VLOOKUP($IF164,Data!$B:$CP,Daily!LE$10,0)/LE$163,0)</f>
      </c>
      <c r="LF164" s="14">
        <f>IFERROR(VLOOKUP($IF164,Data!$B:$CP,Daily!LF$10,0)/LF$163,0)</f>
      </c>
      <c r="LG164" s="14">
        <f>IFERROR(VLOOKUP($IF164,Data!$B:$CP,Daily!LG$10,0)/LG$163,0)</f>
      </c>
      <c r="LH164" s="14">
        <f>IFERROR(VLOOKUP($IF164,Data!$B:$CP,Daily!LH$10,0)/LH$163,0)</f>
      </c>
      <c r="LI164" s="14">
        <f>IFERROR(VLOOKUP($IF164,Data!$B:$CP,Daily!LI$10,0)/LI$163,0)</f>
      </c>
      <c r="LJ164" s="14">
        <f>IFERROR(VLOOKUP($IF164,Data!$B:$CP,Daily!LJ$10,0)/LJ$163,0)</f>
      </c>
      <c r="LK164" s="14">
        <f>IFERROR(VLOOKUP($IF164,Data!$B:$CP,Daily!LK$10,0)/LK$163,0)</f>
      </c>
      <c r="LL164" s="14">
        <f>IFERROR(VLOOKUP($IF164,Data!$B:$CP,Daily!LL$10,0)/LL$163,0)</f>
      </c>
      <c r="LM164" s="14">
        <f>IFERROR(VLOOKUP($IF164,Data!$B:$CP,Daily!LM$10,0)/LM$163,0)</f>
      </c>
      <c r="LN164" s="14">
        <f>IFERROR(VLOOKUP($IF164,Data!$B:$CP,Daily!LN$10,0)/LN$163,0)</f>
      </c>
      <c r="LO164" s="14">
        <f>IFERROR(VLOOKUP($IF164,Data!$B:$CP,Daily!LO$10,0)/LO$163,0)</f>
      </c>
      <c r="LP164" s="14">
        <f>IFERROR(VLOOKUP($IF164,Data!$B:$CP,Daily!LP$10,0)/LP$163,0)</f>
      </c>
      <c r="LQ164" s="14">
        <f>IFERROR(VLOOKUP($IF164,Data!$B:$CP,Daily!LQ$10,0)/LQ$163,0)</f>
      </c>
      <c r="LR164" s="14">
        <f>IFERROR(VLOOKUP($IF164,Data!$B:$CP,Daily!LR$10,0)/LR$163,0)</f>
      </c>
      <c r="LS164" s="14">
        <f>IFERROR(VLOOKUP($IF164,Data!$B:$CP,Daily!LS$10,0)/LS$163,0)</f>
      </c>
      <c r="LU164" s="52">
        <f t="shared" si="2145"/>
      </c>
      <c r="LV164" s="52">
        <f t="shared" si="2146"/>
      </c>
      <c r="LW164" s="52">
        <f t="shared" ref="LW164" si="2497">LV164-LU164</f>
      </c>
      <c r="LX164" s="52">
        <f t="shared" ref="LX164" si="2498">LV164+(0.75*LW164)</f>
      </c>
      <c r="LY164" s="52">
        <f t="shared" ref="LY164" si="2499">LU164-(0.75*LW164)</f>
      </c>
      <c r="LZ164" s="53"/>
      <c r="MA164" s="14">
        <f t="shared" si="2186"/>
      </c>
      <c r="MB164" s="14">
        <f>SUMPRODUCT(LL164:LR164,LL$163:LR$163)/SUM(LL$163:LR$163)</f>
      </c>
      <c r="MC164" s="14">
        <f>SUMPRODUCT(KP164:LR164,KP$163:LR$163)/SUM(KP$163:LR$163)</f>
      </c>
    </row>
    <row r="165" spans="4:341" x14ac:dyDescent="0.25">
      <c r="D165" s="74" t="s">
        <v>822</v>
      </c>
      <c r="E165" s="67" t="str">
        <f>VLOOKUP($D165,'Metric Nature'!$C:$D,2,0)&amp;IF(($F165&lt;(EA165)),"Below",IF(($F165&gt;(DZ165)),"Above","Within"))</f>
      </c>
      <c r="F165" s="71">
        <f t="shared" si="2163"/>
      </c>
      <c r="G165" s="63">
        <f t="shared" si="2164"/>
      </c>
      <c r="H165" s="98">
        <f t="shared" si="2165"/>
      </c>
      <c r="I165" s="63">
        <f t="shared" ref="I165:I166" si="2500">EE165</f>
      </c>
      <c r="J165" s="71">
        <f t="shared" si="2167"/>
      </c>
      <c r="K165" s="62">
        <f t="shared" si="2490"/>
      </c>
      <c r="L165" s="70"/>
      <c r="M165" s="67" t="str">
        <f>VLOOKUP($D165,'Metric Nature'!$C:$D,2,0)&amp;IF(($N165&lt;(HZ165)),"Below",IF(($N165&gt;(HY165)),"Above","Within"))</f>
      </c>
      <c r="N165" s="71">
        <f t="shared" ref="N165:N166" si="2501">HT165</f>
      </c>
      <c r="O165" s="63">
        <f t="shared" ref="O165:O166" si="2502">IC165</f>
      </c>
      <c r="P165" s="98">
        <f t="shared" ref="P165:P166" si="2503">IFERROR(((N165-O165)/O165),0)</f>
      </c>
      <c r="Q165" s="63">
        <f t="shared" ref="Q165:Q166" si="2504">ID165</f>
      </c>
      <c r="R165" s="71">
        <f t="shared" ref="R165:R166" si="2505">IFERROR(((N165-Q165)/Q165),0)</f>
      </c>
      <c r="S165" s="62">
        <f t="shared" si="2493"/>
      </c>
      <c r="T165" s="70"/>
      <c r="U165" s="67" t="str">
        <f>VLOOKUP($D165,'Metric Nature'!$C:$D,2,0)&amp;IF(($V165&lt;(LY165)),"Below",IF(($V165&gt;(LX165)),"Above","Within"))</f>
      </c>
      <c r="V165" s="62">
        <f t="shared" ref="V165:V166" si="2506">LS165</f>
      </c>
      <c r="W165" s="63">
        <f t="shared" ref="W165:W166" si="2507">MB165</f>
      </c>
      <c r="X165" s="62">
        <f t="shared" ref="X165:X166" si="2508">IFERROR(((V165-W165)/W165),0)</f>
      </c>
      <c r="Y165" s="63">
        <f t="shared" ref="Y165:Y166" si="2509">MC165</f>
      </c>
      <c r="Z165" s="62">
        <f t="shared" ref="Z165:Z166" si="2510">IFERROR(((V165-Y165)/Y165),0)</f>
      </c>
      <c r="AA165" s="62">
        <f t="shared" si="2496"/>
      </c>
      <c r="AB165" s="64"/>
      <c r="AC165" s="60" t="s">
        <v>823</v>
      </c>
      <c r="AI165" s="9" t="s">
        <v>822</v>
      </c>
      <c r="AJ165" s="14">
        <f>IFERROR((IFERROR(VLOOKUP($EG165,Data!$B:$CP,Daily!EI$10,0),0)+IFERROR(VLOOKUP($IF165,Data!$B:$CP,Daily!IH$10,0),0))/AJ$156,0)</f>
      </c>
      <c r="AK165" s="14">
        <f>IFERROR((IFERROR(VLOOKUP($EG165,Data!$B:$CP,Daily!EJ$10,0),0)+IFERROR(VLOOKUP($IF165,Data!$B:$CP,Daily!II$10,0),0))/AK$156,0)</f>
      </c>
      <c r="AL165" s="14">
        <f>IFERROR((IFERROR(VLOOKUP($EG165,Data!$B:$CP,Daily!EK$10,0),0)+IFERROR(VLOOKUP($IF165,Data!$B:$CP,Daily!IJ$10,0),0))/AL$156,0)</f>
      </c>
      <c r="AM165" s="14">
        <f>IFERROR((IFERROR(VLOOKUP($EG165,Data!$B:$CP,Daily!EL$10,0),0)+IFERROR(VLOOKUP($IF165,Data!$B:$CP,Daily!IK$10,0),0))/AM$156,0)</f>
      </c>
      <c r="AN165" s="14">
        <f>IFERROR((IFERROR(VLOOKUP($EG165,Data!$B:$CP,Daily!EM$10,0),0)+IFERROR(VLOOKUP($IF165,Data!$B:$CP,Daily!IL$10,0),0))/AN$156,0)</f>
      </c>
      <c r="AO165" s="14">
        <f>IFERROR((IFERROR(VLOOKUP($EG165,Data!$B:$CP,Daily!EN$10,0),0)+IFERROR(VLOOKUP($IF165,Data!$B:$CP,Daily!IM$10,0),0))/AO$156,0)</f>
      </c>
      <c r="AP165" s="14">
        <f>IFERROR((IFERROR(VLOOKUP($EG165,Data!$B:$CP,Daily!EO$10,0),0)+IFERROR(VLOOKUP($IF165,Data!$B:$CP,Daily!IN$10,0),0))/AP$156,0)</f>
      </c>
      <c r="AQ165" s="14">
        <f>IFERROR((IFERROR(VLOOKUP($EG165,Data!$B:$CP,Daily!EP$10,0),0)+IFERROR(VLOOKUP($IF165,Data!$B:$CP,Daily!IO$10,0),0))/AQ$156,0)</f>
      </c>
      <c r="AR165" s="14">
        <f>IFERROR((IFERROR(VLOOKUP($EG165,Data!$B:$CP,Daily!EQ$10,0),0)+IFERROR(VLOOKUP($IF165,Data!$B:$CP,Daily!IP$10,0),0))/AR$156,0)</f>
      </c>
      <c r="AS165" s="14">
        <f>IFERROR((IFERROR(VLOOKUP($EG165,Data!$B:$CP,Daily!ER$10,0),0)+IFERROR(VLOOKUP($IF165,Data!$B:$CP,Daily!IQ$10,0),0))/AS$156,0)</f>
      </c>
      <c r="AT165" s="14">
        <f>IFERROR((IFERROR(VLOOKUP($EG165,Data!$B:$CP,Daily!ES$10,0),0)+IFERROR(VLOOKUP($IF165,Data!$B:$CP,Daily!IR$10,0),0))/AT$156,0)</f>
      </c>
      <c r="AU165" s="14">
        <f>IFERROR((IFERROR(VLOOKUP($EG165,Data!$B:$CP,Daily!ET$10,0),0)+IFERROR(VLOOKUP($IF165,Data!$B:$CP,Daily!IS$10,0),0))/AU$156,0)</f>
      </c>
      <c r="AV165" s="14">
        <f>IFERROR((IFERROR(VLOOKUP($EG165,Data!$B:$CP,Daily!EU$10,0),0)+IFERROR(VLOOKUP($IF165,Data!$B:$CP,Daily!IT$10,0),0))/AV$156,0)</f>
      </c>
      <c r="AW165" s="14">
        <f>IFERROR((IFERROR(VLOOKUP($EG165,Data!$B:$CP,Daily!EV$10,0),0)+IFERROR(VLOOKUP($IF165,Data!$B:$CP,Daily!IU$10,0),0))/AW$156,0)</f>
      </c>
      <c r="AX165" s="14">
        <f>IFERROR((IFERROR(VLOOKUP($EG165,Data!$B:$CP,Daily!EW$10,0),0)+IFERROR(VLOOKUP($IF165,Data!$B:$CP,Daily!IV$10,0),0))/AX$156,0)</f>
      </c>
      <c r="AY165" s="14">
        <f>IFERROR((IFERROR(VLOOKUP($EG165,Data!$B:$CP,Daily!EX$10,0),0)+IFERROR(VLOOKUP($IF165,Data!$B:$CP,Daily!IW$10,0),0))/AY$156,0)</f>
      </c>
      <c r="AZ165" s="14">
        <f>IFERROR((IFERROR(VLOOKUP($EG165,Data!$B:$CP,Daily!EY$10,0),0)+IFERROR(VLOOKUP($IF165,Data!$B:$CP,Daily!IX$10,0),0))/AZ$156,0)</f>
      </c>
      <c r="BA165" s="14">
        <f>IFERROR((IFERROR(VLOOKUP($EG165,Data!$B:$CP,Daily!EZ$10,0),0)+IFERROR(VLOOKUP($IF165,Data!$B:$CP,Daily!IY$10,0),0))/BA$156,0)</f>
      </c>
      <c r="BB165" s="14">
        <f>IFERROR((IFERROR(VLOOKUP($EG165,Data!$B:$CP,Daily!FA$10,0),0)+IFERROR(VLOOKUP($IF165,Data!$B:$CP,Daily!IZ$10,0),0))/BB$156,0)</f>
      </c>
      <c r="BC165" s="14">
        <f>IFERROR((IFERROR(VLOOKUP($EG165,Data!$B:$CP,Daily!FB$10,0),0)+IFERROR(VLOOKUP($IF165,Data!$B:$CP,Daily!JA$10,0),0))/BC$156,0)</f>
      </c>
      <c r="BD165" s="14">
        <f>IFERROR((IFERROR(VLOOKUP($EG165,Data!$B:$CP,Daily!FC$10,0),0)+IFERROR(VLOOKUP($IF165,Data!$B:$CP,Daily!JB$10,0),0))/BD$156,0)</f>
      </c>
      <c r="BE165" s="14">
        <f>IFERROR((IFERROR(VLOOKUP($EG165,Data!$B:$CP,Daily!FD$10,0),0)+IFERROR(VLOOKUP($IF165,Data!$B:$CP,Daily!JC$10,0),0))/BE$156,0)</f>
      </c>
      <c r="BF165" s="14">
        <f>IFERROR((IFERROR(VLOOKUP($EG165,Data!$B:$CP,Daily!FE$10,0),0)+IFERROR(VLOOKUP($IF165,Data!$B:$CP,Daily!JD$10,0),0))/BF$156,0)</f>
      </c>
      <c r="BG165" s="14">
        <f>IFERROR((IFERROR(VLOOKUP($EG165,Data!$B:$CP,Daily!FF$10,0),0)+IFERROR(VLOOKUP($IF165,Data!$B:$CP,Daily!JE$10,0),0))/BG$156,0)</f>
      </c>
      <c r="BH165" s="14">
        <f>IFERROR((IFERROR(VLOOKUP($EG165,Data!$B:$CP,Daily!FG$10,0),0)+IFERROR(VLOOKUP($IF165,Data!$B:$CP,Daily!JF$10,0),0))/BH$156,0)</f>
      </c>
      <c r="BI165" s="14">
        <f>IFERROR((IFERROR(VLOOKUP($EG165,Data!$B:$CP,Daily!FH$10,0),0)+IFERROR(VLOOKUP($IF165,Data!$B:$CP,Daily!JG$10,0),0))/BI$156,0)</f>
      </c>
      <c r="BJ165" s="14">
        <f>IFERROR((IFERROR(VLOOKUP($EG165,Data!$B:$CP,Daily!FI$10,0),0)+IFERROR(VLOOKUP($IF165,Data!$B:$CP,Daily!JH$10,0),0))/BJ$156,0)</f>
      </c>
      <c r="BK165" s="14">
        <f>IFERROR((IFERROR(VLOOKUP($EG165,Data!$B:$CP,Daily!FJ$10,0),0)+IFERROR(VLOOKUP($IF165,Data!$B:$CP,Daily!JI$10,0),0))/BK$156,0)</f>
      </c>
      <c r="BL165" s="14">
        <f>IFERROR((IFERROR(VLOOKUP($EG165,Data!$B:$CP,Daily!FK$10,0),0)+IFERROR(VLOOKUP($IF165,Data!$B:$CP,Daily!JJ$10,0),0))/BL$156,0)</f>
      </c>
      <c r="BM165" s="14">
        <f>IFERROR((IFERROR(VLOOKUP($EG165,Data!$B:$CP,Daily!FL$10,0),0)+IFERROR(VLOOKUP($IF165,Data!$B:$CP,Daily!JK$10,0),0))/BM$156,0)</f>
      </c>
      <c r="BN165" s="14">
        <f>IFERROR((IFERROR(VLOOKUP($EG165,Data!$B:$CP,Daily!FM$10,0),0)+IFERROR(VLOOKUP($IF165,Data!$B:$CP,Daily!JL$10,0),0))/BN$156,0)</f>
      </c>
      <c r="BO165" s="14">
        <f>IFERROR((IFERROR(VLOOKUP($EG165,Data!$B:$CP,Daily!FN$10,0),0)+IFERROR(VLOOKUP($IF165,Data!$B:$CP,Daily!JM$10,0),0))/BO$156,0)</f>
      </c>
      <c r="BP165" s="14">
        <f>IFERROR((IFERROR(VLOOKUP($EG165,Data!$B:$CP,Daily!FO$10,0),0)+IFERROR(VLOOKUP($IF165,Data!$B:$CP,Daily!JN$10,0),0))/BP$156,0)</f>
      </c>
      <c r="BQ165" s="14">
        <f>IFERROR((IFERROR(VLOOKUP($EG165,Data!$B:$CP,Daily!FP$10,0),0)+IFERROR(VLOOKUP($IF165,Data!$B:$CP,Daily!JO$10,0),0))/BQ$156,0)</f>
      </c>
      <c r="BR165" s="14">
        <f>IFERROR((IFERROR(VLOOKUP($EG165,Data!$B:$CP,Daily!FQ$10,0),0)+IFERROR(VLOOKUP($IF165,Data!$B:$CP,Daily!JP$10,0),0))/BR$156,0)</f>
      </c>
      <c r="BS165" s="14">
        <f>IFERROR((IFERROR(VLOOKUP($EG165,Data!$B:$CP,Daily!FR$10,0),0)+IFERROR(VLOOKUP($IF165,Data!$B:$CP,Daily!JQ$10,0),0))/BS$156,0)</f>
      </c>
      <c r="BT165" s="14">
        <f>IFERROR((IFERROR(VLOOKUP($EG165,Data!$B:$CP,Daily!FS$10,0),0)+IFERROR(VLOOKUP($IF165,Data!$B:$CP,Daily!JR$10,0),0))/BT$156,0)</f>
      </c>
      <c r="BU165" s="14">
        <f>IFERROR((IFERROR(VLOOKUP($EG165,Data!$B:$CP,Daily!FT$10,0),0)+IFERROR(VLOOKUP($IF165,Data!$B:$CP,Daily!JS$10,0),0))/BU$156,0)</f>
      </c>
      <c r="BV165" s="14">
        <f>IFERROR((IFERROR(VLOOKUP($EG165,Data!$B:$CP,Daily!FU$10,0),0)+IFERROR(VLOOKUP($IF165,Data!$B:$CP,Daily!JT$10,0),0))/BV$156,0)</f>
      </c>
      <c r="BW165" s="14">
        <f>IFERROR((IFERROR(VLOOKUP($EG165,Data!$B:$CP,Daily!FV$10,0),0)+IFERROR(VLOOKUP($IF165,Data!$B:$CP,Daily!JU$10,0),0))/BW$156,0)</f>
      </c>
      <c r="BX165" s="14">
        <f>IFERROR((IFERROR(VLOOKUP($EG165,Data!$B:$CP,Daily!FW$10,0),0)+IFERROR(VLOOKUP($IF165,Data!$B:$CP,Daily!JV$10,0),0))/BX$156,0)</f>
      </c>
      <c r="BY165" s="14">
        <f>IFERROR((IFERROR(VLOOKUP($EG165,Data!$B:$CP,Daily!FX$10,0),0)+IFERROR(VLOOKUP($IF165,Data!$B:$CP,Daily!JW$10,0),0))/BY$156,0)</f>
      </c>
      <c r="BZ165" s="14">
        <f>IFERROR((IFERROR(VLOOKUP($EG165,Data!$B:$CP,Daily!FY$10,0),0)+IFERROR(VLOOKUP($IF165,Data!$B:$CP,Daily!JX$10,0),0))/BZ$156,0)</f>
      </c>
      <c r="CA165" s="14">
        <f>IFERROR((IFERROR(VLOOKUP($EG165,Data!$B:$CP,Daily!FZ$10,0),0)+IFERROR(VLOOKUP($IF165,Data!$B:$CP,Daily!JY$10,0),0))/CA$156,0)</f>
      </c>
      <c r="CB165" s="14">
        <f>IFERROR((IFERROR(VLOOKUP($EG165,Data!$B:$CP,Daily!GA$10,0),0)+IFERROR(VLOOKUP($IF165,Data!$B:$CP,Daily!JZ$10,0),0))/CB$156,0)</f>
      </c>
      <c r="CC165" s="14">
        <f>IFERROR((IFERROR(VLOOKUP($EG165,Data!$B:$CP,Daily!GB$10,0),0)+IFERROR(VLOOKUP($IF165,Data!$B:$CP,Daily!KA$10,0),0))/CC$156,0)</f>
      </c>
      <c r="CD165" s="14">
        <f>IFERROR((IFERROR(VLOOKUP($EG165,Data!$B:$CP,Daily!GC$10,0),0)+IFERROR(VLOOKUP($IF165,Data!$B:$CP,Daily!KB$10,0),0))/CD$156,0)</f>
      </c>
      <c r="CE165" s="14">
        <f>IFERROR((IFERROR(VLOOKUP($EG165,Data!$B:$CP,Daily!GD$10,0),0)+IFERROR(VLOOKUP($IF165,Data!$B:$CP,Daily!KC$10,0),0))/CE$156,0)</f>
      </c>
      <c r="CF165" s="14">
        <f>IFERROR((IFERROR(VLOOKUP($EG165,Data!$B:$CP,Daily!GE$10,0),0)+IFERROR(VLOOKUP($IF165,Data!$B:$CP,Daily!KD$10,0),0))/CF$156,0)</f>
      </c>
      <c r="CG165" s="14">
        <f>IFERROR((IFERROR(VLOOKUP($EG165,Data!$B:$CP,Daily!GF$10,0),0)+IFERROR(VLOOKUP($IF165,Data!$B:$CP,Daily!KE$10,0),0))/CG$156,0)</f>
      </c>
      <c r="CH165" s="14">
        <f>IFERROR((IFERROR(VLOOKUP($EG165,Data!$B:$CP,Daily!GG$10,0),0)+IFERROR(VLOOKUP($IF165,Data!$B:$CP,Daily!KF$10,0),0))/CH$156,0)</f>
      </c>
      <c r="CI165" s="14">
        <f>IFERROR((IFERROR(VLOOKUP($EG165,Data!$B:$CP,Daily!GH$10,0),0)+IFERROR(VLOOKUP($IF165,Data!$B:$CP,Daily!KG$10,0),0))/CI$156,0)</f>
      </c>
      <c r="CJ165" s="14">
        <f>IFERROR((IFERROR(VLOOKUP($EG165,Data!$B:$CP,Daily!GI$10,0),0)+IFERROR(VLOOKUP($IF165,Data!$B:$CP,Daily!KH$10,0),0))/CJ$156,0)</f>
      </c>
      <c r="CK165" s="14">
        <f>IFERROR((IFERROR(VLOOKUP($EG165,Data!$B:$CP,Daily!GJ$10,0),0)+IFERROR(VLOOKUP($IF165,Data!$B:$CP,Daily!KI$10,0),0))/CK$156,0)</f>
      </c>
      <c r="CL165" s="14">
        <f>IFERROR((IFERROR(VLOOKUP($EG165,Data!$B:$CP,Daily!GK$10,0),0)+IFERROR(VLOOKUP($IF165,Data!$B:$CP,Daily!KJ$10,0),0))/CL$156,0)</f>
      </c>
      <c r="CM165" s="14">
        <f>IFERROR((IFERROR(VLOOKUP($EG165,Data!$B:$CP,Daily!GL$10,0),0)+IFERROR(VLOOKUP($IF165,Data!$B:$CP,Daily!KK$10,0),0))/CM$156,0)</f>
      </c>
      <c r="CN165" s="14">
        <f>IFERROR((IFERROR(VLOOKUP($EG165,Data!$B:$CP,Daily!GM$10,0),0)+IFERROR(VLOOKUP($IF165,Data!$B:$CP,Daily!KL$10,0),0))/CN$156,0)</f>
      </c>
      <c r="CO165" s="14">
        <f>IFERROR((IFERROR(VLOOKUP($EG165,Data!$B:$CP,Daily!GN$10,0),0)+IFERROR(VLOOKUP($IF165,Data!$B:$CP,Daily!KM$10,0),0))/CO$156,0)</f>
      </c>
      <c r="CP165" s="14">
        <f>IFERROR((IFERROR(VLOOKUP($EG165,Data!$B:$CP,Daily!GO$10,0),0)+IFERROR(VLOOKUP($IF165,Data!$B:$CP,Daily!KN$10,0),0))/CP$156,0)</f>
      </c>
      <c r="CQ165" s="14">
        <f>IFERROR((IFERROR(VLOOKUP($EG165,Data!$B:$CP,Daily!GP$10,0),0)+IFERROR(VLOOKUP($IF165,Data!$B:$CP,Daily!KO$10,0),0))/CQ$156,0)</f>
      </c>
      <c r="CR165" s="14">
        <f>IFERROR((IFERROR(VLOOKUP($EG165,Data!$B:$CP,Daily!GQ$10,0),0)+IFERROR(VLOOKUP($IF165,Data!$B:$CP,Daily!KP$10,0),0))/CR$156,0)</f>
      </c>
      <c r="CS165" s="14">
        <f>IFERROR((IFERROR(VLOOKUP($EG165,Data!$B:$CP,Daily!GR$10,0),0)+IFERROR(VLOOKUP($IF165,Data!$B:$CP,Daily!KQ$10,0),0))/CS$156,0)</f>
      </c>
      <c r="CT165" s="14">
        <f>IFERROR((IFERROR(VLOOKUP($EG165,Data!$B:$CP,Daily!GS$10,0),0)+IFERROR(VLOOKUP($IF165,Data!$B:$CP,Daily!KR$10,0),0))/CT$156,0)</f>
      </c>
      <c r="CU165" s="14">
        <f>IFERROR((IFERROR(VLOOKUP($EG165,Data!$B:$CP,Daily!GT$10,0),0)+IFERROR(VLOOKUP($IF165,Data!$B:$CP,Daily!KS$10,0),0))/CU$156,0)</f>
      </c>
      <c r="CV165" s="14">
        <f>IFERROR((IFERROR(VLOOKUP($EG165,Data!$B:$CP,Daily!GU$10,0),0)+IFERROR(VLOOKUP($IF165,Data!$B:$CP,Daily!KT$10,0),0))/CV$156,0)</f>
      </c>
      <c r="CW165" s="14">
        <f>IFERROR((IFERROR(VLOOKUP($EG165,Data!$B:$CP,Daily!GV$10,0),0)+IFERROR(VLOOKUP($IF165,Data!$B:$CP,Daily!KU$10,0),0))/CW$156,0)</f>
      </c>
      <c r="CX165" s="14">
        <f>IFERROR((IFERROR(VLOOKUP($EG165,Data!$B:$CP,Daily!GW$10,0),0)+IFERROR(VLOOKUP($IF165,Data!$B:$CP,Daily!KV$10,0),0))/CX$156,0)</f>
      </c>
      <c r="CY165" s="14">
        <f>IFERROR((IFERROR(VLOOKUP($EG165,Data!$B:$CP,Daily!GX$10,0),0)+IFERROR(VLOOKUP($IF165,Data!$B:$CP,Daily!KW$10,0),0))/CY$156,0)</f>
      </c>
      <c r="CZ165" s="14">
        <f>IFERROR((IFERROR(VLOOKUP($EG165,Data!$B:$CP,Daily!GY$10,0),0)+IFERROR(VLOOKUP($IF165,Data!$B:$CP,Daily!KX$10,0),0))/CZ$156,0)</f>
      </c>
      <c r="DA165" s="14">
        <f>IFERROR((IFERROR(VLOOKUP($EG165,Data!$B:$CP,Daily!GZ$10,0),0)+IFERROR(VLOOKUP($IF165,Data!$B:$CP,Daily!KY$10,0),0))/DA$156,0)</f>
      </c>
      <c r="DB165" s="14">
        <f>IFERROR((IFERROR(VLOOKUP($EG165,Data!$B:$CP,Daily!HA$10,0),0)+IFERROR(VLOOKUP($IF165,Data!$B:$CP,Daily!KZ$10,0),0))/DB$156,0)</f>
      </c>
      <c r="DC165" s="14">
        <f>IFERROR((IFERROR(VLOOKUP($EG165,Data!$B:$CP,Daily!HB$10,0),0)+IFERROR(VLOOKUP($IF165,Data!$B:$CP,Daily!LA$10,0),0))/DC$156,0)</f>
      </c>
      <c r="DD165" s="14">
        <f>IFERROR((IFERROR(VLOOKUP($EG165,Data!$B:$CP,Daily!HC$10,0),0)+IFERROR(VLOOKUP($IF165,Data!$B:$CP,Daily!LB$10,0),0))/DD$156,0)</f>
      </c>
      <c r="DE165" s="14">
        <f>IFERROR((IFERROR(VLOOKUP($EG165,Data!$B:$CP,Daily!HD$10,0),0)+IFERROR(VLOOKUP($IF165,Data!$B:$CP,Daily!LC$10,0),0))/DE$156,0)</f>
      </c>
      <c r="DF165" s="14">
        <f>IFERROR((IFERROR(VLOOKUP($EG165,Data!$B:$CP,Daily!HE$10,0),0)+IFERROR(VLOOKUP($IF165,Data!$B:$CP,Daily!LD$10,0),0))/DF$156,0)</f>
      </c>
      <c r="DG165" s="14">
        <f>IFERROR((IFERROR(VLOOKUP($EG165,Data!$B:$CP,Daily!HF$10,0),0)+IFERROR(VLOOKUP($IF165,Data!$B:$CP,Daily!LE$10,0),0))/DG$156,0)</f>
      </c>
      <c r="DH165" s="14">
        <f>IFERROR((IFERROR(VLOOKUP($EG165,Data!$B:$CP,Daily!HG$10,0),0)+IFERROR(VLOOKUP($IF165,Data!$B:$CP,Daily!LF$10,0),0))/DH$156,0)</f>
      </c>
      <c r="DI165" s="14">
        <f>IFERROR((IFERROR(VLOOKUP($EG165,Data!$B:$CP,Daily!HH$10,0),0)+IFERROR(VLOOKUP($IF165,Data!$B:$CP,Daily!LG$10,0),0))/DI$156,0)</f>
      </c>
      <c r="DJ165" s="14">
        <f>IFERROR((IFERROR(VLOOKUP($EG165,Data!$B:$CP,Daily!HI$10,0),0)+IFERROR(VLOOKUP($IF165,Data!$B:$CP,Daily!LH$10,0),0))/DJ$156,0)</f>
      </c>
      <c r="DK165" s="14">
        <f>IFERROR((IFERROR(VLOOKUP($EG165,Data!$B:$CP,Daily!HJ$10,0),0)+IFERROR(VLOOKUP($IF165,Data!$B:$CP,Daily!LI$10,0),0))/DK$156,0)</f>
      </c>
      <c r="DL165" s="14">
        <f>IFERROR((IFERROR(VLOOKUP($EG165,Data!$B:$CP,Daily!HK$10,0),0)+IFERROR(VLOOKUP($IF165,Data!$B:$CP,Daily!LJ$10,0),0))/DL$156,0)</f>
      </c>
      <c r="DM165" s="14">
        <f>IFERROR((IFERROR(VLOOKUP($EG165,Data!$B:$CP,Daily!HL$10,0),0)+IFERROR(VLOOKUP($IF165,Data!$B:$CP,Daily!LK$10,0),0))/DM$156,0)</f>
      </c>
      <c r="DN165" s="14">
        <f>IFERROR((IFERROR(VLOOKUP($EG165,Data!$B:$CP,Daily!HM$10,0),0)+IFERROR(VLOOKUP($IF165,Data!$B:$CP,Daily!LL$10,0),0))/DN$156,0)</f>
      </c>
      <c r="DO165" s="14">
        <f>IFERROR((IFERROR(VLOOKUP($EG165,Data!$B:$CP,Daily!HN$10,0),0)+IFERROR(VLOOKUP($IF165,Data!$B:$CP,Daily!LM$10,0),0))/DO$156,0)</f>
      </c>
      <c r="DP165" s="14">
        <f>IFERROR((IFERROR(VLOOKUP($EG165,Data!$B:$CP,Daily!HO$10,0),0)+IFERROR(VLOOKUP($IF165,Data!$B:$CP,Daily!LN$10,0),0))/DP$156,0)</f>
      </c>
      <c r="DQ165" s="14">
        <f>IFERROR((IFERROR(VLOOKUP($EG165,Data!$B:$CP,Daily!HP$10,0),0)+IFERROR(VLOOKUP($IF165,Data!$B:$CP,Daily!LO$10,0),0))/DQ$156,0)</f>
      </c>
      <c r="DR165" s="14">
        <f>IFERROR((IFERROR(VLOOKUP($EG165,Data!$B:$CP,Daily!HQ$10,0),0)+IFERROR(VLOOKUP($IF165,Data!$B:$CP,Daily!LP$10,0),0))/DR$156,0)</f>
      </c>
      <c r="DS165" s="14">
        <f>IFERROR((IFERROR(VLOOKUP($EG165,Data!$B:$CP,Daily!HR$10,0),0)+IFERROR(VLOOKUP($IF165,Data!$B:$CP,Daily!LQ$10,0),0))/DS$156,0)</f>
      </c>
      <c r="DT165" s="14">
        <f>IFERROR((IFERROR(VLOOKUP($EG165,Data!$B:$CP,Daily!HS$10,0),0)+IFERROR(VLOOKUP($IF165,Data!$B:$CP,Daily!LR$10,0),0))/DT$156,0)</f>
      </c>
      <c r="DU165" s="14">
        <f>IFERROR((IFERROR(VLOOKUP($EG165,Data!$B:$CP,Daily!HT$10,0),0)+IFERROR(VLOOKUP($IF165,Data!$B:$CP,Daily!LS$10,0),0))/DU$156,0)</f>
      </c>
      <c r="DV165" s="18"/>
      <c r="DW165" s="52">
        <f t="shared" si="2137"/>
      </c>
      <c r="DX165" s="52">
        <f t="shared" si="2138"/>
      </c>
      <c r="DY165" s="52">
        <f t="shared" ref="DY165:DY166" si="2511">DX165-DW165</f>
      </c>
      <c r="DZ165" s="52">
        <f t="shared" ref="DZ165:DZ166" si="2512">DX165+(0.75*DY165)</f>
      </c>
      <c r="EA165" s="52">
        <f t="shared" ref="EA165:EA166" si="2513">DW165-(0.75*DY165)</f>
      </c>
      <c r="EB165" s="18"/>
      <c r="EC165" s="14">
        <f t="shared" si="2158"/>
      </c>
      <c r="ED165" s="14">
        <f t="shared" ref="ED165:ED166" si="2514">SUMPRODUCT(DN165:DT165,DN$156:DT$156)/SUM(DN$156:DT$156)</f>
      </c>
      <c r="EE165" s="14">
        <f t="shared" ref="EE165:EE166" si="2515">SUMPRODUCT(CR165:DT165,CR$156:DT$156)/SUM(CR$156:DT$156)</f>
      </c>
      <c r="EF165" s="16"/>
      <c r="EG165" s="9" t="s">
        <v>824</v>
      </c>
      <c r="EH165" s="9" t="s">
        <v>142</v>
      </c>
      <c r="EI165" s="14">
        <f>IFERROR(VLOOKUP($EG165,Data!$B:$CP,Daily!EI$10,0)/EI$156,0)</f>
      </c>
      <c r="EJ165" s="14">
        <f>IFERROR(VLOOKUP($EG165,Data!$B:$CP,Daily!EJ$10,0)/EJ$156,0)</f>
      </c>
      <c r="EK165" s="14">
        <f>IFERROR(VLOOKUP($EG165,Data!$B:$CP,Daily!EK$10,0)/EK$156,0)</f>
      </c>
      <c r="EL165" s="14">
        <f>IFERROR(VLOOKUP($EG165,Data!$B:$CP,Daily!EL$10,0)/EL$156,0)</f>
      </c>
      <c r="EM165" s="14">
        <f>IFERROR(VLOOKUP($EG165,Data!$B:$CP,Daily!EM$10,0)/EM$156,0)</f>
      </c>
      <c r="EN165" s="14">
        <f>IFERROR(VLOOKUP($EG165,Data!$B:$CP,Daily!EN$10,0)/EN$156,0)</f>
      </c>
      <c r="EO165" s="14">
        <f>IFERROR(VLOOKUP($EG165,Data!$B:$CP,Daily!EO$10,0)/EO$156,0)</f>
      </c>
      <c r="EP165" s="14">
        <f>IFERROR(VLOOKUP($EG165,Data!$B:$CP,Daily!EP$10,0)/EP$156,0)</f>
      </c>
      <c r="EQ165" s="14">
        <f>IFERROR(VLOOKUP($EG165,Data!$B:$CP,Daily!EQ$10,0)/EQ$156,0)</f>
      </c>
      <c r="ER165" s="14">
        <f>IFERROR(VLOOKUP($EG165,Data!$B:$CP,Daily!ER$10,0)/ER$156,0)</f>
      </c>
      <c r="ES165" s="14">
        <f>IFERROR(VLOOKUP($EG165,Data!$B:$CP,Daily!ES$10,0)/ES$156,0)</f>
      </c>
      <c r="ET165" s="14">
        <f>IFERROR(VLOOKUP($EG165,Data!$B:$CP,Daily!ET$10,0)/ET$156,0)</f>
      </c>
      <c r="EU165" s="14">
        <f>IFERROR(VLOOKUP($EG165,Data!$B:$CP,Daily!EU$10,0)/EU$156,0)</f>
      </c>
      <c r="EV165" s="14">
        <f>IFERROR(VLOOKUP($EG165,Data!$B:$CP,Daily!EV$10,0)/EV$156,0)</f>
      </c>
      <c r="EW165" s="14">
        <f>IFERROR(VLOOKUP($EG165,Data!$B:$CP,Daily!EW$10,0)/EW$156,0)</f>
      </c>
      <c r="EX165" s="14">
        <f>IFERROR(VLOOKUP($EG165,Data!$B:$CP,Daily!EX$10,0)/EX$156,0)</f>
      </c>
      <c r="EY165" s="14">
        <f>IFERROR(VLOOKUP($EG165,Data!$B:$CP,Daily!EY$10,0)/EY$156,0)</f>
      </c>
      <c r="EZ165" s="14">
        <f>IFERROR(VLOOKUP($EG165,Data!$B:$CP,Daily!EZ$10,0)/EZ$156,0)</f>
      </c>
      <c r="FA165" s="14">
        <f>IFERROR(VLOOKUP($EG165,Data!$B:$CP,Daily!FA$10,0)/FA$156,0)</f>
      </c>
      <c r="FB165" s="14">
        <f>IFERROR(VLOOKUP($EG165,Data!$B:$CP,Daily!FB$10,0)/FB$156,0)</f>
      </c>
      <c r="FC165" s="14">
        <f>IFERROR(VLOOKUP($EG165,Data!$B:$CP,Daily!FC$10,0)/FC$156,0)</f>
      </c>
      <c r="FD165" s="14">
        <f>IFERROR(VLOOKUP($EG165,Data!$B:$CP,Daily!FD$10,0)/FD$156,0)</f>
      </c>
      <c r="FE165" s="14">
        <f>IFERROR(VLOOKUP($EG165,Data!$B:$CP,Daily!FE$10,0)/FE$156,0)</f>
      </c>
      <c r="FF165" s="14">
        <f>IFERROR(VLOOKUP($EG165,Data!$B:$CP,Daily!FF$10,0)/FF$156,0)</f>
      </c>
      <c r="FG165" s="14">
        <f>IFERROR(VLOOKUP($EG165,Data!$B:$CP,Daily!FG$10,0)/FG$156,0)</f>
      </c>
      <c r="FH165" s="14">
        <f>IFERROR(VLOOKUP($EG165,Data!$B:$CP,Daily!FH$10,0)/FH$156,0)</f>
      </c>
      <c r="FI165" s="14">
        <f>IFERROR(VLOOKUP($EG165,Data!$B:$CP,Daily!FI$10,0)/FI$156,0)</f>
      </c>
      <c r="FJ165" s="14">
        <f>IFERROR(VLOOKUP($EG165,Data!$B:$CP,Daily!FJ$10,0)/FJ$156,0)</f>
      </c>
      <c r="FK165" s="14">
        <f>IFERROR(VLOOKUP($EG165,Data!$B:$CP,Daily!FK$10,0)/FK$156,0)</f>
      </c>
      <c r="FL165" s="14">
        <f>IFERROR(VLOOKUP($EG165,Data!$B:$CP,Daily!FL$10,0)/FL$156,0)</f>
      </c>
      <c r="FM165" s="14">
        <f>IFERROR(VLOOKUP($EG165,Data!$B:$CP,Daily!FM$10,0)/FM$156,0)</f>
      </c>
      <c r="FN165" s="14">
        <f>IFERROR(VLOOKUP($EG165,Data!$B:$CP,Daily!FN$10,0)/FN$156,0)</f>
      </c>
      <c r="FO165" s="14">
        <f>IFERROR(VLOOKUP($EG165,Data!$B:$CP,Daily!FO$10,0)/FO$156,0)</f>
      </c>
      <c r="FP165" s="14">
        <f>IFERROR(VLOOKUP($EG165,Data!$B:$CP,Daily!FP$10,0)/FP$156,0)</f>
      </c>
      <c r="FQ165" s="14">
        <f>IFERROR(VLOOKUP($EG165,Data!$B:$CP,Daily!FQ$10,0)/FQ$156,0)</f>
      </c>
      <c r="FR165" s="14">
        <f>IFERROR(VLOOKUP($EG165,Data!$B:$CP,Daily!FR$10,0)/FR$156,0)</f>
      </c>
      <c r="FS165" s="14">
        <f>IFERROR(VLOOKUP($EG165,Data!$B:$CP,Daily!FS$10,0)/FS$156,0)</f>
      </c>
      <c r="FT165" s="14">
        <f>IFERROR(VLOOKUP($EG165,Data!$B:$CP,Daily!FT$10,0)/FT$156,0)</f>
      </c>
      <c r="FU165" s="14">
        <f>IFERROR(VLOOKUP($EG165,Data!$B:$CP,Daily!FU$10,0)/FU$156,0)</f>
      </c>
      <c r="FV165" s="14">
        <f>IFERROR(VLOOKUP($EG165,Data!$B:$CP,Daily!FV$10,0)/FV$156,0)</f>
      </c>
      <c r="FW165" s="14">
        <f>IFERROR(VLOOKUP($EG165,Data!$B:$CP,Daily!FW$10,0)/FW$156,0)</f>
      </c>
      <c r="FX165" s="14">
        <f>IFERROR(VLOOKUP($EG165,Data!$B:$CP,Daily!FX$10,0)/FX$156,0)</f>
      </c>
      <c r="FY165" s="14">
        <f>IFERROR(VLOOKUP($EG165,Data!$B:$CP,Daily!FY$10,0)/FY$156,0)</f>
      </c>
      <c r="FZ165" s="14">
        <f>IFERROR(VLOOKUP($EG165,Data!$B:$CP,Daily!FZ$10,0)/FZ$156,0)</f>
      </c>
      <c r="GA165" s="14">
        <f>IFERROR(VLOOKUP($EG165,Data!$B:$CP,Daily!GA$10,0)/GA$156,0)</f>
      </c>
      <c r="GB165" s="14">
        <f>IFERROR(VLOOKUP($EG165,Data!$B:$CP,Daily!GB$10,0)/GB$156,0)</f>
      </c>
      <c r="GC165" s="14">
        <f>IFERROR(VLOOKUP($EG165,Data!$B:$CP,Daily!GC$10,0)/GC$156,0)</f>
      </c>
      <c r="GD165" s="14">
        <f>IFERROR(VLOOKUP($EG165,Data!$B:$CP,Daily!GD$10,0)/GD$156,0)</f>
      </c>
      <c r="GE165" s="14">
        <f>IFERROR(VLOOKUP($EG165,Data!$B:$CP,Daily!GE$10,0)/GE$156,0)</f>
      </c>
      <c r="GF165" s="14">
        <f>IFERROR(VLOOKUP($EG165,Data!$B:$CP,Daily!GF$10,0)/GF$156,0)</f>
      </c>
      <c r="GG165" s="14">
        <f>IFERROR(VLOOKUP($EG165,Data!$B:$CP,Daily!GG$10,0)/GG$156,0)</f>
      </c>
      <c r="GH165" s="14">
        <f>IFERROR(VLOOKUP($EG165,Data!$B:$CP,Daily!GH$10,0)/GH$156,0)</f>
      </c>
      <c r="GI165" s="14">
        <f>IFERROR(VLOOKUP($EG165,Data!$B:$CP,Daily!GI$10,0)/GI$156,0)</f>
      </c>
      <c r="GJ165" s="14">
        <f>IFERROR(VLOOKUP($EG165,Data!$B:$CP,Daily!GJ$10,0)/GJ$156,0)</f>
      </c>
      <c r="GK165" s="14">
        <f>IFERROR(VLOOKUP($EG165,Data!$B:$CP,Daily!GK$10,0)/GK$156,0)</f>
      </c>
      <c r="GL165" s="14">
        <f>IFERROR(VLOOKUP($EG165,Data!$B:$CP,Daily!GL$10,0)/GL$156,0)</f>
      </c>
      <c r="GM165" s="14">
        <f>IFERROR(VLOOKUP($EG165,Data!$B:$CP,Daily!GM$10,0)/GM$156,0)</f>
      </c>
      <c r="GN165" s="14">
        <f>IFERROR(VLOOKUP($EG165,Data!$B:$CP,Daily!GN$10,0)/GN$156,0)</f>
      </c>
      <c r="GO165" s="14">
        <f>IFERROR(VLOOKUP($EG165,Data!$B:$CP,Daily!GO$10,0)/GO$156,0)</f>
      </c>
      <c r="GP165" s="14">
        <f>IFERROR(VLOOKUP($EG165,Data!$B:$CP,Daily!GP$10,0)/GP$156,0)</f>
      </c>
      <c r="GQ165" s="14">
        <f>IFERROR(VLOOKUP($EG165,Data!$B:$CP,Daily!GQ$10,0)/GQ$156,0)</f>
      </c>
      <c r="GR165" s="14">
        <f>IFERROR(VLOOKUP($EG165,Data!$B:$CP,Daily!GR$10,0)/GR$156,0)</f>
      </c>
      <c r="GS165" s="14">
        <f>IFERROR(VLOOKUP($EG165,Data!$B:$CP,Daily!GS$10,0)/GS$156,0)</f>
      </c>
      <c r="GT165" s="14">
        <f>IFERROR(VLOOKUP($EG165,Data!$B:$CP,Daily!GT$10,0)/GT$156,0)</f>
      </c>
      <c r="GU165" s="14">
        <f>IFERROR(VLOOKUP($EG165,Data!$B:$CP,Daily!GU$10,0)/GU$156,0)</f>
      </c>
      <c r="GV165" s="14">
        <f>IFERROR(VLOOKUP($EG165,Data!$B:$CP,Daily!GV$10,0)/GV$156,0)</f>
      </c>
      <c r="GW165" s="14">
        <f>IFERROR(VLOOKUP($EG165,Data!$B:$CP,Daily!GW$10,0)/GW$156,0)</f>
      </c>
      <c r="GX165" s="14">
        <f>IFERROR(VLOOKUP($EG165,Data!$B:$CP,Daily!GX$10,0)/GX$156,0)</f>
      </c>
      <c r="GY165" s="14">
        <f>IFERROR(VLOOKUP($EG165,Data!$B:$CP,Daily!GY$10,0)/GY$156,0)</f>
      </c>
      <c r="GZ165" s="14">
        <f>IFERROR(VLOOKUP($EG165,Data!$B:$CP,Daily!GZ$10,0)/GZ$156,0)</f>
      </c>
      <c r="HA165" s="14">
        <f>IFERROR(VLOOKUP($EG165,Data!$B:$CP,Daily!HA$10,0)/HA$156,0)</f>
      </c>
      <c r="HB165" s="14">
        <f>IFERROR(VLOOKUP($EG165,Data!$B:$CP,Daily!HB$10,0)/HB$156,0)</f>
      </c>
      <c r="HC165" s="14">
        <f>IFERROR(VLOOKUP($EG165,Data!$B:$CP,Daily!HC$10,0)/HC$156,0)</f>
      </c>
      <c r="HD165" s="14">
        <f>IFERROR(VLOOKUP($EG165,Data!$B:$CP,Daily!HD$10,0)/HD$156,0)</f>
      </c>
      <c r="HE165" s="14">
        <f>IFERROR(VLOOKUP($EG165,Data!$B:$CP,Daily!HE$10,0)/HE$156,0)</f>
      </c>
      <c r="HF165" s="14">
        <f>IFERROR(VLOOKUP($EG165,Data!$B:$CP,Daily!HF$10,0)/HF$156,0)</f>
      </c>
      <c r="HG165" s="14">
        <f>IFERROR(VLOOKUP($EG165,Data!$B:$CP,Daily!HG$10,0)/HG$156,0)</f>
      </c>
      <c r="HH165" s="14">
        <f>IFERROR(VLOOKUP($EG165,Data!$B:$CP,Daily!HH$10,0)/HH$156,0)</f>
      </c>
      <c r="HI165" s="14">
        <f>IFERROR(VLOOKUP($EG165,Data!$B:$CP,Daily!HI$10,0)/HI$156,0)</f>
      </c>
      <c r="HJ165" s="14">
        <f>IFERROR(VLOOKUP($EG165,Data!$B:$CP,Daily!HJ$10,0)/HJ$156,0)</f>
      </c>
      <c r="HK165" s="14">
        <f>IFERROR(VLOOKUP($EG165,Data!$B:$CP,Daily!HK$10,0)/HK$156,0)</f>
      </c>
      <c r="HL165" s="14">
        <f>IFERROR(VLOOKUP($EG165,Data!$B:$CP,Daily!HL$10,0)/HL$156,0)</f>
      </c>
      <c r="HM165" s="14">
        <f>IFERROR(VLOOKUP($EG165,Data!$B:$CP,Daily!HM$10,0)/HM$156,0)</f>
      </c>
      <c r="HN165" s="14">
        <f>IFERROR(VLOOKUP($EG165,Data!$B:$CP,Daily!HN$10,0)/HN$156,0)</f>
      </c>
      <c r="HO165" s="14">
        <f>IFERROR(VLOOKUP($EG165,Data!$B:$CP,Daily!HO$10,0)/HO$156,0)</f>
      </c>
      <c r="HP165" s="14">
        <f>IFERROR(VLOOKUP($EG165,Data!$B:$CP,Daily!HP$10,0)/HP$156,0)</f>
      </c>
      <c r="HQ165" s="14">
        <f>IFERROR(VLOOKUP($EG165,Data!$B:$CP,Daily!HQ$10,0)/HQ$156,0)</f>
      </c>
      <c r="HR165" s="14">
        <f>IFERROR(VLOOKUP($EG165,Data!$B:$CP,Daily!HR$10,0)/HR$156,0)</f>
      </c>
      <c r="HS165" s="14">
        <f>IFERROR(VLOOKUP($EG165,Data!$B:$CP,Daily!HS$10,0)/HS$156,0)</f>
      </c>
      <c r="HT165" s="14">
        <f>IFERROR(VLOOKUP($EG165,Data!$B:$CP,Daily!HT$10,0)/HT$156,0)</f>
      </c>
      <c r="HU165" s="17"/>
      <c r="HV165" s="52">
        <f t="shared" si="2141"/>
      </c>
      <c r="HW165" s="52">
        <f t="shared" si="2142"/>
      </c>
      <c r="HX165" s="52">
        <f t="shared" si="2179"/>
      </c>
      <c r="HY165" s="52">
        <f t="shared" si="2180"/>
      </c>
      <c r="HZ165" s="52">
        <f t="shared" ref="HZ165:HZ166" si="2516">HV165-(0.75*HX165)</f>
      </c>
      <c r="IA165" s="55"/>
      <c r="IB165" s="14">
        <f t="shared" si="2182"/>
      </c>
      <c r="IC165" s="14">
        <f t="shared" ref="IC165:IC166" si="2517">SUMPRODUCT(HM165:HS165,HM$156:HS$156)/SUM(HM$156:HS$156)</f>
      </c>
      <c r="ID165" s="14">
        <f t="shared" ref="ID165:ID166" si="2518">SUMPRODUCT(GQ165:HS165,GQ$156:HS$156)/SUM(GQ$156:HS$156)</f>
      </c>
      <c r="IE165" s="16"/>
      <c r="IF165" s="9" t="s">
        <v>825</v>
      </c>
      <c r="IG165" s="9" t="s">
        <v>142</v>
      </c>
      <c r="IH165" s="14">
        <f>IFERROR(VLOOKUP($IF165,Data!$B:$CP,Daily!IH$10,0)/IH$156,0)</f>
      </c>
      <c r="II165" s="14">
        <f>IFERROR(VLOOKUP($IF165,Data!$B:$CP,Daily!II$10,0)/II$156,0)</f>
      </c>
      <c r="IJ165" s="14">
        <f>IFERROR(VLOOKUP($IF165,Data!$B:$CP,Daily!IJ$10,0)/IJ$156,0)</f>
      </c>
      <c r="IK165" s="14">
        <f>IFERROR(VLOOKUP($IF165,Data!$B:$CP,Daily!IK$10,0)/IK$156,0)</f>
      </c>
      <c r="IL165" s="14">
        <f>IFERROR(VLOOKUP($IF165,Data!$B:$CP,Daily!IL$10,0)/IL$156,0)</f>
      </c>
      <c r="IM165" s="14">
        <f>IFERROR(VLOOKUP($IF165,Data!$B:$CP,Daily!IM$10,0)/IM$156,0)</f>
      </c>
      <c r="IN165" s="14">
        <f>IFERROR(VLOOKUP($IF165,Data!$B:$CP,Daily!IN$10,0)/IN$156,0)</f>
      </c>
      <c r="IO165" s="14">
        <f>IFERROR(VLOOKUP($IF165,Data!$B:$CP,Daily!IO$10,0)/IO$156,0)</f>
      </c>
      <c r="IP165" s="14">
        <f>IFERROR(VLOOKUP($IF165,Data!$B:$CP,Daily!IP$10,0)/IP$156,0)</f>
      </c>
      <c r="IQ165" s="14">
        <f>IFERROR(VLOOKUP($IF165,Data!$B:$CP,Daily!IQ$10,0)/IQ$156,0)</f>
      </c>
      <c r="IR165" s="14">
        <f>IFERROR(VLOOKUP($IF165,Data!$B:$CP,Daily!IR$10,0)/IR$156,0)</f>
      </c>
      <c r="IS165" s="14">
        <f>IFERROR(VLOOKUP($IF165,Data!$B:$CP,Daily!IS$10,0)/IS$156,0)</f>
      </c>
      <c r="IT165" s="14">
        <f>IFERROR(VLOOKUP($IF165,Data!$B:$CP,Daily!IT$10,0)/IT$156,0)</f>
      </c>
      <c r="IU165" s="14">
        <f>IFERROR(VLOOKUP($IF165,Data!$B:$CP,Daily!IU$10,0)/IU$156,0)</f>
      </c>
      <c r="IV165" s="14">
        <f>IFERROR(VLOOKUP($IF165,Data!$B:$CP,Daily!IV$10,0)/IV$156,0)</f>
      </c>
      <c r="IW165" s="14">
        <f>IFERROR(VLOOKUP($IF165,Data!$B:$CP,Daily!IW$10,0)/IW$156,0)</f>
      </c>
      <c r="IX165" s="14">
        <f>IFERROR(VLOOKUP($IF165,Data!$B:$CP,Daily!IX$10,0)/IX$156,0)</f>
      </c>
      <c r="IY165" s="14">
        <f>IFERROR(VLOOKUP($IF165,Data!$B:$CP,Daily!IY$10,0)/IY$156,0)</f>
      </c>
      <c r="IZ165" s="14">
        <f>IFERROR(VLOOKUP($IF165,Data!$B:$CP,Daily!IZ$10,0)/IZ$156,0)</f>
      </c>
      <c r="JA165" s="14">
        <f>IFERROR(VLOOKUP($IF165,Data!$B:$CP,Daily!JA$10,0)/JA$156,0)</f>
      </c>
      <c r="JB165" s="14">
        <f>IFERROR(VLOOKUP($IF165,Data!$B:$CP,Daily!JB$10,0)/JB$156,0)</f>
      </c>
      <c r="JC165" s="14">
        <f>IFERROR(VLOOKUP($IF165,Data!$B:$CP,Daily!JC$10,0)/JC$156,0)</f>
      </c>
      <c r="JD165" s="14">
        <f>IFERROR(VLOOKUP($IF165,Data!$B:$CP,Daily!JD$10,0)/JD$156,0)</f>
      </c>
      <c r="JE165" s="14">
        <f>IFERROR(VLOOKUP($IF165,Data!$B:$CP,Daily!JE$10,0)/JE$156,0)</f>
      </c>
      <c r="JF165" s="14">
        <f>IFERROR(VLOOKUP($IF165,Data!$B:$CP,Daily!JF$10,0)/JF$156,0)</f>
      </c>
      <c r="JG165" s="14">
        <f>IFERROR(VLOOKUP($IF165,Data!$B:$CP,Daily!JG$10,0)/JG$156,0)</f>
      </c>
      <c r="JH165" s="14">
        <f>IFERROR(VLOOKUP($IF165,Data!$B:$CP,Daily!JH$10,0)/JH$156,0)</f>
      </c>
      <c r="JI165" s="14">
        <f>IFERROR(VLOOKUP($IF165,Data!$B:$CP,Daily!JI$10,0)/JI$156,0)</f>
      </c>
      <c r="JJ165" s="14">
        <f>IFERROR(VLOOKUP($IF165,Data!$B:$CP,Daily!JJ$10,0)/JJ$156,0)</f>
      </c>
      <c r="JK165" s="14">
        <f>IFERROR(VLOOKUP($IF165,Data!$B:$CP,Daily!JK$10,0)/JK$156,0)</f>
      </c>
      <c r="JL165" s="14">
        <f>IFERROR(VLOOKUP($IF165,Data!$B:$CP,Daily!JL$10,0)/JL$156,0)</f>
      </c>
      <c r="JM165" s="14">
        <f>IFERROR(VLOOKUP($IF165,Data!$B:$CP,Daily!JM$10,0)/JM$156,0)</f>
      </c>
      <c r="JN165" s="14">
        <f>IFERROR(VLOOKUP($IF165,Data!$B:$CP,Daily!JN$10,0)/JN$156,0)</f>
      </c>
      <c r="JO165" s="14">
        <f>IFERROR(VLOOKUP($IF165,Data!$B:$CP,Daily!JO$10,0)/JO$156,0)</f>
      </c>
      <c r="JP165" s="14">
        <f>IFERROR(VLOOKUP($IF165,Data!$B:$CP,Daily!JP$10,0)/JP$156,0)</f>
      </c>
      <c r="JQ165" s="14">
        <f>IFERROR(VLOOKUP($IF165,Data!$B:$CP,Daily!JQ$10,0)/JQ$156,0)</f>
      </c>
      <c r="JR165" s="14">
        <f>IFERROR(VLOOKUP($IF165,Data!$B:$CP,Daily!JR$10,0)/JR$156,0)</f>
      </c>
      <c r="JS165" s="14">
        <f>IFERROR(VLOOKUP($IF165,Data!$B:$CP,Daily!JS$10,0)/JS$156,0)</f>
      </c>
      <c r="JT165" s="14">
        <f>IFERROR(VLOOKUP($IF165,Data!$B:$CP,Daily!JT$10,0)/JT$156,0)</f>
      </c>
      <c r="JU165" s="14">
        <f>IFERROR(VLOOKUP($IF165,Data!$B:$CP,Daily!JU$10,0)/JU$156,0)</f>
      </c>
      <c r="JV165" s="14">
        <f>IFERROR(VLOOKUP($IF165,Data!$B:$CP,Daily!JV$10,0)/JV$156,0)</f>
      </c>
      <c r="JW165" s="14">
        <f>IFERROR(VLOOKUP($IF165,Data!$B:$CP,Daily!JW$10,0)/JW$156,0)</f>
      </c>
      <c r="JX165" s="14">
        <f>IFERROR(VLOOKUP($IF165,Data!$B:$CP,Daily!JX$10,0)/JX$156,0)</f>
      </c>
      <c r="JY165" s="14">
        <f>IFERROR(VLOOKUP($IF165,Data!$B:$CP,Daily!JY$10,0)/JY$156,0)</f>
      </c>
      <c r="JZ165" s="14">
        <f>IFERROR(VLOOKUP($IF165,Data!$B:$CP,Daily!JZ$10,0)/JZ$156,0)</f>
      </c>
      <c r="KA165" s="14">
        <f>IFERROR(VLOOKUP($IF165,Data!$B:$CP,Daily!KA$10,0)/KA$156,0)</f>
      </c>
      <c r="KB165" s="14">
        <f>IFERROR(VLOOKUP($IF165,Data!$B:$CP,Daily!KB$10,0)/KB$156,0)</f>
      </c>
      <c r="KC165" s="14">
        <f>IFERROR(VLOOKUP($IF165,Data!$B:$CP,Daily!KC$10,0)/KC$156,0)</f>
      </c>
      <c r="KD165" s="14">
        <f>IFERROR(VLOOKUP($IF165,Data!$B:$CP,Daily!KD$10,0)/KD$156,0)</f>
      </c>
      <c r="KE165" s="14">
        <f>IFERROR(VLOOKUP($IF165,Data!$B:$CP,Daily!KE$10,0)/KE$156,0)</f>
      </c>
      <c r="KF165" s="14">
        <f>IFERROR(VLOOKUP($IF165,Data!$B:$CP,Daily!KF$10,0)/KF$156,0)</f>
      </c>
      <c r="KG165" s="14">
        <f>IFERROR(VLOOKUP($IF165,Data!$B:$CP,Daily!KG$10,0)/KG$156,0)</f>
      </c>
      <c r="KH165" s="14">
        <f>IFERROR(VLOOKUP($IF165,Data!$B:$CP,Daily!KH$10,0)/KH$156,0)</f>
      </c>
      <c r="KI165" s="14">
        <f>IFERROR(VLOOKUP($IF165,Data!$B:$CP,Daily!KI$10,0)/KI$156,0)</f>
      </c>
      <c r="KJ165" s="14">
        <f>IFERROR(VLOOKUP($IF165,Data!$B:$CP,Daily!KJ$10,0)/KJ$156,0)</f>
      </c>
      <c r="KK165" s="14">
        <f>IFERROR(VLOOKUP($IF165,Data!$B:$CP,Daily!KK$10,0)/KK$156,0)</f>
      </c>
      <c r="KL165" s="14">
        <f>IFERROR(VLOOKUP($IF165,Data!$B:$CP,Daily!KL$10,0)/KL$156,0)</f>
      </c>
      <c r="KM165" s="14">
        <f>IFERROR(VLOOKUP($IF165,Data!$B:$CP,Daily!KM$10,0)/KM$156,0)</f>
      </c>
      <c r="KN165" s="14">
        <f>IFERROR(VLOOKUP($IF165,Data!$B:$CP,Daily!KN$10,0)/KN$156,0)</f>
      </c>
      <c r="KO165" s="14">
        <f>IFERROR(VLOOKUP($IF165,Data!$B:$CP,Daily!KO$10,0)/KO$156,0)</f>
      </c>
      <c r="KP165" s="14">
        <f>IFERROR(VLOOKUP($IF165,Data!$B:$CP,Daily!KP$10,0)/KP$156,0)</f>
      </c>
      <c r="KQ165" s="14">
        <f>IFERROR(VLOOKUP($IF165,Data!$B:$CP,Daily!KQ$10,0)/KQ$156,0)</f>
      </c>
      <c r="KR165" s="14">
        <f>IFERROR(VLOOKUP($IF165,Data!$B:$CP,Daily!KR$10,0)/KR$156,0)</f>
      </c>
      <c r="KS165" s="14">
        <f>IFERROR(VLOOKUP($IF165,Data!$B:$CP,Daily!KS$10,0)/KS$156,0)</f>
      </c>
      <c r="KT165" s="14">
        <f>IFERROR(VLOOKUP($IF165,Data!$B:$CP,Daily!KT$10,0)/KT$156,0)</f>
      </c>
      <c r="KU165" s="14">
        <f>IFERROR(VLOOKUP($IF165,Data!$B:$CP,Daily!KU$10,0)/KU$156,0)</f>
      </c>
      <c r="KV165" s="14">
        <f>IFERROR(VLOOKUP($IF165,Data!$B:$CP,Daily!KV$10,0)/KV$156,0)</f>
      </c>
      <c r="KW165" s="14">
        <f>IFERROR(VLOOKUP($IF165,Data!$B:$CP,Daily!KW$10,0)/KW$156,0)</f>
      </c>
      <c r="KX165" s="14">
        <f>IFERROR(VLOOKUP($IF165,Data!$B:$CP,Daily!KX$10,0)/KX$156,0)</f>
      </c>
      <c r="KY165" s="14">
        <f>IFERROR(VLOOKUP($IF165,Data!$B:$CP,Daily!KY$10,0)/KY$156,0)</f>
      </c>
      <c r="KZ165" s="14">
        <f>IFERROR(VLOOKUP($IF165,Data!$B:$CP,Daily!KZ$10,0)/KZ$156,0)</f>
      </c>
      <c r="LA165" s="14">
        <f>IFERROR(VLOOKUP($IF165,Data!$B:$CP,Daily!LA$10,0)/LA$156,0)</f>
      </c>
      <c r="LB165" s="14">
        <f>IFERROR(VLOOKUP($IF165,Data!$B:$CP,Daily!LB$10,0)/LB$156,0)</f>
      </c>
      <c r="LC165" s="14">
        <f>IFERROR(VLOOKUP($IF165,Data!$B:$CP,Daily!LC$10,0)/LC$156,0)</f>
      </c>
      <c r="LD165" s="14">
        <f>IFERROR(VLOOKUP($IF165,Data!$B:$CP,Daily!LD$10,0)/LD$156,0)</f>
      </c>
      <c r="LE165" s="14">
        <f>IFERROR(VLOOKUP($IF165,Data!$B:$CP,Daily!LE$10,0)/LE$156,0)</f>
      </c>
      <c r="LF165" s="14">
        <f>IFERROR(VLOOKUP($IF165,Data!$B:$CP,Daily!LF$10,0)/LF$156,0)</f>
      </c>
      <c r="LG165" s="14">
        <f>IFERROR(VLOOKUP($IF165,Data!$B:$CP,Daily!LG$10,0)/LG$156,0)</f>
      </c>
      <c r="LH165" s="14">
        <f>IFERROR(VLOOKUP($IF165,Data!$B:$CP,Daily!LH$10,0)/LH$156,0)</f>
      </c>
      <c r="LI165" s="14">
        <f>IFERROR(VLOOKUP($IF165,Data!$B:$CP,Daily!LI$10,0)/LI$156,0)</f>
      </c>
      <c r="LJ165" s="14">
        <f>IFERROR(VLOOKUP($IF165,Data!$B:$CP,Daily!LJ$10,0)/LJ$156,0)</f>
      </c>
      <c r="LK165" s="14">
        <f>IFERROR(VLOOKUP($IF165,Data!$B:$CP,Daily!LK$10,0)/LK$156,0)</f>
      </c>
      <c r="LL165" s="14">
        <f>IFERROR(VLOOKUP($IF165,Data!$B:$CP,Daily!LL$10,0)/LL$156,0)</f>
      </c>
      <c r="LM165" s="14">
        <f>IFERROR(VLOOKUP($IF165,Data!$B:$CP,Daily!LM$10,0)/LM$156,0)</f>
      </c>
      <c r="LN165" s="14">
        <f>IFERROR(VLOOKUP($IF165,Data!$B:$CP,Daily!LN$10,0)/LN$156,0)</f>
      </c>
      <c r="LO165" s="14">
        <f>IFERROR(VLOOKUP($IF165,Data!$B:$CP,Daily!LO$10,0)/LO$156,0)</f>
      </c>
      <c r="LP165" s="14">
        <f>IFERROR(VLOOKUP($IF165,Data!$B:$CP,Daily!LP$10,0)/LP$156,0)</f>
      </c>
      <c r="LQ165" s="14">
        <f>IFERROR(VLOOKUP($IF165,Data!$B:$CP,Daily!LQ$10,0)/LQ$156,0)</f>
      </c>
      <c r="LR165" s="14">
        <f>IFERROR(VLOOKUP($IF165,Data!$B:$CP,Daily!LR$10,0)/LR$156,0)</f>
      </c>
      <c r="LS165" s="14">
        <f>IFERROR(VLOOKUP($IF165,Data!$B:$CP,Daily!LS$10,0)/LS$156,0)</f>
      </c>
      <c r="LU165" s="52">
        <f t="shared" si="2145"/>
      </c>
      <c r="LV165" s="52">
        <f t="shared" si="2146"/>
      </c>
      <c r="LW165" s="52">
        <f t="shared" ref="LW165:LW166" si="2519">LV165-LU165</f>
      </c>
      <c r="LX165" s="52">
        <f t="shared" ref="LX165:LX166" si="2520">LV165+(0.75*LW165)</f>
      </c>
      <c r="LY165" s="52">
        <f t="shared" ref="LY165:LY166" si="2521">LU165-(0.75*LW165)</f>
      </c>
      <c r="LZ165" s="55"/>
      <c r="MA165" s="14">
        <f t="shared" si="2186"/>
      </c>
      <c r="MB165" s="14">
        <f t="shared" ref="MB165:MB166" si="2522">SUMPRODUCT(LL165:LR165,LL$156:LR$156)/SUM(LL$156:LR$156)</f>
      </c>
      <c r="MC165" s="14">
        <f t="shared" ref="MC165:MC166" si="2523">SUMPRODUCT(KP165:LR165,KP$156:LR$156)/SUM(KP$156:LR$156)</f>
      </c>
    </row>
    <row r="166" spans="4:341" x14ac:dyDescent="0.25">
      <c r="D166" s="75" t="s">
        <v>293</v>
      </c>
      <c r="E166" s="67" t="str">
        <f>VLOOKUP($D166,'Metric Nature'!$C:$D,2,0)&amp;IF(($F166&lt;(EA166)),"Below",IF(($F166&gt;(DZ166)),"Above","Within"))</f>
      </c>
      <c r="F166" s="71">
        <f t="shared" si="2163"/>
      </c>
      <c r="G166" s="63">
        <f t="shared" si="2164"/>
      </c>
      <c r="H166" s="98">
        <f t="shared" si="2165"/>
      </c>
      <c r="I166" s="63">
        <f t="shared" si="2500"/>
      </c>
      <c r="J166" s="71">
        <f t="shared" si="2167"/>
      </c>
      <c r="K166" s="137">
        <f t="shared" si="2490"/>
      </c>
      <c r="L166" s="70"/>
      <c r="M166" s="67" t="str">
        <f>VLOOKUP($D166,'Metric Nature'!$C:$D,2,0)&amp;IF(($N166&lt;(HZ166)),"Below",IF(($N166&gt;(HY166)),"Above","Within"))</f>
      </c>
      <c r="N166" s="71">
        <f t="shared" si="2501"/>
      </c>
      <c r="O166" s="63">
        <f t="shared" si="2502"/>
      </c>
      <c r="P166" s="98">
        <f t="shared" si="2503"/>
      </c>
      <c r="Q166" s="63">
        <f t="shared" si="2504"/>
      </c>
      <c r="R166" s="71">
        <f t="shared" si="2505"/>
      </c>
      <c r="S166" s="137">
        <f t="shared" si="2493"/>
      </c>
      <c r="T166" s="70"/>
      <c r="U166" s="67" t="str">
        <f>VLOOKUP($D166,'Metric Nature'!$C:$D,2,0)&amp;IF(($V166&lt;(LY166)),"Below",IF(($V166&gt;(LX166)),"Above","Within"))</f>
      </c>
      <c r="V166" s="62">
        <f t="shared" si="2506"/>
      </c>
      <c r="W166" s="63">
        <f t="shared" si="2507"/>
      </c>
      <c r="X166" s="62">
        <f t="shared" si="2508"/>
      </c>
      <c r="Y166" s="63">
        <f t="shared" si="2509"/>
      </c>
      <c r="Z166" s="62">
        <f t="shared" si="2510"/>
      </c>
      <c r="AA166" s="137">
        <f t="shared" si="2496"/>
      </c>
      <c r="AB166" s="139"/>
      <c r="AC166" s="60" t="s">
        <v>826</v>
      </c>
      <c r="AI166" s="9" t="s">
        <v>293</v>
      </c>
      <c r="AJ166" s="14">
        <f>IFERROR((IFERROR(VLOOKUP($EG166,Data!$B:$CP,Daily!EI$10,0),0)+IFERROR(VLOOKUP($IF166,Data!$B:$CP,Daily!IH$10,0),0))/AJ$156,0)</f>
      </c>
      <c r="AK166" s="14">
        <f>IFERROR((IFERROR(VLOOKUP($EG166,Data!$B:$CP,Daily!EJ$10,0),0)+IFERROR(VLOOKUP($IF166,Data!$B:$CP,Daily!II$10,0),0))/AK$156,0)</f>
      </c>
      <c r="AL166" s="14">
        <f>IFERROR((IFERROR(VLOOKUP($EG166,Data!$B:$CP,Daily!EK$10,0),0)+IFERROR(VLOOKUP($IF166,Data!$B:$CP,Daily!IJ$10,0),0))/AL$156,0)</f>
      </c>
      <c r="AM166" s="14">
        <f>IFERROR((IFERROR(VLOOKUP($EG166,Data!$B:$CP,Daily!EL$10,0),0)+IFERROR(VLOOKUP($IF166,Data!$B:$CP,Daily!IK$10,0),0))/AM$156,0)</f>
      </c>
      <c r="AN166" s="14">
        <f>IFERROR((IFERROR(VLOOKUP($EG166,Data!$B:$CP,Daily!EM$10,0),0)+IFERROR(VLOOKUP($IF166,Data!$B:$CP,Daily!IL$10,0),0))/AN$156,0)</f>
      </c>
      <c r="AO166" s="14">
        <f>IFERROR((IFERROR(VLOOKUP($EG166,Data!$B:$CP,Daily!EN$10,0),0)+IFERROR(VLOOKUP($IF166,Data!$B:$CP,Daily!IM$10,0),0))/AO$156,0)</f>
      </c>
      <c r="AP166" s="14">
        <f>IFERROR((IFERROR(VLOOKUP($EG166,Data!$B:$CP,Daily!EO$10,0),0)+IFERROR(VLOOKUP($IF166,Data!$B:$CP,Daily!IN$10,0),0))/AP$156,0)</f>
      </c>
      <c r="AQ166" s="14">
        <f>IFERROR((IFERROR(VLOOKUP($EG166,Data!$B:$CP,Daily!EP$10,0),0)+IFERROR(VLOOKUP($IF166,Data!$B:$CP,Daily!IO$10,0),0))/AQ$156,0)</f>
      </c>
      <c r="AR166" s="14">
        <f>IFERROR((IFERROR(VLOOKUP($EG166,Data!$B:$CP,Daily!EQ$10,0),0)+IFERROR(VLOOKUP($IF166,Data!$B:$CP,Daily!IP$10,0),0))/AR$156,0)</f>
      </c>
      <c r="AS166" s="14">
        <f>IFERROR((IFERROR(VLOOKUP($EG166,Data!$B:$CP,Daily!ER$10,0),0)+IFERROR(VLOOKUP($IF166,Data!$B:$CP,Daily!IQ$10,0),0))/AS$156,0)</f>
      </c>
      <c r="AT166" s="14">
        <f>IFERROR((IFERROR(VLOOKUP($EG166,Data!$B:$CP,Daily!ES$10,0),0)+IFERROR(VLOOKUP($IF166,Data!$B:$CP,Daily!IR$10,0),0))/AT$156,0)</f>
      </c>
      <c r="AU166" s="14">
        <f>IFERROR((IFERROR(VLOOKUP($EG166,Data!$B:$CP,Daily!ET$10,0),0)+IFERROR(VLOOKUP($IF166,Data!$B:$CP,Daily!IS$10,0),0))/AU$156,0)</f>
      </c>
      <c r="AV166" s="14">
        <f>IFERROR((IFERROR(VLOOKUP($EG166,Data!$B:$CP,Daily!EU$10,0),0)+IFERROR(VLOOKUP($IF166,Data!$B:$CP,Daily!IT$10,0),0))/AV$156,0)</f>
      </c>
      <c r="AW166" s="14">
        <f>IFERROR((IFERROR(VLOOKUP($EG166,Data!$B:$CP,Daily!EV$10,0),0)+IFERROR(VLOOKUP($IF166,Data!$B:$CP,Daily!IU$10,0),0))/AW$156,0)</f>
      </c>
      <c r="AX166" s="14">
        <f>IFERROR((IFERROR(VLOOKUP($EG166,Data!$B:$CP,Daily!EW$10,0),0)+IFERROR(VLOOKUP($IF166,Data!$B:$CP,Daily!IV$10,0),0))/AX$156,0)</f>
      </c>
      <c r="AY166" s="14">
        <f>IFERROR((IFERROR(VLOOKUP($EG166,Data!$B:$CP,Daily!EX$10,0),0)+IFERROR(VLOOKUP($IF166,Data!$B:$CP,Daily!IW$10,0),0))/AY$156,0)</f>
      </c>
      <c r="AZ166" s="14">
        <f>IFERROR((IFERROR(VLOOKUP($EG166,Data!$B:$CP,Daily!EY$10,0),0)+IFERROR(VLOOKUP($IF166,Data!$B:$CP,Daily!IX$10,0),0))/AZ$156,0)</f>
      </c>
      <c r="BA166" s="14">
        <f>IFERROR((IFERROR(VLOOKUP($EG166,Data!$B:$CP,Daily!EZ$10,0),0)+IFERROR(VLOOKUP($IF166,Data!$B:$CP,Daily!IY$10,0),0))/BA$156,0)</f>
      </c>
      <c r="BB166" s="14">
        <f>IFERROR((IFERROR(VLOOKUP($EG166,Data!$B:$CP,Daily!FA$10,0),0)+IFERROR(VLOOKUP($IF166,Data!$B:$CP,Daily!IZ$10,0),0))/BB$156,0)</f>
      </c>
      <c r="BC166" s="14">
        <f>IFERROR((IFERROR(VLOOKUP($EG166,Data!$B:$CP,Daily!FB$10,0),0)+IFERROR(VLOOKUP($IF166,Data!$B:$CP,Daily!JA$10,0),0))/BC$156,0)</f>
      </c>
      <c r="BD166" s="14">
        <f>IFERROR((IFERROR(VLOOKUP($EG166,Data!$B:$CP,Daily!FC$10,0),0)+IFERROR(VLOOKUP($IF166,Data!$B:$CP,Daily!JB$10,0),0))/BD$156,0)</f>
      </c>
      <c r="BE166" s="14">
        <f>IFERROR((IFERROR(VLOOKUP($EG166,Data!$B:$CP,Daily!FD$10,0),0)+IFERROR(VLOOKUP($IF166,Data!$B:$CP,Daily!JC$10,0),0))/BE$156,0)</f>
      </c>
      <c r="BF166" s="14">
        <f>IFERROR((IFERROR(VLOOKUP($EG166,Data!$B:$CP,Daily!FE$10,0),0)+IFERROR(VLOOKUP($IF166,Data!$B:$CP,Daily!JD$10,0),0))/BF$156,0)</f>
      </c>
      <c r="BG166" s="14">
        <f>IFERROR((IFERROR(VLOOKUP($EG166,Data!$B:$CP,Daily!FF$10,0),0)+IFERROR(VLOOKUP($IF166,Data!$B:$CP,Daily!JE$10,0),0))/BG$156,0)</f>
      </c>
      <c r="BH166" s="14">
        <f>IFERROR((IFERROR(VLOOKUP($EG166,Data!$B:$CP,Daily!FG$10,0),0)+IFERROR(VLOOKUP($IF166,Data!$B:$CP,Daily!JF$10,0),0))/BH$156,0)</f>
      </c>
      <c r="BI166" s="14">
        <f>IFERROR((IFERROR(VLOOKUP($EG166,Data!$B:$CP,Daily!FH$10,0),0)+IFERROR(VLOOKUP($IF166,Data!$B:$CP,Daily!JG$10,0),0))/BI$156,0)</f>
      </c>
      <c r="BJ166" s="14">
        <f>IFERROR((IFERROR(VLOOKUP($EG166,Data!$B:$CP,Daily!FI$10,0),0)+IFERROR(VLOOKUP($IF166,Data!$B:$CP,Daily!JH$10,0),0))/BJ$156,0)</f>
      </c>
      <c r="BK166" s="14">
        <f>IFERROR((IFERROR(VLOOKUP($EG166,Data!$B:$CP,Daily!FJ$10,0),0)+IFERROR(VLOOKUP($IF166,Data!$B:$CP,Daily!JI$10,0),0))/BK$156,0)</f>
      </c>
      <c r="BL166" s="14">
        <f>IFERROR((IFERROR(VLOOKUP($EG166,Data!$B:$CP,Daily!FK$10,0),0)+IFERROR(VLOOKUP($IF166,Data!$B:$CP,Daily!JJ$10,0),0))/BL$156,0)</f>
      </c>
      <c r="BM166" s="14">
        <f>IFERROR((IFERROR(VLOOKUP($EG166,Data!$B:$CP,Daily!FL$10,0),0)+IFERROR(VLOOKUP($IF166,Data!$B:$CP,Daily!JK$10,0),0))/BM$156,0)</f>
      </c>
      <c r="BN166" s="14">
        <f>IFERROR((IFERROR(VLOOKUP($EG166,Data!$B:$CP,Daily!FM$10,0),0)+IFERROR(VLOOKUP($IF166,Data!$B:$CP,Daily!JL$10,0),0))/BN$156,0)</f>
      </c>
      <c r="BO166" s="14">
        <f>IFERROR((IFERROR(VLOOKUP($EG166,Data!$B:$CP,Daily!FN$10,0),0)+IFERROR(VLOOKUP($IF166,Data!$B:$CP,Daily!JM$10,0),0))/BO$156,0)</f>
      </c>
      <c r="BP166" s="14">
        <f>IFERROR((IFERROR(VLOOKUP($EG166,Data!$B:$CP,Daily!FO$10,0),0)+IFERROR(VLOOKUP($IF166,Data!$B:$CP,Daily!JN$10,0),0))/BP$156,0)</f>
      </c>
      <c r="BQ166" s="14">
        <f>IFERROR((IFERROR(VLOOKUP($EG166,Data!$B:$CP,Daily!FP$10,0),0)+IFERROR(VLOOKUP($IF166,Data!$B:$CP,Daily!JO$10,0),0))/BQ$156,0)</f>
      </c>
      <c r="BR166" s="14">
        <f>IFERROR((IFERROR(VLOOKUP($EG166,Data!$B:$CP,Daily!FQ$10,0),0)+IFERROR(VLOOKUP($IF166,Data!$B:$CP,Daily!JP$10,0),0))/BR$156,0)</f>
      </c>
      <c r="BS166" s="14">
        <f>IFERROR((IFERROR(VLOOKUP($EG166,Data!$B:$CP,Daily!FR$10,0),0)+IFERROR(VLOOKUP($IF166,Data!$B:$CP,Daily!JQ$10,0),0))/BS$156,0)</f>
      </c>
      <c r="BT166" s="14">
        <f>IFERROR((IFERROR(VLOOKUP($EG166,Data!$B:$CP,Daily!FS$10,0),0)+IFERROR(VLOOKUP($IF166,Data!$B:$CP,Daily!JR$10,0),0))/BT$156,0)</f>
      </c>
      <c r="BU166" s="14">
        <f>IFERROR((IFERROR(VLOOKUP($EG166,Data!$B:$CP,Daily!FT$10,0),0)+IFERROR(VLOOKUP($IF166,Data!$B:$CP,Daily!JS$10,0),0))/BU$156,0)</f>
      </c>
      <c r="BV166" s="14">
        <f>IFERROR((IFERROR(VLOOKUP($EG166,Data!$B:$CP,Daily!FU$10,0),0)+IFERROR(VLOOKUP($IF166,Data!$B:$CP,Daily!JT$10,0),0))/BV$156,0)</f>
      </c>
      <c r="BW166" s="14">
        <f>IFERROR((IFERROR(VLOOKUP($EG166,Data!$B:$CP,Daily!FV$10,0),0)+IFERROR(VLOOKUP($IF166,Data!$B:$CP,Daily!JU$10,0),0))/BW$156,0)</f>
      </c>
      <c r="BX166" s="14">
        <f>IFERROR((IFERROR(VLOOKUP($EG166,Data!$B:$CP,Daily!FW$10,0),0)+IFERROR(VLOOKUP($IF166,Data!$B:$CP,Daily!JV$10,0),0))/BX$156,0)</f>
      </c>
      <c r="BY166" s="14">
        <f>IFERROR((IFERROR(VLOOKUP($EG166,Data!$B:$CP,Daily!FX$10,0),0)+IFERROR(VLOOKUP($IF166,Data!$B:$CP,Daily!JW$10,0),0))/BY$156,0)</f>
      </c>
      <c r="BZ166" s="14">
        <f>IFERROR((IFERROR(VLOOKUP($EG166,Data!$B:$CP,Daily!FY$10,0),0)+IFERROR(VLOOKUP($IF166,Data!$B:$CP,Daily!JX$10,0),0))/BZ$156,0)</f>
      </c>
      <c r="CA166" s="14">
        <f>IFERROR((IFERROR(VLOOKUP($EG166,Data!$B:$CP,Daily!FZ$10,0),0)+IFERROR(VLOOKUP($IF166,Data!$B:$CP,Daily!JY$10,0),0))/CA$156,0)</f>
      </c>
      <c r="CB166" s="14">
        <f>IFERROR((IFERROR(VLOOKUP($EG166,Data!$B:$CP,Daily!GA$10,0),0)+IFERROR(VLOOKUP($IF166,Data!$B:$CP,Daily!JZ$10,0),0))/CB$156,0)</f>
      </c>
      <c r="CC166" s="14">
        <f>IFERROR((IFERROR(VLOOKUP($EG166,Data!$B:$CP,Daily!GB$10,0),0)+IFERROR(VLOOKUP($IF166,Data!$B:$CP,Daily!KA$10,0),0))/CC$156,0)</f>
      </c>
      <c r="CD166" s="14">
        <f>IFERROR((IFERROR(VLOOKUP($EG166,Data!$B:$CP,Daily!GC$10,0),0)+IFERROR(VLOOKUP($IF166,Data!$B:$CP,Daily!KB$10,0),0))/CD$156,0)</f>
      </c>
      <c r="CE166" s="14">
        <f>IFERROR((IFERROR(VLOOKUP($EG166,Data!$B:$CP,Daily!GD$10,0),0)+IFERROR(VLOOKUP($IF166,Data!$B:$CP,Daily!KC$10,0),0))/CE$156,0)</f>
      </c>
      <c r="CF166" s="14">
        <f>IFERROR((IFERROR(VLOOKUP($EG166,Data!$B:$CP,Daily!GE$10,0),0)+IFERROR(VLOOKUP($IF166,Data!$B:$CP,Daily!KD$10,0),0))/CF$156,0)</f>
      </c>
      <c r="CG166" s="14">
        <f>IFERROR((IFERROR(VLOOKUP($EG166,Data!$B:$CP,Daily!GF$10,0),0)+IFERROR(VLOOKUP($IF166,Data!$B:$CP,Daily!KE$10,0),0))/CG$156,0)</f>
      </c>
      <c r="CH166" s="14">
        <f>IFERROR((IFERROR(VLOOKUP($EG166,Data!$B:$CP,Daily!GG$10,0),0)+IFERROR(VLOOKUP($IF166,Data!$B:$CP,Daily!KF$10,0),0))/CH$156,0)</f>
      </c>
      <c r="CI166" s="14">
        <f>IFERROR((IFERROR(VLOOKUP($EG166,Data!$B:$CP,Daily!GH$10,0),0)+IFERROR(VLOOKUP($IF166,Data!$B:$CP,Daily!KG$10,0),0))/CI$156,0)</f>
      </c>
      <c r="CJ166" s="14">
        <f>IFERROR((IFERROR(VLOOKUP($EG166,Data!$B:$CP,Daily!GI$10,0),0)+IFERROR(VLOOKUP($IF166,Data!$B:$CP,Daily!KH$10,0),0))/CJ$156,0)</f>
      </c>
      <c r="CK166" s="14">
        <f>IFERROR((IFERROR(VLOOKUP($EG166,Data!$B:$CP,Daily!GJ$10,0),0)+IFERROR(VLOOKUP($IF166,Data!$B:$CP,Daily!KI$10,0),0))/CK$156,0)</f>
      </c>
      <c r="CL166" s="14">
        <f>IFERROR((IFERROR(VLOOKUP($EG166,Data!$B:$CP,Daily!GK$10,0),0)+IFERROR(VLOOKUP($IF166,Data!$B:$CP,Daily!KJ$10,0),0))/CL$156,0)</f>
      </c>
      <c r="CM166" s="14">
        <f>IFERROR((IFERROR(VLOOKUP($EG166,Data!$B:$CP,Daily!GL$10,0),0)+IFERROR(VLOOKUP($IF166,Data!$B:$CP,Daily!KK$10,0),0))/CM$156,0)</f>
      </c>
      <c r="CN166" s="14">
        <f>IFERROR((IFERROR(VLOOKUP($EG166,Data!$B:$CP,Daily!GM$10,0),0)+IFERROR(VLOOKUP($IF166,Data!$B:$CP,Daily!KL$10,0),0))/CN$156,0)</f>
      </c>
      <c r="CO166" s="14">
        <f>IFERROR((IFERROR(VLOOKUP($EG166,Data!$B:$CP,Daily!GN$10,0),0)+IFERROR(VLOOKUP($IF166,Data!$B:$CP,Daily!KM$10,0),0))/CO$156,0)</f>
      </c>
      <c r="CP166" s="14">
        <f>IFERROR((IFERROR(VLOOKUP($EG166,Data!$B:$CP,Daily!GO$10,0),0)+IFERROR(VLOOKUP($IF166,Data!$B:$CP,Daily!KN$10,0),0))/CP$156,0)</f>
      </c>
      <c r="CQ166" s="14">
        <f>IFERROR((IFERROR(VLOOKUP($EG166,Data!$B:$CP,Daily!GP$10,0),0)+IFERROR(VLOOKUP($IF166,Data!$B:$CP,Daily!KO$10,0),0))/CQ$156,0)</f>
      </c>
      <c r="CR166" s="14">
        <f>IFERROR((IFERROR(VLOOKUP($EG166,Data!$B:$CP,Daily!GQ$10,0),0)+IFERROR(VLOOKUP($IF166,Data!$B:$CP,Daily!KP$10,0),0))/CR$156,0)</f>
      </c>
      <c r="CS166" s="14">
        <f>IFERROR((IFERROR(VLOOKUP($EG166,Data!$B:$CP,Daily!GR$10,0),0)+IFERROR(VLOOKUP($IF166,Data!$B:$CP,Daily!KQ$10,0),0))/CS$156,0)</f>
      </c>
      <c r="CT166" s="14">
        <f>IFERROR((IFERROR(VLOOKUP($EG166,Data!$B:$CP,Daily!GS$10,0),0)+IFERROR(VLOOKUP($IF166,Data!$B:$CP,Daily!KR$10,0),0))/CT$156,0)</f>
      </c>
      <c r="CU166" s="14">
        <f>IFERROR((IFERROR(VLOOKUP($EG166,Data!$B:$CP,Daily!GT$10,0),0)+IFERROR(VLOOKUP($IF166,Data!$B:$CP,Daily!KS$10,0),0))/CU$156,0)</f>
      </c>
      <c r="CV166" s="14">
        <f>IFERROR((IFERROR(VLOOKUP($EG166,Data!$B:$CP,Daily!GU$10,0),0)+IFERROR(VLOOKUP($IF166,Data!$B:$CP,Daily!KT$10,0),0))/CV$156,0)</f>
      </c>
      <c r="CW166" s="14">
        <f>IFERROR((IFERROR(VLOOKUP($EG166,Data!$B:$CP,Daily!GV$10,0),0)+IFERROR(VLOOKUP($IF166,Data!$B:$CP,Daily!KU$10,0),0))/CW$156,0)</f>
      </c>
      <c r="CX166" s="14">
        <f>IFERROR((IFERROR(VLOOKUP($EG166,Data!$B:$CP,Daily!GW$10,0),0)+IFERROR(VLOOKUP($IF166,Data!$B:$CP,Daily!KV$10,0),0))/CX$156,0)</f>
      </c>
      <c r="CY166" s="14">
        <f>IFERROR((IFERROR(VLOOKUP($EG166,Data!$B:$CP,Daily!GX$10,0),0)+IFERROR(VLOOKUP($IF166,Data!$B:$CP,Daily!KW$10,0),0))/CY$156,0)</f>
      </c>
      <c r="CZ166" s="14">
        <f>IFERROR((IFERROR(VLOOKUP($EG166,Data!$B:$CP,Daily!GY$10,0),0)+IFERROR(VLOOKUP($IF166,Data!$B:$CP,Daily!KX$10,0),0))/CZ$156,0)</f>
      </c>
      <c r="DA166" s="14">
        <f>IFERROR((IFERROR(VLOOKUP($EG166,Data!$B:$CP,Daily!GZ$10,0),0)+IFERROR(VLOOKUP($IF166,Data!$B:$CP,Daily!KY$10,0),0))/DA$156,0)</f>
      </c>
      <c r="DB166" s="14">
        <f>IFERROR((IFERROR(VLOOKUP($EG166,Data!$B:$CP,Daily!HA$10,0),0)+IFERROR(VLOOKUP($IF166,Data!$B:$CP,Daily!KZ$10,0),0))/DB$156,0)</f>
      </c>
      <c r="DC166" s="14">
        <f>IFERROR((IFERROR(VLOOKUP($EG166,Data!$B:$CP,Daily!HB$10,0),0)+IFERROR(VLOOKUP($IF166,Data!$B:$CP,Daily!LA$10,0),0))/DC$156,0)</f>
      </c>
      <c r="DD166" s="14">
        <f>IFERROR((IFERROR(VLOOKUP($EG166,Data!$B:$CP,Daily!HC$10,0),0)+IFERROR(VLOOKUP($IF166,Data!$B:$CP,Daily!LB$10,0),0))/DD$156,0)</f>
      </c>
      <c r="DE166" s="14">
        <f>IFERROR((IFERROR(VLOOKUP($EG166,Data!$B:$CP,Daily!HD$10,0),0)+IFERROR(VLOOKUP($IF166,Data!$B:$CP,Daily!LC$10,0),0))/DE$156,0)</f>
      </c>
      <c r="DF166" s="14">
        <f>IFERROR((IFERROR(VLOOKUP($EG166,Data!$B:$CP,Daily!HE$10,0),0)+IFERROR(VLOOKUP($IF166,Data!$B:$CP,Daily!LD$10,0),0))/DF$156,0)</f>
      </c>
      <c r="DG166" s="14">
        <f>IFERROR((IFERROR(VLOOKUP($EG166,Data!$B:$CP,Daily!HF$10,0),0)+IFERROR(VLOOKUP($IF166,Data!$B:$CP,Daily!LE$10,0),0))/DG$156,0)</f>
      </c>
      <c r="DH166" s="14">
        <f>IFERROR((IFERROR(VLOOKUP($EG166,Data!$B:$CP,Daily!HG$10,0),0)+IFERROR(VLOOKUP($IF166,Data!$B:$CP,Daily!LF$10,0),0))/DH$156,0)</f>
      </c>
      <c r="DI166" s="14">
        <f>IFERROR((IFERROR(VLOOKUP($EG166,Data!$B:$CP,Daily!HH$10,0),0)+IFERROR(VLOOKUP($IF166,Data!$B:$CP,Daily!LG$10,0),0))/DI$156,0)</f>
      </c>
      <c r="DJ166" s="14">
        <f>IFERROR((IFERROR(VLOOKUP($EG166,Data!$B:$CP,Daily!HI$10,0),0)+IFERROR(VLOOKUP($IF166,Data!$B:$CP,Daily!LH$10,0),0))/DJ$156,0)</f>
      </c>
      <c r="DK166" s="14">
        <f>IFERROR((IFERROR(VLOOKUP($EG166,Data!$B:$CP,Daily!HJ$10,0),0)+IFERROR(VLOOKUP($IF166,Data!$B:$CP,Daily!LI$10,0),0))/DK$156,0)</f>
      </c>
      <c r="DL166" s="14">
        <f>IFERROR((IFERROR(VLOOKUP($EG166,Data!$B:$CP,Daily!HK$10,0),0)+IFERROR(VLOOKUP($IF166,Data!$B:$CP,Daily!LJ$10,0),0))/DL$156,0)</f>
      </c>
      <c r="DM166" s="14">
        <f>IFERROR((IFERROR(VLOOKUP($EG166,Data!$B:$CP,Daily!HL$10,0),0)+IFERROR(VLOOKUP($IF166,Data!$B:$CP,Daily!LK$10,0),0))/DM$156,0)</f>
      </c>
      <c r="DN166" s="14">
        <f>IFERROR((IFERROR(VLOOKUP($EG166,Data!$B:$CP,Daily!HM$10,0),0)+IFERROR(VLOOKUP($IF166,Data!$B:$CP,Daily!LL$10,0),0))/DN$156,0)</f>
      </c>
      <c r="DO166" s="14">
        <f>IFERROR((IFERROR(VLOOKUP($EG166,Data!$B:$CP,Daily!HN$10,0),0)+IFERROR(VLOOKUP($IF166,Data!$B:$CP,Daily!LM$10,0),0))/DO$156,0)</f>
      </c>
      <c r="DP166" s="14">
        <f>IFERROR((IFERROR(VLOOKUP($EG166,Data!$B:$CP,Daily!HO$10,0),0)+IFERROR(VLOOKUP($IF166,Data!$B:$CP,Daily!LN$10,0),0))/DP$156,0)</f>
      </c>
      <c r="DQ166" s="14">
        <f>IFERROR((IFERROR(VLOOKUP($EG166,Data!$B:$CP,Daily!HP$10,0),0)+IFERROR(VLOOKUP($IF166,Data!$B:$CP,Daily!LO$10,0),0))/DQ$156,0)</f>
      </c>
      <c r="DR166" s="14">
        <f>IFERROR((IFERROR(VLOOKUP($EG166,Data!$B:$CP,Daily!HQ$10,0),0)+IFERROR(VLOOKUP($IF166,Data!$B:$CP,Daily!LP$10,0),0))/DR$156,0)</f>
      </c>
      <c r="DS166" s="14">
        <f>IFERROR((IFERROR(VLOOKUP($EG166,Data!$B:$CP,Daily!HR$10,0),0)+IFERROR(VLOOKUP($IF166,Data!$B:$CP,Daily!LQ$10,0),0))/DS$156,0)</f>
      </c>
      <c r="DT166" s="14">
        <f>IFERROR((IFERROR(VLOOKUP($EG166,Data!$B:$CP,Daily!HS$10,0),0)+IFERROR(VLOOKUP($IF166,Data!$B:$CP,Daily!LR$10,0),0))/DT$156,0)</f>
      </c>
      <c r="DU166" s="14">
        <f>IFERROR((IFERROR(VLOOKUP($EG166,Data!$B:$CP,Daily!HT$10,0),0)+IFERROR(VLOOKUP($IF166,Data!$B:$CP,Daily!LS$10,0),0))/DU$156,0)</f>
      </c>
      <c r="DV166" s="18"/>
      <c r="DW166" s="52">
        <f t="shared" si="2137"/>
      </c>
      <c r="DX166" s="52">
        <f t="shared" si="2138"/>
      </c>
      <c r="DY166" s="52">
        <f t="shared" si="2511"/>
      </c>
      <c r="DZ166" s="52">
        <f t="shared" si="2512"/>
      </c>
      <c r="EA166" s="52">
        <f t="shared" si="2513"/>
      </c>
      <c r="EB166" s="18"/>
      <c r="EC166" s="14">
        <f t="shared" si="2158"/>
      </c>
      <c r="ED166" s="14">
        <f t="shared" si="2514"/>
      </c>
      <c r="EE166" s="14">
        <f t="shared" si="2515"/>
      </c>
      <c r="EF166" s="16"/>
      <c r="EG166" s="9" t="s">
        <v>827</v>
      </c>
      <c r="EH166" s="9" t="s">
        <v>143</v>
      </c>
      <c r="EI166" s="14">
        <f>IFERROR(VLOOKUP($EG166,Data!$B:$CP,Daily!EI$10,0)/EI$156,0)</f>
      </c>
      <c r="EJ166" s="14">
        <f>IFERROR(VLOOKUP($EG166,Data!$B:$CP,Daily!EJ$10,0)/EJ$156,0)</f>
      </c>
      <c r="EK166" s="14">
        <f>IFERROR(VLOOKUP($EG166,Data!$B:$CP,Daily!EK$10,0)/EK$156,0)</f>
      </c>
      <c r="EL166" s="14">
        <f>IFERROR(VLOOKUP($EG166,Data!$B:$CP,Daily!EL$10,0)/EL$156,0)</f>
      </c>
      <c r="EM166" s="14">
        <f>IFERROR(VLOOKUP($EG166,Data!$B:$CP,Daily!EM$10,0)/EM$156,0)</f>
      </c>
      <c r="EN166" s="14">
        <f>IFERROR(VLOOKUP($EG166,Data!$B:$CP,Daily!EN$10,0)/EN$156,0)</f>
      </c>
      <c r="EO166" s="14">
        <f>IFERROR(VLOOKUP($EG166,Data!$B:$CP,Daily!EO$10,0)/EO$156,0)</f>
      </c>
      <c r="EP166" s="14">
        <f>IFERROR(VLOOKUP($EG166,Data!$B:$CP,Daily!EP$10,0)/EP$156,0)</f>
      </c>
      <c r="EQ166" s="14">
        <f>IFERROR(VLOOKUP($EG166,Data!$B:$CP,Daily!EQ$10,0)/EQ$156,0)</f>
      </c>
      <c r="ER166" s="14">
        <f>IFERROR(VLOOKUP($EG166,Data!$B:$CP,Daily!ER$10,0)/ER$156,0)</f>
      </c>
      <c r="ES166" s="14">
        <f>IFERROR(VLOOKUP($EG166,Data!$B:$CP,Daily!ES$10,0)/ES$156,0)</f>
      </c>
      <c r="ET166" s="14">
        <f>IFERROR(VLOOKUP($EG166,Data!$B:$CP,Daily!ET$10,0)/ET$156,0)</f>
      </c>
      <c r="EU166" s="14">
        <f>IFERROR(VLOOKUP($EG166,Data!$B:$CP,Daily!EU$10,0)/EU$156,0)</f>
      </c>
      <c r="EV166" s="14">
        <f>IFERROR(VLOOKUP($EG166,Data!$B:$CP,Daily!EV$10,0)/EV$156,0)</f>
      </c>
      <c r="EW166" s="14">
        <f>IFERROR(VLOOKUP($EG166,Data!$B:$CP,Daily!EW$10,0)/EW$156,0)</f>
      </c>
      <c r="EX166" s="14">
        <f>IFERROR(VLOOKUP($EG166,Data!$B:$CP,Daily!EX$10,0)/EX$156,0)</f>
      </c>
      <c r="EY166" s="14">
        <f>IFERROR(VLOOKUP($EG166,Data!$B:$CP,Daily!EY$10,0)/EY$156,0)</f>
      </c>
      <c r="EZ166" s="14">
        <f>IFERROR(VLOOKUP($EG166,Data!$B:$CP,Daily!EZ$10,0)/EZ$156,0)</f>
      </c>
      <c r="FA166" s="14">
        <f>IFERROR(VLOOKUP($EG166,Data!$B:$CP,Daily!FA$10,0)/FA$156,0)</f>
      </c>
      <c r="FB166" s="14">
        <f>IFERROR(VLOOKUP($EG166,Data!$B:$CP,Daily!FB$10,0)/FB$156,0)</f>
      </c>
      <c r="FC166" s="14">
        <f>IFERROR(VLOOKUP($EG166,Data!$B:$CP,Daily!FC$10,0)/FC$156,0)</f>
      </c>
      <c r="FD166" s="14">
        <f>IFERROR(VLOOKUP($EG166,Data!$B:$CP,Daily!FD$10,0)/FD$156,0)</f>
      </c>
      <c r="FE166" s="14">
        <f>IFERROR(VLOOKUP($EG166,Data!$B:$CP,Daily!FE$10,0)/FE$156,0)</f>
      </c>
      <c r="FF166" s="14">
        <f>IFERROR(VLOOKUP($EG166,Data!$B:$CP,Daily!FF$10,0)/FF$156,0)</f>
      </c>
      <c r="FG166" s="14">
        <f>IFERROR(VLOOKUP($EG166,Data!$B:$CP,Daily!FG$10,0)/FG$156,0)</f>
      </c>
      <c r="FH166" s="14">
        <f>IFERROR(VLOOKUP($EG166,Data!$B:$CP,Daily!FH$10,0)/FH$156,0)</f>
      </c>
      <c r="FI166" s="14">
        <f>IFERROR(VLOOKUP($EG166,Data!$B:$CP,Daily!FI$10,0)/FI$156,0)</f>
      </c>
      <c r="FJ166" s="14">
        <f>IFERROR(VLOOKUP($EG166,Data!$B:$CP,Daily!FJ$10,0)/FJ$156,0)</f>
      </c>
      <c r="FK166" s="14">
        <f>IFERROR(VLOOKUP($EG166,Data!$B:$CP,Daily!FK$10,0)/FK$156,0)</f>
      </c>
      <c r="FL166" s="14">
        <f>IFERROR(VLOOKUP($EG166,Data!$B:$CP,Daily!FL$10,0)/FL$156,0)</f>
      </c>
      <c r="FM166" s="14">
        <f>IFERROR(VLOOKUP($EG166,Data!$B:$CP,Daily!FM$10,0)/FM$156,0)</f>
      </c>
      <c r="FN166" s="14">
        <f>IFERROR(VLOOKUP($EG166,Data!$B:$CP,Daily!FN$10,0)/FN$156,0)</f>
      </c>
      <c r="FO166" s="14">
        <f>IFERROR(VLOOKUP($EG166,Data!$B:$CP,Daily!FO$10,0)/FO$156,0)</f>
      </c>
      <c r="FP166" s="14">
        <f>IFERROR(VLOOKUP($EG166,Data!$B:$CP,Daily!FP$10,0)/FP$156,0)</f>
      </c>
      <c r="FQ166" s="14">
        <f>IFERROR(VLOOKUP($EG166,Data!$B:$CP,Daily!FQ$10,0)/FQ$156,0)</f>
      </c>
      <c r="FR166" s="14">
        <f>IFERROR(VLOOKUP($EG166,Data!$B:$CP,Daily!FR$10,0)/FR$156,0)</f>
      </c>
      <c r="FS166" s="14">
        <f>IFERROR(VLOOKUP($EG166,Data!$B:$CP,Daily!FS$10,0)/FS$156,0)</f>
      </c>
      <c r="FT166" s="14">
        <f>IFERROR(VLOOKUP($EG166,Data!$B:$CP,Daily!FT$10,0)/FT$156,0)</f>
      </c>
      <c r="FU166" s="14">
        <f>IFERROR(VLOOKUP($EG166,Data!$B:$CP,Daily!FU$10,0)/FU$156,0)</f>
      </c>
      <c r="FV166" s="14">
        <f>IFERROR(VLOOKUP($EG166,Data!$B:$CP,Daily!FV$10,0)/FV$156,0)</f>
      </c>
      <c r="FW166" s="14">
        <f>IFERROR(VLOOKUP($EG166,Data!$B:$CP,Daily!FW$10,0)/FW$156,0)</f>
      </c>
      <c r="FX166" s="14">
        <f>IFERROR(VLOOKUP($EG166,Data!$B:$CP,Daily!FX$10,0)/FX$156,0)</f>
      </c>
      <c r="FY166" s="14">
        <f>IFERROR(VLOOKUP($EG166,Data!$B:$CP,Daily!FY$10,0)/FY$156,0)</f>
      </c>
      <c r="FZ166" s="14">
        <f>IFERROR(VLOOKUP($EG166,Data!$B:$CP,Daily!FZ$10,0)/FZ$156,0)</f>
      </c>
      <c r="GA166" s="14">
        <f>IFERROR(VLOOKUP($EG166,Data!$B:$CP,Daily!GA$10,0)/GA$156,0)</f>
      </c>
      <c r="GB166" s="14">
        <f>IFERROR(VLOOKUP($EG166,Data!$B:$CP,Daily!GB$10,0)/GB$156,0)</f>
      </c>
      <c r="GC166" s="14">
        <f>IFERROR(VLOOKUP($EG166,Data!$B:$CP,Daily!GC$10,0)/GC$156,0)</f>
      </c>
      <c r="GD166" s="14">
        <f>IFERROR(VLOOKUP($EG166,Data!$B:$CP,Daily!GD$10,0)/GD$156,0)</f>
      </c>
      <c r="GE166" s="14">
        <f>IFERROR(VLOOKUP($EG166,Data!$B:$CP,Daily!GE$10,0)/GE$156,0)</f>
      </c>
      <c r="GF166" s="14">
        <f>IFERROR(VLOOKUP($EG166,Data!$B:$CP,Daily!GF$10,0)/GF$156,0)</f>
      </c>
      <c r="GG166" s="14">
        <f>IFERROR(VLOOKUP($EG166,Data!$B:$CP,Daily!GG$10,0)/GG$156,0)</f>
      </c>
      <c r="GH166" s="14">
        <f>IFERROR(VLOOKUP($EG166,Data!$B:$CP,Daily!GH$10,0)/GH$156,0)</f>
      </c>
      <c r="GI166" s="14">
        <f>IFERROR(VLOOKUP($EG166,Data!$B:$CP,Daily!GI$10,0)/GI$156,0)</f>
      </c>
      <c r="GJ166" s="14">
        <f>IFERROR(VLOOKUP($EG166,Data!$B:$CP,Daily!GJ$10,0)/GJ$156,0)</f>
      </c>
      <c r="GK166" s="14">
        <f>IFERROR(VLOOKUP($EG166,Data!$B:$CP,Daily!GK$10,0)/GK$156,0)</f>
      </c>
      <c r="GL166" s="14">
        <f>IFERROR(VLOOKUP($EG166,Data!$B:$CP,Daily!GL$10,0)/GL$156,0)</f>
      </c>
      <c r="GM166" s="14">
        <f>IFERROR(VLOOKUP($EG166,Data!$B:$CP,Daily!GM$10,0)/GM$156,0)</f>
      </c>
      <c r="GN166" s="14">
        <f>IFERROR(VLOOKUP($EG166,Data!$B:$CP,Daily!GN$10,0)/GN$156,0)</f>
      </c>
      <c r="GO166" s="14">
        <f>IFERROR(VLOOKUP($EG166,Data!$B:$CP,Daily!GO$10,0)/GO$156,0)</f>
      </c>
      <c r="GP166" s="14">
        <f>IFERROR(VLOOKUP($EG166,Data!$B:$CP,Daily!GP$10,0)/GP$156,0)</f>
      </c>
      <c r="GQ166" s="14">
        <f>IFERROR(VLOOKUP($EG166,Data!$B:$CP,Daily!GQ$10,0)/GQ$156,0)</f>
      </c>
      <c r="GR166" s="14">
        <f>IFERROR(VLOOKUP($EG166,Data!$B:$CP,Daily!GR$10,0)/GR$156,0)</f>
      </c>
      <c r="GS166" s="14">
        <f>IFERROR(VLOOKUP($EG166,Data!$B:$CP,Daily!GS$10,0)/GS$156,0)</f>
      </c>
      <c r="GT166" s="14">
        <f>IFERROR(VLOOKUP($EG166,Data!$B:$CP,Daily!GT$10,0)/GT$156,0)</f>
      </c>
      <c r="GU166" s="14">
        <f>IFERROR(VLOOKUP($EG166,Data!$B:$CP,Daily!GU$10,0)/GU$156,0)</f>
      </c>
      <c r="GV166" s="14">
        <f>IFERROR(VLOOKUP($EG166,Data!$B:$CP,Daily!GV$10,0)/GV$156,0)</f>
      </c>
      <c r="GW166" s="14">
        <f>IFERROR(VLOOKUP($EG166,Data!$B:$CP,Daily!GW$10,0)/GW$156,0)</f>
      </c>
      <c r="GX166" s="14">
        <f>IFERROR(VLOOKUP($EG166,Data!$B:$CP,Daily!GX$10,0)/GX$156,0)</f>
      </c>
      <c r="GY166" s="14">
        <f>IFERROR(VLOOKUP($EG166,Data!$B:$CP,Daily!GY$10,0)/GY$156,0)</f>
      </c>
      <c r="GZ166" s="14">
        <f>IFERROR(VLOOKUP($EG166,Data!$B:$CP,Daily!GZ$10,0)/GZ$156,0)</f>
      </c>
      <c r="HA166" s="14">
        <f>IFERROR(VLOOKUP($EG166,Data!$B:$CP,Daily!HA$10,0)/HA$156,0)</f>
      </c>
      <c r="HB166" s="14">
        <f>IFERROR(VLOOKUP($EG166,Data!$B:$CP,Daily!HB$10,0)/HB$156,0)</f>
      </c>
      <c r="HC166" s="14">
        <f>IFERROR(VLOOKUP($EG166,Data!$B:$CP,Daily!HC$10,0)/HC$156,0)</f>
      </c>
      <c r="HD166" s="14">
        <f>IFERROR(VLOOKUP($EG166,Data!$B:$CP,Daily!HD$10,0)/HD$156,0)</f>
      </c>
      <c r="HE166" s="14">
        <f>IFERROR(VLOOKUP($EG166,Data!$B:$CP,Daily!HE$10,0)/HE$156,0)</f>
      </c>
      <c r="HF166" s="14">
        <f>IFERROR(VLOOKUP($EG166,Data!$B:$CP,Daily!HF$10,0)/HF$156,0)</f>
      </c>
      <c r="HG166" s="14">
        <f>IFERROR(VLOOKUP($EG166,Data!$B:$CP,Daily!HG$10,0)/HG$156,0)</f>
      </c>
      <c r="HH166" s="14">
        <f>IFERROR(VLOOKUP($EG166,Data!$B:$CP,Daily!HH$10,0)/HH$156,0)</f>
      </c>
      <c r="HI166" s="14">
        <f>IFERROR(VLOOKUP($EG166,Data!$B:$CP,Daily!HI$10,0)/HI$156,0)</f>
      </c>
      <c r="HJ166" s="14">
        <f>IFERROR(VLOOKUP($EG166,Data!$B:$CP,Daily!HJ$10,0)/HJ$156,0)</f>
      </c>
      <c r="HK166" s="14">
        <f>IFERROR(VLOOKUP($EG166,Data!$B:$CP,Daily!HK$10,0)/HK$156,0)</f>
      </c>
      <c r="HL166" s="14">
        <f>IFERROR(VLOOKUP($EG166,Data!$B:$CP,Daily!HL$10,0)/HL$156,0)</f>
      </c>
      <c r="HM166" s="14">
        <f>IFERROR(VLOOKUP($EG166,Data!$B:$CP,Daily!HM$10,0)/HM$156,0)</f>
      </c>
      <c r="HN166" s="14">
        <f>IFERROR(VLOOKUP($EG166,Data!$B:$CP,Daily!HN$10,0)/HN$156,0)</f>
      </c>
      <c r="HO166" s="14">
        <f>IFERROR(VLOOKUP($EG166,Data!$B:$CP,Daily!HO$10,0)/HO$156,0)</f>
      </c>
      <c r="HP166" s="14">
        <f>IFERROR(VLOOKUP($EG166,Data!$B:$CP,Daily!HP$10,0)/HP$156,0)</f>
      </c>
      <c r="HQ166" s="14">
        <f>IFERROR(VLOOKUP($EG166,Data!$B:$CP,Daily!HQ$10,0)/HQ$156,0)</f>
      </c>
      <c r="HR166" s="14">
        <f>IFERROR(VLOOKUP($EG166,Data!$B:$CP,Daily!HR$10,0)/HR$156,0)</f>
      </c>
      <c r="HS166" s="14">
        <f>IFERROR(VLOOKUP($EG166,Data!$B:$CP,Daily!HS$10,0)/HS$156,0)</f>
      </c>
      <c r="HT166" s="14">
        <f>IFERROR(VLOOKUP($EG166,Data!$B:$CP,Daily!HT$10,0)/HT$156,0)</f>
      </c>
      <c r="HU166" s="17"/>
      <c r="HV166" s="52">
        <f t="shared" si="2141"/>
      </c>
      <c r="HW166" s="52">
        <f t="shared" si="2142"/>
      </c>
      <c r="HX166" s="52">
        <f t="shared" si="2179"/>
      </c>
      <c r="HY166" s="52">
        <f t="shared" si="2180"/>
      </c>
      <c r="HZ166" s="52">
        <f t="shared" si="2516"/>
      </c>
      <c r="IA166" s="55"/>
      <c r="IB166" s="14">
        <f t="shared" si="2182"/>
      </c>
      <c r="IC166" s="14">
        <f t="shared" si="2517"/>
      </c>
      <c r="ID166" s="14">
        <f t="shared" si="2518"/>
      </c>
      <c r="IE166" s="16"/>
      <c r="IF166" s="9" t="s">
        <v>828</v>
      </c>
      <c r="IG166" s="9" t="s">
        <v>143</v>
      </c>
      <c r="IH166" s="14">
        <f>IFERROR(VLOOKUP($IF166,Data!$B:$CP,Daily!IH$10,0)/IH$156,0)</f>
      </c>
      <c r="II166" s="14">
        <f>IFERROR(VLOOKUP($IF166,Data!$B:$CP,Daily!II$10,0)/II$156,0)</f>
      </c>
      <c r="IJ166" s="14">
        <f>IFERROR(VLOOKUP($IF166,Data!$B:$CP,Daily!IJ$10,0)/IJ$156,0)</f>
      </c>
      <c r="IK166" s="14">
        <f>IFERROR(VLOOKUP($IF166,Data!$B:$CP,Daily!IK$10,0)/IK$156,0)</f>
      </c>
      <c r="IL166" s="14">
        <f>IFERROR(VLOOKUP($IF166,Data!$B:$CP,Daily!IL$10,0)/IL$156,0)</f>
      </c>
      <c r="IM166" s="14">
        <f>IFERROR(VLOOKUP($IF166,Data!$B:$CP,Daily!IM$10,0)/IM$156,0)</f>
      </c>
      <c r="IN166" s="14">
        <f>IFERROR(VLOOKUP($IF166,Data!$B:$CP,Daily!IN$10,0)/IN$156,0)</f>
      </c>
      <c r="IO166" s="14">
        <f>IFERROR(VLOOKUP($IF166,Data!$B:$CP,Daily!IO$10,0)/IO$156,0)</f>
      </c>
      <c r="IP166" s="14">
        <f>IFERROR(VLOOKUP($IF166,Data!$B:$CP,Daily!IP$10,0)/IP$156,0)</f>
      </c>
      <c r="IQ166" s="14">
        <f>IFERROR(VLOOKUP($IF166,Data!$B:$CP,Daily!IQ$10,0)/IQ$156,0)</f>
      </c>
      <c r="IR166" s="14">
        <f>IFERROR(VLOOKUP($IF166,Data!$B:$CP,Daily!IR$10,0)/IR$156,0)</f>
      </c>
      <c r="IS166" s="14">
        <f>IFERROR(VLOOKUP($IF166,Data!$B:$CP,Daily!IS$10,0)/IS$156,0)</f>
      </c>
      <c r="IT166" s="14">
        <f>IFERROR(VLOOKUP($IF166,Data!$B:$CP,Daily!IT$10,0)/IT$156,0)</f>
      </c>
      <c r="IU166" s="14">
        <f>IFERROR(VLOOKUP($IF166,Data!$B:$CP,Daily!IU$10,0)/IU$156,0)</f>
      </c>
      <c r="IV166" s="14">
        <f>IFERROR(VLOOKUP($IF166,Data!$B:$CP,Daily!IV$10,0)/IV$156,0)</f>
      </c>
      <c r="IW166" s="14">
        <f>IFERROR(VLOOKUP($IF166,Data!$B:$CP,Daily!IW$10,0)/IW$156,0)</f>
      </c>
      <c r="IX166" s="14">
        <f>IFERROR(VLOOKUP($IF166,Data!$B:$CP,Daily!IX$10,0)/IX$156,0)</f>
      </c>
      <c r="IY166" s="14">
        <f>IFERROR(VLOOKUP($IF166,Data!$B:$CP,Daily!IY$10,0)/IY$156,0)</f>
      </c>
      <c r="IZ166" s="14">
        <f>IFERROR(VLOOKUP($IF166,Data!$B:$CP,Daily!IZ$10,0)/IZ$156,0)</f>
      </c>
      <c r="JA166" s="14">
        <f>IFERROR(VLOOKUP($IF166,Data!$B:$CP,Daily!JA$10,0)/JA$156,0)</f>
      </c>
      <c r="JB166" s="14">
        <f>IFERROR(VLOOKUP($IF166,Data!$B:$CP,Daily!JB$10,0)/JB$156,0)</f>
      </c>
      <c r="JC166" s="14">
        <f>IFERROR(VLOOKUP($IF166,Data!$B:$CP,Daily!JC$10,0)/JC$156,0)</f>
      </c>
      <c r="JD166" s="14">
        <f>IFERROR(VLOOKUP($IF166,Data!$B:$CP,Daily!JD$10,0)/JD$156,0)</f>
      </c>
      <c r="JE166" s="14">
        <f>IFERROR(VLOOKUP($IF166,Data!$B:$CP,Daily!JE$10,0)/JE$156,0)</f>
      </c>
      <c r="JF166" s="14">
        <f>IFERROR(VLOOKUP($IF166,Data!$B:$CP,Daily!JF$10,0)/JF$156,0)</f>
      </c>
      <c r="JG166" s="14">
        <f>IFERROR(VLOOKUP($IF166,Data!$B:$CP,Daily!JG$10,0)/JG$156,0)</f>
      </c>
      <c r="JH166" s="14">
        <f>IFERROR(VLOOKUP($IF166,Data!$B:$CP,Daily!JH$10,0)/JH$156,0)</f>
      </c>
      <c r="JI166" s="14">
        <f>IFERROR(VLOOKUP($IF166,Data!$B:$CP,Daily!JI$10,0)/JI$156,0)</f>
      </c>
      <c r="JJ166" s="14">
        <f>IFERROR(VLOOKUP($IF166,Data!$B:$CP,Daily!JJ$10,0)/JJ$156,0)</f>
      </c>
      <c r="JK166" s="14">
        <f>IFERROR(VLOOKUP($IF166,Data!$B:$CP,Daily!JK$10,0)/JK$156,0)</f>
      </c>
      <c r="JL166" s="14">
        <f>IFERROR(VLOOKUP($IF166,Data!$B:$CP,Daily!JL$10,0)/JL$156,0)</f>
      </c>
      <c r="JM166" s="14">
        <f>IFERROR(VLOOKUP($IF166,Data!$B:$CP,Daily!JM$10,0)/JM$156,0)</f>
      </c>
      <c r="JN166" s="14">
        <f>IFERROR(VLOOKUP($IF166,Data!$B:$CP,Daily!JN$10,0)/JN$156,0)</f>
      </c>
      <c r="JO166" s="14">
        <f>IFERROR(VLOOKUP($IF166,Data!$B:$CP,Daily!JO$10,0)/JO$156,0)</f>
      </c>
      <c r="JP166" s="14">
        <f>IFERROR(VLOOKUP($IF166,Data!$B:$CP,Daily!JP$10,0)/JP$156,0)</f>
      </c>
      <c r="JQ166" s="14">
        <f>IFERROR(VLOOKUP($IF166,Data!$B:$CP,Daily!JQ$10,0)/JQ$156,0)</f>
      </c>
      <c r="JR166" s="14">
        <f>IFERROR(VLOOKUP($IF166,Data!$B:$CP,Daily!JR$10,0)/JR$156,0)</f>
      </c>
      <c r="JS166" s="14">
        <f>IFERROR(VLOOKUP($IF166,Data!$B:$CP,Daily!JS$10,0)/JS$156,0)</f>
      </c>
      <c r="JT166" s="14">
        <f>IFERROR(VLOOKUP($IF166,Data!$B:$CP,Daily!JT$10,0)/JT$156,0)</f>
      </c>
      <c r="JU166" s="14">
        <f>IFERROR(VLOOKUP($IF166,Data!$B:$CP,Daily!JU$10,0)/JU$156,0)</f>
      </c>
      <c r="JV166" s="14">
        <f>IFERROR(VLOOKUP($IF166,Data!$B:$CP,Daily!JV$10,0)/JV$156,0)</f>
      </c>
      <c r="JW166" s="14">
        <f>IFERROR(VLOOKUP($IF166,Data!$B:$CP,Daily!JW$10,0)/JW$156,0)</f>
      </c>
      <c r="JX166" s="14">
        <f>IFERROR(VLOOKUP($IF166,Data!$B:$CP,Daily!JX$10,0)/JX$156,0)</f>
      </c>
      <c r="JY166" s="14">
        <f>IFERROR(VLOOKUP($IF166,Data!$B:$CP,Daily!JY$10,0)/JY$156,0)</f>
      </c>
      <c r="JZ166" s="14">
        <f>IFERROR(VLOOKUP($IF166,Data!$B:$CP,Daily!JZ$10,0)/JZ$156,0)</f>
      </c>
      <c r="KA166" s="14">
        <f>IFERROR(VLOOKUP($IF166,Data!$B:$CP,Daily!KA$10,0)/KA$156,0)</f>
      </c>
      <c r="KB166" s="14">
        <f>IFERROR(VLOOKUP($IF166,Data!$B:$CP,Daily!KB$10,0)/KB$156,0)</f>
      </c>
      <c r="KC166" s="14">
        <f>IFERROR(VLOOKUP($IF166,Data!$B:$CP,Daily!KC$10,0)/KC$156,0)</f>
      </c>
      <c r="KD166" s="14">
        <f>IFERROR(VLOOKUP($IF166,Data!$B:$CP,Daily!KD$10,0)/KD$156,0)</f>
      </c>
      <c r="KE166" s="14">
        <f>IFERROR(VLOOKUP($IF166,Data!$B:$CP,Daily!KE$10,0)/KE$156,0)</f>
      </c>
      <c r="KF166" s="14">
        <f>IFERROR(VLOOKUP($IF166,Data!$B:$CP,Daily!KF$10,0)/KF$156,0)</f>
      </c>
      <c r="KG166" s="14">
        <f>IFERROR(VLOOKUP($IF166,Data!$B:$CP,Daily!KG$10,0)/KG$156,0)</f>
      </c>
      <c r="KH166" s="14">
        <f>IFERROR(VLOOKUP($IF166,Data!$B:$CP,Daily!KH$10,0)/KH$156,0)</f>
      </c>
      <c r="KI166" s="14">
        <f>IFERROR(VLOOKUP($IF166,Data!$B:$CP,Daily!KI$10,0)/KI$156,0)</f>
      </c>
      <c r="KJ166" s="14">
        <f>IFERROR(VLOOKUP($IF166,Data!$B:$CP,Daily!KJ$10,0)/KJ$156,0)</f>
      </c>
      <c r="KK166" s="14">
        <f>IFERROR(VLOOKUP($IF166,Data!$B:$CP,Daily!KK$10,0)/KK$156,0)</f>
      </c>
      <c r="KL166" s="14">
        <f>IFERROR(VLOOKUP($IF166,Data!$B:$CP,Daily!KL$10,0)/KL$156,0)</f>
      </c>
      <c r="KM166" s="14">
        <f>IFERROR(VLOOKUP($IF166,Data!$B:$CP,Daily!KM$10,0)/KM$156,0)</f>
      </c>
      <c r="KN166" s="14">
        <f>IFERROR(VLOOKUP($IF166,Data!$B:$CP,Daily!KN$10,0)/KN$156,0)</f>
      </c>
      <c r="KO166" s="14">
        <f>IFERROR(VLOOKUP($IF166,Data!$B:$CP,Daily!KO$10,0)/KO$156,0)</f>
      </c>
      <c r="KP166" s="14">
        <f>IFERROR(VLOOKUP($IF166,Data!$B:$CP,Daily!KP$10,0)/KP$156,0)</f>
      </c>
      <c r="KQ166" s="14">
        <f>IFERROR(VLOOKUP($IF166,Data!$B:$CP,Daily!KQ$10,0)/KQ$156,0)</f>
      </c>
      <c r="KR166" s="14">
        <f>IFERROR(VLOOKUP($IF166,Data!$B:$CP,Daily!KR$10,0)/KR$156,0)</f>
      </c>
      <c r="KS166" s="14">
        <f>IFERROR(VLOOKUP($IF166,Data!$B:$CP,Daily!KS$10,0)/KS$156,0)</f>
      </c>
      <c r="KT166" s="14">
        <f>IFERROR(VLOOKUP($IF166,Data!$B:$CP,Daily!KT$10,0)/KT$156,0)</f>
      </c>
      <c r="KU166" s="14">
        <f>IFERROR(VLOOKUP($IF166,Data!$B:$CP,Daily!KU$10,0)/KU$156,0)</f>
      </c>
      <c r="KV166" s="14">
        <f>IFERROR(VLOOKUP($IF166,Data!$B:$CP,Daily!KV$10,0)/KV$156,0)</f>
      </c>
      <c r="KW166" s="14">
        <f>IFERROR(VLOOKUP($IF166,Data!$B:$CP,Daily!KW$10,0)/KW$156,0)</f>
      </c>
      <c r="KX166" s="14">
        <f>IFERROR(VLOOKUP($IF166,Data!$B:$CP,Daily!KX$10,0)/KX$156,0)</f>
      </c>
      <c r="KY166" s="14">
        <f>IFERROR(VLOOKUP($IF166,Data!$B:$CP,Daily!KY$10,0)/KY$156,0)</f>
      </c>
      <c r="KZ166" s="14">
        <f>IFERROR(VLOOKUP($IF166,Data!$B:$CP,Daily!KZ$10,0)/KZ$156,0)</f>
      </c>
      <c r="LA166" s="14">
        <f>IFERROR(VLOOKUP($IF166,Data!$B:$CP,Daily!LA$10,0)/LA$156,0)</f>
      </c>
      <c r="LB166" s="14">
        <f>IFERROR(VLOOKUP($IF166,Data!$B:$CP,Daily!LB$10,0)/LB$156,0)</f>
      </c>
      <c r="LC166" s="14">
        <f>IFERROR(VLOOKUP($IF166,Data!$B:$CP,Daily!LC$10,0)/LC$156,0)</f>
      </c>
      <c r="LD166" s="14">
        <f>IFERROR(VLOOKUP($IF166,Data!$B:$CP,Daily!LD$10,0)/LD$156,0)</f>
      </c>
      <c r="LE166" s="14">
        <f>IFERROR(VLOOKUP($IF166,Data!$B:$CP,Daily!LE$10,0)/LE$156,0)</f>
      </c>
      <c r="LF166" s="14">
        <f>IFERROR(VLOOKUP($IF166,Data!$B:$CP,Daily!LF$10,0)/LF$156,0)</f>
      </c>
      <c r="LG166" s="14">
        <f>IFERROR(VLOOKUP($IF166,Data!$B:$CP,Daily!LG$10,0)/LG$156,0)</f>
      </c>
      <c r="LH166" s="14">
        <f>IFERROR(VLOOKUP($IF166,Data!$B:$CP,Daily!LH$10,0)/LH$156,0)</f>
      </c>
      <c r="LI166" s="14">
        <f>IFERROR(VLOOKUP($IF166,Data!$B:$CP,Daily!LI$10,0)/LI$156,0)</f>
      </c>
      <c r="LJ166" s="14">
        <f>IFERROR(VLOOKUP($IF166,Data!$B:$CP,Daily!LJ$10,0)/LJ$156,0)</f>
      </c>
      <c r="LK166" s="14">
        <f>IFERROR(VLOOKUP($IF166,Data!$B:$CP,Daily!LK$10,0)/LK$156,0)</f>
      </c>
      <c r="LL166" s="14">
        <f>IFERROR(VLOOKUP($IF166,Data!$B:$CP,Daily!LL$10,0)/LL$156,0)</f>
      </c>
      <c r="LM166" s="14">
        <f>IFERROR(VLOOKUP($IF166,Data!$B:$CP,Daily!LM$10,0)/LM$156,0)</f>
      </c>
      <c r="LN166" s="14">
        <f>IFERROR(VLOOKUP($IF166,Data!$B:$CP,Daily!LN$10,0)/LN$156,0)</f>
      </c>
      <c r="LO166" s="14">
        <f>IFERROR(VLOOKUP($IF166,Data!$B:$CP,Daily!LO$10,0)/LO$156,0)</f>
      </c>
      <c r="LP166" s="14">
        <f>IFERROR(VLOOKUP($IF166,Data!$B:$CP,Daily!LP$10,0)/LP$156,0)</f>
      </c>
      <c r="LQ166" s="14">
        <f>IFERROR(VLOOKUP($IF166,Data!$B:$CP,Daily!LQ$10,0)/LQ$156,0)</f>
      </c>
      <c r="LR166" s="14">
        <f>IFERROR(VLOOKUP($IF166,Data!$B:$CP,Daily!LR$10,0)/LR$156,0)</f>
      </c>
      <c r="LS166" s="14">
        <f>IFERROR(VLOOKUP($IF166,Data!$B:$CP,Daily!LS$10,0)/LS$156,0)</f>
      </c>
      <c r="LU166" s="52">
        <f t="shared" si="2145"/>
      </c>
      <c r="LV166" s="52">
        <f t="shared" si="2146"/>
      </c>
      <c r="LW166" s="52">
        <f t="shared" si="2519"/>
      </c>
      <c r="LX166" s="52">
        <f t="shared" si="2520"/>
      </c>
      <c r="LY166" s="52">
        <f t="shared" si="2521"/>
      </c>
      <c r="LZ166" s="55"/>
      <c r="MA166" s="14">
        <f t="shared" si="2186"/>
      </c>
      <c r="MB166" s="14">
        <f t="shared" si="2522"/>
      </c>
      <c r="MC166" s="14">
        <f t="shared" si="2523"/>
      </c>
    </row>
    <row r="167" spans="4:341" x14ac:dyDescent="0.25">
      <c r="D167" s="83" t="s">
        <v>829</v>
      </c>
      <c r="E167" s="81"/>
      <c r="F167" s="79"/>
      <c r="G167" s="79"/>
      <c r="H167" s="80"/>
      <c r="I167" s="79"/>
      <c r="J167" s="80"/>
      <c r="K167" s="79"/>
      <c r="L167" s="79"/>
      <c r="M167" s="81"/>
      <c r="N167" s="79"/>
      <c r="O167" s="79"/>
      <c r="P167" s="79"/>
      <c r="Q167" s="79"/>
      <c r="R167" s="79"/>
      <c r="S167" s="79"/>
      <c r="T167" s="79"/>
      <c r="U167" s="81"/>
      <c r="V167" s="79"/>
      <c r="W167" s="79"/>
      <c r="X167" s="79"/>
      <c r="Y167" s="79"/>
      <c r="Z167" s="79"/>
      <c r="AA167" s="79"/>
      <c r="AB167" s="77"/>
      <c r="AC167" s="60"/>
    </row>
    <row r="168" spans="4:341" x14ac:dyDescent="0.25">
      <c r="D168" s="74" t="s">
        <v>830</v>
      </c>
      <c r="E168" s="67" t="str">
        <f>VLOOKUP($D168,'Metric Nature'!$C:$D,2,0)&amp;IF(($F168&lt;(EA168)),"Below",IF(($F168&gt;(DZ168)),"Above","Within"))</f>
      </c>
      <c r="F168" s="39">
        <f t="shared" ref="F168:F182" si="2524">DU168</f>
      </c>
      <c r="G168" s="68">
        <f t="shared" ref="G168:G184" si="2525">ED168</f>
      </c>
      <c r="H168" s="69">
        <f t="shared" ref="H168:H182" si="2526">IFERROR(((F168-G168)/G168),0)</f>
      </c>
      <c r="I168" s="68">
        <f t="shared" ref="I168:I184" si="2527">EE168</f>
      </c>
      <c r="J168" s="62">
        <f t="shared" ref="J168:J182" si="2528">IFERROR(((F168-I168)/I168),0)</f>
      </c>
      <c r="K168" s="68">
        <f t="shared" ref="K168:K184" si="2529">EC168</f>
      </c>
      <c r="L168" s="70"/>
      <c r="M168" s="67" t="str">
        <f>VLOOKUP($D168,'Metric Nature'!$C:$D,2,0)&amp;IF(($N168&lt;(HZ168)),"Below",IF(($N168&gt;(HY168)),"Above","Within"))</f>
      </c>
      <c r="N168" s="39">
        <f t="shared" ref="N168:N182" si="2530">HT168</f>
      </c>
      <c r="O168" s="68">
        <f>IC168</f>
      </c>
      <c r="P168" s="69">
        <f>IFERROR(((N168-O168)/O168),0)</f>
      </c>
      <c r="Q168" s="68">
        <f t="shared" ref="Q168:Q184" si="2531">ID168</f>
      </c>
      <c r="R168" s="62">
        <f t="shared" ref="R168:R182" si="2532">IFERROR(((N168-Q168)/Q168),0)</f>
      </c>
      <c r="S168" s="68">
        <f t="shared" ref="S168:S183" si="2533">IB168</f>
      </c>
      <c r="T168" s="70"/>
      <c r="U168" s="67" t="str">
        <f>VLOOKUP($D168,'Metric Nature'!$C:$D,2,0)&amp;IF(($V168&lt;(LY168)),"Below",IF(($V168&gt;(LX168)),"Above","Within"))</f>
      </c>
      <c r="V168" s="39">
        <f t="shared" ref="V168:V182" si="2534">LS168</f>
      </c>
      <c r="W168" s="68">
        <f>MB168</f>
      </c>
      <c r="X168" s="62">
        <f t="shared" ref="X168:X182" si="2535">IFERROR(((V168-W168)/W168),0)</f>
      </c>
      <c r="Y168" s="68">
        <f>MC168</f>
      </c>
      <c r="Z168" s="62">
        <f t="shared" ref="Z168:Z182" si="2536">IFERROR(((V168-Y168)/Y168),0)</f>
      </c>
      <c r="AA168" s="68">
        <f t="shared" ref="AA168:AA178" si="2537">MA168</f>
      </c>
      <c r="AB168" s="64"/>
      <c r="AC168" s="60" t="s">
        <v>831</v>
      </c>
      <c r="AI168" s="9" t="s">
        <v>830</v>
      </c>
      <c r="AJ168" s="10">
        <f t="shared" ref="AJ168" si="2538">EI168+IH168</f>
      </c>
      <c r="AK168" s="10">
        <f t="shared" ref="AK168" si="2539">EJ168+II168</f>
      </c>
      <c r="AL168" s="10">
        <f t="shared" ref="AL168" si="2540">EK168+IJ168</f>
      </c>
      <c r="AM168" s="10">
        <f t="shared" ref="AM168" si="2541">EL168+IK168</f>
      </c>
      <c r="AN168" s="10">
        <f t="shared" ref="AN168" si="2542">EM168+IL168</f>
      </c>
      <c r="AO168" s="10">
        <f t="shared" ref="AO168" si="2543">EN168+IM168</f>
      </c>
      <c r="AP168" s="10">
        <f t="shared" ref="AP168" si="2544">EO168+IN168</f>
      </c>
      <c r="AQ168" s="10">
        <f t="shared" ref="AQ168" si="2545">EP168+IO168</f>
      </c>
      <c r="AR168" s="10">
        <f t="shared" ref="AR168" si="2546">EQ168+IP168</f>
      </c>
      <c r="AS168" s="10">
        <f t="shared" ref="AS168" si="2547">ER168+IQ168</f>
      </c>
      <c r="AT168" s="10">
        <f t="shared" ref="AT168" si="2548">ES168+IR168</f>
      </c>
      <c r="AU168" s="10">
        <f t="shared" ref="AU168" si="2549">ET168+IS168</f>
      </c>
      <c r="AV168" s="10">
        <f t="shared" ref="AV168" si="2550">EU168+IT168</f>
      </c>
      <c r="AW168" s="10">
        <f t="shared" ref="AW168" si="2551">EV168+IU168</f>
      </c>
      <c r="AX168" s="10">
        <f t="shared" ref="AX168" si="2552">EW168+IV168</f>
      </c>
      <c r="AY168" s="10">
        <f t="shared" ref="AY168" si="2553">EX168+IW168</f>
      </c>
      <c r="AZ168" s="10">
        <f t="shared" ref="AZ168" si="2554">EY168+IX168</f>
      </c>
      <c r="BA168" s="10">
        <f t="shared" ref="BA168" si="2555">EZ168+IY168</f>
      </c>
      <c r="BB168" s="10">
        <f t="shared" ref="BB168" si="2556">FA168+IZ168</f>
      </c>
      <c r="BC168" s="10">
        <f t="shared" ref="BC168" si="2557">FB168+JA168</f>
      </c>
      <c r="BD168" s="10">
        <f t="shared" ref="BD168" si="2558">FC168+JB168</f>
      </c>
      <c r="BE168" s="10">
        <f t="shared" ref="BE168" si="2559">FD168+JC168</f>
      </c>
      <c r="BF168" s="10">
        <f t="shared" ref="BF168" si="2560">FE168+JD168</f>
      </c>
      <c r="BG168" s="10">
        <f t="shared" ref="BG168" si="2561">FF168+JE168</f>
      </c>
      <c r="BH168" s="10">
        <f t="shared" ref="BH168" si="2562">FG168+JF168</f>
      </c>
      <c r="BI168" s="10">
        <f t="shared" ref="BI168" si="2563">FH168+JG168</f>
      </c>
      <c r="BJ168" s="10">
        <f t="shared" ref="BJ168" si="2564">FI168+JH168</f>
      </c>
      <c r="BK168" s="10">
        <f t="shared" ref="BK168" si="2565">FJ168+JI168</f>
      </c>
      <c r="BL168" s="10">
        <f t="shared" ref="BL168" si="2566">FK168+JJ168</f>
      </c>
      <c r="BM168" s="10">
        <f t="shared" ref="BM168" si="2567">FL168+JK168</f>
      </c>
      <c r="BN168" s="10">
        <f t="shared" ref="BN168" si="2568">FM168+JL168</f>
      </c>
      <c r="BO168" s="10">
        <f t="shared" ref="BO168" si="2569">FN168+JM168</f>
      </c>
      <c r="BP168" s="10">
        <f t="shared" ref="BP168" si="2570">FO168+JN168</f>
      </c>
      <c r="BQ168" s="10">
        <f t="shared" ref="BQ168" si="2571">FP168+JO168</f>
      </c>
      <c r="BR168" s="10">
        <f t="shared" ref="BR168" si="2572">FQ168+JP168</f>
      </c>
      <c r="BS168" s="10">
        <f t="shared" ref="BS168" si="2573">FR168+JQ168</f>
      </c>
      <c r="BT168" s="10">
        <f t="shared" ref="BT168" si="2574">FS168+JR168</f>
      </c>
      <c r="BU168" s="10">
        <f t="shared" ref="BU168" si="2575">FT168+JS168</f>
      </c>
      <c r="BV168" s="10">
        <f t="shared" ref="BV168" si="2576">FU168+JT168</f>
      </c>
      <c r="BW168" s="10">
        <f t="shared" ref="BW168" si="2577">FV168+JU168</f>
      </c>
      <c r="BX168" s="10">
        <f t="shared" ref="BX168" si="2578">FW168+JV168</f>
      </c>
      <c r="BY168" s="10">
        <f t="shared" ref="BY168" si="2579">FX168+JW168</f>
      </c>
      <c r="BZ168" s="10">
        <f t="shared" ref="BZ168" si="2580">FY168+JX168</f>
      </c>
      <c r="CA168" s="10">
        <f t="shared" ref="CA168" si="2581">FZ168+JY168</f>
      </c>
      <c r="CB168" s="10">
        <f t="shared" ref="CB168" si="2582">GA168+JZ168</f>
      </c>
      <c r="CC168" s="10">
        <f t="shared" ref="CC168" si="2583">GB168+KA168</f>
      </c>
      <c r="CD168" s="10">
        <f t="shared" ref="CD168" si="2584">GC168+KB168</f>
      </c>
      <c r="CE168" s="10">
        <f t="shared" ref="CE168" si="2585">GD168+KC168</f>
      </c>
      <c r="CF168" s="10">
        <f t="shared" ref="CF168" si="2586">GE168+KD168</f>
      </c>
      <c r="CG168" s="10">
        <f t="shared" ref="CG168" si="2587">GF168+KE168</f>
      </c>
      <c r="CH168" s="10">
        <f t="shared" ref="CH168" si="2588">GG168+KF168</f>
      </c>
      <c r="CI168" s="10">
        <f t="shared" ref="CI168" si="2589">GH168+KG168</f>
      </c>
      <c r="CJ168" s="10">
        <f t="shared" ref="CJ168" si="2590">GI168+KH168</f>
      </c>
      <c r="CK168" s="10">
        <f t="shared" ref="CK168" si="2591">GJ168+KI168</f>
      </c>
      <c r="CL168" s="10">
        <f t="shared" ref="CL168" si="2592">GK168+KJ168</f>
      </c>
      <c r="CM168" s="10">
        <f t="shared" ref="CM168" si="2593">GL168+KK168</f>
      </c>
      <c r="CN168" s="10">
        <f t="shared" ref="CN168" si="2594">GM168+KL168</f>
      </c>
      <c r="CO168" s="10">
        <f t="shared" ref="CO168" si="2595">GN168+KM168</f>
      </c>
      <c r="CP168" s="10">
        <f t="shared" ref="CP168" si="2596">GO168+KN168</f>
      </c>
      <c r="CQ168" s="10">
        <f t="shared" ref="CQ168" si="2597">GP168+KO168</f>
      </c>
      <c r="CR168" s="10">
        <f t="shared" ref="CR168" si="2598">GQ168+KP168</f>
      </c>
      <c r="CS168" s="10">
        <f t="shared" ref="CS168" si="2599">GR168+KQ168</f>
      </c>
      <c r="CT168" s="10">
        <f t="shared" ref="CT168" si="2600">GS168+KR168</f>
      </c>
      <c r="CU168" s="10">
        <f t="shared" ref="CU168" si="2601">GT168+KS168</f>
      </c>
      <c r="CV168" s="10">
        <f t="shared" ref="CV168" si="2602">GU168+KT168</f>
      </c>
      <c r="CW168" s="10">
        <f t="shared" ref="CW168" si="2603">GV168+KU168</f>
      </c>
      <c r="CX168" s="10">
        <f t="shared" ref="CX168" si="2604">GW168+KV168</f>
      </c>
      <c r="CY168" s="10">
        <f t="shared" ref="CY168" si="2605">GX168+KW168</f>
      </c>
      <c r="CZ168" s="10">
        <f t="shared" ref="CZ168" si="2606">GY168+KX168</f>
      </c>
      <c r="DA168" s="10">
        <f t="shared" ref="DA168" si="2607">GZ168+KY168</f>
      </c>
      <c r="DB168" s="10">
        <f t="shared" ref="DB168" si="2608">HA168+KZ168</f>
      </c>
      <c r="DC168" s="10">
        <f t="shared" ref="DC168" si="2609">HB168+LA168</f>
      </c>
      <c r="DD168" s="10">
        <f t="shared" ref="DD168" si="2610">HC168+LB168</f>
      </c>
      <c r="DE168" s="10">
        <f t="shared" ref="DE168" si="2611">HD168+LC168</f>
      </c>
      <c r="DF168" s="10">
        <f t="shared" ref="DF168" si="2612">HE168+LD168</f>
      </c>
      <c r="DG168" s="10">
        <f t="shared" ref="DG168" si="2613">HF168+LE168</f>
      </c>
      <c r="DH168" s="10">
        <f t="shared" ref="DH168" si="2614">HG168+LF168</f>
      </c>
      <c r="DI168" s="10">
        <f t="shared" ref="DI168" si="2615">HH168+LG168</f>
      </c>
      <c r="DJ168" s="10">
        <f t="shared" ref="DJ168" si="2616">HI168+LH168</f>
      </c>
      <c r="DK168" s="10">
        <f t="shared" ref="DK168" si="2617">HJ168+LI168</f>
      </c>
      <c r="DL168" s="10">
        <f t="shared" ref="DL168" si="2618">HK168+LJ168</f>
      </c>
      <c r="DM168" s="10">
        <f t="shared" ref="DM168" si="2619">HL168+LK168</f>
      </c>
      <c r="DN168" s="10">
        <f t="shared" ref="DN168" si="2620">HM168+LL168</f>
      </c>
      <c r="DO168" s="10">
        <f t="shared" ref="DO168" si="2621">HN168+LM168</f>
      </c>
      <c r="DP168" s="10">
        <f t="shared" ref="DP168" si="2622">HO168+LN168</f>
      </c>
      <c r="DQ168" s="10">
        <f t="shared" ref="DQ168" si="2623">HP168+LO168</f>
      </c>
      <c r="DR168" s="10">
        <f t="shared" ref="DR168" si="2624">HQ168+LP168</f>
      </c>
      <c r="DS168" s="10">
        <f t="shared" ref="DS168" si="2625">HR168+LQ168</f>
      </c>
      <c r="DT168" s="10">
        <f t="shared" ref="DT168" si="2626">HS168+LR168</f>
      </c>
      <c r="DU168" s="10">
        <f t="shared" ref="DU168" si="2627">HT168+LS168</f>
      </c>
      <c r="DV168" s="10" t="e">
        <f t="shared" ref="DV168" si="2628">HU168+LT168</f>
      </c>
      <c r="DW168" s="13">
        <f t="shared" si="2137"/>
      </c>
      <c r="DX168" s="13">
        <f t="shared" si="2138"/>
      </c>
      <c r="DY168" s="13">
        <f t="shared" ref="DY168:DY169" si="2629">DX168-DW168</f>
      </c>
      <c r="DZ168" s="10">
        <f>DX168+(1.25*DY168)</f>
      </c>
      <c r="EA168" s="10">
        <f>DW168-(1.25*DY168)</f>
      </c>
      <c r="EB168" s="18"/>
      <c r="EC168" s="11">
        <f t="shared" ref="EC168:EC169" si="2630">_xlfn.STDEV.P(BN168:DU168)</f>
      </c>
      <c r="ED168" s="11">
        <f>AVERAGE(DN168:DT168)</f>
      </c>
      <c r="EE168" s="11">
        <f>AVERAGE(CQ168:DT168)</f>
      </c>
      <c r="EF168" s="16"/>
      <c r="EG168" s="9" t="s">
        <v>832</v>
      </c>
      <c r="EH168" s="9" t="s">
        <v>144</v>
      </c>
      <c r="EI168" s="10">
        <f>VLOOKUP($EG168,Data!$B:$CP,Daily!EI$10,0)</f>
      </c>
      <c r="EJ168" s="10">
        <f>VLOOKUP($EG168,Data!$B:$CP,Daily!EJ$10,0)</f>
      </c>
      <c r="EK168" s="10">
        <f>VLOOKUP($EG168,Data!$B:$CP,Daily!EK$10,0)</f>
      </c>
      <c r="EL168" s="10">
        <f>VLOOKUP($EG168,Data!$B:$CP,Daily!EL$10,0)</f>
      </c>
      <c r="EM168" s="10">
        <f>VLOOKUP($EG168,Data!$B:$CP,Daily!EM$10,0)</f>
      </c>
      <c r="EN168" s="10">
        <f>VLOOKUP($EG168,Data!$B:$CP,Daily!EN$10,0)</f>
      </c>
      <c r="EO168" s="10">
        <f>VLOOKUP($EG168,Data!$B:$CP,Daily!EO$10,0)</f>
      </c>
      <c r="EP168" s="10">
        <f>VLOOKUP($EG168,Data!$B:$CP,Daily!EP$10,0)</f>
      </c>
      <c r="EQ168" s="10">
        <f>VLOOKUP($EG168,Data!$B:$CP,Daily!EQ$10,0)</f>
      </c>
      <c r="ER168" s="10">
        <f>VLOOKUP($EG168,Data!$B:$CP,Daily!ER$10,0)</f>
      </c>
      <c r="ES168" s="10">
        <f>VLOOKUP($EG168,Data!$B:$CP,Daily!ES$10,0)</f>
      </c>
      <c r="ET168" s="10">
        <f>VLOOKUP($EG168,Data!$B:$CP,Daily!ET$10,0)</f>
      </c>
      <c r="EU168" s="10">
        <f>VLOOKUP($EG168,Data!$B:$CP,Daily!EU$10,0)</f>
      </c>
      <c r="EV168" s="10">
        <f>VLOOKUP($EG168,Data!$B:$CP,Daily!EV$10,0)</f>
      </c>
      <c r="EW168" s="10">
        <f>VLOOKUP($EG168,Data!$B:$CP,Daily!EW$10,0)</f>
      </c>
      <c r="EX168" s="10">
        <f>VLOOKUP($EG168,Data!$B:$CP,Daily!EX$10,0)</f>
      </c>
      <c r="EY168" s="10">
        <f>VLOOKUP($EG168,Data!$B:$CP,Daily!EY$10,0)</f>
      </c>
      <c r="EZ168" s="10">
        <f>VLOOKUP($EG168,Data!$B:$CP,Daily!EZ$10,0)</f>
      </c>
      <c r="FA168" s="10">
        <f>VLOOKUP($EG168,Data!$B:$CP,Daily!FA$10,0)</f>
      </c>
      <c r="FB168" s="10">
        <f>VLOOKUP($EG168,Data!$B:$CP,Daily!FB$10,0)</f>
      </c>
      <c r="FC168" s="10">
        <f>VLOOKUP($EG168,Data!$B:$CP,Daily!FC$10,0)</f>
      </c>
      <c r="FD168" s="10">
        <f>VLOOKUP($EG168,Data!$B:$CP,Daily!FD$10,0)</f>
      </c>
      <c r="FE168" s="10">
        <f>VLOOKUP($EG168,Data!$B:$CP,Daily!FE$10,0)</f>
      </c>
      <c r="FF168" s="10">
        <f>VLOOKUP($EG168,Data!$B:$CP,Daily!FF$10,0)</f>
      </c>
      <c r="FG168" s="10">
        <f>VLOOKUP($EG168,Data!$B:$CP,Daily!FG$10,0)</f>
      </c>
      <c r="FH168" s="10">
        <f>VLOOKUP($EG168,Data!$B:$CP,Daily!FH$10,0)</f>
      </c>
      <c r="FI168" s="10">
        <f>VLOOKUP($EG168,Data!$B:$CP,Daily!FI$10,0)</f>
      </c>
      <c r="FJ168" s="10">
        <f>VLOOKUP($EG168,Data!$B:$CP,Daily!FJ$10,0)</f>
      </c>
      <c r="FK168" s="10">
        <f>VLOOKUP($EG168,Data!$B:$CP,Daily!FK$10,0)</f>
      </c>
      <c r="FL168" s="10">
        <f>VLOOKUP($EG168,Data!$B:$CP,Daily!FL$10,0)</f>
      </c>
      <c r="FM168" s="10">
        <f>VLOOKUP($EG168,Data!$B:$CP,Daily!FM$10,0)</f>
      </c>
      <c r="FN168" s="10">
        <f>VLOOKUP($EG168,Data!$B:$CP,Daily!FN$10,0)</f>
      </c>
      <c r="FO168" s="10">
        <f>VLOOKUP($EG168,Data!$B:$CP,Daily!FO$10,0)</f>
      </c>
      <c r="FP168" s="10">
        <f>VLOOKUP($EG168,Data!$B:$CP,Daily!FP$10,0)</f>
      </c>
      <c r="FQ168" s="10">
        <f>VLOOKUP($EG168,Data!$B:$CP,Daily!FQ$10,0)</f>
      </c>
      <c r="FR168" s="10">
        <f>VLOOKUP($EG168,Data!$B:$CP,Daily!FR$10,0)</f>
      </c>
      <c r="FS168" s="10">
        <f>VLOOKUP($EG168,Data!$B:$CP,Daily!FS$10,0)</f>
      </c>
      <c r="FT168" s="10">
        <f>VLOOKUP($EG168,Data!$B:$CP,Daily!FT$10,0)</f>
      </c>
      <c r="FU168" s="10">
        <f>VLOOKUP($EG168,Data!$B:$CP,Daily!FU$10,0)</f>
      </c>
      <c r="FV168" s="10">
        <f>VLOOKUP($EG168,Data!$B:$CP,Daily!FV$10,0)</f>
      </c>
      <c r="FW168" s="10">
        <f>VLOOKUP($EG168,Data!$B:$CP,Daily!FW$10,0)</f>
      </c>
      <c r="FX168" s="10">
        <f>VLOOKUP($EG168,Data!$B:$CP,Daily!FX$10,0)</f>
      </c>
      <c r="FY168" s="10">
        <f>VLOOKUP($EG168,Data!$B:$CP,Daily!FY$10,0)</f>
      </c>
      <c r="FZ168" s="10">
        <f>VLOOKUP($EG168,Data!$B:$CP,Daily!FZ$10,0)</f>
      </c>
      <c r="GA168" s="10">
        <f>VLOOKUP($EG168,Data!$B:$CP,Daily!GA$10,0)</f>
      </c>
      <c r="GB168" s="10">
        <f>VLOOKUP($EG168,Data!$B:$CP,Daily!GB$10,0)</f>
      </c>
      <c r="GC168" s="10">
        <f>VLOOKUP($EG168,Data!$B:$CP,Daily!GC$10,0)</f>
      </c>
      <c r="GD168" s="10">
        <f>VLOOKUP($EG168,Data!$B:$CP,Daily!GD$10,0)</f>
      </c>
      <c r="GE168" s="10">
        <f>VLOOKUP($EG168,Data!$B:$CP,Daily!GE$10,0)</f>
      </c>
      <c r="GF168" s="10">
        <f>VLOOKUP($EG168,Data!$B:$CP,Daily!GF$10,0)</f>
      </c>
      <c r="GG168" s="10">
        <f>VLOOKUP($EG168,Data!$B:$CP,Daily!GG$10,0)</f>
      </c>
      <c r="GH168" s="10">
        <f>VLOOKUP($EG168,Data!$B:$CP,Daily!GH$10,0)</f>
      </c>
      <c r="GI168" s="10">
        <f>VLOOKUP($EG168,Data!$B:$CP,Daily!GI$10,0)</f>
      </c>
      <c r="GJ168" s="10">
        <f>VLOOKUP($EG168,Data!$B:$CP,Daily!GJ$10,0)</f>
      </c>
      <c r="GK168" s="10">
        <f>VLOOKUP($EG168,Data!$B:$CP,Daily!GK$10,0)</f>
      </c>
      <c r="GL168" s="10">
        <f>VLOOKUP($EG168,Data!$B:$CP,Daily!GL$10,0)</f>
      </c>
      <c r="GM168" s="10">
        <f>VLOOKUP($EG168,Data!$B:$CP,Daily!GM$10,0)</f>
      </c>
      <c r="GN168" s="10">
        <f>VLOOKUP($EG168,Data!$B:$CP,Daily!GN$10,0)</f>
      </c>
      <c r="GO168" s="10">
        <f>VLOOKUP($EG168,Data!$B:$CP,Daily!GO$10,0)</f>
      </c>
      <c r="GP168" s="10">
        <f>VLOOKUP($EG168,Data!$B:$CP,Daily!GP$10,0)</f>
      </c>
      <c r="GQ168" s="10">
        <f>VLOOKUP($EG168,Data!$B:$CP,Daily!GQ$10,0)</f>
      </c>
      <c r="GR168" s="10">
        <f>VLOOKUP($EG168,Data!$B:$CP,Daily!GR$10,0)</f>
      </c>
      <c r="GS168" s="10">
        <f>VLOOKUP($EG168,Data!$B:$CP,Daily!GS$10,0)</f>
      </c>
      <c r="GT168" s="10">
        <f>VLOOKUP($EG168,Data!$B:$CP,Daily!GT$10,0)</f>
      </c>
      <c r="GU168" s="10">
        <f>VLOOKUP($EG168,Data!$B:$CP,Daily!GU$10,0)</f>
      </c>
      <c r="GV168" s="10">
        <f>VLOOKUP($EG168,Data!$B:$CP,Daily!GV$10,0)</f>
      </c>
      <c r="GW168" s="10">
        <f>VLOOKUP($EG168,Data!$B:$CP,Daily!GW$10,0)</f>
      </c>
      <c r="GX168" s="10">
        <f>VLOOKUP($EG168,Data!$B:$CP,Daily!GX$10,0)</f>
      </c>
      <c r="GY168" s="10">
        <f>VLOOKUP($EG168,Data!$B:$CP,Daily!GY$10,0)</f>
      </c>
      <c r="GZ168" s="10">
        <f>VLOOKUP($EG168,Data!$B:$CP,Daily!GZ$10,0)</f>
      </c>
      <c r="HA168" s="10">
        <f>VLOOKUP($EG168,Data!$B:$CP,Daily!HA$10,0)</f>
      </c>
      <c r="HB168" s="10">
        <f>VLOOKUP($EG168,Data!$B:$CP,Daily!HB$10,0)</f>
      </c>
      <c r="HC168" s="10">
        <f>VLOOKUP($EG168,Data!$B:$CP,Daily!HC$10,0)</f>
      </c>
      <c r="HD168" s="10">
        <f>VLOOKUP($EG168,Data!$B:$CP,Daily!HD$10,0)</f>
      </c>
      <c r="HE168" s="10">
        <f>VLOOKUP($EG168,Data!$B:$CP,Daily!HE$10,0)</f>
      </c>
      <c r="HF168" s="10">
        <f>VLOOKUP($EG168,Data!$B:$CP,Daily!HF$10,0)</f>
      </c>
      <c r="HG168" s="10">
        <f>VLOOKUP($EG168,Data!$B:$CP,Daily!HG$10,0)</f>
      </c>
      <c r="HH168" s="10">
        <f>VLOOKUP($EG168,Data!$B:$CP,Daily!HH$10,0)</f>
      </c>
      <c r="HI168" s="10">
        <f>VLOOKUP($EG168,Data!$B:$CP,Daily!HI$10,0)</f>
      </c>
      <c r="HJ168" s="10">
        <f>VLOOKUP($EG168,Data!$B:$CP,Daily!HJ$10,0)</f>
      </c>
      <c r="HK168" s="10">
        <f>VLOOKUP($EG168,Data!$B:$CP,Daily!HK$10,0)</f>
      </c>
      <c r="HL168" s="10">
        <f>VLOOKUP($EG168,Data!$B:$CP,Daily!HL$10,0)</f>
      </c>
      <c r="HM168" s="10">
        <f>VLOOKUP($EG168,Data!$B:$CP,Daily!HM$10,0)</f>
      </c>
      <c r="HN168" s="10">
        <f>VLOOKUP($EG168,Data!$B:$CP,Daily!HN$10,0)</f>
      </c>
      <c r="HO168" s="10">
        <f>VLOOKUP($EG168,Data!$B:$CP,Daily!HO$10,0)</f>
      </c>
      <c r="HP168" s="10">
        <f>VLOOKUP($EG168,Data!$B:$CP,Daily!HP$10,0)</f>
      </c>
      <c r="HQ168" s="10">
        <f>VLOOKUP($EG168,Data!$B:$CP,Daily!HQ$10,0)</f>
      </c>
      <c r="HR168" s="10">
        <f>VLOOKUP($EG168,Data!$B:$CP,Daily!HR$10,0)</f>
      </c>
      <c r="HS168" s="10">
        <f>VLOOKUP($EG168,Data!$B:$CP,Daily!HS$10,0)</f>
      </c>
      <c r="HT168" s="10">
        <f>VLOOKUP($EG168,Data!$B:$CP,Daily!HT$10,0)</f>
      </c>
      <c r="HU168" s="10" t="e">
        <f>VLOOKUP($EG168,Data!$B:$CP,Daily!HU$10,0)</f>
      </c>
      <c r="HV168" s="13">
        <f t="shared" si="2141"/>
      </c>
      <c r="HW168" s="13">
        <f t="shared" si="2142"/>
      </c>
      <c r="HX168" s="13">
        <f t="shared" ref="HX168:HX169" si="2631">HW168-HV168</f>
      </c>
      <c r="HY168" s="10">
        <f>HW168+(1.25*HX168)</f>
      </c>
      <c r="HZ168" s="10">
        <f>HV168-(1.25*HX168)</f>
      </c>
      <c r="IA168" s="55"/>
      <c r="IB168" s="11">
        <f t="shared" ref="IB168:IB169" si="2632">_xlfn.STDEV.P(FM168:HT168)</f>
      </c>
      <c r="IC168" s="11">
        <f>AVERAGE(HM168:HS168)</f>
      </c>
      <c r="ID168" s="11">
        <f>AVERAGE(GP168:HS168)</f>
      </c>
      <c r="IE168" s="16"/>
      <c r="IF168" s="9" t="s">
        <v>833</v>
      </c>
      <c r="IG168" s="9" t="s">
        <v>144</v>
      </c>
      <c r="IH168" s="10">
        <f>VLOOKUP($IF168,Data!$B:$CP,Daily!IH$10,0)</f>
      </c>
      <c r="II168" s="10">
        <f>VLOOKUP($IF168,Data!$B:$CP,Daily!II$10,0)</f>
      </c>
      <c r="IJ168" s="10">
        <f>VLOOKUP($IF168,Data!$B:$CP,Daily!IJ$10,0)</f>
      </c>
      <c r="IK168" s="10">
        <f>VLOOKUP($IF168,Data!$B:$CP,Daily!IK$10,0)</f>
      </c>
      <c r="IL168" s="10">
        <f>VLOOKUP($IF168,Data!$B:$CP,Daily!IL$10,0)</f>
      </c>
      <c r="IM168" s="10">
        <f>VLOOKUP($IF168,Data!$B:$CP,Daily!IM$10,0)</f>
      </c>
      <c r="IN168" s="10">
        <f>VLOOKUP($IF168,Data!$B:$CP,Daily!IN$10,0)</f>
      </c>
      <c r="IO168" s="10">
        <f>VLOOKUP($IF168,Data!$B:$CP,Daily!IO$10,0)</f>
      </c>
      <c r="IP168" s="10">
        <f>VLOOKUP($IF168,Data!$B:$CP,Daily!IP$10,0)</f>
      </c>
      <c r="IQ168" s="10">
        <f>VLOOKUP($IF168,Data!$B:$CP,Daily!IQ$10,0)</f>
      </c>
      <c r="IR168" s="10">
        <f>VLOOKUP($IF168,Data!$B:$CP,Daily!IR$10,0)</f>
      </c>
      <c r="IS168" s="10">
        <f>VLOOKUP($IF168,Data!$B:$CP,Daily!IS$10,0)</f>
      </c>
      <c r="IT168" s="10">
        <f>VLOOKUP($IF168,Data!$B:$CP,Daily!IT$10,0)</f>
      </c>
      <c r="IU168" s="10">
        <f>VLOOKUP($IF168,Data!$B:$CP,Daily!IU$10,0)</f>
      </c>
      <c r="IV168" s="10">
        <f>VLOOKUP($IF168,Data!$B:$CP,Daily!IV$10,0)</f>
      </c>
      <c r="IW168" s="10">
        <f>VLOOKUP($IF168,Data!$B:$CP,Daily!IW$10,0)</f>
      </c>
      <c r="IX168" s="10">
        <f>VLOOKUP($IF168,Data!$B:$CP,Daily!IX$10,0)</f>
      </c>
      <c r="IY168" s="10">
        <f>VLOOKUP($IF168,Data!$B:$CP,Daily!IY$10,0)</f>
      </c>
      <c r="IZ168" s="10">
        <f>VLOOKUP($IF168,Data!$B:$CP,Daily!IZ$10,0)</f>
      </c>
      <c r="JA168" s="10">
        <f>VLOOKUP($IF168,Data!$B:$CP,Daily!JA$10,0)</f>
      </c>
      <c r="JB168" s="10">
        <f>VLOOKUP($IF168,Data!$B:$CP,Daily!JB$10,0)</f>
      </c>
      <c r="JC168" s="10">
        <f>VLOOKUP($IF168,Data!$B:$CP,Daily!JC$10,0)</f>
      </c>
      <c r="JD168" s="10">
        <f>VLOOKUP($IF168,Data!$B:$CP,Daily!JD$10,0)</f>
      </c>
      <c r="JE168" s="10">
        <f>VLOOKUP($IF168,Data!$B:$CP,Daily!JE$10,0)</f>
      </c>
      <c r="JF168" s="10">
        <f>VLOOKUP($IF168,Data!$B:$CP,Daily!JF$10,0)</f>
      </c>
      <c r="JG168" s="10">
        <f>VLOOKUP($IF168,Data!$B:$CP,Daily!JG$10,0)</f>
      </c>
      <c r="JH168" s="10">
        <f>VLOOKUP($IF168,Data!$B:$CP,Daily!JH$10,0)</f>
      </c>
      <c r="JI168" s="10">
        <f>VLOOKUP($IF168,Data!$B:$CP,Daily!JI$10,0)</f>
      </c>
      <c r="JJ168" s="10">
        <f>VLOOKUP($IF168,Data!$B:$CP,Daily!JJ$10,0)</f>
      </c>
      <c r="JK168" s="10">
        <f>VLOOKUP($IF168,Data!$B:$CP,Daily!JK$10,0)</f>
      </c>
      <c r="JL168" s="10">
        <f>VLOOKUP($IF168,Data!$B:$CP,Daily!JL$10,0)</f>
      </c>
      <c r="JM168" s="10">
        <f>VLOOKUP($IF168,Data!$B:$CP,Daily!JM$10,0)</f>
      </c>
      <c r="JN168" s="10">
        <f>VLOOKUP($IF168,Data!$B:$CP,Daily!JN$10,0)</f>
      </c>
      <c r="JO168" s="10">
        <f>VLOOKUP($IF168,Data!$B:$CP,Daily!JO$10,0)</f>
      </c>
      <c r="JP168" s="10">
        <f>VLOOKUP($IF168,Data!$B:$CP,Daily!JP$10,0)</f>
      </c>
      <c r="JQ168" s="10">
        <f>VLOOKUP($IF168,Data!$B:$CP,Daily!JQ$10,0)</f>
      </c>
      <c r="JR168" s="10">
        <f>VLOOKUP($IF168,Data!$B:$CP,Daily!JR$10,0)</f>
      </c>
      <c r="JS168" s="10">
        <f>VLOOKUP($IF168,Data!$B:$CP,Daily!JS$10,0)</f>
      </c>
      <c r="JT168" s="10">
        <f>VLOOKUP($IF168,Data!$B:$CP,Daily!JT$10,0)</f>
      </c>
      <c r="JU168" s="10">
        <f>VLOOKUP($IF168,Data!$B:$CP,Daily!JU$10,0)</f>
      </c>
      <c r="JV168" s="10">
        <f>VLOOKUP($IF168,Data!$B:$CP,Daily!JV$10,0)</f>
      </c>
      <c r="JW168" s="10">
        <f>VLOOKUP($IF168,Data!$B:$CP,Daily!JW$10,0)</f>
      </c>
      <c r="JX168" s="10">
        <f>VLOOKUP($IF168,Data!$B:$CP,Daily!JX$10,0)</f>
      </c>
      <c r="JY168" s="10">
        <f>VLOOKUP($IF168,Data!$B:$CP,Daily!JY$10,0)</f>
      </c>
      <c r="JZ168" s="10">
        <f>VLOOKUP($IF168,Data!$B:$CP,Daily!JZ$10,0)</f>
      </c>
      <c r="KA168" s="10">
        <f>VLOOKUP($IF168,Data!$B:$CP,Daily!KA$10,0)</f>
      </c>
      <c r="KB168" s="10">
        <f>VLOOKUP($IF168,Data!$B:$CP,Daily!KB$10,0)</f>
      </c>
      <c r="KC168" s="10">
        <f>VLOOKUP($IF168,Data!$B:$CP,Daily!KC$10,0)</f>
      </c>
      <c r="KD168" s="10">
        <f>VLOOKUP($IF168,Data!$B:$CP,Daily!KD$10,0)</f>
      </c>
      <c r="KE168" s="10">
        <f>VLOOKUP($IF168,Data!$B:$CP,Daily!KE$10,0)</f>
      </c>
      <c r="KF168" s="10">
        <f>VLOOKUP($IF168,Data!$B:$CP,Daily!KF$10,0)</f>
      </c>
      <c r="KG168" s="10">
        <f>VLOOKUP($IF168,Data!$B:$CP,Daily!KG$10,0)</f>
      </c>
      <c r="KH168" s="10">
        <f>VLOOKUP($IF168,Data!$B:$CP,Daily!KH$10,0)</f>
      </c>
      <c r="KI168" s="10">
        <f>VLOOKUP($IF168,Data!$B:$CP,Daily!KI$10,0)</f>
      </c>
      <c r="KJ168" s="10">
        <f>VLOOKUP($IF168,Data!$B:$CP,Daily!KJ$10,0)</f>
      </c>
      <c r="KK168" s="10">
        <f>VLOOKUP($IF168,Data!$B:$CP,Daily!KK$10,0)</f>
      </c>
      <c r="KL168" s="10">
        <f>VLOOKUP($IF168,Data!$B:$CP,Daily!KL$10,0)</f>
      </c>
      <c r="KM168" s="10">
        <f>VLOOKUP($IF168,Data!$B:$CP,Daily!KM$10,0)</f>
      </c>
      <c r="KN168" s="10">
        <f>VLOOKUP($IF168,Data!$B:$CP,Daily!KN$10,0)</f>
      </c>
      <c r="KO168" s="10">
        <f>VLOOKUP($IF168,Data!$B:$CP,Daily!KO$10,0)</f>
      </c>
      <c r="KP168" s="10">
        <f>VLOOKUP($IF168,Data!$B:$CP,Daily!KP$10,0)</f>
      </c>
      <c r="KQ168" s="10">
        <f>VLOOKUP($IF168,Data!$B:$CP,Daily!KQ$10,0)</f>
      </c>
      <c r="KR168" s="10">
        <f>VLOOKUP($IF168,Data!$B:$CP,Daily!KR$10,0)</f>
      </c>
      <c r="KS168" s="10">
        <f>VLOOKUP($IF168,Data!$B:$CP,Daily!KS$10,0)</f>
      </c>
      <c r="KT168" s="10">
        <f>VLOOKUP($IF168,Data!$B:$CP,Daily!KT$10,0)</f>
      </c>
      <c r="KU168" s="10">
        <f>VLOOKUP($IF168,Data!$B:$CP,Daily!KU$10,0)</f>
      </c>
      <c r="KV168" s="10">
        <f>VLOOKUP($IF168,Data!$B:$CP,Daily!KV$10,0)</f>
      </c>
      <c r="KW168" s="10">
        <f>VLOOKUP($IF168,Data!$B:$CP,Daily!KW$10,0)</f>
      </c>
      <c r="KX168" s="10">
        <f>VLOOKUP($IF168,Data!$B:$CP,Daily!KX$10,0)</f>
      </c>
      <c r="KY168" s="10">
        <f>VLOOKUP($IF168,Data!$B:$CP,Daily!KY$10,0)</f>
      </c>
      <c r="KZ168" s="10">
        <f>VLOOKUP($IF168,Data!$B:$CP,Daily!KZ$10,0)</f>
      </c>
      <c r="LA168" s="10">
        <f>VLOOKUP($IF168,Data!$B:$CP,Daily!LA$10,0)</f>
      </c>
      <c r="LB168" s="10">
        <f>VLOOKUP($IF168,Data!$B:$CP,Daily!LB$10,0)</f>
      </c>
      <c r="LC168" s="10">
        <f>VLOOKUP($IF168,Data!$B:$CP,Daily!LC$10,0)</f>
      </c>
      <c r="LD168" s="10">
        <f>VLOOKUP($IF168,Data!$B:$CP,Daily!LD$10,0)</f>
      </c>
      <c r="LE168" s="10">
        <f>VLOOKUP($IF168,Data!$B:$CP,Daily!LE$10,0)</f>
      </c>
      <c r="LF168" s="10">
        <f>VLOOKUP($IF168,Data!$B:$CP,Daily!LF$10,0)</f>
      </c>
      <c r="LG168" s="10">
        <f>VLOOKUP($IF168,Data!$B:$CP,Daily!LG$10,0)</f>
      </c>
      <c r="LH168" s="10">
        <f>VLOOKUP($IF168,Data!$B:$CP,Daily!LH$10,0)</f>
      </c>
      <c r="LI168" s="10">
        <f>VLOOKUP($IF168,Data!$B:$CP,Daily!LI$10,0)</f>
      </c>
      <c r="LJ168" s="10">
        <f>VLOOKUP($IF168,Data!$B:$CP,Daily!LJ$10,0)</f>
      </c>
      <c r="LK168" s="10">
        <f>VLOOKUP($IF168,Data!$B:$CP,Daily!LK$10,0)</f>
      </c>
      <c r="LL168" s="10">
        <f>VLOOKUP($IF168,Data!$B:$CP,Daily!LL$10,0)</f>
      </c>
      <c r="LM168" s="10">
        <f>VLOOKUP($IF168,Data!$B:$CP,Daily!LM$10,0)</f>
      </c>
      <c r="LN168" s="10">
        <f>VLOOKUP($IF168,Data!$B:$CP,Daily!LN$10,0)</f>
      </c>
      <c r="LO168" s="10">
        <f>VLOOKUP($IF168,Data!$B:$CP,Daily!LO$10,0)</f>
      </c>
      <c r="LP168" s="10">
        <f>VLOOKUP($IF168,Data!$B:$CP,Daily!LP$10,0)</f>
      </c>
      <c r="LQ168" s="10">
        <f>VLOOKUP($IF168,Data!$B:$CP,Daily!LQ$10,0)</f>
      </c>
      <c r="LR168" s="10">
        <f>VLOOKUP($IF168,Data!$B:$CP,Daily!LR$10,0)</f>
      </c>
      <c r="LS168" s="10">
        <f>VLOOKUP($IF168,Data!$B:$CP,Daily!LS$10,0)</f>
      </c>
      <c r="LU168" s="10">
        <f t="shared" si="2145"/>
      </c>
      <c r="LV168" s="10">
        <f t="shared" si="2146"/>
      </c>
      <c r="LW168" s="10">
        <f t="shared" ref="LW168:LW169" si="2633">LV168-LU168</f>
      </c>
      <c r="LX168" s="10">
        <f>LV168+(1.25*LW168)</f>
      </c>
      <c r="LY168" s="10">
        <f>LU168-(1.25*LW168)</f>
      </c>
      <c r="LZ168" s="53"/>
      <c r="MA168" s="11">
        <f t="shared" ref="MA168:MA169" si="2634">_xlfn.STDEV.P(JL168:LS168)</f>
      </c>
      <c r="MB168" s="11">
        <f>AVERAGE(LL168:LR168)</f>
      </c>
      <c r="MC168" s="11">
        <f>AVERAGE(KO168:LR168)</f>
      </c>
    </row>
    <row r="169" spans="4:341" x14ac:dyDescent="0.25">
      <c r="D169" s="74" t="s">
        <v>834</v>
      </c>
      <c r="E169" s="67" t="str">
        <f>VLOOKUP($D169,'Metric Nature'!$C:$D,2,0)&amp;IF(($F169&lt;(EA169)),"Below",IF(($F169&gt;(DZ169)),"Above","Within"))</f>
      </c>
      <c r="F169" s="71">
        <f t="shared" si="2524"/>
      </c>
      <c r="G169" s="63">
        <f t="shared" si="2525"/>
      </c>
      <c r="H169" s="98">
        <f t="shared" si="2526"/>
      </c>
      <c r="I169" s="63">
        <f t="shared" si="2527"/>
      </c>
      <c r="J169" s="71">
        <f t="shared" si="2528"/>
      </c>
      <c r="K169" s="62">
        <f t="shared" si="2529"/>
      </c>
      <c r="L169" s="70"/>
      <c r="M169" s="67" t="str">
        <f>VLOOKUP($D169,'Metric Nature'!$C:$D,2,0)&amp;IF(($N169&lt;(HZ169)),"Below",IF(($N169&gt;(HY169)),"Above","Within"))</f>
      </c>
      <c r="N169" s="71">
        <f t="shared" si="2530"/>
      </c>
      <c r="O169" s="63">
        <f t="shared" ref="O169:O184" si="2635">IC169</f>
      </c>
      <c r="P169" s="98">
        <f t="shared" ref="P169" si="2636">IFERROR(((N169-O169)/O169),0)</f>
      </c>
      <c r="Q169" s="63">
        <f t="shared" si="2531"/>
      </c>
      <c r="R169" s="71">
        <f t="shared" si="2532"/>
      </c>
      <c r="S169" s="62">
        <f t="shared" si="2533"/>
      </c>
      <c r="T169" s="70"/>
      <c r="U169" s="67" t="str">
        <f>VLOOKUP($D169,'Metric Nature'!$C:$D,2,0)&amp;IF(($V169&lt;(LY169)),"Below",IF(($V169&gt;(LX169)),"Above","Within"))</f>
      </c>
      <c r="V169" s="62">
        <f t="shared" si="2534"/>
      </c>
      <c r="W169" s="63">
        <f t="shared" ref="W169:W184" si="2637">MB169</f>
      </c>
      <c r="X169" s="62">
        <f t="shared" si="2535"/>
      </c>
      <c r="Y169" s="63">
        <f t="shared" ref="Y169:Y184" si="2638">MC169</f>
      </c>
      <c r="Z169" s="62">
        <f t="shared" si="2536"/>
      </c>
      <c r="AA169" s="62">
        <f t="shared" si="2537"/>
      </c>
      <c r="AB169" s="64"/>
      <c r="AC169" s="60" t="s">
        <v>835</v>
      </c>
      <c r="AI169" s="9" t="s">
        <v>834</v>
      </c>
      <c r="AJ169" s="14">
        <f>IFERROR((IFERROR(VLOOKUP($EG169,Data!$B:$CP,Daily!EI$10,0),0)+IFERROR(VLOOKUP($IF169,Data!$B:$CP,Daily!IH$10,0),0))/AJ$168,0)</f>
      </c>
      <c r="AK169" s="14">
        <f>IFERROR((IFERROR(VLOOKUP($EG169,Data!$B:$CP,Daily!EJ$10,0),0)+IFERROR(VLOOKUP($IF169,Data!$B:$CP,Daily!II$10,0),0))/AK$168,0)</f>
      </c>
      <c r="AL169" s="14">
        <f>IFERROR((IFERROR(VLOOKUP($EG169,Data!$B:$CP,Daily!EK$10,0),0)+IFERROR(VLOOKUP($IF169,Data!$B:$CP,Daily!IJ$10,0),0))/AL$168,0)</f>
      </c>
      <c r="AM169" s="14">
        <f>IFERROR((IFERROR(VLOOKUP($EG169,Data!$B:$CP,Daily!EL$10,0),0)+IFERROR(VLOOKUP($IF169,Data!$B:$CP,Daily!IK$10,0),0))/AM$168,0)</f>
      </c>
      <c r="AN169" s="14">
        <f>IFERROR((IFERROR(VLOOKUP($EG169,Data!$B:$CP,Daily!EM$10,0),0)+IFERROR(VLOOKUP($IF169,Data!$B:$CP,Daily!IL$10,0),0))/AN$168,0)</f>
      </c>
      <c r="AO169" s="14">
        <f>IFERROR((IFERROR(VLOOKUP($EG169,Data!$B:$CP,Daily!EN$10,0),0)+IFERROR(VLOOKUP($IF169,Data!$B:$CP,Daily!IM$10,0),0))/AO$168,0)</f>
      </c>
      <c r="AP169" s="14">
        <f>IFERROR((IFERROR(VLOOKUP($EG169,Data!$B:$CP,Daily!EO$10,0),0)+IFERROR(VLOOKUP($IF169,Data!$B:$CP,Daily!IN$10,0),0))/AP$168,0)</f>
      </c>
      <c r="AQ169" s="14">
        <f>IFERROR((IFERROR(VLOOKUP($EG169,Data!$B:$CP,Daily!EP$10,0),0)+IFERROR(VLOOKUP($IF169,Data!$B:$CP,Daily!IO$10,0),0))/AQ$168,0)</f>
      </c>
      <c r="AR169" s="14">
        <f>IFERROR((IFERROR(VLOOKUP($EG169,Data!$B:$CP,Daily!EQ$10,0),0)+IFERROR(VLOOKUP($IF169,Data!$B:$CP,Daily!IP$10,0),0))/AR$168,0)</f>
      </c>
      <c r="AS169" s="14">
        <f>IFERROR((IFERROR(VLOOKUP($EG169,Data!$B:$CP,Daily!ER$10,0),0)+IFERROR(VLOOKUP($IF169,Data!$B:$CP,Daily!IQ$10,0),0))/AS$168,0)</f>
      </c>
      <c r="AT169" s="14">
        <f>IFERROR((IFERROR(VLOOKUP($EG169,Data!$B:$CP,Daily!ES$10,0),0)+IFERROR(VLOOKUP($IF169,Data!$B:$CP,Daily!IR$10,0),0))/AT$168,0)</f>
      </c>
      <c r="AU169" s="14">
        <f>IFERROR((IFERROR(VLOOKUP($EG169,Data!$B:$CP,Daily!ET$10,0),0)+IFERROR(VLOOKUP($IF169,Data!$B:$CP,Daily!IS$10,0),0))/AU$168,0)</f>
      </c>
      <c r="AV169" s="14">
        <f>IFERROR((IFERROR(VLOOKUP($EG169,Data!$B:$CP,Daily!EU$10,0),0)+IFERROR(VLOOKUP($IF169,Data!$B:$CP,Daily!IT$10,0),0))/AV$168,0)</f>
      </c>
      <c r="AW169" s="14">
        <f>IFERROR((IFERROR(VLOOKUP($EG169,Data!$B:$CP,Daily!EV$10,0),0)+IFERROR(VLOOKUP($IF169,Data!$B:$CP,Daily!IU$10,0),0))/AW$168,0)</f>
      </c>
      <c r="AX169" s="14">
        <f>IFERROR((IFERROR(VLOOKUP($EG169,Data!$B:$CP,Daily!EW$10,0),0)+IFERROR(VLOOKUP($IF169,Data!$B:$CP,Daily!IV$10,0),0))/AX$168,0)</f>
      </c>
      <c r="AY169" s="14">
        <f>IFERROR((IFERROR(VLOOKUP($EG169,Data!$B:$CP,Daily!EX$10,0),0)+IFERROR(VLOOKUP($IF169,Data!$B:$CP,Daily!IW$10,0),0))/AY$168,0)</f>
      </c>
      <c r="AZ169" s="14">
        <f>IFERROR((IFERROR(VLOOKUP($EG169,Data!$B:$CP,Daily!EY$10,0),0)+IFERROR(VLOOKUP($IF169,Data!$B:$CP,Daily!IX$10,0),0))/AZ$168,0)</f>
      </c>
      <c r="BA169" s="14">
        <f>IFERROR((IFERROR(VLOOKUP($EG169,Data!$B:$CP,Daily!EZ$10,0),0)+IFERROR(VLOOKUP($IF169,Data!$B:$CP,Daily!IY$10,0),0))/BA$168,0)</f>
      </c>
      <c r="BB169" s="14">
        <f>IFERROR((IFERROR(VLOOKUP($EG169,Data!$B:$CP,Daily!FA$10,0),0)+IFERROR(VLOOKUP($IF169,Data!$B:$CP,Daily!IZ$10,0),0))/BB$168,0)</f>
      </c>
      <c r="BC169" s="14">
        <f>IFERROR((IFERROR(VLOOKUP($EG169,Data!$B:$CP,Daily!FB$10,0),0)+IFERROR(VLOOKUP($IF169,Data!$B:$CP,Daily!JA$10,0),0))/BC$168,0)</f>
      </c>
      <c r="BD169" s="14">
        <f>IFERROR((IFERROR(VLOOKUP($EG169,Data!$B:$CP,Daily!FC$10,0),0)+IFERROR(VLOOKUP($IF169,Data!$B:$CP,Daily!JB$10,0),0))/BD$168,0)</f>
      </c>
      <c r="BE169" s="14">
        <f>IFERROR((IFERROR(VLOOKUP($EG169,Data!$B:$CP,Daily!FD$10,0),0)+IFERROR(VLOOKUP($IF169,Data!$B:$CP,Daily!JC$10,0),0))/BE$168,0)</f>
      </c>
      <c r="BF169" s="14">
        <f>IFERROR((IFERROR(VLOOKUP($EG169,Data!$B:$CP,Daily!FE$10,0),0)+IFERROR(VLOOKUP($IF169,Data!$B:$CP,Daily!JD$10,0),0))/BF$168,0)</f>
      </c>
      <c r="BG169" s="14">
        <f>IFERROR((IFERROR(VLOOKUP($EG169,Data!$B:$CP,Daily!FF$10,0),0)+IFERROR(VLOOKUP($IF169,Data!$B:$CP,Daily!JE$10,0),0))/BG$168,0)</f>
      </c>
      <c r="BH169" s="14">
        <f>IFERROR((IFERROR(VLOOKUP($EG169,Data!$B:$CP,Daily!FG$10,0),0)+IFERROR(VLOOKUP($IF169,Data!$B:$CP,Daily!JF$10,0),0))/BH$168,0)</f>
      </c>
      <c r="BI169" s="14">
        <f>IFERROR((IFERROR(VLOOKUP($EG169,Data!$B:$CP,Daily!FH$10,0),0)+IFERROR(VLOOKUP($IF169,Data!$B:$CP,Daily!JG$10,0),0))/BI$168,0)</f>
      </c>
      <c r="BJ169" s="14">
        <f>IFERROR((IFERROR(VLOOKUP($EG169,Data!$B:$CP,Daily!FI$10,0),0)+IFERROR(VLOOKUP($IF169,Data!$B:$CP,Daily!JH$10,0),0))/BJ$168,0)</f>
      </c>
      <c r="BK169" s="14">
        <f>IFERROR((IFERROR(VLOOKUP($EG169,Data!$B:$CP,Daily!FJ$10,0),0)+IFERROR(VLOOKUP($IF169,Data!$B:$CP,Daily!JI$10,0),0))/BK$168,0)</f>
      </c>
      <c r="BL169" s="14">
        <f>IFERROR((IFERROR(VLOOKUP($EG169,Data!$B:$CP,Daily!FK$10,0),0)+IFERROR(VLOOKUP($IF169,Data!$B:$CP,Daily!JJ$10,0),0))/BL$168,0)</f>
      </c>
      <c r="BM169" s="14">
        <f>IFERROR((IFERROR(VLOOKUP($EG169,Data!$B:$CP,Daily!FL$10,0),0)+IFERROR(VLOOKUP($IF169,Data!$B:$CP,Daily!JK$10,0),0))/BM$168,0)</f>
      </c>
      <c r="BN169" s="14">
        <f>IFERROR((IFERROR(VLOOKUP($EG169,Data!$B:$CP,Daily!FM$10,0),0)+IFERROR(VLOOKUP($IF169,Data!$B:$CP,Daily!JL$10,0),0))/BN$168,0)</f>
      </c>
      <c r="BO169" s="14">
        <f>IFERROR((IFERROR(VLOOKUP($EG169,Data!$B:$CP,Daily!FN$10,0),0)+IFERROR(VLOOKUP($IF169,Data!$B:$CP,Daily!JM$10,0),0))/BO$168,0)</f>
      </c>
      <c r="BP169" s="14">
        <f>IFERROR((IFERROR(VLOOKUP($EG169,Data!$B:$CP,Daily!FO$10,0),0)+IFERROR(VLOOKUP($IF169,Data!$B:$CP,Daily!JN$10,0),0))/BP$168,0)</f>
      </c>
      <c r="BQ169" s="14">
        <f>IFERROR((IFERROR(VLOOKUP($EG169,Data!$B:$CP,Daily!FP$10,0),0)+IFERROR(VLOOKUP($IF169,Data!$B:$CP,Daily!JO$10,0),0))/BQ$168,0)</f>
      </c>
      <c r="BR169" s="14">
        <f>IFERROR((IFERROR(VLOOKUP($EG169,Data!$B:$CP,Daily!FQ$10,0),0)+IFERROR(VLOOKUP($IF169,Data!$B:$CP,Daily!JP$10,0),0))/BR$168,0)</f>
      </c>
      <c r="BS169" s="14">
        <f>IFERROR((IFERROR(VLOOKUP($EG169,Data!$B:$CP,Daily!FR$10,0),0)+IFERROR(VLOOKUP($IF169,Data!$B:$CP,Daily!JQ$10,0),0))/BS$168,0)</f>
      </c>
      <c r="BT169" s="14">
        <f>IFERROR((IFERROR(VLOOKUP($EG169,Data!$B:$CP,Daily!FS$10,0),0)+IFERROR(VLOOKUP($IF169,Data!$B:$CP,Daily!JR$10,0),0))/BT$168,0)</f>
      </c>
      <c r="BU169" s="14">
        <f>IFERROR((IFERROR(VLOOKUP($EG169,Data!$B:$CP,Daily!FT$10,0),0)+IFERROR(VLOOKUP($IF169,Data!$B:$CP,Daily!JS$10,0),0))/BU$168,0)</f>
      </c>
      <c r="BV169" s="14">
        <f>IFERROR((IFERROR(VLOOKUP($EG169,Data!$B:$CP,Daily!FU$10,0),0)+IFERROR(VLOOKUP($IF169,Data!$B:$CP,Daily!JT$10,0),0))/BV$168,0)</f>
      </c>
      <c r="BW169" s="14">
        <f>IFERROR((IFERROR(VLOOKUP($EG169,Data!$B:$CP,Daily!FV$10,0),0)+IFERROR(VLOOKUP($IF169,Data!$B:$CP,Daily!JU$10,0),0))/BW$168,0)</f>
      </c>
      <c r="BX169" s="14">
        <f>IFERROR((IFERROR(VLOOKUP($EG169,Data!$B:$CP,Daily!FW$10,0),0)+IFERROR(VLOOKUP($IF169,Data!$B:$CP,Daily!JV$10,0),0))/BX$168,0)</f>
      </c>
      <c r="BY169" s="14">
        <f>IFERROR((IFERROR(VLOOKUP($EG169,Data!$B:$CP,Daily!FX$10,0),0)+IFERROR(VLOOKUP($IF169,Data!$B:$CP,Daily!JW$10,0),0))/BY$168,0)</f>
      </c>
      <c r="BZ169" s="14">
        <f>IFERROR((IFERROR(VLOOKUP($EG169,Data!$B:$CP,Daily!FY$10,0),0)+IFERROR(VLOOKUP($IF169,Data!$B:$CP,Daily!JX$10,0),0))/BZ$168,0)</f>
      </c>
      <c r="CA169" s="14">
        <f>IFERROR((IFERROR(VLOOKUP($EG169,Data!$B:$CP,Daily!FZ$10,0),0)+IFERROR(VLOOKUP($IF169,Data!$B:$CP,Daily!JY$10,0),0))/CA$168,0)</f>
      </c>
      <c r="CB169" s="14">
        <f>IFERROR((IFERROR(VLOOKUP($EG169,Data!$B:$CP,Daily!GA$10,0),0)+IFERROR(VLOOKUP($IF169,Data!$B:$CP,Daily!JZ$10,0),0))/CB$168,0)</f>
      </c>
      <c r="CC169" s="14">
        <f>IFERROR((IFERROR(VLOOKUP($EG169,Data!$B:$CP,Daily!GB$10,0),0)+IFERROR(VLOOKUP($IF169,Data!$B:$CP,Daily!KA$10,0),0))/CC$168,0)</f>
      </c>
      <c r="CD169" s="14">
        <f>IFERROR((IFERROR(VLOOKUP($EG169,Data!$B:$CP,Daily!GC$10,0),0)+IFERROR(VLOOKUP($IF169,Data!$B:$CP,Daily!KB$10,0),0))/CD$168,0)</f>
      </c>
      <c r="CE169" s="14">
        <f>IFERROR((IFERROR(VLOOKUP($EG169,Data!$B:$CP,Daily!GD$10,0),0)+IFERROR(VLOOKUP($IF169,Data!$B:$CP,Daily!KC$10,0),0))/CE$168,0)</f>
      </c>
      <c r="CF169" s="14">
        <f>IFERROR((IFERROR(VLOOKUP($EG169,Data!$B:$CP,Daily!GE$10,0),0)+IFERROR(VLOOKUP($IF169,Data!$B:$CP,Daily!KD$10,0),0))/CF$168,0)</f>
      </c>
      <c r="CG169" s="14">
        <f>IFERROR((IFERROR(VLOOKUP($EG169,Data!$B:$CP,Daily!GF$10,0),0)+IFERROR(VLOOKUP($IF169,Data!$B:$CP,Daily!KE$10,0),0))/CG$168,0)</f>
      </c>
      <c r="CH169" s="14">
        <f>IFERROR((IFERROR(VLOOKUP($EG169,Data!$B:$CP,Daily!GG$10,0),0)+IFERROR(VLOOKUP($IF169,Data!$B:$CP,Daily!KF$10,0),0))/CH$168,0)</f>
      </c>
      <c r="CI169" s="14">
        <f>IFERROR((IFERROR(VLOOKUP($EG169,Data!$B:$CP,Daily!GH$10,0),0)+IFERROR(VLOOKUP($IF169,Data!$B:$CP,Daily!KG$10,0),0))/CI$168,0)</f>
      </c>
      <c r="CJ169" s="14">
        <f>IFERROR((IFERROR(VLOOKUP($EG169,Data!$B:$CP,Daily!GI$10,0),0)+IFERROR(VLOOKUP($IF169,Data!$B:$CP,Daily!KH$10,0),0))/CJ$168,0)</f>
      </c>
      <c r="CK169" s="14">
        <f>IFERROR((IFERROR(VLOOKUP($EG169,Data!$B:$CP,Daily!GJ$10,0),0)+IFERROR(VLOOKUP($IF169,Data!$B:$CP,Daily!KI$10,0),0))/CK$168,0)</f>
      </c>
      <c r="CL169" s="14">
        <f>IFERROR((IFERROR(VLOOKUP($EG169,Data!$B:$CP,Daily!GK$10,0),0)+IFERROR(VLOOKUP($IF169,Data!$B:$CP,Daily!KJ$10,0),0))/CL$168,0)</f>
      </c>
      <c r="CM169" s="14">
        <f>IFERROR((IFERROR(VLOOKUP($EG169,Data!$B:$CP,Daily!GL$10,0),0)+IFERROR(VLOOKUP($IF169,Data!$B:$CP,Daily!KK$10,0),0))/CM$168,0)</f>
      </c>
      <c r="CN169" s="14">
        <f>IFERROR((IFERROR(VLOOKUP($EG169,Data!$B:$CP,Daily!GM$10,0),0)+IFERROR(VLOOKUP($IF169,Data!$B:$CP,Daily!KL$10,0),0))/CN$168,0)</f>
      </c>
      <c r="CO169" s="14">
        <f>IFERROR((IFERROR(VLOOKUP($EG169,Data!$B:$CP,Daily!GN$10,0),0)+IFERROR(VLOOKUP($IF169,Data!$B:$CP,Daily!KM$10,0),0))/CO$168,0)</f>
      </c>
      <c r="CP169" s="14">
        <f>IFERROR((IFERROR(VLOOKUP($EG169,Data!$B:$CP,Daily!GO$10,0),0)+IFERROR(VLOOKUP($IF169,Data!$B:$CP,Daily!KN$10,0),0))/CP$168,0)</f>
      </c>
      <c r="CQ169" s="14">
        <f>IFERROR((IFERROR(VLOOKUP($EG169,Data!$B:$CP,Daily!GP$10,0),0)+IFERROR(VLOOKUP($IF169,Data!$B:$CP,Daily!KO$10,0),0))/CQ$168,0)</f>
      </c>
      <c r="CR169" s="14">
        <f>IFERROR((IFERROR(VLOOKUP($EG169,Data!$B:$CP,Daily!GQ$10,0),0)+IFERROR(VLOOKUP($IF169,Data!$B:$CP,Daily!KP$10,0),0))/CR$168,0)</f>
      </c>
      <c r="CS169" s="14">
        <f>IFERROR((IFERROR(VLOOKUP($EG169,Data!$B:$CP,Daily!GR$10,0),0)+IFERROR(VLOOKUP($IF169,Data!$B:$CP,Daily!KQ$10,0),0))/CS$168,0)</f>
      </c>
      <c r="CT169" s="14">
        <f>IFERROR((IFERROR(VLOOKUP($EG169,Data!$B:$CP,Daily!GS$10,0),0)+IFERROR(VLOOKUP($IF169,Data!$B:$CP,Daily!KR$10,0),0))/CT$168,0)</f>
      </c>
      <c r="CU169" s="14">
        <f>IFERROR((IFERROR(VLOOKUP($EG169,Data!$B:$CP,Daily!GT$10,0),0)+IFERROR(VLOOKUP($IF169,Data!$B:$CP,Daily!KS$10,0),0))/CU$168,0)</f>
      </c>
      <c r="CV169" s="14">
        <f>IFERROR((IFERROR(VLOOKUP($EG169,Data!$B:$CP,Daily!GU$10,0),0)+IFERROR(VLOOKUP($IF169,Data!$B:$CP,Daily!KT$10,0),0))/CV$168,0)</f>
      </c>
      <c r="CW169" s="14">
        <f>IFERROR((IFERROR(VLOOKUP($EG169,Data!$B:$CP,Daily!GV$10,0),0)+IFERROR(VLOOKUP($IF169,Data!$B:$CP,Daily!KU$10,0),0))/CW$168,0)</f>
      </c>
      <c r="CX169" s="14">
        <f>IFERROR((IFERROR(VLOOKUP($EG169,Data!$B:$CP,Daily!GW$10,0),0)+IFERROR(VLOOKUP($IF169,Data!$B:$CP,Daily!KV$10,0),0))/CX$168,0)</f>
      </c>
      <c r="CY169" s="14">
        <f>IFERROR((IFERROR(VLOOKUP($EG169,Data!$B:$CP,Daily!GX$10,0),0)+IFERROR(VLOOKUP($IF169,Data!$B:$CP,Daily!KW$10,0),0))/CY$168,0)</f>
      </c>
      <c r="CZ169" s="14">
        <f>IFERROR((IFERROR(VLOOKUP($EG169,Data!$B:$CP,Daily!GY$10,0),0)+IFERROR(VLOOKUP($IF169,Data!$B:$CP,Daily!KX$10,0),0))/CZ$168,0)</f>
      </c>
      <c r="DA169" s="14">
        <f>IFERROR((IFERROR(VLOOKUP($EG169,Data!$B:$CP,Daily!GZ$10,0),0)+IFERROR(VLOOKUP($IF169,Data!$B:$CP,Daily!KY$10,0),0))/DA$168,0)</f>
      </c>
      <c r="DB169" s="14">
        <f>IFERROR((IFERROR(VLOOKUP($EG169,Data!$B:$CP,Daily!HA$10,0),0)+IFERROR(VLOOKUP($IF169,Data!$B:$CP,Daily!KZ$10,0),0))/DB$168,0)</f>
      </c>
      <c r="DC169" s="14">
        <f>IFERROR((IFERROR(VLOOKUP($EG169,Data!$B:$CP,Daily!HB$10,0),0)+IFERROR(VLOOKUP($IF169,Data!$B:$CP,Daily!LA$10,0),0))/DC$168,0)</f>
      </c>
      <c r="DD169" s="14">
        <f>IFERROR((IFERROR(VLOOKUP($EG169,Data!$B:$CP,Daily!HC$10,0),0)+IFERROR(VLOOKUP($IF169,Data!$B:$CP,Daily!LB$10,0),0))/DD$168,0)</f>
      </c>
      <c r="DE169" s="14">
        <f>IFERROR((IFERROR(VLOOKUP($EG169,Data!$B:$CP,Daily!HD$10,0),0)+IFERROR(VLOOKUP($IF169,Data!$B:$CP,Daily!LC$10,0),0))/DE$168,0)</f>
      </c>
      <c r="DF169" s="14">
        <f>IFERROR((IFERROR(VLOOKUP($EG169,Data!$B:$CP,Daily!HE$10,0),0)+IFERROR(VLOOKUP($IF169,Data!$B:$CP,Daily!LD$10,0),0))/DF$168,0)</f>
      </c>
      <c r="DG169" s="14">
        <f>IFERROR((IFERROR(VLOOKUP($EG169,Data!$B:$CP,Daily!HF$10,0),0)+IFERROR(VLOOKUP($IF169,Data!$B:$CP,Daily!LE$10,0),0))/DG$168,0)</f>
      </c>
      <c r="DH169" s="14">
        <f>IFERROR((IFERROR(VLOOKUP($EG169,Data!$B:$CP,Daily!HG$10,0),0)+IFERROR(VLOOKUP($IF169,Data!$B:$CP,Daily!LF$10,0),0))/DH$168,0)</f>
      </c>
      <c r="DI169" s="14">
        <f>IFERROR((IFERROR(VLOOKUP($EG169,Data!$B:$CP,Daily!HH$10,0),0)+IFERROR(VLOOKUP($IF169,Data!$B:$CP,Daily!LG$10,0),0))/DI$168,0)</f>
      </c>
      <c r="DJ169" s="14">
        <f>IFERROR((IFERROR(VLOOKUP($EG169,Data!$B:$CP,Daily!HI$10,0),0)+IFERROR(VLOOKUP($IF169,Data!$B:$CP,Daily!LH$10,0),0))/DJ$168,0)</f>
      </c>
      <c r="DK169" s="14">
        <f>IFERROR((IFERROR(VLOOKUP($EG169,Data!$B:$CP,Daily!HJ$10,0),0)+IFERROR(VLOOKUP($IF169,Data!$B:$CP,Daily!LI$10,0),0))/DK$168,0)</f>
      </c>
      <c r="DL169" s="14">
        <f>IFERROR((IFERROR(VLOOKUP($EG169,Data!$B:$CP,Daily!HK$10,0),0)+IFERROR(VLOOKUP($IF169,Data!$B:$CP,Daily!LJ$10,0),0))/DL$168,0)</f>
      </c>
      <c r="DM169" s="14">
        <f>IFERROR((IFERROR(VLOOKUP($EG169,Data!$B:$CP,Daily!HL$10,0),0)+IFERROR(VLOOKUP($IF169,Data!$B:$CP,Daily!LK$10,0),0))/DM$168,0)</f>
      </c>
      <c r="DN169" s="14">
        <f>IFERROR((IFERROR(VLOOKUP($EG169,Data!$B:$CP,Daily!HM$10,0),0)+IFERROR(VLOOKUP($IF169,Data!$B:$CP,Daily!LL$10,0),0))/DN$168,0)</f>
      </c>
      <c r="DO169" s="14">
        <f>IFERROR((IFERROR(VLOOKUP($EG169,Data!$B:$CP,Daily!HN$10,0),0)+IFERROR(VLOOKUP($IF169,Data!$B:$CP,Daily!LM$10,0),0))/DO$168,0)</f>
      </c>
      <c r="DP169" s="14">
        <f>IFERROR((IFERROR(VLOOKUP($EG169,Data!$B:$CP,Daily!HO$10,0),0)+IFERROR(VLOOKUP($IF169,Data!$B:$CP,Daily!LN$10,0),0))/DP$168,0)</f>
      </c>
      <c r="DQ169" s="14">
        <f>IFERROR((IFERROR(VLOOKUP($EG169,Data!$B:$CP,Daily!HP$10,0),0)+IFERROR(VLOOKUP($IF169,Data!$B:$CP,Daily!LO$10,0),0))/DQ$168,0)</f>
      </c>
      <c r="DR169" s="14">
        <f>IFERROR((IFERROR(VLOOKUP($EG169,Data!$B:$CP,Daily!HQ$10,0),0)+IFERROR(VLOOKUP($IF169,Data!$B:$CP,Daily!LP$10,0),0))/DR$168,0)</f>
      </c>
      <c r="DS169" s="14">
        <f>IFERROR((IFERROR(VLOOKUP($EG169,Data!$B:$CP,Daily!HR$10,0),0)+IFERROR(VLOOKUP($IF169,Data!$B:$CP,Daily!LQ$10,0),0))/DS$168,0)</f>
      </c>
      <c r="DT169" s="14">
        <f>IFERROR((IFERROR(VLOOKUP($EG169,Data!$B:$CP,Daily!HS$10,0),0)+IFERROR(VLOOKUP($IF169,Data!$B:$CP,Daily!LR$10,0),0))/DT$168,0)</f>
      </c>
      <c r="DU169" s="14">
        <f>IFERROR((IFERROR(VLOOKUP($EG169,Data!$B:$CP,Daily!HT$10,0),0)+IFERROR(VLOOKUP($IF169,Data!$B:$CP,Daily!LS$10,0),0))/DU$168,0)</f>
      </c>
      <c r="DV169" s="14">
        <f>IFERROR((IFERROR(VLOOKUP($EG169,Data!$B:$CP,Daily!HU$10,0),0)+IFERROR(VLOOKUP($IF169,Data!$B:$CP,Daily!LT$10,0),0))/DV$168,0)</f>
      </c>
      <c r="DW169" s="52">
        <f t="shared" si="2137"/>
      </c>
      <c r="DX169" s="52">
        <f t="shared" si="2138"/>
      </c>
      <c r="DY169" s="52">
        <f t="shared" si="2629"/>
      </c>
      <c r="DZ169" s="52">
        <f t="shared" ref="DZ169" si="2639">DX169+(0.75*DY169)</f>
      </c>
      <c r="EA169" s="52">
        <f t="shared" ref="EA169" si="2640">DW169-(0.75*DY169)</f>
      </c>
      <c r="EB169" s="18"/>
      <c r="EC169" s="14">
        <f t="shared" si="2630"/>
      </c>
      <c r="ED169" s="14">
        <f>SUMPRODUCT(DN169:DT169,DN$168:DT$168)/SUM(DN$168:DT$168)</f>
      </c>
      <c r="EE169" s="14">
        <f>SUMPRODUCT(CR169:DT169,CR$168:DT$168)/SUM(CR$168:DT$168)</f>
      </c>
      <c r="EF169" s="16"/>
      <c r="EG169" s="9" t="s">
        <v>836</v>
      </c>
      <c r="EH169" s="9" t="s">
        <v>145</v>
      </c>
      <c r="EI169" s="14">
        <f>IFERROR(VLOOKUP($EG169,Data!$B:$CP,Daily!EI$10,0)/EI$168,0)</f>
      </c>
      <c r="EJ169" s="14">
        <f>IFERROR(VLOOKUP($EG169,Data!$B:$CP,Daily!EJ$10,0)/EJ$168,0)</f>
      </c>
      <c r="EK169" s="14">
        <f>IFERROR(VLOOKUP($EG169,Data!$B:$CP,Daily!EK$10,0)/EK$168,0)</f>
      </c>
      <c r="EL169" s="14">
        <f>IFERROR(VLOOKUP($EG169,Data!$B:$CP,Daily!EL$10,0)/EL$168,0)</f>
      </c>
      <c r="EM169" s="14">
        <f>IFERROR(VLOOKUP($EG169,Data!$B:$CP,Daily!EM$10,0)/EM$168,0)</f>
      </c>
      <c r="EN169" s="14">
        <f>IFERROR(VLOOKUP($EG169,Data!$B:$CP,Daily!EN$10,0)/EN$168,0)</f>
      </c>
      <c r="EO169" s="14">
        <f>IFERROR(VLOOKUP($EG169,Data!$B:$CP,Daily!EO$10,0)/EO$168,0)</f>
      </c>
      <c r="EP169" s="14">
        <f>IFERROR(VLOOKUP($EG169,Data!$B:$CP,Daily!EP$10,0)/EP$168,0)</f>
      </c>
      <c r="EQ169" s="14">
        <f>IFERROR(VLOOKUP($EG169,Data!$B:$CP,Daily!EQ$10,0)/EQ$168,0)</f>
      </c>
      <c r="ER169" s="14">
        <f>IFERROR(VLOOKUP($EG169,Data!$B:$CP,Daily!ER$10,0)/ER$168,0)</f>
      </c>
      <c r="ES169" s="14">
        <f>IFERROR(VLOOKUP($EG169,Data!$B:$CP,Daily!ES$10,0)/ES$168,0)</f>
      </c>
      <c r="ET169" s="14">
        <f>IFERROR(VLOOKUP($EG169,Data!$B:$CP,Daily!ET$10,0)/ET$168,0)</f>
      </c>
      <c r="EU169" s="14">
        <f>IFERROR(VLOOKUP($EG169,Data!$B:$CP,Daily!EU$10,0)/EU$168,0)</f>
      </c>
      <c r="EV169" s="14">
        <f>IFERROR(VLOOKUP($EG169,Data!$B:$CP,Daily!EV$10,0)/EV$168,0)</f>
      </c>
      <c r="EW169" s="14">
        <f>IFERROR(VLOOKUP($EG169,Data!$B:$CP,Daily!EW$10,0)/EW$168,0)</f>
      </c>
      <c r="EX169" s="14">
        <f>IFERROR(VLOOKUP($EG169,Data!$B:$CP,Daily!EX$10,0)/EX$168,0)</f>
      </c>
      <c r="EY169" s="14">
        <f>IFERROR(VLOOKUP($EG169,Data!$B:$CP,Daily!EY$10,0)/EY$168,0)</f>
      </c>
      <c r="EZ169" s="14">
        <f>IFERROR(VLOOKUP($EG169,Data!$B:$CP,Daily!EZ$10,0)/EZ$168,0)</f>
      </c>
      <c r="FA169" s="14">
        <f>IFERROR(VLOOKUP($EG169,Data!$B:$CP,Daily!FA$10,0)/FA$168,0)</f>
      </c>
      <c r="FB169" s="14">
        <f>IFERROR(VLOOKUP($EG169,Data!$B:$CP,Daily!FB$10,0)/FB$168,0)</f>
      </c>
      <c r="FC169" s="14">
        <f>IFERROR(VLOOKUP($EG169,Data!$B:$CP,Daily!FC$10,0)/FC$168,0)</f>
      </c>
      <c r="FD169" s="14">
        <f>IFERROR(VLOOKUP($EG169,Data!$B:$CP,Daily!FD$10,0)/FD$168,0)</f>
      </c>
      <c r="FE169" s="14">
        <f>IFERROR(VLOOKUP($EG169,Data!$B:$CP,Daily!FE$10,0)/FE$168,0)</f>
      </c>
      <c r="FF169" s="14">
        <f>IFERROR(VLOOKUP($EG169,Data!$B:$CP,Daily!FF$10,0)/FF$168,0)</f>
      </c>
      <c r="FG169" s="14">
        <f>IFERROR(VLOOKUP($EG169,Data!$B:$CP,Daily!FG$10,0)/FG$168,0)</f>
      </c>
      <c r="FH169" s="14">
        <f>IFERROR(VLOOKUP($EG169,Data!$B:$CP,Daily!FH$10,0)/FH$168,0)</f>
      </c>
      <c r="FI169" s="14">
        <f>IFERROR(VLOOKUP($EG169,Data!$B:$CP,Daily!FI$10,0)/FI$168,0)</f>
      </c>
      <c r="FJ169" s="14">
        <f>IFERROR(VLOOKUP($EG169,Data!$B:$CP,Daily!FJ$10,0)/FJ$168,0)</f>
      </c>
      <c r="FK169" s="14">
        <f>IFERROR(VLOOKUP($EG169,Data!$B:$CP,Daily!FK$10,0)/FK$168,0)</f>
      </c>
      <c r="FL169" s="14">
        <f>IFERROR(VLOOKUP($EG169,Data!$B:$CP,Daily!FL$10,0)/FL$168,0)</f>
      </c>
      <c r="FM169" s="14">
        <f>IFERROR(VLOOKUP($EG169,Data!$B:$CP,Daily!FM$10,0)/FM$168,0)</f>
      </c>
      <c r="FN169" s="14">
        <f>IFERROR(VLOOKUP($EG169,Data!$B:$CP,Daily!FN$10,0)/FN$168,0)</f>
      </c>
      <c r="FO169" s="14">
        <f>IFERROR(VLOOKUP($EG169,Data!$B:$CP,Daily!FO$10,0)/FO$168,0)</f>
      </c>
      <c r="FP169" s="14">
        <f>IFERROR(VLOOKUP($EG169,Data!$B:$CP,Daily!FP$10,0)/FP$168,0)</f>
      </c>
      <c r="FQ169" s="14">
        <f>IFERROR(VLOOKUP($EG169,Data!$B:$CP,Daily!FQ$10,0)/FQ$168,0)</f>
      </c>
      <c r="FR169" s="14">
        <f>IFERROR(VLOOKUP($EG169,Data!$B:$CP,Daily!FR$10,0)/FR$168,0)</f>
      </c>
      <c r="FS169" s="14">
        <f>IFERROR(VLOOKUP($EG169,Data!$B:$CP,Daily!FS$10,0)/FS$168,0)</f>
      </c>
      <c r="FT169" s="14">
        <f>IFERROR(VLOOKUP($EG169,Data!$B:$CP,Daily!FT$10,0)/FT$168,0)</f>
      </c>
      <c r="FU169" s="14">
        <f>IFERROR(VLOOKUP($EG169,Data!$B:$CP,Daily!FU$10,0)/FU$168,0)</f>
      </c>
      <c r="FV169" s="14">
        <f>IFERROR(VLOOKUP($EG169,Data!$B:$CP,Daily!FV$10,0)/FV$168,0)</f>
      </c>
      <c r="FW169" s="14">
        <f>IFERROR(VLOOKUP($EG169,Data!$B:$CP,Daily!FW$10,0)/FW$168,0)</f>
      </c>
      <c r="FX169" s="14">
        <f>IFERROR(VLOOKUP($EG169,Data!$B:$CP,Daily!FX$10,0)/FX$168,0)</f>
      </c>
      <c r="FY169" s="14">
        <f>IFERROR(VLOOKUP($EG169,Data!$B:$CP,Daily!FY$10,0)/FY$168,0)</f>
      </c>
      <c r="FZ169" s="14">
        <f>IFERROR(VLOOKUP($EG169,Data!$B:$CP,Daily!FZ$10,0)/FZ$168,0)</f>
      </c>
      <c r="GA169" s="14">
        <f>IFERROR(VLOOKUP($EG169,Data!$B:$CP,Daily!GA$10,0)/GA$168,0)</f>
      </c>
      <c r="GB169" s="14">
        <f>IFERROR(VLOOKUP($EG169,Data!$B:$CP,Daily!GB$10,0)/GB$168,0)</f>
      </c>
      <c r="GC169" s="14">
        <f>IFERROR(VLOOKUP($EG169,Data!$B:$CP,Daily!GC$10,0)/GC$168,0)</f>
      </c>
      <c r="GD169" s="14">
        <f>IFERROR(VLOOKUP($EG169,Data!$B:$CP,Daily!GD$10,0)/GD$168,0)</f>
      </c>
      <c r="GE169" s="14">
        <f>IFERROR(VLOOKUP($EG169,Data!$B:$CP,Daily!GE$10,0)/GE$168,0)</f>
      </c>
      <c r="GF169" s="14">
        <f>IFERROR(VLOOKUP($EG169,Data!$B:$CP,Daily!GF$10,0)/GF$168,0)</f>
      </c>
      <c r="GG169" s="14">
        <f>IFERROR(VLOOKUP($EG169,Data!$B:$CP,Daily!GG$10,0)/GG$168,0)</f>
      </c>
      <c r="GH169" s="14">
        <f>IFERROR(VLOOKUP($EG169,Data!$B:$CP,Daily!GH$10,0)/GH$168,0)</f>
      </c>
      <c r="GI169" s="14">
        <f>IFERROR(VLOOKUP($EG169,Data!$B:$CP,Daily!GI$10,0)/GI$168,0)</f>
      </c>
      <c r="GJ169" s="14">
        <f>IFERROR(VLOOKUP($EG169,Data!$B:$CP,Daily!GJ$10,0)/GJ$168,0)</f>
      </c>
      <c r="GK169" s="14">
        <f>IFERROR(VLOOKUP($EG169,Data!$B:$CP,Daily!GK$10,0)/GK$168,0)</f>
      </c>
      <c r="GL169" s="14">
        <f>IFERROR(VLOOKUP($EG169,Data!$B:$CP,Daily!GL$10,0)/GL$168,0)</f>
      </c>
      <c r="GM169" s="14">
        <f>IFERROR(VLOOKUP($EG169,Data!$B:$CP,Daily!GM$10,0)/GM$168,0)</f>
      </c>
      <c r="GN169" s="14">
        <f>IFERROR(VLOOKUP($EG169,Data!$B:$CP,Daily!GN$10,0)/GN$168,0)</f>
      </c>
      <c r="GO169" s="14">
        <f>IFERROR(VLOOKUP($EG169,Data!$B:$CP,Daily!GO$10,0)/GO$168,0)</f>
      </c>
      <c r="GP169" s="14">
        <f>IFERROR(VLOOKUP($EG169,Data!$B:$CP,Daily!GP$10,0)/GP$168,0)</f>
      </c>
      <c r="GQ169" s="14">
        <f>IFERROR(VLOOKUP($EG169,Data!$B:$CP,Daily!GQ$10,0)/GQ$168,0)</f>
      </c>
      <c r="GR169" s="14">
        <f>IFERROR(VLOOKUP($EG169,Data!$B:$CP,Daily!GR$10,0)/GR$168,0)</f>
      </c>
      <c r="GS169" s="14">
        <f>IFERROR(VLOOKUP($EG169,Data!$B:$CP,Daily!GS$10,0)/GS$168,0)</f>
      </c>
      <c r="GT169" s="14">
        <f>IFERROR(VLOOKUP($EG169,Data!$B:$CP,Daily!GT$10,0)/GT$168,0)</f>
      </c>
      <c r="GU169" s="14">
        <f>IFERROR(VLOOKUP($EG169,Data!$B:$CP,Daily!GU$10,0)/GU$168,0)</f>
      </c>
      <c r="GV169" s="14">
        <f>IFERROR(VLOOKUP($EG169,Data!$B:$CP,Daily!GV$10,0)/GV$168,0)</f>
      </c>
      <c r="GW169" s="14">
        <f>IFERROR(VLOOKUP($EG169,Data!$B:$CP,Daily!GW$10,0)/GW$168,0)</f>
      </c>
      <c r="GX169" s="14">
        <f>IFERROR(VLOOKUP($EG169,Data!$B:$CP,Daily!GX$10,0)/GX$168,0)</f>
      </c>
      <c r="GY169" s="14">
        <f>IFERROR(VLOOKUP($EG169,Data!$B:$CP,Daily!GY$10,0)/GY$168,0)</f>
      </c>
      <c r="GZ169" s="14">
        <f>IFERROR(VLOOKUP($EG169,Data!$B:$CP,Daily!GZ$10,0)/GZ$168,0)</f>
      </c>
      <c r="HA169" s="14">
        <f>IFERROR(VLOOKUP($EG169,Data!$B:$CP,Daily!HA$10,0)/HA$168,0)</f>
      </c>
      <c r="HB169" s="14">
        <f>IFERROR(VLOOKUP($EG169,Data!$B:$CP,Daily!HB$10,0)/HB$168,0)</f>
      </c>
      <c r="HC169" s="14">
        <f>IFERROR(VLOOKUP($EG169,Data!$B:$CP,Daily!HC$10,0)/HC$168,0)</f>
      </c>
      <c r="HD169" s="14">
        <f>IFERROR(VLOOKUP($EG169,Data!$B:$CP,Daily!HD$10,0)/HD$168,0)</f>
      </c>
      <c r="HE169" s="14">
        <f>IFERROR(VLOOKUP($EG169,Data!$B:$CP,Daily!HE$10,0)/HE$168,0)</f>
      </c>
      <c r="HF169" s="14">
        <f>IFERROR(VLOOKUP($EG169,Data!$B:$CP,Daily!HF$10,0)/HF$168,0)</f>
      </c>
      <c r="HG169" s="14">
        <f>IFERROR(VLOOKUP($EG169,Data!$B:$CP,Daily!HG$10,0)/HG$168,0)</f>
      </c>
      <c r="HH169" s="14">
        <f>IFERROR(VLOOKUP($EG169,Data!$B:$CP,Daily!HH$10,0)/HH$168,0)</f>
      </c>
      <c r="HI169" s="14">
        <f>IFERROR(VLOOKUP($EG169,Data!$B:$CP,Daily!HI$10,0)/HI$168,0)</f>
      </c>
      <c r="HJ169" s="14">
        <f>IFERROR(VLOOKUP($EG169,Data!$B:$CP,Daily!HJ$10,0)/HJ$168,0)</f>
      </c>
      <c r="HK169" s="14">
        <f>IFERROR(VLOOKUP($EG169,Data!$B:$CP,Daily!HK$10,0)/HK$168,0)</f>
      </c>
      <c r="HL169" s="14">
        <f>IFERROR(VLOOKUP($EG169,Data!$B:$CP,Daily!HL$10,0)/HL$168,0)</f>
      </c>
      <c r="HM169" s="14">
        <f>IFERROR(VLOOKUP($EG169,Data!$B:$CP,Daily!HM$10,0)/HM$168,0)</f>
      </c>
      <c r="HN169" s="14">
        <f>IFERROR(VLOOKUP($EG169,Data!$B:$CP,Daily!HN$10,0)/HN$168,0)</f>
      </c>
      <c r="HO169" s="14">
        <f>IFERROR(VLOOKUP($EG169,Data!$B:$CP,Daily!HO$10,0)/HO$168,0)</f>
      </c>
      <c r="HP169" s="14">
        <f>IFERROR(VLOOKUP($EG169,Data!$B:$CP,Daily!HP$10,0)/HP$168,0)</f>
      </c>
      <c r="HQ169" s="14">
        <f>IFERROR(VLOOKUP($EG169,Data!$B:$CP,Daily!HQ$10,0)/HQ$168,0)</f>
      </c>
      <c r="HR169" s="14">
        <f>IFERROR(VLOOKUP($EG169,Data!$B:$CP,Daily!HR$10,0)/HR$168,0)</f>
      </c>
      <c r="HS169" s="14">
        <f>IFERROR(VLOOKUP($EG169,Data!$B:$CP,Daily!HS$10,0)/HS$168,0)</f>
      </c>
      <c r="HT169" s="14">
        <f>IFERROR(VLOOKUP($EG169,Data!$B:$CP,Daily!HT$10,0)/HT$168,0)</f>
      </c>
      <c r="HU169" s="14">
        <f>IFERROR(VLOOKUP($EG169,Data!$B:$CP,Daily!HU$10,0)/HU$168,0)</f>
      </c>
      <c r="HV169" s="52">
        <f t="shared" si="2141"/>
      </c>
      <c r="HW169" s="52">
        <f t="shared" si="2142"/>
      </c>
      <c r="HX169" s="52">
        <f t="shared" si="2631"/>
      </c>
      <c r="HY169" s="52">
        <f t="shared" ref="HY169" si="2641">HW169+(0.75*HX169)</f>
      </c>
      <c r="HZ169" s="52">
        <f t="shared" ref="HZ169" si="2642">HV169-(0.75*HX169)</f>
      </c>
      <c r="IA169" s="55"/>
      <c r="IB169" s="14">
        <f t="shared" si="2632"/>
      </c>
      <c r="IC169" s="14">
        <f>SUMPRODUCT(HM169:HS169,HM$168:HS$168)/SUM(HM$168:HS$168)</f>
      </c>
      <c r="ID169" s="14">
        <f>SUMPRODUCT(GQ169:HS169,GQ$168:HS$168)/SUM(GQ$168:HS$168)</f>
      </c>
      <c r="IE169" s="16"/>
      <c r="IF169" s="9" t="s">
        <v>837</v>
      </c>
      <c r="IG169" s="9" t="s">
        <v>145</v>
      </c>
      <c r="IH169" s="14">
        <f>IFERROR(VLOOKUP($IF169,Data!$B:$CP,Daily!IH$10,0)/IH$168,0)</f>
      </c>
      <c r="II169" s="14">
        <f>IFERROR(VLOOKUP($IF169,Data!$B:$CP,Daily!II$10,0)/II$168,0)</f>
      </c>
      <c r="IJ169" s="14">
        <f>IFERROR(VLOOKUP($IF169,Data!$B:$CP,Daily!IJ$10,0)/IJ$168,0)</f>
      </c>
      <c r="IK169" s="14">
        <f>IFERROR(VLOOKUP($IF169,Data!$B:$CP,Daily!IK$10,0)/IK$168,0)</f>
      </c>
      <c r="IL169" s="14">
        <f>IFERROR(VLOOKUP($IF169,Data!$B:$CP,Daily!IL$10,0)/IL$168,0)</f>
      </c>
      <c r="IM169" s="14">
        <f>IFERROR(VLOOKUP($IF169,Data!$B:$CP,Daily!IM$10,0)/IM$168,0)</f>
      </c>
      <c r="IN169" s="14">
        <f>IFERROR(VLOOKUP($IF169,Data!$B:$CP,Daily!IN$10,0)/IN$168,0)</f>
      </c>
      <c r="IO169" s="14">
        <f>IFERROR(VLOOKUP($IF169,Data!$B:$CP,Daily!IO$10,0)/IO$168,0)</f>
      </c>
      <c r="IP169" s="14">
        <f>IFERROR(VLOOKUP($IF169,Data!$B:$CP,Daily!IP$10,0)/IP$168,0)</f>
      </c>
      <c r="IQ169" s="14">
        <f>IFERROR(VLOOKUP($IF169,Data!$B:$CP,Daily!IQ$10,0)/IQ$168,0)</f>
      </c>
      <c r="IR169" s="14">
        <f>IFERROR(VLOOKUP($IF169,Data!$B:$CP,Daily!IR$10,0)/IR$168,0)</f>
      </c>
      <c r="IS169" s="14">
        <f>IFERROR(VLOOKUP($IF169,Data!$B:$CP,Daily!IS$10,0)/IS$168,0)</f>
      </c>
      <c r="IT169" s="14">
        <f>IFERROR(VLOOKUP($IF169,Data!$B:$CP,Daily!IT$10,0)/IT$168,0)</f>
      </c>
      <c r="IU169" s="14">
        <f>IFERROR(VLOOKUP($IF169,Data!$B:$CP,Daily!IU$10,0)/IU$168,0)</f>
      </c>
      <c r="IV169" s="14">
        <f>IFERROR(VLOOKUP($IF169,Data!$B:$CP,Daily!IV$10,0)/IV$168,0)</f>
      </c>
      <c r="IW169" s="14">
        <f>IFERROR(VLOOKUP($IF169,Data!$B:$CP,Daily!IW$10,0)/IW$168,0)</f>
      </c>
      <c r="IX169" s="14">
        <f>IFERROR(VLOOKUP($IF169,Data!$B:$CP,Daily!IX$10,0)/IX$168,0)</f>
      </c>
      <c r="IY169" s="14">
        <f>IFERROR(VLOOKUP($IF169,Data!$B:$CP,Daily!IY$10,0)/IY$168,0)</f>
      </c>
      <c r="IZ169" s="14">
        <f>IFERROR(VLOOKUP($IF169,Data!$B:$CP,Daily!IZ$10,0)/IZ$168,0)</f>
      </c>
      <c r="JA169" s="14">
        <f>IFERROR(VLOOKUP($IF169,Data!$B:$CP,Daily!JA$10,0)/JA$168,0)</f>
      </c>
      <c r="JB169" s="14">
        <f>IFERROR(VLOOKUP($IF169,Data!$B:$CP,Daily!JB$10,0)/JB$168,0)</f>
      </c>
      <c r="JC169" s="14">
        <f>IFERROR(VLOOKUP($IF169,Data!$B:$CP,Daily!JC$10,0)/JC$168,0)</f>
      </c>
      <c r="JD169" s="14">
        <f>IFERROR(VLOOKUP($IF169,Data!$B:$CP,Daily!JD$10,0)/JD$168,0)</f>
      </c>
      <c r="JE169" s="14">
        <f>IFERROR(VLOOKUP($IF169,Data!$B:$CP,Daily!JE$10,0)/JE$168,0)</f>
      </c>
      <c r="JF169" s="14">
        <f>IFERROR(VLOOKUP($IF169,Data!$B:$CP,Daily!JF$10,0)/JF$168,0)</f>
      </c>
      <c r="JG169" s="14">
        <f>IFERROR(VLOOKUP($IF169,Data!$B:$CP,Daily!JG$10,0)/JG$168,0)</f>
      </c>
      <c r="JH169" s="14">
        <f>IFERROR(VLOOKUP($IF169,Data!$B:$CP,Daily!JH$10,0)/JH$168,0)</f>
      </c>
      <c r="JI169" s="14">
        <f>IFERROR(VLOOKUP($IF169,Data!$B:$CP,Daily!JI$10,0)/JI$168,0)</f>
      </c>
      <c r="JJ169" s="14">
        <f>IFERROR(VLOOKUP($IF169,Data!$B:$CP,Daily!JJ$10,0)/JJ$168,0)</f>
      </c>
      <c r="JK169" s="14">
        <f>IFERROR(VLOOKUP($IF169,Data!$B:$CP,Daily!JK$10,0)/JK$168,0)</f>
      </c>
      <c r="JL169" s="14">
        <f>IFERROR(VLOOKUP($IF169,Data!$B:$CP,Daily!JL$10,0)/JL$168,0)</f>
      </c>
      <c r="JM169" s="14">
        <f>IFERROR(VLOOKUP($IF169,Data!$B:$CP,Daily!JM$10,0)/JM$168,0)</f>
      </c>
      <c r="JN169" s="14">
        <f>IFERROR(VLOOKUP($IF169,Data!$B:$CP,Daily!JN$10,0)/JN$168,0)</f>
      </c>
      <c r="JO169" s="14">
        <f>IFERROR(VLOOKUP($IF169,Data!$B:$CP,Daily!JO$10,0)/JO$168,0)</f>
      </c>
      <c r="JP169" s="14">
        <f>IFERROR(VLOOKUP($IF169,Data!$B:$CP,Daily!JP$10,0)/JP$168,0)</f>
      </c>
      <c r="JQ169" s="14">
        <f>IFERROR(VLOOKUP($IF169,Data!$B:$CP,Daily!JQ$10,0)/JQ$168,0)</f>
      </c>
      <c r="JR169" s="14">
        <f>IFERROR(VLOOKUP($IF169,Data!$B:$CP,Daily!JR$10,0)/JR$168,0)</f>
      </c>
      <c r="JS169" s="14">
        <f>IFERROR(VLOOKUP($IF169,Data!$B:$CP,Daily!JS$10,0)/JS$168,0)</f>
      </c>
      <c r="JT169" s="14">
        <f>IFERROR(VLOOKUP($IF169,Data!$B:$CP,Daily!JT$10,0)/JT$168,0)</f>
      </c>
      <c r="JU169" s="14">
        <f>IFERROR(VLOOKUP($IF169,Data!$B:$CP,Daily!JU$10,0)/JU$168,0)</f>
      </c>
      <c r="JV169" s="14">
        <f>IFERROR(VLOOKUP($IF169,Data!$B:$CP,Daily!JV$10,0)/JV$168,0)</f>
      </c>
      <c r="JW169" s="14">
        <f>IFERROR(VLOOKUP($IF169,Data!$B:$CP,Daily!JW$10,0)/JW$168,0)</f>
      </c>
      <c r="JX169" s="14">
        <f>IFERROR(VLOOKUP($IF169,Data!$B:$CP,Daily!JX$10,0)/JX$168,0)</f>
      </c>
      <c r="JY169" s="14">
        <f>IFERROR(VLOOKUP($IF169,Data!$B:$CP,Daily!JY$10,0)/JY$168,0)</f>
      </c>
      <c r="JZ169" s="14">
        <f>IFERROR(VLOOKUP($IF169,Data!$B:$CP,Daily!JZ$10,0)/JZ$168,0)</f>
      </c>
      <c r="KA169" s="14">
        <f>IFERROR(VLOOKUP($IF169,Data!$B:$CP,Daily!KA$10,0)/KA$168,0)</f>
      </c>
      <c r="KB169" s="14">
        <f>IFERROR(VLOOKUP($IF169,Data!$B:$CP,Daily!KB$10,0)/KB$168,0)</f>
      </c>
      <c r="KC169" s="14">
        <f>IFERROR(VLOOKUP($IF169,Data!$B:$CP,Daily!KC$10,0)/KC$168,0)</f>
      </c>
      <c r="KD169" s="14">
        <f>IFERROR(VLOOKUP($IF169,Data!$B:$CP,Daily!KD$10,0)/KD$168,0)</f>
      </c>
      <c r="KE169" s="14">
        <f>IFERROR(VLOOKUP($IF169,Data!$B:$CP,Daily!KE$10,0)/KE$168,0)</f>
      </c>
      <c r="KF169" s="14">
        <f>IFERROR(VLOOKUP($IF169,Data!$B:$CP,Daily!KF$10,0)/KF$168,0)</f>
      </c>
      <c r="KG169" s="14">
        <f>IFERROR(VLOOKUP($IF169,Data!$B:$CP,Daily!KG$10,0)/KG$168,0)</f>
      </c>
      <c r="KH169" s="14">
        <f>IFERROR(VLOOKUP($IF169,Data!$B:$CP,Daily!KH$10,0)/KH$168,0)</f>
      </c>
      <c r="KI169" s="14">
        <f>IFERROR(VLOOKUP($IF169,Data!$B:$CP,Daily!KI$10,0)/KI$168,0)</f>
      </c>
      <c r="KJ169" s="14">
        <f>IFERROR(VLOOKUP($IF169,Data!$B:$CP,Daily!KJ$10,0)/KJ$168,0)</f>
      </c>
      <c r="KK169" s="14">
        <f>IFERROR(VLOOKUP($IF169,Data!$B:$CP,Daily!KK$10,0)/KK$168,0)</f>
      </c>
      <c r="KL169" s="14">
        <f>IFERROR(VLOOKUP($IF169,Data!$B:$CP,Daily!KL$10,0)/KL$168,0)</f>
      </c>
      <c r="KM169" s="14">
        <f>IFERROR(VLOOKUP($IF169,Data!$B:$CP,Daily!KM$10,0)/KM$168,0)</f>
      </c>
      <c r="KN169" s="14">
        <f>IFERROR(VLOOKUP($IF169,Data!$B:$CP,Daily!KN$10,0)/KN$168,0)</f>
      </c>
      <c r="KO169" s="14">
        <f>IFERROR(VLOOKUP($IF169,Data!$B:$CP,Daily!KO$10,0)/KO$168,0)</f>
      </c>
      <c r="KP169" s="14">
        <f>IFERROR(VLOOKUP($IF169,Data!$B:$CP,Daily!KP$10,0)/KP$168,0)</f>
      </c>
      <c r="KQ169" s="14">
        <f>IFERROR(VLOOKUP($IF169,Data!$B:$CP,Daily!KQ$10,0)/KQ$168,0)</f>
      </c>
      <c r="KR169" s="14">
        <f>IFERROR(VLOOKUP($IF169,Data!$B:$CP,Daily!KR$10,0)/KR$168,0)</f>
      </c>
      <c r="KS169" s="14">
        <f>IFERROR(VLOOKUP($IF169,Data!$B:$CP,Daily!KS$10,0)/KS$168,0)</f>
      </c>
      <c r="KT169" s="14">
        <f>IFERROR(VLOOKUP($IF169,Data!$B:$CP,Daily!KT$10,0)/KT$168,0)</f>
      </c>
      <c r="KU169" s="14">
        <f>IFERROR(VLOOKUP($IF169,Data!$B:$CP,Daily!KU$10,0)/KU$168,0)</f>
      </c>
      <c r="KV169" s="14">
        <f>IFERROR(VLOOKUP($IF169,Data!$B:$CP,Daily!KV$10,0)/KV$168,0)</f>
      </c>
      <c r="KW169" s="14">
        <f>IFERROR(VLOOKUP($IF169,Data!$B:$CP,Daily!KW$10,0)/KW$168,0)</f>
      </c>
      <c r="KX169" s="14">
        <f>IFERROR(VLOOKUP($IF169,Data!$B:$CP,Daily!KX$10,0)/KX$168,0)</f>
      </c>
      <c r="KY169" s="14">
        <f>IFERROR(VLOOKUP($IF169,Data!$B:$CP,Daily!KY$10,0)/KY$168,0)</f>
      </c>
      <c r="KZ169" s="14">
        <f>IFERROR(VLOOKUP($IF169,Data!$B:$CP,Daily!KZ$10,0)/KZ$168,0)</f>
      </c>
      <c r="LA169" s="14">
        <f>IFERROR(VLOOKUP($IF169,Data!$B:$CP,Daily!LA$10,0)/LA$168,0)</f>
      </c>
      <c r="LB169" s="14">
        <f>IFERROR(VLOOKUP($IF169,Data!$B:$CP,Daily!LB$10,0)/LB$168,0)</f>
      </c>
      <c r="LC169" s="14">
        <f>IFERROR(VLOOKUP($IF169,Data!$B:$CP,Daily!LC$10,0)/LC$168,0)</f>
      </c>
      <c r="LD169" s="14">
        <f>IFERROR(VLOOKUP($IF169,Data!$B:$CP,Daily!LD$10,0)/LD$168,0)</f>
      </c>
      <c r="LE169" s="14">
        <f>IFERROR(VLOOKUP($IF169,Data!$B:$CP,Daily!LE$10,0)/LE$168,0)</f>
      </c>
      <c r="LF169" s="14">
        <f>IFERROR(VLOOKUP($IF169,Data!$B:$CP,Daily!LF$10,0)/LF$168,0)</f>
      </c>
      <c r="LG169" s="14">
        <f>IFERROR(VLOOKUP($IF169,Data!$B:$CP,Daily!LG$10,0)/LG$168,0)</f>
      </c>
      <c r="LH169" s="14">
        <f>IFERROR(VLOOKUP($IF169,Data!$B:$CP,Daily!LH$10,0)/LH$168,0)</f>
      </c>
      <c r="LI169" s="14">
        <f>IFERROR(VLOOKUP($IF169,Data!$B:$CP,Daily!LI$10,0)/LI$168,0)</f>
      </c>
      <c r="LJ169" s="14">
        <f>IFERROR(VLOOKUP($IF169,Data!$B:$CP,Daily!LJ$10,0)/LJ$168,0)</f>
      </c>
      <c r="LK169" s="14">
        <f>IFERROR(VLOOKUP($IF169,Data!$B:$CP,Daily!LK$10,0)/LK$168,0)</f>
      </c>
      <c r="LL169" s="14">
        <f>IFERROR(VLOOKUP($IF169,Data!$B:$CP,Daily!LL$10,0)/LL$168,0)</f>
      </c>
      <c r="LM169" s="14">
        <f>IFERROR(VLOOKUP($IF169,Data!$B:$CP,Daily!LM$10,0)/LM$168,0)</f>
      </c>
      <c r="LN169" s="14">
        <f>IFERROR(VLOOKUP($IF169,Data!$B:$CP,Daily!LN$10,0)/LN$168,0)</f>
      </c>
      <c r="LO169" s="14">
        <f>IFERROR(VLOOKUP($IF169,Data!$B:$CP,Daily!LO$10,0)/LO$168,0)</f>
      </c>
      <c r="LP169" s="14">
        <f>IFERROR(VLOOKUP($IF169,Data!$B:$CP,Daily!LP$10,0)/LP$168,0)</f>
      </c>
      <c r="LQ169" s="14">
        <f>IFERROR(VLOOKUP($IF169,Data!$B:$CP,Daily!LQ$10,0)/LQ$168,0)</f>
      </c>
      <c r="LR169" s="14">
        <f>IFERROR(VLOOKUP($IF169,Data!$B:$CP,Daily!LR$10,0)/LR$168,0)</f>
      </c>
      <c r="LS169" s="14">
        <f>IFERROR(VLOOKUP($IF169,Data!$B:$CP,Daily!LS$10,0)/LS$168,0)</f>
      </c>
      <c r="LU169" s="52">
        <f t="shared" si="2145"/>
      </c>
      <c r="LV169" s="52">
        <f t="shared" si="2146"/>
      </c>
      <c r="LW169" s="52">
        <f t="shared" si="2633"/>
      </c>
      <c r="LX169" s="52">
        <f t="shared" ref="LX169" si="2643">LV169+(0.75*LW169)</f>
      </c>
      <c r="LY169" s="52">
        <f t="shared" ref="LY169" si="2644">LU169-(0.75*LW169)</f>
      </c>
      <c r="LZ169" s="55"/>
      <c r="MA169" s="14">
        <f t="shared" si="2634"/>
      </c>
      <c r="MB169" s="14">
        <f>SUMPRODUCT(LL169:LR169,LL$168:LR$168)/SUM(LL$168:LR$168)</f>
      </c>
      <c r="MC169" s="14">
        <f>SUMPRODUCT(KP169:LR169,KP$168:LR$168)/SUM(KP$168:LR$168)</f>
      </c>
    </row>
    <row r="170" spans="4:341" x14ac:dyDescent="0.25">
      <c r="D170" s="130" t="s">
        <v>838</v>
      </c>
      <c r="E170" s="67" t="str">
        <f>VLOOKUP($D170,'Metric Nature'!$C:$D,2,0)&amp;IF(($F170&lt;(EA170)),"Below",IF(($F170&gt;(DZ170)),"Above","Within"))</f>
      </c>
      <c r="F170" s="71">
        <f t="shared" si="2524"/>
      </c>
      <c r="G170" s="63">
        <f t="shared" si="2525"/>
      </c>
      <c r="H170" s="69">
        <f t="shared" si="2526"/>
      </c>
      <c r="I170" s="63">
        <f t="shared" si="2527"/>
      </c>
      <c r="J170" s="62">
        <f t="shared" si="2528"/>
      </c>
      <c r="K170" s="62">
        <f t="shared" si="2529"/>
      </c>
      <c r="L170" s="70"/>
      <c r="M170" s="67" t="str">
        <f>VLOOKUP($D170,'Metric Nature'!$C:$D,2,0)&amp;IF(($N170&lt;(HZ170)),"Below",IF(($N170&gt;(HY170)),"Above","Within"))</f>
      </c>
      <c r="N170" s="71">
        <f t="shared" si="2530"/>
      </c>
      <c r="O170" s="63">
        <f t="shared" si="2635"/>
      </c>
      <c r="P170" s="69">
        <f>IFERROR(((N170-O170)/O170),0)</f>
      </c>
      <c r="Q170" s="63">
        <f t="shared" si="2531"/>
      </c>
      <c r="R170" s="62">
        <f t="shared" si="2532"/>
      </c>
      <c r="S170" s="62">
        <f t="shared" si="2533"/>
      </c>
      <c r="T170" s="70"/>
      <c r="U170" s="67" t="str">
        <f>VLOOKUP($D170,'Metric Nature'!$C:$D,2,0)&amp;IF(($V170&lt;(LY170)),"Below",IF(($V170&gt;(LX170)),"Above","Within"))</f>
      </c>
      <c r="V170" s="62">
        <f t="shared" si="2534"/>
      </c>
      <c r="W170" s="63">
        <f t="shared" si="2637"/>
      </c>
      <c r="X170" s="62">
        <f t="shared" si="2535"/>
      </c>
      <c r="Y170" s="63">
        <f t="shared" si="2638"/>
      </c>
      <c r="Z170" s="62">
        <f t="shared" si="2536"/>
      </c>
      <c r="AA170" s="62">
        <f t="shared" si="2537"/>
      </c>
      <c r="AB170" s="64"/>
      <c r="AC170" s="60" t="s">
        <v>839</v>
      </c>
      <c r="AI170" s="9" t="s">
        <v>838</v>
      </c>
      <c r="AJ170" s="14">
        <f>IFERROR((VLOOKUP($EG170,Data!$B:$CP,Daily!EI$10,0)+VLOOKUP($IF170,Data!$B:$CP,Daily!IH$10,0))/(VLOOKUP($EG169,Data!$B:$CP,Daily!EI$10,0)+VLOOKUP($IF169,Data!$B:$CP,Daily!IH$10,0)),0)</f>
      </c>
      <c r="AK170" s="14">
        <f>IFERROR((VLOOKUP($EG170,Data!$B:$CP,Daily!EJ$10,0)+VLOOKUP($IF170,Data!$B:$CP,Daily!II$10,0))/(VLOOKUP($EG169,Data!$B:$CP,Daily!EJ$10,0)+VLOOKUP($IF169,Data!$B:$CP,Daily!II$10,0)),0)</f>
      </c>
      <c r="AL170" s="14">
        <f>IFERROR((VLOOKUP($EG170,Data!$B:$CP,Daily!EK$10,0)+VLOOKUP($IF170,Data!$B:$CP,Daily!IJ$10,0))/(VLOOKUP($EG169,Data!$B:$CP,Daily!EK$10,0)+VLOOKUP($IF169,Data!$B:$CP,Daily!IJ$10,0)),0)</f>
      </c>
      <c r="AM170" s="14">
        <f>IFERROR((VLOOKUP($EG170,Data!$B:$CP,Daily!EL$10,0)+VLOOKUP($IF170,Data!$B:$CP,Daily!IK$10,0))/(VLOOKUP($EG169,Data!$B:$CP,Daily!EL$10,0)+VLOOKUP($IF169,Data!$B:$CP,Daily!IK$10,0)),0)</f>
      </c>
      <c r="AN170" s="14">
        <f>IFERROR((VLOOKUP($EG170,Data!$B:$CP,Daily!EM$10,0)+VLOOKUP($IF170,Data!$B:$CP,Daily!IL$10,0))/(VLOOKUP($EG169,Data!$B:$CP,Daily!EM$10,0)+VLOOKUP($IF169,Data!$B:$CP,Daily!IL$10,0)),0)</f>
      </c>
      <c r="AO170" s="14">
        <f>IFERROR((VLOOKUP($EG170,Data!$B:$CP,Daily!EN$10,0)+VLOOKUP($IF170,Data!$B:$CP,Daily!IM$10,0))/(VLOOKUP($EG169,Data!$B:$CP,Daily!EN$10,0)+VLOOKUP($IF169,Data!$B:$CP,Daily!IM$10,0)),0)</f>
      </c>
      <c r="AP170" s="14">
        <f>IFERROR((VLOOKUP($EG170,Data!$B:$CP,Daily!EO$10,0)+VLOOKUP($IF170,Data!$B:$CP,Daily!IN$10,0))/(VLOOKUP($EG169,Data!$B:$CP,Daily!EO$10,0)+VLOOKUP($IF169,Data!$B:$CP,Daily!IN$10,0)),0)</f>
      </c>
      <c r="AQ170" s="14">
        <f>IFERROR((VLOOKUP($EG170,Data!$B:$CP,Daily!EP$10,0)+VLOOKUP($IF170,Data!$B:$CP,Daily!IO$10,0))/(VLOOKUP($EG169,Data!$B:$CP,Daily!EP$10,0)+VLOOKUP($IF169,Data!$B:$CP,Daily!IO$10,0)),0)</f>
      </c>
      <c r="AR170" s="14">
        <f>IFERROR((VLOOKUP($EG170,Data!$B:$CP,Daily!EQ$10,0)+VLOOKUP($IF170,Data!$B:$CP,Daily!IP$10,0))/(VLOOKUP($EG169,Data!$B:$CP,Daily!EQ$10,0)+VLOOKUP($IF169,Data!$B:$CP,Daily!IP$10,0)),0)</f>
      </c>
      <c r="AS170" s="14">
        <f>IFERROR((VLOOKUP($EG170,Data!$B:$CP,Daily!ER$10,0)+VLOOKUP($IF170,Data!$B:$CP,Daily!IQ$10,0))/(VLOOKUP($EG169,Data!$B:$CP,Daily!ER$10,0)+VLOOKUP($IF169,Data!$B:$CP,Daily!IQ$10,0)),0)</f>
      </c>
      <c r="AT170" s="14">
        <f>IFERROR((VLOOKUP($EG170,Data!$B:$CP,Daily!ES$10,0)+VLOOKUP($IF170,Data!$B:$CP,Daily!IR$10,0))/(VLOOKUP($EG169,Data!$B:$CP,Daily!ES$10,0)+VLOOKUP($IF169,Data!$B:$CP,Daily!IR$10,0)),0)</f>
      </c>
      <c r="AU170" s="14">
        <f>IFERROR((VLOOKUP($EG170,Data!$B:$CP,Daily!ET$10,0)+VLOOKUP($IF170,Data!$B:$CP,Daily!IS$10,0))/(VLOOKUP($EG169,Data!$B:$CP,Daily!ET$10,0)+VLOOKUP($IF169,Data!$B:$CP,Daily!IS$10,0)),0)</f>
      </c>
      <c r="AV170" s="14">
        <f>IFERROR((VLOOKUP($EG170,Data!$B:$CP,Daily!EU$10,0)+VLOOKUP($IF170,Data!$B:$CP,Daily!IT$10,0))/(VLOOKUP($EG169,Data!$B:$CP,Daily!EU$10,0)+VLOOKUP($IF169,Data!$B:$CP,Daily!IT$10,0)),0)</f>
      </c>
      <c r="AW170" s="14">
        <f>IFERROR((VLOOKUP($EG170,Data!$B:$CP,Daily!EV$10,0)+VLOOKUP($IF170,Data!$B:$CP,Daily!IU$10,0))/(VLOOKUP($EG169,Data!$B:$CP,Daily!EV$10,0)+VLOOKUP($IF169,Data!$B:$CP,Daily!IU$10,0)),0)</f>
      </c>
      <c r="AX170" s="14">
        <f>IFERROR((VLOOKUP($EG170,Data!$B:$CP,Daily!EW$10,0)+VLOOKUP($IF170,Data!$B:$CP,Daily!IV$10,0))/(VLOOKUP($EG169,Data!$B:$CP,Daily!EW$10,0)+VLOOKUP($IF169,Data!$B:$CP,Daily!IV$10,0)),0)</f>
      </c>
      <c r="AY170" s="14">
        <f>IFERROR((VLOOKUP($EG170,Data!$B:$CP,Daily!EX$10,0)+VLOOKUP($IF170,Data!$B:$CP,Daily!IW$10,0))/(VLOOKUP($EG169,Data!$B:$CP,Daily!EX$10,0)+VLOOKUP($IF169,Data!$B:$CP,Daily!IW$10,0)),0)</f>
      </c>
      <c r="AZ170" s="14">
        <f>IFERROR((VLOOKUP($EG170,Data!$B:$CP,Daily!EY$10,0)+VLOOKUP($IF170,Data!$B:$CP,Daily!IX$10,0))/(VLOOKUP($EG169,Data!$B:$CP,Daily!EY$10,0)+VLOOKUP($IF169,Data!$B:$CP,Daily!IX$10,0)),0)</f>
      </c>
      <c r="BA170" s="14">
        <f>IFERROR((VLOOKUP($EG170,Data!$B:$CP,Daily!EZ$10,0)+VLOOKUP($IF170,Data!$B:$CP,Daily!IY$10,0))/(VLOOKUP($EG169,Data!$B:$CP,Daily!EZ$10,0)+VLOOKUP($IF169,Data!$B:$CP,Daily!IY$10,0)),0)</f>
      </c>
      <c r="BB170" s="14">
        <f>IFERROR((VLOOKUP($EG170,Data!$B:$CP,Daily!FA$10,0)+VLOOKUP($IF170,Data!$B:$CP,Daily!IZ$10,0))/(VLOOKUP($EG169,Data!$B:$CP,Daily!FA$10,0)+VLOOKUP($IF169,Data!$B:$CP,Daily!IZ$10,0)),0)</f>
      </c>
      <c r="BC170" s="14">
        <f>IFERROR((VLOOKUP($EG170,Data!$B:$CP,Daily!FB$10,0)+VLOOKUP($IF170,Data!$B:$CP,Daily!JA$10,0))/(VLOOKUP($EG169,Data!$B:$CP,Daily!FB$10,0)+VLOOKUP($IF169,Data!$B:$CP,Daily!JA$10,0)),0)</f>
      </c>
      <c r="BD170" s="14">
        <f>IFERROR((VLOOKUP($EG170,Data!$B:$CP,Daily!FC$10,0)+VLOOKUP($IF170,Data!$B:$CP,Daily!JB$10,0))/(VLOOKUP($EG169,Data!$B:$CP,Daily!FC$10,0)+VLOOKUP($IF169,Data!$B:$CP,Daily!JB$10,0)),0)</f>
      </c>
      <c r="BE170" s="14">
        <f>IFERROR((VLOOKUP($EG170,Data!$B:$CP,Daily!FD$10,0)+VLOOKUP($IF170,Data!$B:$CP,Daily!JC$10,0))/(VLOOKUP($EG169,Data!$B:$CP,Daily!FD$10,0)+VLOOKUP($IF169,Data!$B:$CP,Daily!JC$10,0)),0)</f>
      </c>
      <c r="BF170" s="14">
        <f>IFERROR((VLOOKUP($EG170,Data!$B:$CP,Daily!FE$10,0)+VLOOKUP($IF170,Data!$B:$CP,Daily!JD$10,0))/(VLOOKUP($EG169,Data!$B:$CP,Daily!FE$10,0)+VLOOKUP($IF169,Data!$B:$CP,Daily!JD$10,0)),0)</f>
      </c>
      <c r="BG170" s="14">
        <f>IFERROR((VLOOKUP($EG170,Data!$B:$CP,Daily!FF$10,0)+VLOOKUP($IF170,Data!$B:$CP,Daily!JE$10,0))/(VLOOKUP($EG169,Data!$B:$CP,Daily!FF$10,0)+VLOOKUP($IF169,Data!$B:$CP,Daily!JE$10,0)),0)</f>
      </c>
      <c r="BH170" s="14">
        <f>IFERROR((VLOOKUP($EG170,Data!$B:$CP,Daily!FG$10,0)+VLOOKUP($IF170,Data!$B:$CP,Daily!JF$10,0))/(VLOOKUP($EG169,Data!$B:$CP,Daily!FG$10,0)+VLOOKUP($IF169,Data!$B:$CP,Daily!JF$10,0)),0)</f>
      </c>
      <c r="BI170" s="14">
        <f>IFERROR((VLOOKUP($EG170,Data!$B:$CP,Daily!FH$10,0)+VLOOKUP($IF170,Data!$B:$CP,Daily!JG$10,0))/(VLOOKUP($EG169,Data!$B:$CP,Daily!FH$10,0)+VLOOKUP($IF169,Data!$B:$CP,Daily!JG$10,0)),0)</f>
      </c>
      <c r="BJ170" s="14">
        <f>IFERROR((VLOOKUP($EG170,Data!$B:$CP,Daily!FI$10,0)+VLOOKUP($IF170,Data!$B:$CP,Daily!JH$10,0))/(VLOOKUP($EG169,Data!$B:$CP,Daily!FI$10,0)+VLOOKUP($IF169,Data!$B:$CP,Daily!JH$10,0)),0)</f>
      </c>
      <c r="BK170" s="14">
        <f>IFERROR((VLOOKUP($EG170,Data!$B:$CP,Daily!FJ$10,0)+VLOOKUP($IF170,Data!$B:$CP,Daily!JI$10,0))/(VLOOKUP($EG169,Data!$B:$CP,Daily!FJ$10,0)+VLOOKUP($IF169,Data!$B:$CP,Daily!JI$10,0)),0)</f>
      </c>
      <c r="BL170" s="14">
        <f>IFERROR((VLOOKUP($EG170,Data!$B:$CP,Daily!FK$10,0)+VLOOKUP($IF170,Data!$B:$CP,Daily!JJ$10,0))/(VLOOKUP($EG169,Data!$B:$CP,Daily!FK$10,0)+VLOOKUP($IF169,Data!$B:$CP,Daily!JJ$10,0)),0)</f>
      </c>
      <c r="BM170" s="14">
        <f>IFERROR((VLOOKUP($EG170,Data!$B:$CP,Daily!FL$10,0)+VLOOKUP($IF170,Data!$B:$CP,Daily!JK$10,0))/(VLOOKUP($EG169,Data!$B:$CP,Daily!FL$10,0)+VLOOKUP($IF169,Data!$B:$CP,Daily!JK$10,0)),0)</f>
      </c>
      <c r="BN170" s="14">
        <f>IFERROR((VLOOKUP($EG170,Data!$B:$CP,Daily!FM$10,0)+VLOOKUP($IF170,Data!$B:$CP,Daily!JL$10,0))/(VLOOKUP($EG169,Data!$B:$CP,Daily!FM$10,0)+VLOOKUP($IF169,Data!$B:$CP,Daily!JL$10,0)),0)</f>
      </c>
      <c r="BO170" s="14">
        <f>IFERROR((VLOOKUP($EG170,Data!$B:$CP,Daily!FN$10,0)+VLOOKUP($IF170,Data!$B:$CP,Daily!JM$10,0))/(VLOOKUP($EG169,Data!$B:$CP,Daily!FN$10,0)+VLOOKUP($IF169,Data!$B:$CP,Daily!JM$10,0)),0)</f>
      </c>
      <c r="BP170" s="14">
        <f>IFERROR((VLOOKUP($EG170,Data!$B:$CP,Daily!FO$10,0)+VLOOKUP($IF170,Data!$B:$CP,Daily!JN$10,0))/(VLOOKUP($EG169,Data!$B:$CP,Daily!FO$10,0)+VLOOKUP($IF169,Data!$B:$CP,Daily!JN$10,0)),0)</f>
      </c>
      <c r="BQ170" s="14">
        <f>IFERROR((VLOOKUP($EG170,Data!$B:$CP,Daily!FP$10,0)+VLOOKUP($IF170,Data!$B:$CP,Daily!JO$10,0))/(VLOOKUP($EG169,Data!$B:$CP,Daily!FP$10,0)+VLOOKUP($IF169,Data!$B:$CP,Daily!JO$10,0)),0)</f>
      </c>
      <c r="BR170" s="14">
        <f>IFERROR((VLOOKUP($EG170,Data!$B:$CP,Daily!FQ$10,0)+VLOOKUP($IF170,Data!$B:$CP,Daily!JP$10,0))/(VLOOKUP($EG169,Data!$B:$CP,Daily!FQ$10,0)+VLOOKUP($IF169,Data!$B:$CP,Daily!JP$10,0)),0)</f>
      </c>
      <c r="BS170" s="14">
        <f>IFERROR((VLOOKUP($EG170,Data!$B:$CP,Daily!FR$10,0)+VLOOKUP($IF170,Data!$B:$CP,Daily!JQ$10,0))/(VLOOKUP($EG169,Data!$B:$CP,Daily!FR$10,0)+VLOOKUP($IF169,Data!$B:$CP,Daily!JQ$10,0)),0)</f>
      </c>
      <c r="BT170" s="14">
        <f>IFERROR((VLOOKUP($EG170,Data!$B:$CP,Daily!FS$10,0)+VLOOKUP($IF170,Data!$B:$CP,Daily!JR$10,0))/(VLOOKUP($EG169,Data!$B:$CP,Daily!FS$10,0)+VLOOKUP($IF169,Data!$B:$CP,Daily!JR$10,0)),0)</f>
      </c>
      <c r="BU170" s="14">
        <f>IFERROR((VLOOKUP($EG170,Data!$B:$CP,Daily!FT$10,0)+VLOOKUP($IF170,Data!$B:$CP,Daily!JS$10,0))/(VLOOKUP($EG169,Data!$B:$CP,Daily!FT$10,0)+VLOOKUP($IF169,Data!$B:$CP,Daily!JS$10,0)),0)</f>
      </c>
      <c r="BV170" s="14">
        <f>IFERROR((VLOOKUP($EG170,Data!$B:$CP,Daily!FU$10,0)+VLOOKUP($IF170,Data!$B:$CP,Daily!JT$10,0))/(VLOOKUP($EG169,Data!$B:$CP,Daily!FU$10,0)+VLOOKUP($IF169,Data!$B:$CP,Daily!JT$10,0)),0)</f>
      </c>
      <c r="BW170" s="14">
        <f>IFERROR((VLOOKUP($EG170,Data!$B:$CP,Daily!FV$10,0)+VLOOKUP($IF170,Data!$B:$CP,Daily!JU$10,0))/(VLOOKUP($EG169,Data!$B:$CP,Daily!FV$10,0)+VLOOKUP($IF169,Data!$B:$CP,Daily!JU$10,0)),0)</f>
      </c>
      <c r="BX170" s="14">
        <f>IFERROR((VLOOKUP($EG170,Data!$B:$CP,Daily!FW$10,0)+VLOOKUP($IF170,Data!$B:$CP,Daily!JV$10,0))/(VLOOKUP($EG169,Data!$B:$CP,Daily!FW$10,0)+VLOOKUP($IF169,Data!$B:$CP,Daily!JV$10,0)),0)</f>
      </c>
      <c r="BY170" s="14">
        <f>IFERROR((VLOOKUP($EG170,Data!$B:$CP,Daily!FX$10,0)+VLOOKUP($IF170,Data!$B:$CP,Daily!JW$10,0))/(VLOOKUP($EG169,Data!$B:$CP,Daily!FX$10,0)+VLOOKUP($IF169,Data!$B:$CP,Daily!JW$10,0)),0)</f>
      </c>
      <c r="BZ170" s="14">
        <f>IFERROR((VLOOKUP($EG170,Data!$B:$CP,Daily!FY$10,0)+VLOOKUP($IF170,Data!$B:$CP,Daily!JX$10,0))/(VLOOKUP($EG169,Data!$B:$CP,Daily!FY$10,0)+VLOOKUP($IF169,Data!$B:$CP,Daily!JX$10,0)),0)</f>
      </c>
      <c r="CA170" s="14">
        <f>IFERROR((VLOOKUP($EG170,Data!$B:$CP,Daily!FZ$10,0)+VLOOKUP($IF170,Data!$B:$CP,Daily!JY$10,0))/(VLOOKUP($EG169,Data!$B:$CP,Daily!FZ$10,0)+VLOOKUP($IF169,Data!$B:$CP,Daily!JY$10,0)),0)</f>
      </c>
      <c r="CB170" s="14">
        <f>IFERROR((VLOOKUP($EG170,Data!$B:$CP,Daily!GA$10,0)+VLOOKUP($IF170,Data!$B:$CP,Daily!JZ$10,0))/(VLOOKUP($EG169,Data!$B:$CP,Daily!GA$10,0)+VLOOKUP($IF169,Data!$B:$CP,Daily!JZ$10,0)),0)</f>
      </c>
      <c r="CC170" s="14">
        <f>IFERROR((VLOOKUP($EG170,Data!$B:$CP,Daily!GB$10,0)+VLOOKUP($IF170,Data!$B:$CP,Daily!KA$10,0))/(VLOOKUP($EG169,Data!$B:$CP,Daily!GB$10,0)+VLOOKUP($IF169,Data!$B:$CP,Daily!KA$10,0)),0)</f>
      </c>
      <c r="CD170" s="14">
        <f>IFERROR((VLOOKUP($EG170,Data!$B:$CP,Daily!GC$10,0)+VLOOKUP($IF170,Data!$B:$CP,Daily!KB$10,0))/(VLOOKUP($EG169,Data!$B:$CP,Daily!GC$10,0)+VLOOKUP($IF169,Data!$B:$CP,Daily!KB$10,0)),0)</f>
      </c>
      <c r="CE170" s="14">
        <f>IFERROR((VLOOKUP($EG170,Data!$B:$CP,Daily!GD$10,0)+VLOOKUP($IF170,Data!$B:$CP,Daily!KC$10,0))/(VLOOKUP($EG169,Data!$B:$CP,Daily!GD$10,0)+VLOOKUP($IF169,Data!$B:$CP,Daily!KC$10,0)),0)</f>
      </c>
      <c r="CF170" s="14">
        <f>IFERROR((VLOOKUP($EG170,Data!$B:$CP,Daily!GE$10,0)+VLOOKUP($IF170,Data!$B:$CP,Daily!KD$10,0))/(VLOOKUP($EG169,Data!$B:$CP,Daily!GE$10,0)+VLOOKUP($IF169,Data!$B:$CP,Daily!KD$10,0)),0)</f>
      </c>
      <c r="CG170" s="14">
        <f>IFERROR((VLOOKUP($EG170,Data!$B:$CP,Daily!GF$10,0)+VLOOKUP($IF170,Data!$B:$CP,Daily!KE$10,0))/(VLOOKUP($EG169,Data!$B:$CP,Daily!GF$10,0)+VLOOKUP($IF169,Data!$B:$CP,Daily!KE$10,0)),0)</f>
      </c>
      <c r="CH170" s="14">
        <f>IFERROR((VLOOKUP($EG170,Data!$B:$CP,Daily!GG$10,0)+VLOOKUP($IF170,Data!$B:$CP,Daily!KF$10,0))/(VLOOKUP($EG169,Data!$B:$CP,Daily!GG$10,0)+VLOOKUP($IF169,Data!$B:$CP,Daily!KF$10,0)),0)</f>
      </c>
      <c r="CI170" s="14">
        <f>IFERROR((VLOOKUP($EG170,Data!$B:$CP,Daily!GH$10,0)+VLOOKUP($IF170,Data!$B:$CP,Daily!KG$10,0))/(VLOOKUP($EG169,Data!$B:$CP,Daily!GH$10,0)+VLOOKUP($IF169,Data!$B:$CP,Daily!KG$10,0)),0)</f>
      </c>
      <c r="CJ170" s="14">
        <f>IFERROR((VLOOKUP($EG170,Data!$B:$CP,Daily!GI$10,0)+VLOOKUP($IF170,Data!$B:$CP,Daily!KH$10,0))/(VLOOKUP($EG169,Data!$B:$CP,Daily!GI$10,0)+VLOOKUP($IF169,Data!$B:$CP,Daily!KH$10,0)),0)</f>
      </c>
      <c r="CK170" s="14">
        <f>IFERROR((VLOOKUP($EG170,Data!$B:$CP,Daily!GJ$10,0)+VLOOKUP($IF170,Data!$B:$CP,Daily!KI$10,0))/(VLOOKUP($EG169,Data!$B:$CP,Daily!GJ$10,0)+VLOOKUP($IF169,Data!$B:$CP,Daily!KI$10,0)),0)</f>
      </c>
      <c r="CL170" s="14">
        <f>IFERROR((VLOOKUP($EG170,Data!$B:$CP,Daily!GK$10,0)+VLOOKUP($IF170,Data!$B:$CP,Daily!KJ$10,0))/(VLOOKUP($EG169,Data!$B:$CP,Daily!GK$10,0)+VLOOKUP($IF169,Data!$B:$CP,Daily!KJ$10,0)),0)</f>
      </c>
      <c r="CM170" s="14">
        <f>IFERROR((VLOOKUP($EG170,Data!$B:$CP,Daily!GL$10,0)+VLOOKUP($IF170,Data!$B:$CP,Daily!KK$10,0))/(VLOOKUP($EG169,Data!$B:$CP,Daily!GL$10,0)+VLOOKUP($IF169,Data!$B:$CP,Daily!KK$10,0)),0)</f>
      </c>
      <c r="CN170" s="14">
        <f>IFERROR((VLOOKUP($EG170,Data!$B:$CP,Daily!GM$10,0)+VLOOKUP($IF170,Data!$B:$CP,Daily!KL$10,0))/(VLOOKUP($EG169,Data!$B:$CP,Daily!GM$10,0)+VLOOKUP($IF169,Data!$B:$CP,Daily!KL$10,0)),0)</f>
      </c>
      <c r="CO170" s="14">
        <f>IFERROR((VLOOKUP($EG170,Data!$B:$CP,Daily!GN$10,0)+VLOOKUP($IF170,Data!$B:$CP,Daily!KM$10,0))/(VLOOKUP($EG169,Data!$B:$CP,Daily!GN$10,0)+VLOOKUP($IF169,Data!$B:$CP,Daily!KM$10,0)),0)</f>
      </c>
      <c r="CP170" s="14">
        <f>IFERROR((VLOOKUP($EG170,Data!$B:$CP,Daily!GO$10,0)+VLOOKUP($IF170,Data!$B:$CP,Daily!KN$10,0))/(VLOOKUP($EG169,Data!$B:$CP,Daily!GO$10,0)+VLOOKUP($IF169,Data!$B:$CP,Daily!KN$10,0)),0)</f>
      </c>
      <c r="CQ170" s="14">
        <f>IFERROR((VLOOKUP($EG170,Data!$B:$CP,Daily!GP$10,0)+VLOOKUP($IF170,Data!$B:$CP,Daily!KO$10,0))/(VLOOKUP($EG169,Data!$B:$CP,Daily!GP$10,0)+VLOOKUP($IF169,Data!$B:$CP,Daily!KO$10,0)),0)</f>
      </c>
      <c r="CR170" s="14">
        <f>IFERROR((VLOOKUP($EG170,Data!$B:$CP,Daily!GQ$10,0)+VLOOKUP($IF170,Data!$B:$CP,Daily!KP$10,0))/(VLOOKUP($EG169,Data!$B:$CP,Daily!GQ$10,0)+VLOOKUP($IF169,Data!$B:$CP,Daily!KP$10,0)),0)</f>
      </c>
      <c r="CS170" s="14">
        <f>IFERROR((VLOOKUP($EG170,Data!$B:$CP,Daily!GR$10,0)+VLOOKUP($IF170,Data!$B:$CP,Daily!KQ$10,0))/(VLOOKUP($EG169,Data!$B:$CP,Daily!GR$10,0)+VLOOKUP($IF169,Data!$B:$CP,Daily!KQ$10,0)),0)</f>
      </c>
      <c r="CT170" s="14">
        <f>IFERROR((VLOOKUP($EG170,Data!$B:$CP,Daily!GS$10,0)+VLOOKUP($IF170,Data!$B:$CP,Daily!KR$10,0))/(VLOOKUP($EG169,Data!$B:$CP,Daily!GS$10,0)+VLOOKUP($IF169,Data!$B:$CP,Daily!KR$10,0)),0)</f>
      </c>
      <c r="CU170" s="14">
        <f>IFERROR((VLOOKUP($EG170,Data!$B:$CP,Daily!GT$10,0)+VLOOKUP($IF170,Data!$B:$CP,Daily!KS$10,0))/(VLOOKUP($EG169,Data!$B:$CP,Daily!GT$10,0)+VLOOKUP($IF169,Data!$B:$CP,Daily!KS$10,0)),0)</f>
      </c>
      <c r="CV170" s="14">
        <f>IFERROR((VLOOKUP($EG170,Data!$B:$CP,Daily!GU$10,0)+VLOOKUP($IF170,Data!$B:$CP,Daily!KT$10,0))/(VLOOKUP($EG169,Data!$B:$CP,Daily!GU$10,0)+VLOOKUP($IF169,Data!$B:$CP,Daily!KT$10,0)),0)</f>
      </c>
      <c r="CW170" s="14">
        <f>IFERROR((VLOOKUP($EG170,Data!$B:$CP,Daily!GV$10,0)+VLOOKUP($IF170,Data!$B:$CP,Daily!KU$10,0))/(VLOOKUP($EG169,Data!$B:$CP,Daily!GV$10,0)+VLOOKUP($IF169,Data!$B:$CP,Daily!KU$10,0)),0)</f>
      </c>
      <c r="CX170" s="14">
        <f>IFERROR((VLOOKUP($EG170,Data!$B:$CP,Daily!GW$10,0)+VLOOKUP($IF170,Data!$B:$CP,Daily!KV$10,0))/(VLOOKUP($EG169,Data!$B:$CP,Daily!GW$10,0)+VLOOKUP($IF169,Data!$B:$CP,Daily!KV$10,0)),0)</f>
      </c>
      <c r="CY170" s="14">
        <f>IFERROR((VLOOKUP($EG170,Data!$B:$CP,Daily!GX$10,0)+VLOOKUP($IF170,Data!$B:$CP,Daily!KW$10,0))/(VLOOKUP($EG169,Data!$B:$CP,Daily!GX$10,0)+VLOOKUP($IF169,Data!$B:$CP,Daily!KW$10,0)),0)</f>
      </c>
      <c r="CZ170" s="14">
        <f>IFERROR((VLOOKUP($EG170,Data!$B:$CP,Daily!GY$10,0)+VLOOKUP($IF170,Data!$B:$CP,Daily!KX$10,0))/(VLOOKUP($EG169,Data!$B:$CP,Daily!GY$10,0)+VLOOKUP($IF169,Data!$B:$CP,Daily!KX$10,0)),0)</f>
      </c>
      <c r="DA170" s="14">
        <f>IFERROR((VLOOKUP($EG170,Data!$B:$CP,Daily!GZ$10,0)+VLOOKUP($IF170,Data!$B:$CP,Daily!KY$10,0))/(VLOOKUP($EG169,Data!$B:$CP,Daily!GZ$10,0)+VLOOKUP($IF169,Data!$B:$CP,Daily!KY$10,0)),0)</f>
      </c>
      <c r="DB170" s="14">
        <f>IFERROR((VLOOKUP($EG170,Data!$B:$CP,Daily!HA$10,0)+VLOOKUP($IF170,Data!$B:$CP,Daily!KZ$10,0))/(VLOOKUP($EG169,Data!$B:$CP,Daily!HA$10,0)+VLOOKUP($IF169,Data!$B:$CP,Daily!KZ$10,0)),0)</f>
      </c>
      <c r="DC170" s="14">
        <f>IFERROR((VLOOKUP($EG170,Data!$B:$CP,Daily!HB$10,0)+VLOOKUP($IF170,Data!$B:$CP,Daily!LA$10,0))/(VLOOKUP($EG169,Data!$B:$CP,Daily!HB$10,0)+VLOOKUP($IF169,Data!$B:$CP,Daily!LA$10,0)),0)</f>
      </c>
      <c r="DD170" s="14">
        <f>IFERROR((VLOOKUP($EG170,Data!$B:$CP,Daily!HC$10,0)+VLOOKUP($IF170,Data!$B:$CP,Daily!LB$10,0))/(VLOOKUP($EG169,Data!$B:$CP,Daily!HC$10,0)+VLOOKUP($IF169,Data!$B:$CP,Daily!LB$10,0)),0)</f>
      </c>
      <c r="DE170" s="14">
        <f>IFERROR((VLOOKUP($EG170,Data!$B:$CP,Daily!HD$10,0)+VLOOKUP($IF170,Data!$B:$CP,Daily!LC$10,0))/(VLOOKUP($EG169,Data!$B:$CP,Daily!HD$10,0)+VLOOKUP($IF169,Data!$B:$CP,Daily!LC$10,0)),0)</f>
      </c>
      <c r="DF170" s="14">
        <f>IFERROR((VLOOKUP($EG170,Data!$B:$CP,Daily!HE$10,0)+VLOOKUP($IF170,Data!$B:$CP,Daily!LD$10,0))/(VLOOKUP($EG169,Data!$B:$CP,Daily!HE$10,0)+VLOOKUP($IF169,Data!$B:$CP,Daily!LD$10,0)),0)</f>
      </c>
      <c r="DG170" s="14">
        <f>IFERROR((VLOOKUP($EG170,Data!$B:$CP,Daily!HF$10,0)+VLOOKUP($IF170,Data!$B:$CP,Daily!LE$10,0))/(VLOOKUP($EG169,Data!$B:$CP,Daily!HF$10,0)+VLOOKUP($IF169,Data!$B:$CP,Daily!LE$10,0)),0)</f>
      </c>
      <c r="DH170" s="14">
        <f>IFERROR((VLOOKUP($EG170,Data!$B:$CP,Daily!HG$10,0)+VLOOKUP($IF170,Data!$B:$CP,Daily!LF$10,0))/(VLOOKUP($EG169,Data!$B:$CP,Daily!HG$10,0)+VLOOKUP($IF169,Data!$B:$CP,Daily!LF$10,0)),0)</f>
      </c>
      <c r="DI170" s="14">
        <f>IFERROR((VLOOKUP($EG170,Data!$B:$CP,Daily!HH$10,0)+VLOOKUP($IF170,Data!$B:$CP,Daily!LG$10,0))/(VLOOKUP($EG169,Data!$B:$CP,Daily!HH$10,0)+VLOOKUP($IF169,Data!$B:$CP,Daily!LG$10,0)),0)</f>
      </c>
      <c r="DJ170" s="14">
        <f>IFERROR((VLOOKUP($EG170,Data!$B:$CP,Daily!HI$10,0)+VLOOKUP($IF170,Data!$B:$CP,Daily!LH$10,0))/(VLOOKUP($EG169,Data!$B:$CP,Daily!HI$10,0)+VLOOKUP($IF169,Data!$B:$CP,Daily!LH$10,0)),0)</f>
      </c>
      <c r="DK170" s="14">
        <f>IFERROR((VLOOKUP($EG170,Data!$B:$CP,Daily!HJ$10,0)+VLOOKUP($IF170,Data!$B:$CP,Daily!LI$10,0))/(VLOOKUP($EG169,Data!$B:$CP,Daily!HJ$10,0)+VLOOKUP($IF169,Data!$B:$CP,Daily!LI$10,0)),0)</f>
      </c>
      <c r="DL170" s="14">
        <f>IFERROR((VLOOKUP($EG170,Data!$B:$CP,Daily!HK$10,0)+VLOOKUP($IF170,Data!$B:$CP,Daily!LJ$10,0))/(VLOOKUP($EG169,Data!$B:$CP,Daily!HK$10,0)+VLOOKUP($IF169,Data!$B:$CP,Daily!LJ$10,0)),0)</f>
      </c>
      <c r="DM170" s="14">
        <f>IFERROR((VLOOKUP($EG170,Data!$B:$CP,Daily!HL$10,0)+VLOOKUP($IF170,Data!$B:$CP,Daily!LK$10,0))/(VLOOKUP($EG169,Data!$B:$CP,Daily!HL$10,0)+VLOOKUP($IF169,Data!$B:$CP,Daily!LK$10,0)),0)</f>
      </c>
      <c r="DN170" s="14">
        <f>IFERROR((VLOOKUP($EG170,Data!$B:$CP,Daily!HM$10,0)+VLOOKUP($IF170,Data!$B:$CP,Daily!LL$10,0))/(VLOOKUP($EG169,Data!$B:$CP,Daily!HM$10,0)+VLOOKUP($IF169,Data!$B:$CP,Daily!LL$10,0)),0)</f>
      </c>
      <c r="DO170" s="14">
        <f>IFERROR((VLOOKUP($EG170,Data!$B:$CP,Daily!HN$10,0)+VLOOKUP($IF170,Data!$B:$CP,Daily!LM$10,0))/(VLOOKUP($EG169,Data!$B:$CP,Daily!HN$10,0)+VLOOKUP($IF169,Data!$B:$CP,Daily!LM$10,0)),0)</f>
      </c>
      <c r="DP170" s="14">
        <f>IFERROR((VLOOKUP($EG170,Data!$B:$CP,Daily!HO$10,0)+VLOOKUP($IF170,Data!$B:$CP,Daily!LN$10,0))/(VLOOKUP($EG169,Data!$B:$CP,Daily!HO$10,0)+VLOOKUP($IF169,Data!$B:$CP,Daily!LN$10,0)),0)</f>
      </c>
      <c r="DQ170" s="14">
        <f>IFERROR((VLOOKUP($EG170,Data!$B:$CP,Daily!HP$10,0)+VLOOKUP($IF170,Data!$B:$CP,Daily!LO$10,0))/(VLOOKUP($EG169,Data!$B:$CP,Daily!HP$10,0)+VLOOKUP($IF169,Data!$B:$CP,Daily!LO$10,0)),0)</f>
      </c>
      <c r="DR170" s="14">
        <f>IFERROR((VLOOKUP($EG170,Data!$B:$CP,Daily!HQ$10,0)+VLOOKUP($IF170,Data!$B:$CP,Daily!LP$10,0))/(VLOOKUP($EG169,Data!$B:$CP,Daily!HQ$10,0)+VLOOKUP($IF169,Data!$B:$CP,Daily!LP$10,0)),0)</f>
      </c>
      <c r="DS170" s="14">
        <f>IFERROR((VLOOKUP($EG170,Data!$B:$CP,Daily!HR$10,0)+VLOOKUP($IF170,Data!$B:$CP,Daily!LQ$10,0))/(VLOOKUP($EG169,Data!$B:$CP,Daily!HR$10,0)+VLOOKUP($IF169,Data!$B:$CP,Daily!LQ$10,0)),0)</f>
      </c>
      <c r="DT170" s="14">
        <f>IFERROR((VLOOKUP($EG170,Data!$B:$CP,Daily!HS$10,0)+VLOOKUP($IF170,Data!$B:$CP,Daily!LR$10,0))/(VLOOKUP($EG169,Data!$B:$CP,Daily!HS$10,0)+VLOOKUP($IF169,Data!$B:$CP,Daily!LR$10,0)),0)</f>
      </c>
      <c r="DU170" s="14">
        <f>IFERROR((VLOOKUP($EG170,Data!$B:$CP,Daily!HT$10,0)+VLOOKUP($IF170,Data!$B:$CP,Daily!LS$10,0))/(VLOOKUP($EG169,Data!$B:$CP,Daily!HT$10,0)+VLOOKUP($IF169,Data!$B:$CP,Daily!LS$10,0)),0)</f>
      </c>
      <c r="DV170" s="14">
        <f>IFERROR((VLOOKUP($EG170,Data!$B:$CP,Daily!HU$10,0)+VLOOKUP($IF170,Data!$B:$CP,Daily!LT$10,0))/(VLOOKUP($EG169,Data!$B:$CP,Daily!HU$10,0)+VLOOKUP($IF169,Data!$B:$CP,Daily!LT$10,0)),0)</f>
      </c>
      <c r="DW170" s="52">
        <f t="shared" si="2137"/>
      </c>
      <c r="DX170" s="52">
        <f t="shared" si="2138"/>
      </c>
      <c r="DY170" s="52">
        <f t="shared" ref="DY170:DY182" si="2645">DX170-DW170</f>
      </c>
      <c r="DZ170" s="52">
        <f t="shared" ref="DZ170:DZ182" si="2646">DX170+(0.75*DY170)</f>
      </c>
      <c r="EA170" s="52">
        <f t="shared" ref="EA170:EA182" si="2647">DW170-(0.75*DY170)</f>
      </c>
      <c r="EB170" s="18"/>
      <c r="EC170" s="14">
        <f t="shared" ref="EC170:EC182" si="2648">_xlfn.STDEV.P(BN170:DU170)</f>
      </c>
      <c r="ED170" s="14">
        <f>SUMPRODUCT(DN170:DT170,DN$169:DT$169)/SUM(DN$169:DT$169)</f>
      </c>
      <c r="EE170" s="14">
        <f>SUMPRODUCT(CR170:DT170,CR$169:DT$169)/SUM(CR$169:DT$169)</f>
      </c>
      <c r="EF170" s="16"/>
      <c r="EG170" s="9" t="s">
        <v>840</v>
      </c>
      <c r="EH170" s="9" t="s">
        <v>147</v>
      </c>
      <c r="EI170" s="14">
        <f>IFERROR(VLOOKUP($EG170,Data!$B:$CP,Daily!EI$10,0)/IFERROR(VLOOKUP($EG169,Data!$B:$CP,Daily!EI$10,0),0),0)</f>
      </c>
      <c r="EJ170" s="14">
        <f>IFERROR(VLOOKUP($EG170,Data!$B:$CP,Daily!EJ$10,0)/IFERROR(VLOOKUP($EG169,Data!$B:$CP,Daily!EJ$10,0),0),0)</f>
      </c>
      <c r="EK170" s="14">
        <f>IFERROR(VLOOKUP($EG170,Data!$B:$CP,Daily!EK$10,0)/IFERROR(VLOOKUP($EG169,Data!$B:$CP,Daily!EK$10,0),0),0)</f>
      </c>
      <c r="EL170" s="14">
        <f>IFERROR(VLOOKUP($EG170,Data!$B:$CP,Daily!EL$10,0)/IFERROR(VLOOKUP($EG169,Data!$B:$CP,Daily!EL$10,0),0),0)</f>
      </c>
      <c r="EM170" s="14">
        <f>IFERROR(VLOOKUP($EG170,Data!$B:$CP,Daily!EM$10,0)/IFERROR(VLOOKUP($EG169,Data!$B:$CP,Daily!EM$10,0),0),0)</f>
      </c>
      <c r="EN170" s="14">
        <f>IFERROR(VLOOKUP($EG170,Data!$B:$CP,Daily!EN$10,0)/IFERROR(VLOOKUP($EG169,Data!$B:$CP,Daily!EN$10,0),0),0)</f>
      </c>
      <c r="EO170" s="14">
        <f>IFERROR(VLOOKUP($EG170,Data!$B:$CP,Daily!EO$10,0)/IFERROR(VLOOKUP($EG169,Data!$B:$CP,Daily!EO$10,0),0),0)</f>
      </c>
      <c r="EP170" s="14">
        <f>IFERROR(VLOOKUP($EG170,Data!$B:$CP,Daily!EP$10,0)/IFERROR(VLOOKUP($EG169,Data!$B:$CP,Daily!EP$10,0),0),0)</f>
      </c>
      <c r="EQ170" s="14">
        <f>IFERROR(VLOOKUP($EG170,Data!$B:$CP,Daily!EQ$10,0)/IFERROR(VLOOKUP($EG169,Data!$B:$CP,Daily!EQ$10,0),0),0)</f>
      </c>
      <c r="ER170" s="14">
        <f>IFERROR(VLOOKUP($EG170,Data!$B:$CP,Daily!ER$10,0)/IFERROR(VLOOKUP($EG169,Data!$B:$CP,Daily!ER$10,0),0),0)</f>
      </c>
      <c r="ES170" s="14">
        <f>IFERROR(VLOOKUP($EG170,Data!$B:$CP,Daily!ES$10,0)/IFERROR(VLOOKUP($EG169,Data!$B:$CP,Daily!ES$10,0),0),0)</f>
      </c>
      <c r="ET170" s="14">
        <f>IFERROR(VLOOKUP($EG170,Data!$B:$CP,Daily!ET$10,0)/IFERROR(VLOOKUP($EG169,Data!$B:$CP,Daily!ET$10,0),0),0)</f>
      </c>
      <c r="EU170" s="14">
        <f>IFERROR(VLOOKUP($EG170,Data!$B:$CP,Daily!EU$10,0)/IFERROR(VLOOKUP($EG169,Data!$B:$CP,Daily!EU$10,0),0),0)</f>
      </c>
      <c r="EV170" s="14">
        <f>IFERROR(VLOOKUP($EG170,Data!$B:$CP,Daily!EV$10,0)/IFERROR(VLOOKUP($EG169,Data!$B:$CP,Daily!EV$10,0),0),0)</f>
      </c>
      <c r="EW170" s="14">
        <f>IFERROR(VLOOKUP($EG170,Data!$B:$CP,Daily!EW$10,0)/IFERROR(VLOOKUP($EG169,Data!$B:$CP,Daily!EW$10,0),0),0)</f>
      </c>
      <c r="EX170" s="14">
        <f>IFERROR(VLOOKUP($EG170,Data!$B:$CP,Daily!EX$10,0)/IFERROR(VLOOKUP($EG169,Data!$B:$CP,Daily!EX$10,0),0),0)</f>
      </c>
      <c r="EY170" s="14">
        <f>IFERROR(VLOOKUP($EG170,Data!$B:$CP,Daily!EY$10,0)/IFERROR(VLOOKUP($EG169,Data!$B:$CP,Daily!EY$10,0),0),0)</f>
      </c>
      <c r="EZ170" s="14">
        <f>IFERROR(VLOOKUP($EG170,Data!$B:$CP,Daily!EZ$10,0)/IFERROR(VLOOKUP($EG169,Data!$B:$CP,Daily!EZ$10,0),0),0)</f>
      </c>
      <c r="FA170" s="14">
        <f>IFERROR(VLOOKUP($EG170,Data!$B:$CP,Daily!FA$10,0)/IFERROR(VLOOKUP($EG169,Data!$B:$CP,Daily!FA$10,0),0),0)</f>
      </c>
      <c r="FB170" s="14">
        <f>IFERROR(VLOOKUP($EG170,Data!$B:$CP,Daily!FB$10,0)/IFERROR(VLOOKUP($EG169,Data!$B:$CP,Daily!FB$10,0),0),0)</f>
      </c>
      <c r="FC170" s="14">
        <f>IFERROR(VLOOKUP($EG170,Data!$B:$CP,Daily!FC$10,0)/IFERROR(VLOOKUP($EG169,Data!$B:$CP,Daily!FC$10,0),0),0)</f>
      </c>
      <c r="FD170" s="14">
        <f>IFERROR(VLOOKUP($EG170,Data!$B:$CP,Daily!FD$10,0)/IFERROR(VLOOKUP($EG169,Data!$B:$CP,Daily!FD$10,0),0),0)</f>
      </c>
      <c r="FE170" s="14">
        <f>IFERROR(VLOOKUP($EG170,Data!$B:$CP,Daily!FE$10,0)/IFERROR(VLOOKUP($EG169,Data!$B:$CP,Daily!FE$10,0),0),0)</f>
      </c>
      <c r="FF170" s="14">
        <f>IFERROR(VLOOKUP($EG170,Data!$B:$CP,Daily!FF$10,0)/IFERROR(VLOOKUP($EG169,Data!$B:$CP,Daily!FF$10,0),0),0)</f>
      </c>
      <c r="FG170" s="14">
        <f>IFERROR(VLOOKUP($EG170,Data!$B:$CP,Daily!FG$10,0)/IFERROR(VLOOKUP($EG169,Data!$B:$CP,Daily!FG$10,0),0),0)</f>
      </c>
      <c r="FH170" s="14">
        <f>IFERROR(VLOOKUP($EG170,Data!$B:$CP,Daily!FH$10,0)/IFERROR(VLOOKUP($EG169,Data!$B:$CP,Daily!FH$10,0),0),0)</f>
      </c>
      <c r="FI170" s="14">
        <f>IFERROR(VLOOKUP($EG170,Data!$B:$CP,Daily!FI$10,0)/IFERROR(VLOOKUP($EG169,Data!$B:$CP,Daily!FI$10,0),0),0)</f>
      </c>
      <c r="FJ170" s="14">
        <f>IFERROR(VLOOKUP($EG170,Data!$B:$CP,Daily!FJ$10,0)/IFERROR(VLOOKUP($EG169,Data!$B:$CP,Daily!FJ$10,0),0),0)</f>
      </c>
      <c r="FK170" s="14">
        <f>IFERROR(VLOOKUP($EG170,Data!$B:$CP,Daily!FK$10,0)/IFERROR(VLOOKUP($EG169,Data!$B:$CP,Daily!FK$10,0),0),0)</f>
      </c>
      <c r="FL170" s="14">
        <f>IFERROR(VLOOKUP($EG170,Data!$B:$CP,Daily!FL$10,0)/IFERROR(VLOOKUP($EG169,Data!$B:$CP,Daily!FL$10,0),0),0)</f>
      </c>
      <c r="FM170" s="14">
        <f>IFERROR(VLOOKUP($EG170,Data!$B:$CP,Daily!FM$10,0)/IFERROR(VLOOKUP($EG169,Data!$B:$CP,Daily!FM$10,0),0),0)</f>
      </c>
      <c r="FN170" s="14">
        <f>IFERROR(VLOOKUP($EG170,Data!$B:$CP,Daily!FN$10,0)/IFERROR(VLOOKUP($EG169,Data!$B:$CP,Daily!FN$10,0),0),0)</f>
      </c>
      <c r="FO170" s="14">
        <f>IFERROR(VLOOKUP($EG170,Data!$B:$CP,Daily!FO$10,0)/IFERROR(VLOOKUP($EG169,Data!$B:$CP,Daily!FO$10,0),0),0)</f>
      </c>
      <c r="FP170" s="14">
        <f>IFERROR(VLOOKUP($EG170,Data!$B:$CP,Daily!FP$10,0)/IFERROR(VLOOKUP($EG169,Data!$B:$CP,Daily!FP$10,0),0),0)</f>
      </c>
      <c r="FQ170" s="14">
        <f>IFERROR(VLOOKUP($EG170,Data!$B:$CP,Daily!FQ$10,0)/IFERROR(VLOOKUP($EG169,Data!$B:$CP,Daily!FQ$10,0),0),0)</f>
      </c>
      <c r="FR170" s="14">
        <f>IFERROR(VLOOKUP($EG170,Data!$B:$CP,Daily!FR$10,0)/IFERROR(VLOOKUP($EG169,Data!$B:$CP,Daily!FR$10,0),0),0)</f>
      </c>
      <c r="FS170" s="14">
        <f>IFERROR(VLOOKUP($EG170,Data!$B:$CP,Daily!FS$10,0)/IFERROR(VLOOKUP($EG169,Data!$B:$CP,Daily!FS$10,0),0),0)</f>
      </c>
      <c r="FT170" s="14">
        <f>IFERROR(VLOOKUP($EG170,Data!$B:$CP,Daily!FT$10,0)/IFERROR(VLOOKUP($EG169,Data!$B:$CP,Daily!FT$10,0),0),0)</f>
      </c>
      <c r="FU170" s="14">
        <f>IFERROR(VLOOKUP($EG170,Data!$B:$CP,Daily!FU$10,0)/IFERROR(VLOOKUP($EG169,Data!$B:$CP,Daily!FU$10,0),0),0)</f>
      </c>
      <c r="FV170" s="14">
        <f>IFERROR(VLOOKUP($EG170,Data!$B:$CP,Daily!FV$10,0)/IFERROR(VLOOKUP($EG169,Data!$B:$CP,Daily!FV$10,0),0),0)</f>
      </c>
      <c r="FW170" s="14">
        <f>IFERROR(VLOOKUP($EG170,Data!$B:$CP,Daily!FW$10,0)/IFERROR(VLOOKUP($EG169,Data!$B:$CP,Daily!FW$10,0),0),0)</f>
      </c>
      <c r="FX170" s="14">
        <f>IFERROR(VLOOKUP($EG170,Data!$B:$CP,Daily!FX$10,0)/IFERROR(VLOOKUP($EG169,Data!$B:$CP,Daily!FX$10,0),0),0)</f>
      </c>
      <c r="FY170" s="14">
        <f>IFERROR(VLOOKUP($EG170,Data!$B:$CP,Daily!FY$10,0)/IFERROR(VLOOKUP($EG169,Data!$B:$CP,Daily!FY$10,0),0),0)</f>
      </c>
      <c r="FZ170" s="14">
        <f>IFERROR(VLOOKUP($EG170,Data!$B:$CP,Daily!FZ$10,0)/IFERROR(VLOOKUP($EG169,Data!$B:$CP,Daily!FZ$10,0),0),0)</f>
      </c>
      <c r="GA170" s="14">
        <f>IFERROR(VLOOKUP($EG170,Data!$B:$CP,Daily!GA$10,0)/IFERROR(VLOOKUP($EG169,Data!$B:$CP,Daily!GA$10,0),0),0)</f>
      </c>
      <c r="GB170" s="14">
        <f>IFERROR(VLOOKUP($EG170,Data!$B:$CP,Daily!GB$10,0)/IFERROR(VLOOKUP($EG169,Data!$B:$CP,Daily!GB$10,0),0),0)</f>
      </c>
      <c r="GC170" s="14">
        <f>IFERROR(VLOOKUP($EG170,Data!$B:$CP,Daily!GC$10,0)/IFERROR(VLOOKUP($EG169,Data!$B:$CP,Daily!GC$10,0),0),0)</f>
      </c>
      <c r="GD170" s="14">
        <f>IFERROR(VLOOKUP($EG170,Data!$B:$CP,Daily!GD$10,0)/IFERROR(VLOOKUP($EG169,Data!$B:$CP,Daily!GD$10,0),0),0)</f>
      </c>
      <c r="GE170" s="14">
        <f>IFERROR(VLOOKUP($EG170,Data!$B:$CP,Daily!GE$10,0)/IFERROR(VLOOKUP($EG169,Data!$B:$CP,Daily!GE$10,0),0),0)</f>
      </c>
      <c r="GF170" s="14">
        <f>IFERROR(VLOOKUP($EG170,Data!$B:$CP,Daily!GF$10,0)/IFERROR(VLOOKUP($EG169,Data!$B:$CP,Daily!GF$10,0),0),0)</f>
      </c>
      <c r="GG170" s="14">
        <f>IFERROR(VLOOKUP($EG170,Data!$B:$CP,Daily!GG$10,0)/IFERROR(VLOOKUP($EG169,Data!$B:$CP,Daily!GG$10,0),0),0)</f>
      </c>
      <c r="GH170" s="14">
        <f>IFERROR(VLOOKUP($EG170,Data!$B:$CP,Daily!GH$10,0)/IFERROR(VLOOKUP($EG169,Data!$B:$CP,Daily!GH$10,0),0),0)</f>
      </c>
      <c r="GI170" s="14">
        <f>IFERROR(VLOOKUP($EG170,Data!$B:$CP,Daily!GI$10,0)/IFERROR(VLOOKUP($EG169,Data!$B:$CP,Daily!GI$10,0),0),0)</f>
      </c>
      <c r="GJ170" s="14">
        <f>IFERROR(VLOOKUP($EG170,Data!$B:$CP,Daily!GJ$10,0)/IFERROR(VLOOKUP($EG169,Data!$B:$CP,Daily!GJ$10,0),0),0)</f>
      </c>
      <c r="GK170" s="14">
        <f>IFERROR(VLOOKUP($EG170,Data!$B:$CP,Daily!GK$10,0)/IFERROR(VLOOKUP($EG169,Data!$B:$CP,Daily!GK$10,0),0),0)</f>
      </c>
      <c r="GL170" s="14">
        <f>IFERROR(VLOOKUP($EG170,Data!$B:$CP,Daily!GL$10,0)/IFERROR(VLOOKUP($EG169,Data!$B:$CP,Daily!GL$10,0),0),0)</f>
      </c>
      <c r="GM170" s="14">
        <f>IFERROR(VLOOKUP($EG170,Data!$B:$CP,Daily!GM$10,0)/IFERROR(VLOOKUP($EG169,Data!$B:$CP,Daily!GM$10,0),0),0)</f>
      </c>
      <c r="GN170" s="14">
        <f>IFERROR(VLOOKUP($EG170,Data!$B:$CP,Daily!GN$10,0)/IFERROR(VLOOKUP($EG169,Data!$B:$CP,Daily!GN$10,0),0),0)</f>
      </c>
      <c r="GO170" s="14">
        <f>IFERROR(VLOOKUP($EG170,Data!$B:$CP,Daily!GO$10,0)/IFERROR(VLOOKUP($EG169,Data!$B:$CP,Daily!GO$10,0),0),0)</f>
      </c>
      <c r="GP170" s="14">
        <f>IFERROR(VLOOKUP($EG170,Data!$B:$CP,Daily!GP$10,0)/IFERROR(VLOOKUP($EG169,Data!$B:$CP,Daily!GP$10,0),0),0)</f>
      </c>
      <c r="GQ170" s="14">
        <f>IFERROR(VLOOKUP($EG170,Data!$B:$CP,Daily!GQ$10,0)/IFERROR(VLOOKUP($EG169,Data!$B:$CP,Daily!GQ$10,0),0),0)</f>
      </c>
      <c r="GR170" s="14">
        <f>IFERROR(VLOOKUP($EG170,Data!$B:$CP,Daily!GR$10,0)/IFERROR(VLOOKUP($EG169,Data!$B:$CP,Daily!GR$10,0),0),0)</f>
      </c>
      <c r="GS170" s="14">
        <f>IFERROR(VLOOKUP($EG170,Data!$B:$CP,Daily!GS$10,0)/IFERROR(VLOOKUP($EG169,Data!$B:$CP,Daily!GS$10,0),0),0)</f>
      </c>
      <c r="GT170" s="14">
        <f>IFERROR(VLOOKUP($EG170,Data!$B:$CP,Daily!GT$10,0)/IFERROR(VLOOKUP($EG169,Data!$B:$CP,Daily!GT$10,0),0),0)</f>
      </c>
      <c r="GU170" s="14">
        <f>IFERROR(VLOOKUP($EG170,Data!$B:$CP,Daily!GU$10,0)/IFERROR(VLOOKUP($EG169,Data!$B:$CP,Daily!GU$10,0),0),0)</f>
      </c>
      <c r="GV170" s="14">
        <f>IFERROR(VLOOKUP($EG170,Data!$B:$CP,Daily!GV$10,0)/IFERROR(VLOOKUP($EG169,Data!$B:$CP,Daily!GV$10,0),0),0)</f>
      </c>
      <c r="GW170" s="14">
        <f>IFERROR(VLOOKUP($EG170,Data!$B:$CP,Daily!GW$10,0)/IFERROR(VLOOKUP($EG169,Data!$B:$CP,Daily!GW$10,0),0),0)</f>
      </c>
      <c r="GX170" s="14">
        <f>IFERROR(VLOOKUP($EG170,Data!$B:$CP,Daily!GX$10,0)/IFERROR(VLOOKUP($EG169,Data!$B:$CP,Daily!GX$10,0),0),0)</f>
      </c>
      <c r="GY170" s="14">
        <f>IFERROR(VLOOKUP($EG170,Data!$B:$CP,Daily!GY$10,0)/IFERROR(VLOOKUP($EG169,Data!$B:$CP,Daily!GY$10,0),0),0)</f>
      </c>
      <c r="GZ170" s="14">
        <f>IFERROR(VLOOKUP($EG170,Data!$B:$CP,Daily!GZ$10,0)/IFERROR(VLOOKUP($EG169,Data!$B:$CP,Daily!GZ$10,0),0),0)</f>
      </c>
      <c r="HA170" s="14">
        <f>IFERROR(VLOOKUP($EG170,Data!$B:$CP,Daily!HA$10,0)/IFERROR(VLOOKUP($EG169,Data!$B:$CP,Daily!HA$10,0),0),0)</f>
      </c>
      <c r="HB170" s="14">
        <f>IFERROR(VLOOKUP($EG170,Data!$B:$CP,Daily!HB$10,0)/IFERROR(VLOOKUP($EG169,Data!$B:$CP,Daily!HB$10,0),0),0)</f>
      </c>
      <c r="HC170" s="14">
        <f>IFERROR(VLOOKUP($EG170,Data!$B:$CP,Daily!HC$10,0)/IFERROR(VLOOKUP($EG169,Data!$B:$CP,Daily!HC$10,0),0),0)</f>
      </c>
      <c r="HD170" s="14">
        <f>IFERROR(VLOOKUP($EG170,Data!$B:$CP,Daily!HD$10,0)/IFERROR(VLOOKUP($EG169,Data!$B:$CP,Daily!HD$10,0),0),0)</f>
      </c>
      <c r="HE170" s="14">
        <f>IFERROR(VLOOKUP($EG170,Data!$B:$CP,Daily!HE$10,0)/IFERROR(VLOOKUP($EG169,Data!$B:$CP,Daily!HE$10,0),0),0)</f>
      </c>
      <c r="HF170" s="14">
        <f>IFERROR(VLOOKUP($EG170,Data!$B:$CP,Daily!HF$10,0)/IFERROR(VLOOKUP($EG169,Data!$B:$CP,Daily!HF$10,0),0),0)</f>
      </c>
      <c r="HG170" s="14">
        <f>IFERROR(VLOOKUP($EG170,Data!$B:$CP,Daily!HG$10,0)/IFERROR(VLOOKUP($EG169,Data!$B:$CP,Daily!HG$10,0),0),0)</f>
      </c>
      <c r="HH170" s="14">
        <f>IFERROR(VLOOKUP($EG170,Data!$B:$CP,Daily!HH$10,0)/IFERROR(VLOOKUP($EG169,Data!$B:$CP,Daily!HH$10,0),0),0)</f>
      </c>
      <c r="HI170" s="14">
        <f>IFERROR(VLOOKUP($EG170,Data!$B:$CP,Daily!HI$10,0)/IFERROR(VLOOKUP($EG169,Data!$B:$CP,Daily!HI$10,0),0),0)</f>
      </c>
      <c r="HJ170" s="14">
        <f>IFERROR(VLOOKUP($EG170,Data!$B:$CP,Daily!HJ$10,0)/IFERROR(VLOOKUP($EG169,Data!$B:$CP,Daily!HJ$10,0),0),0)</f>
      </c>
      <c r="HK170" s="14">
        <f>IFERROR(VLOOKUP($EG170,Data!$B:$CP,Daily!HK$10,0)/IFERROR(VLOOKUP($EG169,Data!$B:$CP,Daily!HK$10,0),0),0)</f>
      </c>
      <c r="HL170" s="14">
        <f>IFERROR(VLOOKUP($EG170,Data!$B:$CP,Daily!HL$10,0)/IFERROR(VLOOKUP($EG169,Data!$B:$CP,Daily!HL$10,0),0),0)</f>
      </c>
      <c r="HM170" s="14">
        <f>IFERROR(VLOOKUP($EG170,Data!$B:$CP,Daily!HM$10,0)/IFERROR(VLOOKUP($EG169,Data!$B:$CP,Daily!HM$10,0),0),0)</f>
      </c>
      <c r="HN170" s="14">
        <f>IFERROR(VLOOKUP($EG170,Data!$B:$CP,Daily!HN$10,0)/IFERROR(VLOOKUP($EG169,Data!$B:$CP,Daily!HN$10,0),0),0)</f>
      </c>
      <c r="HO170" s="14">
        <f>IFERROR(VLOOKUP($EG170,Data!$B:$CP,Daily!HO$10,0)/IFERROR(VLOOKUP($EG169,Data!$B:$CP,Daily!HO$10,0),0),0)</f>
      </c>
      <c r="HP170" s="14">
        <f>IFERROR(VLOOKUP($EG170,Data!$B:$CP,Daily!HP$10,0)/IFERROR(VLOOKUP($EG169,Data!$B:$CP,Daily!HP$10,0),0),0)</f>
      </c>
      <c r="HQ170" s="14">
        <f>IFERROR(VLOOKUP($EG170,Data!$B:$CP,Daily!HQ$10,0)/IFERROR(VLOOKUP($EG169,Data!$B:$CP,Daily!HQ$10,0),0),0)</f>
      </c>
      <c r="HR170" s="14">
        <f>IFERROR(VLOOKUP($EG170,Data!$B:$CP,Daily!HR$10,0)/IFERROR(VLOOKUP($EG169,Data!$B:$CP,Daily!HR$10,0),0),0)</f>
      </c>
      <c r="HS170" s="14">
        <f>IFERROR(VLOOKUP($EG170,Data!$B:$CP,Daily!HS$10,0)/IFERROR(VLOOKUP($EG169,Data!$B:$CP,Daily!HS$10,0),0),0)</f>
      </c>
      <c r="HT170" s="14">
        <f>IFERROR(VLOOKUP($EG170,Data!$B:$CP,Daily!HT$10,0)/IFERROR(VLOOKUP($EG169,Data!$B:$CP,Daily!HT$10,0),0),0)</f>
      </c>
      <c r="HU170" s="14">
        <f>IFERROR(VLOOKUP($EG170,Data!$B:$CP,Daily!HU$10,0)/IFERROR(VLOOKUP($EG169,Data!$B:$CP,Daily!HU$10,0),0),0)</f>
      </c>
      <c r="HV170" s="52">
        <f t="shared" si="2141"/>
      </c>
      <c r="HW170" s="52">
        <f t="shared" si="2142"/>
      </c>
      <c r="HX170" s="52">
        <f t="shared" ref="HX170:HX182" si="2649">HW170-HV170</f>
      </c>
      <c r="HY170" s="52">
        <f t="shared" ref="HY170:HY182" si="2650">HW170+(0.75*HX170)</f>
      </c>
      <c r="HZ170" s="52">
        <f t="shared" ref="HZ170:HZ182" si="2651">HV170-(0.75*HX170)</f>
      </c>
      <c r="IA170" s="55"/>
      <c r="IB170" s="14">
        <f t="shared" ref="IB170:IB182" si="2652">_xlfn.STDEV.P(FM170:HT170)</f>
      </c>
      <c r="IC170" s="14">
        <f>SUMPRODUCT(HM170:HS170,HM$169:HS$169)/SUM(HM$169:HS$169)</f>
      </c>
      <c r="ID170" s="14">
        <f>SUMPRODUCT(GQ170:HS170,GQ$169:HS$169)/SUM(GQ$169:HS$169)</f>
      </c>
      <c r="IE170" s="16"/>
      <c r="IF170" s="9" t="s">
        <v>841</v>
      </c>
      <c r="IG170" s="9" t="s">
        <v>147</v>
      </c>
      <c r="IH170" s="14">
        <f>IFERROR(VLOOKUP($IF170,Data!$B:$CP,Daily!IH$10,0)/IFERROR(VLOOKUP($IF169,Data!$B:$CP,Daily!IH$10,0),0),0)</f>
      </c>
      <c r="II170" s="14">
        <f>IFERROR(VLOOKUP($IF170,Data!$B:$CP,Daily!II$10,0)/IFERROR(VLOOKUP($IF169,Data!$B:$CP,Daily!II$10,0),0),0)</f>
      </c>
      <c r="IJ170" s="14">
        <f>IFERROR(VLOOKUP($IF170,Data!$B:$CP,Daily!IJ$10,0)/IFERROR(VLOOKUP($IF169,Data!$B:$CP,Daily!IJ$10,0),0),0)</f>
      </c>
      <c r="IK170" s="14">
        <f>IFERROR(VLOOKUP($IF170,Data!$B:$CP,Daily!IK$10,0)/IFERROR(VLOOKUP($IF169,Data!$B:$CP,Daily!IK$10,0),0),0)</f>
      </c>
      <c r="IL170" s="14">
        <f>IFERROR(VLOOKUP($IF170,Data!$B:$CP,Daily!IL$10,0)/IFERROR(VLOOKUP($IF169,Data!$B:$CP,Daily!IL$10,0),0),0)</f>
      </c>
      <c r="IM170" s="14">
        <f>IFERROR(VLOOKUP($IF170,Data!$B:$CP,Daily!IM$10,0)/IFERROR(VLOOKUP($IF169,Data!$B:$CP,Daily!IM$10,0),0),0)</f>
      </c>
      <c r="IN170" s="14">
        <f>IFERROR(VLOOKUP($IF170,Data!$B:$CP,Daily!IN$10,0)/IFERROR(VLOOKUP($IF169,Data!$B:$CP,Daily!IN$10,0),0),0)</f>
      </c>
      <c r="IO170" s="14">
        <f>IFERROR(VLOOKUP($IF170,Data!$B:$CP,Daily!IO$10,0)/IFERROR(VLOOKUP($IF169,Data!$B:$CP,Daily!IO$10,0),0),0)</f>
      </c>
      <c r="IP170" s="14">
        <f>IFERROR(VLOOKUP($IF170,Data!$B:$CP,Daily!IP$10,0)/IFERROR(VLOOKUP($IF169,Data!$B:$CP,Daily!IP$10,0),0),0)</f>
      </c>
      <c r="IQ170" s="14">
        <f>IFERROR(VLOOKUP($IF170,Data!$B:$CP,Daily!IQ$10,0)/IFERROR(VLOOKUP($IF169,Data!$B:$CP,Daily!IQ$10,0),0),0)</f>
      </c>
      <c r="IR170" s="14">
        <f>IFERROR(VLOOKUP($IF170,Data!$B:$CP,Daily!IR$10,0)/IFERROR(VLOOKUP($IF169,Data!$B:$CP,Daily!IR$10,0),0),0)</f>
      </c>
      <c r="IS170" s="14">
        <f>IFERROR(VLOOKUP($IF170,Data!$B:$CP,Daily!IS$10,0)/IFERROR(VLOOKUP($IF169,Data!$B:$CP,Daily!IS$10,0),0),0)</f>
      </c>
      <c r="IT170" s="14">
        <f>IFERROR(VLOOKUP($IF170,Data!$B:$CP,Daily!IT$10,0)/IFERROR(VLOOKUP($IF169,Data!$B:$CP,Daily!IT$10,0),0),0)</f>
      </c>
      <c r="IU170" s="14">
        <f>IFERROR(VLOOKUP($IF170,Data!$B:$CP,Daily!IU$10,0)/IFERROR(VLOOKUP($IF169,Data!$B:$CP,Daily!IU$10,0),0),0)</f>
      </c>
      <c r="IV170" s="14">
        <f>IFERROR(VLOOKUP($IF170,Data!$B:$CP,Daily!IV$10,0)/IFERROR(VLOOKUP($IF169,Data!$B:$CP,Daily!IV$10,0),0),0)</f>
      </c>
      <c r="IW170" s="14">
        <f>IFERROR(VLOOKUP($IF170,Data!$B:$CP,Daily!IW$10,0)/IFERROR(VLOOKUP($IF169,Data!$B:$CP,Daily!IW$10,0),0),0)</f>
      </c>
      <c r="IX170" s="14">
        <f>IFERROR(VLOOKUP($IF170,Data!$B:$CP,Daily!IX$10,0)/IFERROR(VLOOKUP($IF169,Data!$B:$CP,Daily!IX$10,0),0),0)</f>
      </c>
      <c r="IY170" s="14">
        <f>IFERROR(VLOOKUP($IF170,Data!$B:$CP,Daily!IY$10,0)/IFERROR(VLOOKUP($IF169,Data!$B:$CP,Daily!IY$10,0),0),0)</f>
      </c>
      <c r="IZ170" s="14">
        <f>IFERROR(VLOOKUP($IF170,Data!$B:$CP,Daily!IZ$10,0)/IFERROR(VLOOKUP($IF169,Data!$B:$CP,Daily!IZ$10,0),0),0)</f>
      </c>
      <c r="JA170" s="14">
        <f>IFERROR(VLOOKUP($IF170,Data!$B:$CP,Daily!JA$10,0)/IFERROR(VLOOKUP($IF169,Data!$B:$CP,Daily!JA$10,0),0),0)</f>
      </c>
      <c r="JB170" s="14">
        <f>IFERROR(VLOOKUP($IF170,Data!$B:$CP,Daily!JB$10,0)/IFERROR(VLOOKUP($IF169,Data!$B:$CP,Daily!JB$10,0),0),0)</f>
      </c>
      <c r="JC170" s="14">
        <f>IFERROR(VLOOKUP($IF170,Data!$B:$CP,Daily!JC$10,0)/IFERROR(VLOOKUP($IF169,Data!$B:$CP,Daily!JC$10,0),0),0)</f>
      </c>
      <c r="JD170" s="14">
        <f>IFERROR(VLOOKUP($IF170,Data!$B:$CP,Daily!JD$10,0)/IFERROR(VLOOKUP($IF169,Data!$B:$CP,Daily!JD$10,0),0),0)</f>
      </c>
      <c r="JE170" s="14">
        <f>IFERROR(VLOOKUP($IF170,Data!$B:$CP,Daily!JE$10,0)/IFERROR(VLOOKUP($IF169,Data!$B:$CP,Daily!JE$10,0),0),0)</f>
      </c>
      <c r="JF170" s="14">
        <f>IFERROR(VLOOKUP($IF170,Data!$B:$CP,Daily!JF$10,0)/IFERROR(VLOOKUP($IF169,Data!$B:$CP,Daily!JF$10,0),0),0)</f>
      </c>
      <c r="JG170" s="14">
        <f>IFERROR(VLOOKUP($IF170,Data!$B:$CP,Daily!JG$10,0)/IFERROR(VLOOKUP($IF169,Data!$B:$CP,Daily!JG$10,0),0),0)</f>
      </c>
      <c r="JH170" s="14">
        <f>IFERROR(VLOOKUP($IF170,Data!$B:$CP,Daily!JH$10,0)/IFERROR(VLOOKUP($IF169,Data!$B:$CP,Daily!JH$10,0),0),0)</f>
      </c>
      <c r="JI170" s="14">
        <f>IFERROR(VLOOKUP($IF170,Data!$B:$CP,Daily!JI$10,0)/IFERROR(VLOOKUP($IF169,Data!$B:$CP,Daily!JI$10,0),0),0)</f>
      </c>
      <c r="JJ170" s="14">
        <f>IFERROR(VLOOKUP($IF170,Data!$B:$CP,Daily!JJ$10,0)/IFERROR(VLOOKUP($IF169,Data!$B:$CP,Daily!JJ$10,0),0),0)</f>
      </c>
      <c r="JK170" s="14">
        <f>IFERROR(VLOOKUP($IF170,Data!$B:$CP,Daily!JK$10,0)/IFERROR(VLOOKUP($IF169,Data!$B:$CP,Daily!JK$10,0),0),0)</f>
      </c>
      <c r="JL170" s="14">
        <f>IFERROR(VLOOKUP($IF170,Data!$B:$CP,Daily!JL$10,0)/IFERROR(VLOOKUP($IF169,Data!$B:$CP,Daily!JL$10,0),0),0)</f>
      </c>
      <c r="JM170" s="14">
        <f>IFERROR(VLOOKUP($IF170,Data!$B:$CP,Daily!JM$10,0)/IFERROR(VLOOKUP($IF169,Data!$B:$CP,Daily!JM$10,0),0),0)</f>
      </c>
      <c r="JN170" s="14">
        <f>IFERROR(VLOOKUP($IF170,Data!$B:$CP,Daily!JN$10,0)/IFERROR(VLOOKUP($IF169,Data!$B:$CP,Daily!JN$10,0),0),0)</f>
      </c>
      <c r="JO170" s="14">
        <f>IFERROR(VLOOKUP($IF170,Data!$B:$CP,Daily!JO$10,0)/IFERROR(VLOOKUP($IF169,Data!$B:$CP,Daily!JO$10,0),0),0)</f>
      </c>
      <c r="JP170" s="14">
        <f>IFERROR(VLOOKUP($IF170,Data!$B:$CP,Daily!JP$10,0)/IFERROR(VLOOKUP($IF169,Data!$B:$CP,Daily!JP$10,0),0),0)</f>
      </c>
      <c r="JQ170" s="14">
        <f>IFERROR(VLOOKUP($IF170,Data!$B:$CP,Daily!JQ$10,0)/IFERROR(VLOOKUP($IF169,Data!$B:$CP,Daily!JQ$10,0),0),0)</f>
      </c>
      <c r="JR170" s="14">
        <f>IFERROR(VLOOKUP($IF170,Data!$B:$CP,Daily!JR$10,0)/IFERROR(VLOOKUP($IF169,Data!$B:$CP,Daily!JR$10,0),0),0)</f>
      </c>
      <c r="JS170" s="14">
        <f>IFERROR(VLOOKUP($IF170,Data!$B:$CP,Daily!JS$10,0)/IFERROR(VLOOKUP($IF169,Data!$B:$CP,Daily!JS$10,0),0),0)</f>
      </c>
      <c r="JT170" s="14">
        <f>IFERROR(VLOOKUP($IF170,Data!$B:$CP,Daily!JT$10,0)/IFERROR(VLOOKUP($IF169,Data!$B:$CP,Daily!JT$10,0),0),0)</f>
      </c>
      <c r="JU170" s="14">
        <f>IFERROR(VLOOKUP($IF170,Data!$B:$CP,Daily!JU$10,0)/IFERROR(VLOOKUP($IF169,Data!$B:$CP,Daily!JU$10,0),0),0)</f>
      </c>
      <c r="JV170" s="14">
        <f>IFERROR(VLOOKUP($IF170,Data!$B:$CP,Daily!JV$10,0)/IFERROR(VLOOKUP($IF169,Data!$B:$CP,Daily!JV$10,0),0),0)</f>
      </c>
      <c r="JW170" s="14">
        <f>IFERROR(VLOOKUP($IF170,Data!$B:$CP,Daily!JW$10,0)/IFERROR(VLOOKUP($IF169,Data!$B:$CP,Daily!JW$10,0),0),0)</f>
      </c>
      <c r="JX170" s="14">
        <f>IFERROR(VLOOKUP($IF170,Data!$B:$CP,Daily!JX$10,0)/IFERROR(VLOOKUP($IF169,Data!$B:$CP,Daily!JX$10,0),0),0)</f>
      </c>
      <c r="JY170" s="14">
        <f>IFERROR(VLOOKUP($IF170,Data!$B:$CP,Daily!JY$10,0)/IFERROR(VLOOKUP($IF169,Data!$B:$CP,Daily!JY$10,0),0),0)</f>
      </c>
      <c r="JZ170" s="14">
        <f>IFERROR(VLOOKUP($IF170,Data!$B:$CP,Daily!JZ$10,0)/IFERROR(VLOOKUP($IF169,Data!$B:$CP,Daily!JZ$10,0),0),0)</f>
      </c>
      <c r="KA170" s="14">
        <f>IFERROR(VLOOKUP($IF170,Data!$B:$CP,Daily!KA$10,0)/IFERROR(VLOOKUP($IF169,Data!$B:$CP,Daily!KA$10,0),0),0)</f>
      </c>
      <c r="KB170" s="14">
        <f>IFERROR(VLOOKUP($IF170,Data!$B:$CP,Daily!KB$10,0)/IFERROR(VLOOKUP($IF169,Data!$B:$CP,Daily!KB$10,0),0),0)</f>
      </c>
      <c r="KC170" s="14">
        <f>IFERROR(VLOOKUP($IF170,Data!$B:$CP,Daily!KC$10,0)/IFERROR(VLOOKUP($IF169,Data!$B:$CP,Daily!KC$10,0),0),0)</f>
      </c>
      <c r="KD170" s="14">
        <f>IFERROR(VLOOKUP($IF170,Data!$B:$CP,Daily!KD$10,0)/IFERROR(VLOOKUP($IF169,Data!$B:$CP,Daily!KD$10,0),0),0)</f>
      </c>
      <c r="KE170" s="14">
        <f>IFERROR(VLOOKUP($IF170,Data!$B:$CP,Daily!KE$10,0)/IFERROR(VLOOKUP($IF169,Data!$B:$CP,Daily!KE$10,0),0),0)</f>
      </c>
      <c r="KF170" s="14">
        <f>IFERROR(VLOOKUP($IF170,Data!$B:$CP,Daily!KF$10,0)/IFERROR(VLOOKUP($IF169,Data!$B:$CP,Daily!KF$10,0),0),0)</f>
      </c>
      <c r="KG170" s="14">
        <f>IFERROR(VLOOKUP($IF170,Data!$B:$CP,Daily!KG$10,0)/IFERROR(VLOOKUP($IF169,Data!$B:$CP,Daily!KG$10,0),0),0)</f>
      </c>
      <c r="KH170" s="14">
        <f>IFERROR(VLOOKUP($IF170,Data!$B:$CP,Daily!KH$10,0)/IFERROR(VLOOKUP($IF169,Data!$B:$CP,Daily!KH$10,0),0),0)</f>
      </c>
      <c r="KI170" s="14">
        <f>IFERROR(VLOOKUP($IF170,Data!$B:$CP,Daily!KI$10,0)/IFERROR(VLOOKUP($IF169,Data!$B:$CP,Daily!KI$10,0),0),0)</f>
      </c>
      <c r="KJ170" s="14">
        <f>IFERROR(VLOOKUP($IF170,Data!$B:$CP,Daily!KJ$10,0)/IFERROR(VLOOKUP($IF169,Data!$B:$CP,Daily!KJ$10,0),0),0)</f>
      </c>
      <c r="KK170" s="14">
        <f>IFERROR(VLOOKUP($IF170,Data!$B:$CP,Daily!KK$10,0)/IFERROR(VLOOKUP($IF169,Data!$B:$CP,Daily!KK$10,0),0),0)</f>
      </c>
      <c r="KL170" s="14">
        <f>IFERROR(VLOOKUP($IF170,Data!$B:$CP,Daily!KL$10,0)/IFERROR(VLOOKUP($IF169,Data!$B:$CP,Daily!KL$10,0),0),0)</f>
      </c>
      <c r="KM170" s="14">
        <f>IFERROR(VLOOKUP($IF170,Data!$B:$CP,Daily!KM$10,0)/IFERROR(VLOOKUP($IF169,Data!$B:$CP,Daily!KM$10,0),0),0)</f>
      </c>
      <c r="KN170" s="14">
        <f>IFERROR(VLOOKUP($IF170,Data!$B:$CP,Daily!KN$10,0)/IFERROR(VLOOKUP($IF169,Data!$B:$CP,Daily!KN$10,0),0),0)</f>
      </c>
      <c r="KO170" s="14">
        <f>IFERROR(VLOOKUP($IF170,Data!$B:$CP,Daily!KO$10,0)/IFERROR(VLOOKUP($IF169,Data!$B:$CP,Daily!KO$10,0),0),0)</f>
      </c>
      <c r="KP170" s="14">
        <f>IFERROR(VLOOKUP($IF170,Data!$B:$CP,Daily!KP$10,0)/IFERROR(VLOOKUP($IF169,Data!$B:$CP,Daily!KP$10,0),0),0)</f>
      </c>
      <c r="KQ170" s="14">
        <f>IFERROR(VLOOKUP($IF170,Data!$B:$CP,Daily!KQ$10,0)/IFERROR(VLOOKUP($IF169,Data!$B:$CP,Daily!KQ$10,0),0),0)</f>
      </c>
      <c r="KR170" s="14">
        <f>IFERROR(VLOOKUP($IF170,Data!$B:$CP,Daily!KR$10,0)/IFERROR(VLOOKUP($IF169,Data!$B:$CP,Daily!KR$10,0),0),0)</f>
      </c>
      <c r="KS170" s="14">
        <f>IFERROR(VLOOKUP($IF170,Data!$B:$CP,Daily!KS$10,0)/IFERROR(VLOOKUP($IF169,Data!$B:$CP,Daily!KS$10,0),0),0)</f>
      </c>
      <c r="KT170" s="14">
        <f>IFERROR(VLOOKUP($IF170,Data!$B:$CP,Daily!KT$10,0)/IFERROR(VLOOKUP($IF169,Data!$B:$CP,Daily!KT$10,0),0),0)</f>
      </c>
      <c r="KU170" s="14">
        <f>IFERROR(VLOOKUP($IF170,Data!$B:$CP,Daily!KU$10,0)/IFERROR(VLOOKUP($IF169,Data!$B:$CP,Daily!KU$10,0),0),0)</f>
      </c>
      <c r="KV170" s="14">
        <f>IFERROR(VLOOKUP($IF170,Data!$B:$CP,Daily!KV$10,0)/IFERROR(VLOOKUP($IF169,Data!$B:$CP,Daily!KV$10,0),0),0)</f>
      </c>
      <c r="KW170" s="14">
        <f>IFERROR(VLOOKUP($IF170,Data!$B:$CP,Daily!KW$10,0)/IFERROR(VLOOKUP($IF169,Data!$B:$CP,Daily!KW$10,0),0),0)</f>
      </c>
      <c r="KX170" s="14">
        <f>IFERROR(VLOOKUP($IF170,Data!$B:$CP,Daily!KX$10,0)/IFERROR(VLOOKUP($IF169,Data!$B:$CP,Daily!KX$10,0),0),0)</f>
      </c>
      <c r="KY170" s="14">
        <f>IFERROR(VLOOKUP($IF170,Data!$B:$CP,Daily!KY$10,0)/IFERROR(VLOOKUP($IF169,Data!$B:$CP,Daily!KY$10,0),0),0)</f>
      </c>
      <c r="KZ170" s="14">
        <f>IFERROR(VLOOKUP($IF170,Data!$B:$CP,Daily!KZ$10,0)/IFERROR(VLOOKUP($IF169,Data!$B:$CP,Daily!KZ$10,0),0),0)</f>
      </c>
      <c r="LA170" s="14">
        <f>IFERROR(VLOOKUP($IF170,Data!$B:$CP,Daily!LA$10,0)/IFERROR(VLOOKUP($IF169,Data!$B:$CP,Daily!LA$10,0),0),0)</f>
      </c>
      <c r="LB170" s="14">
        <f>IFERROR(VLOOKUP($IF170,Data!$B:$CP,Daily!LB$10,0)/IFERROR(VLOOKUP($IF169,Data!$B:$CP,Daily!LB$10,0),0),0)</f>
      </c>
      <c r="LC170" s="14">
        <f>IFERROR(VLOOKUP($IF170,Data!$B:$CP,Daily!LC$10,0)/IFERROR(VLOOKUP($IF169,Data!$B:$CP,Daily!LC$10,0),0),0)</f>
      </c>
      <c r="LD170" s="14">
        <f>IFERROR(VLOOKUP($IF170,Data!$B:$CP,Daily!LD$10,0)/IFERROR(VLOOKUP($IF169,Data!$B:$CP,Daily!LD$10,0),0),0)</f>
      </c>
      <c r="LE170" s="14">
        <f>IFERROR(VLOOKUP($IF170,Data!$B:$CP,Daily!LE$10,0)/IFERROR(VLOOKUP($IF169,Data!$B:$CP,Daily!LE$10,0),0),0)</f>
      </c>
      <c r="LF170" s="14">
        <f>IFERROR(VLOOKUP($IF170,Data!$B:$CP,Daily!LF$10,0)/IFERROR(VLOOKUP($IF169,Data!$B:$CP,Daily!LF$10,0),0),0)</f>
      </c>
      <c r="LG170" s="14">
        <f>IFERROR(VLOOKUP($IF170,Data!$B:$CP,Daily!LG$10,0)/IFERROR(VLOOKUP($IF169,Data!$B:$CP,Daily!LG$10,0),0),0)</f>
      </c>
      <c r="LH170" s="14">
        <f>IFERROR(VLOOKUP($IF170,Data!$B:$CP,Daily!LH$10,0)/IFERROR(VLOOKUP($IF169,Data!$B:$CP,Daily!LH$10,0),0),0)</f>
      </c>
      <c r="LI170" s="14">
        <f>IFERROR(VLOOKUP($IF170,Data!$B:$CP,Daily!LI$10,0)/IFERROR(VLOOKUP($IF169,Data!$B:$CP,Daily!LI$10,0),0),0)</f>
      </c>
      <c r="LJ170" s="14">
        <f>IFERROR(VLOOKUP($IF170,Data!$B:$CP,Daily!LJ$10,0)/IFERROR(VLOOKUP($IF169,Data!$B:$CP,Daily!LJ$10,0),0),0)</f>
      </c>
      <c r="LK170" s="14">
        <f>IFERROR(VLOOKUP($IF170,Data!$B:$CP,Daily!LK$10,0)/IFERROR(VLOOKUP($IF169,Data!$B:$CP,Daily!LK$10,0),0),0)</f>
      </c>
      <c r="LL170" s="14">
        <f>IFERROR(VLOOKUP($IF170,Data!$B:$CP,Daily!LL$10,0)/IFERROR(VLOOKUP($IF169,Data!$B:$CP,Daily!LL$10,0),0),0)</f>
      </c>
      <c r="LM170" s="14">
        <f>IFERROR(VLOOKUP($IF170,Data!$B:$CP,Daily!LM$10,0)/IFERROR(VLOOKUP($IF169,Data!$B:$CP,Daily!LM$10,0),0),0)</f>
      </c>
      <c r="LN170" s="14">
        <f>IFERROR(VLOOKUP($IF170,Data!$B:$CP,Daily!LN$10,0)/IFERROR(VLOOKUP($IF169,Data!$B:$CP,Daily!LN$10,0),0),0)</f>
      </c>
      <c r="LO170" s="14">
        <f>IFERROR(VLOOKUP($IF170,Data!$B:$CP,Daily!LO$10,0)/IFERROR(VLOOKUP($IF169,Data!$B:$CP,Daily!LO$10,0),0),0)</f>
      </c>
      <c r="LP170" s="14">
        <f>IFERROR(VLOOKUP($IF170,Data!$B:$CP,Daily!LP$10,0)/IFERROR(VLOOKUP($IF169,Data!$B:$CP,Daily!LP$10,0),0),0)</f>
      </c>
      <c r="LQ170" s="14">
        <f>IFERROR(VLOOKUP($IF170,Data!$B:$CP,Daily!LQ$10,0)/IFERROR(VLOOKUP($IF169,Data!$B:$CP,Daily!LQ$10,0),0),0)</f>
      </c>
      <c r="LR170" s="14">
        <f>IFERROR(VLOOKUP($IF170,Data!$B:$CP,Daily!LR$10,0)/IFERROR(VLOOKUP($IF169,Data!$B:$CP,Daily!LR$10,0),0),0)</f>
      </c>
      <c r="LS170" s="14">
        <f>IFERROR(VLOOKUP($IF170,Data!$B:$CP,Daily!LS$10,0)/IFERROR(VLOOKUP($IF169,Data!$B:$CP,Daily!LS$10,0),0),0)</f>
      </c>
      <c r="LU170" s="52">
        <f t="shared" si="2145"/>
      </c>
      <c r="LV170" s="52">
        <f t="shared" si="2146"/>
      </c>
      <c r="LW170" s="52">
        <f t="shared" ref="LW170:LW177" si="2653">LV170-LU170</f>
      </c>
      <c r="LX170" s="52">
        <f t="shared" ref="LX170:LX177" si="2654">LV170+(0.75*LW170)</f>
      </c>
      <c r="LY170" s="52">
        <f t="shared" ref="LY170:LY177" si="2655">LU170-(0.75*LW170)</f>
      </c>
      <c r="LZ170" s="55"/>
      <c r="MA170" s="14">
        <f t="shared" ref="MA170:MA177" si="2656">_xlfn.STDEV.P(JL170:LS170)</f>
      </c>
      <c r="MB170" s="14">
        <f>SUMPRODUCT(LL170:LR170,LL$169:LR$169)/SUM(LL$169:LR$169)</f>
      </c>
      <c r="MC170" s="14">
        <f>SUMPRODUCT(KP170:LR170,KP$169:LR$169)/SUM(KP$169:LR$169)</f>
      </c>
    </row>
    <row r="171" spans="4:341" hidden="1" x14ac:dyDescent="0.25">
      <c r="D171" s="130" t="s">
        <v>842</v>
      </c>
      <c r="E171" s="67" t="str">
        <f>VLOOKUP($D171,'Metric Nature'!$C:$D,2,0)&amp;IF(($F171&lt;(EA171)),"Below",IF(($F171&gt;(DZ171)),"Above","Within"))</f>
      </c>
      <c r="F171" s="71">
        <f>DU171</f>
      </c>
      <c r="G171" s="63">
        <f>ED171</f>
      </c>
      <c r="H171" s="69">
        <f>IFERROR(((F171-G171)/G171),0)</f>
      </c>
      <c r="I171" s="63">
        <f>EE171</f>
      </c>
      <c r="J171" s="62">
        <f>IFERROR(((F171-I171)/I171),0)</f>
      </c>
      <c r="K171" s="62">
        <f>EC171</f>
      </c>
      <c r="L171" s="70"/>
      <c r="M171" s="67" t="str">
        <f>VLOOKUP($D171,'Metric Nature'!$C:$D,2,0)&amp;IF(($N171&lt;(HZ171)),"Below",IF(($N171&gt;(HY171)),"Above","Within"))</f>
      </c>
      <c r="N171" s="71">
        <f>HT171</f>
      </c>
      <c r="O171" s="63">
        <f>IC171</f>
      </c>
      <c r="P171" s="69">
        <f>IFERROR(((N171-O171)/O171),0)</f>
      </c>
      <c r="Q171" s="63">
        <f>ID171</f>
      </c>
      <c r="R171" s="62">
        <f>IFERROR(((N171-Q171)/Q171),0)</f>
      </c>
      <c r="S171" s="62">
        <f>IB171</f>
      </c>
      <c r="T171" s="70"/>
      <c r="U171" s="67" t="str">
        <f>VLOOKUP($D171,'Metric Nature'!$C:$D,2,0)&amp;IF(($V171&lt;(LY171)),"Below",IF(($V171&gt;(LX171)),"Above","Within"))</f>
      </c>
      <c r="V171" s="62">
        <f>LS171</f>
      </c>
      <c r="W171" s="63">
        <f>MB171</f>
      </c>
      <c r="X171" s="62">
        <f>IFERROR(((V171-W171)/W171),0)</f>
      </c>
      <c r="Y171" s="63">
        <f>MC171</f>
      </c>
      <c r="Z171" s="62">
        <f>IFERROR(((V171-Y171)/Y171),0)</f>
      </c>
      <c r="AA171" s="62">
        <f>MA171</f>
      </c>
      <c r="AB171" s="64"/>
      <c r="AC171" s="60" t="s">
        <v>843</v>
      </c>
      <c r="AI171" s="9" t="s">
        <v>842</v>
      </c>
      <c r="AJ171" s="14">
        <f>IFERROR((VLOOKUP($EG171,Data!$B:$CP,Daily!EI$10,0)+VLOOKUP($IF171,Data!$B:$CP,Daily!IH$10,0))/(VLOOKUP($EG169,Data!$B:$CP,Daily!EI$10,0)+VLOOKUP($IF169,Data!$B:$CP,Daily!IH$10,0)),0)</f>
      </c>
      <c r="AK171" s="14">
        <f>IFERROR((VLOOKUP($EG171,Data!$B:$CP,Daily!EJ$10,0)+VLOOKUP($IF171,Data!$B:$CP,Daily!II$10,0))/(VLOOKUP($EG169,Data!$B:$CP,Daily!EJ$10,0)+VLOOKUP($IF169,Data!$B:$CP,Daily!II$10,0)),0)</f>
      </c>
      <c r="AL171" s="14">
        <f>IFERROR((VLOOKUP($EG171,Data!$B:$CP,Daily!EK$10,0)+VLOOKUP($IF171,Data!$B:$CP,Daily!IJ$10,0))/(VLOOKUP($EG169,Data!$B:$CP,Daily!EK$10,0)+VLOOKUP($IF169,Data!$B:$CP,Daily!IJ$10,0)),0)</f>
      </c>
      <c r="AM171" s="14">
        <f>IFERROR((VLOOKUP($EG171,Data!$B:$CP,Daily!EL$10,0)+VLOOKUP($IF171,Data!$B:$CP,Daily!IK$10,0))/(VLOOKUP($EG169,Data!$B:$CP,Daily!EL$10,0)+VLOOKUP($IF169,Data!$B:$CP,Daily!IK$10,0)),0)</f>
      </c>
      <c r="AN171" s="14">
        <f>IFERROR((VLOOKUP($EG171,Data!$B:$CP,Daily!EM$10,0)+VLOOKUP($IF171,Data!$B:$CP,Daily!IL$10,0))/(VLOOKUP($EG169,Data!$B:$CP,Daily!EM$10,0)+VLOOKUP($IF169,Data!$B:$CP,Daily!IL$10,0)),0)</f>
      </c>
      <c r="AO171" s="14">
        <f>IFERROR((VLOOKUP($EG171,Data!$B:$CP,Daily!EN$10,0)+VLOOKUP($IF171,Data!$B:$CP,Daily!IM$10,0))/(VLOOKUP($EG169,Data!$B:$CP,Daily!EN$10,0)+VLOOKUP($IF169,Data!$B:$CP,Daily!IM$10,0)),0)</f>
      </c>
      <c r="AP171" s="14">
        <f>IFERROR((VLOOKUP($EG171,Data!$B:$CP,Daily!EO$10,0)+VLOOKUP($IF171,Data!$B:$CP,Daily!IN$10,0))/(VLOOKUP($EG169,Data!$B:$CP,Daily!EO$10,0)+VLOOKUP($IF169,Data!$B:$CP,Daily!IN$10,0)),0)</f>
      </c>
      <c r="AQ171" s="14">
        <f>IFERROR((VLOOKUP($EG171,Data!$B:$CP,Daily!EP$10,0)+VLOOKUP($IF171,Data!$B:$CP,Daily!IO$10,0))/(VLOOKUP($EG169,Data!$B:$CP,Daily!EP$10,0)+VLOOKUP($IF169,Data!$B:$CP,Daily!IO$10,0)),0)</f>
      </c>
      <c r="AR171" s="14">
        <f>IFERROR((VLOOKUP($EG171,Data!$B:$CP,Daily!EQ$10,0)+VLOOKUP($IF171,Data!$B:$CP,Daily!IP$10,0))/(VLOOKUP($EG169,Data!$B:$CP,Daily!EQ$10,0)+VLOOKUP($IF169,Data!$B:$CP,Daily!IP$10,0)),0)</f>
      </c>
      <c r="AS171" s="14">
        <f>IFERROR((VLOOKUP($EG171,Data!$B:$CP,Daily!ER$10,0)+VLOOKUP($IF171,Data!$B:$CP,Daily!IQ$10,0))/(VLOOKUP($EG169,Data!$B:$CP,Daily!ER$10,0)+VLOOKUP($IF169,Data!$B:$CP,Daily!IQ$10,0)),0)</f>
      </c>
      <c r="AT171" s="14">
        <f>IFERROR((VLOOKUP($EG171,Data!$B:$CP,Daily!ES$10,0)+VLOOKUP($IF171,Data!$B:$CP,Daily!IR$10,0))/(VLOOKUP($EG169,Data!$B:$CP,Daily!ES$10,0)+VLOOKUP($IF169,Data!$B:$CP,Daily!IR$10,0)),0)</f>
      </c>
      <c r="AU171" s="14">
        <f>IFERROR((VLOOKUP($EG171,Data!$B:$CP,Daily!ET$10,0)+VLOOKUP($IF171,Data!$B:$CP,Daily!IS$10,0))/(VLOOKUP($EG169,Data!$B:$CP,Daily!ET$10,0)+VLOOKUP($IF169,Data!$B:$CP,Daily!IS$10,0)),0)</f>
      </c>
      <c r="AV171" s="14">
        <f>IFERROR((VLOOKUP($EG171,Data!$B:$CP,Daily!EU$10,0)+VLOOKUP($IF171,Data!$B:$CP,Daily!IT$10,0))/(VLOOKUP($EG169,Data!$B:$CP,Daily!EU$10,0)+VLOOKUP($IF169,Data!$B:$CP,Daily!IT$10,0)),0)</f>
      </c>
      <c r="AW171" s="14">
        <f>IFERROR((VLOOKUP($EG171,Data!$B:$CP,Daily!EV$10,0)+VLOOKUP($IF171,Data!$B:$CP,Daily!IU$10,0))/(VLOOKUP($EG169,Data!$B:$CP,Daily!EV$10,0)+VLOOKUP($IF169,Data!$B:$CP,Daily!IU$10,0)),0)</f>
      </c>
      <c r="AX171" s="14">
        <f>IFERROR((VLOOKUP($EG171,Data!$B:$CP,Daily!EW$10,0)+VLOOKUP($IF171,Data!$B:$CP,Daily!IV$10,0))/(VLOOKUP($EG169,Data!$B:$CP,Daily!EW$10,0)+VLOOKUP($IF169,Data!$B:$CP,Daily!IV$10,0)),0)</f>
      </c>
      <c r="AY171" s="14">
        <f>IFERROR((VLOOKUP($EG171,Data!$B:$CP,Daily!EX$10,0)+VLOOKUP($IF171,Data!$B:$CP,Daily!IW$10,0))/(VLOOKUP($EG169,Data!$B:$CP,Daily!EX$10,0)+VLOOKUP($IF169,Data!$B:$CP,Daily!IW$10,0)),0)</f>
      </c>
      <c r="AZ171" s="14">
        <f>IFERROR((VLOOKUP($EG171,Data!$B:$CP,Daily!EY$10,0)+VLOOKUP($IF171,Data!$B:$CP,Daily!IX$10,0))/(VLOOKUP($EG169,Data!$B:$CP,Daily!EY$10,0)+VLOOKUP($IF169,Data!$B:$CP,Daily!IX$10,0)),0)</f>
      </c>
      <c r="BA171" s="14">
        <f>IFERROR((VLOOKUP($EG171,Data!$B:$CP,Daily!EZ$10,0)+VLOOKUP($IF171,Data!$B:$CP,Daily!IY$10,0))/(VLOOKUP($EG169,Data!$B:$CP,Daily!EZ$10,0)+VLOOKUP($IF169,Data!$B:$CP,Daily!IY$10,0)),0)</f>
      </c>
      <c r="BB171" s="14">
        <f>IFERROR((VLOOKUP($EG171,Data!$B:$CP,Daily!FA$10,0)+VLOOKUP($IF171,Data!$B:$CP,Daily!IZ$10,0))/(VLOOKUP($EG169,Data!$B:$CP,Daily!FA$10,0)+VLOOKUP($IF169,Data!$B:$CP,Daily!IZ$10,0)),0)</f>
      </c>
      <c r="BC171" s="14">
        <f>IFERROR((VLOOKUP($EG171,Data!$B:$CP,Daily!FB$10,0)+VLOOKUP($IF171,Data!$B:$CP,Daily!JA$10,0))/(VLOOKUP($EG169,Data!$B:$CP,Daily!FB$10,0)+VLOOKUP($IF169,Data!$B:$CP,Daily!JA$10,0)),0)</f>
      </c>
      <c r="BD171" s="14">
        <f>IFERROR((VLOOKUP($EG171,Data!$B:$CP,Daily!FC$10,0)+VLOOKUP($IF171,Data!$B:$CP,Daily!JB$10,0))/(VLOOKUP($EG169,Data!$B:$CP,Daily!FC$10,0)+VLOOKUP($IF169,Data!$B:$CP,Daily!JB$10,0)),0)</f>
      </c>
      <c r="BE171" s="14">
        <f>IFERROR((VLOOKUP($EG171,Data!$B:$CP,Daily!FD$10,0)+VLOOKUP($IF171,Data!$B:$CP,Daily!JC$10,0))/(VLOOKUP($EG169,Data!$B:$CP,Daily!FD$10,0)+VLOOKUP($IF169,Data!$B:$CP,Daily!JC$10,0)),0)</f>
      </c>
      <c r="BF171" s="14">
        <f>IFERROR((VLOOKUP($EG171,Data!$B:$CP,Daily!FE$10,0)+VLOOKUP($IF171,Data!$B:$CP,Daily!JD$10,0))/(VLOOKUP($EG169,Data!$B:$CP,Daily!FE$10,0)+VLOOKUP($IF169,Data!$B:$CP,Daily!JD$10,0)),0)</f>
      </c>
      <c r="BG171" s="14">
        <f>IFERROR((VLOOKUP($EG171,Data!$B:$CP,Daily!FF$10,0)+VLOOKUP($IF171,Data!$B:$CP,Daily!JE$10,0))/(VLOOKUP($EG169,Data!$B:$CP,Daily!FF$10,0)+VLOOKUP($IF169,Data!$B:$CP,Daily!JE$10,0)),0)</f>
      </c>
      <c r="BH171" s="14">
        <f>IFERROR((VLOOKUP($EG171,Data!$B:$CP,Daily!FG$10,0)+VLOOKUP($IF171,Data!$B:$CP,Daily!JF$10,0))/(VLOOKUP($EG169,Data!$B:$CP,Daily!FG$10,0)+VLOOKUP($IF169,Data!$B:$CP,Daily!JF$10,0)),0)</f>
      </c>
      <c r="BI171" s="14">
        <f>IFERROR((VLOOKUP($EG171,Data!$B:$CP,Daily!FH$10,0)+VLOOKUP($IF171,Data!$B:$CP,Daily!JG$10,0))/(VLOOKUP($EG169,Data!$B:$CP,Daily!FH$10,0)+VLOOKUP($IF169,Data!$B:$CP,Daily!JG$10,0)),0)</f>
      </c>
      <c r="BJ171" s="14">
        <f>IFERROR((VLOOKUP($EG171,Data!$B:$CP,Daily!FI$10,0)+VLOOKUP($IF171,Data!$B:$CP,Daily!JH$10,0))/(VLOOKUP($EG169,Data!$B:$CP,Daily!FI$10,0)+VLOOKUP($IF169,Data!$B:$CP,Daily!JH$10,0)),0)</f>
      </c>
      <c r="BK171" s="14">
        <f>IFERROR((VLOOKUP($EG171,Data!$B:$CP,Daily!FJ$10,0)+VLOOKUP($IF171,Data!$B:$CP,Daily!JI$10,0))/(VLOOKUP($EG169,Data!$B:$CP,Daily!FJ$10,0)+VLOOKUP($IF169,Data!$B:$CP,Daily!JI$10,0)),0)</f>
      </c>
      <c r="BL171" s="14">
        <f>IFERROR((VLOOKUP($EG171,Data!$B:$CP,Daily!FK$10,0)+VLOOKUP($IF171,Data!$B:$CP,Daily!JJ$10,0))/(VLOOKUP($EG169,Data!$B:$CP,Daily!FK$10,0)+VLOOKUP($IF169,Data!$B:$CP,Daily!JJ$10,0)),0)</f>
      </c>
      <c r="BM171" s="14">
        <f>IFERROR((VLOOKUP($EG171,Data!$B:$CP,Daily!FL$10,0)+VLOOKUP($IF171,Data!$B:$CP,Daily!JK$10,0))/(VLOOKUP($EG169,Data!$B:$CP,Daily!FL$10,0)+VLOOKUP($IF169,Data!$B:$CP,Daily!JK$10,0)),0)</f>
      </c>
      <c r="BN171" s="14">
        <f>IFERROR((VLOOKUP($EG171,Data!$B:$CP,Daily!FM$10,0)+VLOOKUP($IF171,Data!$B:$CP,Daily!JL$10,0))/(VLOOKUP($EG169,Data!$B:$CP,Daily!FM$10,0)+VLOOKUP($IF169,Data!$B:$CP,Daily!JL$10,0)),0)</f>
      </c>
      <c r="BO171" s="14">
        <f>IFERROR((VLOOKUP($EG171,Data!$B:$CP,Daily!FN$10,0)+VLOOKUP($IF171,Data!$B:$CP,Daily!JM$10,0))/(VLOOKUP($EG169,Data!$B:$CP,Daily!FN$10,0)+VLOOKUP($IF169,Data!$B:$CP,Daily!JM$10,0)),0)</f>
      </c>
      <c r="BP171" s="14">
        <f>IFERROR((VLOOKUP($EG171,Data!$B:$CP,Daily!FO$10,0)+VLOOKUP($IF171,Data!$B:$CP,Daily!JN$10,0))/(VLOOKUP($EG169,Data!$B:$CP,Daily!FO$10,0)+VLOOKUP($IF169,Data!$B:$CP,Daily!JN$10,0)),0)</f>
      </c>
      <c r="BQ171" s="14">
        <f>IFERROR((VLOOKUP($EG171,Data!$B:$CP,Daily!FP$10,0)+VLOOKUP($IF171,Data!$B:$CP,Daily!JO$10,0))/(VLOOKUP($EG169,Data!$B:$CP,Daily!FP$10,0)+VLOOKUP($IF169,Data!$B:$CP,Daily!JO$10,0)),0)</f>
      </c>
      <c r="BR171" s="14">
        <f>IFERROR((VLOOKUP($EG171,Data!$B:$CP,Daily!FQ$10,0)+VLOOKUP($IF171,Data!$B:$CP,Daily!JP$10,0))/(VLOOKUP($EG169,Data!$B:$CP,Daily!FQ$10,0)+VLOOKUP($IF169,Data!$B:$CP,Daily!JP$10,0)),0)</f>
      </c>
      <c r="BS171" s="14">
        <f>IFERROR((VLOOKUP($EG171,Data!$B:$CP,Daily!FR$10,0)+VLOOKUP($IF171,Data!$B:$CP,Daily!JQ$10,0))/(VLOOKUP($EG169,Data!$B:$CP,Daily!FR$10,0)+VLOOKUP($IF169,Data!$B:$CP,Daily!JQ$10,0)),0)</f>
      </c>
      <c r="BT171" s="14">
        <f>IFERROR((VLOOKUP($EG171,Data!$B:$CP,Daily!FS$10,0)+VLOOKUP($IF171,Data!$B:$CP,Daily!JR$10,0))/(VLOOKUP($EG169,Data!$B:$CP,Daily!FS$10,0)+VLOOKUP($IF169,Data!$B:$CP,Daily!JR$10,0)),0)</f>
      </c>
      <c r="BU171" s="14">
        <f>IFERROR((VLOOKUP($EG171,Data!$B:$CP,Daily!FT$10,0)+VLOOKUP($IF171,Data!$B:$CP,Daily!JS$10,0))/(VLOOKUP($EG169,Data!$B:$CP,Daily!FT$10,0)+VLOOKUP($IF169,Data!$B:$CP,Daily!JS$10,0)),0)</f>
      </c>
      <c r="BV171" s="14">
        <f>IFERROR((VLOOKUP($EG171,Data!$B:$CP,Daily!FU$10,0)+VLOOKUP($IF171,Data!$B:$CP,Daily!JT$10,0))/(VLOOKUP($EG169,Data!$B:$CP,Daily!FU$10,0)+VLOOKUP($IF169,Data!$B:$CP,Daily!JT$10,0)),0)</f>
      </c>
      <c r="BW171" s="14">
        <f>IFERROR((VLOOKUP($EG171,Data!$B:$CP,Daily!FV$10,0)+VLOOKUP($IF171,Data!$B:$CP,Daily!JU$10,0))/(VLOOKUP($EG169,Data!$B:$CP,Daily!FV$10,0)+VLOOKUP($IF169,Data!$B:$CP,Daily!JU$10,0)),0)</f>
      </c>
      <c r="BX171" s="14">
        <f>IFERROR((VLOOKUP($EG171,Data!$B:$CP,Daily!FW$10,0)+VLOOKUP($IF171,Data!$B:$CP,Daily!JV$10,0))/(VLOOKUP($EG169,Data!$B:$CP,Daily!FW$10,0)+VLOOKUP($IF169,Data!$B:$CP,Daily!JV$10,0)),0)</f>
      </c>
      <c r="BY171" s="14">
        <f>IFERROR((VLOOKUP($EG171,Data!$B:$CP,Daily!FX$10,0)+VLOOKUP($IF171,Data!$B:$CP,Daily!JW$10,0))/(VLOOKUP($EG169,Data!$B:$CP,Daily!FX$10,0)+VLOOKUP($IF169,Data!$B:$CP,Daily!JW$10,0)),0)</f>
      </c>
      <c r="BZ171" s="14">
        <f>IFERROR((VLOOKUP($EG171,Data!$B:$CP,Daily!FY$10,0)+VLOOKUP($IF171,Data!$B:$CP,Daily!JX$10,0))/(VLOOKUP($EG169,Data!$B:$CP,Daily!FY$10,0)+VLOOKUP($IF169,Data!$B:$CP,Daily!JX$10,0)),0)</f>
      </c>
      <c r="CA171" s="14">
        <f>IFERROR((VLOOKUP($EG171,Data!$B:$CP,Daily!FZ$10,0)+VLOOKUP($IF171,Data!$B:$CP,Daily!JY$10,0))/(VLOOKUP($EG169,Data!$B:$CP,Daily!FZ$10,0)+VLOOKUP($IF169,Data!$B:$CP,Daily!JY$10,0)),0)</f>
      </c>
      <c r="CB171" s="14">
        <f>IFERROR((VLOOKUP($EG171,Data!$B:$CP,Daily!GA$10,0)+VLOOKUP($IF171,Data!$B:$CP,Daily!JZ$10,0))/(VLOOKUP($EG169,Data!$B:$CP,Daily!GA$10,0)+VLOOKUP($IF169,Data!$B:$CP,Daily!JZ$10,0)),0)</f>
      </c>
      <c r="CC171" s="14">
        <f>IFERROR((VLOOKUP($EG171,Data!$B:$CP,Daily!GB$10,0)+VLOOKUP($IF171,Data!$B:$CP,Daily!KA$10,0))/(VLOOKUP($EG169,Data!$B:$CP,Daily!GB$10,0)+VLOOKUP($IF169,Data!$B:$CP,Daily!KA$10,0)),0)</f>
      </c>
      <c r="CD171" s="14">
        <f>IFERROR((VLOOKUP($EG171,Data!$B:$CP,Daily!GC$10,0)+VLOOKUP($IF171,Data!$B:$CP,Daily!KB$10,0))/(VLOOKUP($EG169,Data!$B:$CP,Daily!GC$10,0)+VLOOKUP($IF169,Data!$B:$CP,Daily!KB$10,0)),0)</f>
      </c>
      <c r="CE171" s="14">
        <f>IFERROR((VLOOKUP($EG171,Data!$B:$CP,Daily!GD$10,0)+VLOOKUP($IF171,Data!$B:$CP,Daily!KC$10,0))/(VLOOKUP($EG169,Data!$B:$CP,Daily!GD$10,0)+VLOOKUP($IF169,Data!$B:$CP,Daily!KC$10,0)),0)</f>
      </c>
      <c r="CF171" s="14">
        <f>IFERROR((VLOOKUP($EG171,Data!$B:$CP,Daily!GE$10,0)+VLOOKUP($IF171,Data!$B:$CP,Daily!KD$10,0))/(VLOOKUP($EG169,Data!$B:$CP,Daily!GE$10,0)+VLOOKUP($IF169,Data!$B:$CP,Daily!KD$10,0)),0)</f>
      </c>
      <c r="CG171" s="14">
        <f>IFERROR((VLOOKUP($EG171,Data!$B:$CP,Daily!GF$10,0)+VLOOKUP($IF171,Data!$B:$CP,Daily!KE$10,0))/(VLOOKUP($EG169,Data!$B:$CP,Daily!GF$10,0)+VLOOKUP($IF169,Data!$B:$CP,Daily!KE$10,0)),0)</f>
      </c>
      <c r="CH171" s="14">
        <f>IFERROR((VLOOKUP($EG171,Data!$B:$CP,Daily!GG$10,0)+VLOOKUP($IF171,Data!$B:$CP,Daily!KF$10,0))/(VLOOKUP($EG169,Data!$B:$CP,Daily!GG$10,0)+VLOOKUP($IF169,Data!$B:$CP,Daily!KF$10,0)),0)</f>
      </c>
      <c r="CI171" s="14">
        <f>IFERROR((VLOOKUP($EG171,Data!$B:$CP,Daily!GH$10,0)+VLOOKUP($IF171,Data!$B:$CP,Daily!KG$10,0))/(VLOOKUP($EG169,Data!$B:$CP,Daily!GH$10,0)+VLOOKUP($IF169,Data!$B:$CP,Daily!KG$10,0)),0)</f>
      </c>
      <c r="CJ171" s="14">
        <f>IFERROR((VLOOKUP($EG171,Data!$B:$CP,Daily!GI$10,0)+VLOOKUP($IF171,Data!$B:$CP,Daily!KH$10,0))/(VLOOKUP($EG169,Data!$B:$CP,Daily!GI$10,0)+VLOOKUP($IF169,Data!$B:$CP,Daily!KH$10,0)),0)</f>
      </c>
      <c r="CK171" s="14">
        <f>IFERROR((VLOOKUP($EG171,Data!$B:$CP,Daily!GJ$10,0)+VLOOKUP($IF171,Data!$B:$CP,Daily!KI$10,0))/(VLOOKUP($EG169,Data!$B:$CP,Daily!GJ$10,0)+VLOOKUP($IF169,Data!$B:$CP,Daily!KI$10,0)),0)</f>
      </c>
      <c r="CL171" s="14">
        <f>IFERROR((VLOOKUP($EG171,Data!$B:$CP,Daily!GK$10,0)+VLOOKUP($IF171,Data!$B:$CP,Daily!KJ$10,0))/(VLOOKUP($EG169,Data!$B:$CP,Daily!GK$10,0)+VLOOKUP($IF169,Data!$B:$CP,Daily!KJ$10,0)),0)</f>
      </c>
      <c r="CM171" s="14">
        <f>IFERROR((VLOOKUP($EG171,Data!$B:$CP,Daily!GL$10,0)+VLOOKUP($IF171,Data!$B:$CP,Daily!KK$10,0))/(VLOOKUP($EG169,Data!$B:$CP,Daily!GL$10,0)+VLOOKUP($IF169,Data!$B:$CP,Daily!KK$10,0)),0)</f>
      </c>
      <c r="CN171" s="14">
        <f>IFERROR((VLOOKUP($EG171,Data!$B:$CP,Daily!GM$10,0)+VLOOKUP($IF171,Data!$B:$CP,Daily!KL$10,0))/(VLOOKUP($EG169,Data!$B:$CP,Daily!GM$10,0)+VLOOKUP($IF169,Data!$B:$CP,Daily!KL$10,0)),0)</f>
      </c>
      <c r="CO171" s="14">
        <f>IFERROR((VLOOKUP($EG171,Data!$B:$CP,Daily!GN$10,0)+VLOOKUP($IF171,Data!$B:$CP,Daily!KM$10,0))/(VLOOKUP($EG169,Data!$B:$CP,Daily!GN$10,0)+VLOOKUP($IF169,Data!$B:$CP,Daily!KM$10,0)),0)</f>
      </c>
      <c r="CP171" s="14">
        <f>IFERROR((VLOOKUP($EG171,Data!$B:$CP,Daily!GO$10,0)+VLOOKUP($IF171,Data!$B:$CP,Daily!KN$10,0))/(VLOOKUP($EG169,Data!$B:$CP,Daily!GO$10,0)+VLOOKUP($IF169,Data!$B:$CP,Daily!KN$10,0)),0)</f>
      </c>
      <c r="CQ171" s="14">
        <f>IFERROR((VLOOKUP($EG171,Data!$B:$CP,Daily!GP$10,0)+VLOOKUP($IF171,Data!$B:$CP,Daily!KO$10,0))/(VLOOKUP($EG169,Data!$B:$CP,Daily!GP$10,0)+VLOOKUP($IF169,Data!$B:$CP,Daily!KO$10,0)),0)</f>
      </c>
      <c r="CR171" s="14">
        <f>IFERROR((VLOOKUP($EG171,Data!$B:$CP,Daily!GQ$10,0)+VLOOKUP($IF171,Data!$B:$CP,Daily!KP$10,0))/(VLOOKUP($EG169,Data!$B:$CP,Daily!GQ$10,0)+VLOOKUP($IF169,Data!$B:$CP,Daily!KP$10,0)),0)</f>
      </c>
      <c r="CS171" s="14">
        <f>IFERROR((VLOOKUP($EG171,Data!$B:$CP,Daily!GR$10,0)+VLOOKUP($IF171,Data!$B:$CP,Daily!KQ$10,0))/(VLOOKUP($EG169,Data!$B:$CP,Daily!GR$10,0)+VLOOKUP($IF169,Data!$B:$CP,Daily!KQ$10,0)),0)</f>
      </c>
      <c r="CT171" s="14">
        <f>IFERROR((VLOOKUP($EG171,Data!$B:$CP,Daily!GS$10,0)+VLOOKUP($IF171,Data!$B:$CP,Daily!KR$10,0))/(VLOOKUP($EG169,Data!$B:$CP,Daily!GS$10,0)+VLOOKUP($IF169,Data!$B:$CP,Daily!KR$10,0)),0)</f>
      </c>
      <c r="CU171" s="14">
        <f>IFERROR((VLOOKUP($EG171,Data!$B:$CP,Daily!GT$10,0)+VLOOKUP($IF171,Data!$B:$CP,Daily!KS$10,0))/(VLOOKUP($EG169,Data!$B:$CP,Daily!GT$10,0)+VLOOKUP($IF169,Data!$B:$CP,Daily!KS$10,0)),0)</f>
      </c>
      <c r="CV171" s="14">
        <f>IFERROR((VLOOKUP($EG171,Data!$B:$CP,Daily!GU$10,0)+VLOOKUP($IF171,Data!$B:$CP,Daily!KT$10,0))/(VLOOKUP($EG169,Data!$B:$CP,Daily!GU$10,0)+VLOOKUP($IF169,Data!$B:$CP,Daily!KT$10,0)),0)</f>
      </c>
      <c r="CW171" s="14">
        <f>IFERROR((VLOOKUP($EG171,Data!$B:$CP,Daily!GV$10,0)+VLOOKUP($IF171,Data!$B:$CP,Daily!KU$10,0))/(VLOOKUP($EG169,Data!$B:$CP,Daily!GV$10,0)+VLOOKUP($IF169,Data!$B:$CP,Daily!KU$10,0)),0)</f>
      </c>
      <c r="CX171" s="14">
        <f>IFERROR((VLOOKUP($EG171,Data!$B:$CP,Daily!GW$10,0)+VLOOKUP($IF171,Data!$B:$CP,Daily!KV$10,0))/(VLOOKUP($EG169,Data!$B:$CP,Daily!GW$10,0)+VLOOKUP($IF169,Data!$B:$CP,Daily!KV$10,0)),0)</f>
      </c>
      <c r="CY171" s="14">
        <f>IFERROR((VLOOKUP($EG171,Data!$B:$CP,Daily!GX$10,0)+VLOOKUP($IF171,Data!$B:$CP,Daily!KW$10,0))/(VLOOKUP($EG169,Data!$B:$CP,Daily!GX$10,0)+VLOOKUP($IF169,Data!$B:$CP,Daily!KW$10,0)),0)</f>
      </c>
      <c r="CZ171" s="14">
        <f>IFERROR((VLOOKUP($EG171,Data!$B:$CP,Daily!GY$10,0)+VLOOKUP($IF171,Data!$B:$CP,Daily!KX$10,0))/(VLOOKUP($EG169,Data!$B:$CP,Daily!GY$10,0)+VLOOKUP($IF169,Data!$B:$CP,Daily!KX$10,0)),0)</f>
      </c>
      <c r="DA171" s="14">
        <f>IFERROR((VLOOKUP($EG171,Data!$B:$CP,Daily!GZ$10,0)+VLOOKUP($IF171,Data!$B:$CP,Daily!KY$10,0))/(VLOOKUP($EG169,Data!$B:$CP,Daily!GZ$10,0)+VLOOKUP($IF169,Data!$B:$CP,Daily!KY$10,0)),0)</f>
      </c>
      <c r="DB171" s="14">
        <f>IFERROR((VLOOKUP($EG171,Data!$B:$CP,Daily!HA$10,0)+VLOOKUP($IF171,Data!$B:$CP,Daily!KZ$10,0))/(VLOOKUP($EG169,Data!$B:$CP,Daily!HA$10,0)+VLOOKUP($IF169,Data!$B:$CP,Daily!KZ$10,0)),0)</f>
      </c>
      <c r="DC171" s="14">
        <f>IFERROR((VLOOKUP($EG171,Data!$B:$CP,Daily!HB$10,0)+VLOOKUP($IF171,Data!$B:$CP,Daily!LA$10,0))/(VLOOKUP($EG169,Data!$B:$CP,Daily!HB$10,0)+VLOOKUP($IF169,Data!$B:$CP,Daily!LA$10,0)),0)</f>
      </c>
      <c r="DD171" s="14">
        <f>IFERROR((VLOOKUP($EG171,Data!$B:$CP,Daily!HC$10,0)+VLOOKUP($IF171,Data!$B:$CP,Daily!LB$10,0))/(VLOOKUP($EG169,Data!$B:$CP,Daily!HC$10,0)+VLOOKUP($IF169,Data!$B:$CP,Daily!LB$10,0)),0)</f>
      </c>
      <c r="DE171" s="14">
        <f>IFERROR((VLOOKUP($EG171,Data!$B:$CP,Daily!HD$10,0)+VLOOKUP($IF171,Data!$B:$CP,Daily!LC$10,0))/(VLOOKUP($EG169,Data!$B:$CP,Daily!HD$10,0)+VLOOKUP($IF169,Data!$B:$CP,Daily!LC$10,0)),0)</f>
      </c>
      <c r="DF171" s="14">
        <f>IFERROR((VLOOKUP($EG171,Data!$B:$CP,Daily!HE$10,0)+VLOOKUP($IF171,Data!$B:$CP,Daily!LD$10,0))/(VLOOKUP($EG169,Data!$B:$CP,Daily!HE$10,0)+VLOOKUP($IF169,Data!$B:$CP,Daily!LD$10,0)),0)</f>
      </c>
      <c r="DG171" s="14">
        <f>IFERROR((VLOOKUP($EG171,Data!$B:$CP,Daily!HF$10,0)+VLOOKUP($IF171,Data!$B:$CP,Daily!LE$10,0))/(VLOOKUP($EG169,Data!$B:$CP,Daily!HF$10,0)+VLOOKUP($IF169,Data!$B:$CP,Daily!LE$10,0)),0)</f>
      </c>
      <c r="DH171" s="14">
        <f>IFERROR((VLOOKUP($EG171,Data!$B:$CP,Daily!HG$10,0)+VLOOKUP($IF171,Data!$B:$CP,Daily!LF$10,0))/(VLOOKUP($EG169,Data!$B:$CP,Daily!HG$10,0)+VLOOKUP($IF169,Data!$B:$CP,Daily!LF$10,0)),0)</f>
      </c>
      <c r="DI171" s="14">
        <f>IFERROR((VLOOKUP($EG171,Data!$B:$CP,Daily!HH$10,0)+VLOOKUP($IF171,Data!$B:$CP,Daily!LG$10,0))/(VLOOKUP($EG169,Data!$B:$CP,Daily!HH$10,0)+VLOOKUP($IF169,Data!$B:$CP,Daily!LG$10,0)),0)</f>
      </c>
      <c r="DJ171" s="14">
        <f>IFERROR((VLOOKUP($EG171,Data!$B:$CP,Daily!HI$10,0)+VLOOKUP($IF171,Data!$B:$CP,Daily!LH$10,0))/(VLOOKUP($EG169,Data!$B:$CP,Daily!HI$10,0)+VLOOKUP($IF169,Data!$B:$CP,Daily!LH$10,0)),0)</f>
      </c>
      <c r="DK171" s="14">
        <f>IFERROR((VLOOKUP($EG171,Data!$B:$CP,Daily!HJ$10,0)+VLOOKUP($IF171,Data!$B:$CP,Daily!LI$10,0))/(VLOOKUP($EG169,Data!$B:$CP,Daily!HJ$10,0)+VLOOKUP($IF169,Data!$B:$CP,Daily!LI$10,0)),0)</f>
      </c>
      <c r="DL171" s="14">
        <f>IFERROR((VLOOKUP($EG171,Data!$B:$CP,Daily!HK$10,0)+VLOOKUP($IF171,Data!$B:$CP,Daily!LJ$10,0))/(VLOOKUP($EG169,Data!$B:$CP,Daily!HK$10,0)+VLOOKUP($IF169,Data!$B:$CP,Daily!LJ$10,0)),0)</f>
      </c>
      <c r="DM171" s="14">
        <f>IFERROR((VLOOKUP($EG171,Data!$B:$CP,Daily!HL$10,0)+VLOOKUP($IF171,Data!$B:$CP,Daily!LK$10,0))/(VLOOKUP($EG169,Data!$B:$CP,Daily!HL$10,0)+VLOOKUP($IF169,Data!$B:$CP,Daily!LK$10,0)),0)</f>
      </c>
      <c r="DN171" s="14">
        <f>IFERROR((VLOOKUP($EG171,Data!$B:$CP,Daily!HM$10,0)+VLOOKUP($IF171,Data!$B:$CP,Daily!LL$10,0))/(VLOOKUP($EG169,Data!$B:$CP,Daily!HM$10,0)+VLOOKUP($IF169,Data!$B:$CP,Daily!LL$10,0)),0)</f>
      </c>
      <c r="DO171" s="14">
        <f>IFERROR((VLOOKUP($EG171,Data!$B:$CP,Daily!HN$10,0)+VLOOKUP($IF171,Data!$B:$CP,Daily!LM$10,0))/(VLOOKUP($EG169,Data!$B:$CP,Daily!HN$10,0)+VLOOKUP($IF169,Data!$B:$CP,Daily!LM$10,0)),0)</f>
      </c>
      <c r="DP171" s="14">
        <f>IFERROR((VLOOKUP($EG171,Data!$B:$CP,Daily!HO$10,0)+VLOOKUP($IF171,Data!$B:$CP,Daily!LN$10,0))/(VLOOKUP($EG169,Data!$B:$CP,Daily!HO$10,0)+VLOOKUP($IF169,Data!$B:$CP,Daily!LN$10,0)),0)</f>
      </c>
      <c r="DQ171" s="14">
        <f>IFERROR((VLOOKUP($EG171,Data!$B:$CP,Daily!HP$10,0)+VLOOKUP($IF171,Data!$B:$CP,Daily!LO$10,0))/(VLOOKUP($EG169,Data!$B:$CP,Daily!HP$10,0)+VLOOKUP($IF169,Data!$B:$CP,Daily!LO$10,0)),0)</f>
      </c>
      <c r="DR171" s="14">
        <f>IFERROR((VLOOKUP($EG171,Data!$B:$CP,Daily!HQ$10,0)+VLOOKUP($IF171,Data!$B:$CP,Daily!LP$10,0))/(VLOOKUP($EG169,Data!$B:$CP,Daily!HQ$10,0)+VLOOKUP($IF169,Data!$B:$CP,Daily!LP$10,0)),0)</f>
      </c>
      <c r="DS171" s="14">
        <f>IFERROR((VLOOKUP($EG171,Data!$B:$CP,Daily!HR$10,0)+VLOOKUP($IF171,Data!$B:$CP,Daily!LQ$10,0))/(VLOOKUP($EG169,Data!$B:$CP,Daily!HR$10,0)+VLOOKUP($IF169,Data!$B:$CP,Daily!LQ$10,0)),0)</f>
      </c>
      <c r="DT171" s="14">
        <f>IFERROR((VLOOKUP($EG171,Data!$B:$CP,Daily!HS$10,0)+VLOOKUP($IF171,Data!$B:$CP,Daily!LR$10,0))/(VLOOKUP($EG169,Data!$B:$CP,Daily!HS$10,0)+VLOOKUP($IF169,Data!$B:$CP,Daily!LR$10,0)),0)</f>
      </c>
      <c r="DU171" s="14">
        <f>IFERROR((VLOOKUP($EG171,Data!$B:$CP,Daily!HT$10,0)+VLOOKUP($IF171,Data!$B:$CP,Daily!LS$10,0))/(VLOOKUP($EG169,Data!$B:$CP,Daily!HT$10,0)+VLOOKUP($IF169,Data!$B:$CP,Daily!LS$10,0)),0)</f>
      </c>
      <c r="DV171" s="14">
        <f>IFERROR((VLOOKUP($EG171,Data!$B:$CP,Daily!HU$10,0)+VLOOKUP($IF171,Data!$B:$CP,Daily!LT$10,0))/(VLOOKUP($EG169,Data!$B:$CP,Daily!HU$10,0)+VLOOKUP($IF169,Data!$B:$CP,Daily!LT$10,0)),0)</f>
      </c>
      <c r="DW171" s="52">
        <f>_xlfn.QUARTILE.INC($AJ171:$DT171,1)</f>
      </c>
      <c r="DX171" s="52">
        <f>_xlfn.QUARTILE.INC($AJ171:$DT171,3)</f>
      </c>
      <c r="DY171" s="52">
        <f>DX171-DW171</f>
      </c>
      <c r="DZ171" s="52">
        <f>DX171+(0.75*DY171)</f>
      </c>
      <c r="EA171" s="52">
        <f>DW171-(0.75*DY171)</f>
      </c>
      <c r="EB171" s="18"/>
      <c r="EC171" s="14">
        <f>_xlfn.STDEV.P(BN171:DU171)</f>
      </c>
      <c r="ED171" s="14">
        <f t="shared" ref="ED171:ED172" si="2657">SUMPRODUCT(DN171:DT171,DN$169:DT$169)/SUM(DN$169:DT$169)</f>
      </c>
      <c r="EE171" s="14">
        <f t="shared" ref="EE171:EE172" si="2658">SUMPRODUCT(CR171:DT171,CR$169:DT$169)/SUM(CR$169:DT$169)</f>
      </c>
      <c r="EF171" s="16"/>
      <c r="EG171" s="9" t="s">
        <v>844</v>
      </c>
      <c r="EH171" s="9" t="s">
        <v>148</v>
      </c>
      <c r="EI171" s="14">
        <f>IFERROR(VLOOKUP($EG171,Data!$B:$CP,Daily!EI$10,0)/IFERROR(VLOOKUP($EG169,Data!$B:$CP,Daily!EI$10,0),0),0)</f>
      </c>
      <c r="EJ171" s="14">
        <f>IFERROR(VLOOKUP($EG171,Data!$B:$CP,Daily!EJ$10,0)/IFERROR(VLOOKUP($EG169,Data!$B:$CP,Daily!EJ$10,0),0),0)</f>
      </c>
      <c r="EK171" s="14">
        <f>IFERROR(VLOOKUP($EG171,Data!$B:$CP,Daily!EK$10,0)/IFERROR(VLOOKUP($EG169,Data!$B:$CP,Daily!EK$10,0),0),0)</f>
      </c>
      <c r="EL171" s="14">
        <f>IFERROR(VLOOKUP($EG171,Data!$B:$CP,Daily!EL$10,0)/IFERROR(VLOOKUP($EG169,Data!$B:$CP,Daily!EL$10,0),0),0)</f>
      </c>
      <c r="EM171" s="14">
        <f>IFERROR(VLOOKUP($EG171,Data!$B:$CP,Daily!EM$10,0)/IFERROR(VLOOKUP($EG169,Data!$B:$CP,Daily!EM$10,0),0),0)</f>
      </c>
      <c r="EN171" s="14">
        <f>IFERROR(VLOOKUP($EG171,Data!$B:$CP,Daily!EN$10,0)/IFERROR(VLOOKUP($EG169,Data!$B:$CP,Daily!EN$10,0),0),0)</f>
      </c>
      <c r="EO171" s="14">
        <f>IFERROR(VLOOKUP($EG171,Data!$B:$CP,Daily!EO$10,0)/IFERROR(VLOOKUP($EG169,Data!$B:$CP,Daily!EO$10,0),0),0)</f>
      </c>
      <c r="EP171" s="14">
        <f>IFERROR(VLOOKUP($EG171,Data!$B:$CP,Daily!EP$10,0)/IFERROR(VLOOKUP($EG169,Data!$B:$CP,Daily!EP$10,0),0),0)</f>
      </c>
      <c r="EQ171" s="14">
        <f>IFERROR(VLOOKUP($EG171,Data!$B:$CP,Daily!EQ$10,0)/IFERROR(VLOOKUP($EG169,Data!$B:$CP,Daily!EQ$10,0),0),0)</f>
      </c>
      <c r="ER171" s="14">
        <f>IFERROR(VLOOKUP($EG171,Data!$B:$CP,Daily!ER$10,0)/IFERROR(VLOOKUP($EG169,Data!$B:$CP,Daily!ER$10,0),0),0)</f>
      </c>
      <c r="ES171" s="14">
        <f>IFERROR(VLOOKUP($EG171,Data!$B:$CP,Daily!ES$10,0)/IFERROR(VLOOKUP($EG169,Data!$B:$CP,Daily!ES$10,0),0),0)</f>
      </c>
      <c r="ET171" s="14">
        <f>IFERROR(VLOOKUP($EG171,Data!$B:$CP,Daily!ET$10,0)/IFERROR(VLOOKUP($EG169,Data!$B:$CP,Daily!ET$10,0),0),0)</f>
      </c>
      <c r="EU171" s="14">
        <f>IFERROR(VLOOKUP($EG171,Data!$B:$CP,Daily!EU$10,0)/IFERROR(VLOOKUP($EG169,Data!$B:$CP,Daily!EU$10,0),0),0)</f>
      </c>
      <c r="EV171" s="14">
        <f>IFERROR(VLOOKUP($EG171,Data!$B:$CP,Daily!EV$10,0)/IFERROR(VLOOKUP($EG169,Data!$B:$CP,Daily!EV$10,0),0),0)</f>
      </c>
      <c r="EW171" s="14">
        <f>IFERROR(VLOOKUP($EG171,Data!$B:$CP,Daily!EW$10,0)/IFERROR(VLOOKUP($EG169,Data!$B:$CP,Daily!EW$10,0),0),0)</f>
      </c>
      <c r="EX171" s="14">
        <f>IFERROR(VLOOKUP($EG171,Data!$B:$CP,Daily!EX$10,0)/IFERROR(VLOOKUP($EG169,Data!$B:$CP,Daily!EX$10,0),0),0)</f>
      </c>
      <c r="EY171" s="14">
        <f>IFERROR(VLOOKUP($EG171,Data!$B:$CP,Daily!EY$10,0)/IFERROR(VLOOKUP($EG169,Data!$B:$CP,Daily!EY$10,0),0),0)</f>
      </c>
      <c r="EZ171" s="14">
        <f>IFERROR(VLOOKUP($EG171,Data!$B:$CP,Daily!EZ$10,0)/IFERROR(VLOOKUP($EG169,Data!$B:$CP,Daily!EZ$10,0),0),0)</f>
      </c>
      <c r="FA171" s="14">
        <f>IFERROR(VLOOKUP($EG171,Data!$B:$CP,Daily!FA$10,0)/IFERROR(VLOOKUP($EG169,Data!$B:$CP,Daily!FA$10,0),0),0)</f>
      </c>
      <c r="FB171" s="14">
        <f>IFERROR(VLOOKUP($EG171,Data!$B:$CP,Daily!FB$10,0)/IFERROR(VLOOKUP($EG169,Data!$B:$CP,Daily!FB$10,0),0),0)</f>
      </c>
      <c r="FC171" s="14">
        <f>IFERROR(VLOOKUP($EG171,Data!$B:$CP,Daily!FC$10,0)/IFERROR(VLOOKUP($EG169,Data!$B:$CP,Daily!FC$10,0),0),0)</f>
      </c>
      <c r="FD171" s="14">
        <f>IFERROR(VLOOKUP($EG171,Data!$B:$CP,Daily!FD$10,0)/IFERROR(VLOOKUP($EG169,Data!$B:$CP,Daily!FD$10,0),0),0)</f>
      </c>
      <c r="FE171" s="14">
        <f>IFERROR(VLOOKUP($EG171,Data!$B:$CP,Daily!FE$10,0)/IFERROR(VLOOKUP($EG169,Data!$B:$CP,Daily!FE$10,0),0),0)</f>
      </c>
      <c r="FF171" s="14">
        <f>IFERROR(VLOOKUP($EG171,Data!$B:$CP,Daily!FF$10,0)/IFERROR(VLOOKUP($EG169,Data!$B:$CP,Daily!FF$10,0),0),0)</f>
      </c>
      <c r="FG171" s="14">
        <f>IFERROR(VLOOKUP($EG171,Data!$B:$CP,Daily!FG$10,0)/IFERROR(VLOOKUP($EG169,Data!$B:$CP,Daily!FG$10,0),0),0)</f>
      </c>
      <c r="FH171" s="14">
        <f>IFERROR(VLOOKUP($EG171,Data!$B:$CP,Daily!FH$10,0)/IFERROR(VLOOKUP($EG169,Data!$B:$CP,Daily!FH$10,0),0),0)</f>
      </c>
      <c r="FI171" s="14">
        <f>IFERROR(VLOOKUP($EG171,Data!$B:$CP,Daily!FI$10,0)/IFERROR(VLOOKUP($EG169,Data!$B:$CP,Daily!FI$10,0),0),0)</f>
      </c>
      <c r="FJ171" s="14">
        <f>IFERROR(VLOOKUP($EG171,Data!$B:$CP,Daily!FJ$10,0)/IFERROR(VLOOKUP($EG169,Data!$B:$CP,Daily!FJ$10,0),0),0)</f>
      </c>
      <c r="FK171" s="14">
        <f>IFERROR(VLOOKUP($EG171,Data!$B:$CP,Daily!FK$10,0)/IFERROR(VLOOKUP($EG169,Data!$B:$CP,Daily!FK$10,0),0),0)</f>
      </c>
      <c r="FL171" s="14">
        <f>IFERROR(VLOOKUP($EG171,Data!$B:$CP,Daily!FL$10,0)/IFERROR(VLOOKUP($EG169,Data!$B:$CP,Daily!FL$10,0),0),0)</f>
      </c>
      <c r="FM171" s="14">
        <f>IFERROR(VLOOKUP($EG171,Data!$B:$CP,Daily!FM$10,0)/IFERROR(VLOOKUP($EG169,Data!$B:$CP,Daily!FM$10,0),0),0)</f>
      </c>
      <c r="FN171" s="14">
        <f>IFERROR(VLOOKUP($EG171,Data!$B:$CP,Daily!FN$10,0)/IFERROR(VLOOKUP($EG169,Data!$B:$CP,Daily!FN$10,0),0),0)</f>
      </c>
      <c r="FO171" s="14">
        <f>IFERROR(VLOOKUP($EG171,Data!$B:$CP,Daily!FO$10,0)/IFERROR(VLOOKUP($EG169,Data!$B:$CP,Daily!FO$10,0),0),0)</f>
      </c>
      <c r="FP171" s="14">
        <f>IFERROR(VLOOKUP($EG171,Data!$B:$CP,Daily!FP$10,0)/IFERROR(VLOOKUP($EG169,Data!$B:$CP,Daily!FP$10,0),0),0)</f>
      </c>
      <c r="FQ171" s="14">
        <f>IFERROR(VLOOKUP($EG171,Data!$B:$CP,Daily!FQ$10,0)/IFERROR(VLOOKUP($EG169,Data!$B:$CP,Daily!FQ$10,0),0),0)</f>
      </c>
      <c r="FR171" s="14">
        <f>IFERROR(VLOOKUP($EG171,Data!$B:$CP,Daily!FR$10,0)/IFERROR(VLOOKUP($EG169,Data!$B:$CP,Daily!FR$10,0),0),0)</f>
      </c>
      <c r="FS171" s="14">
        <f>IFERROR(VLOOKUP($EG171,Data!$B:$CP,Daily!FS$10,0)/IFERROR(VLOOKUP($EG169,Data!$B:$CP,Daily!FS$10,0),0),0)</f>
      </c>
      <c r="FT171" s="14">
        <f>IFERROR(VLOOKUP($EG171,Data!$B:$CP,Daily!FT$10,0)/IFERROR(VLOOKUP($EG169,Data!$B:$CP,Daily!FT$10,0),0),0)</f>
      </c>
      <c r="FU171" s="14">
        <f>IFERROR(VLOOKUP($EG171,Data!$B:$CP,Daily!FU$10,0)/IFERROR(VLOOKUP($EG169,Data!$B:$CP,Daily!FU$10,0),0),0)</f>
      </c>
      <c r="FV171" s="14">
        <f>IFERROR(VLOOKUP($EG171,Data!$B:$CP,Daily!FV$10,0)/IFERROR(VLOOKUP($EG169,Data!$B:$CP,Daily!FV$10,0),0),0)</f>
      </c>
      <c r="FW171" s="14">
        <f>IFERROR(VLOOKUP($EG171,Data!$B:$CP,Daily!FW$10,0)/IFERROR(VLOOKUP($EG169,Data!$B:$CP,Daily!FW$10,0),0),0)</f>
      </c>
      <c r="FX171" s="14">
        <f>IFERROR(VLOOKUP($EG171,Data!$B:$CP,Daily!FX$10,0)/IFERROR(VLOOKUP($EG169,Data!$B:$CP,Daily!FX$10,0),0),0)</f>
      </c>
      <c r="FY171" s="14">
        <f>IFERROR(VLOOKUP($EG171,Data!$B:$CP,Daily!FY$10,0)/IFERROR(VLOOKUP($EG169,Data!$B:$CP,Daily!FY$10,0),0),0)</f>
      </c>
      <c r="FZ171" s="14">
        <f>IFERROR(VLOOKUP($EG171,Data!$B:$CP,Daily!FZ$10,0)/IFERROR(VLOOKUP($EG169,Data!$B:$CP,Daily!FZ$10,0),0),0)</f>
      </c>
      <c r="GA171" s="14">
        <f>IFERROR(VLOOKUP($EG171,Data!$B:$CP,Daily!GA$10,0)/IFERROR(VLOOKUP($EG169,Data!$B:$CP,Daily!GA$10,0),0),0)</f>
      </c>
      <c r="GB171" s="14">
        <f>IFERROR(VLOOKUP($EG171,Data!$B:$CP,Daily!GB$10,0)/IFERROR(VLOOKUP($EG169,Data!$B:$CP,Daily!GB$10,0),0),0)</f>
      </c>
      <c r="GC171" s="14">
        <f>IFERROR(VLOOKUP($EG171,Data!$B:$CP,Daily!GC$10,0)/IFERROR(VLOOKUP($EG169,Data!$B:$CP,Daily!GC$10,0),0),0)</f>
      </c>
      <c r="GD171" s="14">
        <f>IFERROR(VLOOKUP($EG171,Data!$B:$CP,Daily!GD$10,0)/IFERROR(VLOOKUP($EG169,Data!$B:$CP,Daily!GD$10,0),0),0)</f>
      </c>
      <c r="GE171" s="14">
        <f>IFERROR(VLOOKUP($EG171,Data!$B:$CP,Daily!GE$10,0)/IFERROR(VLOOKUP($EG169,Data!$B:$CP,Daily!GE$10,0),0),0)</f>
      </c>
      <c r="GF171" s="14">
        <f>IFERROR(VLOOKUP($EG171,Data!$B:$CP,Daily!GF$10,0)/IFERROR(VLOOKUP($EG169,Data!$B:$CP,Daily!GF$10,0),0),0)</f>
      </c>
      <c r="GG171" s="14">
        <f>IFERROR(VLOOKUP($EG171,Data!$B:$CP,Daily!GG$10,0)/IFERROR(VLOOKUP($EG169,Data!$B:$CP,Daily!GG$10,0),0),0)</f>
      </c>
      <c r="GH171" s="14">
        <f>IFERROR(VLOOKUP($EG171,Data!$B:$CP,Daily!GH$10,0)/IFERROR(VLOOKUP($EG169,Data!$B:$CP,Daily!GH$10,0),0),0)</f>
      </c>
      <c r="GI171" s="14">
        <f>IFERROR(VLOOKUP($EG171,Data!$B:$CP,Daily!GI$10,0)/IFERROR(VLOOKUP($EG169,Data!$B:$CP,Daily!GI$10,0),0),0)</f>
      </c>
      <c r="GJ171" s="14">
        <f>IFERROR(VLOOKUP($EG171,Data!$B:$CP,Daily!GJ$10,0)/IFERROR(VLOOKUP($EG169,Data!$B:$CP,Daily!GJ$10,0),0),0)</f>
      </c>
      <c r="GK171" s="14">
        <f>IFERROR(VLOOKUP($EG171,Data!$B:$CP,Daily!GK$10,0)/IFERROR(VLOOKUP($EG169,Data!$B:$CP,Daily!GK$10,0),0),0)</f>
      </c>
      <c r="GL171" s="14">
        <f>IFERROR(VLOOKUP($EG171,Data!$B:$CP,Daily!GL$10,0)/IFERROR(VLOOKUP($EG169,Data!$B:$CP,Daily!GL$10,0),0),0)</f>
      </c>
      <c r="GM171" s="14">
        <f>IFERROR(VLOOKUP($EG171,Data!$B:$CP,Daily!GM$10,0)/IFERROR(VLOOKUP($EG169,Data!$B:$CP,Daily!GM$10,0),0),0)</f>
      </c>
      <c r="GN171" s="14">
        <f>IFERROR(VLOOKUP($EG171,Data!$B:$CP,Daily!GN$10,0)/IFERROR(VLOOKUP($EG169,Data!$B:$CP,Daily!GN$10,0),0),0)</f>
      </c>
      <c r="GO171" s="14">
        <f>IFERROR(VLOOKUP($EG171,Data!$B:$CP,Daily!GO$10,0)/IFERROR(VLOOKUP($EG169,Data!$B:$CP,Daily!GO$10,0),0),0)</f>
      </c>
      <c r="GP171" s="14">
        <f>IFERROR(VLOOKUP($EG171,Data!$B:$CP,Daily!GP$10,0)/IFERROR(VLOOKUP($EG169,Data!$B:$CP,Daily!GP$10,0),0),0)</f>
      </c>
      <c r="GQ171" s="14">
        <f>IFERROR(VLOOKUP($EG171,Data!$B:$CP,Daily!GQ$10,0)/IFERROR(VLOOKUP($EG169,Data!$B:$CP,Daily!GQ$10,0),0),0)</f>
      </c>
      <c r="GR171" s="14">
        <f>IFERROR(VLOOKUP($EG171,Data!$B:$CP,Daily!GR$10,0)/IFERROR(VLOOKUP($EG169,Data!$B:$CP,Daily!GR$10,0),0),0)</f>
      </c>
      <c r="GS171" s="14">
        <f>IFERROR(VLOOKUP($EG171,Data!$B:$CP,Daily!GS$10,0)/IFERROR(VLOOKUP($EG169,Data!$B:$CP,Daily!GS$10,0),0),0)</f>
      </c>
      <c r="GT171" s="14">
        <f>IFERROR(VLOOKUP($EG171,Data!$B:$CP,Daily!GT$10,0)/IFERROR(VLOOKUP($EG169,Data!$B:$CP,Daily!GT$10,0),0),0)</f>
      </c>
      <c r="GU171" s="14">
        <f>IFERROR(VLOOKUP($EG171,Data!$B:$CP,Daily!GU$10,0)/IFERROR(VLOOKUP($EG169,Data!$B:$CP,Daily!GU$10,0),0),0)</f>
      </c>
      <c r="GV171" s="14">
        <f>IFERROR(VLOOKUP($EG171,Data!$B:$CP,Daily!GV$10,0)/IFERROR(VLOOKUP($EG169,Data!$B:$CP,Daily!GV$10,0),0),0)</f>
      </c>
      <c r="GW171" s="14">
        <f>IFERROR(VLOOKUP($EG171,Data!$B:$CP,Daily!GW$10,0)/IFERROR(VLOOKUP($EG169,Data!$B:$CP,Daily!GW$10,0),0),0)</f>
      </c>
      <c r="GX171" s="14">
        <f>IFERROR(VLOOKUP($EG171,Data!$B:$CP,Daily!GX$10,0)/IFERROR(VLOOKUP($EG169,Data!$B:$CP,Daily!GX$10,0),0),0)</f>
      </c>
      <c r="GY171" s="14">
        <f>IFERROR(VLOOKUP($EG171,Data!$B:$CP,Daily!GY$10,0)/IFERROR(VLOOKUP($EG169,Data!$B:$CP,Daily!GY$10,0),0),0)</f>
      </c>
      <c r="GZ171" s="14">
        <f>IFERROR(VLOOKUP($EG171,Data!$B:$CP,Daily!GZ$10,0)/IFERROR(VLOOKUP($EG169,Data!$B:$CP,Daily!GZ$10,0),0),0)</f>
      </c>
      <c r="HA171" s="14">
        <f>IFERROR(VLOOKUP($EG171,Data!$B:$CP,Daily!HA$10,0)/IFERROR(VLOOKUP($EG169,Data!$B:$CP,Daily!HA$10,0),0),0)</f>
      </c>
      <c r="HB171" s="14">
        <f>IFERROR(VLOOKUP($EG171,Data!$B:$CP,Daily!HB$10,0)/IFERROR(VLOOKUP($EG169,Data!$B:$CP,Daily!HB$10,0),0),0)</f>
      </c>
      <c r="HC171" s="14">
        <f>IFERROR(VLOOKUP($EG171,Data!$B:$CP,Daily!HC$10,0)/IFERROR(VLOOKUP($EG169,Data!$B:$CP,Daily!HC$10,0),0),0)</f>
      </c>
      <c r="HD171" s="14">
        <f>IFERROR(VLOOKUP($EG171,Data!$B:$CP,Daily!HD$10,0)/IFERROR(VLOOKUP($EG169,Data!$B:$CP,Daily!HD$10,0),0),0)</f>
      </c>
      <c r="HE171" s="14">
        <f>IFERROR(VLOOKUP($EG171,Data!$B:$CP,Daily!HE$10,0)/IFERROR(VLOOKUP($EG169,Data!$B:$CP,Daily!HE$10,0),0),0)</f>
      </c>
      <c r="HF171" s="14">
        <f>IFERROR(VLOOKUP($EG171,Data!$B:$CP,Daily!HF$10,0)/IFERROR(VLOOKUP($EG169,Data!$B:$CP,Daily!HF$10,0),0),0)</f>
      </c>
      <c r="HG171" s="14">
        <f>IFERROR(VLOOKUP($EG171,Data!$B:$CP,Daily!HG$10,0)/IFERROR(VLOOKUP($EG169,Data!$B:$CP,Daily!HG$10,0),0),0)</f>
      </c>
      <c r="HH171" s="14">
        <f>IFERROR(VLOOKUP($EG171,Data!$B:$CP,Daily!HH$10,0)/IFERROR(VLOOKUP($EG169,Data!$B:$CP,Daily!HH$10,0),0),0)</f>
      </c>
      <c r="HI171" s="14">
        <f>IFERROR(VLOOKUP($EG171,Data!$B:$CP,Daily!HI$10,0)/IFERROR(VLOOKUP($EG169,Data!$B:$CP,Daily!HI$10,0),0),0)</f>
      </c>
      <c r="HJ171" s="14">
        <f>IFERROR(VLOOKUP($EG171,Data!$B:$CP,Daily!HJ$10,0)/IFERROR(VLOOKUP($EG169,Data!$B:$CP,Daily!HJ$10,0),0),0)</f>
      </c>
      <c r="HK171" s="14">
        <f>IFERROR(VLOOKUP($EG171,Data!$B:$CP,Daily!HK$10,0)/IFERROR(VLOOKUP($EG169,Data!$B:$CP,Daily!HK$10,0),0),0)</f>
      </c>
      <c r="HL171" s="14">
        <f>IFERROR(VLOOKUP($EG171,Data!$B:$CP,Daily!HL$10,0)/IFERROR(VLOOKUP($EG169,Data!$B:$CP,Daily!HL$10,0),0),0)</f>
      </c>
      <c r="HM171" s="14">
        <f>IFERROR(VLOOKUP($EG171,Data!$B:$CP,Daily!HM$10,0)/IFERROR(VLOOKUP($EG169,Data!$B:$CP,Daily!HM$10,0),0),0)</f>
      </c>
      <c r="HN171" s="14">
        <f>IFERROR(VLOOKUP($EG171,Data!$B:$CP,Daily!HN$10,0)/IFERROR(VLOOKUP($EG169,Data!$B:$CP,Daily!HN$10,0),0),0)</f>
      </c>
      <c r="HO171" s="14">
        <f>IFERROR(VLOOKUP($EG171,Data!$B:$CP,Daily!HO$10,0)/IFERROR(VLOOKUP($EG169,Data!$B:$CP,Daily!HO$10,0),0),0)</f>
      </c>
      <c r="HP171" s="14">
        <f>IFERROR(VLOOKUP($EG171,Data!$B:$CP,Daily!HP$10,0)/IFERROR(VLOOKUP($EG169,Data!$B:$CP,Daily!HP$10,0),0),0)</f>
      </c>
      <c r="HQ171" s="14">
        <f>IFERROR(VLOOKUP($EG171,Data!$B:$CP,Daily!HQ$10,0)/IFERROR(VLOOKUP($EG169,Data!$B:$CP,Daily!HQ$10,0),0),0)</f>
      </c>
      <c r="HR171" s="14">
        <f>IFERROR(VLOOKUP($EG171,Data!$B:$CP,Daily!HR$10,0)/IFERROR(VLOOKUP($EG169,Data!$B:$CP,Daily!HR$10,0),0),0)</f>
      </c>
      <c r="HS171" s="14">
        <f>IFERROR(VLOOKUP($EG171,Data!$B:$CP,Daily!HS$10,0)/IFERROR(VLOOKUP($EG169,Data!$B:$CP,Daily!HS$10,0),0),0)</f>
      </c>
      <c r="HT171" s="14">
        <f>IFERROR(VLOOKUP($EG171,Data!$B:$CP,Daily!HT$10,0)/IFERROR(VLOOKUP($EG169,Data!$B:$CP,Daily!HT$10,0),0),0)</f>
      </c>
      <c r="HU171" s="14">
        <f>IFERROR(VLOOKUP($EG171,Data!$B:$CP,Daily!HU$10,0)/IFERROR(VLOOKUP($EG169,Data!$B:$CP,Daily!HU$10,0),0),0)</f>
      </c>
      <c r="HV171" s="52">
        <f>_xlfn.QUARTILE.INC($EI171:$HS171,1)</f>
      </c>
      <c r="HW171" s="52">
        <f>_xlfn.QUARTILE.INC($EI171:$HS171,3)</f>
      </c>
      <c r="HX171" s="52">
        <f>HW171-HV171</f>
      </c>
      <c r="HY171" s="52">
        <f>HW171+(0.75*HX171)</f>
      </c>
      <c r="HZ171" s="52">
        <f>HV171-(0.75*HX171)</f>
      </c>
      <c r="IA171" s="55"/>
      <c r="IB171" s="14">
        <f>_xlfn.STDEV.P(FM171:HT171)</f>
      </c>
      <c r="IC171" s="14">
        <f t="shared" ref="IC171:IC172" si="2659">SUMPRODUCT(HM171:HS171,HM$169:HS$169)/SUM(HM$169:HS$169)</f>
      </c>
      <c r="ID171" s="14">
        <f t="shared" ref="ID171:ID172" si="2660">SUMPRODUCT(GQ171:HS171,GQ$169:HS$169)/SUM(GQ$169:HS$169)</f>
      </c>
      <c r="IE171" s="16"/>
      <c r="IF171" s="9" t="s">
        <v>845</v>
      </c>
      <c r="IG171" s="9" t="s">
        <v>148</v>
      </c>
      <c r="IH171" s="14">
        <f>IFERROR(VLOOKUP($IF171,Data!$B:$CP,Daily!IH$10,0)/IFERROR(VLOOKUP($IF169,Data!$B:$CP,Daily!IH$10,0),0),0)</f>
      </c>
      <c r="II171" s="14">
        <f>IFERROR(VLOOKUP($IF171,Data!$B:$CP,Daily!II$10,0)/IFERROR(VLOOKUP($IF169,Data!$B:$CP,Daily!II$10,0),0),0)</f>
      </c>
      <c r="IJ171" s="14">
        <f>IFERROR(VLOOKUP($IF171,Data!$B:$CP,Daily!IJ$10,0)/IFERROR(VLOOKUP($IF169,Data!$B:$CP,Daily!IJ$10,0),0),0)</f>
      </c>
      <c r="IK171" s="14">
        <f>IFERROR(VLOOKUP($IF171,Data!$B:$CP,Daily!IK$10,0)/IFERROR(VLOOKUP($IF169,Data!$B:$CP,Daily!IK$10,0),0),0)</f>
      </c>
      <c r="IL171" s="14">
        <f>IFERROR(VLOOKUP($IF171,Data!$B:$CP,Daily!IL$10,0)/IFERROR(VLOOKUP($IF169,Data!$B:$CP,Daily!IL$10,0),0),0)</f>
      </c>
      <c r="IM171" s="14">
        <f>IFERROR(VLOOKUP($IF171,Data!$B:$CP,Daily!IM$10,0)/IFERROR(VLOOKUP($IF169,Data!$B:$CP,Daily!IM$10,0),0),0)</f>
      </c>
      <c r="IN171" s="14">
        <f>IFERROR(VLOOKUP($IF171,Data!$B:$CP,Daily!IN$10,0)/IFERROR(VLOOKUP($IF169,Data!$B:$CP,Daily!IN$10,0),0),0)</f>
      </c>
      <c r="IO171" s="14">
        <f>IFERROR(VLOOKUP($IF171,Data!$B:$CP,Daily!IO$10,0)/IFERROR(VLOOKUP($IF169,Data!$B:$CP,Daily!IO$10,0),0),0)</f>
      </c>
      <c r="IP171" s="14">
        <f>IFERROR(VLOOKUP($IF171,Data!$B:$CP,Daily!IP$10,0)/IFERROR(VLOOKUP($IF169,Data!$B:$CP,Daily!IP$10,0),0),0)</f>
      </c>
      <c r="IQ171" s="14">
        <f>IFERROR(VLOOKUP($IF171,Data!$B:$CP,Daily!IQ$10,0)/IFERROR(VLOOKUP($IF169,Data!$B:$CP,Daily!IQ$10,0),0),0)</f>
      </c>
      <c r="IR171" s="14">
        <f>IFERROR(VLOOKUP($IF171,Data!$B:$CP,Daily!IR$10,0)/IFERROR(VLOOKUP($IF169,Data!$B:$CP,Daily!IR$10,0),0),0)</f>
      </c>
      <c r="IS171" s="14">
        <f>IFERROR(VLOOKUP($IF171,Data!$B:$CP,Daily!IS$10,0)/IFERROR(VLOOKUP($IF169,Data!$B:$CP,Daily!IS$10,0),0),0)</f>
      </c>
      <c r="IT171" s="14">
        <f>IFERROR(VLOOKUP($IF171,Data!$B:$CP,Daily!IT$10,0)/IFERROR(VLOOKUP($IF169,Data!$B:$CP,Daily!IT$10,0),0),0)</f>
      </c>
      <c r="IU171" s="14">
        <f>IFERROR(VLOOKUP($IF171,Data!$B:$CP,Daily!IU$10,0)/IFERROR(VLOOKUP($IF169,Data!$B:$CP,Daily!IU$10,0),0),0)</f>
      </c>
      <c r="IV171" s="14">
        <f>IFERROR(VLOOKUP($IF171,Data!$B:$CP,Daily!IV$10,0)/IFERROR(VLOOKUP($IF169,Data!$B:$CP,Daily!IV$10,0),0),0)</f>
      </c>
      <c r="IW171" s="14">
        <f>IFERROR(VLOOKUP($IF171,Data!$B:$CP,Daily!IW$10,0)/IFERROR(VLOOKUP($IF169,Data!$B:$CP,Daily!IW$10,0),0),0)</f>
      </c>
      <c r="IX171" s="14">
        <f>IFERROR(VLOOKUP($IF171,Data!$B:$CP,Daily!IX$10,0)/IFERROR(VLOOKUP($IF169,Data!$B:$CP,Daily!IX$10,0),0),0)</f>
      </c>
      <c r="IY171" s="14">
        <f>IFERROR(VLOOKUP($IF171,Data!$B:$CP,Daily!IY$10,0)/IFERROR(VLOOKUP($IF169,Data!$B:$CP,Daily!IY$10,0),0),0)</f>
      </c>
      <c r="IZ171" s="14">
        <f>IFERROR(VLOOKUP($IF171,Data!$B:$CP,Daily!IZ$10,0)/IFERROR(VLOOKUP($IF169,Data!$B:$CP,Daily!IZ$10,0),0),0)</f>
      </c>
      <c r="JA171" s="14">
        <f>IFERROR(VLOOKUP($IF171,Data!$B:$CP,Daily!JA$10,0)/IFERROR(VLOOKUP($IF169,Data!$B:$CP,Daily!JA$10,0),0),0)</f>
      </c>
      <c r="JB171" s="14">
        <f>IFERROR(VLOOKUP($IF171,Data!$B:$CP,Daily!JB$10,0)/IFERROR(VLOOKUP($IF169,Data!$B:$CP,Daily!JB$10,0),0),0)</f>
      </c>
      <c r="JC171" s="14">
        <f>IFERROR(VLOOKUP($IF171,Data!$B:$CP,Daily!JC$10,0)/IFERROR(VLOOKUP($IF169,Data!$B:$CP,Daily!JC$10,0),0),0)</f>
      </c>
      <c r="JD171" s="14">
        <f>IFERROR(VLOOKUP($IF171,Data!$B:$CP,Daily!JD$10,0)/IFERROR(VLOOKUP($IF169,Data!$B:$CP,Daily!JD$10,0),0),0)</f>
      </c>
      <c r="JE171" s="14">
        <f>IFERROR(VLOOKUP($IF171,Data!$B:$CP,Daily!JE$10,0)/IFERROR(VLOOKUP($IF169,Data!$B:$CP,Daily!JE$10,0),0),0)</f>
      </c>
      <c r="JF171" s="14">
        <f>IFERROR(VLOOKUP($IF171,Data!$B:$CP,Daily!JF$10,0)/IFERROR(VLOOKUP($IF169,Data!$B:$CP,Daily!JF$10,0),0),0)</f>
      </c>
      <c r="JG171" s="14">
        <f>IFERROR(VLOOKUP($IF171,Data!$B:$CP,Daily!JG$10,0)/IFERROR(VLOOKUP($IF169,Data!$B:$CP,Daily!JG$10,0),0),0)</f>
      </c>
      <c r="JH171" s="14">
        <f>IFERROR(VLOOKUP($IF171,Data!$B:$CP,Daily!JH$10,0)/IFERROR(VLOOKUP($IF169,Data!$B:$CP,Daily!JH$10,0),0),0)</f>
      </c>
      <c r="JI171" s="14">
        <f>IFERROR(VLOOKUP($IF171,Data!$B:$CP,Daily!JI$10,0)/IFERROR(VLOOKUP($IF169,Data!$B:$CP,Daily!JI$10,0),0),0)</f>
      </c>
      <c r="JJ171" s="14">
        <f>IFERROR(VLOOKUP($IF171,Data!$B:$CP,Daily!JJ$10,0)/IFERROR(VLOOKUP($IF169,Data!$B:$CP,Daily!JJ$10,0),0),0)</f>
      </c>
      <c r="JK171" s="14">
        <f>IFERROR(VLOOKUP($IF171,Data!$B:$CP,Daily!JK$10,0)/IFERROR(VLOOKUP($IF169,Data!$B:$CP,Daily!JK$10,0),0),0)</f>
      </c>
      <c r="JL171" s="14">
        <f>IFERROR(VLOOKUP($IF171,Data!$B:$CP,Daily!JL$10,0)/IFERROR(VLOOKUP($IF169,Data!$B:$CP,Daily!JL$10,0),0),0)</f>
      </c>
      <c r="JM171" s="14">
        <f>IFERROR(VLOOKUP($IF171,Data!$B:$CP,Daily!JM$10,0)/IFERROR(VLOOKUP($IF169,Data!$B:$CP,Daily!JM$10,0),0),0)</f>
      </c>
      <c r="JN171" s="14">
        <f>IFERROR(VLOOKUP($IF171,Data!$B:$CP,Daily!JN$10,0)/IFERROR(VLOOKUP($IF169,Data!$B:$CP,Daily!JN$10,0),0),0)</f>
      </c>
      <c r="JO171" s="14">
        <f>IFERROR(VLOOKUP($IF171,Data!$B:$CP,Daily!JO$10,0)/IFERROR(VLOOKUP($IF169,Data!$B:$CP,Daily!JO$10,0),0),0)</f>
      </c>
      <c r="JP171" s="14">
        <f>IFERROR(VLOOKUP($IF171,Data!$B:$CP,Daily!JP$10,0)/IFERROR(VLOOKUP($IF169,Data!$B:$CP,Daily!JP$10,0),0),0)</f>
      </c>
      <c r="JQ171" s="14">
        <f>IFERROR(VLOOKUP($IF171,Data!$B:$CP,Daily!JQ$10,0)/IFERROR(VLOOKUP($IF169,Data!$B:$CP,Daily!JQ$10,0),0),0)</f>
      </c>
      <c r="JR171" s="14">
        <f>IFERROR(VLOOKUP($IF171,Data!$B:$CP,Daily!JR$10,0)/IFERROR(VLOOKUP($IF169,Data!$B:$CP,Daily!JR$10,0),0),0)</f>
      </c>
      <c r="JS171" s="14">
        <f>IFERROR(VLOOKUP($IF171,Data!$B:$CP,Daily!JS$10,0)/IFERROR(VLOOKUP($IF169,Data!$B:$CP,Daily!JS$10,0),0),0)</f>
      </c>
      <c r="JT171" s="14">
        <f>IFERROR(VLOOKUP($IF171,Data!$B:$CP,Daily!JT$10,0)/IFERROR(VLOOKUP($IF169,Data!$B:$CP,Daily!JT$10,0),0),0)</f>
      </c>
      <c r="JU171" s="14">
        <f>IFERROR(VLOOKUP($IF171,Data!$B:$CP,Daily!JU$10,0)/IFERROR(VLOOKUP($IF169,Data!$B:$CP,Daily!JU$10,0),0),0)</f>
      </c>
      <c r="JV171" s="14">
        <f>IFERROR(VLOOKUP($IF171,Data!$B:$CP,Daily!JV$10,0)/IFERROR(VLOOKUP($IF169,Data!$B:$CP,Daily!JV$10,0),0),0)</f>
      </c>
      <c r="JW171" s="14">
        <f>IFERROR(VLOOKUP($IF171,Data!$B:$CP,Daily!JW$10,0)/IFERROR(VLOOKUP($IF169,Data!$B:$CP,Daily!JW$10,0),0),0)</f>
      </c>
      <c r="JX171" s="14">
        <f>IFERROR(VLOOKUP($IF171,Data!$B:$CP,Daily!JX$10,0)/IFERROR(VLOOKUP($IF169,Data!$B:$CP,Daily!JX$10,0),0),0)</f>
      </c>
      <c r="JY171" s="14">
        <f>IFERROR(VLOOKUP($IF171,Data!$B:$CP,Daily!JY$10,0)/IFERROR(VLOOKUP($IF169,Data!$B:$CP,Daily!JY$10,0),0),0)</f>
      </c>
      <c r="JZ171" s="14">
        <f>IFERROR(VLOOKUP($IF171,Data!$B:$CP,Daily!JZ$10,0)/IFERROR(VLOOKUP($IF169,Data!$B:$CP,Daily!JZ$10,0),0),0)</f>
      </c>
      <c r="KA171" s="14">
        <f>IFERROR(VLOOKUP($IF171,Data!$B:$CP,Daily!KA$10,0)/IFERROR(VLOOKUP($IF169,Data!$B:$CP,Daily!KA$10,0),0),0)</f>
      </c>
      <c r="KB171" s="14">
        <f>IFERROR(VLOOKUP($IF171,Data!$B:$CP,Daily!KB$10,0)/IFERROR(VLOOKUP($IF169,Data!$B:$CP,Daily!KB$10,0),0),0)</f>
      </c>
      <c r="KC171" s="14">
        <f>IFERROR(VLOOKUP($IF171,Data!$B:$CP,Daily!KC$10,0)/IFERROR(VLOOKUP($IF169,Data!$B:$CP,Daily!KC$10,0),0),0)</f>
      </c>
      <c r="KD171" s="14">
        <f>IFERROR(VLOOKUP($IF171,Data!$B:$CP,Daily!KD$10,0)/IFERROR(VLOOKUP($IF169,Data!$B:$CP,Daily!KD$10,0),0),0)</f>
      </c>
      <c r="KE171" s="14">
        <f>IFERROR(VLOOKUP($IF171,Data!$B:$CP,Daily!KE$10,0)/IFERROR(VLOOKUP($IF169,Data!$B:$CP,Daily!KE$10,0),0),0)</f>
      </c>
      <c r="KF171" s="14">
        <f>IFERROR(VLOOKUP($IF171,Data!$B:$CP,Daily!KF$10,0)/IFERROR(VLOOKUP($IF169,Data!$B:$CP,Daily!KF$10,0),0),0)</f>
      </c>
      <c r="KG171" s="14">
        <f>IFERROR(VLOOKUP($IF171,Data!$B:$CP,Daily!KG$10,0)/IFERROR(VLOOKUP($IF169,Data!$B:$CP,Daily!KG$10,0),0),0)</f>
      </c>
      <c r="KH171" s="14">
        <f>IFERROR(VLOOKUP($IF171,Data!$B:$CP,Daily!KH$10,0)/IFERROR(VLOOKUP($IF169,Data!$B:$CP,Daily!KH$10,0),0),0)</f>
      </c>
      <c r="KI171" s="14">
        <f>IFERROR(VLOOKUP($IF171,Data!$B:$CP,Daily!KI$10,0)/IFERROR(VLOOKUP($IF169,Data!$B:$CP,Daily!KI$10,0),0),0)</f>
      </c>
      <c r="KJ171" s="14">
        <f>IFERROR(VLOOKUP($IF171,Data!$B:$CP,Daily!KJ$10,0)/IFERROR(VLOOKUP($IF169,Data!$B:$CP,Daily!KJ$10,0),0),0)</f>
      </c>
      <c r="KK171" s="14">
        <f>IFERROR(VLOOKUP($IF171,Data!$B:$CP,Daily!KK$10,0)/IFERROR(VLOOKUP($IF169,Data!$B:$CP,Daily!KK$10,0),0),0)</f>
      </c>
      <c r="KL171" s="14">
        <f>IFERROR(VLOOKUP($IF171,Data!$B:$CP,Daily!KL$10,0)/IFERROR(VLOOKUP($IF169,Data!$B:$CP,Daily!KL$10,0),0),0)</f>
      </c>
      <c r="KM171" s="14">
        <f>IFERROR(VLOOKUP($IF171,Data!$B:$CP,Daily!KM$10,0)/IFERROR(VLOOKUP($IF169,Data!$B:$CP,Daily!KM$10,0),0),0)</f>
      </c>
      <c r="KN171" s="14">
        <f>IFERROR(VLOOKUP($IF171,Data!$B:$CP,Daily!KN$10,0)/IFERROR(VLOOKUP($IF169,Data!$B:$CP,Daily!KN$10,0),0),0)</f>
      </c>
      <c r="KO171" s="14">
        <f>IFERROR(VLOOKUP($IF171,Data!$B:$CP,Daily!KO$10,0)/IFERROR(VLOOKUP($IF169,Data!$B:$CP,Daily!KO$10,0),0),0)</f>
      </c>
      <c r="KP171" s="14">
        <f>IFERROR(VLOOKUP($IF171,Data!$B:$CP,Daily!KP$10,0)/IFERROR(VLOOKUP($IF169,Data!$B:$CP,Daily!KP$10,0),0),0)</f>
      </c>
      <c r="KQ171" s="14">
        <f>IFERROR(VLOOKUP($IF171,Data!$B:$CP,Daily!KQ$10,0)/IFERROR(VLOOKUP($IF169,Data!$B:$CP,Daily!KQ$10,0),0),0)</f>
      </c>
      <c r="KR171" s="14">
        <f>IFERROR(VLOOKUP($IF171,Data!$B:$CP,Daily!KR$10,0)/IFERROR(VLOOKUP($IF169,Data!$B:$CP,Daily!KR$10,0),0),0)</f>
      </c>
      <c r="KS171" s="14">
        <f>IFERROR(VLOOKUP($IF171,Data!$B:$CP,Daily!KS$10,0)/IFERROR(VLOOKUP($IF169,Data!$B:$CP,Daily!KS$10,0),0),0)</f>
      </c>
      <c r="KT171" s="14">
        <f>IFERROR(VLOOKUP($IF171,Data!$B:$CP,Daily!KT$10,0)/IFERROR(VLOOKUP($IF169,Data!$B:$CP,Daily!KT$10,0),0),0)</f>
      </c>
      <c r="KU171" s="14">
        <f>IFERROR(VLOOKUP($IF171,Data!$B:$CP,Daily!KU$10,0)/IFERROR(VLOOKUP($IF169,Data!$B:$CP,Daily!KU$10,0),0),0)</f>
      </c>
      <c r="KV171" s="14">
        <f>IFERROR(VLOOKUP($IF171,Data!$B:$CP,Daily!KV$10,0)/IFERROR(VLOOKUP($IF169,Data!$B:$CP,Daily!KV$10,0),0),0)</f>
      </c>
      <c r="KW171" s="14">
        <f>IFERROR(VLOOKUP($IF171,Data!$B:$CP,Daily!KW$10,0)/IFERROR(VLOOKUP($IF169,Data!$B:$CP,Daily!KW$10,0),0),0)</f>
      </c>
      <c r="KX171" s="14">
        <f>IFERROR(VLOOKUP($IF171,Data!$B:$CP,Daily!KX$10,0)/IFERROR(VLOOKUP($IF169,Data!$B:$CP,Daily!KX$10,0),0),0)</f>
      </c>
      <c r="KY171" s="14">
        <f>IFERROR(VLOOKUP($IF171,Data!$B:$CP,Daily!KY$10,0)/IFERROR(VLOOKUP($IF169,Data!$B:$CP,Daily!KY$10,0),0),0)</f>
      </c>
      <c r="KZ171" s="14">
        <f>IFERROR(VLOOKUP($IF171,Data!$B:$CP,Daily!KZ$10,0)/IFERROR(VLOOKUP($IF169,Data!$B:$CP,Daily!KZ$10,0),0),0)</f>
      </c>
      <c r="LA171" s="14">
        <f>IFERROR(VLOOKUP($IF171,Data!$B:$CP,Daily!LA$10,0)/IFERROR(VLOOKUP($IF169,Data!$B:$CP,Daily!LA$10,0),0),0)</f>
      </c>
      <c r="LB171" s="14">
        <f>IFERROR(VLOOKUP($IF171,Data!$B:$CP,Daily!LB$10,0)/IFERROR(VLOOKUP($IF169,Data!$B:$CP,Daily!LB$10,0),0),0)</f>
      </c>
      <c r="LC171" s="14">
        <f>IFERROR(VLOOKUP($IF171,Data!$B:$CP,Daily!LC$10,0)/IFERROR(VLOOKUP($IF169,Data!$B:$CP,Daily!LC$10,0),0),0)</f>
      </c>
      <c r="LD171" s="14">
        <f>IFERROR(VLOOKUP($IF171,Data!$B:$CP,Daily!LD$10,0)/IFERROR(VLOOKUP($IF169,Data!$B:$CP,Daily!LD$10,0),0),0)</f>
      </c>
      <c r="LE171" s="14">
        <f>IFERROR(VLOOKUP($IF171,Data!$B:$CP,Daily!LE$10,0)/IFERROR(VLOOKUP($IF169,Data!$B:$CP,Daily!LE$10,0),0),0)</f>
      </c>
      <c r="LF171" s="14">
        <f>IFERROR(VLOOKUP($IF171,Data!$B:$CP,Daily!LF$10,0)/IFERROR(VLOOKUP($IF169,Data!$B:$CP,Daily!LF$10,0),0),0)</f>
      </c>
      <c r="LG171" s="14">
        <f>IFERROR(VLOOKUP($IF171,Data!$B:$CP,Daily!LG$10,0)/IFERROR(VLOOKUP($IF169,Data!$B:$CP,Daily!LG$10,0),0),0)</f>
      </c>
      <c r="LH171" s="14">
        <f>IFERROR(VLOOKUP($IF171,Data!$B:$CP,Daily!LH$10,0)/IFERROR(VLOOKUP($IF169,Data!$B:$CP,Daily!LH$10,0),0),0)</f>
      </c>
      <c r="LI171" s="14">
        <f>IFERROR(VLOOKUP($IF171,Data!$B:$CP,Daily!LI$10,0)/IFERROR(VLOOKUP($IF169,Data!$B:$CP,Daily!LI$10,0),0),0)</f>
      </c>
      <c r="LJ171" s="14">
        <f>IFERROR(VLOOKUP($IF171,Data!$B:$CP,Daily!LJ$10,0)/IFERROR(VLOOKUP($IF169,Data!$B:$CP,Daily!LJ$10,0),0),0)</f>
      </c>
      <c r="LK171" s="14">
        <f>IFERROR(VLOOKUP($IF171,Data!$B:$CP,Daily!LK$10,0)/IFERROR(VLOOKUP($IF169,Data!$B:$CP,Daily!LK$10,0),0),0)</f>
      </c>
      <c r="LL171" s="14">
        <f>IFERROR(VLOOKUP($IF171,Data!$B:$CP,Daily!LL$10,0)/IFERROR(VLOOKUP($IF169,Data!$B:$CP,Daily!LL$10,0),0),0)</f>
      </c>
      <c r="LM171" s="14">
        <f>IFERROR(VLOOKUP($IF171,Data!$B:$CP,Daily!LM$10,0)/IFERROR(VLOOKUP($IF169,Data!$B:$CP,Daily!LM$10,0),0),0)</f>
      </c>
      <c r="LN171" s="14">
        <f>IFERROR(VLOOKUP($IF171,Data!$B:$CP,Daily!LN$10,0)/IFERROR(VLOOKUP($IF169,Data!$B:$CP,Daily!LN$10,0),0),0)</f>
      </c>
      <c r="LO171" s="14">
        <f>IFERROR(VLOOKUP($IF171,Data!$B:$CP,Daily!LO$10,0)/IFERROR(VLOOKUP($IF169,Data!$B:$CP,Daily!LO$10,0),0),0)</f>
      </c>
      <c r="LP171" s="14">
        <f>IFERROR(VLOOKUP($IF171,Data!$B:$CP,Daily!LP$10,0)/IFERROR(VLOOKUP($IF169,Data!$B:$CP,Daily!LP$10,0),0),0)</f>
      </c>
      <c r="LQ171" s="14">
        <f>IFERROR(VLOOKUP($IF171,Data!$B:$CP,Daily!LQ$10,0)/IFERROR(VLOOKUP($IF169,Data!$B:$CP,Daily!LQ$10,0),0),0)</f>
      </c>
      <c r="LR171" s="14">
        <f>IFERROR(VLOOKUP($IF171,Data!$B:$CP,Daily!LR$10,0)/IFERROR(VLOOKUP($IF169,Data!$B:$CP,Daily!LR$10,0),0),0)</f>
      </c>
      <c r="LS171" s="14">
        <f>IFERROR(VLOOKUP($IF171,Data!$B:$CP,Daily!LS$10,0)/IFERROR(VLOOKUP($IF169,Data!$B:$CP,Daily!LS$10,0),0),0)</f>
      </c>
      <c r="LU171" s="52">
        <f>_xlfn.QUARTILE.INC($IH171:$LR171,1)</f>
      </c>
      <c r="LV171" s="52">
        <f>_xlfn.QUARTILE.INC($IH171:$LR171,3)</f>
      </c>
      <c r="LW171" s="52">
        <f>LV171-LU171</f>
      </c>
      <c r="LX171" s="52">
        <f>LV171+(0.75*LW171)</f>
      </c>
      <c r="LY171" s="52">
        <f>LU171-(0.75*LW171)</f>
      </c>
      <c r="LZ171" s="55"/>
      <c r="MA171" s="14">
        <f>_xlfn.STDEV.P(JL171:LS171)</f>
      </c>
      <c r="MB171" s="14">
        <f t="shared" ref="MB171:MB172" si="2661">SUMPRODUCT(LL171:LR171,LL$169:LR$169)/SUM(LL$169:LR$169)</f>
      </c>
      <c r="MC171" s="14">
        <f t="shared" ref="MC171:MC172" si="2662">SUMPRODUCT(KP171:LR171,KP$169:LR$169)/SUM(KP$169:LR$169)</f>
      </c>
    </row>
    <row r="172" spans="4:341" x14ac:dyDescent="0.25">
      <c r="D172" s="130" t="s">
        <v>846</v>
      </c>
      <c r="E172" s="67" t="str">
        <f>VLOOKUP($D172,'Metric Nature'!$C:$D,2,0)&amp;IF(($F172&lt;(EA172)),"Below",IF(($F172&gt;(DZ172)),"Above","Within"))</f>
      </c>
      <c r="F172" s="71">
        <f t="shared" ref="F172:F176" si="2663">DU172</f>
      </c>
      <c r="G172" s="63">
        <f t="shared" ref="G172:G176" si="2664">ED172</f>
      </c>
      <c r="H172" s="69">
        <f t="shared" ref="H172:H176" si="2665">IFERROR(((F172-G172)/G172),0)</f>
      </c>
      <c r="I172" s="63">
        <f t="shared" ref="I172:I176" si="2666">EE172</f>
      </c>
      <c r="J172" s="62">
        <f t="shared" ref="J172:J176" si="2667">IFERROR(((F172-I172)/I172),0)</f>
      </c>
      <c r="K172" s="62"/>
      <c r="L172" s="70"/>
      <c r="M172" s="67" t="str">
        <f>VLOOKUP($D172,'Metric Nature'!$C:$D,2,0)&amp;IF(($N172&lt;(HZ172)),"Below",IF(($N172&gt;(HY172)),"Above","Within"))</f>
      </c>
      <c r="N172" s="71">
        <f t="shared" ref="N172:N176" si="2668">HT172</f>
      </c>
      <c r="O172" s="63">
        <f t="shared" ref="O172:O176" si="2669">IC172</f>
      </c>
      <c r="P172" s="69">
        <f t="shared" ref="P172:P176" si="2670">IFERROR(((N172-O172)/O172),0)</f>
      </c>
      <c r="Q172" s="63">
        <f t="shared" ref="Q172:Q176" si="2671">ID172</f>
      </c>
      <c r="R172" s="62">
        <f t="shared" ref="R172:R176" si="2672">IFERROR(((N172-Q172)/Q172),0)</f>
      </c>
      <c r="S172" s="62"/>
      <c r="T172" s="70"/>
      <c r="U172" s="67" t="str">
        <f>VLOOKUP($D172,'Metric Nature'!$C:$D,2,0)&amp;IF(($V172&lt;(LY172)),"Below",IF(($V172&gt;(LX172)),"Above","Within"))</f>
      </c>
      <c r="V172" s="62">
        <f t="shared" ref="V172:V176" si="2673">LS172</f>
      </c>
      <c r="W172" s="63">
        <f t="shared" ref="W172:W176" si="2674">MB172</f>
      </c>
      <c r="X172" s="62">
        <f t="shared" ref="X172:X176" si="2675">IFERROR(((V172-W172)/W172),0)</f>
      </c>
      <c r="Y172" s="63">
        <f t="shared" ref="Y172:Y176" si="2676">MC172</f>
      </c>
      <c r="Z172" s="62">
        <f t="shared" ref="Z172:Z176" si="2677">IFERROR(((V172-Y172)/Y172),0)</f>
      </c>
      <c r="AA172" s="62"/>
      <c r="AB172" s="64"/>
      <c r="AC172" s="60"/>
      <c r="AI172" s="9" t="s">
        <v>846</v>
      </c>
      <c r="AJ172" s="14">
        <f>IFERROR((VLOOKUP($EG172,Data!$B:$CP,Daily!EI$10,0)+VLOOKUP($IF172,Data!$B:$CP,Daily!IH$10,0))/(VLOOKUP($EG169,Data!$B:$CP,Daily!EI$10,0)+VLOOKUP($IF169,Data!$B:$CP,Daily!IH$10,0)),0)</f>
      </c>
      <c r="AK172" s="14">
        <f>IFERROR((VLOOKUP($EG172,Data!$B:$CP,Daily!EJ$10,0)+VLOOKUP($IF172,Data!$B:$CP,Daily!II$10,0))/(VLOOKUP($EG169,Data!$B:$CP,Daily!EJ$10,0)+VLOOKUP($IF169,Data!$B:$CP,Daily!II$10,0)),0)</f>
      </c>
      <c r="AL172" s="14">
        <f>IFERROR((VLOOKUP($EG172,Data!$B:$CP,Daily!EK$10,0)+VLOOKUP($IF172,Data!$B:$CP,Daily!IJ$10,0))/(VLOOKUP($EG169,Data!$B:$CP,Daily!EK$10,0)+VLOOKUP($IF169,Data!$B:$CP,Daily!IJ$10,0)),0)</f>
      </c>
      <c r="AM172" s="14">
        <f>IFERROR((VLOOKUP($EG172,Data!$B:$CP,Daily!EL$10,0)+VLOOKUP($IF172,Data!$B:$CP,Daily!IK$10,0))/(VLOOKUP($EG169,Data!$B:$CP,Daily!EL$10,0)+VLOOKUP($IF169,Data!$B:$CP,Daily!IK$10,0)),0)</f>
      </c>
      <c r="AN172" s="14">
        <f>IFERROR((VLOOKUP($EG172,Data!$B:$CP,Daily!EM$10,0)+VLOOKUP($IF172,Data!$B:$CP,Daily!IL$10,0))/(VLOOKUP($EG169,Data!$B:$CP,Daily!EM$10,0)+VLOOKUP($IF169,Data!$B:$CP,Daily!IL$10,0)),0)</f>
      </c>
      <c r="AO172" s="14">
        <f>IFERROR((VLOOKUP($EG172,Data!$B:$CP,Daily!EN$10,0)+VLOOKUP($IF172,Data!$B:$CP,Daily!IM$10,0))/(VLOOKUP($EG169,Data!$B:$CP,Daily!EN$10,0)+VLOOKUP($IF169,Data!$B:$CP,Daily!IM$10,0)),0)</f>
      </c>
      <c r="AP172" s="14">
        <f>IFERROR((VLOOKUP($EG172,Data!$B:$CP,Daily!EO$10,0)+VLOOKUP($IF172,Data!$B:$CP,Daily!IN$10,0))/(VLOOKUP($EG169,Data!$B:$CP,Daily!EO$10,0)+VLOOKUP($IF169,Data!$B:$CP,Daily!IN$10,0)),0)</f>
      </c>
      <c r="AQ172" s="14">
        <f>IFERROR((VLOOKUP($EG172,Data!$B:$CP,Daily!EP$10,0)+VLOOKUP($IF172,Data!$B:$CP,Daily!IO$10,0))/(VLOOKUP($EG169,Data!$B:$CP,Daily!EP$10,0)+VLOOKUP($IF169,Data!$B:$CP,Daily!IO$10,0)),0)</f>
      </c>
      <c r="AR172" s="14">
        <f>IFERROR((VLOOKUP($EG172,Data!$B:$CP,Daily!EQ$10,0)+VLOOKUP($IF172,Data!$B:$CP,Daily!IP$10,0))/(VLOOKUP($EG169,Data!$B:$CP,Daily!EQ$10,0)+VLOOKUP($IF169,Data!$B:$CP,Daily!IP$10,0)),0)</f>
      </c>
      <c r="AS172" s="14">
        <f>IFERROR((VLOOKUP($EG172,Data!$B:$CP,Daily!ER$10,0)+VLOOKUP($IF172,Data!$B:$CP,Daily!IQ$10,0))/(VLOOKUP($EG169,Data!$B:$CP,Daily!ER$10,0)+VLOOKUP($IF169,Data!$B:$CP,Daily!IQ$10,0)),0)</f>
      </c>
      <c r="AT172" s="14">
        <f>IFERROR((VLOOKUP($EG172,Data!$B:$CP,Daily!ES$10,0)+VLOOKUP($IF172,Data!$B:$CP,Daily!IR$10,0))/(VLOOKUP($EG169,Data!$B:$CP,Daily!ES$10,0)+VLOOKUP($IF169,Data!$B:$CP,Daily!IR$10,0)),0)</f>
      </c>
      <c r="AU172" s="14">
        <f>IFERROR((VLOOKUP($EG172,Data!$B:$CP,Daily!ET$10,0)+VLOOKUP($IF172,Data!$B:$CP,Daily!IS$10,0))/(VLOOKUP($EG169,Data!$B:$CP,Daily!ET$10,0)+VLOOKUP($IF169,Data!$B:$CP,Daily!IS$10,0)),0)</f>
      </c>
      <c r="AV172" s="14">
        <f>IFERROR((VLOOKUP($EG172,Data!$B:$CP,Daily!EU$10,0)+VLOOKUP($IF172,Data!$B:$CP,Daily!IT$10,0))/(VLOOKUP($EG169,Data!$B:$CP,Daily!EU$10,0)+VLOOKUP($IF169,Data!$B:$CP,Daily!IT$10,0)),0)</f>
      </c>
      <c r="AW172" s="14">
        <f>IFERROR((VLOOKUP($EG172,Data!$B:$CP,Daily!EV$10,0)+VLOOKUP($IF172,Data!$B:$CP,Daily!IU$10,0))/(VLOOKUP($EG169,Data!$B:$CP,Daily!EV$10,0)+VLOOKUP($IF169,Data!$B:$CP,Daily!IU$10,0)),0)</f>
      </c>
      <c r="AX172" s="14">
        <f>IFERROR((VLOOKUP($EG172,Data!$B:$CP,Daily!EW$10,0)+VLOOKUP($IF172,Data!$B:$CP,Daily!IV$10,0))/(VLOOKUP($EG169,Data!$B:$CP,Daily!EW$10,0)+VLOOKUP($IF169,Data!$B:$CP,Daily!IV$10,0)),0)</f>
      </c>
      <c r="AY172" s="14">
        <f>IFERROR((VLOOKUP($EG172,Data!$B:$CP,Daily!EX$10,0)+VLOOKUP($IF172,Data!$B:$CP,Daily!IW$10,0))/(VLOOKUP($EG169,Data!$B:$CP,Daily!EX$10,0)+VLOOKUP($IF169,Data!$B:$CP,Daily!IW$10,0)),0)</f>
      </c>
      <c r="AZ172" s="14">
        <f>IFERROR((VLOOKUP($EG172,Data!$B:$CP,Daily!EY$10,0)+VLOOKUP($IF172,Data!$B:$CP,Daily!IX$10,0))/(VLOOKUP($EG169,Data!$B:$CP,Daily!EY$10,0)+VLOOKUP($IF169,Data!$B:$CP,Daily!IX$10,0)),0)</f>
      </c>
      <c r="BA172" s="14">
        <f>IFERROR((VLOOKUP($EG172,Data!$B:$CP,Daily!EZ$10,0)+VLOOKUP($IF172,Data!$B:$CP,Daily!IY$10,0))/(VLOOKUP($EG169,Data!$B:$CP,Daily!EZ$10,0)+VLOOKUP($IF169,Data!$B:$CP,Daily!IY$10,0)),0)</f>
      </c>
      <c r="BB172" s="14">
        <f>IFERROR((VLOOKUP($EG172,Data!$B:$CP,Daily!FA$10,0)+VLOOKUP($IF172,Data!$B:$CP,Daily!IZ$10,0))/(VLOOKUP($EG169,Data!$B:$CP,Daily!FA$10,0)+VLOOKUP($IF169,Data!$B:$CP,Daily!IZ$10,0)),0)</f>
      </c>
      <c r="BC172" s="14">
        <f>IFERROR((VLOOKUP($EG172,Data!$B:$CP,Daily!FB$10,0)+VLOOKUP($IF172,Data!$B:$CP,Daily!JA$10,0))/(VLOOKUP($EG169,Data!$B:$CP,Daily!FB$10,0)+VLOOKUP($IF169,Data!$B:$CP,Daily!JA$10,0)),0)</f>
      </c>
      <c r="BD172" s="14">
        <f>IFERROR((VLOOKUP($EG172,Data!$B:$CP,Daily!FC$10,0)+VLOOKUP($IF172,Data!$B:$CP,Daily!JB$10,0))/(VLOOKUP($EG169,Data!$B:$CP,Daily!FC$10,0)+VLOOKUP($IF169,Data!$B:$CP,Daily!JB$10,0)),0)</f>
      </c>
      <c r="BE172" s="14">
        <f>IFERROR((VLOOKUP($EG172,Data!$B:$CP,Daily!FD$10,0)+VLOOKUP($IF172,Data!$B:$CP,Daily!JC$10,0))/(VLOOKUP($EG169,Data!$B:$CP,Daily!FD$10,0)+VLOOKUP($IF169,Data!$B:$CP,Daily!JC$10,0)),0)</f>
      </c>
      <c r="BF172" s="14">
        <f>IFERROR((VLOOKUP($EG172,Data!$B:$CP,Daily!FE$10,0)+VLOOKUP($IF172,Data!$B:$CP,Daily!JD$10,0))/(VLOOKUP($EG169,Data!$B:$CP,Daily!FE$10,0)+VLOOKUP($IF169,Data!$B:$CP,Daily!JD$10,0)),0)</f>
      </c>
      <c r="BG172" s="14">
        <f>IFERROR((VLOOKUP($EG172,Data!$B:$CP,Daily!FF$10,0)+VLOOKUP($IF172,Data!$B:$CP,Daily!JE$10,0))/(VLOOKUP($EG169,Data!$B:$CP,Daily!FF$10,0)+VLOOKUP($IF169,Data!$B:$CP,Daily!JE$10,0)),0)</f>
      </c>
      <c r="BH172" s="14">
        <f>IFERROR((VLOOKUP($EG172,Data!$B:$CP,Daily!FG$10,0)+VLOOKUP($IF172,Data!$B:$CP,Daily!JF$10,0))/(VLOOKUP($EG169,Data!$B:$CP,Daily!FG$10,0)+VLOOKUP($IF169,Data!$B:$CP,Daily!JF$10,0)),0)</f>
      </c>
      <c r="BI172" s="14">
        <f>IFERROR((VLOOKUP($EG172,Data!$B:$CP,Daily!FH$10,0)+VLOOKUP($IF172,Data!$B:$CP,Daily!JG$10,0))/(VLOOKUP($EG169,Data!$B:$CP,Daily!FH$10,0)+VLOOKUP($IF169,Data!$B:$CP,Daily!JG$10,0)),0)</f>
      </c>
      <c r="BJ172" s="14">
        <f>IFERROR((VLOOKUP($EG172,Data!$B:$CP,Daily!FI$10,0)+VLOOKUP($IF172,Data!$B:$CP,Daily!JH$10,0))/(VLOOKUP($EG169,Data!$B:$CP,Daily!FI$10,0)+VLOOKUP($IF169,Data!$B:$CP,Daily!JH$10,0)),0)</f>
      </c>
      <c r="BK172" s="14">
        <f>IFERROR((VLOOKUP($EG172,Data!$B:$CP,Daily!FJ$10,0)+VLOOKUP($IF172,Data!$B:$CP,Daily!JI$10,0))/(VLOOKUP($EG169,Data!$B:$CP,Daily!FJ$10,0)+VLOOKUP($IF169,Data!$B:$CP,Daily!JI$10,0)),0)</f>
      </c>
      <c r="BL172" s="14">
        <f>IFERROR((VLOOKUP($EG172,Data!$B:$CP,Daily!FK$10,0)+VLOOKUP($IF172,Data!$B:$CP,Daily!JJ$10,0))/(VLOOKUP($EG169,Data!$B:$CP,Daily!FK$10,0)+VLOOKUP($IF169,Data!$B:$CP,Daily!JJ$10,0)),0)</f>
      </c>
      <c r="BM172" s="14">
        <f>IFERROR((VLOOKUP($EG172,Data!$B:$CP,Daily!FL$10,0)+VLOOKUP($IF172,Data!$B:$CP,Daily!JK$10,0))/(VLOOKUP($EG169,Data!$B:$CP,Daily!FL$10,0)+VLOOKUP($IF169,Data!$B:$CP,Daily!JK$10,0)),0)</f>
      </c>
      <c r="BN172" s="14">
        <f>IFERROR((VLOOKUP($EG172,Data!$B:$CP,Daily!FM$10,0)+VLOOKUP($IF172,Data!$B:$CP,Daily!JL$10,0))/(VLOOKUP($EG169,Data!$B:$CP,Daily!FM$10,0)+VLOOKUP($IF169,Data!$B:$CP,Daily!JL$10,0)),0)</f>
      </c>
      <c r="BO172" s="14">
        <f>IFERROR((VLOOKUP($EG172,Data!$B:$CP,Daily!FN$10,0)+VLOOKUP($IF172,Data!$B:$CP,Daily!JM$10,0))/(VLOOKUP($EG169,Data!$B:$CP,Daily!FN$10,0)+VLOOKUP($IF169,Data!$B:$CP,Daily!JM$10,0)),0)</f>
      </c>
      <c r="BP172" s="14">
        <f>IFERROR((VLOOKUP($EG172,Data!$B:$CP,Daily!FO$10,0)+VLOOKUP($IF172,Data!$B:$CP,Daily!JN$10,0))/(VLOOKUP($EG169,Data!$B:$CP,Daily!FO$10,0)+VLOOKUP($IF169,Data!$B:$CP,Daily!JN$10,0)),0)</f>
      </c>
      <c r="BQ172" s="14">
        <f>IFERROR((VLOOKUP($EG172,Data!$B:$CP,Daily!FP$10,0)+VLOOKUP($IF172,Data!$B:$CP,Daily!JO$10,0))/(VLOOKUP($EG169,Data!$B:$CP,Daily!FP$10,0)+VLOOKUP($IF169,Data!$B:$CP,Daily!JO$10,0)),0)</f>
      </c>
      <c r="BR172" s="14">
        <f>IFERROR((VLOOKUP($EG172,Data!$B:$CP,Daily!FQ$10,0)+VLOOKUP($IF172,Data!$B:$CP,Daily!JP$10,0))/(VLOOKUP($EG169,Data!$B:$CP,Daily!FQ$10,0)+VLOOKUP($IF169,Data!$B:$CP,Daily!JP$10,0)),0)</f>
      </c>
      <c r="BS172" s="14">
        <f>IFERROR((VLOOKUP($EG172,Data!$B:$CP,Daily!FR$10,0)+VLOOKUP($IF172,Data!$B:$CP,Daily!JQ$10,0))/(VLOOKUP($EG169,Data!$B:$CP,Daily!FR$10,0)+VLOOKUP($IF169,Data!$B:$CP,Daily!JQ$10,0)),0)</f>
      </c>
      <c r="BT172" s="14">
        <f>IFERROR((VLOOKUP($EG172,Data!$B:$CP,Daily!FS$10,0)+VLOOKUP($IF172,Data!$B:$CP,Daily!JR$10,0))/(VLOOKUP($EG169,Data!$B:$CP,Daily!FS$10,0)+VLOOKUP($IF169,Data!$B:$CP,Daily!JR$10,0)),0)</f>
      </c>
      <c r="BU172" s="14">
        <f>IFERROR((VLOOKUP($EG172,Data!$B:$CP,Daily!FT$10,0)+VLOOKUP($IF172,Data!$B:$CP,Daily!JS$10,0))/(VLOOKUP($EG169,Data!$B:$CP,Daily!FT$10,0)+VLOOKUP($IF169,Data!$B:$CP,Daily!JS$10,0)),0)</f>
      </c>
      <c r="BV172" s="14">
        <f>IFERROR((VLOOKUP($EG172,Data!$B:$CP,Daily!FU$10,0)+VLOOKUP($IF172,Data!$B:$CP,Daily!JT$10,0))/(VLOOKUP($EG169,Data!$B:$CP,Daily!FU$10,0)+VLOOKUP($IF169,Data!$B:$CP,Daily!JT$10,0)),0)</f>
      </c>
      <c r="BW172" s="14">
        <f>IFERROR((VLOOKUP($EG172,Data!$B:$CP,Daily!FV$10,0)+VLOOKUP($IF172,Data!$B:$CP,Daily!JU$10,0))/(VLOOKUP($EG169,Data!$B:$CP,Daily!FV$10,0)+VLOOKUP($IF169,Data!$B:$CP,Daily!JU$10,0)),0)</f>
      </c>
      <c r="BX172" s="14">
        <f>IFERROR((VLOOKUP($EG172,Data!$B:$CP,Daily!FW$10,0)+VLOOKUP($IF172,Data!$B:$CP,Daily!JV$10,0))/(VLOOKUP($EG169,Data!$B:$CP,Daily!FW$10,0)+VLOOKUP($IF169,Data!$B:$CP,Daily!JV$10,0)),0)</f>
      </c>
      <c r="BY172" s="14">
        <f>IFERROR((VLOOKUP($EG172,Data!$B:$CP,Daily!FX$10,0)+VLOOKUP($IF172,Data!$B:$CP,Daily!JW$10,0))/(VLOOKUP($EG169,Data!$B:$CP,Daily!FX$10,0)+VLOOKUP($IF169,Data!$B:$CP,Daily!JW$10,0)),0)</f>
      </c>
      <c r="BZ172" s="14">
        <f>IFERROR((VLOOKUP($EG172,Data!$B:$CP,Daily!FY$10,0)+VLOOKUP($IF172,Data!$B:$CP,Daily!JX$10,0))/(VLOOKUP($EG169,Data!$B:$CP,Daily!FY$10,0)+VLOOKUP($IF169,Data!$B:$CP,Daily!JX$10,0)),0)</f>
      </c>
      <c r="CA172" s="14">
        <f>IFERROR((VLOOKUP($EG172,Data!$B:$CP,Daily!FZ$10,0)+VLOOKUP($IF172,Data!$B:$CP,Daily!JY$10,0))/(VLOOKUP($EG169,Data!$B:$CP,Daily!FZ$10,0)+VLOOKUP($IF169,Data!$B:$CP,Daily!JY$10,0)),0)</f>
      </c>
      <c r="CB172" s="14">
        <f>IFERROR((VLOOKUP($EG172,Data!$B:$CP,Daily!GA$10,0)+VLOOKUP($IF172,Data!$B:$CP,Daily!JZ$10,0))/(VLOOKUP($EG169,Data!$B:$CP,Daily!GA$10,0)+VLOOKUP($IF169,Data!$B:$CP,Daily!JZ$10,0)),0)</f>
      </c>
      <c r="CC172" s="14">
        <f>IFERROR((VLOOKUP($EG172,Data!$B:$CP,Daily!GB$10,0)+VLOOKUP($IF172,Data!$B:$CP,Daily!KA$10,0))/(VLOOKUP($EG169,Data!$B:$CP,Daily!GB$10,0)+VLOOKUP($IF169,Data!$B:$CP,Daily!KA$10,0)),0)</f>
      </c>
      <c r="CD172" s="14">
        <f>IFERROR((VLOOKUP($EG172,Data!$B:$CP,Daily!GC$10,0)+VLOOKUP($IF172,Data!$B:$CP,Daily!KB$10,0))/(VLOOKUP($EG169,Data!$B:$CP,Daily!GC$10,0)+VLOOKUP($IF169,Data!$B:$CP,Daily!KB$10,0)),0)</f>
      </c>
      <c r="CE172" s="14">
        <f>IFERROR((VLOOKUP($EG172,Data!$B:$CP,Daily!GD$10,0)+VLOOKUP($IF172,Data!$B:$CP,Daily!KC$10,0))/(VLOOKUP($EG169,Data!$B:$CP,Daily!GD$10,0)+VLOOKUP($IF169,Data!$B:$CP,Daily!KC$10,0)),0)</f>
      </c>
      <c r="CF172" s="14">
        <f>IFERROR((VLOOKUP($EG172,Data!$B:$CP,Daily!GE$10,0)+VLOOKUP($IF172,Data!$B:$CP,Daily!KD$10,0))/(VLOOKUP($EG169,Data!$B:$CP,Daily!GE$10,0)+VLOOKUP($IF169,Data!$B:$CP,Daily!KD$10,0)),0)</f>
      </c>
      <c r="CG172" s="14">
        <f>IFERROR((VLOOKUP($EG172,Data!$B:$CP,Daily!GF$10,0)+VLOOKUP($IF172,Data!$B:$CP,Daily!KE$10,0))/(VLOOKUP($EG169,Data!$B:$CP,Daily!GF$10,0)+VLOOKUP($IF169,Data!$B:$CP,Daily!KE$10,0)),0)</f>
      </c>
      <c r="CH172" s="14">
        <f>IFERROR((VLOOKUP($EG172,Data!$B:$CP,Daily!GG$10,0)+VLOOKUP($IF172,Data!$B:$CP,Daily!KF$10,0))/(VLOOKUP($EG169,Data!$B:$CP,Daily!GG$10,0)+VLOOKUP($IF169,Data!$B:$CP,Daily!KF$10,0)),0)</f>
      </c>
      <c r="CI172" s="14">
        <f>IFERROR((VLOOKUP($EG172,Data!$B:$CP,Daily!GH$10,0)+VLOOKUP($IF172,Data!$B:$CP,Daily!KG$10,0))/(VLOOKUP($EG169,Data!$B:$CP,Daily!GH$10,0)+VLOOKUP($IF169,Data!$B:$CP,Daily!KG$10,0)),0)</f>
      </c>
      <c r="CJ172" s="14">
        <f>IFERROR((VLOOKUP($EG172,Data!$B:$CP,Daily!GI$10,0)+VLOOKUP($IF172,Data!$B:$CP,Daily!KH$10,0))/(VLOOKUP($EG169,Data!$B:$CP,Daily!GI$10,0)+VLOOKUP($IF169,Data!$B:$CP,Daily!KH$10,0)),0)</f>
      </c>
      <c r="CK172" s="14">
        <f>IFERROR((VLOOKUP($EG172,Data!$B:$CP,Daily!GJ$10,0)+VLOOKUP($IF172,Data!$B:$CP,Daily!KI$10,0))/(VLOOKUP($EG169,Data!$B:$CP,Daily!GJ$10,0)+VLOOKUP($IF169,Data!$B:$CP,Daily!KI$10,0)),0)</f>
      </c>
      <c r="CL172" s="14">
        <f>IFERROR((VLOOKUP($EG172,Data!$B:$CP,Daily!GK$10,0)+VLOOKUP($IF172,Data!$B:$CP,Daily!KJ$10,0))/(VLOOKUP($EG169,Data!$B:$CP,Daily!GK$10,0)+VLOOKUP($IF169,Data!$B:$CP,Daily!KJ$10,0)),0)</f>
      </c>
      <c r="CM172" s="14">
        <f>IFERROR((VLOOKUP($EG172,Data!$B:$CP,Daily!GL$10,0)+VLOOKUP($IF172,Data!$B:$CP,Daily!KK$10,0))/(VLOOKUP($EG169,Data!$B:$CP,Daily!GL$10,0)+VLOOKUP($IF169,Data!$B:$CP,Daily!KK$10,0)),0)</f>
      </c>
      <c r="CN172" s="14">
        <f>IFERROR((VLOOKUP($EG172,Data!$B:$CP,Daily!GM$10,0)+VLOOKUP($IF172,Data!$B:$CP,Daily!KL$10,0))/(VLOOKUP($EG169,Data!$B:$CP,Daily!GM$10,0)+VLOOKUP($IF169,Data!$B:$CP,Daily!KL$10,0)),0)</f>
      </c>
      <c r="CO172" s="14">
        <f>IFERROR((VLOOKUP($EG172,Data!$B:$CP,Daily!GN$10,0)+VLOOKUP($IF172,Data!$B:$CP,Daily!KM$10,0))/(VLOOKUP($EG169,Data!$B:$CP,Daily!GN$10,0)+VLOOKUP($IF169,Data!$B:$CP,Daily!KM$10,0)),0)</f>
      </c>
      <c r="CP172" s="14">
        <f>IFERROR((VLOOKUP($EG172,Data!$B:$CP,Daily!GO$10,0)+VLOOKUP($IF172,Data!$B:$CP,Daily!KN$10,0))/(VLOOKUP($EG169,Data!$B:$CP,Daily!GO$10,0)+VLOOKUP($IF169,Data!$B:$CP,Daily!KN$10,0)),0)</f>
      </c>
      <c r="CQ172" s="14">
        <f>IFERROR((VLOOKUP($EG172,Data!$B:$CP,Daily!GP$10,0)+VLOOKUP($IF172,Data!$B:$CP,Daily!KO$10,0))/(VLOOKUP($EG169,Data!$B:$CP,Daily!GP$10,0)+VLOOKUP($IF169,Data!$B:$CP,Daily!KO$10,0)),0)</f>
      </c>
      <c r="CR172" s="14">
        <f>IFERROR((VLOOKUP($EG172,Data!$B:$CP,Daily!GQ$10,0)+VLOOKUP($IF172,Data!$B:$CP,Daily!KP$10,0))/(VLOOKUP($EG169,Data!$B:$CP,Daily!GQ$10,0)+VLOOKUP($IF169,Data!$B:$CP,Daily!KP$10,0)),0)</f>
      </c>
      <c r="CS172" s="14">
        <f>IFERROR((VLOOKUP($EG172,Data!$B:$CP,Daily!GR$10,0)+VLOOKUP($IF172,Data!$B:$CP,Daily!KQ$10,0))/(VLOOKUP($EG169,Data!$B:$CP,Daily!GR$10,0)+VLOOKUP($IF169,Data!$B:$CP,Daily!KQ$10,0)),0)</f>
      </c>
      <c r="CT172" s="14">
        <f>IFERROR((VLOOKUP($EG172,Data!$B:$CP,Daily!GS$10,0)+VLOOKUP($IF172,Data!$B:$CP,Daily!KR$10,0))/(VLOOKUP($EG169,Data!$B:$CP,Daily!GS$10,0)+VLOOKUP($IF169,Data!$B:$CP,Daily!KR$10,0)),0)</f>
      </c>
      <c r="CU172" s="14">
        <f>IFERROR((VLOOKUP($EG172,Data!$B:$CP,Daily!GT$10,0)+VLOOKUP($IF172,Data!$B:$CP,Daily!KS$10,0))/(VLOOKUP($EG169,Data!$B:$CP,Daily!GT$10,0)+VLOOKUP($IF169,Data!$B:$CP,Daily!KS$10,0)),0)</f>
      </c>
      <c r="CV172" s="14">
        <f>IFERROR((VLOOKUP($EG172,Data!$B:$CP,Daily!GU$10,0)+VLOOKUP($IF172,Data!$B:$CP,Daily!KT$10,0))/(VLOOKUP($EG169,Data!$B:$CP,Daily!GU$10,0)+VLOOKUP($IF169,Data!$B:$CP,Daily!KT$10,0)),0)</f>
      </c>
      <c r="CW172" s="14">
        <f>IFERROR((VLOOKUP($EG172,Data!$B:$CP,Daily!GV$10,0)+VLOOKUP($IF172,Data!$B:$CP,Daily!KU$10,0))/(VLOOKUP($EG169,Data!$B:$CP,Daily!GV$10,0)+VLOOKUP($IF169,Data!$B:$CP,Daily!KU$10,0)),0)</f>
      </c>
      <c r="CX172" s="14">
        <f>IFERROR((VLOOKUP($EG172,Data!$B:$CP,Daily!GW$10,0)+VLOOKUP($IF172,Data!$B:$CP,Daily!KV$10,0))/(VLOOKUP($EG169,Data!$B:$CP,Daily!GW$10,0)+VLOOKUP($IF169,Data!$B:$CP,Daily!KV$10,0)),0)</f>
      </c>
      <c r="CY172" s="14">
        <f>IFERROR((VLOOKUP($EG172,Data!$B:$CP,Daily!GX$10,0)+VLOOKUP($IF172,Data!$B:$CP,Daily!KW$10,0))/(VLOOKUP($EG169,Data!$B:$CP,Daily!GX$10,0)+VLOOKUP($IF169,Data!$B:$CP,Daily!KW$10,0)),0)</f>
      </c>
      <c r="CZ172" s="14">
        <f>IFERROR((VLOOKUP($EG172,Data!$B:$CP,Daily!GY$10,0)+VLOOKUP($IF172,Data!$B:$CP,Daily!KX$10,0))/(VLOOKUP($EG169,Data!$B:$CP,Daily!GY$10,0)+VLOOKUP($IF169,Data!$B:$CP,Daily!KX$10,0)),0)</f>
      </c>
      <c r="DA172" s="14">
        <f>IFERROR((VLOOKUP($EG172,Data!$B:$CP,Daily!GZ$10,0)+VLOOKUP($IF172,Data!$B:$CP,Daily!KY$10,0))/(VLOOKUP($EG169,Data!$B:$CP,Daily!GZ$10,0)+VLOOKUP($IF169,Data!$B:$CP,Daily!KY$10,0)),0)</f>
      </c>
      <c r="DB172" s="14">
        <f>IFERROR((VLOOKUP($EG172,Data!$B:$CP,Daily!HA$10,0)+VLOOKUP($IF172,Data!$B:$CP,Daily!KZ$10,0))/(VLOOKUP($EG169,Data!$B:$CP,Daily!HA$10,0)+VLOOKUP($IF169,Data!$B:$CP,Daily!KZ$10,0)),0)</f>
      </c>
      <c r="DC172" s="14">
        <f>IFERROR((VLOOKUP($EG172,Data!$B:$CP,Daily!HB$10,0)+VLOOKUP($IF172,Data!$B:$CP,Daily!LA$10,0))/(VLOOKUP($EG169,Data!$B:$CP,Daily!HB$10,0)+VLOOKUP($IF169,Data!$B:$CP,Daily!LA$10,0)),0)</f>
      </c>
      <c r="DD172" s="14">
        <f>IFERROR((VLOOKUP($EG172,Data!$B:$CP,Daily!HC$10,0)+VLOOKUP($IF172,Data!$B:$CP,Daily!LB$10,0))/(VLOOKUP($EG169,Data!$B:$CP,Daily!HC$10,0)+VLOOKUP($IF169,Data!$B:$CP,Daily!LB$10,0)),0)</f>
      </c>
      <c r="DE172" s="14">
        <f>IFERROR((VLOOKUP($EG172,Data!$B:$CP,Daily!HD$10,0)+VLOOKUP($IF172,Data!$B:$CP,Daily!LC$10,0))/(VLOOKUP($EG169,Data!$B:$CP,Daily!HD$10,0)+VLOOKUP($IF169,Data!$B:$CP,Daily!LC$10,0)),0)</f>
      </c>
      <c r="DF172" s="14">
        <f>IFERROR((VLOOKUP($EG172,Data!$B:$CP,Daily!HE$10,0)+VLOOKUP($IF172,Data!$B:$CP,Daily!LD$10,0))/(VLOOKUP($EG169,Data!$B:$CP,Daily!HE$10,0)+VLOOKUP($IF169,Data!$B:$CP,Daily!LD$10,0)),0)</f>
      </c>
      <c r="DG172" s="14">
        <f>IFERROR((VLOOKUP($EG172,Data!$B:$CP,Daily!HF$10,0)+VLOOKUP($IF172,Data!$B:$CP,Daily!LE$10,0))/(VLOOKUP($EG169,Data!$B:$CP,Daily!HF$10,0)+VLOOKUP($IF169,Data!$B:$CP,Daily!LE$10,0)),0)</f>
      </c>
      <c r="DH172" s="14">
        <f>IFERROR((VLOOKUP($EG172,Data!$B:$CP,Daily!HG$10,0)+VLOOKUP($IF172,Data!$B:$CP,Daily!LF$10,0))/(VLOOKUP($EG169,Data!$B:$CP,Daily!HG$10,0)+VLOOKUP($IF169,Data!$B:$CP,Daily!LF$10,0)),0)</f>
      </c>
      <c r="DI172" s="14">
        <f>IFERROR((VLOOKUP($EG172,Data!$B:$CP,Daily!HH$10,0)+VLOOKUP($IF172,Data!$B:$CP,Daily!LG$10,0))/(VLOOKUP($EG169,Data!$B:$CP,Daily!HH$10,0)+VLOOKUP($IF169,Data!$B:$CP,Daily!LG$10,0)),0)</f>
      </c>
      <c r="DJ172" s="14">
        <f>IFERROR((VLOOKUP($EG172,Data!$B:$CP,Daily!HI$10,0)+VLOOKUP($IF172,Data!$B:$CP,Daily!LH$10,0))/(VLOOKUP($EG169,Data!$B:$CP,Daily!HI$10,0)+VLOOKUP($IF169,Data!$B:$CP,Daily!LH$10,0)),0)</f>
      </c>
      <c r="DK172" s="14">
        <f>IFERROR((VLOOKUP($EG172,Data!$B:$CP,Daily!HJ$10,0)+VLOOKUP($IF172,Data!$B:$CP,Daily!LI$10,0))/(VLOOKUP($EG169,Data!$B:$CP,Daily!HJ$10,0)+VLOOKUP($IF169,Data!$B:$CP,Daily!LI$10,0)),0)</f>
      </c>
      <c r="DL172" s="14">
        <f>IFERROR((VLOOKUP($EG172,Data!$B:$CP,Daily!HK$10,0)+VLOOKUP($IF172,Data!$B:$CP,Daily!LJ$10,0))/(VLOOKUP($EG169,Data!$B:$CP,Daily!HK$10,0)+VLOOKUP($IF169,Data!$B:$CP,Daily!LJ$10,0)),0)</f>
      </c>
      <c r="DM172" s="14">
        <f>IFERROR((VLOOKUP($EG172,Data!$B:$CP,Daily!HL$10,0)+VLOOKUP($IF172,Data!$B:$CP,Daily!LK$10,0))/(VLOOKUP($EG169,Data!$B:$CP,Daily!HL$10,0)+VLOOKUP($IF169,Data!$B:$CP,Daily!LK$10,0)),0)</f>
      </c>
      <c r="DN172" s="14">
        <f>IFERROR((VLOOKUP($EG172,Data!$B:$CP,Daily!HM$10,0)+VLOOKUP($IF172,Data!$B:$CP,Daily!LL$10,0))/(VLOOKUP($EG169,Data!$B:$CP,Daily!HM$10,0)+VLOOKUP($IF169,Data!$B:$CP,Daily!LL$10,0)),0)</f>
      </c>
      <c r="DO172" s="14">
        <f>IFERROR((VLOOKUP($EG172,Data!$B:$CP,Daily!HN$10,0)+VLOOKUP($IF172,Data!$B:$CP,Daily!LM$10,0))/(VLOOKUP($EG169,Data!$B:$CP,Daily!HN$10,0)+VLOOKUP($IF169,Data!$B:$CP,Daily!LM$10,0)),0)</f>
      </c>
      <c r="DP172" s="14">
        <f>IFERROR((VLOOKUP($EG172,Data!$B:$CP,Daily!HO$10,0)+VLOOKUP($IF172,Data!$B:$CP,Daily!LN$10,0))/(VLOOKUP($EG169,Data!$B:$CP,Daily!HO$10,0)+VLOOKUP($IF169,Data!$B:$CP,Daily!LN$10,0)),0)</f>
      </c>
      <c r="DQ172" s="14">
        <f>IFERROR((VLOOKUP($EG172,Data!$B:$CP,Daily!HP$10,0)+VLOOKUP($IF172,Data!$B:$CP,Daily!LO$10,0))/(VLOOKUP($EG169,Data!$B:$CP,Daily!HP$10,0)+VLOOKUP($IF169,Data!$B:$CP,Daily!LO$10,0)),0)</f>
      </c>
      <c r="DR172" s="14">
        <f>IFERROR((VLOOKUP($EG172,Data!$B:$CP,Daily!HQ$10,0)+VLOOKUP($IF172,Data!$B:$CP,Daily!LP$10,0))/(VLOOKUP($EG169,Data!$B:$CP,Daily!HQ$10,0)+VLOOKUP($IF169,Data!$B:$CP,Daily!LP$10,0)),0)</f>
      </c>
      <c r="DS172" s="14">
        <f>IFERROR((VLOOKUP($EG172,Data!$B:$CP,Daily!HR$10,0)+VLOOKUP($IF172,Data!$B:$CP,Daily!LQ$10,0))/(VLOOKUP($EG169,Data!$B:$CP,Daily!HR$10,0)+VLOOKUP($IF169,Data!$B:$CP,Daily!LQ$10,0)),0)</f>
      </c>
      <c r="DT172" s="14">
        <f>IFERROR((VLOOKUP($EG172,Data!$B:$CP,Daily!HS$10,0)+VLOOKUP($IF172,Data!$B:$CP,Daily!LR$10,0))/(VLOOKUP($EG169,Data!$B:$CP,Daily!HS$10,0)+VLOOKUP($IF169,Data!$B:$CP,Daily!LR$10,0)),0)</f>
      </c>
      <c r="DU172" s="14">
        <f>IFERROR((VLOOKUP($EG172,Data!$B:$CP,Daily!HT$10,0)+VLOOKUP($IF172,Data!$B:$CP,Daily!LS$10,0))/(VLOOKUP($EG169,Data!$B:$CP,Daily!HT$10,0)+VLOOKUP($IF169,Data!$B:$CP,Daily!LS$10,0)),0)</f>
      </c>
      <c r="DV172" s="14">
        <f>IFERROR((VLOOKUP($EG172,Data!$B:$CP,Daily!HU$10,0)+VLOOKUP($IF172,Data!$B:$CP,Daily!LT$10,0))/(VLOOKUP($EG169,Data!$B:$CP,Daily!HU$10,0)+VLOOKUP($IF169,Data!$B:$CP,Daily!LT$10,0)),0)</f>
      </c>
      <c r="DW172" s="52">
        <f t="shared" ref="DW172:DW176" si="2678">_xlfn.QUARTILE.INC($AJ172:$DT172,1)</f>
      </c>
      <c r="DX172" s="52">
        <f t="shared" ref="DX172:DX176" si="2679">_xlfn.QUARTILE.INC($AJ172:$DT172,3)</f>
      </c>
      <c r="DY172" s="52">
        <f t="shared" ref="DY172:DY176" si="2680">DX172-DW172</f>
      </c>
      <c r="DZ172" s="52">
        <f t="shared" ref="DZ172:DZ176" si="2681">DX172+(0.75*DY172)</f>
      </c>
      <c r="EA172" s="52">
        <f t="shared" ref="EA172:EA176" si="2682">DW172-(0.75*DY172)</f>
      </c>
      <c r="EB172" s="18"/>
      <c r="EC172" s="14">
        <f t="shared" ref="EC172:EC176" si="2683">_xlfn.STDEV.P(BN172:DU172)</f>
      </c>
      <c r="ED172" s="14">
        <f t="shared" si="2657"/>
      </c>
      <c r="EE172" s="14">
        <f t="shared" si="2658"/>
      </c>
      <c r="EF172" s="16"/>
      <c r="EG172" s="9" t="s">
        <v>847</v>
      </c>
      <c r="EH172" s="9" t="s">
        <v>149</v>
      </c>
      <c r="EI172" s="14">
        <f>IFERROR(VLOOKUP($EG172,Data!$B:$CP,Daily!EI$10,0)/IFERROR(VLOOKUP($EG169,Data!$B:$CP,Daily!EI$10,0),0),0)</f>
      </c>
      <c r="EJ172" s="14">
        <f>IFERROR(VLOOKUP($EG172,Data!$B:$CP,Daily!EJ$10,0)/IFERROR(VLOOKUP($EG169,Data!$B:$CP,Daily!EJ$10,0),0),0)</f>
      </c>
      <c r="EK172" s="14">
        <f>IFERROR(VLOOKUP($EG172,Data!$B:$CP,Daily!EK$10,0)/IFERROR(VLOOKUP($EG169,Data!$B:$CP,Daily!EK$10,0),0),0)</f>
      </c>
      <c r="EL172" s="14">
        <f>IFERROR(VLOOKUP($EG172,Data!$B:$CP,Daily!EL$10,0)/IFERROR(VLOOKUP($EG169,Data!$B:$CP,Daily!EL$10,0),0),0)</f>
      </c>
      <c r="EM172" s="14">
        <f>IFERROR(VLOOKUP($EG172,Data!$B:$CP,Daily!EM$10,0)/IFERROR(VLOOKUP($EG169,Data!$B:$CP,Daily!EM$10,0),0),0)</f>
      </c>
      <c r="EN172" s="14">
        <f>IFERROR(VLOOKUP($EG172,Data!$B:$CP,Daily!EN$10,0)/IFERROR(VLOOKUP($EG169,Data!$B:$CP,Daily!EN$10,0),0),0)</f>
      </c>
      <c r="EO172" s="14">
        <f>IFERROR(VLOOKUP($EG172,Data!$B:$CP,Daily!EO$10,0)/IFERROR(VLOOKUP($EG169,Data!$B:$CP,Daily!EO$10,0),0),0)</f>
      </c>
      <c r="EP172" s="14">
        <f>IFERROR(VLOOKUP($EG172,Data!$B:$CP,Daily!EP$10,0)/IFERROR(VLOOKUP($EG169,Data!$B:$CP,Daily!EP$10,0),0),0)</f>
      </c>
      <c r="EQ172" s="14">
        <f>IFERROR(VLOOKUP($EG172,Data!$B:$CP,Daily!EQ$10,0)/IFERROR(VLOOKUP($EG169,Data!$B:$CP,Daily!EQ$10,0),0),0)</f>
      </c>
      <c r="ER172" s="14">
        <f>IFERROR(VLOOKUP($EG172,Data!$B:$CP,Daily!ER$10,0)/IFERROR(VLOOKUP($EG169,Data!$B:$CP,Daily!ER$10,0),0),0)</f>
      </c>
      <c r="ES172" s="14">
        <f>IFERROR(VLOOKUP($EG172,Data!$B:$CP,Daily!ES$10,0)/IFERROR(VLOOKUP($EG169,Data!$B:$CP,Daily!ES$10,0),0),0)</f>
      </c>
      <c r="ET172" s="14">
        <f>IFERROR(VLOOKUP($EG172,Data!$B:$CP,Daily!ET$10,0)/IFERROR(VLOOKUP($EG169,Data!$B:$CP,Daily!ET$10,0),0),0)</f>
      </c>
      <c r="EU172" s="14">
        <f>IFERROR(VLOOKUP($EG172,Data!$B:$CP,Daily!EU$10,0)/IFERROR(VLOOKUP($EG169,Data!$B:$CP,Daily!EU$10,0),0),0)</f>
      </c>
      <c r="EV172" s="14">
        <f>IFERROR(VLOOKUP($EG172,Data!$B:$CP,Daily!EV$10,0)/IFERROR(VLOOKUP($EG169,Data!$B:$CP,Daily!EV$10,0),0),0)</f>
      </c>
      <c r="EW172" s="14">
        <f>IFERROR(VLOOKUP($EG172,Data!$B:$CP,Daily!EW$10,0)/IFERROR(VLOOKUP($EG169,Data!$B:$CP,Daily!EW$10,0),0),0)</f>
      </c>
      <c r="EX172" s="14">
        <f>IFERROR(VLOOKUP($EG172,Data!$B:$CP,Daily!EX$10,0)/IFERROR(VLOOKUP($EG169,Data!$B:$CP,Daily!EX$10,0),0),0)</f>
      </c>
      <c r="EY172" s="14">
        <f>IFERROR(VLOOKUP($EG172,Data!$B:$CP,Daily!EY$10,0)/IFERROR(VLOOKUP($EG169,Data!$B:$CP,Daily!EY$10,0),0),0)</f>
      </c>
      <c r="EZ172" s="14">
        <f>IFERROR(VLOOKUP($EG172,Data!$B:$CP,Daily!EZ$10,0)/IFERROR(VLOOKUP($EG169,Data!$B:$CP,Daily!EZ$10,0),0),0)</f>
      </c>
      <c r="FA172" s="14">
        <f>IFERROR(VLOOKUP($EG172,Data!$B:$CP,Daily!FA$10,0)/IFERROR(VLOOKUP($EG169,Data!$B:$CP,Daily!FA$10,0),0),0)</f>
      </c>
      <c r="FB172" s="14">
        <f>IFERROR(VLOOKUP($EG172,Data!$B:$CP,Daily!FB$10,0)/IFERROR(VLOOKUP($EG169,Data!$B:$CP,Daily!FB$10,0),0),0)</f>
      </c>
      <c r="FC172" s="14">
        <f>IFERROR(VLOOKUP($EG172,Data!$B:$CP,Daily!FC$10,0)/IFERROR(VLOOKUP($EG169,Data!$B:$CP,Daily!FC$10,0),0),0)</f>
      </c>
      <c r="FD172" s="14">
        <f>IFERROR(VLOOKUP($EG172,Data!$B:$CP,Daily!FD$10,0)/IFERROR(VLOOKUP($EG169,Data!$B:$CP,Daily!FD$10,0),0),0)</f>
      </c>
      <c r="FE172" s="14">
        <f>IFERROR(VLOOKUP($EG172,Data!$B:$CP,Daily!FE$10,0)/IFERROR(VLOOKUP($EG169,Data!$B:$CP,Daily!FE$10,0),0),0)</f>
      </c>
      <c r="FF172" s="14">
        <f>IFERROR(VLOOKUP($EG172,Data!$B:$CP,Daily!FF$10,0)/IFERROR(VLOOKUP($EG169,Data!$B:$CP,Daily!FF$10,0),0),0)</f>
      </c>
      <c r="FG172" s="14">
        <f>IFERROR(VLOOKUP($EG172,Data!$B:$CP,Daily!FG$10,0)/IFERROR(VLOOKUP($EG169,Data!$B:$CP,Daily!FG$10,0),0),0)</f>
      </c>
      <c r="FH172" s="14">
        <f>IFERROR(VLOOKUP($EG172,Data!$B:$CP,Daily!FH$10,0)/IFERROR(VLOOKUP($EG169,Data!$B:$CP,Daily!FH$10,0),0),0)</f>
      </c>
      <c r="FI172" s="14">
        <f>IFERROR(VLOOKUP($EG172,Data!$B:$CP,Daily!FI$10,0)/IFERROR(VLOOKUP($EG169,Data!$B:$CP,Daily!FI$10,0),0),0)</f>
      </c>
      <c r="FJ172" s="14">
        <f>IFERROR(VLOOKUP($EG172,Data!$B:$CP,Daily!FJ$10,0)/IFERROR(VLOOKUP($EG169,Data!$B:$CP,Daily!FJ$10,0),0),0)</f>
      </c>
      <c r="FK172" s="14">
        <f>IFERROR(VLOOKUP($EG172,Data!$B:$CP,Daily!FK$10,0)/IFERROR(VLOOKUP($EG169,Data!$B:$CP,Daily!FK$10,0),0),0)</f>
      </c>
      <c r="FL172" s="14">
        <f>IFERROR(VLOOKUP($EG172,Data!$B:$CP,Daily!FL$10,0)/IFERROR(VLOOKUP($EG169,Data!$B:$CP,Daily!FL$10,0),0),0)</f>
      </c>
      <c r="FM172" s="14">
        <f>IFERROR(VLOOKUP($EG172,Data!$B:$CP,Daily!FM$10,0)/IFERROR(VLOOKUP($EG169,Data!$B:$CP,Daily!FM$10,0),0),0)</f>
      </c>
      <c r="FN172" s="14">
        <f>IFERROR(VLOOKUP($EG172,Data!$B:$CP,Daily!FN$10,0)/IFERROR(VLOOKUP($EG169,Data!$B:$CP,Daily!FN$10,0),0),0)</f>
      </c>
      <c r="FO172" s="14">
        <f>IFERROR(VLOOKUP($EG172,Data!$B:$CP,Daily!FO$10,0)/IFERROR(VLOOKUP($EG169,Data!$B:$CP,Daily!FO$10,0),0),0)</f>
      </c>
      <c r="FP172" s="14">
        <f>IFERROR(VLOOKUP($EG172,Data!$B:$CP,Daily!FP$10,0)/IFERROR(VLOOKUP($EG169,Data!$B:$CP,Daily!FP$10,0),0),0)</f>
      </c>
      <c r="FQ172" s="14">
        <f>IFERROR(VLOOKUP($EG172,Data!$B:$CP,Daily!FQ$10,0)/IFERROR(VLOOKUP($EG169,Data!$B:$CP,Daily!FQ$10,0),0),0)</f>
      </c>
      <c r="FR172" s="14">
        <f>IFERROR(VLOOKUP($EG172,Data!$B:$CP,Daily!FR$10,0)/IFERROR(VLOOKUP($EG169,Data!$B:$CP,Daily!FR$10,0),0),0)</f>
      </c>
      <c r="FS172" s="14">
        <f>IFERROR(VLOOKUP($EG172,Data!$B:$CP,Daily!FS$10,0)/IFERROR(VLOOKUP($EG169,Data!$B:$CP,Daily!FS$10,0),0),0)</f>
      </c>
      <c r="FT172" s="14">
        <f>IFERROR(VLOOKUP($EG172,Data!$B:$CP,Daily!FT$10,0)/IFERROR(VLOOKUP($EG169,Data!$B:$CP,Daily!FT$10,0),0),0)</f>
      </c>
      <c r="FU172" s="14">
        <f>IFERROR(VLOOKUP($EG172,Data!$B:$CP,Daily!FU$10,0)/IFERROR(VLOOKUP($EG169,Data!$B:$CP,Daily!FU$10,0),0),0)</f>
      </c>
      <c r="FV172" s="14">
        <f>IFERROR(VLOOKUP($EG172,Data!$B:$CP,Daily!FV$10,0)/IFERROR(VLOOKUP($EG169,Data!$B:$CP,Daily!FV$10,0),0),0)</f>
      </c>
      <c r="FW172" s="14">
        <f>IFERROR(VLOOKUP($EG172,Data!$B:$CP,Daily!FW$10,0)/IFERROR(VLOOKUP($EG169,Data!$B:$CP,Daily!FW$10,0),0),0)</f>
      </c>
      <c r="FX172" s="14">
        <f>IFERROR(VLOOKUP($EG172,Data!$B:$CP,Daily!FX$10,0)/IFERROR(VLOOKUP($EG169,Data!$B:$CP,Daily!FX$10,0),0),0)</f>
      </c>
      <c r="FY172" s="14">
        <f>IFERROR(VLOOKUP($EG172,Data!$B:$CP,Daily!FY$10,0)/IFERROR(VLOOKUP($EG169,Data!$B:$CP,Daily!FY$10,0),0),0)</f>
      </c>
      <c r="FZ172" s="14">
        <f>IFERROR(VLOOKUP($EG172,Data!$B:$CP,Daily!FZ$10,0)/IFERROR(VLOOKUP($EG169,Data!$B:$CP,Daily!FZ$10,0),0),0)</f>
      </c>
      <c r="GA172" s="14">
        <f>IFERROR(VLOOKUP($EG172,Data!$B:$CP,Daily!GA$10,0)/IFERROR(VLOOKUP($EG169,Data!$B:$CP,Daily!GA$10,0),0),0)</f>
      </c>
      <c r="GB172" s="14">
        <f>IFERROR(VLOOKUP($EG172,Data!$B:$CP,Daily!GB$10,0)/IFERROR(VLOOKUP($EG169,Data!$B:$CP,Daily!GB$10,0),0),0)</f>
      </c>
      <c r="GC172" s="14">
        <f>IFERROR(VLOOKUP($EG172,Data!$B:$CP,Daily!GC$10,0)/IFERROR(VLOOKUP($EG169,Data!$B:$CP,Daily!GC$10,0),0),0)</f>
      </c>
      <c r="GD172" s="14">
        <f>IFERROR(VLOOKUP($EG172,Data!$B:$CP,Daily!GD$10,0)/IFERROR(VLOOKUP($EG169,Data!$B:$CP,Daily!GD$10,0),0),0)</f>
      </c>
      <c r="GE172" s="14">
        <f>IFERROR(VLOOKUP($EG172,Data!$B:$CP,Daily!GE$10,0)/IFERROR(VLOOKUP($EG169,Data!$B:$CP,Daily!GE$10,0),0),0)</f>
      </c>
      <c r="GF172" s="14">
        <f>IFERROR(VLOOKUP($EG172,Data!$B:$CP,Daily!GF$10,0)/IFERROR(VLOOKUP($EG169,Data!$B:$CP,Daily!GF$10,0),0),0)</f>
      </c>
      <c r="GG172" s="14">
        <f>IFERROR(VLOOKUP($EG172,Data!$B:$CP,Daily!GG$10,0)/IFERROR(VLOOKUP($EG169,Data!$B:$CP,Daily!GG$10,0),0),0)</f>
      </c>
      <c r="GH172" s="14">
        <f>IFERROR(VLOOKUP($EG172,Data!$B:$CP,Daily!GH$10,0)/IFERROR(VLOOKUP($EG169,Data!$B:$CP,Daily!GH$10,0),0),0)</f>
      </c>
      <c r="GI172" s="14">
        <f>IFERROR(VLOOKUP($EG172,Data!$B:$CP,Daily!GI$10,0)/IFERROR(VLOOKUP($EG169,Data!$B:$CP,Daily!GI$10,0),0),0)</f>
      </c>
      <c r="GJ172" s="14">
        <f>IFERROR(VLOOKUP($EG172,Data!$B:$CP,Daily!GJ$10,0)/IFERROR(VLOOKUP($EG169,Data!$B:$CP,Daily!GJ$10,0),0),0)</f>
      </c>
      <c r="GK172" s="14">
        <f>IFERROR(VLOOKUP($EG172,Data!$B:$CP,Daily!GK$10,0)/IFERROR(VLOOKUP($EG169,Data!$B:$CP,Daily!GK$10,0),0),0)</f>
      </c>
      <c r="GL172" s="14">
        <f>IFERROR(VLOOKUP($EG172,Data!$B:$CP,Daily!GL$10,0)/IFERROR(VLOOKUP($EG169,Data!$B:$CP,Daily!GL$10,0),0),0)</f>
      </c>
      <c r="GM172" s="14">
        <f>IFERROR(VLOOKUP($EG172,Data!$B:$CP,Daily!GM$10,0)/IFERROR(VLOOKUP($EG169,Data!$B:$CP,Daily!GM$10,0),0),0)</f>
      </c>
      <c r="GN172" s="14">
        <f>IFERROR(VLOOKUP($EG172,Data!$B:$CP,Daily!GN$10,0)/IFERROR(VLOOKUP($EG169,Data!$B:$CP,Daily!GN$10,0),0),0)</f>
      </c>
      <c r="GO172" s="14">
        <f>IFERROR(VLOOKUP($EG172,Data!$B:$CP,Daily!GO$10,0)/IFERROR(VLOOKUP($EG169,Data!$B:$CP,Daily!GO$10,0),0),0)</f>
      </c>
      <c r="GP172" s="14">
        <f>IFERROR(VLOOKUP($EG172,Data!$B:$CP,Daily!GP$10,0)/IFERROR(VLOOKUP($EG169,Data!$B:$CP,Daily!GP$10,0),0),0)</f>
      </c>
      <c r="GQ172" s="14">
        <f>IFERROR(VLOOKUP($EG172,Data!$B:$CP,Daily!GQ$10,0)/IFERROR(VLOOKUP($EG169,Data!$B:$CP,Daily!GQ$10,0),0),0)</f>
      </c>
      <c r="GR172" s="14">
        <f>IFERROR(VLOOKUP($EG172,Data!$B:$CP,Daily!GR$10,0)/IFERROR(VLOOKUP($EG169,Data!$B:$CP,Daily!GR$10,0),0),0)</f>
      </c>
      <c r="GS172" s="14">
        <f>IFERROR(VLOOKUP($EG172,Data!$B:$CP,Daily!GS$10,0)/IFERROR(VLOOKUP($EG169,Data!$B:$CP,Daily!GS$10,0),0),0)</f>
      </c>
      <c r="GT172" s="14">
        <f>IFERROR(VLOOKUP($EG172,Data!$B:$CP,Daily!GT$10,0)/IFERROR(VLOOKUP($EG169,Data!$B:$CP,Daily!GT$10,0),0),0)</f>
      </c>
      <c r="GU172" s="14">
        <f>IFERROR(VLOOKUP($EG172,Data!$B:$CP,Daily!GU$10,0)/IFERROR(VLOOKUP($EG169,Data!$B:$CP,Daily!GU$10,0),0),0)</f>
      </c>
      <c r="GV172" s="14">
        <f>IFERROR(VLOOKUP($EG172,Data!$B:$CP,Daily!GV$10,0)/IFERROR(VLOOKUP($EG169,Data!$B:$CP,Daily!GV$10,0),0),0)</f>
      </c>
      <c r="GW172" s="14">
        <f>IFERROR(VLOOKUP($EG172,Data!$B:$CP,Daily!GW$10,0)/IFERROR(VLOOKUP($EG169,Data!$B:$CP,Daily!GW$10,0),0),0)</f>
      </c>
      <c r="GX172" s="14">
        <f>IFERROR(VLOOKUP($EG172,Data!$B:$CP,Daily!GX$10,0)/IFERROR(VLOOKUP($EG169,Data!$B:$CP,Daily!GX$10,0),0),0)</f>
      </c>
      <c r="GY172" s="14">
        <f>IFERROR(VLOOKUP($EG172,Data!$B:$CP,Daily!GY$10,0)/IFERROR(VLOOKUP($EG169,Data!$B:$CP,Daily!GY$10,0),0),0)</f>
      </c>
      <c r="GZ172" s="14">
        <f>IFERROR(VLOOKUP($EG172,Data!$B:$CP,Daily!GZ$10,0)/IFERROR(VLOOKUP($EG169,Data!$B:$CP,Daily!GZ$10,0),0),0)</f>
      </c>
      <c r="HA172" s="14">
        <f>IFERROR(VLOOKUP($EG172,Data!$B:$CP,Daily!HA$10,0)/IFERROR(VLOOKUP($EG169,Data!$B:$CP,Daily!HA$10,0),0),0)</f>
      </c>
      <c r="HB172" s="14">
        <f>IFERROR(VLOOKUP($EG172,Data!$B:$CP,Daily!HB$10,0)/IFERROR(VLOOKUP($EG169,Data!$B:$CP,Daily!HB$10,0),0),0)</f>
      </c>
      <c r="HC172" s="14">
        <f>IFERROR(VLOOKUP($EG172,Data!$B:$CP,Daily!HC$10,0)/IFERROR(VLOOKUP($EG169,Data!$B:$CP,Daily!HC$10,0),0),0)</f>
      </c>
      <c r="HD172" s="14">
        <f>IFERROR(VLOOKUP($EG172,Data!$B:$CP,Daily!HD$10,0)/IFERROR(VLOOKUP($EG169,Data!$B:$CP,Daily!HD$10,0),0),0)</f>
      </c>
      <c r="HE172" s="14">
        <f>IFERROR(VLOOKUP($EG172,Data!$B:$CP,Daily!HE$10,0)/IFERROR(VLOOKUP($EG169,Data!$B:$CP,Daily!HE$10,0),0),0)</f>
      </c>
      <c r="HF172" s="14">
        <f>IFERROR(VLOOKUP($EG172,Data!$B:$CP,Daily!HF$10,0)/IFERROR(VLOOKUP($EG169,Data!$B:$CP,Daily!HF$10,0),0),0)</f>
      </c>
      <c r="HG172" s="14">
        <f>IFERROR(VLOOKUP($EG172,Data!$B:$CP,Daily!HG$10,0)/IFERROR(VLOOKUP($EG169,Data!$B:$CP,Daily!HG$10,0),0),0)</f>
      </c>
      <c r="HH172" s="14">
        <f>IFERROR(VLOOKUP($EG172,Data!$B:$CP,Daily!HH$10,0)/IFERROR(VLOOKUP($EG169,Data!$B:$CP,Daily!HH$10,0),0),0)</f>
      </c>
      <c r="HI172" s="14">
        <f>IFERROR(VLOOKUP($EG172,Data!$B:$CP,Daily!HI$10,0)/IFERROR(VLOOKUP($EG169,Data!$B:$CP,Daily!HI$10,0),0),0)</f>
      </c>
      <c r="HJ172" s="14">
        <f>IFERROR(VLOOKUP($EG172,Data!$B:$CP,Daily!HJ$10,0)/IFERROR(VLOOKUP($EG169,Data!$B:$CP,Daily!HJ$10,0),0),0)</f>
      </c>
      <c r="HK172" s="14">
        <f>IFERROR(VLOOKUP($EG172,Data!$B:$CP,Daily!HK$10,0)/IFERROR(VLOOKUP($EG169,Data!$B:$CP,Daily!HK$10,0),0),0)</f>
      </c>
      <c r="HL172" s="14">
        <f>IFERROR(VLOOKUP($EG172,Data!$B:$CP,Daily!HL$10,0)/IFERROR(VLOOKUP($EG169,Data!$B:$CP,Daily!HL$10,0),0),0)</f>
      </c>
      <c r="HM172" s="14">
        <f>IFERROR(VLOOKUP($EG172,Data!$B:$CP,Daily!HM$10,0)/IFERROR(VLOOKUP($EG169,Data!$B:$CP,Daily!HM$10,0),0),0)</f>
      </c>
      <c r="HN172" s="14">
        <f>IFERROR(VLOOKUP($EG172,Data!$B:$CP,Daily!HN$10,0)/IFERROR(VLOOKUP($EG169,Data!$B:$CP,Daily!HN$10,0),0),0)</f>
      </c>
      <c r="HO172" s="14">
        <f>IFERROR(VLOOKUP($EG172,Data!$B:$CP,Daily!HO$10,0)/IFERROR(VLOOKUP($EG169,Data!$B:$CP,Daily!HO$10,0),0),0)</f>
      </c>
      <c r="HP172" s="14">
        <f>IFERROR(VLOOKUP($EG172,Data!$B:$CP,Daily!HP$10,0)/IFERROR(VLOOKUP($EG169,Data!$B:$CP,Daily!HP$10,0),0),0)</f>
      </c>
      <c r="HQ172" s="14">
        <f>IFERROR(VLOOKUP($EG172,Data!$B:$CP,Daily!HQ$10,0)/IFERROR(VLOOKUP($EG169,Data!$B:$CP,Daily!HQ$10,0),0),0)</f>
      </c>
      <c r="HR172" s="14">
        <f>IFERROR(VLOOKUP($EG172,Data!$B:$CP,Daily!HR$10,0)/IFERROR(VLOOKUP($EG169,Data!$B:$CP,Daily!HR$10,0),0),0)</f>
      </c>
      <c r="HS172" s="14">
        <f>IFERROR(VLOOKUP($EG172,Data!$B:$CP,Daily!HS$10,0)/IFERROR(VLOOKUP($EG169,Data!$B:$CP,Daily!HS$10,0),0),0)</f>
      </c>
      <c r="HT172" s="14">
        <f>IFERROR(VLOOKUP($EG172,Data!$B:$CP,Daily!HT$10,0)/IFERROR(VLOOKUP($EG169,Data!$B:$CP,Daily!HT$10,0),0),0)</f>
      </c>
      <c r="HU172" s="14">
        <f>IFERROR(VLOOKUP($EG172,Data!$B:$CP,Daily!HU$10,0)/IFERROR(VLOOKUP($EG169,Data!$B:$CP,Daily!HU$10,0),0),0)</f>
      </c>
      <c r="HV172" s="52">
        <f t="shared" ref="HV172:HV176" si="2684">_xlfn.QUARTILE.INC($EI172:$HS172,1)</f>
      </c>
      <c r="HW172" s="52">
        <f t="shared" ref="HW172:HW176" si="2685">_xlfn.QUARTILE.INC($EI172:$HS172,3)</f>
      </c>
      <c r="HX172" s="52">
        <f t="shared" ref="HX172:HX176" si="2686">HW172-HV172</f>
      </c>
      <c r="HY172" s="52">
        <f t="shared" ref="HY172:HY176" si="2687">HW172+(0.75*HX172)</f>
      </c>
      <c r="HZ172" s="52">
        <f t="shared" ref="HZ172:HZ176" si="2688">HV172-(0.75*HX172)</f>
      </c>
      <c r="IA172" s="55"/>
      <c r="IB172" s="14">
        <f t="shared" ref="IB172:IB176" si="2689">_xlfn.STDEV.P(FM172:HT172)</f>
      </c>
      <c r="IC172" s="14">
        <f t="shared" si="2659"/>
      </c>
      <c r="ID172" s="14">
        <f t="shared" si="2660"/>
      </c>
      <c r="IE172" s="16"/>
      <c r="IF172" s="9" t="s">
        <v>848</v>
      </c>
      <c r="IG172" s="9" t="s">
        <v>149</v>
      </c>
      <c r="IH172" s="14">
        <f>IFERROR(VLOOKUP($IF172,Data!$B:$CP,Daily!IH$10,0)/IFERROR(VLOOKUP($IF169,Data!$B:$CP,Daily!IH$10,0),0),0)</f>
      </c>
      <c r="II172" s="14">
        <f>IFERROR(VLOOKUP($IF172,Data!$B:$CP,Daily!II$10,0)/IFERROR(VLOOKUP($IF169,Data!$B:$CP,Daily!II$10,0),0),0)</f>
      </c>
      <c r="IJ172" s="14">
        <f>IFERROR(VLOOKUP($IF172,Data!$B:$CP,Daily!IJ$10,0)/IFERROR(VLOOKUP($IF169,Data!$B:$CP,Daily!IJ$10,0),0),0)</f>
      </c>
      <c r="IK172" s="14">
        <f>IFERROR(VLOOKUP($IF172,Data!$B:$CP,Daily!IK$10,0)/IFERROR(VLOOKUP($IF169,Data!$B:$CP,Daily!IK$10,0),0),0)</f>
      </c>
      <c r="IL172" s="14">
        <f>IFERROR(VLOOKUP($IF172,Data!$B:$CP,Daily!IL$10,0)/IFERROR(VLOOKUP($IF169,Data!$B:$CP,Daily!IL$10,0),0),0)</f>
      </c>
      <c r="IM172" s="14">
        <f>IFERROR(VLOOKUP($IF172,Data!$B:$CP,Daily!IM$10,0)/IFERROR(VLOOKUP($IF169,Data!$B:$CP,Daily!IM$10,0),0),0)</f>
      </c>
      <c r="IN172" s="14">
        <f>IFERROR(VLOOKUP($IF172,Data!$B:$CP,Daily!IN$10,0)/IFERROR(VLOOKUP($IF169,Data!$B:$CP,Daily!IN$10,0),0),0)</f>
      </c>
      <c r="IO172" s="14">
        <f>IFERROR(VLOOKUP($IF172,Data!$B:$CP,Daily!IO$10,0)/IFERROR(VLOOKUP($IF169,Data!$B:$CP,Daily!IO$10,0),0),0)</f>
      </c>
      <c r="IP172" s="14">
        <f>IFERROR(VLOOKUP($IF172,Data!$B:$CP,Daily!IP$10,0)/IFERROR(VLOOKUP($IF169,Data!$B:$CP,Daily!IP$10,0),0),0)</f>
      </c>
      <c r="IQ172" s="14">
        <f>IFERROR(VLOOKUP($IF172,Data!$B:$CP,Daily!IQ$10,0)/IFERROR(VLOOKUP($IF169,Data!$B:$CP,Daily!IQ$10,0),0),0)</f>
      </c>
      <c r="IR172" s="14">
        <f>IFERROR(VLOOKUP($IF172,Data!$B:$CP,Daily!IR$10,0)/IFERROR(VLOOKUP($IF169,Data!$B:$CP,Daily!IR$10,0),0),0)</f>
      </c>
      <c r="IS172" s="14">
        <f>IFERROR(VLOOKUP($IF172,Data!$B:$CP,Daily!IS$10,0)/IFERROR(VLOOKUP($IF169,Data!$B:$CP,Daily!IS$10,0),0),0)</f>
      </c>
      <c r="IT172" s="14">
        <f>IFERROR(VLOOKUP($IF172,Data!$B:$CP,Daily!IT$10,0)/IFERROR(VLOOKUP($IF169,Data!$B:$CP,Daily!IT$10,0),0),0)</f>
      </c>
      <c r="IU172" s="14">
        <f>IFERROR(VLOOKUP($IF172,Data!$B:$CP,Daily!IU$10,0)/IFERROR(VLOOKUP($IF169,Data!$B:$CP,Daily!IU$10,0),0),0)</f>
      </c>
      <c r="IV172" s="14">
        <f>IFERROR(VLOOKUP($IF172,Data!$B:$CP,Daily!IV$10,0)/IFERROR(VLOOKUP($IF169,Data!$B:$CP,Daily!IV$10,0),0),0)</f>
      </c>
      <c r="IW172" s="14">
        <f>IFERROR(VLOOKUP($IF172,Data!$B:$CP,Daily!IW$10,0)/IFERROR(VLOOKUP($IF169,Data!$B:$CP,Daily!IW$10,0),0),0)</f>
      </c>
      <c r="IX172" s="14">
        <f>IFERROR(VLOOKUP($IF172,Data!$B:$CP,Daily!IX$10,0)/IFERROR(VLOOKUP($IF169,Data!$B:$CP,Daily!IX$10,0),0),0)</f>
      </c>
      <c r="IY172" s="14">
        <f>IFERROR(VLOOKUP($IF172,Data!$B:$CP,Daily!IY$10,0)/IFERROR(VLOOKUP($IF169,Data!$B:$CP,Daily!IY$10,0),0),0)</f>
      </c>
      <c r="IZ172" s="14">
        <f>IFERROR(VLOOKUP($IF172,Data!$B:$CP,Daily!IZ$10,0)/IFERROR(VLOOKUP($IF169,Data!$B:$CP,Daily!IZ$10,0),0),0)</f>
      </c>
      <c r="JA172" s="14">
        <f>IFERROR(VLOOKUP($IF172,Data!$B:$CP,Daily!JA$10,0)/IFERROR(VLOOKUP($IF169,Data!$B:$CP,Daily!JA$10,0),0),0)</f>
      </c>
      <c r="JB172" s="14">
        <f>IFERROR(VLOOKUP($IF172,Data!$B:$CP,Daily!JB$10,0)/IFERROR(VLOOKUP($IF169,Data!$B:$CP,Daily!JB$10,0),0),0)</f>
      </c>
      <c r="JC172" s="14">
        <f>IFERROR(VLOOKUP($IF172,Data!$B:$CP,Daily!JC$10,0)/IFERROR(VLOOKUP($IF169,Data!$B:$CP,Daily!JC$10,0),0),0)</f>
      </c>
      <c r="JD172" s="14">
        <f>IFERROR(VLOOKUP($IF172,Data!$B:$CP,Daily!JD$10,0)/IFERROR(VLOOKUP($IF169,Data!$B:$CP,Daily!JD$10,0),0),0)</f>
      </c>
      <c r="JE172" s="14">
        <f>IFERROR(VLOOKUP($IF172,Data!$B:$CP,Daily!JE$10,0)/IFERROR(VLOOKUP($IF169,Data!$B:$CP,Daily!JE$10,0),0),0)</f>
      </c>
      <c r="JF172" s="14">
        <f>IFERROR(VLOOKUP($IF172,Data!$B:$CP,Daily!JF$10,0)/IFERROR(VLOOKUP($IF169,Data!$B:$CP,Daily!JF$10,0),0),0)</f>
      </c>
      <c r="JG172" s="14">
        <f>IFERROR(VLOOKUP($IF172,Data!$B:$CP,Daily!JG$10,0)/IFERROR(VLOOKUP($IF169,Data!$B:$CP,Daily!JG$10,0),0),0)</f>
      </c>
      <c r="JH172" s="14">
        <f>IFERROR(VLOOKUP($IF172,Data!$B:$CP,Daily!JH$10,0)/IFERROR(VLOOKUP($IF169,Data!$B:$CP,Daily!JH$10,0),0),0)</f>
      </c>
      <c r="JI172" s="14">
        <f>IFERROR(VLOOKUP($IF172,Data!$B:$CP,Daily!JI$10,0)/IFERROR(VLOOKUP($IF169,Data!$B:$CP,Daily!JI$10,0),0),0)</f>
      </c>
      <c r="JJ172" s="14">
        <f>IFERROR(VLOOKUP($IF172,Data!$B:$CP,Daily!JJ$10,0)/IFERROR(VLOOKUP($IF169,Data!$B:$CP,Daily!JJ$10,0),0),0)</f>
      </c>
      <c r="JK172" s="14">
        <f>IFERROR(VLOOKUP($IF172,Data!$B:$CP,Daily!JK$10,0)/IFERROR(VLOOKUP($IF169,Data!$B:$CP,Daily!JK$10,0),0),0)</f>
      </c>
      <c r="JL172" s="14">
        <f>IFERROR(VLOOKUP($IF172,Data!$B:$CP,Daily!JL$10,0)/IFERROR(VLOOKUP($IF169,Data!$B:$CP,Daily!JL$10,0),0),0)</f>
      </c>
      <c r="JM172" s="14">
        <f>IFERROR(VLOOKUP($IF172,Data!$B:$CP,Daily!JM$10,0)/IFERROR(VLOOKUP($IF169,Data!$B:$CP,Daily!JM$10,0),0),0)</f>
      </c>
      <c r="JN172" s="14">
        <f>IFERROR(VLOOKUP($IF172,Data!$B:$CP,Daily!JN$10,0)/IFERROR(VLOOKUP($IF169,Data!$B:$CP,Daily!JN$10,0),0),0)</f>
      </c>
      <c r="JO172" s="14">
        <f>IFERROR(VLOOKUP($IF172,Data!$B:$CP,Daily!JO$10,0)/IFERROR(VLOOKUP($IF169,Data!$B:$CP,Daily!JO$10,0),0),0)</f>
      </c>
      <c r="JP172" s="14">
        <f>IFERROR(VLOOKUP($IF172,Data!$B:$CP,Daily!JP$10,0)/IFERROR(VLOOKUP($IF169,Data!$B:$CP,Daily!JP$10,0),0),0)</f>
      </c>
      <c r="JQ172" s="14">
        <f>IFERROR(VLOOKUP($IF172,Data!$B:$CP,Daily!JQ$10,0)/IFERROR(VLOOKUP($IF169,Data!$B:$CP,Daily!JQ$10,0),0),0)</f>
      </c>
      <c r="JR172" s="14">
        <f>IFERROR(VLOOKUP($IF172,Data!$B:$CP,Daily!JR$10,0)/IFERROR(VLOOKUP($IF169,Data!$B:$CP,Daily!JR$10,0),0),0)</f>
      </c>
      <c r="JS172" s="14">
        <f>IFERROR(VLOOKUP($IF172,Data!$B:$CP,Daily!JS$10,0)/IFERROR(VLOOKUP($IF169,Data!$B:$CP,Daily!JS$10,0),0),0)</f>
      </c>
      <c r="JT172" s="14">
        <f>IFERROR(VLOOKUP($IF172,Data!$B:$CP,Daily!JT$10,0)/IFERROR(VLOOKUP($IF169,Data!$B:$CP,Daily!JT$10,0),0),0)</f>
      </c>
      <c r="JU172" s="14">
        <f>IFERROR(VLOOKUP($IF172,Data!$B:$CP,Daily!JU$10,0)/IFERROR(VLOOKUP($IF169,Data!$B:$CP,Daily!JU$10,0),0),0)</f>
      </c>
      <c r="JV172" s="14">
        <f>IFERROR(VLOOKUP($IF172,Data!$B:$CP,Daily!JV$10,0)/IFERROR(VLOOKUP($IF169,Data!$B:$CP,Daily!JV$10,0),0),0)</f>
      </c>
      <c r="JW172" s="14">
        <f>IFERROR(VLOOKUP($IF172,Data!$B:$CP,Daily!JW$10,0)/IFERROR(VLOOKUP($IF169,Data!$B:$CP,Daily!JW$10,0),0),0)</f>
      </c>
      <c r="JX172" s="14">
        <f>IFERROR(VLOOKUP($IF172,Data!$B:$CP,Daily!JX$10,0)/IFERROR(VLOOKUP($IF169,Data!$B:$CP,Daily!JX$10,0),0),0)</f>
      </c>
      <c r="JY172" s="14">
        <f>IFERROR(VLOOKUP($IF172,Data!$B:$CP,Daily!JY$10,0)/IFERROR(VLOOKUP($IF169,Data!$B:$CP,Daily!JY$10,0),0),0)</f>
      </c>
      <c r="JZ172" s="14">
        <f>IFERROR(VLOOKUP($IF172,Data!$B:$CP,Daily!JZ$10,0)/IFERROR(VLOOKUP($IF169,Data!$B:$CP,Daily!JZ$10,0),0),0)</f>
      </c>
      <c r="KA172" s="14">
        <f>IFERROR(VLOOKUP($IF172,Data!$B:$CP,Daily!KA$10,0)/IFERROR(VLOOKUP($IF169,Data!$B:$CP,Daily!KA$10,0),0),0)</f>
      </c>
      <c r="KB172" s="14">
        <f>IFERROR(VLOOKUP($IF172,Data!$B:$CP,Daily!KB$10,0)/IFERROR(VLOOKUP($IF169,Data!$B:$CP,Daily!KB$10,0),0),0)</f>
      </c>
      <c r="KC172" s="14">
        <f>IFERROR(VLOOKUP($IF172,Data!$B:$CP,Daily!KC$10,0)/IFERROR(VLOOKUP($IF169,Data!$B:$CP,Daily!KC$10,0),0),0)</f>
      </c>
      <c r="KD172" s="14">
        <f>IFERROR(VLOOKUP($IF172,Data!$B:$CP,Daily!KD$10,0)/IFERROR(VLOOKUP($IF169,Data!$B:$CP,Daily!KD$10,0),0),0)</f>
      </c>
      <c r="KE172" s="14">
        <f>IFERROR(VLOOKUP($IF172,Data!$B:$CP,Daily!KE$10,0)/IFERROR(VLOOKUP($IF169,Data!$B:$CP,Daily!KE$10,0),0),0)</f>
      </c>
      <c r="KF172" s="14">
        <f>IFERROR(VLOOKUP($IF172,Data!$B:$CP,Daily!KF$10,0)/IFERROR(VLOOKUP($IF169,Data!$B:$CP,Daily!KF$10,0),0),0)</f>
      </c>
      <c r="KG172" s="14">
        <f>IFERROR(VLOOKUP($IF172,Data!$B:$CP,Daily!KG$10,0)/IFERROR(VLOOKUP($IF169,Data!$B:$CP,Daily!KG$10,0),0),0)</f>
      </c>
      <c r="KH172" s="14">
        <f>IFERROR(VLOOKUP($IF172,Data!$B:$CP,Daily!KH$10,0)/IFERROR(VLOOKUP($IF169,Data!$B:$CP,Daily!KH$10,0),0),0)</f>
      </c>
      <c r="KI172" s="14">
        <f>IFERROR(VLOOKUP($IF172,Data!$B:$CP,Daily!KI$10,0)/IFERROR(VLOOKUP($IF169,Data!$B:$CP,Daily!KI$10,0),0),0)</f>
      </c>
      <c r="KJ172" s="14">
        <f>IFERROR(VLOOKUP($IF172,Data!$B:$CP,Daily!KJ$10,0)/IFERROR(VLOOKUP($IF169,Data!$B:$CP,Daily!KJ$10,0),0),0)</f>
      </c>
      <c r="KK172" s="14">
        <f>IFERROR(VLOOKUP($IF172,Data!$B:$CP,Daily!KK$10,0)/IFERROR(VLOOKUP($IF169,Data!$B:$CP,Daily!KK$10,0),0),0)</f>
      </c>
      <c r="KL172" s="14">
        <f>IFERROR(VLOOKUP($IF172,Data!$B:$CP,Daily!KL$10,0)/IFERROR(VLOOKUP($IF169,Data!$B:$CP,Daily!KL$10,0),0),0)</f>
      </c>
      <c r="KM172" s="14">
        <f>IFERROR(VLOOKUP($IF172,Data!$B:$CP,Daily!KM$10,0)/IFERROR(VLOOKUP($IF169,Data!$B:$CP,Daily!KM$10,0),0),0)</f>
      </c>
      <c r="KN172" s="14">
        <f>IFERROR(VLOOKUP($IF172,Data!$B:$CP,Daily!KN$10,0)/IFERROR(VLOOKUP($IF169,Data!$B:$CP,Daily!KN$10,0),0),0)</f>
      </c>
      <c r="KO172" s="14">
        <f>IFERROR(VLOOKUP($IF172,Data!$B:$CP,Daily!KO$10,0)/IFERROR(VLOOKUP($IF169,Data!$B:$CP,Daily!KO$10,0),0),0)</f>
      </c>
      <c r="KP172" s="14">
        <f>IFERROR(VLOOKUP($IF172,Data!$B:$CP,Daily!KP$10,0)/IFERROR(VLOOKUP($IF169,Data!$B:$CP,Daily!KP$10,0),0),0)</f>
      </c>
      <c r="KQ172" s="14">
        <f>IFERROR(VLOOKUP($IF172,Data!$B:$CP,Daily!KQ$10,0)/IFERROR(VLOOKUP($IF169,Data!$B:$CP,Daily!KQ$10,0),0),0)</f>
      </c>
      <c r="KR172" s="14">
        <f>IFERROR(VLOOKUP($IF172,Data!$B:$CP,Daily!KR$10,0)/IFERROR(VLOOKUP($IF169,Data!$B:$CP,Daily!KR$10,0),0),0)</f>
      </c>
      <c r="KS172" s="14">
        <f>IFERROR(VLOOKUP($IF172,Data!$B:$CP,Daily!KS$10,0)/IFERROR(VLOOKUP($IF169,Data!$B:$CP,Daily!KS$10,0),0),0)</f>
      </c>
      <c r="KT172" s="14">
        <f>IFERROR(VLOOKUP($IF172,Data!$B:$CP,Daily!KT$10,0)/IFERROR(VLOOKUP($IF169,Data!$B:$CP,Daily!KT$10,0),0),0)</f>
      </c>
      <c r="KU172" s="14">
        <f>IFERROR(VLOOKUP($IF172,Data!$B:$CP,Daily!KU$10,0)/IFERROR(VLOOKUP($IF169,Data!$B:$CP,Daily!KU$10,0),0),0)</f>
      </c>
      <c r="KV172" s="14">
        <f>IFERROR(VLOOKUP($IF172,Data!$B:$CP,Daily!KV$10,0)/IFERROR(VLOOKUP($IF169,Data!$B:$CP,Daily!KV$10,0),0),0)</f>
      </c>
      <c r="KW172" s="14">
        <f>IFERROR(VLOOKUP($IF172,Data!$B:$CP,Daily!KW$10,0)/IFERROR(VLOOKUP($IF169,Data!$B:$CP,Daily!KW$10,0),0),0)</f>
      </c>
      <c r="KX172" s="14">
        <f>IFERROR(VLOOKUP($IF172,Data!$B:$CP,Daily!KX$10,0)/IFERROR(VLOOKUP($IF169,Data!$B:$CP,Daily!KX$10,0),0),0)</f>
      </c>
      <c r="KY172" s="14">
        <f>IFERROR(VLOOKUP($IF172,Data!$B:$CP,Daily!KY$10,0)/IFERROR(VLOOKUP($IF169,Data!$B:$CP,Daily!KY$10,0),0),0)</f>
      </c>
      <c r="KZ172" s="14">
        <f>IFERROR(VLOOKUP($IF172,Data!$B:$CP,Daily!KZ$10,0)/IFERROR(VLOOKUP($IF169,Data!$B:$CP,Daily!KZ$10,0),0),0)</f>
      </c>
      <c r="LA172" s="14">
        <f>IFERROR(VLOOKUP($IF172,Data!$B:$CP,Daily!LA$10,0)/IFERROR(VLOOKUP($IF169,Data!$B:$CP,Daily!LA$10,0),0),0)</f>
      </c>
      <c r="LB172" s="14">
        <f>IFERROR(VLOOKUP($IF172,Data!$B:$CP,Daily!LB$10,0)/IFERROR(VLOOKUP($IF169,Data!$B:$CP,Daily!LB$10,0),0),0)</f>
      </c>
      <c r="LC172" s="14">
        <f>IFERROR(VLOOKUP($IF172,Data!$B:$CP,Daily!LC$10,0)/IFERROR(VLOOKUP($IF169,Data!$B:$CP,Daily!LC$10,0),0),0)</f>
      </c>
      <c r="LD172" s="14">
        <f>IFERROR(VLOOKUP($IF172,Data!$B:$CP,Daily!LD$10,0)/IFERROR(VLOOKUP($IF169,Data!$B:$CP,Daily!LD$10,0),0),0)</f>
      </c>
      <c r="LE172" s="14">
        <f>IFERROR(VLOOKUP($IF172,Data!$B:$CP,Daily!LE$10,0)/IFERROR(VLOOKUP($IF169,Data!$B:$CP,Daily!LE$10,0),0),0)</f>
      </c>
      <c r="LF172" s="14">
        <f>IFERROR(VLOOKUP($IF172,Data!$B:$CP,Daily!LF$10,0)/IFERROR(VLOOKUP($IF169,Data!$B:$CP,Daily!LF$10,0),0),0)</f>
      </c>
      <c r="LG172" s="14">
        <f>IFERROR(VLOOKUP($IF172,Data!$B:$CP,Daily!LG$10,0)/IFERROR(VLOOKUP($IF169,Data!$B:$CP,Daily!LG$10,0),0),0)</f>
      </c>
      <c r="LH172" s="14">
        <f>IFERROR(VLOOKUP($IF172,Data!$B:$CP,Daily!LH$10,0)/IFERROR(VLOOKUP($IF169,Data!$B:$CP,Daily!LH$10,0),0),0)</f>
      </c>
      <c r="LI172" s="14">
        <f>IFERROR(VLOOKUP($IF172,Data!$B:$CP,Daily!LI$10,0)/IFERROR(VLOOKUP($IF169,Data!$B:$CP,Daily!LI$10,0),0),0)</f>
      </c>
      <c r="LJ172" s="14">
        <f>IFERROR(VLOOKUP($IF172,Data!$B:$CP,Daily!LJ$10,0)/IFERROR(VLOOKUP($IF169,Data!$B:$CP,Daily!LJ$10,0),0),0)</f>
      </c>
      <c r="LK172" s="14">
        <f>IFERROR(VLOOKUP($IF172,Data!$B:$CP,Daily!LK$10,0)/IFERROR(VLOOKUP($IF169,Data!$B:$CP,Daily!LK$10,0),0),0)</f>
      </c>
      <c r="LL172" s="14">
        <f>IFERROR(VLOOKUP($IF172,Data!$B:$CP,Daily!LL$10,0)/IFERROR(VLOOKUP($IF169,Data!$B:$CP,Daily!LL$10,0),0),0)</f>
      </c>
      <c r="LM172" s="14">
        <f>IFERROR(VLOOKUP($IF172,Data!$B:$CP,Daily!LM$10,0)/IFERROR(VLOOKUP($IF169,Data!$B:$CP,Daily!LM$10,0),0),0)</f>
      </c>
      <c r="LN172" s="14">
        <f>IFERROR(VLOOKUP($IF172,Data!$B:$CP,Daily!LN$10,0)/IFERROR(VLOOKUP($IF169,Data!$B:$CP,Daily!LN$10,0),0),0)</f>
      </c>
      <c r="LO172" s="14">
        <f>IFERROR(VLOOKUP($IF172,Data!$B:$CP,Daily!LO$10,0)/IFERROR(VLOOKUP($IF169,Data!$B:$CP,Daily!LO$10,0),0),0)</f>
      </c>
      <c r="LP172" s="14">
        <f>IFERROR(VLOOKUP($IF172,Data!$B:$CP,Daily!LP$10,0)/IFERROR(VLOOKUP($IF169,Data!$B:$CP,Daily!LP$10,0),0),0)</f>
      </c>
      <c r="LQ172" s="14">
        <f>IFERROR(VLOOKUP($IF172,Data!$B:$CP,Daily!LQ$10,0)/IFERROR(VLOOKUP($IF169,Data!$B:$CP,Daily!LQ$10,0),0),0)</f>
      </c>
      <c r="LR172" s="14">
        <f>IFERROR(VLOOKUP($IF172,Data!$B:$CP,Daily!LR$10,0)/IFERROR(VLOOKUP($IF169,Data!$B:$CP,Daily!LR$10,0),0),0)</f>
      </c>
      <c r="LS172" s="14">
        <f>IFERROR(VLOOKUP($IF172,Data!$B:$CP,Daily!LS$10,0)/IFERROR(VLOOKUP($IF169,Data!$B:$CP,Daily!LS$10,0),0),0)</f>
      </c>
      <c r="LT172" s="55"/>
      <c r="LU172" s="52">
        <f t="shared" ref="LU172:LU176" si="2690">_xlfn.QUARTILE.INC($IH172:$LR172,1)</f>
      </c>
      <c r="LV172" s="52">
        <f t="shared" ref="LV172:LV176" si="2691">_xlfn.QUARTILE.INC($IH172:$LR172,3)</f>
      </c>
      <c r="LW172" s="52">
        <f t="shared" ref="LW172:LW176" si="2692">LV172-LU172</f>
      </c>
      <c r="LX172" s="52">
        <f t="shared" ref="LX172:LX176" si="2693">LV172+(0.75*LW172)</f>
      </c>
      <c r="LY172" s="52">
        <f t="shared" ref="LY172:LY176" si="2694">LU172-(0.75*LW172)</f>
      </c>
      <c r="LZ172" s="55"/>
      <c r="MA172" s="14">
        <f t="shared" ref="MA172:MA176" si="2695">_xlfn.STDEV.P(JL172:LS172)</f>
      </c>
      <c r="MB172" s="14">
        <f t="shared" si="2661"/>
      </c>
      <c r="MC172" s="14">
        <f t="shared" si="2662"/>
      </c>
    </row>
    <row r="173" spans="4:341" x14ac:dyDescent="0.25">
      <c r="D173" s="132" t="s">
        <v>849</v>
      </c>
      <c r="E173" s="67" t="str">
        <f>VLOOKUP($D173,'Metric Nature'!$C:$D,2,0)&amp;IF(($F173&lt;(EA173)),"Below",IF(($F173&gt;(DZ173)),"Above","Within"))</f>
      </c>
      <c r="F173" s="71">
        <f t="shared" si="2663"/>
      </c>
      <c r="G173" s="63">
        <f t="shared" si="2664"/>
      </c>
      <c r="H173" s="69">
        <f t="shared" si="2665"/>
      </c>
      <c r="I173" s="63">
        <f t="shared" si="2666"/>
      </c>
      <c r="J173" s="62">
        <f t="shared" si="2667"/>
      </c>
      <c r="K173" s="62"/>
      <c r="L173" s="70"/>
      <c r="M173" s="67" t="str">
        <f>VLOOKUP($D173,'Metric Nature'!$C:$D,2,0)&amp;IF(($N173&lt;(HZ173)),"Below",IF(($N173&gt;(HY173)),"Above","Within"))</f>
      </c>
      <c r="N173" s="71">
        <f t="shared" si="2668"/>
      </c>
      <c r="O173" s="63">
        <f t="shared" si="2669"/>
      </c>
      <c r="P173" s="69">
        <f t="shared" si="2670"/>
      </c>
      <c r="Q173" s="63">
        <f t="shared" si="2671"/>
      </c>
      <c r="R173" s="62">
        <f t="shared" si="2672"/>
      </c>
      <c r="S173" s="62"/>
      <c r="T173" s="70"/>
      <c r="U173" s="67" t="str">
        <f>VLOOKUP($D173,'Metric Nature'!$C:$D,2,0)&amp;IF(($V173&lt;(LY173)),"Below",IF(($V173&gt;(LX173)),"Above","Within"))</f>
      </c>
      <c r="V173" s="62">
        <f t="shared" si="2673"/>
      </c>
      <c r="W173" s="63">
        <f t="shared" si="2674"/>
      </c>
      <c r="X173" s="62">
        <f t="shared" si="2675"/>
      </c>
      <c r="Y173" s="63">
        <f t="shared" si="2676"/>
      </c>
      <c r="Z173" s="62">
        <f t="shared" si="2677"/>
      </c>
      <c r="AA173" s="62"/>
      <c r="AB173" s="64"/>
      <c r="AC173" s="60"/>
      <c r="AI173" s="9" t="s">
        <v>849</v>
      </c>
      <c r="AJ173" s="14">
        <f>IFERROR((VLOOKUP($EG173,Data!$B:$CP,Daily!EI$10,0)+VLOOKUP($IF173,Data!$B:$CP,Daily!IH$10,0))/(VLOOKUP($EG172,Data!$B:$CP,Daily!EI$10,0)+VLOOKUP($IF172,Data!$B:$CP,Daily!IH$10,0)),0)</f>
      </c>
      <c r="AK173" s="14">
        <f>IFERROR((VLOOKUP($EG173,Data!$B:$CP,Daily!EJ$10,0)+VLOOKUP($IF173,Data!$B:$CP,Daily!II$10,0))/(VLOOKUP($EG172,Data!$B:$CP,Daily!EJ$10,0)+VLOOKUP($IF172,Data!$B:$CP,Daily!II$10,0)),0)</f>
      </c>
      <c r="AL173" s="14">
        <f>IFERROR((VLOOKUP($EG173,Data!$B:$CP,Daily!EK$10,0)+VLOOKUP($IF173,Data!$B:$CP,Daily!IJ$10,0))/(VLOOKUP($EG172,Data!$B:$CP,Daily!EK$10,0)+VLOOKUP($IF172,Data!$B:$CP,Daily!IJ$10,0)),0)</f>
      </c>
      <c r="AM173" s="14">
        <f>IFERROR((VLOOKUP($EG173,Data!$B:$CP,Daily!EL$10,0)+VLOOKUP($IF173,Data!$B:$CP,Daily!IK$10,0))/(VLOOKUP($EG172,Data!$B:$CP,Daily!EL$10,0)+VLOOKUP($IF172,Data!$B:$CP,Daily!IK$10,0)),0)</f>
      </c>
      <c r="AN173" s="14">
        <f>IFERROR((VLOOKUP($EG173,Data!$B:$CP,Daily!EM$10,0)+VLOOKUP($IF173,Data!$B:$CP,Daily!IL$10,0))/(VLOOKUP($EG172,Data!$B:$CP,Daily!EM$10,0)+VLOOKUP($IF172,Data!$B:$CP,Daily!IL$10,0)),0)</f>
      </c>
      <c r="AO173" s="14">
        <f>IFERROR((VLOOKUP($EG173,Data!$B:$CP,Daily!EN$10,0)+VLOOKUP($IF173,Data!$B:$CP,Daily!IM$10,0))/(VLOOKUP($EG172,Data!$B:$CP,Daily!EN$10,0)+VLOOKUP($IF172,Data!$B:$CP,Daily!IM$10,0)),0)</f>
      </c>
      <c r="AP173" s="14">
        <f>IFERROR((VLOOKUP($EG173,Data!$B:$CP,Daily!EO$10,0)+VLOOKUP($IF173,Data!$B:$CP,Daily!IN$10,0))/(VLOOKUP($EG172,Data!$B:$CP,Daily!EO$10,0)+VLOOKUP($IF172,Data!$B:$CP,Daily!IN$10,0)),0)</f>
      </c>
      <c r="AQ173" s="14">
        <f>IFERROR((VLOOKUP($EG173,Data!$B:$CP,Daily!EP$10,0)+VLOOKUP($IF173,Data!$B:$CP,Daily!IO$10,0))/(VLOOKUP($EG172,Data!$B:$CP,Daily!EP$10,0)+VLOOKUP($IF172,Data!$B:$CP,Daily!IO$10,0)),0)</f>
      </c>
      <c r="AR173" s="14">
        <f>IFERROR((VLOOKUP($EG173,Data!$B:$CP,Daily!EQ$10,0)+VLOOKUP($IF173,Data!$B:$CP,Daily!IP$10,0))/(VLOOKUP($EG172,Data!$B:$CP,Daily!EQ$10,0)+VLOOKUP($IF172,Data!$B:$CP,Daily!IP$10,0)),0)</f>
      </c>
      <c r="AS173" s="14">
        <f>IFERROR((VLOOKUP($EG173,Data!$B:$CP,Daily!ER$10,0)+VLOOKUP($IF173,Data!$B:$CP,Daily!IQ$10,0))/(VLOOKUP($EG172,Data!$B:$CP,Daily!ER$10,0)+VLOOKUP($IF172,Data!$B:$CP,Daily!IQ$10,0)),0)</f>
      </c>
      <c r="AT173" s="14">
        <f>IFERROR((VLOOKUP($EG173,Data!$B:$CP,Daily!ES$10,0)+VLOOKUP($IF173,Data!$B:$CP,Daily!IR$10,0))/(VLOOKUP($EG172,Data!$B:$CP,Daily!ES$10,0)+VLOOKUP($IF172,Data!$B:$CP,Daily!IR$10,0)),0)</f>
      </c>
      <c r="AU173" s="14">
        <f>IFERROR((VLOOKUP($EG173,Data!$B:$CP,Daily!ET$10,0)+VLOOKUP($IF173,Data!$B:$CP,Daily!IS$10,0))/(VLOOKUP($EG172,Data!$B:$CP,Daily!ET$10,0)+VLOOKUP($IF172,Data!$B:$CP,Daily!IS$10,0)),0)</f>
      </c>
      <c r="AV173" s="14">
        <f>IFERROR((VLOOKUP($EG173,Data!$B:$CP,Daily!EU$10,0)+VLOOKUP($IF173,Data!$B:$CP,Daily!IT$10,0))/(VLOOKUP($EG172,Data!$B:$CP,Daily!EU$10,0)+VLOOKUP($IF172,Data!$B:$CP,Daily!IT$10,0)),0)</f>
      </c>
      <c r="AW173" s="14">
        <f>IFERROR((VLOOKUP($EG173,Data!$B:$CP,Daily!EV$10,0)+VLOOKUP($IF173,Data!$B:$CP,Daily!IU$10,0))/(VLOOKUP($EG172,Data!$B:$CP,Daily!EV$10,0)+VLOOKUP($IF172,Data!$B:$CP,Daily!IU$10,0)),0)</f>
      </c>
      <c r="AX173" s="14">
        <f>IFERROR((VLOOKUP($EG173,Data!$B:$CP,Daily!EW$10,0)+VLOOKUP($IF173,Data!$B:$CP,Daily!IV$10,0))/(VLOOKUP($EG172,Data!$B:$CP,Daily!EW$10,0)+VLOOKUP($IF172,Data!$B:$CP,Daily!IV$10,0)),0)</f>
      </c>
      <c r="AY173" s="14">
        <f>IFERROR((VLOOKUP($EG173,Data!$B:$CP,Daily!EX$10,0)+VLOOKUP($IF173,Data!$B:$CP,Daily!IW$10,0))/(VLOOKUP($EG172,Data!$B:$CP,Daily!EX$10,0)+VLOOKUP($IF172,Data!$B:$CP,Daily!IW$10,0)),0)</f>
      </c>
      <c r="AZ173" s="14">
        <f>IFERROR((VLOOKUP($EG173,Data!$B:$CP,Daily!EY$10,0)+VLOOKUP($IF173,Data!$B:$CP,Daily!IX$10,0))/(VLOOKUP($EG172,Data!$B:$CP,Daily!EY$10,0)+VLOOKUP($IF172,Data!$B:$CP,Daily!IX$10,0)),0)</f>
      </c>
      <c r="BA173" s="14">
        <f>IFERROR((VLOOKUP($EG173,Data!$B:$CP,Daily!EZ$10,0)+VLOOKUP($IF173,Data!$B:$CP,Daily!IY$10,0))/(VLOOKUP($EG172,Data!$B:$CP,Daily!EZ$10,0)+VLOOKUP($IF172,Data!$B:$CP,Daily!IY$10,0)),0)</f>
      </c>
      <c r="BB173" s="14">
        <f>IFERROR((VLOOKUP($EG173,Data!$B:$CP,Daily!FA$10,0)+VLOOKUP($IF173,Data!$B:$CP,Daily!IZ$10,0))/(VLOOKUP($EG172,Data!$B:$CP,Daily!FA$10,0)+VLOOKUP($IF172,Data!$B:$CP,Daily!IZ$10,0)),0)</f>
      </c>
      <c r="BC173" s="14">
        <f>IFERROR((VLOOKUP($EG173,Data!$B:$CP,Daily!FB$10,0)+VLOOKUP($IF173,Data!$B:$CP,Daily!JA$10,0))/(VLOOKUP($EG172,Data!$B:$CP,Daily!FB$10,0)+VLOOKUP($IF172,Data!$B:$CP,Daily!JA$10,0)),0)</f>
      </c>
      <c r="BD173" s="14">
        <f>IFERROR((VLOOKUP($EG173,Data!$B:$CP,Daily!FC$10,0)+VLOOKUP($IF173,Data!$B:$CP,Daily!JB$10,0))/(VLOOKUP($EG172,Data!$B:$CP,Daily!FC$10,0)+VLOOKUP($IF172,Data!$B:$CP,Daily!JB$10,0)),0)</f>
      </c>
      <c r="BE173" s="14">
        <f>IFERROR((VLOOKUP($EG173,Data!$B:$CP,Daily!FD$10,0)+VLOOKUP($IF173,Data!$B:$CP,Daily!JC$10,0))/(VLOOKUP($EG172,Data!$B:$CP,Daily!FD$10,0)+VLOOKUP($IF172,Data!$B:$CP,Daily!JC$10,0)),0)</f>
      </c>
      <c r="BF173" s="14">
        <f>IFERROR((VLOOKUP($EG173,Data!$B:$CP,Daily!FE$10,0)+VLOOKUP($IF173,Data!$B:$CP,Daily!JD$10,0))/(VLOOKUP($EG172,Data!$B:$CP,Daily!FE$10,0)+VLOOKUP($IF172,Data!$B:$CP,Daily!JD$10,0)),0)</f>
      </c>
      <c r="BG173" s="14">
        <f>IFERROR((VLOOKUP($EG173,Data!$B:$CP,Daily!FF$10,0)+VLOOKUP($IF173,Data!$B:$CP,Daily!JE$10,0))/(VLOOKUP($EG172,Data!$B:$CP,Daily!FF$10,0)+VLOOKUP($IF172,Data!$B:$CP,Daily!JE$10,0)),0)</f>
      </c>
      <c r="BH173" s="14">
        <f>IFERROR((VLOOKUP($EG173,Data!$B:$CP,Daily!FG$10,0)+VLOOKUP($IF173,Data!$B:$CP,Daily!JF$10,0))/(VLOOKUP($EG172,Data!$B:$CP,Daily!FG$10,0)+VLOOKUP($IF172,Data!$B:$CP,Daily!JF$10,0)),0)</f>
      </c>
      <c r="BI173" s="14">
        <f>IFERROR((VLOOKUP($EG173,Data!$B:$CP,Daily!FH$10,0)+VLOOKUP($IF173,Data!$B:$CP,Daily!JG$10,0))/(VLOOKUP($EG172,Data!$B:$CP,Daily!FH$10,0)+VLOOKUP($IF172,Data!$B:$CP,Daily!JG$10,0)),0)</f>
      </c>
      <c r="BJ173" s="14">
        <f>IFERROR((VLOOKUP($EG173,Data!$B:$CP,Daily!FI$10,0)+VLOOKUP($IF173,Data!$B:$CP,Daily!JH$10,0))/(VLOOKUP($EG172,Data!$B:$CP,Daily!FI$10,0)+VLOOKUP($IF172,Data!$B:$CP,Daily!JH$10,0)),0)</f>
      </c>
      <c r="BK173" s="14">
        <f>IFERROR((VLOOKUP($EG173,Data!$B:$CP,Daily!FJ$10,0)+VLOOKUP($IF173,Data!$B:$CP,Daily!JI$10,0))/(VLOOKUP($EG172,Data!$B:$CP,Daily!FJ$10,0)+VLOOKUP($IF172,Data!$B:$CP,Daily!JI$10,0)),0)</f>
      </c>
      <c r="BL173" s="14">
        <f>IFERROR((VLOOKUP($EG173,Data!$B:$CP,Daily!FK$10,0)+VLOOKUP($IF173,Data!$B:$CP,Daily!JJ$10,0))/(VLOOKUP($EG172,Data!$B:$CP,Daily!FK$10,0)+VLOOKUP($IF172,Data!$B:$CP,Daily!JJ$10,0)),0)</f>
      </c>
      <c r="BM173" s="14">
        <f>IFERROR((VLOOKUP($EG173,Data!$B:$CP,Daily!FL$10,0)+VLOOKUP($IF173,Data!$B:$CP,Daily!JK$10,0))/(VLOOKUP($EG172,Data!$B:$CP,Daily!FL$10,0)+VLOOKUP($IF172,Data!$B:$CP,Daily!JK$10,0)),0)</f>
      </c>
      <c r="BN173" s="14">
        <f>IFERROR((VLOOKUP($EG173,Data!$B:$CP,Daily!FM$10,0)+VLOOKUP($IF173,Data!$B:$CP,Daily!JL$10,0))/(VLOOKUP($EG172,Data!$B:$CP,Daily!FM$10,0)+VLOOKUP($IF172,Data!$B:$CP,Daily!JL$10,0)),0)</f>
      </c>
      <c r="BO173" s="14">
        <f>IFERROR((VLOOKUP($EG173,Data!$B:$CP,Daily!FN$10,0)+VLOOKUP($IF173,Data!$B:$CP,Daily!JM$10,0))/(VLOOKUP($EG172,Data!$B:$CP,Daily!FN$10,0)+VLOOKUP($IF172,Data!$B:$CP,Daily!JM$10,0)),0)</f>
      </c>
      <c r="BP173" s="14">
        <f>IFERROR((VLOOKUP($EG173,Data!$B:$CP,Daily!FO$10,0)+VLOOKUP($IF173,Data!$B:$CP,Daily!JN$10,0))/(VLOOKUP($EG172,Data!$B:$CP,Daily!FO$10,0)+VLOOKUP($IF172,Data!$B:$CP,Daily!JN$10,0)),0)</f>
      </c>
      <c r="BQ173" s="14">
        <f>IFERROR((VLOOKUP($EG173,Data!$B:$CP,Daily!FP$10,0)+VLOOKUP($IF173,Data!$B:$CP,Daily!JO$10,0))/(VLOOKUP($EG172,Data!$B:$CP,Daily!FP$10,0)+VLOOKUP($IF172,Data!$B:$CP,Daily!JO$10,0)),0)</f>
      </c>
      <c r="BR173" s="14">
        <f>IFERROR((VLOOKUP($EG173,Data!$B:$CP,Daily!FQ$10,0)+VLOOKUP($IF173,Data!$B:$CP,Daily!JP$10,0))/(VLOOKUP($EG172,Data!$B:$CP,Daily!FQ$10,0)+VLOOKUP($IF172,Data!$B:$CP,Daily!JP$10,0)),0)</f>
      </c>
      <c r="BS173" s="14">
        <f>IFERROR((VLOOKUP($EG173,Data!$B:$CP,Daily!FR$10,0)+VLOOKUP($IF173,Data!$B:$CP,Daily!JQ$10,0))/(VLOOKUP($EG172,Data!$B:$CP,Daily!FR$10,0)+VLOOKUP($IF172,Data!$B:$CP,Daily!JQ$10,0)),0)</f>
      </c>
      <c r="BT173" s="14">
        <f>IFERROR((VLOOKUP($EG173,Data!$B:$CP,Daily!FS$10,0)+VLOOKUP($IF173,Data!$B:$CP,Daily!JR$10,0))/(VLOOKUP($EG172,Data!$B:$CP,Daily!FS$10,0)+VLOOKUP($IF172,Data!$B:$CP,Daily!JR$10,0)),0)</f>
      </c>
      <c r="BU173" s="14">
        <f>IFERROR((VLOOKUP($EG173,Data!$B:$CP,Daily!FT$10,0)+VLOOKUP($IF173,Data!$B:$CP,Daily!JS$10,0))/(VLOOKUP($EG172,Data!$B:$CP,Daily!FT$10,0)+VLOOKUP($IF172,Data!$B:$CP,Daily!JS$10,0)),0)</f>
      </c>
      <c r="BV173" s="14">
        <f>IFERROR((VLOOKUP($EG173,Data!$B:$CP,Daily!FU$10,0)+VLOOKUP($IF173,Data!$B:$CP,Daily!JT$10,0))/(VLOOKUP($EG172,Data!$B:$CP,Daily!FU$10,0)+VLOOKUP($IF172,Data!$B:$CP,Daily!JT$10,0)),0)</f>
      </c>
      <c r="BW173" s="14">
        <f>IFERROR((VLOOKUP($EG173,Data!$B:$CP,Daily!FV$10,0)+VLOOKUP($IF173,Data!$B:$CP,Daily!JU$10,0))/(VLOOKUP($EG172,Data!$B:$CP,Daily!FV$10,0)+VLOOKUP($IF172,Data!$B:$CP,Daily!JU$10,0)),0)</f>
      </c>
      <c r="BX173" s="14">
        <f>IFERROR((VLOOKUP($EG173,Data!$B:$CP,Daily!FW$10,0)+VLOOKUP($IF173,Data!$B:$CP,Daily!JV$10,0))/(VLOOKUP($EG172,Data!$B:$CP,Daily!FW$10,0)+VLOOKUP($IF172,Data!$B:$CP,Daily!JV$10,0)),0)</f>
      </c>
      <c r="BY173" s="14">
        <f>IFERROR((VLOOKUP($EG173,Data!$B:$CP,Daily!FX$10,0)+VLOOKUP($IF173,Data!$B:$CP,Daily!JW$10,0))/(VLOOKUP($EG172,Data!$B:$CP,Daily!FX$10,0)+VLOOKUP($IF172,Data!$B:$CP,Daily!JW$10,0)),0)</f>
      </c>
      <c r="BZ173" s="14">
        <f>IFERROR((VLOOKUP($EG173,Data!$B:$CP,Daily!FY$10,0)+VLOOKUP($IF173,Data!$B:$CP,Daily!JX$10,0))/(VLOOKUP($EG172,Data!$B:$CP,Daily!FY$10,0)+VLOOKUP($IF172,Data!$B:$CP,Daily!JX$10,0)),0)</f>
      </c>
      <c r="CA173" s="14">
        <f>IFERROR((VLOOKUP($EG173,Data!$B:$CP,Daily!FZ$10,0)+VLOOKUP($IF173,Data!$B:$CP,Daily!JY$10,0))/(VLOOKUP($EG172,Data!$B:$CP,Daily!FZ$10,0)+VLOOKUP($IF172,Data!$B:$CP,Daily!JY$10,0)),0)</f>
      </c>
      <c r="CB173" s="14">
        <f>IFERROR((VLOOKUP($EG173,Data!$B:$CP,Daily!GA$10,0)+VLOOKUP($IF173,Data!$B:$CP,Daily!JZ$10,0))/(VLOOKUP($EG172,Data!$B:$CP,Daily!GA$10,0)+VLOOKUP($IF172,Data!$B:$CP,Daily!JZ$10,0)),0)</f>
      </c>
      <c r="CC173" s="14">
        <f>IFERROR((VLOOKUP($EG173,Data!$B:$CP,Daily!GB$10,0)+VLOOKUP($IF173,Data!$B:$CP,Daily!KA$10,0))/(VLOOKUP($EG172,Data!$B:$CP,Daily!GB$10,0)+VLOOKUP($IF172,Data!$B:$CP,Daily!KA$10,0)),0)</f>
      </c>
      <c r="CD173" s="14">
        <f>IFERROR((VLOOKUP($EG173,Data!$B:$CP,Daily!GC$10,0)+VLOOKUP($IF173,Data!$B:$CP,Daily!KB$10,0))/(VLOOKUP($EG172,Data!$B:$CP,Daily!GC$10,0)+VLOOKUP($IF172,Data!$B:$CP,Daily!KB$10,0)),0)</f>
      </c>
      <c r="CE173" s="14">
        <f>IFERROR((VLOOKUP($EG173,Data!$B:$CP,Daily!GD$10,0)+VLOOKUP($IF173,Data!$B:$CP,Daily!KC$10,0))/(VLOOKUP($EG172,Data!$B:$CP,Daily!GD$10,0)+VLOOKUP($IF172,Data!$B:$CP,Daily!KC$10,0)),0)</f>
      </c>
      <c r="CF173" s="14">
        <f>IFERROR((VLOOKUP($EG173,Data!$B:$CP,Daily!GE$10,0)+VLOOKUP($IF173,Data!$B:$CP,Daily!KD$10,0))/(VLOOKUP($EG172,Data!$B:$CP,Daily!GE$10,0)+VLOOKUP($IF172,Data!$B:$CP,Daily!KD$10,0)),0)</f>
      </c>
      <c r="CG173" s="14">
        <f>IFERROR((VLOOKUP($EG173,Data!$B:$CP,Daily!GF$10,0)+VLOOKUP($IF173,Data!$B:$CP,Daily!KE$10,0))/(VLOOKUP($EG172,Data!$B:$CP,Daily!GF$10,0)+VLOOKUP($IF172,Data!$B:$CP,Daily!KE$10,0)),0)</f>
      </c>
      <c r="CH173" s="14">
        <f>IFERROR((VLOOKUP($EG173,Data!$B:$CP,Daily!GG$10,0)+VLOOKUP($IF173,Data!$B:$CP,Daily!KF$10,0))/(VLOOKUP($EG172,Data!$B:$CP,Daily!GG$10,0)+VLOOKUP($IF172,Data!$B:$CP,Daily!KF$10,0)),0)</f>
      </c>
      <c r="CI173" s="14">
        <f>IFERROR((VLOOKUP($EG173,Data!$B:$CP,Daily!GH$10,0)+VLOOKUP($IF173,Data!$B:$CP,Daily!KG$10,0))/(VLOOKUP($EG172,Data!$B:$CP,Daily!GH$10,0)+VLOOKUP($IF172,Data!$B:$CP,Daily!KG$10,0)),0)</f>
      </c>
      <c r="CJ173" s="14">
        <f>IFERROR((VLOOKUP($EG173,Data!$B:$CP,Daily!GI$10,0)+VLOOKUP($IF173,Data!$B:$CP,Daily!KH$10,0))/(VLOOKUP($EG172,Data!$B:$CP,Daily!GI$10,0)+VLOOKUP($IF172,Data!$B:$CP,Daily!KH$10,0)),0)</f>
      </c>
      <c r="CK173" s="14">
        <f>IFERROR((VLOOKUP($EG173,Data!$B:$CP,Daily!GJ$10,0)+VLOOKUP($IF173,Data!$B:$CP,Daily!KI$10,0))/(VLOOKUP($EG172,Data!$B:$CP,Daily!GJ$10,0)+VLOOKUP($IF172,Data!$B:$CP,Daily!KI$10,0)),0)</f>
      </c>
      <c r="CL173" s="14">
        <f>IFERROR((VLOOKUP($EG173,Data!$B:$CP,Daily!GK$10,0)+VLOOKUP($IF173,Data!$B:$CP,Daily!KJ$10,0))/(VLOOKUP($EG172,Data!$B:$CP,Daily!GK$10,0)+VLOOKUP($IF172,Data!$B:$CP,Daily!KJ$10,0)),0)</f>
      </c>
      <c r="CM173" s="14">
        <f>IFERROR((VLOOKUP($EG173,Data!$B:$CP,Daily!GL$10,0)+VLOOKUP($IF173,Data!$B:$CP,Daily!KK$10,0))/(VLOOKUP($EG172,Data!$B:$CP,Daily!GL$10,0)+VLOOKUP($IF172,Data!$B:$CP,Daily!KK$10,0)),0)</f>
      </c>
      <c r="CN173" s="14">
        <f>IFERROR((VLOOKUP($EG173,Data!$B:$CP,Daily!GM$10,0)+VLOOKUP($IF173,Data!$B:$CP,Daily!KL$10,0))/(VLOOKUP($EG172,Data!$B:$CP,Daily!GM$10,0)+VLOOKUP($IF172,Data!$B:$CP,Daily!KL$10,0)),0)</f>
      </c>
      <c r="CO173" s="14">
        <f>IFERROR((VLOOKUP($EG173,Data!$B:$CP,Daily!GN$10,0)+VLOOKUP($IF173,Data!$B:$CP,Daily!KM$10,0))/(VLOOKUP($EG172,Data!$B:$CP,Daily!GN$10,0)+VLOOKUP($IF172,Data!$B:$CP,Daily!KM$10,0)),0)</f>
      </c>
      <c r="CP173" s="14">
        <f>IFERROR((VLOOKUP($EG173,Data!$B:$CP,Daily!GO$10,0)+VLOOKUP($IF173,Data!$B:$CP,Daily!KN$10,0))/(VLOOKUP($EG172,Data!$B:$CP,Daily!GO$10,0)+VLOOKUP($IF172,Data!$B:$CP,Daily!KN$10,0)),0)</f>
      </c>
      <c r="CQ173" s="14">
        <f>IFERROR((VLOOKUP($EG173,Data!$B:$CP,Daily!GP$10,0)+VLOOKUP($IF173,Data!$B:$CP,Daily!KO$10,0))/(VLOOKUP($EG172,Data!$B:$CP,Daily!GP$10,0)+VLOOKUP($IF172,Data!$B:$CP,Daily!KO$10,0)),0)</f>
      </c>
      <c r="CR173" s="14">
        <f>IFERROR((VLOOKUP($EG173,Data!$B:$CP,Daily!GQ$10,0)+VLOOKUP($IF173,Data!$B:$CP,Daily!KP$10,0))/(VLOOKUP($EG172,Data!$B:$CP,Daily!GQ$10,0)+VLOOKUP($IF172,Data!$B:$CP,Daily!KP$10,0)),0)</f>
      </c>
      <c r="CS173" s="14">
        <f>IFERROR((VLOOKUP($EG173,Data!$B:$CP,Daily!GR$10,0)+VLOOKUP($IF173,Data!$B:$CP,Daily!KQ$10,0))/(VLOOKUP($EG172,Data!$B:$CP,Daily!GR$10,0)+VLOOKUP($IF172,Data!$B:$CP,Daily!KQ$10,0)),0)</f>
      </c>
      <c r="CT173" s="14">
        <f>IFERROR((VLOOKUP($EG173,Data!$B:$CP,Daily!GS$10,0)+VLOOKUP($IF173,Data!$B:$CP,Daily!KR$10,0))/(VLOOKUP($EG172,Data!$B:$CP,Daily!GS$10,0)+VLOOKUP($IF172,Data!$B:$CP,Daily!KR$10,0)),0)</f>
      </c>
      <c r="CU173" s="14">
        <f>IFERROR((VLOOKUP($EG173,Data!$B:$CP,Daily!GT$10,0)+VLOOKUP($IF173,Data!$B:$CP,Daily!KS$10,0))/(VLOOKUP($EG172,Data!$B:$CP,Daily!GT$10,0)+VLOOKUP($IF172,Data!$B:$CP,Daily!KS$10,0)),0)</f>
      </c>
      <c r="CV173" s="14">
        <f>IFERROR((VLOOKUP($EG173,Data!$B:$CP,Daily!GU$10,0)+VLOOKUP($IF173,Data!$B:$CP,Daily!KT$10,0))/(VLOOKUP($EG172,Data!$B:$CP,Daily!GU$10,0)+VLOOKUP($IF172,Data!$B:$CP,Daily!KT$10,0)),0)</f>
      </c>
      <c r="CW173" s="14">
        <f>IFERROR((VLOOKUP($EG173,Data!$B:$CP,Daily!GV$10,0)+VLOOKUP($IF173,Data!$B:$CP,Daily!KU$10,0))/(VLOOKUP($EG172,Data!$B:$CP,Daily!GV$10,0)+VLOOKUP($IF172,Data!$B:$CP,Daily!KU$10,0)),0)</f>
      </c>
      <c r="CX173" s="14">
        <f>IFERROR((VLOOKUP($EG173,Data!$B:$CP,Daily!GW$10,0)+VLOOKUP($IF173,Data!$B:$CP,Daily!KV$10,0))/(VLOOKUP($EG172,Data!$B:$CP,Daily!GW$10,0)+VLOOKUP($IF172,Data!$B:$CP,Daily!KV$10,0)),0)</f>
      </c>
      <c r="CY173" s="14">
        <f>IFERROR((VLOOKUP($EG173,Data!$B:$CP,Daily!GX$10,0)+VLOOKUP($IF173,Data!$B:$CP,Daily!KW$10,0))/(VLOOKUP($EG172,Data!$B:$CP,Daily!GX$10,0)+VLOOKUP($IF172,Data!$B:$CP,Daily!KW$10,0)),0)</f>
      </c>
      <c r="CZ173" s="14">
        <f>IFERROR((VLOOKUP($EG173,Data!$B:$CP,Daily!GY$10,0)+VLOOKUP($IF173,Data!$B:$CP,Daily!KX$10,0))/(VLOOKUP($EG172,Data!$B:$CP,Daily!GY$10,0)+VLOOKUP($IF172,Data!$B:$CP,Daily!KX$10,0)),0)</f>
      </c>
      <c r="DA173" s="14">
        <f>IFERROR((VLOOKUP($EG173,Data!$B:$CP,Daily!GZ$10,0)+VLOOKUP($IF173,Data!$B:$CP,Daily!KY$10,0))/(VLOOKUP($EG172,Data!$B:$CP,Daily!GZ$10,0)+VLOOKUP($IF172,Data!$B:$CP,Daily!KY$10,0)),0)</f>
      </c>
      <c r="DB173" s="14">
        <f>IFERROR((VLOOKUP($EG173,Data!$B:$CP,Daily!HA$10,0)+VLOOKUP($IF173,Data!$B:$CP,Daily!KZ$10,0))/(VLOOKUP($EG172,Data!$B:$CP,Daily!HA$10,0)+VLOOKUP($IF172,Data!$B:$CP,Daily!KZ$10,0)),0)</f>
      </c>
      <c r="DC173" s="14">
        <f>IFERROR((VLOOKUP($EG173,Data!$B:$CP,Daily!HB$10,0)+VLOOKUP($IF173,Data!$B:$CP,Daily!LA$10,0))/(VLOOKUP($EG172,Data!$B:$CP,Daily!HB$10,0)+VLOOKUP($IF172,Data!$B:$CP,Daily!LA$10,0)),0)</f>
      </c>
      <c r="DD173" s="14">
        <f>IFERROR((VLOOKUP($EG173,Data!$B:$CP,Daily!HC$10,0)+VLOOKUP($IF173,Data!$B:$CP,Daily!LB$10,0))/(VLOOKUP($EG172,Data!$B:$CP,Daily!HC$10,0)+VLOOKUP($IF172,Data!$B:$CP,Daily!LB$10,0)),0)</f>
      </c>
      <c r="DE173" s="14">
        <f>IFERROR((VLOOKUP($EG173,Data!$B:$CP,Daily!HD$10,0)+VLOOKUP($IF173,Data!$B:$CP,Daily!LC$10,0))/(VLOOKUP($EG172,Data!$B:$CP,Daily!HD$10,0)+VLOOKUP($IF172,Data!$B:$CP,Daily!LC$10,0)),0)</f>
      </c>
      <c r="DF173" s="14">
        <f>IFERROR((VLOOKUP($EG173,Data!$B:$CP,Daily!HE$10,0)+VLOOKUP($IF173,Data!$B:$CP,Daily!LD$10,0))/(VLOOKUP($EG172,Data!$B:$CP,Daily!HE$10,0)+VLOOKUP($IF172,Data!$B:$CP,Daily!LD$10,0)),0)</f>
      </c>
      <c r="DG173" s="14">
        <f>IFERROR((VLOOKUP($EG173,Data!$B:$CP,Daily!HF$10,0)+VLOOKUP($IF173,Data!$B:$CP,Daily!LE$10,0))/(VLOOKUP($EG172,Data!$B:$CP,Daily!HF$10,0)+VLOOKUP($IF172,Data!$B:$CP,Daily!LE$10,0)),0)</f>
      </c>
      <c r="DH173" s="14">
        <f>IFERROR((VLOOKUP($EG173,Data!$B:$CP,Daily!HG$10,0)+VLOOKUP($IF173,Data!$B:$CP,Daily!LF$10,0))/(VLOOKUP($EG172,Data!$B:$CP,Daily!HG$10,0)+VLOOKUP($IF172,Data!$B:$CP,Daily!LF$10,0)),0)</f>
      </c>
      <c r="DI173" s="14">
        <f>IFERROR((VLOOKUP($EG173,Data!$B:$CP,Daily!HH$10,0)+VLOOKUP($IF173,Data!$B:$CP,Daily!LG$10,0))/(VLOOKUP($EG172,Data!$B:$CP,Daily!HH$10,0)+VLOOKUP($IF172,Data!$B:$CP,Daily!LG$10,0)),0)</f>
      </c>
      <c r="DJ173" s="14">
        <f>IFERROR((VLOOKUP($EG173,Data!$B:$CP,Daily!HI$10,0)+VLOOKUP($IF173,Data!$B:$CP,Daily!LH$10,0))/(VLOOKUP($EG172,Data!$B:$CP,Daily!HI$10,0)+VLOOKUP($IF172,Data!$B:$CP,Daily!LH$10,0)),0)</f>
      </c>
      <c r="DK173" s="14">
        <f>IFERROR((VLOOKUP($EG173,Data!$B:$CP,Daily!HJ$10,0)+VLOOKUP($IF173,Data!$B:$CP,Daily!LI$10,0))/(VLOOKUP($EG172,Data!$B:$CP,Daily!HJ$10,0)+VLOOKUP($IF172,Data!$B:$CP,Daily!LI$10,0)),0)</f>
      </c>
      <c r="DL173" s="14">
        <f>IFERROR((VLOOKUP($EG173,Data!$B:$CP,Daily!HK$10,0)+VLOOKUP($IF173,Data!$B:$CP,Daily!LJ$10,0))/(VLOOKUP($EG172,Data!$B:$CP,Daily!HK$10,0)+VLOOKUP($IF172,Data!$B:$CP,Daily!LJ$10,0)),0)</f>
      </c>
      <c r="DM173" s="14">
        <f>IFERROR((VLOOKUP($EG173,Data!$B:$CP,Daily!HL$10,0)+VLOOKUP($IF173,Data!$B:$CP,Daily!LK$10,0))/(VLOOKUP($EG172,Data!$B:$CP,Daily!HL$10,0)+VLOOKUP($IF172,Data!$B:$CP,Daily!LK$10,0)),0)</f>
      </c>
      <c r="DN173" s="14">
        <f>IFERROR((VLOOKUP($EG173,Data!$B:$CP,Daily!HM$10,0)+VLOOKUP($IF173,Data!$B:$CP,Daily!LL$10,0))/(VLOOKUP($EG172,Data!$B:$CP,Daily!HM$10,0)+VLOOKUP($IF172,Data!$B:$CP,Daily!LL$10,0)),0)</f>
      </c>
      <c r="DO173" s="14">
        <f>IFERROR((VLOOKUP($EG173,Data!$B:$CP,Daily!HN$10,0)+VLOOKUP($IF173,Data!$B:$CP,Daily!LM$10,0))/(VLOOKUP($EG172,Data!$B:$CP,Daily!HN$10,0)+VLOOKUP($IF172,Data!$B:$CP,Daily!LM$10,0)),0)</f>
      </c>
      <c r="DP173" s="14">
        <f>IFERROR((VLOOKUP($EG173,Data!$B:$CP,Daily!HO$10,0)+VLOOKUP($IF173,Data!$B:$CP,Daily!LN$10,0))/(VLOOKUP($EG172,Data!$B:$CP,Daily!HO$10,0)+VLOOKUP($IF172,Data!$B:$CP,Daily!LN$10,0)),0)</f>
      </c>
      <c r="DQ173" s="14">
        <f>IFERROR((VLOOKUP($EG173,Data!$B:$CP,Daily!HP$10,0)+VLOOKUP($IF173,Data!$B:$CP,Daily!LO$10,0))/(VLOOKUP($EG172,Data!$B:$CP,Daily!HP$10,0)+VLOOKUP($IF172,Data!$B:$CP,Daily!LO$10,0)),0)</f>
      </c>
      <c r="DR173" s="14">
        <f>IFERROR((VLOOKUP($EG173,Data!$B:$CP,Daily!HQ$10,0)+VLOOKUP($IF173,Data!$B:$CP,Daily!LP$10,0))/(VLOOKUP($EG172,Data!$B:$CP,Daily!HQ$10,0)+VLOOKUP($IF172,Data!$B:$CP,Daily!LP$10,0)),0)</f>
      </c>
      <c r="DS173" s="14">
        <f>IFERROR((VLOOKUP($EG173,Data!$B:$CP,Daily!HR$10,0)+VLOOKUP($IF173,Data!$B:$CP,Daily!LQ$10,0))/(VLOOKUP($EG172,Data!$B:$CP,Daily!HR$10,0)+VLOOKUP($IF172,Data!$B:$CP,Daily!LQ$10,0)),0)</f>
      </c>
      <c r="DT173" s="14">
        <f>IFERROR((VLOOKUP($EG173,Data!$B:$CP,Daily!HS$10,0)+VLOOKUP($IF173,Data!$B:$CP,Daily!LR$10,0))/(VLOOKUP($EG172,Data!$B:$CP,Daily!HS$10,0)+VLOOKUP($IF172,Data!$B:$CP,Daily!LR$10,0)),0)</f>
      </c>
      <c r="DU173" s="14">
        <f>IFERROR((VLOOKUP($EG173,Data!$B:$CP,Daily!HT$10,0)+VLOOKUP($IF173,Data!$B:$CP,Daily!LS$10,0))/(VLOOKUP($EG172,Data!$B:$CP,Daily!HT$10,0)+VLOOKUP($IF172,Data!$B:$CP,Daily!LS$10,0)),0)</f>
      </c>
      <c r="DV173" s="14">
        <f>IFERROR((VLOOKUP($EG173,Data!$B:$CP,Daily!HU$10,0)+VLOOKUP($IF173,Data!$B:$CP,Daily!LT$10,0))/(VLOOKUP($EG172,Data!$B:$CP,Daily!HU$10,0)+VLOOKUP($IF172,Data!$B:$CP,Daily!LT$10,0)),0)</f>
      </c>
      <c r="DW173" s="52">
        <f t="shared" si="2678"/>
      </c>
      <c r="DX173" s="52">
        <f t="shared" si="2679"/>
      </c>
      <c r="DY173" s="52">
        <f t="shared" si="2680"/>
      </c>
      <c r="DZ173" s="52">
        <f t="shared" si="2681"/>
      </c>
      <c r="EA173" s="52">
        <f t="shared" si="2682"/>
      </c>
      <c r="EB173" s="18"/>
      <c r="EC173" s="14">
        <f t="shared" si="2683"/>
      </c>
      <c r="ED173" s="52">
        <f>IFERROR(SUMPRODUCT(DN173:DT173,DN$172:DT$172)/SUM(DN$172:DT$172),0)</f>
      </c>
      <c r="EE173" s="52">
        <f>IFERROR(SUMPRODUCT(CR173:DT173,CR$172:DT$172)/SUM(CR$172:DT$172),0)</f>
      </c>
      <c r="EF173" s="16"/>
      <c r="EG173" s="9" t="s">
        <v>850</v>
      </c>
      <c r="EH173" s="9" t="s">
        <v>150</v>
      </c>
      <c r="EI173" s="14">
        <f>IFERROR(VLOOKUP($EG173,Data!$B:$CP,Daily!EI$10,0)/IFERROR(VLOOKUP($EG172,Data!$B:$CP,Daily!EI$10,0),0),0)</f>
      </c>
      <c r="EJ173" s="14">
        <f>IFERROR(VLOOKUP($EG173,Data!$B:$CP,Daily!EJ$10,0)/IFERROR(VLOOKUP($EG172,Data!$B:$CP,Daily!EJ$10,0),0),0)</f>
      </c>
      <c r="EK173" s="14">
        <f>IFERROR(VLOOKUP($EG173,Data!$B:$CP,Daily!EK$10,0)/IFERROR(VLOOKUP($EG172,Data!$B:$CP,Daily!EK$10,0),0),0)</f>
      </c>
      <c r="EL173" s="14">
        <f>IFERROR(VLOOKUP($EG173,Data!$B:$CP,Daily!EL$10,0)/IFERROR(VLOOKUP($EG172,Data!$B:$CP,Daily!EL$10,0),0),0)</f>
      </c>
      <c r="EM173" s="14">
        <f>IFERROR(VLOOKUP($EG173,Data!$B:$CP,Daily!EM$10,0)/IFERROR(VLOOKUP($EG172,Data!$B:$CP,Daily!EM$10,0),0),0)</f>
      </c>
      <c r="EN173" s="14">
        <f>IFERROR(VLOOKUP($EG173,Data!$B:$CP,Daily!EN$10,0)/IFERROR(VLOOKUP($EG172,Data!$B:$CP,Daily!EN$10,0),0),0)</f>
      </c>
      <c r="EO173" s="14">
        <f>IFERROR(VLOOKUP($EG173,Data!$B:$CP,Daily!EO$10,0)/IFERROR(VLOOKUP($EG172,Data!$B:$CP,Daily!EO$10,0),0),0)</f>
      </c>
      <c r="EP173" s="14">
        <f>IFERROR(VLOOKUP($EG173,Data!$B:$CP,Daily!EP$10,0)/IFERROR(VLOOKUP($EG172,Data!$B:$CP,Daily!EP$10,0),0),0)</f>
      </c>
      <c r="EQ173" s="14">
        <f>IFERROR(VLOOKUP($EG173,Data!$B:$CP,Daily!EQ$10,0)/IFERROR(VLOOKUP($EG172,Data!$B:$CP,Daily!EQ$10,0),0),0)</f>
      </c>
      <c r="ER173" s="14">
        <f>IFERROR(VLOOKUP($EG173,Data!$B:$CP,Daily!ER$10,0)/IFERROR(VLOOKUP($EG172,Data!$B:$CP,Daily!ER$10,0),0),0)</f>
      </c>
      <c r="ES173" s="14">
        <f>IFERROR(VLOOKUP($EG173,Data!$B:$CP,Daily!ES$10,0)/IFERROR(VLOOKUP($EG172,Data!$B:$CP,Daily!ES$10,0),0),0)</f>
      </c>
      <c r="ET173" s="14">
        <f>IFERROR(VLOOKUP($EG173,Data!$B:$CP,Daily!ET$10,0)/IFERROR(VLOOKUP($EG172,Data!$B:$CP,Daily!ET$10,0),0),0)</f>
      </c>
      <c r="EU173" s="14">
        <f>IFERROR(VLOOKUP($EG173,Data!$B:$CP,Daily!EU$10,0)/IFERROR(VLOOKUP($EG172,Data!$B:$CP,Daily!EU$10,0),0),0)</f>
      </c>
      <c r="EV173" s="14">
        <f>IFERROR(VLOOKUP($EG173,Data!$B:$CP,Daily!EV$10,0)/IFERROR(VLOOKUP($EG172,Data!$B:$CP,Daily!EV$10,0),0),0)</f>
      </c>
      <c r="EW173" s="14">
        <f>IFERROR(VLOOKUP($EG173,Data!$B:$CP,Daily!EW$10,0)/IFERROR(VLOOKUP($EG172,Data!$B:$CP,Daily!EW$10,0),0),0)</f>
      </c>
      <c r="EX173" s="14">
        <f>IFERROR(VLOOKUP($EG173,Data!$B:$CP,Daily!EX$10,0)/IFERROR(VLOOKUP($EG172,Data!$B:$CP,Daily!EX$10,0),0),0)</f>
      </c>
      <c r="EY173" s="14">
        <f>IFERROR(VLOOKUP($EG173,Data!$B:$CP,Daily!EY$10,0)/IFERROR(VLOOKUP($EG172,Data!$B:$CP,Daily!EY$10,0),0),0)</f>
      </c>
      <c r="EZ173" s="14">
        <f>IFERROR(VLOOKUP($EG173,Data!$B:$CP,Daily!EZ$10,0)/IFERROR(VLOOKUP($EG172,Data!$B:$CP,Daily!EZ$10,0),0),0)</f>
      </c>
      <c r="FA173" s="14">
        <f>IFERROR(VLOOKUP($EG173,Data!$B:$CP,Daily!FA$10,0)/IFERROR(VLOOKUP($EG172,Data!$B:$CP,Daily!FA$10,0),0),0)</f>
      </c>
      <c r="FB173" s="14">
        <f>IFERROR(VLOOKUP($EG173,Data!$B:$CP,Daily!FB$10,0)/IFERROR(VLOOKUP($EG172,Data!$B:$CP,Daily!FB$10,0),0),0)</f>
      </c>
      <c r="FC173" s="14">
        <f>IFERROR(VLOOKUP($EG173,Data!$B:$CP,Daily!FC$10,0)/IFERROR(VLOOKUP($EG172,Data!$B:$CP,Daily!FC$10,0),0),0)</f>
      </c>
      <c r="FD173" s="14">
        <f>IFERROR(VLOOKUP($EG173,Data!$B:$CP,Daily!FD$10,0)/IFERROR(VLOOKUP($EG172,Data!$B:$CP,Daily!FD$10,0),0),0)</f>
      </c>
      <c r="FE173" s="14">
        <f>IFERROR(VLOOKUP($EG173,Data!$B:$CP,Daily!FE$10,0)/IFERROR(VLOOKUP($EG172,Data!$B:$CP,Daily!FE$10,0),0),0)</f>
      </c>
      <c r="FF173" s="14">
        <f>IFERROR(VLOOKUP($EG173,Data!$B:$CP,Daily!FF$10,0)/IFERROR(VLOOKUP($EG172,Data!$B:$CP,Daily!FF$10,0),0),0)</f>
      </c>
      <c r="FG173" s="14">
        <f>IFERROR(VLOOKUP($EG173,Data!$B:$CP,Daily!FG$10,0)/IFERROR(VLOOKUP($EG172,Data!$B:$CP,Daily!FG$10,0),0),0)</f>
      </c>
      <c r="FH173" s="14">
        <f>IFERROR(VLOOKUP($EG173,Data!$B:$CP,Daily!FH$10,0)/IFERROR(VLOOKUP($EG172,Data!$B:$CP,Daily!FH$10,0),0),0)</f>
      </c>
      <c r="FI173" s="14">
        <f>IFERROR(VLOOKUP($EG173,Data!$B:$CP,Daily!FI$10,0)/IFERROR(VLOOKUP($EG172,Data!$B:$CP,Daily!FI$10,0),0),0)</f>
      </c>
      <c r="FJ173" s="14">
        <f>IFERROR(VLOOKUP($EG173,Data!$B:$CP,Daily!FJ$10,0)/IFERROR(VLOOKUP($EG172,Data!$B:$CP,Daily!FJ$10,0),0),0)</f>
      </c>
      <c r="FK173" s="14">
        <f>IFERROR(VLOOKUP($EG173,Data!$B:$CP,Daily!FK$10,0)/IFERROR(VLOOKUP($EG172,Data!$B:$CP,Daily!FK$10,0),0),0)</f>
      </c>
      <c r="FL173" s="14">
        <f>IFERROR(VLOOKUP($EG173,Data!$B:$CP,Daily!FL$10,0)/IFERROR(VLOOKUP($EG172,Data!$B:$CP,Daily!FL$10,0),0),0)</f>
      </c>
      <c r="FM173" s="14">
        <f>IFERROR(VLOOKUP($EG173,Data!$B:$CP,Daily!FM$10,0)/IFERROR(VLOOKUP($EG172,Data!$B:$CP,Daily!FM$10,0),0),0)</f>
      </c>
      <c r="FN173" s="14">
        <f>IFERROR(VLOOKUP($EG173,Data!$B:$CP,Daily!FN$10,0)/IFERROR(VLOOKUP($EG172,Data!$B:$CP,Daily!FN$10,0),0),0)</f>
      </c>
      <c r="FO173" s="14">
        <f>IFERROR(VLOOKUP($EG173,Data!$B:$CP,Daily!FO$10,0)/IFERROR(VLOOKUP($EG172,Data!$B:$CP,Daily!FO$10,0),0),0)</f>
      </c>
      <c r="FP173" s="14">
        <f>IFERROR(VLOOKUP($EG173,Data!$B:$CP,Daily!FP$10,0)/IFERROR(VLOOKUP($EG172,Data!$B:$CP,Daily!FP$10,0),0),0)</f>
      </c>
      <c r="FQ173" s="14">
        <f>IFERROR(VLOOKUP($EG173,Data!$B:$CP,Daily!FQ$10,0)/IFERROR(VLOOKUP($EG172,Data!$B:$CP,Daily!FQ$10,0),0),0)</f>
      </c>
      <c r="FR173" s="14">
        <f>IFERROR(VLOOKUP($EG173,Data!$B:$CP,Daily!FR$10,0)/IFERROR(VLOOKUP($EG172,Data!$B:$CP,Daily!FR$10,0),0),0)</f>
      </c>
      <c r="FS173" s="14">
        <f>IFERROR(VLOOKUP($EG173,Data!$B:$CP,Daily!FS$10,0)/IFERROR(VLOOKUP($EG172,Data!$B:$CP,Daily!FS$10,0),0),0)</f>
      </c>
      <c r="FT173" s="14">
        <f>IFERROR(VLOOKUP($EG173,Data!$B:$CP,Daily!FT$10,0)/IFERROR(VLOOKUP($EG172,Data!$B:$CP,Daily!FT$10,0),0),0)</f>
      </c>
      <c r="FU173" s="14">
        <f>IFERROR(VLOOKUP($EG173,Data!$B:$CP,Daily!FU$10,0)/IFERROR(VLOOKUP($EG172,Data!$B:$CP,Daily!FU$10,0),0),0)</f>
      </c>
      <c r="FV173" s="14">
        <f>IFERROR(VLOOKUP($EG173,Data!$B:$CP,Daily!FV$10,0)/IFERROR(VLOOKUP($EG172,Data!$B:$CP,Daily!FV$10,0),0),0)</f>
      </c>
      <c r="FW173" s="14">
        <f>IFERROR(VLOOKUP($EG173,Data!$B:$CP,Daily!FW$10,0)/IFERROR(VLOOKUP($EG172,Data!$B:$CP,Daily!FW$10,0),0),0)</f>
      </c>
      <c r="FX173" s="14">
        <f>IFERROR(VLOOKUP($EG173,Data!$B:$CP,Daily!FX$10,0)/IFERROR(VLOOKUP($EG172,Data!$B:$CP,Daily!FX$10,0),0),0)</f>
      </c>
      <c r="FY173" s="14">
        <f>IFERROR(VLOOKUP($EG173,Data!$B:$CP,Daily!FY$10,0)/IFERROR(VLOOKUP($EG172,Data!$B:$CP,Daily!FY$10,0),0),0)</f>
      </c>
      <c r="FZ173" s="14">
        <f>IFERROR(VLOOKUP($EG173,Data!$B:$CP,Daily!FZ$10,0)/IFERROR(VLOOKUP($EG172,Data!$B:$CP,Daily!FZ$10,0),0),0)</f>
      </c>
      <c r="GA173" s="14">
        <f>IFERROR(VLOOKUP($EG173,Data!$B:$CP,Daily!GA$10,0)/IFERROR(VLOOKUP($EG172,Data!$B:$CP,Daily!GA$10,0),0),0)</f>
      </c>
      <c r="GB173" s="14">
        <f>IFERROR(VLOOKUP($EG173,Data!$B:$CP,Daily!GB$10,0)/IFERROR(VLOOKUP($EG172,Data!$B:$CP,Daily!GB$10,0),0),0)</f>
      </c>
      <c r="GC173" s="14">
        <f>IFERROR(VLOOKUP($EG173,Data!$B:$CP,Daily!GC$10,0)/IFERROR(VLOOKUP($EG172,Data!$B:$CP,Daily!GC$10,0),0),0)</f>
      </c>
      <c r="GD173" s="14">
        <f>IFERROR(VLOOKUP($EG173,Data!$B:$CP,Daily!GD$10,0)/IFERROR(VLOOKUP($EG172,Data!$B:$CP,Daily!GD$10,0),0),0)</f>
      </c>
      <c r="GE173" s="14">
        <f>IFERROR(VLOOKUP($EG173,Data!$B:$CP,Daily!GE$10,0)/IFERROR(VLOOKUP($EG172,Data!$B:$CP,Daily!GE$10,0),0),0)</f>
      </c>
      <c r="GF173" s="14">
        <f>IFERROR(VLOOKUP($EG173,Data!$B:$CP,Daily!GF$10,0)/IFERROR(VLOOKUP($EG172,Data!$B:$CP,Daily!GF$10,0),0),0)</f>
      </c>
      <c r="GG173" s="14">
        <f>IFERROR(VLOOKUP($EG173,Data!$B:$CP,Daily!GG$10,0)/IFERROR(VLOOKUP($EG172,Data!$B:$CP,Daily!GG$10,0),0),0)</f>
      </c>
      <c r="GH173" s="14">
        <f>IFERROR(VLOOKUP($EG173,Data!$B:$CP,Daily!GH$10,0)/IFERROR(VLOOKUP($EG172,Data!$B:$CP,Daily!GH$10,0),0),0)</f>
      </c>
      <c r="GI173" s="14">
        <f>IFERROR(VLOOKUP($EG173,Data!$B:$CP,Daily!GI$10,0)/IFERROR(VLOOKUP($EG172,Data!$B:$CP,Daily!GI$10,0),0),0)</f>
      </c>
      <c r="GJ173" s="14">
        <f>IFERROR(VLOOKUP($EG173,Data!$B:$CP,Daily!GJ$10,0)/IFERROR(VLOOKUP($EG172,Data!$B:$CP,Daily!GJ$10,0),0),0)</f>
      </c>
      <c r="GK173" s="14">
        <f>IFERROR(VLOOKUP($EG173,Data!$B:$CP,Daily!GK$10,0)/IFERROR(VLOOKUP($EG172,Data!$B:$CP,Daily!GK$10,0),0),0)</f>
      </c>
      <c r="GL173" s="14">
        <f>IFERROR(VLOOKUP($EG173,Data!$B:$CP,Daily!GL$10,0)/IFERROR(VLOOKUP($EG172,Data!$B:$CP,Daily!GL$10,0),0),0)</f>
      </c>
      <c r="GM173" s="14">
        <f>IFERROR(VLOOKUP($EG173,Data!$B:$CP,Daily!GM$10,0)/IFERROR(VLOOKUP($EG172,Data!$B:$CP,Daily!GM$10,0),0),0)</f>
      </c>
      <c r="GN173" s="14">
        <f>IFERROR(VLOOKUP($EG173,Data!$B:$CP,Daily!GN$10,0)/IFERROR(VLOOKUP($EG172,Data!$B:$CP,Daily!GN$10,0),0),0)</f>
      </c>
      <c r="GO173" s="14">
        <f>IFERROR(VLOOKUP($EG173,Data!$B:$CP,Daily!GO$10,0)/IFERROR(VLOOKUP($EG172,Data!$B:$CP,Daily!GO$10,0),0),0)</f>
      </c>
      <c r="GP173" s="14">
        <f>IFERROR(VLOOKUP($EG173,Data!$B:$CP,Daily!GP$10,0)/IFERROR(VLOOKUP($EG172,Data!$B:$CP,Daily!GP$10,0),0),0)</f>
      </c>
      <c r="GQ173" s="14">
        <f>IFERROR(VLOOKUP($EG173,Data!$B:$CP,Daily!GQ$10,0)/IFERROR(VLOOKUP($EG172,Data!$B:$CP,Daily!GQ$10,0),0),0)</f>
      </c>
      <c r="GR173" s="14">
        <f>IFERROR(VLOOKUP($EG173,Data!$B:$CP,Daily!GR$10,0)/IFERROR(VLOOKUP($EG172,Data!$B:$CP,Daily!GR$10,0),0),0)</f>
      </c>
      <c r="GS173" s="14">
        <f>IFERROR(VLOOKUP($EG173,Data!$B:$CP,Daily!GS$10,0)/IFERROR(VLOOKUP($EG172,Data!$B:$CP,Daily!GS$10,0),0),0)</f>
      </c>
      <c r="GT173" s="14">
        <f>IFERROR(VLOOKUP($EG173,Data!$B:$CP,Daily!GT$10,0)/IFERROR(VLOOKUP($EG172,Data!$B:$CP,Daily!GT$10,0),0),0)</f>
      </c>
      <c r="GU173" s="14">
        <f>IFERROR(VLOOKUP($EG173,Data!$B:$CP,Daily!GU$10,0)/IFERROR(VLOOKUP($EG172,Data!$B:$CP,Daily!GU$10,0),0),0)</f>
      </c>
      <c r="GV173" s="14">
        <f>IFERROR(VLOOKUP($EG173,Data!$B:$CP,Daily!GV$10,0)/IFERROR(VLOOKUP($EG172,Data!$B:$CP,Daily!GV$10,0),0),0)</f>
      </c>
      <c r="GW173" s="14">
        <f>IFERROR(VLOOKUP($EG173,Data!$B:$CP,Daily!GW$10,0)/IFERROR(VLOOKUP($EG172,Data!$B:$CP,Daily!GW$10,0),0),0)</f>
      </c>
      <c r="GX173" s="14">
        <f>IFERROR(VLOOKUP($EG173,Data!$B:$CP,Daily!GX$10,0)/IFERROR(VLOOKUP($EG172,Data!$B:$CP,Daily!GX$10,0),0),0)</f>
      </c>
      <c r="GY173" s="14">
        <f>IFERROR(VLOOKUP($EG173,Data!$B:$CP,Daily!GY$10,0)/IFERROR(VLOOKUP($EG172,Data!$B:$CP,Daily!GY$10,0),0),0)</f>
      </c>
      <c r="GZ173" s="14">
        <f>IFERROR(VLOOKUP($EG173,Data!$B:$CP,Daily!GZ$10,0)/IFERROR(VLOOKUP($EG172,Data!$B:$CP,Daily!GZ$10,0),0),0)</f>
      </c>
      <c r="HA173" s="14">
        <f>IFERROR(VLOOKUP($EG173,Data!$B:$CP,Daily!HA$10,0)/IFERROR(VLOOKUP($EG172,Data!$B:$CP,Daily!HA$10,0),0),0)</f>
      </c>
      <c r="HB173" s="14">
        <f>IFERROR(VLOOKUP($EG173,Data!$B:$CP,Daily!HB$10,0)/IFERROR(VLOOKUP($EG172,Data!$B:$CP,Daily!HB$10,0),0),0)</f>
      </c>
      <c r="HC173" s="14">
        <f>IFERROR(VLOOKUP($EG173,Data!$B:$CP,Daily!HC$10,0)/IFERROR(VLOOKUP($EG172,Data!$B:$CP,Daily!HC$10,0),0),0)</f>
      </c>
      <c r="HD173" s="14">
        <f>IFERROR(VLOOKUP($EG173,Data!$B:$CP,Daily!HD$10,0)/IFERROR(VLOOKUP($EG172,Data!$B:$CP,Daily!HD$10,0),0),0)</f>
      </c>
      <c r="HE173" s="14">
        <f>IFERROR(VLOOKUP($EG173,Data!$B:$CP,Daily!HE$10,0)/IFERROR(VLOOKUP($EG172,Data!$B:$CP,Daily!HE$10,0),0),0)</f>
      </c>
      <c r="HF173" s="14">
        <f>IFERROR(VLOOKUP($EG173,Data!$B:$CP,Daily!HF$10,0)/IFERROR(VLOOKUP($EG172,Data!$B:$CP,Daily!HF$10,0),0),0)</f>
      </c>
      <c r="HG173" s="14">
        <f>IFERROR(VLOOKUP($EG173,Data!$B:$CP,Daily!HG$10,0)/IFERROR(VLOOKUP($EG172,Data!$B:$CP,Daily!HG$10,0),0),0)</f>
      </c>
      <c r="HH173" s="14">
        <f>IFERROR(VLOOKUP($EG173,Data!$B:$CP,Daily!HH$10,0)/IFERROR(VLOOKUP($EG172,Data!$B:$CP,Daily!HH$10,0),0),0)</f>
      </c>
      <c r="HI173" s="14">
        <f>IFERROR(VLOOKUP($EG173,Data!$B:$CP,Daily!HI$10,0)/IFERROR(VLOOKUP($EG172,Data!$B:$CP,Daily!HI$10,0),0),0)</f>
      </c>
      <c r="HJ173" s="14">
        <f>IFERROR(VLOOKUP($EG173,Data!$B:$CP,Daily!HJ$10,0)/IFERROR(VLOOKUP($EG172,Data!$B:$CP,Daily!HJ$10,0),0),0)</f>
      </c>
      <c r="HK173" s="14">
        <f>IFERROR(VLOOKUP($EG173,Data!$B:$CP,Daily!HK$10,0)/IFERROR(VLOOKUP($EG172,Data!$B:$CP,Daily!HK$10,0),0),0)</f>
      </c>
      <c r="HL173" s="14">
        <f>IFERROR(VLOOKUP($EG173,Data!$B:$CP,Daily!HL$10,0)/IFERROR(VLOOKUP($EG172,Data!$B:$CP,Daily!HL$10,0),0),0)</f>
      </c>
      <c r="HM173" s="14">
        <f>IFERROR(VLOOKUP($EG173,Data!$B:$CP,Daily!HM$10,0)/IFERROR(VLOOKUP($EG172,Data!$B:$CP,Daily!HM$10,0),0),0)</f>
      </c>
      <c r="HN173" s="14">
        <f>IFERROR(VLOOKUP($EG173,Data!$B:$CP,Daily!HN$10,0)/IFERROR(VLOOKUP($EG172,Data!$B:$CP,Daily!HN$10,0),0),0)</f>
      </c>
      <c r="HO173" s="14">
        <f>IFERROR(VLOOKUP($EG173,Data!$B:$CP,Daily!HO$10,0)/IFERROR(VLOOKUP($EG172,Data!$B:$CP,Daily!HO$10,0),0),0)</f>
      </c>
      <c r="HP173" s="14">
        <f>IFERROR(VLOOKUP($EG173,Data!$B:$CP,Daily!HP$10,0)/IFERROR(VLOOKUP($EG172,Data!$B:$CP,Daily!HP$10,0),0),0)</f>
      </c>
      <c r="HQ173" s="14">
        <f>IFERROR(VLOOKUP($EG173,Data!$B:$CP,Daily!HQ$10,0)/IFERROR(VLOOKUP($EG172,Data!$B:$CP,Daily!HQ$10,0),0),0)</f>
      </c>
      <c r="HR173" s="14">
        <f>IFERROR(VLOOKUP($EG173,Data!$B:$CP,Daily!HR$10,0)/IFERROR(VLOOKUP($EG172,Data!$B:$CP,Daily!HR$10,0),0),0)</f>
      </c>
      <c r="HS173" s="14">
        <f>IFERROR(VLOOKUP($EG173,Data!$B:$CP,Daily!HS$10,0)/IFERROR(VLOOKUP($EG172,Data!$B:$CP,Daily!HS$10,0),0),0)</f>
      </c>
      <c r="HT173" s="14">
        <f>IFERROR(VLOOKUP($EG173,Data!$B:$CP,Daily!HT$10,0)/IFERROR(VLOOKUP($EG172,Data!$B:$CP,Daily!HT$10,0),0),0)</f>
      </c>
      <c r="HU173" s="14">
        <f>IFERROR(VLOOKUP($EG173,Data!$B:$CP,Daily!HU$10,0)/IFERROR(VLOOKUP($EG172,Data!$B:$CP,Daily!HU$10,0),0),0)</f>
      </c>
      <c r="HV173" s="52">
        <f t="shared" si="2684"/>
      </c>
      <c r="HW173" s="52">
        <f t="shared" si="2685"/>
      </c>
      <c r="HX173" s="52">
        <f t="shared" si="2686"/>
      </c>
      <c r="HY173" s="52">
        <f t="shared" si="2687"/>
      </c>
      <c r="HZ173" s="52">
        <f t="shared" si="2688"/>
      </c>
      <c r="IA173" s="55"/>
      <c r="IB173" s="14">
        <f t="shared" si="2689"/>
      </c>
      <c r="IC173" s="52">
        <f>IFERROR(SUMPRODUCT(HM173:HS173,HM$172:HS$172)/SUM(HM$172:HS$172),0)</f>
      </c>
      <c r="ID173" s="52">
        <f>IFERROR(SUMPRODUCT(GQ173:HS173,GQ$172:HS$172)/SUM(GQ$172:HS$172),0)</f>
      </c>
      <c r="IE173" s="16"/>
      <c r="IF173" s="9" t="s">
        <v>851</v>
      </c>
      <c r="IG173" s="9" t="s">
        <v>150</v>
      </c>
      <c r="IH173" s="14">
        <f>IFERROR(VLOOKUP($IF173,Data!$B:$CP,Daily!IH$10,0)/IFERROR(VLOOKUP($IF172,Data!$B:$CP,Daily!IH$10,0),0),0)</f>
      </c>
      <c r="II173" s="14">
        <f>IFERROR(VLOOKUP($IF173,Data!$B:$CP,Daily!II$10,0)/IFERROR(VLOOKUP($IF172,Data!$B:$CP,Daily!II$10,0),0),0)</f>
      </c>
      <c r="IJ173" s="14">
        <f>IFERROR(VLOOKUP($IF173,Data!$B:$CP,Daily!IJ$10,0)/IFERROR(VLOOKUP($IF172,Data!$B:$CP,Daily!IJ$10,0),0),0)</f>
      </c>
      <c r="IK173" s="14">
        <f>IFERROR(VLOOKUP($IF173,Data!$B:$CP,Daily!IK$10,0)/IFERROR(VLOOKUP($IF172,Data!$B:$CP,Daily!IK$10,0),0),0)</f>
      </c>
      <c r="IL173" s="14">
        <f>IFERROR(VLOOKUP($IF173,Data!$B:$CP,Daily!IL$10,0)/IFERROR(VLOOKUP($IF172,Data!$B:$CP,Daily!IL$10,0),0),0)</f>
      </c>
      <c r="IM173" s="14">
        <f>IFERROR(VLOOKUP($IF173,Data!$B:$CP,Daily!IM$10,0)/IFERROR(VLOOKUP($IF172,Data!$B:$CP,Daily!IM$10,0),0),0)</f>
      </c>
      <c r="IN173" s="14">
        <f>IFERROR(VLOOKUP($IF173,Data!$B:$CP,Daily!IN$10,0)/IFERROR(VLOOKUP($IF172,Data!$B:$CP,Daily!IN$10,0),0),0)</f>
      </c>
      <c r="IO173" s="14">
        <f>IFERROR(VLOOKUP($IF173,Data!$B:$CP,Daily!IO$10,0)/IFERROR(VLOOKUP($IF172,Data!$B:$CP,Daily!IO$10,0),0),0)</f>
      </c>
      <c r="IP173" s="14">
        <f>IFERROR(VLOOKUP($IF173,Data!$B:$CP,Daily!IP$10,0)/IFERROR(VLOOKUP($IF172,Data!$B:$CP,Daily!IP$10,0),0),0)</f>
      </c>
      <c r="IQ173" s="14">
        <f>IFERROR(VLOOKUP($IF173,Data!$B:$CP,Daily!IQ$10,0)/IFERROR(VLOOKUP($IF172,Data!$B:$CP,Daily!IQ$10,0),0),0)</f>
      </c>
      <c r="IR173" s="14">
        <f>IFERROR(VLOOKUP($IF173,Data!$B:$CP,Daily!IR$10,0)/IFERROR(VLOOKUP($IF172,Data!$B:$CP,Daily!IR$10,0),0),0)</f>
      </c>
      <c r="IS173" s="14">
        <f>IFERROR(VLOOKUP($IF173,Data!$B:$CP,Daily!IS$10,0)/IFERROR(VLOOKUP($IF172,Data!$B:$CP,Daily!IS$10,0),0),0)</f>
      </c>
      <c r="IT173" s="14">
        <f>IFERROR(VLOOKUP($IF173,Data!$B:$CP,Daily!IT$10,0)/IFERROR(VLOOKUP($IF172,Data!$B:$CP,Daily!IT$10,0),0),0)</f>
      </c>
      <c r="IU173" s="14">
        <f>IFERROR(VLOOKUP($IF173,Data!$B:$CP,Daily!IU$10,0)/IFERROR(VLOOKUP($IF172,Data!$B:$CP,Daily!IU$10,0),0),0)</f>
      </c>
      <c r="IV173" s="14">
        <f>IFERROR(VLOOKUP($IF173,Data!$B:$CP,Daily!IV$10,0)/IFERROR(VLOOKUP($IF172,Data!$B:$CP,Daily!IV$10,0),0),0)</f>
      </c>
      <c r="IW173" s="14">
        <f>IFERROR(VLOOKUP($IF173,Data!$B:$CP,Daily!IW$10,0)/IFERROR(VLOOKUP($IF172,Data!$B:$CP,Daily!IW$10,0),0),0)</f>
      </c>
      <c r="IX173" s="14">
        <f>IFERROR(VLOOKUP($IF173,Data!$B:$CP,Daily!IX$10,0)/IFERROR(VLOOKUP($IF172,Data!$B:$CP,Daily!IX$10,0),0),0)</f>
      </c>
      <c r="IY173" s="14">
        <f>IFERROR(VLOOKUP($IF173,Data!$B:$CP,Daily!IY$10,0)/IFERROR(VLOOKUP($IF172,Data!$B:$CP,Daily!IY$10,0),0),0)</f>
      </c>
      <c r="IZ173" s="14">
        <f>IFERROR(VLOOKUP($IF173,Data!$B:$CP,Daily!IZ$10,0)/IFERROR(VLOOKUP($IF172,Data!$B:$CP,Daily!IZ$10,0),0),0)</f>
      </c>
      <c r="JA173" s="14">
        <f>IFERROR(VLOOKUP($IF173,Data!$B:$CP,Daily!JA$10,0)/IFERROR(VLOOKUP($IF172,Data!$B:$CP,Daily!JA$10,0),0),0)</f>
      </c>
      <c r="JB173" s="14">
        <f>IFERROR(VLOOKUP($IF173,Data!$B:$CP,Daily!JB$10,0)/IFERROR(VLOOKUP($IF172,Data!$B:$CP,Daily!JB$10,0),0),0)</f>
      </c>
      <c r="JC173" s="14">
        <f>IFERROR(VLOOKUP($IF173,Data!$B:$CP,Daily!JC$10,0)/IFERROR(VLOOKUP($IF172,Data!$B:$CP,Daily!JC$10,0),0),0)</f>
      </c>
      <c r="JD173" s="14">
        <f>IFERROR(VLOOKUP($IF173,Data!$B:$CP,Daily!JD$10,0)/IFERROR(VLOOKUP($IF172,Data!$B:$CP,Daily!JD$10,0),0),0)</f>
      </c>
      <c r="JE173" s="14">
        <f>IFERROR(VLOOKUP($IF173,Data!$B:$CP,Daily!JE$10,0)/IFERROR(VLOOKUP($IF172,Data!$B:$CP,Daily!JE$10,0),0),0)</f>
      </c>
      <c r="JF173" s="14">
        <f>IFERROR(VLOOKUP($IF173,Data!$B:$CP,Daily!JF$10,0)/IFERROR(VLOOKUP($IF172,Data!$B:$CP,Daily!JF$10,0),0),0)</f>
      </c>
      <c r="JG173" s="14">
        <f>IFERROR(VLOOKUP($IF173,Data!$B:$CP,Daily!JG$10,0)/IFERROR(VLOOKUP($IF172,Data!$B:$CP,Daily!JG$10,0),0),0)</f>
      </c>
      <c r="JH173" s="14">
        <f>IFERROR(VLOOKUP($IF173,Data!$B:$CP,Daily!JH$10,0)/IFERROR(VLOOKUP($IF172,Data!$B:$CP,Daily!JH$10,0),0),0)</f>
      </c>
      <c r="JI173" s="14">
        <f>IFERROR(VLOOKUP($IF173,Data!$B:$CP,Daily!JI$10,0)/IFERROR(VLOOKUP($IF172,Data!$B:$CP,Daily!JI$10,0),0),0)</f>
      </c>
      <c r="JJ173" s="14">
        <f>IFERROR(VLOOKUP($IF173,Data!$B:$CP,Daily!JJ$10,0)/IFERROR(VLOOKUP($IF172,Data!$B:$CP,Daily!JJ$10,0),0),0)</f>
      </c>
      <c r="JK173" s="14">
        <f>IFERROR(VLOOKUP($IF173,Data!$B:$CP,Daily!JK$10,0)/IFERROR(VLOOKUP($IF172,Data!$B:$CP,Daily!JK$10,0),0),0)</f>
      </c>
      <c r="JL173" s="14">
        <f>IFERROR(VLOOKUP($IF173,Data!$B:$CP,Daily!JL$10,0)/IFERROR(VLOOKUP($IF172,Data!$B:$CP,Daily!JL$10,0),0),0)</f>
      </c>
      <c r="JM173" s="14">
        <f>IFERROR(VLOOKUP($IF173,Data!$B:$CP,Daily!JM$10,0)/IFERROR(VLOOKUP($IF172,Data!$B:$CP,Daily!JM$10,0),0),0)</f>
      </c>
      <c r="JN173" s="14">
        <f>IFERROR(VLOOKUP($IF173,Data!$B:$CP,Daily!JN$10,0)/IFERROR(VLOOKUP($IF172,Data!$B:$CP,Daily!JN$10,0),0),0)</f>
      </c>
      <c r="JO173" s="14">
        <f>IFERROR(VLOOKUP($IF173,Data!$B:$CP,Daily!JO$10,0)/IFERROR(VLOOKUP($IF172,Data!$B:$CP,Daily!JO$10,0),0),0)</f>
      </c>
      <c r="JP173" s="14">
        <f>IFERROR(VLOOKUP($IF173,Data!$B:$CP,Daily!JP$10,0)/IFERROR(VLOOKUP($IF172,Data!$B:$CP,Daily!JP$10,0),0),0)</f>
      </c>
      <c r="JQ173" s="14">
        <f>IFERROR(VLOOKUP($IF173,Data!$B:$CP,Daily!JQ$10,0)/IFERROR(VLOOKUP($IF172,Data!$B:$CP,Daily!JQ$10,0),0),0)</f>
      </c>
      <c r="JR173" s="14">
        <f>IFERROR(VLOOKUP($IF173,Data!$B:$CP,Daily!JR$10,0)/IFERROR(VLOOKUP($IF172,Data!$B:$CP,Daily!JR$10,0),0),0)</f>
      </c>
      <c r="JS173" s="14">
        <f>IFERROR(VLOOKUP($IF173,Data!$B:$CP,Daily!JS$10,0)/IFERROR(VLOOKUP($IF172,Data!$B:$CP,Daily!JS$10,0),0),0)</f>
      </c>
      <c r="JT173" s="14">
        <f>IFERROR(VLOOKUP($IF173,Data!$B:$CP,Daily!JT$10,0)/IFERROR(VLOOKUP($IF172,Data!$B:$CP,Daily!JT$10,0),0),0)</f>
      </c>
      <c r="JU173" s="14">
        <f>IFERROR(VLOOKUP($IF173,Data!$B:$CP,Daily!JU$10,0)/IFERROR(VLOOKUP($IF172,Data!$B:$CP,Daily!JU$10,0),0),0)</f>
      </c>
      <c r="JV173" s="14">
        <f>IFERROR(VLOOKUP($IF173,Data!$B:$CP,Daily!JV$10,0)/IFERROR(VLOOKUP($IF172,Data!$B:$CP,Daily!JV$10,0),0),0)</f>
      </c>
      <c r="JW173" s="14">
        <f>IFERROR(VLOOKUP($IF173,Data!$B:$CP,Daily!JW$10,0)/IFERROR(VLOOKUP($IF172,Data!$B:$CP,Daily!JW$10,0),0),0)</f>
      </c>
      <c r="JX173" s="14">
        <f>IFERROR(VLOOKUP($IF173,Data!$B:$CP,Daily!JX$10,0)/IFERROR(VLOOKUP($IF172,Data!$B:$CP,Daily!JX$10,0),0),0)</f>
      </c>
      <c r="JY173" s="14">
        <f>IFERROR(VLOOKUP($IF173,Data!$B:$CP,Daily!JY$10,0)/IFERROR(VLOOKUP($IF172,Data!$B:$CP,Daily!JY$10,0),0),0)</f>
      </c>
      <c r="JZ173" s="14">
        <f>IFERROR(VLOOKUP($IF173,Data!$B:$CP,Daily!JZ$10,0)/IFERROR(VLOOKUP($IF172,Data!$B:$CP,Daily!JZ$10,0),0),0)</f>
      </c>
      <c r="KA173" s="14">
        <f>IFERROR(VLOOKUP($IF173,Data!$B:$CP,Daily!KA$10,0)/IFERROR(VLOOKUP($IF172,Data!$B:$CP,Daily!KA$10,0),0),0)</f>
      </c>
      <c r="KB173" s="14">
        <f>IFERROR(VLOOKUP($IF173,Data!$B:$CP,Daily!KB$10,0)/IFERROR(VLOOKUP($IF172,Data!$B:$CP,Daily!KB$10,0),0),0)</f>
      </c>
      <c r="KC173" s="14">
        <f>IFERROR(VLOOKUP($IF173,Data!$B:$CP,Daily!KC$10,0)/IFERROR(VLOOKUP($IF172,Data!$B:$CP,Daily!KC$10,0),0),0)</f>
      </c>
      <c r="KD173" s="14">
        <f>IFERROR(VLOOKUP($IF173,Data!$B:$CP,Daily!KD$10,0)/IFERROR(VLOOKUP($IF172,Data!$B:$CP,Daily!KD$10,0),0),0)</f>
      </c>
      <c r="KE173" s="14">
        <f>IFERROR(VLOOKUP($IF173,Data!$B:$CP,Daily!KE$10,0)/IFERROR(VLOOKUP($IF172,Data!$B:$CP,Daily!KE$10,0),0),0)</f>
      </c>
      <c r="KF173" s="14">
        <f>IFERROR(VLOOKUP($IF173,Data!$B:$CP,Daily!KF$10,0)/IFERROR(VLOOKUP($IF172,Data!$B:$CP,Daily!KF$10,0),0),0)</f>
      </c>
      <c r="KG173" s="14">
        <f>IFERROR(VLOOKUP($IF173,Data!$B:$CP,Daily!KG$10,0)/IFERROR(VLOOKUP($IF172,Data!$B:$CP,Daily!KG$10,0),0),0)</f>
      </c>
      <c r="KH173" s="14">
        <f>IFERROR(VLOOKUP($IF173,Data!$B:$CP,Daily!KH$10,0)/IFERROR(VLOOKUP($IF172,Data!$B:$CP,Daily!KH$10,0),0),0)</f>
      </c>
      <c r="KI173" s="14">
        <f>IFERROR(VLOOKUP($IF173,Data!$B:$CP,Daily!KI$10,0)/IFERROR(VLOOKUP($IF172,Data!$B:$CP,Daily!KI$10,0),0),0)</f>
      </c>
      <c r="KJ173" s="14">
        <f>IFERROR(VLOOKUP($IF173,Data!$B:$CP,Daily!KJ$10,0)/IFERROR(VLOOKUP($IF172,Data!$B:$CP,Daily!KJ$10,0),0),0)</f>
      </c>
      <c r="KK173" s="14">
        <f>IFERROR(VLOOKUP($IF173,Data!$B:$CP,Daily!KK$10,0)/IFERROR(VLOOKUP($IF172,Data!$B:$CP,Daily!KK$10,0),0),0)</f>
      </c>
      <c r="KL173" s="14">
        <f>IFERROR(VLOOKUP($IF173,Data!$B:$CP,Daily!KL$10,0)/IFERROR(VLOOKUP($IF172,Data!$B:$CP,Daily!KL$10,0),0),0)</f>
      </c>
      <c r="KM173" s="14">
        <f>IFERROR(VLOOKUP($IF173,Data!$B:$CP,Daily!KM$10,0)/IFERROR(VLOOKUP($IF172,Data!$B:$CP,Daily!KM$10,0),0),0)</f>
      </c>
      <c r="KN173" s="14">
        <f>IFERROR(VLOOKUP($IF173,Data!$B:$CP,Daily!KN$10,0)/IFERROR(VLOOKUP($IF172,Data!$B:$CP,Daily!KN$10,0),0),0)</f>
      </c>
      <c r="KO173" s="14">
        <f>IFERROR(VLOOKUP($IF173,Data!$B:$CP,Daily!KO$10,0)/IFERROR(VLOOKUP($IF172,Data!$B:$CP,Daily!KO$10,0),0),0)</f>
      </c>
      <c r="KP173" s="14">
        <f>IFERROR(VLOOKUP($IF173,Data!$B:$CP,Daily!KP$10,0)/IFERROR(VLOOKUP($IF172,Data!$B:$CP,Daily!KP$10,0),0),0)</f>
      </c>
      <c r="KQ173" s="14">
        <f>IFERROR(VLOOKUP($IF173,Data!$B:$CP,Daily!KQ$10,0)/IFERROR(VLOOKUP($IF172,Data!$B:$CP,Daily!KQ$10,0),0),0)</f>
      </c>
      <c r="KR173" s="14">
        <f>IFERROR(VLOOKUP($IF173,Data!$B:$CP,Daily!KR$10,0)/IFERROR(VLOOKUP($IF172,Data!$B:$CP,Daily!KR$10,0),0),0)</f>
      </c>
      <c r="KS173" s="14">
        <f>IFERROR(VLOOKUP($IF173,Data!$B:$CP,Daily!KS$10,0)/IFERROR(VLOOKUP($IF172,Data!$B:$CP,Daily!KS$10,0),0),0)</f>
      </c>
      <c r="KT173" s="14">
        <f>IFERROR(VLOOKUP($IF173,Data!$B:$CP,Daily!KT$10,0)/IFERROR(VLOOKUP($IF172,Data!$B:$CP,Daily!KT$10,0),0),0)</f>
      </c>
      <c r="KU173" s="14">
        <f>IFERROR(VLOOKUP($IF173,Data!$B:$CP,Daily!KU$10,0)/IFERROR(VLOOKUP($IF172,Data!$B:$CP,Daily!KU$10,0),0),0)</f>
      </c>
      <c r="KV173" s="14">
        <f>IFERROR(VLOOKUP($IF173,Data!$B:$CP,Daily!KV$10,0)/IFERROR(VLOOKUP($IF172,Data!$B:$CP,Daily!KV$10,0),0),0)</f>
      </c>
      <c r="KW173" s="14">
        <f>IFERROR(VLOOKUP($IF173,Data!$B:$CP,Daily!KW$10,0)/IFERROR(VLOOKUP($IF172,Data!$B:$CP,Daily!KW$10,0),0),0)</f>
      </c>
      <c r="KX173" s="14">
        <f>IFERROR(VLOOKUP($IF173,Data!$B:$CP,Daily!KX$10,0)/IFERROR(VLOOKUP($IF172,Data!$B:$CP,Daily!KX$10,0),0),0)</f>
      </c>
      <c r="KY173" s="14">
        <f>IFERROR(VLOOKUP($IF173,Data!$B:$CP,Daily!KY$10,0)/IFERROR(VLOOKUP($IF172,Data!$B:$CP,Daily!KY$10,0),0),0)</f>
      </c>
      <c r="KZ173" s="14">
        <f>IFERROR(VLOOKUP($IF173,Data!$B:$CP,Daily!KZ$10,0)/IFERROR(VLOOKUP($IF172,Data!$B:$CP,Daily!KZ$10,0),0),0)</f>
      </c>
      <c r="LA173" s="14">
        <f>IFERROR(VLOOKUP($IF173,Data!$B:$CP,Daily!LA$10,0)/IFERROR(VLOOKUP($IF172,Data!$B:$CP,Daily!LA$10,0),0),0)</f>
      </c>
      <c r="LB173" s="14">
        <f>IFERROR(VLOOKUP($IF173,Data!$B:$CP,Daily!LB$10,0)/IFERROR(VLOOKUP($IF172,Data!$B:$CP,Daily!LB$10,0),0),0)</f>
      </c>
      <c r="LC173" s="14">
        <f>IFERROR(VLOOKUP($IF173,Data!$B:$CP,Daily!LC$10,0)/IFERROR(VLOOKUP($IF172,Data!$B:$CP,Daily!LC$10,0),0),0)</f>
      </c>
      <c r="LD173" s="14">
        <f>IFERROR(VLOOKUP($IF173,Data!$B:$CP,Daily!LD$10,0)/IFERROR(VLOOKUP($IF172,Data!$B:$CP,Daily!LD$10,0),0),0)</f>
      </c>
      <c r="LE173" s="14">
        <f>IFERROR(VLOOKUP($IF173,Data!$B:$CP,Daily!LE$10,0)/IFERROR(VLOOKUP($IF172,Data!$B:$CP,Daily!LE$10,0),0),0)</f>
      </c>
      <c r="LF173" s="14">
        <f>IFERROR(VLOOKUP($IF173,Data!$B:$CP,Daily!LF$10,0)/IFERROR(VLOOKUP($IF172,Data!$B:$CP,Daily!LF$10,0),0),0)</f>
      </c>
      <c r="LG173" s="14">
        <f>IFERROR(VLOOKUP($IF173,Data!$B:$CP,Daily!LG$10,0)/IFERROR(VLOOKUP($IF172,Data!$B:$CP,Daily!LG$10,0),0),0)</f>
      </c>
      <c r="LH173" s="14">
        <f>IFERROR(VLOOKUP($IF173,Data!$B:$CP,Daily!LH$10,0)/IFERROR(VLOOKUP($IF172,Data!$B:$CP,Daily!LH$10,0),0),0)</f>
      </c>
      <c r="LI173" s="14">
        <f>IFERROR(VLOOKUP($IF173,Data!$B:$CP,Daily!LI$10,0)/IFERROR(VLOOKUP($IF172,Data!$B:$CP,Daily!LI$10,0),0),0)</f>
      </c>
      <c r="LJ173" s="14">
        <f>IFERROR(VLOOKUP($IF173,Data!$B:$CP,Daily!LJ$10,0)/IFERROR(VLOOKUP($IF172,Data!$B:$CP,Daily!LJ$10,0),0),0)</f>
      </c>
      <c r="LK173" s="14">
        <f>IFERROR(VLOOKUP($IF173,Data!$B:$CP,Daily!LK$10,0)/IFERROR(VLOOKUP($IF172,Data!$B:$CP,Daily!LK$10,0),0),0)</f>
      </c>
      <c r="LL173" s="14">
        <f>IFERROR(VLOOKUP($IF173,Data!$B:$CP,Daily!LL$10,0)/IFERROR(VLOOKUP($IF172,Data!$B:$CP,Daily!LL$10,0),0),0)</f>
      </c>
      <c r="LM173" s="14">
        <f>IFERROR(VLOOKUP($IF173,Data!$B:$CP,Daily!LM$10,0)/IFERROR(VLOOKUP($IF172,Data!$B:$CP,Daily!LM$10,0),0),0)</f>
      </c>
      <c r="LN173" s="14">
        <f>IFERROR(VLOOKUP($IF173,Data!$B:$CP,Daily!LN$10,0)/IFERROR(VLOOKUP($IF172,Data!$B:$CP,Daily!LN$10,0),0),0)</f>
      </c>
      <c r="LO173" s="14">
        <f>IFERROR(VLOOKUP($IF173,Data!$B:$CP,Daily!LO$10,0)/IFERROR(VLOOKUP($IF172,Data!$B:$CP,Daily!LO$10,0),0),0)</f>
      </c>
      <c r="LP173" s="14">
        <f>IFERROR(VLOOKUP($IF173,Data!$B:$CP,Daily!LP$10,0)/IFERROR(VLOOKUP($IF172,Data!$B:$CP,Daily!LP$10,0),0),0)</f>
      </c>
      <c r="LQ173" s="14">
        <f>IFERROR(VLOOKUP($IF173,Data!$B:$CP,Daily!LQ$10,0)/IFERROR(VLOOKUP($IF172,Data!$B:$CP,Daily!LQ$10,0),0),0)</f>
      </c>
      <c r="LR173" s="14">
        <f>IFERROR(VLOOKUP($IF173,Data!$B:$CP,Daily!LR$10,0)/IFERROR(VLOOKUP($IF172,Data!$B:$CP,Daily!LR$10,0),0),0)</f>
      </c>
      <c r="LS173" s="14">
        <f>IFERROR(VLOOKUP($IF173,Data!$B:$CP,Daily!LS$10,0)/IFERROR(VLOOKUP($IF172,Data!$B:$CP,Daily!LS$10,0),0),0)</f>
      </c>
      <c r="LU173" s="52">
        <f t="shared" si="2690"/>
      </c>
      <c r="LV173" s="52">
        <f t="shared" si="2691"/>
      </c>
      <c r="LW173" s="52">
        <f t="shared" si="2692"/>
      </c>
      <c r="LX173" s="52">
        <f t="shared" si="2693"/>
      </c>
      <c r="LY173" s="52">
        <f t="shared" si="2694"/>
      </c>
      <c r="LZ173" s="55"/>
      <c r="MA173" s="14">
        <f t="shared" si="2695"/>
      </c>
      <c r="MB173" s="52">
        <f>IFERROR(SUMPRODUCT(LL173:LR173,LL$172:LR$172)/SUM(LL$172:LR$172),0)</f>
      </c>
      <c r="MC173" s="52">
        <f>IFERROR(SUMPRODUCT(KP173:LR173,KP$172:LR$172)/SUM(KP$172:LR$172),0)</f>
      </c>
    </row>
    <row r="174" spans="4:341" x14ac:dyDescent="0.25">
      <c r="D174" s="132" t="s">
        <v>852</v>
      </c>
      <c r="E174" s="67" t="str">
        <f>VLOOKUP($D174,'Metric Nature'!$C:$D,2,0)&amp;IF(($F174&lt;(EA174)),"Below",IF(($F174&gt;(DZ174)),"Above","Within"))</f>
      </c>
      <c r="F174" s="71">
        <f t="shared" si="2663"/>
      </c>
      <c r="G174" s="63">
        <f t="shared" si="2664"/>
      </c>
      <c r="H174" s="69">
        <f t="shared" si="2665"/>
      </c>
      <c r="I174" s="63">
        <f t="shared" si="2666"/>
      </c>
      <c r="J174" s="62">
        <f t="shared" si="2667"/>
      </c>
      <c r="K174" s="62"/>
      <c r="L174" s="70"/>
      <c r="M174" s="67" t="str">
        <f>VLOOKUP($D174,'Metric Nature'!$C:$D,2,0)&amp;IF(($N174&lt;(HZ174)),"Below",IF(($N174&gt;(HY174)),"Above","Within"))</f>
      </c>
      <c r="N174" s="71">
        <f t="shared" si="2668"/>
      </c>
      <c r="O174" s="63">
        <f t="shared" si="2669"/>
      </c>
      <c r="P174" s="69">
        <f t="shared" si="2670"/>
      </c>
      <c r="Q174" s="63">
        <f t="shared" si="2671"/>
      </c>
      <c r="R174" s="62">
        <f t="shared" si="2672"/>
      </c>
      <c r="S174" s="62"/>
      <c r="T174" s="70"/>
      <c r="U174" s="67" t="str">
        <f>VLOOKUP($D174,'Metric Nature'!$C:$D,2,0)&amp;IF(($V174&lt;(LY174)),"Below",IF(($V174&gt;(LX174)),"Above","Within"))</f>
      </c>
      <c r="V174" s="62">
        <f t="shared" si="2673"/>
      </c>
      <c r="W174" s="63">
        <f t="shared" si="2674"/>
      </c>
      <c r="X174" s="62">
        <f t="shared" si="2675"/>
      </c>
      <c r="Y174" s="63">
        <f t="shared" si="2676"/>
      </c>
      <c r="Z174" s="62">
        <f t="shared" si="2677"/>
      </c>
      <c r="AA174" s="62"/>
      <c r="AB174" s="64"/>
      <c r="AC174" s="60"/>
      <c r="AI174" s="9" t="s">
        <v>852</v>
      </c>
      <c r="AJ174" s="14">
        <f>IFERROR((VLOOKUP($EG174,Data!$B:$CP,Daily!EI$10,0)+VLOOKUP($IF174,Data!$B:$CP,Daily!IH$10,0))/(VLOOKUP($EG172,Data!$B:$CP,Daily!EI$10,0)+VLOOKUP($IF172,Data!$B:$CP,Daily!IH$10,0)),0)</f>
      </c>
      <c r="AK174" s="14">
        <f>IFERROR((VLOOKUP($EG174,Data!$B:$CP,Daily!EJ$10,0)+VLOOKUP($IF174,Data!$B:$CP,Daily!II$10,0))/(VLOOKUP($EG172,Data!$B:$CP,Daily!EJ$10,0)+VLOOKUP($IF172,Data!$B:$CP,Daily!II$10,0)),0)</f>
      </c>
      <c r="AL174" s="14">
        <f>IFERROR((VLOOKUP($EG174,Data!$B:$CP,Daily!EK$10,0)+VLOOKUP($IF174,Data!$B:$CP,Daily!IJ$10,0))/(VLOOKUP($EG172,Data!$B:$CP,Daily!EK$10,0)+VLOOKUP($IF172,Data!$B:$CP,Daily!IJ$10,0)),0)</f>
      </c>
      <c r="AM174" s="14">
        <f>IFERROR((VLOOKUP($EG174,Data!$B:$CP,Daily!EL$10,0)+VLOOKUP($IF174,Data!$B:$CP,Daily!IK$10,0))/(VLOOKUP($EG172,Data!$B:$CP,Daily!EL$10,0)+VLOOKUP($IF172,Data!$B:$CP,Daily!IK$10,0)),0)</f>
      </c>
      <c r="AN174" s="14">
        <f>IFERROR((VLOOKUP($EG174,Data!$B:$CP,Daily!EM$10,0)+VLOOKUP($IF174,Data!$B:$CP,Daily!IL$10,0))/(VLOOKUP($EG172,Data!$B:$CP,Daily!EM$10,0)+VLOOKUP($IF172,Data!$B:$CP,Daily!IL$10,0)),0)</f>
      </c>
      <c r="AO174" s="14">
        <f>IFERROR((VLOOKUP($EG174,Data!$B:$CP,Daily!EN$10,0)+VLOOKUP($IF174,Data!$B:$CP,Daily!IM$10,0))/(VLOOKUP($EG172,Data!$B:$CP,Daily!EN$10,0)+VLOOKUP($IF172,Data!$B:$CP,Daily!IM$10,0)),0)</f>
      </c>
      <c r="AP174" s="14">
        <f>IFERROR((VLOOKUP($EG174,Data!$B:$CP,Daily!EO$10,0)+VLOOKUP($IF174,Data!$B:$CP,Daily!IN$10,0))/(VLOOKUP($EG172,Data!$B:$CP,Daily!EO$10,0)+VLOOKUP($IF172,Data!$B:$CP,Daily!IN$10,0)),0)</f>
      </c>
      <c r="AQ174" s="14">
        <f>IFERROR((VLOOKUP($EG174,Data!$B:$CP,Daily!EP$10,0)+VLOOKUP($IF174,Data!$B:$CP,Daily!IO$10,0))/(VLOOKUP($EG172,Data!$B:$CP,Daily!EP$10,0)+VLOOKUP($IF172,Data!$B:$CP,Daily!IO$10,0)),0)</f>
      </c>
      <c r="AR174" s="14">
        <f>IFERROR((VLOOKUP($EG174,Data!$B:$CP,Daily!EQ$10,0)+VLOOKUP($IF174,Data!$B:$CP,Daily!IP$10,0))/(VLOOKUP($EG172,Data!$B:$CP,Daily!EQ$10,0)+VLOOKUP($IF172,Data!$B:$CP,Daily!IP$10,0)),0)</f>
      </c>
      <c r="AS174" s="14">
        <f>IFERROR((VLOOKUP($EG174,Data!$B:$CP,Daily!ER$10,0)+VLOOKUP($IF174,Data!$B:$CP,Daily!IQ$10,0))/(VLOOKUP($EG172,Data!$B:$CP,Daily!ER$10,0)+VLOOKUP($IF172,Data!$B:$CP,Daily!IQ$10,0)),0)</f>
      </c>
      <c r="AT174" s="14">
        <f>IFERROR((VLOOKUP($EG174,Data!$B:$CP,Daily!ES$10,0)+VLOOKUP($IF174,Data!$B:$CP,Daily!IR$10,0))/(VLOOKUP($EG172,Data!$B:$CP,Daily!ES$10,0)+VLOOKUP($IF172,Data!$B:$CP,Daily!IR$10,0)),0)</f>
      </c>
      <c r="AU174" s="14">
        <f>IFERROR((VLOOKUP($EG174,Data!$B:$CP,Daily!ET$10,0)+VLOOKUP($IF174,Data!$B:$CP,Daily!IS$10,0))/(VLOOKUP($EG172,Data!$B:$CP,Daily!ET$10,0)+VLOOKUP($IF172,Data!$B:$CP,Daily!IS$10,0)),0)</f>
      </c>
      <c r="AV174" s="14">
        <f>IFERROR((VLOOKUP($EG174,Data!$B:$CP,Daily!EU$10,0)+VLOOKUP($IF174,Data!$B:$CP,Daily!IT$10,0))/(VLOOKUP($EG172,Data!$B:$CP,Daily!EU$10,0)+VLOOKUP($IF172,Data!$B:$CP,Daily!IT$10,0)),0)</f>
      </c>
      <c r="AW174" s="14">
        <f>IFERROR((VLOOKUP($EG174,Data!$B:$CP,Daily!EV$10,0)+VLOOKUP($IF174,Data!$B:$CP,Daily!IU$10,0))/(VLOOKUP($EG172,Data!$B:$CP,Daily!EV$10,0)+VLOOKUP($IF172,Data!$B:$CP,Daily!IU$10,0)),0)</f>
      </c>
      <c r="AX174" s="14">
        <f>IFERROR((VLOOKUP($EG174,Data!$B:$CP,Daily!EW$10,0)+VLOOKUP($IF174,Data!$B:$CP,Daily!IV$10,0))/(VLOOKUP($EG172,Data!$B:$CP,Daily!EW$10,0)+VLOOKUP($IF172,Data!$B:$CP,Daily!IV$10,0)),0)</f>
      </c>
      <c r="AY174" s="14">
        <f>IFERROR((VLOOKUP($EG174,Data!$B:$CP,Daily!EX$10,0)+VLOOKUP($IF174,Data!$B:$CP,Daily!IW$10,0))/(VLOOKUP($EG172,Data!$B:$CP,Daily!EX$10,0)+VLOOKUP($IF172,Data!$B:$CP,Daily!IW$10,0)),0)</f>
      </c>
      <c r="AZ174" s="14">
        <f>IFERROR((VLOOKUP($EG174,Data!$B:$CP,Daily!EY$10,0)+VLOOKUP($IF174,Data!$B:$CP,Daily!IX$10,0))/(VLOOKUP($EG172,Data!$B:$CP,Daily!EY$10,0)+VLOOKUP($IF172,Data!$B:$CP,Daily!IX$10,0)),0)</f>
      </c>
      <c r="BA174" s="14">
        <f>IFERROR((VLOOKUP($EG174,Data!$B:$CP,Daily!EZ$10,0)+VLOOKUP($IF174,Data!$B:$CP,Daily!IY$10,0))/(VLOOKUP($EG172,Data!$B:$CP,Daily!EZ$10,0)+VLOOKUP($IF172,Data!$B:$CP,Daily!IY$10,0)),0)</f>
      </c>
      <c r="BB174" s="14">
        <f>IFERROR((VLOOKUP($EG174,Data!$B:$CP,Daily!FA$10,0)+VLOOKUP($IF174,Data!$B:$CP,Daily!IZ$10,0))/(VLOOKUP($EG172,Data!$B:$CP,Daily!FA$10,0)+VLOOKUP($IF172,Data!$B:$CP,Daily!IZ$10,0)),0)</f>
      </c>
      <c r="BC174" s="14">
        <f>IFERROR((VLOOKUP($EG174,Data!$B:$CP,Daily!FB$10,0)+VLOOKUP($IF174,Data!$B:$CP,Daily!JA$10,0))/(VLOOKUP($EG172,Data!$B:$CP,Daily!FB$10,0)+VLOOKUP($IF172,Data!$B:$CP,Daily!JA$10,0)),0)</f>
      </c>
      <c r="BD174" s="14">
        <f>IFERROR((VLOOKUP($EG174,Data!$B:$CP,Daily!FC$10,0)+VLOOKUP($IF174,Data!$B:$CP,Daily!JB$10,0))/(VLOOKUP($EG172,Data!$B:$CP,Daily!FC$10,0)+VLOOKUP($IF172,Data!$B:$CP,Daily!JB$10,0)),0)</f>
      </c>
      <c r="BE174" s="14">
        <f>IFERROR((VLOOKUP($EG174,Data!$B:$CP,Daily!FD$10,0)+VLOOKUP($IF174,Data!$B:$CP,Daily!JC$10,0))/(VLOOKUP($EG172,Data!$B:$CP,Daily!FD$10,0)+VLOOKUP($IF172,Data!$B:$CP,Daily!JC$10,0)),0)</f>
      </c>
      <c r="BF174" s="14">
        <f>IFERROR((VLOOKUP($EG174,Data!$B:$CP,Daily!FE$10,0)+VLOOKUP($IF174,Data!$B:$CP,Daily!JD$10,0))/(VLOOKUP($EG172,Data!$B:$CP,Daily!FE$10,0)+VLOOKUP($IF172,Data!$B:$CP,Daily!JD$10,0)),0)</f>
      </c>
      <c r="BG174" s="14">
        <f>IFERROR((VLOOKUP($EG174,Data!$B:$CP,Daily!FF$10,0)+VLOOKUP($IF174,Data!$B:$CP,Daily!JE$10,0))/(VLOOKUP($EG172,Data!$B:$CP,Daily!FF$10,0)+VLOOKUP($IF172,Data!$B:$CP,Daily!JE$10,0)),0)</f>
      </c>
      <c r="BH174" s="14">
        <f>IFERROR((VLOOKUP($EG174,Data!$B:$CP,Daily!FG$10,0)+VLOOKUP($IF174,Data!$B:$CP,Daily!JF$10,0))/(VLOOKUP($EG172,Data!$B:$CP,Daily!FG$10,0)+VLOOKUP($IF172,Data!$B:$CP,Daily!JF$10,0)),0)</f>
      </c>
      <c r="BI174" s="14">
        <f>IFERROR((VLOOKUP($EG174,Data!$B:$CP,Daily!FH$10,0)+VLOOKUP($IF174,Data!$B:$CP,Daily!JG$10,0))/(VLOOKUP($EG172,Data!$B:$CP,Daily!FH$10,0)+VLOOKUP($IF172,Data!$B:$CP,Daily!JG$10,0)),0)</f>
      </c>
      <c r="BJ174" s="14">
        <f>IFERROR((VLOOKUP($EG174,Data!$B:$CP,Daily!FI$10,0)+VLOOKUP($IF174,Data!$B:$CP,Daily!JH$10,0))/(VLOOKUP($EG172,Data!$B:$CP,Daily!FI$10,0)+VLOOKUP($IF172,Data!$B:$CP,Daily!JH$10,0)),0)</f>
      </c>
      <c r="BK174" s="14">
        <f>IFERROR((VLOOKUP($EG174,Data!$B:$CP,Daily!FJ$10,0)+VLOOKUP($IF174,Data!$B:$CP,Daily!JI$10,0))/(VLOOKUP($EG172,Data!$B:$CP,Daily!FJ$10,0)+VLOOKUP($IF172,Data!$B:$CP,Daily!JI$10,0)),0)</f>
      </c>
      <c r="BL174" s="14">
        <f>IFERROR((VLOOKUP($EG174,Data!$B:$CP,Daily!FK$10,0)+VLOOKUP($IF174,Data!$B:$CP,Daily!JJ$10,0))/(VLOOKUP($EG172,Data!$B:$CP,Daily!FK$10,0)+VLOOKUP($IF172,Data!$B:$CP,Daily!JJ$10,0)),0)</f>
      </c>
      <c r="BM174" s="14">
        <f>IFERROR((VLOOKUP($EG174,Data!$B:$CP,Daily!FL$10,0)+VLOOKUP($IF174,Data!$B:$CP,Daily!JK$10,0))/(VLOOKUP($EG172,Data!$B:$CP,Daily!FL$10,0)+VLOOKUP($IF172,Data!$B:$CP,Daily!JK$10,0)),0)</f>
      </c>
      <c r="BN174" s="14">
        <f>IFERROR((VLOOKUP($EG174,Data!$B:$CP,Daily!FM$10,0)+VLOOKUP($IF174,Data!$B:$CP,Daily!JL$10,0))/(VLOOKUP($EG172,Data!$B:$CP,Daily!FM$10,0)+VLOOKUP($IF172,Data!$B:$CP,Daily!JL$10,0)),0)</f>
      </c>
      <c r="BO174" s="14">
        <f>IFERROR((VLOOKUP($EG174,Data!$B:$CP,Daily!FN$10,0)+VLOOKUP($IF174,Data!$B:$CP,Daily!JM$10,0))/(VLOOKUP($EG172,Data!$B:$CP,Daily!FN$10,0)+VLOOKUP($IF172,Data!$B:$CP,Daily!JM$10,0)),0)</f>
      </c>
      <c r="BP174" s="14">
        <f>IFERROR((VLOOKUP($EG174,Data!$B:$CP,Daily!FO$10,0)+VLOOKUP($IF174,Data!$B:$CP,Daily!JN$10,0))/(VLOOKUP($EG172,Data!$B:$CP,Daily!FO$10,0)+VLOOKUP($IF172,Data!$B:$CP,Daily!JN$10,0)),0)</f>
      </c>
      <c r="BQ174" s="14">
        <f>IFERROR((VLOOKUP($EG174,Data!$B:$CP,Daily!FP$10,0)+VLOOKUP($IF174,Data!$B:$CP,Daily!JO$10,0))/(VLOOKUP($EG172,Data!$B:$CP,Daily!FP$10,0)+VLOOKUP($IF172,Data!$B:$CP,Daily!JO$10,0)),0)</f>
      </c>
      <c r="BR174" s="14">
        <f>IFERROR((VLOOKUP($EG174,Data!$B:$CP,Daily!FQ$10,0)+VLOOKUP($IF174,Data!$B:$CP,Daily!JP$10,0))/(VLOOKUP($EG172,Data!$B:$CP,Daily!FQ$10,0)+VLOOKUP($IF172,Data!$B:$CP,Daily!JP$10,0)),0)</f>
      </c>
      <c r="BS174" s="14">
        <f>IFERROR((VLOOKUP($EG174,Data!$B:$CP,Daily!FR$10,0)+VLOOKUP($IF174,Data!$B:$CP,Daily!JQ$10,0))/(VLOOKUP($EG172,Data!$B:$CP,Daily!FR$10,0)+VLOOKUP($IF172,Data!$B:$CP,Daily!JQ$10,0)),0)</f>
      </c>
      <c r="BT174" s="14">
        <f>IFERROR((VLOOKUP($EG174,Data!$B:$CP,Daily!FS$10,0)+VLOOKUP($IF174,Data!$B:$CP,Daily!JR$10,0))/(VLOOKUP($EG172,Data!$B:$CP,Daily!FS$10,0)+VLOOKUP($IF172,Data!$B:$CP,Daily!JR$10,0)),0)</f>
      </c>
      <c r="BU174" s="14">
        <f>IFERROR((VLOOKUP($EG174,Data!$B:$CP,Daily!FT$10,0)+VLOOKUP($IF174,Data!$B:$CP,Daily!JS$10,0))/(VLOOKUP($EG172,Data!$B:$CP,Daily!FT$10,0)+VLOOKUP($IF172,Data!$B:$CP,Daily!JS$10,0)),0)</f>
      </c>
      <c r="BV174" s="14">
        <f>IFERROR((VLOOKUP($EG174,Data!$B:$CP,Daily!FU$10,0)+VLOOKUP($IF174,Data!$B:$CP,Daily!JT$10,0))/(VLOOKUP($EG172,Data!$B:$CP,Daily!FU$10,0)+VLOOKUP($IF172,Data!$B:$CP,Daily!JT$10,0)),0)</f>
      </c>
      <c r="BW174" s="14">
        <f>IFERROR((VLOOKUP($EG174,Data!$B:$CP,Daily!FV$10,0)+VLOOKUP($IF174,Data!$B:$CP,Daily!JU$10,0))/(VLOOKUP($EG172,Data!$B:$CP,Daily!FV$10,0)+VLOOKUP($IF172,Data!$B:$CP,Daily!JU$10,0)),0)</f>
      </c>
      <c r="BX174" s="14">
        <f>IFERROR((VLOOKUP($EG174,Data!$B:$CP,Daily!FW$10,0)+VLOOKUP($IF174,Data!$B:$CP,Daily!JV$10,0))/(VLOOKUP($EG172,Data!$B:$CP,Daily!FW$10,0)+VLOOKUP($IF172,Data!$B:$CP,Daily!JV$10,0)),0)</f>
      </c>
      <c r="BY174" s="14">
        <f>IFERROR((VLOOKUP($EG174,Data!$B:$CP,Daily!FX$10,0)+VLOOKUP($IF174,Data!$B:$CP,Daily!JW$10,0))/(VLOOKUP($EG172,Data!$B:$CP,Daily!FX$10,0)+VLOOKUP($IF172,Data!$B:$CP,Daily!JW$10,0)),0)</f>
      </c>
      <c r="BZ174" s="14">
        <f>IFERROR((VLOOKUP($EG174,Data!$B:$CP,Daily!FY$10,0)+VLOOKUP($IF174,Data!$B:$CP,Daily!JX$10,0))/(VLOOKUP($EG172,Data!$B:$CP,Daily!FY$10,0)+VLOOKUP($IF172,Data!$B:$CP,Daily!JX$10,0)),0)</f>
      </c>
      <c r="CA174" s="14">
        <f>IFERROR((VLOOKUP($EG174,Data!$B:$CP,Daily!FZ$10,0)+VLOOKUP($IF174,Data!$B:$CP,Daily!JY$10,0))/(VLOOKUP($EG172,Data!$B:$CP,Daily!FZ$10,0)+VLOOKUP($IF172,Data!$B:$CP,Daily!JY$10,0)),0)</f>
      </c>
      <c r="CB174" s="14">
        <f>IFERROR((VLOOKUP($EG174,Data!$B:$CP,Daily!GA$10,0)+VLOOKUP($IF174,Data!$B:$CP,Daily!JZ$10,0))/(VLOOKUP($EG172,Data!$B:$CP,Daily!GA$10,0)+VLOOKUP($IF172,Data!$B:$CP,Daily!JZ$10,0)),0)</f>
      </c>
      <c r="CC174" s="14">
        <f>IFERROR((VLOOKUP($EG174,Data!$B:$CP,Daily!GB$10,0)+VLOOKUP($IF174,Data!$B:$CP,Daily!KA$10,0))/(VLOOKUP($EG172,Data!$B:$CP,Daily!GB$10,0)+VLOOKUP($IF172,Data!$B:$CP,Daily!KA$10,0)),0)</f>
      </c>
      <c r="CD174" s="14">
        <f>IFERROR((VLOOKUP($EG174,Data!$B:$CP,Daily!GC$10,0)+VLOOKUP($IF174,Data!$B:$CP,Daily!KB$10,0))/(VLOOKUP($EG172,Data!$B:$CP,Daily!GC$10,0)+VLOOKUP($IF172,Data!$B:$CP,Daily!KB$10,0)),0)</f>
      </c>
      <c r="CE174" s="14">
        <f>IFERROR((VLOOKUP($EG174,Data!$B:$CP,Daily!GD$10,0)+VLOOKUP($IF174,Data!$B:$CP,Daily!KC$10,0))/(VLOOKUP($EG172,Data!$B:$CP,Daily!GD$10,0)+VLOOKUP($IF172,Data!$B:$CP,Daily!KC$10,0)),0)</f>
      </c>
      <c r="CF174" s="14">
        <f>IFERROR((VLOOKUP($EG174,Data!$B:$CP,Daily!GE$10,0)+VLOOKUP($IF174,Data!$B:$CP,Daily!KD$10,0))/(VLOOKUP($EG172,Data!$B:$CP,Daily!GE$10,0)+VLOOKUP($IF172,Data!$B:$CP,Daily!KD$10,0)),0)</f>
      </c>
      <c r="CG174" s="14">
        <f>IFERROR((VLOOKUP($EG174,Data!$B:$CP,Daily!GF$10,0)+VLOOKUP($IF174,Data!$B:$CP,Daily!KE$10,0))/(VLOOKUP($EG172,Data!$B:$CP,Daily!GF$10,0)+VLOOKUP($IF172,Data!$B:$CP,Daily!KE$10,0)),0)</f>
      </c>
      <c r="CH174" s="14">
        <f>IFERROR((VLOOKUP($EG174,Data!$B:$CP,Daily!GG$10,0)+VLOOKUP($IF174,Data!$B:$CP,Daily!KF$10,0))/(VLOOKUP($EG172,Data!$B:$CP,Daily!GG$10,0)+VLOOKUP($IF172,Data!$B:$CP,Daily!KF$10,0)),0)</f>
      </c>
      <c r="CI174" s="14">
        <f>IFERROR((VLOOKUP($EG174,Data!$B:$CP,Daily!GH$10,0)+VLOOKUP($IF174,Data!$B:$CP,Daily!KG$10,0))/(VLOOKUP($EG172,Data!$B:$CP,Daily!GH$10,0)+VLOOKUP($IF172,Data!$B:$CP,Daily!KG$10,0)),0)</f>
      </c>
      <c r="CJ174" s="14">
        <f>IFERROR((VLOOKUP($EG174,Data!$B:$CP,Daily!GI$10,0)+VLOOKUP($IF174,Data!$B:$CP,Daily!KH$10,0))/(VLOOKUP($EG172,Data!$B:$CP,Daily!GI$10,0)+VLOOKUP($IF172,Data!$B:$CP,Daily!KH$10,0)),0)</f>
      </c>
      <c r="CK174" s="14">
        <f>IFERROR((VLOOKUP($EG174,Data!$B:$CP,Daily!GJ$10,0)+VLOOKUP($IF174,Data!$B:$CP,Daily!KI$10,0))/(VLOOKUP($EG172,Data!$B:$CP,Daily!GJ$10,0)+VLOOKUP($IF172,Data!$B:$CP,Daily!KI$10,0)),0)</f>
      </c>
      <c r="CL174" s="14">
        <f>IFERROR((VLOOKUP($EG174,Data!$B:$CP,Daily!GK$10,0)+VLOOKUP($IF174,Data!$B:$CP,Daily!KJ$10,0))/(VLOOKUP($EG172,Data!$B:$CP,Daily!GK$10,0)+VLOOKUP($IF172,Data!$B:$CP,Daily!KJ$10,0)),0)</f>
      </c>
      <c r="CM174" s="14">
        <f>IFERROR((VLOOKUP($EG174,Data!$B:$CP,Daily!GL$10,0)+VLOOKUP($IF174,Data!$B:$CP,Daily!KK$10,0))/(VLOOKUP($EG172,Data!$B:$CP,Daily!GL$10,0)+VLOOKUP($IF172,Data!$B:$CP,Daily!KK$10,0)),0)</f>
      </c>
      <c r="CN174" s="14">
        <f>IFERROR((VLOOKUP($EG174,Data!$B:$CP,Daily!GM$10,0)+VLOOKUP($IF174,Data!$B:$CP,Daily!KL$10,0))/(VLOOKUP($EG172,Data!$B:$CP,Daily!GM$10,0)+VLOOKUP($IF172,Data!$B:$CP,Daily!KL$10,0)),0)</f>
      </c>
      <c r="CO174" s="14">
        <f>IFERROR((VLOOKUP($EG174,Data!$B:$CP,Daily!GN$10,0)+VLOOKUP($IF174,Data!$B:$CP,Daily!KM$10,0))/(VLOOKUP($EG172,Data!$B:$CP,Daily!GN$10,0)+VLOOKUP($IF172,Data!$B:$CP,Daily!KM$10,0)),0)</f>
      </c>
      <c r="CP174" s="14">
        <f>IFERROR((VLOOKUP($EG174,Data!$B:$CP,Daily!GO$10,0)+VLOOKUP($IF174,Data!$B:$CP,Daily!KN$10,0))/(VLOOKUP($EG172,Data!$B:$CP,Daily!GO$10,0)+VLOOKUP($IF172,Data!$B:$CP,Daily!KN$10,0)),0)</f>
      </c>
      <c r="CQ174" s="14">
        <f>IFERROR((VLOOKUP($EG174,Data!$B:$CP,Daily!GP$10,0)+VLOOKUP($IF174,Data!$B:$CP,Daily!KO$10,0))/(VLOOKUP($EG172,Data!$B:$CP,Daily!GP$10,0)+VLOOKUP($IF172,Data!$B:$CP,Daily!KO$10,0)),0)</f>
      </c>
      <c r="CR174" s="14">
        <f>IFERROR((VLOOKUP($EG174,Data!$B:$CP,Daily!GQ$10,0)+VLOOKUP($IF174,Data!$B:$CP,Daily!KP$10,0))/(VLOOKUP($EG172,Data!$B:$CP,Daily!GQ$10,0)+VLOOKUP($IF172,Data!$B:$CP,Daily!KP$10,0)),0)</f>
      </c>
      <c r="CS174" s="14">
        <f>IFERROR((VLOOKUP($EG174,Data!$B:$CP,Daily!GR$10,0)+VLOOKUP($IF174,Data!$B:$CP,Daily!KQ$10,0))/(VLOOKUP($EG172,Data!$B:$CP,Daily!GR$10,0)+VLOOKUP($IF172,Data!$B:$CP,Daily!KQ$10,0)),0)</f>
      </c>
      <c r="CT174" s="14">
        <f>IFERROR((VLOOKUP($EG174,Data!$B:$CP,Daily!GS$10,0)+VLOOKUP($IF174,Data!$B:$CP,Daily!KR$10,0))/(VLOOKUP($EG172,Data!$B:$CP,Daily!GS$10,0)+VLOOKUP($IF172,Data!$B:$CP,Daily!KR$10,0)),0)</f>
      </c>
      <c r="CU174" s="14">
        <f>IFERROR((VLOOKUP($EG174,Data!$B:$CP,Daily!GT$10,0)+VLOOKUP($IF174,Data!$B:$CP,Daily!KS$10,0))/(VLOOKUP($EG172,Data!$B:$CP,Daily!GT$10,0)+VLOOKUP($IF172,Data!$B:$CP,Daily!KS$10,0)),0)</f>
      </c>
      <c r="CV174" s="14">
        <f>IFERROR((VLOOKUP($EG174,Data!$B:$CP,Daily!GU$10,0)+VLOOKUP($IF174,Data!$B:$CP,Daily!KT$10,0))/(VLOOKUP($EG172,Data!$B:$CP,Daily!GU$10,0)+VLOOKUP($IF172,Data!$B:$CP,Daily!KT$10,0)),0)</f>
      </c>
      <c r="CW174" s="14">
        <f>IFERROR((VLOOKUP($EG174,Data!$B:$CP,Daily!GV$10,0)+VLOOKUP($IF174,Data!$B:$CP,Daily!KU$10,0))/(VLOOKUP($EG172,Data!$B:$CP,Daily!GV$10,0)+VLOOKUP($IF172,Data!$B:$CP,Daily!KU$10,0)),0)</f>
      </c>
      <c r="CX174" s="14">
        <f>IFERROR((VLOOKUP($EG174,Data!$B:$CP,Daily!GW$10,0)+VLOOKUP($IF174,Data!$B:$CP,Daily!KV$10,0))/(VLOOKUP($EG172,Data!$B:$CP,Daily!GW$10,0)+VLOOKUP($IF172,Data!$B:$CP,Daily!KV$10,0)),0)</f>
      </c>
      <c r="CY174" s="14">
        <f>IFERROR((VLOOKUP($EG174,Data!$B:$CP,Daily!GX$10,0)+VLOOKUP($IF174,Data!$B:$CP,Daily!KW$10,0))/(VLOOKUP($EG172,Data!$B:$CP,Daily!GX$10,0)+VLOOKUP($IF172,Data!$B:$CP,Daily!KW$10,0)),0)</f>
      </c>
      <c r="CZ174" s="14">
        <f>IFERROR((VLOOKUP($EG174,Data!$B:$CP,Daily!GY$10,0)+VLOOKUP($IF174,Data!$B:$CP,Daily!KX$10,0))/(VLOOKUP($EG172,Data!$B:$CP,Daily!GY$10,0)+VLOOKUP($IF172,Data!$B:$CP,Daily!KX$10,0)),0)</f>
      </c>
      <c r="DA174" s="14">
        <f>IFERROR((VLOOKUP($EG174,Data!$B:$CP,Daily!GZ$10,0)+VLOOKUP($IF174,Data!$B:$CP,Daily!KY$10,0))/(VLOOKUP($EG172,Data!$B:$CP,Daily!GZ$10,0)+VLOOKUP($IF172,Data!$B:$CP,Daily!KY$10,0)),0)</f>
      </c>
      <c r="DB174" s="14">
        <f>IFERROR((VLOOKUP($EG174,Data!$B:$CP,Daily!HA$10,0)+VLOOKUP($IF174,Data!$B:$CP,Daily!KZ$10,0))/(VLOOKUP($EG172,Data!$B:$CP,Daily!HA$10,0)+VLOOKUP($IF172,Data!$B:$CP,Daily!KZ$10,0)),0)</f>
      </c>
      <c r="DC174" s="14">
        <f>IFERROR((VLOOKUP($EG174,Data!$B:$CP,Daily!HB$10,0)+VLOOKUP($IF174,Data!$B:$CP,Daily!LA$10,0))/(VLOOKUP($EG172,Data!$B:$CP,Daily!HB$10,0)+VLOOKUP($IF172,Data!$B:$CP,Daily!LA$10,0)),0)</f>
      </c>
      <c r="DD174" s="14">
        <f>IFERROR((VLOOKUP($EG174,Data!$B:$CP,Daily!HC$10,0)+VLOOKUP($IF174,Data!$B:$CP,Daily!LB$10,0))/(VLOOKUP($EG172,Data!$B:$CP,Daily!HC$10,0)+VLOOKUP($IF172,Data!$B:$CP,Daily!LB$10,0)),0)</f>
      </c>
      <c r="DE174" s="14">
        <f>IFERROR((VLOOKUP($EG174,Data!$B:$CP,Daily!HD$10,0)+VLOOKUP($IF174,Data!$B:$CP,Daily!LC$10,0))/(VLOOKUP($EG172,Data!$B:$CP,Daily!HD$10,0)+VLOOKUP($IF172,Data!$B:$CP,Daily!LC$10,0)),0)</f>
      </c>
      <c r="DF174" s="14">
        <f>IFERROR((VLOOKUP($EG174,Data!$B:$CP,Daily!HE$10,0)+VLOOKUP($IF174,Data!$B:$CP,Daily!LD$10,0))/(VLOOKUP($EG172,Data!$B:$CP,Daily!HE$10,0)+VLOOKUP($IF172,Data!$B:$CP,Daily!LD$10,0)),0)</f>
      </c>
      <c r="DG174" s="14">
        <f>IFERROR((VLOOKUP($EG174,Data!$B:$CP,Daily!HF$10,0)+VLOOKUP($IF174,Data!$B:$CP,Daily!LE$10,0))/(VLOOKUP($EG172,Data!$B:$CP,Daily!HF$10,0)+VLOOKUP($IF172,Data!$B:$CP,Daily!LE$10,0)),0)</f>
      </c>
      <c r="DH174" s="14">
        <f>IFERROR((VLOOKUP($EG174,Data!$B:$CP,Daily!HG$10,0)+VLOOKUP($IF174,Data!$B:$CP,Daily!LF$10,0))/(VLOOKUP($EG172,Data!$B:$CP,Daily!HG$10,0)+VLOOKUP($IF172,Data!$B:$CP,Daily!LF$10,0)),0)</f>
      </c>
      <c r="DI174" s="14">
        <f>IFERROR((VLOOKUP($EG174,Data!$B:$CP,Daily!HH$10,0)+VLOOKUP($IF174,Data!$B:$CP,Daily!LG$10,0))/(VLOOKUP($EG172,Data!$B:$CP,Daily!HH$10,0)+VLOOKUP($IF172,Data!$B:$CP,Daily!LG$10,0)),0)</f>
      </c>
      <c r="DJ174" s="14">
        <f>IFERROR((VLOOKUP($EG174,Data!$B:$CP,Daily!HI$10,0)+VLOOKUP($IF174,Data!$B:$CP,Daily!LH$10,0))/(VLOOKUP($EG172,Data!$B:$CP,Daily!HI$10,0)+VLOOKUP($IF172,Data!$B:$CP,Daily!LH$10,0)),0)</f>
      </c>
      <c r="DK174" s="14">
        <f>IFERROR((VLOOKUP($EG174,Data!$B:$CP,Daily!HJ$10,0)+VLOOKUP($IF174,Data!$B:$CP,Daily!LI$10,0))/(VLOOKUP($EG172,Data!$B:$CP,Daily!HJ$10,0)+VLOOKUP($IF172,Data!$B:$CP,Daily!LI$10,0)),0)</f>
      </c>
      <c r="DL174" s="14">
        <f>IFERROR((VLOOKUP($EG174,Data!$B:$CP,Daily!HK$10,0)+VLOOKUP($IF174,Data!$B:$CP,Daily!LJ$10,0))/(VLOOKUP($EG172,Data!$B:$CP,Daily!HK$10,0)+VLOOKUP($IF172,Data!$B:$CP,Daily!LJ$10,0)),0)</f>
      </c>
      <c r="DM174" s="14">
        <f>IFERROR((VLOOKUP($EG174,Data!$B:$CP,Daily!HL$10,0)+VLOOKUP($IF174,Data!$B:$CP,Daily!LK$10,0))/(VLOOKUP($EG172,Data!$B:$CP,Daily!HL$10,0)+VLOOKUP($IF172,Data!$B:$CP,Daily!LK$10,0)),0)</f>
      </c>
      <c r="DN174" s="14">
        <f>IFERROR((VLOOKUP($EG174,Data!$B:$CP,Daily!HM$10,0)+VLOOKUP($IF174,Data!$B:$CP,Daily!LL$10,0))/(VLOOKUP($EG172,Data!$B:$CP,Daily!HM$10,0)+VLOOKUP($IF172,Data!$B:$CP,Daily!LL$10,0)),0)</f>
      </c>
      <c r="DO174" s="14">
        <f>IFERROR((VLOOKUP($EG174,Data!$B:$CP,Daily!HN$10,0)+VLOOKUP($IF174,Data!$B:$CP,Daily!LM$10,0))/(VLOOKUP($EG172,Data!$B:$CP,Daily!HN$10,0)+VLOOKUP($IF172,Data!$B:$CP,Daily!LM$10,0)),0)</f>
      </c>
      <c r="DP174" s="14">
        <f>IFERROR((VLOOKUP($EG174,Data!$B:$CP,Daily!HO$10,0)+VLOOKUP($IF174,Data!$B:$CP,Daily!LN$10,0))/(VLOOKUP($EG172,Data!$B:$CP,Daily!HO$10,0)+VLOOKUP($IF172,Data!$B:$CP,Daily!LN$10,0)),0)</f>
      </c>
      <c r="DQ174" s="14">
        <f>IFERROR((VLOOKUP($EG174,Data!$B:$CP,Daily!HP$10,0)+VLOOKUP($IF174,Data!$B:$CP,Daily!LO$10,0))/(VLOOKUP($EG172,Data!$B:$CP,Daily!HP$10,0)+VLOOKUP($IF172,Data!$B:$CP,Daily!LO$10,0)),0)</f>
      </c>
      <c r="DR174" s="14">
        <f>IFERROR((VLOOKUP($EG174,Data!$B:$CP,Daily!HQ$10,0)+VLOOKUP($IF174,Data!$B:$CP,Daily!LP$10,0))/(VLOOKUP($EG172,Data!$B:$CP,Daily!HQ$10,0)+VLOOKUP($IF172,Data!$B:$CP,Daily!LP$10,0)),0)</f>
      </c>
      <c r="DS174" s="14">
        <f>IFERROR((VLOOKUP($EG174,Data!$B:$CP,Daily!HR$10,0)+VLOOKUP($IF174,Data!$B:$CP,Daily!LQ$10,0))/(VLOOKUP($EG172,Data!$B:$CP,Daily!HR$10,0)+VLOOKUP($IF172,Data!$B:$CP,Daily!LQ$10,0)),0)</f>
      </c>
      <c r="DT174" s="14">
        <f>IFERROR((VLOOKUP($EG174,Data!$B:$CP,Daily!HS$10,0)+VLOOKUP($IF174,Data!$B:$CP,Daily!LR$10,0))/(VLOOKUP($EG172,Data!$B:$CP,Daily!HS$10,0)+VLOOKUP($IF172,Data!$B:$CP,Daily!LR$10,0)),0)</f>
      </c>
      <c r="DU174" s="14">
        <f>IFERROR((VLOOKUP($EG174,Data!$B:$CP,Daily!HT$10,0)+VLOOKUP($IF174,Data!$B:$CP,Daily!LS$10,0))/(VLOOKUP($EG172,Data!$B:$CP,Daily!HT$10,0)+VLOOKUP($IF172,Data!$B:$CP,Daily!LS$10,0)),0)</f>
      </c>
      <c r="DV174" s="14">
        <f>IFERROR((VLOOKUP($EG174,Data!$B:$CP,Daily!HU$10,0)+VLOOKUP($IF174,Data!$B:$CP,Daily!LT$10,0))/(VLOOKUP($EG172,Data!$B:$CP,Daily!HU$10,0)+VLOOKUP($IF172,Data!$B:$CP,Daily!LT$10,0)),0)</f>
      </c>
      <c r="DW174" s="52">
        <f t="shared" si="2678"/>
      </c>
      <c r="DX174" s="52">
        <f t="shared" si="2679"/>
      </c>
      <c r="DY174" s="52">
        <f t="shared" si="2680"/>
      </c>
      <c r="DZ174" s="52">
        <f t="shared" si="2681"/>
      </c>
      <c r="EA174" s="52">
        <f t="shared" si="2682"/>
      </c>
      <c r="EB174" s="18"/>
      <c r="EC174" s="14">
        <f t="shared" si="2683"/>
      </c>
      <c r="ED174" s="52">
        <f t="shared" ref="ED174" si="2696">IFERROR(SUMPRODUCT(DN174:DT174,DN$172:DT$172)/SUM(DN$172:DT$172),0)</f>
      </c>
      <c r="EE174" s="52">
        <f t="shared" ref="EE174" si="2697">IFERROR(SUMPRODUCT(CR174:DT174,CR$172:DT$172)/SUM(CR$172:DT$172),0)</f>
      </c>
      <c r="EF174" s="16"/>
      <c r="EG174" s="9" t="s">
        <v>853</v>
      </c>
      <c r="EH174" s="9" t="s">
        <v>151</v>
      </c>
      <c r="EI174" s="14">
        <f>IFERROR(VLOOKUP($EG174,Data!$B:$CP,Daily!EI$10,0)/IFERROR(VLOOKUP($EG172,Data!$B:$CP,Daily!EI$10,0),0),0)</f>
      </c>
      <c r="EJ174" s="14">
        <f>IFERROR(VLOOKUP($EG174,Data!$B:$CP,Daily!EJ$10,0)/IFERROR(VLOOKUP($EG172,Data!$B:$CP,Daily!EJ$10,0),0),0)</f>
      </c>
      <c r="EK174" s="14">
        <f>IFERROR(VLOOKUP($EG174,Data!$B:$CP,Daily!EK$10,0)/IFERROR(VLOOKUP($EG172,Data!$B:$CP,Daily!EK$10,0),0),0)</f>
      </c>
      <c r="EL174" s="14">
        <f>IFERROR(VLOOKUP($EG174,Data!$B:$CP,Daily!EL$10,0)/IFERROR(VLOOKUP($EG172,Data!$B:$CP,Daily!EL$10,0),0),0)</f>
      </c>
      <c r="EM174" s="14">
        <f>IFERROR(VLOOKUP($EG174,Data!$B:$CP,Daily!EM$10,0)/IFERROR(VLOOKUP($EG172,Data!$B:$CP,Daily!EM$10,0),0),0)</f>
      </c>
      <c r="EN174" s="14">
        <f>IFERROR(VLOOKUP($EG174,Data!$B:$CP,Daily!EN$10,0)/IFERROR(VLOOKUP($EG172,Data!$B:$CP,Daily!EN$10,0),0),0)</f>
      </c>
      <c r="EO174" s="14">
        <f>IFERROR(VLOOKUP($EG174,Data!$B:$CP,Daily!EO$10,0)/IFERROR(VLOOKUP($EG172,Data!$B:$CP,Daily!EO$10,0),0),0)</f>
      </c>
      <c r="EP174" s="14">
        <f>IFERROR(VLOOKUP($EG174,Data!$B:$CP,Daily!EP$10,0)/IFERROR(VLOOKUP($EG172,Data!$B:$CP,Daily!EP$10,0),0),0)</f>
      </c>
      <c r="EQ174" s="14">
        <f>IFERROR(VLOOKUP($EG174,Data!$B:$CP,Daily!EQ$10,0)/IFERROR(VLOOKUP($EG172,Data!$B:$CP,Daily!EQ$10,0),0),0)</f>
      </c>
      <c r="ER174" s="14">
        <f>IFERROR(VLOOKUP($EG174,Data!$B:$CP,Daily!ER$10,0)/IFERROR(VLOOKUP($EG172,Data!$B:$CP,Daily!ER$10,0),0),0)</f>
      </c>
      <c r="ES174" s="14">
        <f>IFERROR(VLOOKUP($EG174,Data!$B:$CP,Daily!ES$10,0)/IFERROR(VLOOKUP($EG172,Data!$B:$CP,Daily!ES$10,0),0),0)</f>
      </c>
      <c r="ET174" s="14">
        <f>IFERROR(VLOOKUP($EG174,Data!$B:$CP,Daily!ET$10,0)/IFERROR(VLOOKUP($EG172,Data!$B:$CP,Daily!ET$10,0),0),0)</f>
      </c>
      <c r="EU174" s="14">
        <f>IFERROR(VLOOKUP($EG174,Data!$B:$CP,Daily!EU$10,0)/IFERROR(VLOOKUP($EG172,Data!$B:$CP,Daily!EU$10,0),0),0)</f>
      </c>
      <c r="EV174" s="14">
        <f>IFERROR(VLOOKUP($EG174,Data!$B:$CP,Daily!EV$10,0)/IFERROR(VLOOKUP($EG172,Data!$B:$CP,Daily!EV$10,0),0),0)</f>
      </c>
      <c r="EW174" s="14">
        <f>IFERROR(VLOOKUP($EG174,Data!$B:$CP,Daily!EW$10,0)/IFERROR(VLOOKUP($EG172,Data!$B:$CP,Daily!EW$10,0),0),0)</f>
      </c>
      <c r="EX174" s="14">
        <f>IFERROR(VLOOKUP($EG174,Data!$B:$CP,Daily!EX$10,0)/IFERROR(VLOOKUP($EG172,Data!$B:$CP,Daily!EX$10,0),0),0)</f>
      </c>
      <c r="EY174" s="14">
        <f>IFERROR(VLOOKUP($EG174,Data!$B:$CP,Daily!EY$10,0)/IFERROR(VLOOKUP($EG172,Data!$B:$CP,Daily!EY$10,0),0),0)</f>
      </c>
      <c r="EZ174" s="14">
        <f>IFERROR(VLOOKUP($EG174,Data!$B:$CP,Daily!EZ$10,0)/IFERROR(VLOOKUP($EG172,Data!$B:$CP,Daily!EZ$10,0),0),0)</f>
      </c>
      <c r="FA174" s="14">
        <f>IFERROR(VLOOKUP($EG174,Data!$B:$CP,Daily!FA$10,0)/IFERROR(VLOOKUP($EG172,Data!$B:$CP,Daily!FA$10,0),0),0)</f>
      </c>
      <c r="FB174" s="14">
        <f>IFERROR(VLOOKUP($EG174,Data!$B:$CP,Daily!FB$10,0)/IFERROR(VLOOKUP($EG172,Data!$B:$CP,Daily!FB$10,0),0),0)</f>
      </c>
      <c r="FC174" s="14">
        <f>IFERROR(VLOOKUP($EG174,Data!$B:$CP,Daily!FC$10,0)/IFERROR(VLOOKUP($EG172,Data!$B:$CP,Daily!FC$10,0),0),0)</f>
      </c>
      <c r="FD174" s="14">
        <f>IFERROR(VLOOKUP($EG174,Data!$B:$CP,Daily!FD$10,0)/IFERROR(VLOOKUP($EG172,Data!$B:$CP,Daily!FD$10,0),0),0)</f>
      </c>
      <c r="FE174" s="14">
        <f>IFERROR(VLOOKUP($EG174,Data!$B:$CP,Daily!FE$10,0)/IFERROR(VLOOKUP($EG172,Data!$B:$CP,Daily!FE$10,0),0),0)</f>
      </c>
      <c r="FF174" s="14">
        <f>IFERROR(VLOOKUP($EG174,Data!$B:$CP,Daily!FF$10,0)/IFERROR(VLOOKUP($EG172,Data!$B:$CP,Daily!FF$10,0),0),0)</f>
      </c>
      <c r="FG174" s="14">
        <f>IFERROR(VLOOKUP($EG174,Data!$B:$CP,Daily!FG$10,0)/IFERROR(VLOOKUP($EG172,Data!$B:$CP,Daily!FG$10,0),0),0)</f>
      </c>
      <c r="FH174" s="14">
        <f>IFERROR(VLOOKUP($EG174,Data!$B:$CP,Daily!FH$10,0)/IFERROR(VLOOKUP($EG172,Data!$B:$CP,Daily!FH$10,0),0),0)</f>
      </c>
      <c r="FI174" s="14">
        <f>IFERROR(VLOOKUP($EG174,Data!$B:$CP,Daily!FI$10,0)/IFERROR(VLOOKUP($EG172,Data!$B:$CP,Daily!FI$10,0),0),0)</f>
      </c>
      <c r="FJ174" s="14">
        <f>IFERROR(VLOOKUP($EG174,Data!$B:$CP,Daily!FJ$10,0)/IFERROR(VLOOKUP($EG172,Data!$B:$CP,Daily!FJ$10,0),0),0)</f>
      </c>
      <c r="FK174" s="14">
        <f>IFERROR(VLOOKUP($EG174,Data!$B:$CP,Daily!FK$10,0)/IFERROR(VLOOKUP($EG172,Data!$B:$CP,Daily!FK$10,0),0),0)</f>
      </c>
      <c r="FL174" s="14">
        <f>IFERROR(VLOOKUP($EG174,Data!$B:$CP,Daily!FL$10,0)/IFERROR(VLOOKUP($EG172,Data!$B:$CP,Daily!FL$10,0),0),0)</f>
      </c>
      <c r="FM174" s="14">
        <f>IFERROR(VLOOKUP($EG174,Data!$B:$CP,Daily!FM$10,0)/IFERROR(VLOOKUP($EG172,Data!$B:$CP,Daily!FM$10,0),0),0)</f>
      </c>
      <c r="FN174" s="14">
        <f>IFERROR(VLOOKUP($EG174,Data!$B:$CP,Daily!FN$10,0)/IFERROR(VLOOKUP($EG172,Data!$B:$CP,Daily!FN$10,0),0),0)</f>
      </c>
      <c r="FO174" s="14">
        <f>IFERROR(VLOOKUP($EG174,Data!$B:$CP,Daily!FO$10,0)/IFERROR(VLOOKUP($EG172,Data!$B:$CP,Daily!FO$10,0),0),0)</f>
      </c>
      <c r="FP174" s="14">
        <f>IFERROR(VLOOKUP($EG174,Data!$B:$CP,Daily!FP$10,0)/IFERROR(VLOOKUP($EG172,Data!$B:$CP,Daily!FP$10,0),0),0)</f>
      </c>
      <c r="FQ174" s="14">
        <f>IFERROR(VLOOKUP($EG174,Data!$B:$CP,Daily!FQ$10,0)/IFERROR(VLOOKUP($EG172,Data!$B:$CP,Daily!FQ$10,0),0),0)</f>
      </c>
      <c r="FR174" s="14">
        <f>IFERROR(VLOOKUP($EG174,Data!$B:$CP,Daily!FR$10,0)/IFERROR(VLOOKUP($EG172,Data!$B:$CP,Daily!FR$10,0),0),0)</f>
      </c>
      <c r="FS174" s="14">
        <f>IFERROR(VLOOKUP($EG174,Data!$B:$CP,Daily!FS$10,0)/IFERROR(VLOOKUP($EG172,Data!$B:$CP,Daily!FS$10,0),0),0)</f>
      </c>
      <c r="FT174" s="14">
        <f>IFERROR(VLOOKUP($EG174,Data!$B:$CP,Daily!FT$10,0)/IFERROR(VLOOKUP($EG172,Data!$B:$CP,Daily!FT$10,0),0),0)</f>
      </c>
      <c r="FU174" s="14">
        <f>IFERROR(VLOOKUP($EG174,Data!$B:$CP,Daily!FU$10,0)/IFERROR(VLOOKUP($EG172,Data!$B:$CP,Daily!FU$10,0),0),0)</f>
      </c>
      <c r="FV174" s="14">
        <f>IFERROR(VLOOKUP($EG174,Data!$B:$CP,Daily!FV$10,0)/IFERROR(VLOOKUP($EG172,Data!$B:$CP,Daily!FV$10,0),0),0)</f>
      </c>
      <c r="FW174" s="14">
        <f>IFERROR(VLOOKUP($EG174,Data!$B:$CP,Daily!FW$10,0)/IFERROR(VLOOKUP($EG172,Data!$B:$CP,Daily!FW$10,0),0),0)</f>
      </c>
      <c r="FX174" s="14">
        <f>IFERROR(VLOOKUP($EG174,Data!$B:$CP,Daily!FX$10,0)/IFERROR(VLOOKUP($EG172,Data!$B:$CP,Daily!FX$10,0),0),0)</f>
      </c>
      <c r="FY174" s="14">
        <f>IFERROR(VLOOKUP($EG174,Data!$B:$CP,Daily!FY$10,0)/IFERROR(VLOOKUP($EG172,Data!$B:$CP,Daily!FY$10,0),0),0)</f>
      </c>
      <c r="FZ174" s="14">
        <f>IFERROR(VLOOKUP($EG174,Data!$B:$CP,Daily!FZ$10,0)/IFERROR(VLOOKUP($EG172,Data!$B:$CP,Daily!FZ$10,0),0),0)</f>
      </c>
      <c r="GA174" s="14">
        <f>IFERROR(VLOOKUP($EG174,Data!$B:$CP,Daily!GA$10,0)/IFERROR(VLOOKUP($EG172,Data!$B:$CP,Daily!GA$10,0),0),0)</f>
      </c>
      <c r="GB174" s="14">
        <f>IFERROR(VLOOKUP($EG174,Data!$B:$CP,Daily!GB$10,0)/IFERROR(VLOOKUP($EG172,Data!$B:$CP,Daily!GB$10,0),0),0)</f>
      </c>
      <c r="GC174" s="14">
        <f>IFERROR(VLOOKUP($EG174,Data!$B:$CP,Daily!GC$10,0)/IFERROR(VLOOKUP($EG172,Data!$B:$CP,Daily!GC$10,0),0),0)</f>
      </c>
      <c r="GD174" s="14">
        <f>IFERROR(VLOOKUP($EG174,Data!$B:$CP,Daily!GD$10,0)/IFERROR(VLOOKUP($EG172,Data!$B:$CP,Daily!GD$10,0),0),0)</f>
      </c>
      <c r="GE174" s="14">
        <f>IFERROR(VLOOKUP($EG174,Data!$B:$CP,Daily!GE$10,0)/IFERROR(VLOOKUP($EG172,Data!$B:$CP,Daily!GE$10,0),0),0)</f>
      </c>
      <c r="GF174" s="14">
        <f>IFERROR(VLOOKUP($EG174,Data!$B:$CP,Daily!GF$10,0)/IFERROR(VLOOKUP($EG172,Data!$B:$CP,Daily!GF$10,0),0),0)</f>
      </c>
      <c r="GG174" s="14">
        <f>IFERROR(VLOOKUP($EG174,Data!$B:$CP,Daily!GG$10,0)/IFERROR(VLOOKUP($EG172,Data!$B:$CP,Daily!GG$10,0),0),0)</f>
      </c>
      <c r="GH174" s="14">
        <f>IFERROR(VLOOKUP($EG174,Data!$B:$CP,Daily!GH$10,0)/IFERROR(VLOOKUP($EG172,Data!$B:$CP,Daily!GH$10,0),0),0)</f>
      </c>
      <c r="GI174" s="14">
        <f>IFERROR(VLOOKUP($EG174,Data!$B:$CP,Daily!GI$10,0)/IFERROR(VLOOKUP($EG172,Data!$B:$CP,Daily!GI$10,0),0),0)</f>
      </c>
      <c r="GJ174" s="14">
        <f>IFERROR(VLOOKUP($EG174,Data!$B:$CP,Daily!GJ$10,0)/IFERROR(VLOOKUP($EG172,Data!$B:$CP,Daily!GJ$10,0),0),0)</f>
      </c>
      <c r="GK174" s="14">
        <f>IFERROR(VLOOKUP($EG174,Data!$B:$CP,Daily!GK$10,0)/IFERROR(VLOOKUP($EG172,Data!$B:$CP,Daily!GK$10,0),0),0)</f>
      </c>
      <c r="GL174" s="14">
        <f>IFERROR(VLOOKUP($EG174,Data!$B:$CP,Daily!GL$10,0)/IFERROR(VLOOKUP($EG172,Data!$B:$CP,Daily!GL$10,0),0),0)</f>
      </c>
      <c r="GM174" s="14">
        <f>IFERROR(VLOOKUP($EG174,Data!$B:$CP,Daily!GM$10,0)/IFERROR(VLOOKUP($EG172,Data!$B:$CP,Daily!GM$10,0),0),0)</f>
      </c>
      <c r="GN174" s="14">
        <f>IFERROR(VLOOKUP($EG174,Data!$B:$CP,Daily!GN$10,0)/IFERROR(VLOOKUP($EG172,Data!$B:$CP,Daily!GN$10,0),0),0)</f>
      </c>
      <c r="GO174" s="14">
        <f>IFERROR(VLOOKUP($EG174,Data!$B:$CP,Daily!GO$10,0)/IFERROR(VLOOKUP($EG172,Data!$B:$CP,Daily!GO$10,0),0),0)</f>
      </c>
      <c r="GP174" s="14">
        <f>IFERROR(VLOOKUP($EG174,Data!$B:$CP,Daily!GP$10,0)/IFERROR(VLOOKUP($EG172,Data!$B:$CP,Daily!GP$10,0),0),0)</f>
      </c>
      <c r="GQ174" s="14">
        <f>IFERROR(VLOOKUP($EG174,Data!$B:$CP,Daily!GQ$10,0)/IFERROR(VLOOKUP($EG172,Data!$B:$CP,Daily!GQ$10,0),0),0)</f>
      </c>
      <c r="GR174" s="14">
        <f>IFERROR(VLOOKUP($EG174,Data!$B:$CP,Daily!GR$10,0)/IFERROR(VLOOKUP($EG172,Data!$B:$CP,Daily!GR$10,0),0),0)</f>
      </c>
      <c r="GS174" s="14">
        <f>IFERROR(VLOOKUP($EG174,Data!$B:$CP,Daily!GS$10,0)/IFERROR(VLOOKUP($EG172,Data!$B:$CP,Daily!GS$10,0),0),0)</f>
      </c>
      <c r="GT174" s="14">
        <f>IFERROR(VLOOKUP($EG174,Data!$B:$CP,Daily!GT$10,0)/IFERROR(VLOOKUP($EG172,Data!$B:$CP,Daily!GT$10,0),0),0)</f>
      </c>
      <c r="GU174" s="14">
        <f>IFERROR(VLOOKUP($EG174,Data!$B:$CP,Daily!GU$10,0)/IFERROR(VLOOKUP($EG172,Data!$B:$CP,Daily!GU$10,0),0),0)</f>
      </c>
      <c r="GV174" s="14">
        <f>IFERROR(VLOOKUP($EG174,Data!$B:$CP,Daily!GV$10,0)/IFERROR(VLOOKUP($EG172,Data!$B:$CP,Daily!GV$10,0),0),0)</f>
      </c>
      <c r="GW174" s="14">
        <f>IFERROR(VLOOKUP($EG174,Data!$B:$CP,Daily!GW$10,0)/IFERROR(VLOOKUP($EG172,Data!$B:$CP,Daily!GW$10,0),0),0)</f>
      </c>
      <c r="GX174" s="14">
        <f>IFERROR(VLOOKUP($EG174,Data!$B:$CP,Daily!GX$10,0)/IFERROR(VLOOKUP($EG172,Data!$B:$CP,Daily!GX$10,0),0),0)</f>
      </c>
      <c r="GY174" s="14">
        <f>IFERROR(VLOOKUP($EG174,Data!$B:$CP,Daily!GY$10,0)/IFERROR(VLOOKUP($EG172,Data!$B:$CP,Daily!GY$10,0),0),0)</f>
      </c>
      <c r="GZ174" s="14">
        <f>IFERROR(VLOOKUP($EG174,Data!$B:$CP,Daily!GZ$10,0)/IFERROR(VLOOKUP($EG172,Data!$B:$CP,Daily!GZ$10,0),0),0)</f>
      </c>
      <c r="HA174" s="14">
        <f>IFERROR(VLOOKUP($EG174,Data!$B:$CP,Daily!HA$10,0)/IFERROR(VLOOKUP($EG172,Data!$B:$CP,Daily!HA$10,0),0),0)</f>
      </c>
      <c r="HB174" s="14">
        <f>IFERROR(VLOOKUP($EG174,Data!$B:$CP,Daily!HB$10,0)/IFERROR(VLOOKUP($EG172,Data!$B:$CP,Daily!HB$10,0),0),0)</f>
      </c>
      <c r="HC174" s="14">
        <f>IFERROR(VLOOKUP($EG174,Data!$B:$CP,Daily!HC$10,0)/IFERROR(VLOOKUP($EG172,Data!$B:$CP,Daily!HC$10,0),0),0)</f>
      </c>
      <c r="HD174" s="14">
        <f>IFERROR(VLOOKUP($EG174,Data!$B:$CP,Daily!HD$10,0)/IFERROR(VLOOKUP($EG172,Data!$B:$CP,Daily!HD$10,0),0),0)</f>
      </c>
      <c r="HE174" s="14">
        <f>IFERROR(VLOOKUP($EG174,Data!$B:$CP,Daily!HE$10,0)/IFERROR(VLOOKUP($EG172,Data!$B:$CP,Daily!HE$10,0),0),0)</f>
      </c>
      <c r="HF174" s="14">
        <f>IFERROR(VLOOKUP($EG174,Data!$B:$CP,Daily!HF$10,0)/IFERROR(VLOOKUP($EG172,Data!$B:$CP,Daily!HF$10,0),0),0)</f>
      </c>
      <c r="HG174" s="14">
        <f>IFERROR(VLOOKUP($EG174,Data!$B:$CP,Daily!HG$10,0)/IFERROR(VLOOKUP($EG172,Data!$B:$CP,Daily!HG$10,0),0),0)</f>
      </c>
      <c r="HH174" s="14">
        <f>IFERROR(VLOOKUP($EG174,Data!$B:$CP,Daily!HH$10,0)/IFERROR(VLOOKUP($EG172,Data!$B:$CP,Daily!HH$10,0),0),0)</f>
      </c>
      <c r="HI174" s="14">
        <f>IFERROR(VLOOKUP($EG174,Data!$B:$CP,Daily!HI$10,0)/IFERROR(VLOOKUP($EG172,Data!$B:$CP,Daily!HI$10,0),0),0)</f>
      </c>
      <c r="HJ174" s="14">
        <f>IFERROR(VLOOKUP($EG174,Data!$B:$CP,Daily!HJ$10,0)/IFERROR(VLOOKUP($EG172,Data!$B:$CP,Daily!HJ$10,0),0),0)</f>
      </c>
      <c r="HK174" s="14">
        <f>IFERROR(VLOOKUP($EG174,Data!$B:$CP,Daily!HK$10,0)/IFERROR(VLOOKUP($EG172,Data!$B:$CP,Daily!HK$10,0),0),0)</f>
      </c>
      <c r="HL174" s="14">
        <f>IFERROR(VLOOKUP($EG174,Data!$B:$CP,Daily!HL$10,0)/IFERROR(VLOOKUP($EG172,Data!$B:$CP,Daily!HL$10,0),0),0)</f>
      </c>
      <c r="HM174" s="14">
        <f>IFERROR(VLOOKUP($EG174,Data!$B:$CP,Daily!HM$10,0)/IFERROR(VLOOKUP($EG172,Data!$B:$CP,Daily!HM$10,0),0),0)</f>
      </c>
      <c r="HN174" s="14">
        <f>IFERROR(VLOOKUP($EG174,Data!$B:$CP,Daily!HN$10,0)/IFERROR(VLOOKUP($EG172,Data!$B:$CP,Daily!HN$10,0),0),0)</f>
      </c>
      <c r="HO174" s="14">
        <f>IFERROR(VLOOKUP($EG174,Data!$B:$CP,Daily!HO$10,0)/IFERROR(VLOOKUP($EG172,Data!$B:$CP,Daily!HO$10,0),0),0)</f>
      </c>
      <c r="HP174" s="14">
        <f>IFERROR(VLOOKUP($EG174,Data!$B:$CP,Daily!HP$10,0)/IFERROR(VLOOKUP($EG172,Data!$B:$CP,Daily!HP$10,0),0),0)</f>
      </c>
      <c r="HQ174" s="14">
        <f>IFERROR(VLOOKUP($EG174,Data!$B:$CP,Daily!HQ$10,0)/IFERROR(VLOOKUP($EG172,Data!$B:$CP,Daily!HQ$10,0),0),0)</f>
      </c>
      <c r="HR174" s="14">
        <f>IFERROR(VLOOKUP($EG174,Data!$B:$CP,Daily!HR$10,0)/IFERROR(VLOOKUP($EG172,Data!$B:$CP,Daily!HR$10,0),0),0)</f>
      </c>
      <c r="HS174" s="14">
        <f>IFERROR(VLOOKUP($EG174,Data!$B:$CP,Daily!HS$10,0)/IFERROR(VLOOKUP($EG172,Data!$B:$CP,Daily!HS$10,0),0),0)</f>
      </c>
      <c r="HT174" s="14">
        <f>IFERROR(VLOOKUP($EG174,Data!$B:$CP,Daily!HT$10,0)/IFERROR(VLOOKUP($EG172,Data!$B:$CP,Daily!HT$10,0),0),0)</f>
      </c>
      <c r="HU174" s="14">
        <f>IFERROR(VLOOKUP($EG174,Data!$B:$CP,Daily!HU$10,0)/IFERROR(VLOOKUP($EG172,Data!$B:$CP,Daily!HU$10,0),0),0)</f>
      </c>
      <c r="HV174" s="52">
        <f t="shared" si="2684"/>
      </c>
      <c r="HW174" s="52">
        <f t="shared" si="2685"/>
      </c>
      <c r="HX174" s="52">
        <f t="shared" si="2686"/>
      </c>
      <c r="HY174" s="52">
        <f t="shared" si="2687"/>
      </c>
      <c r="HZ174" s="52">
        <f t="shared" si="2688"/>
      </c>
      <c r="IA174" s="55"/>
      <c r="IB174" s="14">
        <f t="shared" si="2689"/>
      </c>
      <c r="IC174" s="52">
        <f t="shared" ref="IC174" si="2698">IFERROR(SUMPRODUCT(HM174:HS174,HM$172:HS$172)/SUM(HM$172:HS$172),0)</f>
      </c>
      <c r="ID174" s="52">
        <f t="shared" ref="ID174" si="2699">IFERROR(SUMPRODUCT(GQ174:HS174,GQ$172:HS$172)/SUM(GQ$172:HS$172),0)</f>
      </c>
      <c r="IE174" s="16"/>
      <c r="IF174" s="9" t="s">
        <v>854</v>
      </c>
      <c r="IG174" s="9" t="s">
        <v>151</v>
      </c>
      <c r="IH174" s="14">
        <f>IFERROR(VLOOKUP($IF174,Data!$B:$CP,Daily!IH$10,0)/IFERROR(VLOOKUP($IF172,Data!$B:$CP,Daily!IH$10,0),0),0)</f>
      </c>
      <c r="II174" s="14">
        <f>IFERROR(VLOOKUP($IF174,Data!$B:$CP,Daily!II$10,0)/IFERROR(VLOOKUP($IF172,Data!$B:$CP,Daily!II$10,0),0),0)</f>
      </c>
      <c r="IJ174" s="14">
        <f>IFERROR(VLOOKUP($IF174,Data!$B:$CP,Daily!IJ$10,0)/IFERROR(VLOOKUP($IF172,Data!$B:$CP,Daily!IJ$10,0),0),0)</f>
      </c>
      <c r="IK174" s="14">
        <f>IFERROR(VLOOKUP($IF174,Data!$B:$CP,Daily!IK$10,0)/IFERROR(VLOOKUP($IF172,Data!$B:$CP,Daily!IK$10,0),0),0)</f>
      </c>
      <c r="IL174" s="14">
        <f>IFERROR(VLOOKUP($IF174,Data!$B:$CP,Daily!IL$10,0)/IFERROR(VLOOKUP($IF172,Data!$B:$CP,Daily!IL$10,0),0),0)</f>
      </c>
      <c r="IM174" s="14">
        <f>IFERROR(VLOOKUP($IF174,Data!$B:$CP,Daily!IM$10,0)/IFERROR(VLOOKUP($IF172,Data!$B:$CP,Daily!IM$10,0),0),0)</f>
      </c>
      <c r="IN174" s="14">
        <f>IFERROR(VLOOKUP($IF174,Data!$B:$CP,Daily!IN$10,0)/IFERROR(VLOOKUP($IF172,Data!$B:$CP,Daily!IN$10,0),0),0)</f>
      </c>
      <c r="IO174" s="14">
        <f>IFERROR(VLOOKUP($IF174,Data!$B:$CP,Daily!IO$10,0)/IFERROR(VLOOKUP($IF172,Data!$B:$CP,Daily!IO$10,0),0),0)</f>
      </c>
      <c r="IP174" s="14">
        <f>IFERROR(VLOOKUP($IF174,Data!$B:$CP,Daily!IP$10,0)/IFERROR(VLOOKUP($IF172,Data!$B:$CP,Daily!IP$10,0),0),0)</f>
      </c>
      <c r="IQ174" s="14">
        <f>IFERROR(VLOOKUP($IF174,Data!$B:$CP,Daily!IQ$10,0)/IFERROR(VLOOKUP($IF172,Data!$B:$CP,Daily!IQ$10,0),0),0)</f>
      </c>
      <c r="IR174" s="14">
        <f>IFERROR(VLOOKUP($IF174,Data!$B:$CP,Daily!IR$10,0)/IFERROR(VLOOKUP($IF172,Data!$B:$CP,Daily!IR$10,0),0),0)</f>
      </c>
      <c r="IS174" s="14">
        <f>IFERROR(VLOOKUP($IF174,Data!$B:$CP,Daily!IS$10,0)/IFERROR(VLOOKUP($IF172,Data!$B:$CP,Daily!IS$10,0),0),0)</f>
      </c>
      <c r="IT174" s="14">
        <f>IFERROR(VLOOKUP($IF174,Data!$B:$CP,Daily!IT$10,0)/IFERROR(VLOOKUP($IF172,Data!$B:$CP,Daily!IT$10,0),0),0)</f>
      </c>
      <c r="IU174" s="14">
        <f>IFERROR(VLOOKUP($IF174,Data!$B:$CP,Daily!IU$10,0)/IFERROR(VLOOKUP($IF172,Data!$B:$CP,Daily!IU$10,0),0),0)</f>
      </c>
      <c r="IV174" s="14">
        <f>IFERROR(VLOOKUP($IF174,Data!$B:$CP,Daily!IV$10,0)/IFERROR(VLOOKUP($IF172,Data!$B:$CP,Daily!IV$10,0),0),0)</f>
      </c>
      <c r="IW174" s="14">
        <f>IFERROR(VLOOKUP($IF174,Data!$B:$CP,Daily!IW$10,0)/IFERROR(VLOOKUP($IF172,Data!$B:$CP,Daily!IW$10,0),0),0)</f>
      </c>
      <c r="IX174" s="14">
        <f>IFERROR(VLOOKUP($IF174,Data!$B:$CP,Daily!IX$10,0)/IFERROR(VLOOKUP($IF172,Data!$B:$CP,Daily!IX$10,0),0),0)</f>
      </c>
      <c r="IY174" s="14">
        <f>IFERROR(VLOOKUP($IF174,Data!$B:$CP,Daily!IY$10,0)/IFERROR(VLOOKUP($IF172,Data!$B:$CP,Daily!IY$10,0),0),0)</f>
      </c>
      <c r="IZ174" s="14">
        <f>IFERROR(VLOOKUP($IF174,Data!$B:$CP,Daily!IZ$10,0)/IFERROR(VLOOKUP($IF172,Data!$B:$CP,Daily!IZ$10,0),0),0)</f>
      </c>
      <c r="JA174" s="14">
        <f>IFERROR(VLOOKUP($IF174,Data!$B:$CP,Daily!JA$10,0)/IFERROR(VLOOKUP($IF172,Data!$B:$CP,Daily!JA$10,0),0),0)</f>
      </c>
      <c r="JB174" s="14">
        <f>IFERROR(VLOOKUP($IF174,Data!$B:$CP,Daily!JB$10,0)/IFERROR(VLOOKUP($IF172,Data!$B:$CP,Daily!JB$10,0),0),0)</f>
      </c>
      <c r="JC174" s="14">
        <f>IFERROR(VLOOKUP($IF174,Data!$B:$CP,Daily!JC$10,0)/IFERROR(VLOOKUP($IF172,Data!$B:$CP,Daily!JC$10,0),0),0)</f>
      </c>
      <c r="JD174" s="14">
        <f>IFERROR(VLOOKUP($IF174,Data!$B:$CP,Daily!JD$10,0)/IFERROR(VLOOKUP($IF172,Data!$B:$CP,Daily!JD$10,0),0),0)</f>
      </c>
      <c r="JE174" s="14">
        <f>IFERROR(VLOOKUP($IF174,Data!$B:$CP,Daily!JE$10,0)/IFERROR(VLOOKUP($IF172,Data!$B:$CP,Daily!JE$10,0),0),0)</f>
      </c>
      <c r="JF174" s="14">
        <f>IFERROR(VLOOKUP($IF174,Data!$B:$CP,Daily!JF$10,0)/IFERROR(VLOOKUP($IF172,Data!$B:$CP,Daily!JF$10,0),0),0)</f>
      </c>
      <c r="JG174" s="14">
        <f>IFERROR(VLOOKUP($IF174,Data!$B:$CP,Daily!JG$10,0)/IFERROR(VLOOKUP($IF172,Data!$B:$CP,Daily!JG$10,0),0),0)</f>
      </c>
      <c r="JH174" s="14">
        <f>IFERROR(VLOOKUP($IF174,Data!$B:$CP,Daily!JH$10,0)/IFERROR(VLOOKUP($IF172,Data!$B:$CP,Daily!JH$10,0),0),0)</f>
      </c>
      <c r="JI174" s="14">
        <f>IFERROR(VLOOKUP($IF174,Data!$B:$CP,Daily!JI$10,0)/IFERROR(VLOOKUP($IF172,Data!$B:$CP,Daily!JI$10,0),0),0)</f>
      </c>
      <c r="JJ174" s="14">
        <f>IFERROR(VLOOKUP($IF174,Data!$B:$CP,Daily!JJ$10,0)/IFERROR(VLOOKUP($IF172,Data!$B:$CP,Daily!JJ$10,0),0),0)</f>
      </c>
      <c r="JK174" s="14">
        <f>IFERROR(VLOOKUP($IF174,Data!$B:$CP,Daily!JK$10,0)/IFERROR(VLOOKUP($IF172,Data!$B:$CP,Daily!JK$10,0),0),0)</f>
      </c>
      <c r="JL174" s="14">
        <f>IFERROR(VLOOKUP($IF174,Data!$B:$CP,Daily!JL$10,0)/IFERROR(VLOOKUP($IF172,Data!$B:$CP,Daily!JL$10,0),0),0)</f>
      </c>
      <c r="JM174" s="14">
        <f>IFERROR(VLOOKUP($IF174,Data!$B:$CP,Daily!JM$10,0)/IFERROR(VLOOKUP($IF172,Data!$B:$CP,Daily!JM$10,0),0),0)</f>
      </c>
      <c r="JN174" s="14">
        <f>IFERROR(VLOOKUP($IF174,Data!$B:$CP,Daily!JN$10,0)/IFERROR(VLOOKUP($IF172,Data!$B:$CP,Daily!JN$10,0),0),0)</f>
      </c>
      <c r="JO174" s="14">
        <f>IFERROR(VLOOKUP($IF174,Data!$B:$CP,Daily!JO$10,0)/IFERROR(VLOOKUP($IF172,Data!$B:$CP,Daily!JO$10,0),0),0)</f>
      </c>
      <c r="JP174" s="14">
        <f>IFERROR(VLOOKUP($IF174,Data!$B:$CP,Daily!JP$10,0)/IFERROR(VLOOKUP($IF172,Data!$B:$CP,Daily!JP$10,0),0),0)</f>
      </c>
      <c r="JQ174" s="14">
        <f>IFERROR(VLOOKUP($IF174,Data!$B:$CP,Daily!JQ$10,0)/IFERROR(VLOOKUP($IF172,Data!$B:$CP,Daily!JQ$10,0),0),0)</f>
      </c>
      <c r="JR174" s="14">
        <f>IFERROR(VLOOKUP($IF174,Data!$B:$CP,Daily!JR$10,0)/IFERROR(VLOOKUP($IF172,Data!$B:$CP,Daily!JR$10,0),0),0)</f>
      </c>
      <c r="JS174" s="14">
        <f>IFERROR(VLOOKUP($IF174,Data!$B:$CP,Daily!JS$10,0)/IFERROR(VLOOKUP($IF172,Data!$B:$CP,Daily!JS$10,0),0),0)</f>
      </c>
      <c r="JT174" s="14">
        <f>IFERROR(VLOOKUP($IF174,Data!$B:$CP,Daily!JT$10,0)/IFERROR(VLOOKUP($IF172,Data!$B:$CP,Daily!JT$10,0),0),0)</f>
      </c>
      <c r="JU174" s="14">
        <f>IFERROR(VLOOKUP($IF174,Data!$B:$CP,Daily!JU$10,0)/IFERROR(VLOOKUP($IF172,Data!$B:$CP,Daily!JU$10,0),0),0)</f>
      </c>
      <c r="JV174" s="14">
        <f>IFERROR(VLOOKUP($IF174,Data!$B:$CP,Daily!JV$10,0)/IFERROR(VLOOKUP($IF172,Data!$B:$CP,Daily!JV$10,0),0),0)</f>
      </c>
      <c r="JW174" s="14">
        <f>IFERROR(VLOOKUP($IF174,Data!$B:$CP,Daily!JW$10,0)/IFERROR(VLOOKUP($IF172,Data!$B:$CP,Daily!JW$10,0),0),0)</f>
      </c>
      <c r="JX174" s="14">
        <f>IFERROR(VLOOKUP($IF174,Data!$B:$CP,Daily!JX$10,0)/IFERROR(VLOOKUP($IF172,Data!$B:$CP,Daily!JX$10,0),0),0)</f>
      </c>
      <c r="JY174" s="14">
        <f>IFERROR(VLOOKUP($IF174,Data!$B:$CP,Daily!JY$10,0)/IFERROR(VLOOKUP($IF172,Data!$B:$CP,Daily!JY$10,0),0),0)</f>
      </c>
      <c r="JZ174" s="14">
        <f>IFERROR(VLOOKUP($IF174,Data!$B:$CP,Daily!JZ$10,0)/IFERROR(VLOOKUP($IF172,Data!$B:$CP,Daily!JZ$10,0),0),0)</f>
      </c>
      <c r="KA174" s="14">
        <f>IFERROR(VLOOKUP($IF174,Data!$B:$CP,Daily!KA$10,0)/IFERROR(VLOOKUP($IF172,Data!$B:$CP,Daily!KA$10,0),0),0)</f>
      </c>
      <c r="KB174" s="14">
        <f>IFERROR(VLOOKUP($IF174,Data!$B:$CP,Daily!KB$10,0)/IFERROR(VLOOKUP($IF172,Data!$B:$CP,Daily!KB$10,0),0),0)</f>
      </c>
      <c r="KC174" s="14">
        <f>IFERROR(VLOOKUP($IF174,Data!$B:$CP,Daily!KC$10,0)/IFERROR(VLOOKUP($IF172,Data!$B:$CP,Daily!KC$10,0),0),0)</f>
      </c>
      <c r="KD174" s="14">
        <f>IFERROR(VLOOKUP($IF174,Data!$B:$CP,Daily!KD$10,0)/IFERROR(VLOOKUP($IF172,Data!$B:$CP,Daily!KD$10,0),0),0)</f>
      </c>
      <c r="KE174" s="14">
        <f>IFERROR(VLOOKUP($IF174,Data!$B:$CP,Daily!KE$10,0)/IFERROR(VLOOKUP($IF172,Data!$B:$CP,Daily!KE$10,0),0),0)</f>
      </c>
      <c r="KF174" s="14">
        <f>IFERROR(VLOOKUP($IF174,Data!$B:$CP,Daily!KF$10,0)/IFERROR(VLOOKUP($IF172,Data!$B:$CP,Daily!KF$10,0),0),0)</f>
      </c>
      <c r="KG174" s="14">
        <f>IFERROR(VLOOKUP($IF174,Data!$B:$CP,Daily!KG$10,0)/IFERROR(VLOOKUP($IF172,Data!$B:$CP,Daily!KG$10,0),0),0)</f>
      </c>
      <c r="KH174" s="14">
        <f>IFERROR(VLOOKUP($IF174,Data!$B:$CP,Daily!KH$10,0)/IFERROR(VLOOKUP($IF172,Data!$B:$CP,Daily!KH$10,0),0),0)</f>
      </c>
      <c r="KI174" s="14">
        <f>IFERROR(VLOOKUP($IF174,Data!$B:$CP,Daily!KI$10,0)/IFERROR(VLOOKUP($IF172,Data!$B:$CP,Daily!KI$10,0),0),0)</f>
      </c>
      <c r="KJ174" s="14">
        <f>IFERROR(VLOOKUP($IF174,Data!$B:$CP,Daily!KJ$10,0)/IFERROR(VLOOKUP($IF172,Data!$B:$CP,Daily!KJ$10,0),0),0)</f>
      </c>
      <c r="KK174" s="14">
        <f>IFERROR(VLOOKUP($IF174,Data!$B:$CP,Daily!KK$10,0)/IFERROR(VLOOKUP($IF172,Data!$B:$CP,Daily!KK$10,0),0),0)</f>
      </c>
      <c r="KL174" s="14">
        <f>IFERROR(VLOOKUP($IF174,Data!$B:$CP,Daily!KL$10,0)/IFERROR(VLOOKUP($IF172,Data!$B:$CP,Daily!KL$10,0),0),0)</f>
      </c>
      <c r="KM174" s="14">
        <f>IFERROR(VLOOKUP($IF174,Data!$B:$CP,Daily!KM$10,0)/IFERROR(VLOOKUP($IF172,Data!$B:$CP,Daily!KM$10,0),0),0)</f>
      </c>
      <c r="KN174" s="14">
        <f>IFERROR(VLOOKUP($IF174,Data!$B:$CP,Daily!KN$10,0)/IFERROR(VLOOKUP($IF172,Data!$B:$CP,Daily!KN$10,0),0),0)</f>
      </c>
      <c r="KO174" s="14">
        <f>IFERROR(VLOOKUP($IF174,Data!$B:$CP,Daily!KO$10,0)/IFERROR(VLOOKUP($IF172,Data!$B:$CP,Daily!KO$10,0),0),0)</f>
      </c>
      <c r="KP174" s="14">
        <f>IFERROR(VLOOKUP($IF174,Data!$B:$CP,Daily!KP$10,0)/IFERROR(VLOOKUP($IF172,Data!$B:$CP,Daily!KP$10,0),0),0)</f>
      </c>
      <c r="KQ174" s="14">
        <f>IFERROR(VLOOKUP($IF174,Data!$B:$CP,Daily!KQ$10,0)/IFERROR(VLOOKUP($IF172,Data!$B:$CP,Daily!KQ$10,0),0),0)</f>
      </c>
      <c r="KR174" s="14">
        <f>IFERROR(VLOOKUP($IF174,Data!$B:$CP,Daily!KR$10,0)/IFERROR(VLOOKUP($IF172,Data!$B:$CP,Daily!KR$10,0),0),0)</f>
      </c>
      <c r="KS174" s="14">
        <f>IFERROR(VLOOKUP($IF174,Data!$B:$CP,Daily!KS$10,0)/IFERROR(VLOOKUP($IF172,Data!$B:$CP,Daily!KS$10,0),0),0)</f>
      </c>
      <c r="KT174" s="14">
        <f>IFERROR(VLOOKUP($IF174,Data!$B:$CP,Daily!KT$10,0)/IFERROR(VLOOKUP($IF172,Data!$B:$CP,Daily!KT$10,0),0),0)</f>
      </c>
      <c r="KU174" s="14">
        <f>IFERROR(VLOOKUP($IF174,Data!$B:$CP,Daily!KU$10,0)/IFERROR(VLOOKUP($IF172,Data!$B:$CP,Daily!KU$10,0),0),0)</f>
      </c>
      <c r="KV174" s="14">
        <f>IFERROR(VLOOKUP($IF174,Data!$B:$CP,Daily!KV$10,0)/IFERROR(VLOOKUP($IF172,Data!$B:$CP,Daily!KV$10,0),0),0)</f>
      </c>
      <c r="KW174" s="14">
        <f>IFERROR(VLOOKUP($IF174,Data!$B:$CP,Daily!KW$10,0)/IFERROR(VLOOKUP($IF172,Data!$B:$CP,Daily!KW$10,0),0),0)</f>
      </c>
      <c r="KX174" s="14">
        <f>IFERROR(VLOOKUP($IF174,Data!$B:$CP,Daily!KX$10,0)/IFERROR(VLOOKUP($IF172,Data!$B:$CP,Daily!KX$10,0),0),0)</f>
      </c>
      <c r="KY174" s="14">
        <f>IFERROR(VLOOKUP($IF174,Data!$B:$CP,Daily!KY$10,0)/IFERROR(VLOOKUP($IF172,Data!$B:$CP,Daily!KY$10,0),0),0)</f>
      </c>
      <c r="KZ174" s="14">
        <f>IFERROR(VLOOKUP($IF174,Data!$B:$CP,Daily!KZ$10,0)/IFERROR(VLOOKUP($IF172,Data!$B:$CP,Daily!KZ$10,0),0),0)</f>
      </c>
      <c r="LA174" s="14">
        <f>IFERROR(VLOOKUP($IF174,Data!$B:$CP,Daily!LA$10,0)/IFERROR(VLOOKUP($IF172,Data!$B:$CP,Daily!LA$10,0),0),0)</f>
      </c>
      <c r="LB174" s="14">
        <f>IFERROR(VLOOKUP($IF174,Data!$B:$CP,Daily!LB$10,0)/IFERROR(VLOOKUP($IF172,Data!$B:$CP,Daily!LB$10,0),0),0)</f>
      </c>
      <c r="LC174" s="14">
        <f>IFERROR(VLOOKUP($IF174,Data!$B:$CP,Daily!LC$10,0)/IFERROR(VLOOKUP($IF172,Data!$B:$CP,Daily!LC$10,0),0),0)</f>
      </c>
      <c r="LD174" s="14">
        <f>IFERROR(VLOOKUP($IF174,Data!$B:$CP,Daily!LD$10,0)/IFERROR(VLOOKUP($IF172,Data!$B:$CP,Daily!LD$10,0),0),0)</f>
      </c>
      <c r="LE174" s="14">
        <f>IFERROR(VLOOKUP($IF174,Data!$B:$CP,Daily!LE$10,0)/IFERROR(VLOOKUP($IF172,Data!$B:$CP,Daily!LE$10,0),0),0)</f>
      </c>
      <c r="LF174" s="14">
        <f>IFERROR(VLOOKUP($IF174,Data!$B:$CP,Daily!LF$10,0)/IFERROR(VLOOKUP($IF172,Data!$B:$CP,Daily!LF$10,0),0),0)</f>
      </c>
      <c r="LG174" s="14">
        <f>IFERROR(VLOOKUP($IF174,Data!$B:$CP,Daily!LG$10,0)/IFERROR(VLOOKUP($IF172,Data!$B:$CP,Daily!LG$10,0),0),0)</f>
      </c>
      <c r="LH174" s="14">
        <f>IFERROR(VLOOKUP($IF174,Data!$B:$CP,Daily!LH$10,0)/IFERROR(VLOOKUP($IF172,Data!$B:$CP,Daily!LH$10,0),0),0)</f>
      </c>
      <c r="LI174" s="14">
        <f>IFERROR(VLOOKUP($IF174,Data!$B:$CP,Daily!LI$10,0)/IFERROR(VLOOKUP($IF172,Data!$B:$CP,Daily!LI$10,0),0),0)</f>
      </c>
      <c r="LJ174" s="14">
        <f>IFERROR(VLOOKUP($IF174,Data!$B:$CP,Daily!LJ$10,0)/IFERROR(VLOOKUP($IF172,Data!$B:$CP,Daily!LJ$10,0),0),0)</f>
      </c>
      <c r="LK174" s="14">
        <f>IFERROR(VLOOKUP($IF174,Data!$B:$CP,Daily!LK$10,0)/IFERROR(VLOOKUP($IF172,Data!$B:$CP,Daily!LK$10,0),0),0)</f>
      </c>
      <c r="LL174" s="14">
        <f>IFERROR(VLOOKUP($IF174,Data!$B:$CP,Daily!LL$10,0)/IFERROR(VLOOKUP($IF172,Data!$B:$CP,Daily!LL$10,0),0),0)</f>
      </c>
      <c r="LM174" s="14">
        <f>IFERROR(VLOOKUP($IF174,Data!$B:$CP,Daily!LM$10,0)/IFERROR(VLOOKUP($IF172,Data!$B:$CP,Daily!LM$10,0),0),0)</f>
      </c>
      <c r="LN174" s="14">
        <f>IFERROR(VLOOKUP($IF174,Data!$B:$CP,Daily!LN$10,0)/IFERROR(VLOOKUP($IF172,Data!$B:$CP,Daily!LN$10,0),0),0)</f>
      </c>
      <c r="LO174" s="14">
        <f>IFERROR(VLOOKUP($IF174,Data!$B:$CP,Daily!LO$10,0)/IFERROR(VLOOKUP($IF172,Data!$B:$CP,Daily!LO$10,0),0),0)</f>
      </c>
      <c r="LP174" s="14">
        <f>IFERROR(VLOOKUP($IF174,Data!$B:$CP,Daily!LP$10,0)/IFERROR(VLOOKUP($IF172,Data!$B:$CP,Daily!LP$10,0),0),0)</f>
      </c>
      <c r="LQ174" s="14">
        <f>IFERROR(VLOOKUP($IF174,Data!$B:$CP,Daily!LQ$10,0)/IFERROR(VLOOKUP($IF172,Data!$B:$CP,Daily!LQ$10,0),0),0)</f>
      </c>
      <c r="LR174" s="14">
        <f>IFERROR(VLOOKUP($IF174,Data!$B:$CP,Daily!LR$10,0)/IFERROR(VLOOKUP($IF172,Data!$B:$CP,Daily!LR$10,0),0),0)</f>
      </c>
      <c r="LS174" s="14">
        <f>IFERROR(VLOOKUP($IF174,Data!$B:$CP,Daily!LS$10,0)/IFERROR(VLOOKUP($IF172,Data!$B:$CP,Daily!LS$10,0),0),0)</f>
      </c>
      <c r="LU174" s="52">
        <f t="shared" si="2690"/>
      </c>
      <c r="LV174" s="52">
        <f t="shared" si="2691"/>
      </c>
      <c r="LW174" s="52">
        <f t="shared" si="2692"/>
      </c>
      <c r="LX174" s="52">
        <f t="shared" si="2693"/>
      </c>
      <c r="LY174" s="52">
        <f t="shared" si="2694"/>
      </c>
      <c r="LZ174" s="55"/>
      <c r="MA174" s="14">
        <f t="shared" si="2695"/>
      </c>
      <c r="MB174" s="52">
        <f t="shared" ref="MB174" si="2700">IFERROR(SUMPRODUCT(LL174:LR174,LL$172:LR$172)/SUM(LL$172:LR$172),0)</f>
      </c>
      <c r="MC174" s="52">
        <f t="shared" ref="MC174" si="2701">IFERROR(SUMPRODUCT(KP174:LR174,KP$172:LR$172)/SUM(KP$172:LR$172),0)</f>
      </c>
    </row>
    <row r="175" spans="4:341" x14ac:dyDescent="0.25">
      <c r="D175" s="135" t="s">
        <v>855</v>
      </c>
      <c r="E175" s="67" t="str">
        <f>VLOOKUP($D175,'Metric Nature'!$C:$D,2,0)&amp;IF(($F175&lt;(EA175)),"Below",IF(($F175&gt;(DZ175)),"Above","Within"))</f>
      </c>
      <c r="F175" s="71">
        <f t="shared" si="2663"/>
      </c>
      <c r="G175" s="63">
        <f t="shared" si="2664"/>
      </c>
      <c r="H175" s="69">
        <f t="shared" si="2665"/>
      </c>
      <c r="I175" s="63">
        <f t="shared" si="2666"/>
      </c>
      <c r="J175" s="62">
        <f t="shared" si="2667"/>
      </c>
      <c r="K175" s="62"/>
      <c r="L175" s="70"/>
      <c r="M175" s="67" t="str">
        <f>VLOOKUP($D175,'Metric Nature'!$C:$D,2,0)&amp;IF(($N175&lt;(HZ175)),"Below",IF(($N175&gt;(HY175)),"Above","Within"))</f>
      </c>
      <c r="N175" s="71">
        <f t="shared" si="2668"/>
      </c>
      <c r="O175" s="63">
        <f t="shared" si="2669"/>
      </c>
      <c r="P175" s="69">
        <f t="shared" si="2670"/>
      </c>
      <c r="Q175" s="63">
        <f t="shared" si="2671"/>
      </c>
      <c r="R175" s="62">
        <f t="shared" si="2672"/>
      </c>
      <c r="S175" s="62"/>
      <c r="T175" s="70"/>
      <c r="U175" s="67" t="str">
        <f>VLOOKUP($D175,'Metric Nature'!$C:$D,2,0)&amp;IF(($V175&lt;(LY175)),"Below",IF(($V175&gt;(LX175)),"Above","Within"))</f>
      </c>
      <c r="V175" s="62">
        <f t="shared" si="2673"/>
      </c>
      <c r="W175" s="63">
        <f t="shared" si="2674"/>
      </c>
      <c r="X175" s="62">
        <f t="shared" si="2675"/>
      </c>
      <c r="Y175" s="63">
        <f t="shared" si="2676"/>
      </c>
      <c r="Z175" s="62">
        <f t="shared" si="2677"/>
      </c>
      <c r="AA175" s="62"/>
      <c r="AB175" s="64"/>
      <c r="AC175" s="60"/>
      <c r="AI175" s="9" t="s">
        <v>855</v>
      </c>
      <c r="AJ175" s="14">
        <f>IFERROR((VLOOKUP($EG175,Data!$B:$CP,Daily!EI$10,0)+VLOOKUP($IF175,Data!$B:$CP,Daily!IH$10,0))/(VLOOKUP($EG174,Data!$B:$CP,Daily!EI$10,0)+VLOOKUP($IF174,Data!$B:$CP,Daily!IH$10,0)),0)</f>
      </c>
      <c r="AK175" s="14">
        <f>IFERROR((VLOOKUP($EG175,Data!$B:$CP,Daily!EJ$10,0)+VLOOKUP($IF175,Data!$B:$CP,Daily!II$10,0))/(VLOOKUP($EG174,Data!$B:$CP,Daily!EJ$10,0)+VLOOKUP($IF174,Data!$B:$CP,Daily!II$10,0)),0)</f>
      </c>
      <c r="AL175" s="14">
        <f>IFERROR((VLOOKUP($EG175,Data!$B:$CP,Daily!EK$10,0)+VLOOKUP($IF175,Data!$B:$CP,Daily!IJ$10,0))/(VLOOKUP($EG174,Data!$B:$CP,Daily!EK$10,0)+VLOOKUP($IF174,Data!$B:$CP,Daily!IJ$10,0)),0)</f>
      </c>
      <c r="AM175" s="14">
        <f>IFERROR((VLOOKUP($EG175,Data!$B:$CP,Daily!EL$10,0)+VLOOKUP($IF175,Data!$B:$CP,Daily!IK$10,0))/(VLOOKUP($EG174,Data!$B:$CP,Daily!EL$10,0)+VLOOKUP($IF174,Data!$B:$CP,Daily!IK$10,0)),0)</f>
      </c>
      <c r="AN175" s="14">
        <f>IFERROR((VLOOKUP($EG175,Data!$B:$CP,Daily!EM$10,0)+VLOOKUP($IF175,Data!$B:$CP,Daily!IL$10,0))/(VLOOKUP($EG174,Data!$B:$CP,Daily!EM$10,0)+VLOOKUP($IF174,Data!$B:$CP,Daily!IL$10,0)),0)</f>
      </c>
      <c r="AO175" s="14">
        <f>IFERROR((VLOOKUP($EG175,Data!$B:$CP,Daily!EN$10,0)+VLOOKUP($IF175,Data!$B:$CP,Daily!IM$10,0))/(VLOOKUP($EG174,Data!$B:$CP,Daily!EN$10,0)+VLOOKUP($IF174,Data!$B:$CP,Daily!IM$10,0)),0)</f>
      </c>
      <c r="AP175" s="14">
        <f>IFERROR((VLOOKUP($EG175,Data!$B:$CP,Daily!EO$10,0)+VLOOKUP($IF175,Data!$B:$CP,Daily!IN$10,0))/(VLOOKUP($EG174,Data!$B:$CP,Daily!EO$10,0)+VLOOKUP($IF174,Data!$B:$CP,Daily!IN$10,0)),0)</f>
      </c>
      <c r="AQ175" s="14">
        <f>IFERROR((VLOOKUP($EG175,Data!$B:$CP,Daily!EP$10,0)+VLOOKUP($IF175,Data!$B:$CP,Daily!IO$10,0))/(VLOOKUP($EG174,Data!$B:$CP,Daily!EP$10,0)+VLOOKUP($IF174,Data!$B:$CP,Daily!IO$10,0)),0)</f>
      </c>
      <c r="AR175" s="14">
        <f>IFERROR((VLOOKUP($EG175,Data!$B:$CP,Daily!EQ$10,0)+VLOOKUP($IF175,Data!$B:$CP,Daily!IP$10,0))/(VLOOKUP($EG174,Data!$B:$CP,Daily!EQ$10,0)+VLOOKUP($IF174,Data!$B:$CP,Daily!IP$10,0)),0)</f>
      </c>
      <c r="AS175" s="14">
        <f>IFERROR((VLOOKUP($EG175,Data!$B:$CP,Daily!ER$10,0)+VLOOKUP($IF175,Data!$B:$CP,Daily!IQ$10,0))/(VLOOKUP($EG174,Data!$B:$CP,Daily!ER$10,0)+VLOOKUP($IF174,Data!$B:$CP,Daily!IQ$10,0)),0)</f>
      </c>
      <c r="AT175" s="14">
        <f>IFERROR((VLOOKUP($EG175,Data!$B:$CP,Daily!ES$10,0)+VLOOKUP($IF175,Data!$B:$CP,Daily!IR$10,0))/(VLOOKUP($EG174,Data!$B:$CP,Daily!ES$10,0)+VLOOKUP($IF174,Data!$B:$CP,Daily!IR$10,0)),0)</f>
      </c>
      <c r="AU175" s="14">
        <f>IFERROR((VLOOKUP($EG175,Data!$B:$CP,Daily!ET$10,0)+VLOOKUP($IF175,Data!$B:$CP,Daily!IS$10,0))/(VLOOKUP($EG174,Data!$B:$CP,Daily!ET$10,0)+VLOOKUP($IF174,Data!$B:$CP,Daily!IS$10,0)),0)</f>
      </c>
      <c r="AV175" s="14">
        <f>IFERROR((VLOOKUP($EG175,Data!$B:$CP,Daily!EU$10,0)+VLOOKUP($IF175,Data!$B:$CP,Daily!IT$10,0))/(VLOOKUP($EG174,Data!$B:$CP,Daily!EU$10,0)+VLOOKUP($IF174,Data!$B:$CP,Daily!IT$10,0)),0)</f>
      </c>
      <c r="AW175" s="14">
        <f>IFERROR((VLOOKUP($EG175,Data!$B:$CP,Daily!EV$10,0)+VLOOKUP($IF175,Data!$B:$CP,Daily!IU$10,0))/(VLOOKUP($EG174,Data!$B:$CP,Daily!EV$10,0)+VLOOKUP($IF174,Data!$B:$CP,Daily!IU$10,0)),0)</f>
      </c>
      <c r="AX175" s="14">
        <f>IFERROR((VLOOKUP($EG175,Data!$B:$CP,Daily!EW$10,0)+VLOOKUP($IF175,Data!$B:$CP,Daily!IV$10,0))/(VLOOKUP($EG174,Data!$B:$CP,Daily!EW$10,0)+VLOOKUP($IF174,Data!$B:$CP,Daily!IV$10,0)),0)</f>
      </c>
      <c r="AY175" s="14">
        <f>IFERROR((VLOOKUP($EG175,Data!$B:$CP,Daily!EX$10,0)+VLOOKUP($IF175,Data!$B:$CP,Daily!IW$10,0))/(VLOOKUP($EG174,Data!$B:$CP,Daily!EX$10,0)+VLOOKUP($IF174,Data!$B:$CP,Daily!IW$10,0)),0)</f>
      </c>
      <c r="AZ175" s="14">
        <f>IFERROR((VLOOKUP($EG175,Data!$B:$CP,Daily!EY$10,0)+VLOOKUP($IF175,Data!$B:$CP,Daily!IX$10,0))/(VLOOKUP($EG174,Data!$B:$CP,Daily!EY$10,0)+VLOOKUP($IF174,Data!$B:$CP,Daily!IX$10,0)),0)</f>
      </c>
      <c r="BA175" s="14">
        <f>IFERROR((VLOOKUP($EG175,Data!$B:$CP,Daily!EZ$10,0)+VLOOKUP($IF175,Data!$B:$CP,Daily!IY$10,0))/(VLOOKUP($EG174,Data!$B:$CP,Daily!EZ$10,0)+VLOOKUP($IF174,Data!$B:$CP,Daily!IY$10,0)),0)</f>
      </c>
      <c r="BB175" s="14">
        <f>IFERROR((VLOOKUP($EG175,Data!$B:$CP,Daily!FA$10,0)+VLOOKUP($IF175,Data!$B:$CP,Daily!IZ$10,0))/(VLOOKUP($EG174,Data!$B:$CP,Daily!FA$10,0)+VLOOKUP($IF174,Data!$B:$CP,Daily!IZ$10,0)),0)</f>
      </c>
      <c r="BC175" s="14">
        <f>IFERROR((VLOOKUP($EG175,Data!$B:$CP,Daily!FB$10,0)+VLOOKUP($IF175,Data!$B:$CP,Daily!JA$10,0))/(VLOOKUP($EG174,Data!$B:$CP,Daily!FB$10,0)+VLOOKUP($IF174,Data!$B:$CP,Daily!JA$10,0)),0)</f>
      </c>
      <c r="BD175" s="14">
        <f>IFERROR((VLOOKUP($EG175,Data!$B:$CP,Daily!FC$10,0)+VLOOKUP($IF175,Data!$B:$CP,Daily!JB$10,0))/(VLOOKUP($EG174,Data!$B:$CP,Daily!FC$10,0)+VLOOKUP($IF174,Data!$B:$CP,Daily!JB$10,0)),0)</f>
      </c>
      <c r="BE175" s="14">
        <f>IFERROR((VLOOKUP($EG175,Data!$B:$CP,Daily!FD$10,0)+VLOOKUP($IF175,Data!$B:$CP,Daily!JC$10,0))/(VLOOKUP($EG174,Data!$B:$CP,Daily!FD$10,0)+VLOOKUP($IF174,Data!$B:$CP,Daily!JC$10,0)),0)</f>
      </c>
      <c r="BF175" s="14">
        <f>IFERROR((VLOOKUP($EG175,Data!$B:$CP,Daily!FE$10,0)+VLOOKUP($IF175,Data!$B:$CP,Daily!JD$10,0))/(VLOOKUP($EG174,Data!$B:$CP,Daily!FE$10,0)+VLOOKUP($IF174,Data!$B:$CP,Daily!JD$10,0)),0)</f>
      </c>
      <c r="BG175" s="14">
        <f>IFERROR((VLOOKUP($EG175,Data!$B:$CP,Daily!FF$10,0)+VLOOKUP($IF175,Data!$B:$CP,Daily!JE$10,0))/(VLOOKUP($EG174,Data!$B:$CP,Daily!FF$10,0)+VLOOKUP($IF174,Data!$B:$CP,Daily!JE$10,0)),0)</f>
      </c>
      <c r="BH175" s="14">
        <f>IFERROR((VLOOKUP($EG175,Data!$B:$CP,Daily!FG$10,0)+VLOOKUP($IF175,Data!$B:$CP,Daily!JF$10,0))/(VLOOKUP($EG174,Data!$B:$CP,Daily!FG$10,0)+VLOOKUP($IF174,Data!$B:$CP,Daily!JF$10,0)),0)</f>
      </c>
      <c r="BI175" s="14">
        <f>IFERROR((VLOOKUP($EG175,Data!$B:$CP,Daily!FH$10,0)+VLOOKUP($IF175,Data!$B:$CP,Daily!JG$10,0))/(VLOOKUP($EG174,Data!$B:$CP,Daily!FH$10,0)+VLOOKUP($IF174,Data!$B:$CP,Daily!JG$10,0)),0)</f>
      </c>
      <c r="BJ175" s="14">
        <f>IFERROR((VLOOKUP($EG175,Data!$B:$CP,Daily!FI$10,0)+VLOOKUP($IF175,Data!$B:$CP,Daily!JH$10,0))/(VLOOKUP($EG174,Data!$B:$CP,Daily!FI$10,0)+VLOOKUP($IF174,Data!$B:$CP,Daily!JH$10,0)),0)</f>
      </c>
      <c r="BK175" s="14">
        <f>IFERROR((VLOOKUP($EG175,Data!$B:$CP,Daily!FJ$10,0)+VLOOKUP($IF175,Data!$B:$CP,Daily!JI$10,0))/(VLOOKUP($EG174,Data!$B:$CP,Daily!FJ$10,0)+VLOOKUP($IF174,Data!$B:$CP,Daily!JI$10,0)),0)</f>
      </c>
      <c r="BL175" s="14">
        <f>IFERROR((VLOOKUP($EG175,Data!$B:$CP,Daily!FK$10,0)+VLOOKUP($IF175,Data!$B:$CP,Daily!JJ$10,0))/(VLOOKUP($EG174,Data!$B:$CP,Daily!FK$10,0)+VLOOKUP($IF174,Data!$B:$CP,Daily!JJ$10,0)),0)</f>
      </c>
      <c r="BM175" s="14">
        <f>IFERROR((VLOOKUP($EG175,Data!$B:$CP,Daily!FL$10,0)+VLOOKUP($IF175,Data!$B:$CP,Daily!JK$10,0))/(VLOOKUP($EG174,Data!$B:$CP,Daily!FL$10,0)+VLOOKUP($IF174,Data!$B:$CP,Daily!JK$10,0)),0)</f>
      </c>
      <c r="BN175" s="14">
        <f>IFERROR((VLOOKUP($EG175,Data!$B:$CP,Daily!FM$10,0)+VLOOKUP($IF175,Data!$B:$CP,Daily!JL$10,0))/(VLOOKUP($EG174,Data!$B:$CP,Daily!FM$10,0)+VLOOKUP($IF174,Data!$B:$CP,Daily!JL$10,0)),0)</f>
      </c>
      <c r="BO175" s="14">
        <f>IFERROR((VLOOKUP($EG175,Data!$B:$CP,Daily!FN$10,0)+VLOOKUP($IF175,Data!$B:$CP,Daily!JM$10,0))/(VLOOKUP($EG174,Data!$B:$CP,Daily!FN$10,0)+VLOOKUP($IF174,Data!$B:$CP,Daily!JM$10,0)),0)</f>
      </c>
      <c r="BP175" s="14">
        <f>IFERROR((VLOOKUP($EG175,Data!$B:$CP,Daily!FO$10,0)+VLOOKUP($IF175,Data!$B:$CP,Daily!JN$10,0))/(VLOOKUP($EG174,Data!$B:$CP,Daily!FO$10,0)+VLOOKUP($IF174,Data!$B:$CP,Daily!JN$10,0)),0)</f>
      </c>
      <c r="BQ175" s="14">
        <f>IFERROR((VLOOKUP($EG175,Data!$B:$CP,Daily!FP$10,0)+VLOOKUP($IF175,Data!$B:$CP,Daily!JO$10,0))/(VLOOKUP($EG174,Data!$B:$CP,Daily!FP$10,0)+VLOOKUP($IF174,Data!$B:$CP,Daily!JO$10,0)),0)</f>
      </c>
      <c r="BR175" s="14">
        <f>IFERROR((VLOOKUP($EG175,Data!$B:$CP,Daily!FQ$10,0)+VLOOKUP($IF175,Data!$B:$CP,Daily!JP$10,0))/(VLOOKUP($EG174,Data!$B:$CP,Daily!FQ$10,0)+VLOOKUP($IF174,Data!$B:$CP,Daily!JP$10,0)),0)</f>
      </c>
      <c r="BS175" s="14">
        <f>IFERROR((VLOOKUP($EG175,Data!$B:$CP,Daily!FR$10,0)+VLOOKUP($IF175,Data!$B:$CP,Daily!JQ$10,0))/(VLOOKUP($EG174,Data!$B:$CP,Daily!FR$10,0)+VLOOKUP($IF174,Data!$B:$CP,Daily!JQ$10,0)),0)</f>
      </c>
      <c r="BT175" s="14">
        <f>IFERROR((VLOOKUP($EG175,Data!$B:$CP,Daily!FS$10,0)+VLOOKUP($IF175,Data!$B:$CP,Daily!JR$10,0))/(VLOOKUP($EG174,Data!$B:$CP,Daily!FS$10,0)+VLOOKUP($IF174,Data!$B:$CP,Daily!JR$10,0)),0)</f>
      </c>
      <c r="BU175" s="14">
        <f>IFERROR((VLOOKUP($EG175,Data!$B:$CP,Daily!FT$10,0)+VLOOKUP($IF175,Data!$B:$CP,Daily!JS$10,0))/(VLOOKUP($EG174,Data!$B:$CP,Daily!FT$10,0)+VLOOKUP($IF174,Data!$B:$CP,Daily!JS$10,0)),0)</f>
      </c>
      <c r="BV175" s="14">
        <f>IFERROR((VLOOKUP($EG175,Data!$B:$CP,Daily!FU$10,0)+VLOOKUP($IF175,Data!$B:$CP,Daily!JT$10,0))/(VLOOKUP($EG174,Data!$B:$CP,Daily!FU$10,0)+VLOOKUP($IF174,Data!$B:$CP,Daily!JT$10,0)),0)</f>
      </c>
      <c r="BW175" s="14">
        <f>IFERROR((VLOOKUP($EG175,Data!$B:$CP,Daily!FV$10,0)+VLOOKUP($IF175,Data!$B:$CP,Daily!JU$10,0))/(VLOOKUP($EG174,Data!$B:$CP,Daily!FV$10,0)+VLOOKUP($IF174,Data!$B:$CP,Daily!JU$10,0)),0)</f>
      </c>
      <c r="BX175" s="14">
        <f>IFERROR((VLOOKUP($EG175,Data!$B:$CP,Daily!FW$10,0)+VLOOKUP($IF175,Data!$B:$CP,Daily!JV$10,0))/(VLOOKUP($EG174,Data!$B:$CP,Daily!FW$10,0)+VLOOKUP($IF174,Data!$B:$CP,Daily!JV$10,0)),0)</f>
      </c>
      <c r="BY175" s="14">
        <f>IFERROR((VLOOKUP($EG175,Data!$B:$CP,Daily!FX$10,0)+VLOOKUP($IF175,Data!$B:$CP,Daily!JW$10,0))/(VLOOKUP($EG174,Data!$B:$CP,Daily!FX$10,0)+VLOOKUP($IF174,Data!$B:$CP,Daily!JW$10,0)),0)</f>
      </c>
      <c r="BZ175" s="14">
        <f>IFERROR((VLOOKUP($EG175,Data!$B:$CP,Daily!FY$10,0)+VLOOKUP($IF175,Data!$B:$CP,Daily!JX$10,0))/(VLOOKUP($EG174,Data!$B:$CP,Daily!FY$10,0)+VLOOKUP($IF174,Data!$B:$CP,Daily!JX$10,0)),0)</f>
      </c>
      <c r="CA175" s="14">
        <f>IFERROR((VLOOKUP($EG175,Data!$B:$CP,Daily!FZ$10,0)+VLOOKUP($IF175,Data!$B:$CP,Daily!JY$10,0))/(VLOOKUP($EG174,Data!$B:$CP,Daily!FZ$10,0)+VLOOKUP($IF174,Data!$B:$CP,Daily!JY$10,0)),0)</f>
      </c>
      <c r="CB175" s="14">
        <f>IFERROR((VLOOKUP($EG175,Data!$B:$CP,Daily!GA$10,0)+VLOOKUP($IF175,Data!$B:$CP,Daily!JZ$10,0))/(VLOOKUP($EG174,Data!$B:$CP,Daily!GA$10,0)+VLOOKUP($IF174,Data!$B:$CP,Daily!JZ$10,0)),0)</f>
      </c>
      <c r="CC175" s="14">
        <f>IFERROR((VLOOKUP($EG175,Data!$B:$CP,Daily!GB$10,0)+VLOOKUP($IF175,Data!$B:$CP,Daily!KA$10,0))/(VLOOKUP($EG174,Data!$B:$CP,Daily!GB$10,0)+VLOOKUP($IF174,Data!$B:$CP,Daily!KA$10,0)),0)</f>
      </c>
      <c r="CD175" s="14">
        <f>IFERROR((VLOOKUP($EG175,Data!$B:$CP,Daily!GC$10,0)+VLOOKUP($IF175,Data!$B:$CP,Daily!KB$10,0))/(VLOOKUP($EG174,Data!$B:$CP,Daily!GC$10,0)+VLOOKUP($IF174,Data!$B:$CP,Daily!KB$10,0)),0)</f>
      </c>
      <c r="CE175" s="14">
        <f>IFERROR((VLOOKUP($EG175,Data!$B:$CP,Daily!GD$10,0)+VLOOKUP($IF175,Data!$B:$CP,Daily!KC$10,0))/(VLOOKUP($EG174,Data!$B:$CP,Daily!GD$10,0)+VLOOKUP($IF174,Data!$B:$CP,Daily!KC$10,0)),0)</f>
      </c>
      <c r="CF175" s="14">
        <f>IFERROR((VLOOKUP($EG175,Data!$B:$CP,Daily!GE$10,0)+VLOOKUP($IF175,Data!$B:$CP,Daily!KD$10,0))/(VLOOKUP($EG174,Data!$B:$CP,Daily!GE$10,0)+VLOOKUP($IF174,Data!$B:$CP,Daily!KD$10,0)),0)</f>
      </c>
      <c r="CG175" s="14">
        <f>IFERROR((VLOOKUP($EG175,Data!$B:$CP,Daily!GF$10,0)+VLOOKUP($IF175,Data!$B:$CP,Daily!KE$10,0))/(VLOOKUP($EG174,Data!$B:$CP,Daily!GF$10,0)+VLOOKUP($IF174,Data!$B:$CP,Daily!KE$10,0)),0)</f>
      </c>
      <c r="CH175" s="14">
        <f>IFERROR((VLOOKUP($EG175,Data!$B:$CP,Daily!GG$10,0)+VLOOKUP($IF175,Data!$B:$CP,Daily!KF$10,0))/(VLOOKUP($EG174,Data!$B:$CP,Daily!GG$10,0)+VLOOKUP($IF174,Data!$B:$CP,Daily!KF$10,0)),0)</f>
      </c>
      <c r="CI175" s="14">
        <f>IFERROR((VLOOKUP($EG175,Data!$B:$CP,Daily!GH$10,0)+VLOOKUP($IF175,Data!$B:$CP,Daily!KG$10,0))/(VLOOKUP($EG174,Data!$B:$CP,Daily!GH$10,0)+VLOOKUP($IF174,Data!$B:$CP,Daily!KG$10,0)),0)</f>
      </c>
      <c r="CJ175" s="14">
        <f>IFERROR((VLOOKUP($EG175,Data!$B:$CP,Daily!GI$10,0)+VLOOKUP($IF175,Data!$B:$CP,Daily!KH$10,0))/(VLOOKUP($EG174,Data!$B:$CP,Daily!GI$10,0)+VLOOKUP($IF174,Data!$B:$CP,Daily!KH$10,0)),0)</f>
      </c>
      <c r="CK175" s="14">
        <f>IFERROR((VLOOKUP($EG175,Data!$B:$CP,Daily!GJ$10,0)+VLOOKUP($IF175,Data!$B:$CP,Daily!KI$10,0))/(VLOOKUP($EG174,Data!$B:$CP,Daily!GJ$10,0)+VLOOKUP($IF174,Data!$B:$CP,Daily!KI$10,0)),0)</f>
      </c>
      <c r="CL175" s="14">
        <f>IFERROR((VLOOKUP($EG175,Data!$B:$CP,Daily!GK$10,0)+VLOOKUP($IF175,Data!$B:$CP,Daily!KJ$10,0))/(VLOOKUP($EG174,Data!$B:$CP,Daily!GK$10,0)+VLOOKUP($IF174,Data!$B:$CP,Daily!KJ$10,0)),0)</f>
      </c>
      <c r="CM175" s="14">
        <f>IFERROR((VLOOKUP($EG175,Data!$B:$CP,Daily!GL$10,0)+VLOOKUP($IF175,Data!$B:$CP,Daily!KK$10,0))/(VLOOKUP($EG174,Data!$B:$CP,Daily!GL$10,0)+VLOOKUP($IF174,Data!$B:$CP,Daily!KK$10,0)),0)</f>
      </c>
      <c r="CN175" s="14">
        <f>IFERROR((VLOOKUP($EG175,Data!$B:$CP,Daily!GM$10,0)+VLOOKUP($IF175,Data!$B:$CP,Daily!KL$10,0))/(VLOOKUP($EG174,Data!$B:$CP,Daily!GM$10,0)+VLOOKUP($IF174,Data!$B:$CP,Daily!KL$10,0)),0)</f>
      </c>
      <c r="CO175" s="14">
        <f>IFERROR((VLOOKUP($EG175,Data!$B:$CP,Daily!GN$10,0)+VLOOKUP($IF175,Data!$B:$CP,Daily!KM$10,0))/(VLOOKUP($EG174,Data!$B:$CP,Daily!GN$10,0)+VLOOKUP($IF174,Data!$B:$CP,Daily!KM$10,0)),0)</f>
      </c>
      <c r="CP175" s="14">
        <f>IFERROR((VLOOKUP($EG175,Data!$B:$CP,Daily!GO$10,0)+VLOOKUP($IF175,Data!$B:$CP,Daily!KN$10,0))/(VLOOKUP($EG174,Data!$B:$CP,Daily!GO$10,0)+VLOOKUP($IF174,Data!$B:$CP,Daily!KN$10,0)),0)</f>
      </c>
      <c r="CQ175" s="14">
        <f>IFERROR((VLOOKUP($EG175,Data!$B:$CP,Daily!GP$10,0)+VLOOKUP($IF175,Data!$B:$CP,Daily!KO$10,0))/(VLOOKUP($EG174,Data!$B:$CP,Daily!GP$10,0)+VLOOKUP($IF174,Data!$B:$CP,Daily!KO$10,0)),0)</f>
      </c>
      <c r="CR175" s="14">
        <f>IFERROR((VLOOKUP($EG175,Data!$B:$CP,Daily!GQ$10,0)+VLOOKUP($IF175,Data!$B:$CP,Daily!KP$10,0))/(VLOOKUP($EG174,Data!$B:$CP,Daily!GQ$10,0)+VLOOKUP($IF174,Data!$B:$CP,Daily!KP$10,0)),0)</f>
      </c>
      <c r="CS175" s="14">
        <f>IFERROR((VLOOKUP($EG175,Data!$B:$CP,Daily!GR$10,0)+VLOOKUP($IF175,Data!$B:$CP,Daily!KQ$10,0))/(VLOOKUP($EG174,Data!$B:$CP,Daily!GR$10,0)+VLOOKUP($IF174,Data!$B:$CP,Daily!KQ$10,0)),0)</f>
      </c>
      <c r="CT175" s="14">
        <f>IFERROR((VLOOKUP($EG175,Data!$B:$CP,Daily!GS$10,0)+VLOOKUP($IF175,Data!$B:$CP,Daily!KR$10,0))/(VLOOKUP($EG174,Data!$B:$CP,Daily!GS$10,0)+VLOOKUP($IF174,Data!$B:$CP,Daily!KR$10,0)),0)</f>
      </c>
      <c r="CU175" s="14">
        <f>IFERROR((VLOOKUP($EG175,Data!$B:$CP,Daily!GT$10,0)+VLOOKUP($IF175,Data!$B:$CP,Daily!KS$10,0))/(VLOOKUP($EG174,Data!$B:$CP,Daily!GT$10,0)+VLOOKUP($IF174,Data!$B:$CP,Daily!KS$10,0)),0)</f>
      </c>
      <c r="CV175" s="14">
        <f>IFERROR((VLOOKUP($EG175,Data!$B:$CP,Daily!GU$10,0)+VLOOKUP($IF175,Data!$B:$CP,Daily!KT$10,0))/(VLOOKUP($EG174,Data!$B:$CP,Daily!GU$10,0)+VLOOKUP($IF174,Data!$B:$CP,Daily!KT$10,0)),0)</f>
      </c>
      <c r="CW175" s="14">
        <f>IFERROR((VLOOKUP($EG175,Data!$B:$CP,Daily!GV$10,0)+VLOOKUP($IF175,Data!$B:$CP,Daily!KU$10,0))/(VLOOKUP($EG174,Data!$B:$CP,Daily!GV$10,0)+VLOOKUP($IF174,Data!$B:$CP,Daily!KU$10,0)),0)</f>
      </c>
      <c r="CX175" s="14">
        <f>IFERROR((VLOOKUP($EG175,Data!$B:$CP,Daily!GW$10,0)+VLOOKUP($IF175,Data!$B:$CP,Daily!KV$10,0))/(VLOOKUP($EG174,Data!$B:$CP,Daily!GW$10,0)+VLOOKUP($IF174,Data!$B:$CP,Daily!KV$10,0)),0)</f>
      </c>
      <c r="CY175" s="14">
        <f>IFERROR((VLOOKUP($EG175,Data!$B:$CP,Daily!GX$10,0)+VLOOKUP($IF175,Data!$B:$CP,Daily!KW$10,0))/(VLOOKUP($EG174,Data!$B:$CP,Daily!GX$10,0)+VLOOKUP($IF174,Data!$B:$CP,Daily!KW$10,0)),0)</f>
      </c>
      <c r="CZ175" s="14">
        <f>IFERROR((VLOOKUP($EG175,Data!$B:$CP,Daily!GY$10,0)+VLOOKUP($IF175,Data!$B:$CP,Daily!KX$10,0))/(VLOOKUP($EG174,Data!$B:$CP,Daily!GY$10,0)+VLOOKUP($IF174,Data!$B:$CP,Daily!KX$10,0)),0)</f>
      </c>
      <c r="DA175" s="14">
        <f>IFERROR((VLOOKUP($EG175,Data!$B:$CP,Daily!GZ$10,0)+VLOOKUP($IF175,Data!$B:$CP,Daily!KY$10,0))/(VLOOKUP($EG174,Data!$B:$CP,Daily!GZ$10,0)+VLOOKUP($IF174,Data!$B:$CP,Daily!KY$10,0)),0)</f>
      </c>
      <c r="DB175" s="14">
        <f>IFERROR((VLOOKUP($EG175,Data!$B:$CP,Daily!HA$10,0)+VLOOKUP($IF175,Data!$B:$CP,Daily!KZ$10,0))/(VLOOKUP($EG174,Data!$B:$CP,Daily!HA$10,0)+VLOOKUP($IF174,Data!$B:$CP,Daily!KZ$10,0)),0)</f>
      </c>
      <c r="DC175" s="14">
        <f>IFERROR((VLOOKUP($EG175,Data!$B:$CP,Daily!HB$10,0)+VLOOKUP($IF175,Data!$B:$CP,Daily!LA$10,0))/(VLOOKUP($EG174,Data!$B:$CP,Daily!HB$10,0)+VLOOKUP($IF174,Data!$B:$CP,Daily!LA$10,0)),0)</f>
      </c>
      <c r="DD175" s="14">
        <f>IFERROR((VLOOKUP($EG175,Data!$B:$CP,Daily!HC$10,0)+VLOOKUP($IF175,Data!$B:$CP,Daily!LB$10,0))/(VLOOKUP($EG174,Data!$B:$CP,Daily!HC$10,0)+VLOOKUP($IF174,Data!$B:$CP,Daily!LB$10,0)),0)</f>
      </c>
      <c r="DE175" s="14">
        <f>IFERROR((VLOOKUP($EG175,Data!$B:$CP,Daily!HD$10,0)+VLOOKUP($IF175,Data!$B:$CP,Daily!LC$10,0))/(VLOOKUP($EG174,Data!$B:$CP,Daily!HD$10,0)+VLOOKUP($IF174,Data!$B:$CP,Daily!LC$10,0)),0)</f>
      </c>
      <c r="DF175" s="14">
        <f>IFERROR((VLOOKUP($EG175,Data!$B:$CP,Daily!HE$10,0)+VLOOKUP($IF175,Data!$B:$CP,Daily!LD$10,0))/(VLOOKUP($EG174,Data!$B:$CP,Daily!HE$10,0)+VLOOKUP($IF174,Data!$B:$CP,Daily!LD$10,0)),0)</f>
      </c>
      <c r="DG175" s="14">
        <f>IFERROR((VLOOKUP($EG175,Data!$B:$CP,Daily!HF$10,0)+VLOOKUP($IF175,Data!$B:$CP,Daily!LE$10,0))/(VLOOKUP($EG174,Data!$B:$CP,Daily!HF$10,0)+VLOOKUP($IF174,Data!$B:$CP,Daily!LE$10,0)),0)</f>
      </c>
      <c r="DH175" s="14">
        <f>IFERROR((VLOOKUP($EG175,Data!$B:$CP,Daily!HG$10,0)+VLOOKUP($IF175,Data!$B:$CP,Daily!LF$10,0))/(VLOOKUP($EG174,Data!$B:$CP,Daily!HG$10,0)+VLOOKUP($IF174,Data!$B:$CP,Daily!LF$10,0)),0)</f>
      </c>
      <c r="DI175" s="14">
        <f>IFERROR((VLOOKUP($EG175,Data!$B:$CP,Daily!HH$10,0)+VLOOKUP($IF175,Data!$B:$CP,Daily!LG$10,0))/(VLOOKUP($EG174,Data!$B:$CP,Daily!HH$10,0)+VLOOKUP($IF174,Data!$B:$CP,Daily!LG$10,0)),0)</f>
      </c>
      <c r="DJ175" s="14">
        <f>IFERROR((VLOOKUP($EG175,Data!$B:$CP,Daily!HI$10,0)+VLOOKUP($IF175,Data!$B:$CP,Daily!LH$10,0))/(VLOOKUP($EG174,Data!$B:$CP,Daily!HI$10,0)+VLOOKUP($IF174,Data!$B:$CP,Daily!LH$10,0)),0)</f>
      </c>
      <c r="DK175" s="14">
        <f>IFERROR((VLOOKUP($EG175,Data!$B:$CP,Daily!HJ$10,0)+VLOOKUP($IF175,Data!$B:$CP,Daily!LI$10,0))/(VLOOKUP($EG174,Data!$B:$CP,Daily!HJ$10,0)+VLOOKUP($IF174,Data!$B:$CP,Daily!LI$10,0)),0)</f>
      </c>
      <c r="DL175" s="14">
        <f>IFERROR((VLOOKUP($EG175,Data!$B:$CP,Daily!HK$10,0)+VLOOKUP($IF175,Data!$B:$CP,Daily!LJ$10,0))/(VLOOKUP($EG174,Data!$B:$CP,Daily!HK$10,0)+VLOOKUP($IF174,Data!$B:$CP,Daily!LJ$10,0)),0)</f>
      </c>
      <c r="DM175" s="14">
        <f>IFERROR((VLOOKUP($EG175,Data!$B:$CP,Daily!HL$10,0)+VLOOKUP($IF175,Data!$B:$CP,Daily!LK$10,0))/(VLOOKUP($EG174,Data!$B:$CP,Daily!HL$10,0)+VLOOKUP($IF174,Data!$B:$CP,Daily!LK$10,0)),0)</f>
      </c>
      <c r="DN175" s="14">
        <f>IFERROR((VLOOKUP($EG175,Data!$B:$CP,Daily!HM$10,0)+VLOOKUP($IF175,Data!$B:$CP,Daily!LL$10,0))/(VLOOKUP($EG174,Data!$B:$CP,Daily!HM$10,0)+VLOOKUP($IF174,Data!$B:$CP,Daily!LL$10,0)),0)</f>
      </c>
      <c r="DO175" s="14">
        <f>IFERROR((VLOOKUP($EG175,Data!$B:$CP,Daily!HN$10,0)+VLOOKUP($IF175,Data!$B:$CP,Daily!LM$10,0))/(VLOOKUP($EG174,Data!$B:$CP,Daily!HN$10,0)+VLOOKUP($IF174,Data!$B:$CP,Daily!LM$10,0)),0)</f>
      </c>
      <c r="DP175" s="14">
        <f>IFERROR((VLOOKUP($EG175,Data!$B:$CP,Daily!HO$10,0)+VLOOKUP($IF175,Data!$B:$CP,Daily!LN$10,0))/(VLOOKUP($EG174,Data!$B:$CP,Daily!HO$10,0)+VLOOKUP($IF174,Data!$B:$CP,Daily!LN$10,0)),0)</f>
      </c>
      <c r="DQ175" s="14">
        <f>IFERROR((VLOOKUP($EG175,Data!$B:$CP,Daily!HP$10,0)+VLOOKUP($IF175,Data!$B:$CP,Daily!LO$10,0))/(VLOOKUP($EG174,Data!$B:$CP,Daily!HP$10,0)+VLOOKUP($IF174,Data!$B:$CP,Daily!LO$10,0)),0)</f>
      </c>
      <c r="DR175" s="14">
        <f>IFERROR((VLOOKUP($EG175,Data!$B:$CP,Daily!HQ$10,0)+VLOOKUP($IF175,Data!$B:$CP,Daily!LP$10,0))/(VLOOKUP($EG174,Data!$B:$CP,Daily!HQ$10,0)+VLOOKUP($IF174,Data!$B:$CP,Daily!LP$10,0)),0)</f>
      </c>
      <c r="DS175" s="14">
        <f>IFERROR((VLOOKUP($EG175,Data!$B:$CP,Daily!HR$10,0)+VLOOKUP($IF175,Data!$B:$CP,Daily!LQ$10,0))/(VLOOKUP($EG174,Data!$B:$CP,Daily!HR$10,0)+VLOOKUP($IF174,Data!$B:$CP,Daily!LQ$10,0)),0)</f>
      </c>
      <c r="DT175" s="14">
        <f>IFERROR((VLOOKUP($EG175,Data!$B:$CP,Daily!HS$10,0)+VLOOKUP($IF175,Data!$B:$CP,Daily!LR$10,0))/(VLOOKUP($EG174,Data!$B:$CP,Daily!HS$10,0)+VLOOKUP($IF174,Data!$B:$CP,Daily!LR$10,0)),0)</f>
      </c>
      <c r="DU175" s="14">
        <f>IFERROR((VLOOKUP($EG175,Data!$B:$CP,Daily!HT$10,0)+VLOOKUP($IF175,Data!$B:$CP,Daily!LS$10,0))/(VLOOKUP($EG174,Data!$B:$CP,Daily!HT$10,0)+VLOOKUP($IF174,Data!$B:$CP,Daily!LS$10,0)),0)</f>
      </c>
      <c r="DV175" s="14">
        <f>IFERROR((VLOOKUP($EG175,Data!$B:$CP,Daily!HU$10,0)+VLOOKUP($IF175,Data!$B:$CP,Daily!LT$10,0))/(VLOOKUP($EG174,Data!$B:$CP,Daily!HU$10,0)+VLOOKUP($IF174,Data!$B:$CP,Daily!LT$10,0)),0)</f>
      </c>
      <c r="DW175" s="52">
        <f t="shared" si="2678"/>
      </c>
      <c r="DX175" s="52">
        <f t="shared" si="2679"/>
      </c>
      <c r="DY175" s="52">
        <f t="shared" si="2680"/>
      </c>
      <c r="DZ175" s="52">
        <f t="shared" si="2681"/>
      </c>
      <c r="EA175" s="52">
        <f t="shared" si="2682"/>
      </c>
      <c r="EB175" s="18"/>
      <c r="EC175" s="14">
        <f t="shared" si="2683"/>
      </c>
      <c r="ED175" s="52">
        <f>IFERROR(SUMPRODUCT(DN175:DT175,DN$174:DT$174)/SUM(DN$174:DT$174),0)</f>
      </c>
      <c r="EE175" s="52">
        <f>IFERROR(SUMPRODUCT(CR175:DT175,CR$174:DT$174)/SUM(CR$174:DT$174),0)</f>
      </c>
      <c r="EF175" s="16"/>
      <c r="EG175" s="9" t="s">
        <v>856</v>
      </c>
      <c r="EH175" s="9" t="s">
        <v>152</v>
      </c>
      <c r="EI175" s="14">
        <f>IFERROR(VLOOKUP($EG175,Data!$B:$CP,Daily!EI$10,0)/IFERROR(VLOOKUP($EG174,Data!$B:$CP,Daily!EI$10,0),0),0)</f>
      </c>
      <c r="EJ175" s="14">
        <f>IFERROR(VLOOKUP($EG175,Data!$B:$CP,Daily!EJ$10,0)/IFERROR(VLOOKUP($EG174,Data!$B:$CP,Daily!EJ$10,0),0),0)</f>
      </c>
      <c r="EK175" s="14">
        <f>IFERROR(VLOOKUP($EG175,Data!$B:$CP,Daily!EK$10,0)/IFERROR(VLOOKUP($EG174,Data!$B:$CP,Daily!EK$10,0),0),0)</f>
      </c>
      <c r="EL175" s="14">
        <f>IFERROR(VLOOKUP($EG175,Data!$B:$CP,Daily!EL$10,0)/IFERROR(VLOOKUP($EG174,Data!$B:$CP,Daily!EL$10,0),0),0)</f>
      </c>
      <c r="EM175" s="14">
        <f>IFERROR(VLOOKUP($EG175,Data!$B:$CP,Daily!EM$10,0)/IFERROR(VLOOKUP($EG174,Data!$B:$CP,Daily!EM$10,0),0),0)</f>
      </c>
      <c r="EN175" s="14">
        <f>IFERROR(VLOOKUP($EG175,Data!$B:$CP,Daily!EN$10,0)/IFERROR(VLOOKUP($EG174,Data!$B:$CP,Daily!EN$10,0),0),0)</f>
      </c>
      <c r="EO175" s="14">
        <f>IFERROR(VLOOKUP($EG175,Data!$B:$CP,Daily!EO$10,0)/IFERROR(VLOOKUP($EG174,Data!$B:$CP,Daily!EO$10,0),0),0)</f>
      </c>
      <c r="EP175" s="14">
        <f>IFERROR(VLOOKUP($EG175,Data!$B:$CP,Daily!EP$10,0)/IFERROR(VLOOKUP($EG174,Data!$B:$CP,Daily!EP$10,0),0),0)</f>
      </c>
      <c r="EQ175" s="14">
        <f>IFERROR(VLOOKUP($EG175,Data!$B:$CP,Daily!EQ$10,0)/IFERROR(VLOOKUP($EG174,Data!$B:$CP,Daily!EQ$10,0),0),0)</f>
      </c>
      <c r="ER175" s="14">
        <f>IFERROR(VLOOKUP($EG175,Data!$B:$CP,Daily!ER$10,0)/IFERROR(VLOOKUP($EG174,Data!$B:$CP,Daily!ER$10,0),0),0)</f>
      </c>
      <c r="ES175" s="14">
        <f>IFERROR(VLOOKUP($EG175,Data!$B:$CP,Daily!ES$10,0)/IFERROR(VLOOKUP($EG174,Data!$B:$CP,Daily!ES$10,0),0),0)</f>
      </c>
      <c r="ET175" s="14">
        <f>IFERROR(VLOOKUP($EG175,Data!$B:$CP,Daily!ET$10,0)/IFERROR(VLOOKUP($EG174,Data!$B:$CP,Daily!ET$10,0),0),0)</f>
      </c>
      <c r="EU175" s="14">
        <f>IFERROR(VLOOKUP($EG175,Data!$B:$CP,Daily!EU$10,0)/IFERROR(VLOOKUP($EG174,Data!$B:$CP,Daily!EU$10,0),0),0)</f>
      </c>
      <c r="EV175" s="14">
        <f>IFERROR(VLOOKUP($EG175,Data!$B:$CP,Daily!EV$10,0)/IFERROR(VLOOKUP($EG174,Data!$B:$CP,Daily!EV$10,0),0),0)</f>
      </c>
      <c r="EW175" s="14">
        <f>IFERROR(VLOOKUP($EG175,Data!$B:$CP,Daily!EW$10,0)/IFERROR(VLOOKUP($EG174,Data!$B:$CP,Daily!EW$10,0),0),0)</f>
      </c>
      <c r="EX175" s="14">
        <f>IFERROR(VLOOKUP($EG175,Data!$B:$CP,Daily!EX$10,0)/IFERROR(VLOOKUP($EG174,Data!$B:$CP,Daily!EX$10,0),0),0)</f>
      </c>
      <c r="EY175" s="14">
        <f>IFERROR(VLOOKUP($EG175,Data!$B:$CP,Daily!EY$10,0)/IFERROR(VLOOKUP($EG174,Data!$B:$CP,Daily!EY$10,0),0),0)</f>
      </c>
      <c r="EZ175" s="14">
        <f>IFERROR(VLOOKUP($EG175,Data!$B:$CP,Daily!EZ$10,0)/IFERROR(VLOOKUP($EG174,Data!$B:$CP,Daily!EZ$10,0),0),0)</f>
      </c>
      <c r="FA175" s="14">
        <f>IFERROR(VLOOKUP($EG175,Data!$B:$CP,Daily!FA$10,0)/IFERROR(VLOOKUP($EG174,Data!$B:$CP,Daily!FA$10,0),0),0)</f>
      </c>
      <c r="FB175" s="14">
        <f>IFERROR(VLOOKUP($EG175,Data!$B:$CP,Daily!FB$10,0)/IFERROR(VLOOKUP($EG174,Data!$B:$CP,Daily!FB$10,0),0),0)</f>
      </c>
      <c r="FC175" s="14">
        <f>IFERROR(VLOOKUP($EG175,Data!$B:$CP,Daily!FC$10,0)/IFERROR(VLOOKUP($EG174,Data!$B:$CP,Daily!FC$10,0),0),0)</f>
      </c>
      <c r="FD175" s="14">
        <f>IFERROR(VLOOKUP($EG175,Data!$B:$CP,Daily!FD$10,0)/IFERROR(VLOOKUP($EG174,Data!$B:$CP,Daily!FD$10,0),0),0)</f>
      </c>
      <c r="FE175" s="14">
        <f>IFERROR(VLOOKUP($EG175,Data!$B:$CP,Daily!FE$10,0)/IFERROR(VLOOKUP($EG174,Data!$B:$CP,Daily!FE$10,0),0),0)</f>
      </c>
      <c r="FF175" s="14">
        <f>IFERROR(VLOOKUP($EG175,Data!$B:$CP,Daily!FF$10,0)/IFERROR(VLOOKUP($EG174,Data!$B:$CP,Daily!FF$10,0),0),0)</f>
      </c>
      <c r="FG175" s="14">
        <f>IFERROR(VLOOKUP($EG175,Data!$B:$CP,Daily!FG$10,0)/IFERROR(VLOOKUP($EG174,Data!$B:$CP,Daily!FG$10,0),0),0)</f>
      </c>
      <c r="FH175" s="14">
        <f>IFERROR(VLOOKUP($EG175,Data!$B:$CP,Daily!FH$10,0)/IFERROR(VLOOKUP($EG174,Data!$B:$CP,Daily!FH$10,0),0),0)</f>
      </c>
      <c r="FI175" s="14">
        <f>IFERROR(VLOOKUP($EG175,Data!$B:$CP,Daily!FI$10,0)/IFERROR(VLOOKUP($EG174,Data!$B:$CP,Daily!FI$10,0),0),0)</f>
      </c>
      <c r="FJ175" s="14">
        <f>IFERROR(VLOOKUP($EG175,Data!$B:$CP,Daily!FJ$10,0)/IFERROR(VLOOKUP($EG174,Data!$B:$CP,Daily!FJ$10,0),0),0)</f>
      </c>
      <c r="FK175" s="14">
        <f>IFERROR(VLOOKUP($EG175,Data!$B:$CP,Daily!FK$10,0)/IFERROR(VLOOKUP($EG174,Data!$B:$CP,Daily!FK$10,0),0),0)</f>
      </c>
      <c r="FL175" s="14">
        <f>IFERROR(VLOOKUP($EG175,Data!$B:$CP,Daily!FL$10,0)/IFERROR(VLOOKUP($EG174,Data!$B:$CP,Daily!FL$10,0),0),0)</f>
      </c>
      <c r="FM175" s="14">
        <f>IFERROR(VLOOKUP($EG175,Data!$B:$CP,Daily!FM$10,0)/IFERROR(VLOOKUP($EG174,Data!$B:$CP,Daily!FM$10,0),0),0)</f>
      </c>
      <c r="FN175" s="14">
        <f>IFERROR(VLOOKUP($EG175,Data!$B:$CP,Daily!FN$10,0)/IFERROR(VLOOKUP($EG174,Data!$B:$CP,Daily!FN$10,0),0),0)</f>
      </c>
      <c r="FO175" s="14">
        <f>IFERROR(VLOOKUP($EG175,Data!$B:$CP,Daily!FO$10,0)/IFERROR(VLOOKUP($EG174,Data!$B:$CP,Daily!FO$10,0),0),0)</f>
      </c>
      <c r="FP175" s="14">
        <f>IFERROR(VLOOKUP($EG175,Data!$B:$CP,Daily!FP$10,0)/IFERROR(VLOOKUP($EG174,Data!$B:$CP,Daily!FP$10,0),0),0)</f>
      </c>
      <c r="FQ175" s="14">
        <f>IFERROR(VLOOKUP($EG175,Data!$B:$CP,Daily!FQ$10,0)/IFERROR(VLOOKUP($EG174,Data!$B:$CP,Daily!FQ$10,0),0),0)</f>
      </c>
      <c r="FR175" s="14">
        <f>IFERROR(VLOOKUP($EG175,Data!$B:$CP,Daily!FR$10,0)/IFERROR(VLOOKUP($EG174,Data!$B:$CP,Daily!FR$10,0),0),0)</f>
      </c>
      <c r="FS175" s="14">
        <f>IFERROR(VLOOKUP($EG175,Data!$B:$CP,Daily!FS$10,0)/IFERROR(VLOOKUP($EG174,Data!$B:$CP,Daily!FS$10,0),0),0)</f>
      </c>
      <c r="FT175" s="14">
        <f>IFERROR(VLOOKUP($EG175,Data!$B:$CP,Daily!FT$10,0)/IFERROR(VLOOKUP($EG174,Data!$B:$CP,Daily!FT$10,0),0),0)</f>
      </c>
      <c r="FU175" s="14">
        <f>IFERROR(VLOOKUP($EG175,Data!$B:$CP,Daily!FU$10,0)/IFERROR(VLOOKUP($EG174,Data!$B:$CP,Daily!FU$10,0),0),0)</f>
      </c>
      <c r="FV175" s="14">
        <f>IFERROR(VLOOKUP($EG175,Data!$B:$CP,Daily!FV$10,0)/IFERROR(VLOOKUP($EG174,Data!$B:$CP,Daily!FV$10,0),0),0)</f>
      </c>
      <c r="FW175" s="14">
        <f>IFERROR(VLOOKUP($EG175,Data!$B:$CP,Daily!FW$10,0)/IFERROR(VLOOKUP($EG174,Data!$B:$CP,Daily!FW$10,0),0),0)</f>
      </c>
      <c r="FX175" s="14">
        <f>IFERROR(VLOOKUP($EG175,Data!$B:$CP,Daily!FX$10,0)/IFERROR(VLOOKUP($EG174,Data!$B:$CP,Daily!FX$10,0),0),0)</f>
      </c>
      <c r="FY175" s="14">
        <f>IFERROR(VLOOKUP($EG175,Data!$B:$CP,Daily!FY$10,0)/IFERROR(VLOOKUP($EG174,Data!$B:$CP,Daily!FY$10,0),0),0)</f>
      </c>
      <c r="FZ175" s="14">
        <f>IFERROR(VLOOKUP($EG175,Data!$B:$CP,Daily!FZ$10,0)/IFERROR(VLOOKUP($EG174,Data!$B:$CP,Daily!FZ$10,0),0),0)</f>
      </c>
      <c r="GA175" s="14">
        <f>IFERROR(VLOOKUP($EG175,Data!$B:$CP,Daily!GA$10,0)/IFERROR(VLOOKUP($EG174,Data!$B:$CP,Daily!GA$10,0),0),0)</f>
      </c>
      <c r="GB175" s="14">
        <f>IFERROR(VLOOKUP($EG175,Data!$B:$CP,Daily!GB$10,0)/IFERROR(VLOOKUP($EG174,Data!$B:$CP,Daily!GB$10,0),0),0)</f>
      </c>
      <c r="GC175" s="14">
        <f>IFERROR(VLOOKUP($EG175,Data!$B:$CP,Daily!GC$10,0)/IFERROR(VLOOKUP($EG174,Data!$B:$CP,Daily!GC$10,0),0),0)</f>
      </c>
      <c r="GD175" s="14">
        <f>IFERROR(VLOOKUP($EG175,Data!$B:$CP,Daily!GD$10,0)/IFERROR(VLOOKUP($EG174,Data!$B:$CP,Daily!GD$10,0),0),0)</f>
      </c>
      <c r="GE175" s="14">
        <f>IFERROR(VLOOKUP($EG175,Data!$B:$CP,Daily!GE$10,0)/IFERROR(VLOOKUP($EG174,Data!$B:$CP,Daily!GE$10,0),0),0)</f>
      </c>
      <c r="GF175" s="14">
        <f>IFERROR(VLOOKUP($EG175,Data!$B:$CP,Daily!GF$10,0)/IFERROR(VLOOKUP($EG174,Data!$B:$CP,Daily!GF$10,0),0),0)</f>
      </c>
      <c r="GG175" s="14">
        <f>IFERROR(VLOOKUP($EG175,Data!$B:$CP,Daily!GG$10,0)/IFERROR(VLOOKUP($EG174,Data!$B:$CP,Daily!GG$10,0),0),0)</f>
      </c>
      <c r="GH175" s="14">
        <f>IFERROR(VLOOKUP($EG175,Data!$B:$CP,Daily!GH$10,0)/IFERROR(VLOOKUP($EG174,Data!$B:$CP,Daily!GH$10,0),0),0)</f>
      </c>
      <c r="GI175" s="14">
        <f>IFERROR(VLOOKUP($EG175,Data!$B:$CP,Daily!GI$10,0)/IFERROR(VLOOKUP($EG174,Data!$B:$CP,Daily!GI$10,0),0),0)</f>
      </c>
      <c r="GJ175" s="14">
        <f>IFERROR(VLOOKUP($EG175,Data!$B:$CP,Daily!GJ$10,0)/IFERROR(VLOOKUP($EG174,Data!$B:$CP,Daily!GJ$10,0),0),0)</f>
      </c>
      <c r="GK175" s="14">
        <f>IFERROR(VLOOKUP($EG175,Data!$B:$CP,Daily!GK$10,0)/IFERROR(VLOOKUP($EG174,Data!$B:$CP,Daily!GK$10,0),0),0)</f>
      </c>
      <c r="GL175" s="14">
        <f>IFERROR(VLOOKUP($EG175,Data!$B:$CP,Daily!GL$10,0)/IFERROR(VLOOKUP($EG174,Data!$B:$CP,Daily!GL$10,0),0),0)</f>
      </c>
      <c r="GM175" s="14">
        <f>IFERROR(VLOOKUP($EG175,Data!$B:$CP,Daily!GM$10,0)/IFERROR(VLOOKUP($EG174,Data!$B:$CP,Daily!GM$10,0),0),0)</f>
      </c>
      <c r="GN175" s="14">
        <f>IFERROR(VLOOKUP($EG175,Data!$B:$CP,Daily!GN$10,0)/IFERROR(VLOOKUP($EG174,Data!$B:$CP,Daily!GN$10,0),0),0)</f>
      </c>
      <c r="GO175" s="14">
        <f>IFERROR(VLOOKUP($EG175,Data!$B:$CP,Daily!GO$10,0)/IFERROR(VLOOKUP($EG174,Data!$B:$CP,Daily!GO$10,0),0),0)</f>
      </c>
      <c r="GP175" s="14">
        <f>IFERROR(VLOOKUP($EG175,Data!$B:$CP,Daily!GP$10,0)/IFERROR(VLOOKUP($EG174,Data!$B:$CP,Daily!GP$10,0),0),0)</f>
      </c>
      <c r="GQ175" s="14">
        <f>IFERROR(VLOOKUP($EG175,Data!$B:$CP,Daily!GQ$10,0)/IFERROR(VLOOKUP($EG174,Data!$B:$CP,Daily!GQ$10,0),0),0)</f>
      </c>
      <c r="GR175" s="14">
        <f>IFERROR(VLOOKUP($EG175,Data!$B:$CP,Daily!GR$10,0)/IFERROR(VLOOKUP($EG174,Data!$B:$CP,Daily!GR$10,0),0),0)</f>
      </c>
      <c r="GS175" s="14">
        <f>IFERROR(VLOOKUP($EG175,Data!$B:$CP,Daily!GS$10,0)/IFERROR(VLOOKUP($EG174,Data!$B:$CP,Daily!GS$10,0),0),0)</f>
      </c>
      <c r="GT175" s="14">
        <f>IFERROR(VLOOKUP($EG175,Data!$B:$CP,Daily!GT$10,0)/IFERROR(VLOOKUP($EG174,Data!$B:$CP,Daily!GT$10,0),0),0)</f>
      </c>
      <c r="GU175" s="14">
        <f>IFERROR(VLOOKUP($EG175,Data!$B:$CP,Daily!GU$10,0)/IFERROR(VLOOKUP($EG174,Data!$B:$CP,Daily!GU$10,0),0),0)</f>
      </c>
      <c r="GV175" s="14">
        <f>IFERROR(VLOOKUP($EG175,Data!$B:$CP,Daily!GV$10,0)/IFERROR(VLOOKUP($EG174,Data!$B:$CP,Daily!GV$10,0),0),0)</f>
      </c>
      <c r="GW175" s="14">
        <f>IFERROR(VLOOKUP($EG175,Data!$B:$CP,Daily!GW$10,0)/IFERROR(VLOOKUP($EG174,Data!$B:$CP,Daily!GW$10,0),0),0)</f>
      </c>
      <c r="GX175" s="14">
        <f>IFERROR(VLOOKUP($EG175,Data!$B:$CP,Daily!GX$10,0)/IFERROR(VLOOKUP($EG174,Data!$B:$CP,Daily!GX$10,0),0),0)</f>
      </c>
      <c r="GY175" s="14">
        <f>IFERROR(VLOOKUP($EG175,Data!$B:$CP,Daily!GY$10,0)/IFERROR(VLOOKUP($EG174,Data!$B:$CP,Daily!GY$10,0),0),0)</f>
      </c>
      <c r="GZ175" s="14">
        <f>IFERROR(VLOOKUP($EG175,Data!$B:$CP,Daily!GZ$10,0)/IFERROR(VLOOKUP($EG174,Data!$B:$CP,Daily!GZ$10,0),0),0)</f>
      </c>
      <c r="HA175" s="14">
        <f>IFERROR(VLOOKUP($EG175,Data!$B:$CP,Daily!HA$10,0)/IFERROR(VLOOKUP($EG174,Data!$B:$CP,Daily!HA$10,0),0),0)</f>
      </c>
      <c r="HB175" s="14">
        <f>IFERROR(VLOOKUP($EG175,Data!$B:$CP,Daily!HB$10,0)/IFERROR(VLOOKUP($EG174,Data!$B:$CP,Daily!HB$10,0),0),0)</f>
      </c>
      <c r="HC175" s="14">
        <f>IFERROR(VLOOKUP($EG175,Data!$B:$CP,Daily!HC$10,0)/IFERROR(VLOOKUP($EG174,Data!$B:$CP,Daily!HC$10,0),0),0)</f>
      </c>
      <c r="HD175" s="14">
        <f>IFERROR(VLOOKUP($EG175,Data!$B:$CP,Daily!HD$10,0)/IFERROR(VLOOKUP($EG174,Data!$B:$CP,Daily!HD$10,0),0),0)</f>
      </c>
      <c r="HE175" s="14">
        <f>IFERROR(VLOOKUP($EG175,Data!$B:$CP,Daily!HE$10,0)/IFERROR(VLOOKUP($EG174,Data!$B:$CP,Daily!HE$10,0),0),0)</f>
      </c>
      <c r="HF175" s="14">
        <f>IFERROR(VLOOKUP($EG175,Data!$B:$CP,Daily!HF$10,0)/IFERROR(VLOOKUP($EG174,Data!$B:$CP,Daily!HF$10,0),0),0)</f>
      </c>
      <c r="HG175" s="14">
        <f>IFERROR(VLOOKUP($EG175,Data!$B:$CP,Daily!HG$10,0)/IFERROR(VLOOKUP($EG174,Data!$B:$CP,Daily!HG$10,0),0),0)</f>
      </c>
      <c r="HH175" s="14">
        <f>IFERROR(VLOOKUP($EG175,Data!$B:$CP,Daily!HH$10,0)/IFERROR(VLOOKUP($EG174,Data!$B:$CP,Daily!HH$10,0),0),0)</f>
      </c>
      <c r="HI175" s="14">
        <f>IFERROR(VLOOKUP($EG175,Data!$B:$CP,Daily!HI$10,0)/IFERROR(VLOOKUP($EG174,Data!$B:$CP,Daily!HI$10,0),0),0)</f>
      </c>
      <c r="HJ175" s="14">
        <f>IFERROR(VLOOKUP($EG175,Data!$B:$CP,Daily!HJ$10,0)/IFERROR(VLOOKUP($EG174,Data!$B:$CP,Daily!HJ$10,0),0),0)</f>
      </c>
      <c r="HK175" s="14">
        <f>IFERROR(VLOOKUP($EG175,Data!$B:$CP,Daily!HK$10,0)/IFERROR(VLOOKUP($EG174,Data!$B:$CP,Daily!HK$10,0),0),0)</f>
      </c>
      <c r="HL175" s="14">
        <f>IFERROR(VLOOKUP($EG175,Data!$B:$CP,Daily!HL$10,0)/IFERROR(VLOOKUP($EG174,Data!$B:$CP,Daily!HL$10,0),0),0)</f>
      </c>
      <c r="HM175" s="14">
        <f>IFERROR(VLOOKUP($EG175,Data!$B:$CP,Daily!HM$10,0)/IFERROR(VLOOKUP($EG174,Data!$B:$CP,Daily!HM$10,0),0),0)</f>
      </c>
      <c r="HN175" s="14">
        <f>IFERROR(VLOOKUP($EG175,Data!$B:$CP,Daily!HN$10,0)/IFERROR(VLOOKUP($EG174,Data!$B:$CP,Daily!HN$10,0),0),0)</f>
      </c>
      <c r="HO175" s="14">
        <f>IFERROR(VLOOKUP($EG175,Data!$B:$CP,Daily!HO$10,0)/IFERROR(VLOOKUP($EG174,Data!$B:$CP,Daily!HO$10,0),0),0)</f>
      </c>
      <c r="HP175" s="14">
        <f>IFERROR(VLOOKUP($EG175,Data!$B:$CP,Daily!HP$10,0)/IFERROR(VLOOKUP($EG174,Data!$B:$CP,Daily!HP$10,0),0),0)</f>
      </c>
      <c r="HQ175" s="14">
        <f>IFERROR(VLOOKUP($EG175,Data!$B:$CP,Daily!HQ$10,0)/IFERROR(VLOOKUP($EG174,Data!$B:$CP,Daily!HQ$10,0),0),0)</f>
      </c>
      <c r="HR175" s="14">
        <f>IFERROR(VLOOKUP($EG175,Data!$B:$CP,Daily!HR$10,0)/IFERROR(VLOOKUP($EG174,Data!$B:$CP,Daily!HR$10,0),0),0)</f>
      </c>
      <c r="HS175" s="14">
        <f>IFERROR(VLOOKUP($EG175,Data!$B:$CP,Daily!HS$10,0)/IFERROR(VLOOKUP($EG174,Data!$B:$CP,Daily!HS$10,0),0),0)</f>
      </c>
      <c r="HT175" s="14">
        <f>IFERROR(VLOOKUP($EG175,Data!$B:$CP,Daily!HT$10,0)/IFERROR(VLOOKUP($EG174,Data!$B:$CP,Daily!HT$10,0),0),0)</f>
      </c>
      <c r="HU175" s="14">
        <f>IFERROR(VLOOKUP($EG175,Data!$B:$CP,Daily!HU$10,0)/IFERROR(VLOOKUP($EG174,Data!$B:$CP,Daily!HU$10,0),0),0)</f>
      </c>
      <c r="HV175" s="52">
        <f t="shared" si="2684"/>
      </c>
      <c r="HW175" s="52">
        <f t="shared" si="2685"/>
      </c>
      <c r="HX175" s="52">
        <f t="shared" si="2686"/>
      </c>
      <c r="HY175" s="52">
        <f t="shared" si="2687"/>
      </c>
      <c r="HZ175" s="52">
        <f t="shared" si="2688"/>
      </c>
      <c r="IA175" s="55"/>
      <c r="IB175" s="14">
        <f t="shared" si="2689"/>
      </c>
      <c r="IC175" s="52">
        <f>IFERROR(SUMPRODUCT(HM175:HS175,HM$174:HS$174)/SUM(HM$174:HS$174),0)</f>
      </c>
      <c r="ID175" s="52">
        <f>IFERROR(SUMPRODUCT(GQ175:HS175,GQ$174:HS$174)/SUM(GQ$174:HS$174),0)</f>
      </c>
      <c r="IE175" s="16"/>
      <c r="IF175" s="9" t="s">
        <v>857</v>
      </c>
      <c r="IG175" s="9" t="s">
        <v>152</v>
      </c>
      <c r="IH175" s="14">
        <f>IFERROR(VLOOKUP($IF175,Data!$B:$CP,Daily!IH$10,0)/IFERROR(VLOOKUP($IF174,Data!$B:$CP,Daily!IH$10,0),0),0)</f>
      </c>
      <c r="II175" s="14">
        <f>IFERROR(VLOOKUP($IF175,Data!$B:$CP,Daily!II$10,0)/IFERROR(VLOOKUP($IF174,Data!$B:$CP,Daily!II$10,0),0),0)</f>
      </c>
      <c r="IJ175" s="14">
        <f>IFERROR(VLOOKUP($IF175,Data!$B:$CP,Daily!IJ$10,0)/IFERROR(VLOOKUP($IF174,Data!$B:$CP,Daily!IJ$10,0),0),0)</f>
      </c>
      <c r="IK175" s="14">
        <f>IFERROR(VLOOKUP($IF175,Data!$B:$CP,Daily!IK$10,0)/IFERROR(VLOOKUP($IF174,Data!$B:$CP,Daily!IK$10,0),0),0)</f>
      </c>
      <c r="IL175" s="14">
        <f>IFERROR(VLOOKUP($IF175,Data!$B:$CP,Daily!IL$10,0)/IFERROR(VLOOKUP($IF174,Data!$B:$CP,Daily!IL$10,0),0),0)</f>
      </c>
      <c r="IM175" s="14">
        <f>IFERROR(VLOOKUP($IF175,Data!$B:$CP,Daily!IM$10,0)/IFERROR(VLOOKUP($IF174,Data!$B:$CP,Daily!IM$10,0),0),0)</f>
      </c>
      <c r="IN175" s="14">
        <f>IFERROR(VLOOKUP($IF175,Data!$B:$CP,Daily!IN$10,0)/IFERROR(VLOOKUP($IF174,Data!$B:$CP,Daily!IN$10,0),0),0)</f>
      </c>
      <c r="IO175" s="14">
        <f>IFERROR(VLOOKUP($IF175,Data!$B:$CP,Daily!IO$10,0)/IFERROR(VLOOKUP($IF174,Data!$B:$CP,Daily!IO$10,0),0),0)</f>
      </c>
      <c r="IP175" s="14">
        <f>IFERROR(VLOOKUP($IF175,Data!$B:$CP,Daily!IP$10,0)/IFERROR(VLOOKUP($IF174,Data!$B:$CP,Daily!IP$10,0),0),0)</f>
      </c>
      <c r="IQ175" s="14">
        <f>IFERROR(VLOOKUP($IF175,Data!$B:$CP,Daily!IQ$10,0)/IFERROR(VLOOKUP($IF174,Data!$B:$CP,Daily!IQ$10,0),0),0)</f>
      </c>
      <c r="IR175" s="14">
        <f>IFERROR(VLOOKUP($IF175,Data!$B:$CP,Daily!IR$10,0)/IFERROR(VLOOKUP($IF174,Data!$B:$CP,Daily!IR$10,0),0),0)</f>
      </c>
      <c r="IS175" s="14">
        <f>IFERROR(VLOOKUP($IF175,Data!$B:$CP,Daily!IS$10,0)/IFERROR(VLOOKUP($IF174,Data!$B:$CP,Daily!IS$10,0),0),0)</f>
      </c>
      <c r="IT175" s="14">
        <f>IFERROR(VLOOKUP($IF175,Data!$B:$CP,Daily!IT$10,0)/IFERROR(VLOOKUP($IF174,Data!$B:$CP,Daily!IT$10,0),0),0)</f>
      </c>
      <c r="IU175" s="14">
        <f>IFERROR(VLOOKUP($IF175,Data!$B:$CP,Daily!IU$10,0)/IFERROR(VLOOKUP($IF174,Data!$B:$CP,Daily!IU$10,0),0),0)</f>
      </c>
      <c r="IV175" s="14">
        <f>IFERROR(VLOOKUP($IF175,Data!$B:$CP,Daily!IV$10,0)/IFERROR(VLOOKUP($IF174,Data!$B:$CP,Daily!IV$10,0),0),0)</f>
      </c>
      <c r="IW175" s="14">
        <f>IFERROR(VLOOKUP($IF175,Data!$B:$CP,Daily!IW$10,0)/IFERROR(VLOOKUP($IF174,Data!$B:$CP,Daily!IW$10,0),0),0)</f>
      </c>
      <c r="IX175" s="14">
        <f>IFERROR(VLOOKUP($IF175,Data!$B:$CP,Daily!IX$10,0)/IFERROR(VLOOKUP($IF174,Data!$B:$CP,Daily!IX$10,0),0),0)</f>
      </c>
      <c r="IY175" s="14">
        <f>IFERROR(VLOOKUP($IF175,Data!$B:$CP,Daily!IY$10,0)/IFERROR(VLOOKUP($IF174,Data!$B:$CP,Daily!IY$10,0),0),0)</f>
      </c>
      <c r="IZ175" s="14">
        <f>IFERROR(VLOOKUP($IF175,Data!$B:$CP,Daily!IZ$10,0)/IFERROR(VLOOKUP($IF174,Data!$B:$CP,Daily!IZ$10,0),0),0)</f>
      </c>
      <c r="JA175" s="14">
        <f>IFERROR(VLOOKUP($IF175,Data!$B:$CP,Daily!JA$10,0)/IFERROR(VLOOKUP($IF174,Data!$B:$CP,Daily!JA$10,0),0),0)</f>
      </c>
      <c r="JB175" s="14">
        <f>IFERROR(VLOOKUP($IF175,Data!$B:$CP,Daily!JB$10,0)/IFERROR(VLOOKUP($IF174,Data!$B:$CP,Daily!JB$10,0),0),0)</f>
      </c>
      <c r="JC175" s="14">
        <f>IFERROR(VLOOKUP($IF175,Data!$B:$CP,Daily!JC$10,0)/IFERROR(VLOOKUP($IF174,Data!$B:$CP,Daily!JC$10,0),0),0)</f>
      </c>
      <c r="JD175" s="14">
        <f>IFERROR(VLOOKUP($IF175,Data!$B:$CP,Daily!JD$10,0)/IFERROR(VLOOKUP($IF174,Data!$B:$CP,Daily!JD$10,0),0),0)</f>
      </c>
      <c r="JE175" s="14">
        <f>IFERROR(VLOOKUP($IF175,Data!$B:$CP,Daily!JE$10,0)/IFERROR(VLOOKUP($IF174,Data!$B:$CP,Daily!JE$10,0),0),0)</f>
      </c>
      <c r="JF175" s="14">
        <f>IFERROR(VLOOKUP($IF175,Data!$B:$CP,Daily!JF$10,0)/IFERROR(VLOOKUP($IF174,Data!$B:$CP,Daily!JF$10,0),0),0)</f>
      </c>
      <c r="JG175" s="14">
        <f>IFERROR(VLOOKUP($IF175,Data!$B:$CP,Daily!JG$10,0)/IFERROR(VLOOKUP($IF174,Data!$B:$CP,Daily!JG$10,0),0),0)</f>
      </c>
      <c r="JH175" s="14">
        <f>IFERROR(VLOOKUP($IF175,Data!$B:$CP,Daily!JH$10,0)/IFERROR(VLOOKUP($IF174,Data!$B:$CP,Daily!JH$10,0),0),0)</f>
      </c>
      <c r="JI175" s="14">
        <f>IFERROR(VLOOKUP($IF175,Data!$B:$CP,Daily!JI$10,0)/IFERROR(VLOOKUP($IF174,Data!$B:$CP,Daily!JI$10,0),0),0)</f>
      </c>
      <c r="JJ175" s="14">
        <f>IFERROR(VLOOKUP($IF175,Data!$B:$CP,Daily!JJ$10,0)/IFERROR(VLOOKUP($IF174,Data!$B:$CP,Daily!JJ$10,0),0),0)</f>
      </c>
      <c r="JK175" s="14">
        <f>IFERROR(VLOOKUP($IF175,Data!$B:$CP,Daily!JK$10,0)/IFERROR(VLOOKUP($IF174,Data!$B:$CP,Daily!JK$10,0),0),0)</f>
      </c>
      <c r="JL175" s="14">
        <f>IFERROR(VLOOKUP($IF175,Data!$B:$CP,Daily!JL$10,0)/IFERROR(VLOOKUP($IF174,Data!$B:$CP,Daily!JL$10,0),0),0)</f>
      </c>
      <c r="JM175" s="14">
        <f>IFERROR(VLOOKUP($IF175,Data!$B:$CP,Daily!JM$10,0)/IFERROR(VLOOKUP($IF174,Data!$B:$CP,Daily!JM$10,0),0),0)</f>
      </c>
      <c r="JN175" s="14">
        <f>IFERROR(VLOOKUP($IF175,Data!$B:$CP,Daily!JN$10,0)/IFERROR(VLOOKUP($IF174,Data!$B:$CP,Daily!JN$10,0),0),0)</f>
      </c>
      <c r="JO175" s="14">
        <f>IFERROR(VLOOKUP($IF175,Data!$B:$CP,Daily!JO$10,0)/IFERROR(VLOOKUP($IF174,Data!$B:$CP,Daily!JO$10,0),0),0)</f>
      </c>
      <c r="JP175" s="14">
        <f>IFERROR(VLOOKUP($IF175,Data!$B:$CP,Daily!JP$10,0)/IFERROR(VLOOKUP($IF174,Data!$B:$CP,Daily!JP$10,0),0),0)</f>
      </c>
      <c r="JQ175" s="14">
        <f>IFERROR(VLOOKUP($IF175,Data!$B:$CP,Daily!JQ$10,0)/IFERROR(VLOOKUP($IF174,Data!$B:$CP,Daily!JQ$10,0),0),0)</f>
      </c>
      <c r="JR175" s="14">
        <f>IFERROR(VLOOKUP($IF175,Data!$B:$CP,Daily!JR$10,0)/IFERROR(VLOOKUP($IF174,Data!$B:$CP,Daily!JR$10,0),0),0)</f>
      </c>
      <c r="JS175" s="14">
        <f>IFERROR(VLOOKUP($IF175,Data!$B:$CP,Daily!JS$10,0)/IFERROR(VLOOKUP($IF174,Data!$B:$CP,Daily!JS$10,0),0),0)</f>
      </c>
      <c r="JT175" s="14">
        <f>IFERROR(VLOOKUP($IF175,Data!$B:$CP,Daily!JT$10,0)/IFERROR(VLOOKUP($IF174,Data!$B:$CP,Daily!JT$10,0),0),0)</f>
      </c>
      <c r="JU175" s="14">
        <f>IFERROR(VLOOKUP($IF175,Data!$B:$CP,Daily!JU$10,0)/IFERROR(VLOOKUP($IF174,Data!$B:$CP,Daily!JU$10,0),0),0)</f>
      </c>
      <c r="JV175" s="14">
        <f>IFERROR(VLOOKUP($IF175,Data!$B:$CP,Daily!JV$10,0)/IFERROR(VLOOKUP($IF174,Data!$B:$CP,Daily!JV$10,0),0),0)</f>
      </c>
      <c r="JW175" s="14">
        <f>IFERROR(VLOOKUP($IF175,Data!$B:$CP,Daily!JW$10,0)/IFERROR(VLOOKUP($IF174,Data!$B:$CP,Daily!JW$10,0),0),0)</f>
      </c>
      <c r="JX175" s="14">
        <f>IFERROR(VLOOKUP($IF175,Data!$B:$CP,Daily!JX$10,0)/IFERROR(VLOOKUP($IF174,Data!$B:$CP,Daily!JX$10,0),0),0)</f>
      </c>
      <c r="JY175" s="14">
        <f>IFERROR(VLOOKUP($IF175,Data!$B:$CP,Daily!JY$10,0)/IFERROR(VLOOKUP($IF174,Data!$B:$CP,Daily!JY$10,0),0),0)</f>
      </c>
      <c r="JZ175" s="14">
        <f>IFERROR(VLOOKUP($IF175,Data!$B:$CP,Daily!JZ$10,0)/IFERROR(VLOOKUP($IF174,Data!$B:$CP,Daily!JZ$10,0),0),0)</f>
      </c>
      <c r="KA175" s="14">
        <f>IFERROR(VLOOKUP($IF175,Data!$B:$CP,Daily!KA$10,0)/IFERROR(VLOOKUP($IF174,Data!$B:$CP,Daily!KA$10,0),0),0)</f>
      </c>
      <c r="KB175" s="14">
        <f>IFERROR(VLOOKUP($IF175,Data!$B:$CP,Daily!KB$10,0)/IFERROR(VLOOKUP($IF174,Data!$B:$CP,Daily!KB$10,0),0),0)</f>
      </c>
      <c r="KC175" s="14">
        <f>IFERROR(VLOOKUP($IF175,Data!$B:$CP,Daily!KC$10,0)/IFERROR(VLOOKUP($IF174,Data!$B:$CP,Daily!KC$10,0),0),0)</f>
      </c>
      <c r="KD175" s="14">
        <f>IFERROR(VLOOKUP($IF175,Data!$B:$CP,Daily!KD$10,0)/IFERROR(VLOOKUP($IF174,Data!$B:$CP,Daily!KD$10,0),0),0)</f>
      </c>
      <c r="KE175" s="14">
        <f>IFERROR(VLOOKUP($IF175,Data!$B:$CP,Daily!KE$10,0)/IFERROR(VLOOKUP($IF174,Data!$B:$CP,Daily!KE$10,0),0),0)</f>
      </c>
      <c r="KF175" s="14">
        <f>IFERROR(VLOOKUP($IF175,Data!$B:$CP,Daily!KF$10,0)/IFERROR(VLOOKUP($IF174,Data!$B:$CP,Daily!KF$10,0),0),0)</f>
      </c>
      <c r="KG175" s="14">
        <f>IFERROR(VLOOKUP($IF175,Data!$B:$CP,Daily!KG$10,0)/IFERROR(VLOOKUP($IF174,Data!$B:$CP,Daily!KG$10,0),0),0)</f>
      </c>
      <c r="KH175" s="14">
        <f>IFERROR(VLOOKUP($IF175,Data!$B:$CP,Daily!KH$10,0)/IFERROR(VLOOKUP($IF174,Data!$B:$CP,Daily!KH$10,0),0),0)</f>
      </c>
      <c r="KI175" s="14">
        <f>IFERROR(VLOOKUP($IF175,Data!$B:$CP,Daily!KI$10,0)/IFERROR(VLOOKUP($IF174,Data!$B:$CP,Daily!KI$10,0),0),0)</f>
      </c>
      <c r="KJ175" s="14">
        <f>IFERROR(VLOOKUP($IF175,Data!$B:$CP,Daily!KJ$10,0)/IFERROR(VLOOKUP($IF174,Data!$B:$CP,Daily!KJ$10,0),0),0)</f>
      </c>
      <c r="KK175" s="14">
        <f>IFERROR(VLOOKUP($IF175,Data!$B:$CP,Daily!KK$10,0)/IFERROR(VLOOKUP($IF174,Data!$B:$CP,Daily!KK$10,0),0),0)</f>
      </c>
      <c r="KL175" s="14">
        <f>IFERROR(VLOOKUP($IF175,Data!$B:$CP,Daily!KL$10,0)/IFERROR(VLOOKUP($IF174,Data!$B:$CP,Daily!KL$10,0),0),0)</f>
      </c>
      <c r="KM175" s="14">
        <f>IFERROR(VLOOKUP($IF175,Data!$B:$CP,Daily!KM$10,0)/IFERROR(VLOOKUP($IF174,Data!$B:$CP,Daily!KM$10,0),0),0)</f>
      </c>
      <c r="KN175" s="14">
        <f>IFERROR(VLOOKUP($IF175,Data!$B:$CP,Daily!KN$10,0)/IFERROR(VLOOKUP($IF174,Data!$B:$CP,Daily!KN$10,0),0),0)</f>
      </c>
      <c r="KO175" s="14">
        <f>IFERROR(VLOOKUP($IF175,Data!$B:$CP,Daily!KO$10,0)/IFERROR(VLOOKUP($IF174,Data!$B:$CP,Daily!KO$10,0),0),0)</f>
      </c>
      <c r="KP175" s="14">
        <f>IFERROR(VLOOKUP($IF175,Data!$B:$CP,Daily!KP$10,0)/IFERROR(VLOOKUP($IF174,Data!$B:$CP,Daily!KP$10,0),0),0)</f>
      </c>
      <c r="KQ175" s="14">
        <f>IFERROR(VLOOKUP($IF175,Data!$B:$CP,Daily!KQ$10,0)/IFERROR(VLOOKUP($IF174,Data!$B:$CP,Daily!KQ$10,0),0),0)</f>
      </c>
      <c r="KR175" s="14">
        <f>IFERROR(VLOOKUP($IF175,Data!$B:$CP,Daily!KR$10,0)/IFERROR(VLOOKUP($IF174,Data!$B:$CP,Daily!KR$10,0),0),0)</f>
      </c>
      <c r="KS175" s="14">
        <f>IFERROR(VLOOKUP($IF175,Data!$B:$CP,Daily!KS$10,0)/IFERROR(VLOOKUP($IF174,Data!$B:$CP,Daily!KS$10,0),0),0)</f>
      </c>
      <c r="KT175" s="14">
        <f>IFERROR(VLOOKUP($IF175,Data!$B:$CP,Daily!KT$10,0)/IFERROR(VLOOKUP($IF174,Data!$B:$CP,Daily!KT$10,0),0),0)</f>
      </c>
      <c r="KU175" s="14">
        <f>IFERROR(VLOOKUP($IF175,Data!$B:$CP,Daily!KU$10,0)/IFERROR(VLOOKUP($IF174,Data!$B:$CP,Daily!KU$10,0),0),0)</f>
      </c>
      <c r="KV175" s="14">
        <f>IFERROR(VLOOKUP($IF175,Data!$B:$CP,Daily!KV$10,0)/IFERROR(VLOOKUP($IF174,Data!$B:$CP,Daily!KV$10,0),0),0)</f>
      </c>
      <c r="KW175" s="14">
        <f>IFERROR(VLOOKUP($IF175,Data!$B:$CP,Daily!KW$10,0)/IFERROR(VLOOKUP($IF174,Data!$B:$CP,Daily!KW$10,0),0),0)</f>
      </c>
      <c r="KX175" s="14">
        <f>IFERROR(VLOOKUP($IF175,Data!$B:$CP,Daily!KX$10,0)/IFERROR(VLOOKUP($IF174,Data!$B:$CP,Daily!KX$10,0),0),0)</f>
      </c>
      <c r="KY175" s="14">
        <f>IFERROR(VLOOKUP($IF175,Data!$B:$CP,Daily!KY$10,0)/IFERROR(VLOOKUP($IF174,Data!$B:$CP,Daily!KY$10,0),0),0)</f>
      </c>
      <c r="KZ175" s="14">
        <f>IFERROR(VLOOKUP($IF175,Data!$B:$CP,Daily!KZ$10,0)/IFERROR(VLOOKUP($IF174,Data!$B:$CP,Daily!KZ$10,0),0),0)</f>
      </c>
      <c r="LA175" s="14">
        <f>IFERROR(VLOOKUP($IF175,Data!$B:$CP,Daily!LA$10,0)/IFERROR(VLOOKUP($IF174,Data!$B:$CP,Daily!LA$10,0),0),0)</f>
      </c>
      <c r="LB175" s="14">
        <f>IFERROR(VLOOKUP($IF175,Data!$B:$CP,Daily!LB$10,0)/IFERROR(VLOOKUP($IF174,Data!$B:$CP,Daily!LB$10,0),0),0)</f>
      </c>
      <c r="LC175" s="14">
        <f>IFERROR(VLOOKUP($IF175,Data!$B:$CP,Daily!LC$10,0)/IFERROR(VLOOKUP($IF174,Data!$B:$CP,Daily!LC$10,0),0),0)</f>
      </c>
      <c r="LD175" s="14">
        <f>IFERROR(VLOOKUP($IF175,Data!$B:$CP,Daily!LD$10,0)/IFERROR(VLOOKUP($IF174,Data!$B:$CP,Daily!LD$10,0),0),0)</f>
      </c>
      <c r="LE175" s="14">
        <f>IFERROR(VLOOKUP($IF175,Data!$B:$CP,Daily!LE$10,0)/IFERROR(VLOOKUP($IF174,Data!$B:$CP,Daily!LE$10,0),0),0)</f>
      </c>
      <c r="LF175" s="14">
        <f>IFERROR(VLOOKUP($IF175,Data!$B:$CP,Daily!LF$10,0)/IFERROR(VLOOKUP($IF174,Data!$B:$CP,Daily!LF$10,0),0),0)</f>
      </c>
      <c r="LG175" s="14">
        <f>IFERROR(VLOOKUP($IF175,Data!$B:$CP,Daily!LG$10,0)/IFERROR(VLOOKUP($IF174,Data!$B:$CP,Daily!LG$10,0),0),0)</f>
      </c>
      <c r="LH175" s="14">
        <f>IFERROR(VLOOKUP($IF175,Data!$B:$CP,Daily!LH$10,0)/IFERROR(VLOOKUP($IF174,Data!$B:$CP,Daily!LH$10,0),0),0)</f>
      </c>
      <c r="LI175" s="14">
        <f>IFERROR(VLOOKUP($IF175,Data!$B:$CP,Daily!LI$10,0)/IFERROR(VLOOKUP($IF174,Data!$B:$CP,Daily!LI$10,0),0),0)</f>
      </c>
      <c r="LJ175" s="14">
        <f>IFERROR(VLOOKUP($IF175,Data!$B:$CP,Daily!LJ$10,0)/IFERROR(VLOOKUP($IF174,Data!$B:$CP,Daily!LJ$10,0),0),0)</f>
      </c>
      <c r="LK175" s="14">
        <f>IFERROR(VLOOKUP($IF175,Data!$B:$CP,Daily!LK$10,0)/IFERROR(VLOOKUP($IF174,Data!$B:$CP,Daily!LK$10,0),0),0)</f>
      </c>
      <c r="LL175" s="14">
        <f>IFERROR(VLOOKUP($IF175,Data!$B:$CP,Daily!LL$10,0)/IFERROR(VLOOKUP($IF174,Data!$B:$CP,Daily!LL$10,0),0),0)</f>
      </c>
      <c r="LM175" s="14">
        <f>IFERROR(VLOOKUP($IF175,Data!$B:$CP,Daily!LM$10,0)/IFERROR(VLOOKUP($IF174,Data!$B:$CP,Daily!LM$10,0),0),0)</f>
      </c>
      <c r="LN175" s="14">
        <f>IFERROR(VLOOKUP($IF175,Data!$B:$CP,Daily!LN$10,0)/IFERROR(VLOOKUP($IF174,Data!$B:$CP,Daily!LN$10,0),0),0)</f>
      </c>
      <c r="LO175" s="14">
        <f>IFERROR(VLOOKUP($IF175,Data!$B:$CP,Daily!LO$10,0)/IFERROR(VLOOKUP($IF174,Data!$B:$CP,Daily!LO$10,0),0),0)</f>
      </c>
      <c r="LP175" s="14">
        <f>IFERROR(VLOOKUP($IF175,Data!$B:$CP,Daily!LP$10,0)/IFERROR(VLOOKUP($IF174,Data!$B:$CP,Daily!LP$10,0),0),0)</f>
      </c>
      <c r="LQ175" s="14">
        <f>IFERROR(VLOOKUP($IF175,Data!$B:$CP,Daily!LQ$10,0)/IFERROR(VLOOKUP($IF174,Data!$B:$CP,Daily!LQ$10,0),0),0)</f>
      </c>
      <c r="LR175" s="14">
        <f>IFERROR(VLOOKUP($IF175,Data!$B:$CP,Daily!LR$10,0)/IFERROR(VLOOKUP($IF174,Data!$B:$CP,Daily!LR$10,0),0),0)</f>
      </c>
      <c r="LS175" s="14">
        <f>IFERROR(VLOOKUP($IF175,Data!$B:$CP,Daily!LS$10,0)/IFERROR(VLOOKUP($IF174,Data!$B:$CP,Daily!LS$10,0),0),0)</f>
      </c>
      <c r="LU175" s="52">
        <f t="shared" si="2690"/>
      </c>
      <c r="LV175" s="52">
        <f t="shared" si="2691"/>
      </c>
      <c r="LW175" s="52">
        <f t="shared" si="2692"/>
      </c>
      <c r="LX175" s="52">
        <f t="shared" si="2693"/>
      </c>
      <c r="LY175" s="52">
        <f t="shared" si="2694"/>
      </c>
      <c r="LZ175" s="55"/>
      <c r="MA175" s="14">
        <f t="shared" si="2695"/>
      </c>
      <c r="MB175" s="52">
        <f>IFERROR(SUMPRODUCT(LL175:LR175,LL$174:LR$174)/SUM(LL$174:LR$174),0)</f>
      </c>
      <c r="MC175" s="52">
        <f>IFERROR(SUMPRODUCT(KP175:LR175,KP$174:LR$174)/SUM(KP$174:LR$174),0)</f>
      </c>
    </row>
    <row r="176" spans="4:341" x14ac:dyDescent="0.25">
      <c r="D176" s="135" t="s">
        <v>858</v>
      </c>
      <c r="E176" s="67" t="str">
        <f>VLOOKUP($D176,'Metric Nature'!$C:$D,2,0)&amp;IF(($F176&lt;(EA176)),"Below",IF(($F176&gt;(DZ176)),"Above","Within"))</f>
      </c>
      <c r="F176" s="71">
        <f t="shared" si="2663"/>
      </c>
      <c r="G176" s="63">
        <f t="shared" si="2664"/>
      </c>
      <c r="H176" s="69">
        <f t="shared" si="2665"/>
      </c>
      <c r="I176" s="63">
        <f t="shared" si="2666"/>
      </c>
      <c r="J176" s="62">
        <f t="shared" si="2667"/>
      </c>
      <c r="K176" s="62"/>
      <c r="L176" s="70"/>
      <c r="M176" s="67" t="str">
        <f>VLOOKUP($D176,'Metric Nature'!$C:$D,2,0)&amp;IF(($N176&lt;(HZ176)),"Below",IF(($N176&gt;(HY176)),"Above","Within"))</f>
      </c>
      <c r="N176" s="71">
        <f t="shared" si="2668"/>
      </c>
      <c r="O176" s="63">
        <f t="shared" si="2669"/>
      </c>
      <c r="P176" s="69">
        <f t="shared" si="2670"/>
      </c>
      <c r="Q176" s="63">
        <f t="shared" si="2671"/>
      </c>
      <c r="R176" s="62">
        <f t="shared" si="2672"/>
      </c>
      <c r="S176" s="62"/>
      <c r="T176" s="70"/>
      <c r="U176" s="67" t="str">
        <f>VLOOKUP($D176,'Metric Nature'!$C:$D,2,0)&amp;IF(($V176&lt;(LY176)),"Below",IF(($V176&gt;(LX176)),"Above","Within"))</f>
      </c>
      <c r="V176" s="71">
        <f t="shared" si="2673"/>
      </c>
      <c r="W176" s="63">
        <f t="shared" si="2674"/>
      </c>
      <c r="X176" s="62">
        <f t="shared" si="2675"/>
      </c>
      <c r="Y176" s="63">
        <f t="shared" si="2676"/>
      </c>
      <c r="Z176" s="62">
        <f t="shared" si="2677"/>
      </c>
      <c r="AA176" s="62"/>
      <c r="AB176" s="64"/>
      <c r="AC176" s="60"/>
      <c r="AI176" s="9" t="s">
        <v>859</v>
      </c>
      <c r="AJ176" s="14">
        <f>IFERROR((VLOOKUP($EG176,Data!$B:$CP,Daily!EI$10,0)+VLOOKUP($IF176,Data!$B:$CP,Daily!IH$10,0))/(VLOOKUP($EG174,Data!$B:$CP,Daily!EI$10,0)+VLOOKUP($IF174,Data!$B:$CP,Daily!IH$10,0)),0)</f>
      </c>
      <c r="AK176" s="14">
        <f>IFERROR((VLOOKUP($EG176,Data!$B:$CP,Daily!EJ$10,0)+VLOOKUP($IF176,Data!$B:$CP,Daily!II$10,0))/(VLOOKUP($EG174,Data!$B:$CP,Daily!EJ$10,0)+VLOOKUP($IF174,Data!$B:$CP,Daily!II$10,0)),0)</f>
      </c>
      <c r="AL176" s="14">
        <f>IFERROR((VLOOKUP($EG176,Data!$B:$CP,Daily!EK$10,0)+VLOOKUP($IF176,Data!$B:$CP,Daily!IJ$10,0))/(VLOOKUP($EG174,Data!$B:$CP,Daily!EK$10,0)+VLOOKUP($IF174,Data!$B:$CP,Daily!IJ$10,0)),0)</f>
      </c>
      <c r="AM176" s="14">
        <f>IFERROR((VLOOKUP($EG176,Data!$B:$CP,Daily!EL$10,0)+VLOOKUP($IF176,Data!$B:$CP,Daily!IK$10,0))/(VLOOKUP($EG174,Data!$B:$CP,Daily!EL$10,0)+VLOOKUP($IF174,Data!$B:$CP,Daily!IK$10,0)),0)</f>
      </c>
      <c r="AN176" s="14">
        <f>IFERROR((VLOOKUP($EG176,Data!$B:$CP,Daily!EM$10,0)+VLOOKUP($IF176,Data!$B:$CP,Daily!IL$10,0))/(VLOOKUP($EG174,Data!$B:$CP,Daily!EM$10,0)+VLOOKUP($IF174,Data!$B:$CP,Daily!IL$10,0)),0)</f>
      </c>
      <c r="AO176" s="14">
        <f>IFERROR((VLOOKUP($EG176,Data!$B:$CP,Daily!EN$10,0)+VLOOKUP($IF176,Data!$B:$CP,Daily!IM$10,0))/(VLOOKUP($EG174,Data!$B:$CP,Daily!EN$10,0)+VLOOKUP($IF174,Data!$B:$CP,Daily!IM$10,0)),0)</f>
      </c>
      <c r="AP176" s="14">
        <f>IFERROR((VLOOKUP($EG176,Data!$B:$CP,Daily!EO$10,0)+VLOOKUP($IF176,Data!$B:$CP,Daily!IN$10,0))/(VLOOKUP($EG174,Data!$B:$CP,Daily!EO$10,0)+VLOOKUP($IF174,Data!$B:$CP,Daily!IN$10,0)),0)</f>
      </c>
      <c r="AQ176" s="14">
        <f>IFERROR((VLOOKUP($EG176,Data!$B:$CP,Daily!EP$10,0)+VLOOKUP($IF176,Data!$B:$CP,Daily!IO$10,0))/(VLOOKUP($EG174,Data!$B:$CP,Daily!EP$10,0)+VLOOKUP($IF174,Data!$B:$CP,Daily!IO$10,0)),0)</f>
      </c>
      <c r="AR176" s="14">
        <f>IFERROR((VLOOKUP($EG176,Data!$B:$CP,Daily!EQ$10,0)+VLOOKUP($IF176,Data!$B:$CP,Daily!IP$10,0))/(VLOOKUP($EG174,Data!$B:$CP,Daily!EQ$10,0)+VLOOKUP($IF174,Data!$B:$CP,Daily!IP$10,0)),0)</f>
      </c>
      <c r="AS176" s="14">
        <f>IFERROR((VLOOKUP($EG176,Data!$B:$CP,Daily!ER$10,0)+VLOOKUP($IF176,Data!$B:$CP,Daily!IQ$10,0))/(VLOOKUP($EG174,Data!$B:$CP,Daily!ER$10,0)+VLOOKUP($IF174,Data!$B:$CP,Daily!IQ$10,0)),0)</f>
      </c>
      <c r="AT176" s="14">
        <f>IFERROR((VLOOKUP($EG176,Data!$B:$CP,Daily!ES$10,0)+VLOOKUP($IF176,Data!$B:$CP,Daily!IR$10,0))/(VLOOKUP($EG174,Data!$B:$CP,Daily!ES$10,0)+VLOOKUP($IF174,Data!$B:$CP,Daily!IR$10,0)),0)</f>
      </c>
      <c r="AU176" s="14">
        <f>IFERROR((VLOOKUP($EG176,Data!$B:$CP,Daily!ET$10,0)+VLOOKUP($IF176,Data!$B:$CP,Daily!IS$10,0))/(VLOOKUP($EG174,Data!$B:$CP,Daily!ET$10,0)+VLOOKUP($IF174,Data!$B:$CP,Daily!IS$10,0)),0)</f>
      </c>
      <c r="AV176" s="14">
        <f>IFERROR((VLOOKUP($EG176,Data!$B:$CP,Daily!EU$10,0)+VLOOKUP($IF176,Data!$B:$CP,Daily!IT$10,0))/(VLOOKUP($EG174,Data!$B:$CP,Daily!EU$10,0)+VLOOKUP($IF174,Data!$B:$CP,Daily!IT$10,0)),0)</f>
      </c>
      <c r="AW176" s="14">
        <f>IFERROR((VLOOKUP($EG176,Data!$B:$CP,Daily!EV$10,0)+VLOOKUP($IF176,Data!$B:$CP,Daily!IU$10,0))/(VLOOKUP($EG174,Data!$B:$CP,Daily!EV$10,0)+VLOOKUP($IF174,Data!$B:$CP,Daily!IU$10,0)),0)</f>
      </c>
      <c r="AX176" s="14">
        <f>IFERROR((VLOOKUP($EG176,Data!$B:$CP,Daily!EW$10,0)+VLOOKUP($IF176,Data!$B:$CP,Daily!IV$10,0))/(VLOOKUP($EG174,Data!$B:$CP,Daily!EW$10,0)+VLOOKUP($IF174,Data!$B:$CP,Daily!IV$10,0)),0)</f>
      </c>
      <c r="AY176" s="14">
        <f>IFERROR((VLOOKUP($EG176,Data!$B:$CP,Daily!EX$10,0)+VLOOKUP($IF176,Data!$B:$CP,Daily!IW$10,0))/(VLOOKUP($EG174,Data!$B:$CP,Daily!EX$10,0)+VLOOKUP($IF174,Data!$B:$CP,Daily!IW$10,0)),0)</f>
      </c>
      <c r="AZ176" s="14">
        <f>IFERROR((VLOOKUP($EG176,Data!$B:$CP,Daily!EY$10,0)+VLOOKUP($IF176,Data!$B:$CP,Daily!IX$10,0))/(VLOOKUP($EG174,Data!$B:$CP,Daily!EY$10,0)+VLOOKUP($IF174,Data!$B:$CP,Daily!IX$10,0)),0)</f>
      </c>
      <c r="BA176" s="14">
        <f>IFERROR((VLOOKUP($EG176,Data!$B:$CP,Daily!EZ$10,0)+VLOOKUP($IF176,Data!$B:$CP,Daily!IY$10,0))/(VLOOKUP($EG174,Data!$B:$CP,Daily!EZ$10,0)+VLOOKUP($IF174,Data!$B:$CP,Daily!IY$10,0)),0)</f>
      </c>
      <c r="BB176" s="14">
        <f>IFERROR((VLOOKUP($EG176,Data!$B:$CP,Daily!FA$10,0)+VLOOKUP($IF176,Data!$B:$CP,Daily!IZ$10,0))/(VLOOKUP($EG174,Data!$B:$CP,Daily!FA$10,0)+VLOOKUP($IF174,Data!$B:$CP,Daily!IZ$10,0)),0)</f>
      </c>
      <c r="BC176" s="14">
        <f>IFERROR((VLOOKUP($EG176,Data!$B:$CP,Daily!FB$10,0)+VLOOKUP($IF176,Data!$B:$CP,Daily!JA$10,0))/(VLOOKUP($EG174,Data!$B:$CP,Daily!FB$10,0)+VLOOKUP($IF174,Data!$B:$CP,Daily!JA$10,0)),0)</f>
      </c>
      <c r="BD176" s="14">
        <f>IFERROR((VLOOKUP($EG176,Data!$B:$CP,Daily!FC$10,0)+VLOOKUP($IF176,Data!$B:$CP,Daily!JB$10,0))/(VLOOKUP($EG174,Data!$B:$CP,Daily!FC$10,0)+VLOOKUP($IF174,Data!$B:$CP,Daily!JB$10,0)),0)</f>
      </c>
      <c r="BE176" s="14">
        <f>IFERROR((VLOOKUP($EG176,Data!$B:$CP,Daily!FD$10,0)+VLOOKUP($IF176,Data!$B:$CP,Daily!JC$10,0))/(VLOOKUP($EG174,Data!$B:$CP,Daily!FD$10,0)+VLOOKUP($IF174,Data!$B:$CP,Daily!JC$10,0)),0)</f>
      </c>
      <c r="BF176" s="14">
        <f>IFERROR((VLOOKUP($EG176,Data!$B:$CP,Daily!FE$10,0)+VLOOKUP($IF176,Data!$B:$CP,Daily!JD$10,0))/(VLOOKUP($EG174,Data!$B:$CP,Daily!FE$10,0)+VLOOKUP($IF174,Data!$B:$CP,Daily!JD$10,0)),0)</f>
      </c>
      <c r="BG176" s="14">
        <f>IFERROR((VLOOKUP($EG176,Data!$B:$CP,Daily!FF$10,0)+VLOOKUP($IF176,Data!$B:$CP,Daily!JE$10,0))/(VLOOKUP($EG174,Data!$B:$CP,Daily!FF$10,0)+VLOOKUP($IF174,Data!$B:$CP,Daily!JE$10,0)),0)</f>
      </c>
      <c r="BH176" s="14">
        <f>IFERROR((VLOOKUP($EG176,Data!$B:$CP,Daily!FG$10,0)+VLOOKUP($IF176,Data!$B:$CP,Daily!JF$10,0))/(VLOOKUP($EG174,Data!$B:$CP,Daily!FG$10,0)+VLOOKUP($IF174,Data!$B:$CP,Daily!JF$10,0)),0)</f>
      </c>
      <c r="BI176" s="14">
        <f>IFERROR((VLOOKUP($EG176,Data!$B:$CP,Daily!FH$10,0)+VLOOKUP($IF176,Data!$B:$CP,Daily!JG$10,0))/(VLOOKUP($EG174,Data!$B:$CP,Daily!FH$10,0)+VLOOKUP($IF174,Data!$B:$CP,Daily!JG$10,0)),0)</f>
      </c>
      <c r="BJ176" s="14">
        <f>IFERROR((VLOOKUP($EG176,Data!$B:$CP,Daily!FI$10,0)+VLOOKUP($IF176,Data!$B:$CP,Daily!JH$10,0))/(VLOOKUP($EG174,Data!$B:$CP,Daily!FI$10,0)+VLOOKUP($IF174,Data!$B:$CP,Daily!JH$10,0)),0)</f>
      </c>
      <c r="BK176" s="14">
        <f>IFERROR((VLOOKUP($EG176,Data!$B:$CP,Daily!FJ$10,0)+VLOOKUP($IF176,Data!$B:$CP,Daily!JI$10,0))/(VLOOKUP($EG174,Data!$B:$CP,Daily!FJ$10,0)+VLOOKUP($IF174,Data!$B:$CP,Daily!JI$10,0)),0)</f>
      </c>
      <c r="BL176" s="14">
        <f>IFERROR((VLOOKUP($EG176,Data!$B:$CP,Daily!FK$10,0)+VLOOKUP($IF176,Data!$B:$CP,Daily!JJ$10,0))/(VLOOKUP($EG174,Data!$B:$CP,Daily!FK$10,0)+VLOOKUP($IF174,Data!$B:$CP,Daily!JJ$10,0)),0)</f>
      </c>
      <c r="BM176" s="14">
        <f>IFERROR((VLOOKUP($EG176,Data!$B:$CP,Daily!FL$10,0)+VLOOKUP($IF176,Data!$B:$CP,Daily!JK$10,0))/(VLOOKUP($EG174,Data!$B:$CP,Daily!FL$10,0)+VLOOKUP($IF174,Data!$B:$CP,Daily!JK$10,0)),0)</f>
      </c>
      <c r="BN176" s="14">
        <f>IFERROR((VLOOKUP($EG176,Data!$B:$CP,Daily!FM$10,0)+VLOOKUP($IF176,Data!$B:$CP,Daily!JL$10,0))/(VLOOKUP($EG174,Data!$B:$CP,Daily!FM$10,0)+VLOOKUP($IF174,Data!$B:$CP,Daily!JL$10,0)),0)</f>
      </c>
      <c r="BO176" s="14">
        <f>IFERROR((VLOOKUP($EG176,Data!$B:$CP,Daily!FN$10,0)+VLOOKUP($IF176,Data!$B:$CP,Daily!JM$10,0))/(VLOOKUP($EG174,Data!$B:$CP,Daily!FN$10,0)+VLOOKUP($IF174,Data!$B:$CP,Daily!JM$10,0)),0)</f>
      </c>
      <c r="BP176" s="14">
        <f>IFERROR((VLOOKUP($EG176,Data!$B:$CP,Daily!FO$10,0)+VLOOKUP($IF176,Data!$B:$CP,Daily!JN$10,0))/(VLOOKUP($EG174,Data!$B:$CP,Daily!FO$10,0)+VLOOKUP($IF174,Data!$B:$CP,Daily!JN$10,0)),0)</f>
      </c>
      <c r="BQ176" s="14">
        <f>IFERROR((VLOOKUP($EG176,Data!$B:$CP,Daily!FP$10,0)+VLOOKUP($IF176,Data!$B:$CP,Daily!JO$10,0))/(VLOOKUP($EG174,Data!$B:$CP,Daily!FP$10,0)+VLOOKUP($IF174,Data!$B:$CP,Daily!JO$10,0)),0)</f>
      </c>
      <c r="BR176" s="14">
        <f>IFERROR((VLOOKUP($EG176,Data!$B:$CP,Daily!FQ$10,0)+VLOOKUP($IF176,Data!$B:$CP,Daily!JP$10,0))/(VLOOKUP($EG174,Data!$B:$CP,Daily!FQ$10,0)+VLOOKUP($IF174,Data!$B:$CP,Daily!JP$10,0)),0)</f>
      </c>
      <c r="BS176" s="14">
        <f>IFERROR((VLOOKUP($EG176,Data!$B:$CP,Daily!FR$10,0)+VLOOKUP($IF176,Data!$B:$CP,Daily!JQ$10,0))/(VLOOKUP($EG174,Data!$B:$CP,Daily!FR$10,0)+VLOOKUP($IF174,Data!$B:$CP,Daily!JQ$10,0)),0)</f>
      </c>
      <c r="BT176" s="14">
        <f>IFERROR((VLOOKUP($EG176,Data!$B:$CP,Daily!FS$10,0)+VLOOKUP($IF176,Data!$B:$CP,Daily!JR$10,0))/(VLOOKUP($EG174,Data!$B:$CP,Daily!FS$10,0)+VLOOKUP($IF174,Data!$B:$CP,Daily!JR$10,0)),0)</f>
      </c>
      <c r="BU176" s="14">
        <f>IFERROR((VLOOKUP($EG176,Data!$B:$CP,Daily!FT$10,0)+VLOOKUP($IF176,Data!$B:$CP,Daily!JS$10,0))/(VLOOKUP($EG174,Data!$B:$CP,Daily!FT$10,0)+VLOOKUP($IF174,Data!$B:$CP,Daily!JS$10,0)),0)</f>
      </c>
      <c r="BV176" s="14">
        <f>IFERROR((VLOOKUP($EG176,Data!$B:$CP,Daily!FU$10,0)+VLOOKUP($IF176,Data!$B:$CP,Daily!JT$10,0))/(VLOOKUP($EG174,Data!$B:$CP,Daily!FU$10,0)+VLOOKUP($IF174,Data!$B:$CP,Daily!JT$10,0)),0)</f>
      </c>
      <c r="BW176" s="14">
        <f>IFERROR((VLOOKUP($EG176,Data!$B:$CP,Daily!FV$10,0)+VLOOKUP($IF176,Data!$B:$CP,Daily!JU$10,0))/(VLOOKUP($EG174,Data!$B:$CP,Daily!FV$10,0)+VLOOKUP($IF174,Data!$B:$CP,Daily!JU$10,0)),0)</f>
      </c>
      <c r="BX176" s="14">
        <f>IFERROR((VLOOKUP($EG176,Data!$B:$CP,Daily!FW$10,0)+VLOOKUP($IF176,Data!$B:$CP,Daily!JV$10,0))/(VLOOKUP($EG174,Data!$B:$CP,Daily!FW$10,0)+VLOOKUP($IF174,Data!$B:$CP,Daily!JV$10,0)),0)</f>
      </c>
      <c r="BY176" s="14">
        <f>IFERROR((VLOOKUP($EG176,Data!$B:$CP,Daily!FX$10,0)+VLOOKUP($IF176,Data!$B:$CP,Daily!JW$10,0))/(VLOOKUP($EG174,Data!$B:$CP,Daily!FX$10,0)+VLOOKUP($IF174,Data!$B:$CP,Daily!JW$10,0)),0)</f>
      </c>
      <c r="BZ176" s="14">
        <f>IFERROR((VLOOKUP($EG176,Data!$B:$CP,Daily!FY$10,0)+VLOOKUP($IF176,Data!$B:$CP,Daily!JX$10,0))/(VLOOKUP($EG174,Data!$B:$CP,Daily!FY$10,0)+VLOOKUP($IF174,Data!$B:$CP,Daily!JX$10,0)),0)</f>
      </c>
      <c r="CA176" s="14">
        <f>IFERROR((VLOOKUP($EG176,Data!$B:$CP,Daily!FZ$10,0)+VLOOKUP($IF176,Data!$B:$CP,Daily!JY$10,0))/(VLOOKUP($EG174,Data!$B:$CP,Daily!FZ$10,0)+VLOOKUP($IF174,Data!$B:$CP,Daily!JY$10,0)),0)</f>
      </c>
      <c r="CB176" s="14">
        <f>IFERROR((VLOOKUP($EG176,Data!$B:$CP,Daily!GA$10,0)+VLOOKUP($IF176,Data!$B:$CP,Daily!JZ$10,0))/(VLOOKUP($EG174,Data!$B:$CP,Daily!GA$10,0)+VLOOKUP($IF174,Data!$B:$CP,Daily!JZ$10,0)),0)</f>
      </c>
      <c r="CC176" s="14">
        <f>IFERROR((VLOOKUP($EG176,Data!$B:$CP,Daily!GB$10,0)+VLOOKUP($IF176,Data!$B:$CP,Daily!KA$10,0))/(VLOOKUP($EG174,Data!$B:$CP,Daily!GB$10,0)+VLOOKUP($IF174,Data!$B:$CP,Daily!KA$10,0)),0)</f>
      </c>
      <c r="CD176" s="14">
        <f>IFERROR((VLOOKUP($EG176,Data!$B:$CP,Daily!GC$10,0)+VLOOKUP($IF176,Data!$B:$CP,Daily!KB$10,0))/(VLOOKUP($EG174,Data!$B:$CP,Daily!GC$10,0)+VLOOKUP($IF174,Data!$B:$CP,Daily!KB$10,0)),0)</f>
      </c>
      <c r="CE176" s="14">
        <f>IFERROR((VLOOKUP($EG176,Data!$B:$CP,Daily!GD$10,0)+VLOOKUP($IF176,Data!$B:$CP,Daily!KC$10,0))/(VLOOKUP($EG174,Data!$B:$CP,Daily!GD$10,0)+VLOOKUP($IF174,Data!$B:$CP,Daily!KC$10,0)),0)</f>
      </c>
      <c r="CF176" s="14">
        <f>IFERROR((VLOOKUP($EG176,Data!$B:$CP,Daily!GE$10,0)+VLOOKUP($IF176,Data!$B:$CP,Daily!KD$10,0))/(VLOOKUP($EG174,Data!$B:$CP,Daily!GE$10,0)+VLOOKUP($IF174,Data!$B:$CP,Daily!KD$10,0)),0)</f>
      </c>
      <c r="CG176" s="14">
        <f>IFERROR((VLOOKUP($EG176,Data!$B:$CP,Daily!GF$10,0)+VLOOKUP($IF176,Data!$B:$CP,Daily!KE$10,0))/(VLOOKUP($EG174,Data!$B:$CP,Daily!GF$10,0)+VLOOKUP($IF174,Data!$B:$CP,Daily!KE$10,0)),0)</f>
      </c>
      <c r="CH176" s="14">
        <f>IFERROR((VLOOKUP($EG176,Data!$B:$CP,Daily!GG$10,0)+VLOOKUP($IF176,Data!$B:$CP,Daily!KF$10,0))/(VLOOKUP($EG174,Data!$B:$CP,Daily!GG$10,0)+VLOOKUP($IF174,Data!$B:$CP,Daily!KF$10,0)),0)</f>
      </c>
      <c r="CI176" s="14">
        <f>IFERROR((VLOOKUP($EG176,Data!$B:$CP,Daily!GH$10,0)+VLOOKUP($IF176,Data!$B:$CP,Daily!KG$10,0))/(VLOOKUP($EG174,Data!$B:$CP,Daily!GH$10,0)+VLOOKUP($IF174,Data!$B:$CP,Daily!KG$10,0)),0)</f>
      </c>
      <c r="CJ176" s="14">
        <f>IFERROR((VLOOKUP($EG176,Data!$B:$CP,Daily!GI$10,0)+VLOOKUP($IF176,Data!$B:$CP,Daily!KH$10,0))/(VLOOKUP($EG174,Data!$B:$CP,Daily!GI$10,0)+VLOOKUP($IF174,Data!$B:$CP,Daily!KH$10,0)),0)</f>
      </c>
      <c r="CK176" s="14">
        <f>IFERROR((VLOOKUP($EG176,Data!$B:$CP,Daily!GJ$10,0)+VLOOKUP($IF176,Data!$B:$CP,Daily!KI$10,0))/(VLOOKUP($EG174,Data!$B:$CP,Daily!GJ$10,0)+VLOOKUP($IF174,Data!$B:$CP,Daily!KI$10,0)),0)</f>
      </c>
      <c r="CL176" s="14">
        <f>IFERROR((VLOOKUP($EG176,Data!$B:$CP,Daily!GK$10,0)+VLOOKUP($IF176,Data!$B:$CP,Daily!KJ$10,0))/(VLOOKUP($EG174,Data!$B:$CP,Daily!GK$10,0)+VLOOKUP($IF174,Data!$B:$CP,Daily!KJ$10,0)),0)</f>
      </c>
      <c r="CM176" s="14">
        <f>IFERROR((VLOOKUP($EG176,Data!$B:$CP,Daily!GL$10,0)+VLOOKUP($IF176,Data!$B:$CP,Daily!KK$10,0))/(VLOOKUP($EG174,Data!$B:$CP,Daily!GL$10,0)+VLOOKUP($IF174,Data!$B:$CP,Daily!KK$10,0)),0)</f>
      </c>
      <c r="CN176" s="14">
        <f>IFERROR((VLOOKUP($EG176,Data!$B:$CP,Daily!GM$10,0)+VLOOKUP($IF176,Data!$B:$CP,Daily!KL$10,0))/(VLOOKUP($EG174,Data!$B:$CP,Daily!GM$10,0)+VLOOKUP($IF174,Data!$B:$CP,Daily!KL$10,0)),0)</f>
      </c>
      <c r="CO176" s="14">
        <f>IFERROR((VLOOKUP($EG176,Data!$B:$CP,Daily!GN$10,0)+VLOOKUP($IF176,Data!$B:$CP,Daily!KM$10,0))/(VLOOKUP($EG174,Data!$B:$CP,Daily!GN$10,0)+VLOOKUP($IF174,Data!$B:$CP,Daily!KM$10,0)),0)</f>
      </c>
      <c r="CP176" s="14">
        <f>IFERROR((VLOOKUP($EG176,Data!$B:$CP,Daily!GO$10,0)+VLOOKUP($IF176,Data!$B:$CP,Daily!KN$10,0))/(VLOOKUP($EG174,Data!$B:$CP,Daily!GO$10,0)+VLOOKUP($IF174,Data!$B:$CP,Daily!KN$10,0)),0)</f>
      </c>
      <c r="CQ176" s="14">
        <f>IFERROR((VLOOKUP($EG176,Data!$B:$CP,Daily!GP$10,0)+VLOOKUP($IF176,Data!$B:$CP,Daily!KO$10,0))/(VLOOKUP($EG174,Data!$B:$CP,Daily!GP$10,0)+VLOOKUP($IF174,Data!$B:$CP,Daily!KO$10,0)),0)</f>
      </c>
      <c r="CR176" s="14">
        <f>IFERROR((VLOOKUP($EG176,Data!$B:$CP,Daily!GQ$10,0)+VLOOKUP($IF176,Data!$B:$CP,Daily!KP$10,0))/(VLOOKUP($EG174,Data!$B:$CP,Daily!GQ$10,0)+VLOOKUP($IF174,Data!$B:$CP,Daily!KP$10,0)),0)</f>
      </c>
      <c r="CS176" s="14">
        <f>IFERROR((VLOOKUP($EG176,Data!$B:$CP,Daily!GR$10,0)+VLOOKUP($IF176,Data!$B:$CP,Daily!KQ$10,0))/(VLOOKUP($EG174,Data!$B:$CP,Daily!GR$10,0)+VLOOKUP($IF174,Data!$B:$CP,Daily!KQ$10,0)),0)</f>
      </c>
      <c r="CT176" s="14">
        <f>IFERROR((VLOOKUP($EG176,Data!$B:$CP,Daily!GS$10,0)+VLOOKUP($IF176,Data!$B:$CP,Daily!KR$10,0))/(VLOOKUP($EG174,Data!$B:$CP,Daily!GS$10,0)+VLOOKUP($IF174,Data!$B:$CP,Daily!KR$10,0)),0)</f>
      </c>
      <c r="CU176" s="14">
        <f>IFERROR((VLOOKUP($EG176,Data!$B:$CP,Daily!GT$10,0)+VLOOKUP($IF176,Data!$B:$CP,Daily!KS$10,0))/(VLOOKUP($EG174,Data!$B:$CP,Daily!GT$10,0)+VLOOKUP($IF174,Data!$B:$CP,Daily!KS$10,0)),0)</f>
      </c>
      <c r="CV176" s="14">
        <f>IFERROR((VLOOKUP($EG176,Data!$B:$CP,Daily!GU$10,0)+VLOOKUP($IF176,Data!$B:$CP,Daily!KT$10,0))/(VLOOKUP($EG174,Data!$B:$CP,Daily!GU$10,0)+VLOOKUP($IF174,Data!$B:$CP,Daily!KT$10,0)),0)</f>
      </c>
      <c r="CW176" s="14">
        <f>IFERROR((VLOOKUP($EG176,Data!$B:$CP,Daily!GV$10,0)+VLOOKUP($IF176,Data!$B:$CP,Daily!KU$10,0))/(VLOOKUP($EG174,Data!$B:$CP,Daily!GV$10,0)+VLOOKUP($IF174,Data!$B:$CP,Daily!KU$10,0)),0)</f>
      </c>
      <c r="CX176" s="14">
        <f>IFERROR((VLOOKUP($EG176,Data!$B:$CP,Daily!GW$10,0)+VLOOKUP($IF176,Data!$B:$CP,Daily!KV$10,0))/(VLOOKUP($EG174,Data!$B:$CP,Daily!GW$10,0)+VLOOKUP($IF174,Data!$B:$CP,Daily!KV$10,0)),0)</f>
      </c>
      <c r="CY176" s="14">
        <f>IFERROR((VLOOKUP($EG176,Data!$B:$CP,Daily!GX$10,0)+VLOOKUP($IF176,Data!$B:$CP,Daily!KW$10,0))/(VLOOKUP($EG174,Data!$B:$CP,Daily!GX$10,0)+VLOOKUP($IF174,Data!$B:$CP,Daily!KW$10,0)),0)</f>
      </c>
      <c r="CZ176" s="14">
        <f>IFERROR((VLOOKUP($EG176,Data!$B:$CP,Daily!GY$10,0)+VLOOKUP($IF176,Data!$B:$CP,Daily!KX$10,0))/(VLOOKUP($EG174,Data!$B:$CP,Daily!GY$10,0)+VLOOKUP($IF174,Data!$B:$CP,Daily!KX$10,0)),0)</f>
      </c>
      <c r="DA176" s="14">
        <f>IFERROR((VLOOKUP($EG176,Data!$B:$CP,Daily!GZ$10,0)+VLOOKUP($IF176,Data!$B:$CP,Daily!KY$10,0))/(VLOOKUP($EG174,Data!$B:$CP,Daily!GZ$10,0)+VLOOKUP($IF174,Data!$B:$CP,Daily!KY$10,0)),0)</f>
      </c>
      <c r="DB176" s="14">
        <f>IFERROR((VLOOKUP($EG176,Data!$B:$CP,Daily!HA$10,0)+VLOOKUP($IF176,Data!$B:$CP,Daily!KZ$10,0))/(VLOOKUP($EG174,Data!$B:$CP,Daily!HA$10,0)+VLOOKUP($IF174,Data!$B:$CP,Daily!KZ$10,0)),0)</f>
      </c>
      <c r="DC176" s="14">
        <f>IFERROR((VLOOKUP($EG176,Data!$B:$CP,Daily!HB$10,0)+VLOOKUP($IF176,Data!$B:$CP,Daily!LA$10,0))/(VLOOKUP($EG174,Data!$B:$CP,Daily!HB$10,0)+VLOOKUP($IF174,Data!$B:$CP,Daily!LA$10,0)),0)</f>
      </c>
      <c r="DD176" s="14">
        <f>IFERROR((VLOOKUP($EG176,Data!$B:$CP,Daily!HC$10,0)+VLOOKUP($IF176,Data!$B:$CP,Daily!LB$10,0))/(VLOOKUP($EG174,Data!$B:$CP,Daily!HC$10,0)+VLOOKUP($IF174,Data!$B:$CP,Daily!LB$10,0)),0)</f>
      </c>
      <c r="DE176" s="14">
        <f>IFERROR((VLOOKUP($EG176,Data!$B:$CP,Daily!HD$10,0)+VLOOKUP($IF176,Data!$B:$CP,Daily!LC$10,0))/(VLOOKUP($EG174,Data!$B:$CP,Daily!HD$10,0)+VLOOKUP($IF174,Data!$B:$CP,Daily!LC$10,0)),0)</f>
      </c>
      <c r="DF176" s="14">
        <f>IFERROR((VLOOKUP($EG176,Data!$B:$CP,Daily!HE$10,0)+VLOOKUP($IF176,Data!$B:$CP,Daily!LD$10,0))/(VLOOKUP($EG174,Data!$B:$CP,Daily!HE$10,0)+VLOOKUP($IF174,Data!$B:$CP,Daily!LD$10,0)),0)</f>
      </c>
      <c r="DG176" s="14">
        <f>IFERROR((VLOOKUP($EG176,Data!$B:$CP,Daily!HF$10,0)+VLOOKUP($IF176,Data!$B:$CP,Daily!LE$10,0))/(VLOOKUP($EG174,Data!$B:$CP,Daily!HF$10,0)+VLOOKUP($IF174,Data!$B:$CP,Daily!LE$10,0)),0)</f>
      </c>
      <c r="DH176" s="14">
        <f>IFERROR((VLOOKUP($EG176,Data!$B:$CP,Daily!HG$10,0)+VLOOKUP($IF176,Data!$B:$CP,Daily!LF$10,0))/(VLOOKUP($EG174,Data!$B:$CP,Daily!HG$10,0)+VLOOKUP($IF174,Data!$B:$CP,Daily!LF$10,0)),0)</f>
      </c>
      <c r="DI176" s="14">
        <f>IFERROR((VLOOKUP($EG176,Data!$B:$CP,Daily!HH$10,0)+VLOOKUP($IF176,Data!$B:$CP,Daily!LG$10,0))/(VLOOKUP($EG174,Data!$B:$CP,Daily!HH$10,0)+VLOOKUP($IF174,Data!$B:$CP,Daily!LG$10,0)),0)</f>
      </c>
      <c r="DJ176" s="14">
        <f>IFERROR((VLOOKUP($EG176,Data!$B:$CP,Daily!HI$10,0)+VLOOKUP($IF176,Data!$B:$CP,Daily!LH$10,0))/(VLOOKUP($EG174,Data!$B:$CP,Daily!HI$10,0)+VLOOKUP($IF174,Data!$B:$CP,Daily!LH$10,0)),0)</f>
      </c>
      <c r="DK176" s="14">
        <f>IFERROR((VLOOKUP($EG176,Data!$B:$CP,Daily!HJ$10,0)+VLOOKUP($IF176,Data!$B:$CP,Daily!LI$10,0))/(VLOOKUP($EG174,Data!$B:$CP,Daily!HJ$10,0)+VLOOKUP($IF174,Data!$B:$CP,Daily!LI$10,0)),0)</f>
      </c>
      <c r="DL176" s="14">
        <f>IFERROR((VLOOKUP($EG176,Data!$B:$CP,Daily!HK$10,0)+VLOOKUP($IF176,Data!$B:$CP,Daily!LJ$10,0))/(VLOOKUP($EG174,Data!$B:$CP,Daily!HK$10,0)+VLOOKUP($IF174,Data!$B:$CP,Daily!LJ$10,0)),0)</f>
      </c>
      <c r="DM176" s="14">
        <f>IFERROR((VLOOKUP($EG176,Data!$B:$CP,Daily!HL$10,0)+VLOOKUP($IF176,Data!$B:$CP,Daily!LK$10,0))/(VLOOKUP($EG174,Data!$B:$CP,Daily!HL$10,0)+VLOOKUP($IF174,Data!$B:$CP,Daily!LK$10,0)),0)</f>
      </c>
      <c r="DN176" s="14">
        <f>IFERROR((VLOOKUP($EG176,Data!$B:$CP,Daily!HM$10,0)+VLOOKUP($IF176,Data!$B:$CP,Daily!LL$10,0))/(VLOOKUP($EG174,Data!$B:$CP,Daily!HM$10,0)+VLOOKUP($IF174,Data!$B:$CP,Daily!LL$10,0)),0)</f>
      </c>
      <c r="DO176" s="14">
        <f>IFERROR((VLOOKUP($EG176,Data!$B:$CP,Daily!HN$10,0)+VLOOKUP($IF176,Data!$B:$CP,Daily!LM$10,0))/(VLOOKUP($EG174,Data!$B:$CP,Daily!HN$10,0)+VLOOKUP($IF174,Data!$B:$CP,Daily!LM$10,0)),0)</f>
      </c>
      <c r="DP176" s="14">
        <f>IFERROR((VLOOKUP($EG176,Data!$B:$CP,Daily!HO$10,0)+VLOOKUP($IF176,Data!$B:$CP,Daily!LN$10,0))/(VLOOKUP($EG174,Data!$B:$CP,Daily!HO$10,0)+VLOOKUP($IF174,Data!$B:$CP,Daily!LN$10,0)),0)</f>
      </c>
      <c r="DQ176" s="14">
        <f>IFERROR((VLOOKUP($EG176,Data!$B:$CP,Daily!HP$10,0)+VLOOKUP($IF176,Data!$B:$CP,Daily!LO$10,0))/(VLOOKUP($EG174,Data!$B:$CP,Daily!HP$10,0)+VLOOKUP($IF174,Data!$B:$CP,Daily!LO$10,0)),0)</f>
      </c>
      <c r="DR176" s="14">
        <f>IFERROR((VLOOKUP($EG176,Data!$B:$CP,Daily!HQ$10,0)+VLOOKUP($IF176,Data!$B:$CP,Daily!LP$10,0))/(VLOOKUP($EG174,Data!$B:$CP,Daily!HQ$10,0)+VLOOKUP($IF174,Data!$B:$CP,Daily!LP$10,0)),0)</f>
      </c>
      <c r="DS176" s="14">
        <f>IFERROR((VLOOKUP($EG176,Data!$B:$CP,Daily!HR$10,0)+VLOOKUP($IF176,Data!$B:$CP,Daily!LQ$10,0))/(VLOOKUP($EG174,Data!$B:$CP,Daily!HR$10,0)+VLOOKUP($IF174,Data!$B:$CP,Daily!LQ$10,0)),0)</f>
      </c>
      <c r="DT176" s="14">
        <f>IFERROR((VLOOKUP($EG176,Data!$B:$CP,Daily!HS$10,0)+VLOOKUP($IF176,Data!$B:$CP,Daily!LR$10,0))/(VLOOKUP($EG174,Data!$B:$CP,Daily!HS$10,0)+VLOOKUP($IF174,Data!$B:$CP,Daily!LR$10,0)),0)</f>
      </c>
      <c r="DU176" s="14">
        <f>IFERROR((VLOOKUP($EG176,Data!$B:$CP,Daily!HT$10,0)+VLOOKUP($IF176,Data!$B:$CP,Daily!LS$10,0))/(VLOOKUP($EG174,Data!$B:$CP,Daily!HT$10,0)+VLOOKUP($IF174,Data!$B:$CP,Daily!LS$10,0)),0)</f>
      </c>
      <c r="DV176" s="14">
        <f>IFERROR((VLOOKUP($EG176,Data!$B:$CP,Daily!HU$10,0)+VLOOKUP($IF176,Data!$B:$CP,Daily!LT$10,0))/(VLOOKUP($EG174,Data!$B:$CP,Daily!HU$10,0)+VLOOKUP($IF174,Data!$B:$CP,Daily!LT$10,0)),0)</f>
      </c>
      <c r="DW176" s="52">
        <f t="shared" si="2678"/>
      </c>
      <c r="DX176" s="52">
        <f t="shared" si="2679"/>
      </c>
      <c r="DY176" s="52">
        <f t="shared" si="2680"/>
      </c>
      <c r="DZ176" s="52">
        <f t="shared" si="2681"/>
      </c>
      <c r="EA176" s="52">
        <f t="shared" si="2682"/>
      </c>
      <c r="EB176" s="18"/>
      <c r="EC176" s="14">
        <f t="shared" si="2683"/>
      </c>
      <c r="ED176" s="52">
        <f>IFERROR(SUMPRODUCT(DN176:DT176,DN$174:DT$174)/SUM(DN$174:DT$174),0)</f>
      </c>
      <c r="EE176" s="52">
        <f>IFERROR(SUMPRODUCT(CR176:DT176,CR$174:DT$174)/SUM(CR$174:DT$174),0)</f>
      </c>
      <c r="EF176" s="16"/>
      <c r="EG176" s="9" t="s">
        <v>860</v>
      </c>
      <c r="EH176" s="9" t="s">
        <v>153</v>
      </c>
      <c r="EI176" s="14">
        <f>IFERROR(VLOOKUP($EG176,Data!$B:$CP,Daily!EI$10,0)/IFERROR(VLOOKUP($EG174,Data!$B:$CP,Daily!EI$10,0),0),0)</f>
      </c>
      <c r="EJ176" s="14">
        <f>IFERROR(VLOOKUP($EG176,Data!$B:$CP,Daily!EJ$10,0)/IFERROR(VLOOKUP($EG174,Data!$B:$CP,Daily!EJ$10,0),0),0)</f>
      </c>
      <c r="EK176" s="14">
        <f>IFERROR(VLOOKUP($EG176,Data!$B:$CP,Daily!EK$10,0)/IFERROR(VLOOKUP($EG174,Data!$B:$CP,Daily!EK$10,0),0),0)</f>
      </c>
      <c r="EL176" s="14">
        <f>IFERROR(VLOOKUP($EG176,Data!$B:$CP,Daily!EL$10,0)/IFERROR(VLOOKUP($EG174,Data!$B:$CP,Daily!EL$10,0),0),0)</f>
      </c>
      <c r="EM176" s="14">
        <f>IFERROR(VLOOKUP($EG176,Data!$B:$CP,Daily!EM$10,0)/IFERROR(VLOOKUP($EG174,Data!$B:$CP,Daily!EM$10,0),0),0)</f>
      </c>
      <c r="EN176" s="14">
        <f>IFERROR(VLOOKUP($EG176,Data!$B:$CP,Daily!EN$10,0)/IFERROR(VLOOKUP($EG174,Data!$B:$CP,Daily!EN$10,0),0),0)</f>
      </c>
      <c r="EO176" s="14">
        <f>IFERROR(VLOOKUP($EG176,Data!$B:$CP,Daily!EO$10,0)/IFERROR(VLOOKUP($EG174,Data!$B:$CP,Daily!EO$10,0),0),0)</f>
      </c>
      <c r="EP176" s="14">
        <f>IFERROR(VLOOKUP($EG176,Data!$B:$CP,Daily!EP$10,0)/IFERROR(VLOOKUP($EG174,Data!$B:$CP,Daily!EP$10,0),0),0)</f>
      </c>
      <c r="EQ176" s="14">
        <f>IFERROR(VLOOKUP($EG176,Data!$B:$CP,Daily!EQ$10,0)/IFERROR(VLOOKUP($EG174,Data!$B:$CP,Daily!EQ$10,0),0),0)</f>
      </c>
      <c r="ER176" s="14">
        <f>IFERROR(VLOOKUP($EG176,Data!$B:$CP,Daily!ER$10,0)/IFERROR(VLOOKUP($EG174,Data!$B:$CP,Daily!ER$10,0),0),0)</f>
      </c>
      <c r="ES176" s="14">
        <f>IFERROR(VLOOKUP($EG176,Data!$B:$CP,Daily!ES$10,0)/IFERROR(VLOOKUP($EG174,Data!$B:$CP,Daily!ES$10,0),0),0)</f>
      </c>
      <c r="ET176" s="14">
        <f>IFERROR(VLOOKUP($EG176,Data!$B:$CP,Daily!ET$10,0)/IFERROR(VLOOKUP($EG174,Data!$B:$CP,Daily!ET$10,0),0),0)</f>
      </c>
      <c r="EU176" s="14">
        <f>IFERROR(VLOOKUP($EG176,Data!$B:$CP,Daily!EU$10,0)/IFERROR(VLOOKUP($EG174,Data!$B:$CP,Daily!EU$10,0),0),0)</f>
      </c>
      <c r="EV176" s="14">
        <f>IFERROR(VLOOKUP($EG176,Data!$B:$CP,Daily!EV$10,0)/IFERROR(VLOOKUP($EG174,Data!$B:$CP,Daily!EV$10,0),0),0)</f>
      </c>
      <c r="EW176" s="14">
        <f>IFERROR(VLOOKUP($EG176,Data!$B:$CP,Daily!EW$10,0)/IFERROR(VLOOKUP($EG174,Data!$B:$CP,Daily!EW$10,0),0),0)</f>
      </c>
      <c r="EX176" s="14">
        <f>IFERROR(VLOOKUP($EG176,Data!$B:$CP,Daily!EX$10,0)/IFERROR(VLOOKUP($EG174,Data!$B:$CP,Daily!EX$10,0),0),0)</f>
      </c>
      <c r="EY176" s="14">
        <f>IFERROR(VLOOKUP($EG176,Data!$B:$CP,Daily!EY$10,0)/IFERROR(VLOOKUP($EG174,Data!$B:$CP,Daily!EY$10,0),0),0)</f>
      </c>
      <c r="EZ176" s="14">
        <f>IFERROR(VLOOKUP($EG176,Data!$B:$CP,Daily!EZ$10,0)/IFERROR(VLOOKUP($EG174,Data!$B:$CP,Daily!EZ$10,0),0),0)</f>
      </c>
      <c r="FA176" s="14">
        <f>IFERROR(VLOOKUP($EG176,Data!$B:$CP,Daily!FA$10,0)/IFERROR(VLOOKUP($EG174,Data!$B:$CP,Daily!FA$10,0),0),0)</f>
      </c>
      <c r="FB176" s="14">
        <f>IFERROR(VLOOKUP($EG176,Data!$B:$CP,Daily!FB$10,0)/IFERROR(VLOOKUP($EG174,Data!$B:$CP,Daily!FB$10,0),0),0)</f>
      </c>
      <c r="FC176" s="14">
        <f>IFERROR(VLOOKUP($EG176,Data!$B:$CP,Daily!FC$10,0)/IFERROR(VLOOKUP($EG174,Data!$B:$CP,Daily!FC$10,0),0),0)</f>
      </c>
      <c r="FD176" s="14">
        <f>IFERROR(VLOOKUP($EG176,Data!$B:$CP,Daily!FD$10,0)/IFERROR(VLOOKUP($EG174,Data!$B:$CP,Daily!FD$10,0),0),0)</f>
      </c>
      <c r="FE176" s="14">
        <f>IFERROR(VLOOKUP($EG176,Data!$B:$CP,Daily!FE$10,0)/IFERROR(VLOOKUP($EG174,Data!$B:$CP,Daily!FE$10,0),0),0)</f>
      </c>
      <c r="FF176" s="14">
        <f>IFERROR(VLOOKUP($EG176,Data!$B:$CP,Daily!FF$10,0)/IFERROR(VLOOKUP($EG174,Data!$B:$CP,Daily!FF$10,0),0),0)</f>
      </c>
      <c r="FG176" s="14">
        <f>IFERROR(VLOOKUP($EG176,Data!$B:$CP,Daily!FG$10,0)/IFERROR(VLOOKUP($EG174,Data!$B:$CP,Daily!FG$10,0),0),0)</f>
      </c>
      <c r="FH176" s="14">
        <f>IFERROR(VLOOKUP($EG176,Data!$B:$CP,Daily!FH$10,0)/IFERROR(VLOOKUP($EG174,Data!$B:$CP,Daily!FH$10,0),0),0)</f>
      </c>
      <c r="FI176" s="14">
        <f>IFERROR(VLOOKUP($EG176,Data!$B:$CP,Daily!FI$10,0)/IFERROR(VLOOKUP($EG174,Data!$B:$CP,Daily!FI$10,0),0),0)</f>
      </c>
      <c r="FJ176" s="14">
        <f>IFERROR(VLOOKUP($EG176,Data!$B:$CP,Daily!FJ$10,0)/IFERROR(VLOOKUP($EG174,Data!$B:$CP,Daily!FJ$10,0),0),0)</f>
      </c>
      <c r="FK176" s="14">
        <f>IFERROR(VLOOKUP($EG176,Data!$B:$CP,Daily!FK$10,0)/IFERROR(VLOOKUP($EG174,Data!$B:$CP,Daily!FK$10,0),0),0)</f>
      </c>
      <c r="FL176" s="14">
        <f>IFERROR(VLOOKUP($EG176,Data!$B:$CP,Daily!FL$10,0)/IFERROR(VLOOKUP($EG174,Data!$B:$CP,Daily!FL$10,0),0),0)</f>
      </c>
      <c r="FM176" s="14">
        <f>IFERROR(VLOOKUP($EG176,Data!$B:$CP,Daily!FM$10,0)/IFERROR(VLOOKUP($EG174,Data!$B:$CP,Daily!FM$10,0),0),0)</f>
      </c>
      <c r="FN176" s="14">
        <f>IFERROR(VLOOKUP($EG176,Data!$B:$CP,Daily!FN$10,0)/IFERROR(VLOOKUP($EG174,Data!$B:$CP,Daily!FN$10,0),0),0)</f>
      </c>
      <c r="FO176" s="14">
        <f>IFERROR(VLOOKUP($EG176,Data!$B:$CP,Daily!FO$10,0)/IFERROR(VLOOKUP($EG174,Data!$B:$CP,Daily!FO$10,0),0),0)</f>
      </c>
      <c r="FP176" s="14">
        <f>IFERROR(VLOOKUP($EG176,Data!$B:$CP,Daily!FP$10,0)/IFERROR(VLOOKUP($EG174,Data!$B:$CP,Daily!FP$10,0),0),0)</f>
      </c>
      <c r="FQ176" s="14">
        <f>IFERROR(VLOOKUP($EG176,Data!$B:$CP,Daily!FQ$10,0)/IFERROR(VLOOKUP($EG174,Data!$B:$CP,Daily!FQ$10,0),0),0)</f>
      </c>
      <c r="FR176" s="14">
        <f>IFERROR(VLOOKUP($EG176,Data!$B:$CP,Daily!FR$10,0)/IFERROR(VLOOKUP($EG174,Data!$B:$CP,Daily!FR$10,0),0),0)</f>
      </c>
      <c r="FS176" s="14">
        <f>IFERROR(VLOOKUP($EG176,Data!$B:$CP,Daily!FS$10,0)/IFERROR(VLOOKUP($EG174,Data!$B:$CP,Daily!FS$10,0),0),0)</f>
      </c>
      <c r="FT176" s="14">
        <f>IFERROR(VLOOKUP($EG176,Data!$B:$CP,Daily!FT$10,0)/IFERROR(VLOOKUP($EG174,Data!$B:$CP,Daily!FT$10,0),0),0)</f>
      </c>
      <c r="FU176" s="14">
        <f>IFERROR(VLOOKUP($EG176,Data!$B:$CP,Daily!FU$10,0)/IFERROR(VLOOKUP($EG174,Data!$B:$CP,Daily!FU$10,0),0),0)</f>
      </c>
      <c r="FV176" s="14">
        <f>IFERROR(VLOOKUP($EG176,Data!$B:$CP,Daily!FV$10,0)/IFERROR(VLOOKUP($EG174,Data!$B:$CP,Daily!FV$10,0),0),0)</f>
      </c>
      <c r="FW176" s="14">
        <f>IFERROR(VLOOKUP($EG176,Data!$B:$CP,Daily!FW$10,0)/IFERROR(VLOOKUP($EG174,Data!$B:$CP,Daily!FW$10,0),0),0)</f>
      </c>
      <c r="FX176" s="14">
        <f>IFERROR(VLOOKUP($EG176,Data!$B:$CP,Daily!FX$10,0)/IFERROR(VLOOKUP($EG174,Data!$B:$CP,Daily!FX$10,0),0),0)</f>
      </c>
      <c r="FY176" s="14">
        <f>IFERROR(VLOOKUP($EG176,Data!$B:$CP,Daily!FY$10,0)/IFERROR(VLOOKUP($EG174,Data!$B:$CP,Daily!FY$10,0),0),0)</f>
      </c>
      <c r="FZ176" s="14">
        <f>IFERROR(VLOOKUP($EG176,Data!$B:$CP,Daily!FZ$10,0)/IFERROR(VLOOKUP($EG174,Data!$B:$CP,Daily!FZ$10,0),0),0)</f>
      </c>
      <c r="GA176" s="14">
        <f>IFERROR(VLOOKUP($EG176,Data!$B:$CP,Daily!GA$10,0)/IFERROR(VLOOKUP($EG174,Data!$B:$CP,Daily!GA$10,0),0),0)</f>
      </c>
      <c r="GB176" s="14">
        <f>IFERROR(VLOOKUP($EG176,Data!$B:$CP,Daily!GB$10,0)/IFERROR(VLOOKUP($EG174,Data!$B:$CP,Daily!GB$10,0),0),0)</f>
      </c>
      <c r="GC176" s="14">
        <f>IFERROR(VLOOKUP($EG176,Data!$B:$CP,Daily!GC$10,0)/IFERROR(VLOOKUP($EG174,Data!$B:$CP,Daily!GC$10,0),0),0)</f>
      </c>
      <c r="GD176" s="14">
        <f>IFERROR(VLOOKUP($EG176,Data!$B:$CP,Daily!GD$10,0)/IFERROR(VLOOKUP($EG174,Data!$B:$CP,Daily!GD$10,0),0),0)</f>
      </c>
      <c r="GE176" s="14">
        <f>IFERROR(VLOOKUP($EG176,Data!$B:$CP,Daily!GE$10,0)/IFERROR(VLOOKUP($EG174,Data!$B:$CP,Daily!GE$10,0),0),0)</f>
      </c>
      <c r="GF176" s="14">
        <f>IFERROR(VLOOKUP($EG176,Data!$B:$CP,Daily!GF$10,0)/IFERROR(VLOOKUP($EG174,Data!$B:$CP,Daily!GF$10,0),0),0)</f>
      </c>
      <c r="GG176" s="14">
        <f>IFERROR(VLOOKUP($EG176,Data!$B:$CP,Daily!GG$10,0)/IFERROR(VLOOKUP($EG174,Data!$B:$CP,Daily!GG$10,0),0),0)</f>
      </c>
      <c r="GH176" s="14">
        <f>IFERROR(VLOOKUP($EG176,Data!$B:$CP,Daily!GH$10,0)/IFERROR(VLOOKUP($EG174,Data!$B:$CP,Daily!GH$10,0),0),0)</f>
      </c>
      <c r="GI176" s="14">
        <f>IFERROR(VLOOKUP($EG176,Data!$B:$CP,Daily!GI$10,0)/IFERROR(VLOOKUP($EG174,Data!$B:$CP,Daily!GI$10,0),0),0)</f>
      </c>
      <c r="GJ176" s="14">
        <f>IFERROR(VLOOKUP($EG176,Data!$B:$CP,Daily!GJ$10,0)/IFERROR(VLOOKUP($EG174,Data!$B:$CP,Daily!GJ$10,0),0),0)</f>
      </c>
      <c r="GK176" s="14">
        <f>IFERROR(VLOOKUP($EG176,Data!$B:$CP,Daily!GK$10,0)/IFERROR(VLOOKUP($EG174,Data!$B:$CP,Daily!GK$10,0),0),0)</f>
      </c>
      <c r="GL176" s="14">
        <f>IFERROR(VLOOKUP($EG176,Data!$B:$CP,Daily!GL$10,0)/IFERROR(VLOOKUP($EG174,Data!$B:$CP,Daily!GL$10,0),0),0)</f>
      </c>
      <c r="GM176" s="14">
        <f>IFERROR(VLOOKUP($EG176,Data!$B:$CP,Daily!GM$10,0)/IFERROR(VLOOKUP($EG174,Data!$B:$CP,Daily!GM$10,0),0),0)</f>
      </c>
      <c r="GN176" s="14">
        <f>IFERROR(VLOOKUP($EG176,Data!$B:$CP,Daily!GN$10,0)/IFERROR(VLOOKUP($EG174,Data!$B:$CP,Daily!GN$10,0),0),0)</f>
      </c>
      <c r="GO176" s="14">
        <f>IFERROR(VLOOKUP($EG176,Data!$B:$CP,Daily!GO$10,0)/IFERROR(VLOOKUP($EG174,Data!$B:$CP,Daily!GO$10,0),0),0)</f>
      </c>
      <c r="GP176" s="14">
        <f>IFERROR(VLOOKUP($EG176,Data!$B:$CP,Daily!GP$10,0)/IFERROR(VLOOKUP($EG174,Data!$B:$CP,Daily!GP$10,0),0),0)</f>
      </c>
      <c r="GQ176" s="14">
        <f>IFERROR(VLOOKUP($EG176,Data!$B:$CP,Daily!GQ$10,0)/IFERROR(VLOOKUP($EG174,Data!$B:$CP,Daily!GQ$10,0),0),0)</f>
      </c>
      <c r="GR176" s="14">
        <f>IFERROR(VLOOKUP($EG176,Data!$B:$CP,Daily!GR$10,0)/IFERROR(VLOOKUP($EG174,Data!$B:$CP,Daily!GR$10,0),0),0)</f>
      </c>
      <c r="GS176" s="14">
        <f>IFERROR(VLOOKUP($EG176,Data!$B:$CP,Daily!GS$10,0)/IFERROR(VLOOKUP($EG174,Data!$B:$CP,Daily!GS$10,0),0),0)</f>
      </c>
      <c r="GT176" s="14">
        <f>IFERROR(VLOOKUP($EG176,Data!$B:$CP,Daily!GT$10,0)/IFERROR(VLOOKUP($EG174,Data!$B:$CP,Daily!GT$10,0),0),0)</f>
      </c>
      <c r="GU176" s="14">
        <f>IFERROR(VLOOKUP($EG176,Data!$B:$CP,Daily!GU$10,0)/IFERROR(VLOOKUP($EG174,Data!$B:$CP,Daily!GU$10,0),0),0)</f>
      </c>
      <c r="GV176" s="14">
        <f>IFERROR(VLOOKUP($EG176,Data!$B:$CP,Daily!GV$10,0)/IFERROR(VLOOKUP($EG174,Data!$B:$CP,Daily!GV$10,0),0),0)</f>
      </c>
      <c r="GW176" s="14">
        <f>IFERROR(VLOOKUP($EG176,Data!$B:$CP,Daily!GW$10,0)/IFERROR(VLOOKUP($EG174,Data!$B:$CP,Daily!GW$10,0),0),0)</f>
      </c>
      <c r="GX176" s="14">
        <f>IFERROR(VLOOKUP($EG176,Data!$B:$CP,Daily!GX$10,0)/IFERROR(VLOOKUP($EG174,Data!$B:$CP,Daily!GX$10,0),0),0)</f>
      </c>
      <c r="GY176" s="14">
        <f>IFERROR(VLOOKUP($EG176,Data!$B:$CP,Daily!GY$10,0)/IFERROR(VLOOKUP($EG174,Data!$B:$CP,Daily!GY$10,0),0),0)</f>
      </c>
      <c r="GZ176" s="14">
        <f>IFERROR(VLOOKUP($EG176,Data!$B:$CP,Daily!GZ$10,0)/IFERROR(VLOOKUP($EG174,Data!$B:$CP,Daily!GZ$10,0),0),0)</f>
      </c>
      <c r="HA176" s="14">
        <f>IFERROR(VLOOKUP($EG176,Data!$B:$CP,Daily!HA$10,0)/IFERROR(VLOOKUP($EG174,Data!$B:$CP,Daily!HA$10,0),0),0)</f>
      </c>
      <c r="HB176" s="14">
        <f>IFERROR(VLOOKUP($EG176,Data!$B:$CP,Daily!HB$10,0)/IFERROR(VLOOKUP($EG174,Data!$B:$CP,Daily!HB$10,0),0),0)</f>
      </c>
      <c r="HC176" s="14">
        <f>IFERROR(VLOOKUP($EG176,Data!$B:$CP,Daily!HC$10,0)/IFERROR(VLOOKUP($EG174,Data!$B:$CP,Daily!HC$10,0),0),0)</f>
      </c>
      <c r="HD176" s="14">
        <f>IFERROR(VLOOKUP($EG176,Data!$B:$CP,Daily!HD$10,0)/IFERROR(VLOOKUP($EG174,Data!$B:$CP,Daily!HD$10,0),0),0)</f>
      </c>
      <c r="HE176" s="14">
        <f>IFERROR(VLOOKUP($EG176,Data!$B:$CP,Daily!HE$10,0)/IFERROR(VLOOKUP($EG174,Data!$B:$CP,Daily!HE$10,0),0),0)</f>
      </c>
      <c r="HF176" s="14">
        <f>IFERROR(VLOOKUP($EG176,Data!$B:$CP,Daily!HF$10,0)/IFERROR(VLOOKUP($EG174,Data!$B:$CP,Daily!HF$10,0),0),0)</f>
      </c>
      <c r="HG176" s="14">
        <f>IFERROR(VLOOKUP($EG176,Data!$B:$CP,Daily!HG$10,0)/IFERROR(VLOOKUP($EG174,Data!$B:$CP,Daily!HG$10,0),0),0)</f>
      </c>
      <c r="HH176" s="14">
        <f>IFERROR(VLOOKUP($EG176,Data!$B:$CP,Daily!HH$10,0)/IFERROR(VLOOKUP($EG174,Data!$B:$CP,Daily!HH$10,0),0),0)</f>
      </c>
      <c r="HI176" s="14">
        <f>IFERROR(VLOOKUP($EG176,Data!$B:$CP,Daily!HI$10,0)/IFERROR(VLOOKUP($EG174,Data!$B:$CP,Daily!HI$10,0),0),0)</f>
      </c>
      <c r="HJ176" s="14">
        <f>IFERROR(VLOOKUP($EG176,Data!$B:$CP,Daily!HJ$10,0)/IFERROR(VLOOKUP($EG174,Data!$B:$CP,Daily!HJ$10,0),0),0)</f>
      </c>
      <c r="HK176" s="14">
        <f>IFERROR(VLOOKUP($EG176,Data!$B:$CP,Daily!HK$10,0)/IFERROR(VLOOKUP($EG174,Data!$B:$CP,Daily!HK$10,0),0),0)</f>
      </c>
      <c r="HL176" s="14">
        <f>IFERROR(VLOOKUP($EG176,Data!$B:$CP,Daily!HL$10,0)/IFERROR(VLOOKUP($EG174,Data!$B:$CP,Daily!HL$10,0),0),0)</f>
      </c>
      <c r="HM176" s="14">
        <f>IFERROR(VLOOKUP($EG176,Data!$B:$CP,Daily!HM$10,0)/IFERROR(VLOOKUP($EG174,Data!$B:$CP,Daily!HM$10,0),0),0)</f>
      </c>
      <c r="HN176" s="14">
        <f>IFERROR(VLOOKUP($EG176,Data!$B:$CP,Daily!HN$10,0)/IFERROR(VLOOKUP($EG174,Data!$B:$CP,Daily!HN$10,0),0),0)</f>
      </c>
      <c r="HO176" s="14">
        <f>IFERROR(VLOOKUP($EG176,Data!$B:$CP,Daily!HO$10,0)/IFERROR(VLOOKUP($EG174,Data!$B:$CP,Daily!HO$10,0),0),0)</f>
      </c>
      <c r="HP176" s="14">
        <f>IFERROR(VLOOKUP($EG176,Data!$B:$CP,Daily!HP$10,0)/IFERROR(VLOOKUP($EG174,Data!$B:$CP,Daily!HP$10,0),0),0)</f>
      </c>
      <c r="HQ176" s="14">
        <f>IFERROR(VLOOKUP($EG176,Data!$B:$CP,Daily!HQ$10,0)/IFERROR(VLOOKUP($EG174,Data!$B:$CP,Daily!HQ$10,0),0),0)</f>
      </c>
      <c r="HR176" s="14">
        <f>IFERROR(VLOOKUP($EG176,Data!$B:$CP,Daily!HR$10,0)/IFERROR(VLOOKUP($EG174,Data!$B:$CP,Daily!HR$10,0),0),0)</f>
      </c>
      <c r="HS176" s="14">
        <f>IFERROR(VLOOKUP($EG176,Data!$B:$CP,Daily!HS$10,0)/IFERROR(VLOOKUP($EG174,Data!$B:$CP,Daily!HS$10,0),0),0)</f>
      </c>
      <c r="HT176" s="14">
        <f>IFERROR(VLOOKUP($EG176,Data!$B:$CP,Daily!HT$10,0)/IFERROR(VLOOKUP($EG174,Data!$B:$CP,Daily!HT$10,0),0),0)</f>
      </c>
      <c r="HU176" s="14">
        <f>IFERROR(VLOOKUP($EG176,Data!$B:$CP,Daily!HU$10,0)/IFERROR(VLOOKUP($EG174,Data!$B:$CP,Daily!HU$10,0),0),0)</f>
      </c>
      <c r="HV176" s="52">
        <f t="shared" si="2684"/>
      </c>
      <c r="HW176" s="52">
        <f t="shared" si="2685"/>
      </c>
      <c r="HX176" s="52">
        <f t="shared" si="2686"/>
      </c>
      <c r="HY176" s="52">
        <f t="shared" si="2687"/>
      </c>
      <c r="HZ176" s="52">
        <f t="shared" si="2688"/>
      </c>
      <c r="IA176" s="55"/>
      <c r="IB176" s="14">
        <f t="shared" si="2689"/>
      </c>
      <c r="IC176" s="52">
        <f>IFERROR(SUMPRODUCT(HM176:HS176,HM$174:HS$174)/SUM(HM$174:HS$174),0)</f>
      </c>
      <c r="ID176" s="52">
        <f>IFERROR(SUMPRODUCT(GQ176:HS176,GQ$174:HS$174)/SUM(GQ$174:HS$174),0)</f>
      </c>
      <c r="IE176" s="16"/>
      <c r="IF176" s="9" t="s">
        <v>861</v>
      </c>
      <c r="IG176" s="9" t="s">
        <v>153</v>
      </c>
      <c r="IH176" s="14">
        <f>IFERROR(VLOOKUP($IF176,Data!$B:$CP,Daily!IH$10,0)/IFERROR(VLOOKUP($IF174,Data!$B:$CP,Daily!IH$10,0),0),0)</f>
      </c>
      <c r="II176" s="14">
        <f>IFERROR(VLOOKUP($IF176,Data!$B:$CP,Daily!II$10,0)/IFERROR(VLOOKUP($IF174,Data!$B:$CP,Daily!II$10,0),0),0)</f>
      </c>
      <c r="IJ176" s="14">
        <f>IFERROR(VLOOKUP($IF176,Data!$B:$CP,Daily!IJ$10,0)/IFERROR(VLOOKUP($IF174,Data!$B:$CP,Daily!IJ$10,0),0),0)</f>
      </c>
      <c r="IK176" s="14">
        <f>IFERROR(VLOOKUP($IF176,Data!$B:$CP,Daily!IK$10,0)/IFERROR(VLOOKUP($IF174,Data!$B:$CP,Daily!IK$10,0),0),0)</f>
      </c>
      <c r="IL176" s="14">
        <f>IFERROR(VLOOKUP($IF176,Data!$B:$CP,Daily!IL$10,0)/IFERROR(VLOOKUP($IF174,Data!$B:$CP,Daily!IL$10,0),0),0)</f>
      </c>
      <c r="IM176" s="14">
        <f>IFERROR(VLOOKUP($IF176,Data!$B:$CP,Daily!IM$10,0)/IFERROR(VLOOKUP($IF174,Data!$B:$CP,Daily!IM$10,0),0),0)</f>
      </c>
      <c r="IN176" s="14">
        <f>IFERROR(VLOOKUP($IF176,Data!$B:$CP,Daily!IN$10,0)/IFERROR(VLOOKUP($IF174,Data!$B:$CP,Daily!IN$10,0),0),0)</f>
      </c>
      <c r="IO176" s="14">
        <f>IFERROR(VLOOKUP($IF176,Data!$B:$CP,Daily!IO$10,0)/IFERROR(VLOOKUP($IF174,Data!$B:$CP,Daily!IO$10,0),0),0)</f>
      </c>
      <c r="IP176" s="14">
        <f>IFERROR(VLOOKUP($IF176,Data!$B:$CP,Daily!IP$10,0)/IFERROR(VLOOKUP($IF174,Data!$B:$CP,Daily!IP$10,0),0),0)</f>
      </c>
      <c r="IQ176" s="14">
        <f>IFERROR(VLOOKUP($IF176,Data!$B:$CP,Daily!IQ$10,0)/IFERROR(VLOOKUP($IF174,Data!$B:$CP,Daily!IQ$10,0),0),0)</f>
      </c>
      <c r="IR176" s="14">
        <f>IFERROR(VLOOKUP($IF176,Data!$B:$CP,Daily!IR$10,0)/IFERROR(VLOOKUP($IF174,Data!$B:$CP,Daily!IR$10,0),0),0)</f>
      </c>
      <c r="IS176" s="14">
        <f>IFERROR(VLOOKUP($IF176,Data!$B:$CP,Daily!IS$10,0)/IFERROR(VLOOKUP($IF174,Data!$B:$CP,Daily!IS$10,0),0),0)</f>
      </c>
      <c r="IT176" s="14">
        <f>IFERROR(VLOOKUP($IF176,Data!$B:$CP,Daily!IT$10,0)/IFERROR(VLOOKUP($IF174,Data!$B:$CP,Daily!IT$10,0),0),0)</f>
      </c>
      <c r="IU176" s="14">
        <f>IFERROR(VLOOKUP($IF176,Data!$B:$CP,Daily!IU$10,0)/IFERROR(VLOOKUP($IF174,Data!$B:$CP,Daily!IU$10,0),0),0)</f>
      </c>
      <c r="IV176" s="14">
        <f>IFERROR(VLOOKUP($IF176,Data!$B:$CP,Daily!IV$10,0)/IFERROR(VLOOKUP($IF174,Data!$B:$CP,Daily!IV$10,0),0),0)</f>
      </c>
      <c r="IW176" s="14">
        <f>IFERROR(VLOOKUP($IF176,Data!$B:$CP,Daily!IW$10,0)/IFERROR(VLOOKUP($IF174,Data!$B:$CP,Daily!IW$10,0),0),0)</f>
      </c>
      <c r="IX176" s="14">
        <f>IFERROR(VLOOKUP($IF176,Data!$B:$CP,Daily!IX$10,0)/IFERROR(VLOOKUP($IF174,Data!$B:$CP,Daily!IX$10,0),0),0)</f>
      </c>
      <c r="IY176" s="14">
        <f>IFERROR(VLOOKUP($IF176,Data!$B:$CP,Daily!IY$10,0)/IFERROR(VLOOKUP($IF174,Data!$B:$CP,Daily!IY$10,0),0),0)</f>
      </c>
      <c r="IZ176" s="14">
        <f>IFERROR(VLOOKUP($IF176,Data!$B:$CP,Daily!IZ$10,0)/IFERROR(VLOOKUP($IF174,Data!$B:$CP,Daily!IZ$10,0),0),0)</f>
      </c>
      <c r="JA176" s="14">
        <f>IFERROR(VLOOKUP($IF176,Data!$B:$CP,Daily!JA$10,0)/IFERROR(VLOOKUP($IF174,Data!$B:$CP,Daily!JA$10,0),0),0)</f>
      </c>
      <c r="JB176" s="14">
        <f>IFERROR(VLOOKUP($IF176,Data!$B:$CP,Daily!JB$10,0)/IFERROR(VLOOKUP($IF174,Data!$B:$CP,Daily!JB$10,0),0),0)</f>
      </c>
      <c r="JC176" s="14">
        <f>IFERROR(VLOOKUP($IF176,Data!$B:$CP,Daily!JC$10,0)/IFERROR(VLOOKUP($IF174,Data!$B:$CP,Daily!JC$10,0),0),0)</f>
      </c>
      <c r="JD176" s="14">
        <f>IFERROR(VLOOKUP($IF176,Data!$B:$CP,Daily!JD$10,0)/IFERROR(VLOOKUP($IF174,Data!$B:$CP,Daily!JD$10,0),0),0)</f>
      </c>
      <c r="JE176" s="14">
        <f>IFERROR(VLOOKUP($IF176,Data!$B:$CP,Daily!JE$10,0)/IFERROR(VLOOKUP($IF174,Data!$B:$CP,Daily!JE$10,0),0),0)</f>
      </c>
      <c r="JF176" s="14">
        <f>IFERROR(VLOOKUP($IF176,Data!$B:$CP,Daily!JF$10,0)/IFERROR(VLOOKUP($IF174,Data!$B:$CP,Daily!JF$10,0),0),0)</f>
      </c>
      <c r="JG176" s="14">
        <f>IFERROR(VLOOKUP($IF176,Data!$B:$CP,Daily!JG$10,0)/IFERROR(VLOOKUP($IF174,Data!$B:$CP,Daily!JG$10,0),0),0)</f>
      </c>
      <c r="JH176" s="14">
        <f>IFERROR(VLOOKUP($IF176,Data!$B:$CP,Daily!JH$10,0)/IFERROR(VLOOKUP($IF174,Data!$B:$CP,Daily!JH$10,0),0),0)</f>
      </c>
      <c r="JI176" s="14">
        <f>IFERROR(VLOOKUP($IF176,Data!$B:$CP,Daily!JI$10,0)/IFERROR(VLOOKUP($IF174,Data!$B:$CP,Daily!JI$10,0),0),0)</f>
      </c>
      <c r="JJ176" s="14">
        <f>IFERROR(VLOOKUP($IF176,Data!$B:$CP,Daily!JJ$10,0)/IFERROR(VLOOKUP($IF174,Data!$B:$CP,Daily!JJ$10,0),0),0)</f>
      </c>
      <c r="JK176" s="14">
        <f>IFERROR(VLOOKUP($IF176,Data!$B:$CP,Daily!JK$10,0)/IFERROR(VLOOKUP($IF174,Data!$B:$CP,Daily!JK$10,0),0),0)</f>
      </c>
      <c r="JL176" s="14">
        <f>IFERROR(VLOOKUP($IF176,Data!$B:$CP,Daily!JL$10,0)/IFERROR(VLOOKUP($IF174,Data!$B:$CP,Daily!JL$10,0),0),0)</f>
      </c>
      <c r="JM176" s="14">
        <f>IFERROR(VLOOKUP($IF176,Data!$B:$CP,Daily!JM$10,0)/IFERROR(VLOOKUP($IF174,Data!$B:$CP,Daily!JM$10,0),0),0)</f>
      </c>
      <c r="JN176" s="14">
        <f>IFERROR(VLOOKUP($IF176,Data!$B:$CP,Daily!JN$10,0)/IFERROR(VLOOKUP($IF174,Data!$B:$CP,Daily!JN$10,0),0),0)</f>
      </c>
      <c r="JO176" s="14">
        <f>IFERROR(VLOOKUP($IF176,Data!$B:$CP,Daily!JO$10,0)/IFERROR(VLOOKUP($IF174,Data!$B:$CP,Daily!JO$10,0),0),0)</f>
      </c>
      <c r="JP176" s="14">
        <f>IFERROR(VLOOKUP($IF176,Data!$B:$CP,Daily!JP$10,0)/IFERROR(VLOOKUP($IF174,Data!$B:$CP,Daily!JP$10,0),0),0)</f>
      </c>
      <c r="JQ176" s="14">
        <f>IFERROR(VLOOKUP($IF176,Data!$B:$CP,Daily!JQ$10,0)/IFERROR(VLOOKUP($IF174,Data!$B:$CP,Daily!JQ$10,0),0),0)</f>
      </c>
      <c r="JR176" s="14">
        <f>IFERROR(VLOOKUP($IF176,Data!$B:$CP,Daily!JR$10,0)/IFERROR(VLOOKUP($IF174,Data!$B:$CP,Daily!JR$10,0),0),0)</f>
      </c>
      <c r="JS176" s="14">
        <f>IFERROR(VLOOKUP($IF176,Data!$B:$CP,Daily!JS$10,0)/IFERROR(VLOOKUP($IF174,Data!$B:$CP,Daily!JS$10,0),0),0)</f>
      </c>
      <c r="JT176" s="14">
        <f>IFERROR(VLOOKUP($IF176,Data!$B:$CP,Daily!JT$10,0)/IFERROR(VLOOKUP($IF174,Data!$B:$CP,Daily!JT$10,0),0),0)</f>
      </c>
      <c r="JU176" s="14">
        <f>IFERROR(VLOOKUP($IF176,Data!$B:$CP,Daily!JU$10,0)/IFERROR(VLOOKUP($IF174,Data!$B:$CP,Daily!JU$10,0),0),0)</f>
      </c>
      <c r="JV176" s="14">
        <f>IFERROR(VLOOKUP($IF176,Data!$B:$CP,Daily!JV$10,0)/IFERROR(VLOOKUP($IF174,Data!$B:$CP,Daily!JV$10,0),0),0)</f>
      </c>
      <c r="JW176" s="14">
        <f>IFERROR(VLOOKUP($IF176,Data!$B:$CP,Daily!JW$10,0)/IFERROR(VLOOKUP($IF174,Data!$B:$CP,Daily!JW$10,0),0),0)</f>
      </c>
      <c r="JX176" s="14">
        <f>IFERROR(VLOOKUP($IF176,Data!$B:$CP,Daily!JX$10,0)/IFERROR(VLOOKUP($IF174,Data!$B:$CP,Daily!JX$10,0),0),0)</f>
      </c>
      <c r="JY176" s="14">
        <f>IFERROR(VLOOKUP($IF176,Data!$B:$CP,Daily!JY$10,0)/IFERROR(VLOOKUP($IF174,Data!$B:$CP,Daily!JY$10,0),0),0)</f>
      </c>
      <c r="JZ176" s="14">
        <f>IFERROR(VLOOKUP($IF176,Data!$B:$CP,Daily!JZ$10,0)/IFERROR(VLOOKUP($IF174,Data!$B:$CP,Daily!JZ$10,0),0),0)</f>
      </c>
      <c r="KA176" s="14">
        <f>IFERROR(VLOOKUP($IF176,Data!$B:$CP,Daily!KA$10,0)/IFERROR(VLOOKUP($IF174,Data!$B:$CP,Daily!KA$10,0),0),0)</f>
      </c>
      <c r="KB176" s="14">
        <f>IFERROR(VLOOKUP($IF176,Data!$B:$CP,Daily!KB$10,0)/IFERROR(VLOOKUP($IF174,Data!$B:$CP,Daily!KB$10,0),0),0)</f>
      </c>
      <c r="KC176" s="14">
        <f>IFERROR(VLOOKUP($IF176,Data!$B:$CP,Daily!KC$10,0)/IFERROR(VLOOKUP($IF174,Data!$B:$CP,Daily!KC$10,0),0),0)</f>
      </c>
      <c r="KD176" s="14">
        <f>IFERROR(VLOOKUP($IF176,Data!$B:$CP,Daily!KD$10,0)/IFERROR(VLOOKUP($IF174,Data!$B:$CP,Daily!KD$10,0),0),0)</f>
      </c>
      <c r="KE176" s="14">
        <f>IFERROR(VLOOKUP($IF176,Data!$B:$CP,Daily!KE$10,0)/IFERROR(VLOOKUP($IF174,Data!$B:$CP,Daily!KE$10,0),0),0)</f>
      </c>
      <c r="KF176" s="14">
        <f>IFERROR(VLOOKUP($IF176,Data!$B:$CP,Daily!KF$10,0)/IFERROR(VLOOKUP($IF174,Data!$B:$CP,Daily!KF$10,0),0),0)</f>
      </c>
      <c r="KG176" s="14">
        <f>IFERROR(VLOOKUP($IF176,Data!$B:$CP,Daily!KG$10,0)/IFERROR(VLOOKUP($IF174,Data!$B:$CP,Daily!KG$10,0),0),0)</f>
      </c>
      <c r="KH176" s="14">
        <f>IFERROR(VLOOKUP($IF176,Data!$B:$CP,Daily!KH$10,0)/IFERROR(VLOOKUP($IF174,Data!$B:$CP,Daily!KH$10,0),0),0)</f>
      </c>
      <c r="KI176" s="14">
        <f>IFERROR(VLOOKUP($IF176,Data!$B:$CP,Daily!KI$10,0)/IFERROR(VLOOKUP($IF174,Data!$B:$CP,Daily!KI$10,0),0),0)</f>
      </c>
      <c r="KJ176" s="14">
        <f>IFERROR(VLOOKUP($IF176,Data!$B:$CP,Daily!KJ$10,0)/IFERROR(VLOOKUP($IF174,Data!$B:$CP,Daily!KJ$10,0),0),0)</f>
      </c>
      <c r="KK176" s="14">
        <f>IFERROR(VLOOKUP($IF176,Data!$B:$CP,Daily!KK$10,0)/IFERROR(VLOOKUP($IF174,Data!$B:$CP,Daily!KK$10,0),0),0)</f>
      </c>
      <c r="KL176" s="14">
        <f>IFERROR(VLOOKUP($IF176,Data!$B:$CP,Daily!KL$10,0)/IFERROR(VLOOKUP($IF174,Data!$B:$CP,Daily!KL$10,0),0),0)</f>
      </c>
      <c r="KM176" s="14">
        <f>IFERROR(VLOOKUP($IF176,Data!$B:$CP,Daily!KM$10,0)/IFERROR(VLOOKUP($IF174,Data!$B:$CP,Daily!KM$10,0),0),0)</f>
      </c>
      <c r="KN176" s="14">
        <f>IFERROR(VLOOKUP($IF176,Data!$B:$CP,Daily!KN$10,0)/IFERROR(VLOOKUP($IF174,Data!$B:$CP,Daily!KN$10,0),0),0)</f>
      </c>
      <c r="KO176" s="14">
        <f>IFERROR(VLOOKUP($IF176,Data!$B:$CP,Daily!KO$10,0)/IFERROR(VLOOKUP($IF174,Data!$B:$CP,Daily!KO$10,0),0),0)</f>
      </c>
      <c r="KP176" s="14">
        <f>IFERROR(VLOOKUP($IF176,Data!$B:$CP,Daily!KP$10,0)/IFERROR(VLOOKUP($IF174,Data!$B:$CP,Daily!KP$10,0),0),0)</f>
      </c>
      <c r="KQ176" s="14">
        <f>IFERROR(VLOOKUP($IF176,Data!$B:$CP,Daily!KQ$10,0)/IFERROR(VLOOKUP($IF174,Data!$B:$CP,Daily!KQ$10,0),0),0)</f>
      </c>
      <c r="KR176" s="14">
        <f>IFERROR(VLOOKUP($IF176,Data!$B:$CP,Daily!KR$10,0)/IFERROR(VLOOKUP($IF174,Data!$B:$CP,Daily!KR$10,0),0),0)</f>
      </c>
      <c r="KS176" s="14">
        <f>IFERROR(VLOOKUP($IF176,Data!$B:$CP,Daily!KS$10,0)/IFERROR(VLOOKUP($IF174,Data!$B:$CP,Daily!KS$10,0),0),0)</f>
      </c>
      <c r="KT176" s="14">
        <f>IFERROR(VLOOKUP($IF176,Data!$B:$CP,Daily!KT$10,0)/IFERROR(VLOOKUP($IF174,Data!$B:$CP,Daily!KT$10,0),0),0)</f>
      </c>
      <c r="KU176" s="14">
        <f>IFERROR(VLOOKUP($IF176,Data!$B:$CP,Daily!KU$10,0)/IFERROR(VLOOKUP($IF174,Data!$B:$CP,Daily!KU$10,0),0),0)</f>
      </c>
      <c r="KV176" s="14">
        <f>IFERROR(VLOOKUP($IF176,Data!$B:$CP,Daily!KV$10,0)/IFERROR(VLOOKUP($IF174,Data!$B:$CP,Daily!KV$10,0),0),0)</f>
      </c>
      <c r="KW176" s="14">
        <f>IFERROR(VLOOKUP($IF176,Data!$B:$CP,Daily!KW$10,0)/IFERROR(VLOOKUP($IF174,Data!$B:$CP,Daily!KW$10,0),0),0)</f>
      </c>
      <c r="KX176" s="14">
        <f>IFERROR(VLOOKUP($IF176,Data!$B:$CP,Daily!KX$10,0)/IFERROR(VLOOKUP($IF174,Data!$B:$CP,Daily!KX$10,0),0),0)</f>
      </c>
      <c r="KY176" s="14">
        <f>IFERROR(VLOOKUP($IF176,Data!$B:$CP,Daily!KY$10,0)/IFERROR(VLOOKUP($IF174,Data!$B:$CP,Daily!KY$10,0),0),0)</f>
      </c>
      <c r="KZ176" s="14">
        <f>IFERROR(VLOOKUP($IF176,Data!$B:$CP,Daily!KZ$10,0)/IFERROR(VLOOKUP($IF174,Data!$B:$CP,Daily!KZ$10,0),0),0)</f>
      </c>
      <c r="LA176" s="14">
        <f>IFERROR(VLOOKUP($IF176,Data!$B:$CP,Daily!LA$10,0)/IFERROR(VLOOKUP($IF174,Data!$B:$CP,Daily!LA$10,0),0),0)</f>
      </c>
      <c r="LB176" s="14">
        <f>IFERROR(VLOOKUP($IF176,Data!$B:$CP,Daily!LB$10,0)/IFERROR(VLOOKUP($IF174,Data!$B:$CP,Daily!LB$10,0),0),0)</f>
      </c>
      <c r="LC176" s="14">
        <f>IFERROR(VLOOKUP($IF176,Data!$B:$CP,Daily!LC$10,0)/IFERROR(VLOOKUP($IF174,Data!$B:$CP,Daily!LC$10,0),0),0)</f>
      </c>
      <c r="LD176" s="14">
        <f>IFERROR(VLOOKUP($IF176,Data!$B:$CP,Daily!LD$10,0)/IFERROR(VLOOKUP($IF174,Data!$B:$CP,Daily!LD$10,0),0),0)</f>
      </c>
      <c r="LE176" s="14">
        <f>IFERROR(VLOOKUP($IF176,Data!$B:$CP,Daily!LE$10,0)/IFERROR(VLOOKUP($IF174,Data!$B:$CP,Daily!LE$10,0),0),0)</f>
      </c>
      <c r="LF176" s="14">
        <f>IFERROR(VLOOKUP($IF176,Data!$B:$CP,Daily!LF$10,0)/IFERROR(VLOOKUP($IF174,Data!$B:$CP,Daily!LF$10,0),0),0)</f>
      </c>
      <c r="LG176" s="14">
        <f>IFERROR(VLOOKUP($IF176,Data!$B:$CP,Daily!LG$10,0)/IFERROR(VLOOKUP($IF174,Data!$B:$CP,Daily!LG$10,0),0),0)</f>
      </c>
      <c r="LH176" s="14">
        <f>IFERROR(VLOOKUP($IF176,Data!$B:$CP,Daily!LH$10,0)/IFERROR(VLOOKUP($IF174,Data!$B:$CP,Daily!LH$10,0),0),0)</f>
      </c>
      <c r="LI176" s="14">
        <f>IFERROR(VLOOKUP($IF176,Data!$B:$CP,Daily!LI$10,0)/IFERROR(VLOOKUP($IF174,Data!$B:$CP,Daily!LI$10,0),0),0)</f>
      </c>
      <c r="LJ176" s="14">
        <f>IFERROR(VLOOKUP($IF176,Data!$B:$CP,Daily!LJ$10,0)/IFERROR(VLOOKUP($IF174,Data!$B:$CP,Daily!LJ$10,0),0),0)</f>
      </c>
      <c r="LK176" s="14">
        <f>IFERROR(VLOOKUP($IF176,Data!$B:$CP,Daily!LK$10,0)/IFERROR(VLOOKUP($IF174,Data!$B:$CP,Daily!LK$10,0),0),0)</f>
      </c>
      <c r="LL176" s="14">
        <f>IFERROR(VLOOKUP($IF176,Data!$B:$CP,Daily!LL$10,0)/IFERROR(VLOOKUP($IF174,Data!$B:$CP,Daily!LL$10,0),0),0)</f>
      </c>
      <c r="LM176" s="14">
        <f>IFERROR(VLOOKUP($IF176,Data!$B:$CP,Daily!LM$10,0)/IFERROR(VLOOKUP($IF174,Data!$B:$CP,Daily!LM$10,0),0),0)</f>
      </c>
      <c r="LN176" s="14">
        <f>IFERROR(VLOOKUP($IF176,Data!$B:$CP,Daily!LN$10,0)/IFERROR(VLOOKUP($IF174,Data!$B:$CP,Daily!LN$10,0),0),0)</f>
      </c>
      <c r="LO176" s="14">
        <f>IFERROR(VLOOKUP($IF176,Data!$B:$CP,Daily!LO$10,0)/IFERROR(VLOOKUP($IF174,Data!$B:$CP,Daily!LO$10,0),0),0)</f>
      </c>
      <c r="LP176" s="14">
        <f>IFERROR(VLOOKUP($IF176,Data!$B:$CP,Daily!LP$10,0)/IFERROR(VLOOKUP($IF174,Data!$B:$CP,Daily!LP$10,0),0),0)</f>
      </c>
      <c r="LQ176" s="14">
        <f>IFERROR(VLOOKUP($IF176,Data!$B:$CP,Daily!LQ$10,0)/IFERROR(VLOOKUP($IF174,Data!$B:$CP,Daily!LQ$10,0),0),0)</f>
      </c>
      <c r="LR176" s="14">
        <f>IFERROR(VLOOKUP($IF176,Data!$B:$CP,Daily!LR$10,0)/IFERROR(VLOOKUP($IF174,Data!$B:$CP,Daily!LR$10,0),0),0)</f>
      </c>
      <c r="LS176" s="14">
        <f>IFERROR(VLOOKUP($IF176,Data!$B:$CP,Daily!LS$10,0)/IFERROR(VLOOKUP($IF174,Data!$B:$CP,Daily!LS$10,0),0),0)</f>
      </c>
      <c r="LU176" s="52">
        <f t="shared" si="2690"/>
      </c>
      <c r="LV176" s="52">
        <f t="shared" si="2691"/>
      </c>
      <c r="LW176" s="52">
        <f t="shared" si="2692"/>
      </c>
      <c r="LX176" s="52">
        <f t="shared" si="2693"/>
      </c>
      <c r="LY176" s="52">
        <f t="shared" si="2694"/>
      </c>
      <c r="LZ176" s="55"/>
      <c r="MA176" s="14">
        <f t="shared" si="2695"/>
      </c>
      <c r="MB176" s="52">
        <f>IFERROR(SUMPRODUCT(LL176:LR176,LL$174:LR$174)/SUM(LL$174:LR$174),0)</f>
      </c>
      <c r="MC176" s="52">
        <f>IFERROR(SUMPRODUCT(KP176:LR176,KP$174:LR$174)/SUM(KP$174:LR$174),0)</f>
      </c>
    </row>
    <row r="177" spans="4:341" hidden="1" x14ac:dyDescent="0.25">
      <c r="D177" s="130" t="s">
        <v>862</v>
      </c>
      <c r="E177" s="67" t="str">
        <f>VLOOKUP($D177,'Metric Nature'!$C:$D,2,0)&amp;IF(($F177&lt;(EA177)),"Below",IF(($F177&gt;(DZ177)),"Above","Within"))</f>
      </c>
      <c r="F177" s="71">
        <f t="shared" si="2524"/>
      </c>
      <c r="G177" s="63">
        <f t="shared" si="2525"/>
      </c>
      <c r="H177" s="98">
        <f t="shared" si="2526"/>
      </c>
      <c r="I177" s="63">
        <f t="shared" si="2527"/>
      </c>
      <c r="J177" s="71">
        <f t="shared" si="2528"/>
      </c>
      <c r="K177" s="62">
        <f t="shared" si="2529"/>
      </c>
      <c r="L177" s="70"/>
      <c r="M177" s="67" t="str">
        <f>VLOOKUP($D177,'Metric Nature'!$C:$D,2,0)&amp;IF(($N177&lt;(HZ177)),"Below",IF(($N177&gt;(HY177)),"Above","Within"))</f>
      </c>
      <c r="N177" s="71">
        <f t="shared" si="2530"/>
      </c>
      <c r="O177" s="63">
        <f t="shared" si="2635"/>
      </c>
      <c r="P177" s="98">
        <f t="shared" ref="P177" si="2702">IFERROR(((N177-O177)/O177),0)</f>
      </c>
      <c r="Q177" s="63">
        <f t="shared" si="2531"/>
      </c>
      <c r="R177" s="71">
        <f t="shared" si="2532"/>
      </c>
      <c r="S177" s="62">
        <f t="shared" si="2533"/>
      </c>
      <c r="T177" s="70"/>
      <c r="U177" s="67" t="str">
        <f>VLOOKUP($D177,'Metric Nature'!$C:$D,2,0)&amp;IF(($V177&lt;(LY177)),"Below",IF(($V177&gt;(LX177)),"Above","Within"))</f>
      </c>
      <c r="V177" s="62">
        <f t="shared" si="2534"/>
      </c>
      <c r="W177" s="63">
        <f t="shared" si="2637"/>
      </c>
      <c r="X177" s="62">
        <f t="shared" si="2535"/>
      </c>
      <c r="Y177" s="63">
        <f t="shared" si="2638"/>
      </c>
      <c r="Z177" s="62">
        <f t="shared" si="2536"/>
      </c>
      <c r="AA177" s="62">
        <f t="shared" si="2537"/>
      </c>
      <c r="AB177" s="64"/>
      <c r="AC177" s="60" t="s">
        <v>863</v>
      </c>
      <c r="AI177" s="9" t="s">
        <v>862</v>
      </c>
      <c r="AJ177" s="14">
        <f>IFERROR((VLOOKUP($EG177,Data!$B:$CP,Daily!EI$10,0)+VLOOKUP($IF177,Data!$B:$CP,Daily!IH$10,0))/(VLOOKUP($EG169,Data!$B:$CP,Daily!EI$10,0)+VLOOKUP($IF169,Data!$B:$CP,Daily!IH$10,0)),0)</f>
      </c>
      <c r="AK177" s="14">
        <f>IFERROR((VLOOKUP($EG177,Data!$B:$CP,Daily!EJ$10,0)+VLOOKUP($IF177,Data!$B:$CP,Daily!II$10,0))/(VLOOKUP($EG169,Data!$B:$CP,Daily!EJ$10,0)+VLOOKUP($IF169,Data!$B:$CP,Daily!II$10,0)),0)</f>
      </c>
      <c r="AL177" s="14">
        <f>IFERROR((VLOOKUP($EG177,Data!$B:$CP,Daily!EK$10,0)+VLOOKUP($IF177,Data!$B:$CP,Daily!IJ$10,0))/(VLOOKUP($EG169,Data!$B:$CP,Daily!EK$10,0)+VLOOKUP($IF169,Data!$B:$CP,Daily!IJ$10,0)),0)</f>
      </c>
      <c r="AM177" s="14">
        <f>IFERROR((VLOOKUP($EG177,Data!$B:$CP,Daily!EL$10,0)+VLOOKUP($IF177,Data!$B:$CP,Daily!IK$10,0))/(VLOOKUP($EG169,Data!$B:$CP,Daily!EL$10,0)+VLOOKUP($IF169,Data!$B:$CP,Daily!IK$10,0)),0)</f>
      </c>
      <c r="AN177" s="14">
        <f>IFERROR((VLOOKUP($EG177,Data!$B:$CP,Daily!EM$10,0)+VLOOKUP($IF177,Data!$B:$CP,Daily!IL$10,0))/(VLOOKUP($EG169,Data!$B:$CP,Daily!EM$10,0)+VLOOKUP($IF169,Data!$B:$CP,Daily!IL$10,0)),0)</f>
      </c>
      <c r="AO177" s="14">
        <f>IFERROR((VLOOKUP($EG177,Data!$B:$CP,Daily!EN$10,0)+VLOOKUP($IF177,Data!$B:$CP,Daily!IM$10,0))/(VLOOKUP($EG169,Data!$B:$CP,Daily!EN$10,0)+VLOOKUP($IF169,Data!$B:$CP,Daily!IM$10,0)),0)</f>
      </c>
      <c r="AP177" s="14">
        <f>IFERROR((VLOOKUP($EG177,Data!$B:$CP,Daily!EO$10,0)+VLOOKUP($IF177,Data!$B:$CP,Daily!IN$10,0))/(VLOOKUP($EG169,Data!$B:$CP,Daily!EO$10,0)+VLOOKUP($IF169,Data!$B:$CP,Daily!IN$10,0)),0)</f>
      </c>
      <c r="AQ177" s="14">
        <f>IFERROR((VLOOKUP($EG177,Data!$B:$CP,Daily!EP$10,0)+VLOOKUP($IF177,Data!$B:$CP,Daily!IO$10,0))/(VLOOKUP($EG169,Data!$B:$CP,Daily!EP$10,0)+VLOOKUP($IF169,Data!$B:$CP,Daily!IO$10,0)),0)</f>
      </c>
      <c r="AR177" s="14">
        <f>IFERROR((VLOOKUP($EG177,Data!$B:$CP,Daily!EQ$10,0)+VLOOKUP($IF177,Data!$B:$CP,Daily!IP$10,0))/(VLOOKUP($EG169,Data!$B:$CP,Daily!EQ$10,0)+VLOOKUP($IF169,Data!$B:$CP,Daily!IP$10,0)),0)</f>
      </c>
      <c r="AS177" s="14">
        <f>IFERROR((VLOOKUP($EG177,Data!$B:$CP,Daily!ER$10,0)+VLOOKUP($IF177,Data!$B:$CP,Daily!IQ$10,0))/(VLOOKUP($EG169,Data!$B:$CP,Daily!ER$10,0)+VLOOKUP($IF169,Data!$B:$CP,Daily!IQ$10,0)),0)</f>
      </c>
      <c r="AT177" s="14">
        <f>IFERROR((VLOOKUP($EG177,Data!$B:$CP,Daily!ES$10,0)+VLOOKUP($IF177,Data!$B:$CP,Daily!IR$10,0))/(VLOOKUP($EG169,Data!$B:$CP,Daily!ES$10,0)+VLOOKUP($IF169,Data!$B:$CP,Daily!IR$10,0)),0)</f>
      </c>
      <c r="AU177" s="14">
        <f>IFERROR((VLOOKUP($EG177,Data!$B:$CP,Daily!ET$10,0)+VLOOKUP($IF177,Data!$B:$CP,Daily!IS$10,0))/(VLOOKUP($EG169,Data!$B:$CP,Daily!ET$10,0)+VLOOKUP($IF169,Data!$B:$CP,Daily!IS$10,0)),0)</f>
      </c>
      <c r="AV177" s="14">
        <f>IFERROR((VLOOKUP($EG177,Data!$B:$CP,Daily!EU$10,0)+VLOOKUP($IF177,Data!$B:$CP,Daily!IT$10,0))/(VLOOKUP($EG169,Data!$B:$CP,Daily!EU$10,0)+VLOOKUP($IF169,Data!$B:$CP,Daily!IT$10,0)),0)</f>
      </c>
      <c r="AW177" s="14">
        <f>IFERROR((VLOOKUP($EG177,Data!$B:$CP,Daily!EV$10,0)+VLOOKUP($IF177,Data!$B:$CP,Daily!IU$10,0))/(VLOOKUP($EG169,Data!$B:$CP,Daily!EV$10,0)+VLOOKUP($IF169,Data!$B:$CP,Daily!IU$10,0)),0)</f>
      </c>
      <c r="AX177" s="14">
        <f>IFERROR((VLOOKUP($EG177,Data!$B:$CP,Daily!EW$10,0)+VLOOKUP($IF177,Data!$B:$CP,Daily!IV$10,0))/(VLOOKUP($EG169,Data!$B:$CP,Daily!EW$10,0)+VLOOKUP($IF169,Data!$B:$CP,Daily!IV$10,0)),0)</f>
      </c>
      <c r="AY177" s="14">
        <f>IFERROR((VLOOKUP($EG177,Data!$B:$CP,Daily!EX$10,0)+VLOOKUP($IF177,Data!$B:$CP,Daily!IW$10,0))/(VLOOKUP($EG169,Data!$B:$CP,Daily!EX$10,0)+VLOOKUP($IF169,Data!$B:$CP,Daily!IW$10,0)),0)</f>
      </c>
      <c r="AZ177" s="14">
        <f>IFERROR((VLOOKUP($EG177,Data!$B:$CP,Daily!EY$10,0)+VLOOKUP($IF177,Data!$B:$CP,Daily!IX$10,0))/(VLOOKUP($EG169,Data!$B:$CP,Daily!EY$10,0)+VLOOKUP($IF169,Data!$B:$CP,Daily!IX$10,0)),0)</f>
      </c>
      <c r="BA177" s="14">
        <f>IFERROR((VLOOKUP($EG177,Data!$B:$CP,Daily!EZ$10,0)+VLOOKUP($IF177,Data!$B:$CP,Daily!IY$10,0))/(VLOOKUP($EG169,Data!$B:$CP,Daily!EZ$10,0)+VLOOKUP($IF169,Data!$B:$CP,Daily!IY$10,0)),0)</f>
      </c>
      <c r="BB177" s="14">
        <f>IFERROR((VLOOKUP($EG177,Data!$B:$CP,Daily!FA$10,0)+VLOOKUP($IF177,Data!$B:$CP,Daily!IZ$10,0))/(VLOOKUP($EG169,Data!$B:$CP,Daily!FA$10,0)+VLOOKUP($IF169,Data!$B:$CP,Daily!IZ$10,0)),0)</f>
      </c>
      <c r="BC177" s="14">
        <f>IFERROR((VLOOKUP($EG177,Data!$B:$CP,Daily!FB$10,0)+VLOOKUP($IF177,Data!$B:$CP,Daily!JA$10,0))/(VLOOKUP($EG169,Data!$B:$CP,Daily!FB$10,0)+VLOOKUP($IF169,Data!$B:$CP,Daily!JA$10,0)),0)</f>
      </c>
      <c r="BD177" s="14">
        <f>IFERROR((VLOOKUP($EG177,Data!$B:$CP,Daily!FC$10,0)+VLOOKUP($IF177,Data!$B:$CP,Daily!JB$10,0))/(VLOOKUP($EG169,Data!$B:$CP,Daily!FC$10,0)+VLOOKUP($IF169,Data!$B:$CP,Daily!JB$10,0)),0)</f>
      </c>
      <c r="BE177" s="14">
        <f>IFERROR((VLOOKUP($EG177,Data!$B:$CP,Daily!FD$10,0)+VLOOKUP($IF177,Data!$B:$CP,Daily!JC$10,0))/(VLOOKUP($EG169,Data!$B:$CP,Daily!FD$10,0)+VLOOKUP($IF169,Data!$B:$CP,Daily!JC$10,0)),0)</f>
      </c>
      <c r="BF177" s="14">
        <f>IFERROR((VLOOKUP($EG177,Data!$B:$CP,Daily!FE$10,0)+VLOOKUP($IF177,Data!$B:$CP,Daily!JD$10,0))/(VLOOKUP($EG169,Data!$B:$CP,Daily!FE$10,0)+VLOOKUP($IF169,Data!$B:$CP,Daily!JD$10,0)),0)</f>
      </c>
      <c r="BG177" s="14">
        <f>IFERROR((VLOOKUP($EG177,Data!$B:$CP,Daily!FF$10,0)+VLOOKUP($IF177,Data!$B:$CP,Daily!JE$10,0))/(VLOOKUP($EG169,Data!$B:$CP,Daily!FF$10,0)+VLOOKUP($IF169,Data!$B:$CP,Daily!JE$10,0)),0)</f>
      </c>
      <c r="BH177" s="14">
        <f>IFERROR((VLOOKUP($EG177,Data!$B:$CP,Daily!FG$10,0)+VLOOKUP($IF177,Data!$B:$CP,Daily!JF$10,0))/(VLOOKUP($EG169,Data!$B:$CP,Daily!FG$10,0)+VLOOKUP($IF169,Data!$B:$CP,Daily!JF$10,0)),0)</f>
      </c>
      <c r="BI177" s="14">
        <f>IFERROR((VLOOKUP($EG177,Data!$B:$CP,Daily!FH$10,0)+VLOOKUP($IF177,Data!$B:$CP,Daily!JG$10,0))/(VLOOKUP($EG169,Data!$B:$CP,Daily!FH$10,0)+VLOOKUP($IF169,Data!$B:$CP,Daily!JG$10,0)),0)</f>
      </c>
      <c r="BJ177" s="14">
        <f>IFERROR((VLOOKUP($EG177,Data!$B:$CP,Daily!FI$10,0)+VLOOKUP($IF177,Data!$B:$CP,Daily!JH$10,0))/(VLOOKUP($EG169,Data!$B:$CP,Daily!FI$10,0)+VLOOKUP($IF169,Data!$B:$CP,Daily!JH$10,0)),0)</f>
      </c>
      <c r="BK177" s="14">
        <f>IFERROR((VLOOKUP($EG177,Data!$B:$CP,Daily!FJ$10,0)+VLOOKUP($IF177,Data!$B:$CP,Daily!JI$10,0))/(VLOOKUP($EG169,Data!$B:$CP,Daily!FJ$10,0)+VLOOKUP($IF169,Data!$B:$CP,Daily!JI$10,0)),0)</f>
      </c>
      <c r="BL177" s="14">
        <f>IFERROR((VLOOKUP($EG177,Data!$B:$CP,Daily!FK$10,0)+VLOOKUP($IF177,Data!$B:$CP,Daily!JJ$10,0))/(VLOOKUP($EG169,Data!$B:$CP,Daily!FK$10,0)+VLOOKUP($IF169,Data!$B:$CP,Daily!JJ$10,0)),0)</f>
      </c>
      <c r="BM177" s="14">
        <f>IFERROR((VLOOKUP($EG177,Data!$B:$CP,Daily!FL$10,0)+VLOOKUP($IF177,Data!$B:$CP,Daily!JK$10,0))/(VLOOKUP($EG169,Data!$B:$CP,Daily!FL$10,0)+VLOOKUP($IF169,Data!$B:$CP,Daily!JK$10,0)),0)</f>
      </c>
      <c r="BN177" s="14">
        <f>IFERROR((VLOOKUP($EG177,Data!$B:$CP,Daily!FM$10,0)+VLOOKUP($IF177,Data!$B:$CP,Daily!JL$10,0))/(VLOOKUP($EG169,Data!$B:$CP,Daily!FM$10,0)+VLOOKUP($IF169,Data!$B:$CP,Daily!JL$10,0)),0)</f>
      </c>
      <c r="BO177" s="14">
        <f>IFERROR((VLOOKUP($EG177,Data!$B:$CP,Daily!FN$10,0)+VLOOKUP($IF177,Data!$B:$CP,Daily!JM$10,0))/(VLOOKUP($EG169,Data!$B:$CP,Daily!FN$10,0)+VLOOKUP($IF169,Data!$B:$CP,Daily!JM$10,0)),0)</f>
      </c>
      <c r="BP177" s="14">
        <f>IFERROR((VLOOKUP($EG177,Data!$B:$CP,Daily!FO$10,0)+VLOOKUP($IF177,Data!$B:$CP,Daily!JN$10,0))/(VLOOKUP($EG169,Data!$B:$CP,Daily!FO$10,0)+VLOOKUP($IF169,Data!$B:$CP,Daily!JN$10,0)),0)</f>
      </c>
      <c r="BQ177" s="14">
        <f>IFERROR((VLOOKUP($EG177,Data!$B:$CP,Daily!FP$10,0)+VLOOKUP($IF177,Data!$B:$CP,Daily!JO$10,0))/(VLOOKUP($EG169,Data!$B:$CP,Daily!FP$10,0)+VLOOKUP($IF169,Data!$B:$CP,Daily!JO$10,0)),0)</f>
      </c>
      <c r="BR177" s="14">
        <f>IFERROR((VLOOKUP($EG177,Data!$B:$CP,Daily!FQ$10,0)+VLOOKUP($IF177,Data!$B:$CP,Daily!JP$10,0))/(VLOOKUP($EG169,Data!$B:$CP,Daily!FQ$10,0)+VLOOKUP($IF169,Data!$B:$CP,Daily!JP$10,0)),0)</f>
      </c>
      <c r="BS177" s="14">
        <f>IFERROR((VLOOKUP($EG177,Data!$B:$CP,Daily!FR$10,0)+VLOOKUP($IF177,Data!$B:$CP,Daily!JQ$10,0))/(VLOOKUP($EG169,Data!$B:$CP,Daily!FR$10,0)+VLOOKUP($IF169,Data!$B:$CP,Daily!JQ$10,0)),0)</f>
      </c>
      <c r="BT177" s="14">
        <f>IFERROR((VLOOKUP($EG177,Data!$B:$CP,Daily!FS$10,0)+VLOOKUP($IF177,Data!$B:$CP,Daily!JR$10,0))/(VLOOKUP($EG169,Data!$B:$CP,Daily!FS$10,0)+VLOOKUP($IF169,Data!$B:$CP,Daily!JR$10,0)),0)</f>
      </c>
      <c r="BU177" s="14">
        <f>IFERROR((VLOOKUP($EG177,Data!$B:$CP,Daily!FT$10,0)+VLOOKUP($IF177,Data!$B:$CP,Daily!JS$10,0))/(VLOOKUP($EG169,Data!$B:$CP,Daily!FT$10,0)+VLOOKUP($IF169,Data!$B:$CP,Daily!JS$10,0)),0)</f>
      </c>
      <c r="BV177" s="14">
        <f>IFERROR((VLOOKUP($EG177,Data!$B:$CP,Daily!FU$10,0)+VLOOKUP($IF177,Data!$B:$CP,Daily!JT$10,0))/(VLOOKUP($EG169,Data!$B:$CP,Daily!FU$10,0)+VLOOKUP($IF169,Data!$B:$CP,Daily!JT$10,0)),0)</f>
      </c>
      <c r="BW177" s="14">
        <f>IFERROR((VLOOKUP($EG177,Data!$B:$CP,Daily!FV$10,0)+VLOOKUP($IF177,Data!$B:$CP,Daily!JU$10,0))/(VLOOKUP($EG169,Data!$B:$CP,Daily!FV$10,0)+VLOOKUP($IF169,Data!$B:$CP,Daily!JU$10,0)),0)</f>
      </c>
      <c r="BX177" s="14">
        <f>IFERROR((VLOOKUP($EG177,Data!$B:$CP,Daily!FW$10,0)+VLOOKUP($IF177,Data!$B:$CP,Daily!JV$10,0))/(VLOOKUP($EG169,Data!$B:$CP,Daily!FW$10,0)+VLOOKUP($IF169,Data!$B:$CP,Daily!JV$10,0)),0)</f>
      </c>
      <c r="BY177" s="14">
        <f>IFERROR((VLOOKUP($EG177,Data!$B:$CP,Daily!FX$10,0)+VLOOKUP($IF177,Data!$B:$CP,Daily!JW$10,0))/(VLOOKUP($EG169,Data!$B:$CP,Daily!FX$10,0)+VLOOKUP($IF169,Data!$B:$CP,Daily!JW$10,0)),0)</f>
      </c>
      <c r="BZ177" s="14">
        <f>IFERROR((VLOOKUP($EG177,Data!$B:$CP,Daily!FY$10,0)+VLOOKUP($IF177,Data!$B:$CP,Daily!JX$10,0))/(VLOOKUP($EG169,Data!$B:$CP,Daily!FY$10,0)+VLOOKUP($IF169,Data!$B:$CP,Daily!JX$10,0)),0)</f>
      </c>
      <c r="CA177" s="14">
        <f>IFERROR((VLOOKUP($EG177,Data!$B:$CP,Daily!FZ$10,0)+VLOOKUP($IF177,Data!$B:$CP,Daily!JY$10,0))/(VLOOKUP($EG169,Data!$B:$CP,Daily!FZ$10,0)+VLOOKUP($IF169,Data!$B:$CP,Daily!JY$10,0)),0)</f>
      </c>
      <c r="CB177" s="14">
        <f>IFERROR((VLOOKUP($EG177,Data!$B:$CP,Daily!GA$10,0)+VLOOKUP($IF177,Data!$B:$CP,Daily!JZ$10,0))/(VLOOKUP($EG169,Data!$B:$CP,Daily!GA$10,0)+VLOOKUP($IF169,Data!$B:$CP,Daily!JZ$10,0)),0)</f>
      </c>
      <c r="CC177" s="14">
        <f>IFERROR((VLOOKUP($EG177,Data!$B:$CP,Daily!GB$10,0)+VLOOKUP($IF177,Data!$B:$CP,Daily!KA$10,0))/(VLOOKUP($EG169,Data!$B:$CP,Daily!GB$10,0)+VLOOKUP($IF169,Data!$B:$CP,Daily!KA$10,0)),0)</f>
      </c>
      <c r="CD177" s="14">
        <f>IFERROR((VLOOKUP($EG177,Data!$B:$CP,Daily!GC$10,0)+VLOOKUP($IF177,Data!$B:$CP,Daily!KB$10,0))/(VLOOKUP($EG169,Data!$B:$CP,Daily!GC$10,0)+VLOOKUP($IF169,Data!$B:$CP,Daily!KB$10,0)),0)</f>
      </c>
      <c r="CE177" s="14">
        <f>IFERROR((VLOOKUP($EG177,Data!$B:$CP,Daily!GD$10,0)+VLOOKUP($IF177,Data!$B:$CP,Daily!KC$10,0))/(VLOOKUP($EG169,Data!$B:$CP,Daily!GD$10,0)+VLOOKUP($IF169,Data!$B:$CP,Daily!KC$10,0)),0)</f>
      </c>
      <c r="CF177" s="14">
        <f>IFERROR((VLOOKUP($EG177,Data!$B:$CP,Daily!GE$10,0)+VLOOKUP($IF177,Data!$B:$CP,Daily!KD$10,0))/(VLOOKUP($EG169,Data!$B:$CP,Daily!GE$10,0)+VLOOKUP($IF169,Data!$B:$CP,Daily!KD$10,0)),0)</f>
      </c>
      <c r="CG177" s="14">
        <f>IFERROR((VLOOKUP($EG177,Data!$B:$CP,Daily!GF$10,0)+VLOOKUP($IF177,Data!$B:$CP,Daily!KE$10,0))/(VLOOKUP($EG169,Data!$B:$CP,Daily!GF$10,0)+VLOOKUP($IF169,Data!$B:$CP,Daily!KE$10,0)),0)</f>
      </c>
      <c r="CH177" s="14">
        <f>IFERROR((VLOOKUP($EG177,Data!$B:$CP,Daily!GG$10,0)+VLOOKUP($IF177,Data!$B:$CP,Daily!KF$10,0))/(VLOOKUP($EG169,Data!$B:$CP,Daily!GG$10,0)+VLOOKUP($IF169,Data!$B:$CP,Daily!KF$10,0)),0)</f>
      </c>
      <c r="CI177" s="14">
        <f>IFERROR((VLOOKUP($EG177,Data!$B:$CP,Daily!GH$10,0)+VLOOKUP($IF177,Data!$B:$CP,Daily!KG$10,0))/(VLOOKUP($EG169,Data!$B:$CP,Daily!GH$10,0)+VLOOKUP($IF169,Data!$B:$CP,Daily!KG$10,0)),0)</f>
      </c>
      <c r="CJ177" s="14">
        <f>IFERROR((VLOOKUP($EG177,Data!$B:$CP,Daily!GI$10,0)+VLOOKUP($IF177,Data!$B:$CP,Daily!KH$10,0))/(VLOOKUP($EG169,Data!$B:$CP,Daily!GI$10,0)+VLOOKUP($IF169,Data!$B:$CP,Daily!KH$10,0)),0)</f>
      </c>
      <c r="CK177" s="14">
        <f>IFERROR((VLOOKUP($EG177,Data!$B:$CP,Daily!GJ$10,0)+VLOOKUP($IF177,Data!$B:$CP,Daily!KI$10,0))/(VLOOKUP($EG169,Data!$B:$CP,Daily!GJ$10,0)+VLOOKUP($IF169,Data!$B:$CP,Daily!KI$10,0)),0)</f>
      </c>
      <c r="CL177" s="14">
        <f>IFERROR((VLOOKUP($EG177,Data!$B:$CP,Daily!GK$10,0)+VLOOKUP($IF177,Data!$B:$CP,Daily!KJ$10,0))/(VLOOKUP($EG169,Data!$B:$CP,Daily!GK$10,0)+VLOOKUP($IF169,Data!$B:$CP,Daily!KJ$10,0)),0)</f>
      </c>
      <c r="CM177" s="14">
        <f>IFERROR((VLOOKUP($EG177,Data!$B:$CP,Daily!GL$10,0)+VLOOKUP($IF177,Data!$B:$CP,Daily!KK$10,0))/(VLOOKUP($EG169,Data!$B:$CP,Daily!GL$10,0)+VLOOKUP($IF169,Data!$B:$CP,Daily!KK$10,0)),0)</f>
      </c>
      <c r="CN177" s="14">
        <f>IFERROR((VLOOKUP($EG177,Data!$B:$CP,Daily!GM$10,0)+VLOOKUP($IF177,Data!$B:$CP,Daily!KL$10,0))/(VLOOKUP($EG169,Data!$B:$CP,Daily!GM$10,0)+VLOOKUP($IF169,Data!$B:$CP,Daily!KL$10,0)),0)</f>
      </c>
      <c r="CO177" s="14">
        <f>IFERROR((VLOOKUP($EG177,Data!$B:$CP,Daily!GN$10,0)+VLOOKUP($IF177,Data!$B:$CP,Daily!KM$10,0))/(VLOOKUP($EG169,Data!$B:$CP,Daily!GN$10,0)+VLOOKUP($IF169,Data!$B:$CP,Daily!KM$10,0)),0)</f>
      </c>
      <c r="CP177" s="14">
        <f>IFERROR((VLOOKUP($EG177,Data!$B:$CP,Daily!GO$10,0)+VLOOKUP($IF177,Data!$B:$CP,Daily!KN$10,0))/(VLOOKUP($EG169,Data!$B:$CP,Daily!GO$10,0)+VLOOKUP($IF169,Data!$B:$CP,Daily!KN$10,0)),0)</f>
      </c>
      <c r="CQ177" s="14">
        <f>IFERROR((VLOOKUP($EG177,Data!$B:$CP,Daily!GP$10,0)+VLOOKUP($IF177,Data!$B:$CP,Daily!KO$10,0))/(VLOOKUP($EG169,Data!$B:$CP,Daily!GP$10,0)+VLOOKUP($IF169,Data!$B:$CP,Daily!KO$10,0)),0)</f>
      </c>
      <c r="CR177" s="14">
        <f>IFERROR((VLOOKUP($EG177,Data!$B:$CP,Daily!GQ$10,0)+VLOOKUP($IF177,Data!$B:$CP,Daily!KP$10,0))/(VLOOKUP($EG169,Data!$B:$CP,Daily!GQ$10,0)+VLOOKUP($IF169,Data!$B:$CP,Daily!KP$10,0)),0)</f>
      </c>
      <c r="CS177" s="14">
        <f>IFERROR((VLOOKUP($EG177,Data!$B:$CP,Daily!GR$10,0)+VLOOKUP($IF177,Data!$B:$CP,Daily!KQ$10,0))/(VLOOKUP($EG169,Data!$B:$CP,Daily!GR$10,0)+VLOOKUP($IF169,Data!$B:$CP,Daily!KQ$10,0)),0)</f>
      </c>
      <c r="CT177" s="14">
        <f>IFERROR((VLOOKUP($EG177,Data!$B:$CP,Daily!GS$10,0)+VLOOKUP($IF177,Data!$B:$CP,Daily!KR$10,0))/(VLOOKUP($EG169,Data!$B:$CP,Daily!GS$10,0)+VLOOKUP($IF169,Data!$B:$CP,Daily!KR$10,0)),0)</f>
      </c>
      <c r="CU177" s="14">
        <f>IFERROR((VLOOKUP($EG177,Data!$B:$CP,Daily!GT$10,0)+VLOOKUP($IF177,Data!$B:$CP,Daily!KS$10,0))/(VLOOKUP($EG169,Data!$B:$CP,Daily!GT$10,0)+VLOOKUP($IF169,Data!$B:$CP,Daily!KS$10,0)),0)</f>
      </c>
      <c r="CV177" s="14">
        <f>IFERROR((VLOOKUP($EG177,Data!$B:$CP,Daily!GU$10,0)+VLOOKUP($IF177,Data!$B:$CP,Daily!KT$10,0))/(VLOOKUP($EG169,Data!$B:$CP,Daily!GU$10,0)+VLOOKUP($IF169,Data!$B:$CP,Daily!KT$10,0)),0)</f>
      </c>
      <c r="CW177" s="14">
        <f>IFERROR((VLOOKUP($EG177,Data!$B:$CP,Daily!GV$10,0)+VLOOKUP($IF177,Data!$B:$CP,Daily!KU$10,0))/(VLOOKUP($EG169,Data!$B:$CP,Daily!GV$10,0)+VLOOKUP($IF169,Data!$B:$CP,Daily!KU$10,0)),0)</f>
      </c>
      <c r="CX177" s="14">
        <f>IFERROR((VLOOKUP($EG177,Data!$B:$CP,Daily!GW$10,0)+VLOOKUP($IF177,Data!$B:$CP,Daily!KV$10,0))/(VLOOKUP($EG169,Data!$B:$CP,Daily!GW$10,0)+VLOOKUP($IF169,Data!$B:$CP,Daily!KV$10,0)),0)</f>
      </c>
      <c r="CY177" s="14">
        <f>IFERROR((VLOOKUP($EG177,Data!$B:$CP,Daily!GX$10,0)+VLOOKUP($IF177,Data!$B:$CP,Daily!KW$10,0))/(VLOOKUP($EG169,Data!$B:$CP,Daily!GX$10,0)+VLOOKUP($IF169,Data!$B:$CP,Daily!KW$10,0)),0)</f>
      </c>
      <c r="CZ177" s="14">
        <f>IFERROR((VLOOKUP($EG177,Data!$B:$CP,Daily!GY$10,0)+VLOOKUP($IF177,Data!$B:$CP,Daily!KX$10,0))/(VLOOKUP($EG169,Data!$B:$CP,Daily!GY$10,0)+VLOOKUP($IF169,Data!$B:$CP,Daily!KX$10,0)),0)</f>
      </c>
      <c r="DA177" s="14">
        <f>IFERROR((VLOOKUP($EG177,Data!$B:$CP,Daily!GZ$10,0)+VLOOKUP($IF177,Data!$B:$CP,Daily!KY$10,0))/(VLOOKUP($EG169,Data!$B:$CP,Daily!GZ$10,0)+VLOOKUP($IF169,Data!$B:$CP,Daily!KY$10,0)),0)</f>
      </c>
      <c r="DB177" s="14">
        <f>IFERROR((VLOOKUP($EG177,Data!$B:$CP,Daily!HA$10,0)+VLOOKUP($IF177,Data!$B:$CP,Daily!KZ$10,0))/(VLOOKUP($EG169,Data!$B:$CP,Daily!HA$10,0)+VLOOKUP($IF169,Data!$B:$CP,Daily!KZ$10,0)),0)</f>
      </c>
      <c r="DC177" s="14">
        <f>IFERROR((VLOOKUP($EG177,Data!$B:$CP,Daily!HB$10,0)+VLOOKUP($IF177,Data!$B:$CP,Daily!LA$10,0))/(VLOOKUP($EG169,Data!$B:$CP,Daily!HB$10,0)+VLOOKUP($IF169,Data!$B:$CP,Daily!LA$10,0)),0)</f>
      </c>
      <c r="DD177" s="14">
        <f>IFERROR((VLOOKUP($EG177,Data!$B:$CP,Daily!HC$10,0)+VLOOKUP($IF177,Data!$B:$CP,Daily!LB$10,0))/(VLOOKUP($EG169,Data!$B:$CP,Daily!HC$10,0)+VLOOKUP($IF169,Data!$B:$CP,Daily!LB$10,0)),0)</f>
      </c>
      <c r="DE177" s="14">
        <f>IFERROR((VLOOKUP($EG177,Data!$B:$CP,Daily!HD$10,0)+VLOOKUP($IF177,Data!$B:$CP,Daily!LC$10,0))/(VLOOKUP($EG169,Data!$B:$CP,Daily!HD$10,0)+VLOOKUP($IF169,Data!$B:$CP,Daily!LC$10,0)),0)</f>
      </c>
      <c r="DF177" s="14">
        <f>IFERROR((VLOOKUP($EG177,Data!$B:$CP,Daily!HE$10,0)+VLOOKUP($IF177,Data!$B:$CP,Daily!LD$10,0))/(VLOOKUP($EG169,Data!$B:$CP,Daily!HE$10,0)+VLOOKUP($IF169,Data!$B:$CP,Daily!LD$10,0)),0)</f>
      </c>
      <c r="DG177" s="14">
        <f>IFERROR((VLOOKUP($EG177,Data!$B:$CP,Daily!HF$10,0)+VLOOKUP($IF177,Data!$B:$CP,Daily!LE$10,0))/(VLOOKUP($EG169,Data!$B:$CP,Daily!HF$10,0)+VLOOKUP($IF169,Data!$B:$CP,Daily!LE$10,0)),0)</f>
      </c>
      <c r="DH177" s="14">
        <f>IFERROR((VLOOKUP($EG177,Data!$B:$CP,Daily!HG$10,0)+VLOOKUP($IF177,Data!$B:$CP,Daily!LF$10,0))/(VLOOKUP($EG169,Data!$B:$CP,Daily!HG$10,0)+VLOOKUP($IF169,Data!$B:$CP,Daily!LF$10,0)),0)</f>
      </c>
      <c r="DI177" s="14">
        <f>IFERROR((VLOOKUP($EG177,Data!$B:$CP,Daily!HH$10,0)+VLOOKUP($IF177,Data!$B:$CP,Daily!LG$10,0))/(VLOOKUP($EG169,Data!$B:$CP,Daily!HH$10,0)+VLOOKUP($IF169,Data!$B:$CP,Daily!LG$10,0)),0)</f>
      </c>
      <c r="DJ177" s="14">
        <f>IFERROR((VLOOKUP($EG177,Data!$B:$CP,Daily!HI$10,0)+VLOOKUP($IF177,Data!$B:$CP,Daily!LH$10,0))/(VLOOKUP($EG169,Data!$B:$CP,Daily!HI$10,0)+VLOOKUP($IF169,Data!$B:$CP,Daily!LH$10,0)),0)</f>
      </c>
      <c r="DK177" s="14">
        <f>IFERROR((VLOOKUP($EG177,Data!$B:$CP,Daily!HJ$10,0)+VLOOKUP($IF177,Data!$B:$CP,Daily!LI$10,0))/(VLOOKUP($EG169,Data!$B:$CP,Daily!HJ$10,0)+VLOOKUP($IF169,Data!$B:$CP,Daily!LI$10,0)),0)</f>
      </c>
      <c r="DL177" s="14">
        <f>IFERROR((VLOOKUP($EG177,Data!$B:$CP,Daily!HK$10,0)+VLOOKUP($IF177,Data!$B:$CP,Daily!LJ$10,0))/(VLOOKUP($EG169,Data!$B:$CP,Daily!HK$10,0)+VLOOKUP($IF169,Data!$B:$CP,Daily!LJ$10,0)),0)</f>
      </c>
      <c r="DM177" s="14">
        <f>IFERROR((VLOOKUP($EG177,Data!$B:$CP,Daily!HL$10,0)+VLOOKUP($IF177,Data!$B:$CP,Daily!LK$10,0))/(VLOOKUP($EG169,Data!$B:$CP,Daily!HL$10,0)+VLOOKUP($IF169,Data!$B:$CP,Daily!LK$10,0)),0)</f>
      </c>
      <c r="DN177" s="14">
        <f>IFERROR((VLOOKUP($EG177,Data!$B:$CP,Daily!HM$10,0)+VLOOKUP($IF177,Data!$B:$CP,Daily!LL$10,0))/(VLOOKUP($EG169,Data!$B:$CP,Daily!HM$10,0)+VLOOKUP($IF169,Data!$B:$CP,Daily!LL$10,0)),0)</f>
      </c>
      <c r="DO177" s="14">
        <f>IFERROR((VLOOKUP($EG177,Data!$B:$CP,Daily!HN$10,0)+VLOOKUP($IF177,Data!$B:$CP,Daily!LM$10,0))/(VLOOKUP($EG169,Data!$B:$CP,Daily!HN$10,0)+VLOOKUP($IF169,Data!$B:$CP,Daily!LM$10,0)),0)</f>
      </c>
      <c r="DP177" s="14">
        <f>IFERROR((VLOOKUP($EG177,Data!$B:$CP,Daily!HO$10,0)+VLOOKUP($IF177,Data!$B:$CP,Daily!LN$10,0))/(VLOOKUP($EG169,Data!$B:$CP,Daily!HO$10,0)+VLOOKUP($IF169,Data!$B:$CP,Daily!LN$10,0)),0)</f>
      </c>
      <c r="DQ177" s="14">
        <f>IFERROR((VLOOKUP($EG177,Data!$B:$CP,Daily!HP$10,0)+VLOOKUP($IF177,Data!$B:$CP,Daily!LO$10,0))/(VLOOKUP($EG169,Data!$B:$CP,Daily!HP$10,0)+VLOOKUP($IF169,Data!$B:$CP,Daily!LO$10,0)),0)</f>
      </c>
      <c r="DR177" s="14">
        <f>IFERROR((VLOOKUP($EG177,Data!$B:$CP,Daily!HQ$10,0)+VLOOKUP($IF177,Data!$B:$CP,Daily!LP$10,0))/(VLOOKUP($EG169,Data!$B:$CP,Daily!HQ$10,0)+VLOOKUP($IF169,Data!$B:$CP,Daily!LP$10,0)),0)</f>
      </c>
      <c r="DS177" s="14">
        <f>IFERROR((VLOOKUP($EG177,Data!$B:$CP,Daily!HR$10,0)+VLOOKUP($IF177,Data!$B:$CP,Daily!LQ$10,0))/(VLOOKUP($EG169,Data!$B:$CP,Daily!HR$10,0)+VLOOKUP($IF169,Data!$B:$CP,Daily!LQ$10,0)),0)</f>
      </c>
      <c r="DT177" s="14">
        <f>IFERROR((VLOOKUP($EG177,Data!$B:$CP,Daily!HS$10,0)+VLOOKUP($IF177,Data!$B:$CP,Daily!LR$10,0))/(VLOOKUP($EG169,Data!$B:$CP,Daily!HS$10,0)+VLOOKUP($IF169,Data!$B:$CP,Daily!LR$10,0)),0)</f>
      </c>
      <c r="DU177" s="14">
        <f>IFERROR((VLOOKUP($EG177,Data!$B:$CP,Daily!HT$10,0)+VLOOKUP($IF177,Data!$B:$CP,Daily!LS$10,0))/(VLOOKUP($EG169,Data!$B:$CP,Daily!HT$10,0)+VLOOKUP($IF169,Data!$B:$CP,Daily!LS$10,0)),0)</f>
      </c>
      <c r="DV177" s="14">
        <f>IFERROR((VLOOKUP($EG177,Data!$B:$CP,Daily!HU$10,0)+VLOOKUP($IF177,Data!$B:$CP,Daily!LT$10,0))/(VLOOKUP($EG169,Data!$B:$CP,Daily!HU$10,0)+VLOOKUP($IF169,Data!$B:$CP,Daily!LT$10,0)),0)</f>
      </c>
      <c r="DW177" s="52">
        <f t="shared" si="2137"/>
      </c>
      <c r="DX177" s="52">
        <f t="shared" si="2138"/>
      </c>
      <c r="DY177" s="52">
        <f t="shared" si="2645"/>
      </c>
      <c r="DZ177" s="52">
        <f t="shared" si="2646"/>
      </c>
      <c r="EA177" s="52">
        <f t="shared" si="2647"/>
      </c>
      <c r="EB177" s="18"/>
      <c r="EC177" s="14">
        <f t="shared" si="2648"/>
      </c>
      <c r="ED177" s="14">
        <f>SUMPRODUCT(DN177:DT177,DN$169:DT$169)/SUM(DN$169:DT$169)</f>
      </c>
      <c r="EE177" s="14">
        <f>SUMPRODUCT(CR177:DT177,CR$169:DT$169)/SUM(CR$169:DT$169)</f>
      </c>
      <c r="EF177" s="16"/>
      <c r="EG177" s="9" t="s">
        <v>864</v>
      </c>
      <c r="EH177" s="9" t="s">
        <v>154</v>
      </c>
      <c r="EI177" s="14">
        <f>IFERROR(VLOOKUP($EG177,Data!$B:$CP,Daily!EI$10,0)/IFERROR(VLOOKUP($EG169,Data!$B:$CP,Daily!EI$10,0),0),0)</f>
      </c>
      <c r="EJ177" s="14">
        <f>IFERROR(VLOOKUP($EG177,Data!$B:$CP,Daily!EJ$10,0)/IFERROR(VLOOKUP($EG169,Data!$B:$CP,Daily!EJ$10,0),0),0)</f>
      </c>
      <c r="EK177" s="14">
        <f>IFERROR(VLOOKUP($EG177,Data!$B:$CP,Daily!EK$10,0)/IFERROR(VLOOKUP($EG169,Data!$B:$CP,Daily!EK$10,0),0),0)</f>
      </c>
      <c r="EL177" s="14">
        <f>IFERROR(VLOOKUP($EG177,Data!$B:$CP,Daily!EL$10,0)/IFERROR(VLOOKUP($EG169,Data!$B:$CP,Daily!EL$10,0),0),0)</f>
      </c>
      <c r="EM177" s="14">
        <f>IFERROR(VLOOKUP($EG177,Data!$B:$CP,Daily!EM$10,0)/IFERROR(VLOOKUP($EG169,Data!$B:$CP,Daily!EM$10,0),0),0)</f>
      </c>
      <c r="EN177" s="14">
        <f>IFERROR(VLOOKUP($EG177,Data!$B:$CP,Daily!EN$10,0)/IFERROR(VLOOKUP($EG169,Data!$B:$CP,Daily!EN$10,0),0),0)</f>
      </c>
      <c r="EO177" s="14">
        <f>IFERROR(VLOOKUP($EG177,Data!$B:$CP,Daily!EO$10,0)/IFERROR(VLOOKUP($EG169,Data!$B:$CP,Daily!EO$10,0),0),0)</f>
      </c>
      <c r="EP177" s="14">
        <f>IFERROR(VLOOKUP($EG177,Data!$B:$CP,Daily!EP$10,0)/IFERROR(VLOOKUP($EG169,Data!$B:$CP,Daily!EP$10,0),0),0)</f>
      </c>
      <c r="EQ177" s="14">
        <f>IFERROR(VLOOKUP($EG177,Data!$B:$CP,Daily!EQ$10,0)/IFERROR(VLOOKUP($EG169,Data!$B:$CP,Daily!EQ$10,0),0),0)</f>
      </c>
      <c r="ER177" s="14">
        <f>IFERROR(VLOOKUP($EG177,Data!$B:$CP,Daily!ER$10,0)/IFERROR(VLOOKUP($EG169,Data!$B:$CP,Daily!ER$10,0),0),0)</f>
      </c>
      <c r="ES177" s="14">
        <f>IFERROR(VLOOKUP($EG177,Data!$B:$CP,Daily!ES$10,0)/IFERROR(VLOOKUP($EG169,Data!$B:$CP,Daily!ES$10,0),0),0)</f>
      </c>
      <c r="ET177" s="14">
        <f>IFERROR(VLOOKUP($EG177,Data!$B:$CP,Daily!ET$10,0)/IFERROR(VLOOKUP($EG169,Data!$B:$CP,Daily!ET$10,0),0),0)</f>
      </c>
      <c r="EU177" s="14">
        <f>IFERROR(VLOOKUP($EG177,Data!$B:$CP,Daily!EU$10,0)/IFERROR(VLOOKUP($EG169,Data!$B:$CP,Daily!EU$10,0),0),0)</f>
      </c>
      <c r="EV177" s="14">
        <f>IFERROR(VLOOKUP($EG177,Data!$B:$CP,Daily!EV$10,0)/IFERROR(VLOOKUP($EG169,Data!$B:$CP,Daily!EV$10,0),0),0)</f>
      </c>
      <c r="EW177" s="14">
        <f>IFERROR(VLOOKUP($EG177,Data!$B:$CP,Daily!EW$10,0)/IFERROR(VLOOKUP($EG169,Data!$B:$CP,Daily!EW$10,0),0),0)</f>
      </c>
      <c r="EX177" s="14">
        <f>IFERROR(VLOOKUP($EG177,Data!$B:$CP,Daily!EX$10,0)/IFERROR(VLOOKUP($EG169,Data!$B:$CP,Daily!EX$10,0),0),0)</f>
      </c>
      <c r="EY177" s="14">
        <f>IFERROR(VLOOKUP($EG177,Data!$B:$CP,Daily!EY$10,0)/IFERROR(VLOOKUP($EG169,Data!$B:$CP,Daily!EY$10,0),0),0)</f>
      </c>
      <c r="EZ177" s="14">
        <f>IFERROR(VLOOKUP($EG177,Data!$B:$CP,Daily!EZ$10,0)/IFERROR(VLOOKUP($EG169,Data!$B:$CP,Daily!EZ$10,0),0),0)</f>
      </c>
      <c r="FA177" s="14">
        <f>IFERROR(VLOOKUP($EG177,Data!$B:$CP,Daily!FA$10,0)/IFERROR(VLOOKUP($EG169,Data!$B:$CP,Daily!FA$10,0),0),0)</f>
      </c>
      <c r="FB177" s="14">
        <f>IFERROR(VLOOKUP($EG177,Data!$B:$CP,Daily!FB$10,0)/IFERROR(VLOOKUP($EG169,Data!$B:$CP,Daily!FB$10,0),0),0)</f>
      </c>
      <c r="FC177" s="14">
        <f>IFERROR(VLOOKUP($EG177,Data!$B:$CP,Daily!FC$10,0)/IFERROR(VLOOKUP($EG169,Data!$B:$CP,Daily!FC$10,0),0),0)</f>
      </c>
      <c r="FD177" s="14">
        <f>IFERROR(VLOOKUP($EG177,Data!$B:$CP,Daily!FD$10,0)/IFERROR(VLOOKUP($EG169,Data!$B:$CP,Daily!FD$10,0),0),0)</f>
      </c>
      <c r="FE177" s="14">
        <f>IFERROR(VLOOKUP($EG177,Data!$B:$CP,Daily!FE$10,0)/IFERROR(VLOOKUP($EG169,Data!$B:$CP,Daily!FE$10,0),0),0)</f>
      </c>
      <c r="FF177" s="14">
        <f>IFERROR(VLOOKUP($EG177,Data!$B:$CP,Daily!FF$10,0)/IFERROR(VLOOKUP($EG169,Data!$B:$CP,Daily!FF$10,0),0),0)</f>
      </c>
      <c r="FG177" s="14">
        <f>IFERROR(VLOOKUP($EG177,Data!$B:$CP,Daily!FG$10,0)/IFERROR(VLOOKUP($EG169,Data!$B:$CP,Daily!FG$10,0),0),0)</f>
      </c>
      <c r="FH177" s="14">
        <f>IFERROR(VLOOKUP($EG177,Data!$B:$CP,Daily!FH$10,0)/IFERROR(VLOOKUP($EG169,Data!$B:$CP,Daily!FH$10,0),0),0)</f>
      </c>
      <c r="FI177" s="14">
        <f>IFERROR(VLOOKUP($EG177,Data!$B:$CP,Daily!FI$10,0)/IFERROR(VLOOKUP($EG169,Data!$B:$CP,Daily!FI$10,0),0),0)</f>
      </c>
      <c r="FJ177" s="14">
        <f>IFERROR(VLOOKUP($EG177,Data!$B:$CP,Daily!FJ$10,0)/IFERROR(VLOOKUP($EG169,Data!$B:$CP,Daily!FJ$10,0),0),0)</f>
      </c>
      <c r="FK177" s="14">
        <f>IFERROR(VLOOKUP($EG177,Data!$B:$CP,Daily!FK$10,0)/IFERROR(VLOOKUP($EG169,Data!$B:$CP,Daily!FK$10,0),0),0)</f>
      </c>
      <c r="FL177" s="14">
        <f>IFERROR(VLOOKUP($EG177,Data!$B:$CP,Daily!FL$10,0)/IFERROR(VLOOKUP($EG169,Data!$B:$CP,Daily!FL$10,0),0),0)</f>
      </c>
      <c r="FM177" s="14">
        <f>IFERROR(VLOOKUP($EG177,Data!$B:$CP,Daily!FM$10,0)/IFERROR(VLOOKUP($EG169,Data!$B:$CP,Daily!FM$10,0),0),0)</f>
      </c>
      <c r="FN177" s="14">
        <f>IFERROR(VLOOKUP($EG177,Data!$B:$CP,Daily!FN$10,0)/IFERROR(VLOOKUP($EG169,Data!$B:$CP,Daily!FN$10,0),0),0)</f>
      </c>
      <c r="FO177" s="14">
        <f>IFERROR(VLOOKUP($EG177,Data!$B:$CP,Daily!FO$10,0)/IFERROR(VLOOKUP($EG169,Data!$B:$CP,Daily!FO$10,0),0),0)</f>
      </c>
      <c r="FP177" s="14">
        <f>IFERROR(VLOOKUP($EG177,Data!$B:$CP,Daily!FP$10,0)/IFERROR(VLOOKUP($EG169,Data!$B:$CP,Daily!FP$10,0),0),0)</f>
      </c>
      <c r="FQ177" s="14">
        <f>IFERROR(VLOOKUP($EG177,Data!$B:$CP,Daily!FQ$10,0)/IFERROR(VLOOKUP($EG169,Data!$B:$CP,Daily!FQ$10,0),0),0)</f>
      </c>
      <c r="FR177" s="14">
        <f>IFERROR(VLOOKUP($EG177,Data!$B:$CP,Daily!FR$10,0)/IFERROR(VLOOKUP($EG169,Data!$B:$CP,Daily!FR$10,0),0),0)</f>
      </c>
      <c r="FS177" s="14">
        <f>IFERROR(VLOOKUP($EG177,Data!$B:$CP,Daily!FS$10,0)/IFERROR(VLOOKUP($EG169,Data!$B:$CP,Daily!FS$10,0),0),0)</f>
      </c>
      <c r="FT177" s="14">
        <f>IFERROR(VLOOKUP($EG177,Data!$B:$CP,Daily!FT$10,0)/IFERROR(VLOOKUP($EG169,Data!$B:$CP,Daily!FT$10,0),0),0)</f>
      </c>
      <c r="FU177" s="14">
        <f>IFERROR(VLOOKUP($EG177,Data!$B:$CP,Daily!FU$10,0)/IFERROR(VLOOKUP($EG169,Data!$B:$CP,Daily!FU$10,0),0),0)</f>
      </c>
      <c r="FV177" s="14">
        <f>IFERROR(VLOOKUP($EG177,Data!$B:$CP,Daily!FV$10,0)/IFERROR(VLOOKUP($EG169,Data!$B:$CP,Daily!FV$10,0),0),0)</f>
      </c>
      <c r="FW177" s="14">
        <f>IFERROR(VLOOKUP($EG177,Data!$B:$CP,Daily!FW$10,0)/IFERROR(VLOOKUP($EG169,Data!$B:$CP,Daily!FW$10,0),0),0)</f>
      </c>
      <c r="FX177" s="14">
        <f>IFERROR(VLOOKUP($EG177,Data!$B:$CP,Daily!FX$10,0)/IFERROR(VLOOKUP($EG169,Data!$B:$CP,Daily!FX$10,0),0),0)</f>
      </c>
      <c r="FY177" s="14">
        <f>IFERROR(VLOOKUP($EG177,Data!$B:$CP,Daily!FY$10,0)/IFERROR(VLOOKUP($EG169,Data!$B:$CP,Daily!FY$10,0),0),0)</f>
      </c>
      <c r="FZ177" s="14">
        <f>IFERROR(VLOOKUP($EG177,Data!$B:$CP,Daily!FZ$10,0)/IFERROR(VLOOKUP($EG169,Data!$B:$CP,Daily!FZ$10,0),0),0)</f>
      </c>
      <c r="GA177" s="14">
        <f>IFERROR(VLOOKUP($EG177,Data!$B:$CP,Daily!GA$10,0)/IFERROR(VLOOKUP($EG169,Data!$B:$CP,Daily!GA$10,0),0),0)</f>
      </c>
      <c r="GB177" s="14">
        <f>IFERROR(VLOOKUP($EG177,Data!$B:$CP,Daily!GB$10,0)/IFERROR(VLOOKUP($EG169,Data!$B:$CP,Daily!GB$10,0),0),0)</f>
      </c>
      <c r="GC177" s="14">
        <f>IFERROR(VLOOKUP($EG177,Data!$B:$CP,Daily!GC$10,0)/IFERROR(VLOOKUP($EG169,Data!$B:$CP,Daily!GC$10,0),0),0)</f>
      </c>
      <c r="GD177" s="14">
        <f>IFERROR(VLOOKUP($EG177,Data!$B:$CP,Daily!GD$10,0)/IFERROR(VLOOKUP($EG169,Data!$B:$CP,Daily!GD$10,0),0),0)</f>
      </c>
      <c r="GE177" s="14">
        <f>IFERROR(VLOOKUP($EG177,Data!$B:$CP,Daily!GE$10,0)/IFERROR(VLOOKUP($EG169,Data!$B:$CP,Daily!GE$10,0),0),0)</f>
      </c>
      <c r="GF177" s="14">
        <f>IFERROR(VLOOKUP($EG177,Data!$B:$CP,Daily!GF$10,0)/IFERROR(VLOOKUP($EG169,Data!$B:$CP,Daily!GF$10,0),0),0)</f>
      </c>
      <c r="GG177" s="14">
        <f>IFERROR(VLOOKUP($EG177,Data!$B:$CP,Daily!GG$10,0)/IFERROR(VLOOKUP($EG169,Data!$B:$CP,Daily!GG$10,0),0),0)</f>
      </c>
      <c r="GH177" s="14">
        <f>IFERROR(VLOOKUP($EG177,Data!$B:$CP,Daily!GH$10,0)/IFERROR(VLOOKUP($EG169,Data!$B:$CP,Daily!GH$10,0),0),0)</f>
      </c>
      <c r="GI177" s="14">
        <f>IFERROR(VLOOKUP($EG177,Data!$B:$CP,Daily!GI$10,0)/IFERROR(VLOOKUP($EG169,Data!$B:$CP,Daily!GI$10,0),0),0)</f>
      </c>
      <c r="GJ177" s="14">
        <f>IFERROR(VLOOKUP($EG177,Data!$B:$CP,Daily!GJ$10,0)/IFERROR(VLOOKUP($EG169,Data!$B:$CP,Daily!GJ$10,0),0),0)</f>
      </c>
      <c r="GK177" s="14">
        <f>IFERROR(VLOOKUP($EG177,Data!$B:$CP,Daily!GK$10,0)/IFERROR(VLOOKUP($EG169,Data!$B:$CP,Daily!GK$10,0),0),0)</f>
      </c>
      <c r="GL177" s="14">
        <f>IFERROR(VLOOKUP($EG177,Data!$B:$CP,Daily!GL$10,0)/IFERROR(VLOOKUP($EG169,Data!$B:$CP,Daily!GL$10,0),0),0)</f>
      </c>
      <c r="GM177" s="14">
        <f>IFERROR(VLOOKUP($EG177,Data!$B:$CP,Daily!GM$10,0)/IFERROR(VLOOKUP($EG169,Data!$B:$CP,Daily!GM$10,0),0),0)</f>
      </c>
      <c r="GN177" s="14">
        <f>IFERROR(VLOOKUP($EG177,Data!$B:$CP,Daily!GN$10,0)/IFERROR(VLOOKUP($EG169,Data!$B:$CP,Daily!GN$10,0),0),0)</f>
      </c>
      <c r="GO177" s="14">
        <f>IFERROR(VLOOKUP($EG177,Data!$B:$CP,Daily!GO$10,0)/IFERROR(VLOOKUP($EG169,Data!$B:$CP,Daily!GO$10,0),0),0)</f>
      </c>
      <c r="GP177" s="14">
        <f>IFERROR(VLOOKUP($EG177,Data!$B:$CP,Daily!GP$10,0)/IFERROR(VLOOKUP($EG169,Data!$B:$CP,Daily!GP$10,0),0),0)</f>
      </c>
      <c r="GQ177" s="14">
        <f>IFERROR(VLOOKUP($EG177,Data!$B:$CP,Daily!GQ$10,0)/IFERROR(VLOOKUP($EG169,Data!$B:$CP,Daily!GQ$10,0),0),0)</f>
      </c>
      <c r="GR177" s="14">
        <f>IFERROR(VLOOKUP($EG177,Data!$B:$CP,Daily!GR$10,0)/IFERROR(VLOOKUP($EG169,Data!$B:$CP,Daily!GR$10,0),0),0)</f>
      </c>
      <c r="GS177" s="14">
        <f>IFERROR(VLOOKUP($EG177,Data!$B:$CP,Daily!GS$10,0)/IFERROR(VLOOKUP($EG169,Data!$B:$CP,Daily!GS$10,0),0),0)</f>
      </c>
      <c r="GT177" s="14">
        <f>IFERROR(VLOOKUP($EG177,Data!$B:$CP,Daily!GT$10,0)/IFERROR(VLOOKUP($EG169,Data!$B:$CP,Daily!GT$10,0),0),0)</f>
      </c>
      <c r="GU177" s="14">
        <f>IFERROR(VLOOKUP($EG177,Data!$B:$CP,Daily!GU$10,0)/IFERROR(VLOOKUP($EG169,Data!$B:$CP,Daily!GU$10,0),0),0)</f>
      </c>
      <c r="GV177" s="14">
        <f>IFERROR(VLOOKUP($EG177,Data!$B:$CP,Daily!GV$10,0)/IFERROR(VLOOKUP($EG169,Data!$B:$CP,Daily!GV$10,0),0),0)</f>
      </c>
      <c r="GW177" s="14">
        <f>IFERROR(VLOOKUP($EG177,Data!$B:$CP,Daily!GW$10,0)/IFERROR(VLOOKUP($EG169,Data!$B:$CP,Daily!GW$10,0),0),0)</f>
      </c>
      <c r="GX177" s="14">
        <f>IFERROR(VLOOKUP($EG177,Data!$B:$CP,Daily!GX$10,0)/IFERROR(VLOOKUP($EG169,Data!$B:$CP,Daily!GX$10,0),0),0)</f>
      </c>
      <c r="GY177" s="14">
        <f>IFERROR(VLOOKUP($EG177,Data!$B:$CP,Daily!GY$10,0)/IFERROR(VLOOKUP($EG169,Data!$B:$CP,Daily!GY$10,0),0),0)</f>
      </c>
      <c r="GZ177" s="14">
        <f>IFERROR(VLOOKUP($EG177,Data!$B:$CP,Daily!GZ$10,0)/IFERROR(VLOOKUP($EG169,Data!$B:$CP,Daily!GZ$10,0),0),0)</f>
      </c>
      <c r="HA177" s="14">
        <f>IFERROR(VLOOKUP($EG177,Data!$B:$CP,Daily!HA$10,0)/IFERROR(VLOOKUP($EG169,Data!$B:$CP,Daily!HA$10,0),0),0)</f>
      </c>
      <c r="HB177" s="14">
        <f>IFERROR(VLOOKUP($EG177,Data!$B:$CP,Daily!HB$10,0)/IFERROR(VLOOKUP($EG169,Data!$B:$CP,Daily!HB$10,0),0),0)</f>
      </c>
      <c r="HC177" s="14">
        <f>IFERROR(VLOOKUP($EG177,Data!$B:$CP,Daily!HC$10,0)/IFERROR(VLOOKUP($EG169,Data!$B:$CP,Daily!HC$10,0),0),0)</f>
      </c>
      <c r="HD177" s="14">
        <f>IFERROR(VLOOKUP($EG177,Data!$B:$CP,Daily!HD$10,0)/IFERROR(VLOOKUP($EG169,Data!$B:$CP,Daily!HD$10,0),0),0)</f>
      </c>
      <c r="HE177" s="14">
        <f>IFERROR(VLOOKUP($EG177,Data!$B:$CP,Daily!HE$10,0)/IFERROR(VLOOKUP($EG169,Data!$B:$CP,Daily!HE$10,0),0),0)</f>
      </c>
      <c r="HF177" s="14">
        <f>IFERROR(VLOOKUP($EG177,Data!$B:$CP,Daily!HF$10,0)/IFERROR(VLOOKUP($EG169,Data!$B:$CP,Daily!HF$10,0),0),0)</f>
      </c>
      <c r="HG177" s="14">
        <f>IFERROR(VLOOKUP($EG177,Data!$B:$CP,Daily!HG$10,0)/IFERROR(VLOOKUP($EG169,Data!$B:$CP,Daily!HG$10,0),0),0)</f>
      </c>
      <c r="HH177" s="14">
        <f>IFERROR(VLOOKUP($EG177,Data!$B:$CP,Daily!HH$10,0)/IFERROR(VLOOKUP($EG169,Data!$B:$CP,Daily!HH$10,0),0),0)</f>
      </c>
      <c r="HI177" s="14">
        <f>IFERROR(VLOOKUP($EG177,Data!$B:$CP,Daily!HI$10,0)/IFERROR(VLOOKUP($EG169,Data!$B:$CP,Daily!HI$10,0),0),0)</f>
      </c>
      <c r="HJ177" s="14">
        <f>IFERROR(VLOOKUP($EG177,Data!$B:$CP,Daily!HJ$10,0)/IFERROR(VLOOKUP($EG169,Data!$B:$CP,Daily!HJ$10,0),0),0)</f>
      </c>
      <c r="HK177" s="14">
        <f>IFERROR(VLOOKUP($EG177,Data!$B:$CP,Daily!HK$10,0)/IFERROR(VLOOKUP($EG169,Data!$B:$CP,Daily!HK$10,0),0),0)</f>
      </c>
      <c r="HL177" s="14">
        <f>IFERROR(VLOOKUP($EG177,Data!$B:$CP,Daily!HL$10,0)/IFERROR(VLOOKUP($EG169,Data!$B:$CP,Daily!HL$10,0),0),0)</f>
      </c>
      <c r="HM177" s="14">
        <f>IFERROR(VLOOKUP($EG177,Data!$B:$CP,Daily!HM$10,0)/IFERROR(VLOOKUP($EG169,Data!$B:$CP,Daily!HM$10,0),0),0)</f>
      </c>
      <c r="HN177" s="14">
        <f>IFERROR(VLOOKUP($EG177,Data!$B:$CP,Daily!HN$10,0)/IFERROR(VLOOKUP($EG169,Data!$B:$CP,Daily!HN$10,0),0),0)</f>
      </c>
      <c r="HO177" s="14">
        <f>IFERROR(VLOOKUP($EG177,Data!$B:$CP,Daily!HO$10,0)/IFERROR(VLOOKUP($EG169,Data!$B:$CP,Daily!HO$10,0),0),0)</f>
      </c>
      <c r="HP177" s="14">
        <f>IFERROR(VLOOKUP($EG177,Data!$B:$CP,Daily!HP$10,0)/IFERROR(VLOOKUP($EG169,Data!$B:$CP,Daily!HP$10,0),0),0)</f>
      </c>
      <c r="HQ177" s="14">
        <f>IFERROR(VLOOKUP($EG177,Data!$B:$CP,Daily!HQ$10,0)/IFERROR(VLOOKUP($EG169,Data!$B:$CP,Daily!HQ$10,0),0),0)</f>
      </c>
      <c r="HR177" s="14">
        <f>IFERROR(VLOOKUP($EG177,Data!$B:$CP,Daily!HR$10,0)/IFERROR(VLOOKUP($EG169,Data!$B:$CP,Daily!HR$10,0),0),0)</f>
      </c>
      <c r="HS177" s="14">
        <f>IFERROR(VLOOKUP($EG177,Data!$B:$CP,Daily!HS$10,0)/IFERROR(VLOOKUP($EG169,Data!$B:$CP,Daily!HS$10,0),0),0)</f>
      </c>
      <c r="HT177" s="14">
        <f>IFERROR(VLOOKUP($EG177,Data!$B:$CP,Daily!HT$10,0)/IFERROR(VLOOKUP($EG169,Data!$B:$CP,Daily!HT$10,0),0),0)</f>
      </c>
      <c r="HU177" s="14">
        <f>IFERROR(VLOOKUP($EG177,Data!$B:$CP,Daily!HU$10,0)/IFERROR(VLOOKUP($EG169,Data!$B:$CP,Daily!HU$10,0),0),0)</f>
      </c>
      <c r="HV177" s="52">
        <f t="shared" si="2141"/>
      </c>
      <c r="HW177" s="52">
        <f t="shared" si="2142"/>
      </c>
      <c r="HX177" s="52">
        <f t="shared" si="2649"/>
      </c>
      <c r="HY177" s="52">
        <f t="shared" si="2650"/>
      </c>
      <c r="HZ177" s="52">
        <f t="shared" si="2651"/>
      </c>
      <c r="IA177" s="55"/>
      <c r="IB177" s="14">
        <f t="shared" si="2652"/>
      </c>
      <c r="IC177" s="14">
        <f>SUMPRODUCT(HM177:HS177,HM$169:HS$169)/SUM(HM$169:HS$169)</f>
      </c>
      <c r="ID177" s="14">
        <f>SUMPRODUCT(GQ177:HS177,GQ$169:HS$169)/SUM(GQ$169:HS$169)</f>
      </c>
      <c r="IE177" s="16"/>
      <c r="IF177" s="9" t="s">
        <v>865</v>
      </c>
      <c r="IG177" s="9" t="s">
        <v>154</v>
      </c>
      <c r="IH177" s="14">
        <f>IFERROR(VLOOKUP($IF177,Data!$B:$CP,Daily!IH$10,0)/IFERROR(VLOOKUP($IF169,Data!$B:$CP,Daily!IH$10,0),0),0)</f>
      </c>
      <c r="II177" s="14">
        <f>IFERROR(VLOOKUP($IF177,Data!$B:$CP,Daily!II$10,0)/IFERROR(VLOOKUP($IF169,Data!$B:$CP,Daily!II$10,0),0),0)</f>
      </c>
      <c r="IJ177" s="14">
        <f>IFERROR(VLOOKUP($IF177,Data!$B:$CP,Daily!IJ$10,0)/IFERROR(VLOOKUP($IF169,Data!$B:$CP,Daily!IJ$10,0),0),0)</f>
      </c>
      <c r="IK177" s="14">
        <f>IFERROR(VLOOKUP($IF177,Data!$B:$CP,Daily!IK$10,0)/IFERROR(VLOOKUP($IF169,Data!$B:$CP,Daily!IK$10,0),0),0)</f>
      </c>
      <c r="IL177" s="14">
        <f>IFERROR(VLOOKUP($IF177,Data!$B:$CP,Daily!IL$10,0)/IFERROR(VLOOKUP($IF169,Data!$B:$CP,Daily!IL$10,0),0),0)</f>
      </c>
      <c r="IM177" s="14">
        <f>IFERROR(VLOOKUP($IF177,Data!$B:$CP,Daily!IM$10,0)/IFERROR(VLOOKUP($IF169,Data!$B:$CP,Daily!IM$10,0),0),0)</f>
      </c>
      <c r="IN177" s="14">
        <f>IFERROR(VLOOKUP($IF177,Data!$B:$CP,Daily!IN$10,0)/IFERROR(VLOOKUP($IF169,Data!$B:$CP,Daily!IN$10,0),0),0)</f>
      </c>
      <c r="IO177" s="14">
        <f>IFERROR(VLOOKUP($IF177,Data!$B:$CP,Daily!IO$10,0)/IFERROR(VLOOKUP($IF169,Data!$B:$CP,Daily!IO$10,0),0),0)</f>
      </c>
      <c r="IP177" s="14">
        <f>IFERROR(VLOOKUP($IF177,Data!$B:$CP,Daily!IP$10,0)/IFERROR(VLOOKUP($IF169,Data!$B:$CP,Daily!IP$10,0),0),0)</f>
      </c>
      <c r="IQ177" s="14">
        <f>IFERROR(VLOOKUP($IF177,Data!$B:$CP,Daily!IQ$10,0)/IFERROR(VLOOKUP($IF169,Data!$B:$CP,Daily!IQ$10,0),0),0)</f>
      </c>
      <c r="IR177" s="14">
        <f>IFERROR(VLOOKUP($IF177,Data!$B:$CP,Daily!IR$10,0)/IFERROR(VLOOKUP($IF169,Data!$B:$CP,Daily!IR$10,0),0),0)</f>
      </c>
      <c r="IS177" s="14">
        <f>IFERROR(VLOOKUP($IF177,Data!$B:$CP,Daily!IS$10,0)/IFERROR(VLOOKUP($IF169,Data!$B:$CP,Daily!IS$10,0),0),0)</f>
      </c>
      <c r="IT177" s="14">
        <f>IFERROR(VLOOKUP($IF177,Data!$B:$CP,Daily!IT$10,0)/IFERROR(VLOOKUP($IF169,Data!$B:$CP,Daily!IT$10,0),0),0)</f>
      </c>
      <c r="IU177" s="14">
        <f>IFERROR(VLOOKUP($IF177,Data!$B:$CP,Daily!IU$10,0)/IFERROR(VLOOKUP($IF169,Data!$B:$CP,Daily!IU$10,0),0),0)</f>
      </c>
      <c r="IV177" s="14">
        <f>IFERROR(VLOOKUP($IF177,Data!$B:$CP,Daily!IV$10,0)/IFERROR(VLOOKUP($IF169,Data!$B:$CP,Daily!IV$10,0),0),0)</f>
      </c>
      <c r="IW177" s="14">
        <f>IFERROR(VLOOKUP($IF177,Data!$B:$CP,Daily!IW$10,0)/IFERROR(VLOOKUP($IF169,Data!$B:$CP,Daily!IW$10,0),0),0)</f>
      </c>
      <c r="IX177" s="14">
        <f>IFERROR(VLOOKUP($IF177,Data!$B:$CP,Daily!IX$10,0)/IFERROR(VLOOKUP($IF169,Data!$B:$CP,Daily!IX$10,0),0),0)</f>
      </c>
      <c r="IY177" s="14">
        <f>IFERROR(VLOOKUP($IF177,Data!$B:$CP,Daily!IY$10,0)/IFERROR(VLOOKUP($IF169,Data!$B:$CP,Daily!IY$10,0),0),0)</f>
      </c>
      <c r="IZ177" s="14">
        <f>IFERROR(VLOOKUP($IF177,Data!$B:$CP,Daily!IZ$10,0)/IFERROR(VLOOKUP($IF169,Data!$B:$CP,Daily!IZ$10,0),0),0)</f>
      </c>
      <c r="JA177" s="14">
        <f>IFERROR(VLOOKUP($IF177,Data!$B:$CP,Daily!JA$10,0)/IFERROR(VLOOKUP($IF169,Data!$B:$CP,Daily!JA$10,0),0),0)</f>
      </c>
      <c r="JB177" s="14">
        <f>IFERROR(VLOOKUP($IF177,Data!$B:$CP,Daily!JB$10,0)/IFERROR(VLOOKUP($IF169,Data!$B:$CP,Daily!JB$10,0),0),0)</f>
      </c>
      <c r="JC177" s="14">
        <f>IFERROR(VLOOKUP($IF177,Data!$B:$CP,Daily!JC$10,0)/IFERROR(VLOOKUP($IF169,Data!$B:$CP,Daily!JC$10,0),0),0)</f>
      </c>
      <c r="JD177" s="14">
        <f>IFERROR(VLOOKUP($IF177,Data!$B:$CP,Daily!JD$10,0)/IFERROR(VLOOKUP($IF169,Data!$B:$CP,Daily!JD$10,0),0),0)</f>
      </c>
      <c r="JE177" s="14">
        <f>IFERROR(VLOOKUP($IF177,Data!$B:$CP,Daily!JE$10,0)/IFERROR(VLOOKUP($IF169,Data!$B:$CP,Daily!JE$10,0),0),0)</f>
      </c>
      <c r="JF177" s="14">
        <f>IFERROR(VLOOKUP($IF177,Data!$B:$CP,Daily!JF$10,0)/IFERROR(VLOOKUP($IF169,Data!$B:$CP,Daily!JF$10,0),0),0)</f>
      </c>
      <c r="JG177" s="14">
        <f>IFERROR(VLOOKUP($IF177,Data!$B:$CP,Daily!JG$10,0)/IFERROR(VLOOKUP($IF169,Data!$B:$CP,Daily!JG$10,0),0),0)</f>
      </c>
      <c r="JH177" s="14">
        <f>IFERROR(VLOOKUP($IF177,Data!$B:$CP,Daily!JH$10,0)/IFERROR(VLOOKUP($IF169,Data!$B:$CP,Daily!JH$10,0),0),0)</f>
      </c>
      <c r="JI177" s="14">
        <f>IFERROR(VLOOKUP($IF177,Data!$B:$CP,Daily!JI$10,0)/IFERROR(VLOOKUP($IF169,Data!$B:$CP,Daily!JI$10,0),0),0)</f>
      </c>
      <c r="JJ177" s="14">
        <f>IFERROR(VLOOKUP($IF177,Data!$B:$CP,Daily!JJ$10,0)/IFERROR(VLOOKUP($IF169,Data!$B:$CP,Daily!JJ$10,0),0),0)</f>
      </c>
      <c r="JK177" s="14">
        <f>IFERROR(VLOOKUP($IF177,Data!$B:$CP,Daily!JK$10,0)/IFERROR(VLOOKUP($IF169,Data!$B:$CP,Daily!JK$10,0),0),0)</f>
      </c>
      <c r="JL177" s="14">
        <f>IFERROR(VLOOKUP($IF177,Data!$B:$CP,Daily!JL$10,0)/IFERROR(VLOOKUP($IF169,Data!$B:$CP,Daily!JL$10,0),0),0)</f>
      </c>
      <c r="JM177" s="14">
        <f>IFERROR(VLOOKUP($IF177,Data!$B:$CP,Daily!JM$10,0)/IFERROR(VLOOKUP($IF169,Data!$B:$CP,Daily!JM$10,0),0),0)</f>
      </c>
      <c r="JN177" s="14">
        <f>IFERROR(VLOOKUP($IF177,Data!$B:$CP,Daily!JN$10,0)/IFERROR(VLOOKUP($IF169,Data!$B:$CP,Daily!JN$10,0),0),0)</f>
      </c>
      <c r="JO177" s="14">
        <f>IFERROR(VLOOKUP($IF177,Data!$B:$CP,Daily!JO$10,0)/IFERROR(VLOOKUP($IF169,Data!$B:$CP,Daily!JO$10,0),0),0)</f>
      </c>
      <c r="JP177" s="14">
        <f>IFERROR(VLOOKUP($IF177,Data!$B:$CP,Daily!JP$10,0)/IFERROR(VLOOKUP($IF169,Data!$B:$CP,Daily!JP$10,0),0),0)</f>
      </c>
      <c r="JQ177" s="14">
        <f>IFERROR(VLOOKUP($IF177,Data!$B:$CP,Daily!JQ$10,0)/IFERROR(VLOOKUP($IF169,Data!$B:$CP,Daily!JQ$10,0),0),0)</f>
      </c>
      <c r="JR177" s="14">
        <f>IFERROR(VLOOKUP($IF177,Data!$B:$CP,Daily!JR$10,0)/IFERROR(VLOOKUP($IF169,Data!$B:$CP,Daily!JR$10,0),0),0)</f>
      </c>
      <c r="JS177" s="14">
        <f>IFERROR(VLOOKUP($IF177,Data!$B:$CP,Daily!JS$10,0)/IFERROR(VLOOKUP($IF169,Data!$B:$CP,Daily!JS$10,0),0),0)</f>
      </c>
      <c r="JT177" s="14">
        <f>IFERROR(VLOOKUP($IF177,Data!$B:$CP,Daily!JT$10,0)/IFERROR(VLOOKUP($IF169,Data!$B:$CP,Daily!JT$10,0),0),0)</f>
      </c>
      <c r="JU177" s="14">
        <f>IFERROR(VLOOKUP($IF177,Data!$B:$CP,Daily!JU$10,0)/IFERROR(VLOOKUP($IF169,Data!$B:$CP,Daily!JU$10,0),0),0)</f>
      </c>
      <c r="JV177" s="14">
        <f>IFERROR(VLOOKUP($IF177,Data!$B:$CP,Daily!JV$10,0)/IFERROR(VLOOKUP($IF169,Data!$B:$CP,Daily!JV$10,0),0),0)</f>
      </c>
      <c r="JW177" s="14">
        <f>IFERROR(VLOOKUP($IF177,Data!$B:$CP,Daily!JW$10,0)/IFERROR(VLOOKUP($IF169,Data!$B:$CP,Daily!JW$10,0),0),0)</f>
      </c>
      <c r="JX177" s="14">
        <f>IFERROR(VLOOKUP($IF177,Data!$B:$CP,Daily!JX$10,0)/IFERROR(VLOOKUP($IF169,Data!$B:$CP,Daily!JX$10,0),0),0)</f>
      </c>
      <c r="JY177" s="14">
        <f>IFERROR(VLOOKUP($IF177,Data!$B:$CP,Daily!JY$10,0)/IFERROR(VLOOKUP($IF169,Data!$B:$CP,Daily!JY$10,0),0),0)</f>
      </c>
      <c r="JZ177" s="14">
        <f>IFERROR(VLOOKUP($IF177,Data!$B:$CP,Daily!JZ$10,0)/IFERROR(VLOOKUP($IF169,Data!$B:$CP,Daily!JZ$10,0),0),0)</f>
      </c>
      <c r="KA177" s="14">
        <f>IFERROR(VLOOKUP($IF177,Data!$B:$CP,Daily!KA$10,0)/IFERROR(VLOOKUP($IF169,Data!$B:$CP,Daily!KA$10,0),0),0)</f>
      </c>
      <c r="KB177" s="14">
        <f>IFERROR(VLOOKUP($IF177,Data!$B:$CP,Daily!KB$10,0)/IFERROR(VLOOKUP($IF169,Data!$B:$CP,Daily!KB$10,0),0),0)</f>
      </c>
      <c r="KC177" s="14">
        <f>IFERROR(VLOOKUP($IF177,Data!$B:$CP,Daily!KC$10,0)/IFERROR(VLOOKUP($IF169,Data!$B:$CP,Daily!KC$10,0),0),0)</f>
      </c>
      <c r="KD177" s="14">
        <f>IFERROR(VLOOKUP($IF177,Data!$B:$CP,Daily!KD$10,0)/IFERROR(VLOOKUP($IF169,Data!$B:$CP,Daily!KD$10,0),0),0)</f>
      </c>
      <c r="KE177" s="14">
        <f>IFERROR(VLOOKUP($IF177,Data!$B:$CP,Daily!KE$10,0)/IFERROR(VLOOKUP($IF169,Data!$B:$CP,Daily!KE$10,0),0),0)</f>
      </c>
      <c r="KF177" s="14">
        <f>IFERROR(VLOOKUP($IF177,Data!$B:$CP,Daily!KF$10,0)/IFERROR(VLOOKUP($IF169,Data!$B:$CP,Daily!KF$10,0),0),0)</f>
      </c>
      <c r="KG177" s="14">
        <f>IFERROR(VLOOKUP($IF177,Data!$B:$CP,Daily!KG$10,0)/IFERROR(VLOOKUP($IF169,Data!$B:$CP,Daily!KG$10,0),0),0)</f>
      </c>
      <c r="KH177" s="14">
        <f>IFERROR(VLOOKUP($IF177,Data!$B:$CP,Daily!KH$10,0)/IFERROR(VLOOKUP($IF169,Data!$B:$CP,Daily!KH$10,0),0),0)</f>
      </c>
      <c r="KI177" s="14">
        <f>IFERROR(VLOOKUP($IF177,Data!$B:$CP,Daily!KI$10,0)/IFERROR(VLOOKUP($IF169,Data!$B:$CP,Daily!KI$10,0),0),0)</f>
      </c>
      <c r="KJ177" s="14">
        <f>IFERROR(VLOOKUP($IF177,Data!$B:$CP,Daily!KJ$10,0)/IFERROR(VLOOKUP($IF169,Data!$B:$CP,Daily!KJ$10,0),0),0)</f>
      </c>
      <c r="KK177" s="14">
        <f>IFERROR(VLOOKUP($IF177,Data!$B:$CP,Daily!KK$10,0)/IFERROR(VLOOKUP($IF169,Data!$B:$CP,Daily!KK$10,0),0),0)</f>
      </c>
      <c r="KL177" s="14">
        <f>IFERROR(VLOOKUP($IF177,Data!$B:$CP,Daily!KL$10,0)/IFERROR(VLOOKUP($IF169,Data!$B:$CP,Daily!KL$10,0),0),0)</f>
      </c>
      <c r="KM177" s="14">
        <f>IFERROR(VLOOKUP($IF177,Data!$B:$CP,Daily!KM$10,0)/IFERROR(VLOOKUP($IF169,Data!$B:$CP,Daily!KM$10,0),0),0)</f>
      </c>
      <c r="KN177" s="14">
        <f>IFERROR(VLOOKUP($IF177,Data!$B:$CP,Daily!KN$10,0)/IFERROR(VLOOKUP($IF169,Data!$B:$CP,Daily!KN$10,0),0),0)</f>
      </c>
      <c r="KO177" s="14">
        <f>IFERROR(VLOOKUP($IF177,Data!$B:$CP,Daily!KO$10,0)/IFERROR(VLOOKUP($IF169,Data!$B:$CP,Daily!KO$10,0),0),0)</f>
      </c>
      <c r="KP177" s="14">
        <f>IFERROR(VLOOKUP($IF177,Data!$B:$CP,Daily!KP$10,0)/IFERROR(VLOOKUP($IF169,Data!$B:$CP,Daily!KP$10,0),0),0)</f>
      </c>
      <c r="KQ177" s="14">
        <f>IFERROR(VLOOKUP($IF177,Data!$B:$CP,Daily!KQ$10,0)/IFERROR(VLOOKUP($IF169,Data!$B:$CP,Daily!KQ$10,0),0),0)</f>
      </c>
      <c r="KR177" s="14">
        <f>IFERROR(VLOOKUP($IF177,Data!$B:$CP,Daily!KR$10,0)/IFERROR(VLOOKUP($IF169,Data!$B:$CP,Daily!KR$10,0),0),0)</f>
      </c>
      <c r="KS177" s="14">
        <f>IFERROR(VLOOKUP($IF177,Data!$B:$CP,Daily!KS$10,0)/IFERROR(VLOOKUP($IF169,Data!$B:$CP,Daily!KS$10,0),0),0)</f>
      </c>
      <c r="KT177" s="14">
        <f>IFERROR(VLOOKUP($IF177,Data!$B:$CP,Daily!KT$10,0)/IFERROR(VLOOKUP($IF169,Data!$B:$CP,Daily!KT$10,0),0),0)</f>
      </c>
      <c r="KU177" s="14">
        <f>IFERROR(VLOOKUP($IF177,Data!$B:$CP,Daily!KU$10,0)/IFERROR(VLOOKUP($IF169,Data!$B:$CP,Daily!KU$10,0),0),0)</f>
      </c>
      <c r="KV177" s="14">
        <f>IFERROR(VLOOKUP($IF177,Data!$B:$CP,Daily!KV$10,0)/IFERROR(VLOOKUP($IF169,Data!$B:$CP,Daily!KV$10,0),0),0)</f>
      </c>
      <c r="KW177" s="14">
        <f>IFERROR(VLOOKUP($IF177,Data!$B:$CP,Daily!KW$10,0)/IFERROR(VLOOKUP($IF169,Data!$B:$CP,Daily!KW$10,0),0),0)</f>
      </c>
      <c r="KX177" s="14">
        <f>IFERROR(VLOOKUP($IF177,Data!$B:$CP,Daily!KX$10,0)/IFERROR(VLOOKUP($IF169,Data!$B:$CP,Daily!KX$10,0),0),0)</f>
      </c>
      <c r="KY177" s="14">
        <f>IFERROR(VLOOKUP($IF177,Data!$B:$CP,Daily!KY$10,0)/IFERROR(VLOOKUP($IF169,Data!$B:$CP,Daily!KY$10,0),0),0)</f>
      </c>
      <c r="KZ177" s="14">
        <f>IFERROR(VLOOKUP($IF177,Data!$B:$CP,Daily!KZ$10,0)/IFERROR(VLOOKUP($IF169,Data!$B:$CP,Daily!KZ$10,0),0),0)</f>
      </c>
      <c r="LA177" s="14">
        <f>IFERROR(VLOOKUP($IF177,Data!$B:$CP,Daily!LA$10,0)/IFERROR(VLOOKUP($IF169,Data!$B:$CP,Daily!LA$10,0),0),0)</f>
      </c>
      <c r="LB177" s="14">
        <f>IFERROR(VLOOKUP($IF177,Data!$B:$CP,Daily!LB$10,0)/IFERROR(VLOOKUP($IF169,Data!$B:$CP,Daily!LB$10,0),0),0)</f>
      </c>
      <c r="LC177" s="14">
        <f>IFERROR(VLOOKUP($IF177,Data!$B:$CP,Daily!LC$10,0)/IFERROR(VLOOKUP($IF169,Data!$B:$CP,Daily!LC$10,0),0),0)</f>
      </c>
      <c r="LD177" s="14">
        <f>IFERROR(VLOOKUP($IF177,Data!$B:$CP,Daily!LD$10,0)/IFERROR(VLOOKUP($IF169,Data!$B:$CP,Daily!LD$10,0),0),0)</f>
      </c>
      <c r="LE177" s="14">
        <f>IFERROR(VLOOKUP($IF177,Data!$B:$CP,Daily!LE$10,0)/IFERROR(VLOOKUP($IF169,Data!$B:$CP,Daily!LE$10,0),0),0)</f>
      </c>
      <c r="LF177" s="14">
        <f>IFERROR(VLOOKUP($IF177,Data!$B:$CP,Daily!LF$10,0)/IFERROR(VLOOKUP($IF169,Data!$B:$CP,Daily!LF$10,0),0),0)</f>
      </c>
      <c r="LG177" s="14">
        <f>IFERROR(VLOOKUP($IF177,Data!$B:$CP,Daily!LG$10,0)/IFERROR(VLOOKUP($IF169,Data!$B:$CP,Daily!LG$10,0),0),0)</f>
      </c>
      <c r="LH177" s="14">
        <f>IFERROR(VLOOKUP($IF177,Data!$B:$CP,Daily!LH$10,0)/IFERROR(VLOOKUP($IF169,Data!$B:$CP,Daily!LH$10,0),0),0)</f>
      </c>
      <c r="LI177" s="14">
        <f>IFERROR(VLOOKUP($IF177,Data!$B:$CP,Daily!LI$10,0)/IFERROR(VLOOKUP($IF169,Data!$B:$CP,Daily!LI$10,0),0),0)</f>
      </c>
      <c r="LJ177" s="14">
        <f>IFERROR(VLOOKUP($IF177,Data!$B:$CP,Daily!LJ$10,0)/IFERROR(VLOOKUP($IF169,Data!$B:$CP,Daily!LJ$10,0),0),0)</f>
      </c>
      <c r="LK177" s="14">
        <f>IFERROR(VLOOKUP($IF177,Data!$B:$CP,Daily!LK$10,0)/IFERROR(VLOOKUP($IF169,Data!$B:$CP,Daily!LK$10,0),0),0)</f>
      </c>
      <c r="LL177" s="14">
        <f>IFERROR(VLOOKUP($IF177,Data!$B:$CP,Daily!LL$10,0)/IFERROR(VLOOKUP($IF169,Data!$B:$CP,Daily!LL$10,0),0),0)</f>
      </c>
      <c r="LM177" s="14">
        <f>IFERROR(VLOOKUP($IF177,Data!$B:$CP,Daily!LM$10,0)/IFERROR(VLOOKUP($IF169,Data!$B:$CP,Daily!LM$10,0),0),0)</f>
      </c>
      <c r="LN177" s="14">
        <f>IFERROR(VLOOKUP($IF177,Data!$B:$CP,Daily!LN$10,0)/IFERROR(VLOOKUP($IF169,Data!$B:$CP,Daily!LN$10,0),0),0)</f>
      </c>
      <c r="LO177" s="14">
        <f>IFERROR(VLOOKUP($IF177,Data!$B:$CP,Daily!LO$10,0)/IFERROR(VLOOKUP($IF169,Data!$B:$CP,Daily!LO$10,0),0),0)</f>
      </c>
      <c r="LP177" s="14">
        <f>IFERROR(VLOOKUP($IF177,Data!$B:$CP,Daily!LP$10,0)/IFERROR(VLOOKUP($IF169,Data!$B:$CP,Daily!LP$10,0),0),0)</f>
      </c>
      <c r="LQ177" s="14">
        <f>IFERROR(VLOOKUP($IF177,Data!$B:$CP,Daily!LQ$10,0)/IFERROR(VLOOKUP($IF169,Data!$B:$CP,Daily!LQ$10,0),0),0)</f>
      </c>
      <c r="LR177" s="14">
        <f>IFERROR(VLOOKUP($IF177,Data!$B:$CP,Daily!LR$10,0)/IFERROR(VLOOKUP($IF169,Data!$B:$CP,Daily!LR$10,0),0),0)</f>
      </c>
      <c r="LS177" s="14">
        <f>IFERROR(VLOOKUP($IF177,Data!$B:$CP,Daily!LS$10,0)/IFERROR(VLOOKUP($IF169,Data!$B:$CP,Daily!LS$10,0),0),0)</f>
      </c>
      <c r="LU177" s="52">
        <f t="shared" si="2145"/>
      </c>
      <c r="LV177" s="52">
        <f t="shared" si="2146"/>
      </c>
      <c r="LW177" s="52">
        <f t="shared" si="2653"/>
      </c>
      <c r="LX177" s="52">
        <f t="shared" si="2654"/>
      </c>
      <c r="LY177" s="52">
        <f t="shared" si="2655"/>
      </c>
      <c r="LZ177" s="55"/>
      <c r="MA177" s="14">
        <f t="shared" si="2656"/>
      </c>
      <c r="MB177" s="14">
        <f>SUMPRODUCT(LL177:LR177,LL$169:LR$169)/SUM(LL$169:LR$169)</f>
      </c>
      <c r="MC177" s="14">
        <f>SUMPRODUCT(KP177:LR177,KP$169:LR$169)/SUM(KP$169:LR$169)</f>
      </c>
    </row>
    <row r="178" spans="4:341" hidden="1" x14ac:dyDescent="0.25">
      <c r="D178" s="130" t="s">
        <v>866</v>
      </c>
      <c r="E178" s="67" t="str">
        <f>VLOOKUP($D178,'Metric Nature'!$C:$D,2,0)&amp;IF(($F178&lt;(EA178)),"Below",IF(($F178&gt;(DZ178)),"Above","Within"))</f>
      </c>
      <c r="F178" s="71">
        <f t="shared" si="2524"/>
      </c>
      <c r="G178" s="63">
        <f t="shared" si="2525"/>
      </c>
      <c r="H178" s="98">
        <f t="shared" si="2526"/>
      </c>
      <c r="I178" s="63">
        <f t="shared" si="2527"/>
      </c>
      <c r="J178" s="71">
        <f t="shared" si="2528"/>
      </c>
      <c r="K178" s="62">
        <f t="shared" si="2529"/>
      </c>
      <c r="L178" s="70"/>
      <c r="M178" s="67" t="str">
        <f>VLOOKUP($D178,'Metric Nature'!$C:$D,2,0)&amp;IF(($N178&lt;(HZ178)),"Below",IF(($N178&gt;(HY178)),"Above","Within"))</f>
      </c>
      <c r="N178" s="71">
        <f t="shared" si="2530"/>
      </c>
      <c r="O178" s="63">
        <f t="shared" si="2635"/>
      </c>
      <c r="P178" s="98">
        <f t="shared" ref="P178" si="2703">IFERROR(((N178-O178)/O178),0)</f>
      </c>
      <c r="Q178" s="63">
        <f t="shared" si="2531"/>
      </c>
      <c r="R178" s="71">
        <f t="shared" si="2532"/>
      </c>
      <c r="S178" s="62">
        <f t="shared" si="2533"/>
      </c>
      <c r="T178" s="70"/>
      <c r="U178" s="67" t="str">
        <f>VLOOKUP($D178,'Metric Nature'!$C:$D,2,0)&amp;IF(($V178&lt;(LY178)),"Below",IF(($V178&gt;(LX178)),"Above","Within"))</f>
      </c>
      <c r="V178" s="62">
        <f t="shared" si="2534"/>
      </c>
      <c r="W178" s="63">
        <f t="shared" si="2637"/>
      </c>
      <c r="X178" s="62">
        <f t="shared" si="2535"/>
      </c>
      <c r="Y178" s="63">
        <f t="shared" si="2638"/>
      </c>
      <c r="Z178" s="62">
        <f t="shared" si="2536"/>
      </c>
      <c r="AA178" s="62">
        <f t="shared" si="2537"/>
      </c>
      <c r="AB178" s="64"/>
      <c r="AC178" s="60" t="s">
        <v>867</v>
      </c>
      <c r="AI178" s="9" t="s">
        <v>866</v>
      </c>
      <c r="AJ178" s="14">
        <f>IFERROR((VLOOKUP($EG178,Data!$B:$CP,Daily!EI$10,0)+VLOOKUP($IF178,Data!$B:$CP,Daily!IH$10,0))/(VLOOKUP($EG169,Data!$B:$CP,Daily!EI$10,0)+VLOOKUP($IF169,Data!$B:$CP,Daily!IH$10,0)),0)</f>
      </c>
      <c r="AK178" s="14">
        <f>IFERROR((VLOOKUP($EG178,Data!$B:$CP,Daily!EJ$10,0)+VLOOKUP($IF178,Data!$B:$CP,Daily!II$10,0))/(VLOOKUP($EG169,Data!$B:$CP,Daily!EJ$10,0)+VLOOKUP($IF169,Data!$B:$CP,Daily!II$10,0)),0)</f>
      </c>
      <c r="AL178" s="14">
        <f>IFERROR((VLOOKUP($EG178,Data!$B:$CP,Daily!EK$10,0)+VLOOKUP($IF178,Data!$B:$CP,Daily!IJ$10,0))/(VLOOKUP($EG169,Data!$B:$CP,Daily!EK$10,0)+VLOOKUP($IF169,Data!$B:$CP,Daily!IJ$10,0)),0)</f>
      </c>
      <c r="AM178" s="14">
        <f>IFERROR((VLOOKUP($EG178,Data!$B:$CP,Daily!EL$10,0)+VLOOKUP($IF178,Data!$B:$CP,Daily!IK$10,0))/(VLOOKUP($EG169,Data!$B:$CP,Daily!EL$10,0)+VLOOKUP($IF169,Data!$B:$CP,Daily!IK$10,0)),0)</f>
      </c>
      <c r="AN178" s="14">
        <f>IFERROR((VLOOKUP($EG178,Data!$B:$CP,Daily!EM$10,0)+VLOOKUP($IF178,Data!$B:$CP,Daily!IL$10,0))/(VLOOKUP($EG169,Data!$B:$CP,Daily!EM$10,0)+VLOOKUP($IF169,Data!$B:$CP,Daily!IL$10,0)),0)</f>
      </c>
      <c r="AO178" s="14">
        <f>IFERROR((VLOOKUP($EG178,Data!$B:$CP,Daily!EN$10,0)+VLOOKUP($IF178,Data!$B:$CP,Daily!IM$10,0))/(VLOOKUP($EG169,Data!$B:$CP,Daily!EN$10,0)+VLOOKUP($IF169,Data!$B:$CP,Daily!IM$10,0)),0)</f>
      </c>
      <c r="AP178" s="14">
        <f>IFERROR((VLOOKUP($EG178,Data!$B:$CP,Daily!EO$10,0)+VLOOKUP($IF178,Data!$B:$CP,Daily!IN$10,0))/(VLOOKUP($EG169,Data!$B:$CP,Daily!EO$10,0)+VLOOKUP($IF169,Data!$B:$CP,Daily!IN$10,0)),0)</f>
      </c>
      <c r="AQ178" s="14">
        <f>IFERROR((VLOOKUP($EG178,Data!$B:$CP,Daily!EP$10,0)+VLOOKUP($IF178,Data!$B:$CP,Daily!IO$10,0))/(VLOOKUP($EG169,Data!$B:$CP,Daily!EP$10,0)+VLOOKUP($IF169,Data!$B:$CP,Daily!IO$10,0)),0)</f>
      </c>
      <c r="AR178" s="14">
        <f>IFERROR((VLOOKUP($EG178,Data!$B:$CP,Daily!EQ$10,0)+VLOOKUP($IF178,Data!$B:$CP,Daily!IP$10,0))/(VLOOKUP($EG169,Data!$B:$CP,Daily!EQ$10,0)+VLOOKUP($IF169,Data!$B:$CP,Daily!IP$10,0)),0)</f>
      </c>
      <c r="AS178" s="14">
        <f>IFERROR((VLOOKUP($EG178,Data!$B:$CP,Daily!ER$10,0)+VLOOKUP($IF178,Data!$B:$CP,Daily!IQ$10,0))/(VLOOKUP($EG169,Data!$B:$CP,Daily!ER$10,0)+VLOOKUP($IF169,Data!$B:$CP,Daily!IQ$10,0)),0)</f>
      </c>
      <c r="AT178" s="14">
        <f>IFERROR((VLOOKUP($EG178,Data!$B:$CP,Daily!ES$10,0)+VLOOKUP($IF178,Data!$B:$CP,Daily!IR$10,0))/(VLOOKUP($EG169,Data!$B:$CP,Daily!ES$10,0)+VLOOKUP($IF169,Data!$B:$CP,Daily!IR$10,0)),0)</f>
      </c>
      <c r="AU178" s="14">
        <f>IFERROR((VLOOKUP($EG178,Data!$B:$CP,Daily!ET$10,0)+VLOOKUP($IF178,Data!$B:$CP,Daily!IS$10,0))/(VLOOKUP($EG169,Data!$B:$CP,Daily!ET$10,0)+VLOOKUP($IF169,Data!$B:$CP,Daily!IS$10,0)),0)</f>
      </c>
      <c r="AV178" s="14">
        <f>IFERROR((VLOOKUP($EG178,Data!$B:$CP,Daily!EU$10,0)+VLOOKUP($IF178,Data!$B:$CP,Daily!IT$10,0))/(VLOOKUP($EG169,Data!$B:$CP,Daily!EU$10,0)+VLOOKUP($IF169,Data!$B:$CP,Daily!IT$10,0)),0)</f>
      </c>
      <c r="AW178" s="14">
        <f>IFERROR((VLOOKUP($EG178,Data!$B:$CP,Daily!EV$10,0)+VLOOKUP($IF178,Data!$B:$CP,Daily!IU$10,0))/(VLOOKUP($EG169,Data!$B:$CP,Daily!EV$10,0)+VLOOKUP($IF169,Data!$B:$CP,Daily!IU$10,0)),0)</f>
      </c>
      <c r="AX178" s="14">
        <f>IFERROR((VLOOKUP($EG178,Data!$B:$CP,Daily!EW$10,0)+VLOOKUP($IF178,Data!$B:$CP,Daily!IV$10,0))/(VLOOKUP($EG169,Data!$B:$CP,Daily!EW$10,0)+VLOOKUP($IF169,Data!$B:$CP,Daily!IV$10,0)),0)</f>
      </c>
      <c r="AY178" s="14">
        <f>IFERROR((VLOOKUP($EG178,Data!$B:$CP,Daily!EX$10,0)+VLOOKUP($IF178,Data!$B:$CP,Daily!IW$10,0))/(VLOOKUP($EG169,Data!$B:$CP,Daily!EX$10,0)+VLOOKUP($IF169,Data!$B:$CP,Daily!IW$10,0)),0)</f>
      </c>
      <c r="AZ178" s="14">
        <f>IFERROR((VLOOKUP($EG178,Data!$B:$CP,Daily!EY$10,0)+VLOOKUP($IF178,Data!$B:$CP,Daily!IX$10,0))/(VLOOKUP($EG169,Data!$B:$CP,Daily!EY$10,0)+VLOOKUP($IF169,Data!$B:$CP,Daily!IX$10,0)),0)</f>
      </c>
      <c r="BA178" s="14">
        <f>IFERROR((VLOOKUP($EG178,Data!$B:$CP,Daily!EZ$10,0)+VLOOKUP($IF178,Data!$B:$CP,Daily!IY$10,0))/(VLOOKUP($EG169,Data!$B:$CP,Daily!EZ$10,0)+VLOOKUP($IF169,Data!$B:$CP,Daily!IY$10,0)),0)</f>
      </c>
      <c r="BB178" s="14">
        <f>IFERROR((VLOOKUP($EG178,Data!$B:$CP,Daily!FA$10,0)+VLOOKUP($IF178,Data!$B:$CP,Daily!IZ$10,0))/(VLOOKUP($EG169,Data!$B:$CP,Daily!FA$10,0)+VLOOKUP($IF169,Data!$B:$CP,Daily!IZ$10,0)),0)</f>
      </c>
      <c r="BC178" s="14">
        <f>IFERROR((VLOOKUP($EG178,Data!$B:$CP,Daily!FB$10,0)+VLOOKUP($IF178,Data!$B:$CP,Daily!JA$10,0))/(VLOOKUP($EG169,Data!$B:$CP,Daily!FB$10,0)+VLOOKUP($IF169,Data!$B:$CP,Daily!JA$10,0)),0)</f>
      </c>
      <c r="BD178" s="14">
        <f>IFERROR((VLOOKUP($EG178,Data!$B:$CP,Daily!FC$10,0)+VLOOKUP($IF178,Data!$B:$CP,Daily!JB$10,0))/(VLOOKUP($EG169,Data!$B:$CP,Daily!FC$10,0)+VLOOKUP($IF169,Data!$B:$CP,Daily!JB$10,0)),0)</f>
      </c>
      <c r="BE178" s="14">
        <f>IFERROR((VLOOKUP($EG178,Data!$B:$CP,Daily!FD$10,0)+VLOOKUP($IF178,Data!$B:$CP,Daily!JC$10,0))/(VLOOKUP($EG169,Data!$B:$CP,Daily!FD$10,0)+VLOOKUP($IF169,Data!$B:$CP,Daily!JC$10,0)),0)</f>
      </c>
      <c r="BF178" s="14">
        <f>IFERROR((VLOOKUP($EG178,Data!$B:$CP,Daily!FE$10,0)+VLOOKUP($IF178,Data!$B:$CP,Daily!JD$10,0))/(VLOOKUP($EG169,Data!$B:$CP,Daily!FE$10,0)+VLOOKUP($IF169,Data!$B:$CP,Daily!JD$10,0)),0)</f>
      </c>
      <c r="BG178" s="14">
        <f>IFERROR((VLOOKUP($EG178,Data!$B:$CP,Daily!FF$10,0)+VLOOKUP($IF178,Data!$B:$CP,Daily!JE$10,0))/(VLOOKUP($EG169,Data!$B:$CP,Daily!FF$10,0)+VLOOKUP($IF169,Data!$B:$CP,Daily!JE$10,0)),0)</f>
      </c>
      <c r="BH178" s="14">
        <f>IFERROR((VLOOKUP($EG178,Data!$B:$CP,Daily!FG$10,0)+VLOOKUP($IF178,Data!$B:$CP,Daily!JF$10,0))/(VLOOKUP($EG169,Data!$B:$CP,Daily!FG$10,0)+VLOOKUP($IF169,Data!$B:$CP,Daily!JF$10,0)),0)</f>
      </c>
      <c r="BI178" s="14">
        <f>IFERROR((VLOOKUP($EG178,Data!$B:$CP,Daily!FH$10,0)+VLOOKUP($IF178,Data!$B:$CP,Daily!JG$10,0))/(VLOOKUP($EG169,Data!$B:$CP,Daily!FH$10,0)+VLOOKUP($IF169,Data!$B:$CP,Daily!JG$10,0)),0)</f>
      </c>
      <c r="BJ178" s="14">
        <f>IFERROR((VLOOKUP($EG178,Data!$B:$CP,Daily!FI$10,0)+VLOOKUP($IF178,Data!$B:$CP,Daily!JH$10,0))/(VLOOKUP($EG169,Data!$B:$CP,Daily!FI$10,0)+VLOOKUP($IF169,Data!$B:$CP,Daily!JH$10,0)),0)</f>
      </c>
      <c r="BK178" s="14">
        <f>IFERROR((VLOOKUP($EG178,Data!$B:$CP,Daily!FJ$10,0)+VLOOKUP($IF178,Data!$B:$CP,Daily!JI$10,0))/(VLOOKUP($EG169,Data!$B:$CP,Daily!FJ$10,0)+VLOOKUP($IF169,Data!$B:$CP,Daily!JI$10,0)),0)</f>
      </c>
      <c r="BL178" s="14">
        <f>IFERROR((VLOOKUP($EG178,Data!$B:$CP,Daily!FK$10,0)+VLOOKUP($IF178,Data!$B:$CP,Daily!JJ$10,0))/(VLOOKUP($EG169,Data!$B:$CP,Daily!FK$10,0)+VLOOKUP($IF169,Data!$B:$CP,Daily!JJ$10,0)),0)</f>
      </c>
      <c r="BM178" s="14">
        <f>IFERROR((VLOOKUP($EG178,Data!$B:$CP,Daily!FL$10,0)+VLOOKUP($IF178,Data!$B:$CP,Daily!JK$10,0))/(VLOOKUP($EG169,Data!$B:$CP,Daily!FL$10,0)+VLOOKUP($IF169,Data!$B:$CP,Daily!JK$10,0)),0)</f>
      </c>
      <c r="BN178" s="14">
        <f>IFERROR((VLOOKUP($EG178,Data!$B:$CP,Daily!FM$10,0)+VLOOKUP($IF178,Data!$B:$CP,Daily!JL$10,0))/(VLOOKUP($EG169,Data!$B:$CP,Daily!FM$10,0)+VLOOKUP($IF169,Data!$B:$CP,Daily!JL$10,0)),0)</f>
      </c>
      <c r="BO178" s="14">
        <f>IFERROR((VLOOKUP($EG178,Data!$B:$CP,Daily!FN$10,0)+VLOOKUP($IF178,Data!$B:$CP,Daily!JM$10,0))/(VLOOKUP($EG169,Data!$B:$CP,Daily!FN$10,0)+VLOOKUP($IF169,Data!$B:$CP,Daily!JM$10,0)),0)</f>
      </c>
      <c r="BP178" s="14">
        <f>IFERROR((VLOOKUP($EG178,Data!$B:$CP,Daily!FO$10,0)+VLOOKUP($IF178,Data!$B:$CP,Daily!JN$10,0))/(VLOOKUP($EG169,Data!$B:$CP,Daily!FO$10,0)+VLOOKUP($IF169,Data!$B:$CP,Daily!JN$10,0)),0)</f>
      </c>
      <c r="BQ178" s="14">
        <f>IFERROR((VLOOKUP($EG178,Data!$B:$CP,Daily!FP$10,0)+VLOOKUP($IF178,Data!$B:$CP,Daily!JO$10,0))/(VLOOKUP($EG169,Data!$B:$CP,Daily!FP$10,0)+VLOOKUP($IF169,Data!$B:$CP,Daily!JO$10,0)),0)</f>
      </c>
      <c r="BR178" s="14">
        <f>IFERROR((VLOOKUP($EG178,Data!$B:$CP,Daily!FQ$10,0)+VLOOKUP($IF178,Data!$B:$CP,Daily!JP$10,0))/(VLOOKUP($EG169,Data!$B:$CP,Daily!FQ$10,0)+VLOOKUP($IF169,Data!$B:$CP,Daily!JP$10,0)),0)</f>
      </c>
      <c r="BS178" s="14">
        <f>IFERROR((VLOOKUP($EG178,Data!$B:$CP,Daily!FR$10,0)+VLOOKUP($IF178,Data!$B:$CP,Daily!JQ$10,0))/(VLOOKUP($EG169,Data!$B:$CP,Daily!FR$10,0)+VLOOKUP($IF169,Data!$B:$CP,Daily!JQ$10,0)),0)</f>
      </c>
      <c r="BT178" s="14">
        <f>IFERROR((VLOOKUP($EG178,Data!$B:$CP,Daily!FS$10,0)+VLOOKUP($IF178,Data!$B:$CP,Daily!JR$10,0))/(VLOOKUP($EG169,Data!$B:$CP,Daily!FS$10,0)+VLOOKUP($IF169,Data!$B:$CP,Daily!JR$10,0)),0)</f>
      </c>
      <c r="BU178" s="14">
        <f>IFERROR((VLOOKUP($EG178,Data!$B:$CP,Daily!FT$10,0)+VLOOKUP($IF178,Data!$B:$CP,Daily!JS$10,0))/(VLOOKUP($EG169,Data!$B:$CP,Daily!FT$10,0)+VLOOKUP($IF169,Data!$B:$CP,Daily!JS$10,0)),0)</f>
      </c>
      <c r="BV178" s="14">
        <f>IFERROR((VLOOKUP($EG178,Data!$B:$CP,Daily!FU$10,0)+VLOOKUP($IF178,Data!$B:$CP,Daily!JT$10,0))/(VLOOKUP($EG169,Data!$B:$CP,Daily!FU$10,0)+VLOOKUP($IF169,Data!$B:$CP,Daily!JT$10,0)),0)</f>
      </c>
      <c r="BW178" s="14">
        <f>IFERROR((VLOOKUP($EG178,Data!$B:$CP,Daily!FV$10,0)+VLOOKUP($IF178,Data!$B:$CP,Daily!JU$10,0))/(VLOOKUP($EG169,Data!$B:$CP,Daily!FV$10,0)+VLOOKUP($IF169,Data!$B:$CP,Daily!JU$10,0)),0)</f>
      </c>
      <c r="BX178" s="14">
        <f>IFERROR((VLOOKUP($EG178,Data!$B:$CP,Daily!FW$10,0)+VLOOKUP($IF178,Data!$B:$CP,Daily!JV$10,0))/(VLOOKUP($EG169,Data!$B:$CP,Daily!FW$10,0)+VLOOKUP($IF169,Data!$B:$CP,Daily!JV$10,0)),0)</f>
      </c>
      <c r="BY178" s="14">
        <f>IFERROR((VLOOKUP($EG178,Data!$B:$CP,Daily!FX$10,0)+VLOOKUP($IF178,Data!$B:$CP,Daily!JW$10,0))/(VLOOKUP($EG169,Data!$B:$CP,Daily!FX$10,0)+VLOOKUP($IF169,Data!$B:$CP,Daily!JW$10,0)),0)</f>
      </c>
      <c r="BZ178" s="14">
        <f>IFERROR((VLOOKUP($EG178,Data!$B:$CP,Daily!FY$10,0)+VLOOKUP($IF178,Data!$B:$CP,Daily!JX$10,0))/(VLOOKUP($EG169,Data!$B:$CP,Daily!FY$10,0)+VLOOKUP($IF169,Data!$B:$CP,Daily!JX$10,0)),0)</f>
      </c>
      <c r="CA178" s="14">
        <f>IFERROR((VLOOKUP($EG178,Data!$B:$CP,Daily!FZ$10,0)+VLOOKUP($IF178,Data!$B:$CP,Daily!JY$10,0))/(VLOOKUP($EG169,Data!$B:$CP,Daily!FZ$10,0)+VLOOKUP($IF169,Data!$B:$CP,Daily!JY$10,0)),0)</f>
      </c>
      <c r="CB178" s="14">
        <f>IFERROR((VLOOKUP($EG178,Data!$B:$CP,Daily!GA$10,0)+VLOOKUP($IF178,Data!$B:$CP,Daily!JZ$10,0))/(VLOOKUP($EG169,Data!$B:$CP,Daily!GA$10,0)+VLOOKUP($IF169,Data!$B:$CP,Daily!JZ$10,0)),0)</f>
      </c>
      <c r="CC178" s="14">
        <f>IFERROR((VLOOKUP($EG178,Data!$B:$CP,Daily!GB$10,0)+VLOOKUP($IF178,Data!$B:$CP,Daily!KA$10,0))/(VLOOKUP($EG169,Data!$B:$CP,Daily!GB$10,0)+VLOOKUP($IF169,Data!$B:$CP,Daily!KA$10,0)),0)</f>
      </c>
      <c r="CD178" s="14">
        <f>IFERROR((VLOOKUP($EG178,Data!$B:$CP,Daily!GC$10,0)+VLOOKUP($IF178,Data!$B:$CP,Daily!KB$10,0))/(VLOOKUP($EG169,Data!$B:$CP,Daily!GC$10,0)+VLOOKUP($IF169,Data!$B:$CP,Daily!KB$10,0)),0)</f>
      </c>
      <c r="CE178" s="14">
        <f>IFERROR((VLOOKUP($EG178,Data!$B:$CP,Daily!GD$10,0)+VLOOKUP($IF178,Data!$B:$CP,Daily!KC$10,0))/(VLOOKUP($EG169,Data!$B:$CP,Daily!GD$10,0)+VLOOKUP($IF169,Data!$B:$CP,Daily!KC$10,0)),0)</f>
      </c>
      <c r="CF178" s="14">
        <f>IFERROR((VLOOKUP($EG178,Data!$B:$CP,Daily!GE$10,0)+VLOOKUP($IF178,Data!$B:$CP,Daily!KD$10,0))/(VLOOKUP($EG169,Data!$B:$CP,Daily!GE$10,0)+VLOOKUP($IF169,Data!$B:$CP,Daily!KD$10,0)),0)</f>
      </c>
      <c r="CG178" s="14">
        <f>IFERROR((VLOOKUP($EG178,Data!$B:$CP,Daily!GF$10,0)+VLOOKUP($IF178,Data!$B:$CP,Daily!KE$10,0))/(VLOOKUP($EG169,Data!$B:$CP,Daily!GF$10,0)+VLOOKUP($IF169,Data!$B:$CP,Daily!KE$10,0)),0)</f>
      </c>
      <c r="CH178" s="14">
        <f>IFERROR((VLOOKUP($EG178,Data!$B:$CP,Daily!GG$10,0)+VLOOKUP($IF178,Data!$B:$CP,Daily!KF$10,0))/(VLOOKUP($EG169,Data!$B:$CP,Daily!GG$10,0)+VLOOKUP($IF169,Data!$B:$CP,Daily!KF$10,0)),0)</f>
      </c>
      <c r="CI178" s="14">
        <f>IFERROR((VLOOKUP($EG178,Data!$B:$CP,Daily!GH$10,0)+VLOOKUP($IF178,Data!$B:$CP,Daily!KG$10,0))/(VLOOKUP($EG169,Data!$B:$CP,Daily!GH$10,0)+VLOOKUP($IF169,Data!$B:$CP,Daily!KG$10,0)),0)</f>
      </c>
      <c r="CJ178" s="14">
        <f>IFERROR((VLOOKUP($EG178,Data!$B:$CP,Daily!GI$10,0)+VLOOKUP($IF178,Data!$B:$CP,Daily!KH$10,0))/(VLOOKUP($EG169,Data!$B:$CP,Daily!GI$10,0)+VLOOKUP($IF169,Data!$B:$CP,Daily!KH$10,0)),0)</f>
      </c>
      <c r="CK178" s="14">
        <f>IFERROR((VLOOKUP($EG178,Data!$B:$CP,Daily!GJ$10,0)+VLOOKUP($IF178,Data!$B:$CP,Daily!KI$10,0))/(VLOOKUP($EG169,Data!$B:$CP,Daily!GJ$10,0)+VLOOKUP($IF169,Data!$B:$CP,Daily!KI$10,0)),0)</f>
      </c>
      <c r="CL178" s="14">
        <f>IFERROR((VLOOKUP($EG178,Data!$B:$CP,Daily!GK$10,0)+VLOOKUP($IF178,Data!$B:$CP,Daily!KJ$10,0))/(VLOOKUP($EG169,Data!$B:$CP,Daily!GK$10,0)+VLOOKUP($IF169,Data!$B:$CP,Daily!KJ$10,0)),0)</f>
      </c>
      <c r="CM178" s="14">
        <f>IFERROR((VLOOKUP($EG178,Data!$B:$CP,Daily!GL$10,0)+VLOOKUP($IF178,Data!$B:$CP,Daily!KK$10,0))/(VLOOKUP($EG169,Data!$B:$CP,Daily!GL$10,0)+VLOOKUP($IF169,Data!$B:$CP,Daily!KK$10,0)),0)</f>
      </c>
      <c r="CN178" s="14">
        <f>IFERROR((VLOOKUP($EG178,Data!$B:$CP,Daily!GM$10,0)+VLOOKUP($IF178,Data!$B:$CP,Daily!KL$10,0))/(VLOOKUP($EG169,Data!$B:$CP,Daily!GM$10,0)+VLOOKUP($IF169,Data!$B:$CP,Daily!KL$10,0)),0)</f>
      </c>
      <c r="CO178" s="14">
        <f>IFERROR((VLOOKUP($EG178,Data!$B:$CP,Daily!GN$10,0)+VLOOKUP($IF178,Data!$B:$CP,Daily!KM$10,0))/(VLOOKUP($EG169,Data!$B:$CP,Daily!GN$10,0)+VLOOKUP($IF169,Data!$B:$CP,Daily!KM$10,0)),0)</f>
      </c>
      <c r="CP178" s="14">
        <f>IFERROR((VLOOKUP($EG178,Data!$B:$CP,Daily!GO$10,0)+VLOOKUP($IF178,Data!$B:$CP,Daily!KN$10,0))/(VLOOKUP($EG169,Data!$B:$CP,Daily!GO$10,0)+VLOOKUP($IF169,Data!$B:$CP,Daily!KN$10,0)),0)</f>
      </c>
      <c r="CQ178" s="14">
        <f>IFERROR((VLOOKUP($EG178,Data!$B:$CP,Daily!GP$10,0)+VLOOKUP($IF178,Data!$B:$CP,Daily!KO$10,0))/(VLOOKUP($EG169,Data!$B:$CP,Daily!GP$10,0)+VLOOKUP($IF169,Data!$B:$CP,Daily!KO$10,0)),0)</f>
      </c>
      <c r="CR178" s="14">
        <f>IFERROR((VLOOKUP($EG178,Data!$B:$CP,Daily!GQ$10,0)+VLOOKUP($IF178,Data!$B:$CP,Daily!KP$10,0))/(VLOOKUP($EG169,Data!$B:$CP,Daily!GQ$10,0)+VLOOKUP($IF169,Data!$B:$CP,Daily!KP$10,0)),0)</f>
      </c>
      <c r="CS178" s="14">
        <f>IFERROR((VLOOKUP($EG178,Data!$B:$CP,Daily!GR$10,0)+VLOOKUP($IF178,Data!$B:$CP,Daily!KQ$10,0))/(VLOOKUP($EG169,Data!$B:$CP,Daily!GR$10,0)+VLOOKUP($IF169,Data!$B:$CP,Daily!KQ$10,0)),0)</f>
      </c>
      <c r="CT178" s="14">
        <f>IFERROR((VLOOKUP($EG178,Data!$B:$CP,Daily!GS$10,0)+VLOOKUP($IF178,Data!$B:$CP,Daily!KR$10,0))/(VLOOKUP($EG169,Data!$B:$CP,Daily!GS$10,0)+VLOOKUP($IF169,Data!$B:$CP,Daily!KR$10,0)),0)</f>
      </c>
      <c r="CU178" s="14">
        <f>IFERROR((VLOOKUP($EG178,Data!$B:$CP,Daily!GT$10,0)+VLOOKUP($IF178,Data!$B:$CP,Daily!KS$10,0))/(VLOOKUP($EG169,Data!$B:$CP,Daily!GT$10,0)+VLOOKUP($IF169,Data!$B:$CP,Daily!KS$10,0)),0)</f>
      </c>
      <c r="CV178" s="14">
        <f>IFERROR((VLOOKUP($EG178,Data!$B:$CP,Daily!GU$10,0)+VLOOKUP($IF178,Data!$B:$CP,Daily!KT$10,0))/(VLOOKUP($EG169,Data!$B:$CP,Daily!GU$10,0)+VLOOKUP($IF169,Data!$B:$CP,Daily!KT$10,0)),0)</f>
      </c>
      <c r="CW178" s="14">
        <f>IFERROR((VLOOKUP($EG178,Data!$B:$CP,Daily!GV$10,0)+VLOOKUP($IF178,Data!$B:$CP,Daily!KU$10,0))/(VLOOKUP($EG169,Data!$B:$CP,Daily!GV$10,0)+VLOOKUP($IF169,Data!$B:$CP,Daily!KU$10,0)),0)</f>
      </c>
      <c r="CX178" s="14">
        <f>IFERROR((VLOOKUP($EG178,Data!$B:$CP,Daily!GW$10,0)+VLOOKUP($IF178,Data!$B:$CP,Daily!KV$10,0))/(VLOOKUP($EG169,Data!$B:$CP,Daily!GW$10,0)+VLOOKUP($IF169,Data!$B:$CP,Daily!KV$10,0)),0)</f>
      </c>
      <c r="CY178" s="14">
        <f>IFERROR((VLOOKUP($EG178,Data!$B:$CP,Daily!GX$10,0)+VLOOKUP($IF178,Data!$B:$CP,Daily!KW$10,0))/(VLOOKUP($EG169,Data!$B:$CP,Daily!GX$10,0)+VLOOKUP($IF169,Data!$B:$CP,Daily!KW$10,0)),0)</f>
      </c>
      <c r="CZ178" s="14">
        <f>IFERROR((VLOOKUP($EG178,Data!$B:$CP,Daily!GY$10,0)+VLOOKUP($IF178,Data!$B:$CP,Daily!KX$10,0))/(VLOOKUP($EG169,Data!$B:$CP,Daily!GY$10,0)+VLOOKUP($IF169,Data!$B:$CP,Daily!KX$10,0)),0)</f>
      </c>
      <c r="DA178" s="14">
        <f>IFERROR((VLOOKUP($EG178,Data!$B:$CP,Daily!GZ$10,0)+VLOOKUP($IF178,Data!$B:$CP,Daily!KY$10,0))/(VLOOKUP($EG169,Data!$B:$CP,Daily!GZ$10,0)+VLOOKUP($IF169,Data!$B:$CP,Daily!KY$10,0)),0)</f>
      </c>
      <c r="DB178" s="14">
        <f>IFERROR((VLOOKUP($EG178,Data!$B:$CP,Daily!HA$10,0)+VLOOKUP($IF178,Data!$B:$CP,Daily!KZ$10,0))/(VLOOKUP($EG169,Data!$B:$CP,Daily!HA$10,0)+VLOOKUP($IF169,Data!$B:$CP,Daily!KZ$10,0)),0)</f>
      </c>
      <c r="DC178" s="14">
        <f>IFERROR((VLOOKUP($EG178,Data!$B:$CP,Daily!HB$10,0)+VLOOKUP($IF178,Data!$B:$CP,Daily!LA$10,0))/(VLOOKUP($EG169,Data!$B:$CP,Daily!HB$10,0)+VLOOKUP($IF169,Data!$B:$CP,Daily!LA$10,0)),0)</f>
      </c>
      <c r="DD178" s="14">
        <f>IFERROR((VLOOKUP($EG178,Data!$B:$CP,Daily!HC$10,0)+VLOOKUP($IF178,Data!$B:$CP,Daily!LB$10,0))/(VLOOKUP($EG169,Data!$B:$CP,Daily!HC$10,0)+VLOOKUP($IF169,Data!$B:$CP,Daily!LB$10,0)),0)</f>
      </c>
      <c r="DE178" s="14">
        <f>IFERROR((VLOOKUP($EG178,Data!$B:$CP,Daily!HD$10,0)+VLOOKUP($IF178,Data!$B:$CP,Daily!LC$10,0))/(VLOOKUP($EG169,Data!$B:$CP,Daily!HD$10,0)+VLOOKUP($IF169,Data!$B:$CP,Daily!LC$10,0)),0)</f>
      </c>
      <c r="DF178" s="14">
        <f>IFERROR((VLOOKUP($EG178,Data!$B:$CP,Daily!HE$10,0)+VLOOKUP($IF178,Data!$B:$CP,Daily!LD$10,0))/(VLOOKUP($EG169,Data!$B:$CP,Daily!HE$10,0)+VLOOKUP($IF169,Data!$B:$CP,Daily!LD$10,0)),0)</f>
      </c>
      <c r="DG178" s="14">
        <f>IFERROR((VLOOKUP($EG178,Data!$B:$CP,Daily!HF$10,0)+VLOOKUP($IF178,Data!$B:$CP,Daily!LE$10,0))/(VLOOKUP($EG169,Data!$B:$CP,Daily!HF$10,0)+VLOOKUP($IF169,Data!$B:$CP,Daily!LE$10,0)),0)</f>
      </c>
      <c r="DH178" s="14">
        <f>IFERROR((VLOOKUP($EG178,Data!$B:$CP,Daily!HG$10,0)+VLOOKUP($IF178,Data!$B:$CP,Daily!LF$10,0))/(VLOOKUP($EG169,Data!$B:$CP,Daily!HG$10,0)+VLOOKUP($IF169,Data!$B:$CP,Daily!LF$10,0)),0)</f>
      </c>
      <c r="DI178" s="14">
        <f>IFERROR((VLOOKUP($EG178,Data!$B:$CP,Daily!HH$10,0)+VLOOKUP($IF178,Data!$B:$CP,Daily!LG$10,0))/(VLOOKUP($EG169,Data!$B:$CP,Daily!HH$10,0)+VLOOKUP($IF169,Data!$B:$CP,Daily!LG$10,0)),0)</f>
      </c>
      <c r="DJ178" s="14">
        <f>IFERROR((VLOOKUP($EG178,Data!$B:$CP,Daily!HI$10,0)+VLOOKUP($IF178,Data!$B:$CP,Daily!LH$10,0))/(VLOOKUP($EG169,Data!$B:$CP,Daily!HI$10,0)+VLOOKUP($IF169,Data!$B:$CP,Daily!LH$10,0)),0)</f>
      </c>
      <c r="DK178" s="14">
        <f>IFERROR((VLOOKUP($EG178,Data!$B:$CP,Daily!HJ$10,0)+VLOOKUP($IF178,Data!$B:$CP,Daily!LI$10,0))/(VLOOKUP($EG169,Data!$B:$CP,Daily!HJ$10,0)+VLOOKUP($IF169,Data!$B:$CP,Daily!LI$10,0)),0)</f>
      </c>
      <c r="DL178" s="14">
        <f>IFERROR((VLOOKUP($EG178,Data!$B:$CP,Daily!HK$10,0)+VLOOKUP($IF178,Data!$B:$CP,Daily!LJ$10,0))/(VLOOKUP($EG169,Data!$B:$CP,Daily!HK$10,0)+VLOOKUP($IF169,Data!$B:$CP,Daily!LJ$10,0)),0)</f>
      </c>
      <c r="DM178" s="14">
        <f>IFERROR((VLOOKUP($EG178,Data!$B:$CP,Daily!HL$10,0)+VLOOKUP($IF178,Data!$B:$CP,Daily!LK$10,0))/(VLOOKUP($EG169,Data!$B:$CP,Daily!HL$10,0)+VLOOKUP($IF169,Data!$B:$CP,Daily!LK$10,0)),0)</f>
      </c>
      <c r="DN178" s="14">
        <f>IFERROR((VLOOKUP($EG178,Data!$B:$CP,Daily!HM$10,0)+VLOOKUP($IF178,Data!$B:$CP,Daily!LL$10,0))/(VLOOKUP($EG169,Data!$B:$CP,Daily!HM$10,0)+VLOOKUP($IF169,Data!$B:$CP,Daily!LL$10,0)),0)</f>
      </c>
      <c r="DO178" s="14">
        <f>IFERROR((VLOOKUP($EG178,Data!$B:$CP,Daily!HN$10,0)+VLOOKUP($IF178,Data!$B:$CP,Daily!LM$10,0))/(VLOOKUP($EG169,Data!$B:$CP,Daily!HN$10,0)+VLOOKUP($IF169,Data!$B:$CP,Daily!LM$10,0)),0)</f>
      </c>
      <c r="DP178" s="14">
        <f>IFERROR((VLOOKUP($EG178,Data!$B:$CP,Daily!HO$10,0)+VLOOKUP($IF178,Data!$B:$CP,Daily!LN$10,0))/(VLOOKUP($EG169,Data!$B:$CP,Daily!HO$10,0)+VLOOKUP($IF169,Data!$B:$CP,Daily!LN$10,0)),0)</f>
      </c>
      <c r="DQ178" s="14">
        <f>IFERROR((VLOOKUP($EG178,Data!$B:$CP,Daily!HP$10,0)+VLOOKUP($IF178,Data!$B:$CP,Daily!LO$10,0))/(VLOOKUP($EG169,Data!$B:$CP,Daily!HP$10,0)+VLOOKUP($IF169,Data!$B:$CP,Daily!LO$10,0)),0)</f>
      </c>
      <c r="DR178" s="14">
        <f>IFERROR((VLOOKUP($EG178,Data!$B:$CP,Daily!HQ$10,0)+VLOOKUP($IF178,Data!$B:$CP,Daily!LP$10,0))/(VLOOKUP($EG169,Data!$B:$CP,Daily!HQ$10,0)+VLOOKUP($IF169,Data!$B:$CP,Daily!LP$10,0)),0)</f>
      </c>
      <c r="DS178" s="14">
        <f>IFERROR((VLOOKUP($EG178,Data!$B:$CP,Daily!HR$10,0)+VLOOKUP($IF178,Data!$B:$CP,Daily!LQ$10,0))/(VLOOKUP($EG169,Data!$B:$CP,Daily!HR$10,0)+VLOOKUP($IF169,Data!$B:$CP,Daily!LQ$10,0)),0)</f>
      </c>
      <c r="DT178" s="14">
        <f>IFERROR((VLOOKUP($EG178,Data!$B:$CP,Daily!HS$10,0)+VLOOKUP($IF178,Data!$B:$CP,Daily!LR$10,0))/(VLOOKUP($EG169,Data!$B:$CP,Daily!HS$10,0)+VLOOKUP($IF169,Data!$B:$CP,Daily!LR$10,0)),0)</f>
      </c>
      <c r="DU178" s="14">
        <f>IFERROR((VLOOKUP($EG178,Data!$B:$CP,Daily!HT$10,0)+VLOOKUP($IF178,Data!$B:$CP,Daily!LS$10,0))/(VLOOKUP($EG169,Data!$B:$CP,Daily!HT$10,0)+VLOOKUP($IF169,Data!$B:$CP,Daily!LS$10,0)),0)</f>
      </c>
      <c r="DV178" s="14">
        <f>IFERROR((VLOOKUP($EG178,Data!$B:$CP,Daily!HU$10,0)+VLOOKUP($IF178,Data!$B:$CP,Daily!LT$10,0))/(VLOOKUP($EG169,Data!$B:$CP,Daily!HU$10,0)+VLOOKUP($IF169,Data!$B:$CP,Daily!LT$10,0)),0)</f>
      </c>
      <c r="DW178" s="52">
        <f t="shared" si="2137"/>
      </c>
      <c r="DX178" s="52">
        <f t="shared" si="2138"/>
      </c>
      <c r="DY178" s="52">
        <f t="shared" si="2645"/>
      </c>
      <c r="DZ178" s="52">
        <f t="shared" si="2646"/>
      </c>
      <c r="EA178" s="52">
        <f t="shared" si="2647"/>
      </c>
      <c r="EB178" s="18"/>
      <c r="EC178" s="14">
        <f t="shared" si="2648"/>
      </c>
      <c r="ED178" s="14">
        <f t="shared" ref="ED178:ED180" si="2704">SUMPRODUCT(DN178:DT178,DN$169:DT$169)/SUM(DN$169:DT$169)</f>
      </c>
      <c r="EE178" s="14">
        <f t="shared" ref="EE178:EE180" si="2705">SUMPRODUCT(CR178:DT178,CR$169:DT$169)/SUM(CR$169:DT$169)</f>
      </c>
      <c r="EF178" s="16"/>
      <c r="EG178" s="9" t="s">
        <v>868</v>
      </c>
      <c r="EH178" s="9" t="s">
        <v>155</v>
      </c>
      <c r="EI178" s="14">
        <f>IFERROR(VLOOKUP($EG178,Data!$B:$CP,Daily!EI$10,0)/IFERROR(VLOOKUP($EG169,Data!$B:$CP,Daily!EI$10,0),0),0)</f>
      </c>
      <c r="EJ178" s="14">
        <f>IFERROR(VLOOKUP($EG178,Data!$B:$CP,Daily!EJ$10,0)/IFERROR(VLOOKUP($EG169,Data!$B:$CP,Daily!EJ$10,0),0),0)</f>
      </c>
      <c r="EK178" s="14">
        <f>IFERROR(VLOOKUP($EG178,Data!$B:$CP,Daily!EK$10,0)/IFERROR(VLOOKUP($EG169,Data!$B:$CP,Daily!EK$10,0),0),0)</f>
      </c>
      <c r="EL178" s="14">
        <f>IFERROR(VLOOKUP($EG178,Data!$B:$CP,Daily!EL$10,0)/IFERROR(VLOOKUP($EG169,Data!$B:$CP,Daily!EL$10,0),0),0)</f>
      </c>
      <c r="EM178" s="14">
        <f>IFERROR(VLOOKUP($EG178,Data!$B:$CP,Daily!EM$10,0)/IFERROR(VLOOKUP($EG169,Data!$B:$CP,Daily!EM$10,0),0),0)</f>
      </c>
      <c r="EN178" s="14">
        <f>IFERROR(VLOOKUP($EG178,Data!$B:$CP,Daily!EN$10,0)/IFERROR(VLOOKUP($EG169,Data!$B:$CP,Daily!EN$10,0),0),0)</f>
      </c>
      <c r="EO178" s="14">
        <f>IFERROR(VLOOKUP($EG178,Data!$B:$CP,Daily!EO$10,0)/IFERROR(VLOOKUP($EG169,Data!$B:$CP,Daily!EO$10,0),0),0)</f>
      </c>
      <c r="EP178" s="14">
        <f>IFERROR(VLOOKUP($EG178,Data!$B:$CP,Daily!EP$10,0)/IFERROR(VLOOKUP($EG169,Data!$B:$CP,Daily!EP$10,0),0),0)</f>
      </c>
      <c r="EQ178" s="14">
        <f>IFERROR(VLOOKUP($EG178,Data!$B:$CP,Daily!EQ$10,0)/IFERROR(VLOOKUP($EG169,Data!$B:$CP,Daily!EQ$10,0),0),0)</f>
      </c>
      <c r="ER178" s="14">
        <f>IFERROR(VLOOKUP($EG178,Data!$B:$CP,Daily!ER$10,0)/IFERROR(VLOOKUP($EG169,Data!$B:$CP,Daily!ER$10,0),0),0)</f>
      </c>
      <c r="ES178" s="14">
        <f>IFERROR(VLOOKUP($EG178,Data!$B:$CP,Daily!ES$10,0)/IFERROR(VLOOKUP($EG169,Data!$B:$CP,Daily!ES$10,0),0),0)</f>
      </c>
      <c r="ET178" s="14">
        <f>IFERROR(VLOOKUP($EG178,Data!$B:$CP,Daily!ET$10,0)/IFERROR(VLOOKUP($EG169,Data!$B:$CP,Daily!ET$10,0),0),0)</f>
      </c>
      <c r="EU178" s="14">
        <f>IFERROR(VLOOKUP($EG178,Data!$B:$CP,Daily!EU$10,0)/IFERROR(VLOOKUP($EG169,Data!$B:$CP,Daily!EU$10,0),0),0)</f>
      </c>
      <c r="EV178" s="14">
        <f>IFERROR(VLOOKUP($EG178,Data!$B:$CP,Daily!EV$10,0)/IFERROR(VLOOKUP($EG169,Data!$B:$CP,Daily!EV$10,0),0),0)</f>
      </c>
      <c r="EW178" s="14">
        <f>IFERROR(VLOOKUP($EG178,Data!$B:$CP,Daily!EW$10,0)/IFERROR(VLOOKUP($EG169,Data!$B:$CP,Daily!EW$10,0),0),0)</f>
      </c>
      <c r="EX178" s="14">
        <f>IFERROR(VLOOKUP($EG178,Data!$B:$CP,Daily!EX$10,0)/IFERROR(VLOOKUP($EG169,Data!$B:$CP,Daily!EX$10,0),0),0)</f>
      </c>
      <c r="EY178" s="14">
        <f>IFERROR(VLOOKUP($EG178,Data!$B:$CP,Daily!EY$10,0)/IFERROR(VLOOKUP($EG169,Data!$B:$CP,Daily!EY$10,0),0),0)</f>
      </c>
      <c r="EZ178" s="14">
        <f>IFERROR(VLOOKUP($EG178,Data!$B:$CP,Daily!EZ$10,0)/IFERROR(VLOOKUP($EG169,Data!$B:$CP,Daily!EZ$10,0),0),0)</f>
      </c>
      <c r="FA178" s="14">
        <f>IFERROR(VLOOKUP($EG178,Data!$B:$CP,Daily!FA$10,0)/IFERROR(VLOOKUP($EG169,Data!$B:$CP,Daily!FA$10,0),0),0)</f>
      </c>
      <c r="FB178" s="14">
        <f>IFERROR(VLOOKUP($EG178,Data!$B:$CP,Daily!FB$10,0)/IFERROR(VLOOKUP($EG169,Data!$B:$CP,Daily!FB$10,0),0),0)</f>
      </c>
      <c r="FC178" s="14">
        <f>IFERROR(VLOOKUP($EG178,Data!$B:$CP,Daily!FC$10,0)/IFERROR(VLOOKUP($EG169,Data!$B:$CP,Daily!FC$10,0),0),0)</f>
      </c>
      <c r="FD178" s="14">
        <f>IFERROR(VLOOKUP($EG178,Data!$B:$CP,Daily!FD$10,0)/IFERROR(VLOOKUP($EG169,Data!$B:$CP,Daily!FD$10,0),0),0)</f>
      </c>
      <c r="FE178" s="14">
        <f>IFERROR(VLOOKUP($EG178,Data!$B:$CP,Daily!FE$10,0)/IFERROR(VLOOKUP($EG169,Data!$B:$CP,Daily!FE$10,0),0),0)</f>
      </c>
      <c r="FF178" s="14">
        <f>IFERROR(VLOOKUP($EG178,Data!$B:$CP,Daily!FF$10,0)/IFERROR(VLOOKUP($EG169,Data!$B:$CP,Daily!FF$10,0),0),0)</f>
      </c>
      <c r="FG178" s="14">
        <f>IFERROR(VLOOKUP($EG178,Data!$B:$CP,Daily!FG$10,0)/IFERROR(VLOOKUP($EG169,Data!$B:$CP,Daily!FG$10,0),0),0)</f>
      </c>
      <c r="FH178" s="14">
        <f>IFERROR(VLOOKUP($EG178,Data!$B:$CP,Daily!FH$10,0)/IFERROR(VLOOKUP($EG169,Data!$B:$CP,Daily!FH$10,0),0),0)</f>
      </c>
      <c r="FI178" s="14">
        <f>IFERROR(VLOOKUP($EG178,Data!$B:$CP,Daily!FI$10,0)/IFERROR(VLOOKUP($EG169,Data!$B:$CP,Daily!FI$10,0),0),0)</f>
      </c>
      <c r="FJ178" s="14">
        <f>IFERROR(VLOOKUP($EG178,Data!$B:$CP,Daily!FJ$10,0)/IFERROR(VLOOKUP($EG169,Data!$B:$CP,Daily!FJ$10,0),0),0)</f>
      </c>
      <c r="FK178" s="14">
        <f>IFERROR(VLOOKUP($EG178,Data!$B:$CP,Daily!FK$10,0)/IFERROR(VLOOKUP($EG169,Data!$B:$CP,Daily!FK$10,0),0),0)</f>
      </c>
      <c r="FL178" s="14">
        <f>IFERROR(VLOOKUP($EG178,Data!$B:$CP,Daily!FL$10,0)/IFERROR(VLOOKUP($EG169,Data!$B:$CP,Daily!FL$10,0),0),0)</f>
      </c>
      <c r="FM178" s="14">
        <f>IFERROR(VLOOKUP($EG178,Data!$B:$CP,Daily!FM$10,0)/IFERROR(VLOOKUP($EG169,Data!$B:$CP,Daily!FM$10,0),0),0)</f>
      </c>
      <c r="FN178" s="14">
        <f>IFERROR(VLOOKUP($EG178,Data!$B:$CP,Daily!FN$10,0)/IFERROR(VLOOKUP($EG169,Data!$B:$CP,Daily!FN$10,0),0),0)</f>
      </c>
      <c r="FO178" s="14">
        <f>IFERROR(VLOOKUP($EG178,Data!$B:$CP,Daily!FO$10,0)/IFERROR(VLOOKUP($EG169,Data!$B:$CP,Daily!FO$10,0),0),0)</f>
      </c>
      <c r="FP178" s="14">
        <f>IFERROR(VLOOKUP($EG178,Data!$B:$CP,Daily!FP$10,0)/IFERROR(VLOOKUP($EG169,Data!$B:$CP,Daily!FP$10,0),0),0)</f>
      </c>
      <c r="FQ178" s="14">
        <f>IFERROR(VLOOKUP($EG178,Data!$B:$CP,Daily!FQ$10,0)/IFERROR(VLOOKUP($EG169,Data!$B:$CP,Daily!FQ$10,0),0),0)</f>
      </c>
      <c r="FR178" s="14">
        <f>IFERROR(VLOOKUP($EG178,Data!$B:$CP,Daily!FR$10,0)/IFERROR(VLOOKUP($EG169,Data!$B:$CP,Daily!FR$10,0),0),0)</f>
      </c>
      <c r="FS178" s="14">
        <f>IFERROR(VLOOKUP($EG178,Data!$B:$CP,Daily!FS$10,0)/IFERROR(VLOOKUP($EG169,Data!$B:$CP,Daily!FS$10,0),0),0)</f>
      </c>
      <c r="FT178" s="14">
        <f>IFERROR(VLOOKUP($EG178,Data!$B:$CP,Daily!FT$10,0)/IFERROR(VLOOKUP($EG169,Data!$B:$CP,Daily!FT$10,0),0),0)</f>
      </c>
      <c r="FU178" s="14">
        <f>IFERROR(VLOOKUP($EG178,Data!$B:$CP,Daily!FU$10,0)/IFERROR(VLOOKUP($EG169,Data!$B:$CP,Daily!FU$10,0),0),0)</f>
      </c>
      <c r="FV178" s="14">
        <f>IFERROR(VLOOKUP($EG178,Data!$B:$CP,Daily!FV$10,0)/IFERROR(VLOOKUP($EG169,Data!$B:$CP,Daily!FV$10,0),0),0)</f>
      </c>
      <c r="FW178" s="14">
        <f>IFERROR(VLOOKUP($EG178,Data!$B:$CP,Daily!FW$10,0)/IFERROR(VLOOKUP($EG169,Data!$B:$CP,Daily!FW$10,0),0),0)</f>
      </c>
      <c r="FX178" s="14">
        <f>IFERROR(VLOOKUP($EG178,Data!$B:$CP,Daily!FX$10,0)/IFERROR(VLOOKUP($EG169,Data!$B:$CP,Daily!FX$10,0),0),0)</f>
      </c>
      <c r="FY178" s="14">
        <f>IFERROR(VLOOKUP($EG178,Data!$B:$CP,Daily!FY$10,0)/IFERROR(VLOOKUP($EG169,Data!$B:$CP,Daily!FY$10,0),0),0)</f>
      </c>
      <c r="FZ178" s="14">
        <f>IFERROR(VLOOKUP($EG178,Data!$B:$CP,Daily!FZ$10,0)/IFERROR(VLOOKUP($EG169,Data!$B:$CP,Daily!FZ$10,0),0),0)</f>
      </c>
      <c r="GA178" s="14">
        <f>IFERROR(VLOOKUP($EG178,Data!$B:$CP,Daily!GA$10,0)/IFERROR(VLOOKUP($EG169,Data!$B:$CP,Daily!GA$10,0),0),0)</f>
      </c>
      <c r="GB178" s="14">
        <f>IFERROR(VLOOKUP($EG178,Data!$B:$CP,Daily!GB$10,0)/IFERROR(VLOOKUP($EG169,Data!$B:$CP,Daily!GB$10,0),0),0)</f>
      </c>
      <c r="GC178" s="14">
        <f>IFERROR(VLOOKUP($EG178,Data!$B:$CP,Daily!GC$10,0)/IFERROR(VLOOKUP($EG169,Data!$B:$CP,Daily!GC$10,0),0),0)</f>
      </c>
      <c r="GD178" s="14">
        <f>IFERROR(VLOOKUP($EG178,Data!$B:$CP,Daily!GD$10,0)/IFERROR(VLOOKUP($EG169,Data!$B:$CP,Daily!GD$10,0),0),0)</f>
      </c>
      <c r="GE178" s="14">
        <f>IFERROR(VLOOKUP($EG178,Data!$B:$CP,Daily!GE$10,0)/IFERROR(VLOOKUP($EG169,Data!$B:$CP,Daily!GE$10,0),0),0)</f>
      </c>
      <c r="GF178" s="14">
        <f>IFERROR(VLOOKUP($EG178,Data!$B:$CP,Daily!GF$10,0)/IFERROR(VLOOKUP($EG169,Data!$B:$CP,Daily!GF$10,0),0),0)</f>
      </c>
      <c r="GG178" s="14">
        <f>IFERROR(VLOOKUP($EG178,Data!$B:$CP,Daily!GG$10,0)/IFERROR(VLOOKUP($EG169,Data!$B:$CP,Daily!GG$10,0),0),0)</f>
      </c>
      <c r="GH178" s="14">
        <f>IFERROR(VLOOKUP($EG178,Data!$B:$CP,Daily!GH$10,0)/IFERROR(VLOOKUP($EG169,Data!$B:$CP,Daily!GH$10,0),0),0)</f>
      </c>
      <c r="GI178" s="14">
        <f>IFERROR(VLOOKUP($EG178,Data!$B:$CP,Daily!GI$10,0)/IFERROR(VLOOKUP($EG169,Data!$B:$CP,Daily!GI$10,0),0),0)</f>
      </c>
      <c r="GJ178" s="14">
        <f>IFERROR(VLOOKUP($EG178,Data!$B:$CP,Daily!GJ$10,0)/IFERROR(VLOOKUP($EG169,Data!$B:$CP,Daily!GJ$10,0),0),0)</f>
      </c>
      <c r="GK178" s="14">
        <f>IFERROR(VLOOKUP($EG178,Data!$B:$CP,Daily!GK$10,0)/IFERROR(VLOOKUP($EG169,Data!$B:$CP,Daily!GK$10,0),0),0)</f>
      </c>
      <c r="GL178" s="14">
        <f>IFERROR(VLOOKUP($EG178,Data!$B:$CP,Daily!GL$10,0)/IFERROR(VLOOKUP($EG169,Data!$B:$CP,Daily!GL$10,0),0),0)</f>
      </c>
      <c r="GM178" s="14">
        <f>IFERROR(VLOOKUP($EG178,Data!$B:$CP,Daily!GM$10,0)/IFERROR(VLOOKUP($EG169,Data!$B:$CP,Daily!GM$10,0),0),0)</f>
      </c>
      <c r="GN178" s="14">
        <f>IFERROR(VLOOKUP($EG178,Data!$B:$CP,Daily!GN$10,0)/IFERROR(VLOOKUP($EG169,Data!$B:$CP,Daily!GN$10,0),0),0)</f>
      </c>
      <c r="GO178" s="14">
        <f>IFERROR(VLOOKUP($EG178,Data!$B:$CP,Daily!GO$10,0)/IFERROR(VLOOKUP($EG169,Data!$B:$CP,Daily!GO$10,0),0),0)</f>
      </c>
      <c r="GP178" s="14">
        <f>IFERROR(VLOOKUP($EG178,Data!$B:$CP,Daily!GP$10,0)/IFERROR(VLOOKUP($EG169,Data!$B:$CP,Daily!GP$10,0),0),0)</f>
      </c>
      <c r="GQ178" s="14">
        <f>IFERROR(VLOOKUP($EG178,Data!$B:$CP,Daily!GQ$10,0)/IFERROR(VLOOKUP($EG169,Data!$B:$CP,Daily!GQ$10,0),0),0)</f>
      </c>
      <c r="GR178" s="14">
        <f>IFERROR(VLOOKUP($EG178,Data!$B:$CP,Daily!GR$10,0)/IFERROR(VLOOKUP($EG169,Data!$B:$CP,Daily!GR$10,0),0),0)</f>
      </c>
      <c r="GS178" s="14">
        <f>IFERROR(VLOOKUP($EG178,Data!$B:$CP,Daily!GS$10,0)/IFERROR(VLOOKUP($EG169,Data!$B:$CP,Daily!GS$10,0),0),0)</f>
      </c>
      <c r="GT178" s="14">
        <f>IFERROR(VLOOKUP($EG178,Data!$B:$CP,Daily!GT$10,0)/IFERROR(VLOOKUP($EG169,Data!$B:$CP,Daily!GT$10,0),0),0)</f>
      </c>
      <c r="GU178" s="14">
        <f>IFERROR(VLOOKUP($EG178,Data!$B:$CP,Daily!GU$10,0)/IFERROR(VLOOKUP($EG169,Data!$B:$CP,Daily!GU$10,0),0),0)</f>
      </c>
      <c r="GV178" s="14">
        <f>IFERROR(VLOOKUP($EG178,Data!$B:$CP,Daily!GV$10,0)/IFERROR(VLOOKUP($EG169,Data!$B:$CP,Daily!GV$10,0),0),0)</f>
      </c>
      <c r="GW178" s="14">
        <f>IFERROR(VLOOKUP($EG178,Data!$B:$CP,Daily!GW$10,0)/IFERROR(VLOOKUP($EG169,Data!$B:$CP,Daily!GW$10,0),0),0)</f>
      </c>
      <c r="GX178" s="14">
        <f>IFERROR(VLOOKUP($EG178,Data!$B:$CP,Daily!GX$10,0)/IFERROR(VLOOKUP($EG169,Data!$B:$CP,Daily!GX$10,0),0),0)</f>
      </c>
      <c r="GY178" s="14">
        <f>IFERROR(VLOOKUP($EG178,Data!$B:$CP,Daily!GY$10,0)/IFERROR(VLOOKUP($EG169,Data!$B:$CP,Daily!GY$10,0),0),0)</f>
      </c>
      <c r="GZ178" s="14">
        <f>IFERROR(VLOOKUP($EG178,Data!$B:$CP,Daily!GZ$10,0)/IFERROR(VLOOKUP($EG169,Data!$B:$CP,Daily!GZ$10,0),0),0)</f>
      </c>
      <c r="HA178" s="14">
        <f>IFERROR(VLOOKUP($EG178,Data!$B:$CP,Daily!HA$10,0)/IFERROR(VLOOKUP($EG169,Data!$B:$CP,Daily!HA$10,0),0),0)</f>
      </c>
      <c r="HB178" s="14">
        <f>IFERROR(VLOOKUP($EG178,Data!$B:$CP,Daily!HB$10,0)/IFERROR(VLOOKUP($EG169,Data!$B:$CP,Daily!HB$10,0),0),0)</f>
      </c>
      <c r="HC178" s="14">
        <f>IFERROR(VLOOKUP($EG178,Data!$B:$CP,Daily!HC$10,0)/IFERROR(VLOOKUP($EG169,Data!$B:$CP,Daily!HC$10,0),0),0)</f>
      </c>
      <c r="HD178" s="14">
        <f>IFERROR(VLOOKUP($EG178,Data!$B:$CP,Daily!HD$10,0)/IFERROR(VLOOKUP($EG169,Data!$B:$CP,Daily!HD$10,0),0),0)</f>
      </c>
      <c r="HE178" s="14">
        <f>IFERROR(VLOOKUP($EG178,Data!$B:$CP,Daily!HE$10,0)/IFERROR(VLOOKUP($EG169,Data!$B:$CP,Daily!HE$10,0),0),0)</f>
      </c>
      <c r="HF178" s="14">
        <f>IFERROR(VLOOKUP($EG178,Data!$B:$CP,Daily!HF$10,0)/IFERROR(VLOOKUP($EG169,Data!$B:$CP,Daily!HF$10,0),0),0)</f>
      </c>
      <c r="HG178" s="14">
        <f>IFERROR(VLOOKUP($EG178,Data!$B:$CP,Daily!HG$10,0)/IFERROR(VLOOKUP($EG169,Data!$B:$CP,Daily!HG$10,0),0),0)</f>
      </c>
      <c r="HH178" s="14">
        <f>IFERROR(VLOOKUP($EG178,Data!$B:$CP,Daily!HH$10,0)/IFERROR(VLOOKUP($EG169,Data!$B:$CP,Daily!HH$10,0),0),0)</f>
      </c>
      <c r="HI178" s="14">
        <f>IFERROR(VLOOKUP($EG178,Data!$B:$CP,Daily!HI$10,0)/IFERROR(VLOOKUP($EG169,Data!$B:$CP,Daily!HI$10,0),0),0)</f>
      </c>
      <c r="HJ178" s="14">
        <f>IFERROR(VLOOKUP($EG178,Data!$B:$CP,Daily!HJ$10,0)/IFERROR(VLOOKUP($EG169,Data!$B:$CP,Daily!HJ$10,0),0),0)</f>
      </c>
      <c r="HK178" s="14">
        <f>IFERROR(VLOOKUP($EG178,Data!$B:$CP,Daily!HK$10,0)/IFERROR(VLOOKUP($EG169,Data!$B:$CP,Daily!HK$10,0),0),0)</f>
      </c>
      <c r="HL178" s="14">
        <f>IFERROR(VLOOKUP($EG178,Data!$B:$CP,Daily!HL$10,0)/IFERROR(VLOOKUP($EG169,Data!$B:$CP,Daily!HL$10,0),0),0)</f>
      </c>
      <c r="HM178" s="14">
        <f>IFERROR(VLOOKUP($EG178,Data!$B:$CP,Daily!HM$10,0)/IFERROR(VLOOKUP($EG169,Data!$B:$CP,Daily!HM$10,0),0),0)</f>
      </c>
      <c r="HN178" s="14">
        <f>IFERROR(VLOOKUP($EG178,Data!$B:$CP,Daily!HN$10,0)/IFERROR(VLOOKUP($EG169,Data!$B:$CP,Daily!HN$10,0),0),0)</f>
      </c>
      <c r="HO178" s="14">
        <f>IFERROR(VLOOKUP($EG178,Data!$B:$CP,Daily!HO$10,0)/IFERROR(VLOOKUP($EG169,Data!$B:$CP,Daily!HO$10,0),0),0)</f>
      </c>
      <c r="HP178" s="14">
        <f>IFERROR(VLOOKUP($EG178,Data!$B:$CP,Daily!HP$10,0)/IFERROR(VLOOKUP($EG169,Data!$B:$CP,Daily!HP$10,0),0),0)</f>
      </c>
      <c r="HQ178" s="14">
        <f>IFERROR(VLOOKUP($EG178,Data!$B:$CP,Daily!HQ$10,0)/IFERROR(VLOOKUP($EG169,Data!$B:$CP,Daily!HQ$10,0),0),0)</f>
      </c>
      <c r="HR178" s="14">
        <f>IFERROR(VLOOKUP($EG178,Data!$B:$CP,Daily!HR$10,0)/IFERROR(VLOOKUP($EG169,Data!$B:$CP,Daily!HR$10,0),0),0)</f>
      </c>
      <c r="HS178" s="14">
        <f>IFERROR(VLOOKUP($EG178,Data!$B:$CP,Daily!HS$10,0)/IFERROR(VLOOKUP($EG169,Data!$B:$CP,Daily!HS$10,0),0),0)</f>
      </c>
      <c r="HT178" s="14">
        <f>IFERROR(VLOOKUP($EG178,Data!$B:$CP,Daily!HT$10,0)/IFERROR(VLOOKUP($EG169,Data!$B:$CP,Daily!HT$10,0),0),0)</f>
      </c>
      <c r="HU178" s="14">
        <f>IFERROR(VLOOKUP($EG178,Data!$B:$CP,Daily!HU$10,0)/IFERROR(VLOOKUP($EG169,Data!$B:$CP,Daily!HU$10,0),0),0)</f>
      </c>
      <c r="HV178" s="52">
        <f t="shared" si="2141"/>
      </c>
      <c r="HW178" s="52">
        <f t="shared" si="2142"/>
      </c>
      <c r="HX178" s="52">
        <f t="shared" si="2649"/>
      </c>
      <c r="HY178" s="52">
        <f t="shared" si="2650"/>
      </c>
      <c r="HZ178" s="52">
        <f t="shared" si="2651"/>
      </c>
      <c r="IA178" s="55"/>
      <c r="IB178" s="14">
        <f t="shared" si="2652"/>
      </c>
      <c r="IC178" s="14">
        <f t="shared" ref="IC178:IC180" si="2706">SUMPRODUCT(HM178:HS178,HM$169:HS$169)/SUM(HM$169:HS$169)</f>
      </c>
      <c r="ID178" s="14">
        <f t="shared" ref="ID178:ID180" si="2707">SUMPRODUCT(GQ178:HS178,GQ$169:HS$169)/SUM(GQ$169:HS$169)</f>
      </c>
      <c r="IE178" s="16"/>
      <c r="IF178" s="9" t="s">
        <v>869</v>
      </c>
      <c r="IG178" s="9" t="s">
        <v>155</v>
      </c>
      <c r="IH178" s="14">
        <f>IFERROR(VLOOKUP($IF178,Data!$B:$CP,Daily!IH$10,0)/IFERROR(VLOOKUP($IF169,Data!$B:$CP,Daily!IH$10,0),0),0)</f>
      </c>
      <c r="II178" s="14">
        <f>IFERROR(VLOOKUP($IF178,Data!$B:$CP,Daily!II$10,0)/IFERROR(VLOOKUP($IF169,Data!$B:$CP,Daily!II$10,0),0),0)</f>
      </c>
      <c r="IJ178" s="14">
        <f>IFERROR(VLOOKUP($IF178,Data!$B:$CP,Daily!IJ$10,0)/IFERROR(VLOOKUP($IF169,Data!$B:$CP,Daily!IJ$10,0),0),0)</f>
      </c>
      <c r="IK178" s="14">
        <f>IFERROR(VLOOKUP($IF178,Data!$B:$CP,Daily!IK$10,0)/IFERROR(VLOOKUP($IF169,Data!$B:$CP,Daily!IK$10,0),0),0)</f>
      </c>
      <c r="IL178" s="14">
        <f>IFERROR(VLOOKUP($IF178,Data!$B:$CP,Daily!IL$10,0)/IFERROR(VLOOKUP($IF169,Data!$B:$CP,Daily!IL$10,0),0),0)</f>
      </c>
      <c r="IM178" s="14">
        <f>IFERROR(VLOOKUP($IF178,Data!$B:$CP,Daily!IM$10,0)/IFERROR(VLOOKUP($IF169,Data!$B:$CP,Daily!IM$10,0),0),0)</f>
      </c>
      <c r="IN178" s="14">
        <f>IFERROR(VLOOKUP($IF178,Data!$B:$CP,Daily!IN$10,0)/IFERROR(VLOOKUP($IF169,Data!$B:$CP,Daily!IN$10,0),0),0)</f>
      </c>
      <c r="IO178" s="14">
        <f>IFERROR(VLOOKUP($IF178,Data!$B:$CP,Daily!IO$10,0)/IFERROR(VLOOKUP($IF169,Data!$B:$CP,Daily!IO$10,0),0),0)</f>
      </c>
      <c r="IP178" s="14">
        <f>IFERROR(VLOOKUP($IF178,Data!$B:$CP,Daily!IP$10,0)/IFERROR(VLOOKUP($IF169,Data!$B:$CP,Daily!IP$10,0),0),0)</f>
      </c>
      <c r="IQ178" s="14">
        <f>IFERROR(VLOOKUP($IF178,Data!$B:$CP,Daily!IQ$10,0)/IFERROR(VLOOKUP($IF169,Data!$B:$CP,Daily!IQ$10,0),0),0)</f>
      </c>
      <c r="IR178" s="14">
        <f>IFERROR(VLOOKUP($IF178,Data!$B:$CP,Daily!IR$10,0)/IFERROR(VLOOKUP($IF169,Data!$B:$CP,Daily!IR$10,0),0),0)</f>
      </c>
      <c r="IS178" s="14">
        <f>IFERROR(VLOOKUP($IF178,Data!$B:$CP,Daily!IS$10,0)/IFERROR(VLOOKUP($IF169,Data!$B:$CP,Daily!IS$10,0),0),0)</f>
      </c>
      <c r="IT178" s="14">
        <f>IFERROR(VLOOKUP($IF178,Data!$B:$CP,Daily!IT$10,0)/IFERROR(VLOOKUP($IF169,Data!$B:$CP,Daily!IT$10,0),0),0)</f>
      </c>
      <c r="IU178" s="14">
        <f>IFERROR(VLOOKUP($IF178,Data!$B:$CP,Daily!IU$10,0)/IFERROR(VLOOKUP($IF169,Data!$B:$CP,Daily!IU$10,0),0),0)</f>
      </c>
      <c r="IV178" s="14">
        <f>IFERROR(VLOOKUP($IF178,Data!$B:$CP,Daily!IV$10,0)/IFERROR(VLOOKUP($IF169,Data!$B:$CP,Daily!IV$10,0),0),0)</f>
      </c>
      <c r="IW178" s="14">
        <f>IFERROR(VLOOKUP($IF178,Data!$B:$CP,Daily!IW$10,0)/IFERROR(VLOOKUP($IF169,Data!$B:$CP,Daily!IW$10,0),0),0)</f>
      </c>
      <c r="IX178" s="14">
        <f>IFERROR(VLOOKUP($IF178,Data!$B:$CP,Daily!IX$10,0)/IFERROR(VLOOKUP($IF169,Data!$B:$CP,Daily!IX$10,0),0),0)</f>
      </c>
      <c r="IY178" s="14">
        <f>IFERROR(VLOOKUP($IF178,Data!$B:$CP,Daily!IY$10,0)/IFERROR(VLOOKUP($IF169,Data!$B:$CP,Daily!IY$10,0),0),0)</f>
      </c>
      <c r="IZ178" s="14">
        <f>IFERROR(VLOOKUP($IF178,Data!$B:$CP,Daily!IZ$10,0)/IFERROR(VLOOKUP($IF169,Data!$B:$CP,Daily!IZ$10,0),0),0)</f>
      </c>
      <c r="JA178" s="14">
        <f>IFERROR(VLOOKUP($IF178,Data!$B:$CP,Daily!JA$10,0)/IFERROR(VLOOKUP($IF169,Data!$B:$CP,Daily!JA$10,0),0),0)</f>
      </c>
      <c r="JB178" s="14">
        <f>IFERROR(VLOOKUP($IF178,Data!$B:$CP,Daily!JB$10,0)/IFERROR(VLOOKUP($IF169,Data!$B:$CP,Daily!JB$10,0),0),0)</f>
      </c>
      <c r="JC178" s="14">
        <f>IFERROR(VLOOKUP($IF178,Data!$B:$CP,Daily!JC$10,0)/IFERROR(VLOOKUP($IF169,Data!$B:$CP,Daily!JC$10,0),0),0)</f>
      </c>
      <c r="JD178" s="14">
        <f>IFERROR(VLOOKUP($IF178,Data!$B:$CP,Daily!JD$10,0)/IFERROR(VLOOKUP($IF169,Data!$B:$CP,Daily!JD$10,0),0),0)</f>
      </c>
      <c r="JE178" s="14">
        <f>IFERROR(VLOOKUP($IF178,Data!$B:$CP,Daily!JE$10,0)/IFERROR(VLOOKUP($IF169,Data!$B:$CP,Daily!JE$10,0),0),0)</f>
      </c>
      <c r="JF178" s="14">
        <f>IFERROR(VLOOKUP($IF178,Data!$B:$CP,Daily!JF$10,0)/IFERROR(VLOOKUP($IF169,Data!$B:$CP,Daily!JF$10,0),0),0)</f>
      </c>
      <c r="JG178" s="14">
        <f>IFERROR(VLOOKUP($IF178,Data!$B:$CP,Daily!JG$10,0)/IFERROR(VLOOKUP($IF169,Data!$B:$CP,Daily!JG$10,0),0),0)</f>
      </c>
      <c r="JH178" s="14">
        <f>IFERROR(VLOOKUP($IF178,Data!$B:$CP,Daily!JH$10,0)/IFERROR(VLOOKUP($IF169,Data!$B:$CP,Daily!JH$10,0),0),0)</f>
      </c>
      <c r="JI178" s="14">
        <f>IFERROR(VLOOKUP($IF178,Data!$B:$CP,Daily!JI$10,0)/IFERROR(VLOOKUP($IF169,Data!$B:$CP,Daily!JI$10,0),0),0)</f>
      </c>
      <c r="JJ178" s="14">
        <f>IFERROR(VLOOKUP($IF178,Data!$B:$CP,Daily!JJ$10,0)/IFERROR(VLOOKUP($IF169,Data!$B:$CP,Daily!JJ$10,0),0),0)</f>
      </c>
      <c r="JK178" s="14">
        <f>IFERROR(VLOOKUP($IF178,Data!$B:$CP,Daily!JK$10,0)/IFERROR(VLOOKUP($IF169,Data!$B:$CP,Daily!JK$10,0),0),0)</f>
      </c>
      <c r="JL178" s="14">
        <f>IFERROR(VLOOKUP($IF178,Data!$B:$CP,Daily!JL$10,0)/IFERROR(VLOOKUP($IF169,Data!$B:$CP,Daily!JL$10,0),0),0)</f>
      </c>
      <c r="JM178" s="14">
        <f>IFERROR(VLOOKUP($IF178,Data!$B:$CP,Daily!JM$10,0)/IFERROR(VLOOKUP($IF169,Data!$B:$CP,Daily!JM$10,0),0),0)</f>
      </c>
      <c r="JN178" s="14">
        <f>IFERROR(VLOOKUP($IF178,Data!$B:$CP,Daily!JN$10,0)/IFERROR(VLOOKUP($IF169,Data!$B:$CP,Daily!JN$10,0),0),0)</f>
      </c>
      <c r="JO178" s="14">
        <f>IFERROR(VLOOKUP($IF178,Data!$B:$CP,Daily!JO$10,0)/IFERROR(VLOOKUP($IF169,Data!$B:$CP,Daily!JO$10,0),0),0)</f>
      </c>
      <c r="JP178" s="14">
        <f>IFERROR(VLOOKUP($IF178,Data!$B:$CP,Daily!JP$10,0)/IFERROR(VLOOKUP($IF169,Data!$B:$CP,Daily!JP$10,0),0),0)</f>
      </c>
      <c r="JQ178" s="14">
        <f>IFERROR(VLOOKUP($IF178,Data!$B:$CP,Daily!JQ$10,0)/IFERROR(VLOOKUP($IF169,Data!$B:$CP,Daily!JQ$10,0),0),0)</f>
      </c>
      <c r="JR178" s="14">
        <f>IFERROR(VLOOKUP($IF178,Data!$B:$CP,Daily!JR$10,0)/IFERROR(VLOOKUP($IF169,Data!$B:$CP,Daily!JR$10,0),0),0)</f>
      </c>
      <c r="JS178" s="14">
        <f>IFERROR(VLOOKUP($IF178,Data!$B:$CP,Daily!JS$10,0)/IFERROR(VLOOKUP($IF169,Data!$B:$CP,Daily!JS$10,0),0),0)</f>
      </c>
      <c r="JT178" s="14">
        <f>IFERROR(VLOOKUP($IF178,Data!$B:$CP,Daily!JT$10,0)/IFERROR(VLOOKUP($IF169,Data!$B:$CP,Daily!JT$10,0),0),0)</f>
      </c>
      <c r="JU178" s="14">
        <f>IFERROR(VLOOKUP($IF178,Data!$B:$CP,Daily!JU$10,0)/IFERROR(VLOOKUP($IF169,Data!$B:$CP,Daily!JU$10,0),0),0)</f>
      </c>
      <c r="JV178" s="14">
        <f>IFERROR(VLOOKUP($IF178,Data!$B:$CP,Daily!JV$10,0)/IFERROR(VLOOKUP($IF169,Data!$B:$CP,Daily!JV$10,0),0),0)</f>
      </c>
      <c r="JW178" s="14">
        <f>IFERROR(VLOOKUP($IF178,Data!$B:$CP,Daily!JW$10,0)/IFERROR(VLOOKUP($IF169,Data!$B:$CP,Daily!JW$10,0),0),0)</f>
      </c>
      <c r="JX178" s="14">
        <f>IFERROR(VLOOKUP($IF178,Data!$B:$CP,Daily!JX$10,0)/IFERROR(VLOOKUP($IF169,Data!$B:$CP,Daily!JX$10,0),0),0)</f>
      </c>
      <c r="JY178" s="14">
        <f>IFERROR(VLOOKUP($IF178,Data!$B:$CP,Daily!JY$10,0)/IFERROR(VLOOKUP($IF169,Data!$B:$CP,Daily!JY$10,0),0),0)</f>
      </c>
      <c r="JZ178" s="14">
        <f>IFERROR(VLOOKUP($IF178,Data!$B:$CP,Daily!JZ$10,0)/IFERROR(VLOOKUP($IF169,Data!$B:$CP,Daily!JZ$10,0),0),0)</f>
      </c>
      <c r="KA178" s="14">
        <f>IFERROR(VLOOKUP($IF178,Data!$B:$CP,Daily!KA$10,0)/IFERROR(VLOOKUP($IF169,Data!$B:$CP,Daily!KA$10,0),0),0)</f>
      </c>
      <c r="KB178" s="14">
        <f>IFERROR(VLOOKUP($IF178,Data!$B:$CP,Daily!KB$10,0)/IFERROR(VLOOKUP($IF169,Data!$B:$CP,Daily!KB$10,0),0),0)</f>
      </c>
      <c r="KC178" s="14">
        <f>IFERROR(VLOOKUP($IF178,Data!$B:$CP,Daily!KC$10,0)/IFERROR(VLOOKUP($IF169,Data!$B:$CP,Daily!KC$10,0),0),0)</f>
      </c>
      <c r="KD178" s="14">
        <f>IFERROR(VLOOKUP($IF178,Data!$B:$CP,Daily!KD$10,0)/IFERROR(VLOOKUP($IF169,Data!$B:$CP,Daily!KD$10,0),0),0)</f>
      </c>
      <c r="KE178" s="14">
        <f>IFERROR(VLOOKUP($IF178,Data!$B:$CP,Daily!KE$10,0)/IFERROR(VLOOKUP($IF169,Data!$B:$CP,Daily!KE$10,0),0),0)</f>
      </c>
      <c r="KF178" s="14">
        <f>IFERROR(VLOOKUP($IF178,Data!$B:$CP,Daily!KF$10,0)/IFERROR(VLOOKUP($IF169,Data!$B:$CP,Daily!KF$10,0),0),0)</f>
      </c>
      <c r="KG178" s="14">
        <f>IFERROR(VLOOKUP($IF178,Data!$B:$CP,Daily!KG$10,0)/IFERROR(VLOOKUP($IF169,Data!$B:$CP,Daily!KG$10,0),0),0)</f>
      </c>
      <c r="KH178" s="14">
        <f>IFERROR(VLOOKUP($IF178,Data!$B:$CP,Daily!KH$10,0)/IFERROR(VLOOKUP($IF169,Data!$B:$CP,Daily!KH$10,0),0),0)</f>
      </c>
      <c r="KI178" s="14">
        <f>IFERROR(VLOOKUP($IF178,Data!$B:$CP,Daily!KI$10,0)/IFERROR(VLOOKUP($IF169,Data!$B:$CP,Daily!KI$10,0),0),0)</f>
      </c>
      <c r="KJ178" s="14">
        <f>IFERROR(VLOOKUP($IF178,Data!$B:$CP,Daily!KJ$10,0)/IFERROR(VLOOKUP($IF169,Data!$B:$CP,Daily!KJ$10,0),0),0)</f>
      </c>
      <c r="KK178" s="14">
        <f>IFERROR(VLOOKUP($IF178,Data!$B:$CP,Daily!KK$10,0)/IFERROR(VLOOKUP($IF169,Data!$B:$CP,Daily!KK$10,0),0),0)</f>
      </c>
      <c r="KL178" s="14">
        <f>IFERROR(VLOOKUP($IF178,Data!$B:$CP,Daily!KL$10,0)/IFERROR(VLOOKUP($IF169,Data!$B:$CP,Daily!KL$10,0),0),0)</f>
      </c>
      <c r="KM178" s="14">
        <f>IFERROR(VLOOKUP($IF178,Data!$B:$CP,Daily!KM$10,0)/IFERROR(VLOOKUP($IF169,Data!$B:$CP,Daily!KM$10,0),0),0)</f>
      </c>
      <c r="KN178" s="14">
        <f>IFERROR(VLOOKUP($IF178,Data!$B:$CP,Daily!KN$10,0)/IFERROR(VLOOKUP($IF169,Data!$B:$CP,Daily!KN$10,0),0),0)</f>
      </c>
      <c r="KO178" s="14">
        <f>IFERROR(VLOOKUP($IF178,Data!$B:$CP,Daily!KO$10,0)/IFERROR(VLOOKUP($IF169,Data!$B:$CP,Daily!KO$10,0),0),0)</f>
      </c>
      <c r="KP178" s="14">
        <f>IFERROR(VLOOKUP($IF178,Data!$B:$CP,Daily!KP$10,0)/IFERROR(VLOOKUP($IF169,Data!$B:$CP,Daily!KP$10,0),0),0)</f>
      </c>
      <c r="KQ178" s="14">
        <f>IFERROR(VLOOKUP($IF178,Data!$B:$CP,Daily!KQ$10,0)/IFERROR(VLOOKUP($IF169,Data!$B:$CP,Daily!KQ$10,0),0),0)</f>
      </c>
      <c r="KR178" s="14">
        <f>IFERROR(VLOOKUP($IF178,Data!$B:$CP,Daily!KR$10,0)/IFERROR(VLOOKUP($IF169,Data!$B:$CP,Daily!KR$10,0),0),0)</f>
      </c>
      <c r="KS178" s="14">
        <f>IFERROR(VLOOKUP($IF178,Data!$B:$CP,Daily!KS$10,0)/IFERROR(VLOOKUP($IF169,Data!$B:$CP,Daily!KS$10,0),0),0)</f>
      </c>
      <c r="KT178" s="14">
        <f>IFERROR(VLOOKUP($IF178,Data!$B:$CP,Daily!KT$10,0)/IFERROR(VLOOKUP($IF169,Data!$B:$CP,Daily!KT$10,0),0),0)</f>
      </c>
      <c r="KU178" s="14">
        <f>IFERROR(VLOOKUP($IF178,Data!$B:$CP,Daily!KU$10,0)/IFERROR(VLOOKUP($IF169,Data!$B:$CP,Daily!KU$10,0),0),0)</f>
      </c>
      <c r="KV178" s="14">
        <f>IFERROR(VLOOKUP($IF178,Data!$B:$CP,Daily!KV$10,0)/IFERROR(VLOOKUP($IF169,Data!$B:$CP,Daily!KV$10,0),0),0)</f>
      </c>
      <c r="KW178" s="14">
        <f>IFERROR(VLOOKUP($IF178,Data!$B:$CP,Daily!KW$10,0)/IFERROR(VLOOKUP($IF169,Data!$B:$CP,Daily!KW$10,0),0),0)</f>
      </c>
      <c r="KX178" s="14">
        <f>IFERROR(VLOOKUP($IF178,Data!$B:$CP,Daily!KX$10,0)/IFERROR(VLOOKUP($IF169,Data!$B:$CP,Daily!KX$10,0),0),0)</f>
      </c>
      <c r="KY178" s="14">
        <f>IFERROR(VLOOKUP($IF178,Data!$B:$CP,Daily!KY$10,0)/IFERROR(VLOOKUP($IF169,Data!$B:$CP,Daily!KY$10,0),0),0)</f>
      </c>
      <c r="KZ178" s="14">
        <f>IFERROR(VLOOKUP($IF178,Data!$B:$CP,Daily!KZ$10,0)/IFERROR(VLOOKUP($IF169,Data!$B:$CP,Daily!KZ$10,0),0),0)</f>
      </c>
      <c r="LA178" s="14">
        <f>IFERROR(VLOOKUP($IF178,Data!$B:$CP,Daily!LA$10,0)/IFERROR(VLOOKUP($IF169,Data!$B:$CP,Daily!LA$10,0),0),0)</f>
      </c>
      <c r="LB178" s="14">
        <f>IFERROR(VLOOKUP($IF178,Data!$B:$CP,Daily!LB$10,0)/IFERROR(VLOOKUP($IF169,Data!$B:$CP,Daily!LB$10,0),0),0)</f>
      </c>
      <c r="LC178" s="14">
        <f>IFERROR(VLOOKUP($IF178,Data!$B:$CP,Daily!LC$10,0)/IFERROR(VLOOKUP($IF169,Data!$B:$CP,Daily!LC$10,0),0),0)</f>
      </c>
      <c r="LD178" s="14">
        <f>IFERROR(VLOOKUP($IF178,Data!$B:$CP,Daily!LD$10,0)/IFERROR(VLOOKUP($IF169,Data!$B:$CP,Daily!LD$10,0),0),0)</f>
      </c>
      <c r="LE178" s="14">
        <f>IFERROR(VLOOKUP($IF178,Data!$B:$CP,Daily!LE$10,0)/IFERROR(VLOOKUP($IF169,Data!$B:$CP,Daily!LE$10,0),0),0)</f>
      </c>
      <c r="LF178" s="14">
        <f>IFERROR(VLOOKUP($IF178,Data!$B:$CP,Daily!LF$10,0)/IFERROR(VLOOKUP($IF169,Data!$B:$CP,Daily!LF$10,0),0),0)</f>
      </c>
      <c r="LG178" s="14">
        <f>IFERROR(VLOOKUP($IF178,Data!$B:$CP,Daily!LG$10,0)/IFERROR(VLOOKUP($IF169,Data!$B:$CP,Daily!LG$10,0),0),0)</f>
      </c>
      <c r="LH178" s="14">
        <f>IFERROR(VLOOKUP($IF178,Data!$B:$CP,Daily!LH$10,0)/IFERROR(VLOOKUP($IF169,Data!$B:$CP,Daily!LH$10,0),0),0)</f>
      </c>
      <c r="LI178" s="14">
        <f>IFERROR(VLOOKUP($IF178,Data!$B:$CP,Daily!LI$10,0)/IFERROR(VLOOKUP($IF169,Data!$B:$CP,Daily!LI$10,0),0),0)</f>
      </c>
      <c r="LJ178" s="14">
        <f>IFERROR(VLOOKUP($IF178,Data!$B:$CP,Daily!LJ$10,0)/IFERROR(VLOOKUP($IF169,Data!$B:$CP,Daily!LJ$10,0),0),0)</f>
      </c>
      <c r="LK178" s="14">
        <f>IFERROR(VLOOKUP($IF178,Data!$B:$CP,Daily!LK$10,0)/IFERROR(VLOOKUP($IF169,Data!$B:$CP,Daily!LK$10,0),0),0)</f>
      </c>
      <c r="LL178" s="14">
        <f>IFERROR(VLOOKUP($IF178,Data!$B:$CP,Daily!LL$10,0)/IFERROR(VLOOKUP($IF169,Data!$B:$CP,Daily!LL$10,0),0),0)</f>
      </c>
      <c r="LM178" s="14">
        <f>IFERROR(VLOOKUP($IF178,Data!$B:$CP,Daily!LM$10,0)/IFERROR(VLOOKUP($IF169,Data!$B:$CP,Daily!LM$10,0),0),0)</f>
      </c>
      <c r="LN178" s="14">
        <f>IFERROR(VLOOKUP($IF178,Data!$B:$CP,Daily!LN$10,0)/IFERROR(VLOOKUP($IF169,Data!$B:$CP,Daily!LN$10,0),0),0)</f>
      </c>
      <c r="LO178" s="14">
        <f>IFERROR(VLOOKUP($IF178,Data!$B:$CP,Daily!LO$10,0)/IFERROR(VLOOKUP($IF169,Data!$B:$CP,Daily!LO$10,0),0),0)</f>
      </c>
      <c r="LP178" s="14">
        <f>IFERROR(VLOOKUP($IF178,Data!$B:$CP,Daily!LP$10,0)/IFERROR(VLOOKUP($IF169,Data!$B:$CP,Daily!LP$10,0),0),0)</f>
      </c>
      <c r="LQ178" s="14">
        <f>IFERROR(VLOOKUP($IF178,Data!$B:$CP,Daily!LQ$10,0)/IFERROR(VLOOKUP($IF169,Data!$B:$CP,Daily!LQ$10,0),0),0)</f>
      </c>
      <c r="LR178" s="14">
        <f>IFERROR(VLOOKUP($IF178,Data!$B:$CP,Daily!LR$10,0)/IFERROR(VLOOKUP($IF169,Data!$B:$CP,Daily!LR$10,0),0),0)</f>
      </c>
      <c r="LS178" s="14">
        <f>IFERROR(VLOOKUP($IF178,Data!$B:$CP,Daily!LS$10,0)/IFERROR(VLOOKUP($IF169,Data!$B:$CP,Daily!LS$10,0),0),0)</f>
      </c>
      <c r="LU178" s="52">
        <f t="shared" si="2145"/>
      </c>
      <c r="LV178" s="52">
        <f t="shared" si="2146"/>
      </c>
      <c r="LW178" s="52">
        <f t="shared" ref="LW178:LW182" si="2708">LV178-LU178</f>
      </c>
      <c r="LX178" s="52">
        <f t="shared" ref="LX178:LX182" si="2709">LV178+(0.75*LW178)</f>
      </c>
      <c r="LY178" s="52">
        <f t="shared" ref="LY178:LY182" si="2710">LU178-(0.75*LW178)</f>
      </c>
      <c r="LZ178" s="55"/>
      <c r="MA178" s="14">
        <f t="shared" ref="MA178:MA182" si="2711">_xlfn.STDEV.P(JL178:LS178)</f>
      </c>
      <c r="MB178" s="14">
        <f t="shared" ref="MB178:MB180" si="2712">SUMPRODUCT(LL178:LR178,LL$169:LR$169)/SUM(LL$169:LR$169)</f>
      </c>
      <c r="MC178" s="14">
        <f t="shared" ref="MC178:MC180" si="2713">SUMPRODUCT(KP178:LR178,KP$169:LR$169)/SUM(KP$169:LR$169)</f>
      </c>
    </row>
    <row r="179" spans="4:341" hidden="1" x14ac:dyDescent="0.25">
      <c r="D179" s="130" t="s">
        <v>870</v>
      </c>
      <c r="E179" s="67" t="str">
        <f>VLOOKUP($D179,'Metric Nature'!$C:$D,2,0)&amp;IF(($F179&lt;(EA179)),"Below",IF(($F179&gt;(DZ179)),"Above","Within"))</f>
      </c>
      <c r="F179" s="71">
        <f t="shared" si="2524"/>
      </c>
      <c r="G179" s="63">
        <f t="shared" si="2525"/>
      </c>
      <c r="H179" s="69">
        <f t="shared" si="2526"/>
      </c>
      <c r="I179" s="63">
        <f t="shared" si="2527"/>
      </c>
      <c r="J179" s="62">
        <f t="shared" si="2528"/>
      </c>
      <c r="K179" s="62">
        <f t="shared" si="2529"/>
      </c>
      <c r="L179" s="70"/>
      <c r="M179" s="67" t="str">
        <f>VLOOKUP($D179,'Metric Nature'!$C:$D,2,0)&amp;IF(($N179&lt;(HZ179)),"Below",IF(($N179&gt;(HY179)),"Above","Within"))</f>
      </c>
      <c r="N179" s="71">
        <f t="shared" si="2530"/>
      </c>
      <c r="O179" s="63">
        <f t="shared" si="2635"/>
      </c>
      <c r="P179" s="69">
        <f>IFERROR(((N179-O179)/O179),0)</f>
      </c>
      <c r="Q179" s="63">
        <f t="shared" si="2531"/>
      </c>
      <c r="R179" s="62">
        <f t="shared" si="2532"/>
      </c>
      <c r="S179" s="62">
        <f t="shared" si="2533"/>
      </c>
      <c r="T179" s="70"/>
      <c r="U179" s="67" t="str">
        <f>VLOOKUP($D179,'Metric Nature'!$C:$D,2,0)&amp;IF(($V179&lt;(LY179)),"Below",IF(($V179&gt;(LX179)),"Above","Within"))</f>
      </c>
      <c r="V179" s="62">
        <f t="shared" si="2534"/>
      </c>
      <c r="W179" s="63">
        <f t="shared" si="2637"/>
      </c>
      <c r="X179" s="62">
        <f t="shared" si="2535"/>
      </c>
      <c r="Y179" s="63">
        <f t="shared" si="2638"/>
      </c>
      <c r="Z179" s="62">
        <f t="shared" si="2536"/>
      </c>
      <c r="AA179" s="62">
        <f t="shared" ref="AA179:AA182" si="2714">MA179</f>
      </c>
      <c r="AB179" s="64"/>
      <c r="AC179" s="60" t="s">
        <v>871</v>
      </c>
      <c r="AI179" s="9" t="s">
        <v>870</v>
      </c>
      <c r="AJ179" s="14">
        <f>IFERROR((VLOOKUP($EG179,Data!$B:$CP,Daily!EI$10,0)+VLOOKUP($IF179,Data!$B:$CP,Daily!IH$10,0))/(VLOOKUP($EG169,Data!$B:$CP,Daily!EI$10,0)+VLOOKUP($IF169,Data!$B:$CP,Daily!IH$10,0)),0)</f>
      </c>
      <c r="AK179" s="14">
        <f>IFERROR((VLOOKUP($EG179,Data!$B:$CP,Daily!EJ$10,0)+VLOOKUP($IF179,Data!$B:$CP,Daily!II$10,0))/(VLOOKUP($EG169,Data!$B:$CP,Daily!EJ$10,0)+VLOOKUP($IF169,Data!$B:$CP,Daily!II$10,0)),0)</f>
      </c>
      <c r="AL179" s="14">
        <f>IFERROR((VLOOKUP($EG179,Data!$B:$CP,Daily!EK$10,0)+VLOOKUP($IF179,Data!$B:$CP,Daily!IJ$10,0))/(VLOOKUP($EG169,Data!$B:$CP,Daily!EK$10,0)+VLOOKUP($IF169,Data!$B:$CP,Daily!IJ$10,0)),0)</f>
      </c>
      <c r="AM179" s="14">
        <f>IFERROR((VLOOKUP($EG179,Data!$B:$CP,Daily!EL$10,0)+VLOOKUP($IF179,Data!$B:$CP,Daily!IK$10,0))/(VLOOKUP($EG169,Data!$B:$CP,Daily!EL$10,0)+VLOOKUP($IF169,Data!$B:$CP,Daily!IK$10,0)),0)</f>
      </c>
      <c r="AN179" s="14">
        <f>IFERROR((VLOOKUP($EG179,Data!$B:$CP,Daily!EM$10,0)+VLOOKUP($IF179,Data!$B:$CP,Daily!IL$10,0))/(VLOOKUP($EG169,Data!$B:$CP,Daily!EM$10,0)+VLOOKUP($IF169,Data!$B:$CP,Daily!IL$10,0)),0)</f>
      </c>
      <c r="AO179" s="14">
        <f>IFERROR((VLOOKUP($EG179,Data!$B:$CP,Daily!EN$10,0)+VLOOKUP($IF179,Data!$B:$CP,Daily!IM$10,0))/(VLOOKUP($EG169,Data!$B:$CP,Daily!EN$10,0)+VLOOKUP($IF169,Data!$B:$CP,Daily!IM$10,0)),0)</f>
      </c>
      <c r="AP179" s="14">
        <f>IFERROR((VLOOKUP($EG179,Data!$B:$CP,Daily!EO$10,0)+VLOOKUP($IF179,Data!$B:$CP,Daily!IN$10,0))/(VLOOKUP($EG169,Data!$B:$CP,Daily!EO$10,0)+VLOOKUP($IF169,Data!$B:$CP,Daily!IN$10,0)),0)</f>
      </c>
      <c r="AQ179" s="14">
        <f>IFERROR((VLOOKUP($EG179,Data!$B:$CP,Daily!EP$10,0)+VLOOKUP($IF179,Data!$B:$CP,Daily!IO$10,0))/(VLOOKUP($EG169,Data!$B:$CP,Daily!EP$10,0)+VLOOKUP($IF169,Data!$B:$CP,Daily!IO$10,0)),0)</f>
      </c>
      <c r="AR179" s="14">
        <f>IFERROR((VLOOKUP($EG179,Data!$B:$CP,Daily!EQ$10,0)+VLOOKUP($IF179,Data!$B:$CP,Daily!IP$10,0))/(VLOOKUP($EG169,Data!$B:$CP,Daily!EQ$10,0)+VLOOKUP($IF169,Data!$B:$CP,Daily!IP$10,0)),0)</f>
      </c>
      <c r="AS179" s="14">
        <f>IFERROR((VLOOKUP($EG179,Data!$B:$CP,Daily!ER$10,0)+VLOOKUP($IF179,Data!$B:$CP,Daily!IQ$10,0))/(VLOOKUP($EG169,Data!$B:$CP,Daily!ER$10,0)+VLOOKUP($IF169,Data!$B:$CP,Daily!IQ$10,0)),0)</f>
      </c>
      <c r="AT179" s="14">
        <f>IFERROR((VLOOKUP($EG179,Data!$B:$CP,Daily!ES$10,0)+VLOOKUP($IF179,Data!$B:$CP,Daily!IR$10,0))/(VLOOKUP($EG169,Data!$B:$CP,Daily!ES$10,0)+VLOOKUP($IF169,Data!$B:$CP,Daily!IR$10,0)),0)</f>
      </c>
      <c r="AU179" s="14">
        <f>IFERROR((VLOOKUP($EG179,Data!$B:$CP,Daily!ET$10,0)+VLOOKUP($IF179,Data!$B:$CP,Daily!IS$10,0))/(VLOOKUP($EG169,Data!$B:$CP,Daily!ET$10,0)+VLOOKUP($IF169,Data!$B:$CP,Daily!IS$10,0)),0)</f>
      </c>
      <c r="AV179" s="14">
        <f>IFERROR((VLOOKUP($EG179,Data!$B:$CP,Daily!EU$10,0)+VLOOKUP($IF179,Data!$B:$CP,Daily!IT$10,0))/(VLOOKUP($EG169,Data!$B:$CP,Daily!EU$10,0)+VLOOKUP($IF169,Data!$B:$CP,Daily!IT$10,0)),0)</f>
      </c>
      <c r="AW179" s="14">
        <f>IFERROR((VLOOKUP($EG179,Data!$B:$CP,Daily!EV$10,0)+VLOOKUP($IF179,Data!$B:$CP,Daily!IU$10,0))/(VLOOKUP($EG169,Data!$B:$CP,Daily!EV$10,0)+VLOOKUP($IF169,Data!$B:$CP,Daily!IU$10,0)),0)</f>
      </c>
      <c r="AX179" s="14">
        <f>IFERROR((VLOOKUP($EG179,Data!$B:$CP,Daily!EW$10,0)+VLOOKUP($IF179,Data!$B:$CP,Daily!IV$10,0))/(VLOOKUP($EG169,Data!$B:$CP,Daily!EW$10,0)+VLOOKUP($IF169,Data!$B:$CP,Daily!IV$10,0)),0)</f>
      </c>
      <c r="AY179" s="14">
        <f>IFERROR((VLOOKUP($EG179,Data!$B:$CP,Daily!EX$10,0)+VLOOKUP($IF179,Data!$B:$CP,Daily!IW$10,0))/(VLOOKUP($EG169,Data!$B:$CP,Daily!EX$10,0)+VLOOKUP($IF169,Data!$B:$CP,Daily!IW$10,0)),0)</f>
      </c>
      <c r="AZ179" s="14">
        <f>IFERROR((VLOOKUP($EG179,Data!$B:$CP,Daily!EY$10,0)+VLOOKUP($IF179,Data!$B:$CP,Daily!IX$10,0))/(VLOOKUP($EG169,Data!$B:$CP,Daily!EY$10,0)+VLOOKUP($IF169,Data!$B:$CP,Daily!IX$10,0)),0)</f>
      </c>
      <c r="BA179" s="14">
        <f>IFERROR((VLOOKUP($EG179,Data!$B:$CP,Daily!EZ$10,0)+VLOOKUP($IF179,Data!$B:$CP,Daily!IY$10,0))/(VLOOKUP($EG169,Data!$B:$CP,Daily!EZ$10,0)+VLOOKUP($IF169,Data!$B:$CP,Daily!IY$10,0)),0)</f>
      </c>
      <c r="BB179" s="14">
        <f>IFERROR((VLOOKUP($EG179,Data!$B:$CP,Daily!FA$10,0)+VLOOKUP($IF179,Data!$B:$CP,Daily!IZ$10,0))/(VLOOKUP($EG169,Data!$B:$CP,Daily!FA$10,0)+VLOOKUP($IF169,Data!$B:$CP,Daily!IZ$10,0)),0)</f>
      </c>
      <c r="BC179" s="14">
        <f>IFERROR((VLOOKUP($EG179,Data!$B:$CP,Daily!FB$10,0)+VLOOKUP($IF179,Data!$B:$CP,Daily!JA$10,0))/(VLOOKUP($EG169,Data!$B:$CP,Daily!FB$10,0)+VLOOKUP($IF169,Data!$B:$CP,Daily!JA$10,0)),0)</f>
      </c>
      <c r="BD179" s="14">
        <f>IFERROR((VLOOKUP($EG179,Data!$B:$CP,Daily!FC$10,0)+VLOOKUP($IF179,Data!$B:$CP,Daily!JB$10,0))/(VLOOKUP($EG169,Data!$B:$CP,Daily!FC$10,0)+VLOOKUP($IF169,Data!$B:$CP,Daily!JB$10,0)),0)</f>
      </c>
      <c r="BE179" s="14">
        <f>IFERROR((VLOOKUP($EG179,Data!$B:$CP,Daily!FD$10,0)+VLOOKUP($IF179,Data!$B:$CP,Daily!JC$10,0))/(VLOOKUP($EG169,Data!$B:$CP,Daily!FD$10,0)+VLOOKUP($IF169,Data!$B:$CP,Daily!JC$10,0)),0)</f>
      </c>
      <c r="BF179" s="14">
        <f>IFERROR((VLOOKUP($EG179,Data!$B:$CP,Daily!FE$10,0)+VLOOKUP($IF179,Data!$B:$CP,Daily!JD$10,0))/(VLOOKUP($EG169,Data!$B:$CP,Daily!FE$10,0)+VLOOKUP($IF169,Data!$B:$CP,Daily!JD$10,0)),0)</f>
      </c>
      <c r="BG179" s="14">
        <f>IFERROR((VLOOKUP($EG179,Data!$B:$CP,Daily!FF$10,0)+VLOOKUP($IF179,Data!$B:$CP,Daily!JE$10,0))/(VLOOKUP($EG169,Data!$B:$CP,Daily!FF$10,0)+VLOOKUP($IF169,Data!$B:$CP,Daily!JE$10,0)),0)</f>
      </c>
      <c r="BH179" s="14">
        <f>IFERROR((VLOOKUP($EG179,Data!$B:$CP,Daily!FG$10,0)+VLOOKUP($IF179,Data!$B:$CP,Daily!JF$10,0))/(VLOOKUP($EG169,Data!$B:$CP,Daily!FG$10,0)+VLOOKUP($IF169,Data!$B:$CP,Daily!JF$10,0)),0)</f>
      </c>
      <c r="BI179" s="14">
        <f>IFERROR((VLOOKUP($EG179,Data!$B:$CP,Daily!FH$10,0)+VLOOKUP($IF179,Data!$B:$CP,Daily!JG$10,0))/(VLOOKUP($EG169,Data!$B:$CP,Daily!FH$10,0)+VLOOKUP($IF169,Data!$B:$CP,Daily!JG$10,0)),0)</f>
      </c>
      <c r="BJ179" s="14">
        <f>IFERROR((VLOOKUP($EG179,Data!$B:$CP,Daily!FI$10,0)+VLOOKUP($IF179,Data!$B:$CP,Daily!JH$10,0))/(VLOOKUP($EG169,Data!$B:$CP,Daily!FI$10,0)+VLOOKUP($IF169,Data!$B:$CP,Daily!JH$10,0)),0)</f>
      </c>
      <c r="BK179" s="14">
        <f>IFERROR((VLOOKUP($EG179,Data!$B:$CP,Daily!FJ$10,0)+VLOOKUP($IF179,Data!$B:$CP,Daily!JI$10,0))/(VLOOKUP($EG169,Data!$B:$CP,Daily!FJ$10,0)+VLOOKUP($IF169,Data!$B:$CP,Daily!JI$10,0)),0)</f>
      </c>
      <c r="BL179" s="14">
        <f>IFERROR((VLOOKUP($EG179,Data!$B:$CP,Daily!FK$10,0)+VLOOKUP($IF179,Data!$B:$CP,Daily!JJ$10,0))/(VLOOKUP($EG169,Data!$B:$CP,Daily!FK$10,0)+VLOOKUP($IF169,Data!$B:$CP,Daily!JJ$10,0)),0)</f>
      </c>
      <c r="BM179" s="14">
        <f>IFERROR((VLOOKUP($EG179,Data!$B:$CP,Daily!FL$10,0)+VLOOKUP($IF179,Data!$B:$CP,Daily!JK$10,0))/(VLOOKUP($EG169,Data!$B:$CP,Daily!FL$10,0)+VLOOKUP($IF169,Data!$B:$CP,Daily!JK$10,0)),0)</f>
      </c>
      <c r="BN179" s="14">
        <f>IFERROR((VLOOKUP($EG179,Data!$B:$CP,Daily!FM$10,0)+VLOOKUP($IF179,Data!$B:$CP,Daily!JL$10,0))/(VLOOKUP($EG169,Data!$B:$CP,Daily!FM$10,0)+VLOOKUP($IF169,Data!$B:$CP,Daily!JL$10,0)),0)</f>
      </c>
      <c r="BO179" s="14">
        <f>IFERROR((VLOOKUP($EG179,Data!$B:$CP,Daily!FN$10,0)+VLOOKUP($IF179,Data!$B:$CP,Daily!JM$10,0))/(VLOOKUP($EG169,Data!$B:$CP,Daily!FN$10,0)+VLOOKUP($IF169,Data!$B:$CP,Daily!JM$10,0)),0)</f>
      </c>
      <c r="BP179" s="14">
        <f>IFERROR((VLOOKUP($EG179,Data!$B:$CP,Daily!FO$10,0)+VLOOKUP($IF179,Data!$B:$CP,Daily!JN$10,0))/(VLOOKUP($EG169,Data!$B:$CP,Daily!FO$10,0)+VLOOKUP($IF169,Data!$B:$CP,Daily!JN$10,0)),0)</f>
      </c>
      <c r="BQ179" s="14">
        <f>IFERROR((VLOOKUP($EG179,Data!$B:$CP,Daily!FP$10,0)+VLOOKUP($IF179,Data!$B:$CP,Daily!JO$10,0))/(VLOOKUP($EG169,Data!$B:$CP,Daily!FP$10,0)+VLOOKUP($IF169,Data!$B:$CP,Daily!JO$10,0)),0)</f>
      </c>
      <c r="BR179" s="14">
        <f>IFERROR((VLOOKUP($EG179,Data!$B:$CP,Daily!FQ$10,0)+VLOOKUP($IF179,Data!$B:$CP,Daily!JP$10,0))/(VLOOKUP($EG169,Data!$B:$CP,Daily!FQ$10,0)+VLOOKUP($IF169,Data!$B:$CP,Daily!JP$10,0)),0)</f>
      </c>
      <c r="BS179" s="14">
        <f>IFERROR((VLOOKUP($EG179,Data!$B:$CP,Daily!FR$10,0)+VLOOKUP($IF179,Data!$B:$CP,Daily!JQ$10,0))/(VLOOKUP($EG169,Data!$B:$CP,Daily!FR$10,0)+VLOOKUP($IF169,Data!$B:$CP,Daily!JQ$10,0)),0)</f>
      </c>
      <c r="BT179" s="14">
        <f>IFERROR((VLOOKUP($EG179,Data!$B:$CP,Daily!FS$10,0)+VLOOKUP($IF179,Data!$B:$CP,Daily!JR$10,0))/(VLOOKUP($EG169,Data!$B:$CP,Daily!FS$10,0)+VLOOKUP($IF169,Data!$B:$CP,Daily!JR$10,0)),0)</f>
      </c>
      <c r="BU179" s="14">
        <f>IFERROR((VLOOKUP($EG179,Data!$B:$CP,Daily!FT$10,0)+VLOOKUP($IF179,Data!$B:$CP,Daily!JS$10,0))/(VLOOKUP($EG169,Data!$B:$CP,Daily!FT$10,0)+VLOOKUP($IF169,Data!$B:$CP,Daily!JS$10,0)),0)</f>
      </c>
      <c r="BV179" s="14">
        <f>IFERROR((VLOOKUP($EG179,Data!$B:$CP,Daily!FU$10,0)+VLOOKUP($IF179,Data!$B:$CP,Daily!JT$10,0))/(VLOOKUP($EG169,Data!$B:$CP,Daily!FU$10,0)+VLOOKUP($IF169,Data!$B:$CP,Daily!JT$10,0)),0)</f>
      </c>
      <c r="BW179" s="14">
        <f>IFERROR((VLOOKUP($EG179,Data!$B:$CP,Daily!FV$10,0)+VLOOKUP($IF179,Data!$B:$CP,Daily!JU$10,0))/(VLOOKUP($EG169,Data!$B:$CP,Daily!FV$10,0)+VLOOKUP($IF169,Data!$B:$CP,Daily!JU$10,0)),0)</f>
      </c>
      <c r="BX179" s="14">
        <f>IFERROR((VLOOKUP($EG179,Data!$B:$CP,Daily!FW$10,0)+VLOOKUP($IF179,Data!$B:$CP,Daily!JV$10,0))/(VLOOKUP($EG169,Data!$B:$CP,Daily!FW$10,0)+VLOOKUP($IF169,Data!$B:$CP,Daily!JV$10,0)),0)</f>
      </c>
      <c r="BY179" s="14">
        <f>IFERROR((VLOOKUP($EG179,Data!$B:$CP,Daily!FX$10,0)+VLOOKUP($IF179,Data!$B:$CP,Daily!JW$10,0))/(VLOOKUP($EG169,Data!$B:$CP,Daily!FX$10,0)+VLOOKUP($IF169,Data!$B:$CP,Daily!JW$10,0)),0)</f>
      </c>
      <c r="BZ179" s="14">
        <f>IFERROR((VLOOKUP($EG179,Data!$B:$CP,Daily!FY$10,0)+VLOOKUP($IF179,Data!$B:$CP,Daily!JX$10,0))/(VLOOKUP($EG169,Data!$B:$CP,Daily!FY$10,0)+VLOOKUP($IF169,Data!$B:$CP,Daily!JX$10,0)),0)</f>
      </c>
      <c r="CA179" s="14">
        <f>IFERROR((VLOOKUP($EG179,Data!$B:$CP,Daily!FZ$10,0)+VLOOKUP($IF179,Data!$B:$CP,Daily!JY$10,0))/(VLOOKUP($EG169,Data!$B:$CP,Daily!FZ$10,0)+VLOOKUP($IF169,Data!$B:$CP,Daily!JY$10,0)),0)</f>
      </c>
      <c r="CB179" s="14">
        <f>IFERROR((VLOOKUP($EG179,Data!$B:$CP,Daily!GA$10,0)+VLOOKUP($IF179,Data!$B:$CP,Daily!JZ$10,0))/(VLOOKUP($EG169,Data!$B:$CP,Daily!GA$10,0)+VLOOKUP($IF169,Data!$B:$CP,Daily!JZ$10,0)),0)</f>
      </c>
      <c r="CC179" s="14">
        <f>IFERROR((VLOOKUP($EG179,Data!$B:$CP,Daily!GB$10,0)+VLOOKUP($IF179,Data!$B:$CP,Daily!KA$10,0))/(VLOOKUP($EG169,Data!$B:$CP,Daily!GB$10,0)+VLOOKUP($IF169,Data!$B:$CP,Daily!KA$10,0)),0)</f>
      </c>
      <c r="CD179" s="14">
        <f>IFERROR((VLOOKUP($EG179,Data!$B:$CP,Daily!GC$10,0)+VLOOKUP($IF179,Data!$B:$CP,Daily!KB$10,0))/(VLOOKUP($EG169,Data!$B:$CP,Daily!GC$10,0)+VLOOKUP($IF169,Data!$B:$CP,Daily!KB$10,0)),0)</f>
      </c>
      <c r="CE179" s="14">
        <f>IFERROR((VLOOKUP($EG179,Data!$B:$CP,Daily!GD$10,0)+VLOOKUP($IF179,Data!$B:$CP,Daily!KC$10,0))/(VLOOKUP($EG169,Data!$B:$CP,Daily!GD$10,0)+VLOOKUP($IF169,Data!$B:$CP,Daily!KC$10,0)),0)</f>
      </c>
      <c r="CF179" s="14">
        <f>IFERROR((VLOOKUP($EG179,Data!$B:$CP,Daily!GE$10,0)+VLOOKUP($IF179,Data!$B:$CP,Daily!KD$10,0))/(VLOOKUP($EG169,Data!$B:$CP,Daily!GE$10,0)+VLOOKUP($IF169,Data!$B:$CP,Daily!KD$10,0)),0)</f>
      </c>
      <c r="CG179" s="14">
        <f>IFERROR((VLOOKUP($EG179,Data!$B:$CP,Daily!GF$10,0)+VLOOKUP($IF179,Data!$B:$CP,Daily!KE$10,0))/(VLOOKUP($EG169,Data!$B:$CP,Daily!GF$10,0)+VLOOKUP($IF169,Data!$B:$CP,Daily!KE$10,0)),0)</f>
      </c>
      <c r="CH179" s="14">
        <f>IFERROR((VLOOKUP($EG179,Data!$B:$CP,Daily!GG$10,0)+VLOOKUP($IF179,Data!$B:$CP,Daily!KF$10,0))/(VLOOKUP($EG169,Data!$B:$CP,Daily!GG$10,0)+VLOOKUP($IF169,Data!$B:$CP,Daily!KF$10,0)),0)</f>
      </c>
      <c r="CI179" s="14">
        <f>IFERROR((VLOOKUP($EG179,Data!$B:$CP,Daily!GH$10,0)+VLOOKUP($IF179,Data!$B:$CP,Daily!KG$10,0))/(VLOOKUP($EG169,Data!$B:$CP,Daily!GH$10,0)+VLOOKUP($IF169,Data!$B:$CP,Daily!KG$10,0)),0)</f>
      </c>
      <c r="CJ179" s="14">
        <f>IFERROR((VLOOKUP($EG179,Data!$B:$CP,Daily!GI$10,0)+VLOOKUP($IF179,Data!$B:$CP,Daily!KH$10,0))/(VLOOKUP($EG169,Data!$B:$CP,Daily!GI$10,0)+VLOOKUP($IF169,Data!$B:$CP,Daily!KH$10,0)),0)</f>
      </c>
      <c r="CK179" s="14">
        <f>IFERROR((VLOOKUP($EG179,Data!$B:$CP,Daily!GJ$10,0)+VLOOKUP($IF179,Data!$B:$CP,Daily!KI$10,0))/(VLOOKUP($EG169,Data!$B:$CP,Daily!GJ$10,0)+VLOOKUP($IF169,Data!$B:$CP,Daily!KI$10,0)),0)</f>
      </c>
      <c r="CL179" s="14">
        <f>IFERROR((VLOOKUP($EG179,Data!$B:$CP,Daily!GK$10,0)+VLOOKUP($IF179,Data!$B:$CP,Daily!KJ$10,0))/(VLOOKUP($EG169,Data!$B:$CP,Daily!GK$10,0)+VLOOKUP($IF169,Data!$B:$CP,Daily!KJ$10,0)),0)</f>
      </c>
      <c r="CM179" s="14">
        <f>IFERROR((VLOOKUP($EG179,Data!$B:$CP,Daily!GL$10,0)+VLOOKUP($IF179,Data!$B:$CP,Daily!KK$10,0))/(VLOOKUP($EG169,Data!$B:$CP,Daily!GL$10,0)+VLOOKUP($IF169,Data!$B:$CP,Daily!KK$10,0)),0)</f>
      </c>
      <c r="CN179" s="14">
        <f>IFERROR((VLOOKUP($EG179,Data!$B:$CP,Daily!GM$10,0)+VLOOKUP($IF179,Data!$B:$CP,Daily!KL$10,0))/(VLOOKUP($EG169,Data!$B:$CP,Daily!GM$10,0)+VLOOKUP($IF169,Data!$B:$CP,Daily!KL$10,0)),0)</f>
      </c>
      <c r="CO179" s="14">
        <f>IFERROR((VLOOKUP($EG179,Data!$B:$CP,Daily!GN$10,0)+VLOOKUP($IF179,Data!$B:$CP,Daily!KM$10,0))/(VLOOKUP($EG169,Data!$B:$CP,Daily!GN$10,0)+VLOOKUP($IF169,Data!$B:$CP,Daily!KM$10,0)),0)</f>
      </c>
      <c r="CP179" s="14">
        <f>IFERROR((VLOOKUP($EG179,Data!$B:$CP,Daily!GO$10,0)+VLOOKUP($IF179,Data!$B:$CP,Daily!KN$10,0))/(VLOOKUP($EG169,Data!$B:$CP,Daily!GO$10,0)+VLOOKUP($IF169,Data!$B:$CP,Daily!KN$10,0)),0)</f>
      </c>
      <c r="CQ179" s="14">
        <f>IFERROR((VLOOKUP($EG179,Data!$B:$CP,Daily!GP$10,0)+VLOOKUP($IF179,Data!$B:$CP,Daily!KO$10,0))/(VLOOKUP($EG169,Data!$B:$CP,Daily!GP$10,0)+VLOOKUP($IF169,Data!$B:$CP,Daily!KO$10,0)),0)</f>
      </c>
      <c r="CR179" s="14">
        <f>IFERROR((VLOOKUP($EG179,Data!$B:$CP,Daily!GQ$10,0)+VLOOKUP($IF179,Data!$B:$CP,Daily!KP$10,0))/(VLOOKUP($EG169,Data!$B:$CP,Daily!GQ$10,0)+VLOOKUP($IF169,Data!$B:$CP,Daily!KP$10,0)),0)</f>
      </c>
      <c r="CS179" s="14">
        <f>IFERROR((VLOOKUP($EG179,Data!$B:$CP,Daily!GR$10,0)+VLOOKUP($IF179,Data!$B:$CP,Daily!KQ$10,0))/(VLOOKUP($EG169,Data!$B:$CP,Daily!GR$10,0)+VLOOKUP($IF169,Data!$B:$CP,Daily!KQ$10,0)),0)</f>
      </c>
      <c r="CT179" s="14">
        <f>IFERROR((VLOOKUP($EG179,Data!$B:$CP,Daily!GS$10,0)+VLOOKUP($IF179,Data!$B:$CP,Daily!KR$10,0))/(VLOOKUP($EG169,Data!$B:$CP,Daily!GS$10,0)+VLOOKUP($IF169,Data!$B:$CP,Daily!KR$10,0)),0)</f>
      </c>
      <c r="CU179" s="14">
        <f>IFERROR((VLOOKUP($EG179,Data!$B:$CP,Daily!GT$10,0)+VLOOKUP($IF179,Data!$B:$CP,Daily!KS$10,0))/(VLOOKUP($EG169,Data!$B:$CP,Daily!GT$10,0)+VLOOKUP($IF169,Data!$B:$CP,Daily!KS$10,0)),0)</f>
      </c>
      <c r="CV179" s="14">
        <f>IFERROR((VLOOKUP($EG179,Data!$B:$CP,Daily!GU$10,0)+VLOOKUP($IF179,Data!$B:$CP,Daily!KT$10,0))/(VLOOKUP($EG169,Data!$B:$CP,Daily!GU$10,0)+VLOOKUP($IF169,Data!$B:$CP,Daily!KT$10,0)),0)</f>
      </c>
      <c r="CW179" s="14">
        <f>IFERROR((VLOOKUP($EG179,Data!$B:$CP,Daily!GV$10,0)+VLOOKUP($IF179,Data!$B:$CP,Daily!KU$10,0))/(VLOOKUP($EG169,Data!$B:$CP,Daily!GV$10,0)+VLOOKUP($IF169,Data!$B:$CP,Daily!KU$10,0)),0)</f>
      </c>
      <c r="CX179" s="14">
        <f>IFERROR((VLOOKUP($EG179,Data!$B:$CP,Daily!GW$10,0)+VLOOKUP($IF179,Data!$B:$CP,Daily!KV$10,0))/(VLOOKUP($EG169,Data!$B:$CP,Daily!GW$10,0)+VLOOKUP($IF169,Data!$B:$CP,Daily!KV$10,0)),0)</f>
      </c>
      <c r="CY179" s="14">
        <f>IFERROR((VLOOKUP($EG179,Data!$B:$CP,Daily!GX$10,0)+VLOOKUP($IF179,Data!$B:$CP,Daily!KW$10,0))/(VLOOKUP($EG169,Data!$B:$CP,Daily!GX$10,0)+VLOOKUP($IF169,Data!$B:$CP,Daily!KW$10,0)),0)</f>
      </c>
      <c r="CZ179" s="14">
        <f>IFERROR((VLOOKUP($EG179,Data!$B:$CP,Daily!GY$10,0)+VLOOKUP($IF179,Data!$B:$CP,Daily!KX$10,0))/(VLOOKUP($EG169,Data!$B:$CP,Daily!GY$10,0)+VLOOKUP($IF169,Data!$B:$CP,Daily!KX$10,0)),0)</f>
      </c>
      <c r="DA179" s="14">
        <f>IFERROR((VLOOKUP($EG179,Data!$B:$CP,Daily!GZ$10,0)+VLOOKUP($IF179,Data!$B:$CP,Daily!KY$10,0))/(VLOOKUP($EG169,Data!$B:$CP,Daily!GZ$10,0)+VLOOKUP($IF169,Data!$B:$CP,Daily!KY$10,0)),0)</f>
      </c>
      <c r="DB179" s="14">
        <f>IFERROR((VLOOKUP($EG179,Data!$B:$CP,Daily!HA$10,0)+VLOOKUP($IF179,Data!$B:$CP,Daily!KZ$10,0))/(VLOOKUP($EG169,Data!$B:$CP,Daily!HA$10,0)+VLOOKUP($IF169,Data!$B:$CP,Daily!KZ$10,0)),0)</f>
      </c>
      <c r="DC179" s="14">
        <f>IFERROR((VLOOKUP($EG179,Data!$B:$CP,Daily!HB$10,0)+VLOOKUP($IF179,Data!$B:$CP,Daily!LA$10,0))/(VLOOKUP($EG169,Data!$B:$CP,Daily!HB$10,0)+VLOOKUP($IF169,Data!$B:$CP,Daily!LA$10,0)),0)</f>
      </c>
      <c r="DD179" s="14">
        <f>IFERROR((VLOOKUP($EG179,Data!$B:$CP,Daily!HC$10,0)+VLOOKUP($IF179,Data!$B:$CP,Daily!LB$10,0))/(VLOOKUP($EG169,Data!$B:$CP,Daily!HC$10,0)+VLOOKUP($IF169,Data!$B:$CP,Daily!LB$10,0)),0)</f>
      </c>
      <c r="DE179" s="14">
        <f>IFERROR((VLOOKUP($EG179,Data!$B:$CP,Daily!HD$10,0)+VLOOKUP($IF179,Data!$B:$CP,Daily!LC$10,0))/(VLOOKUP($EG169,Data!$B:$CP,Daily!HD$10,0)+VLOOKUP($IF169,Data!$B:$CP,Daily!LC$10,0)),0)</f>
      </c>
      <c r="DF179" s="14">
        <f>IFERROR((VLOOKUP($EG179,Data!$B:$CP,Daily!HE$10,0)+VLOOKUP($IF179,Data!$B:$CP,Daily!LD$10,0))/(VLOOKUP($EG169,Data!$B:$CP,Daily!HE$10,0)+VLOOKUP($IF169,Data!$B:$CP,Daily!LD$10,0)),0)</f>
      </c>
      <c r="DG179" s="14">
        <f>IFERROR((VLOOKUP($EG179,Data!$B:$CP,Daily!HF$10,0)+VLOOKUP($IF179,Data!$B:$CP,Daily!LE$10,0))/(VLOOKUP($EG169,Data!$B:$CP,Daily!HF$10,0)+VLOOKUP($IF169,Data!$B:$CP,Daily!LE$10,0)),0)</f>
      </c>
      <c r="DH179" s="14">
        <f>IFERROR((VLOOKUP($EG179,Data!$B:$CP,Daily!HG$10,0)+VLOOKUP($IF179,Data!$B:$CP,Daily!LF$10,0))/(VLOOKUP($EG169,Data!$B:$CP,Daily!HG$10,0)+VLOOKUP($IF169,Data!$B:$CP,Daily!LF$10,0)),0)</f>
      </c>
      <c r="DI179" s="14">
        <f>IFERROR((VLOOKUP($EG179,Data!$B:$CP,Daily!HH$10,0)+VLOOKUP($IF179,Data!$B:$CP,Daily!LG$10,0))/(VLOOKUP($EG169,Data!$B:$CP,Daily!HH$10,0)+VLOOKUP($IF169,Data!$B:$CP,Daily!LG$10,0)),0)</f>
      </c>
      <c r="DJ179" s="14">
        <f>IFERROR((VLOOKUP($EG179,Data!$B:$CP,Daily!HI$10,0)+VLOOKUP($IF179,Data!$B:$CP,Daily!LH$10,0))/(VLOOKUP($EG169,Data!$B:$CP,Daily!HI$10,0)+VLOOKUP($IF169,Data!$B:$CP,Daily!LH$10,0)),0)</f>
      </c>
      <c r="DK179" s="14">
        <f>IFERROR((VLOOKUP($EG179,Data!$B:$CP,Daily!HJ$10,0)+VLOOKUP($IF179,Data!$B:$CP,Daily!LI$10,0))/(VLOOKUP($EG169,Data!$B:$CP,Daily!HJ$10,0)+VLOOKUP($IF169,Data!$B:$CP,Daily!LI$10,0)),0)</f>
      </c>
      <c r="DL179" s="14">
        <f>IFERROR((VLOOKUP($EG179,Data!$B:$CP,Daily!HK$10,0)+VLOOKUP($IF179,Data!$B:$CP,Daily!LJ$10,0))/(VLOOKUP($EG169,Data!$B:$CP,Daily!HK$10,0)+VLOOKUP($IF169,Data!$B:$CP,Daily!LJ$10,0)),0)</f>
      </c>
      <c r="DM179" s="14">
        <f>IFERROR((VLOOKUP($EG179,Data!$B:$CP,Daily!HL$10,0)+VLOOKUP($IF179,Data!$B:$CP,Daily!LK$10,0))/(VLOOKUP($EG169,Data!$B:$CP,Daily!HL$10,0)+VLOOKUP($IF169,Data!$B:$CP,Daily!LK$10,0)),0)</f>
      </c>
      <c r="DN179" s="14">
        <f>IFERROR((VLOOKUP($EG179,Data!$B:$CP,Daily!HM$10,0)+VLOOKUP($IF179,Data!$B:$CP,Daily!LL$10,0))/(VLOOKUP($EG169,Data!$B:$CP,Daily!HM$10,0)+VLOOKUP($IF169,Data!$B:$CP,Daily!LL$10,0)),0)</f>
      </c>
      <c r="DO179" s="14">
        <f>IFERROR((VLOOKUP($EG179,Data!$B:$CP,Daily!HN$10,0)+VLOOKUP($IF179,Data!$B:$CP,Daily!LM$10,0))/(VLOOKUP($EG169,Data!$B:$CP,Daily!HN$10,0)+VLOOKUP($IF169,Data!$B:$CP,Daily!LM$10,0)),0)</f>
      </c>
      <c r="DP179" s="14">
        <f>IFERROR((VLOOKUP($EG179,Data!$B:$CP,Daily!HO$10,0)+VLOOKUP($IF179,Data!$B:$CP,Daily!LN$10,0))/(VLOOKUP($EG169,Data!$B:$CP,Daily!HO$10,0)+VLOOKUP($IF169,Data!$B:$CP,Daily!LN$10,0)),0)</f>
      </c>
      <c r="DQ179" s="14">
        <f>IFERROR((VLOOKUP($EG179,Data!$B:$CP,Daily!HP$10,0)+VLOOKUP($IF179,Data!$B:$CP,Daily!LO$10,0))/(VLOOKUP($EG169,Data!$B:$CP,Daily!HP$10,0)+VLOOKUP($IF169,Data!$B:$CP,Daily!LO$10,0)),0)</f>
      </c>
      <c r="DR179" s="14">
        <f>IFERROR((VLOOKUP($EG179,Data!$B:$CP,Daily!HQ$10,0)+VLOOKUP($IF179,Data!$B:$CP,Daily!LP$10,0))/(VLOOKUP($EG169,Data!$B:$CP,Daily!HQ$10,0)+VLOOKUP($IF169,Data!$B:$CP,Daily!LP$10,0)),0)</f>
      </c>
      <c r="DS179" s="14">
        <f>IFERROR((VLOOKUP($EG179,Data!$B:$CP,Daily!HR$10,0)+VLOOKUP($IF179,Data!$B:$CP,Daily!LQ$10,0))/(VLOOKUP($EG169,Data!$B:$CP,Daily!HR$10,0)+VLOOKUP($IF169,Data!$B:$CP,Daily!LQ$10,0)),0)</f>
      </c>
      <c r="DT179" s="14">
        <f>IFERROR((VLOOKUP($EG179,Data!$B:$CP,Daily!HS$10,0)+VLOOKUP($IF179,Data!$B:$CP,Daily!LR$10,0))/(VLOOKUP($EG169,Data!$B:$CP,Daily!HS$10,0)+VLOOKUP($IF169,Data!$B:$CP,Daily!LR$10,0)),0)</f>
      </c>
      <c r="DU179" s="14">
        <f>IFERROR((VLOOKUP($EG179,Data!$B:$CP,Daily!HT$10,0)+VLOOKUP($IF179,Data!$B:$CP,Daily!LS$10,0))/(VLOOKUP($EG169,Data!$B:$CP,Daily!HT$10,0)+VLOOKUP($IF169,Data!$B:$CP,Daily!LS$10,0)),0)</f>
      </c>
      <c r="DV179" s="14">
        <f>IFERROR((VLOOKUP($EG179,Data!$B:$CP,Daily!HU$10,0)+VLOOKUP($IF179,Data!$B:$CP,Daily!LT$10,0))/(VLOOKUP($EG169,Data!$B:$CP,Daily!HU$10,0)+VLOOKUP($IF169,Data!$B:$CP,Daily!LT$10,0)),0)</f>
      </c>
      <c r="DW179" s="52">
        <f t="shared" si="2137"/>
      </c>
      <c r="DX179" s="52">
        <f t="shared" si="2138"/>
      </c>
      <c r="DY179" s="52">
        <f t="shared" si="2645"/>
      </c>
      <c r="DZ179" s="52">
        <f t="shared" si="2646"/>
      </c>
      <c r="EA179" s="52">
        <f t="shared" si="2647"/>
      </c>
      <c r="EB179" s="18"/>
      <c r="EC179" s="14">
        <f t="shared" si="2648"/>
      </c>
      <c r="ED179" s="14">
        <f t="shared" si="2704"/>
      </c>
      <c r="EE179" s="14">
        <f t="shared" si="2705"/>
      </c>
      <c r="EF179" s="16"/>
      <c r="EG179" s="9" t="s">
        <v>872</v>
      </c>
      <c r="EH179" s="9" t="s">
        <v>156</v>
      </c>
      <c r="EI179" s="14">
        <f>IFERROR(VLOOKUP($EG179,Data!$B:$CP,Daily!EI$10,0)/IFERROR(VLOOKUP($EG169,Data!$B:$CP,Daily!EI$10,0),0),0)</f>
      </c>
      <c r="EJ179" s="14">
        <f>IFERROR(VLOOKUP($EG179,Data!$B:$CP,Daily!EJ$10,0)/IFERROR(VLOOKUP($EG169,Data!$B:$CP,Daily!EJ$10,0),0),0)</f>
      </c>
      <c r="EK179" s="14">
        <f>IFERROR(VLOOKUP($EG179,Data!$B:$CP,Daily!EK$10,0)/IFERROR(VLOOKUP($EG169,Data!$B:$CP,Daily!EK$10,0),0),0)</f>
      </c>
      <c r="EL179" s="14">
        <f>IFERROR(VLOOKUP($EG179,Data!$B:$CP,Daily!EL$10,0)/IFERROR(VLOOKUP($EG169,Data!$B:$CP,Daily!EL$10,0),0),0)</f>
      </c>
      <c r="EM179" s="14">
        <f>IFERROR(VLOOKUP($EG179,Data!$B:$CP,Daily!EM$10,0)/IFERROR(VLOOKUP($EG169,Data!$B:$CP,Daily!EM$10,0),0),0)</f>
      </c>
      <c r="EN179" s="14">
        <f>IFERROR(VLOOKUP($EG179,Data!$B:$CP,Daily!EN$10,0)/IFERROR(VLOOKUP($EG169,Data!$B:$CP,Daily!EN$10,0),0),0)</f>
      </c>
      <c r="EO179" s="14">
        <f>IFERROR(VLOOKUP($EG179,Data!$B:$CP,Daily!EO$10,0)/IFERROR(VLOOKUP($EG169,Data!$B:$CP,Daily!EO$10,0),0),0)</f>
      </c>
      <c r="EP179" s="14">
        <f>IFERROR(VLOOKUP($EG179,Data!$B:$CP,Daily!EP$10,0)/IFERROR(VLOOKUP($EG169,Data!$B:$CP,Daily!EP$10,0),0),0)</f>
      </c>
      <c r="EQ179" s="14">
        <f>IFERROR(VLOOKUP($EG179,Data!$B:$CP,Daily!EQ$10,0)/IFERROR(VLOOKUP($EG169,Data!$B:$CP,Daily!EQ$10,0),0),0)</f>
      </c>
      <c r="ER179" s="14">
        <f>IFERROR(VLOOKUP($EG179,Data!$B:$CP,Daily!ER$10,0)/IFERROR(VLOOKUP($EG169,Data!$B:$CP,Daily!ER$10,0),0),0)</f>
      </c>
      <c r="ES179" s="14">
        <f>IFERROR(VLOOKUP($EG179,Data!$B:$CP,Daily!ES$10,0)/IFERROR(VLOOKUP($EG169,Data!$B:$CP,Daily!ES$10,0),0),0)</f>
      </c>
      <c r="ET179" s="14">
        <f>IFERROR(VLOOKUP($EG179,Data!$B:$CP,Daily!ET$10,0)/IFERROR(VLOOKUP($EG169,Data!$B:$CP,Daily!ET$10,0),0),0)</f>
      </c>
      <c r="EU179" s="14">
        <f>IFERROR(VLOOKUP($EG179,Data!$B:$CP,Daily!EU$10,0)/IFERROR(VLOOKUP($EG169,Data!$B:$CP,Daily!EU$10,0),0),0)</f>
      </c>
      <c r="EV179" s="14">
        <f>IFERROR(VLOOKUP($EG179,Data!$B:$CP,Daily!EV$10,0)/IFERROR(VLOOKUP($EG169,Data!$B:$CP,Daily!EV$10,0),0),0)</f>
      </c>
      <c r="EW179" s="14">
        <f>IFERROR(VLOOKUP($EG179,Data!$B:$CP,Daily!EW$10,0)/IFERROR(VLOOKUP($EG169,Data!$B:$CP,Daily!EW$10,0),0),0)</f>
      </c>
      <c r="EX179" s="14">
        <f>IFERROR(VLOOKUP($EG179,Data!$B:$CP,Daily!EX$10,0)/IFERROR(VLOOKUP($EG169,Data!$B:$CP,Daily!EX$10,0),0),0)</f>
      </c>
      <c r="EY179" s="14">
        <f>IFERROR(VLOOKUP($EG179,Data!$B:$CP,Daily!EY$10,0)/IFERROR(VLOOKUP($EG169,Data!$B:$CP,Daily!EY$10,0),0),0)</f>
      </c>
      <c r="EZ179" s="14">
        <f>IFERROR(VLOOKUP($EG179,Data!$B:$CP,Daily!EZ$10,0)/IFERROR(VLOOKUP($EG169,Data!$B:$CP,Daily!EZ$10,0),0),0)</f>
      </c>
      <c r="FA179" s="14">
        <f>IFERROR(VLOOKUP($EG179,Data!$B:$CP,Daily!FA$10,0)/IFERROR(VLOOKUP($EG169,Data!$B:$CP,Daily!FA$10,0),0),0)</f>
      </c>
      <c r="FB179" s="14">
        <f>IFERROR(VLOOKUP($EG179,Data!$B:$CP,Daily!FB$10,0)/IFERROR(VLOOKUP($EG169,Data!$B:$CP,Daily!FB$10,0),0),0)</f>
      </c>
      <c r="FC179" s="14">
        <f>IFERROR(VLOOKUP($EG179,Data!$B:$CP,Daily!FC$10,0)/IFERROR(VLOOKUP($EG169,Data!$B:$CP,Daily!FC$10,0),0),0)</f>
      </c>
      <c r="FD179" s="14">
        <f>IFERROR(VLOOKUP($EG179,Data!$B:$CP,Daily!FD$10,0)/IFERROR(VLOOKUP($EG169,Data!$B:$CP,Daily!FD$10,0),0),0)</f>
      </c>
      <c r="FE179" s="14">
        <f>IFERROR(VLOOKUP($EG179,Data!$B:$CP,Daily!FE$10,0)/IFERROR(VLOOKUP($EG169,Data!$B:$CP,Daily!FE$10,0),0),0)</f>
      </c>
      <c r="FF179" s="14">
        <f>IFERROR(VLOOKUP($EG179,Data!$B:$CP,Daily!FF$10,0)/IFERROR(VLOOKUP($EG169,Data!$B:$CP,Daily!FF$10,0),0),0)</f>
      </c>
      <c r="FG179" s="14">
        <f>IFERROR(VLOOKUP($EG179,Data!$B:$CP,Daily!FG$10,0)/IFERROR(VLOOKUP($EG169,Data!$B:$CP,Daily!FG$10,0),0),0)</f>
      </c>
      <c r="FH179" s="14">
        <f>IFERROR(VLOOKUP($EG179,Data!$B:$CP,Daily!FH$10,0)/IFERROR(VLOOKUP($EG169,Data!$B:$CP,Daily!FH$10,0),0),0)</f>
      </c>
      <c r="FI179" s="14">
        <f>IFERROR(VLOOKUP($EG179,Data!$B:$CP,Daily!FI$10,0)/IFERROR(VLOOKUP($EG169,Data!$B:$CP,Daily!FI$10,0),0),0)</f>
      </c>
      <c r="FJ179" s="14">
        <f>IFERROR(VLOOKUP($EG179,Data!$B:$CP,Daily!FJ$10,0)/IFERROR(VLOOKUP($EG169,Data!$B:$CP,Daily!FJ$10,0),0),0)</f>
      </c>
      <c r="FK179" s="14">
        <f>IFERROR(VLOOKUP($EG179,Data!$B:$CP,Daily!FK$10,0)/IFERROR(VLOOKUP($EG169,Data!$B:$CP,Daily!FK$10,0),0),0)</f>
      </c>
      <c r="FL179" s="14">
        <f>IFERROR(VLOOKUP($EG179,Data!$B:$CP,Daily!FL$10,0)/IFERROR(VLOOKUP($EG169,Data!$B:$CP,Daily!FL$10,0),0),0)</f>
      </c>
      <c r="FM179" s="14">
        <f>IFERROR(VLOOKUP($EG179,Data!$B:$CP,Daily!FM$10,0)/IFERROR(VLOOKUP($EG169,Data!$B:$CP,Daily!FM$10,0),0),0)</f>
      </c>
      <c r="FN179" s="14">
        <f>IFERROR(VLOOKUP($EG179,Data!$B:$CP,Daily!FN$10,0)/IFERROR(VLOOKUP($EG169,Data!$B:$CP,Daily!FN$10,0),0),0)</f>
      </c>
      <c r="FO179" s="14">
        <f>IFERROR(VLOOKUP($EG179,Data!$B:$CP,Daily!FO$10,0)/IFERROR(VLOOKUP($EG169,Data!$B:$CP,Daily!FO$10,0),0),0)</f>
      </c>
      <c r="FP179" s="14">
        <f>IFERROR(VLOOKUP($EG179,Data!$B:$CP,Daily!FP$10,0)/IFERROR(VLOOKUP($EG169,Data!$B:$CP,Daily!FP$10,0),0),0)</f>
      </c>
      <c r="FQ179" s="14">
        <f>IFERROR(VLOOKUP($EG179,Data!$B:$CP,Daily!FQ$10,0)/IFERROR(VLOOKUP($EG169,Data!$B:$CP,Daily!FQ$10,0),0),0)</f>
      </c>
      <c r="FR179" s="14">
        <f>IFERROR(VLOOKUP($EG179,Data!$B:$CP,Daily!FR$10,0)/IFERROR(VLOOKUP($EG169,Data!$B:$CP,Daily!FR$10,0),0),0)</f>
      </c>
      <c r="FS179" s="14">
        <f>IFERROR(VLOOKUP($EG179,Data!$B:$CP,Daily!FS$10,0)/IFERROR(VLOOKUP($EG169,Data!$B:$CP,Daily!FS$10,0),0),0)</f>
      </c>
      <c r="FT179" s="14">
        <f>IFERROR(VLOOKUP($EG179,Data!$B:$CP,Daily!FT$10,0)/IFERROR(VLOOKUP($EG169,Data!$B:$CP,Daily!FT$10,0),0),0)</f>
      </c>
      <c r="FU179" s="14">
        <f>IFERROR(VLOOKUP($EG179,Data!$B:$CP,Daily!FU$10,0)/IFERROR(VLOOKUP($EG169,Data!$B:$CP,Daily!FU$10,0),0),0)</f>
      </c>
      <c r="FV179" s="14">
        <f>IFERROR(VLOOKUP($EG179,Data!$B:$CP,Daily!FV$10,0)/IFERROR(VLOOKUP($EG169,Data!$B:$CP,Daily!FV$10,0),0),0)</f>
      </c>
      <c r="FW179" s="14">
        <f>IFERROR(VLOOKUP($EG179,Data!$B:$CP,Daily!FW$10,0)/IFERROR(VLOOKUP($EG169,Data!$B:$CP,Daily!FW$10,0),0),0)</f>
      </c>
      <c r="FX179" s="14">
        <f>IFERROR(VLOOKUP($EG179,Data!$B:$CP,Daily!FX$10,0)/IFERROR(VLOOKUP($EG169,Data!$B:$CP,Daily!FX$10,0),0),0)</f>
      </c>
      <c r="FY179" s="14">
        <f>IFERROR(VLOOKUP($EG179,Data!$B:$CP,Daily!FY$10,0)/IFERROR(VLOOKUP($EG169,Data!$B:$CP,Daily!FY$10,0),0),0)</f>
      </c>
      <c r="FZ179" s="14">
        <f>IFERROR(VLOOKUP($EG179,Data!$B:$CP,Daily!FZ$10,0)/IFERROR(VLOOKUP($EG169,Data!$B:$CP,Daily!FZ$10,0),0),0)</f>
      </c>
      <c r="GA179" s="14">
        <f>IFERROR(VLOOKUP($EG179,Data!$B:$CP,Daily!GA$10,0)/IFERROR(VLOOKUP($EG169,Data!$B:$CP,Daily!GA$10,0),0),0)</f>
      </c>
      <c r="GB179" s="14">
        <f>IFERROR(VLOOKUP($EG179,Data!$B:$CP,Daily!GB$10,0)/IFERROR(VLOOKUP($EG169,Data!$B:$CP,Daily!GB$10,0),0),0)</f>
      </c>
      <c r="GC179" s="14">
        <f>IFERROR(VLOOKUP($EG179,Data!$B:$CP,Daily!GC$10,0)/IFERROR(VLOOKUP($EG169,Data!$B:$CP,Daily!GC$10,0),0),0)</f>
      </c>
      <c r="GD179" s="14">
        <f>IFERROR(VLOOKUP($EG179,Data!$B:$CP,Daily!GD$10,0)/IFERROR(VLOOKUP($EG169,Data!$B:$CP,Daily!GD$10,0),0),0)</f>
      </c>
      <c r="GE179" s="14">
        <f>IFERROR(VLOOKUP($EG179,Data!$B:$CP,Daily!GE$10,0)/IFERROR(VLOOKUP($EG169,Data!$B:$CP,Daily!GE$10,0),0),0)</f>
      </c>
      <c r="GF179" s="14">
        <f>IFERROR(VLOOKUP($EG179,Data!$B:$CP,Daily!GF$10,0)/IFERROR(VLOOKUP($EG169,Data!$B:$CP,Daily!GF$10,0),0),0)</f>
      </c>
      <c r="GG179" s="14">
        <f>IFERROR(VLOOKUP($EG179,Data!$B:$CP,Daily!GG$10,0)/IFERROR(VLOOKUP($EG169,Data!$B:$CP,Daily!GG$10,0),0),0)</f>
      </c>
      <c r="GH179" s="14">
        <f>IFERROR(VLOOKUP($EG179,Data!$B:$CP,Daily!GH$10,0)/IFERROR(VLOOKUP($EG169,Data!$B:$CP,Daily!GH$10,0),0),0)</f>
      </c>
      <c r="GI179" s="14">
        <f>IFERROR(VLOOKUP($EG179,Data!$B:$CP,Daily!GI$10,0)/IFERROR(VLOOKUP($EG169,Data!$B:$CP,Daily!GI$10,0),0),0)</f>
      </c>
      <c r="GJ179" s="14">
        <f>IFERROR(VLOOKUP($EG179,Data!$B:$CP,Daily!GJ$10,0)/IFERROR(VLOOKUP($EG169,Data!$B:$CP,Daily!GJ$10,0),0),0)</f>
      </c>
      <c r="GK179" s="14">
        <f>IFERROR(VLOOKUP($EG179,Data!$B:$CP,Daily!GK$10,0)/IFERROR(VLOOKUP($EG169,Data!$B:$CP,Daily!GK$10,0),0),0)</f>
      </c>
      <c r="GL179" s="14">
        <f>IFERROR(VLOOKUP($EG179,Data!$B:$CP,Daily!GL$10,0)/IFERROR(VLOOKUP($EG169,Data!$B:$CP,Daily!GL$10,0),0),0)</f>
      </c>
      <c r="GM179" s="14">
        <f>IFERROR(VLOOKUP($EG179,Data!$B:$CP,Daily!GM$10,0)/IFERROR(VLOOKUP($EG169,Data!$B:$CP,Daily!GM$10,0),0),0)</f>
      </c>
      <c r="GN179" s="14">
        <f>IFERROR(VLOOKUP($EG179,Data!$B:$CP,Daily!GN$10,0)/IFERROR(VLOOKUP($EG169,Data!$B:$CP,Daily!GN$10,0),0),0)</f>
      </c>
      <c r="GO179" s="14">
        <f>IFERROR(VLOOKUP($EG179,Data!$B:$CP,Daily!GO$10,0)/IFERROR(VLOOKUP($EG169,Data!$B:$CP,Daily!GO$10,0),0),0)</f>
      </c>
      <c r="GP179" s="14">
        <f>IFERROR(VLOOKUP($EG179,Data!$B:$CP,Daily!GP$10,0)/IFERROR(VLOOKUP($EG169,Data!$B:$CP,Daily!GP$10,0),0),0)</f>
      </c>
      <c r="GQ179" s="14">
        <f>IFERROR(VLOOKUP($EG179,Data!$B:$CP,Daily!GQ$10,0)/IFERROR(VLOOKUP($EG169,Data!$B:$CP,Daily!GQ$10,0),0),0)</f>
      </c>
      <c r="GR179" s="14">
        <f>IFERROR(VLOOKUP($EG179,Data!$B:$CP,Daily!GR$10,0)/IFERROR(VLOOKUP($EG169,Data!$B:$CP,Daily!GR$10,0),0),0)</f>
      </c>
      <c r="GS179" s="14">
        <f>IFERROR(VLOOKUP($EG179,Data!$B:$CP,Daily!GS$10,0)/IFERROR(VLOOKUP($EG169,Data!$B:$CP,Daily!GS$10,0),0),0)</f>
      </c>
      <c r="GT179" s="14">
        <f>IFERROR(VLOOKUP($EG179,Data!$B:$CP,Daily!GT$10,0)/IFERROR(VLOOKUP($EG169,Data!$B:$CP,Daily!GT$10,0),0),0)</f>
      </c>
      <c r="GU179" s="14">
        <f>IFERROR(VLOOKUP($EG179,Data!$B:$CP,Daily!GU$10,0)/IFERROR(VLOOKUP($EG169,Data!$B:$CP,Daily!GU$10,0),0),0)</f>
      </c>
      <c r="GV179" s="14">
        <f>IFERROR(VLOOKUP($EG179,Data!$B:$CP,Daily!GV$10,0)/IFERROR(VLOOKUP($EG169,Data!$B:$CP,Daily!GV$10,0),0),0)</f>
      </c>
      <c r="GW179" s="14">
        <f>IFERROR(VLOOKUP($EG179,Data!$B:$CP,Daily!GW$10,0)/IFERROR(VLOOKUP($EG169,Data!$B:$CP,Daily!GW$10,0),0),0)</f>
      </c>
      <c r="GX179" s="14">
        <f>IFERROR(VLOOKUP($EG179,Data!$B:$CP,Daily!GX$10,0)/IFERROR(VLOOKUP($EG169,Data!$B:$CP,Daily!GX$10,0),0),0)</f>
      </c>
      <c r="GY179" s="14">
        <f>IFERROR(VLOOKUP($EG179,Data!$B:$CP,Daily!GY$10,0)/IFERROR(VLOOKUP($EG169,Data!$B:$CP,Daily!GY$10,0),0),0)</f>
      </c>
      <c r="GZ179" s="14">
        <f>IFERROR(VLOOKUP($EG179,Data!$B:$CP,Daily!GZ$10,0)/IFERROR(VLOOKUP($EG169,Data!$B:$CP,Daily!GZ$10,0),0),0)</f>
      </c>
      <c r="HA179" s="14">
        <f>IFERROR(VLOOKUP($EG179,Data!$B:$CP,Daily!HA$10,0)/IFERROR(VLOOKUP($EG169,Data!$B:$CP,Daily!HA$10,0),0),0)</f>
      </c>
      <c r="HB179" s="14">
        <f>IFERROR(VLOOKUP($EG179,Data!$B:$CP,Daily!HB$10,0)/IFERROR(VLOOKUP($EG169,Data!$B:$CP,Daily!HB$10,0),0),0)</f>
      </c>
      <c r="HC179" s="14">
        <f>IFERROR(VLOOKUP($EG179,Data!$B:$CP,Daily!HC$10,0)/IFERROR(VLOOKUP($EG169,Data!$B:$CP,Daily!HC$10,0),0),0)</f>
      </c>
      <c r="HD179" s="14">
        <f>IFERROR(VLOOKUP($EG179,Data!$B:$CP,Daily!HD$10,0)/IFERROR(VLOOKUP($EG169,Data!$B:$CP,Daily!HD$10,0),0),0)</f>
      </c>
      <c r="HE179" s="14">
        <f>IFERROR(VLOOKUP($EG179,Data!$B:$CP,Daily!HE$10,0)/IFERROR(VLOOKUP($EG169,Data!$B:$CP,Daily!HE$10,0),0),0)</f>
      </c>
      <c r="HF179" s="14">
        <f>IFERROR(VLOOKUP($EG179,Data!$B:$CP,Daily!HF$10,0)/IFERROR(VLOOKUP($EG169,Data!$B:$CP,Daily!HF$10,0),0),0)</f>
      </c>
      <c r="HG179" s="14">
        <f>IFERROR(VLOOKUP($EG179,Data!$B:$CP,Daily!HG$10,0)/IFERROR(VLOOKUP($EG169,Data!$B:$CP,Daily!HG$10,0),0),0)</f>
      </c>
      <c r="HH179" s="14">
        <f>IFERROR(VLOOKUP($EG179,Data!$B:$CP,Daily!HH$10,0)/IFERROR(VLOOKUP($EG169,Data!$B:$CP,Daily!HH$10,0),0),0)</f>
      </c>
      <c r="HI179" s="14">
        <f>IFERROR(VLOOKUP($EG179,Data!$B:$CP,Daily!HI$10,0)/IFERROR(VLOOKUP($EG169,Data!$B:$CP,Daily!HI$10,0),0),0)</f>
      </c>
      <c r="HJ179" s="14">
        <f>IFERROR(VLOOKUP($EG179,Data!$B:$CP,Daily!HJ$10,0)/IFERROR(VLOOKUP($EG169,Data!$B:$CP,Daily!HJ$10,0),0),0)</f>
      </c>
      <c r="HK179" s="14">
        <f>IFERROR(VLOOKUP($EG179,Data!$B:$CP,Daily!HK$10,0)/IFERROR(VLOOKUP($EG169,Data!$B:$CP,Daily!HK$10,0),0),0)</f>
      </c>
      <c r="HL179" s="14">
        <f>IFERROR(VLOOKUP($EG179,Data!$B:$CP,Daily!HL$10,0)/IFERROR(VLOOKUP($EG169,Data!$B:$CP,Daily!HL$10,0),0),0)</f>
      </c>
      <c r="HM179" s="14">
        <f>IFERROR(VLOOKUP($EG179,Data!$B:$CP,Daily!HM$10,0)/IFERROR(VLOOKUP($EG169,Data!$B:$CP,Daily!HM$10,0),0),0)</f>
      </c>
      <c r="HN179" s="14">
        <f>IFERROR(VLOOKUP($EG179,Data!$B:$CP,Daily!HN$10,0)/IFERROR(VLOOKUP($EG169,Data!$B:$CP,Daily!HN$10,0),0),0)</f>
      </c>
      <c r="HO179" s="14">
        <f>IFERROR(VLOOKUP($EG179,Data!$B:$CP,Daily!HO$10,0)/IFERROR(VLOOKUP($EG169,Data!$B:$CP,Daily!HO$10,0),0),0)</f>
      </c>
      <c r="HP179" s="14">
        <f>IFERROR(VLOOKUP($EG179,Data!$B:$CP,Daily!HP$10,0)/IFERROR(VLOOKUP($EG169,Data!$B:$CP,Daily!HP$10,0),0),0)</f>
      </c>
      <c r="HQ179" s="14">
        <f>IFERROR(VLOOKUP($EG179,Data!$B:$CP,Daily!HQ$10,0)/IFERROR(VLOOKUP($EG169,Data!$B:$CP,Daily!HQ$10,0),0),0)</f>
      </c>
      <c r="HR179" s="14">
        <f>IFERROR(VLOOKUP($EG179,Data!$B:$CP,Daily!HR$10,0)/IFERROR(VLOOKUP($EG169,Data!$B:$CP,Daily!HR$10,0),0),0)</f>
      </c>
      <c r="HS179" s="14">
        <f>IFERROR(VLOOKUP($EG179,Data!$B:$CP,Daily!HS$10,0)/IFERROR(VLOOKUP($EG169,Data!$B:$CP,Daily!HS$10,0),0),0)</f>
      </c>
      <c r="HT179" s="14">
        <f>IFERROR(VLOOKUP($EG179,Data!$B:$CP,Daily!HT$10,0)/IFERROR(VLOOKUP($EG169,Data!$B:$CP,Daily!HT$10,0),0),0)</f>
      </c>
      <c r="HU179" s="14">
        <f>IFERROR(VLOOKUP($EG179,Data!$B:$CP,Daily!HU$10,0)/IFERROR(VLOOKUP($EG169,Data!$B:$CP,Daily!HU$10,0),0),0)</f>
      </c>
      <c r="HV179" s="52">
        <f t="shared" si="2141"/>
      </c>
      <c r="HW179" s="52">
        <f t="shared" si="2142"/>
      </c>
      <c r="HX179" s="52">
        <f t="shared" si="2649"/>
      </c>
      <c r="HY179" s="52">
        <f t="shared" si="2650"/>
      </c>
      <c r="HZ179" s="52">
        <f t="shared" si="2651"/>
      </c>
      <c r="IA179" s="55"/>
      <c r="IB179" s="14">
        <f t="shared" si="2652"/>
      </c>
      <c r="IC179" s="14">
        <f t="shared" si="2706"/>
      </c>
      <c r="ID179" s="14">
        <f t="shared" si="2707"/>
      </c>
      <c r="IE179" s="16"/>
      <c r="IF179" s="9" t="s">
        <v>873</v>
      </c>
      <c r="IG179" s="9" t="s">
        <v>156</v>
      </c>
      <c r="IH179" s="14">
        <f>IFERROR(VLOOKUP($IF179,Data!$B:$CP,Daily!IH$10,0)/IFERROR(VLOOKUP($IF169,Data!$B:$CP,Daily!IH$10,0),0),0)</f>
      </c>
      <c r="II179" s="14">
        <f>IFERROR(VLOOKUP($IF179,Data!$B:$CP,Daily!II$10,0)/IFERROR(VLOOKUP($IF169,Data!$B:$CP,Daily!II$10,0),0),0)</f>
      </c>
      <c r="IJ179" s="14">
        <f>IFERROR(VLOOKUP($IF179,Data!$B:$CP,Daily!IJ$10,0)/IFERROR(VLOOKUP($IF169,Data!$B:$CP,Daily!IJ$10,0),0),0)</f>
      </c>
      <c r="IK179" s="14">
        <f>IFERROR(VLOOKUP($IF179,Data!$B:$CP,Daily!IK$10,0)/IFERROR(VLOOKUP($IF169,Data!$B:$CP,Daily!IK$10,0),0),0)</f>
      </c>
      <c r="IL179" s="14">
        <f>IFERROR(VLOOKUP($IF179,Data!$B:$CP,Daily!IL$10,0)/IFERROR(VLOOKUP($IF169,Data!$B:$CP,Daily!IL$10,0),0),0)</f>
      </c>
      <c r="IM179" s="14">
        <f>IFERROR(VLOOKUP($IF179,Data!$B:$CP,Daily!IM$10,0)/IFERROR(VLOOKUP($IF169,Data!$B:$CP,Daily!IM$10,0),0),0)</f>
      </c>
      <c r="IN179" s="14">
        <f>IFERROR(VLOOKUP($IF179,Data!$B:$CP,Daily!IN$10,0)/IFERROR(VLOOKUP($IF169,Data!$B:$CP,Daily!IN$10,0),0),0)</f>
      </c>
      <c r="IO179" s="14">
        <f>IFERROR(VLOOKUP($IF179,Data!$B:$CP,Daily!IO$10,0)/IFERROR(VLOOKUP($IF169,Data!$B:$CP,Daily!IO$10,0),0),0)</f>
      </c>
      <c r="IP179" s="14">
        <f>IFERROR(VLOOKUP($IF179,Data!$B:$CP,Daily!IP$10,0)/IFERROR(VLOOKUP($IF169,Data!$B:$CP,Daily!IP$10,0),0),0)</f>
      </c>
      <c r="IQ179" s="14">
        <f>IFERROR(VLOOKUP($IF179,Data!$B:$CP,Daily!IQ$10,0)/IFERROR(VLOOKUP($IF169,Data!$B:$CP,Daily!IQ$10,0),0),0)</f>
      </c>
      <c r="IR179" s="14">
        <f>IFERROR(VLOOKUP($IF179,Data!$B:$CP,Daily!IR$10,0)/IFERROR(VLOOKUP($IF169,Data!$B:$CP,Daily!IR$10,0),0),0)</f>
      </c>
      <c r="IS179" s="14">
        <f>IFERROR(VLOOKUP($IF179,Data!$B:$CP,Daily!IS$10,0)/IFERROR(VLOOKUP($IF169,Data!$B:$CP,Daily!IS$10,0),0),0)</f>
      </c>
      <c r="IT179" s="14">
        <f>IFERROR(VLOOKUP($IF179,Data!$B:$CP,Daily!IT$10,0)/IFERROR(VLOOKUP($IF169,Data!$B:$CP,Daily!IT$10,0),0),0)</f>
      </c>
      <c r="IU179" s="14">
        <f>IFERROR(VLOOKUP($IF179,Data!$B:$CP,Daily!IU$10,0)/IFERROR(VLOOKUP($IF169,Data!$B:$CP,Daily!IU$10,0),0),0)</f>
      </c>
      <c r="IV179" s="14">
        <f>IFERROR(VLOOKUP($IF179,Data!$B:$CP,Daily!IV$10,0)/IFERROR(VLOOKUP($IF169,Data!$B:$CP,Daily!IV$10,0),0),0)</f>
      </c>
      <c r="IW179" s="14">
        <f>IFERROR(VLOOKUP($IF179,Data!$B:$CP,Daily!IW$10,0)/IFERROR(VLOOKUP($IF169,Data!$B:$CP,Daily!IW$10,0),0),0)</f>
      </c>
      <c r="IX179" s="14">
        <f>IFERROR(VLOOKUP($IF179,Data!$B:$CP,Daily!IX$10,0)/IFERROR(VLOOKUP($IF169,Data!$B:$CP,Daily!IX$10,0),0),0)</f>
      </c>
      <c r="IY179" s="14">
        <f>IFERROR(VLOOKUP($IF179,Data!$B:$CP,Daily!IY$10,0)/IFERROR(VLOOKUP($IF169,Data!$B:$CP,Daily!IY$10,0),0),0)</f>
      </c>
      <c r="IZ179" s="14">
        <f>IFERROR(VLOOKUP($IF179,Data!$B:$CP,Daily!IZ$10,0)/IFERROR(VLOOKUP($IF169,Data!$B:$CP,Daily!IZ$10,0),0),0)</f>
      </c>
      <c r="JA179" s="14">
        <f>IFERROR(VLOOKUP($IF179,Data!$B:$CP,Daily!JA$10,0)/IFERROR(VLOOKUP($IF169,Data!$B:$CP,Daily!JA$10,0),0),0)</f>
      </c>
      <c r="JB179" s="14">
        <f>IFERROR(VLOOKUP($IF179,Data!$B:$CP,Daily!JB$10,0)/IFERROR(VLOOKUP($IF169,Data!$B:$CP,Daily!JB$10,0),0),0)</f>
      </c>
      <c r="JC179" s="14">
        <f>IFERROR(VLOOKUP($IF179,Data!$B:$CP,Daily!JC$10,0)/IFERROR(VLOOKUP($IF169,Data!$B:$CP,Daily!JC$10,0),0),0)</f>
      </c>
      <c r="JD179" s="14">
        <f>IFERROR(VLOOKUP($IF179,Data!$B:$CP,Daily!JD$10,0)/IFERROR(VLOOKUP($IF169,Data!$B:$CP,Daily!JD$10,0),0),0)</f>
      </c>
      <c r="JE179" s="14">
        <f>IFERROR(VLOOKUP($IF179,Data!$B:$CP,Daily!JE$10,0)/IFERROR(VLOOKUP($IF169,Data!$B:$CP,Daily!JE$10,0),0),0)</f>
      </c>
      <c r="JF179" s="14">
        <f>IFERROR(VLOOKUP($IF179,Data!$B:$CP,Daily!JF$10,0)/IFERROR(VLOOKUP($IF169,Data!$B:$CP,Daily!JF$10,0),0),0)</f>
      </c>
      <c r="JG179" s="14">
        <f>IFERROR(VLOOKUP($IF179,Data!$B:$CP,Daily!JG$10,0)/IFERROR(VLOOKUP($IF169,Data!$B:$CP,Daily!JG$10,0),0),0)</f>
      </c>
      <c r="JH179" s="14">
        <f>IFERROR(VLOOKUP($IF179,Data!$B:$CP,Daily!JH$10,0)/IFERROR(VLOOKUP($IF169,Data!$B:$CP,Daily!JH$10,0),0),0)</f>
      </c>
      <c r="JI179" s="14">
        <f>IFERROR(VLOOKUP($IF179,Data!$B:$CP,Daily!JI$10,0)/IFERROR(VLOOKUP($IF169,Data!$B:$CP,Daily!JI$10,0),0),0)</f>
      </c>
      <c r="JJ179" s="14">
        <f>IFERROR(VLOOKUP($IF179,Data!$B:$CP,Daily!JJ$10,0)/IFERROR(VLOOKUP($IF169,Data!$B:$CP,Daily!JJ$10,0),0),0)</f>
      </c>
      <c r="JK179" s="14">
        <f>IFERROR(VLOOKUP($IF179,Data!$B:$CP,Daily!JK$10,0)/IFERROR(VLOOKUP($IF169,Data!$B:$CP,Daily!JK$10,0),0),0)</f>
      </c>
      <c r="JL179" s="14">
        <f>IFERROR(VLOOKUP($IF179,Data!$B:$CP,Daily!JL$10,0)/IFERROR(VLOOKUP($IF169,Data!$B:$CP,Daily!JL$10,0),0),0)</f>
      </c>
      <c r="JM179" s="14">
        <f>IFERROR(VLOOKUP($IF179,Data!$B:$CP,Daily!JM$10,0)/IFERROR(VLOOKUP($IF169,Data!$B:$CP,Daily!JM$10,0),0),0)</f>
      </c>
      <c r="JN179" s="14">
        <f>IFERROR(VLOOKUP($IF179,Data!$B:$CP,Daily!JN$10,0)/IFERROR(VLOOKUP($IF169,Data!$B:$CP,Daily!JN$10,0),0),0)</f>
      </c>
      <c r="JO179" s="14">
        <f>IFERROR(VLOOKUP($IF179,Data!$B:$CP,Daily!JO$10,0)/IFERROR(VLOOKUP($IF169,Data!$B:$CP,Daily!JO$10,0),0),0)</f>
      </c>
      <c r="JP179" s="14">
        <f>IFERROR(VLOOKUP($IF179,Data!$B:$CP,Daily!JP$10,0)/IFERROR(VLOOKUP($IF169,Data!$B:$CP,Daily!JP$10,0),0),0)</f>
      </c>
      <c r="JQ179" s="14">
        <f>IFERROR(VLOOKUP($IF179,Data!$B:$CP,Daily!JQ$10,0)/IFERROR(VLOOKUP($IF169,Data!$B:$CP,Daily!JQ$10,0),0),0)</f>
      </c>
      <c r="JR179" s="14">
        <f>IFERROR(VLOOKUP($IF179,Data!$B:$CP,Daily!JR$10,0)/IFERROR(VLOOKUP($IF169,Data!$B:$CP,Daily!JR$10,0),0),0)</f>
      </c>
      <c r="JS179" s="14">
        <f>IFERROR(VLOOKUP($IF179,Data!$B:$CP,Daily!JS$10,0)/IFERROR(VLOOKUP($IF169,Data!$B:$CP,Daily!JS$10,0),0),0)</f>
      </c>
      <c r="JT179" s="14">
        <f>IFERROR(VLOOKUP($IF179,Data!$B:$CP,Daily!JT$10,0)/IFERROR(VLOOKUP($IF169,Data!$B:$CP,Daily!JT$10,0),0),0)</f>
      </c>
      <c r="JU179" s="14">
        <f>IFERROR(VLOOKUP($IF179,Data!$B:$CP,Daily!JU$10,0)/IFERROR(VLOOKUP($IF169,Data!$B:$CP,Daily!JU$10,0),0),0)</f>
      </c>
      <c r="JV179" s="14">
        <f>IFERROR(VLOOKUP($IF179,Data!$B:$CP,Daily!JV$10,0)/IFERROR(VLOOKUP($IF169,Data!$B:$CP,Daily!JV$10,0),0),0)</f>
      </c>
      <c r="JW179" s="14">
        <f>IFERROR(VLOOKUP($IF179,Data!$B:$CP,Daily!JW$10,0)/IFERROR(VLOOKUP($IF169,Data!$B:$CP,Daily!JW$10,0),0),0)</f>
      </c>
      <c r="JX179" s="14">
        <f>IFERROR(VLOOKUP($IF179,Data!$B:$CP,Daily!JX$10,0)/IFERROR(VLOOKUP($IF169,Data!$B:$CP,Daily!JX$10,0),0),0)</f>
      </c>
      <c r="JY179" s="14">
        <f>IFERROR(VLOOKUP($IF179,Data!$B:$CP,Daily!JY$10,0)/IFERROR(VLOOKUP($IF169,Data!$B:$CP,Daily!JY$10,0),0),0)</f>
      </c>
      <c r="JZ179" s="14">
        <f>IFERROR(VLOOKUP($IF179,Data!$B:$CP,Daily!JZ$10,0)/IFERROR(VLOOKUP($IF169,Data!$B:$CP,Daily!JZ$10,0),0),0)</f>
      </c>
      <c r="KA179" s="14">
        <f>IFERROR(VLOOKUP($IF179,Data!$B:$CP,Daily!KA$10,0)/IFERROR(VLOOKUP($IF169,Data!$B:$CP,Daily!KA$10,0),0),0)</f>
      </c>
      <c r="KB179" s="14">
        <f>IFERROR(VLOOKUP($IF179,Data!$B:$CP,Daily!KB$10,0)/IFERROR(VLOOKUP($IF169,Data!$B:$CP,Daily!KB$10,0),0),0)</f>
      </c>
      <c r="KC179" s="14">
        <f>IFERROR(VLOOKUP($IF179,Data!$B:$CP,Daily!KC$10,0)/IFERROR(VLOOKUP($IF169,Data!$B:$CP,Daily!KC$10,0),0),0)</f>
      </c>
      <c r="KD179" s="14">
        <f>IFERROR(VLOOKUP($IF179,Data!$B:$CP,Daily!KD$10,0)/IFERROR(VLOOKUP($IF169,Data!$B:$CP,Daily!KD$10,0),0),0)</f>
      </c>
      <c r="KE179" s="14">
        <f>IFERROR(VLOOKUP($IF179,Data!$B:$CP,Daily!KE$10,0)/IFERROR(VLOOKUP($IF169,Data!$B:$CP,Daily!KE$10,0),0),0)</f>
      </c>
      <c r="KF179" s="14">
        <f>IFERROR(VLOOKUP($IF179,Data!$B:$CP,Daily!KF$10,0)/IFERROR(VLOOKUP($IF169,Data!$B:$CP,Daily!KF$10,0),0),0)</f>
      </c>
      <c r="KG179" s="14">
        <f>IFERROR(VLOOKUP($IF179,Data!$B:$CP,Daily!KG$10,0)/IFERROR(VLOOKUP($IF169,Data!$B:$CP,Daily!KG$10,0),0),0)</f>
      </c>
      <c r="KH179" s="14">
        <f>IFERROR(VLOOKUP($IF179,Data!$B:$CP,Daily!KH$10,0)/IFERROR(VLOOKUP($IF169,Data!$B:$CP,Daily!KH$10,0),0),0)</f>
      </c>
      <c r="KI179" s="14">
        <f>IFERROR(VLOOKUP($IF179,Data!$B:$CP,Daily!KI$10,0)/IFERROR(VLOOKUP($IF169,Data!$B:$CP,Daily!KI$10,0),0),0)</f>
      </c>
      <c r="KJ179" s="14">
        <f>IFERROR(VLOOKUP($IF179,Data!$B:$CP,Daily!KJ$10,0)/IFERROR(VLOOKUP($IF169,Data!$B:$CP,Daily!KJ$10,0),0),0)</f>
      </c>
      <c r="KK179" s="14">
        <f>IFERROR(VLOOKUP($IF179,Data!$B:$CP,Daily!KK$10,0)/IFERROR(VLOOKUP($IF169,Data!$B:$CP,Daily!KK$10,0),0),0)</f>
      </c>
      <c r="KL179" s="14">
        <f>IFERROR(VLOOKUP($IF179,Data!$B:$CP,Daily!KL$10,0)/IFERROR(VLOOKUP($IF169,Data!$B:$CP,Daily!KL$10,0),0),0)</f>
      </c>
      <c r="KM179" s="14">
        <f>IFERROR(VLOOKUP($IF179,Data!$B:$CP,Daily!KM$10,0)/IFERROR(VLOOKUP($IF169,Data!$B:$CP,Daily!KM$10,0),0),0)</f>
      </c>
      <c r="KN179" s="14">
        <f>IFERROR(VLOOKUP($IF179,Data!$B:$CP,Daily!KN$10,0)/IFERROR(VLOOKUP($IF169,Data!$B:$CP,Daily!KN$10,0),0),0)</f>
      </c>
      <c r="KO179" s="14">
        <f>IFERROR(VLOOKUP($IF179,Data!$B:$CP,Daily!KO$10,0)/IFERROR(VLOOKUP($IF169,Data!$B:$CP,Daily!KO$10,0),0),0)</f>
      </c>
      <c r="KP179" s="14">
        <f>IFERROR(VLOOKUP($IF179,Data!$B:$CP,Daily!KP$10,0)/IFERROR(VLOOKUP($IF169,Data!$B:$CP,Daily!KP$10,0),0),0)</f>
      </c>
      <c r="KQ179" s="14">
        <f>IFERROR(VLOOKUP($IF179,Data!$B:$CP,Daily!KQ$10,0)/IFERROR(VLOOKUP($IF169,Data!$B:$CP,Daily!KQ$10,0),0),0)</f>
      </c>
      <c r="KR179" s="14">
        <f>IFERROR(VLOOKUP($IF179,Data!$B:$CP,Daily!KR$10,0)/IFERROR(VLOOKUP($IF169,Data!$B:$CP,Daily!KR$10,0),0),0)</f>
      </c>
      <c r="KS179" s="14">
        <f>IFERROR(VLOOKUP($IF179,Data!$B:$CP,Daily!KS$10,0)/IFERROR(VLOOKUP($IF169,Data!$B:$CP,Daily!KS$10,0),0),0)</f>
      </c>
      <c r="KT179" s="14">
        <f>IFERROR(VLOOKUP($IF179,Data!$B:$CP,Daily!KT$10,0)/IFERROR(VLOOKUP($IF169,Data!$B:$CP,Daily!KT$10,0),0),0)</f>
      </c>
      <c r="KU179" s="14">
        <f>IFERROR(VLOOKUP($IF179,Data!$B:$CP,Daily!KU$10,0)/IFERROR(VLOOKUP($IF169,Data!$B:$CP,Daily!KU$10,0),0),0)</f>
      </c>
      <c r="KV179" s="14">
        <f>IFERROR(VLOOKUP($IF179,Data!$B:$CP,Daily!KV$10,0)/IFERROR(VLOOKUP($IF169,Data!$B:$CP,Daily!KV$10,0),0),0)</f>
      </c>
      <c r="KW179" s="14">
        <f>IFERROR(VLOOKUP($IF179,Data!$B:$CP,Daily!KW$10,0)/IFERROR(VLOOKUP($IF169,Data!$B:$CP,Daily!KW$10,0),0),0)</f>
      </c>
      <c r="KX179" s="14">
        <f>IFERROR(VLOOKUP($IF179,Data!$B:$CP,Daily!KX$10,0)/IFERROR(VLOOKUP($IF169,Data!$B:$CP,Daily!KX$10,0),0),0)</f>
      </c>
      <c r="KY179" s="14">
        <f>IFERROR(VLOOKUP($IF179,Data!$B:$CP,Daily!KY$10,0)/IFERROR(VLOOKUP($IF169,Data!$B:$CP,Daily!KY$10,0),0),0)</f>
      </c>
      <c r="KZ179" s="14">
        <f>IFERROR(VLOOKUP($IF179,Data!$B:$CP,Daily!KZ$10,0)/IFERROR(VLOOKUP($IF169,Data!$B:$CP,Daily!KZ$10,0),0),0)</f>
      </c>
      <c r="LA179" s="14">
        <f>IFERROR(VLOOKUP($IF179,Data!$B:$CP,Daily!LA$10,0)/IFERROR(VLOOKUP($IF169,Data!$B:$CP,Daily!LA$10,0),0),0)</f>
      </c>
      <c r="LB179" s="14">
        <f>IFERROR(VLOOKUP($IF179,Data!$B:$CP,Daily!LB$10,0)/IFERROR(VLOOKUP($IF169,Data!$B:$CP,Daily!LB$10,0),0),0)</f>
      </c>
      <c r="LC179" s="14">
        <f>IFERROR(VLOOKUP($IF179,Data!$B:$CP,Daily!LC$10,0)/IFERROR(VLOOKUP($IF169,Data!$B:$CP,Daily!LC$10,0),0),0)</f>
      </c>
      <c r="LD179" s="14">
        <f>IFERROR(VLOOKUP($IF179,Data!$B:$CP,Daily!LD$10,0)/IFERROR(VLOOKUP($IF169,Data!$B:$CP,Daily!LD$10,0),0),0)</f>
      </c>
      <c r="LE179" s="14">
        <f>IFERROR(VLOOKUP($IF179,Data!$B:$CP,Daily!LE$10,0)/IFERROR(VLOOKUP($IF169,Data!$B:$CP,Daily!LE$10,0),0),0)</f>
      </c>
      <c r="LF179" s="14">
        <f>IFERROR(VLOOKUP($IF179,Data!$B:$CP,Daily!LF$10,0)/IFERROR(VLOOKUP($IF169,Data!$B:$CP,Daily!LF$10,0),0),0)</f>
      </c>
      <c r="LG179" s="14">
        <f>IFERROR(VLOOKUP($IF179,Data!$B:$CP,Daily!LG$10,0)/IFERROR(VLOOKUP($IF169,Data!$B:$CP,Daily!LG$10,0),0),0)</f>
      </c>
      <c r="LH179" s="14">
        <f>IFERROR(VLOOKUP($IF179,Data!$B:$CP,Daily!LH$10,0)/IFERROR(VLOOKUP($IF169,Data!$B:$CP,Daily!LH$10,0),0),0)</f>
      </c>
      <c r="LI179" s="14">
        <f>IFERROR(VLOOKUP($IF179,Data!$B:$CP,Daily!LI$10,0)/IFERROR(VLOOKUP($IF169,Data!$B:$CP,Daily!LI$10,0),0),0)</f>
      </c>
      <c r="LJ179" s="14">
        <f>IFERROR(VLOOKUP($IF179,Data!$B:$CP,Daily!LJ$10,0)/IFERROR(VLOOKUP($IF169,Data!$B:$CP,Daily!LJ$10,0),0),0)</f>
      </c>
      <c r="LK179" s="14">
        <f>IFERROR(VLOOKUP($IF179,Data!$B:$CP,Daily!LK$10,0)/IFERROR(VLOOKUP($IF169,Data!$B:$CP,Daily!LK$10,0),0),0)</f>
      </c>
      <c r="LL179" s="14">
        <f>IFERROR(VLOOKUP($IF179,Data!$B:$CP,Daily!LL$10,0)/IFERROR(VLOOKUP($IF169,Data!$B:$CP,Daily!LL$10,0),0),0)</f>
      </c>
      <c r="LM179" s="14">
        <f>IFERROR(VLOOKUP($IF179,Data!$B:$CP,Daily!LM$10,0)/IFERROR(VLOOKUP($IF169,Data!$B:$CP,Daily!LM$10,0),0),0)</f>
      </c>
      <c r="LN179" s="14">
        <f>IFERROR(VLOOKUP($IF179,Data!$B:$CP,Daily!LN$10,0)/IFERROR(VLOOKUP($IF169,Data!$B:$CP,Daily!LN$10,0),0),0)</f>
      </c>
      <c r="LO179" s="14">
        <f>IFERROR(VLOOKUP($IF179,Data!$B:$CP,Daily!LO$10,0)/IFERROR(VLOOKUP($IF169,Data!$B:$CP,Daily!LO$10,0),0),0)</f>
      </c>
      <c r="LP179" s="14">
        <f>IFERROR(VLOOKUP($IF179,Data!$B:$CP,Daily!LP$10,0)/IFERROR(VLOOKUP($IF169,Data!$B:$CP,Daily!LP$10,0),0),0)</f>
      </c>
      <c r="LQ179" s="14">
        <f>IFERROR(VLOOKUP($IF179,Data!$B:$CP,Daily!LQ$10,0)/IFERROR(VLOOKUP($IF169,Data!$B:$CP,Daily!LQ$10,0),0),0)</f>
      </c>
      <c r="LR179" s="14">
        <f>IFERROR(VLOOKUP($IF179,Data!$B:$CP,Daily!LR$10,0)/IFERROR(VLOOKUP($IF169,Data!$B:$CP,Daily!LR$10,0),0),0)</f>
      </c>
      <c r="LS179" s="14">
        <f>IFERROR(VLOOKUP($IF179,Data!$B:$CP,Daily!LS$10,0)/IFERROR(VLOOKUP($IF169,Data!$B:$CP,Daily!LS$10,0),0),0)</f>
      </c>
      <c r="LU179" s="52">
        <f t="shared" si="2145"/>
      </c>
      <c r="LV179" s="52">
        <f t="shared" si="2146"/>
      </c>
      <c r="LW179" s="52">
        <f t="shared" si="2708"/>
      </c>
      <c r="LX179" s="52">
        <f t="shared" si="2709"/>
      </c>
      <c r="LY179" s="52">
        <f t="shared" si="2710"/>
      </c>
      <c r="LZ179" s="55"/>
      <c r="MA179" s="14">
        <f t="shared" si="2711"/>
      </c>
      <c r="MB179" s="14">
        <f t="shared" si="2712"/>
      </c>
      <c r="MC179" s="14">
        <f t="shared" si="2713"/>
      </c>
    </row>
    <row r="180" spans="4:341" x14ac:dyDescent="0.25">
      <c r="D180" s="130" t="s">
        <v>874</v>
      </c>
      <c r="E180" s="67" t="str">
        <f>VLOOKUP($D180,'Metric Nature'!$C:$D,2,0)&amp;IF(($F180&lt;(EA180)),"Below",IF(($F180&gt;(DZ180)),"Above","Within"))</f>
      </c>
      <c r="F180" s="71">
        <f t="shared" ref="F180" si="2715">DU180</f>
      </c>
      <c r="G180" s="63">
        <f t="shared" ref="G180" si="2716">ED180</f>
      </c>
      <c r="H180" s="98">
        <f t="shared" ref="H180" si="2717">IFERROR(((F180-G180)/G180),0)</f>
      </c>
      <c r="I180" s="63">
        <f t="shared" ref="I180" si="2718">EE180</f>
      </c>
      <c r="J180" s="71">
        <f t="shared" ref="J180" si="2719">IFERROR(((F180-I180)/I180),0)</f>
      </c>
      <c r="K180" s="62">
        <f t="shared" ref="K180" si="2720">EC180</f>
      </c>
      <c r="L180" s="70"/>
      <c r="M180" s="67" t="str">
        <f>VLOOKUP($D180,'Metric Nature'!$C:$D,2,0)&amp;IF(($N180&lt;(HZ180)),"Below",IF(($N180&gt;(HY180)),"Above","Within"))</f>
      </c>
      <c r="N180" s="71">
        <f t="shared" ref="N180" si="2721">HT180</f>
      </c>
      <c r="O180" s="63">
        <f t="shared" ref="O180" si="2722">IC180</f>
      </c>
      <c r="P180" s="98">
        <f t="shared" ref="P180" si="2723">IFERROR(((N180-O180)/O180),0)</f>
      </c>
      <c r="Q180" s="63">
        <f t="shared" ref="Q180" si="2724">ID180</f>
      </c>
      <c r="R180" s="71">
        <f t="shared" ref="R180" si="2725">IFERROR(((N180-Q180)/Q180),0)</f>
      </c>
      <c r="S180" s="62">
        <f t="shared" ref="S180" si="2726">IB180</f>
      </c>
      <c r="T180" s="70"/>
      <c r="U180" s="67" t="str">
        <f>VLOOKUP($D180,'Metric Nature'!$C:$D,2,0)&amp;IF(($V180&lt;(LY180)),"Below",IF(($V180&gt;(LX180)),"Above","Within"))</f>
      </c>
      <c r="V180" s="62">
        <f t="shared" ref="V180" si="2727">LS180</f>
      </c>
      <c r="W180" s="63">
        <f t="shared" ref="W180" si="2728">MB180</f>
      </c>
      <c r="X180" s="62">
        <f t="shared" ref="X180" si="2729">IFERROR(((V180-W180)/W180),0)</f>
      </c>
      <c r="Y180" s="63">
        <f t="shared" ref="Y180" si="2730">MC180</f>
      </c>
      <c r="Z180" s="62">
        <f t="shared" ref="Z180" si="2731">IFERROR(((V180-Y180)/Y180),0)</f>
      </c>
      <c r="AA180" s="62">
        <f t="shared" ref="AA180" si="2732">MA180</f>
      </c>
      <c r="AB180" s="64"/>
      <c r="AC180" s="60"/>
      <c r="AI180" s="9" t="s">
        <v>874</v>
      </c>
      <c r="AJ180" s="14">
        <f>IFERROR((VLOOKUP($EG180,Data!$B:$CP,Daily!EI$10,0)+VLOOKUP($IF180,Data!$B:$CP,Daily!IH$10,0))/(VLOOKUP($EG169,Data!$B:$CP,Daily!EI$10,0)+VLOOKUP($IF169,Data!$B:$CP,Daily!IH$10,0)),0)</f>
      </c>
      <c r="AK180" s="14">
        <f>IFERROR((VLOOKUP($EG180,Data!$B:$CP,Daily!EJ$10,0)+VLOOKUP($IF180,Data!$B:$CP,Daily!II$10,0))/(VLOOKUP($EG169,Data!$B:$CP,Daily!EJ$10,0)+VLOOKUP($IF169,Data!$B:$CP,Daily!II$10,0)),0)</f>
      </c>
      <c r="AL180" s="14">
        <f>IFERROR((VLOOKUP($EG180,Data!$B:$CP,Daily!EK$10,0)+VLOOKUP($IF180,Data!$B:$CP,Daily!IJ$10,0))/(VLOOKUP($EG169,Data!$B:$CP,Daily!EK$10,0)+VLOOKUP($IF169,Data!$B:$CP,Daily!IJ$10,0)),0)</f>
      </c>
      <c r="AM180" s="14">
        <f>IFERROR((VLOOKUP($EG180,Data!$B:$CP,Daily!EL$10,0)+VLOOKUP($IF180,Data!$B:$CP,Daily!IK$10,0))/(VLOOKUP($EG169,Data!$B:$CP,Daily!EL$10,0)+VLOOKUP($IF169,Data!$B:$CP,Daily!IK$10,0)),0)</f>
      </c>
      <c r="AN180" s="14">
        <f>IFERROR((VLOOKUP($EG180,Data!$B:$CP,Daily!EM$10,0)+VLOOKUP($IF180,Data!$B:$CP,Daily!IL$10,0))/(VLOOKUP($EG169,Data!$B:$CP,Daily!EM$10,0)+VLOOKUP($IF169,Data!$B:$CP,Daily!IL$10,0)),0)</f>
      </c>
      <c r="AO180" s="14">
        <f>IFERROR((VLOOKUP($EG180,Data!$B:$CP,Daily!EN$10,0)+VLOOKUP($IF180,Data!$B:$CP,Daily!IM$10,0))/(VLOOKUP($EG169,Data!$B:$CP,Daily!EN$10,0)+VLOOKUP($IF169,Data!$B:$CP,Daily!IM$10,0)),0)</f>
      </c>
      <c r="AP180" s="14">
        <f>IFERROR((VLOOKUP($EG180,Data!$B:$CP,Daily!EO$10,0)+VLOOKUP($IF180,Data!$B:$CP,Daily!IN$10,0))/(VLOOKUP($EG169,Data!$B:$CP,Daily!EO$10,0)+VLOOKUP($IF169,Data!$B:$CP,Daily!IN$10,0)),0)</f>
      </c>
      <c r="AQ180" s="14">
        <f>IFERROR((VLOOKUP($EG180,Data!$B:$CP,Daily!EP$10,0)+VLOOKUP($IF180,Data!$B:$CP,Daily!IO$10,0))/(VLOOKUP($EG169,Data!$B:$CP,Daily!EP$10,0)+VLOOKUP($IF169,Data!$B:$CP,Daily!IO$10,0)),0)</f>
      </c>
      <c r="AR180" s="14">
        <f>IFERROR((VLOOKUP($EG180,Data!$B:$CP,Daily!EQ$10,0)+VLOOKUP($IF180,Data!$B:$CP,Daily!IP$10,0))/(VLOOKUP($EG169,Data!$B:$CP,Daily!EQ$10,0)+VLOOKUP($IF169,Data!$B:$CP,Daily!IP$10,0)),0)</f>
      </c>
      <c r="AS180" s="14">
        <f>IFERROR((VLOOKUP($EG180,Data!$B:$CP,Daily!ER$10,0)+VLOOKUP($IF180,Data!$B:$CP,Daily!IQ$10,0))/(VLOOKUP($EG169,Data!$B:$CP,Daily!ER$10,0)+VLOOKUP($IF169,Data!$B:$CP,Daily!IQ$10,0)),0)</f>
      </c>
      <c r="AT180" s="14">
        <f>IFERROR((VLOOKUP($EG180,Data!$B:$CP,Daily!ES$10,0)+VLOOKUP($IF180,Data!$B:$CP,Daily!IR$10,0))/(VLOOKUP($EG169,Data!$B:$CP,Daily!ES$10,0)+VLOOKUP($IF169,Data!$B:$CP,Daily!IR$10,0)),0)</f>
      </c>
      <c r="AU180" s="14">
        <f>IFERROR((VLOOKUP($EG180,Data!$B:$CP,Daily!ET$10,0)+VLOOKUP($IF180,Data!$B:$CP,Daily!IS$10,0))/(VLOOKUP($EG169,Data!$B:$CP,Daily!ET$10,0)+VLOOKUP($IF169,Data!$B:$CP,Daily!IS$10,0)),0)</f>
      </c>
      <c r="AV180" s="14">
        <f>IFERROR((VLOOKUP($EG180,Data!$B:$CP,Daily!EU$10,0)+VLOOKUP($IF180,Data!$B:$CP,Daily!IT$10,0))/(VLOOKUP($EG169,Data!$B:$CP,Daily!EU$10,0)+VLOOKUP($IF169,Data!$B:$CP,Daily!IT$10,0)),0)</f>
      </c>
      <c r="AW180" s="14">
        <f>IFERROR((VLOOKUP($EG180,Data!$B:$CP,Daily!EV$10,0)+VLOOKUP($IF180,Data!$B:$CP,Daily!IU$10,0))/(VLOOKUP($EG169,Data!$B:$CP,Daily!EV$10,0)+VLOOKUP($IF169,Data!$B:$CP,Daily!IU$10,0)),0)</f>
      </c>
      <c r="AX180" s="14">
        <f>IFERROR((VLOOKUP($EG180,Data!$B:$CP,Daily!EW$10,0)+VLOOKUP($IF180,Data!$B:$CP,Daily!IV$10,0))/(VLOOKUP($EG169,Data!$B:$CP,Daily!EW$10,0)+VLOOKUP($IF169,Data!$B:$CP,Daily!IV$10,0)),0)</f>
      </c>
      <c r="AY180" s="14">
        <f>IFERROR((VLOOKUP($EG180,Data!$B:$CP,Daily!EX$10,0)+VLOOKUP($IF180,Data!$B:$CP,Daily!IW$10,0))/(VLOOKUP($EG169,Data!$B:$CP,Daily!EX$10,0)+VLOOKUP($IF169,Data!$B:$CP,Daily!IW$10,0)),0)</f>
      </c>
      <c r="AZ180" s="14">
        <f>IFERROR((VLOOKUP($EG180,Data!$B:$CP,Daily!EY$10,0)+VLOOKUP($IF180,Data!$B:$CP,Daily!IX$10,0))/(VLOOKUP($EG169,Data!$B:$CP,Daily!EY$10,0)+VLOOKUP($IF169,Data!$B:$CP,Daily!IX$10,0)),0)</f>
      </c>
      <c r="BA180" s="14">
        <f>IFERROR((VLOOKUP($EG180,Data!$B:$CP,Daily!EZ$10,0)+VLOOKUP($IF180,Data!$B:$CP,Daily!IY$10,0))/(VLOOKUP($EG169,Data!$B:$CP,Daily!EZ$10,0)+VLOOKUP($IF169,Data!$B:$CP,Daily!IY$10,0)),0)</f>
      </c>
      <c r="BB180" s="14">
        <f>IFERROR((VLOOKUP($EG180,Data!$B:$CP,Daily!FA$10,0)+VLOOKUP($IF180,Data!$B:$CP,Daily!IZ$10,0))/(VLOOKUP($EG169,Data!$B:$CP,Daily!FA$10,0)+VLOOKUP($IF169,Data!$B:$CP,Daily!IZ$10,0)),0)</f>
      </c>
      <c r="BC180" s="14">
        <f>IFERROR((VLOOKUP($EG180,Data!$B:$CP,Daily!FB$10,0)+VLOOKUP($IF180,Data!$B:$CP,Daily!JA$10,0))/(VLOOKUP($EG169,Data!$B:$CP,Daily!FB$10,0)+VLOOKUP($IF169,Data!$B:$CP,Daily!JA$10,0)),0)</f>
      </c>
      <c r="BD180" s="14">
        <f>IFERROR((VLOOKUP($EG180,Data!$B:$CP,Daily!FC$10,0)+VLOOKUP($IF180,Data!$B:$CP,Daily!JB$10,0))/(VLOOKUP($EG169,Data!$B:$CP,Daily!FC$10,0)+VLOOKUP($IF169,Data!$B:$CP,Daily!JB$10,0)),0)</f>
      </c>
      <c r="BE180" s="14">
        <f>IFERROR((VLOOKUP($EG180,Data!$B:$CP,Daily!FD$10,0)+VLOOKUP($IF180,Data!$B:$CP,Daily!JC$10,0))/(VLOOKUP($EG169,Data!$B:$CP,Daily!FD$10,0)+VLOOKUP($IF169,Data!$B:$CP,Daily!JC$10,0)),0)</f>
      </c>
      <c r="BF180" s="14">
        <f>IFERROR((VLOOKUP($EG180,Data!$B:$CP,Daily!FE$10,0)+VLOOKUP($IF180,Data!$B:$CP,Daily!JD$10,0))/(VLOOKUP($EG169,Data!$B:$CP,Daily!FE$10,0)+VLOOKUP($IF169,Data!$B:$CP,Daily!JD$10,0)),0)</f>
      </c>
      <c r="BG180" s="14">
        <f>IFERROR((VLOOKUP($EG180,Data!$B:$CP,Daily!FF$10,0)+VLOOKUP($IF180,Data!$B:$CP,Daily!JE$10,0))/(VLOOKUP($EG169,Data!$B:$CP,Daily!FF$10,0)+VLOOKUP($IF169,Data!$B:$CP,Daily!JE$10,0)),0)</f>
      </c>
      <c r="BH180" s="14">
        <f>IFERROR((VLOOKUP($EG180,Data!$B:$CP,Daily!FG$10,0)+VLOOKUP($IF180,Data!$B:$CP,Daily!JF$10,0))/(VLOOKUP($EG169,Data!$B:$CP,Daily!FG$10,0)+VLOOKUP($IF169,Data!$B:$CP,Daily!JF$10,0)),0)</f>
      </c>
      <c r="BI180" s="14">
        <f>IFERROR((VLOOKUP($EG180,Data!$B:$CP,Daily!FH$10,0)+VLOOKUP($IF180,Data!$B:$CP,Daily!JG$10,0))/(VLOOKUP($EG169,Data!$B:$CP,Daily!FH$10,0)+VLOOKUP($IF169,Data!$B:$CP,Daily!JG$10,0)),0)</f>
      </c>
      <c r="BJ180" s="14">
        <f>IFERROR((VLOOKUP($EG180,Data!$B:$CP,Daily!FI$10,0)+VLOOKUP($IF180,Data!$B:$CP,Daily!JH$10,0))/(VLOOKUP($EG169,Data!$B:$CP,Daily!FI$10,0)+VLOOKUP($IF169,Data!$B:$CP,Daily!JH$10,0)),0)</f>
      </c>
      <c r="BK180" s="14">
        <f>IFERROR((VLOOKUP($EG180,Data!$B:$CP,Daily!FJ$10,0)+VLOOKUP($IF180,Data!$B:$CP,Daily!JI$10,0))/(VLOOKUP($EG169,Data!$B:$CP,Daily!FJ$10,0)+VLOOKUP($IF169,Data!$B:$CP,Daily!JI$10,0)),0)</f>
      </c>
      <c r="BL180" s="14">
        <f>IFERROR((VLOOKUP($EG180,Data!$B:$CP,Daily!FK$10,0)+VLOOKUP($IF180,Data!$B:$CP,Daily!JJ$10,0))/(VLOOKUP($EG169,Data!$B:$CP,Daily!FK$10,0)+VLOOKUP($IF169,Data!$B:$CP,Daily!JJ$10,0)),0)</f>
      </c>
      <c r="BM180" s="14">
        <f>IFERROR((VLOOKUP($EG180,Data!$B:$CP,Daily!FL$10,0)+VLOOKUP($IF180,Data!$B:$CP,Daily!JK$10,0))/(VLOOKUP($EG169,Data!$B:$CP,Daily!FL$10,0)+VLOOKUP($IF169,Data!$B:$CP,Daily!JK$10,0)),0)</f>
      </c>
      <c r="BN180" s="14">
        <f>IFERROR((VLOOKUP($EG180,Data!$B:$CP,Daily!FM$10,0)+VLOOKUP($IF180,Data!$B:$CP,Daily!JL$10,0))/(VLOOKUP($EG169,Data!$B:$CP,Daily!FM$10,0)+VLOOKUP($IF169,Data!$B:$CP,Daily!JL$10,0)),0)</f>
      </c>
      <c r="BO180" s="14">
        <f>IFERROR((VLOOKUP($EG180,Data!$B:$CP,Daily!FN$10,0)+VLOOKUP($IF180,Data!$B:$CP,Daily!JM$10,0))/(VLOOKUP($EG169,Data!$B:$CP,Daily!FN$10,0)+VLOOKUP($IF169,Data!$B:$CP,Daily!JM$10,0)),0)</f>
      </c>
      <c r="BP180" s="14">
        <f>IFERROR((VLOOKUP($EG180,Data!$B:$CP,Daily!FO$10,0)+VLOOKUP($IF180,Data!$B:$CP,Daily!JN$10,0))/(VLOOKUP($EG169,Data!$B:$CP,Daily!FO$10,0)+VLOOKUP($IF169,Data!$B:$CP,Daily!JN$10,0)),0)</f>
      </c>
      <c r="BQ180" s="14">
        <f>IFERROR((VLOOKUP($EG180,Data!$B:$CP,Daily!FP$10,0)+VLOOKUP($IF180,Data!$B:$CP,Daily!JO$10,0))/(VLOOKUP($EG169,Data!$B:$CP,Daily!FP$10,0)+VLOOKUP($IF169,Data!$B:$CP,Daily!JO$10,0)),0)</f>
      </c>
      <c r="BR180" s="14">
        <f>IFERROR((VLOOKUP($EG180,Data!$B:$CP,Daily!FQ$10,0)+VLOOKUP($IF180,Data!$B:$CP,Daily!JP$10,0))/(VLOOKUP($EG169,Data!$B:$CP,Daily!FQ$10,0)+VLOOKUP($IF169,Data!$B:$CP,Daily!JP$10,0)),0)</f>
      </c>
      <c r="BS180" s="14">
        <f>IFERROR((VLOOKUP($EG180,Data!$B:$CP,Daily!FR$10,0)+VLOOKUP($IF180,Data!$B:$CP,Daily!JQ$10,0))/(VLOOKUP($EG169,Data!$B:$CP,Daily!FR$10,0)+VLOOKUP($IF169,Data!$B:$CP,Daily!JQ$10,0)),0)</f>
      </c>
      <c r="BT180" s="14">
        <f>IFERROR((VLOOKUP($EG180,Data!$B:$CP,Daily!FS$10,0)+VLOOKUP($IF180,Data!$B:$CP,Daily!JR$10,0))/(VLOOKUP($EG169,Data!$B:$CP,Daily!FS$10,0)+VLOOKUP($IF169,Data!$B:$CP,Daily!JR$10,0)),0)</f>
      </c>
      <c r="BU180" s="14">
        <f>IFERROR((VLOOKUP($EG180,Data!$B:$CP,Daily!FT$10,0)+VLOOKUP($IF180,Data!$B:$CP,Daily!JS$10,0))/(VLOOKUP($EG169,Data!$B:$CP,Daily!FT$10,0)+VLOOKUP($IF169,Data!$B:$CP,Daily!JS$10,0)),0)</f>
      </c>
      <c r="BV180" s="14">
        <f>IFERROR((VLOOKUP($EG180,Data!$B:$CP,Daily!FU$10,0)+VLOOKUP($IF180,Data!$B:$CP,Daily!JT$10,0))/(VLOOKUP($EG169,Data!$B:$CP,Daily!FU$10,0)+VLOOKUP($IF169,Data!$B:$CP,Daily!JT$10,0)),0)</f>
      </c>
      <c r="BW180" s="14">
        <f>IFERROR((VLOOKUP($EG180,Data!$B:$CP,Daily!FV$10,0)+VLOOKUP($IF180,Data!$B:$CP,Daily!JU$10,0))/(VLOOKUP($EG169,Data!$B:$CP,Daily!FV$10,0)+VLOOKUP($IF169,Data!$B:$CP,Daily!JU$10,0)),0)</f>
      </c>
      <c r="BX180" s="14">
        <f>IFERROR((VLOOKUP($EG180,Data!$B:$CP,Daily!FW$10,0)+VLOOKUP($IF180,Data!$B:$CP,Daily!JV$10,0))/(VLOOKUP($EG169,Data!$B:$CP,Daily!FW$10,0)+VLOOKUP($IF169,Data!$B:$CP,Daily!JV$10,0)),0)</f>
      </c>
      <c r="BY180" s="14">
        <f>IFERROR((VLOOKUP($EG180,Data!$B:$CP,Daily!FX$10,0)+VLOOKUP($IF180,Data!$B:$CP,Daily!JW$10,0))/(VLOOKUP($EG169,Data!$B:$CP,Daily!FX$10,0)+VLOOKUP($IF169,Data!$B:$CP,Daily!JW$10,0)),0)</f>
      </c>
      <c r="BZ180" s="14">
        <f>IFERROR((VLOOKUP($EG180,Data!$B:$CP,Daily!FY$10,0)+VLOOKUP($IF180,Data!$B:$CP,Daily!JX$10,0))/(VLOOKUP($EG169,Data!$B:$CP,Daily!FY$10,0)+VLOOKUP($IF169,Data!$B:$CP,Daily!JX$10,0)),0)</f>
      </c>
      <c r="CA180" s="14">
        <f>IFERROR((VLOOKUP($EG180,Data!$B:$CP,Daily!FZ$10,0)+VLOOKUP($IF180,Data!$B:$CP,Daily!JY$10,0))/(VLOOKUP($EG169,Data!$B:$CP,Daily!FZ$10,0)+VLOOKUP($IF169,Data!$B:$CP,Daily!JY$10,0)),0)</f>
      </c>
      <c r="CB180" s="14">
        <f>IFERROR((VLOOKUP($EG180,Data!$B:$CP,Daily!GA$10,0)+VLOOKUP($IF180,Data!$B:$CP,Daily!JZ$10,0))/(VLOOKUP($EG169,Data!$B:$CP,Daily!GA$10,0)+VLOOKUP($IF169,Data!$B:$CP,Daily!JZ$10,0)),0)</f>
      </c>
      <c r="CC180" s="14">
        <f>IFERROR((VLOOKUP($EG180,Data!$B:$CP,Daily!GB$10,0)+VLOOKUP($IF180,Data!$B:$CP,Daily!KA$10,0))/(VLOOKUP($EG169,Data!$B:$CP,Daily!GB$10,0)+VLOOKUP($IF169,Data!$B:$CP,Daily!KA$10,0)),0)</f>
      </c>
      <c r="CD180" s="14">
        <f>IFERROR((VLOOKUP($EG180,Data!$B:$CP,Daily!GC$10,0)+VLOOKUP($IF180,Data!$B:$CP,Daily!KB$10,0))/(VLOOKUP($EG169,Data!$B:$CP,Daily!GC$10,0)+VLOOKUP($IF169,Data!$B:$CP,Daily!KB$10,0)),0)</f>
      </c>
      <c r="CE180" s="14">
        <f>IFERROR((VLOOKUP($EG180,Data!$B:$CP,Daily!GD$10,0)+VLOOKUP($IF180,Data!$B:$CP,Daily!KC$10,0))/(VLOOKUP($EG169,Data!$B:$CP,Daily!GD$10,0)+VLOOKUP($IF169,Data!$B:$CP,Daily!KC$10,0)),0)</f>
      </c>
      <c r="CF180" s="14">
        <f>IFERROR((VLOOKUP($EG180,Data!$B:$CP,Daily!GE$10,0)+VLOOKUP($IF180,Data!$B:$CP,Daily!KD$10,0))/(VLOOKUP($EG169,Data!$B:$CP,Daily!GE$10,0)+VLOOKUP($IF169,Data!$B:$CP,Daily!KD$10,0)),0)</f>
      </c>
      <c r="CG180" s="14">
        <f>IFERROR((VLOOKUP($EG180,Data!$B:$CP,Daily!GF$10,0)+VLOOKUP($IF180,Data!$B:$CP,Daily!KE$10,0))/(VLOOKUP($EG169,Data!$B:$CP,Daily!GF$10,0)+VLOOKUP($IF169,Data!$B:$CP,Daily!KE$10,0)),0)</f>
      </c>
      <c r="CH180" s="14">
        <f>IFERROR((VLOOKUP($EG180,Data!$B:$CP,Daily!GG$10,0)+VLOOKUP($IF180,Data!$B:$CP,Daily!KF$10,0))/(VLOOKUP($EG169,Data!$B:$CP,Daily!GG$10,0)+VLOOKUP($IF169,Data!$B:$CP,Daily!KF$10,0)),0)</f>
      </c>
      <c r="CI180" s="14">
        <f>IFERROR((VLOOKUP($EG180,Data!$B:$CP,Daily!GH$10,0)+VLOOKUP($IF180,Data!$B:$CP,Daily!KG$10,0))/(VLOOKUP($EG169,Data!$B:$CP,Daily!GH$10,0)+VLOOKUP($IF169,Data!$B:$CP,Daily!KG$10,0)),0)</f>
      </c>
      <c r="CJ180" s="14">
        <f>IFERROR((VLOOKUP($EG180,Data!$B:$CP,Daily!GI$10,0)+VLOOKUP($IF180,Data!$B:$CP,Daily!KH$10,0))/(VLOOKUP($EG169,Data!$B:$CP,Daily!GI$10,0)+VLOOKUP($IF169,Data!$B:$CP,Daily!KH$10,0)),0)</f>
      </c>
      <c r="CK180" s="14">
        <f>IFERROR((VLOOKUP($EG180,Data!$B:$CP,Daily!GJ$10,0)+VLOOKUP($IF180,Data!$B:$CP,Daily!KI$10,0))/(VLOOKUP($EG169,Data!$B:$CP,Daily!GJ$10,0)+VLOOKUP($IF169,Data!$B:$CP,Daily!KI$10,0)),0)</f>
      </c>
      <c r="CL180" s="14">
        <f>IFERROR((VLOOKUP($EG180,Data!$B:$CP,Daily!GK$10,0)+VLOOKUP($IF180,Data!$B:$CP,Daily!KJ$10,0))/(VLOOKUP($EG169,Data!$B:$CP,Daily!GK$10,0)+VLOOKUP($IF169,Data!$B:$CP,Daily!KJ$10,0)),0)</f>
      </c>
      <c r="CM180" s="14">
        <f>IFERROR((VLOOKUP($EG180,Data!$B:$CP,Daily!GL$10,0)+VLOOKUP($IF180,Data!$B:$CP,Daily!KK$10,0))/(VLOOKUP($EG169,Data!$B:$CP,Daily!GL$10,0)+VLOOKUP($IF169,Data!$B:$CP,Daily!KK$10,0)),0)</f>
      </c>
      <c r="CN180" s="14">
        <f>IFERROR((VLOOKUP($EG180,Data!$B:$CP,Daily!GM$10,0)+VLOOKUP($IF180,Data!$B:$CP,Daily!KL$10,0))/(VLOOKUP($EG169,Data!$B:$CP,Daily!GM$10,0)+VLOOKUP($IF169,Data!$B:$CP,Daily!KL$10,0)),0)</f>
      </c>
      <c r="CO180" s="14">
        <f>IFERROR((VLOOKUP($EG180,Data!$B:$CP,Daily!GN$10,0)+VLOOKUP($IF180,Data!$B:$CP,Daily!KM$10,0))/(VLOOKUP($EG169,Data!$B:$CP,Daily!GN$10,0)+VLOOKUP($IF169,Data!$B:$CP,Daily!KM$10,0)),0)</f>
      </c>
      <c r="CP180" s="14">
        <f>IFERROR((VLOOKUP($EG180,Data!$B:$CP,Daily!GO$10,0)+VLOOKUP($IF180,Data!$B:$CP,Daily!KN$10,0))/(VLOOKUP($EG169,Data!$B:$CP,Daily!GO$10,0)+VLOOKUP($IF169,Data!$B:$CP,Daily!KN$10,0)),0)</f>
      </c>
      <c r="CQ180" s="14">
        <f>IFERROR((VLOOKUP($EG180,Data!$B:$CP,Daily!GP$10,0)+VLOOKUP($IF180,Data!$B:$CP,Daily!KO$10,0))/(VLOOKUP($EG169,Data!$B:$CP,Daily!GP$10,0)+VLOOKUP($IF169,Data!$B:$CP,Daily!KO$10,0)),0)</f>
      </c>
      <c r="CR180" s="14">
        <f>IFERROR((VLOOKUP($EG180,Data!$B:$CP,Daily!GQ$10,0)+VLOOKUP($IF180,Data!$B:$CP,Daily!KP$10,0))/(VLOOKUP($EG169,Data!$B:$CP,Daily!GQ$10,0)+VLOOKUP($IF169,Data!$B:$CP,Daily!KP$10,0)),0)</f>
      </c>
      <c r="CS180" s="14">
        <f>IFERROR((VLOOKUP($EG180,Data!$B:$CP,Daily!GR$10,0)+VLOOKUP($IF180,Data!$B:$CP,Daily!KQ$10,0))/(VLOOKUP($EG169,Data!$B:$CP,Daily!GR$10,0)+VLOOKUP($IF169,Data!$B:$CP,Daily!KQ$10,0)),0)</f>
      </c>
      <c r="CT180" s="14">
        <f>IFERROR((VLOOKUP($EG180,Data!$B:$CP,Daily!GS$10,0)+VLOOKUP($IF180,Data!$B:$CP,Daily!KR$10,0))/(VLOOKUP($EG169,Data!$B:$CP,Daily!GS$10,0)+VLOOKUP($IF169,Data!$B:$CP,Daily!KR$10,0)),0)</f>
      </c>
      <c r="CU180" s="14">
        <f>IFERROR((VLOOKUP($EG180,Data!$B:$CP,Daily!GT$10,0)+VLOOKUP($IF180,Data!$B:$CP,Daily!KS$10,0))/(VLOOKUP($EG169,Data!$B:$CP,Daily!GT$10,0)+VLOOKUP($IF169,Data!$B:$CP,Daily!KS$10,0)),0)</f>
      </c>
      <c r="CV180" s="14">
        <f>IFERROR((VLOOKUP($EG180,Data!$B:$CP,Daily!GU$10,0)+VLOOKUP($IF180,Data!$B:$CP,Daily!KT$10,0))/(VLOOKUP($EG169,Data!$B:$CP,Daily!GU$10,0)+VLOOKUP($IF169,Data!$B:$CP,Daily!KT$10,0)),0)</f>
      </c>
      <c r="CW180" s="14">
        <f>IFERROR((VLOOKUP($EG180,Data!$B:$CP,Daily!GV$10,0)+VLOOKUP($IF180,Data!$B:$CP,Daily!KU$10,0))/(VLOOKUP($EG169,Data!$B:$CP,Daily!GV$10,0)+VLOOKUP($IF169,Data!$B:$CP,Daily!KU$10,0)),0)</f>
      </c>
      <c r="CX180" s="14">
        <f>IFERROR((VLOOKUP($EG180,Data!$B:$CP,Daily!GW$10,0)+VLOOKUP($IF180,Data!$B:$CP,Daily!KV$10,0))/(VLOOKUP($EG169,Data!$B:$CP,Daily!GW$10,0)+VLOOKUP($IF169,Data!$B:$CP,Daily!KV$10,0)),0)</f>
      </c>
      <c r="CY180" s="14">
        <f>IFERROR((VLOOKUP($EG180,Data!$B:$CP,Daily!GX$10,0)+VLOOKUP($IF180,Data!$B:$CP,Daily!KW$10,0))/(VLOOKUP($EG169,Data!$B:$CP,Daily!GX$10,0)+VLOOKUP($IF169,Data!$B:$CP,Daily!KW$10,0)),0)</f>
      </c>
      <c r="CZ180" s="14">
        <f>IFERROR((VLOOKUP($EG180,Data!$B:$CP,Daily!GY$10,0)+VLOOKUP($IF180,Data!$B:$CP,Daily!KX$10,0))/(VLOOKUP($EG169,Data!$B:$CP,Daily!GY$10,0)+VLOOKUP($IF169,Data!$B:$CP,Daily!KX$10,0)),0)</f>
      </c>
      <c r="DA180" s="14">
        <f>IFERROR((VLOOKUP($EG180,Data!$B:$CP,Daily!GZ$10,0)+VLOOKUP($IF180,Data!$B:$CP,Daily!KY$10,0))/(VLOOKUP($EG169,Data!$B:$CP,Daily!GZ$10,0)+VLOOKUP($IF169,Data!$B:$CP,Daily!KY$10,0)),0)</f>
      </c>
      <c r="DB180" s="14">
        <f>IFERROR((VLOOKUP($EG180,Data!$B:$CP,Daily!HA$10,0)+VLOOKUP($IF180,Data!$B:$CP,Daily!KZ$10,0))/(VLOOKUP($EG169,Data!$B:$CP,Daily!HA$10,0)+VLOOKUP($IF169,Data!$B:$CP,Daily!KZ$10,0)),0)</f>
      </c>
      <c r="DC180" s="14">
        <f>IFERROR((VLOOKUP($EG180,Data!$B:$CP,Daily!HB$10,0)+VLOOKUP($IF180,Data!$B:$CP,Daily!LA$10,0))/(VLOOKUP($EG169,Data!$B:$CP,Daily!HB$10,0)+VLOOKUP($IF169,Data!$B:$CP,Daily!LA$10,0)),0)</f>
      </c>
      <c r="DD180" s="14">
        <f>IFERROR((VLOOKUP($EG180,Data!$B:$CP,Daily!HC$10,0)+VLOOKUP($IF180,Data!$B:$CP,Daily!LB$10,0))/(VLOOKUP($EG169,Data!$B:$CP,Daily!HC$10,0)+VLOOKUP($IF169,Data!$B:$CP,Daily!LB$10,0)),0)</f>
      </c>
      <c r="DE180" s="14">
        <f>IFERROR((VLOOKUP($EG180,Data!$B:$CP,Daily!HD$10,0)+VLOOKUP($IF180,Data!$B:$CP,Daily!LC$10,0))/(VLOOKUP($EG169,Data!$B:$CP,Daily!HD$10,0)+VLOOKUP($IF169,Data!$B:$CP,Daily!LC$10,0)),0)</f>
      </c>
      <c r="DF180" s="14">
        <f>IFERROR((VLOOKUP($EG180,Data!$B:$CP,Daily!HE$10,0)+VLOOKUP($IF180,Data!$B:$CP,Daily!LD$10,0))/(VLOOKUP($EG169,Data!$B:$CP,Daily!HE$10,0)+VLOOKUP($IF169,Data!$B:$CP,Daily!LD$10,0)),0)</f>
      </c>
      <c r="DG180" s="14">
        <f>IFERROR((VLOOKUP($EG180,Data!$B:$CP,Daily!HF$10,0)+VLOOKUP($IF180,Data!$B:$CP,Daily!LE$10,0))/(VLOOKUP($EG169,Data!$B:$CP,Daily!HF$10,0)+VLOOKUP($IF169,Data!$B:$CP,Daily!LE$10,0)),0)</f>
      </c>
      <c r="DH180" s="14">
        <f>IFERROR((VLOOKUP($EG180,Data!$B:$CP,Daily!HG$10,0)+VLOOKUP($IF180,Data!$B:$CP,Daily!LF$10,0))/(VLOOKUP($EG169,Data!$B:$CP,Daily!HG$10,0)+VLOOKUP($IF169,Data!$B:$CP,Daily!LF$10,0)),0)</f>
      </c>
      <c r="DI180" s="14">
        <f>IFERROR((VLOOKUP($EG180,Data!$B:$CP,Daily!HH$10,0)+VLOOKUP($IF180,Data!$B:$CP,Daily!LG$10,0))/(VLOOKUP($EG169,Data!$B:$CP,Daily!HH$10,0)+VLOOKUP($IF169,Data!$B:$CP,Daily!LG$10,0)),0)</f>
      </c>
      <c r="DJ180" s="14">
        <f>IFERROR((VLOOKUP($EG180,Data!$B:$CP,Daily!HI$10,0)+VLOOKUP($IF180,Data!$B:$CP,Daily!LH$10,0))/(VLOOKUP($EG169,Data!$B:$CP,Daily!HI$10,0)+VLOOKUP($IF169,Data!$B:$CP,Daily!LH$10,0)),0)</f>
      </c>
      <c r="DK180" s="14">
        <f>IFERROR((VLOOKUP($EG180,Data!$B:$CP,Daily!HJ$10,0)+VLOOKUP($IF180,Data!$B:$CP,Daily!LI$10,0))/(VLOOKUP($EG169,Data!$B:$CP,Daily!HJ$10,0)+VLOOKUP($IF169,Data!$B:$CP,Daily!LI$10,0)),0)</f>
      </c>
      <c r="DL180" s="14">
        <f>IFERROR((VLOOKUP($EG180,Data!$B:$CP,Daily!HK$10,0)+VLOOKUP($IF180,Data!$B:$CP,Daily!LJ$10,0))/(VLOOKUP($EG169,Data!$B:$CP,Daily!HK$10,0)+VLOOKUP($IF169,Data!$B:$CP,Daily!LJ$10,0)),0)</f>
      </c>
      <c r="DM180" s="14">
        <f>IFERROR((VLOOKUP($EG180,Data!$B:$CP,Daily!HL$10,0)+VLOOKUP($IF180,Data!$B:$CP,Daily!LK$10,0))/(VLOOKUP($EG169,Data!$B:$CP,Daily!HL$10,0)+VLOOKUP($IF169,Data!$B:$CP,Daily!LK$10,0)),0)</f>
      </c>
      <c r="DN180" s="14">
        <f>IFERROR((VLOOKUP($EG180,Data!$B:$CP,Daily!HM$10,0)+VLOOKUP($IF180,Data!$B:$CP,Daily!LL$10,0))/(VLOOKUP($EG169,Data!$B:$CP,Daily!HM$10,0)+VLOOKUP($IF169,Data!$B:$CP,Daily!LL$10,0)),0)</f>
      </c>
      <c r="DO180" s="14">
        <f>IFERROR((VLOOKUP($EG180,Data!$B:$CP,Daily!HN$10,0)+VLOOKUP($IF180,Data!$B:$CP,Daily!LM$10,0))/(VLOOKUP($EG169,Data!$B:$CP,Daily!HN$10,0)+VLOOKUP($IF169,Data!$B:$CP,Daily!LM$10,0)),0)</f>
      </c>
      <c r="DP180" s="14">
        <f>IFERROR((VLOOKUP($EG180,Data!$B:$CP,Daily!HO$10,0)+VLOOKUP($IF180,Data!$B:$CP,Daily!LN$10,0))/(VLOOKUP($EG169,Data!$B:$CP,Daily!HO$10,0)+VLOOKUP($IF169,Data!$B:$CP,Daily!LN$10,0)),0)</f>
      </c>
      <c r="DQ180" s="14">
        <f>IFERROR((VLOOKUP($EG180,Data!$B:$CP,Daily!HP$10,0)+VLOOKUP($IF180,Data!$B:$CP,Daily!LO$10,0))/(VLOOKUP($EG169,Data!$B:$CP,Daily!HP$10,0)+VLOOKUP($IF169,Data!$B:$CP,Daily!LO$10,0)),0)</f>
      </c>
      <c r="DR180" s="14">
        <f>IFERROR((VLOOKUP($EG180,Data!$B:$CP,Daily!HQ$10,0)+VLOOKUP($IF180,Data!$B:$CP,Daily!LP$10,0))/(VLOOKUP($EG169,Data!$B:$CP,Daily!HQ$10,0)+VLOOKUP($IF169,Data!$B:$CP,Daily!LP$10,0)),0)</f>
      </c>
      <c r="DS180" s="14">
        <f>IFERROR((VLOOKUP($EG180,Data!$B:$CP,Daily!HR$10,0)+VLOOKUP($IF180,Data!$B:$CP,Daily!LQ$10,0))/(VLOOKUP($EG169,Data!$B:$CP,Daily!HR$10,0)+VLOOKUP($IF169,Data!$B:$CP,Daily!LQ$10,0)),0)</f>
      </c>
      <c r="DT180" s="14">
        <f>IFERROR((VLOOKUP($EG180,Data!$B:$CP,Daily!HS$10,0)+VLOOKUP($IF180,Data!$B:$CP,Daily!LR$10,0))/(VLOOKUP($EG169,Data!$B:$CP,Daily!HS$10,0)+VLOOKUP($IF169,Data!$B:$CP,Daily!LR$10,0)),0)</f>
      </c>
      <c r="DU180" s="14">
        <f>IFERROR((VLOOKUP($EG180,Data!$B:$CP,Daily!HT$10,0)+VLOOKUP($IF180,Data!$B:$CP,Daily!LS$10,0))/(VLOOKUP($EG169,Data!$B:$CP,Daily!HT$10,0)+VLOOKUP($IF169,Data!$B:$CP,Daily!LS$10,0)),0)</f>
      </c>
      <c r="DV180" s="14">
        <f>IFERROR((VLOOKUP($EG180,Data!$B:$CP,Daily!HU$10,0)+VLOOKUP($IF180,Data!$B:$CP,Daily!LT$10,0))/(VLOOKUP($EG169,Data!$B:$CP,Daily!HU$10,0)+VLOOKUP($IF169,Data!$B:$CP,Daily!LT$10,0)),0)</f>
      </c>
      <c r="DW180" s="52">
        <f>_xlfn.QUARTILE.INC($AJ180:$DT180,1)</f>
      </c>
      <c r="DX180" s="52">
        <f>_xlfn.QUARTILE.INC($AJ180:$DT180,3)</f>
      </c>
      <c r="DY180" s="52">
        <f t="shared" ref="DY180" si="2733">DX180-DW180</f>
      </c>
      <c r="DZ180" s="52">
        <f t="shared" ref="DZ180" si="2734">DX180+(0.75*DY180)</f>
      </c>
      <c r="EA180" s="52">
        <f t="shared" ref="EA180" si="2735">DW180-(0.75*DY180)</f>
      </c>
      <c r="EB180" s="18"/>
      <c r="EC180" s="14">
        <f t="shared" ref="EC180" si="2736">_xlfn.STDEV.P(BN180:DU180)</f>
      </c>
      <c r="ED180" s="14">
        <f t="shared" si="2704"/>
      </c>
      <c r="EE180" s="14">
        <f t="shared" si="2705"/>
      </c>
      <c r="EF180" s="16"/>
      <c r="EG180" s="9" t="s">
        <v>875</v>
      </c>
      <c r="EH180" s="9" t="s">
        <v>146</v>
      </c>
      <c r="EI180" s="14">
        <f>IFERROR(VLOOKUP($EG180,Data!$B:$CP,Daily!EI$10,0)/IFERROR(VLOOKUP($EG169,Data!$B:$CP,Daily!EI$10,0),0),0)</f>
      </c>
      <c r="EJ180" s="14">
        <f>IFERROR(VLOOKUP($EG180,Data!$B:$CP,Daily!EJ$10,0)/IFERROR(VLOOKUP($EG169,Data!$B:$CP,Daily!EJ$10,0),0),0)</f>
      </c>
      <c r="EK180" s="14">
        <f>IFERROR(VLOOKUP($EG180,Data!$B:$CP,Daily!EK$10,0)/IFERROR(VLOOKUP($EG169,Data!$B:$CP,Daily!EK$10,0),0),0)</f>
      </c>
      <c r="EL180" s="14">
        <f>IFERROR(VLOOKUP($EG180,Data!$B:$CP,Daily!EL$10,0)/IFERROR(VLOOKUP($EG169,Data!$B:$CP,Daily!EL$10,0),0),0)</f>
      </c>
      <c r="EM180" s="14">
        <f>IFERROR(VLOOKUP($EG180,Data!$B:$CP,Daily!EM$10,0)/IFERROR(VLOOKUP($EG169,Data!$B:$CP,Daily!EM$10,0),0),0)</f>
      </c>
      <c r="EN180" s="14">
        <f>IFERROR(VLOOKUP($EG180,Data!$B:$CP,Daily!EN$10,0)/IFERROR(VLOOKUP($EG169,Data!$B:$CP,Daily!EN$10,0),0),0)</f>
      </c>
      <c r="EO180" s="14">
        <f>IFERROR(VLOOKUP($EG180,Data!$B:$CP,Daily!EO$10,0)/IFERROR(VLOOKUP($EG169,Data!$B:$CP,Daily!EO$10,0),0),0)</f>
      </c>
      <c r="EP180" s="14">
        <f>IFERROR(VLOOKUP($EG180,Data!$B:$CP,Daily!EP$10,0)/IFERROR(VLOOKUP($EG169,Data!$B:$CP,Daily!EP$10,0),0),0)</f>
      </c>
      <c r="EQ180" s="14">
        <f>IFERROR(VLOOKUP($EG180,Data!$B:$CP,Daily!EQ$10,0)/IFERROR(VLOOKUP($EG169,Data!$B:$CP,Daily!EQ$10,0),0),0)</f>
      </c>
      <c r="ER180" s="14">
        <f>IFERROR(VLOOKUP($EG180,Data!$B:$CP,Daily!ER$10,0)/IFERROR(VLOOKUP($EG169,Data!$B:$CP,Daily!ER$10,0),0),0)</f>
      </c>
      <c r="ES180" s="14">
        <f>IFERROR(VLOOKUP($EG180,Data!$B:$CP,Daily!ES$10,0)/IFERROR(VLOOKUP($EG169,Data!$B:$CP,Daily!ES$10,0),0),0)</f>
      </c>
      <c r="ET180" s="14">
        <f>IFERROR(VLOOKUP($EG180,Data!$B:$CP,Daily!ET$10,0)/IFERROR(VLOOKUP($EG169,Data!$B:$CP,Daily!ET$10,0),0),0)</f>
      </c>
      <c r="EU180" s="14">
        <f>IFERROR(VLOOKUP($EG180,Data!$B:$CP,Daily!EU$10,0)/IFERROR(VLOOKUP($EG169,Data!$B:$CP,Daily!EU$10,0),0),0)</f>
      </c>
      <c r="EV180" s="14">
        <f>IFERROR(VLOOKUP($EG180,Data!$B:$CP,Daily!EV$10,0)/IFERROR(VLOOKUP($EG169,Data!$B:$CP,Daily!EV$10,0),0),0)</f>
      </c>
      <c r="EW180" s="14">
        <f>IFERROR(VLOOKUP($EG180,Data!$B:$CP,Daily!EW$10,0)/IFERROR(VLOOKUP($EG169,Data!$B:$CP,Daily!EW$10,0),0),0)</f>
      </c>
      <c r="EX180" s="14">
        <f>IFERROR(VLOOKUP($EG180,Data!$B:$CP,Daily!EX$10,0)/IFERROR(VLOOKUP($EG169,Data!$B:$CP,Daily!EX$10,0),0),0)</f>
      </c>
      <c r="EY180" s="14">
        <f>IFERROR(VLOOKUP($EG180,Data!$B:$CP,Daily!EY$10,0)/IFERROR(VLOOKUP($EG169,Data!$B:$CP,Daily!EY$10,0),0),0)</f>
      </c>
      <c r="EZ180" s="14">
        <f>IFERROR(VLOOKUP($EG180,Data!$B:$CP,Daily!EZ$10,0)/IFERROR(VLOOKUP($EG169,Data!$B:$CP,Daily!EZ$10,0),0),0)</f>
      </c>
      <c r="FA180" s="14">
        <f>IFERROR(VLOOKUP($EG180,Data!$B:$CP,Daily!FA$10,0)/IFERROR(VLOOKUP($EG169,Data!$B:$CP,Daily!FA$10,0),0),0)</f>
      </c>
      <c r="FB180" s="14">
        <f>IFERROR(VLOOKUP($EG180,Data!$B:$CP,Daily!FB$10,0)/IFERROR(VLOOKUP($EG169,Data!$B:$CP,Daily!FB$10,0),0),0)</f>
      </c>
      <c r="FC180" s="14">
        <f>IFERROR(VLOOKUP($EG180,Data!$B:$CP,Daily!FC$10,0)/IFERROR(VLOOKUP($EG169,Data!$B:$CP,Daily!FC$10,0),0),0)</f>
      </c>
      <c r="FD180" s="14">
        <f>IFERROR(VLOOKUP($EG180,Data!$B:$CP,Daily!FD$10,0)/IFERROR(VLOOKUP($EG169,Data!$B:$CP,Daily!FD$10,0),0),0)</f>
      </c>
      <c r="FE180" s="14">
        <f>IFERROR(VLOOKUP($EG180,Data!$B:$CP,Daily!FE$10,0)/IFERROR(VLOOKUP($EG169,Data!$B:$CP,Daily!FE$10,0),0),0)</f>
      </c>
      <c r="FF180" s="14">
        <f>IFERROR(VLOOKUP($EG180,Data!$B:$CP,Daily!FF$10,0)/IFERROR(VLOOKUP($EG169,Data!$B:$CP,Daily!FF$10,0),0),0)</f>
      </c>
      <c r="FG180" s="14">
        <f>IFERROR(VLOOKUP($EG180,Data!$B:$CP,Daily!FG$10,0)/IFERROR(VLOOKUP($EG169,Data!$B:$CP,Daily!FG$10,0),0),0)</f>
      </c>
      <c r="FH180" s="14">
        <f>IFERROR(VLOOKUP($EG180,Data!$B:$CP,Daily!FH$10,0)/IFERROR(VLOOKUP($EG169,Data!$B:$CP,Daily!FH$10,0),0),0)</f>
      </c>
      <c r="FI180" s="14">
        <f>IFERROR(VLOOKUP($EG180,Data!$B:$CP,Daily!FI$10,0)/IFERROR(VLOOKUP($EG169,Data!$B:$CP,Daily!FI$10,0),0),0)</f>
      </c>
      <c r="FJ180" s="14">
        <f>IFERROR(VLOOKUP($EG180,Data!$B:$CP,Daily!FJ$10,0)/IFERROR(VLOOKUP($EG169,Data!$B:$CP,Daily!FJ$10,0),0),0)</f>
      </c>
      <c r="FK180" s="14">
        <f>IFERROR(VLOOKUP($EG180,Data!$B:$CP,Daily!FK$10,0)/IFERROR(VLOOKUP($EG169,Data!$B:$CP,Daily!FK$10,0),0),0)</f>
      </c>
      <c r="FL180" s="14">
        <f>IFERROR(VLOOKUP($EG180,Data!$B:$CP,Daily!FL$10,0)/IFERROR(VLOOKUP($EG169,Data!$B:$CP,Daily!FL$10,0),0),0)</f>
      </c>
      <c r="FM180" s="14">
        <f>IFERROR(VLOOKUP($EG180,Data!$B:$CP,Daily!FM$10,0)/IFERROR(VLOOKUP($EG169,Data!$B:$CP,Daily!FM$10,0),0),0)</f>
      </c>
      <c r="FN180" s="14">
        <f>IFERROR(VLOOKUP($EG180,Data!$B:$CP,Daily!FN$10,0)/IFERROR(VLOOKUP($EG169,Data!$B:$CP,Daily!FN$10,0),0),0)</f>
      </c>
      <c r="FO180" s="14">
        <f>IFERROR(VLOOKUP($EG180,Data!$B:$CP,Daily!FO$10,0)/IFERROR(VLOOKUP($EG169,Data!$B:$CP,Daily!FO$10,0),0),0)</f>
      </c>
      <c r="FP180" s="14">
        <f>IFERROR(VLOOKUP($EG180,Data!$B:$CP,Daily!FP$10,0)/IFERROR(VLOOKUP($EG169,Data!$B:$CP,Daily!FP$10,0),0),0)</f>
      </c>
      <c r="FQ180" s="14">
        <f>IFERROR(VLOOKUP($EG180,Data!$B:$CP,Daily!FQ$10,0)/IFERROR(VLOOKUP($EG169,Data!$B:$CP,Daily!FQ$10,0),0),0)</f>
      </c>
      <c r="FR180" s="14">
        <f>IFERROR(VLOOKUP($EG180,Data!$B:$CP,Daily!FR$10,0)/IFERROR(VLOOKUP($EG169,Data!$B:$CP,Daily!FR$10,0),0),0)</f>
      </c>
      <c r="FS180" s="14">
        <f>IFERROR(VLOOKUP($EG180,Data!$B:$CP,Daily!FS$10,0)/IFERROR(VLOOKUP($EG169,Data!$B:$CP,Daily!FS$10,0),0),0)</f>
      </c>
      <c r="FT180" s="14">
        <f>IFERROR(VLOOKUP($EG180,Data!$B:$CP,Daily!FT$10,0)/IFERROR(VLOOKUP($EG169,Data!$B:$CP,Daily!FT$10,0),0),0)</f>
      </c>
      <c r="FU180" s="14">
        <f>IFERROR(VLOOKUP($EG180,Data!$B:$CP,Daily!FU$10,0)/IFERROR(VLOOKUP($EG169,Data!$B:$CP,Daily!FU$10,0),0),0)</f>
      </c>
      <c r="FV180" s="14">
        <f>IFERROR(VLOOKUP($EG180,Data!$B:$CP,Daily!FV$10,0)/IFERROR(VLOOKUP($EG169,Data!$B:$CP,Daily!FV$10,0),0),0)</f>
      </c>
      <c r="FW180" s="14">
        <f>IFERROR(VLOOKUP($EG180,Data!$B:$CP,Daily!FW$10,0)/IFERROR(VLOOKUP($EG169,Data!$B:$CP,Daily!FW$10,0),0),0)</f>
      </c>
      <c r="FX180" s="14">
        <f>IFERROR(VLOOKUP($EG180,Data!$B:$CP,Daily!FX$10,0)/IFERROR(VLOOKUP($EG169,Data!$B:$CP,Daily!FX$10,0),0),0)</f>
      </c>
      <c r="FY180" s="14">
        <f>IFERROR(VLOOKUP($EG180,Data!$B:$CP,Daily!FY$10,0)/IFERROR(VLOOKUP($EG169,Data!$B:$CP,Daily!FY$10,0),0),0)</f>
      </c>
      <c r="FZ180" s="14">
        <f>IFERROR(VLOOKUP($EG180,Data!$B:$CP,Daily!FZ$10,0)/IFERROR(VLOOKUP($EG169,Data!$B:$CP,Daily!FZ$10,0),0),0)</f>
      </c>
      <c r="GA180" s="14">
        <f>IFERROR(VLOOKUP($EG180,Data!$B:$CP,Daily!GA$10,0)/IFERROR(VLOOKUP($EG169,Data!$B:$CP,Daily!GA$10,0),0),0)</f>
      </c>
      <c r="GB180" s="14">
        <f>IFERROR(VLOOKUP($EG180,Data!$B:$CP,Daily!GB$10,0)/IFERROR(VLOOKUP($EG169,Data!$B:$CP,Daily!GB$10,0),0),0)</f>
      </c>
      <c r="GC180" s="14">
        <f>IFERROR(VLOOKUP($EG180,Data!$B:$CP,Daily!GC$10,0)/IFERROR(VLOOKUP($EG169,Data!$B:$CP,Daily!GC$10,0),0),0)</f>
      </c>
      <c r="GD180" s="14">
        <f>IFERROR(VLOOKUP($EG180,Data!$B:$CP,Daily!GD$10,0)/IFERROR(VLOOKUP($EG169,Data!$B:$CP,Daily!GD$10,0),0),0)</f>
      </c>
      <c r="GE180" s="14">
        <f>IFERROR(VLOOKUP($EG180,Data!$B:$CP,Daily!GE$10,0)/IFERROR(VLOOKUP($EG169,Data!$B:$CP,Daily!GE$10,0),0),0)</f>
      </c>
      <c r="GF180" s="14">
        <f>IFERROR(VLOOKUP($EG180,Data!$B:$CP,Daily!GF$10,0)/IFERROR(VLOOKUP($EG169,Data!$B:$CP,Daily!GF$10,0),0),0)</f>
      </c>
      <c r="GG180" s="14">
        <f>IFERROR(VLOOKUP($EG180,Data!$B:$CP,Daily!GG$10,0)/IFERROR(VLOOKUP($EG169,Data!$B:$CP,Daily!GG$10,0),0),0)</f>
      </c>
      <c r="GH180" s="14">
        <f>IFERROR(VLOOKUP($EG180,Data!$B:$CP,Daily!GH$10,0)/IFERROR(VLOOKUP($EG169,Data!$B:$CP,Daily!GH$10,0),0),0)</f>
      </c>
      <c r="GI180" s="14">
        <f>IFERROR(VLOOKUP($EG180,Data!$B:$CP,Daily!GI$10,0)/IFERROR(VLOOKUP($EG169,Data!$B:$CP,Daily!GI$10,0),0),0)</f>
      </c>
      <c r="GJ180" s="14">
        <f>IFERROR(VLOOKUP($EG180,Data!$B:$CP,Daily!GJ$10,0)/IFERROR(VLOOKUP($EG169,Data!$B:$CP,Daily!GJ$10,0),0),0)</f>
      </c>
      <c r="GK180" s="14">
        <f>IFERROR(VLOOKUP($EG180,Data!$B:$CP,Daily!GK$10,0)/IFERROR(VLOOKUP($EG169,Data!$B:$CP,Daily!GK$10,0),0),0)</f>
      </c>
      <c r="GL180" s="14">
        <f>IFERROR(VLOOKUP($EG180,Data!$B:$CP,Daily!GL$10,0)/IFERROR(VLOOKUP($EG169,Data!$B:$CP,Daily!GL$10,0),0),0)</f>
      </c>
      <c r="GM180" s="14">
        <f>IFERROR(VLOOKUP($EG180,Data!$B:$CP,Daily!GM$10,0)/IFERROR(VLOOKUP($EG169,Data!$B:$CP,Daily!GM$10,0),0),0)</f>
      </c>
      <c r="GN180" s="14">
        <f>IFERROR(VLOOKUP($EG180,Data!$B:$CP,Daily!GN$10,0)/IFERROR(VLOOKUP($EG169,Data!$B:$CP,Daily!GN$10,0),0),0)</f>
      </c>
      <c r="GO180" s="14">
        <f>IFERROR(VLOOKUP($EG180,Data!$B:$CP,Daily!GO$10,0)/IFERROR(VLOOKUP($EG169,Data!$B:$CP,Daily!GO$10,0),0),0)</f>
      </c>
      <c r="GP180" s="14">
        <f>IFERROR(VLOOKUP($EG180,Data!$B:$CP,Daily!GP$10,0)/IFERROR(VLOOKUP($EG169,Data!$B:$CP,Daily!GP$10,0),0),0)</f>
      </c>
      <c r="GQ180" s="14">
        <f>IFERROR(VLOOKUP($EG180,Data!$B:$CP,Daily!GQ$10,0)/IFERROR(VLOOKUP($EG169,Data!$B:$CP,Daily!GQ$10,0),0),0)</f>
      </c>
      <c r="GR180" s="14">
        <f>IFERROR(VLOOKUP($EG180,Data!$B:$CP,Daily!GR$10,0)/IFERROR(VLOOKUP($EG169,Data!$B:$CP,Daily!GR$10,0),0),0)</f>
      </c>
      <c r="GS180" s="14">
        <f>IFERROR(VLOOKUP($EG180,Data!$B:$CP,Daily!GS$10,0)/IFERROR(VLOOKUP($EG169,Data!$B:$CP,Daily!GS$10,0),0),0)</f>
      </c>
      <c r="GT180" s="14">
        <f>IFERROR(VLOOKUP($EG180,Data!$B:$CP,Daily!GT$10,0)/IFERROR(VLOOKUP($EG169,Data!$B:$CP,Daily!GT$10,0),0),0)</f>
      </c>
      <c r="GU180" s="14">
        <f>IFERROR(VLOOKUP($EG180,Data!$B:$CP,Daily!GU$10,0)/IFERROR(VLOOKUP($EG169,Data!$B:$CP,Daily!GU$10,0),0),0)</f>
      </c>
      <c r="GV180" s="14">
        <f>IFERROR(VLOOKUP($EG180,Data!$B:$CP,Daily!GV$10,0)/IFERROR(VLOOKUP($EG169,Data!$B:$CP,Daily!GV$10,0),0),0)</f>
      </c>
      <c r="GW180" s="14">
        <f>IFERROR(VLOOKUP($EG180,Data!$B:$CP,Daily!GW$10,0)/IFERROR(VLOOKUP($EG169,Data!$B:$CP,Daily!GW$10,0),0),0)</f>
      </c>
      <c r="GX180" s="14">
        <f>IFERROR(VLOOKUP($EG180,Data!$B:$CP,Daily!GX$10,0)/IFERROR(VLOOKUP($EG169,Data!$B:$CP,Daily!GX$10,0),0),0)</f>
      </c>
      <c r="GY180" s="14">
        <f>IFERROR(VLOOKUP($EG180,Data!$B:$CP,Daily!GY$10,0)/IFERROR(VLOOKUP($EG169,Data!$B:$CP,Daily!GY$10,0),0),0)</f>
      </c>
      <c r="GZ180" s="14">
        <f>IFERROR(VLOOKUP($EG180,Data!$B:$CP,Daily!GZ$10,0)/IFERROR(VLOOKUP($EG169,Data!$B:$CP,Daily!GZ$10,0),0),0)</f>
      </c>
      <c r="HA180" s="14">
        <f>IFERROR(VLOOKUP($EG180,Data!$B:$CP,Daily!HA$10,0)/IFERROR(VLOOKUP($EG169,Data!$B:$CP,Daily!HA$10,0),0),0)</f>
      </c>
      <c r="HB180" s="14">
        <f>IFERROR(VLOOKUP($EG180,Data!$B:$CP,Daily!HB$10,0)/IFERROR(VLOOKUP($EG169,Data!$B:$CP,Daily!HB$10,0),0),0)</f>
      </c>
      <c r="HC180" s="14">
        <f>IFERROR(VLOOKUP($EG180,Data!$B:$CP,Daily!HC$10,0)/IFERROR(VLOOKUP($EG169,Data!$B:$CP,Daily!HC$10,0),0),0)</f>
      </c>
      <c r="HD180" s="14">
        <f>IFERROR(VLOOKUP($EG180,Data!$B:$CP,Daily!HD$10,0)/IFERROR(VLOOKUP($EG169,Data!$B:$CP,Daily!HD$10,0),0),0)</f>
      </c>
      <c r="HE180" s="14">
        <f>IFERROR(VLOOKUP($EG180,Data!$B:$CP,Daily!HE$10,0)/IFERROR(VLOOKUP($EG169,Data!$B:$CP,Daily!HE$10,0),0),0)</f>
      </c>
      <c r="HF180" s="14">
        <f>IFERROR(VLOOKUP($EG180,Data!$B:$CP,Daily!HF$10,0)/IFERROR(VLOOKUP($EG169,Data!$B:$CP,Daily!HF$10,0),0),0)</f>
      </c>
      <c r="HG180" s="14">
        <f>IFERROR(VLOOKUP($EG180,Data!$B:$CP,Daily!HG$10,0)/IFERROR(VLOOKUP($EG169,Data!$B:$CP,Daily!HG$10,0),0),0)</f>
      </c>
      <c r="HH180" s="14">
        <f>IFERROR(VLOOKUP($EG180,Data!$B:$CP,Daily!HH$10,0)/IFERROR(VLOOKUP($EG169,Data!$B:$CP,Daily!HH$10,0),0),0)</f>
      </c>
      <c r="HI180" s="14">
        <f>IFERROR(VLOOKUP($EG180,Data!$B:$CP,Daily!HI$10,0)/IFERROR(VLOOKUP($EG169,Data!$B:$CP,Daily!HI$10,0),0),0)</f>
      </c>
      <c r="HJ180" s="14">
        <f>IFERROR(VLOOKUP($EG180,Data!$B:$CP,Daily!HJ$10,0)/IFERROR(VLOOKUP($EG169,Data!$B:$CP,Daily!HJ$10,0),0),0)</f>
      </c>
      <c r="HK180" s="14">
        <f>IFERROR(VLOOKUP($EG180,Data!$B:$CP,Daily!HK$10,0)/IFERROR(VLOOKUP($EG169,Data!$B:$CP,Daily!HK$10,0),0),0)</f>
      </c>
      <c r="HL180" s="14">
        <f>IFERROR(VLOOKUP($EG180,Data!$B:$CP,Daily!HL$10,0)/IFERROR(VLOOKUP($EG169,Data!$B:$CP,Daily!HL$10,0),0),0)</f>
      </c>
      <c r="HM180" s="14">
        <f>IFERROR(VLOOKUP($EG180,Data!$B:$CP,Daily!HM$10,0)/IFERROR(VLOOKUP($EG169,Data!$B:$CP,Daily!HM$10,0),0),0)</f>
      </c>
      <c r="HN180" s="14">
        <f>IFERROR(VLOOKUP($EG180,Data!$B:$CP,Daily!HN$10,0)/IFERROR(VLOOKUP($EG169,Data!$B:$CP,Daily!HN$10,0),0),0)</f>
      </c>
      <c r="HO180" s="14">
        <f>IFERROR(VLOOKUP($EG180,Data!$B:$CP,Daily!HO$10,0)/IFERROR(VLOOKUP($EG169,Data!$B:$CP,Daily!HO$10,0),0),0)</f>
      </c>
      <c r="HP180" s="14">
        <f>IFERROR(VLOOKUP($EG180,Data!$B:$CP,Daily!HP$10,0)/IFERROR(VLOOKUP($EG169,Data!$B:$CP,Daily!HP$10,0),0),0)</f>
      </c>
      <c r="HQ180" s="14">
        <f>IFERROR(VLOOKUP($EG180,Data!$B:$CP,Daily!HQ$10,0)/IFERROR(VLOOKUP($EG169,Data!$B:$CP,Daily!HQ$10,0),0),0)</f>
      </c>
      <c r="HR180" s="14">
        <f>IFERROR(VLOOKUP($EG180,Data!$B:$CP,Daily!HR$10,0)/IFERROR(VLOOKUP($EG169,Data!$B:$CP,Daily!HR$10,0),0),0)</f>
      </c>
      <c r="HS180" s="14">
        <f>IFERROR(VLOOKUP($EG180,Data!$B:$CP,Daily!HS$10,0)/IFERROR(VLOOKUP($EG169,Data!$B:$CP,Daily!HS$10,0),0),0)</f>
      </c>
      <c r="HT180" s="14">
        <f>IFERROR(VLOOKUP($EG180,Data!$B:$CP,Daily!HT$10,0)/IFERROR(VLOOKUP($EG169,Data!$B:$CP,Daily!HT$10,0),0),0)</f>
      </c>
      <c r="HU180" s="14">
        <f>IFERROR(VLOOKUP($EG180,Data!$B:$CP,Daily!HU$10,0)/IFERROR(VLOOKUP($EG169,Data!$B:$CP,Daily!HU$10,0),0),0)</f>
      </c>
      <c r="HV180" s="52">
        <f>_xlfn.QUARTILE.INC($EI180:$HS180,1)</f>
      </c>
      <c r="HW180" s="52">
        <f>_xlfn.QUARTILE.INC($EI180:$HS180,3)</f>
      </c>
      <c r="HX180" s="52">
        <f t="shared" ref="HX180" si="2737">HW180-HV180</f>
      </c>
      <c r="HY180" s="52">
        <f t="shared" ref="HY180" si="2738">HW180+(0.75*HX180)</f>
      </c>
      <c r="HZ180" s="52">
        <f t="shared" ref="HZ180" si="2739">HV180-(0.75*HX180)</f>
      </c>
      <c r="IA180" s="55"/>
      <c r="IB180" s="14">
        <f t="shared" ref="IB180" si="2740">_xlfn.STDEV.P(FM180:HT180)</f>
      </c>
      <c r="IC180" s="14">
        <f t="shared" si="2706"/>
      </c>
      <c r="ID180" s="14">
        <f t="shared" si="2707"/>
      </c>
      <c r="IE180" s="16"/>
      <c r="IF180" s="9" t="s">
        <v>876</v>
      </c>
      <c r="IG180" s="9" t="s">
        <v>146</v>
      </c>
      <c r="IH180" s="14">
        <f>IFERROR(VLOOKUP($IF180,Data!$B:$CP,Daily!IH$10,0)/IFERROR(VLOOKUP($IF169,Data!$B:$CP,Daily!IH$10,0),0),0)</f>
      </c>
      <c r="II180" s="14">
        <f>IFERROR(VLOOKUP($IF180,Data!$B:$CP,Daily!II$10,0)/IFERROR(VLOOKUP($IF169,Data!$B:$CP,Daily!II$10,0),0),0)</f>
      </c>
      <c r="IJ180" s="14">
        <f>IFERROR(VLOOKUP($IF180,Data!$B:$CP,Daily!IJ$10,0)/IFERROR(VLOOKUP($IF169,Data!$B:$CP,Daily!IJ$10,0),0),0)</f>
      </c>
      <c r="IK180" s="14">
        <f>IFERROR(VLOOKUP($IF180,Data!$B:$CP,Daily!IK$10,0)/IFERROR(VLOOKUP($IF169,Data!$B:$CP,Daily!IK$10,0),0),0)</f>
      </c>
      <c r="IL180" s="14">
        <f>IFERROR(VLOOKUP($IF180,Data!$B:$CP,Daily!IL$10,0)/IFERROR(VLOOKUP($IF169,Data!$B:$CP,Daily!IL$10,0),0),0)</f>
      </c>
      <c r="IM180" s="14">
        <f>IFERROR(VLOOKUP($IF180,Data!$B:$CP,Daily!IM$10,0)/IFERROR(VLOOKUP($IF169,Data!$B:$CP,Daily!IM$10,0),0),0)</f>
      </c>
      <c r="IN180" s="14">
        <f>IFERROR(VLOOKUP($IF180,Data!$B:$CP,Daily!IN$10,0)/IFERROR(VLOOKUP($IF169,Data!$B:$CP,Daily!IN$10,0),0),0)</f>
      </c>
      <c r="IO180" s="14">
        <f>IFERROR(VLOOKUP($IF180,Data!$B:$CP,Daily!IO$10,0)/IFERROR(VLOOKUP($IF169,Data!$B:$CP,Daily!IO$10,0),0),0)</f>
      </c>
      <c r="IP180" s="14">
        <f>IFERROR(VLOOKUP($IF180,Data!$B:$CP,Daily!IP$10,0)/IFERROR(VLOOKUP($IF169,Data!$B:$CP,Daily!IP$10,0),0),0)</f>
      </c>
      <c r="IQ180" s="14">
        <f>IFERROR(VLOOKUP($IF180,Data!$B:$CP,Daily!IQ$10,0)/IFERROR(VLOOKUP($IF169,Data!$B:$CP,Daily!IQ$10,0),0),0)</f>
      </c>
      <c r="IR180" s="14">
        <f>IFERROR(VLOOKUP($IF180,Data!$B:$CP,Daily!IR$10,0)/IFERROR(VLOOKUP($IF169,Data!$B:$CP,Daily!IR$10,0),0),0)</f>
      </c>
      <c r="IS180" s="14">
        <f>IFERROR(VLOOKUP($IF180,Data!$B:$CP,Daily!IS$10,0)/IFERROR(VLOOKUP($IF169,Data!$B:$CP,Daily!IS$10,0),0),0)</f>
      </c>
      <c r="IT180" s="14">
        <f>IFERROR(VLOOKUP($IF180,Data!$B:$CP,Daily!IT$10,0)/IFERROR(VLOOKUP($IF169,Data!$B:$CP,Daily!IT$10,0),0),0)</f>
      </c>
      <c r="IU180" s="14">
        <f>IFERROR(VLOOKUP($IF180,Data!$B:$CP,Daily!IU$10,0)/IFERROR(VLOOKUP($IF169,Data!$B:$CP,Daily!IU$10,0),0),0)</f>
      </c>
      <c r="IV180" s="14">
        <f>IFERROR(VLOOKUP($IF180,Data!$B:$CP,Daily!IV$10,0)/IFERROR(VLOOKUP($IF169,Data!$B:$CP,Daily!IV$10,0),0),0)</f>
      </c>
      <c r="IW180" s="14">
        <f>IFERROR(VLOOKUP($IF180,Data!$B:$CP,Daily!IW$10,0)/IFERROR(VLOOKUP($IF169,Data!$B:$CP,Daily!IW$10,0),0),0)</f>
      </c>
      <c r="IX180" s="14">
        <f>IFERROR(VLOOKUP($IF180,Data!$B:$CP,Daily!IX$10,0)/IFERROR(VLOOKUP($IF169,Data!$B:$CP,Daily!IX$10,0),0),0)</f>
      </c>
      <c r="IY180" s="14">
        <f>IFERROR(VLOOKUP($IF180,Data!$B:$CP,Daily!IY$10,0)/IFERROR(VLOOKUP($IF169,Data!$B:$CP,Daily!IY$10,0),0),0)</f>
      </c>
      <c r="IZ180" s="14">
        <f>IFERROR(VLOOKUP($IF180,Data!$B:$CP,Daily!IZ$10,0)/IFERROR(VLOOKUP($IF169,Data!$B:$CP,Daily!IZ$10,0),0),0)</f>
      </c>
      <c r="JA180" s="14">
        <f>IFERROR(VLOOKUP($IF180,Data!$B:$CP,Daily!JA$10,0)/IFERROR(VLOOKUP($IF169,Data!$B:$CP,Daily!JA$10,0),0),0)</f>
      </c>
      <c r="JB180" s="14">
        <f>IFERROR(VLOOKUP($IF180,Data!$B:$CP,Daily!JB$10,0)/IFERROR(VLOOKUP($IF169,Data!$B:$CP,Daily!JB$10,0),0),0)</f>
      </c>
      <c r="JC180" s="14">
        <f>IFERROR(VLOOKUP($IF180,Data!$B:$CP,Daily!JC$10,0)/IFERROR(VLOOKUP($IF169,Data!$B:$CP,Daily!JC$10,0),0),0)</f>
      </c>
      <c r="JD180" s="14">
        <f>IFERROR(VLOOKUP($IF180,Data!$B:$CP,Daily!JD$10,0)/IFERROR(VLOOKUP($IF169,Data!$B:$CP,Daily!JD$10,0),0),0)</f>
      </c>
      <c r="JE180" s="14">
        <f>IFERROR(VLOOKUP($IF180,Data!$B:$CP,Daily!JE$10,0)/IFERROR(VLOOKUP($IF169,Data!$B:$CP,Daily!JE$10,0),0),0)</f>
      </c>
      <c r="JF180" s="14">
        <f>IFERROR(VLOOKUP($IF180,Data!$B:$CP,Daily!JF$10,0)/IFERROR(VLOOKUP($IF169,Data!$B:$CP,Daily!JF$10,0),0),0)</f>
      </c>
      <c r="JG180" s="14">
        <f>IFERROR(VLOOKUP($IF180,Data!$B:$CP,Daily!JG$10,0)/IFERROR(VLOOKUP($IF169,Data!$B:$CP,Daily!JG$10,0),0),0)</f>
      </c>
      <c r="JH180" s="14">
        <f>IFERROR(VLOOKUP($IF180,Data!$B:$CP,Daily!JH$10,0)/IFERROR(VLOOKUP($IF169,Data!$B:$CP,Daily!JH$10,0),0),0)</f>
      </c>
      <c r="JI180" s="14">
        <f>IFERROR(VLOOKUP($IF180,Data!$B:$CP,Daily!JI$10,0)/IFERROR(VLOOKUP($IF169,Data!$B:$CP,Daily!JI$10,0),0),0)</f>
      </c>
      <c r="JJ180" s="14">
        <f>IFERROR(VLOOKUP($IF180,Data!$B:$CP,Daily!JJ$10,0)/IFERROR(VLOOKUP($IF169,Data!$B:$CP,Daily!JJ$10,0),0),0)</f>
      </c>
      <c r="JK180" s="14">
        <f>IFERROR(VLOOKUP($IF180,Data!$B:$CP,Daily!JK$10,0)/IFERROR(VLOOKUP($IF169,Data!$B:$CP,Daily!JK$10,0),0),0)</f>
      </c>
      <c r="JL180" s="14">
        <f>IFERROR(VLOOKUP($IF180,Data!$B:$CP,Daily!JL$10,0)/IFERROR(VLOOKUP($IF169,Data!$B:$CP,Daily!JL$10,0),0),0)</f>
      </c>
      <c r="JM180" s="14">
        <f>IFERROR(VLOOKUP($IF180,Data!$B:$CP,Daily!JM$10,0)/IFERROR(VLOOKUP($IF169,Data!$B:$CP,Daily!JM$10,0),0),0)</f>
      </c>
      <c r="JN180" s="14">
        <f>IFERROR(VLOOKUP($IF180,Data!$B:$CP,Daily!JN$10,0)/IFERROR(VLOOKUP($IF169,Data!$B:$CP,Daily!JN$10,0),0),0)</f>
      </c>
      <c r="JO180" s="14">
        <f>IFERROR(VLOOKUP($IF180,Data!$B:$CP,Daily!JO$10,0)/IFERROR(VLOOKUP($IF169,Data!$B:$CP,Daily!JO$10,0),0),0)</f>
      </c>
      <c r="JP180" s="14">
        <f>IFERROR(VLOOKUP($IF180,Data!$B:$CP,Daily!JP$10,0)/IFERROR(VLOOKUP($IF169,Data!$B:$CP,Daily!JP$10,0),0),0)</f>
      </c>
      <c r="JQ180" s="14">
        <f>IFERROR(VLOOKUP($IF180,Data!$B:$CP,Daily!JQ$10,0)/IFERROR(VLOOKUP($IF169,Data!$B:$CP,Daily!JQ$10,0),0),0)</f>
      </c>
      <c r="JR180" s="14">
        <f>IFERROR(VLOOKUP($IF180,Data!$B:$CP,Daily!JR$10,0)/IFERROR(VLOOKUP($IF169,Data!$B:$CP,Daily!JR$10,0),0),0)</f>
      </c>
      <c r="JS180" s="14">
        <f>IFERROR(VLOOKUP($IF180,Data!$B:$CP,Daily!JS$10,0)/IFERROR(VLOOKUP($IF169,Data!$B:$CP,Daily!JS$10,0),0),0)</f>
      </c>
      <c r="JT180" s="14">
        <f>IFERROR(VLOOKUP($IF180,Data!$B:$CP,Daily!JT$10,0)/IFERROR(VLOOKUP($IF169,Data!$B:$CP,Daily!JT$10,0),0),0)</f>
      </c>
      <c r="JU180" s="14">
        <f>IFERROR(VLOOKUP($IF180,Data!$B:$CP,Daily!JU$10,0)/IFERROR(VLOOKUP($IF169,Data!$B:$CP,Daily!JU$10,0),0),0)</f>
      </c>
      <c r="JV180" s="14">
        <f>IFERROR(VLOOKUP($IF180,Data!$B:$CP,Daily!JV$10,0)/IFERROR(VLOOKUP($IF169,Data!$B:$CP,Daily!JV$10,0),0),0)</f>
      </c>
      <c r="JW180" s="14">
        <f>IFERROR(VLOOKUP($IF180,Data!$B:$CP,Daily!JW$10,0)/IFERROR(VLOOKUP($IF169,Data!$B:$CP,Daily!JW$10,0),0),0)</f>
      </c>
      <c r="JX180" s="14">
        <f>IFERROR(VLOOKUP($IF180,Data!$B:$CP,Daily!JX$10,0)/IFERROR(VLOOKUP($IF169,Data!$B:$CP,Daily!JX$10,0),0),0)</f>
      </c>
      <c r="JY180" s="14">
        <f>IFERROR(VLOOKUP($IF180,Data!$B:$CP,Daily!JY$10,0)/IFERROR(VLOOKUP($IF169,Data!$B:$CP,Daily!JY$10,0),0),0)</f>
      </c>
      <c r="JZ180" s="14">
        <f>IFERROR(VLOOKUP($IF180,Data!$B:$CP,Daily!JZ$10,0)/IFERROR(VLOOKUP($IF169,Data!$B:$CP,Daily!JZ$10,0),0),0)</f>
      </c>
      <c r="KA180" s="14">
        <f>IFERROR(VLOOKUP($IF180,Data!$B:$CP,Daily!KA$10,0)/IFERROR(VLOOKUP($IF169,Data!$B:$CP,Daily!KA$10,0),0),0)</f>
      </c>
      <c r="KB180" s="14">
        <f>IFERROR(VLOOKUP($IF180,Data!$B:$CP,Daily!KB$10,0)/IFERROR(VLOOKUP($IF169,Data!$B:$CP,Daily!KB$10,0),0),0)</f>
      </c>
      <c r="KC180" s="14">
        <f>IFERROR(VLOOKUP($IF180,Data!$B:$CP,Daily!KC$10,0)/IFERROR(VLOOKUP($IF169,Data!$B:$CP,Daily!KC$10,0),0),0)</f>
      </c>
      <c r="KD180" s="14">
        <f>IFERROR(VLOOKUP($IF180,Data!$B:$CP,Daily!KD$10,0)/IFERROR(VLOOKUP($IF169,Data!$B:$CP,Daily!KD$10,0),0),0)</f>
      </c>
      <c r="KE180" s="14">
        <f>IFERROR(VLOOKUP($IF180,Data!$B:$CP,Daily!KE$10,0)/IFERROR(VLOOKUP($IF169,Data!$B:$CP,Daily!KE$10,0),0),0)</f>
      </c>
      <c r="KF180" s="14">
        <f>IFERROR(VLOOKUP($IF180,Data!$B:$CP,Daily!KF$10,0)/IFERROR(VLOOKUP($IF169,Data!$B:$CP,Daily!KF$10,0),0),0)</f>
      </c>
      <c r="KG180" s="14">
        <f>IFERROR(VLOOKUP($IF180,Data!$B:$CP,Daily!KG$10,0)/IFERROR(VLOOKUP($IF169,Data!$B:$CP,Daily!KG$10,0),0),0)</f>
      </c>
      <c r="KH180" s="14">
        <f>IFERROR(VLOOKUP($IF180,Data!$B:$CP,Daily!KH$10,0)/IFERROR(VLOOKUP($IF169,Data!$B:$CP,Daily!KH$10,0),0),0)</f>
      </c>
      <c r="KI180" s="14">
        <f>IFERROR(VLOOKUP($IF180,Data!$B:$CP,Daily!KI$10,0)/IFERROR(VLOOKUP($IF169,Data!$B:$CP,Daily!KI$10,0),0),0)</f>
      </c>
      <c r="KJ180" s="14">
        <f>IFERROR(VLOOKUP($IF180,Data!$B:$CP,Daily!KJ$10,0)/IFERROR(VLOOKUP($IF169,Data!$B:$CP,Daily!KJ$10,0),0),0)</f>
      </c>
      <c r="KK180" s="14">
        <f>IFERROR(VLOOKUP($IF180,Data!$B:$CP,Daily!KK$10,0)/IFERROR(VLOOKUP($IF169,Data!$B:$CP,Daily!KK$10,0),0),0)</f>
      </c>
      <c r="KL180" s="14">
        <f>IFERROR(VLOOKUP($IF180,Data!$B:$CP,Daily!KL$10,0)/IFERROR(VLOOKUP($IF169,Data!$B:$CP,Daily!KL$10,0),0),0)</f>
      </c>
      <c r="KM180" s="14">
        <f>IFERROR(VLOOKUP($IF180,Data!$B:$CP,Daily!KM$10,0)/IFERROR(VLOOKUP($IF169,Data!$B:$CP,Daily!KM$10,0),0),0)</f>
      </c>
      <c r="KN180" s="14">
        <f>IFERROR(VLOOKUP($IF180,Data!$B:$CP,Daily!KN$10,0)/IFERROR(VLOOKUP($IF169,Data!$B:$CP,Daily!KN$10,0),0),0)</f>
      </c>
      <c r="KO180" s="14">
        <f>IFERROR(VLOOKUP($IF180,Data!$B:$CP,Daily!KO$10,0)/IFERROR(VLOOKUP($IF169,Data!$B:$CP,Daily!KO$10,0),0),0)</f>
      </c>
      <c r="KP180" s="14">
        <f>IFERROR(VLOOKUP($IF180,Data!$B:$CP,Daily!KP$10,0)/IFERROR(VLOOKUP($IF169,Data!$B:$CP,Daily!KP$10,0),0),0)</f>
      </c>
      <c r="KQ180" s="14">
        <f>IFERROR(VLOOKUP($IF180,Data!$B:$CP,Daily!KQ$10,0)/IFERROR(VLOOKUP($IF169,Data!$B:$CP,Daily!KQ$10,0),0),0)</f>
      </c>
      <c r="KR180" s="14">
        <f>IFERROR(VLOOKUP($IF180,Data!$B:$CP,Daily!KR$10,0)/IFERROR(VLOOKUP($IF169,Data!$B:$CP,Daily!KR$10,0),0),0)</f>
      </c>
      <c r="KS180" s="14">
        <f>IFERROR(VLOOKUP($IF180,Data!$B:$CP,Daily!KS$10,0)/IFERROR(VLOOKUP($IF169,Data!$B:$CP,Daily!KS$10,0),0),0)</f>
      </c>
      <c r="KT180" s="14">
        <f>IFERROR(VLOOKUP($IF180,Data!$B:$CP,Daily!KT$10,0)/IFERROR(VLOOKUP($IF169,Data!$B:$CP,Daily!KT$10,0),0),0)</f>
      </c>
      <c r="KU180" s="14">
        <f>IFERROR(VLOOKUP($IF180,Data!$B:$CP,Daily!KU$10,0)/IFERROR(VLOOKUP($IF169,Data!$B:$CP,Daily!KU$10,0),0),0)</f>
      </c>
      <c r="KV180" s="14">
        <f>IFERROR(VLOOKUP($IF180,Data!$B:$CP,Daily!KV$10,0)/IFERROR(VLOOKUP($IF169,Data!$B:$CP,Daily!KV$10,0),0),0)</f>
      </c>
      <c r="KW180" s="14">
        <f>IFERROR(VLOOKUP($IF180,Data!$B:$CP,Daily!KW$10,0)/IFERROR(VLOOKUP($IF169,Data!$B:$CP,Daily!KW$10,0),0),0)</f>
      </c>
      <c r="KX180" s="14">
        <f>IFERROR(VLOOKUP($IF180,Data!$B:$CP,Daily!KX$10,0)/IFERROR(VLOOKUP($IF169,Data!$B:$CP,Daily!KX$10,0),0),0)</f>
      </c>
      <c r="KY180" s="14">
        <f>IFERROR(VLOOKUP($IF180,Data!$B:$CP,Daily!KY$10,0)/IFERROR(VLOOKUP($IF169,Data!$B:$CP,Daily!KY$10,0),0),0)</f>
      </c>
      <c r="KZ180" s="14">
        <f>IFERROR(VLOOKUP($IF180,Data!$B:$CP,Daily!KZ$10,0)/IFERROR(VLOOKUP($IF169,Data!$B:$CP,Daily!KZ$10,0),0),0)</f>
      </c>
      <c r="LA180" s="14">
        <f>IFERROR(VLOOKUP($IF180,Data!$B:$CP,Daily!LA$10,0)/IFERROR(VLOOKUP($IF169,Data!$B:$CP,Daily!LA$10,0),0),0)</f>
      </c>
      <c r="LB180" s="14">
        <f>IFERROR(VLOOKUP($IF180,Data!$B:$CP,Daily!LB$10,0)/IFERROR(VLOOKUP($IF169,Data!$B:$CP,Daily!LB$10,0),0),0)</f>
      </c>
      <c r="LC180" s="14">
        <f>IFERROR(VLOOKUP($IF180,Data!$B:$CP,Daily!LC$10,0)/IFERROR(VLOOKUP($IF169,Data!$B:$CP,Daily!LC$10,0),0),0)</f>
      </c>
      <c r="LD180" s="14">
        <f>IFERROR(VLOOKUP($IF180,Data!$B:$CP,Daily!LD$10,0)/IFERROR(VLOOKUP($IF169,Data!$B:$CP,Daily!LD$10,0),0),0)</f>
      </c>
      <c r="LE180" s="14">
        <f>IFERROR(VLOOKUP($IF180,Data!$B:$CP,Daily!LE$10,0)/IFERROR(VLOOKUP($IF169,Data!$B:$CP,Daily!LE$10,0),0),0)</f>
      </c>
      <c r="LF180" s="14">
        <f>IFERROR(VLOOKUP($IF180,Data!$B:$CP,Daily!LF$10,0)/IFERROR(VLOOKUP($IF169,Data!$B:$CP,Daily!LF$10,0),0),0)</f>
      </c>
      <c r="LG180" s="14">
        <f>IFERROR(VLOOKUP($IF180,Data!$B:$CP,Daily!LG$10,0)/IFERROR(VLOOKUP($IF169,Data!$B:$CP,Daily!LG$10,0),0),0)</f>
      </c>
      <c r="LH180" s="14">
        <f>IFERROR(VLOOKUP($IF180,Data!$B:$CP,Daily!LH$10,0)/IFERROR(VLOOKUP($IF169,Data!$B:$CP,Daily!LH$10,0),0),0)</f>
      </c>
      <c r="LI180" s="14">
        <f>IFERROR(VLOOKUP($IF180,Data!$B:$CP,Daily!LI$10,0)/IFERROR(VLOOKUP($IF169,Data!$B:$CP,Daily!LI$10,0),0),0)</f>
      </c>
      <c r="LJ180" s="14">
        <f>IFERROR(VLOOKUP($IF180,Data!$B:$CP,Daily!LJ$10,0)/IFERROR(VLOOKUP($IF169,Data!$B:$CP,Daily!LJ$10,0),0),0)</f>
      </c>
      <c r="LK180" s="14">
        <f>IFERROR(VLOOKUP($IF180,Data!$B:$CP,Daily!LK$10,0)/IFERROR(VLOOKUP($IF169,Data!$B:$CP,Daily!LK$10,0),0),0)</f>
      </c>
      <c r="LL180" s="14">
        <f>IFERROR(VLOOKUP($IF180,Data!$B:$CP,Daily!LL$10,0)/IFERROR(VLOOKUP($IF169,Data!$B:$CP,Daily!LL$10,0),0),0)</f>
      </c>
      <c r="LM180" s="14">
        <f>IFERROR(VLOOKUP($IF180,Data!$B:$CP,Daily!LM$10,0)/IFERROR(VLOOKUP($IF169,Data!$B:$CP,Daily!LM$10,0),0),0)</f>
      </c>
      <c r="LN180" s="14">
        <f>IFERROR(VLOOKUP($IF180,Data!$B:$CP,Daily!LN$10,0)/IFERROR(VLOOKUP($IF169,Data!$B:$CP,Daily!LN$10,0),0),0)</f>
      </c>
      <c r="LO180" s="14">
        <f>IFERROR(VLOOKUP($IF180,Data!$B:$CP,Daily!LO$10,0)/IFERROR(VLOOKUP($IF169,Data!$B:$CP,Daily!LO$10,0),0),0)</f>
      </c>
      <c r="LP180" s="14">
        <f>IFERROR(VLOOKUP($IF180,Data!$B:$CP,Daily!LP$10,0)/IFERROR(VLOOKUP($IF169,Data!$B:$CP,Daily!LP$10,0),0),0)</f>
      </c>
      <c r="LQ180" s="14">
        <f>IFERROR(VLOOKUP($IF180,Data!$B:$CP,Daily!LQ$10,0)/IFERROR(VLOOKUP($IF169,Data!$B:$CP,Daily!LQ$10,0),0),0)</f>
      </c>
      <c r="LR180" s="14">
        <f>IFERROR(VLOOKUP($IF180,Data!$B:$CP,Daily!LR$10,0)/IFERROR(VLOOKUP($IF169,Data!$B:$CP,Daily!LR$10,0),0),0)</f>
      </c>
      <c r="LS180" s="14">
        <f>IFERROR(VLOOKUP($IF180,Data!$B:$CP,Daily!LS$10,0)/IFERROR(VLOOKUP($IF169,Data!$B:$CP,Daily!LS$10,0),0),0)</f>
      </c>
      <c r="LU180" s="52">
        <f>_xlfn.QUARTILE.INC($IH180:$LR180,1)</f>
      </c>
      <c r="LV180" s="52">
        <f>_xlfn.QUARTILE.INC($IH180:$LR180,3)</f>
      </c>
      <c r="LW180" s="52">
        <f t="shared" ref="LW180" si="2741">LV180-LU180</f>
      </c>
      <c r="LX180" s="52">
        <f t="shared" ref="LX180" si="2742">LV180+(0.75*LW180)</f>
      </c>
      <c r="LY180" s="52">
        <f t="shared" ref="LY180" si="2743">LU180-(0.75*LW180)</f>
      </c>
      <c r="LZ180" s="55"/>
      <c r="MA180" s="14">
        <f t="shared" ref="MA180" si="2744">_xlfn.STDEV.P(JL180:LS180)</f>
      </c>
      <c r="MB180" s="14">
        <f t="shared" si="2712"/>
      </c>
      <c r="MC180" s="14">
        <f t="shared" si="2713"/>
      </c>
    </row>
    <row r="181" spans="4:341" hidden="1" x14ac:dyDescent="0.25">
      <c r="D181" s="74" t="s">
        <v>877</v>
      </c>
      <c r="E181" s="67" t="str">
        <f>VLOOKUP($D181,'Metric Nature'!$C:$D,2,0)&amp;IF(($F181&lt;(EA181)),"Below",IF(($F181&gt;(DZ181)),"Above","Within"))</f>
      </c>
      <c r="F181" s="71">
        <f t="shared" si="2524"/>
      </c>
      <c r="G181" s="63">
        <f t="shared" si="2525"/>
      </c>
      <c r="H181" s="98">
        <f t="shared" si="2526"/>
      </c>
      <c r="I181" s="63">
        <f t="shared" si="2527"/>
      </c>
      <c r="J181" s="71">
        <f t="shared" si="2528"/>
      </c>
      <c r="K181" s="62">
        <f t="shared" si="2529"/>
      </c>
      <c r="L181" s="70"/>
      <c r="M181" s="67" t="str">
        <f>VLOOKUP($D181,'Metric Nature'!$C:$D,2,0)&amp;IF(($N181&lt;(HZ181)),"Below",IF(($N181&gt;(HY181)),"Above","Within"))</f>
      </c>
      <c r="N181" s="71">
        <f t="shared" si="2530"/>
      </c>
      <c r="O181" s="63">
        <f t="shared" si="2635"/>
      </c>
      <c r="P181" s="98">
        <f t="shared" ref="P181:P182" si="2745">IFERROR(((N181-O181)/O181),0)</f>
      </c>
      <c r="Q181" s="63">
        <f t="shared" si="2531"/>
      </c>
      <c r="R181" s="71">
        <f t="shared" si="2532"/>
      </c>
      <c r="S181" s="62">
        <f t="shared" si="2533"/>
      </c>
      <c r="T181" s="70"/>
      <c r="U181" s="67" t="str">
        <f>VLOOKUP($D181,'Metric Nature'!$C:$D,2,0)&amp;IF(($V181&lt;(LY181)),"Below",IF(($V181&gt;(LX181)),"Above","Within"))</f>
      </c>
      <c r="V181" s="62">
        <f t="shared" si="2534"/>
      </c>
      <c r="W181" s="63">
        <f t="shared" si="2637"/>
      </c>
      <c r="X181" s="62">
        <f t="shared" si="2535"/>
      </c>
      <c r="Y181" s="63">
        <f t="shared" si="2638"/>
      </c>
      <c r="Z181" s="62">
        <f t="shared" si="2536"/>
      </c>
      <c r="AA181" s="62">
        <f t="shared" si="2714"/>
      </c>
      <c r="AB181" s="64"/>
      <c r="AC181" s="60" t="s">
        <v>878</v>
      </c>
      <c r="AI181" s="9" t="s">
        <v>877</v>
      </c>
      <c r="AJ181" s="14">
        <f>IFERROR((IFERROR(VLOOKUP($EG181,Data!$B:$CP,Daily!EI$10,0),0)+IFERROR(VLOOKUP($IF181,Data!$B:$CP,Daily!IH$10,0),0))/AJ$168,0)</f>
      </c>
      <c r="AK181" s="14">
        <f>IFERROR((IFERROR(VLOOKUP($EG181,Data!$B:$CP,Daily!EJ$10,0),0)+IFERROR(VLOOKUP($IF181,Data!$B:$CP,Daily!II$10,0),0))/AK$168,0)</f>
      </c>
      <c r="AL181" s="14">
        <f>IFERROR((IFERROR(VLOOKUP($EG181,Data!$B:$CP,Daily!EK$10,0),0)+IFERROR(VLOOKUP($IF181,Data!$B:$CP,Daily!IJ$10,0),0))/AL$168,0)</f>
      </c>
      <c r="AM181" s="14">
        <f>IFERROR((IFERROR(VLOOKUP($EG181,Data!$B:$CP,Daily!EL$10,0),0)+IFERROR(VLOOKUP($IF181,Data!$B:$CP,Daily!IK$10,0),0))/AM$168,0)</f>
      </c>
      <c r="AN181" s="14">
        <f>IFERROR((IFERROR(VLOOKUP($EG181,Data!$B:$CP,Daily!EM$10,0),0)+IFERROR(VLOOKUP($IF181,Data!$B:$CP,Daily!IL$10,0),0))/AN$168,0)</f>
      </c>
      <c r="AO181" s="14">
        <f>IFERROR((IFERROR(VLOOKUP($EG181,Data!$B:$CP,Daily!EN$10,0),0)+IFERROR(VLOOKUP($IF181,Data!$B:$CP,Daily!IM$10,0),0))/AO$168,0)</f>
      </c>
      <c r="AP181" s="14">
        <f>IFERROR((IFERROR(VLOOKUP($EG181,Data!$B:$CP,Daily!EO$10,0),0)+IFERROR(VLOOKUP($IF181,Data!$B:$CP,Daily!IN$10,0),0))/AP$168,0)</f>
      </c>
      <c r="AQ181" s="14">
        <f>IFERROR((IFERROR(VLOOKUP($EG181,Data!$B:$CP,Daily!EP$10,0),0)+IFERROR(VLOOKUP($IF181,Data!$B:$CP,Daily!IO$10,0),0))/AQ$168,0)</f>
      </c>
      <c r="AR181" s="14">
        <f>IFERROR((IFERROR(VLOOKUP($EG181,Data!$B:$CP,Daily!EQ$10,0),0)+IFERROR(VLOOKUP($IF181,Data!$B:$CP,Daily!IP$10,0),0))/AR$168,0)</f>
      </c>
      <c r="AS181" s="14">
        <f>IFERROR((IFERROR(VLOOKUP($EG181,Data!$B:$CP,Daily!ER$10,0),0)+IFERROR(VLOOKUP($IF181,Data!$B:$CP,Daily!IQ$10,0),0))/AS$168,0)</f>
      </c>
      <c r="AT181" s="14">
        <f>IFERROR((IFERROR(VLOOKUP($EG181,Data!$B:$CP,Daily!ES$10,0),0)+IFERROR(VLOOKUP($IF181,Data!$B:$CP,Daily!IR$10,0),0))/AT$168,0)</f>
      </c>
      <c r="AU181" s="14">
        <f>IFERROR((IFERROR(VLOOKUP($EG181,Data!$B:$CP,Daily!ET$10,0),0)+IFERROR(VLOOKUP($IF181,Data!$B:$CP,Daily!IS$10,0),0))/AU$168,0)</f>
      </c>
      <c r="AV181" s="14">
        <f>IFERROR((IFERROR(VLOOKUP($EG181,Data!$B:$CP,Daily!EU$10,0),0)+IFERROR(VLOOKUP($IF181,Data!$B:$CP,Daily!IT$10,0),0))/AV$168,0)</f>
      </c>
      <c r="AW181" s="14">
        <f>IFERROR((IFERROR(VLOOKUP($EG181,Data!$B:$CP,Daily!EV$10,0),0)+IFERROR(VLOOKUP($IF181,Data!$B:$CP,Daily!IU$10,0),0))/AW$168,0)</f>
      </c>
      <c r="AX181" s="14">
        <f>IFERROR((IFERROR(VLOOKUP($EG181,Data!$B:$CP,Daily!EW$10,0),0)+IFERROR(VLOOKUP($IF181,Data!$B:$CP,Daily!IV$10,0),0))/AX$168,0)</f>
      </c>
      <c r="AY181" s="14">
        <f>IFERROR((IFERROR(VLOOKUP($EG181,Data!$B:$CP,Daily!EX$10,0),0)+IFERROR(VLOOKUP($IF181,Data!$B:$CP,Daily!IW$10,0),0))/AY$168,0)</f>
      </c>
      <c r="AZ181" s="14">
        <f>IFERROR((IFERROR(VLOOKUP($EG181,Data!$B:$CP,Daily!EY$10,0),0)+IFERROR(VLOOKUP($IF181,Data!$B:$CP,Daily!IX$10,0),0))/AZ$168,0)</f>
      </c>
      <c r="BA181" s="14">
        <f>IFERROR((IFERROR(VLOOKUP($EG181,Data!$B:$CP,Daily!EZ$10,0),0)+IFERROR(VLOOKUP($IF181,Data!$B:$CP,Daily!IY$10,0),0))/BA$168,0)</f>
      </c>
      <c r="BB181" s="14">
        <f>IFERROR((IFERROR(VLOOKUP($EG181,Data!$B:$CP,Daily!FA$10,0),0)+IFERROR(VLOOKUP($IF181,Data!$B:$CP,Daily!IZ$10,0),0))/BB$168,0)</f>
      </c>
      <c r="BC181" s="14">
        <f>IFERROR((IFERROR(VLOOKUP($EG181,Data!$B:$CP,Daily!FB$10,0),0)+IFERROR(VLOOKUP($IF181,Data!$B:$CP,Daily!JA$10,0),0))/BC$168,0)</f>
      </c>
      <c r="BD181" s="14">
        <f>IFERROR((IFERROR(VLOOKUP($EG181,Data!$B:$CP,Daily!FC$10,0),0)+IFERROR(VLOOKUP($IF181,Data!$B:$CP,Daily!JB$10,0),0))/BD$168,0)</f>
      </c>
      <c r="BE181" s="14">
        <f>IFERROR((IFERROR(VLOOKUP($EG181,Data!$B:$CP,Daily!FD$10,0),0)+IFERROR(VLOOKUP($IF181,Data!$B:$CP,Daily!JC$10,0),0))/BE$168,0)</f>
      </c>
      <c r="BF181" s="14">
        <f>IFERROR((IFERROR(VLOOKUP($EG181,Data!$B:$CP,Daily!FE$10,0),0)+IFERROR(VLOOKUP($IF181,Data!$B:$CP,Daily!JD$10,0),0))/BF$168,0)</f>
      </c>
      <c r="BG181" s="14">
        <f>IFERROR((IFERROR(VLOOKUP($EG181,Data!$B:$CP,Daily!FF$10,0),0)+IFERROR(VLOOKUP($IF181,Data!$B:$CP,Daily!JE$10,0),0))/BG$168,0)</f>
      </c>
      <c r="BH181" s="14">
        <f>IFERROR((IFERROR(VLOOKUP($EG181,Data!$B:$CP,Daily!FG$10,0),0)+IFERROR(VLOOKUP($IF181,Data!$B:$CP,Daily!JF$10,0),0))/BH$168,0)</f>
      </c>
      <c r="BI181" s="14">
        <f>IFERROR((IFERROR(VLOOKUP($EG181,Data!$B:$CP,Daily!FH$10,0),0)+IFERROR(VLOOKUP($IF181,Data!$B:$CP,Daily!JG$10,0),0))/BI$168,0)</f>
      </c>
      <c r="BJ181" s="14">
        <f>IFERROR((IFERROR(VLOOKUP($EG181,Data!$B:$CP,Daily!FI$10,0),0)+IFERROR(VLOOKUP($IF181,Data!$B:$CP,Daily!JH$10,0),0))/BJ$168,0)</f>
      </c>
      <c r="BK181" s="14">
        <f>IFERROR((IFERROR(VLOOKUP($EG181,Data!$B:$CP,Daily!FJ$10,0),0)+IFERROR(VLOOKUP($IF181,Data!$B:$CP,Daily!JI$10,0),0))/BK$168,0)</f>
      </c>
      <c r="BL181" s="14">
        <f>IFERROR((IFERROR(VLOOKUP($EG181,Data!$B:$CP,Daily!FK$10,0),0)+IFERROR(VLOOKUP($IF181,Data!$B:$CP,Daily!JJ$10,0),0))/BL$168,0)</f>
      </c>
      <c r="BM181" s="14">
        <f>IFERROR((IFERROR(VLOOKUP($EG181,Data!$B:$CP,Daily!FL$10,0),0)+IFERROR(VLOOKUP($IF181,Data!$B:$CP,Daily!JK$10,0),0))/BM$168,0)</f>
      </c>
      <c r="BN181" s="14">
        <f>IFERROR((IFERROR(VLOOKUP($EG181,Data!$B:$CP,Daily!FM$10,0),0)+IFERROR(VLOOKUP($IF181,Data!$B:$CP,Daily!JL$10,0),0))/BN$168,0)</f>
      </c>
      <c r="BO181" s="14">
        <f>IFERROR((IFERROR(VLOOKUP($EG181,Data!$B:$CP,Daily!FN$10,0),0)+IFERROR(VLOOKUP($IF181,Data!$B:$CP,Daily!JM$10,0),0))/BO$168,0)</f>
      </c>
      <c r="BP181" s="14">
        <f>IFERROR((IFERROR(VLOOKUP($EG181,Data!$B:$CP,Daily!FO$10,0),0)+IFERROR(VLOOKUP($IF181,Data!$B:$CP,Daily!JN$10,0),0))/BP$168,0)</f>
      </c>
      <c r="BQ181" s="14">
        <f>IFERROR((IFERROR(VLOOKUP($EG181,Data!$B:$CP,Daily!FP$10,0),0)+IFERROR(VLOOKUP($IF181,Data!$B:$CP,Daily!JO$10,0),0))/BQ$168,0)</f>
      </c>
      <c r="BR181" s="14">
        <f>IFERROR((IFERROR(VLOOKUP($EG181,Data!$B:$CP,Daily!FQ$10,0),0)+IFERROR(VLOOKUP($IF181,Data!$B:$CP,Daily!JP$10,0),0))/BR$168,0)</f>
      </c>
      <c r="BS181" s="14">
        <f>IFERROR((IFERROR(VLOOKUP($EG181,Data!$B:$CP,Daily!FR$10,0),0)+IFERROR(VLOOKUP($IF181,Data!$B:$CP,Daily!JQ$10,0),0))/BS$168,0)</f>
      </c>
      <c r="BT181" s="14">
        <f>IFERROR((IFERROR(VLOOKUP($EG181,Data!$B:$CP,Daily!FS$10,0),0)+IFERROR(VLOOKUP($IF181,Data!$B:$CP,Daily!JR$10,0),0))/BT$168,0)</f>
      </c>
      <c r="BU181" s="14">
        <f>IFERROR((IFERROR(VLOOKUP($EG181,Data!$B:$CP,Daily!FT$10,0),0)+IFERROR(VLOOKUP($IF181,Data!$B:$CP,Daily!JS$10,0),0))/BU$168,0)</f>
      </c>
      <c r="BV181" s="14">
        <f>IFERROR((IFERROR(VLOOKUP($EG181,Data!$B:$CP,Daily!FU$10,0),0)+IFERROR(VLOOKUP($IF181,Data!$B:$CP,Daily!JT$10,0),0))/BV$168,0)</f>
      </c>
      <c r="BW181" s="14">
        <f>IFERROR((IFERROR(VLOOKUP($EG181,Data!$B:$CP,Daily!FV$10,0),0)+IFERROR(VLOOKUP($IF181,Data!$B:$CP,Daily!JU$10,0),0))/BW$168,0)</f>
      </c>
      <c r="BX181" s="14">
        <f>IFERROR((IFERROR(VLOOKUP($EG181,Data!$B:$CP,Daily!FW$10,0),0)+IFERROR(VLOOKUP($IF181,Data!$B:$CP,Daily!JV$10,0),0))/BX$168,0)</f>
      </c>
      <c r="BY181" s="14">
        <f>IFERROR((IFERROR(VLOOKUP($EG181,Data!$B:$CP,Daily!FX$10,0),0)+IFERROR(VLOOKUP($IF181,Data!$B:$CP,Daily!JW$10,0),0))/BY$168,0)</f>
      </c>
      <c r="BZ181" s="14">
        <f>IFERROR((IFERROR(VLOOKUP($EG181,Data!$B:$CP,Daily!FY$10,0),0)+IFERROR(VLOOKUP($IF181,Data!$B:$CP,Daily!JX$10,0),0))/BZ$168,0)</f>
      </c>
      <c r="CA181" s="14">
        <f>IFERROR((IFERROR(VLOOKUP($EG181,Data!$B:$CP,Daily!FZ$10,0),0)+IFERROR(VLOOKUP($IF181,Data!$B:$CP,Daily!JY$10,0),0))/CA$168,0)</f>
      </c>
      <c r="CB181" s="14">
        <f>IFERROR((IFERROR(VLOOKUP($EG181,Data!$B:$CP,Daily!GA$10,0),0)+IFERROR(VLOOKUP($IF181,Data!$B:$CP,Daily!JZ$10,0),0))/CB$168,0)</f>
      </c>
      <c r="CC181" s="14">
        <f>IFERROR((IFERROR(VLOOKUP($EG181,Data!$B:$CP,Daily!GB$10,0),0)+IFERROR(VLOOKUP($IF181,Data!$B:$CP,Daily!KA$10,0),0))/CC$168,0)</f>
      </c>
      <c r="CD181" s="14">
        <f>IFERROR((IFERROR(VLOOKUP($EG181,Data!$B:$CP,Daily!GC$10,0),0)+IFERROR(VLOOKUP($IF181,Data!$B:$CP,Daily!KB$10,0),0))/CD$168,0)</f>
      </c>
      <c r="CE181" s="14">
        <f>IFERROR((IFERROR(VLOOKUP($EG181,Data!$B:$CP,Daily!GD$10,0),0)+IFERROR(VLOOKUP($IF181,Data!$B:$CP,Daily!KC$10,0),0))/CE$168,0)</f>
      </c>
      <c r="CF181" s="14">
        <f>IFERROR((IFERROR(VLOOKUP($EG181,Data!$B:$CP,Daily!GE$10,0),0)+IFERROR(VLOOKUP($IF181,Data!$B:$CP,Daily!KD$10,0),0))/CF$168,0)</f>
      </c>
      <c r="CG181" s="14">
        <f>IFERROR((IFERROR(VLOOKUP($EG181,Data!$B:$CP,Daily!GF$10,0),0)+IFERROR(VLOOKUP($IF181,Data!$B:$CP,Daily!KE$10,0),0))/CG$168,0)</f>
      </c>
      <c r="CH181" s="14">
        <f>IFERROR((IFERROR(VLOOKUP($EG181,Data!$B:$CP,Daily!GG$10,0),0)+IFERROR(VLOOKUP($IF181,Data!$B:$CP,Daily!KF$10,0),0))/CH$168,0)</f>
      </c>
      <c r="CI181" s="14">
        <f>IFERROR((IFERROR(VLOOKUP($EG181,Data!$B:$CP,Daily!GH$10,0),0)+IFERROR(VLOOKUP($IF181,Data!$B:$CP,Daily!KG$10,0),0))/CI$168,0)</f>
      </c>
      <c r="CJ181" s="14">
        <f>IFERROR((IFERROR(VLOOKUP($EG181,Data!$B:$CP,Daily!GI$10,0),0)+IFERROR(VLOOKUP($IF181,Data!$B:$CP,Daily!KH$10,0),0))/CJ$168,0)</f>
      </c>
      <c r="CK181" s="14">
        <f>IFERROR((IFERROR(VLOOKUP($EG181,Data!$B:$CP,Daily!GJ$10,0),0)+IFERROR(VLOOKUP($IF181,Data!$B:$CP,Daily!KI$10,0),0))/CK$168,0)</f>
      </c>
      <c r="CL181" s="14">
        <f>IFERROR((IFERROR(VLOOKUP($EG181,Data!$B:$CP,Daily!GK$10,0),0)+IFERROR(VLOOKUP($IF181,Data!$B:$CP,Daily!KJ$10,0),0))/CL$168,0)</f>
      </c>
      <c r="CM181" s="14">
        <f>IFERROR((IFERROR(VLOOKUP($EG181,Data!$B:$CP,Daily!GL$10,0),0)+IFERROR(VLOOKUP($IF181,Data!$B:$CP,Daily!KK$10,0),0))/CM$168,0)</f>
      </c>
      <c r="CN181" s="14">
        <f>IFERROR((IFERROR(VLOOKUP($EG181,Data!$B:$CP,Daily!GM$10,0),0)+IFERROR(VLOOKUP($IF181,Data!$B:$CP,Daily!KL$10,0),0))/CN$168,0)</f>
      </c>
      <c r="CO181" s="14">
        <f>IFERROR((IFERROR(VLOOKUP($EG181,Data!$B:$CP,Daily!GN$10,0),0)+IFERROR(VLOOKUP($IF181,Data!$B:$CP,Daily!KM$10,0),0))/CO$168,0)</f>
      </c>
      <c r="CP181" s="14">
        <f>IFERROR((IFERROR(VLOOKUP($EG181,Data!$B:$CP,Daily!GO$10,0),0)+IFERROR(VLOOKUP($IF181,Data!$B:$CP,Daily!KN$10,0),0))/CP$168,0)</f>
      </c>
      <c r="CQ181" s="14">
        <f>IFERROR((IFERROR(VLOOKUP($EG181,Data!$B:$CP,Daily!GP$10,0),0)+IFERROR(VLOOKUP($IF181,Data!$B:$CP,Daily!KO$10,0),0))/CQ$168,0)</f>
      </c>
      <c r="CR181" s="14">
        <f>IFERROR((IFERROR(VLOOKUP($EG181,Data!$B:$CP,Daily!GQ$10,0),0)+IFERROR(VLOOKUP($IF181,Data!$B:$CP,Daily!KP$10,0),0))/CR$168,0)</f>
      </c>
      <c r="CS181" s="14">
        <f>IFERROR((IFERROR(VLOOKUP($EG181,Data!$B:$CP,Daily!GR$10,0),0)+IFERROR(VLOOKUP($IF181,Data!$B:$CP,Daily!KQ$10,0),0))/CS$168,0)</f>
      </c>
      <c r="CT181" s="14">
        <f>IFERROR((IFERROR(VLOOKUP($EG181,Data!$B:$CP,Daily!GS$10,0),0)+IFERROR(VLOOKUP($IF181,Data!$B:$CP,Daily!KR$10,0),0))/CT$168,0)</f>
      </c>
      <c r="CU181" s="14">
        <f>IFERROR((IFERROR(VLOOKUP($EG181,Data!$B:$CP,Daily!GT$10,0),0)+IFERROR(VLOOKUP($IF181,Data!$B:$CP,Daily!KS$10,0),0))/CU$168,0)</f>
      </c>
      <c r="CV181" s="14">
        <f>IFERROR((IFERROR(VLOOKUP($EG181,Data!$B:$CP,Daily!GU$10,0),0)+IFERROR(VLOOKUP($IF181,Data!$B:$CP,Daily!KT$10,0),0))/CV$168,0)</f>
      </c>
      <c r="CW181" s="14">
        <f>IFERROR((IFERROR(VLOOKUP($EG181,Data!$B:$CP,Daily!GV$10,0),0)+IFERROR(VLOOKUP($IF181,Data!$B:$CP,Daily!KU$10,0),0))/CW$168,0)</f>
      </c>
      <c r="CX181" s="14">
        <f>IFERROR((IFERROR(VLOOKUP($EG181,Data!$B:$CP,Daily!GW$10,0),0)+IFERROR(VLOOKUP($IF181,Data!$B:$CP,Daily!KV$10,0),0))/CX$168,0)</f>
      </c>
      <c r="CY181" s="14">
        <f>IFERROR((IFERROR(VLOOKUP($EG181,Data!$B:$CP,Daily!GX$10,0),0)+IFERROR(VLOOKUP($IF181,Data!$B:$CP,Daily!KW$10,0),0))/CY$168,0)</f>
      </c>
      <c r="CZ181" s="14">
        <f>IFERROR((IFERROR(VLOOKUP($EG181,Data!$B:$CP,Daily!GY$10,0),0)+IFERROR(VLOOKUP($IF181,Data!$B:$CP,Daily!KX$10,0),0))/CZ$168,0)</f>
      </c>
      <c r="DA181" s="14">
        <f>IFERROR((IFERROR(VLOOKUP($EG181,Data!$B:$CP,Daily!GZ$10,0),0)+IFERROR(VLOOKUP($IF181,Data!$B:$CP,Daily!KY$10,0),0))/DA$168,0)</f>
      </c>
      <c r="DB181" s="14">
        <f>IFERROR((IFERROR(VLOOKUP($EG181,Data!$B:$CP,Daily!HA$10,0),0)+IFERROR(VLOOKUP($IF181,Data!$B:$CP,Daily!KZ$10,0),0))/DB$168,0)</f>
      </c>
      <c r="DC181" s="14">
        <f>IFERROR((IFERROR(VLOOKUP($EG181,Data!$B:$CP,Daily!HB$10,0),0)+IFERROR(VLOOKUP($IF181,Data!$B:$CP,Daily!LA$10,0),0))/DC$168,0)</f>
      </c>
      <c r="DD181" s="14">
        <f>IFERROR((IFERROR(VLOOKUP($EG181,Data!$B:$CP,Daily!HC$10,0),0)+IFERROR(VLOOKUP($IF181,Data!$B:$CP,Daily!LB$10,0),0))/DD$168,0)</f>
      </c>
      <c r="DE181" s="14">
        <f>IFERROR((IFERROR(VLOOKUP($EG181,Data!$B:$CP,Daily!HD$10,0),0)+IFERROR(VLOOKUP($IF181,Data!$B:$CP,Daily!LC$10,0),0))/DE$168,0)</f>
      </c>
      <c r="DF181" s="14">
        <f>IFERROR((IFERROR(VLOOKUP($EG181,Data!$B:$CP,Daily!HE$10,0),0)+IFERROR(VLOOKUP($IF181,Data!$B:$CP,Daily!LD$10,0),0))/DF$168,0)</f>
      </c>
      <c r="DG181" s="14">
        <f>IFERROR((IFERROR(VLOOKUP($EG181,Data!$B:$CP,Daily!HF$10,0),0)+IFERROR(VLOOKUP($IF181,Data!$B:$CP,Daily!LE$10,0),0))/DG$168,0)</f>
      </c>
      <c r="DH181" s="14">
        <f>IFERROR((IFERROR(VLOOKUP($EG181,Data!$B:$CP,Daily!HG$10,0),0)+IFERROR(VLOOKUP($IF181,Data!$B:$CP,Daily!LF$10,0),0))/DH$168,0)</f>
      </c>
      <c r="DI181" s="14">
        <f>IFERROR((IFERROR(VLOOKUP($EG181,Data!$B:$CP,Daily!HH$10,0),0)+IFERROR(VLOOKUP($IF181,Data!$B:$CP,Daily!LG$10,0),0))/DI$168,0)</f>
      </c>
      <c r="DJ181" s="14">
        <f>IFERROR((IFERROR(VLOOKUP($EG181,Data!$B:$CP,Daily!HI$10,0),0)+IFERROR(VLOOKUP($IF181,Data!$B:$CP,Daily!LH$10,0),0))/DJ$168,0)</f>
      </c>
      <c r="DK181" s="14">
        <f>IFERROR((IFERROR(VLOOKUP($EG181,Data!$B:$CP,Daily!HJ$10,0),0)+IFERROR(VLOOKUP($IF181,Data!$B:$CP,Daily!LI$10,0),0))/DK$168,0)</f>
      </c>
      <c r="DL181" s="14">
        <f>IFERROR((IFERROR(VLOOKUP($EG181,Data!$B:$CP,Daily!HK$10,0),0)+IFERROR(VLOOKUP($IF181,Data!$B:$CP,Daily!LJ$10,0),0))/DL$168,0)</f>
      </c>
      <c r="DM181" s="14">
        <f>IFERROR((IFERROR(VLOOKUP($EG181,Data!$B:$CP,Daily!HL$10,0),0)+IFERROR(VLOOKUP($IF181,Data!$B:$CP,Daily!LK$10,0),0))/DM$168,0)</f>
      </c>
      <c r="DN181" s="14">
        <f>IFERROR((IFERROR(VLOOKUP($EG181,Data!$B:$CP,Daily!HM$10,0),0)+IFERROR(VLOOKUP($IF181,Data!$B:$CP,Daily!LL$10,0),0))/DN$168,0)</f>
      </c>
      <c r="DO181" s="14">
        <f>IFERROR((IFERROR(VLOOKUP($EG181,Data!$B:$CP,Daily!HN$10,0),0)+IFERROR(VLOOKUP($IF181,Data!$B:$CP,Daily!LM$10,0),0))/DO$168,0)</f>
      </c>
      <c r="DP181" s="14">
        <f>IFERROR((IFERROR(VLOOKUP($EG181,Data!$B:$CP,Daily!HO$10,0),0)+IFERROR(VLOOKUP($IF181,Data!$B:$CP,Daily!LN$10,0),0))/DP$168,0)</f>
      </c>
      <c r="DQ181" s="14">
        <f>IFERROR((IFERROR(VLOOKUP($EG181,Data!$B:$CP,Daily!HP$10,0),0)+IFERROR(VLOOKUP($IF181,Data!$B:$CP,Daily!LO$10,0),0))/DQ$168,0)</f>
      </c>
      <c r="DR181" s="14">
        <f>IFERROR((IFERROR(VLOOKUP($EG181,Data!$B:$CP,Daily!HQ$10,0),0)+IFERROR(VLOOKUP($IF181,Data!$B:$CP,Daily!LP$10,0),0))/DR$168,0)</f>
      </c>
      <c r="DS181" s="14">
        <f>IFERROR((IFERROR(VLOOKUP($EG181,Data!$B:$CP,Daily!HR$10,0),0)+IFERROR(VLOOKUP($IF181,Data!$B:$CP,Daily!LQ$10,0),0))/DS$168,0)</f>
      </c>
      <c r="DT181" s="14">
        <f>IFERROR((IFERROR(VLOOKUP($EG181,Data!$B:$CP,Daily!HS$10,0),0)+IFERROR(VLOOKUP($IF181,Data!$B:$CP,Daily!LR$10,0),0))/DT$168,0)</f>
      </c>
      <c r="DU181" s="14">
        <f>IFERROR((IFERROR(VLOOKUP($EG181,Data!$B:$CP,Daily!HT$10,0),0)+IFERROR(VLOOKUP($IF181,Data!$B:$CP,Daily!LS$10,0),0))/DU$168,0)</f>
      </c>
      <c r="DV181" s="14">
        <f>IFERROR((IFERROR(VLOOKUP($EG181,Data!$B:$CP,Daily!HU$10,0),0)+IFERROR(VLOOKUP($IF181,Data!$B:$CP,Daily!LT$10,0),0))/DV$168,0)</f>
      </c>
      <c r="DW181" s="52">
        <f t="shared" si="2137"/>
      </c>
      <c r="DX181" s="52">
        <f t="shared" si="2138"/>
      </c>
      <c r="DY181" s="52">
        <f t="shared" si="2645"/>
      </c>
      <c r="DZ181" s="52">
        <f t="shared" si="2646"/>
      </c>
      <c r="EA181" s="52">
        <f t="shared" si="2647"/>
      </c>
      <c r="EB181" s="18"/>
      <c r="EC181" s="14">
        <f t="shared" si="2648"/>
      </c>
      <c r="ED181" s="14">
        <f t="shared" ref="ED181:ED189" si="2746">SUMPRODUCT(DN181:DT181,DN$168:DT$168)/SUM(DN$168:DT$168)</f>
      </c>
      <c r="EE181" s="14">
        <f t="shared" ref="EE181:EE189" si="2747">SUMPRODUCT(CR181:DT181,CR$168:DT$168)/SUM(CR$168:DT$168)</f>
      </c>
      <c r="EF181" s="16"/>
      <c r="EG181" s="9" t="s">
        <v>879</v>
      </c>
      <c r="EH181" s="9" t="s">
        <v>157</v>
      </c>
      <c r="EI181" s="14">
        <f>IFERROR(VLOOKUP($EG181,Data!$B:$CP,Daily!EI$10,0)/EI$168,0)</f>
      </c>
      <c r="EJ181" s="14">
        <f>IFERROR(VLOOKUP($EG181,Data!$B:$CP,Daily!EJ$10,0)/EJ$168,0)</f>
      </c>
      <c r="EK181" s="14">
        <f>IFERROR(VLOOKUP($EG181,Data!$B:$CP,Daily!EK$10,0)/EK$168,0)</f>
      </c>
      <c r="EL181" s="14">
        <f>IFERROR(VLOOKUP($EG181,Data!$B:$CP,Daily!EL$10,0)/EL$168,0)</f>
      </c>
      <c r="EM181" s="14">
        <f>IFERROR(VLOOKUP($EG181,Data!$B:$CP,Daily!EM$10,0)/EM$168,0)</f>
      </c>
      <c r="EN181" s="14">
        <f>IFERROR(VLOOKUP($EG181,Data!$B:$CP,Daily!EN$10,0)/EN$168,0)</f>
      </c>
      <c r="EO181" s="14">
        <f>IFERROR(VLOOKUP($EG181,Data!$B:$CP,Daily!EO$10,0)/EO$168,0)</f>
      </c>
      <c r="EP181" s="14">
        <f>IFERROR(VLOOKUP($EG181,Data!$B:$CP,Daily!EP$10,0)/EP$168,0)</f>
      </c>
      <c r="EQ181" s="14">
        <f>IFERROR(VLOOKUP($EG181,Data!$B:$CP,Daily!EQ$10,0)/EQ$168,0)</f>
      </c>
      <c r="ER181" s="14">
        <f>IFERROR(VLOOKUP($EG181,Data!$B:$CP,Daily!ER$10,0)/ER$168,0)</f>
      </c>
      <c r="ES181" s="14">
        <f>IFERROR(VLOOKUP($EG181,Data!$B:$CP,Daily!ES$10,0)/ES$168,0)</f>
      </c>
      <c r="ET181" s="14">
        <f>IFERROR(VLOOKUP($EG181,Data!$B:$CP,Daily!ET$10,0)/ET$168,0)</f>
      </c>
      <c r="EU181" s="14">
        <f>IFERROR(VLOOKUP($EG181,Data!$B:$CP,Daily!EU$10,0)/EU$168,0)</f>
      </c>
      <c r="EV181" s="14">
        <f>IFERROR(VLOOKUP($EG181,Data!$B:$CP,Daily!EV$10,0)/EV$168,0)</f>
      </c>
      <c r="EW181" s="14">
        <f>IFERROR(VLOOKUP($EG181,Data!$B:$CP,Daily!EW$10,0)/EW$168,0)</f>
      </c>
      <c r="EX181" s="14">
        <f>IFERROR(VLOOKUP($EG181,Data!$B:$CP,Daily!EX$10,0)/EX$168,0)</f>
      </c>
      <c r="EY181" s="14">
        <f>IFERROR(VLOOKUP($EG181,Data!$B:$CP,Daily!EY$10,0)/EY$168,0)</f>
      </c>
      <c r="EZ181" s="14">
        <f>IFERROR(VLOOKUP($EG181,Data!$B:$CP,Daily!EZ$10,0)/EZ$168,0)</f>
      </c>
      <c r="FA181" s="14">
        <f>IFERROR(VLOOKUP($EG181,Data!$B:$CP,Daily!FA$10,0)/FA$168,0)</f>
      </c>
      <c r="FB181" s="14">
        <f>IFERROR(VLOOKUP($EG181,Data!$B:$CP,Daily!FB$10,0)/FB$168,0)</f>
      </c>
      <c r="FC181" s="14">
        <f>IFERROR(VLOOKUP($EG181,Data!$B:$CP,Daily!FC$10,0)/FC$168,0)</f>
      </c>
      <c r="FD181" s="14">
        <f>IFERROR(VLOOKUP($EG181,Data!$B:$CP,Daily!FD$10,0)/FD$168,0)</f>
      </c>
      <c r="FE181" s="14">
        <f>IFERROR(VLOOKUP($EG181,Data!$B:$CP,Daily!FE$10,0)/FE$168,0)</f>
      </c>
      <c r="FF181" s="14">
        <f>IFERROR(VLOOKUP($EG181,Data!$B:$CP,Daily!FF$10,0)/FF$168,0)</f>
      </c>
      <c r="FG181" s="14">
        <f>IFERROR(VLOOKUP($EG181,Data!$B:$CP,Daily!FG$10,0)/FG$168,0)</f>
      </c>
      <c r="FH181" s="14">
        <f>IFERROR(VLOOKUP($EG181,Data!$B:$CP,Daily!FH$10,0)/FH$168,0)</f>
      </c>
      <c r="FI181" s="14">
        <f>IFERROR(VLOOKUP($EG181,Data!$B:$CP,Daily!FI$10,0)/FI$168,0)</f>
      </c>
      <c r="FJ181" s="14">
        <f>IFERROR(VLOOKUP($EG181,Data!$B:$CP,Daily!FJ$10,0)/FJ$168,0)</f>
      </c>
      <c r="FK181" s="14">
        <f>IFERROR(VLOOKUP($EG181,Data!$B:$CP,Daily!FK$10,0)/FK$168,0)</f>
      </c>
      <c r="FL181" s="14">
        <f>IFERROR(VLOOKUP($EG181,Data!$B:$CP,Daily!FL$10,0)/FL$168,0)</f>
      </c>
      <c r="FM181" s="14">
        <f>IFERROR(VLOOKUP($EG181,Data!$B:$CP,Daily!FM$10,0)/FM$168,0)</f>
      </c>
      <c r="FN181" s="14">
        <f>IFERROR(VLOOKUP($EG181,Data!$B:$CP,Daily!FN$10,0)/FN$168,0)</f>
      </c>
      <c r="FO181" s="14">
        <f>IFERROR(VLOOKUP($EG181,Data!$B:$CP,Daily!FO$10,0)/FO$168,0)</f>
      </c>
      <c r="FP181" s="14">
        <f>IFERROR(VLOOKUP($EG181,Data!$B:$CP,Daily!FP$10,0)/FP$168,0)</f>
      </c>
      <c r="FQ181" s="14">
        <f>IFERROR(VLOOKUP($EG181,Data!$B:$CP,Daily!FQ$10,0)/FQ$168,0)</f>
      </c>
      <c r="FR181" s="14">
        <f>IFERROR(VLOOKUP($EG181,Data!$B:$CP,Daily!FR$10,0)/FR$168,0)</f>
      </c>
      <c r="FS181" s="14">
        <f>IFERROR(VLOOKUP($EG181,Data!$B:$CP,Daily!FS$10,0)/FS$168,0)</f>
      </c>
      <c r="FT181" s="14">
        <f>IFERROR(VLOOKUP($EG181,Data!$B:$CP,Daily!FT$10,0)/FT$168,0)</f>
      </c>
      <c r="FU181" s="14">
        <f>IFERROR(VLOOKUP($EG181,Data!$B:$CP,Daily!FU$10,0)/FU$168,0)</f>
      </c>
      <c r="FV181" s="14">
        <f>IFERROR(VLOOKUP($EG181,Data!$B:$CP,Daily!FV$10,0)/FV$168,0)</f>
      </c>
      <c r="FW181" s="14">
        <f>IFERROR(VLOOKUP($EG181,Data!$B:$CP,Daily!FW$10,0)/FW$168,0)</f>
      </c>
      <c r="FX181" s="14">
        <f>IFERROR(VLOOKUP($EG181,Data!$B:$CP,Daily!FX$10,0)/FX$168,0)</f>
      </c>
      <c r="FY181" s="14">
        <f>IFERROR(VLOOKUP($EG181,Data!$B:$CP,Daily!FY$10,0)/FY$168,0)</f>
      </c>
      <c r="FZ181" s="14">
        <f>IFERROR(VLOOKUP($EG181,Data!$B:$CP,Daily!FZ$10,0)/FZ$168,0)</f>
      </c>
      <c r="GA181" s="14">
        <f>IFERROR(VLOOKUP($EG181,Data!$B:$CP,Daily!GA$10,0)/GA$168,0)</f>
      </c>
      <c r="GB181" s="14">
        <f>IFERROR(VLOOKUP($EG181,Data!$B:$CP,Daily!GB$10,0)/GB$168,0)</f>
      </c>
      <c r="GC181" s="14">
        <f>IFERROR(VLOOKUP($EG181,Data!$B:$CP,Daily!GC$10,0)/GC$168,0)</f>
      </c>
      <c r="GD181" s="14">
        <f>IFERROR(VLOOKUP($EG181,Data!$B:$CP,Daily!GD$10,0)/GD$168,0)</f>
      </c>
      <c r="GE181" s="14">
        <f>IFERROR(VLOOKUP($EG181,Data!$B:$CP,Daily!GE$10,0)/GE$168,0)</f>
      </c>
      <c r="GF181" s="14">
        <f>IFERROR(VLOOKUP($EG181,Data!$B:$CP,Daily!GF$10,0)/GF$168,0)</f>
      </c>
      <c r="GG181" s="14">
        <f>IFERROR(VLOOKUP($EG181,Data!$B:$CP,Daily!GG$10,0)/GG$168,0)</f>
      </c>
      <c r="GH181" s="14">
        <f>IFERROR(VLOOKUP($EG181,Data!$B:$CP,Daily!GH$10,0)/GH$168,0)</f>
      </c>
      <c r="GI181" s="14">
        <f>IFERROR(VLOOKUP($EG181,Data!$B:$CP,Daily!GI$10,0)/GI$168,0)</f>
      </c>
      <c r="GJ181" s="14">
        <f>IFERROR(VLOOKUP($EG181,Data!$B:$CP,Daily!GJ$10,0)/GJ$168,0)</f>
      </c>
      <c r="GK181" s="14">
        <f>IFERROR(VLOOKUP($EG181,Data!$B:$CP,Daily!GK$10,0)/GK$168,0)</f>
      </c>
      <c r="GL181" s="14">
        <f>IFERROR(VLOOKUP($EG181,Data!$B:$CP,Daily!GL$10,0)/GL$168,0)</f>
      </c>
      <c r="GM181" s="14">
        <f>IFERROR(VLOOKUP($EG181,Data!$B:$CP,Daily!GM$10,0)/GM$168,0)</f>
      </c>
      <c r="GN181" s="14">
        <f>IFERROR(VLOOKUP($EG181,Data!$B:$CP,Daily!GN$10,0)/GN$168,0)</f>
      </c>
      <c r="GO181" s="14">
        <f>IFERROR(VLOOKUP($EG181,Data!$B:$CP,Daily!GO$10,0)/GO$168,0)</f>
      </c>
      <c r="GP181" s="14">
        <f>IFERROR(VLOOKUP($EG181,Data!$B:$CP,Daily!GP$10,0)/GP$168,0)</f>
      </c>
      <c r="GQ181" s="14">
        <f>IFERROR(VLOOKUP($EG181,Data!$B:$CP,Daily!GQ$10,0)/GQ$168,0)</f>
      </c>
      <c r="GR181" s="14">
        <f>IFERROR(VLOOKUP($EG181,Data!$B:$CP,Daily!GR$10,0)/GR$168,0)</f>
      </c>
      <c r="GS181" s="14">
        <f>IFERROR(VLOOKUP($EG181,Data!$B:$CP,Daily!GS$10,0)/GS$168,0)</f>
      </c>
      <c r="GT181" s="14">
        <f>IFERROR(VLOOKUP($EG181,Data!$B:$CP,Daily!GT$10,0)/GT$168,0)</f>
      </c>
      <c r="GU181" s="14">
        <f>IFERROR(VLOOKUP($EG181,Data!$B:$CP,Daily!GU$10,0)/GU$168,0)</f>
      </c>
      <c r="GV181" s="14">
        <f>IFERROR(VLOOKUP($EG181,Data!$B:$CP,Daily!GV$10,0)/GV$168,0)</f>
      </c>
      <c r="GW181" s="14">
        <f>IFERROR(VLOOKUP($EG181,Data!$B:$CP,Daily!GW$10,0)/GW$168,0)</f>
      </c>
      <c r="GX181" s="14">
        <f>IFERROR(VLOOKUP($EG181,Data!$B:$CP,Daily!GX$10,0)/GX$168,0)</f>
      </c>
      <c r="GY181" s="14">
        <f>IFERROR(VLOOKUP($EG181,Data!$B:$CP,Daily!GY$10,0)/GY$168,0)</f>
      </c>
      <c r="GZ181" s="14">
        <f>IFERROR(VLOOKUP($EG181,Data!$B:$CP,Daily!GZ$10,0)/GZ$168,0)</f>
      </c>
      <c r="HA181" s="14">
        <f>IFERROR(VLOOKUP($EG181,Data!$B:$CP,Daily!HA$10,0)/HA$168,0)</f>
      </c>
      <c r="HB181" s="14">
        <f>IFERROR(VLOOKUP($EG181,Data!$B:$CP,Daily!HB$10,0)/HB$168,0)</f>
      </c>
      <c r="HC181" s="14">
        <f>IFERROR(VLOOKUP($EG181,Data!$B:$CP,Daily!HC$10,0)/HC$168,0)</f>
      </c>
      <c r="HD181" s="14">
        <f>IFERROR(VLOOKUP($EG181,Data!$B:$CP,Daily!HD$10,0)/HD$168,0)</f>
      </c>
      <c r="HE181" s="14">
        <f>IFERROR(VLOOKUP($EG181,Data!$B:$CP,Daily!HE$10,0)/HE$168,0)</f>
      </c>
      <c r="HF181" s="14">
        <f>IFERROR(VLOOKUP($EG181,Data!$B:$CP,Daily!HF$10,0)/HF$168,0)</f>
      </c>
      <c r="HG181" s="14">
        <f>IFERROR(VLOOKUP($EG181,Data!$B:$CP,Daily!HG$10,0)/HG$168,0)</f>
      </c>
      <c r="HH181" s="14">
        <f>IFERROR(VLOOKUP($EG181,Data!$B:$CP,Daily!HH$10,0)/HH$168,0)</f>
      </c>
      <c r="HI181" s="14">
        <f>IFERROR(VLOOKUP($EG181,Data!$B:$CP,Daily!HI$10,0)/HI$168,0)</f>
      </c>
      <c r="HJ181" s="14">
        <f>IFERROR(VLOOKUP($EG181,Data!$B:$CP,Daily!HJ$10,0)/HJ$168,0)</f>
      </c>
      <c r="HK181" s="14">
        <f>IFERROR(VLOOKUP($EG181,Data!$B:$CP,Daily!HK$10,0)/HK$168,0)</f>
      </c>
      <c r="HL181" s="14">
        <f>IFERROR(VLOOKUP($EG181,Data!$B:$CP,Daily!HL$10,0)/HL$168,0)</f>
      </c>
      <c r="HM181" s="14">
        <f>IFERROR(VLOOKUP($EG181,Data!$B:$CP,Daily!HM$10,0)/HM$168,0)</f>
      </c>
      <c r="HN181" s="14">
        <f>IFERROR(VLOOKUP($EG181,Data!$B:$CP,Daily!HN$10,0)/HN$168,0)</f>
      </c>
      <c r="HO181" s="14">
        <f>IFERROR(VLOOKUP($EG181,Data!$B:$CP,Daily!HO$10,0)/HO$168,0)</f>
      </c>
      <c r="HP181" s="14">
        <f>IFERROR(VLOOKUP($EG181,Data!$B:$CP,Daily!HP$10,0)/HP$168,0)</f>
      </c>
      <c r="HQ181" s="14">
        <f>IFERROR(VLOOKUP($EG181,Data!$B:$CP,Daily!HQ$10,0)/HQ$168,0)</f>
      </c>
      <c r="HR181" s="14">
        <f>IFERROR(VLOOKUP($EG181,Data!$B:$CP,Daily!HR$10,0)/HR$168,0)</f>
      </c>
      <c r="HS181" s="14">
        <f>IFERROR(VLOOKUP($EG181,Data!$B:$CP,Daily!HS$10,0)/HS$168,0)</f>
      </c>
      <c r="HT181" s="14">
        <f>IFERROR(VLOOKUP($EG181,Data!$B:$CP,Daily!HT$10,0)/HT$168,0)</f>
      </c>
      <c r="HU181" s="14">
        <f>IFERROR(VLOOKUP($EG181,Data!$B:$CP,Daily!HU$10,0)/HU$168,0)</f>
      </c>
      <c r="HV181" s="52">
        <f t="shared" si="2141"/>
      </c>
      <c r="HW181" s="52">
        <f t="shared" si="2142"/>
      </c>
      <c r="HX181" s="52">
        <f t="shared" si="2649"/>
      </c>
      <c r="HY181" s="52">
        <f t="shared" si="2650"/>
      </c>
      <c r="HZ181" s="52">
        <f t="shared" si="2651"/>
      </c>
      <c r="IA181" s="55"/>
      <c r="IB181" s="14">
        <f t="shared" si="2652"/>
      </c>
      <c r="IC181" s="14">
        <f t="shared" ref="IC181:IC189" si="2748">SUMPRODUCT(HM181:HS181,HM$168:HS$168)/SUM(HM$168:HS$168)</f>
      </c>
      <c r="ID181" s="14">
        <f t="shared" ref="ID181:ID189" si="2749">SUMPRODUCT(GQ181:HS181,GQ$168:HS$168)/SUM(GQ$168:HS$168)</f>
      </c>
      <c r="IE181" s="16"/>
      <c r="IF181" s="9" t="s">
        <v>880</v>
      </c>
      <c r="IG181" s="9" t="s">
        <v>157</v>
      </c>
      <c r="IH181" s="14">
        <f>IFERROR(VLOOKUP($IF181,Data!$B:$CP,Daily!IH$10,0)/IH$168,0)</f>
      </c>
      <c r="II181" s="14">
        <f>IFERROR(VLOOKUP($IF181,Data!$B:$CP,Daily!II$10,0)/II$168,0)</f>
      </c>
      <c r="IJ181" s="14">
        <f>IFERROR(VLOOKUP($IF181,Data!$B:$CP,Daily!IJ$10,0)/IJ$168,0)</f>
      </c>
      <c r="IK181" s="14">
        <f>IFERROR(VLOOKUP($IF181,Data!$B:$CP,Daily!IK$10,0)/IK$168,0)</f>
      </c>
      <c r="IL181" s="14">
        <f>IFERROR(VLOOKUP($IF181,Data!$B:$CP,Daily!IL$10,0)/IL$168,0)</f>
      </c>
      <c r="IM181" s="14">
        <f>IFERROR(VLOOKUP($IF181,Data!$B:$CP,Daily!IM$10,0)/IM$168,0)</f>
      </c>
      <c r="IN181" s="14">
        <f>IFERROR(VLOOKUP($IF181,Data!$B:$CP,Daily!IN$10,0)/IN$168,0)</f>
      </c>
      <c r="IO181" s="14">
        <f>IFERROR(VLOOKUP($IF181,Data!$B:$CP,Daily!IO$10,0)/IO$168,0)</f>
      </c>
      <c r="IP181" s="14">
        <f>IFERROR(VLOOKUP($IF181,Data!$B:$CP,Daily!IP$10,0)/IP$168,0)</f>
      </c>
      <c r="IQ181" s="14">
        <f>IFERROR(VLOOKUP($IF181,Data!$B:$CP,Daily!IQ$10,0)/IQ$168,0)</f>
      </c>
      <c r="IR181" s="14">
        <f>IFERROR(VLOOKUP($IF181,Data!$B:$CP,Daily!IR$10,0)/IR$168,0)</f>
      </c>
      <c r="IS181" s="14">
        <f>IFERROR(VLOOKUP($IF181,Data!$B:$CP,Daily!IS$10,0)/IS$168,0)</f>
      </c>
      <c r="IT181" s="14">
        <f>IFERROR(VLOOKUP($IF181,Data!$B:$CP,Daily!IT$10,0)/IT$168,0)</f>
      </c>
      <c r="IU181" s="14">
        <f>IFERROR(VLOOKUP($IF181,Data!$B:$CP,Daily!IU$10,0)/IU$168,0)</f>
      </c>
      <c r="IV181" s="14">
        <f>IFERROR(VLOOKUP($IF181,Data!$B:$CP,Daily!IV$10,0)/IV$168,0)</f>
      </c>
      <c r="IW181" s="14">
        <f>IFERROR(VLOOKUP($IF181,Data!$B:$CP,Daily!IW$10,0)/IW$168,0)</f>
      </c>
      <c r="IX181" s="14">
        <f>IFERROR(VLOOKUP($IF181,Data!$B:$CP,Daily!IX$10,0)/IX$168,0)</f>
      </c>
      <c r="IY181" s="14">
        <f>IFERROR(VLOOKUP($IF181,Data!$B:$CP,Daily!IY$10,0)/IY$168,0)</f>
      </c>
      <c r="IZ181" s="14">
        <f>IFERROR(VLOOKUP($IF181,Data!$B:$CP,Daily!IZ$10,0)/IZ$168,0)</f>
      </c>
      <c r="JA181" s="14">
        <f>IFERROR(VLOOKUP($IF181,Data!$B:$CP,Daily!JA$10,0)/JA$168,0)</f>
      </c>
      <c r="JB181" s="14">
        <f>IFERROR(VLOOKUP($IF181,Data!$B:$CP,Daily!JB$10,0)/JB$168,0)</f>
      </c>
      <c r="JC181" s="14">
        <f>IFERROR(VLOOKUP($IF181,Data!$B:$CP,Daily!JC$10,0)/JC$168,0)</f>
      </c>
      <c r="JD181" s="14">
        <f>IFERROR(VLOOKUP($IF181,Data!$B:$CP,Daily!JD$10,0)/JD$168,0)</f>
      </c>
      <c r="JE181" s="14">
        <f>IFERROR(VLOOKUP($IF181,Data!$B:$CP,Daily!JE$10,0)/JE$168,0)</f>
      </c>
      <c r="JF181" s="14">
        <f>IFERROR(VLOOKUP($IF181,Data!$B:$CP,Daily!JF$10,0)/JF$168,0)</f>
      </c>
      <c r="JG181" s="14">
        <f>IFERROR(VLOOKUP($IF181,Data!$B:$CP,Daily!JG$10,0)/JG$168,0)</f>
      </c>
      <c r="JH181" s="14">
        <f>IFERROR(VLOOKUP($IF181,Data!$B:$CP,Daily!JH$10,0)/JH$168,0)</f>
      </c>
      <c r="JI181" s="14">
        <f>IFERROR(VLOOKUP($IF181,Data!$B:$CP,Daily!JI$10,0)/JI$168,0)</f>
      </c>
      <c r="JJ181" s="14">
        <f>IFERROR(VLOOKUP($IF181,Data!$B:$CP,Daily!JJ$10,0)/JJ$168,0)</f>
      </c>
      <c r="JK181" s="14">
        <f>IFERROR(VLOOKUP($IF181,Data!$B:$CP,Daily!JK$10,0)/JK$168,0)</f>
      </c>
      <c r="JL181" s="14">
        <f>IFERROR(VLOOKUP($IF181,Data!$B:$CP,Daily!JL$10,0)/JL$168,0)</f>
      </c>
      <c r="JM181" s="14">
        <f>IFERROR(VLOOKUP($IF181,Data!$B:$CP,Daily!JM$10,0)/JM$168,0)</f>
      </c>
      <c r="JN181" s="14">
        <f>IFERROR(VLOOKUP($IF181,Data!$B:$CP,Daily!JN$10,0)/JN$168,0)</f>
      </c>
      <c r="JO181" s="14">
        <f>IFERROR(VLOOKUP($IF181,Data!$B:$CP,Daily!JO$10,0)/JO$168,0)</f>
      </c>
      <c r="JP181" s="14">
        <f>IFERROR(VLOOKUP($IF181,Data!$B:$CP,Daily!JP$10,0)/JP$168,0)</f>
      </c>
      <c r="JQ181" s="14">
        <f>IFERROR(VLOOKUP($IF181,Data!$B:$CP,Daily!JQ$10,0)/JQ$168,0)</f>
      </c>
      <c r="JR181" s="14">
        <f>IFERROR(VLOOKUP($IF181,Data!$B:$CP,Daily!JR$10,0)/JR$168,0)</f>
      </c>
      <c r="JS181" s="14">
        <f>IFERROR(VLOOKUP($IF181,Data!$B:$CP,Daily!JS$10,0)/JS$168,0)</f>
      </c>
      <c r="JT181" s="14">
        <f>IFERROR(VLOOKUP($IF181,Data!$B:$CP,Daily!JT$10,0)/JT$168,0)</f>
      </c>
      <c r="JU181" s="14">
        <f>IFERROR(VLOOKUP($IF181,Data!$B:$CP,Daily!JU$10,0)/JU$168,0)</f>
      </c>
      <c r="JV181" s="14">
        <f>IFERROR(VLOOKUP($IF181,Data!$B:$CP,Daily!JV$10,0)/JV$168,0)</f>
      </c>
      <c r="JW181" s="14">
        <f>IFERROR(VLOOKUP($IF181,Data!$B:$CP,Daily!JW$10,0)/JW$168,0)</f>
      </c>
      <c r="JX181" s="14">
        <f>IFERROR(VLOOKUP($IF181,Data!$B:$CP,Daily!JX$10,0)/JX$168,0)</f>
      </c>
      <c r="JY181" s="14">
        <f>IFERROR(VLOOKUP($IF181,Data!$B:$CP,Daily!JY$10,0)/JY$168,0)</f>
      </c>
      <c r="JZ181" s="14">
        <f>IFERROR(VLOOKUP($IF181,Data!$B:$CP,Daily!JZ$10,0)/JZ$168,0)</f>
      </c>
      <c r="KA181" s="14">
        <f>IFERROR(VLOOKUP($IF181,Data!$B:$CP,Daily!KA$10,0)/KA$168,0)</f>
      </c>
      <c r="KB181" s="14">
        <f>IFERROR(VLOOKUP($IF181,Data!$B:$CP,Daily!KB$10,0)/KB$168,0)</f>
      </c>
      <c r="KC181" s="14">
        <f>IFERROR(VLOOKUP($IF181,Data!$B:$CP,Daily!KC$10,0)/KC$168,0)</f>
      </c>
      <c r="KD181" s="14">
        <f>IFERROR(VLOOKUP($IF181,Data!$B:$CP,Daily!KD$10,0)/KD$168,0)</f>
      </c>
      <c r="KE181" s="14">
        <f>IFERROR(VLOOKUP($IF181,Data!$B:$CP,Daily!KE$10,0)/KE$168,0)</f>
      </c>
      <c r="KF181" s="14">
        <f>IFERROR(VLOOKUP($IF181,Data!$B:$CP,Daily!KF$10,0)/KF$168,0)</f>
      </c>
      <c r="KG181" s="14">
        <f>IFERROR(VLOOKUP($IF181,Data!$B:$CP,Daily!KG$10,0)/KG$168,0)</f>
      </c>
      <c r="KH181" s="14">
        <f>IFERROR(VLOOKUP($IF181,Data!$B:$CP,Daily!KH$10,0)/KH$168,0)</f>
      </c>
      <c r="KI181" s="14">
        <f>IFERROR(VLOOKUP($IF181,Data!$B:$CP,Daily!KI$10,0)/KI$168,0)</f>
      </c>
      <c r="KJ181" s="14">
        <f>IFERROR(VLOOKUP($IF181,Data!$B:$CP,Daily!KJ$10,0)/KJ$168,0)</f>
      </c>
      <c r="KK181" s="14">
        <f>IFERROR(VLOOKUP($IF181,Data!$B:$CP,Daily!KK$10,0)/KK$168,0)</f>
      </c>
      <c r="KL181" s="14">
        <f>IFERROR(VLOOKUP($IF181,Data!$B:$CP,Daily!KL$10,0)/KL$168,0)</f>
      </c>
      <c r="KM181" s="14">
        <f>IFERROR(VLOOKUP($IF181,Data!$B:$CP,Daily!KM$10,0)/KM$168,0)</f>
      </c>
      <c r="KN181" s="14">
        <f>IFERROR(VLOOKUP($IF181,Data!$B:$CP,Daily!KN$10,0)/KN$168,0)</f>
      </c>
      <c r="KO181" s="14">
        <f>IFERROR(VLOOKUP($IF181,Data!$B:$CP,Daily!KO$10,0)/KO$168,0)</f>
      </c>
      <c r="KP181" s="14">
        <f>IFERROR(VLOOKUP($IF181,Data!$B:$CP,Daily!KP$10,0)/KP$168,0)</f>
      </c>
      <c r="KQ181" s="14">
        <f>IFERROR(VLOOKUP($IF181,Data!$B:$CP,Daily!KQ$10,0)/KQ$168,0)</f>
      </c>
      <c r="KR181" s="14">
        <f>IFERROR(VLOOKUP($IF181,Data!$B:$CP,Daily!KR$10,0)/KR$168,0)</f>
      </c>
      <c r="KS181" s="14">
        <f>IFERROR(VLOOKUP($IF181,Data!$B:$CP,Daily!KS$10,0)/KS$168,0)</f>
      </c>
      <c r="KT181" s="14">
        <f>IFERROR(VLOOKUP($IF181,Data!$B:$CP,Daily!KT$10,0)/KT$168,0)</f>
      </c>
      <c r="KU181" s="14">
        <f>IFERROR(VLOOKUP($IF181,Data!$B:$CP,Daily!KU$10,0)/KU$168,0)</f>
      </c>
      <c r="KV181" s="14">
        <f>IFERROR(VLOOKUP($IF181,Data!$B:$CP,Daily!KV$10,0)/KV$168,0)</f>
      </c>
      <c r="KW181" s="14">
        <f>IFERROR(VLOOKUP($IF181,Data!$B:$CP,Daily!KW$10,0)/KW$168,0)</f>
      </c>
      <c r="KX181" s="14">
        <f>IFERROR(VLOOKUP($IF181,Data!$B:$CP,Daily!KX$10,0)/KX$168,0)</f>
      </c>
      <c r="KY181" s="14">
        <f>IFERROR(VLOOKUP($IF181,Data!$B:$CP,Daily!KY$10,0)/KY$168,0)</f>
      </c>
      <c r="KZ181" s="14">
        <f>IFERROR(VLOOKUP($IF181,Data!$B:$CP,Daily!KZ$10,0)/KZ$168,0)</f>
      </c>
      <c r="LA181" s="14">
        <f>IFERROR(VLOOKUP($IF181,Data!$B:$CP,Daily!LA$10,0)/LA$168,0)</f>
      </c>
      <c r="LB181" s="14">
        <f>IFERROR(VLOOKUP($IF181,Data!$B:$CP,Daily!LB$10,0)/LB$168,0)</f>
      </c>
      <c r="LC181" s="14">
        <f>IFERROR(VLOOKUP($IF181,Data!$B:$CP,Daily!LC$10,0)/LC$168,0)</f>
      </c>
      <c r="LD181" s="14">
        <f>IFERROR(VLOOKUP($IF181,Data!$B:$CP,Daily!LD$10,0)/LD$168,0)</f>
      </c>
      <c r="LE181" s="14">
        <f>IFERROR(VLOOKUP($IF181,Data!$B:$CP,Daily!LE$10,0)/LE$168,0)</f>
      </c>
      <c r="LF181" s="14">
        <f>IFERROR(VLOOKUP($IF181,Data!$B:$CP,Daily!LF$10,0)/LF$168,0)</f>
      </c>
      <c r="LG181" s="14">
        <f>IFERROR(VLOOKUP($IF181,Data!$B:$CP,Daily!LG$10,0)/LG$168,0)</f>
      </c>
      <c r="LH181" s="14">
        <f>IFERROR(VLOOKUP($IF181,Data!$B:$CP,Daily!LH$10,0)/LH$168,0)</f>
      </c>
      <c r="LI181" s="14">
        <f>IFERROR(VLOOKUP($IF181,Data!$B:$CP,Daily!LI$10,0)/LI$168,0)</f>
      </c>
      <c r="LJ181" s="14">
        <f>IFERROR(VLOOKUP($IF181,Data!$B:$CP,Daily!LJ$10,0)/LJ$168,0)</f>
      </c>
      <c r="LK181" s="14">
        <f>IFERROR(VLOOKUP($IF181,Data!$B:$CP,Daily!LK$10,0)/LK$168,0)</f>
      </c>
      <c r="LL181" s="14">
        <f>IFERROR(VLOOKUP($IF181,Data!$B:$CP,Daily!LL$10,0)/LL$168,0)</f>
      </c>
      <c r="LM181" s="14">
        <f>IFERROR(VLOOKUP($IF181,Data!$B:$CP,Daily!LM$10,0)/LM$168,0)</f>
      </c>
      <c r="LN181" s="14">
        <f>IFERROR(VLOOKUP($IF181,Data!$B:$CP,Daily!LN$10,0)/LN$168,0)</f>
      </c>
      <c r="LO181" s="14">
        <f>IFERROR(VLOOKUP($IF181,Data!$B:$CP,Daily!LO$10,0)/LO$168,0)</f>
      </c>
      <c r="LP181" s="14">
        <f>IFERROR(VLOOKUP($IF181,Data!$B:$CP,Daily!LP$10,0)/LP$168,0)</f>
      </c>
      <c r="LQ181" s="14">
        <f>IFERROR(VLOOKUP($IF181,Data!$B:$CP,Daily!LQ$10,0)/LQ$168,0)</f>
      </c>
      <c r="LR181" s="14">
        <f>IFERROR(VLOOKUP($IF181,Data!$B:$CP,Daily!LR$10,0)/LR$168,0)</f>
      </c>
      <c r="LS181" s="14">
        <f>IFERROR(VLOOKUP($IF181,Data!$B:$CP,Daily!LS$10,0)/LS$168,0)</f>
      </c>
      <c r="LU181" s="52">
        <f t="shared" si="2145"/>
      </c>
      <c r="LV181" s="52">
        <f t="shared" si="2146"/>
      </c>
      <c r="LW181" s="52">
        <f t="shared" si="2708"/>
      </c>
      <c r="LX181" s="52">
        <f t="shared" si="2709"/>
      </c>
      <c r="LY181" s="52">
        <f t="shared" si="2710"/>
      </c>
      <c r="LZ181" s="55"/>
      <c r="MA181" s="14">
        <f t="shared" si="2711"/>
      </c>
      <c r="MB181" s="14">
        <f t="shared" ref="MB181:MB189" si="2750">SUMPRODUCT(LL181:LR181,LL$168:LR$168)/SUM(LL$168:LR$168)</f>
      </c>
      <c r="MC181" s="14">
        <f t="shared" ref="MC181:MC189" si="2751">SUMPRODUCT(KP181:LR181,KP$168:LR$168)/SUM(KP$168:LR$168)</f>
      </c>
    </row>
    <row r="182" spans="4:341" hidden="1" x14ac:dyDescent="0.25">
      <c r="D182" s="74" t="s">
        <v>881</v>
      </c>
      <c r="E182" s="67" t="str">
        <f>VLOOKUP($D182,'Metric Nature'!$C:$D,2,0)&amp;IF(($F182&lt;(EA182)),"Below",IF(($F182&gt;(DZ182)),"Above","Within"))</f>
      </c>
      <c r="F182" s="71">
        <f t="shared" si="2524"/>
      </c>
      <c r="G182" s="63">
        <f t="shared" si="2525"/>
      </c>
      <c r="H182" s="98">
        <f t="shared" si="2526"/>
      </c>
      <c r="I182" s="63">
        <f t="shared" si="2527"/>
      </c>
      <c r="J182" s="71">
        <f t="shared" si="2528"/>
      </c>
      <c r="K182" s="62">
        <f t="shared" si="2529"/>
      </c>
      <c r="L182" s="70"/>
      <c r="M182" s="67" t="str">
        <f>VLOOKUP($D182,'Metric Nature'!$C:$D,2,0)&amp;IF(($N182&lt;(HZ182)),"Below",IF(($N182&gt;(HY182)),"Above","Within"))</f>
      </c>
      <c r="N182" s="71">
        <f t="shared" si="2530"/>
      </c>
      <c r="O182" s="63">
        <f t="shared" si="2635"/>
      </c>
      <c r="P182" s="98">
        <f t="shared" si="2745"/>
      </c>
      <c r="Q182" s="63">
        <f t="shared" si="2531"/>
      </c>
      <c r="R182" s="71">
        <f t="shared" si="2532"/>
      </c>
      <c r="S182" s="62">
        <f t="shared" si="2533"/>
      </c>
      <c r="T182" s="70"/>
      <c r="U182" s="67" t="str">
        <f>VLOOKUP($D182,'Metric Nature'!$C:$D,2,0)&amp;IF(($V182&lt;(LY182)),"Below",IF(($V182&gt;(LX182)),"Above","Within"))</f>
      </c>
      <c r="V182" s="62">
        <f t="shared" si="2534"/>
      </c>
      <c r="W182" s="63">
        <f t="shared" si="2637"/>
      </c>
      <c r="X182" s="62">
        <f t="shared" si="2535"/>
      </c>
      <c r="Y182" s="63">
        <f t="shared" si="2638"/>
      </c>
      <c r="Z182" s="62">
        <f t="shared" si="2536"/>
      </c>
      <c r="AA182" s="62">
        <f t="shared" si="2714"/>
      </c>
      <c r="AB182" s="64"/>
      <c r="AC182" s="60" t="s">
        <v>882</v>
      </c>
      <c r="AI182" s="9" t="s">
        <v>881</v>
      </c>
      <c r="AJ182" s="14">
        <f>IFERROR((IFERROR(VLOOKUP($EG182,Data!$B:$CP,Daily!EI$10,0),0)+IFERROR(VLOOKUP($IF182,Data!$B:$CP,Daily!IH$10,0),0))/AJ$168,0)</f>
      </c>
      <c r="AK182" s="14">
        <f>IFERROR((IFERROR(VLOOKUP($EG182,Data!$B:$CP,Daily!EJ$10,0),0)+IFERROR(VLOOKUP($IF182,Data!$B:$CP,Daily!II$10,0),0))/AK$168,0)</f>
      </c>
      <c r="AL182" s="14">
        <f>IFERROR((IFERROR(VLOOKUP($EG182,Data!$B:$CP,Daily!EK$10,0),0)+IFERROR(VLOOKUP($IF182,Data!$B:$CP,Daily!IJ$10,0),0))/AL$168,0)</f>
      </c>
      <c r="AM182" s="14">
        <f>IFERROR((IFERROR(VLOOKUP($EG182,Data!$B:$CP,Daily!EL$10,0),0)+IFERROR(VLOOKUP($IF182,Data!$B:$CP,Daily!IK$10,0),0))/AM$168,0)</f>
      </c>
      <c r="AN182" s="14">
        <f>IFERROR((IFERROR(VLOOKUP($EG182,Data!$B:$CP,Daily!EM$10,0),0)+IFERROR(VLOOKUP($IF182,Data!$B:$CP,Daily!IL$10,0),0))/AN$168,0)</f>
      </c>
      <c r="AO182" s="14">
        <f>IFERROR((IFERROR(VLOOKUP($EG182,Data!$B:$CP,Daily!EN$10,0),0)+IFERROR(VLOOKUP($IF182,Data!$B:$CP,Daily!IM$10,0),0))/AO$168,0)</f>
      </c>
      <c r="AP182" s="14">
        <f>IFERROR((IFERROR(VLOOKUP($EG182,Data!$B:$CP,Daily!EO$10,0),0)+IFERROR(VLOOKUP($IF182,Data!$B:$CP,Daily!IN$10,0),0))/AP$168,0)</f>
      </c>
      <c r="AQ182" s="14">
        <f>IFERROR((IFERROR(VLOOKUP($EG182,Data!$B:$CP,Daily!EP$10,0),0)+IFERROR(VLOOKUP($IF182,Data!$B:$CP,Daily!IO$10,0),0))/AQ$168,0)</f>
      </c>
      <c r="AR182" s="14">
        <f>IFERROR((IFERROR(VLOOKUP($EG182,Data!$B:$CP,Daily!EQ$10,0),0)+IFERROR(VLOOKUP($IF182,Data!$B:$CP,Daily!IP$10,0),0))/AR$168,0)</f>
      </c>
      <c r="AS182" s="14">
        <f>IFERROR((IFERROR(VLOOKUP($EG182,Data!$B:$CP,Daily!ER$10,0),0)+IFERROR(VLOOKUP($IF182,Data!$B:$CP,Daily!IQ$10,0),0))/AS$168,0)</f>
      </c>
      <c r="AT182" s="14">
        <f>IFERROR((IFERROR(VLOOKUP($EG182,Data!$B:$CP,Daily!ES$10,0),0)+IFERROR(VLOOKUP($IF182,Data!$B:$CP,Daily!IR$10,0),0))/AT$168,0)</f>
      </c>
      <c r="AU182" s="14">
        <f>IFERROR((IFERROR(VLOOKUP($EG182,Data!$B:$CP,Daily!ET$10,0),0)+IFERROR(VLOOKUP($IF182,Data!$B:$CP,Daily!IS$10,0),0))/AU$168,0)</f>
      </c>
      <c r="AV182" s="14">
        <f>IFERROR((IFERROR(VLOOKUP($EG182,Data!$B:$CP,Daily!EU$10,0),0)+IFERROR(VLOOKUP($IF182,Data!$B:$CP,Daily!IT$10,0),0))/AV$168,0)</f>
      </c>
      <c r="AW182" s="14">
        <f>IFERROR((IFERROR(VLOOKUP($EG182,Data!$B:$CP,Daily!EV$10,0),0)+IFERROR(VLOOKUP($IF182,Data!$B:$CP,Daily!IU$10,0),0))/AW$168,0)</f>
      </c>
      <c r="AX182" s="14">
        <f>IFERROR((IFERROR(VLOOKUP($EG182,Data!$B:$CP,Daily!EW$10,0),0)+IFERROR(VLOOKUP($IF182,Data!$B:$CP,Daily!IV$10,0),0))/AX$168,0)</f>
      </c>
      <c r="AY182" s="14">
        <f>IFERROR((IFERROR(VLOOKUP($EG182,Data!$B:$CP,Daily!EX$10,0),0)+IFERROR(VLOOKUP($IF182,Data!$B:$CP,Daily!IW$10,0),0))/AY$168,0)</f>
      </c>
      <c r="AZ182" s="14">
        <f>IFERROR((IFERROR(VLOOKUP($EG182,Data!$B:$CP,Daily!EY$10,0),0)+IFERROR(VLOOKUP($IF182,Data!$B:$CP,Daily!IX$10,0),0))/AZ$168,0)</f>
      </c>
      <c r="BA182" s="14">
        <f>IFERROR((IFERROR(VLOOKUP($EG182,Data!$B:$CP,Daily!EZ$10,0),0)+IFERROR(VLOOKUP($IF182,Data!$B:$CP,Daily!IY$10,0),0))/BA$168,0)</f>
      </c>
      <c r="BB182" s="14">
        <f>IFERROR((IFERROR(VLOOKUP($EG182,Data!$B:$CP,Daily!FA$10,0),0)+IFERROR(VLOOKUP($IF182,Data!$B:$CP,Daily!IZ$10,0),0))/BB$168,0)</f>
      </c>
      <c r="BC182" s="14">
        <f>IFERROR((IFERROR(VLOOKUP($EG182,Data!$B:$CP,Daily!FB$10,0),0)+IFERROR(VLOOKUP($IF182,Data!$B:$CP,Daily!JA$10,0),0))/BC$168,0)</f>
      </c>
      <c r="BD182" s="14">
        <f>IFERROR((IFERROR(VLOOKUP($EG182,Data!$B:$CP,Daily!FC$10,0),0)+IFERROR(VLOOKUP($IF182,Data!$B:$CP,Daily!JB$10,0),0))/BD$168,0)</f>
      </c>
      <c r="BE182" s="14">
        <f>IFERROR((IFERROR(VLOOKUP($EG182,Data!$B:$CP,Daily!FD$10,0),0)+IFERROR(VLOOKUP($IF182,Data!$B:$CP,Daily!JC$10,0),0))/BE$168,0)</f>
      </c>
      <c r="BF182" s="14">
        <f>IFERROR((IFERROR(VLOOKUP($EG182,Data!$B:$CP,Daily!FE$10,0),0)+IFERROR(VLOOKUP($IF182,Data!$B:$CP,Daily!JD$10,0),0))/BF$168,0)</f>
      </c>
      <c r="BG182" s="14">
        <f>IFERROR((IFERROR(VLOOKUP($EG182,Data!$B:$CP,Daily!FF$10,0),0)+IFERROR(VLOOKUP($IF182,Data!$B:$CP,Daily!JE$10,0),0))/BG$168,0)</f>
      </c>
      <c r="BH182" s="14">
        <f>IFERROR((IFERROR(VLOOKUP($EG182,Data!$B:$CP,Daily!FG$10,0),0)+IFERROR(VLOOKUP($IF182,Data!$B:$CP,Daily!JF$10,0),0))/BH$168,0)</f>
      </c>
      <c r="BI182" s="14">
        <f>IFERROR((IFERROR(VLOOKUP($EG182,Data!$B:$CP,Daily!FH$10,0),0)+IFERROR(VLOOKUP($IF182,Data!$B:$CP,Daily!JG$10,0),0))/BI$168,0)</f>
      </c>
      <c r="BJ182" s="14">
        <f>IFERROR((IFERROR(VLOOKUP($EG182,Data!$B:$CP,Daily!FI$10,0),0)+IFERROR(VLOOKUP($IF182,Data!$B:$CP,Daily!JH$10,0),0))/BJ$168,0)</f>
      </c>
      <c r="BK182" s="14">
        <f>IFERROR((IFERROR(VLOOKUP($EG182,Data!$B:$CP,Daily!FJ$10,0),0)+IFERROR(VLOOKUP($IF182,Data!$B:$CP,Daily!JI$10,0),0))/BK$168,0)</f>
      </c>
      <c r="BL182" s="14">
        <f>IFERROR((IFERROR(VLOOKUP($EG182,Data!$B:$CP,Daily!FK$10,0),0)+IFERROR(VLOOKUP($IF182,Data!$B:$CP,Daily!JJ$10,0),0))/BL$168,0)</f>
      </c>
      <c r="BM182" s="14">
        <f>IFERROR((IFERROR(VLOOKUP($EG182,Data!$B:$CP,Daily!FL$10,0),0)+IFERROR(VLOOKUP($IF182,Data!$B:$CP,Daily!JK$10,0),0))/BM$168,0)</f>
      </c>
      <c r="BN182" s="14">
        <f>IFERROR((IFERROR(VLOOKUP($EG182,Data!$B:$CP,Daily!FM$10,0),0)+IFERROR(VLOOKUP($IF182,Data!$B:$CP,Daily!JL$10,0),0))/BN$168,0)</f>
      </c>
      <c r="BO182" s="14">
        <f>IFERROR((IFERROR(VLOOKUP($EG182,Data!$B:$CP,Daily!FN$10,0),0)+IFERROR(VLOOKUP($IF182,Data!$B:$CP,Daily!JM$10,0),0))/BO$168,0)</f>
      </c>
      <c r="BP182" s="14">
        <f>IFERROR((IFERROR(VLOOKUP($EG182,Data!$B:$CP,Daily!FO$10,0),0)+IFERROR(VLOOKUP($IF182,Data!$B:$CP,Daily!JN$10,0),0))/BP$168,0)</f>
      </c>
      <c r="BQ182" s="14">
        <f>IFERROR((IFERROR(VLOOKUP($EG182,Data!$B:$CP,Daily!FP$10,0),0)+IFERROR(VLOOKUP($IF182,Data!$B:$CP,Daily!JO$10,0),0))/BQ$168,0)</f>
      </c>
      <c r="BR182" s="14">
        <f>IFERROR((IFERROR(VLOOKUP($EG182,Data!$B:$CP,Daily!FQ$10,0),0)+IFERROR(VLOOKUP($IF182,Data!$B:$CP,Daily!JP$10,0),0))/BR$168,0)</f>
      </c>
      <c r="BS182" s="14">
        <f>IFERROR((IFERROR(VLOOKUP($EG182,Data!$B:$CP,Daily!FR$10,0),0)+IFERROR(VLOOKUP($IF182,Data!$B:$CP,Daily!JQ$10,0),0))/BS$168,0)</f>
      </c>
      <c r="BT182" s="14">
        <f>IFERROR((IFERROR(VLOOKUP($EG182,Data!$B:$CP,Daily!FS$10,0),0)+IFERROR(VLOOKUP($IF182,Data!$B:$CP,Daily!JR$10,0),0))/BT$168,0)</f>
      </c>
      <c r="BU182" s="14">
        <f>IFERROR((IFERROR(VLOOKUP($EG182,Data!$B:$CP,Daily!FT$10,0),0)+IFERROR(VLOOKUP($IF182,Data!$B:$CP,Daily!JS$10,0),0))/BU$168,0)</f>
      </c>
      <c r="BV182" s="14">
        <f>IFERROR((IFERROR(VLOOKUP($EG182,Data!$B:$CP,Daily!FU$10,0),0)+IFERROR(VLOOKUP($IF182,Data!$B:$CP,Daily!JT$10,0),0))/BV$168,0)</f>
      </c>
      <c r="BW182" s="14">
        <f>IFERROR((IFERROR(VLOOKUP($EG182,Data!$B:$CP,Daily!FV$10,0),0)+IFERROR(VLOOKUP($IF182,Data!$B:$CP,Daily!JU$10,0),0))/BW$168,0)</f>
      </c>
      <c r="BX182" s="14">
        <f>IFERROR((IFERROR(VLOOKUP($EG182,Data!$B:$CP,Daily!FW$10,0),0)+IFERROR(VLOOKUP($IF182,Data!$B:$CP,Daily!JV$10,0),0))/BX$168,0)</f>
      </c>
      <c r="BY182" s="14">
        <f>IFERROR((IFERROR(VLOOKUP($EG182,Data!$B:$CP,Daily!FX$10,0),0)+IFERROR(VLOOKUP($IF182,Data!$B:$CP,Daily!JW$10,0),0))/BY$168,0)</f>
      </c>
      <c r="BZ182" s="14">
        <f>IFERROR((IFERROR(VLOOKUP($EG182,Data!$B:$CP,Daily!FY$10,0),0)+IFERROR(VLOOKUP($IF182,Data!$B:$CP,Daily!JX$10,0),0))/BZ$168,0)</f>
      </c>
      <c r="CA182" s="14">
        <f>IFERROR((IFERROR(VLOOKUP($EG182,Data!$B:$CP,Daily!FZ$10,0),0)+IFERROR(VLOOKUP($IF182,Data!$B:$CP,Daily!JY$10,0),0))/CA$168,0)</f>
      </c>
      <c r="CB182" s="14">
        <f>IFERROR((IFERROR(VLOOKUP($EG182,Data!$B:$CP,Daily!GA$10,0),0)+IFERROR(VLOOKUP($IF182,Data!$B:$CP,Daily!JZ$10,0),0))/CB$168,0)</f>
      </c>
      <c r="CC182" s="14">
        <f>IFERROR((IFERROR(VLOOKUP($EG182,Data!$B:$CP,Daily!GB$10,0),0)+IFERROR(VLOOKUP($IF182,Data!$B:$CP,Daily!KA$10,0),0))/CC$168,0)</f>
      </c>
      <c r="CD182" s="14">
        <f>IFERROR((IFERROR(VLOOKUP($EG182,Data!$B:$CP,Daily!GC$10,0),0)+IFERROR(VLOOKUP($IF182,Data!$B:$CP,Daily!KB$10,0),0))/CD$168,0)</f>
      </c>
      <c r="CE182" s="14">
        <f>IFERROR((IFERROR(VLOOKUP($EG182,Data!$B:$CP,Daily!GD$10,0),0)+IFERROR(VLOOKUP($IF182,Data!$B:$CP,Daily!KC$10,0),0))/CE$168,0)</f>
      </c>
      <c r="CF182" s="14">
        <f>IFERROR((IFERROR(VLOOKUP($EG182,Data!$B:$CP,Daily!GE$10,0),0)+IFERROR(VLOOKUP($IF182,Data!$B:$CP,Daily!KD$10,0),0))/CF$168,0)</f>
      </c>
      <c r="CG182" s="14">
        <f>IFERROR((IFERROR(VLOOKUP($EG182,Data!$B:$CP,Daily!GF$10,0),0)+IFERROR(VLOOKUP($IF182,Data!$B:$CP,Daily!KE$10,0),0))/CG$168,0)</f>
      </c>
      <c r="CH182" s="14">
        <f>IFERROR((IFERROR(VLOOKUP($EG182,Data!$B:$CP,Daily!GG$10,0),0)+IFERROR(VLOOKUP($IF182,Data!$B:$CP,Daily!KF$10,0),0))/CH$168,0)</f>
      </c>
      <c r="CI182" s="14">
        <f>IFERROR((IFERROR(VLOOKUP($EG182,Data!$B:$CP,Daily!GH$10,0),0)+IFERROR(VLOOKUP($IF182,Data!$B:$CP,Daily!KG$10,0),0))/CI$168,0)</f>
      </c>
      <c r="CJ182" s="14">
        <f>IFERROR((IFERROR(VLOOKUP($EG182,Data!$B:$CP,Daily!GI$10,0),0)+IFERROR(VLOOKUP($IF182,Data!$B:$CP,Daily!KH$10,0),0))/CJ$168,0)</f>
      </c>
      <c r="CK182" s="14">
        <f>IFERROR((IFERROR(VLOOKUP($EG182,Data!$B:$CP,Daily!GJ$10,0),0)+IFERROR(VLOOKUP($IF182,Data!$B:$CP,Daily!KI$10,0),0))/CK$168,0)</f>
      </c>
      <c r="CL182" s="14">
        <f>IFERROR((IFERROR(VLOOKUP($EG182,Data!$B:$CP,Daily!GK$10,0),0)+IFERROR(VLOOKUP($IF182,Data!$B:$CP,Daily!KJ$10,0),0))/CL$168,0)</f>
      </c>
      <c r="CM182" s="14">
        <f>IFERROR((IFERROR(VLOOKUP($EG182,Data!$B:$CP,Daily!GL$10,0),0)+IFERROR(VLOOKUP($IF182,Data!$B:$CP,Daily!KK$10,0),0))/CM$168,0)</f>
      </c>
      <c r="CN182" s="14">
        <f>IFERROR((IFERROR(VLOOKUP($EG182,Data!$B:$CP,Daily!GM$10,0),0)+IFERROR(VLOOKUP($IF182,Data!$B:$CP,Daily!KL$10,0),0))/CN$168,0)</f>
      </c>
      <c r="CO182" s="14">
        <f>IFERROR((IFERROR(VLOOKUP($EG182,Data!$B:$CP,Daily!GN$10,0),0)+IFERROR(VLOOKUP($IF182,Data!$B:$CP,Daily!KM$10,0),0))/CO$168,0)</f>
      </c>
      <c r="CP182" s="14">
        <f>IFERROR((IFERROR(VLOOKUP($EG182,Data!$B:$CP,Daily!GO$10,0),0)+IFERROR(VLOOKUP($IF182,Data!$B:$CP,Daily!KN$10,0),0))/CP$168,0)</f>
      </c>
      <c r="CQ182" s="14">
        <f>IFERROR((IFERROR(VLOOKUP($EG182,Data!$B:$CP,Daily!GP$10,0),0)+IFERROR(VLOOKUP($IF182,Data!$B:$CP,Daily!KO$10,0),0))/CQ$168,0)</f>
      </c>
      <c r="CR182" s="14">
        <f>IFERROR((IFERROR(VLOOKUP($EG182,Data!$B:$CP,Daily!GQ$10,0),0)+IFERROR(VLOOKUP($IF182,Data!$B:$CP,Daily!KP$10,0),0))/CR$168,0)</f>
      </c>
      <c r="CS182" s="14">
        <f>IFERROR((IFERROR(VLOOKUP($EG182,Data!$B:$CP,Daily!GR$10,0),0)+IFERROR(VLOOKUP($IF182,Data!$B:$CP,Daily!KQ$10,0),0))/CS$168,0)</f>
      </c>
      <c r="CT182" s="14">
        <f>IFERROR((IFERROR(VLOOKUP($EG182,Data!$B:$CP,Daily!GS$10,0),0)+IFERROR(VLOOKUP($IF182,Data!$B:$CP,Daily!KR$10,0),0))/CT$168,0)</f>
      </c>
      <c r="CU182" s="14">
        <f>IFERROR((IFERROR(VLOOKUP($EG182,Data!$B:$CP,Daily!GT$10,0),0)+IFERROR(VLOOKUP($IF182,Data!$B:$CP,Daily!KS$10,0),0))/CU$168,0)</f>
      </c>
      <c r="CV182" s="14">
        <f>IFERROR((IFERROR(VLOOKUP($EG182,Data!$B:$CP,Daily!GU$10,0),0)+IFERROR(VLOOKUP($IF182,Data!$B:$CP,Daily!KT$10,0),0))/CV$168,0)</f>
      </c>
      <c r="CW182" s="14">
        <f>IFERROR((IFERROR(VLOOKUP($EG182,Data!$B:$CP,Daily!GV$10,0),0)+IFERROR(VLOOKUP($IF182,Data!$B:$CP,Daily!KU$10,0),0))/CW$168,0)</f>
      </c>
      <c r="CX182" s="14">
        <f>IFERROR((IFERROR(VLOOKUP($EG182,Data!$B:$CP,Daily!GW$10,0),0)+IFERROR(VLOOKUP($IF182,Data!$B:$CP,Daily!KV$10,0),0))/CX$168,0)</f>
      </c>
      <c r="CY182" s="14">
        <f>IFERROR((IFERROR(VLOOKUP($EG182,Data!$B:$CP,Daily!GX$10,0),0)+IFERROR(VLOOKUP($IF182,Data!$B:$CP,Daily!KW$10,0),0))/CY$168,0)</f>
      </c>
      <c r="CZ182" s="14">
        <f>IFERROR((IFERROR(VLOOKUP($EG182,Data!$B:$CP,Daily!GY$10,0),0)+IFERROR(VLOOKUP($IF182,Data!$B:$CP,Daily!KX$10,0),0))/CZ$168,0)</f>
      </c>
      <c r="DA182" s="14">
        <f>IFERROR((IFERROR(VLOOKUP($EG182,Data!$B:$CP,Daily!GZ$10,0),0)+IFERROR(VLOOKUP($IF182,Data!$B:$CP,Daily!KY$10,0),0))/DA$168,0)</f>
      </c>
      <c r="DB182" s="14">
        <f>IFERROR((IFERROR(VLOOKUP($EG182,Data!$B:$CP,Daily!HA$10,0),0)+IFERROR(VLOOKUP($IF182,Data!$B:$CP,Daily!KZ$10,0),0))/DB$168,0)</f>
      </c>
      <c r="DC182" s="14">
        <f>IFERROR((IFERROR(VLOOKUP($EG182,Data!$B:$CP,Daily!HB$10,0),0)+IFERROR(VLOOKUP($IF182,Data!$B:$CP,Daily!LA$10,0),0))/DC$168,0)</f>
      </c>
      <c r="DD182" s="14">
        <f>IFERROR((IFERROR(VLOOKUP($EG182,Data!$B:$CP,Daily!HC$10,0),0)+IFERROR(VLOOKUP($IF182,Data!$B:$CP,Daily!LB$10,0),0))/DD$168,0)</f>
      </c>
      <c r="DE182" s="14">
        <f>IFERROR((IFERROR(VLOOKUP($EG182,Data!$B:$CP,Daily!HD$10,0),0)+IFERROR(VLOOKUP($IF182,Data!$B:$CP,Daily!LC$10,0),0))/DE$168,0)</f>
      </c>
      <c r="DF182" s="14">
        <f>IFERROR((IFERROR(VLOOKUP($EG182,Data!$B:$CP,Daily!HE$10,0),0)+IFERROR(VLOOKUP($IF182,Data!$B:$CP,Daily!LD$10,0),0))/DF$168,0)</f>
      </c>
      <c r="DG182" s="14">
        <f>IFERROR((IFERROR(VLOOKUP($EG182,Data!$B:$CP,Daily!HF$10,0),0)+IFERROR(VLOOKUP($IF182,Data!$B:$CP,Daily!LE$10,0),0))/DG$168,0)</f>
      </c>
      <c r="DH182" s="14">
        <f>IFERROR((IFERROR(VLOOKUP($EG182,Data!$B:$CP,Daily!HG$10,0),0)+IFERROR(VLOOKUP($IF182,Data!$B:$CP,Daily!LF$10,0),0))/DH$168,0)</f>
      </c>
      <c r="DI182" s="14">
        <f>IFERROR((IFERROR(VLOOKUP($EG182,Data!$B:$CP,Daily!HH$10,0),0)+IFERROR(VLOOKUP($IF182,Data!$B:$CP,Daily!LG$10,0),0))/DI$168,0)</f>
      </c>
      <c r="DJ182" s="14">
        <f>IFERROR((IFERROR(VLOOKUP($EG182,Data!$B:$CP,Daily!HI$10,0),0)+IFERROR(VLOOKUP($IF182,Data!$B:$CP,Daily!LH$10,0),0))/DJ$168,0)</f>
      </c>
      <c r="DK182" s="14">
        <f>IFERROR((IFERROR(VLOOKUP($EG182,Data!$B:$CP,Daily!HJ$10,0),0)+IFERROR(VLOOKUP($IF182,Data!$B:$CP,Daily!LI$10,0),0))/DK$168,0)</f>
      </c>
      <c r="DL182" s="14">
        <f>IFERROR((IFERROR(VLOOKUP($EG182,Data!$B:$CP,Daily!HK$10,0),0)+IFERROR(VLOOKUP($IF182,Data!$B:$CP,Daily!LJ$10,0),0))/DL$168,0)</f>
      </c>
      <c r="DM182" s="14">
        <f>IFERROR((IFERROR(VLOOKUP($EG182,Data!$B:$CP,Daily!HL$10,0),0)+IFERROR(VLOOKUP($IF182,Data!$B:$CP,Daily!LK$10,0),0))/DM$168,0)</f>
      </c>
      <c r="DN182" s="14">
        <f>IFERROR((IFERROR(VLOOKUP($EG182,Data!$B:$CP,Daily!HM$10,0),0)+IFERROR(VLOOKUP($IF182,Data!$B:$CP,Daily!LL$10,0),0))/DN$168,0)</f>
      </c>
      <c r="DO182" s="14">
        <f>IFERROR((IFERROR(VLOOKUP($EG182,Data!$B:$CP,Daily!HN$10,0),0)+IFERROR(VLOOKUP($IF182,Data!$B:$CP,Daily!LM$10,0),0))/DO$168,0)</f>
      </c>
      <c r="DP182" s="14">
        <f>IFERROR((IFERROR(VLOOKUP($EG182,Data!$B:$CP,Daily!HO$10,0),0)+IFERROR(VLOOKUP($IF182,Data!$B:$CP,Daily!LN$10,0),0))/DP$168,0)</f>
      </c>
      <c r="DQ182" s="14">
        <f>IFERROR((IFERROR(VLOOKUP($EG182,Data!$B:$CP,Daily!HP$10,0),0)+IFERROR(VLOOKUP($IF182,Data!$B:$CP,Daily!LO$10,0),0))/DQ$168,0)</f>
      </c>
      <c r="DR182" s="14">
        <f>IFERROR((IFERROR(VLOOKUP($EG182,Data!$B:$CP,Daily!HQ$10,0),0)+IFERROR(VLOOKUP($IF182,Data!$B:$CP,Daily!LP$10,0),0))/DR$168,0)</f>
      </c>
      <c r="DS182" s="14">
        <f>IFERROR((IFERROR(VLOOKUP($EG182,Data!$B:$CP,Daily!HR$10,0),0)+IFERROR(VLOOKUP($IF182,Data!$B:$CP,Daily!LQ$10,0),0))/DS$168,0)</f>
      </c>
      <c r="DT182" s="14">
        <f>IFERROR((IFERROR(VLOOKUP($EG182,Data!$B:$CP,Daily!HS$10,0),0)+IFERROR(VLOOKUP($IF182,Data!$B:$CP,Daily!LR$10,0),0))/DT$168,0)</f>
      </c>
      <c r="DU182" s="14">
        <f>IFERROR((IFERROR(VLOOKUP($EG182,Data!$B:$CP,Daily!HT$10,0),0)+IFERROR(VLOOKUP($IF182,Data!$B:$CP,Daily!LS$10,0),0))/DU$168,0)</f>
      </c>
      <c r="DV182" s="14">
        <f>IFERROR((IFERROR(VLOOKUP($EG182,Data!$B:$CP,Daily!HU$10,0),0)+IFERROR(VLOOKUP($IF182,Data!$B:$CP,Daily!LT$10,0),0))/DV$168,0)</f>
      </c>
      <c r="DW182" s="52">
        <f t="shared" si="2137"/>
      </c>
      <c r="DX182" s="52">
        <f t="shared" si="2138"/>
      </c>
      <c r="DY182" s="52">
        <f t="shared" si="2645"/>
      </c>
      <c r="DZ182" s="52">
        <f t="shared" si="2646"/>
      </c>
      <c r="EA182" s="52">
        <f t="shared" si="2647"/>
      </c>
      <c r="EB182" s="18"/>
      <c r="EC182" s="14">
        <f t="shared" si="2648"/>
      </c>
      <c r="ED182" s="14">
        <f t="shared" si="2746"/>
      </c>
      <c r="EE182" s="14">
        <f t="shared" si="2747"/>
      </c>
      <c r="EF182" s="16"/>
      <c r="EG182" s="9" t="s">
        <v>883</v>
      </c>
      <c r="EH182" s="9" t="s">
        <v>158</v>
      </c>
      <c r="EI182" s="14">
        <f>IFERROR(VLOOKUP($EG182,Data!$B:$CP,Daily!EI$10,0)/EI$168,0)</f>
      </c>
      <c r="EJ182" s="14">
        <f>IFERROR(VLOOKUP($EG182,Data!$B:$CP,Daily!EJ$10,0)/EJ$168,0)</f>
      </c>
      <c r="EK182" s="14">
        <f>IFERROR(VLOOKUP($EG182,Data!$B:$CP,Daily!EK$10,0)/EK$168,0)</f>
      </c>
      <c r="EL182" s="14">
        <f>IFERROR(VLOOKUP($EG182,Data!$B:$CP,Daily!EL$10,0)/EL$168,0)</f>
      </c>
      <c r="EM182" s="14">
        <f>IFERROR(VLOOKUP($EG182,Data!$B:$CP,Daily!EM$10,0)/EM$168,0)</f>
      </c>
      <c r="EN182" s="14">
        <f>IFERROR(VLOOKUP($EG182,Data!$B:$CP,Daily!EN$10,0)/EN$168,0)</f>
      </c>
      <c r="EO182" s="14">
        <f>IFERROR(VLOOKUP($EG182,Data!$B:$CP,Daily!EO$10,0)/EO$168,0)</f>
      </c>
      <c r="EP182" s="14">
        <f>IFERROR(VLOOKUP($EG182,Data!$B:$CP,Daily!EP$10,0)/EP$168,0)</f>
      </c>
      <c r="EQ182" s="14">
        <f>IFERROR(VLOOKUP($EG182,Data!$B:$CP,Daily!EQ$10,0)/EQ$168,0)</f>
      </c>
      <c r="ER182" s="14">
        <f>IFERROR(VLOOKUP($EG182,Data!$B:$CP,Daily!ER$10,0)/ER$168,0)</f>
      </c>
      <c r="ES182" s="14">
        <f>IFERROR(VLOOKUP($EG182,Data!$B:$CP,Daily!ES$10,0)/ES$168,0)</f>
      </c>
      <c r="ET182" s="14">
        <f>IFERROR(VLOOKUP($EG182,Data!$B:$CP,Daily!ET$10,0)/ET$168,0)</f>
      </c>
      <c r="EU182" s="14">
        <f>IFERROR(VLOOKUP($EG182,Data!$B:$CP,Daily!EU$10,0)/EU$168,0)</f>
      </c>
      <c r="EV182" s="14">
        <f>IFERROR(VLOOKUP($EG182,Data!$B:$CP,Daily!EV$10,0)/EV$168,0)</f>
      </c>
      <c r="EW182" s="14">
        <f>IFERROR(VLOOKUP($EG182,Data!$B:$CP,Daily!EW$10,0)/EW$168,0)</f>
      </c>
      <c r="EX182" s="14">
        <f>IFERROR(VLOOKUP($EG182,Data!$B:$CP,Daily!EX$10,0)/EX$168,0)</f>
      </c>
      <c r="EY182" s="14">
        <f>IFERROR(VLOOKUP($EG182,Data!$B:$CP,Daily!EY$10,0)/EY$168,0)</f>
      </c>
      <c r="EZ182" s="14">
        <f>IFERROR(VLOOKUP($EG182,Data!$B:$CP,Daily!EZ$10,0)/EZ$168,0)</f>
      </c>
      <c r="FA182" s="14">
        <f>IFERROR(VLOOKUP($EG182,Data!$B:$CP,Daily!FA$10,0)/FA$168,0)</f>
      </c>
      <c r="FB182" s="14">
        <f>IFERROR(VLOOKUP($EG182,Data!$B:$CP,Daily!FB$10,0)/FB$168,0)</f>
      </c>
      <c r="FC182" s="14">
        <f>IFERROR(VLOOKUP($EG182,Data!$B:$CP,Daily!FC$10,0)/FC$168,0)</f>
      </c>
      <c r="FD182" s="14">
        <f>IFERROR(VLOOKUP($EG182,Data!$B:$CP,Daily!FD$10,0)/FD$168,0)</f>
      </c>
      <c r="FE182" s="14">
        <f>IFERROR(VLOOKUP($EG182,Data!$B:$CP,Daily!FE$10,0)/FE$168,0)</f>
      </c>
      <c r="FF182" s="14">
        <f>IFERROR(VLOOKUP($EG182,Data!$B:$CP,Daily!FF$10,0)/FF$168,0)</f>
      </c>
      <c r="FG182" s="14">
        <f>IFERROR(VLOOKUP($EG182,Data!$B:$CP,Daily!FG$10,0)/FG$168,0)</f>
      </c>
      <c r="FH182" s="14">
        <f>IFERROR(VLOOKUP($EG182,Data!$B:$CP,Daily!FH$10,0)/FH$168,0)</f>
      </c>
      <c r="FI182" s="14">
        <f>IFERROR(VLOOKUP($EG182,Data!$B:$CP,Daily!FI$10,0)/FI$168,0)</f>
      </c>
      <c r="FJ182" s="14">
        <f>IFERROR(VLOOKUP($EG182,Data!$B:$CP,Daily!FJ$10,0)/FJ$168,0)</f>
      </c>
      <c r="FK182" s="14">
        <f>IFERROR(VLOOKUP($EG182,Data!$B:$CP,Daily!FK$10,0)/FK$168,0)</f>
      </c>
      <c r="FL182" s="14">
        <f>IFERROR(VLOOKUP($EG182,Data!$B:$CP,Daily!FL$10,0)/FL$168,0)</f>
      </c>
      <c r="FM182" s="14">
        <f>IFERROR(VLOOKUP($EG182,Data!$B:$CP,Daily!FM$10,0)/FM$168,0)</f>
      </c>
      <c r="FN182" s="14">
        <f>IFERROR(VLOOKUP($EG182,Data!$B:$CP,Daily!FN$10,0)/FN$168,0)</f>
      </c>
      <c r="FO182" s="14">
        <f>IFERROR(VLOOKUP($EG182,Data!$B:$CP,Daily!FO$10,0)/FO$168,0)</f>
      </c>
      <c r="FP182" s="14">
        <f>IFERROR(VLOOKUP($EG182,Data!$B:$CP,Daily!FP$10,0)/FP$168,0)</f>
      </c>
      <c r="FQ182" s="14">
        <f>IFERROR(VLOOKUP($EG182,Data!$B:$CP,Daily!FQ$10,0)/FQ$168,0)</f>
      </c>
      <c r="FR182" s="14">
        <f>IFERROR(VLOOKUP($EG182,Data!$B:$CP,Daily!FR$10,0)/FR$168,0)</f>
      </c>
      <c r="FS182" s="14">
        <f>IFERROR(VLOOKUP($EG182,Data!$B:$CP,Daily!FS$10,0)/FS$168,0)</f>
      </c>
      <c r="FT182" s="14">
        <f>IFERROR(VLOOKUP($EG182,Data!$B:$CP,Daily!FT$10,0)/FT$168,0)</f>
      </c>
      <c r="FU182" s="14">
        <f>IFERROR(VLOOKUP($EG182,Data!$B:$CP,Daily!FU$10,0)/FU$168,0)</f>
      </c>
      <c r="FV182" s="14">
        <f>IFERROR(VLOOKUP($EG182,Data!$B:$CP,Daily!FV$10,0)/FV$168,0)</f>
      </c>
      <c r="FW182" s="14">
        <f>IFERROR(VLOOKUP($EG182,Data!$B:$CP,Daily!FW$10,0)/FW$168,0)</f>
      </c>
      <c r="FX182" s="14">
        <f>IFERROR(VLOOKUP($EG182,Data!$B:$CP,Daily!FX$10,0)/FX$168,0)</f>
      </c>
      <c r="FY182" s="14">
        <f>IFERROR(VLOOKUP($EG182,Data!$B:$CP,Daily!FY$10,0)/FY$168,0)</f>
      </c>
      <c r="FZ182" s="14">
        <f>IFERROR(VLOOKUP($EG182,Data!$B:$CP,Daily!FZ$10,0)/FZ$168,0)</f>
      </c>
      <c r="GA182" s="14">
        <f>IFERROR(VLOOKUP($EG182,Data!$B:$CP,Daily!GA$10,0)/GA$168,0)</f>
      </c>
      <c r="GB182" s="14">
        <f>IFERROR(VLOOKUP($EG182,Data!$B:$CP,Daily!GB$10,0)/GB$168,0)</f>
      </c>
      <c r="GC182" s="14">
        <f>IFERROR(VLOOKUP($EG182,Data!$B:$CP,Daily!GC$10,0)/GC$168,0)</f>
      </c>
      <c r="GD182" s="14">
        <f>IFERROR(VLOOKUP($EG182,Data!$B:$CP,Daily!GD$10,0)/GD$168,0)</f>
      </c>
      <c r="GE182" s="14">
        <f>IFERROR(VLOOKUP($EG182,Data!$B:$CP,Daily!GE$10,0)/GE$168,0)</f>
      </c>
      <c r="GF182" s="14">
        <f>IFERROR(VLOOKUP($EG182,Data!$B:$CP,Daily!GF$10,0)/GF$168,0)</f>
      </c>
      <c r="GG182" s="14">
        <f>IFERROR(VLOOKUP($EG182,Data!$B:$CP,Daily!GG$10,0)/GG$168,0)</f>
      </c>
      <c r="GH182" s="14">
        <f>IFERROR(VLOOKUP($EG182,Data!$B:$CP,Daily!GH$10,0)/GH$168,0)</f>
      </c>
      <c r="GI182" s="14">
        <f>IFERROR(VLOOKUP($EG182,Data!$B:$CP,Daily!GI$10,0)/GI$168,0)</f>
      </c>
      <c r="GJ182" s="14">
        <f>IFERROR(VLOOKUP($EG182,Data!$B:$CP,Daily!GJ$10,0)/GJ$168,0)</f>
      </c>
      <c r="GK182" s="14">
        <f>IFERROR(VLOOKUP($EG182,Data!$B:$CP,Daily!GK$10,0)/GK$168,0)</f>
      </c>
      <c r="GL182" s="14">
        <f>IFERROR(VLOOKUP($EG182,Data!$B:$CP,Daily!GL$10,0)/GL$168,0)</f>
      </c>
      <c r="GM182" s="14">
        <f>IFERROR(VLOOKUP($EG182,Data!$B:$CP,Daily!GM$10,0)/GM$168,0)</f>
      </c>
      <c r="GN182" s="14">
        <f>IFERROR(VLOOKUP($EG182,Data!$B:$CP,Daily!GN$10,0)/GN$168,0)</f>
      </c>
      <c r="GO182" s="14">
        <f>IFERROR(VLOOKUP($EG182,Data!$B:$CP,Daily!GO$10,0)/GO$168,0)</f>
      </c>
      <c r="GP182" s="14">
        <f>IFERROR(VLOOKUP($EG182,Data!$B:$CP,Daily!GP$10,0)/GP$168,0)</f>
      </c>
      <c r="GQ182" s="14">
        <f>IFERROR(VLOOKUP($EG182,Data!$B:$CP,Daily!GQ$10,0)/GQ$168,0)</f>
      </c>
      <c r="GR182" s="14">
        <f>IFERROR(VLOOKUP($EG182,Data!$B:$CP,Daily!GR$10,0)/GR$168,0)</f>
      </c>
      <c r="GS182" s="14">
        <f>IFERROR(VLOOKUP($EG182,Data!$B:$CP,Daily!GS$10,0)/GS$168,0)</f>
      </c>
      <c r="GT182" s="14">
        <f>IFERROR(VLOOKUP($EG182,Data!$B:$CP,Daily!GT$10,0)/GT$168,0)</f>
      </c>
      <c r="GU182" s="14">
        <f>IFERROR(VLOOKUP($EG182,Data!$B:$CP,Daily!GU$10,0)/GU$168,0)</f>
      </c>
      <c r="GV182" s="14">
        <f>IFERROR(VLOOKUP($EG182,Data!$B:$CP,Daily!GV$10,0)/GV$168,0)</f>
      </c>
      <c r="GW182" s="14">
        <f>IFERROR(VLOOKUP($EG182,Data!$B:$CP,Daily!GW$10,0)/GW$168,0)</f>
      </c>
      <c r="GX182" s="14">
        <f>IFERROR(VLOOKUP($EG182,Data!$B:$CP,Daily!GX$10,0)/GX$168,0)</f>
      </c>
      <c r="GY182" s="14">
        <f>IFERROR(VLOOKUP($EG182,Data!$B:$CP,Daily!GY$10,0)/GY$168,0)</f>
      </c>
      <c r="GZ182" s="14">
        <f>IFERROR(VLOOKUP($EG182,Data!$B:$CP,Daily!GZ$10,0)/GZ$168,0)</f>
      </c>
      <c r="HA182" s="14">
        <f>IFERROR(VLOOKUP($EG182,Data!$B:$CP,Daily!HA$10,0)/HA$168,0)</f>
      </c>
      <c r="HB182" s="14">
        <f>IFERROR(VLOOKUP($EG182,Data!$B:$CP,Daily!HB$10,0)/HB$168,0)</f>
      </c>
      <c r="HC182" s="14">
        <f>IFERROR(VLOOKUP($EG182,Data!$B:$CP,Daily!HC$10,0)/HC$168,0)</f>
      </c>
      <c r="HD182" s="14">
        <f>IFERROR(VLOOKUP($EG182,Data!$B:$CP,Daily!HD$10,0)/HD$168,0)</f>
      </c>
      <c r="HE182" s="14">
        <f>IFERROR(VLOOKUP($EG182,Data!$B:$CP,Daily!HE$10,0)/HE$168,0)</f>
      </c>
      <c r="HF182" s="14">
        <f>IFERROR(VLOOKUP($EG182,Data!$B:$CP,Daily!HF$10,0)/HF$168,0)</f>
      </c>
      <c r="HG182" s="14">
        <f>IFERROR(VLOOKUP($EG182,Data!$B:$CP,Daily!HG$10,0)/HG$168,0)</f>
      </c>
      <c r="HH182" s="14">
        <f>IFERROR(VLOOKUP($EG182,Data!$B:$CP,Daily!HH$10,0)/HH$168,0)</f>
      </c>
      <c r="HI182" s="14">
        <f>IFERROR(VLOOKUP($EG182,Data!$B:$CP,Daily!HI$10,0)/HI$168,0)</f>
      </c>
      <c r="HJ182" s="14">
        <f>IFERROR(VLOOKUP($EG182,Data!$B:$CP,Daily!HJ$10,0)/HJ$168,0)</f>
      </c>
      <c r="HK182" s="14">
        <f>IFERROR(VLOOKUP($EG182,Data!$B:$CP,Daily!HK$10,0)/HK$168,0)</f>
      </c>
      <c r="HL182" s="14">
        <f>IFERROR(VLOOKUP($EG182,Data!$B:$CP,Daily!HL$10,0)/HL$168,0)</f>
      </c>
      <c r="HM182" s="14">
        <f>IFERROR(VLOOKUP($EG182,Data!$B:$CP,Daily!HM$10,0)/HM$168,0)</f>
      </c>
      <c r="HN182" s="14">
        <f>IFERROR(VLOOKUP($EG182,Data!$B:$CP,Daily!HN$10,0)/HN$168,0)</f>
      </c>
      <c r="HO182" s="14">
        <f>IFERROR(VLOOKUP($EG182,Data!$B:$CP,Daily!HO$10,0)/HO$168,0)</f>
      </c>
      <c r="HP182" s="14">
        <f>IFERROR(VLOOKUP($EG182,Data!$B:$CP,Daily!HP$10,0)/HP$168,0)</f>
      </c>
      <c r="HQ182" s="14">
        <f>IFERROR(VLOOKUP($EG182,Data!$B:$CP,Daily!HQ$10,0)/HQ$168,0)</f>
      </c>
      <c r="HR182" s="14">
        <f>IFERROR(VLOOKUP($EG182,Data!$B:$CP,Daily!HR$10,0)/HR$168,0)</f>
      </c>
      <c r="HS182" s="14">
        <f>IFERROR(VLOOKUP($EG182,Data!$B:$CP,Daily!HS$10,0)/HS$168,0)</f>
      </c>
      <c r="HT182" s="14">
        <f>IFERROR(VLOOKUP($EG182,Data!$B:$CP,Daily!HT$10,0)/HT$168,0)</f>
      </c>
      <c r="HU182" s="14">
        <f>IFERROR(VLOOKUP($EG182,Data!$B:$CP,Daily!HU$10,0)/HU$168,0)</f>
      </c>
      <c r="HV182" s="52">
        <f t="shared" si="2141"/>
      </c>
      <c r="HW182" s="52">
        <f t="shared" si="2142"/>
      </c>
      <c r="HX182" s="52">
        <f t="shared" si="2649"/>
      </c>
      <c r="HY182" s="52">
        <f t="shared" si="2650"/>
      </c>
      <c r="HZ182" s="52">
        <f t="shared" si="2651"/>
      </c>
      <c r="IA182" s="55"/>
      <c r="IB182" s="14">
        <f t="shared" si="2652"/>
      </c>
      <c r="IC182" s="14">
        <f t="shared" si="2748"/>
      </c>
      <c r="ID182" s="14">
        <f t="shared" si="2749"/>
      </c>
      <c r="IE182" s="16"/>
      <c r="IF182" s="9" t="s">
        <v>884</v>
      </c>
      <c r="IG182" s="9" t="s">
        <v>158</v>
      </c>
      <c r="IH182" s="14">
        <f>IFERROR(VLOOKUP($IF182,Data!$B:$CP,Daily!IH$10,0)/IH$168,0)</f>
      </c>
      <c r="II182" s="14">
        <f>IFERROR(VLOOKUP($IF182,Data!$B:$CP,Daily!II$10,0)/II$168,0)</f>
      </c>
      <c r="IJ182" s="14">
        <f>IFERROR(VLOOKUP($IF182,Data!$B:$CP,Daily!IJ$10,0)/IJ$168,0)</f>
      </c>
      <c r="IK182" s="14">
        <f>IFERROR(VLOOKUP($IF182,Data!$B:$CP,Daily!IK$10,0)/IK$168,0)</f>
      </c>
      <c r="IL182" s="14">
        <f>IFERROR(VLOOKUP($IF182,Data!$B:$CP,Daily!IL$10,0)/IL$168,0)</f>
      </c>
      <c r="IM182" s="14">
        <f>IFERROR(VLOOKUP($IF182,Data!$B:$CP,Daily!IM$10,0)/IM$168,0)</f>
      </c>
      <c r="IN182" s="14">
        <f>IFERROR(VLOOKUP($IF182,Data!$B:$CP,Daily!IN$10,0)/IN$168,0)</f>
      </c>
      <c r="IO182" s="14">
        <f>IFERROR(VLOOKUP($IF182,Data!$B:$CP,Daily!IO$10,0)/IO$168,0)</f>
      </c>
      <c r="IP182" s="14">
        <f>IFERROR(VLOOKUP($IF182,Data!$B:$CP,Daily!IP$10,0)/IP$168,0)</f>
      </c>
      <c r="IQ182" s="14">
        <f>IFERROR(VLOOKUP($IF182,Data!$B:$CP,Daily!IQ$10,0)/IQ$168,0)</f>
      </c>
      <c r="IR182" s="14">
        <f>IFERROR(VLOOKUP($IF182,Data!$B:$CP,Daily!IR$10,0)/IR$168,0)</f>
      </c>
      <c r="IS182" s="14">
        <f>IFERROR(VLOOKUP($IF182,Data!$B:$CP,Daily!IS$10,0)/IS$168,0)</f>
      </c>
      <c r="IT182" s="14">
        <f>IFERROR(VLOOKUP($IF182,Data!$B:$CP,Daily!IT$10,0)/IT$168,0)</f>
      </c>
      <c r="IU182" s="14">
        <f>IFERROR(VLOOKUP($IF182,Data!$B:$CP,Daily!IU$10,0)/IU$168,0)</f>
      </c>
      <c r="IV182" s="14">
        <f>IFERROR(VLOOKUP($IF182,Data!$B:$CP,Daily!IV$10,0)/IV$168,0)</f>
      </c>
      <c r="IW182" s="14">
        <f>IFERROR(VLOOKUP($IF182,Data!$B:$CP,Daily!IW$10,0)/IW$168,0)</f>
      </c>
      <c r="IX182" s="14">
        <f>IFERROR(VLOOKUP($IF182,Data!$B:$CP,Daily!IX$10,0)/IX$168,0)</f>
      </c>
      <c r="IY182" s="14">
        <f>IFERROR(VLOOKUP($IF182,Data!$B:$CP,Daily!IY$10,0)/IY$168,0)</f>
      </c>
      <c r="IZ182" s="14">
        <f>IFERROR(VLOOKUP($IF182,Data!$B:$CP,Daily!IZ$10,0)/IZ$168,0)</f>
      </c>
      <c r="JA182" s="14">
        <f>IFERROR(VLOOKUP($IF182,Data!$B:$CP,Daily!JA$10,0)/JA$168,0)</f>
      </c>
      <c r="JB182" s="14">
        <f>IFERROR(VLOOKUP($IF182,Data!$B:$CP,Daily!JB$10,0)/JB$168,0)</f>
      </c>
      <c r="JC182" s="14">
        <f>IFERROR(VLOOKUP($IF182,Data!$B:$CP,Daily!JC$10,0)/JC$168,0)</f>
      </c>
      <c r="JD182" s="14">
        <f>IFERROR(VLOOKUP($IF182,Data!$B:$CP,Daily!JD$10,0)/JD$168,0)</f>
      </c>
      <c r="JE182" s="14">
        <f>IFERROR(VLOOKUP($IF182,Data!$B:$CP,Daily!JE$10,0)/JE$168,0)</f>
      </c>
      <c r="JF182" s="14">
        <f>IFERROR(VLOOKUP($IF182,Data!$B:$CP,Daily!JF$10,0)/JF$168,0)</f>
      </c>
      <c r="JG182" s="14">
        <f>IFERROR(VLOOKUP($IF182,Data!$B:$CP,Daily!JG$10,0)/JG$168,0)</f>
      </c>
      <c r="JH182" s="14">
        <f>IFERROR(VLOOKUP($IF182,Data!$B:$CP,Daily!JH$10,0)/JH$168,0)</f>
      </c>
      <c r="JI182" s="14">
        <f>IFERROR(VLOOKUP($IF182,Data!$B:$CP,Daily!JI$10,0)/JI$168,0)</f>
      </c>
      <c r="JJ182" s="14">
        <f>IFERROR(VLOOKUP($IF182,Data!$B:$CP,Daily!JJ$10,0)/JJ$168,0)</f>
      </c>
      <c r="JK182" s="14">
        <f>IFERROR(VLOOKUP($IF182,Data!$B:$CP,Daily!JK$10,0)/JK$168,0)</f>
      </c>
      <c r="JL182" s="14">
        <f>IFERROR(VLOOKUP($IF182,Data!$B:$CP,Daily!JL$10,0)/JL$168,0)</f>
      </c>
      <c r="JM182" s="14">
        <f>IFERROR(VLOOKUP($IF182,Data!$B:$CP,Daily!JM$10,0)/JM$168,0)</f>
      </c>
      <c r="JN182" s="14">
        <f>IFERROR(VLOOKUP($IF182,Data!$B:$CP,Daily!JN$10,0)/JN$168,0)</f>
      </c>
      <c r="JO182" s="14">
        <f>IFERROR(VLOOKUP($IF182,Data!$B:$CP,Daily!JO$10,0)/JO$168,0)</f>
      </c>
      <c r="JP182" s="14">
        <f>IFERROR(VLOOKUP($IF182,Data!$B:$CP,Daily!JP$10,0)/JP$168,0)</f>
      </c>
      <c r="JQ182" s="14">
        <f>IFERROR(VLOOKUP($IF182,Data!$B:$CP,Daily!JQ$10,0)/JQ$168,0)</f>
      </c>
      <c r="JR182" s="14">
        <f>IFERROR(VLOOKUP($IF182,Data!$B:$CP,Daily!JR$10,0)/JR$168,0)</f>
      </c>
      <c r="JS182" s="14">
        <f>IFERROR(VLOOKUP($IF182,Data!$B:$CP,Daily!JS$10,0)/JS$168,0)</f>
      </c>
      <c r="JT182" s="14">
        <f>IFERROR(VLOOKUP($IF182,Data!$B:$CP,Daily!JT$10,0)/JT$168,0)</f>
      </c>
      <c r="JU182" s="14">
        <f>IFERROR(VLOOKUP($IF182,Data!$B:$CP,Daily!JU$10,0)/JU$168,0)</f>
      </c>
      <c r="JV182" s="14">
        <f>IFERROR(VLOOKUP($IF182,Data!$B:$CP,Daily!JV$10,0)/JV$168,0)</f>
      </c>
      <c r="JW182" s="14">
        <f>IFERROR(VLOOKUP($IF182,Data!$B:$CP,Daily!JW$10,0)/JW$168,0)</f>
      </c>
      <c r="JX182" s="14">
        <f>IFERROR(VLOOKUP($IF182,Data!$B:$CP,Daily!JX$10,0)/JX$168,0)</f>
      </c>
      <c r="JY182" s="14">
        <f>IFERROR(VLOOKUP($IF182,Data!$B:$CP,Daily!JY$10,0)/JY$168,0)</f>
      </c>
      <c r="JZ182" s="14">
        <f>IFERROR(VLOOKUP($IF182,Data!$B:$CP,Daily!JZ$10,0)/JZ$168,0)</f>
      </c>
      <c r="KA182" s="14">
        <f>IFERROR(VLOOKUP($IF182,Data!$B:$CP,Daily!KA$10,0)/KA$168,0)</f>
      </c>
      <c r="KB182" s="14">
        <f>IFERROR(VLOOKUP($IF182,Data!$B:$CP,Daily!KB$10,0)/KB$168,0)</f>
      </c>
      <c r="KC182" s="14">
        <f>IFERROR(VLOOKUP($IF182,Data!$B:$CP,Daily!KC$10,0)/KC$168,0)</f>
      </c>
      <c r="KD182" s="14">
        <f>IFERROR(VLOOKUP($IF182,Data!$B:$CP,Daily!KD$10,0)/KD$168,0)</f>
      </c>
      <c r="KE182" s="14">
        <f>IFERROR(VLOOKUP($IF182,Data!$B:$CP,Daily!KE$10,0)/KE$168,0)</f>
      </c>
      <c r="KF182" s="14">
        <f>IFERROR(VLOOKUP($IF182,Data!$B:$CP,Daily!KF$10,0)/KF$168,0)</f>
      </c>
      <c r="KG182" s="14">
        <f>IFERROR(VLOOKUP($IF182,Data!$B:$CP,Daily!KG$10,0)/KG$168,0)</f>
      </c>
      <c r="KH182" s="14">
        <f>IFERROR(VLOOKUP($IF182,Data!$B:$CP,Daily!KH$10,0)/KH$168,0)</f>
      </c>
      <c r="KI182" s="14">
        <f>IFERROR(VLOOKUP($IF182,Data!$B:$CP,Daily!KI$10,0)/KI$168,0)</f>
      </c>
      <c r="KJ182" s="14">
        <f>IFERROR(VLOOKUP($IF182,Data!$B:$CP,Daily!KJ$10,0)/KJ$168,0)</f>
      </c>
      <c r="KK182" s="14">
        <f>IFERROR(VLOOKUP($IF182,Data!$B:$CP,Daily!KK$10,0)/KK$168,0)</f>
      </c>
      <c r="KL182" s="14">
        <f>IFERROR(VLOOKUP($IF182,Data!$B:$CP,Daily!KL$10,0)/KL$168,0)</f>
      </c>
      <c r="KM182" s="14">
        <f>IFERROR(VLOOKUP($IF182,Data!$B:$CP,Daily!KM$10,0)/KM$168,0)</f>
      </c>
      <c r="KN182" s="14">
        <f>IFERROR(VLOOKUP($IF182,Data!$B:$CP,Daily!KN$10,0)/KN$168,0)</f>
      </c>
      <c r="KO182" s="14">
        <f>IFERROR(VLOOKUP($IF182,Data!$B:$CP,Daily!KO$10,0)/KO$168,0)</f>
      </c>
      <c r="KP182" s="14">
        <f>IFERROR(VLOOKUP($IF182,Data!$B:$CP,Daily!KP$10,0)/KP$168,0)</f>
      </c>
      <c r="KQ182" s="14">
        <f>IFERROR(VLOOKUP($IF182,Data!$B:$CP,Daily!KQ$10,0)/KQ$168,0)</f>
      </c>
      <c r="KR182" s="14">
        <f>IFERROR(VLOOKUP($IF182,Data!$B:$CP,Daily!KR$10,0)/KR$168,0)</f>
      </c>
      <c r="KS182" s="14">
        <f>IFERROR(VLOOKUP($IF182,Data!$B:$CP,Daily!KS$10,0)/KS$168,0)</f>
      </c>
      <c r="KT182" s="14">
        <f>IFERROR(VLOOKUP($IF182,Data!$B:$CP,Daily!KT$10,0)/KT$168,0)</f>
      </c>
      <c r="KU182" s="14">
        <f>IFERROR(VLOOKUP($IF182,Data!$B:$CP,Daily!KU$10,0)/KU$168,0)</f>
      </c>
      <c r="KV182" s="14">
        <f>IFERROR(VLOOKUP($IF182,Data!$B:$CP,Daily!KV$10,0)/KV$168,0)</f>
      </c>
      <c r="KW182" s="14">
        <f>IFERROR(VLOOKUP($IF182,Data!$B:$CP,Daily!KW$10,0)/KW$168,0)</f>
      </c>
      <c r="KX182" s="14">
        <f>IFERROR(VLOOKUP($IF182,Data!$B:$CP,Daily!KX$10,0)/KX$168,0)</f>
      </c>
      <c r="KY182" s="14">
        <f>IFERROR(VLOOKUP($IF182,Data!$B:$CP,Daily!KY$10,0)/KY$168,0)</f>
      </c>
      <c r="KZ182" s="14">
        <f>IFERROR(VLOOKUP($IF182,Data!$B:$CP,Daily!KZ$10,0)/KZ$168,0)</f>
      </c>
      <c r="LA182" s="14">
        <f>IFERROR(VLOOKUP($IF182,Data!$B:$CP,Daily!LA$10,0)/LA$168,0)</f>
      </c>
      <c r="LB182" s="14">
        <f>IFERROR(VLOOKUP($IF182,Data!$B:$CP,Daily!LB$10,0)/LB$168,0)</f>
      </c>
      <c r="LC182" s="14">
        <f>IFERROR(VLOOKUP($IF182,Data!$B:$CP,Daily!LC$10,0)/LC$168,0)</f>
      </c>
      <c r="LD182" s="14">
        <f>IFERROR(VLOOKUP($IF182,Data!$B:$CP,Daily!LD$10,0)/LD$168,0)</f>
      </c>
      <c r="LE182" s="14">
        <f>IFERROR(VLOOKUP($IF182,Data!$B:$CP,Daily!LE$10,0)/LE$168,0)</f>
      </c>
      <c r="LF182" s="14">
        <f>IFERROR(VLOOKUP($IF182,Data!$B:$CP,Daily!LF$10,0)/LF$168,0)</f>
      </c>
      <c r="LG182" s="14">
        <f>IFERROR(VLOOKUP($IF182,Data!$B:$CP,Daily!LG$10,0)/LG$168,0)</f>
      </c>
      <c r="LH182" s="14">
        <f>IFERROR(VLOOKUP($IF182,Data!$B:$CP,Daily!LH$10,0)/LH$168,0)</f>
      </c>
      <c r="LI182" s="14">
        <f>IFERROR(VLOOKUP($IF182,Data!$B:$CP,Daily!LI$10,0)/LI$168,0)</f>
      </c>
      <c r="LJ182" s="14">
        <f>IFERROR(VLOOKUP($IF182,Data!$B:$CP,Daily!LJ$10,0)/LJ$168,0)</f>
      </c>
      <c r="LK182" s="14">
        <f>IFERROR(VLOOKUP($IF182,Data!$B:$CP,Daily!LK$10,0)/LK$168,0)</f>
      </c>
      <c r="LL182" s="14">
        <f>IFERROR(VLOOKUP($IF182,Data!$B:$CP,Daily!LL$10,0)/LL$168,0)</f>
      </c>
      <c r="LM182" s="14">
        <f>IFERROR(VLOOKUP($IF182,Data!$B:$CP,Daily!LM$10,0)/LM$168,0)</f>
      </c>
      <c r="LN182" s="14">
        <f>IFERROR(VLOOKUP($IF182,Data!$B:$CP,Daily!LN$10,0)/LN$168,0)</f>
      </c>
      <c r="LO182" s="14">
        <f>IFERROR(VLOOKUP($IF182,Data!$B:$CP,Daily!LO$10,0)/LO$168,0)</f>
      </c>
      <c r="LP182" s="14">
        <f>IFERROR(VLOOKUP($IF182,Data!$B:$CP,Daily!LP$10,0)/LP$168,0)</f>
      </c>
      <c r="LQ182" s="14">
        <f>IFERROR(VLOOKUP($IF182,Data!$B:$CP,Daily!LQ$10,0)/LQ$168,0)</f>
      </c>
      <c r="LR182" s="14">
        <f>IFERROR(VLOOKUP($IF182,Data!$B:$CP,Daily!LR$10,0)/LR$168,0)</f>
      </c>
      <c r="LS182" s="14">
        <f>IFERROR(VLOOKUP($IF182,Data!$B:$CP,Daily!LS$10,0)/LS$168,0)</f>
      </c>
      <c r="LU182" s="52">
        <f t="shared" si="2145"/>
      </c>
      <c r="LV182" s="52">
        <f t="shared" si="2146"/>
      </c>
      <c r="LW182" s="52">
        <f t="shared" si="2708"/>
      </c>
      <c r="LX182" s="52">
        <f t="shared" si="2709"/>
      </c>
      <c r="LY182" s="52">
        <f t="shared" si="2710"/>
      </c>
      <c r="LZ182" s="55"/>
      <c r="MA182" s="14">
        <f t="shared" si="2711"/>
      </c>
      <c r="MB182" s="14">
        <f t="shared" si="2750"/>
      </c>
      <c r="MC182" s="14">
        <f t="shared" si="2751"/>
      </c>
    </row>
    <row r="183" spans="4:341" x14ac:dyDescent="0.25">
      <c r="D183" s="74" t="s">
        <v>356</v>
      </c>
      <c r="E183" s="67" t="str">
        <f>VLOOKUP($D183,'Metric Nature'!$C:$D,2,0)&amp;IF(($F183&lt;(EA183)),"Below",IF(($F183&gt;(DZ183)),"Above","Within"))</f>
      </c>
      <c r="F183" s="71">
        <f t="shared" ref="F183:F187" si="2752">DU183</f>
      </c>
      <c r="G183" s="63">
        <f t="shared" si="2525"/>
      </c>
      <c r="H183" s="98">
        <f t="shared" ref="H183:H187" si="2753">IFERROR(((F183-G183)/G183),0)</f>
      </c>
      <c r="I183" s="63">
        <f t="shared" si="2527"/>
      </c>
      <c r="J183" s="71">
        <f t="shared" ref="J183:J187" si="2754">IFERROR(((F183-I183)/I183),0)</f>
      </c>
      <c r="K183" s="62">
        <f t="shared" si="2529"/>
      </c>
      <c r="L183" s="70"/>
      <c r="M183" s="67" t="str">
        <f>VLOOKUP($D183,'Metric Nature'!$C:$D,2,0)&amp;IF(($N183&lt;(HZ183)),"Below",IF(($N183&gt;(HY183)),"Above","Within"))</f>
      </c>
      <c r="N183" s="71">
        <f t="shared" ref="N183:N187" si="2755">HT183</f>
      </c>
      <c r="O183" s="63">
        <f t="shared" si="2635"/>
      </c>
      <c r="P183" s="98">
        <f t="shared" ref="P183:P184" si="2756">IFERROR(((N183-O183)/O183),0)</f>
      </c>
      <c r="Q183" s="63">
        <f t="shared" si="2531"/>
      </c>
      <c r="R183" s="71">
        <f t="shared" ref="R183:R187" si="2757">IFERROR(((N183-Q183)/Q183),0)</f>
      </c>
      <c r="S183" s="62">
        <f t="shared" si="2533"/>
      </c>
      <c r="T183" s="70"/>
      <c r="U183" s="67" t="str">
        <f>VLOOKUP($D183,'Metric Nature'!$C:$D,2,0)&amp;IF(($V183&lt;(LY183)),"Below",IF(($V183&gt;(LX183)),"Above","Within"))</f>
      </c>
      <c r="V183" s="62">
        <f t="shared" ref="V183:V187" si="2758">LS183</f>
      </c>
      <c r="W183" s="63">
        <f t="shared" si="2637"/>
      </c>
      <c r="X183" s="62">
        <f t="shared" ref="X183:X187" si="2759">IFERROR(((V183-W183)/W183),0)</f>
      </c>
      <c r="Y183" s="63">
        <f t="shared" si="2638"/>
      </c>
      <c r="Z183" s="62">
        <f t="shared" ref="Z183:Z187" si="2760">IFERROR(((V183-Y183)/Y183),0)</f>
      </c>
      <c r="AA183" s="62">
        <f t="shared" ref="AA183:AA187" si="2761">MA183</f>
      </c>
      <c r="AB183" s="64"/>
      <c r="AC183" s="60" t="s">
        <v>885</v>
      </c>
      <c r="AI183" s="9" t="s">
        <v>356</v>
      </c>
      <c r="AJ183" s="14">
        <f>IFERROR((IFERROR(VLOOKUP($EG183,Data!$B:$CP,Daily!EI$10,0),0)+IFERROR(VLOOKUP($IF183,Data!$B:$CP,Daily!IH$10,0),0))/AJ$168,0)</f>
      </c>
      <c r="AK183" s="14">
        <f>IFERROR((IFERROR(VLOOKUP($EG183,Data!$B:$CP,Daily!EJ$10,0),0)+IFERROR(VLOOKUP($IF183,Data!$B:$CP,Daily!II$10,0),0))/AK$168,0)</f>
      </c>
      <c r="AL183" s="14">
        <f>IFERROR((IFERROR(VLOOKUP($EG183,Data!$B:$CP,Daily!EK$10,0),0)+IFERROR(VLOOKUP($IF183,Data!$B:$CP,Daily!IJ$10,0),0))/AL$168,0)</f>
      </c>
      <c r="AM183" s="14">
        <f>IFERROR((IFERROR(VLOOKUP($EG183,Data!$B:$CP,Daily!EL$10,0),0)+IFERROR(VLOOKUP($IF183,Data!$B:$CP,Daily!IK$10,0),0))/AM$168,0)</f>
      </c>
      <c r="AN183" s="14">
        <f>IFERROR((IFERROR(VLOOKUP($EG183,Data!$B:$CP,Daily!EM$10,0),0)+IFERROR(VLOOKUP($IF183,Data!$B:$CP,Daily!IL$10,0),0))/AN$168,0)</f>
      </c>
      <c r="AO183" s="14">
        <f>IFERROR((IFERROR(VLOOKUP($EG183,Data!$B:$CP,Daily!EN$10,0),0)+IFERROR(VLOOKUP($IF183,Data!$B:$CP,Daily!IM$10,0),0))/AO$168,0)</f>
      </c>
      <c r="AP183" s="14">
        <f>IFERROR((IFERROR(VLOOKUP($EG183,Data!$B:$CP,Daily!EO$10,0),0)+IFERROR(VLOOKUP($IF183,Data!$B:$CP,Daily!IN$10,0),0))/AP$168,0)</f>
      </c>
      <c r="AQ183" s="14">
        <f>IFERROR((IFERROR(VLOOKUP($EG183,Data!$B:$CP,Daily!EP$10,0),0)+IFERROR(VLOOKUP($IF183,Data!$B:$CP,Daily!IO$10,0),0))/AQ$168,0)</f>
      </c>
      <c r="AR183" s="14">
        <f>IFERROR((IFERROR(VLOOKUP($EG183,Data!$B:$CP,Daily!EQ$10,0),0)+IFERROR(VLOOKUP($IF183,Data!$B:$CP,Daily!IP$10,0),0))/AR$168,0)</f>
      </c>
      <c r="AS183" s="14">
        <f>IFERROR((IFERROR(VLOOKUP($EG183,Data!$B:$CP,Daily!ER$10,0),0)+IFERROR(VLOOKUP($IF183,Data!$B:$CP,Daily!IQ$10,0),0))/AS$168,0)</f>
      </c>
      <c r="AT183" s="14">
        <f>IFERROR((IFERROR(VLOOKUP($EG183,Data!$B:$CP,Daily!ES$10,0),0)+IFERROR(VLOOKUP($IF183,Data!$B:$CP,Daily!IR$10,0),0))/AT$168,0)</f>
      </c>
      <c r="AU183" s="14">
        <f>IFERROR((IFERROR(VLOOKUP($EG183,Data!$B:$CP,Daily!ET$10,0),0)+IFERROR(VLOOKUP($IF183,Data!$B:$CP,Daily!IS$10,0),0))/AU$168,0)</f>
      </c>
      <c r="AV183" s="14">
        <f>IFERROR((IFERROR(VLOOKUP($EG183,Data!$B:$CP,Daily!EU$10,0),0)+IFERROR(VLOOKUP($IF183,Data!$B:$CP,Daily!IT$10,0),0))/AV$168,0)</f>
      </c>
      <c r="AW183" s="14">
        <f>IFERROR((IFERROR(VLOOKUP($EG183,Data!$B:$CP,Daily!EV$10,0),0)+IFERROR(VLOOKUP($IF183,Data!$B:$CP,Daily!IU$10,0),0))/AW$168,0)</f>
      </c>
      <c r="AX183" s="14">
        <f>IFERROR((IFERROR(VLOOKUP($EG183,Data!$B:$CP,Daily!EW$10,0),0)+IFERROR(VLOOKUP($IF183,Data!$B:$CP,Daily!IV$10,0),0))/AX$168,0)</f>
      </c>
      <c r="AY183" s="14">
        <f>IFERROR((IFERROR(VLOOKUP($EG183,Data!$B:$CP,Daily!EX$10,0),0)+IFERROR(VLOOKUP($IF183,Data!$B:$CP,Daily!IW$10,0),0))/AY$168,0)</f>
      </c>
      <c r="AZ183" s="14">
        <f>IFERROR((IFERROR(VLOOKUP($EG183,Data!$B:$CP,Daily!EY$10,0),0)+IFERROR(VLOOKUP($IF183,Data!$B:$CP,Daily!IX$10,0),0))/AZ$168,0)</f>
      </c>
      <c r="BA183" s="14">
        <f>IFERROR((IFERROR(VLOOKUP($EG183,Data!$B:$CP,Daily!EZ$10,0),0)+IFERROR(VLOOKUP($IF183,Data!$B:$CP,Daily!IY$10,0),0))/BA$168,0)</f>
      </c>
      <c r="BB183" s="14">
        <f>IFERROR((IFERROR(VLOOKUP($EG183,Data!$B:$CP,Daily!FA$10,0),0)+IFERROR(VLOOKUP($IF183,Data!$B:$CP,Daily!IZ$10,0),0))/BB$168,0)</f>
      </c>
      <c r="BC183" s="14">
        <f>IFERROR((IFERROR(VLOOKUP($EG183,Data!$B:$CP,Daily!FB$10,0),0)+IFERROR(VLOOKUP($IF183,Data!$B:$CP,Daily!JA$10,0),0))/BC$168,0)</f>
      </c>
      <c r="BD183" s="14">
        <f>IFERROR((IFERROR(VLOOKUP($EG183,Data!$B:$CP,Daily!FC$10,0),0)+IFERROR(VLOOKUP($IF183,Data!$B:$CP,Daily!JB$10,0),0))/BD$168,0)</f>
      </c>
      <c r="BE183" s="14">
        <f>IFERROR((IFERROR(VLOOKUP($EG183,Data!$B:$CP,Daily!FD$10,0),0)+IFERROR(VLOOKUP($IF183,Data!$B:$CP,Daily!JC$10,0),0))/BE$168,0)</f>
      </c>
      <c r="BF183" s="14">
        <f>IFERROR((IFERROR(VLOOKUP($EG183,Data!$B:$CP,Daily!FE$10,0),0)+IFERROR(VLOOKUP($IF183,Data!$B:$CP,Daily!JD$10,0),0))/BF$168,0)</f>
      </c>
      <c r="BG183" s="14">
        <f>IFERROR((IFERROR(VLOOKUP($EG183,Data!$B:$CP,Daily!FF$10,0),0)+IFERROR(VLOOKUP($IF183,Data!$B:$CP,Daily!JE$10,0),0))/BG$168,0)</f>
      </c>
      <c r="BH183" s="14">
        <f>IFERROR((IFERROR(VLOOKUP($EG183,Data!$B:$CP,Daily!FG$10,0),0)+IFERROR(VLOOKUP($IF183,Data!$B:$CP,Daily!JF$10,0),0))/BH$168,0)</f>
      </c>
      <c r="BI183" s="14">
        <f>IFERROR((IFERROR(VLOOKUP($EG183,Data!$B:$CP,Daily!FH$10,0),0)+IFERROR(VLOOKUP($IF183,Data!$B:$CP,Daily!JG$10,0),0))/BI$168,0)</f>
      </c>
      <c r="BJ183" s="14">
        <f>IFERROR((IFERROR(VLOOKUP($EG183,Data!$B:$CP,Daily!FI$10,0),0)+IFERROR(VLOOKUP($IF183,Data!$B:$CP,Daily!JH$10,0),0))/BJ$168,0)</f>
      </c>
      <c r="BK183" s="14">
        <f>IFERROR((IFERROR(VLOOKUP($EG183,Data!$B:$CP,Daily!FJ$10,0),0)+IFERROR(VLOOKUP($IF183,Data!$B:$CP,Daily!JI$10,0),0))/BK$168,0)</f>
      </c>
      <c r="BL183" s="14">
        <f>IFERROR((IFERROR(VLOOKUP($EG183,Data!$B:$CP,Daily!FK$10,0),0)+IFERROR(VLOOKUP($IF183,Data!$B:$CP,Daily!JJ$10,0),0))/BL$168,0)</f>
      </c>
      <c r="BM183" s="14">
        <f>IFERROR((IFERROR(VLOOKUP($EG183,Data!$B:$CP,Daily!FL$10,0),0)+IFERROR(VLOOKUP($IF183,Data!$B:$CP,Daily!JK$10,0),0))/BM$168,0)</f>
      </c>
      <c r="BN183" s="14">
        <f>IFERROR((IFERROR(VLOOKUP($EG183,Data!$B:$CP,Daily!FM$10,0),0)+IFERROR(VLOOKUP($IF183,Data!$B:$CP,Daily!JL$10,0),0))/BN$168,0)</f>
      </c>
      <c r="BO183" s="14">
        <f>IFERROR((IFERROR(VLOOKUP($EG183,Data!$B:$CP,Daily!FN$10,0),0)+IFERROR(VLOOKUP($IF183,Data!$B:$CP,Daily!JM$10,0),0))/BO$168,0)</f>
      </c>
      <c r="BP183" s="14">
        <f>IFERROR((IFERROR(VLOOKUP($EG183,Data!$B:$CP,Daily!FO$10,0),0)+IFERROR(VLOOKUP($IF183,Data!$B:$CP,Daily!JN$10,0),0))/BP$168,0)</f>
      </c>
      <c r="BQ183" s="14">
        <f>IFERROR((IFERROR(VLOOKUP($EG183,Data!$B:$CP,Daily!FP$10,0),0)+IFERROR(VLOOKUP($IF183,Data!$B:$CP,Daily!JO$10,0),0))/BQ$168,0)</f>
      </c>
      <c r="BR183" s="14">
        <f>IFERROR((IFERROR(VLOOKUP($EG183,Data!$B:$CP,Daily!FQ$10,0),0)+IFERROR(VLOOKUP($IF183,Data!$B:$CP,Daily!JP$10,0),0))/BR$168,0)</f>
      </c>
      <c r="BS183" s="14">
        <f>IFERROR((IFERROR(VLOOKUP($EG183,Data!$B:$CP,Daily!FR$10,0),0)+IFERROR(VLOOKUP($IF183,Data!$B:$CP,Daily!JQ$10,0),0))/BS$168,0)</f>
      </c>
      <c r="BT183" s="14">
        <f>IFERROR((IFERROR(VLOOKUP($EG183,Data!$B:$CP,Daily!FS$10,0),0)+IFERROR(VLOOKUP($IF183,Data!$B:$CP,Daily!JR$10,0),0))/BT$168,0)</f>
      </c>
      <c r="BU183" s="14">
        <f>IFERROR((IFERROR(VLOOKUP($EG183,Data!$B:$CP,Daily!FT$10,0),0)+IFERROR(VLOOKUP($IF183,Data!$B:$CP,Daily!JS$10,0),0))/BU$168,0)</f>
      </c>
      <c r="BV183" s="14">
        <f>IFERROR((IFERROR(VLOOKUP($EG183,Data!$B:$CP,Daily!FU$10,0),0)+IFERROR(VLOOKUP($IF183,Data!$B:$CP,Daily!JT$10,0),0))/BV$168,0)</f>
      </c>
      <c r="BW183" s="14">
        <f>IFERROR((IFERROR(VLOOKUP($EG183,Data!$B:$CP,Daily!FV$10,0),0)+IFERROR(VLOOKUP($IF183,Data!$B:$CP,Daily!JU$10,0),0))/BW$168,0)</f>
      </c>
      <c r="BX183" s="14">
        <f>IFERROR((IFERROR(VLOOKUP($EG183,Data!$B:$CP,Daily!FW$10,0),0)+IFERROR(VLOOKUP($IF183,Data!$B:$CP,Daily!JV$10,0),0))/BX$168,0)</f>
      </c>
      <c r="BY183" s="14">
        <f>IFERROR((IFERROR(VLOOKUP($EG183,Data!$B:$CP,Daily!FX$10,0),0)+IFERROR(VLOOKUP($IF183,Data!$B:$CP,Daily!JW$10,0),0))/BY$168,0)</f>
      </c>
      <c r="BZ183" s="14">
        <f>IFERROR((IFERROR(VLOOKUP($EG183,Data!$B:$CP,Daily!FY$10,0),0)+IFERROR(VLOOKUP($IF183,Data!$B:$CP,Daily!JX$10,0),0))/BZ$168,0)</f>
      </c>
      <c r="CA183" s="14">
        <f>IFERROR((IFERROR(VLOOKUP($EG183,Data!$B:$CP,Daily!FZ$10,0),0)+IFERROR(VLOOKUP($IF183,Data!$B:$CP,Daily!JY$10,0),0))/CA$168,0)</f>
      </c>
      <c r="CB183" s="14">
        <f>IFERROR((IFERROR(VLOOKUP($EG183,Data!$B:$CP,Daily!GA$10,0),0)+IFERROR(VLOOKUP($IF183,Data!$B:$CP,Daily!JZ$10,0),0))/CB$168,0)</f>
      </c>
      <c r="CC183" s="14">
        <f>IFERROR((IFERROR(VLOOKUP($EG183,Data!$B:$CP,Daily!GB$10,0),0)+IFERROR(VLOOKUP($IF183,Data!$B:$CP,Daily!KA$10,0),0))/CC$168,0)</f>
      </c>
      <c r="CD183" s="14">
        <f>IFERROR((IFERROR(VLOOKUP($EG183,Data!$B:$CP,Daily!GC$10,0),0)+IFERROR(VLOOKUP($IF183,Data!$B:$CP,Daily!KB$10,0),0))/CD$168,0)</f>
      </c>
      <c r="CE183" s="14">
        <f>IFERROR((IFERROR(VLOOKUP($EG183,Data!$B:$CP,Daily!GD$10,0),0)+IFERROR(VLOOKUP($IF183,Data!$B:$CP,Daily!KC$10,0),0))/CE$168,0)</f>
      </c>
      <c r="CF183" s="14">
        <f>IFERROR((IFERROR(VLOOKUP($EG183,Data!$B:$CP,Daily!GE$10,0),0)+IFERROR(VLOOKUP($IF183,Data!$B:$CP,Daily!KD$10,0),0))/CF$168,0)</f>
      </c>
      <c r="CG183" s="14">
        <f>IFERROR((IFERROR(VLOOKUP($EG183,Data!$B:$CP,Daily!GF$10,0),0)+IFERROR(VLOOKUP($IF183,Data!$B:$CP,Daily!KE$10,0),0))/CG$168,0)</f>
      </c>
      <c r="CH183" s="14">
        <f>IFERROR((IFERROR(VLOOKUP($EG183,Data!$B:$CP,Daily!GG$10,0),0)+IFERROR(VLOOKUP($IF183,Data!$B:$CP,Daily!KF$10,0),0))/CH$168,0)</f>
      </c>
      <c r="CI183" s="14">
        <f>IFERROR((IFERROR(VLOOKUP($EG183,Data!$B:$CP,Daily!GH$10,0),0)+IFERROR(VLOOKUP($IF183,Data!$B:$CP,Daily!KG$10,0),0))/CI$168,0)</f>
      </c>
      <c r="CJ183" s="14">
        <f>IFERROR((IFERROR(VLOOKUP($EG183,Data!$B:$CP,Daily!GI$10,0),0)+IFERROR(VLOOKUP($IF183,Data!$B:$CP,Daily!KH$10,0),0))/CJ$168,0)</f>
      </c>
      <c r="CK183" s="14">
        <f>IFERROR((IFERROR(VLOOKUP($EG183,Data!$B:$CP,Daily!GJ$10,0),0)+IFERROR(VLOOKUP($IF183,Data!$B:$CP,Daily!KI$10,0),0))/CK$168,0)</f>
      </c>
      <c r="CL183" s="14">
        <f>IFERROR((IFERROR(VLOOKUP($EG183,Data!$B:$CP,Daily!GK$10,0),0)+IFERROR(VLOOKUP($IF183,Data!$B:$CP,Daily!KJ$10,0),0))/CL$168,0)</f>
      </c>
      <c r="CM183" s="14">
        <f>IFERROR((IFERROR(VLOOKUP($EG183,Data!$B:$CP,Daily!GL$10,0),0)+IFERROR(VLOOKUP($IF183,Data!$B:$CP,Daily!KK$10,0),0))/CM$168,0)</f>
      </c>
      <c r="CN183" s="14">
        <f>IFERROR((IFERROR(VLOOKUP($EG183,Data!$B:$CP,Daily!GM$10,0),0)+IFERROR(VLOOKUP($IF183,Data!$B:$CP,Daily!KL$10,0),0))/CN$168,0)</f>
      </c>
      <c r="CO183" s="14">
        <f>IFERROR((IFERROR(VLOOKUP($EG183,Data!$B:$CP,Daily!GN$10,0),0)+IFERROR(VLOOKUP($IF183,Data!$B:$CP,Daily!KM$10,0),0))/CO$168,0)</f>
      </c>
      <c r="CP183" s="14">
        <f>IFERROR((IFERROR(VLOOKUP($EG183,Data!$B:$CP,Daily!GO$10,0),0)+IFERROR(VLOOKUP($IF183,Data!$B:$CP,Daily!KN$10,0),0))/CP$168,0)</f>
      </c>
      <c r="CQ183" s="14">
        <f>IFERROR((IFERROR(VLOOKUP($EG183,Data!$B:$CP,Daily!GP$10,0),0)+IFERROR(VLOOKUP($IF183,Data!$B:$CP,Daily!KO$10,0),0))/CQ$168,0)</f>
      </c>
      <c r="CR183" s="14">
        <f>IFERROR((IFERROR(VLOOKUP($EG183,Data!$B:$CP,Daily!GQ$10,0),0)+IFERROR(VLOOKUP($IF183,Data!$B:$CP,Daily!KP$10,0),0))/CR$168,0)</f>
      </c>
      <c r="CS183" s="14">
        <f>IFERROR((IFERROR(VLOOKUP($EG183,Data!$B:$CP,Daily!GR$10,0),0)+IFERROR(VLOOKUP($IF183,Data!$B:$CP,Daily!KQ$10,0),0))/CS$168,0)</f>
      </c>
      <c r="CT183" s="14">
        <f>IFERROR((IFERROR(VLOOKUP($EG183,Data!$B:$CP,Daily!GS$10,0),0)+IFERROR(VLOOKUP($IF183,Data!$B:$CP,Daily!KR$10,0),0))/CT$168,0)</f>
      </c>
      <c r="CU183" s="14">
        <f>IFERROR((IFERROR(VLOOKUP($EG183,Data!$B:$CP,Daily!GT$10,0),0)+IFERROR(VLOOKUP($IF183,Data!$B:$CP,Daily!KS$10,0),0))/CU$168,0)</f>
      </c>
      <c r="CV183" s="14">
        <f>IFERROR((IFERROR(VLOOKUP($EG183,Data!$B:$CP,Daily!GU$10,0),0)+IFERROR(VLOOKUP($IF183,Data!$B:$CP,Daily!KT$10,0),0))/CV$168,0)</f>
      </c>
      <c r="CW183" s="14">
        <f>IFERROR((IFERROR(VLOOKUP($EG183,Data!$B:$CP,Daily!GV$10,0),0)+IFERROR(VLOOKUP($IF183,Data!$B:$CP,Daily!KU$10,0),0))/CW$168,0)</f>
      </c>
      <c r="CX183" s="14">
        <f>IFERROR((IFERROR(VLOOKUP($EG183,Data!$B:$CP,Daily!GW$10,0),0)+IFERROR(VLOOKUP($IF183,Data!$B:$CP,Daily!KV$10,0),0))/CX$168,0)</f>
      </c>
      <c r="CY183" s="14">
        <f>IFERROR((IFERROR(VLOOKUP($EG183,Data!$B:$CP,Daily!GX$10,0),0)+IFERROR(VLOOKUP($IF183,Data!$B:$CP,Daily!KW$10,0),0))/CY$168,0)</f>
      </c>
      <c r="CZ183" s="14">
        <f>IFERROR((IFERROR(VLOOKUP($EG183,Data!$B:$CP,Daily!GY$10,0),0)+IFERROR(VLOOKUP($IF183,Data!$B:$CP,Daily!KX$10,0),0))/CZ$168,0)</f>
      </c>
      <c r="DA183" s="14">
        <f>IFERROR((IFERROR(VLOOKUP($EG183,Data!$B:$CP,Daily!GZ$10,0),0)+IFERROR(VLOOKUP($IF183,Data!$B:$CP,Daily!KY$10,0),0))/DA$168,0)</f>
      </c>
      <c r="DB183" s="14">
        <f>IFERROR((IFERROR(VLOOKUP($EG183,Data!$B:$CP,Daily!HA$10,0),0)+IFERROR(VLOOKUP($IF183,Data!$B:$CP,Daily!KZ$10,0),0))/DB$168,0)</f>
      </c>
      <c r="DC183" s="14">
        <f>IFERROR((IFERROR(VLOOKUP($EG183,Data!$B:$CP,Daily!HB$10,0),0)+IFERROR(VLOOKUP($IF183,Data!$B:$CP,Daily!LA$10,0),0))/DC$168,0)</f>
      </c>
      <c r="DD183" s="14">
        <f>IFERROR((IFERROR(VLOOKUP($EG183,Data!$B:$CP,Daily!HC$10,0),0)+IFERROR(VLOOKUP($IF183,Data!$B:$CP,Daily!LB$10,0),0))/DD$168,0)</f>
      </c>
      <c r="DE183" s="14">
        <f>IFERROR((IFERROR(VLOOKUP($EG183,Data!$B:$CP,Daily!HD$10,0),0)+IFERROR(VLOOKUP($IF183,Data!$B:$CP,Daily!LC$10,0),0))/DE$168,0)</f>
      </c>
      <c r="DF183" s="14">
        <f>IFERROR((IFERROR(VLOOKUP($EG183,Data!$B:$CP,Daily!HE$10,0),0)+IFERROR(VLOOKUP($IF183,Data!$B:$CP,Daily!LD$10,0),0))/DF$168,0)</f>
      </c>
      <c r="DG183" s="14">
        <f>IFERROR((IFERROR(VLOOKUP($EG183,Data!$B:$CP,Daily!HF$10,0),0)+IFERROR(VLOOKUP($IF183,Data!$B:$CP,Daily!LE$10,0),0))/DG$168,0)</f>
      </c>
      <c r="DH183" s="14">
        <f>IFERROR((IFERROR(VLOOKUP($EG183,Data!$B:$CP,Daily!HG$10,0),0)+IFERROR(VLOOKUP($IF183,Data!$B:$CP,Daily!LF$10,0),0))/DH$168,0)</f>
      </c>
      <c r="DI183" s="14">
        <f>IFERROR((IFERROR(VLOOKUP($EG183,Data!$B:$CP,Daily!HH$10,0),0)+IFERROR(VLOOKUP($IF183,Data!$B:$CP,Daily!LG$10,0),0))/DI$168,0)</f>
      </c>
      <c r="DJ183" s="14">
        <f>IFERROR((IFERROR(VLOOKUP($EG183,Data!$B:$CP,Daily!HI$10,0),0)+IFERROR(VLOOKUP($IF183,Data!$B:$CP,Daily!LH$10,0),0))/DJ$168,0)</f>
      </c>
      <c r="DK183" s="14">
        <f>IFERROR((IFERROR(VLOOKUP($EG183,Data!$B:$CP,Daily!HJ$10,0),0)+IFERROR(VLOOKUP($IF183,Data!$B:$CP,Daily!LI$10,0),0))/DK$168,0)</f>
      </c>
      <c r="DL183" s="14">
        <f>IFERROR((IFERROR(VLOOKUP($EG183,Data!$B:$CP,Daily!HK$10,0),0)+IFERROR(VLOOKUP($IF183,Data!$B:$CP,Daily!LJ$10,0),0))/DL$168,0)</f>
      </c>
      <c r="DM183" s="14">
        <f>IFERROR((IFERROR(VLOOKUP($EG183,Data!$B:$CP,Daily!HL$10,0),0)+IFERROR(VLOOKUP($IF183,Data!$B:$CP,Daily!LK$10,0),0))/DM$168,0)</f>
      </c>
      <c r="DN183" s="14">
        <f>IFERROR((IFERROR(VLOOKUP($EG183,Data!$B:$CP,Daily!HM$10,0),0)+IFERROR(VLOOKUP($IF183,Data!$B:$CP,Daily!LL$10,0),0))/DN$168,0)</f>
      </c>
      <c r="DO183" s="14">
        <f>IFERROR((IFERROR(VLOOKUP($EG183,Data!$B:$CP,Daily!HN$10,0),0)+IFERROR(VLOOKUP($IF183,Data!$B:$CP,Daily!LM$10,0),0))/DO$168,0)</f>
      </c>
      <c r="DP183" s="14">
        <f>IFERROR((IFERROR(VLOOKUP($EG183,Data!$B:$CP,Daily!HO$10,0),0)+IFERROR(VLOOKUP($IF183,Data!$B:$CP,Daily!LN$10,0),0))/DP$168,0)</f>
      </c>
      <c r="DQ183" s="14">
        <f>IFERROR((IFERROR(VLOOKUP($EG183,Data!$B:$CP,Daily!HP$10,0),0)+IFERROR(VLOOKUP($IF183,Data!$B:$CP,Daily!LO$10,0),0))/DQ$168,0)</f>
      </c>
      <c r="DR183" s="14">
        <f>IFERROR((IFERROR(VLOOKUP($EG183,Data!$B:$CP,Daily!HQ$10,0),0)+IFERROR(VLOOKUP($IF183,Data!$B:$CP,Daily!LP$10,0),0))/DR$168,0)</f>
      </c>
      <c r="DS183" s="14">
        <f>IFERROR((IFERROR(VLOOKUP($EG183,Data!$B:$CP,Daily!HR$10,0),0)+IFERROR(VLOOKUP($IF183,Data!$B:$CP,Daily!LQ$10,0),0))/DS$168,0)</f>
      </c>
      <c r="DT183" s="14">
        <f>IFERROR((IFERROR(VLOOKUP($EG183,Data!$B:$CP,Daily!HS$10,0),0)+IFERROR(VLOOKUP($IF183,Data!$B:$CP,Daily!LR$10,0),0))/DT$168,0)</f>
      </c>
      <c r="DU183" s="14">
        <f>IFERROR((IFERROR(VLOOKUP($EG183,Data!$B:$CP,Daily!HT$10,0),0)+IFERROR(VLOOKUP($IF183,Data!$B:$CP,Daily!LS$10,0),0))/DU$168,0)</f>
      </c>
      <c r="DV183" s="14">
        <f>IFERROR((IFERROR(VLOOKUP($EG183,Data!$B:$CP,Daily!HU$10,0),0)+IFERROR(VLOOKUP($IF183,Data!$B:$CP,Daily!LT$10,0),0))/DV$168,0)</f>
      </c>
      <c r="DW183" s="52">
        <f t="shared" si="2137"/>
      </c>
      <c r="DX183" s="52">
        <f t="shared" si="2138"/>
      </c>
      <c r="DY183" s="52">
        <f t="shared" ref="DY183:DY187" si="2762">DX183-DW183</f>
      </c>
      <c r="DZ183" s="52">
        <f t="shared" ref="DZ183:DZ187" si="2763">DX183+(0.75*DY183)</f>
      </c>
      <c r="EA183" s="52">
        <f t="shared" ref="EA183:EA187" si="2764">DW183-(0.75*DY183)</f>
      </c>
      <c r="EB183" s="18"/>
      <c r="EC183" s="14">
        <f t="shared" ref="EC183:EC187" si="2765">_xlfn.STDEV.P(BN183:DU183)</f>
      </c>
      <c r="ED183" s="14">
        <f t="shared" si="2746"/>
      </c>
      <c r="EE183" s="14">
        <f t="shared" si="2747"/>
      </c>
      <c r="EF183" s="16"/>
      <c r="EG183" s="9" t="s">
        <v>886</v>
      </c>
      <c r="EH183" s="9" t="s">
        <v>159</v>
      </c>
      <c r="EI183" s="14">
        <f>IFERROR(VLOOKUP($EG183,Data!$B:$CP,Daily!EI$10,0)/EI$168,0)</f>
      </c>
      <c r="EJ183" s="14">
        <f>IFERROR(VLOOKUP($EG183,Data!$B:$CP,Daily!EJ$10,0)/EJ$168,0)</f>
      </c>
      <c r="EK183" s="14">
        <f>IFERROR(VLOOKUP($EG183,Data!$B:$CP,Daily!EK$10,0)/EK$168,0)</f>
      </c>
      <c r="EL183" s="14">
        <f>IFERROR(VLOOKUP($EG183,Data!$B:$CP,Daily!EL$10,0)/EL$168,0)</f>
      </c>
      <c r="EM183" s="14">
        <f>IFERROR(VLOOKUP($EG183,Data!$B:$CP,Daily!EM$10,0)/EM$168,0)</f>
      </c>
      <c r="EN183" s="14">
        <f>IFERROR(VLOOKUP($EG183,Data!$B:$CP,Daily!EN$10,0)/EN$168,0)</f>
      </c>
      <c r="EO183" s="14">
        <f>IFERROR(VLOOKUP($EG183,Data!$B:$CP,Daily!EO$10,0)/EO$168,0)</f>
      </c>
      <c r="EP183" s="14">
        <f>IFERROR(VLOOKUP($EG183,Data!$B:$CP,Daily!EP$10,0)/EP$168,0)</f>
      </c>
      <c r="EQ183" s="14">
        <f>IFERROR(VLOOKUP($EG183,Data!$B:$CP,Daily!EQ$10,0)/EQ$168,0)</f>
      </c>
      <c r="ER183" s="14">
        <f>IFERROR(VLOOKUP($EG183,Data!$B:$CP,Daily!ER$10,0)/ER$168,0)</f>
      </c>
      <c r="ES183" s="14">
        <f>IFERROR(VLOOKUP($EG183,Data!$B:$CP,Daily!ES$10,0)/ES$168,0)</f>
      </c>
      <c r="ET183" s="14">
        <f>IFERROR(VLOOKUP($EG183,Data!$B:$CP,Daily!ET$10,0)/ET$168,0)</f>
      </c>
      <c r="EU183" s="14">
        <f>IFERROR(VLOOKUP($EG183,Data!$B:$CP,Daily!EU$10,0)/EU$168,0)</f>
      </c>
      <c r="EV183" s="14">
        <f>IFERROR(VLOOKUP($EG183,Data!$B:$CP,Daily!EV$10,0)/EV$168,0)</f>
      </c>
      <c r="EW183" s="14">
        <f>IFERROR(VLOOKUP($EG183,Data!$B:$CP,Daily!EW$10,0)/EW$168,0)</f>
      </c>
      <c r="EX183" s="14">
        <f>IFERROR(VLOOKUP($EG183,Data!$B:$CP,Daily!EX$10,0)/EX$168,0)</f>
      </c>
      <c r="EY183" s="14">
        <f>IFERROR(VLOOKUP($EG183,Data!$B:$CP,Daily!EY$10,0)/EY$168,0)</f>
      </c>
      <c r="EZ183" s="14">
        <f>IFERROR(VLOOKUP($EG183,Data!$B:$CP,Daily!EZ$10,0)/EZ$168,0)</f>
      </c>
      <c r="FA183" s="14">
        <f>IFERROR(VLOOKUP($EG183,Data!$B:$CP,Daily!FA$10,0)/FA$168,0)</f>
      </c>
      <c r="FB183" s="14">
        <f>IFERROR(VLOOKUP($EG183,Data!$B:$CP,Daily!FB$10,0)/FB$168,0)</f>
      </c>
      <c r="FC183" s="14">
        <f>IFERROR(VLOOKUP($EG183,Data!$B:$CP,Daily!FC$10,0)/FC$168,0)</f>
      </c>
      <c r="FD183" s="14">
        <f>IFERROR(VLOOKUP($EG183,Data!$B:$CP,Daily!FD$10,0)/FD$168,0)</f>
      </c>
      <c r="FE183" s="14">
        <f>IFERROR(VLOOKUP($EG183,Data!$B:$CP,Daily!FE$10,0)/FE$168,0)</f>
      </c>
      <c r="FF183" s="14">
        <f>IFERROR(VLOOKUP($EG183,Data!$B:$CP,Daily!FF$10,0)/FF$168,0)</f>
      </c>
      <c r="FG183" s="14">
        <f>IFERROR(VLOOKUP($EG183,Data!$B:$CP,Daily!FG$10,0)/FG$168,0)</f>
      </c>
      <c r="FH183" s="14">
        <f>IFERROR(VLOOKUP($EG183,Data!$B:$CP,Daily!FH$10,0)/FH$168,0)</f>
      </c>
      <c r="FI183" s="14">
        <f>IFERROR(VLOOKUP($EG183,Data!$B:$CP,Daily!FI$10,0)/FI$168,0)</f>
      </c>
      <c r="FJ183" s="14">
        <f>IFERROR(VLOOKUP($EG183,Data!$B:$CP,Daily!FJ$10,0)/FJ$168,0)</f>
      </c>
      <c r="FK183" s="14">
        <f>IFERROR(VLOOKUP($EG183,Data!$B:$CP,Daily!FK$10,0)/FK$168,0)</f>
      </c>
      <c r="FL183" s="14">
        <f>IFERROR(VLOOKUP($EG183,Data!$B:$CP,Daily!FL$10,0)/FL$168,0)</f>
      </c>
      <c r="FM183" s="14">
        <f>IFERROR(VLOOKUP($EG183,Data!$B:$CP,Daily!FM$10,0)/FM$168,0)</f>
      </c>
      <c r="FN183" s="14">
        <f>IFERROR(VLOOKUP($EG183,Data!$B:$CP,Daily!FN$10,0)/FN$168,0)</f>
      </c>
      <c r="FO183" s="14">
        <f>IFERROR(VLOOKUP($EG183,Data!$B:$CP,Daily!FO$10,0)/FO$168,0)</f>
      </c>
      <c r="FP183" s="14">
        <f>IFERROR(VLOOKUP($EG183,Data!$B:$CP,Daily!FP$10,0)/FP$168,0)</f>
      </c>
      <c r="FQ183" s="14">
        <f>IFERROR(VLOOKUP($EG183,Data!$B:$CP,Daily!FQ$10,0)/FQ$168,0)</f>
      </c>
      <c r="FR183" s="14">
        <f>IFERROR(VLOOKUP($EG183,Data!$B:$CP,Daily!FR$10,0)/FR$168,0)</f>
      </c>
      <c r="FS183" s="14">
        <f>IFERROR(VLOOKUP($EG183,Data!$B:$CP,Daily!FS$10,0)/FS$168,0)</f>
      </c>
      <c r="FT183" s="14">
        <f>IFERROR(VLOOKUP($EG183,Data!$B:$CP,Daily!FT$10,0)/FT$168,0)</f>
      </c>
      <c r="FU183" s="14">
        <f>IFERROR(VLOOKUP($EG183,Data!$B:$CP,Daily!FU$10,0)/FU$168,0)</f>
      </c>
      <c r="FV183" s="14">
        <f>IFERROR(VLOOKUP($EG183,Data!$B:$CP,Daily!FV$10,0)/FV$168,0)</f>
      </c>
      <c r="FW183" s="14">
        <f>IFERROR(VLOOKUP($EG183,Data!$B:$CP,Daily!FW$10,0)/FW$168,0)</f>
      </c>
      <c r="FX183" s="14">
        <f>IFERROR(VLOOKUP($EG183,Data!$B:$CP,Daily!FX$10,0)/FX$168,0)</f>
      </c>
      <c r="FY183" s="14">
        <f>IFERROR(VLOOKUP($EG183,Data!$B:$CP,Daily!FY$10,0)/FY$168,0)</f>
      </c>
      <c r="FZ183" s="14">
        <f>IFERROR(VLOOKUP($EG183,Data!$B:$CP,Daily!FZ$10,0)/FZ$168,0)</f>
      </c>
      <c r="GA183" s="14">
        <f>IFERROR(VLOOKUP($EG183,Data!$B:$CP,Daily!GA$10,0)/GA$168,0)</f>
      </c>
      <c r="GB183" s="14">
        <f>IFERROR(VLOOKUP($EG183,Data!$B:$CP,Daily!GB$10,0)/GB$168,0)</f>
      </c>
      <c r="GC183" s="14">
        <f>IFERROR(VLOOKUP($EG183,Data!$B:$CP,Daily!GC$10,0)/GC$168,0)</f>
      </c>
      <c r="GD183" s="14">
        <f>IFERROR(VLOOKUP($EG183,Data!$B:$CP,Daily!GD$10,0)/GD$168,0)</f>
      </c>
      <c r="GE183" s="14">
        <f>IFERROR(VLOOKUP($EG183,Data!$B:$CP,Daily!GE$10,0)/GE$168,0)</f>
      </c>
      <c r="GF183" s="14">
        <f>IFERROR(VLOOKUP($EG183,Data!$B:$CP,Daily!GF$10,0)/GF$168,0)</f>
      </c>
      <c r="GG183" s="14">
        <f>IFERROR(VLOOKUP($EG183,Data!$B:$CP,Daily!GG$10,0)/GG$168,0)</f>
      </c>
      <c r="GH183" s="14">
        <f>IFERROR(VLOOKUP($EG183,Data!$B:$CP,Daily!GH$10,0)/GH$168,0)</f>
      </c>
      <c r="GI183" s="14">
        <f>IFERROR(VLOOKUP($EG183,Data!$B:$CP,Daily!GI$10,0)/GI$168,0)</f>
      </c>
      <c r="GJ183" s="14">
        <f>IFERROR(VLOOKUP($EG183,Data!$B:$CP,Daily!GJ$10,0)/GJ$168,0)</f>
      </c>
      <c r="GK183" s="14">
        <f>IFERROR(VLOOKUP($EG183,Data!$B:$CP,Daily!GK$10,0)/GK$168,0)</f>
      </c>
      <c r="GL183" s="14">
        <f>IFERROR(VLOOKUP($EG183,Data!$B:$CP,Daily!GL$10,0)/GL$168,0)</f>
      </c>
      <c r="GM183" s="14">
        <f>IFERROR(VLOOKUP($EG183,Data!$B:$CP,Daily!GM$10,0)/GM$168,0)</f>
      </c>
      <c r="GN183" s="14">
        <f>IFERROR(VLOOKUP($EG183,Data!$B:$CP,Daily!GN$10,0)/GN$168,0)</f>
      </c>
      <c r="GO183" s="14">
        <f>IFERROR(VLOOKUP($EG183,Data!$B:$CP,Daily!GO$10,0)/GO$168,0)</f>
      </c>
      <c r="GP183" s="14">
        <f>IFERROR(VLOOKUP($EG183,Data!$B:$CP,Daily!GP$10,0)/GP$168,0)</f>
      </c>
      <c r="GQ183" s="14">
        <f>IFERROR(VLOOKUP($EG183,Data!$B:$CP,Daily!GQ$10,0)/GQ$168,0)</f>
      </c>
      <c r="GR183" s="14">
        <f>IFERROR(VLOOKUP($EG183,Data!$B:$CP,Daily!GR$10,0)/GR$168,0)</f>
      </c>
      <c r="GS183" s="14">
        <f>IFERROR(VLOOKUP($EG183,Data!$B:$CP,Daily!GS$10,0)/GS$168,0)</f>
      </c>
      <c r="GT183" s="14">
        <f>IFERROR(VLOOKUP($EG183,Data!$B:$CP,Daily!GT$10,0)/GT$168,0)</f>
      </c>
      <c r="GU183" s="14">
        <f>IFERROR(VLOOKUP($EG183,Data!$B:$CP,Daily!GU$10,0)/GU$168,0)</f>
      </c>
      <c r="GV183" s="14">
        <f>IFERROR(VLOOKUP($EG183,Data!$B:$CP,Daily!GV$10,0)/GV$168,0)</f>
      </c>
      <c r="GW183" s="14">
        <f>IFERROR(VLOOKUP($EG183,Data!$B:$CP,Daily!GW$10,0)/GW$168,0)</f>
      </c>
      <c r="GX183" s="14">
        <f>IFERROR(VLOOKUP($EG183,Data!$B:$CP,Daily!GX$10,0)/GX$168,0)</f>
      </c>
      <c r="GY183" s="14">
        <f>IFERROR(VLOOKUP($EG183,Data!$B:$CP,Daily!GY$10,0)/GY$168,0)</f>
      </c>
      <c r="GZ183" s="14">
        <f>IFERROR(VLOOKUP($EG183,Data!$B:$CP,Daily!GZ$10,0)/GZ$168,0)</f>
      </c>
      <c r="HA183" s="14">
        <f>IFERROR(VLOOKUP($EG183,Data!$B:$CP,Daily!HA$10,0)/HA$168,0)</f>
      </c>
      <c r="HB183" s="14">
        <f>IFERROR(VLOOKUP($EG183,Data!$B:$CP,Daily!HB$10,0)/HB$168,0)</f>
      </c>
      <c r="HC183" s="14">
        <f>IFERROR(VLOOKUP($EG183,Data!$B:$CP,Daily!HC$10,0)/HC$168,0)</f>
      </c>
      <c r="HD183" s="14">
        <f>IFERROR(VLOOKUP($EG183,Data!$B:$CP,Daily!HD$10,0)/HD$168,0)</f>
      </c>
      <c r="HE183" s="14">
        <f>IFERROR(VLOOKUP($EG183,Data!$B:$CP,Daily!HE$10,0)/HE$168,0)</f>
      </c>
      <c r="HF183" s="14">
        <f>IFERROR(VLOOKUP($EG183,Data!$B:$CP,Daily!HF$10,0)/HF$168,0)</f>
      </c>
      <c r="HG183" s="14">
        <f>IFERROR(VLOOKUP($EG183,Data!$B:$CP,Daily!HG$10,0)/HG$168,0)</f>
      </c>
      <c r="HH183" s="14">
        <f>IFERROR(VLOOKUP($EG183,Data!$B:$CP,Daily!HH$10,0)/HH$168,0)</f>
      </c>
      <c r="HI183" s="14">
        <f>IFERROR(VLOOKUP($EG183,Data!$B:$CP,Daily!HI$10,0)/HI$168,0)</f>
      </c>
      <c r="HJ183" s="14">
        <f>IFERROR(VLOOKUP($EG183,Data!$B:$CP,Daily!HJ$10,0)/HJ$168,0)</f>
      </c>
      <c r="HK183" s="14">
        <f>IFERROR(VLOOKUP($EG183,Data!$B:$CP,Daily!HK$10,0)/HK$168,0)</f>
      </c>
      <c r="HL183" s="14">
        <f>IFERROR(VLOOKUP($EG183,Data!$B:$CP,Daily!HL$10,0)/HL$168,0)</f>
      </c>
      <c r="HM183" s="14">
        <f>IFERROR(VLOOKUP($EG183,Data!$B:$CP,Daily!HM$10,0)/HM$168,0)</f>
      </c>
      <c r="HN183" s="14">
        <f>IFERROR(VLOOKUP($EG183,Data!$B:$CP,Daily!HN$10,0)/HN$168,0)</f>
      </c>
      <c r="HO183" s="14">
        <f>IFERROR(VLOOKUP($EG183,Data!$B:$CP,Daily!HO$10,0)/HO$168,0)</f>
      </c>
      <c r="HP183" s="14">
        <f>IFERROR(VLOOKUP($EG183,Data!$B:$CP,Daily!HP$10,0)/HP$168,0)</f>
      </c>
      <c r="HQ183" s="14">
        <f>IFERROR(VLOOKUP($EG183,Data!$B:$CP,Daily!HQ$10,0)/HQ$168,0)</f>
      </c>
      <c r="HR183" s="14">
        <f>IFERROR(VLOOKUP($EG183,Data!$B:$CP,Daily!HR$10,0)/HR$168,0)</f>
      </c>
      <c r="HS183" s="14">
        <f>IFERROR(VLOOKUP($EG183,Data!$B:$CP,Daily!HS$10,0)/HS$168,0)</f>
      </c>
      <c r="HT183" s="14">
        <f>IFERROR(VLOOKUP($EG183,Data!$B:$CP,Daily!HT$10,0)/HT$168,0)</f>
      </c>
      <c r="HU183" s="14">
        <f>IFERROR(VLOOKUP($EG183,Data!$B:$CP,Daily!HU$10,0)/HU$168,0)</f>
      </c>
      <c r="HV183" s="52">
        <f t="shared" si="2141"/>
      </c>
      <c r="HW183" s="52">
        <f t="shared" si="2142"/>
      </c>
      <c r="HX183" s="52">
        <f t="shared" ref="HX183:HX187" si="2766">HW183-HV183</f>
      </c>
      <c r="HY183" s="52">
        <f t="shared" ref="HY183:HY187" si="2767">HW183+(0.75*HX183)</f>
      </c>
      <c r="HZ183" s="52">
        <f t="shared" ref="HZ183:HZ187" si="2768">HV183-(0.75*HX183)</f>
      </c>
      <c r="IA183" s="55"/>
      <c r="IB183" s="14">
        <f t="shared" ref="IB183:IB187" si="2769">_xlfn.STDEV.P(FM183:HT183)</f>
      </c>
      <c r="IC183" s="14">
        <f t="shared" si="2748"/>
      </c>
      <c r="ID183" s="14">
        <f t="shared" si="2749"/>
      </c>
      <c r="IE183" s="16"/>
      <c r="IF183" s="9" t="s">
        <v>887</v>
      </c>
      <c r="IG183" s="9" t="s">
        <v>159</v>
      </c>
      <c r="IH183" s="14">
        <f>IFERROR(VLOOKUP($IF183,Data!$B:$CP,Daily!IH$10,0)/IH$168,0)</f>
      </c>
      <c r="II183" s="14">
        <f>IFERROR(VLOOKUP($IF183,Data!$B:$CP,Daily!II$10,0)/II$168,0)</f>
      </c>
      <c r="IJ183" s="14">
        <f>IFERROR(VLOOKUP($IF183,Data!$B:$CP,Daily!IJ$10,0)/IJ$168,0)</f>
      </c>
      <c r="IK183" s="14">
        <f>IFERROR(VLOOKUP($IF183,Data!$B:$CP,Daily!IK$10,0)/IK$168,0)</f>
      </c>
      <c r="IL183" s="14">
        <f>IFERROR(VLOOKUP($IF183,Data!$B:$CP,Daily!IL$10,0)/IL$168,0)</f>
      </c>
      <c r="IM183" s="14">
        <f>IFERROR(VLOOKUP($IF183,Data!$B:$CP,Daily!IM$10,0)/IM$168,0)</f>
      </c>
      <c r="IN183" s="14">
        <f>IFERROR(VLOOKUP($IF183,Data!$B:$CP,Daily!IN$10,0)/IN$168,0)</f>
      </c>
      <c r="IO183" s="14">
        <f>IFERROR(VLOOKUP($IF183,Data!$B:$CP,Daily!IO$10,0)/IO$168,0)</f>
      </c>
      <c r="IP183" s="14">
        <f>IFERROR(VLOOKUP($IF183,Data!$B:$CP,Daily!IP$10,0)/IP$168,0)</f>
      </c>
      <c r="IQ183" s="14">
        <f>IFERROR(VLOOKUP($IF183,Data!$B:$CP,Daily!IQ$10,0)/IQ$168,0)</f>
      </c>
      <c r="IR183" s="14">
        <f>IFERROR(VLOOKUP($IF183,Data!$B:$CP,Daily!IR$10,0)/IR$168,0)</f>
      </c>
      <c r="IS183" s="14">
        <f>IFERROR(VLOOKUP($IF183,Data!$B:$CP,Daily!IS$10,0)/IS$168,0)</f>
      </c>
      <c r="IT183" s="14">
        <f>IFERROR(VLOOKUP($IF183,Data!$B:$CP,Daily!IT$10,0)/IT$168,0)</f>
      </c>
      <c r="IU183" s="14">
        <f>IFERROR(VLOOKUP($IF183,Data!$B:$CP,Daily!IU$10,0)/IU$168,0)</f>
      </c>
      <c r="IV183" s="14">
        <f>IFERROR(VLOOKUP($IF183,Data!$B:$CP,Daily!IV$10,0)/IV$168,0)</f>
      </c>
      <c r="IW183" s="14">
        <f>IFERROR(VLOOKUP($IF183,Data!$B:$CP,Daily!IW$10,0)/IW$168,0)</f>
      </c>
      <c r="IX183" s="14">
        <f>IFERROR(VLOOKUP($IF183,Data!$B:$CP,Daily!IX$10,0)/IX$168,0)</f>
      </c>
      <c r="IY183" s="14">
        <f>IFERROR(VLOOKUP($IF183,Data!$B:$CP,Daily!IY$10,0)/IY$168,0)</f>
      </c>
      <c r="IZ183" s="14">
        <f>IFERROR(VLOOKUP($IF183,Data!$B:$CP,Daily!IZ$10,0)/IZ$168,0)</f>
      </c>
      <c r="JA183" s="14">
        <f>IFERROR(VLOOKUP($IF183,Data!$B:$CP,Daily!JA$10,0)/JA$168,0)</f>
      </c>
      <c r="JB183" s="14">
        <f>IFERROR(VLOOKUP($IF183,Data!$B:$CP,Daily!JB$10,0)/JB$168,0)</f>
      </c>
      <c r="JC183" s="14">
        <f>IFERROR(VLOOKUP($IF183,Data!$B:$CP,Daily!JC$10,0)/JC$168,0)</f>
      </c>
      <c r="JD183" s="14">
        <f>IFERROR(VLOOKUP($IF183,Data!$B:$CP,Daily!JD$10,0)/JD$168,0)</f>
      </c>
      <c r="JE183" s="14">
        <f>IFERROR(VLOOKUP($IF183,Data!$B:$CP,Daily!JE$10,0)/JE$168,0)</f>
      </c>
      <c r="JF183" s="14">
        <f>IFERROR(VLOOKUP($IF183,Data!$B:$CP,Daily!JF$10,0)/JF$168,0)</f>
      </c>
      <c r="JG183" s="14">
        <f>IFERROR(VLOOKUP($IF183,Data!$B:$CP,Daily!JG$10,0)/JG$168,0)</f>
      </c>
      <c r="JH183" s="14">
        <f>IFERROR(VLOOKUP($IF183,Data!$B:$CP,Daily!JH$10,0)/JH$168,0)</f>
      </c>
      <c r="JI183" s="14">
        <f>IFERROR(VLOOKUP($IF183,Data!$B:$CP,Daily!JI$10,0)/JI$168,0)</f>
      </c>
      <c r="JJ183" s="14">
        <f>IFERROR(VLOOKUP($IF183,Data!$B:$CP,Daily!JJ$10,0)/JJ$168,0)</f>
      </c>
      <c r="JK183" s="14">
        <f>IFERROR(VLOOKUP($IF183,Data!$B:$CP,Daily!JK$10,0)/JK$168,0)</f>
      </c>
      <c r="JL183" s="14">
        <f>IFERROR(VLOOKUP($IF183,Data!$B:$CP,Daily!JL$10,0)/JL$168,0)</f>
      </c>
      <c r="JM183" s="14">
        <f>IFERROR(VLOOKUP($IF183,Data!$B:$CP,Daily!JM$10,0)/JM$168,0)</f>
      </c>
      <c r="JN183" s="14">
        <f>IFERROR(VLOOKUP($IF183,Data!$B:$CP,Daily!JN$10,0)/JN$168,0)</f>
      </c>
      <c r="JO183" s="14">
        <f>IFERROR(VLOOKUP($IF183,Data!$B:$CP,Daily!JO$10,0)/JO$168,0)</f>
      </c>
      <c r="JP183" s="14">
        <f>IFERROR(VLOOKUP($IF183,Data!$B:$CP,Daily!JP$10,0)/JP$168,0)</f>
      </c>
      <c r="JQ183" s="14">
        <f>IFERROR(VLOOKUP($IF183,Data!$B:$CP,Daily!JQ$10,0)/JQ$168,0)</f>
      </c>
      <c r="JR183" s="14">
        <f>IFERROR(VLOOKUP($IF183,Data!$B:$CP,Daily!JR$10,0)/JR$168,0)</f>
      </c>
      <c r="JS183" s="14">
        <f>IFERROR(VLOOKUP($IF183,Data!$B:$CP,Daily!JS$10,0)/JS$168,0)</f>
      </c>
      <c r="JT183" s="14">
        <f>IFERROR(VLOOKUP($IF183,Data!$B:$CP,Daily!JT$10,0)/JT$168,0)</f>
      </c>
      <c r="JU183" s="14">
        <f>IFERROR(VLOOKUP($IF183,Data!$B:$CP,Daily!JU$10,0)/JU$168,0)</f>
      </c>
      <c r="JV183" s="14">
        <f>IFERROR(VLOOKUP($IF183,Data!$B:$CP,Daily!JV$10,0)/JV$168,0)</f>
      </c>
      <c r="JW183" s="14">
        <f>IFERROR(VLOOKUP($IF183,Data!$B:$CP,Daily!JW$10,0)/JW$168,0)</f>
      </c>
      <c r="JX183" s="14">
        <f>IFERROR(VLOOKUP($IF183,Data!$B:$CP,Daily!JX$10,0)/JX$168,0)</f>
      </c>
      <c r="JY183" s="14">
        <f>IFERROR(VLOOKUP($IF183,Data!$B:$CP,Daily!JY$10,0)/JY$168,0)</f>
      </c>
      <c r="JZ183" s="14">
        <f>IFERROR(VLOOKUP($IF183,Data!$B:$CP,Daily!JZ$10,0)/JZ$168,0)</f>
      </c>
      <c r="KA183" s="14">
        <f>IFERROR(VLOOKUP($IF183,Data!$B:$CP,Daily!KA$10,0)/KA$168,0)</f>
      </c>
      <c r="KB183" s="14">
        <f>IFERROR(VLOOKUP($IF183,Data!$B:$CP,Daily!KB$10,0)/KB$168,0)</f>
      </c>
      <c r="KC183" s="14">
        <f>IFERROR(VLOOKUP($IF183,Data!$B:$CP,Daily!KC$10,0)/KC$168,0)</f>
      </c>
      <c r="KD183" s="14">
        <f>IFERROR(VLOOKUP($IF183,Data!$B:$CP,Daily!KD$10,0)/KD$168,0)</f>
      </c>
      <c r="KE183" s="14">
        <f>IFERROR(VLOOKUP($IF183,Data!$B:$CP,Daily!KE$10,0)/KE$168,0)</f>
      </c>
      <c r="KF183" s="14">
        <f>IFERROR(VLOOKUP($IF183,Data!$B:$CP,Daily!KF$10,0)/KF$168,0)</f>
      </c>
      <c r="KG183" s="14">
        <f>IFERROR(VLOOKUP($IF183,Data!$B:$CP,Daily!KG$10,0)/KG$168,0)</f>
      </c>
      <c r="KH183" s="14">
        <f>IFERROR(VLOOKUP($IF183,Data!$B:$CP,Daily!KH$10,0)/KH$168,0)</f>
      </c>
      <c r="KI183" s="14">
        <f>IFERROR(VLOOKUP($IF183,Data!$B:$CP,Daily!KI$10,0)/KI$168,0)</f>
      </c>
      <c r="KJ183" s="14">
        <f>IFERROR(VLOOKUP($IF183,Data!$B:$CP,Daily!KJ$10,0)/KJ$168,0)</f>
      </c>
      <c r="KK183" s="14">
        <f>IFERROR(VLOOKUP($IF183,Data!$B:$CP,Daily!KK$10,0)/KK$168,0)</f>
      </c>
      <c r="KL183" s="14">
        <f>IFERROR(VLOOKUP($IF183,Data!$B:$CP,Daily!KL$10,0)/KL$168,0)</f>
      </c>
      <c r="KM183" s="14">
        <f>IFERROR(VLOOKUP($IF183,Data!$B:$CP,Daily!KM$10,0)/KM$168,0)</f>
      </c>
      <c r="KN183" s="14">
        <f>IFERROR(VLOOKUP($IF183,Data!$B:$CP,Daily!KN$10,0)/KN$168,0)</f>
      </c>
      <c r="KO183" s="14">
        <f>IFERROR(VLOOKUP($IF183,Data!$B:$CP,Daily!KO$10,0)/KO$168,0)</f>
      </c>
      <c r="KP183" s="14">
        <f>IFERROR(VLOOKUP($IF183,Data!$B:$CP,Daily!KP$10,0)/KP$168,0)</f>
      </c>
      <c r="KQ183" s="14">
        <f>IFERROR(VLOOKUP($IF183,Data!$B:$CP,Daily!KQ$10,0)/KQ$168,0)</f>
      </c>
      <c r="KR183" s="14">
        <f>IFERROR(VLOOKUP($IF183,Data!$B:$CP,Daily!KR$10,0)/KR$168,0)</f>
      </c>
      <c r="KS183" s="14">
        <f>IFERROR(VLOOKUP($IF183,Data!$B:$CP,Daily!KS$10,0)/KS$168,0)</f>
      </c>
      <c r="KT183" s="14">
        <f>IFERROR(VLOOKUP($IF183,Data!$B:$CP,Daily!KT$10,0)/KT$168,0)</f>
      </c>
      <c r="KU183" s="14">
        <f>IFERROR(VLOOKUP($IF183,Data!$B:$CP,Daily!KU$10,0)/KU$168,0)</f>
      </c>
      <c r="KV183" s="14">
        <f>IFERROR(VLOOKUP($IF183,Data!$B:$CP,Daily!KV$10,0)/KV$168,0)</f>
      </c>
      <c r="KW183" s="14">
        <f>IFERROR(VLOOKUP($IF183,Data!$B:$CP,Daily!KW$10,0)/KW$168,0)</f>
      </c>
      <c r="KX183" s="14">
        <f>IFERROR(VLOOKUP($IF183,Data!$B:$CP,Daily!KX$10,0)/KX$168,0)</f>
      </c>
      <c r="KY183" s="14">
        <f>IFERROR(VLOOKUP($IF183,Data!$B:$CP,Daily!KY$10,0)/KY$168,0)</f>
      </c>
      <c r="KZ183" s="14">
        <f>IFERROR(VLOOKUP($IF183,Data!$B:$CP,Daily!KZ$10,0)/KZ$168,0)</f>
      </c>
      <c r="LA183" s="14">
        <f>IFERROR(VLOOKUP($IF183,Data!$B:$CP,Daily!LA$10,0)/LA$168,0)</f>
      </c>
      <c r="LB183" s="14">
        <f>IFERROR(VLOOKUP($IF183,Data!$B:$CP,Daily!LB$10,0)/LB$168,0)</f>
      </c>
      <c r="LC183" s="14">
        <f>IFERROR(VLOOKUP($IF183,Data!$B:$CP,Daily!LC$10,0)/LC$168,0)</f>
      </c>
      <c r="LD183" s="14">
        <f>IFERROR(VLOOKUP($IF183,Data!$B:$CP,Daily!LD$10,0)/LD$168,0)</f>
      </c>
      <c r="LE183" s="14">
        <f>IFERROR(VLOOKUP($IF183,Data!$B:$CP,Daily!LE$10,0)/LE$168,0)</f>
      </c>
      <c r="LF183" s="14">
        <f>IFERROR(VLOOKUP($IF183,Data!$B:$CP,Daily!LF$10,0)/LF$168,0)</f>
      </c>
      <c r="LG183" s="14">
        <f>IFERROR(VLOOKUP($IF183,Data!$B:$CP,Daily!LG$10,0)/LG$168,0)</f>
      </c>
      <c r="LH183" s="14">
        <f>IFERROR(VLOOKUP($IF183,Data!$B:$CP,Daily!LH$10,0)/LH$168,0)</f>
      </c>
      <c r="LI183" s="14">
        <f>IFERROR(VLOOKUP($IF183,Data!$B:$CP,Daily!LI$10,0)/LI$168,0)</f>
      </c>
      <c r="LJ183" s="14">
        <f>IFERROR(VLOOKUP($IF183,Data!$B:$CP,Daily!LJ$10,0)/LJ$168,0)</f>
      </c>
      <c r="LK183" s="14">
        <f>IFERROR(VLOOKUP($IF183,Data!$B:$CP,Daily!LK$10,0)/LK$168,0)</f>
      </c>
      <c r="LL183" s="14">
        <f>IFERROR(VLOOKUP($IF183,Data!$B:$CP,Daily!LL$10,0)/LL$168,0)</f>
      </c>
      <c r="LM183" s="14">
        <f>IFERROR(VLOOKUP($IF183,Data!$B:$CP,Daily!LM$10,0)/LM$168,0)</f>
      </c>
      <c r="LN183" s="14">
        <f>IFERROR(VLOOKUP($IF183,Data!$B:$CP,Daily!LN$10,0)/LN$168,0)</f>
      </c>
      <c r="LO183" s="14">
        <f>IFERROR(VLOOKUP($IF183,Data!$B:$CP,Daily!LO$10,0)/LO$168,0)</f>
      </c>
      <c r="LP183" s="14">
        <f>IFERROR(VLOOKUP($IF183,Data!$B:$CP,Daily!LP$10,0)/LP$168,0)</f>
      </c>
      <c r="LQ183" s="14">
        <f>IFERROR(VLOOKUP($IF183,Data!$B:$CP,Daily!LQ$10,0)/LQ$168,0)</f>
      </c>
      <c r="LR183" s="14">
        <f>IFERROR(VLOOKUP($IF183,Data!$B:$CP,Daily!LR$10,0)/LR$168,0)</f>
      </c>
      <c r="LS183" s="14">
        <f>IFERROR(VLOOKUP($IF183,Data!$B:$CP,Daily!LS$10,0)/LS$168,0)</f>
      </c>
      <c r="LU183" s="52">
        <f t="shared" si="2145"/>
      </c>
      <c r="LV183" s="52">
        <f t="shared" si="2146"/>
      </c>
      <c r="LW183" s="52">
        <f t="shared" ref="LW183:LW187" si="2770">LV183-LU183</f>
      </c>
      <c r="LX183" s="52">
        <f t="shared" ref="LX183:LX187" si="2771">LV183+(0.75*LW183)</f>
      </c>
      <c r="LY183" s="52">
        <f t="shared" ref="LY183:LY187" si="2772">LU183-(0.75*LW183)</f>
      </c>
      <c r="LZ183" s="55"/>
      <c r="MA183" s="14">
        <f t="shared" ref="MA183:MA187" si="2773">_xlfn.STDEV.P(JL183:LS183)</f>
      </c>
      <c r="MB183" s="14">
        <f t="shared" si="2750"/>
      </c>
      <c r="MC183" s="14">
        <f t="shared" si="2751"/>
      </c>
    </row>
    <row r="184" spans="4:341" x14ac:dyDescent="0.25">
      <c r="D184" s="74" t="s">
        <v>888</v>
      </c>
      <c r="E184" s="67" t="str">
        <f>VLOOKUP($D184,'Metric Nature'!$C:$D,2,0)&amp;IF(($F184&lt;(EA184)),"Below",IF(($F184&gt;(DZ184)),"Above","Within"))</f>
      </c>
      <c r="F184" s="71">
        <f t="shared" si="2752"/>
      </c>
      <c r="G184" s="63">
        <f t="shared" si="2525"/>
      </c>
      <c r="H184" s="98">
        <f t="shared" si="2753"/>
      </c>
      <c r="I184" s="63">
        <f t="shared" si="2527"/>
      </c>
      <c r="J184" s="71">
        <f t="shared" si="2754"/>
      </c>
      <c r="K184" s="62">
        <f t="shared" si="2529"/>
      </c>
      <c r="L184" s="70"/>
      <c r="M184" s="67" t="str">
        <f>VLOOKUP($D184,'Metric Nature'!$C:$D,2,0)&amp;IF(($N184&lt;(HZ184)),"Below",IF(($N184&gt;(HY184)),"Above","Within"))</f>
      </c>
      <c r="N184" s="71">
        <f t="shared" si="2755"/>
      </c>
      <c r="O184" s="63">
        <f t="shared" si="2635"/>
      </c>
      <c r="P184" s="98">
        <f t="shared" si="2756"/>
      </c>
      <c r="Q184" s="63">
        <f t="shared" si="2531"/>
      </c>
      <c r="R184" s="71">
        <f t="shared" si="2757"/>
      </c>
      <c r="S184" s="62">
        <f t="shared" ref="S184:S188" si="2774">IB184</f>
      </c>
      <c r="T184" s="70"/>
      <c r="U184" s="67" t="str">
        <f>VLOOKUP($D184,'Metric Nature'!$C:$D,2,0)&amp;IF(($V184&lt;(LY184)),"Below",IF(($V184&gt;(LX184)),"Above","Within"))</f>
      </c>
      <c r="V184" s="62">
        <f t="shared" si="2758"/>
      </c>
      <c r="W184" s="63">
        <f t="shared" si="2637"/>
      </c>
      <c r="X184" s="62">
        <f t="shared" si="2759"/>
      </c>
      <c r="Y184" s="63">
        <f t="shared" si="2638"/>
      </c>
      <c r="Z184" s="62">
        <f t="shared" si="2760"/>
      </c>
      <c r="AA184" s="62">
        <f t="shared" si="2761"/>
      </c>
      <c r="AB184" s="64"/>
      <c r="AC184" s="60" t="s">
        <v>889</v>
      </c>
      <c r="AI184" s="9" t="s">
        <v>888</v>
      </c>
      <c r="AJ184" s="14">
        <f>IFERROR((IFERROR(VLOOKUP($EG184,Data!$B:$CP,Daily!EI$10,0),0)+IFERROR(VLOOKUP($IF184,Data!$B:$CP,Daily!IH$10,0),0))/AJ$168,0)</f>
      </c>
      <c r="AK184" s="14">
        <f>IFERROR((IFERROR(VLOOKUP($EG184,Data!$B:$CP,Daily!EJ$10,0),0)+IFERROR(VLOOKUP($IF184,Data!$B:$CP,Daily!II$10,0),0))/AK$168,0)</f>
      </c>
      <c r="AL184" s="14">
        <f>IFERROR((IFERROR(VLOOKUP($EG184,Data!$B:$CP,Daily!EK$10,0),0)+IFERROR(VLOOKUP($IF184,Data!$B:$CP,Daily!IJ$10,0),0))/AL$168,0)</f>
      </c>
      <c r="AM184" s="14">
        <f>IFERROR((IFERROR(VLOOKUP($EG184,Data!$B:$CP,Daily!EL$10,0),0)+IFERROR(VLOOKUP($IF184,Data!$B:$CP,Daily!IK$10,0),0))/AM$168,0)</f>
      </c>
      <c r="AN184" s="14">
        <f>IFERROR((IFERROR(VLOOKUP($EG184,Data!$B:$CP,Daily!EM$10,0),0)+IFERROR(VLOOKUP($IF184,Data!$B:$CP,Daily!IL$10,0),0))/AN$168,0)</f>
      </c>
      <c r="AO184" s="14">
        <f>IFERROR((IFERROR(VLOOKUP($EG184,Data!$B:$CP,Daily!EN$10,0),0)+IFERROR(VLOOKUP($IF184,Data!$B:$CP,Daily!IM$10,0),0))/AO$168,0)</f>
      </c>
      <c r="AP184" s="14">
        <f>IFERROR((IFERROR(VLOOKUP($EG184,Data!$B:$CP,Daily!EO$10,0),0)+IFERROR(VLOOKUP($IF184,Data!$B:$CP,Daily!IN$10,0),0))/AP$168,0)</f>
      </c>
      <c r="AQ184" s="14">
        <f>IFERROR((IFERROR(VLOOKUP($EG184,Data!$B:$CP,Daily!EP$10,0),0)+IFERROR(VLOOKUP($IF184,Data!$B:$CP,Daily!IO$10,0),0))/AQ$168,0)</f>
      </c>
      <c r="AR184" s="14">
        <f>IFERROR((IFERROR(VLOOKUP($EG184,Data!$B:$CP,Daily!EQ$10,0),0)+IFERROR(VLOOKUP($IF184,Data!$B:$CP,Daily!IP$10,0),0))/AR$168,0)</f>
      </c>
      <c r="AS184" s="14">
        <f>IFERROR((IFERROR(VLOOKUP($EG184,Data!$B:$CP,Daily!ER$10,0),0)+IFERROR(VLOOKUP($IF184,Data!$B:$CP,Daily!IQ$10,0),0))/AS$168,0)</f>
      </c>
      <c r="AT184" s="14">
        <f>IFERROR((IFERROR(VLOOKUP($EG184,Data!$B:$CP,Daily!ES$10,0),0)+IFERROR(VLOOKUP($IF184,Data!$B:$CP,Daily!IR$10,0),0))/AT$168,0)</f>
      </c>
      <c r="AU184" s="14">
        <f>IFERROR((IFERROR(VLOOKUP($EG184,Data!$B:$CP,Daily!ET$10,0),0)+IFERROR(VLOOKUP($IF184,Data!$B:$CP,Daily!IS$10,0),0))/AU$168,0)</f>
      </c>
      <c r="AV184" s="14">
        <f>IFERROR((IFERROR(VLOOKUP($EG184,Data!$B:$CP,Daily!EU$10,0),0)+IFERROR(VLOOKUP($IF184,Data!$B:$CP,Daily!IT$10,0),0))/AV$168,0)</f>
      </c>
      <c r="AW184" s="14">
        <f>IFERROR((IFERROR(VLOOKUP($EG184,Data!$B:$CP,Daily!EV$10,0),0)+IFERROR(VLOOKUP($IF184,Data!$B:$CP,Daily!IU$10,0),0))/AW$168,0)</f>
      </c>
      <c r="AX184" s="14">
        <f>IFERROR((IFERROR(VLOOKUP($EG184,Data!$B:$CP,Daily!EW$10,0),0)+IFERROR(VLOOKUP($IF184,Data!$B:$CP,Daily!IV$10,0),0))/AX$168,0)</f>
      </c>
      <c r="AY184" s="14">
        <f>IFERROR((IFERROR(VLOOKUP($EG184,Data!$B:$CP,Daily!EX$10,0),0)+IFERROR(VLOOKUP($IF184,Data!$B:$CP,Daily!IW$10,0),0))/AY$168,0)</f>
      </c>
      <c r="AZ184" s="14">
        <f>IFERROR((IFERROR(VLOOKUP($EG184,Data!$B:$CP,Daily!EY$10,0),0)+IFERROR(VLOOKUP($IF184,Data!$B:$CP,Daily!IX$10,0),0))/AZ$168,0)</f>
      </c>
      <c r="BA184" s="14">
        <f>IFERROR((IFERROR(VLOOKUP($EG184,Data!$B:$CP,Daily!EZ$10,0),0)+IFERROR(VLOOKUP($IF184,Data!$B:$CP,Daily!IY$10,0),0))/BA$168,0)</f>
      </c>
      <c r="BB184" s="14">
        <f>IFERROR((IFERROR(VLOOKUP($EG184,Data!$B:$CP,Daily!FA$10,0),0)+IFERROR(VLOOKUP($IF184,Data!$B:$CP,Daily!IZ$10,0),0))/BB$168,0)</f>
      </c>
      <c r="BC184" s="14">
        <f>IFERROR((IFERROR(VLOOKUP($EG184,Data!$B:$CP,Daily!FB$10,0),0)+IFERROR(VLOOKUP($IF184,Data!$B:$CP,Daily!JA$10,0),0))/BC$168,0)</f>
      </c>
      <c r="BD184" s="14">
        <f>IFERROR((IFERROR(VLOOKUP($EG184,Data!$B:$CP,Daily!FC$10,0),0)+IFERROR(VLOOKUP($IF184,Data!$B:$CP,Daily!JB$10,0),0))/BD$168,0)</f>
      </c>
      <c r="BE184" s="14">
        <f>IFERROR((IFERROR(VLOOKUP($EG184,Data!$B:$CP,Daily!FD$10,0),0)+IFERROR(VLOOKUP($IF184,Data!$B:$CP,Daily!JC$10,0),0))/BE$168,0)</f>
      </c>
      <c r="BF184" s="14">
        <f>IFERROR((IFERROR(VLOOKUP($EG184,Data!$B:$CP,Daily!FE$10,0),0)+IFERROR(VLOOKUP($IF184,Data!$B:$CP,Daily!JD$10,0),0))/BF$168,0)</f>
      </c>
      <c r="BG184" s="14">
        <f>IFERROR((IFERROR(VLOOKUP($EG184,Data!$B:$CP,Daily!FF$10,0),0)+IFERROR(VLOOKUP($IF184,Data!$B:$CP,Daily!JE$10,0),0))/BG$168,0)</f>
      </c>
      <c r="BH184" s="14">
        <f>IFERROR((IFERROR(VLOOKUP($EG184,Data!$B:$CP,Daily!FG$10,0),0)+IFERROR(VLOOKUP($IF184,Data!$B:$CP,Daily!JF$10,0),0))/BH$168,0)</f>
      </c>
      <c r="BI184" s="14">
        <f>IFERROR((IFERROR(VLOOKUP($EG184,Data!$B:$CP,Daily!FH$10,0),0)+IFERROR(VLOOKUP($IF184,Data!$B:$CP,Daily!JG$10,0),0))/BI$168,0)</f>
      </c>
      <c r="BJ184" s="14">
        <f>IFERROR((IFERROR(VLOOKUP($EG184,Data!$B:$CP,Daily!FI$10,0),0)+IFERROR(VLOOKUP($IF184,Data!$B:$CP,Daily!JH$10,0),0))/BJ$168,0)</f>
      </c>
      <c r="BK184" s="14">
        <f>IFERROR((IFERROR(VLOOKUP($EG184,Data!$B:$CP,Daily!FJ$10,0),0)+IFERROR(VLOOKUP($IF184,Data!$B:$CP,Daily!JI$10,0),0))/BK$168,0)</f>
      </c>
      <c r="BL184" s="14">
        <f>IFERROR((IFERROR(VLOOKUP($EG184,Data!$B:$CP,Daily!FK$10,0),0)+IFERROR(VLOOKUP($IF184,Data!$B:$CP,Daily!JJ$10,0),0))/BL$168,0)</f>
      </c>
      <c r="BM184" s="14">
        <f>IFERROR((IFERROR(VLOOKUP($EG184,Data!$B:$CP,Daily!FL$10,0),0)+IFERROR(VLOOKUP($IF184,Data!$B:$CP,Daily!JK$10,0),0))/BM$168,0)</f>
      </c>
      <c r="BN184" s="14">
        <f>IFERROR((IFERROR(VLOOKUP($EG184,Data!$B:$CP,Daily!FM$10,0),0)+IFERROR(VLOOKUP($IF184,Data!$B:$CP,Daily!JL$10,0),0))/BN$168,0)</f>
      </c>
      <c r="BO184" s="14">
        <f>IFERROR((IFERROR(VLOOKUP($EG184,Data!$B:$CP,Daily!FN$10,0),0)+IFERROR(VLOOKUP($IF184,Data!$B:$CP,Daily!JM$10,0),0))/BO$168,0)</f>
      </c>
      <c r="BP184" s="14">
        <f>IFERROR((IFERROR(VLOOKUP($EG184,Data!$B:$CP,Daily!FO$10,0),0)+IFERROR(VLOOKUP($IF184,Data!$B:$CP,Daily!JN$10,0),0))/BP$168,0)</f>
      </c>
      <c r="BQ184" s="14">
        <f>IFERROR((IFERROR(VLOOKUP($EG184,Data!$B:$CP,Daily!FP$10,0),0)+IFERROR(VLOOKUP($IF184,Data!$B:$CP,Daily!JO$10,0),0))/BQ$168,0)</f>
      </c>
      <c r="BR184" s="14">
        <f>IFERROR((IFERROR(VLOOKUP($EG184,Data!$B:$CP,Daily!FQ$10,0),0)+IFERROR(VLOOKUP($IF184,Data!$B:$CP,Daily!JP$10,0),0))/BR$168,0)</f>
      </c>
      <c r="BS184" s="14">
        <f>IFERROR((IFERROR(VLOOKUP($EG184,Data!$B:$CP,Daily!FR$10,0),0)+IFERROR(VLOOKUP($IF184,Data!$B:$CP,Daily!JQ$10,0),0))/BS$168,0)</f>
      </c>
      <c r="BT184" s="14">
        <f>IFERROR((IFERROR(VLOOKUP($EG184,Data!$B:$CP,Daily!FS$10,0),0)+IFERROR(VLOOKUP($IF184,Data!$B:$CP,Daily!JR$10,0),0))/BT$168,0)</f>
      </c>
      <c r="BU184" s="14">
        <f>IFERROR((IFERROR(VLOOKUP($EG184,Data!$B:$CP,Daily!FT$10,0),0)+IFERROR(VLOOKUP($IF184,Data!$B:$CP,Daily!JS$10,0),0))/BU$168,0)</f>
      </c>
      <c r="BV184" s="14">
        <f>IFERROR((IFERROR(VLOOKUP($EG184,Data!$B:$CP,Daily!FU$10,0),0)+IFERROR(VLOOKUP($IF184,Data!$B:$CP,Daily!JT$10,0),0))/BV$168,0)</f>
      </c>
      <c r="BW184" s="14">
        <f>IFERROR((IFERROR(VLOOKUP($EG184,Data!$B:$CP,Daily!FV$10,0),0)+IFERROR(VLOOKUP($IF184,Data!$B:$CP,Daily!JU$10,0),0))/BW$168,0)</f>
      </c>
      <c r="BX184" s="14">
        <f>IFERROR((IFERROR(VLOOKUP($EG184,Data!$B:$CP,Daily!FW$10,0),0)+IFERROR(VLOOKUP($IF184,Data!$B:$CP,Daily!JV$10,0),0))/BX$168,0)</f>
      </c>
      <c r="BY184" s="14">
        <f>IFERROR((IFERROR(VLOOKUP($EG184,Data!$B:$CP,Daily!FX$10,0),0)+IFERROR(VLOOKUP($IF184,Data!$B:$CP,Daily!JW$10,0),0))/BY$168,0)</f>
      </c>
      <c r="BZ184" s="14">
        <f>IFERROR((IFERROR(VLOOKUP($EG184,Data!$B:$CP,Daily!FY$10,0),0)+IFERROR(VLOOKUP($IF184,Data!$B:$CP,Daily!JX$10,0),0))/BZ$168,0)</f>
      </c>
      <c r="CA184" s="14">
        <f>IFERROR((IFERROR(VLOOKUP($EG184,Data!$B:$CP,Daily!FZ$10,0),0)+IFERROR(VLOOKUP($IF184,Data!$B:$CP,Daily!JY$10,0),0))/CA$168,0)</f>
      </c>
      <c r="CB184" s="14">
        <f>IFERROR((IFERROR(VLOOKUP($EG184,Data!$B:$CP,Daily!GA$10,0),0)+IFERROR(VLOOKUP($IF184,Data!$B:$CP,Daily!JZ$10,0),0))/CB$168,0)</f>
      </c>
      <c r="CC184" s="14">
        <f>IFERROR((IFERROR(VLOOKUP($EG184,Data!$B:$CP,Daily!GB$10,0),0)+IFERROR(VLOOKUP($IF184,Data!$B:$CP,Daily!KA$10,0),0))/CC$168,0)</f>
      </c>
      <c r="CD184" s="14">
        <f>IFERROR((IFERROR(VLOOKUP($EG184,Data!$B:$CP,Daily!GC$10,0),0)+IFERROR(VLOOKUP($IF184,Data!$B:$CP,Daily!KB$10,0),0))/CD$168,0)</f>
      </c>
      <c r="CE184" s="14">
        <f>IFERROR((IFERROR(VLOOKUP($EG184,Data!$B:$CP,Daily!GD$10,0),0)+IFERROR(VLOOKUP($IF184,Data!$B:$CP,Daily!KC$10,0),0))/CE$168,0)</f>
      </c>
      <c r="CF184" s="14">
        <f>IFERROR((IFERROR(VLOOKUP($EG184,Data!$B:$CP,Daily!GE$10,0),0)+IFERROR(VLOOKUP($IF184,Data!$B:$CP,Daily!KD$10,0),0))/CF$168,0)</f>
      </c>
      <c r="CG184" s="14">
        <f>IFERROR((IFERROR(VLOOKUP($EG184,Data!$B:$CP,Daily!GF$10,0),0)+IFERROR(VLOOKUP($IF184,Data!$B:$CP,Daily!KE$10,0),0))/CG$168,0)</f>
      </c>
      <c r="CH184" s="14">
        <f>IFERROR((IFERROR(VLOOKUP($EG184,Data!$B:$CP,Daily!GG$10,0),0)+IFERROR(VLOOKUP($IF184,Data!$B:$CP,Daily!KF$10,0),0))/CH$168,0)</f>
      </c>
      <c r="CI184" s="14">
        <f>IFERROR((IFERROR(VLOOKUP($EG184,Data!$B:$CP,Daily!GH$10,0),0)+IFERROR(VLOOKUP($IF184,Data!$B:$CP,Daily!KG$10,0),0))/CI$168,0)</f>
      </c>
      <c r="CJ184" s="14">
        <f>IFERROR((IFERROR(VLOOKUP($EG184,Data!$B:$CP,Daily!GI$10,0),0)+IFERROR(VLOOKUP($IF184,Data!$B:$CP,Daily!KH$10,0),0))/CJ$168,0)</f>
      </c>
      <c r="CK184" s="14">
        <f>IFERROR((IFERROR(VLOOKUP($EG184,Data!$B:$CP,Daily!GJ$10,0),0)+IFERROR(VLOOKUP($IF184,Data!$B:$CP,Daily!KI$10,0),0))/CK$168,0)</f>
      </c>
      <c r="CL184" s="14">
        <f>IFERROR((IFERROR(VLOOKUP($EG184,Data!$B:$CP,Daily!GK$10,0),0)+IFERROR(VLOOKUP($IF184,Data!$B:$CP,Daily!KJ$10,0),0))/CL$168,0)</f>
      </c>
      <c r="CM184" s="14">
        <f>IFERROR((IFERROR(VLOOKUP($EG184,Data!$B:$CP,Daily!GL$10,0),0)+IFERROR(VLOOKUP($IF184,Data!$B:$CP,Daily!KK$10,0),0))/CM$168,0)</f>
      </c>
      <c r="CN184" s="14">
        <f>IFERROR((IFERROR(VLOOKUP($EG184,Data!$B:$CP,Daily!GM$10,0),0)+IFERROR(VLOOKUP($IF184,Data!$B:$CP,Daily!KL$10,0),0))/CN$168,0)</f>
      </c>
      <c r="CO184" s="14">
        <f>IFERROR((IFERROR(VLOOKUP($EG184,Data!$B:$CP,Daily!GN$10,0),0)+IFERROR(VLOOKUP($IF184,Data!$B:$CP,Daily!KM$10,0),0))/CO$168,0)</f>
      </c>
      <c r="CP184" s="14">
        <f>IFERROR((IFERROR(VLOOKUP($EG184,Data!$B:$CP,Daily!GO$10,0),0)+IFERROR(VLOOKUP($IF184,Data!$B:$CP,Daily!KN$10,0),0))/CP$168,0)</f>
      </c>
      <c r="CQ184" s="14">
        <f>IFERROR((IFERROR(VLOOKUP($EG184,Data!$B:$CP,Daily!GP$10,0),0)+IFERROR(VLOOKUP($IF184,Data!$B:$CP,Daily!KO$10,0),0))/CQ$168,0)</f>
      </c>
      <c r="CR184" s="14">
        <f>IFERROR((IFERROR(VLOOKUP($EG184,Data!$B:$CP,Daily!GQ$10,0),0)+IFERROR(VLOOKUP($IF184,Data!$B:$CP,Daily!KP$10,0),0))/CR$168,0)</f>
      </c>
      <c r="CS184" s="14">
        <f>IFERROR((IFERROR(VLOOKUP($EG184,Data!$B:$CP,Daily!GR$10,0),0)+IFERROR(VLOOKUP($IF184,Data!$B:$CP,Daily!KQ$10,0),0))/CS$168,0)</f>
      </c>
      <c r="CT184" s="14">
        <f>IFERROR((IFERROR(VLOOKUP($EG184,Data!$B:$CP,Daily!GS$10,0),0)+IFERROR(VLOOKUP($IF184,Data!$B:$CP,Daily!KR$10,0),0))/CT$168,0)</f>
      </c>
      <c r="CU184" s="14">
        <f>IFERROR((IFERROR(VLOOKUP($EG184,Data!$B:$CP,Daily!GT$10,0),0)+IFERROR(VLOOKUP($IF184,Data!$B:$CP,Daily!KS$10,0),0))/CU$168,0)</f>
      </c>
      <c r="CV184" s="14">
        <f>IFERROR((IFERROR(VLOOKUP($EG184,Data!$B:$CP,Daily!GU$10,0),0)+IFERROR(VLOOKUP($IF184,Data!$B:$CP,Daily!KT$10,0),0))/CV$168,0)</f>
      </c>
      <c r="CW184" s="14">
        <f>IFERROR((IFERROR(VLOOKUP($EG184,Data!$B:$CP,Daily!GV$10,0),0)+IFERROR(VLOOKUP($IF184,Data!$B:$CP,Daily!KU$10,0),0))/CW$168,0)</f>
      </c>
      <c r="CX184" s="14">
        <f>IFERROR((IFERROR(VLOOKUP($EG184,Data!$B:$CP,Daily!GW$10,0),0)+IFERROR(VLOOKUP($IF184,Data!$B:$CP,Daily!KV$10,0),0))/CX$168,0)</f>
      </c>
      <c r="CY184" s="14">
        <f>IFERROR((IFERROR(VLOOKUP($EG184,Data!$B:$CP,Daily!GX$10,0),0)+IFERROR(VLOOKUP($IF184,Data!$B:$CP,Daily!KW$10,0),0))/CY$168,0)</f>
      </c>
      <c r="CZ184" s="14">
        <f>IFERROR((IFERROR(VLOOKUP($EG184,Data!$B:$CP,Daily!GY$10,0),0)+IFERROR(VLOOKUP($IF184,Data!$B:$CP,Daily!KX$10,0),0))/CZ$168,0)</f>
      </c>
      <c r="DA184" s="14">
        <f>IFERROR((IFERROR(VLOOKUP($EG184,Data!$B:$CP,Daily!GZ$10,0),0)+IFERROR(VLOOKUP($IF184,Data!$B:$CP,Daily!KY$10,0),0))/DA$168,0)</f>
      </c>
      <c r="DB184" s="14">
        <f>IFERROR((IFERROR(VLOOKUP($EG184,Data!$B:$CP,Daily!HA$10,0),0)+IFERROR(VLOOKUP($IF184,Data!$B:$CP,Daily!KZ$10,0),0))/DB$168,0)</f>
      </c>
      <c r="DC184" s="14">
        <f>IFERROR((IFERROR(VLOOKUP($EG184,Data!$B:$CP,Daily!HB$10,0),0)+IFERROR(VLOOKUP($IF184,Data!$B:$CP,Daily!LA$10,0),0))/DC$168,0)</f>
      </c>
      <c r="DD184" s="14">
        <f>IFERROR((IFERROR(VLOOKUP($EG184,Data!$B:$CP,Daily!HC$10,0),0)+IFERROR(VLOOKUP($IF184,Data!$B:$CP,Daily!LB$10,0),0))/DD$168,0)</f>
      </c>
      <c r="DE184" s="14">
        <f>IFERROR((IFERROR(VLOOKUP($EG184,Data!$B:$CP,Daily!HD$10,0),0)+IFERROR(VLOOKUP($IF184,Data!$B:$CP,Daily!LC$10,0),0))/DE$168,0)</f>
      </c>
      <c r="DF184" s="14">
        <f>IFERROR((IFERROR(VLOOKUP($EG184,Data!$B:$CP,Daily!HE$10,0),0)+IFERROR(VLOOKUP($IF184,Data!$B:$CP,Daily!LD$10,0),0))/DF$168,0)</f>
      </c>
      <c r="DG184" s="14">
        <f>IFERROR((IFERROR(VLOOKUP($EG184,Data!$B:$CP,Daily!HF$10,0),0)+IFERROR(VLOOKUP($IF184,Data!$B:$CP,Daily!LE$10,0),0))/DG$168,0)</f>
      </c>
      <c r="DH184" s="14">
        <f>IFERROR((IFERROR(VLOOKUP($EG184,Data!$B:$CP,Daily!HG$10,0),0)+IFERROR(VLOOKUP($IF184,Data!$B:$CP,Daily!LF$10,0),0))/DH$168,0)</f>
      </c>
      <c r="DI184" s="14">
        <f>IFERROR((IFERROR(VLOOKUP($EG184,Data!$B:$CP,Daily!HH$10,0),0)+IFERROR(VLOOKUP($IF184,Data!$B:$CP,Daily!LG$10,0),0))/DI$168,0)</f>
      </c>
      <c r="DJ184" s="14">
        <f>IFERROR((IFERROR(VLOOKUP($EG184,Data!$B:$CP,Daily!HI$10,0),0)+IFERROR(VLOOKUP($IF184,Data!$B:$CP,Daily!LH$10,0),0))/DJ$168,0)</f>
      </c>
      <c r="DK184" s="14">
        <f>IFERROR((IFERROR(VLOOKUP($EG184,Data!$B:$CP,Daily!HJ$10,0),0)+IFERROR(VLOOKUP($IF184,Data!$B:$CP,Daily!LI$10,0),0))/DK$168,0)</f>
      </c>
      <c r="DL184" s="14">
        <f>IFERROR((IFERROR(VLOOKUP($EG184,Data!$B:$CP,Daily!HK$10,0),0)+IFERROR(VLOOKUP($IF184,Data!$B:$CP,Daily!LJ$10,0),0))/DL$168,0)</f>
      </c>
      <c r="DM184" s="14">
        <f>IFERROR((IFERROR(VLOOKUP($EG184,Data!$B:$CP,Daily!HL$10,0),0)+IFERROR(VLOOKUP($IF184,Data!$B:$CP,Daily!LK$10,0),0))/DM$168,0)</f>
      </c>
      <c r="DN184" s="14">
        <f>IFERROR((IFERROR(VLOOKUP($EG184,Data!$B:$CP,Daily!HM$10,0),0)+IFERROR(VLOOKUP($IF184,Data!$B:$CP,Daily!LL$10,0),0))/DN$168,0)</f>
      </c>
      <c r="DO184" s="14">
        <f>IFERROR((IFERROR(VLOOKUP($EG184,Data!$B:$CP,Daily!HN$10,0),0)+IFERROR(VLOOKUP($IF184,Data!$B:$CP,Daily!LM$10,0),0))/DO$168,0)</f>
      </c>
      <c r="DP184" s="14">
        <f>IFERROR((IFERROR(VLOOKUP($EG184,Data!$B:$CP,Daily!HO$10,0),0)+IFERROR(VLOOKUP($IF184,Data!$B:$CP,Daily!LN$10,0),0))/DP$168,0)</f>
      </c>
      <c r="DQ184" s="14">
        <f>IFERROR((IFERROR(VLOOKUP($EG184,Data!$B:$CP,Daily!HP$10,0),0)+IFERROR(VLOOKUP($IF184,Data!$B:$CP,Daily!LO$10,0),0))/DQ$168,0)</f>
      </c>
      <c r="DR184" s="14">
        <f>IFERROR((IFERROR(VLOOKUP($EG184,Data!$B:$CP,Daily!HQ$10,0),0)+IFERROR(VLOOKUP($IF184,Data!$B:$CP,Daily!LP$10,0),0))/DR$168,0)</f>
      </c>
      <c r="DS184" s="14">
        <f>IFERROR((IFERROR(VLOOKUP($EG184,Data!$B:$CP,Daily!HR$10,0),0)+IFERROR(VLOOKUP($IF184,Data!$B:$CP,Daily!LQ$10,0),0))/DS$168,0)</f>
      </c>
      <c r="DT184" s="14">
        <f>IFERROR((IFERROR(VLOOKUP($EG184,Data!$B:$CP,Daily!HS$10,0),0)+IFERROR(VLOOKUP($IF184,Data!$B:$CP,Daily!LR$10,0),0))/DT$168,0)</f>
      </c>
      <c r="DU184" s="14">
        <f>IFERROR((IFERROR(VLOOKUP($EG184,Data!$B:$CP,Daily!HT$10,0),0)+IFERROR(VLOOKUP($IF184,Data!$B:$CP,Daily!LS$10,0),0))/DU$168,0)</f>
      </c>
      <c r="DV184" s="14">
        <f>IFERROR((IFERROR(VLOOKUP($EG184,Data!$B:$CP,Daily!HU$10,0),0)+IFERROR(VLOOKUP($IF184,Data!$B:$CP,Daily!LT$10,0),0))/DV$168,0)</f>
      </c>
      <c r="DW184" s="52">
        <f t="shared" si="2137"/>
      </c>
      <c r="DX184" s="52">
        <f t="shared" si="2138"/>
      </c>
      <c r="DY184" s="52">
        <f t="shared" si="2762"/>
      </c>
      <c r="DZ184" s="52">
        <f t="shared" si="2763"/>
      </c>
      <c r="EA184" s="52">
        <f t="shared" si="2764"/>
      </c>
      <c r="EB184" s="18"/>
      <c r="EC184" s="14">
        <f t="shared" si="2765"/>
      </c>
      <c r="ED184" s="14">
        <f t="shared" si="2746"/>
      </c>
      <c r="EE184" s="14">
        <f t="shared" si="2747"/>
      </c>
      <c r="EF184" s="16"/>
      <c r="EG184" s="9" t="s">
        <v>890</v>
      </c>
      <c r="EH184" s="9" t="s">
        <v>160</v>
      </c>
      <c r="EI184" s="14">
        <f>IFERROR(VLOOKUP($EG184,Data!$B:$CP,Daily!EI$10,0)/EI$168,0)</f>
      </c>
      <c r="EJ184" s="14">
        <f>IFERROR(VLOOKUP($EG184,Data!$B:$CP,Daily!EJ$10,0)/EJ$168,0)</f>
      </c>
      <c r="EK184" s="14">
        <f>IFERROR(VLOOKUP($EG184,Data!$B:$CP,Daily!EK$10,0)/EK$168,0)</f>
      </c>
      <c r="EL184" s="14">
        <f>IFERROR(VLOOKUP($EG184,Data!$B:$CP,Daily!EL$10,0)/EL$168,0)</f>
      </c>
      <c r="EM184" s="14">
        <f>IFERROR(VLOOKUP($EG184,Data!$B:$CP,Daily!EM$10,0)/EM$168,0)</f>
      </c>
      <c r="EN184" s="14">
        <f>IFERROR(VLOOKUP($EG184,Data!$B:$CP,Daily!EN$10,0)/EN$168,0)</f>
      </c>
      <c r="EO184" s="14">
        <f>IFERROR(VLOOKUP($EG184,Data!$B:$CP,Daily!EO$10,0)/EO$168,0)</f>
      </c>
      <c r="EP184" s="14">
        <f>IFERROR(VLOOKUP($EG184,Data!$B:$CP,Daily!EP$10,0)/EP$168,0)</f>
      </c>
      <c r="EQ184" s="14">
        <f>IFERROR(VLOOKUP($EG184,Data!$B:$CP,Daily!EQ$10,0)/EQ$168,0)</f>
      </c>
      <c r="ER184" s="14">
        <f>IFERROR(VLOOKUP($EG184,Data!$B:$CP,Daily!ER$10,0)/ER$168,0)</f>
      </c>
      <c r="ES184" s="14">
        <f>IFERROR(VLOOKUP($EG184,Data!$B:$CP,Daily!ES$10,0)/ES$168,0)</f>
      </c>
      <c r="ET184" s="14">
        <f>IFERROR(VLOOKUP($EG184,Data!$B:$CP,Daily!ET$10,0)/ET$168,0)</f>
      </c>
      <c r="EU184" s="14">
        <f>IFERROR(VLOOKUP($EG184,Data!$B:$CP,Daily!EU$10,0)/EU$168,0)</f>
      </c>
      <c r="EV184" s="14">
        <f>IFERROR(VLOOKUP($EG184,Data!$B:$CP,Daily!EV$10,0)/EV$168,0)</f>
      </c>
      <c r="EW184" s="14">
        <f>IFERROR(VLOOKUP($EG184,Data!$B:$CP,Daily!EW$10,0)/EW$168,0)</f>
      </c>
      <c r="EX184" s="14">
        <f>IFERROR(VLOOKUP($EG184,Data!$B:$CP,Daily!EX$10,0)/EX$168,0)</f>
      </c>
      <c r="EY184" s="14">
        <f>IFERROR(VLOOKUP($EG184,Data!$B:$CP,Daily!EY$10,0)/EY$168,0)</f>
      </c>
      <c r="EZ184" s="14">
        <f>IFERROR(VLOOKUP($EG184,Data!$B:$CP,Daily!EZ$10,0)/EZ$168,0)</f>
      </c>
      <c r="FA184" s="14">
        <f>IFERROR(VLOOKUP($EG184,Data!$B:$CP,Daily!FA$10,0)/FA$168,0)</f>
      </c>
      <c r="FB184" s="14">
        <f>IFERROR(VLOOKUP($EG184,Data!$B:$CP,Daily!FB$10,0)/FB$168,0)</f>
      </c>
      <c r="FC184" s="14">
        <f>IFERROR(VLOOKUP($EG184,Data!$B:$CP,Daily!FC$10,0)/FC$168,0)</f>
      </c>
      <c r="FD184" s="14">
        <f>IFERROR(VLOOKUP($EG184,Data!$B:$CP,Daily!FD$10,0)/FD$168,0)</f>
      </c>
      <c r="FE184" s="14">
        <f>IFERROR(VLOOKUP($EG184,Data!$B:$CP,Daily!FE$10,0)/FE$168,0)</f>
      </c>
      <c r="FF184" s="14">
        <f>IFERROR(VLOOKUP($EG184,Data!$B:$CP,Daily!FF$10,0)/FF$168,0)</f>
      </c>
      <c r="FG184" s="14">
        <f>IFERROR(VLOOKUP($EG184,Data!$B:$CP,Daily!FG$10,0)/FG$168,0)</f>
      </c>
      <c r="FH184" s="14">
        <f>IFERROR(VLOOKUP($EG184,Data!$B:$CP,Daily!FH$10,0)/FH$168,0)</f>
      </c>
      <c r="FI184" s="14">
        <f>IFERROR(VLOOKUP($EG184,Data!$B:$CP,Daily!FI$10,0)/FI$168,0)</f>
      </c>
      <c r="FJ184" s="14">
        <f>IFERROR(VLOOKUP($EG184,Data!$B:$CP,Daily!FJ$10,0)/FJ$168,0)</f>
      </c>
      <c r="FK184" s="14">
        <f>IFERROR(VLOOKUP($EG184,Data!$B:$CP,Daily!FK$10,0)/FK$168,0)</f>
      </c>
      <c r="FL184" s="14">
        <f>IFERROR(VLOOKUP($EG184,Data!$B:$CP,Daily!FL$10,0)/FL$168,0)</f>
      </c>
      <c r="FM184" s="14">
        <f>IFERROR(VLOOKUP($EG184,Data!$B:$CP,Daily!FM$10,0)/FM$168,0)</f>
      </c>
      <c r="FN184" s="14">
        <f>IFERROR(VLOOKUP($EG184,Data!$B:$CP,Daily!FN$10,0)/FN$168,0)</f>
      </c>
      <c r="FO184" s="14">
        <f>IFERROR(VLOOKUP($EG184,Data!$B:$CP,Daily!FO$10,0)/FO$168,0)</f>
      </c>
      <c r="FP184" s="14">
        <f>IFERROR(VLOOKUP($EG184,Data!$B:$CP,Daily!FP$10,0)/FP$168,0)</f>
      </c>
      <c r="FQ184" s="14">
        <f>IFERROR(VLOOKUP($EG184,Data!$B:$CP,Daily!FQ$10,0)/FQ$168,0)</f>
      </c>
      <c r="FR184" s="14">
        <f>IFERROR(VLOOKUP($EG184,Data!$B:$CP,Daily!FR$10,0)/FR$168,0)</f>
      </c>
      <c r="FS184" s="14">
        <f>IFERROR(VLOOKUP($EG184,Data!$B:$CP,Daily!FS$10,0)/FS$168,0)</f>
      </c>
      <c r="FT184" s="14">
        <f>IFERROR(VLOOKUP($EG184,Data!$B:$CP,Daily!FT$10,0)/FT$168,0)</f>
      </c>
      <c r="FU184" s="14">
        <f>IFERROR(VLOOKUP($EG184,Data!$B:$CP,Daily!FU$10,0)/FU$168,0)</f>
      </c>
      <c r="FV184" s="14">
        <f>IFERROR(VLOOKUP($EG184,Data!$B:$CP,Daily!FV$10,0)/FV$168,0)</f>
      </c>
      <c r="FW184" s="14">
        <f>IFERROR(VLOOKUP($EG184,Data!$B:$CP,Daily!FW$10,0)/FW$168,0)</f>
      </c>
      <c r="FX184" s="14">
        <f>IFERROR(VLOOKUP($EG184,Data!$B:$CP,Daily!FX$10,0)/FX$168,0)</f>
      </c>
      <c r="FY184" s="14">
        <f>IFERROR(VLOOKUP($EG184,Data!$B:$CP,Daily!FY$10,0)/FY$168,0)</f>
      </c>
      <c r="FZ184" s="14">
        <f>IFERROR(VLOOKUP($EG184,Data!$B:$CP,Daily!FZ$10,0)/FZ$168,0)</f>
      </c>
      <c r="GA184" s="14">
        <f>IFERROR(VLOOKUP($EG184,Data!$B:$CP,Daily!GA$10,0)/GA$168,0)</f>
      </c>
      <c r="GB184" s="14">
        <f>IFERROR(VLOOKUP($EG184,Data!$B:$CP,Daily!GB$10,0)/GB$168,0)</f>
      </c>
      <c r="GC184" s="14">
        <f>IFERROR(VLOOKUP($EG184,Data!$B:$CP,Daily!GC$10,0)/GC$168,0)</f>
      </c>
      <c r="GD184" s="14">
        <f>IFERROR(VLOOKUP($EG184,Data!$B:$CP,Daily!GD$10,0)/GD$168,0)</f>
      </c>
      <c r="GE184" s="14">
        <f>IFERROR(VLOOKUP($EG184,Data!$B:$CP,Daily!GE$10,0)/GE$168,0)</f>
      </c>
      <c r="GF184" s="14">
        <f>IFERROR(VLOOKUP($EG184,Data!$B:$CP,Daily!GF$10,0)/GF$168,0)</f>
      </c>
      <c r="GG184" s="14">
        <f>IFERROR(VLOOKUP($EG184,Data!$B:$CP,Daily!GG$10,0)/GG$168,0)</f>
      </c>
      <c r="GH184" s="14">
        <f>IFERROR(VLOOKUP($EG184,Data!$B:$CP,Daily!GH$10,0)/GH$168,0)</f>
      </c>
      <c r="GI184" s="14">
        <f>IFERROR(VLOOKUP($EG184,Data!$B:$CP,Daily!GI$10,0)/GI$168,0)</f>
      </c>
      <c r="GJ184" s="14">
        <f>IFERROR(VLOOKUP($EG184,Data!$B:$CP,Daily!GJ$10,0)/GJ$168,0)</f>
      </c>
      <c r="GK184" s="14">
        <f>IFERROR(VLOOKUP($EG184,Data!$B:$CP,Daily!GK$10,0)/GK$168,0)</f>
      </c>
      <c r="GL184" s="14">
        <f>IFERROR(VLOOKUP($EG184,Data!$B:$CP,Daily!GL$10,0)/GL$168,0)</f>
      </c>
      <c r="GM184" s="14">
        <f>IFERROR(VLOOKUP($EG184,Data!$B:$CP,Daily!GM$10,0)/GM$168,0)</f>
      </c>
      <c r="GN184" s="14">
        <f>IFERROR(VLOOKUP($EG184,Data!$B:$CP,Daily!GN$10,0)/GN$168,0)</f>
      </c>
      <c r="GO184" s="14">
        <f>IFERROR(VLOOKUP($EG184,Data!$B:$CP,Daily!GO$10,0)/GO$168,0)</f>
      </c>
      <c r="GP184" s="14">
        <f>IFERROR(VLOOKUP($EG184,Data!$B:$CP,Daily!GP$10,0)/GP$168,0)</f>
      </c>
      <c r="GQ184" s="14">
        <f>IFERROR(VLOOKUP($EG184,Data!$B:$CP,Daily!GQ$10,0)/GQ$168,0)</f>
      </c>
      <c r="GR184" s="14">
        <f>IFERROR(VLOOKUP($EG184,Data!$B:$CP,Daily!GR$10,0)/GR$168,0)</f>
      </c>
      <c r="GS184" s="14">
        <f>IFERROR(VLOOKUP($EG184,Data!$B:$CP,Daily!GS$10,0)/GS$168,0)</f>
      </c>
      <c r="GT184" s="14">
        <f>IFERROR(VLOOKUP($EG184,Data!$B:$CP,Daily!GT$10,0)/GT$168,0)</f>
      </c>
      <c r="GU184" s="14">
        <f>IFERROR(VLOOKUP($EG184,Data!$B:$CP,Daily!GU$10,0)/GU$168,0)</f>
      </c>
      <c r="GV184" s="14">
        <f>IFERROR(VLOOKUP($EG184,Data!$B:$CP,Daily!GV$10,0)/GV$168,0)</f>
      </c>
      <c r="GW184" s="14">
        <f>IFERROR(VLOOKUP($EG184,Data!$B:$CP,Daily!GW$10,0)/GW$168,0)</f>
      </c>
      <c r="GX184" s="14">
        <f>IFERROR(VLOOKUP($EG184,Data!$B:$CP,Daily!GX$10,0)/GX$168,0)</f>
      </c>
      <c r="GY184" s="14">
        <f>IFERROR(VLOOKUP($EG184,Data!$B:$CP,Daily!GY$10,0)/GY$168,0)</f>
      </c>
      <c r="GZ184" s="14">
        <f>IFERROR(VLOOKUP($EG184,Data!$B:$CP,Daily!GZ$10,0)/GZ$168,0)</f>
      </c>
      <c r="HA184" s="14">
        <f>IFERROR(VLOOKUP($EG184,Data!$B:$CP,Daily!HA$10,0)/HA$168,0)</f>
      </c>
      <c r="HB184" s="14">
        <f>IFERROR(VLOOKUP($EG184,Data!$B:$CP,Daily!HB$10,0)/HB$168,0)</f>
      </c>
      <c r="HC184" s="14">
        <f>IFERROR(VLOOKUP($EG184,Data!$B:$CP,Daily!HC$10,0)/HC$168,0)</f>
      </c>
      <c r="HD184" s="14">
        <f>IFERROR(VLOOKUP($EG184,Data!$B:$CP,Daily!HD$10,0)/HD$168,0)</f>
      </c>
      <c r="HE184" s="14">
        <f>IFERROR(VLOOKUP($EG184,Data!$B:$CP,Daily!HE$10,0)/HE$168,0)</f>
      </c>
      <c r="HF184" s="14">
        <f>IFERROR(VLOOKUP($EG184,Data!$B:$CP,Daily!HF$10,0)/HF$168,0)</f>
      </c>
      <c r="HG184" s="14">
        <f>IFERROR(VLOOKUP($EG184,Data!$B:$CP,Daily!HG$10,0)/HG$168,0)</f>
      </c>
      <c r="HH184" s="14">
        <f>IFERROR(VLOOKUP($EG184,Data!$B:$CP,Daily!HH$10,0)/HH$168,0)</f>
      </c>
      <c r="HI184" s="14">
        <f>IFERROR(VLOOKUP($EG184,Data!$B:$CP,Daily!HI$10,0)/HI$168,0)</f>
      </c>
      <c r="HJ184" s="14">
        <f>IFERROR(VLOOKUP($EG184,Data!$B:$CP,Daily!HJ$10,0)/HJ$168,0)</f>
      </c>
      <c r="HK184" s="14">
        <f>IFERROR(VLOOKUP($EG184,Data!$B:$CP,Daily!HK$10,0)/HK$168,0)</f>
      </c>
      <c r="HL184" s="14">
        <f>IFERROR(VLOOKUP($EG184,Data!$B:$CP,Daily!HL$10,0)/HL$168,0)</f>
      </c>
      <c r="HM184" s="14">
        <f>IFERROR(VLOOKUP($EG184,Data!$B:$CP,Daily!HM$10,0)/HM$168,0)</f>
      </c>
      <c r="HN184" s="14">
        <f>IFERROR(VLOOKUP($EG184,Data!$B:$CP,Daily!HN$10,0)/HN$168,0)</f>
      </c>
      <c r="HO184" s="14">
        <f>IFERROR(VLOOKUP($EG184,Data!$B:$CP,Daily!HO$10,0)/HO$168,0)</f>
      </c>
      <c r="HP184" s="14">
        <f>IFERROR(VLOOKUP($EG184,Data!$B:$CP,Daily!HP$10,0)/HP$168,0)</f>
      </c>
      <c r="HQ184" s="14">
        <f>IFERROR(VLOOKUP($EG184,Data!$B:$CP,Daily!HQ$10,0)/HQ$168,0)</f>
      </c>
      <c r="HR184" s="14">
        <f>IFERROR(VLOOKUP($EG184,Data!$B:$CP,Daily!HR$10,0)/HR$168,0)</f>
      </c>
      <c r="HS184" s="14">
        <f>IFERROR(VLOOKUP($EG184,Data!$B:$CP,Daily!HS$10,0)/HS$168,0)</f>
      </c>
      <c r="HT184" s="14">
        <f>IFERROR(VLOOKUP($EG184,Data!$B:$CP,Daily!HT$10,0)/HT$168,0)</f>
      </c>
      <c r="HU184" s="14">
        <f>IFERROR(VLOOKUP($EG184,Data!$B:$CP,Daily!HU$10,0)/HU$168,0)</f>
      </c>
      <c r="HV184" s="52">
        <f t="shared" si="2141"/>
      </c>
      <c r="HW184" s="52">
        <f t="shared" si="2142"/>
      </c>
      <c r="HX184" s="52">
        <f t="shared" si="2766"/>
      </c>
      <c r="HY184" s="52">
        <f t="shared" si="2767"/>
      </c>
      <c r="HZ184" s="52">
        <f t="shared" si="2768"/>
      </c>
      <c r="IA184" s="55"/>
      <c r="IB184" s="14">
        <f t="shared" si="2769"/>
      </c>
      <c r="IC184" s="14">
        <f t="shared" si="2748"/>
      </c>
      <c r="ID184" s="14">
        <f t="shared" si="2749"/>
      </c>
      <c r="IE184" s="16"/>
      <c r="IF184" s="9" t="s">
        <v>891</v>
      </c>
      <c r="IG184" s="9" t="s">
        <v>160</v>
      </c>
      <c r="IH184" s="14">
        <f>IFERROR(VLOOKUP($IF184,Data!$B:$CP,Daily!IH$10,0)/IH$168,0)</f>
      </c>
      <c r="II184" s="14">
        <f>IFERROR(VLOOKUP($IF184,Data!$B:$CP,Daily!II$10,0)/II$168,0)</f>
      </c>
      <c r="IJ184" s="14">
        <f>IFERROR(VLOOKUP($IF184,Data!$B:$CP,Daily!IJ$10,0)/IJ$168,0)</f>
      </c>
      <c r="IK184" s="14">
        <f>IFERROR(VLOOKUP($IF184,Data!$B:$CP,Daily!IK$10,0)/IK$168,0)</f>
      </c>
      <c r="IL184" s="14">
        <f>IFERROR(VLOOKUP($IF184,Data!$B:$CP,Daily!IL$10,0)/IL$168,0)</f>
      </c>
      <c r="IM184" s="14">
        <f>IFERROR(VLOOKUP($IF184,Data!$B:$CP,Daily!IM$10,0)/IM$168,0)</f>
      </c>
      <c r="IN184" s="14">
        <f>IFERROR(VLOOKUP($IF184,Data!$B:$CP,Daily!IN$10,0)/IN$168,0)</f>
      </c>
      <c r="IO184" s="14">
        <f>IFERROR(VLOOKUP($IF184,Data!$B:$CP,Daily!IO$10,0)/IO$168,0)</f>
      </c>
      <c r="IP184" s="14">
        <f>IFERROR(VLOOKUP($IF184,Data!$B:$CP,Daily!IP$10,0)/IP$168,0)</f>
      </c>
      <c r="IQ184" s="14">
        <f>IFERROR(VLOOKUP($IF184,Data!$B:$CP,Daily!IQ$10,0)/IQ$168,0)</f>
      </c>
      <c r="IR184" s="14">
        <f>IFERROR(VLOOKUP($IF184,Data!$B:$CP,Daily!IR$10,0)/IR$168,0)</f>
      </c>
      <c r="IS184" s="14">
        <f>IFERROR(VLOOKUP($IF184,Data!$B:$CP,Daily!IS$10,0)/IS$168,0)</f>
      </c>
      <c r="IT184" s="14">
        <f>IFERROR(VLOOKUP($IF184,Data!$B:$CP,Daily!IT$10,0)/IT$168,0)</f>
      </c>
      <c r="IU184" s="14">
        <f>IFERROR(VLOOKUP($IF184,Data!$B:$CP,Daily!IU$10,0)/IU$168,0)</f>
      </c>
      <c r="IV184" s="14">
        <f>IFERROR(VLOOKUP($IF184,Data!$B:$CP,Daily!IV$10,0)/IV$168,0)</f>
      </c>
      <c r="IW184" s="14">
        <f>IFERROR(VLOOKUP($IF184,Data!$B:$CP,Daily!IW$10,0)/IW$168,0)</f>
      </c>
      <c r="IX184" s="14">
        <f>IFERROR(VLOOKUP($IF184,Data!$B:$CP,Daily!IX$10,0)/IX$168,0)</f>
      </c>
      <c r="IY184" s="14">
        <f>IFERROR(VLOOKUP($IF184,Data!$B:$CP,Daily!IY$10,0)/IY$168,0)</f>
      </c>
      <c r="IZ184" s="14">
        <f>IFERROR(VLOOKUP($IF184,Data!$B:$CP,Daily!IZ$10,0)/IZ$168,0)</f>
      </c>
      <c r="JA184" s="14">
        <f>IFERROR(VLOOKUP($IF184,Data!$B:$CP,Daily!JA$10,0)/JA$168,0)</f>
      </c>
      <c r="JB184" s="14">
        <f>IFERROR(VLOOKUP($IF184,Data!$B:$CP,Daily!JB$10,0)/JB$168,0)</f>
      </c>
      <c r="JC184" s="14">
        <f>IFERROR(VLOOKUP($IF184,Data!$B:$CP,Daily!JC$10,0)/JC$168,0)</f>
      </c>
      <c r="JD184" s="14">
        <f>IFERROR(VLOOKUP($IF184,Data!$B:$CP,Daily!JD$10,0)/JD$168,0)</f>
      </c>
      <c r="JE184" s="14">
        <f>IFERROR(VLOOKUP($IF184,Data!$B:$CP,Daily!JE$10,0)/JE$168,0)</f>
      </c>
      <c r="JF184" s="14">
        <f>IFERROR(VLOOKUP($IF184,Data!$B:$CP,Daily!JF$10,0)/JF$168,0)</f>
      </c>
      <c r="JG184" s="14">
        <f>IFERROR(VLOOKUP($IF184,Data!$B:$CP,Daily!JG$10,0)/JG$168,0)</f>
      </c>
      <c r="JH184" s="14">
        <f>IFERROR(VLOOKUP($IF184,Data!$B:$CP,Daily!JH$10,0)/JH$168,0)</f>
      </c>
      <c r="JI184" s="14">
        <f>IFERROR(VLOOKUP($IF184,Data!$B:$CP,Daily!JI$10,0)/JI$168,0)</f>
      </c>
      <c r="JJ184" s="14">
        <f>IFERROR(VLOOKUP($IF184,Data!$B:$CP,Daily!JJ$10,0)/JJ$168,0)</f>
      </c>
      <c r="JK184" s="14">
        <f>IFERROR(VLOOKUP($IF184,Data!$B:$CP,Daily!JK$10,0)/JK$168,0)</f>
      </c>
      <c r="JL184" s="14">
        <f>IFERROR(VLOOKUP($IF184,Data!$B:$CP,Daily!JL$10,0)/JL$168,0)</f>
      </c>
      <c r="JM184" s="14">
        <f>IFERROR(VLOOKUP($IF184,Data!$B:$CP,Daily!JM$10,0)/JM$168,0)</f>
      </c>
      <c r="JN184" s="14">
        <f>IFERROR(VLOOKUP($IF184,Data!$B:$CP,Daily!JN$10,0)/JN$168,0)</f>
      </c>
      <c r="JO184" s="14">
        <f>IFERROR(VLOOKUP($IF184,Data!$B:$CP,Daily!JO$10,0)/JO$168,0)</f>
      </c>
      <c r="JP184" s="14">
        <f>IFERROR(VLOOKUP($IF184,Data!$B:$CP,Daily!JP$10,0)/JP$168,0)</f>
      </c>
      <c r="JQ184" s="14">
        <f>IFERROR(VLOOKUP($IF184,Data!$B:$CP,Daily!JQ$10,0)/JQ$168,0)</f>
      </c>
      <c r="JR184" s="14">
        <f>IFERROR(VLOOKUP($IF184,Data!$B:$CP,Daily!JR$10,0)/JR$168,0)</f>
      </c>
      <c r="JS184" s="14">
        <f>IFERROR(VLOOKUP($IF184,Data!$B:$CP,Daily!JS$10,0)/JS$168,0)</f>
      </c>
      <c r="JT184" s="14">
        <f>IFERROR(VLOOKUP($IF184,Data!$B:$CP,Daily!JT$10,0)/JT$168,0)</f>
      </c>
      <c r="JU184" s="14">
        <f>IFERROR(VLOOKUP($IF184,Data!$B:$CP,Daily!JU$10,0)/JU$168,0)</f>
      </c>
      <c r="JV184" s="14">
        <f>IFERROR(VLOOKUP($IF184,Data!$B:$CP,Daily!JV$10,0)/JV$168,0)</f>
      </c>
      <c r="JW184" s="14">
        <f>IFERROR(VLOOKUP($IF184,Data!$B:$CP,Daily!JW$10,0)/JW$168,0)</f>
      </c>
      <c r="JX184" s="14">
        <f>IFERROR(VLOOKUP($IF184,Data!$B:$CP,Daily!JX$10,0)/JX$168,0)</f>
      </c>
      <c r="JY184" s="14">
        <f>IFERROR(VLOOKUP($IF184,Data!$B:$CP,Daily!JY$10,0)/JY$168,0)</f>
      </c>
      <c r="JZ184" s="14">
        <f>IFERROR(VLOOKUP($IF184,Data!$B:$CP,Daily!JZ$10,0)/JZ$168,0)</f>
      </c>
      <c r="KA184" s="14">
        <f>IFERROR(VLOOKUP($IF184,Data!$B:$CP,Daily!KA$10,0)/KA$168,0)</f>
      </c>
      <c r="KB184" s="14">
        <f>IFERROR(VLOOKUP($IF184,Data!$B:$CP,Daily!KB$10,0)/KB$168,0)</f>
      </c>
      <c r="KC184" s="14">
        <f>IFERROR(VLOOKUP($IF184,Data!$B:$CP,Daily!KC$10,0)/KC$168,0)</f>
      </c>
      <c r="KD184" s="14">
        <f>IFERROR(VLOOKUP($IF184,Data!$B:$CP,Daily!KD$10,0)/KD$168,0)</f>
      </c>
      <c r="KE184" s="14">
        <f>IFERROR(VLOOKUP($IF184,Data!$B:$CP,Daily!KE$10,0)/KE$168,0)</f>
      </c>
      <c r="KF184" s="14">
        <f>IFERROR(VLOOKUP($IF184,Data!$B:$CP,Daily!KF$10,0)/KF$168,0)</f>
      </c>
      <c r="KG184" s="14">
        <f>IFERROR(VLOOKUP($IF184,Data!$B:$CP,Daily!KG$10,0)/KG$168,0)</f>
      </c>
      <c r="KH184" s="14">
        <f>IFERROR(VLOOKUP($IF184,Data!$B:$CP,Daily!KH$10,0)/KH$168,0)</f>
      </c>
      <c r="KI184" s="14">
        <f>IFERROR(VLOOKUP($IF184,Data!$B:$CP,Daily!KI$10,0)/KI$168,0)</f>
      </c>
      <c r="KJ184" s="14">
        <f>IFERROR(VLOOKUP($IF184,Data!$B:$CP,Daily!KJ$10,0)/KJ$168,0)</f>
      </c>
      <c r="KK184" s="14">
        <f>IFERROR(VLOOKUP($IF184,Data!$B:$CP,Daily!KK$10,0)/KK$168,0)</f>
      </c>
      <c r="KL184" s="14">
        <f>IFERROR(VLOOKUP($IF184,Data!$B:$CP,Daily!KL$10,0)/KL$168,0)</f>
      </c>
      <c r="KM184" s="14">
        <f>IFERROR(VLOOKUP($IF184,Data!$B:$CP,Daily!KM$10,0)/KM$168,0)</f>
      </c>
      <c r="KN184" s="14">
        <f>IFERROR(VLOOKUP($IF184,Data!$B:$CP,Daily!KN$10,0)/KN$168,0)</f>
      </c>
      <c r="KO184" s="14">
        <f>IFERROR(VLOOKUP($IF184,Data!$B:$CP,Daily!KO$10,0)/KO$168,0)</f>
      </c>
      <c r="KP184" s="14">
        <f>IFERROR(VLOOKUP($IF184,Data!$B:$CP,Daily!KP$10,0)/KP$168,0)</f>
      </c>
      <c r="KQ184" s="14">
        <f>IFERROR(VLOOKUP($IF184,Data!$B:$CP,Daily!KQ$10,0)/KQ$168,0)</f>
      </c>
      <c r="KR184" s="14">
        <f>IFERROR(VLOOKUP($IF184,Data!$B:$CP,Daily!KR$10,0)/KR$168,0)</f>
      </c>
      <c r="KS184" s="14">
        <f>IFERROR(VLOOKUP($IF184,Data!$B:$CP,Daily!KS$10,0)/KS$168,0)</f>
      </c>
      <c r="KT184" s="14">
        <f>IFERROR(VLOOKUP($IF184,Data!$B:$CP,Daily!KT$10,0)/KT$168,0)</f>
      </c>
      <c r="KU184" s="14">
        <f>IFERROR(VLOOKUP($IF184,Data!$B:$CP,Daily!KU$10,0)/KU$168,0)</f>
      </c>
      <c r="KV184" s="14">
        <f>IFERROR(VLOOKUP($IF184,Data!$B:$CP,Daily!KV$10,0)/KV$168,0)</f>
      </c>
      <c r="KW184" s="14">
        <f>IFERROR(VLOOKUP($IF184,Data!$B:$CP,Daily!KW$10,0)/KW$168,0)</f>
      </c>
      <c r="KX184" s="14">
        <f>IFERROR(VLOOKUP($IF184,Data!$B:$CP,Daily!KX$10,0)/KX$168,0)</f>
      </c>
      <c r="KY184" s="14">
        <f>IFERROR(VLOOKUP($IF184,Data!$B:$CP,Daily!KY$10,0)/KY$168,0)</f>
      </c>
      <c r="KZ184" s="14">
        <f>IFERROR(VLOOKUP($IF184,Data!$B:$CP,Daily!KZ$10,0)/KZ$168,0)</f>
      </c>
      <c r="LA184" s="14">
        <f>IFERROR(VLOOKUP($IF184,Data!$B:$CP,Daily!LA$10,0)/LA$168,0)</f>
      </c>
      <c r="LB184" s="14">
        <f>IFERROR(VLOOKUP($IF184,Data!$B:$CP,Daily!LB$10,0)/LB$168,0)</f>
      </c>
      <c r="LC184" s="14">
        <f>IFERROR(VLOOKUP($IF184,Data!$B:$CP,Daily!LC$10,0)/LC$168,0)</f>
      </c>
      <c r="LD184" s="14">
        <f>IFERROR(VLOOKUP($IF184,Data!$B:$CP,Daily!LD$10,0)/LD$168,0)</f>
      </c>
      <c r="LE184" s="14">
        <f>IFERROR(VLOOKUP($IF184,Data!$B:$CP,Daily!LE$10,0)/LE$168,0)</f>
      </c>
      <c r="LF184" s="14">
        <f>IFERROR(VLOOKUP($IF184,Data!$B:$CP,Daily!LF$10,0)/LF$168,0)</f>
      </c>
      <c r="LG184" s="14">
        <f>IFERROR(VLOOKUP($IF184,Data!$B:$CP,Daily!LG$10,0)/LG$168,0)</f>
      </c>
      <c r="LH184" s="14">
        <f>IFERROR(VLOOKUP($IF184,Data!$B:$CP,Daily!LH$10,0)/LH$168,0)</f>
      </c>
      <c r="LI184" s="14">
        <f>IFERROR(VLOOKUP($IF184,Data!$B:$CP,Daily!LI$10,0)/LI$168,0)</f>
      </c>
      <c r="LJ184" s="14">
        <f>IFERROR(VLOOKUP($IF184,Data!$B:$CP,Daily!LJ$10,0)/LJ$168,0)</f>
      </c>
      <c r="LK184" s="14">
        <f>IFERROR(VLOOKUP($IF184,Data!$B:$CP,Daily!LK$10,0)/LK$168,0)</f>
      </c>
      <c r="LL184" s="14">
        <f>IFERROR(VLOOKUP($IF184,Data!$B:$CP,Daily!LL$10,0)/LL$168,0)</f>
      </c>
      <c r="LM184" s="14">
        <f>IFERROR(VLOOKUP($IF184,Data!$B:$CP,Daily!LM$10,0)/LM$168,0)</f>
      </c>
      <c r="LN184" s="14">
        <f>IFERROR(VLOOKUP($IF184,Data!$B:$CP,Daily!LN$10,0)/LN$168,0)</f>
      </c>
      <c r="LO184" s="14">
        <f>IFERROR(VLOOKUP($IF184,Data!$B:$CP,Daily!LO$10,0)/LO$168,0)</f>
      </c>
      <c r="LP184" s="14">
        <f>IFERROR(VLOOKUP($IF184,Data!$B:$CP,Daily!LP$10,0)/LP$168,0)</f>
      </c>
      <c r="LQ184" s="14">
        <f>IFERROR(VLOOKUP($IF184,Data!$B:$CP,Daily!LQ$10,0)/LQ$168,0)</f>
      </c>
      <c r="LR184" s="14">
        <f>IFERROR(VLOOKUP($IF184,Data!$B:$CP,Daily!LR$10,0)/LR$168,0)</f>
      </c>
      <c r="LS184" s="14">
        <f>IFERROR(VLOOKUP($IF184,Data!$B:$CP,Daily!LS$10,0)/LS$168,0)</f>
      </c>
      <c r="LU184" s="52">
        <f t="shared" si="2145"/>
      </c>
      <c r="LV184" s="52">
        <f t="shared" si="2146"/>
      </c>
      <c r="LW184" s="52">
        <f t="shared" si="2770"/>
      </c>
      <c r="LX184" s="52">
        <f t="shared" si="2771"/>
      </c>
      <c r="LY184" s="52">
        <f t="shared" si="2772"/>
      </c>
      <c r="LZ184" s="55"/>
      <c r="MA184" s="14">
        <f t="shared" si="2773"/>
      </c>
      <c r="MB184" s="14">
        <f t="shared" si="2750"/>
      </c>
      <c r="MC184" s="14">
        <f t="shared" si="2751"/>
      </c>
    </row>
    <row r="185" spans="4:341" hidden="1" x14ac:dyDescent="0.25">
      <c r="D185" s="74" t="s">
        <v>408</v>
      </c>
      <c r="E185" s="67" t="str">
        <f>VLOOKUP($D185,'Metric Nature'!$C:$D,2,0)&amp;IF(($F185&lt;(EA185)),"Below",IF(($F185&gt;(DZ185)),"Above","Within"))</f>
      </c>
      <c r="F185" s="71">
        <f t="shared" si="2752"/>
      </c>
      <c r="G185" s="63">
        <f t="shared" ref="G185:G189" si="2775">ED185</f>
      </c>
      <c r="H185" s="69">
        <f t="shared" si="2753"/>
      </c>
      <c r="I185" s="63">
        <f t="shared" ref="I185:I189" si="2776">EE185</f>
      </c>
      <c r="J185" s="62">
        <f t="shared" si="2754"/>
      </c>
      <c r="K185" s="62">
        <f t="shared" ref="K185:K189" si="2777">EC185</f>
      </c>
      <c r="L185" s="70"/>
      <c r="M185" s="67" t="str">
        <f>VLOOKUP($D185,'Metric Nature'!$C:$D,2,0)&amp;IF(($N185&lt;(HZ185)),"Below",IF(($N185&gt;(HY185)),"Above","Within"))</f>
      </c>
      <c r="N185" s="71">
        <f t="shared" si="2755"/>
      </c>
      <c r="O185" s="63">
        <f t="shared" ref="O185:O189" si="2778">IC185</f>
      </c>
      <c r="P185" s="69">
        <f>IFERROR(((N185-O185)/O185),0)</f>
      </c>
      <c r="Q185" s="63">
        <f t="shared" ref="Q185:Q189" si="2779">ID185</f>
      </c>
      <c r="R185" s="62">
        <f t="shared" si="2757"/>
      </c>
      <c r="S185" s="62">
        <f t="shared" si="2774"/>
      </c>
      <c r="T185" s="70"/>
      <c r="U185" s="67" t="str">
        <f>VLOOKUP($D185,'Metric Nature'!$C:$D,2,0)&amp;IF(($V185&lt;(LY185)),"Below",IF(($V185&gt;(LX185)),"Above","Within"))</f>
      </c>
      <c r="V185" s="62">
        <f t="shared" si="2758"/>
      </c>
      <c r="W185" s="63">
        <f t="shared" ref="W185:W189" si="2780">MB185</f>
      </c>
      <c r="X185" s="62">
        <f t="shared" si="2759"/>
      </c>
      <c r="Y185" s="63">
        <f t="shared" ref="Y185:Y189" si="2781">MC185</f>
      </c>
      <c r="Z185" s="62">
        <f t="shared" si="2760"/>
      </c>
      <c r="AA185" s="62">
        <f t="shared" si="2761"/>
      </c>
      <c r="AB185" s="64"/>
      <c r="AC185" s="60" t="s">
        <v>409</v>
      </c>
      <c r="AI185" s="9" t="s">
        <v>408</v>
      </c>
      <c r="AJ185" s="14">
        <f>IFERROR((IFERROR(VLOOKUP($EG185,Data!$B:$CP,Daily!EI$10,0),0)+IFERROR(VLOOKUP($IF185,Data!$B:$CP,Daily!IH$10,0),0))/AJ$168,0)</f>
      </c>
      <c r="AK185" s="14">
        <f>IFERROR((IFERROR(VLOOKUP($EG185,Data!$B:$CP,Daily!EJ$10,0),0)+IFERROR(VLOOKUP($IF185,Data!$B:$CP,Daily!II$10,0),0))/AK$168,0)</f>
      </c>
      <c r="AL185" s="14">
        <f>IFERROR((IFERROR(VLOOKUP($EG185,Data!$B:$CP,Daily!EK$10,0),0)+IFERROR(VLOOKUP($IF185,Data!$B:$CP,Daily!IJ$10,0),0))/AL$168,0)</f>
      </c>
      <c r="AM185" s="14">
        <f>IFERROR((IFERROR(VLOOKUP($EG185,Data!$B:$CP,Daily!EL$10,0),0)+IFERROR(VLOOKUP($IF185,Data!$B:$CP,Daily!IK$10,0),0))/AM$168,0)</f>
      </c>
      <c r="AN185" s="14">
        <f>IFERROR((IFERROR(VLOOKUP($EG185,Data!$B:$CP,Daily!EM$10,0),0)+IFERROR(VLOOKUP($IF185,Data!$B:$CP,Daily!IL$10,0),0))/AN$168,0)</f>
      </c>
      <c r="AO185" s="14">
        <f>IFERROR((IFERROR(VLOOKUP($EG185,Data!$B:$CP,Daily!EN$10,0),0)+IFERROR(VLOOKUP($IF185,Data!$B:$CP,Daily!IM$10,0),0))/AO$168,0)</f>
      </c>
      <c r="AP185" s="14">
        <f>IFERROR((IFERROR(VLOOKUP($EG185,Data!$B:$CP,Daily!EO$10,0),0)+IFERROR(VLOOKUP($IF185,Data!$B:$CP,Daily!IN$10,0),0))/AP$168,0)</f>
      </c>
      <c r="AQ185" s="14">
        <f>IFERROR((IFERROR(VLOOKUP($EG185,Data!$B:$CP,Daily!EP$10,0),0)+IFERROR(VLOOKUP($IF185,Data!$B:$CP,Daily!IO$10,0),0))/AQ$168,0)</f>
      </c>
      <c r="AR185" s="14">
        <f>IFERROR((IFERROR(VLOOKUP($EG185,Data!$B:$CP,Daily!EQ$10,0),0)+IFERROR(VLOOKUP($IF185,Data!$B:$CP,Daily!IP$10,0),0))/AR$168,0)</f>
      </c>
      <c r="AS185" s="14">
        <f>IFERROR((IFERROR(VLOOKUP($EG185,Data!$B:$CP,Daily!ER$10,0),0)+IFERROR(VLOOKUP($IF185,Data!$B:$CP,Daily!IQ$10,0),0))/AS$168,0)</f>
      </c>
      <c r="AT185" s="14">
        <f>IFERROR((IFERROR(VLOOKUP($EG185,Data!$B:$CP,Daily!ES$10,0),0)+IFERROR(VLOOKUP($IF185,Data!$B:$CP,Daily!IR$10,0),0))/AT$168,0)</f>
      </c>
      <c r="AU185" s="14">
        <f>IFERROR((IFERROR(VLOOKUP($EG185,Data!$B:$CP,Daily!ET$10,0),0)+IFERROR(VLOOKUP($IF185,Data!$B:$CP,Daily!IS$10,0),0))/AU$168,0)</f>
      </c>
      <c r="AV185" s="14">
        <f>IFERROR((IFERROR(VLOOKUP($EG185,Data!$B:$CP,Daily!EU$10,0),0)+IFERROR(VLOOKUP($IF185,Data!$B:$CP,Daily!IT$10,0),0))/AV$168,0)</f>
      </c>
      <c r="AW185" s="14">
        <f>IFERROR((IFERROR(VLOOKUP($EG185,Data!$B:$CP,Daily!EV$10,0),0)+IFERROR(VLOOKUP($IF185,Data!$B:$CP,Daily!IU$10,0),0))/AW$168,0)</f>
      </c>
      <c r="AX185" s="14">
        <f>IFERROR((IFERROR(VLOOKUP($EG185,Data!$B:$CP,Daily!EW$10,0),0)+IFERROR(VLOOKUP($IF185,Data!$B:$CP,Daily!IV$10,0),0))/AX$168,0)</f>
      </c>
      <c r="AY185" s="14">
        <f>IFERROR((IFERROR(VLOOKUP($EG185,Data!$B:$CP,Daily!EX$10,0),0)+IFERROR(VLOOKUP($IF185,Data!$B:$CP,Daily!IW$10,0),0))/AY$168,0)</f>
      </c>
      <c r="AZ185" s="14">
        <f>IFERROR((IFERROR(VLOOKUP($EG185,Data!$B:$CP,Daily!EY$10,0),0)+IFERROR(VLOOKUP($IF185,Data!$B:$CP,Daily!IX$10,0),0))/AZ$168,0)</f>
      </c>
      <c r="BA185" s="14">
        <f>IFERROR((IFERROR(VLOOKUP($EG185,Data!$B:$CP,Daily!EZ$10,0),0)+IFERROR(VLOOKUP($IF185,Data!$B:$CP,Daily!IY$10,0),0))/BA$168,0)</f>
      </c>
      <c r="BB185" s="14">
        <f>IFERROR((IFERROR(VLOOKUP($EG185,Data!$B:$CP,Daily!FA$10,0),0)+IFERROR(VLOOKUP($IF185,Data!$B:$CP,Daily!IZ$10,0),0))/BB$168,0)</f>
      </c>
      <c r="BC185" s="14">
        <f>IFERROR((IFERROR(VLOOKUP($EG185,Data!$B:$CP,Daily!FB$10,0),0)+IFERROR(VLOOKUP($IF185,Data!$B:$CP,Daily!JA$10,0),0))/BC$168,0)</f>
      </c>
      <c r="BD185" s="14">
        <f>IFERROR((IFERROR(VLOOKUP($EG185,Data!$B:$CP,Daily!FC$10,0),0)+IFERROR(VLOOKUP($IF185,Data!$B:$CP,Daily!JB$10,0),0))/BD$168,0)</f>
      </c>
      <c r="BE185" s="14">
        <f>IFERROR((IFERROR(VLOOKUP($EG185,Data!$B:$CP,Daily!FD$10,0),0)+IFERROR(VLOOKUP($IF185,Data!$B:$CP,Daily!JC$10,0),0))/BE$168,0)</f>
      </c>
      <c r="BF185" s="14">
        <f>IFERROR((IFERROR(VLOOKUP($EG185,Data!$B:$CP,Daily!FE$10,0),0)+IFERROR(VLOOKUP($IF185,Data!$B:$CP,Daily!JD$10,0),0))/BF$168,0)</f>
      </c>
      <c r="BG185" s="14">
        <f>IFERROR((IFERROR(VLOOKUP($EG185,Data!$B:$CP,Daily!FF$10,0),0)+IFERROR(VLOOKUP($IF185,Data!$B:$CP,Daily!JE$10,0),0))/BG$168,0)</f>
      </c>
      <c r="BH185" s="14">
        <f>IFERROR((IFERROR(VLOOKUP($EG185,Data!$B:$CP,Daily!FG$10,0),0)+IFERROR(VLOOKUP($IF185,Data!$B:$CP,Daily!JF$10,0),0))/BH$168,0)</f>
      </c>
      <c r="BI185" s="14">
        <f>IFERROR((IFERROR(VLOOKUP($EG185,Data!$B:$CP,Daily!FH$10,0),0)+IFERROR(VLOOKUP($IF185,Data!$B:$CP,Daily!JG$10,0),0))/BI$168,0)</f>
      </c>
      <c r="BJ185" s="14">
        <f>IFERROR((IFERROR(VLOOKUP($EG185,Data!$B:$CP,Daily!FI$10,0),0)+IFERROR(VLOOKUP($IF185,Data!$B:$CP,Daily!JH$10,0),0))/BJ$168,0)</f>
      </c>
      <c r="BK185" s="14">
        <f>IFERROR((IFERROR(VLOOKUP($EG185,Data!$B:$CP,Daily!FJ$10,0),0)+IFERROR(VLOOKUP($IF185,Data!$B:$CP,Daily!JI$10,0),0))/BK$168,0)</f>
      </c>
      <c r="BL185" s="14">
        <f>IFERROR((IFERROR(VLOOKUP($EG185,Data!$B:$CP,Daily!FK$10,0),0)+IFERROR(VLOOKUP($IF185,Data!$B:$CP,Daily!JJ$10,0),0))/BL$168,0)</f>
      </c>
      <c r="BM185" s="14">
        <f>IFERROR((IFERROR(VLOOKUP($EG185,Data!$B:$CP,Daily!FL$10,0),0)+IFERROR(VLOOKUP($IF185,Data!$B:$CP,Daily!JK$10,0),0))/BM$168,0)</f>
      </c>
      <c r="BN185" s="14">
        <f>IFERROR((IFERROR(VLOOKUP($EG185,Data!$B:$CP,Daily!FM$10,0),0)+IFERROR(VLOOKUP($IF185,Data!$B:$CP,Daily!JL$10,0),0))/BN$168,0)</f>
      </c>
      <c r="BO185" s="14">
        <f>IFERROR((IFERROR(VLOOKUP($EG185,Data!$B:$CP,Daily!FN$10,0),0)+IFERROR(VLOOKUP($IF185,Data!$B:$CP,Daily!JM$10,0),0))/BO$168,0)</f>
      </c>
      <c r="BP185" s="14">
        <f>IFERROR((IFERROR(VLOOKUP($EG185,Data!$B:$CP,Daily!FO$10,0),0)+IFERROR(VLOOKUP($IF185,Data!$B:$CP,Daily!JN$10,0),0))/BP$168,0)</f>
      </c>
      <c r="BQ185" s="14">
        <f>IFERROR((IFERROR(VLOOKUP($EG185,Data!$B:$CP,Daily!FP$10,0),0)+IFERROR(VLOOKUP($IF185,Data!$B:$CP,Daily!JO$10,0),0))/BQ$168,0)</f>
      </c>
      <c r="BR185" s="14">
        <f>IFERROR((IFERROR(VLOOKUP($EG185,Data!$B:$CP,Daily!FQ$10,0),0)+IFERROR(VLOOKUP($IF185,Data!$B:$CP,Daily!JP$10,0),0))/BR$168,0)</f>
      </c>
      <c r="BS185" s="14">
        <f>IFERROR((IFERROR(VLOOKUP($EG185,Data!$B:$CP,Daily!FR$10,0),0)+IFERROR(VLOOKUP($IF185,Data!$B:$CP,Daily!JQ$10,0),0))/BS$168,0)</f>
      </c>
      <c r="BT185" s="14">
        <f>IFERROR((IFERROR(VLOOKUP($EG185,Data!$B:$CP,Daily!FS$10,0),0)+IFERROR(VLOOKUP($IF185,Data!$B:$CP,Daily!JR$10,0),0))/BT$168,0)</f>
      </c>
      <c r="BU185" s="14">
        <f>IFERROR((IFERROR(VLOOKUP($EG185,Data!$B:$CP,Daily!FT$10,0),0)+IFERROR(VLOOKUP($IF185,Data!$B:$CP,Daily!JS$10,0),0))/BU$168,0)</f>
      </c>
      <c r="BV185" s="14">
        <f>IFERROR((IFERROR(VLOOKUP($EG185,Data!$B:$CP,Daily!FU$10,0),0)+IFERROR(VLOOKUP($IF185,Data!$B:$CP,Daily!JT$10,0),0))/BV$168,0)</f>
      </c>
      <c r="BW185" s="14">
        <f>IFERROR((IFERROR(VLOOKUP($EG185,Data!$B:$CP,Daily!FV$10,0),0)+IFERROR(VLOOKUP($IF185,Data!$B:$CP,Daily!JU$10,0),0))/BW$168,0)</f>
      </c>
      <c r="BX185" s="14">
        <f>IFERROR((IFERROR(VLOOKUP($EG185,Data!$B:$CP,Daily!FW$10,0),0)+IFERROR(VLOOKUP($IF185,Data!$B:$CP,Daily!JV$10,0),0))/BX$168,0)</f>
      </c>
      <c r="BY185" s="14">
        <f>IFERROR((IFERROR(VLOOKUP($EG185,Data!$B:$CP,Daily!FX$10,0),0)+IFERROR(VLOOKUP($IF185,Data!$B:$CP,Daily!JW$10,0),0))/BY$168,0)</f>
      </c>
      <c r="BZ185" s="14">
        <f>IFERROR((IFERROR(VLOOKUP($EG185,Data!$B:$CP,Daily!FY$10,0),0)+IFERROR(VLOOKUP($IF185,Data!$B:$CP,Daily!JX$10,0),0))/BZ$168,0)</f>
      </c>
      <c r="CA185" s="14">
        <f>IFERROR((IFERROR(VLOOKUP($EG185,Data!$B:$CP,Daily!FZ$10,0),0)+IFERROR(VLOOKUP($IF185,Data!$B:$CP,Daily!JY$10,0),0))/CA$168,0)</f>
      </c>
      <c r="CB185" s="14">
        <f>IFERROR((IFERROR(VLOOKUP($EG185,Data!$B:$CP,Daily!GA$10,0),0)+IFERROR(VLOOKUP($IF185,Data!$B:$CP,Daily!JZ$10,0),0))/CB$168,0)</f>
      </c>
      <c r="CC185" s="14">
        <f>IFERROR((IFERROR(VLOOKUP($EG185,Data!$B:$CP,Daily!GB$10,0),0)+IFERROR(VLOOKUP($IF185,Data!$B:$CP,Daily!KA$10,0),0))/CC$168,0)</f>
      </c>
      <c r="CD185" s="14">
        <f>IFERROR((IFERROR(VLOOKUP($EG185,Data!$B:$CP,Daily!GC$10,0),0)+IFERROR(VLOOKUP($IF185,Data!$B:$CP,Daily!KB$10,0),0))/CD$168,0)</f>
      </c>
      <c r="CE185" s="14">
        <f>IFERROR((IFERROR(VLOOKUP($EG185,Data!$B:$CP,Daily!GD$10,0),0)+IFERROR(VLOOKUP($IF185,Data!$B:$CP,Daily!KC$10,0),0))/CE$168,0)</f>
      </c>
      <c r="CF185" s="14">
        <f>IFERROR((IFERROR(VLOOKUP($EG185,Data!$B:$CP,Daily!GE$10,0),0)+IFERROR(VLOOKUP($IF185,Data!$B:$CP,Daily!KD$10,0),0))/CF$168,0)</f>
      </c>
      <c r="CG185" s="14">
        <f>IFERROR((IFERROR(VLOOKUP($EG185,Data!$B:$CP,Daily!GF$10,0),0)+IFERROR(VLOOKUP($IF185,Data!$B:$CP,Daily!KE$10,0),0))/CG$168,0)</f>
      </c>
      <c r="CH185" s="14">
        <f>IFERROR((IFERROR(VLOOKUP($EG185,Data!$B:$CP,Daily!GG$10,0),0)+IFERROR(VLOOKUP($IF185,Data!$B:$CP,Daily!KF$10,0),0))/CH$168,0)</f>
      </c>
      <c r="CI185" s="14">
        <f>IFERROR((IFERROR(VLOOKUP($EG185,Data!$B:$CP,Daily!GH$10,0),0)+IFERROR(VLOOKUP($IF185,Data!$B:$CP,Daily!KG$10,0),0))/CI$168,0)</f>
      </c>
      <c r="CJ185" s="14">
        <f>IFERROR((IFERROR(VLOOKUP($EG185,Data!$B:$CP,Daily!GI$10,0),0)+IFERROR(VLOOKUP($IF185,Data!$B:$CP,Daily!KH$10,0),0))/CJ$168,0)</f>
      </c>
      <c r="CK185" s="14">
        <f>IFERROR((IFERROR(VLOOKUP($EG185,Data!$B:$CP,Daily!GJ$10,0),0)+IFERROR(VLOOKUP($IF185,Data!$B:$CP,Daily!KI$10,0),0))/CK$168,0)</f>
      </c>
      <c r="CL185" s="14">
        <f>IFERROR((IFERROR(VLOOKUP($EG185,Data!$B:$CP,Daily!GK$10,0),0)+IFERROR(VLOOKUP($IF185,Data!$B:$CP,Daily!KJ$10,0),0))/CL$168,0)</f>
      </c>
      <c r="CM185" s="14">
        <f>IFERROR((IFERROR(VLOOKUP($EG185,Data!$B:$CP,Daily!GL$10,0),0)+IFERROR(VLOOKUP($IF185,Data!$B:$CP,Daily!KK$10,0),0))/CM$168,0)</f>
      </c>
      <c r="CN185" s="14">
        <f>IFERROR((IFERROR(VLOOKUP($EG185,Data!$B:$CP,Daily!GM$10,0),0)+IFERROR(VLOOKUP($IF185,Data!$B:$CP,Daily!KL$10,0),0))/CN$168,0)</f>
      </c>
      <c r="CO185" s="14">
        <f>IFERROR((IFERROR(VLOOKUP($EG185,Data!$B:$CP,Daily!GN$10,0),0)+IFERROR(VLOOKUP($IF185,Data!$B:$CP,Daily!KM$10,0),0))/CO$168,0)</f>
      </c>
      <c r="CP185" s="14">
        <f>IFERROR((IFERROR(VLOOKUP($EG185,Data!$B:$CP,Daily!GO$10,0),0)+IFERROR(VLOOKUP($IF185,Data!$B:$CP,Daily!KN$10,0),0))/CP$168,0)</f>
      </c>
      <c r="CQ185" s="14">
        <f>IFERROR((IFERROR(VLOOKUP($EG185,Data!$B:$CP,Daily!GP$10,0),0)+IFERROR(VLOOKUP($IF185,Data!$B:$CP,Daily!KO$10,0),0))/CQ$168,0)</f>
      </c>
      <c r="CR185" s="14">
        <f>IFERROR((IFERROR(VLOOKUP($EG185,Data!$B:$CP,Daily!GQ$10,0),0)+IFERROR(VLOOKUP($IF185,Data!$B:$CP,Daily!KP$10,0),0))/CR$168,0)</f>
      </c>
      <c r="CS185" s="14">
        <f>IFERROR((IFERROR(VLOOKUP($EG185,Data!$B:$CP,Daily!GR$10,0),0)+IFERROR(VLOOKUP($IF185,Data!$B:$CP,Daily!KQ$10,0),0))/CS$168,0)</f>
      </c>
      <c r="CT185" s="14">
        <f>IFERROR((IFERROR(VLOOKUP($EG185,Data!$B:$CP,Daily!GS$10,0),0)+IFERROR(VLOOKUP($IF185,Data!$B:$CP,Daily!KR$10,0),0))/CT$168,0)</f>
      </c>
      <c r="CU185" s="14">
        <f>IFERROR((IFERROR(VLOOKUP($EG185,Data!$B:$CP,Daily!GT$10,0),0)+IFERROR(VLOOKUP($IF185,Data!$B:$CP,Daily!KS$10,0),0))/CU$168,0)</f>
      </c>
      <c r="CV185" s="14">
        <f>IFERROR((IFERROR(VLOOKUP($EG185,Data!$B:$CP,Daily!GU$10,0),0)+IFERROR(VLOOKUP($IF185,Data!$B:$CP,Daily!KT$10,0),0))/CV$168,0)</f>
      </c>
      <c r="CW185" s="14">
        <f>IFERROR((IFERROR(VLOOKUP($EG185,Data!$B:$CP,Daily!GV$10,0),0)+IFERROR(VLOOKUP($IF185,Data!$B:$CP,Daily!KU$10,0),0))/CW$168,0)</f>
      </c>
      <c r="CX185" s="14">
        <f>IFERROR((IFERROR(VLOOKUP($EG185,Data!$B:$CP,Daily!GW$10,0),0)+IFERROR(VLOOKUP($IF185,Data!$B:$CP,Daily!KV$10,0),0))/CX$168,0)</f>
      </c>
      <c r="CY185" s="14">
        <f>IFERROR((IFERROR(VLOOKUP($EG185,Data!$B:$CP,Daily!GX$10,0),0)+IFERROR(VLOOKUP($IF185,Data!$B:$CP,Daily!KW$10,0),0))/CY$168,0)</f>
      </c>
      <c r="CZ185" s="14">
        <f>IFERROR((IFERROR(VLOOKUP($EG185,Data!$B:$CP,Daily!GY$10,0),0)+IFERROR(VLOOKUP($IF185,Data!$B:$CP,Daily!KX$10,0),0))/CZ$168,0)</f>
      </c>
      <c r="DA185" s="14">
        <f>IFERROR((IFERROR(VLOOKUP($EG185,Data!$B:$CP,Daily!GZ$10,0),0)+IFERROR(VLOOKUP($IF185,Data!$B:$CP,Daily!KY$10,0),0))/DA$168,0)</f>
      </c>
      <c r="DB185" s="14">
        <f>IFERROR((IFERROR(VLOOKUP($EG185,Data!$B:$CP,Daily!HA$10,0),0)+IFERROR(VLOOKUP($IF185,Data!$B:$CP,Daily!KZ$10,0),0))/DB$168,0)</f>
      </c>
      <c r="DC185" s="14">
        <f>IFERROR((IFERROR(VLOOKUP($EG185,Data!$B:$CP,Daily!HB$10,0),0)+IFERROR(VLOOKUP($IF185,Data!$B:$CP,Daily!LA$10,0),0))/DC$168,0)</f>
      </c>
      <c r="DD185" s="14">
        <f>IFERROR((IFERROR(VLOOKUP($EG185,Data!$B:$CP,Daily!HC$10,0),0)+IFERROR(VLOOKUP($IF185,Data!$B:$CP,Daily!LB$10,0),0))/DD$168,0)</f>
      </c>
      <c r="DE185" s="14">
        <f>IFERROR((IFERROR(VLOOKUP($EG185,Data!$B:$CP,Daily!HD$10,0),0)+IFERROR(VLOOKUP($IF185,Data!$B:$CP,Daily!LC$10,0),0))/DE$168,0)</f>
      </c>
      <c r="DF185" s="14">
        <f>IFERROR((IFERROR(VLOOKUP($EG185,Data!$B:$CP,Daily!HE$10,0),0)+IFERROR(VLOOKUP($IF185,Data!$B:$CP,Daily!LD$10,0),0))/DF$168,0)</f>
      </c>
      <c r="DG185" s="14">
        <f>IFERROR((IFERROR(VLOOKUP($EG185,Data!$B:$CP,Daily!HF$10,0),0)+IFERROR(VLOOKUP($IF185,Data!$B:$CP,Daily!LE$10,0),0))/DG$168,0)</f>
      </c>
      <c r="DH185" s="14">
        <f>IFERROR((IFERROR(VLOOKUP($EG185,Data!$B:$CP,Daily!HG$10,0),0)+IFERROR(VLOOKUP($IF185,Data!$B:$CP,Daily!LF$10,0),0))/DH$168,0)</f>
      </c>
      <c r="DI185" s="14">
        <f>IFERROR((IFERROR(VLOOKUP($EG185,Data!$B:$CP,Daily!HH$10,0),0)+IFERROR(VLOOKUP($IF185,Data!$B:$CP,Daily!LG$10,0),0))/DI$168,0)</f>
      </c>
      <c r="DJ185" s="14">
        <f>IFERROR((IFERROR(VLOOKUP($EG185,Data!$B:$CP,Daily!HI$10,0),0)+IFERROR(VLOOKUP($IF185,Data!$B:$CP,Daily!LH$10,0),0))/DJ$168,0)</f>
      </c>
      <c r="DK185" s="14">
        <f>IFERROR((IFERROR(VLOOKUP($EG185,Data!$B:$CP,Daily!HJ$10,0),0)+IFERROR(VLOOKUP($IF185,Data!$B:$CP,Daily!LI$10,0),0))/DK$168,0)</f>
      </c>
      <c r="DL185" s="14">
        <f>IFERROR((IFERROR(VLOOKUP($EG185,Data!$B:$CP,Daily!HK$10,0),0)+IFERROR(VLOOKUP($IF185,Data!$B:$CP,Daily!LJ$10,0),0))/DL$168,0)</f>
      </c>
      <c r="DM185" s="14">
        <f>IFERROR((IFERROR(VLOOKUP($EG185,Data!$B:$CP,Daily!HL$10,0),0)+IFERROR(VLOOKUP($IF185,Data!$B:$CP,Daily!LK$10,0),0))/DM$168,0)</f>
      </c>
      <c r="DN185" s="14">
        <f>IFERROR((IFERROR(VLOOKUP($EG185,Data!$B:$CP,Daily!HM$10,0),0)+IFERROR(VLOOKUP($IF185,Data!$B:$CP,Daily!LL$10,0),0))/DN$168,0)</f>
      </c>
      <c r="DO185" s="14">
        <f>IFERROR((IFERROR(VLOOKUP($EG185,Data!$B:$CP,Daily!HN$10,0),0)+IFERROR(VLOOKUP($IF185,Data!$B:$CP,Daily!LM$10,0),0))/DO$168,0)</f>
      </c>
      <c r="DP185" s="14">
        <f>IFERROR((IFERROR(VLOOKUP($EG185,Data!$B:$CP,Daily!HO$10,0),0)+IFERROR(VLOOKUP($IF185,Data!$B:$CP,Daily!LN$10,0),0))/DP$168,0)</f>
      </c>
      <c r="DQ185" s="14">
        <f>IFERROR((IFERROR(VLOOKUP($EG185,Data!$B:$CP,Daily!HP$10,0),0)+IFERROR(VLOOKUP($IF185,Data!$B:$CP,Daily!LO$10,0),0))/DQ$168,0)</f>
      </c>
      <c r="DR185" s="14">
        <f>IFERROR((IFERROR(VLOOKUP($EG185,Data!$B:$CP,Daily!HQ$10,0),0)+IFERROR(VLOOKUP($IF185,Data!$B:$CP,Daily!LP$10,0),0))/DR$168,0)</f>
      </c>
      <c r="DS185" s="14">
        <f>IFERROR((IFERROR(VLOOKUP($EG185,Data!$B:$CP,Daily!HR$10,0),0)+IFERROR(VLOOKUP($IF185,Data!$B:$CP,Daily!LQ$10,0),0))/DS$168,0)</f>
      </c>
      <c r="DT185" s="14">
        <f>IFERROR((IFERROR(VLOOKUP($EG185,Data!$B:$CP,Daily!HS$10,0),0)+IFERROR(VLOOKUP($IF185,Data!$B:$CP,Daily!LR$10,0),0))/DT$168,0)</f>
      </c>
      <c r="DU185" s="14">
        <f>IFERROR((IFERROR(VLOOKUP($EG185,Data!$B:$CP,Daily!HT$10,0),0)+IFERROR(VLOOKUP($IF185,Data!$B:$CP,Daily!LS$10,0),0))/DU$168,0)</f>
      </c>
      <c r="DV185" s="14">
        <f>IFERROR((IFERROR(VLOOKUP($EG185,Data!$B:$CP,Daily!HU$10,0),0)+IFERROR(VLOOKUP($IF185,Data!$B:$CP,Daily!LT$10,0),0))/DV$168,0)</f>
      </c>
      <c r="DW185" s="52">
        <f t="shared" si="2137"/>
      </c>
      <c r="DX185" s="52">
        <f t="shared" si="2138"/>
      </c>
      <c r="DY185" s="52">
        <f t="shared" si="2762"/>
      </c>
      <c r="DZ185" s="52">
        <f t="shared" si="2763"/>
      </c>
      <c r="EA185" s="52">
        <f t="shared" si="2764"/>
      </c>
      <c r="EB185" s="18"/>
      <c r="EC185" s="14">
        <f t="shared" si="2765"/>
      </c>
      <c r="ED185" s="14">
        <f t="shared" si="2746"/>
      </c>
      <c r="EE185" s="14">
        <f t="shared" si="2747"/>
      </c>
      <c r="EF185" s="16"/>
      <c r="EG185" s="9" t="s">
        <v>892</v>
      </c>
      <c r="EH185" s="9" t="s">
        <v>161</v>
      </c>
      <c r="EI185" s="14">
        <f>IFERROR(VLOOKUP($EG185,Data!$B:$CP,Daily!EI$10,0)/EI$168,0)</f>
      </c>
      <c r="EJ185" s="14">
        <f>IFERROR(VLOOKUP($EG185,Data!$B:$CP,Daily!EJ$10,0)/EJ$168,0)</f>
      </c>
      <c r="EK185" s="14">
        <f>IFERROR(VLOOKUP($EG185,Data!$B:$CP,Daily!EK$10,0)/EK$168,0)</f>
      </c>
      <c r="EL185" s="14">
        <f>IFERROR(VLOOKUP($EG185,Data!$B:$CP,Daily!EL$10,0)/EL$168,0)</f>
      </c>
      <c r="EM185" s="14">
        <f>IFERROR(VLOOKUP($EG185,Data!$B:$CP,Daily!EM$10,0)/EM$168,0)</f>
      </c>
      <c r="EN185" s="14">
        <f>IFERROR(VLOOKUP($EG185,Data!$B:$CP,Daily!EN$10,0)/EN$168,0)</f>
      </c>
      <c r="EO185" s="14">
        <f>IFERROR(VLOOKUP($EG185,Data!$B:$CP,Daily!EO$10,0)/EO$168,0)</f>
      </c>
      <c r="EP185" s="14">
        <f>IFERROR(VLOOKUP($EG185,Data!$B:$CP,Daily!EP$10,0)/EP$168,0)</f>
      </c>
      <c r="EQ185" s="14">
        <f>IFERROR(VLOOKUP($EG185,Data!$B:$CP,Daily!EQ$10,0)/EQ$168,0)</f>
      </c>
      <c r="ER185" s="14">
        <f>IFERROR(VLOOKUP($EG185,Data!$B:$CP,Daily!ER$10,0)/ER$168,0)</f>
      </c>
      <c r="ES185" s="14">
        <f>IFERROR(VLOOKUP($EG185,Data!$B:$CP,Daily!ES$10,0)/ES$168,0)</f>
      </c>
      <c r="ET185" s="14">
        <f>IFERROR(VLOOKUP($EG185,Data!$B:$CP,Daily!ET$10,0)/ET$168,0)</f>
      </c>
      <c r="EU185" s="14">
        <f>IFERROR(VLOOKUP($EG185,Data!$B:$CP,Daily!EU$10,0)/EU$168,0)</f>
      </c>
      <c r="EV185" s="14">
        <f>IFERROR(VLOOKUP($EG185,Data!$B:$CP,Daily!EV$10,0)/EV$168,0)</f>
      </c>
      <c r="EW185" s="14">
        <f>IFERROR(VLOOKUP($EG185,Data!$B:$CP,Daily!EW$10,0)/EW$168,0)</f>
      </c>
      <c r="EX185" s="14">
        <f>IFERROR(VLOOKUP($EG185,Data!$B:$CP,Daily!EX$10,0)/EX$168,0)</f>
      </c>
      <c r="EY185" s="14">
        <f>IFERROR(VLOOKUP($EG185,Data!$B:$CP,Daily!EY$10,0)/EY$168,0)</f>
      </c>
      <c r="EZ185" s="14">
        <f>IFERROR(VLOOKUP($EG185,Data!$B:$CP,Daily!EZ$10,0)/EZ$168,0)</f>
      </c>
      <c r="FA185" s="14">
        <f>IFERROR(VLOOKUP($EG185,Data!$B:$CP,Daily!FA$10,0)/FA$168,0)</f>
      </c>
      <c r="FB185" s="14">
        <f>IFERROR(VLOOKUP($EG185,Data!$B:$CP,Daily!FB$10,0)/FB$168,0)</f>
      </c>
      <c r="FC185" s="14">
        <f>IFERROR(VLOOKUP($EG185,Data!$B:$CP,Daily!FC$10,0)/FC$168,0)</f>
      </c>
      <c r="FD185" s="14">
        <f>IFERROR(VLOOKUP($EG185,Data!$B:$CP,Daily!FD$10,0)/FD$168,0)</f>
      </c>
      <c r="FE185" s="14">
        <f>IFERROR(VLOOKUP($EG185,Data!$B:$CP,Daily!FE$10,0)/FE$168,0)</f>
      </c>
      <c r="FF185" s="14">
        <f>IFERROR(VLOOKUP($EG185,Data!$B:$CP,Daily!FF$10,0)/FF$168,0)</f>
      </c>
      <c r="FG185" s="14">
        <f>IFERROR(VLOOKUP($EG185,Data!$B:$CP,Daily!FG$10,0)/FG$168,0)</f>
      </c>
      <c r="FH185" s="14">
        <f>IFERROR(VLOOKUP($EG185,Data!$B:$CP,Daily!FH$10,0)/FH$168,0)</f>
      </c>
      <c r="FI185" s="14">
        <f>IFERROR(VLOOKUP($EG185,Data!$B:$CP,Daily!FI$10,0)/FI$168,0)</f>
      </c>
      <c r="FJ185" s="14">
        <f>IFERROR(VLOOKUP($EG185,Data!$B:$CP,Daily!FJ$10,0)/FJ$168,0)</f>
      </c>
      <c r="FK185" s="14">
        <f>IFERROR(VLOOKUP($EG185,Data!$B:$CP,Daily!FK$10,0)/FK$168,0)</f>
      </c>
      <c r="FL185" s="14">
        <f>IFERROR(VLOOKUP($EG185,Data!$B:$CP,Daily!FL$10,0)/FL$168,0)</f>
      </c>
      <c r="FM185" s="14">
        <f>IFERROR(VLOOKUP($EG185,Data!$B:$CP,Daily!FM$10,0)/FM$168,0)</f>
      </c>
      <c r="FN185" s="14">
        <f>IFERROR(VLOOKUP($EG185,Data!$B:$CP,Daily!FN$10,0)/FN$168,0)</f>
      </c>
      <c r="FO185" s="14">
        <f>IFERROR(VLOOKUP($EG185,Data!$B:$CP,Daily!FO$10,0)/FO$168,0)</f>
      </c>
      <c r="FP185" s="14">
        <f>IFERROR(VLOOKUP($EG185,Data!$B:$CP,Daily!FP$10,0)/FP$168,0)</f>
      </c>
      <c r="FQ185" s="14">
        <f>IFERROR(VLOOKUP($EG185,Data!$B:$CP,Daily!FQ$10,0)/FQ$168,0)</f>
      </c>
      <c r="FR185" s="14">
        <f>IFERROR(VLOOKUP($EG185,Data!$B:$CP,Daily!FR$10,0)/FR$168,0)</f>
      </c>
      <c r="FS185" s="14">
        <f>IFERROR(VLOOKUP($EG185,Data!$B:$CP,Daily!FS$10,0)/FS$168,0)</f>
      </c>
      <c r="FT185" s="14">
        <f>IFERROR(VLOOKUP($EG185,Data!$B:$CP,Daily!FT$10,0)/FT$168,0)</f>
      </c>
      <c r="FU185" s="14">
        <f>IFERROR(VLOOKUP($EG185,Data!$B:$CP,Daily!FU$10,0)/FU$168,0)</f>
      </c>
      <c r="FV185" s="14">
        <f>IFERROR(VLOOKUP($EG185,Data!$B:$CP,Daily!FV$10,0)/FV$168,0)</f>
      </c>
      <c r="FW185" s="14">
        <f>IFERROR(VLOOKUP($EG185,Data!$B:$CP,Daily!FW$10,0)/FW$168,0)</f>
      </c>
      <c r="FX185" s="14">
        <f>IFERROR(VLOOKUP($EG185,Data!$B:$CP,Daily!FX$10,0)/FX$168,0)</f>
      </c>
      <c r="FY185" s="14">
        <f>IFERROR(VLOOKUP($EG185,Data!$B:$CP,Daily!FY$10,0)/FY$168,0)</f>
      </c>
      <c r="FZ185" s="14">
        <f>IFERROR(VLOOKUP($EG185,Data!$B:$CP,Daily!FZ$10,0)/FZ$168,0)</f>
      </c>
      <c r="GA185" s="14">
        <f>IFERROR(VLOOKUP($EG185,Data!$B:$CP,Daily!GA$10,0)/GA$168,0)</f>
      </c>
      <c r="GB185" s="14">
        <f>IFERROR(VLOOKUP($EG185,Data!$B:$CP,Daily!GB$10,0)/GB$168,0)</f>
      </c>
      <c r="GC185" s="14">
        <f>IFERROR(VLOOKUP($EG185,Data!$B:$CP,Daily!GC$10,0)/GC$168,0)</f>
      </c>
      <c r="GD185" s="14">
        <f>IFERROR(VLOOKUP($EG185,Data!$B:$CP,Daily!GD$10,0)/GD$168,0)</f>
      </c>
      <c r="GE185" s="14">
        <f>IFERROR(VLOOKUP($EG185,Data!$B:$CP,Daily!GE$10,0)/GE$168,0)</f>
      </c>
      <c r="GF185" s="14">
        <f>IFERROR(VLOOKUP($EG185,Data!$B:$CP,Daily!GF$10,0)/GF$168,0)</f>
      </c>
      <c r="GG185" s="14">
        <f>IFERROR(VLOOKUP($EG185,Data!$B:$CP,Daily!GG$10,0)/GG$168,0)</f>
      </c>
      <c r="GH185" s="14">
        <f>IFERROR(VLOOKUP($EG185,Data!$B:$CP,Daily!GH$10,0)/GH$168,0)</f>
      </c>
      <c r="GI185" s="14">
        <f>IFERROR(VLOOKUP($EG185,Data!$B:$CP,Daily!GI$10,0)/GI$168,0)</f>
      </c>
      <c r="GJ185" s="14">
        <f>IFERROR(VLOOKUP($EG185,Data!$B:$CP,Daily!GJ$10,0)/GJ$168,0)</f>
      </c>
      <c r="GK185" s="14">
        <f>IFERROR(VLOOKUP($EG185,Data!$B:$CP,Daily!GK$10,0)/GK$168,0)</f>
      </c>
      <c r="GL185" s="14">
        <f>IFERROR(VLOOKUP($EG185,Data!$B:$CP,Daily!GL$10,0)/GL$168,0)</f>
      </c>
      <c r="GM185" s="14">
        <f>IFERROR(VLOOKUP($EG185,Data!$B:$CP,Daily!GM$10,0)/GM$168,0)</f>
      </c>
      <c r="GN185" s="14">
        <f>IFERROR(VLOOKUP($EG185,Data!$B:$CP,Daily!GN$10,0)/GN$168,0)</f>
      </c>
      <c r="GO185" s="14">
        <f>IFERROR(VLOOKUP($EG185,Data!$B:$CP,Daily!GO$10,0)/GO$168,0)</f>
      </c>
      <c r="GP185" s="14">
        <f>IFERROR(VLOOKUP($EG185,Data!$B:$CP,Daily!GP$10,0)/GP$168,0)</f>
      </c>
      <c r="GQ185" s="14">
        <f>IFERROR(VLOOKUP($EG185,Data!$B:$CP,Daily!GQ$10,0)/GQ$168,0)</f>
      </c>
      <c r="GR185" s="14">
        <f>IFERROR(VLOOKUP($EG185,Data!$B:$CP,Daily!GR$10,0)/GR$168,0)</f>
      </c>
      <c r="GS185" s="14">
        <f>IFERROR(VLOOKUP($EG185,Data!$B:$CP,Daily!GS$10,0)/GS$168,0)</f>
      </c>
      <c r="GT185" s="14">
        <f>IFERROR(VLOOKUP($EG185,Data!$B:$CP,Daily!GT$10,0)/GT$168,0)</f>
      </c>
      <c r="GU185" s="14">
        <f>IFERROR(VLOOKUP($EG185,Data!$B:$CP,Daily!GU$10,0)/GU$168,0)</f>
      </c>
      <c r="GV185" s="14">
        <f>IFERROR(VLOOKUP($EG185,Data!$B:$CP,Daily!GV$10,0)/GV$168,0)</f>
      </c>
      <c r="GW185" s="14">
        <f>IFERROR(VLOOKUP($EG185,Data!$B:$CP,Daily!GW$10,0)/GW$168,0)</f>
      </c>
      <c r="GX185" s="14">
        <f>IFERROR(VLOOKUP($EG185,Data!$B:$CP,Daily!GX$10,0)/GX$168,0)</f>
      </c>
      <c r="GY185" s="14">
        <f>IFERROR(VLOOKUP($EG185,Data!$B:$CP,Daily!GY$10,0)/GY$168,0)</f>
      </c>
      <c r="GZ185" s="14">
        <f>IFERROR(VLOOKUP($EG185,Data!$B:$CP,Daily!GZ$10,0)/GZ$168,0)</f>
      </c>
      <c r="HA185" s="14">
        <f>IFERROR(VLOOKUP($EG185,Data!$B:$CP,Daily!HA$10,0)/HA$168,0)</f>
      </c>
      <c r="HB185" s="14">
        <f>IFERROR(VLOOKUP($EG185,Data!$B:$CP,Daily!HB$10,0)/HB$168,0)</f>
      </c>
      <c r="HC185" s="14">
        <f>IFERROR(VLOOKUP($EG185,Data!$B:$CP,Daily!HC$10,0)/HC$168,0)</f>
      </c>
      <c r="HD185" s="14">
        <f>IFERROR(VLOOKUP($EG185,Data!$B:$CP,Daily!HD$10,0)/HD$168,0)</f>
      </c>
      <c r="HE185" s="14">
        <f>IFERROR(VLOOKUP($EG185,Data!$B:$CP,Daily!HE$10,0)/HE$168,0)</f>
      </c>
      <c r="HF185" s="14">
        <f>IFERROR(VLOOKUP($EG185,Data!$B:$CP,Daily!HF$10,0)/HF$168,0)</f>
      </c>
      <c r="HG185" s="14">
        <f>IFERROR(VLOOKUP($EG185,Data!$B:$CP,Daily!HG$10,0)/HG$168,0)</f>
      </c>
      <c r="HH185" s="14">
        <f>IFERROR(VLOOKUP($EG185,Data!$B:$CP,Daily!HH$10,0)/HH$168,0)</f>
      </c>
      <c r="HI185" s="14">
        <f>IFERROR(VLOOKUP($EG185,Data!$B:$CP,Daily!HI$10,0)/HI$168,0)</f>
      </c>
      <c r="HJ185" s="14">
        <f>IFERROR(VLOOKUP($EG185,Data!$B:$CP,Daily!HJ$10,0)/HJ$168,0)</f>
      </c>
      <c r="HK185" s="14">
        <f>IFERROR(VLOOKUP($EG185,Data!$B:$CP,Daily!HK$10,0)/HK$168,0)</f>
      </c>
      <c r="HL185" s="14">
        <f>IFERROR(VLOOKUP($EG185,Data!$B:$CP,Daily!HL$10,0)/HL$168,0)</f>
      </c>
      <c r="HM185" s="14">
        <f>IFERROR(VLOOKUP($EG185,Data!$B:$CP,Daily!HM$10,0)/HM$168,0)</f>
      </c>
      <c r="HN185" s="14">
        <f>IFERROR(VLOOKUP($EG185,Data!$B:$CP,Daily!HN$10,0)/HN$168,0)</f>
      </c>
      <c r="HO185" s="14">
        <f>IFERROR(VLOOKUP($EG185,Data!$B:$CP,Daily!HO$10,0)/HO$168,0)</f>
      </c>
      <c r="HP185" s="14">
        <f>IFERROR(VLOOKUP($EG185,Data!$B:$CP,Daily!HP$10,0)/HP$168,0)</f>
      </c>
      <c r="HQ185" s="14">
        <f>IFERROR(VLOOKUP($EG185,Data!$B:$CP,Daily!HQ$10,0)/HQ$168,0)</f>
      </c>
      <c r="HR185" s="14">
        <f>IFERROR(VLOOKUP($EG185,Data!$B:$CP,Daily!HR$10,0)/HR$168,0)</f>
      </c>
      <c r="HS185" s="14">
        <f>IFERROR(VLOOKUP($EG185,Data!$B:$CP,Daily!HS$10,0)/HS$168,0)</f>
      </c>
      <c r="HT185" s="14">
        <f>IFERROR(VLOOKUP($EG185,Data!$B:$CP,Daily!HT$10,0)/HT$168,0)</f>
      </c>
      <c r="HU185" s="14">
        <f>IFERROR(VLOOKUP($EG185,Data!$B:$CP,Daily!HU$10,0)/HU$168,0)</f>
      </c>
      <c r="HV185" s="52">
        <f t="shared" si="2141"/>
      </c>
      <c r="HW185" s="52">
        <f t="shared" si="2142"/>
      </c>
      <c r="HX185" s="52">
        <f t="shared" si="2766"/>
      </c>
      <c r="HY185" s="52">
        <f t="shared" si="2767"/>
      </c>
      <c r="HZ185" s="52">
        <f t="shared" si="2768"/>
      </c>
      <c r="IA185" s="55"/>
      <c r="IB185" s="14">
        <f t="shared" si="2769"/>
      </c>
      <c r="IC185" s="14">
        <f t="shared" si="2748"/>
      </c>
      <c r="ID185" s="14">
        <f t="shared" si="2749"/>
      </c>
      <c r="IE185" s="16"/>
      <c r="IF185" s="9" t="s">
        <v>893</v>
      </c>
      <c r="IG185" s="9" t="s">
        <v>161</v>
      </c>
      <c r="IH185" s="14">
        <f>IFERROR(VLOOKUP($IF185,Data!$B:$CP,Daily!IH$10,0)/IH$168,0)</f>
      </c>
      <c r="II185" s="14">
        <f>IFERROR(VLOOKUP($IF185,Data!$B:$CP,Daily!II$10,0)/II$168,0)</f>
      </c>
      <c r="IJ185" s="14">
        <f>IFERROR(VLOOKUP($IF185,Data!$B:$CP,Daily!IJ$10,0)/IJ$168,0)</f>
      </c>
      <c r="IK185" s="14">
        <f>IFERROR(VLOOKUP($IF185,Data!$B:$CP,Daily!IK$10,0)/IK$168,0)</f>
      </c>
      <c r="IL185" s="14">
        <f>IFERROR(VLOOKUP($IF185,Data!$B:$CP,Daily!IL$10,0)/IL$168,0)</f>
      </c>
      <c r="IM185" s="14">
        <f>IFERROR(VLOOKUP($IF185,Data!$B:$CP,Daily!IM$10,0)/IM$168,0)</f>
      </c>
      <c r="IN185" s="14">
        <f>IFERROR(VLOOKUP($IF185,Data!$B:$CP,Daily!IN$10,0)/IN$168,0)</f>
      </c>
      <c r="IO185" s="14">
        <f>IFERROR(VLOOKUP($IF185,Data!$B:$CP,Daily!IO$10,0)/IO$168,0)</f>
      </c>
      <c r="IP185" s="14">
        <f>IFERROR(VLOOKUP($IF185,Data!$B:$CP,Daily!IP$10,0)/IP$168,0)</f>
      </c>
      <c r="IQ185" s="14">
        <f>IFERROR(VLOOKUP($IF185,Data!$B:$CP,Daily!IQ$10,0)/IQ$168,0)</f>
      </c>
      <c r="IR185" s="14">
        <f>IFERROR(VLOOKUP($IF185,Data!$B:$CP,Daily!IR$10,0)/IR$168,0)</f>
      </c>
      <c r="IS185" s="14">
        <f>IFERROR(VLOOKUP($IF185,Data!$B:$CP,Daily!IS$10,0)/IS$168,0)</f>
      </c>
      <c r="IT185" s="14">
        <f>IFERROR(VLOOKUP($IF185,Data!$B:$CP,Daily!IT$10,0)/IT$168,0)</f>
      </c>
      <c r="IU185" s="14">
        <f>IFERROR(VLOOKUP($IF185,Data!$B:$CP,Daily!IU$10,0)/IU$168,0)</f>
      </c>
      <c r="IV185" s="14">
        <f>IFERROR(VLOOKUP($IF185,Data!$B:$CP,Daily!IV$10,0)/IV$168,0)</f>
      </c>
      <c r="IW185" s="14">
        <f>IFERROR(VLOOKUP($IF185,Data!$B:$CP,Daily!IW$10,0)/IW$168,0)</f>
      </c>
      <c r="IX185" s="14">
        <f>IFERROR(VLOOKUP($IF185,Data!$B:$CP,Daily!IX$10,0)/IX$168,0)</f>
      </c>
      <c r="IY185" s="14">
        <f>IFERROR(VLOOKUP($IF185,Data!$B:$CP,Daily!IY$10,0)/IY$168,0)</f>
      </c>
      <c r="IZ185" s="14">
        <f>IFERROR(VLOOKUP($IF185,Data!$B:$CP,Daily!IZ$10,0)/IZ$168,0)</f>
      </c>
      <c r="JA185" s="14">
        <f>IFERROR(VLOOKUP($IF185,Data!$B:$CP,Daily!JA$10,0)/JA$168,0)</f>
      </c>
      <c r="JB185" s="14">
        <f>IFERROR(VLOOKUP($IF185,Data!$B:$CP,Daily!JB$10,0)/JB$168,0)</f>
      </c>
      <c r="JC185" s="14">
        <f>IFERROR(VLOOKUP($IF185,Data!$B:$CP,Daily!JC$10,0)/JC$168,0)</f>
      </c>
      <c r="JD185" s="14">
        <f>IFERROR(VLOOKUP($IF185,Data!$B:$CP,Daily!JD$10,0)/JD$168,0)</f>
      </c>
      <c r="JE185" s="14">
        <f>IFERROR(VLOOKUP($IF185,Data!$B:$CP,Daily!JE$10,0)/JE$168,0)</f>
      </c>
      <c r="JF185" s="14">
        <f>IFERROR(VLOOKUP($IF185,Data!$B:$CP,Daily!JF$10,0)/JF$168,0)</f>
      </c>
      <c r="JG185" s="14">
        <f>IFERROR(VLOOKUP($IF185,Data!$B:$CP,Daily!JG$10,0)/JG$168,0)</f>
      </c>
      <c r="JH185" s="14">
        <f>IFERROR(VLOOKUP($IF185,Data!$B:$CP,Daily!JH$10,0)/JH$168,0)</f>
      </c>
      <c r="JI185" s="14">
        <f>IFERROR(VLOOKUP($IF185,Data!$B:$CP,Daily!JI$10,0)/JI$168,0)</f>
      </c>
      <c r="JJ185" s="14">
        <f>IFERROR(VLOOKUP($IF185,Data!$B:$CP,Daily!JJ$10,0)/JJ$168,0)</f>
      </c>
      <c r="JK185" s="14">
        <f>IFERROR(VLOOKUP($IF185,Data!$B:$CP,Daily!JK$10,0)/JK$168,0)</f>
      </c>
      <c r="JL185" s="14">
        <f>IFERROR(VLOOKUP($IF185,Data!$B:$CP,Daily!JL$10,0)/JL$168,0)</f>
      </c>
      <c r="JM185" s="14">
        <f>IFERROR(VLOOKUP($IF185,Data!$B:$CP,Daily!JM$10,0)/JM$168,0)</f>
      </c>
      <c r="JN185" s="14">
        <f>IFERROR(VLOOKUP($IF185,Data!$B:$CP,Daily!JN$10,0)/JN$168,0)</f>
      </c>
      <c r="JO185" s="14">
        <f>IFERROR(VLOOKUP($IF185,Data!$B:$CP,Daily!JO$10,0)/JO$168,0)</f>
      </c>
      <c r="JP185" s="14">
        <f>IFERROR(VLOOKUP($IF185,Data!$B:$CP,Daily!JP$10,0)/JP$168,0)</f>
      </c>
      <c r="JQ185" s="14">
        <f>IFERROR(VLOOKUP($IF185,Data!$B:$CP,Daily!JQ$10,0)/JQ$168,0)</f>
      </c>
      <c r="JR185" s="14">
        <f>IFERROR(VLOOKUP($IF185,Data!$B:$CP,Daily!JR$10,0)/JR$168,0)</f>
      </c>
      <c r="JS185" s="14">
        <f>IFERROR(VLOOKUP($IF185,Data!$B:$CP,Daily!JS$10,0)/JS$168,0)</f>
      </c>
      <c r="JT185" s="14">
        <f>IFERROR(VLOOKUP($IF185,Data!$B:$CP,Daily!JT$10,0)/JT$168,0)</f>
      </c>
      <c r="JU185" s="14">
        <f>IFERROR(VLOOKUP($IF185,Data!$B:$CP,Daily!JU$10,0)/JU$168,0)</f>
      </c>
      <c r="JV185" s="14">
        <f>IFERROR(VLOOKUP($IF185,Data!$B:$CP,Daily!JV$10,0)/JV$168,0)</f>
      </c>
      <c r="JW185" s="14">
        <f>IFERROR(VLOOKUP($IF185,Data!$B:$CP,Daily!JW$10,0)/JW$168,0)</f>
      </c>
      <c r="JX185" s="14">
        <f>IFERROR(VLOOKUP($IF185,Data!$B:$CP,Daily!JX$10,0)/JX$168,0)</f>
      </c>
      <c r="JY185" s="14">
        <f>IFERROR(VLOOKUP($IF185,Data!$B:$CP,Daily!JY$10,0)/JY$168,0)</f>
      </c>
      <c r="JZ185" s="14">
        <f>IFERROR(VLOOKUP($IF185,Data!$B:$CP,Daily!JZ$10,0)/JZ$168,0)</f>
      </c>
      <c r="KA185" s="14">
        <f>IFERROR(VLOOKUP($IF185,Data!$B:$CP,Daily!KA$10,0)/KA$168,0)</f>
      </c>
      <c r="KB185" s="14">
        <f>IFERROR(VLOOKUP($IF185,Data!$B:$CP,Daily!KB$10,0)/KB$168,0)</f>
      </c>
      <c r="KC185" s="14">
        <f>IFERROR(VLOOKUP($IF185,Data!$B:$CP,Daily!KC$10,0)/KC$168,0)</f>
      </c>
      <c r="KD185" s="14">
        <f>IFERROR(VLOOKUP($IF185,Data!$B:$CP,Daily!KD$10,0)/KD$168,0)</f>
      </c>
      <c r="KE185" s="14">
        <f>IFERROR(VLOOKUP($IF185,Data!$B:$CP,Daily!KE$10,0)/KE$168,0)</f>
      </c>
      <c r="KF185" s="14">
        <f>IFERROR(VLOOKUP($IF185,Data!$B:$CP,Daily!KF$10,0)/KF$168,0)</f>
      </c>
      <c r="KG185" s="14">
        <f>IFERROR(VLOOKUP($IF185,Data!$B:$CP,Daily!KG$10,0)/KG$168,0)</f>
      </c>
      <c r="KH185" s="14">
        <f>IFERROR(VLOOKUP($IF185,Data!$B:$CP,Daily!KH$10,0)/KH$168,0)</f>
      </c>
      <c r="KI185" s="14">
        <f>IFERROR(VLOOKUP($IF185,Data!$B:$CP,Daily!KI$10,0)/KI$168,0)</f>
      </c>
      <c r="KJ185" s="14">
        <f>IFERROR(VLOOKUP($IF185,Data!$B:$CP,Daily!KJ$10,0)/KJ$168,0)</f>
      </c>
      <c r="KK185" s="14">
        <f>IFERROR(VLOOKUP($IF185,Data!$B:$CP,Daily!KK$10,0)/KK$168,0)</f>
      </c>
      <c r="KL185" s="14">
        <f>IFERROR(VLOOKUP($IF185,Data!$B:$CP,Daily!KL$10,0)/KL$168,0)</f>
      </c>
      <c r="KM185" s="14">
        <f>IFERROR(VLOOKUP($IF185,Data!$B:$CP,Daily!KM$10,0)/KM$168,0)</f>
      </c>
      <c r="KN185" s="14">
        <f>IFERROR(VLOOKUP($IF185,Data!$B:$CP,Daily!KN$10,0)/KN$168,0)</f>
      </c>
      <c r="KO185" s="14">
        <f>IFERROR(VLOOKUP($IF185,Data!$B:$CP,Daily!KO$10,0)/KO$168,0)</f>
      </c>
      <c r="KP185" s="14">
        <f>IFERROR(VLOOKUP($IF185,Data!$B:$CP,Daily!KP$10,0)/KP$168,0)</f>
      </c>
      <c r="KQ185" s="14">
        <f>IFERROR(VLOOKUP($IF185,Data!$B:$CP,Daily!KQ$10,0)/KQ$168,0)</f>
      </c>
      <c r="KR185" s="14">
        <f>IFERROR(VLOOKUP($IF185,Data!$B:$CP,Daily!KR$10,0)/KR$168,0)</f>
      </c>
      <c r="KS185" s="14">
        <f>IFERROR(VLOOKUP($IF185,Data!$B:$CP,Daily!KS$10,0)/KS$168,0)</f>
      </c>
      <c r="KT185" s="14">
        <f>IFERROR(VLOOKUP($IF185,Data!$B:$CP,Daily!KT$10,0)/KT$168,0)</f>
      </c>
      <c r="KU185" s="14">
        <f>IFERROR(VLOOKUP($IF185,Data!$B:$CP,Daily!KU$10,0)/KU$168,0)</f>
      </c>
      <c r="KV185" s="14">
        <f>IFERROR(VLOOKUP($IF185,Data!$B:$CP,Daily!KV$10,0)/KV$168,0)</f>
      </c>
      <c r="KW185" s="14">
        <f>IFERROR(VLOOKUP($IF185,Data!$B:$CP,Daily!KW$10,0)/KW$168,0)</f>
      </c>
      <c r="KX185" s="14">
        <f>IFERROR(VLOOKUP($IF185,Data!$B:$CP,Daily!KX$10,0)/KX$168,0)</f>
      </c>
      <c r="KY185" s="14">
        <f>IFERROR(VLOOKUP($IF185,Data!$B:$CP,Daily!KY$10,0)/KY$168,0)</f>
      </c>
      <c r="KZ185" s="14">
        <f>IFERROR(VLOOKUP($IF185,Data!$B:$CP,Daily!KZ$10,0)/KZ$168,0)</f>
      </c>
      <c r="LA185" s="14">
        <f>IFERROR(VLOOKUP($IF185,Data!$B:$CP,Daily!LA$10,0)/LA$168,0)</f>
      </c>
      <c r="LB185" s="14">
        <f>IFERROR(VLOOKUP($IF185,Data!$B:$CP,Daily!LB$10,0)/LB$168,0)</f>
      </c>
      <c r="LC185" s="14">
        <f>IFERROR(VLOOKUP($IF185,Data!$B:$CP,Daily!LC$10,0)/LC$168,0)</f>
      </c>
      <c r="LD185" s="14">
        <f>IFERROR(VLOOKUP($IF185,Data!$B:$CP,Daily!LD$10,0)/LD$168,0)</f>
      </c>
      <c r="LE185" s="14">
        <f>IFERROR(VLOOKUP($IF185,Data!$B:$CP,Daily!LE$10,0)/LE$168,0)</f>
      </c>
      <c r="LF185" s="14">
        <f>IFERROR(VLOOKUP($IF185,Data!$B:$CP,Daily!LF$10,0)/LF$168,0)</f>
      </c>
      <c r="LG185" s="14">
        <f>IFERROR(VLOOKUP($IF185,Data!$B:$CP,Daily!LG$10,0)/LG$168,0)</f>
      </c>
      <c r="LH185" s="14">
        <f>IFERROR(VLOOKUP($IF185,Data!$B:$CP,Daily!LH$10,0)/LH$168,0)</f>
      </c>
      <c r="LI185" s="14">
        <f>IFERROR(VLOOKUP($IF185,Data!$B:$CP,Daily!LI$10,0)/LI$168,0)</f>
      </c>
      <c r="LJ185" s="14">
        <f>IFERROR(VLOOKUP($IF185,Data!$B:$CP,Daily!LJ$10,0)/LJ$168,0)</f>
      </c>
      <c r="LK185" s="14">
        <f>IFERROR(VLOOKUP($IF185,Data!$B:$CP,Daily!LK$10,0)/LK$168,0)</f>
      </c>
      <c r="LL185" s="14">
        <f>IFERROR(VLOOKUP($IF185,Data!$B:$CP,Daily!LL$10,0)/LL$168,0)</f>
      </c>
      <c r="LM185" s="14">
        <f>IFERROR(VLOOKUP($IF185,Data!$B:$CP,Daily!LM$10,0)/LM$168,0)</f>
      </c>
      <c r="LN185" s="14">
        <f>IFERROR(VLOOKUP($IF185,Data!$B:$CP,Daily!LN$10,0)/LN$168,0)</f>
      </c>
      <c r="LO185" s="14">
        <f>IFERROR(VLOOKUP($IF185,Data!$B:$CP,Daily!LO$10,0)/LO$168,0)</f>
      </c>
      <c r="LP185" s="14">
        <f>IFERROR(VLOOKUP($IF185,Data!$B:$CP,Daily!LP$10,0)/LP$168,0)</f>
      </c>
      <c r="LQ185" s="14">
        <f>IFERROR(VLOOKUP($IF185,Data!$B:$CP,Daily!LQ$10,0)/LQ$168,0)</f>
      </c>
      <c r="LR185" s="14">
        <f>IFERROR(VLOOKUP($IF185,Data!$B:$CP,Daily!LR$10,0)/LR$168,0)</f>
      </c>
      <c r="LS185" s="14">
        <f>IFERROR(VLOOKUP($IF185,Data!$B:$CP,Daily!LS$10,0)/LS$168,0)</f>
      </c>
      <c r="LU185" s="52">
        <f t="shared" si="2145"/>
      </c>
      <c r="LV185" s="52">
        <f t="shared" si="2146"/>
      </c>
      <c r="LW185" s="52">
        <f t="shared" si="2770"/>
      </c>
      <c r="LX185" s="52">
        <f t="shared" si="2771"/>
      </c>
      <c r="LY185" s="52">
        <f t="shared" si="2772"/>
      </c>
      <c r="LZ185" s="55"/>
      <c r="MA185" s="14">
        <f t="shared" si="2773"/>
      </c>
      <c r="MB185" s="14">
        <f t="shared" si="2750"/>
      </c>
      <c r="MC185" s="14">
        <f t="shared" si="2751"/>
      </c>
    </row>
    <row r="186" spans="4:341" hidden="1" x14ac:dyDescent="0.25">
      <c r="D186" s="74" t="s">
        <v>399</v>
      </c>
      <c r="E186" s="67" t="str">
        <f>VLOOKUP($D186,'Metric Nature'!$C:$D,2,0)&amp;IF(($F186&lt;(EA186)),"Below",IF(($F186&gt;(DZ186)),"Above","Within"))</f>
      </c>
      <c r="F186" s="71">
        <f t="shared" si="2752"/>
      </c>
      <c r="G186" s="63">
        <f t="shared" si="2775"/>
      </c>
      <c r="H186" s="98">
        <f t="shared" si="2753"/>
      </c>
      <c r="I186" s="63">
        <f t="shared" si="2776"/>
      </c>
      <c r="J186" s="71">
        <f t="shared" si="2754"/>
      </c>
      <c r="K186" s="62">
        <f t="shared" si="2777"/>
      </c>
      <c r="L186" s="70"/>
      <c r="M186" s="67" t="str">
        <f>VLOOKUP($D186,'Metric Nature'!$C:$D,2,0)&amp;IF(($N186&lt;(HZ186)),"Below",IF(($N186&gt;(HY186)),"Above","Within"))</f>
      </c>
      <c r="N186" s="71">
        <f t="shared" si="2755"/>
      </c>
      <c r="O186" s="63">
        <f t="shared" si="2778"/>
      </c>
      <c r="P186" s="98">
        <f t="shared" ref="P186:P189" si="2782">IFERROR(((N186-O186)/O186),0)</f>
      </c>
      <c r="Q186" s="63">
        <f t="shared" si="2779"/>
      </c>
      <c r="R186" s="71">
        <f t="shared" si="2757"/>
      </c>
      <c r="S186" s="62">
        <f t="shared" si="2774"/>
      </c>
      <c r="T186" s="70"/>
      <c r="U186" s="67" t="str">
        <f>VLOOKUP($D186,'Metric Nature'!$C:$D,2,0)&amp;IF(($V186&lt;(LY186)),"Below",IF(($V186&gt;(LX186)),"Above","Within"))</f>
      </c>
      <c r="V186" s="62">
        <f t="shared" si="2758"/>
      </c>
      <c r="W186" s="63">
        <f t="shared" si="2780"/>
      </c>
      <c r="X186" s="62">
        <f t="shared" si="2759"/>
      </c>
      <c r="Y186" s="63">
        <f t="shared" si="2781"/>
      </c>
      <c r="Z186" s="62">
        <f t="shared" si="2760"/>
      </c>
      <c r="AA186" s="62">
        <f t="shared" si="2761"/>
      </c>
      <c r="AB186" s="64"/>
      <c r="AC186" s="60" t="s">
        <v>400</v>
      </c>
      <c r="AI186" s="9" t="s">
        <v>399</v>
      </c>
      <c r="AJ186" s="14">
        <f>IFERROR((IFERROR(VLOOKUP($EG186,Data!$B:$CP,Daily!EI$10,0),0)+IFERROR(VLOOKUP($IF186,Data!$B:$CP,Daily!IH$10,0),0))/AJ$168,0)</f>
      </c>
      <c r="AK186" s="14">
        <f>IFERROR((IFERROR(VLOOKUP($EG186,Data!$B:$CP,Daily!EJ$10,0),0)+IFERROR(VLOOKUP($IF186,Data!$B:$CP,Daily!II$10,0),0))/AK$168,0)</f>
      </c>
      <c r="AL186" s="14">
        <f>IFERROR((IFERROR(VLOOKUP($EG186,Data!$B:$CP,Daily!EK$10,0),0)+IFERROR(VLOOKUP($IF186,Data!$B:$CP,Daily!IJ$10,0),0))/AL$168,0)</f>
      </c>
      <c r="AM186" s="14">
        <f>IFERROR((IFERROR(VLOOKUP($EG186,Data!$B:$CP,Daily!EL$10,0),0)+IFERROR(VLOOKUP($IF186,Data!$B:$CP,Daily!IK$10,0),0))/AM$168,0)</f>
      </c>
      <c r="AN186" s="14">
        <f>IFERROR((IFERROR(VLOOKUP($EG186,Data!$B:$CP,Daily!EM$10,0),0)+IFERROR(VLOOKUP($IF186,Data!$B:$CP,Daily!IL$10,0),0))/AN$168,0)</f>
      </c>
      <c r="AO186" s="14">
        <f>IFERROR((IFERROR(VLOOKUP($EG186,Data!$B:$CP,Daily!EN$10,0),0)+IFERROR(VLOOKUP($IF186,Data!$B:$CP,Daily!IM$10,0),0))/AO$168,0)</f>
      </c>
      <c r="AP186" s="14">
        <f>IFERROR((IFERROR(VLOOKUP($EG186,Data!$B:$CP,Daily!EO$10,0),0)+IFERROR(VLOOKUP($IF186,Data!$B:$CP,Daily!IN$10,0),0))/AP$168,0)</f>
      </c>
      <c r="AQ186" s="14">
        <f>IFERROR((IFERROR(VLOOKUP($EG186,Data!$B:$CP,Daily!EP$10,0),0)+IFERROR(VLOOKUP($IF186,Data!$B:$CP,Daily!IO$10,0),0))/AQ$168,0)</f>
      </c>
      <c r="AR186" s="14">
        <f>IFERROR((IFERROR(VLOOKUP($EG186,Data!$B:$CP,Daily!EQ$10,0),0)+IFERROR(VLOOKUP($IF186,Data!$B:$CP,Daily!IP$10,0),0))/AR$168,0)</f>
      </c>
      <c r="AS186" s="14">
        <f>IFERROR((IFERROR(VLOOKUP($EG186,Data!$B:$CP,Daily!ER$10,0),0)+IFERROR(VLOOKUP($IF186,Data!$B:$CP,Daily!IQ$10,0),0))/AS$168,0)</f>
      </c>
      <c r="AT186" s="14">
        <f>IFERROR((IFERROR(VLOOKUP($EG186,Data!$B:$CP,Daily!ES$10,0),0)+IFERROR(VLOOKUP($IF186,Data!$B:$CP,Daily!IR$10,0),0))/AT$168,0)</f>
      </c>
      <c r="AU186" s="14">
        <f>IFERROR((IFERROR(VLOOKUP($EG186,Data!$B:$CP,Daily!ET$10,0),0)+IFERROR(VLOOKUP($IF186,Data!$B:$CP,Daily!IS$10,0),0))/AU$168,0)</f>
      </c>
      <c r="AV186" s="14">
        <f>IFERROR((IFERROR(VLOOKUP($EG186,Data!$B:$CP,Daily!EU$10,0),0)+IFERROR(VLOOKUP($IF186,Data!$B:$CP,Daily!IT$10,0),0))/AV$168,0)</f>
      </c>
      <c r="AW186" s="14">
        <f>IFERROR((IFERROR(VLOOKUP($EG186,Data!$B:$CP,Daily!EV$10,0),0)+IFERROR(VLOOKUP($IF186,Data!$B:$CP,Daily!IU$10,0),0))/AW$168,0)</f>
      </c>
      <c r="AX186" s="14">
        <f>IFERROR((IFERROR(VLOOKUP($EG186,Data!$B:$CP,Daily!EW$10,0),0)+IFERROR(VLOOKUP($IF186,Data!$B:$CP,Daily!IV$10,0),0))/AX$168,0)</f>
      </c>
      <c r="AY186" s="14">
        <f>IFERROR((IFERROR(VLOOKUP($EG186,Data!$B:$CP,Daily!EX$10,0),0)+IFERROR(VLOOKUP($IF186,Data!$B:$CP,Daily!IW$10,0),0))/AY$168,0)</f>
      </c>
      <c r="AZ186" s="14">
        <f>IFERROR((IFERROR(VLOOKUP($EG186,Data!$B:$CP,Daily!EY$10,0),0)+IFERROR(VLOOKUP($IF186,Data!$B:$CP,Daily!IX$10,0),0))/AZ$168,0)</f>
      </c>
      <c r="BA186" s="14">
        <f>IFERROR((IFERROR(VLOOKUP($EG186,Data!$B:$CP,Daily!EZ$10,0),0)+IFERROR(VLOOKUP($IF186,Data!$B:$CP,Daily!IY$10,0),0))/BA$168,0)</f>
      </c>
      <c r="BB186" s="14">
        <f>IFERROR((IFERROR(VLOOKUP($EG186,Data!$B:$CP,Daily!FA$10,0),0)+IFERROR(VLOOKUP($IF186,Data!$B:$CP,Daily!IZ$10,0),0))/BB$168,0)</f>
      </c>
      <c r="BC186" s="14">
        <f>IFERROR((IFERROR(VLOOKUP($EG186,Data!$B:$CP,Daily!FB$10,0),0)+IFERROR(VLOOKUP($IF186,Data!$B:$CP,Daily!JA$10,0),0))/BC$168,0)</f>
      </c>
      <c r="BD186" s="14">
        <f>IFERROR((IFERROR(VLOOKUP($EG186,Data!$B:$CP,Daily!FC$10,0),0)+IFERROR(VLOOKUP($IF186,Data!$B:$CP,Daily!JB$10,0),0))/BD$168,0)</f>
      </c>
      <c r="BE186" s="14">
        <f>IFERROR((IFERROR(VLOOKUP($EG186,Data!$B:$CP,Daily!FD$10,0),0)+IFERROR(VLOOKUP($IF186,Data!$B:$CP,Daily!JC$10,0),0))/BE$168,0)</f>
      </c>
      <c r="BF186" s="14">
        <f>IFERROR((IFERROR(VLOOKUP($EG186,Data!$B:$CP,Daily!FE$10,0),0)+IFERROR(VLOOKUP($IF186,Data!$B:$CP,Daily!JD$10,0),0))/BF$168,0)</f>
      </c>
      <c r="BG186" s="14">
        <f>IFERROR((IFERROR(VLOOKUP($EG186,Data!$B:$CP,Daily!FF$10,0),0)+IFERROR(VLOOKUP($IF186,Data!$B:$CP,Daily!JE$10,0),0))/BG$168,0)</f>
      </c>
      <c r="BH186" s="14">
        <f>IFERROR((IFERROR(VLOOKUP($EG186,Data!$B:$CP,Daily!FG$10,0),0)+IFERROR(VLOOKUP($IF186,Data!$B:$CP,Daily!JF$10,0),0))/BH$168,0)</f>
      </c>
      <c r="BI186" s="14">
        <f>IFERROR((IFERROR(VLOOKUP($EG186,Data!$B:$CP,Daily!FH$10,0),0)+IFERROR(VLOOKUP($IF186,Data!$B:$CP,Daily!JG$10,0),0))/BI$168,0)</f>
      </c>
      <c r="BJ186" s="14">
        <f>IFERROR((IFERROR(VLOOKUP($EG186,Data!$B:$CP,Daily!FI$10,0),0)+IFERROR(VLOOKUP($IF186,Data!$B:$CP,Daily!JH$10,0),0))/BJ$168,0)</f>
      </c>
      <c r="BK186" s="14">
        <f>IFERROR((IFERROR(VLOOKUP($EG186,Data!$B:$CP,Daily!FJ$10,0),0)+IFERROR(VLOOKUP($IF186,Data!$B:$CP,Daily!JI$10,0),0))/BK$168,0)</f>
      </c>
      <c r="BL186" s="14">
        <f>IFERROR((IFERROR(VLOOKUP($EG186,Data!$B:$CP,Daily!FK$10,0),0)+IFERROR(VLOOKUP($IF186,Data!$B:$CP,Daily!JJ$10,0),0))/BL$168,0)</f>
      </c>
      <c r="BM186" s="14">
        <f>IFERROR((IFERROR(VLOOKUP($EG186,Data!$B:$CP,Daily!FL$10,0),0)+IFERROR(VLOOKUP($IF186,Data!$B:$CP,Daily!JK$10,0),0))/BM$168,0)</f>
      </c>
      <c r="BN186" s="14">
        <f>IFERROR((IFERROR(VLOOKUP($EG186,Data!$B:$CP,Daily!FM$10,0),0)+IFERROR(VLOOKUP($IF186,Data!$B:$CP,Daily!JL$10,0),0))/BN$168,0)</f>
      </c>
      <c r="BO186" s="14">
        <f>IFERROR((IFERROR(VLOOKUP($EG186,Data!$B:$CP,Daily!FN$10,0),0)+IFERROR(VLOOKUP($IF186,Data!$B:$CP,Daily!JM$10,0),0))/BO$168,0)</f>
      </c>
      <c r="BP186" s="14">
        <f>IFERROR((IFERROR(VLOOKUP($EG186,Data!$B:$CP,Daily!FO$10,0),0)+IFERROR(VLOOKUP($IF186,Data!$B:$CP,Daily!JN$10,0),0))/BP$168,0)</f>
      </c>
      <c r="BQ186" s="14">
        <f>IFERROR((IFERROR(VLOOKUP($EG186,Data!$B:$CP,Daily!FP$10,0),0)+IFERROR(VLOOKUP($IF186,Data!$B:$CP,Daily!JO$10,0),0))/BQ$168,0)</f>
      </c>
      <c r="BR186" s="14">
        <f>IFERROR((IFERROR(VLOOKUP($EG186,Data!$B:$CP,Daily!FQ$10,0),0)+IFERROR(VLOOKUP($IF186,Data!$B:$CP,Daily!JP$10,0),0))/BR$168,0)</f>
      </c>
      <c r="BS186" s="14">
        <f>IFERROR((IFERROR(VLOOKUP($EG186,Data!$B:$CP,Daily!FR$10,0),0)+IFERROR(VLOOKUP($IF186,Data!$B:$CP,Daily!JQ$10,0),0))/BS$168,0)</f>
      </c>
      <c r="BT186" s="14">
        <f>IFERROR((IFERROR(VLOOKUP($EG186,Data!$B:$CP,Daily!FS$10,0),0)+IFERROR(VLOOKUP($IF186,Data!$B:$CP,Daily!JR$10,0),0))/BT$168,0)</f>
      </c>
      <c r="BU186" s="14">
        <f>IFERROR((IFERROR(VLOOKUP($EG186,Data!$B:$CP,Daily!FT$10,0),0)+IFERROR(VLOOKUP($IF186,Data!$B:$CP,Daily!JS$10,0),0))/BU$168,0)</f>
      </c>
      <c r="BV186" s="14">
        <f>IFERROR((IFERROR(VLOOKUP($EG186,Data!$B:$CP,Daily!FU$10,0),0)+IFERROR(VLOOKUP($IF186,Data!$B:$CP,Daily!JT$10,0),0))/BV$168,0)</f>
      </c>
      <c r="BW186" s="14">
        <f>IFERROR((IFERROR(VLOOKUP($EG186,Data!$B:$CP,Daily!FV$10,0),0)+IFERROR(VLOOKUP($IF186,Data!$B:$CP,Daily!JU$10,0),0))/BW$168,0)</f>
      </c>
      <c r="BX186" s="14">
        <f>IFERROR((IFERROR(VLOOKUP($EG186,Data!$B:$CP,Daily!FW$10,0),0)+IFERROR(VLOOKUP($IF186,Data!$B:$CP,Daily!JV$10,0),0))/BX$168,0)</f>
      </c>
      <c r="BY186" s="14">
        <f>IFERROR((IFERROR(VLOOKUP($EG186,Data!$B:$CP,Daily!FX$10,0),0)+IFERROR(VLOOKUP($IF186,Data!$B:$CP,Daily!JW$10,0),0))/BY$168,0)</f>
      </c>
      <c r="BZ186" s="14">
        <f>IFERROR((IFERROR(VLOOKUP($EG186,Data!$B:$CP,Daily!FY$10,0),0)+IFERROR(VLOOKUP($IF186,Data!$B:$CP,Daily!JX$10,0),0))/BZ$168,0)</f>
      </c>
      <c r="CA186" s="14">
        <f>IFERROR((IFERROR(VLOOKUP($EG186,Data!$B:$CP,Daily!FZ$10,0),0)+IFERROR(VLOOKUP($IF186,Data!$B:$CP,Daily!JY$10,0),0))/CA$168,0)</f>
      </c>
      <c r="CB186" s="14">
        <f>IFERROR((IFERROR(VLOOKUP($EG186,Data!$B:$CP,Daily!GA$10,0),0)+IFERROR(VLOOKUP($IF186,Data!$B:$CP,Daily!JZ$10,0),0))/CB$168,0)</f>
      </c>
      <c r="CC186" s="14">
        <f>IFERROR((IFERROR(VLOOKUP($EG186,Data!$B:$CP,Daily!GB$10,0),0)+IFERROR(VLOOKUP($IF186,Data!$B:$CP,Daily!KA$10,0),0))/CC$168,0)</f>
      </c>
      <c r="CD186" s="14">
        <f>IFERROR((IFERROR(VLOOKUP($EG186,Data!$B:$CP,Daily!GC$10,0),0)+IFERROR(VLOOKUP($IF186,Data!$B:$CP,Daily!KB$10,0),0))/CD$168,0)</f>
      </c>
      <c r="CE186" s="14">
        <f>IFERROR((IFERROR(VLOOKUP($EG186,Data!$B:$CP,Daily!GD$10,0),0)+IFERROR(VLOOKUP($IF186,Data!$B:$CP,Daily!KC$10,0),0))/CE$168,0)</f>
      </c>
      <c r="CF186" s="14">
        <f>IFERROR((IFERROR(VLOOKUP($EG186,Data!$B:$CP,Daily!GE$10,0),0)+IFERROR(VLOOKUP($IF186,Data!$B:$CP,Daily!KD$10,0),0))/CF$168,0)</f>
      </c>
      <c r="CG186" s="14">
        <f>IFERROR((IFERROR(VLOOKUP($EG186,Data!$B:$CP,Daily!GF$10,0),0)+IFERROR(VLOOKUP($IF186,Data!$B:$CP,Daily!KE$10,0),0))/CG$168,0)</f>
      </c>
      <c r="CH186" s="14">
        <f>IFERROR((IFERROR(VLOOKUP($EG186,Data!$B:$CP,Daily!GG$10,0),0)+IFERROR(VLOOKUP($IF186,Data!$B:$CP,Daily!KF$10,0),0))/CH$168,0)</f>
      </c>
      <c r="CI186" s="14">
        <f>IFERROR((IFERROR(VLOOKUP($EG186,Data!$B:$CP,Daily!GH$10,0),0)+IFERROR(VLOOKUP($IF186,Data!$B:$CP,Daily!KG$10,0),0))/CI$168,0)</f>
      </c>
      <c r="CJ186" s="14">
        <f>IFERROR((IFERROR(VLOOKUP($EG186,Data!$B:$CP,Daily!GI$10,0),0)+IFERROR(VLOOKUP($IF186,Data!$B:$CP,Daily!KH$10,0),0))/CJ$168,0)</f>
      </c>
      <c r="CK186" s="14">
        <f>IFERROR((IFERROR(VLOOKUP($EG186,Data!$B:$CP,Daily!GJ$10,0),0)+IFERROR(VLOOKUP($IF186,Data!$B:$CP,Daily!KI$10,0),0))/CK$168,0)</f>
      </c>
      <c r="CL186" s="14">
        <f>IFERROR((IFERROR(VLOOKUP($EG186,Data!$B:$CP,Daily!GK$10,0),0)+IFERROR(VLOOKUP($IF186,Data!$B:$CP,Daily!KJ$10,0),0))/CL$168,0)</f>
      </c>
      <c r="CM186" s="14">
        <f>IFERROR((IFERROR(VLOOKUP($EG186,Data!$B:$CP,Daily!GL$10,0),0)+IFERROR(VLOOKUP($IF186,Data!$B:$CP,Daily!KK$10,0),0))/CM$168,0)</f>
      </c>
      <c r="CN186" s="14">
        <f>IFERROR((IFERROR(VLOOKUP($EG186,Data!$B:$CP,Daily!GM$10,0),0)+IFERROR(VLOOKUP($IF186,Data!$B:$CP,Daily!KL$10,0),0))/CN$168,0)</f>
      </c>
      <c r="CO186" s="14">
        <f>IFERROR((IFERROR(VLOOKUP($EG186,Data!$B:$CP,Daily!GN$10,0),0)+IFERROR(VLOOKUP($IF186,Data!$B:$CP,Daily!KM$10,0),0))/CO$168,0)</f>
      </c>
      <c r="CP186" s="14">
        <f>IFERROR((IFERROR(VLOOKUP($EG186,Data!$B:$CP,Daily!GO$10,0),0)+IFERROR(VLOOKUP($IF186,Data!$B:$CP,Daily!KN$10,0),0))/CP$168,0)</f>
      </c>
      <c r="CQ186" s="14">
        <f>IFERROR((IFERROR(VLOOKUP($EG186,Data!$B:$CP,Daily!GP$10,0),0)+IFERROR(VLOOKUP($IF186,Data!$B:$CP,Daily!KO$10,0),0))/CQ$168,0)</f>
      </c>
      <c r="CR186" s="14">
        <f>IFERROR((IFERROR(VLOOKUP($EG186,Data!$B:$CP,Daily!GQ$10,0),0)+IFERROR(VLOOKUP($IF186,Data!$B:$CP,Daily!KP$10,0),0))/CR$168,0)</f>
      </c>
      <c r="CS186" s="14">
        <f>IFERROR((IFERROR(VLOOKUP($EG186,Data!$B:$CP,Daily!GR$10,0),0)+IFERROR(VLOOKUP($IF186,Data!$B:$CP,Daily!KQ$10,0),0))/CS$168,0)</f>
      </c>
      <c r="CT186" s="14">
        <f>IFERROR((IFERROR(VLOOKUP($EG186,Data!$B:$CP,Daily!GS$10,0),0)+IFERROR(VLOOKUP($IF186,Data!$B:$CP,Daily!KR$10,0),0))/CT$168,0)</f>
      </c>
      <c r="CU186" s="14">
        <f>IFERROR((IFERROR(VLOOKUP($EG186,Data!$B:$CP,Daily!GT$10,0),0)+IFERROR(VLOOKUP($IF186,Data!$B:$CP,Daily!KS$10,0),0))/CU$168,0)</f>
      </c>
      <c r="CV186" s="14">
        <f>IFERROR((IFERROR(VLOOKUP($EG186,Data!$B:$CP,Daily!GU$10,0),0)+IFERROR(VLOOKUP($IF186,Data!$B:$CP,Daily!KT$10,0),0))/CV$168,0)</f>
      </c>
      <c r="CW186" s="14">
        <f>IFERROR((IFERROR(VLOOKUP($EG186,Data!$B:$CP,Daily!GV$10,0),0)+IFERROR(VLOOKUP($IF186,Data!$B:$CP,Daily!KU$10,0),0))/CW$168,0)</f>
      </c>
      <c r="CX186" s="14">
        <f>IFERROR((IFERROR(VLOOKUP($EG186,Data!$B:$CP,Daily!GW$10,0),0)+IFERROR(VLOOKUP($IF186,Data!$B:$CP,Daily!KV$10,0),0))/CX$168,0)</f>
      </c>
      <c r="CY186" s="14">
        <f>IFERROR((IFERROR(VLOOKUP($EG186,Data!$B:$CP,Daily!GX$10,0),0)+IFERROR(VLOOKUP($IF186,Data!$B:$CP,Daily!KW$10,0),0))/CY$168,0)</f>
      </c>
      <c r="CZ186" s="14">
        <f>IFERROR((IFERROR(VLOOKUP($EG186,Data!$B:$CP,Daily!GY$10,0),0)+IFERROR(VLOOKUP($IF186,Data!$B:$CP,Daily!KX$10,0),0))/CZ$168,0)</f>
      </c>
      <c r="DA186" s="14">
        <f>IFERROR((IFERROR(VLOOKUP($EG186,Data!$B:$CP,Daily!GZ$10,0),0)+IFERROR(VLOOKUP($IF186,Data!$B:$CP,Daily!KY$10,0),0))/DA$168,0)</f>
      </c>
      <c r="DB186" s="14">
        <f>IFERROR((IFERROR(VLOOKUP($EG186,Data!$B:$CP,Daily!HA$10,0),0)+IFERROR(VLOOKUP($IF186,Data!$B:$CP,Daily!KZ$10,0),0))/DB$168,0)</f>
      </c>
      <c r="DC186" s="14">
        <f>IFERROR((IFERROR(VLOOKUP($EG186,Data!$B:$CP,Daily!HB$10,0),0)+IFERROR(VLOOKUP($IF186,Data!$B:$CP,Daily!LA$10,0),0))/DC$168,0)</f>
      </c>
      <c r="DD186" s="14">
        <f>IFERROR((IFERROR(VLOOKUP($EG186,Data!$B:$CP,Daily!HC$10,0),0)+IFERROR(VLOOKUP($IF186,Data!$B:$CP,Daily!LB$10,0),0))/DD$168,0)</f>
      </c>
      <c r="DE186" s="14">
        <f>IFERROR((IFERROR(VLOOKUP($EG186,Data!$B:$CP,Daily!HD$10,0),0)+IFERROR(VLOOKUP($IF186,Data!$B:$CP,Daily!LC$10,0),0))/DE$168,0)</f>
      </c>
      <c r="DF186" s="14">
        <f>IFERROR((IFERROR(VLOOKUP($EG186,Data!$B:$CP,Daily!HE$10,0),0)+IFERROR(VLOOKUP($IF186,Data!$B:$CP,Daily!LD$10,0),0))/DF$168,0)</f>
      </c>
      <c r="DG186" s="14">
        <f>IFERROR((IFERROR(VLOOKUP($EG186,Data!$B:$CP,Daily!HF$10,0),0)+IFERROR(VLOOKUP($IF186,Data!$B:$CP,Daily!LE$10,0),0))/DG$168,0)</f>
      </c>
      <c r="DH186" s="14">
        <f>IFERROR((IFERROR(VLOOKUP($EG186,Data!$B:$CP,Daily!HG$10,0),0)+IFERROR(VLOOKUP($IF186,Data!$B:$CP,Daily!LF$10,0),0))/DH$168,0)</f>
      </c>
      <c r="DI186" s="14">
        <f>IFERROR((IFERROR(VLOOKUP($EG186,Data!$B:$CP,Daily!HH$10,0),0)+IFERROR(VLOOKUP($IF186,Data!$B:$CP,Daily!LG$10,0),0))/DI$168,0)</f>
      </c>
      <c r="DJ186" s="14">
        <f>IFERROR((IFERROR(VLOOKUP($EG186,Data!$B:$CP,Daily!HI$10,0),0)+IFERROR(VLOOKUP($IF186,Data!$B:$CP,Daily!LH$10,0),0))/DJ$168,0)</f>
      </c>
      <c r="DK186" s="14">
        <f>IFERROR((IFERROR(VLOOKUP($EG186,Data!$B:$CP,Daily!HJ$10,0),0)+IFERROR(VLOOKUP($IF186,Data!$B:$CP,Daily!LI$10,0),0))/DK$168,0)</f>
      </c>
      <c r="DL186" s="14">
        <f>IFERROR((IFERROR(VLOOKUP($EG186,Data!$B:$CP,Daily!HK$10,0),0)+IFERROR(VLOOKUP($IF186,Data!$B:$CP,Daily!LJ$10,0),0))/DL$168,0)</f>
      </c>
      <c r="DM186" s="14">
        <f>IFERROR((IFERROR(VLOOKUP($EG186,Data!$B:$CP,Daily!HL$10,0),0)+IFERROR(VLOOKUP($IF186,Data!$B:$CP,Daily!LK$10,0),0))/DM$168,0)</f>
      </c>
      <c r="DN186" s="14">
        <f>IFERROR((IFERROR(VLOOKUP($EG186,Data!$B:$CP,Daily!HM$10,0),0)+IFERROR(VLOOKUP($IF186,Data!$B:$CP,Daily!LL$10,0),0))/DN$168,0)</f>
      </c>
      <c r="DO186" s="14">
        <f>IFERROR((IFERROR(VLOOKUP($EG186,Data!$B:$CP,Daily!HN$10,0),0)+IFERROR(VLOOKUP($IF186,Data!$B:$CP,Daily!LM$10,0),0))/DO$168,0)</f>
      </c>
      <c r="DP186" s="14">
        <f>IFERROR((IFERROR(VLOOKUP($EG186,Data!$B:$CP,Daily!HO$10,0),0)+IFERROR(VLOOKUP($IF186,Data!$B:$CP,Daily!LN$10,0),0))/DP$168,0)</f>
      </c>
      <c r="DQ186" s="14">
        <f>IFERROR((IFERROR(VLOOKUP($EG186,Data!$B:$CP,Daily!HP$10,0),0)+IFERROR(VLOOKUP($IF186,Data!$B:$CP,Daily!LO$10,0),0))/DQ$168,0)</f>
      </c>
      <c r="DR186" s="14">
        <f>IFERROR((IFERROR(VLOOKUP($EG186,Data!$B:$CP,Daily!HQ$10,0),0)+IFERROR(VLOOKUP($IF186,Data!$B:$CP,Daily!LP$10,0),0))/DR$168,0)</f>
      </c>
      <c r="DS186" s="14">
        <f>IFERROR((IFERROR(VLOOKUP($EG186,Data!$B:$CP,Daily!HR$10,0),0)+IFERROR(VLOOKUP($IF186,Data!$B:$CP,Daily!LQ$10,0),0))/DS$168,0)</f>
      </c>
      <c r="DT186" s="14">
        <f>IFERROR((IFERROR(VLOOKUP($EG186,Data!$B:$CP,Daily!HS$10,0),0)+IFERROR(VLOOKUP($IF186,Data!$B:$CP,Daily!LR$10,0),0))/DT$168,0)</f>
      </c>
      <c r="DU186" s="14">
        <f>IFERROR((IFERROR(VLOOKUP($EG186,Data!$B:$CP,Daily!HT$10,0),0)+IFERROR(VLOOKUP($IF186,Data!$B:$CP,Daily!LS$10,0),0))/DU$168,0)</f>
      </c>
      <c r="DV186" s="14">
        <f>IFERROR((IFERROR(VLOOKUP($EG186,Data!$B:$CP,Daily!HU$10,0),0)+IFERROR(VLOOKUP($IF186,Data!$B:$CP,Daily!LT$10,0),0))/DV$168,0)</f>
      </c>
      <c r="DW186" s="52">
        <f t="shared" si="2137"/>
      </c>
      <c r="DX186" s="52">
        <f t="shared" si="2138"/>
      </c>
      <c r="DY186" s="52">
        <f t="shared" si="2762"/>
      </c>
      <c r="DZ186" s="52">
        <f t="shared" si="2763"/>
      </c>
      <c r="EA186" s="52">
        <f t="shared" si="2764"/>
      </c>
      <c r="EB186" s="18"/>
      <c r="EC186" s="14">
        <f t="shared" si="2765"/>
      </c>
      <c r="ED186" s="14">
        <f t="shared" si="2746"/>
      </c>
      <c r="EE186" s="14">
        <f t="shared" si="2747"/>
      </c>
      <c r="EF186" s="16"/>
      <c r="EG186" s="9" t="s">
        <v>894</v>
      </c>
      <c r="EH186" s="9" t="s">
        <v>162</v>
      </c>
      <c r="EI186" s="14">
        <f>IFERROR(VLOOKUP($EG186,Data!$B:$CP,Daily!EI$10,0)/EI$168,0)</f>
      </c>
      <c r="EJ186" s="14">
        <f>IFERROR(VLOOKUP($EG186,Data!$B:$CP,Daily!EJ$10,0)/EJ$168,0)</f>
      </c>
      <c r="EK186" s="14">
        <f>IFERROR(VLOOKUP($EG186,Data!$B:$CP,Daily!EK$10,0)/EK$168,0)</f>
      </c>
      <c r="EL186" s="14">
        <f>IFERROR(VLOOKUP($EG186,Data!$B:$CP,Daily!EL$10,0)/EL$168,0)</f>
      </c>
      <c r="EM186" s="14">
        <f>IFERROR(VLOOKUP($EG186,Data!$B:$CP,Daily!EM$10,0)/EM$168,0)</f>
      </c>
      <c r="EN186" s="14">
        <f>IFERROR(VLOOKUP($EG186,Data!$B:$CP,Daily!EN$10,0)/EN$168,0)</f>
      </c>
      <c r="EO186" s="14">
        <f>IFERROR(VLOOKUP($EG186,Data!$B:$CP,Daily!EO$10,0)/EO$168,0)</f>
      </c>
      <c r="EP186" s="14">
        <f>IFERROR(VLOOKUP($EG186,Data!$B:$CP,Daily!EP$10,0)/EP$168,0)</f>
      </c>
      <c r="EQ186" s="14">
        <f>IFERROR(VLOOKUP($EG186,Data!$B:$CP,Daily!EQ$10,0)/EQ$168,0)</f>
      </c>
      <c r="ER186" s="14">
        <f>IFERROR(VLOOKUP($EG186,Data!$B:$CP,Daily!ER$10,0)/ER$168,0)</f>
      </c>
      <c r="ES186" s="14">
        <f>IFERROR(VLOOKUP($EG186,Data!$B:$CP,Daily!ES$10,0)/ES$168,0)</f>
      </c>
      <c r="ET186" s="14">
        <f>IFERROR(VLOOKUP($EG186,Data!$B:$CP,Daily!ET$10,0)/ET$168,0)</f>
      </c>
      <c r="EU186" s="14">
        <f>IFERROR(VLOOKUP($EG186,Data!$B:$CP,Daily!EU$10,0)/EU$168,0)</f>
      </c>
      <c r="EV186" s="14">
        <f>IFERROR(VLOOKUP($EG186,Data!$B:$CP,Daily!EV$10,0)/EV$168,0)</f>
      </c>
      <c r="EW186" s="14">
        <f>IFERROR(VLOOKUP($EG186,Data!$B:$CP,Daily!EW$10,0)/EW$168,0)</f>
      </c>
      <c r="EX186" s="14">
        <f>IFERROR(VLOOKUP($EG186,Data!$B:$CP,Daily!EX$10,0)/EX$168,0)</f>
      </c>
      <c r="EY186" s="14">
        <f>IFERROR(VLOOKUP($EG186,Data!$B:$CP,Daily!EY$10,0)/EY$168,0)</f>
      </c>
      <c r="EZ186" s="14">
        <f>IFERROR(VLOOKUP($EG186,Data!$B:$CP,Daily!EZ$10,0)/EZ$168,0)</f>
      </c>
      <c r="FA186" s="14">
        <f>IFERROR(VLOOKUP($EG186,Data!$B:$CP,Daily!FA$10,0)/FA$168,0)</f>
      </c>
      <c r="FB186" s="14">
        <f>IFERROR(VLOOKUP($EG186,Data!$B:$CP,Daily!FB$10,0)/FB$168,0)</f>
      </c>
      <c r="FC186" s="14">
        <f>IFERROR(VLOOKUP($EG186,Data!$B:$CP,Daily!FC$10,0)/FC$168,0)</f>
      </c>
      <c r="FD186" s="14">
        <f>IFERROR(VLOOKUP($EG186,Data!$B:$CP,Daily!FD$10,0)/FD$168,0)</f>
      </c>
      <c r="FE186" s="14">
        <f>IFERROR(VLOOKUP($EG186,Data!$B:$CP,Daily!FE$10,0)/FE$168,0)</f>
      </c>
      <c r="FF186" s="14">
        <f>IFERROR(VLOOKUP($EG186,Data!$B:$CP,Daily!FF$10,0)/FF$168,0)</f>
      </c>
      <c r="FG186" s="14">
        <f>IFERROR(VLOOKUP($EG186,Data!$B:$CP,Daily!FG$10,0)/FG$168,0)</f>
      </c>
      <c r="FH186" s="14">
        <f>IFERROR(VLOOKUP($EG186,Data!$B:$CP,Daily!FH$10,0)/FH$168,0)</f>
      </c>
      <c r="FI186" s="14">
        <f>IFERROR(VLOOKUP($EG186,Data!$B:$CP,Daily!FI$10,0)/FI$168,0)</f>
      </c>
      <c r="FJ186" s="14">
        <f>IFERROR(VLOOKUP($EG186,Data!$B:$CP,Daily!FJ$10,0)/FJ$168,0)</f>
      </c>
      <c r="FK186" s="14">
        <f>IFERROR(VLOOKUP($EG186,Data!$B:$CP,Daily!FK$10,0)/FK$168,0)</f>
      </c>
      <c r="FL186" s="14">
        <f>IFERROR(VLOOKUP($EG186,Data!$B:$CP,Daily!FL$10,0)/FL$168,0)</f>
      </c>
      <c r="FM186" s="14">
        <f>IFERROR(VLOOKUP($EG186,Data!$B:$CP,Daily!FM$10,0)/FM$168,0)</f>
      </c>
      <c r="FN186" s="14">
        <f>IFERROR(VLOOKUP($EG186,Data!$B:$CP,Daily!FN$10,0)/FN$168,0)</f>
      </c>
      <c r="FO186" s="14">
        <f>IFERROR(VLOOKUP($EG186,Data!$B:$CP,Daily!FO$10,0)/FO$168,0)</f>
      </c>
      <c r="FP186" s="14">
        <f>IFERROR(VLOOKUP($EG186,Data!$B:$CP,Daily!FP$10,0)/FP$168,0)</f>
      </c>
      <c r="FQ186" s="14">
        <f>IFERROR(VLOOKUP($EG186,Data!$B:$CP,Daily!FQ$10,0)/FQ$168,0)</f>
      </c>
      <c r="FR186" s="14">
        <f>IFERROR(VLOOKUP($EG186,Data!$B:$CP,Daily!FR$10,0)/FR$168,0)</f>
      </c>
      <c r="FS186" s="14">
        <f>IFERROR(VLOOKUP($EG186,Data!$B:$CP,Daily!FS$10,0)/FS$168,0)</f>
      </c>
      <c r="FT186" s="14">
        <f>IFERROR(VLOOKUP($EG186,Data!$B:$CP,Daily!FT$10,0)/FT$168,0)</f>
      </c>
      <c r="FU186" s="14">
        <f>IFERROR(VLOOKUP($EG186,Data!$B:$CP,Daily!FU$10,0)/FU$168,0)</f>
      </c>
      <c r="FV186" s="14">
        <f>IFERROR(VLOOKUP($EG186,Data!$B:$CP,Daily!FV$10,0)/FV$168,0)</f>
      </c>
      <c r="FW186" s="14">
        <f>IFERROR(VLOOKUP($EG186,Data!$B:$CP,Daily!FW$10,0)/FW$168,0)</f>
      </c>
      <c r="FX186" s="14">
        <f>IFERROR(VLOOKUP($EG186,Data!$B:$CP,Daily!FX$10,0)/FX$168,0)</f>
      </c>
      <c r="FY186" s="14">
        <f>IFERROR(VLOOKUP($EG186,Data!$B:$CP,Daily!FY$10,0)/FY$168,0)</f>
      </c>
      <c r="FZ186" s="14">
        <f>IFERROR(VLOOKUP($EG186,Data!$B:$CP,Daily!FZ$10,0)/FZ$168,0)</f>
      </c>
      <c r="GA186" s="14">
        <f>IFERROR(VLOOKUP($EG186,Data!$B:$CP,Daily!GA$10,0)/GA$168,0)</f>
      </c>
      <c r="GB186" s="14">
        <f>IFERROR(VLOOKUP($EG186,Data!$B:$CP,Daily!GB$10,0)/GB$168,0)</f>
      </c>
      <c r="GC186" s="14">
        <f>IFERROR(VLOOKUP($EG186,Data!$B:$CP,Daily!GC$10,0)/GC$168,0)</f>
      </c>
      <c r="GD186" s="14">
        <f>IFERROR(VLOOKUP($EG186,Data!$B:$CP,Daily!GD$10,0)/GD$168,0)</f>
      </c>
      <c r="GE186" s="14">
        <f>IFERROR(VLOOKUP($EG186,Data!$B:$CP,Daily!GE$10,0)/GE$168,0)</f>
      </c>
      <c r="GF186" s="14">
        <f>IFERROR(VLOOKUP($EG186,Data!$B:$CP,Daily!GF$10,0)/GF$168,0)</f>
      </c>
      <c r="GG186" s="14">
        <f>IFERROR(VLOOKUP($EG186,Data!$B:$CP,Daily!GG$10,0)/GG$168,0)</f>
      </c>
      <c r="GH186" s="14">
        <f>IFERROR(VLOOKUP($EG186,Data!$B:$CP,Daily!GH$10,0)/GH$168,0)</f>
      </c>
      <c r="GI186" s="14">
        <f>IFERROR(VLOOKUP($EG186,Data!$B:$CP,Daily!GI$10,0)/GI$168,0)</f>
      </c>
      <c r="GJ186" s="14">
        <f>IFERROR(VLOOKUP($EG186,Data!$B:$CP,Daily!GJ$10,0)/GJ$168,0)</f>
      </c>
      <c r="GK186" s="14">
        <f>IFERROR(VLOOKUP($EG186,Data!$B:$CP,Daily!GK$10,0)/GK$168,0)</f>
      </c>
      <c r="GL186" s="14">
        <f>IFERROR(VLOOKUP($EG186,Data!$B:$CP,Daily!GL$10,0)/GL$168,0)</f>
      </c>
      <c r="GM186" s="14">
        <f>IFERROR(VLOOKUP($EG186,Data!$B:$CP,Daily!GM$10,0)/GM$168,0)</f>
      </c>
      <c r="GN186" s="14">
        <f>IFERROR(VLOOKUP($EG186,Data!$B:$CP,Daily!GN$10,0)/GN$168,0)</f>
      </c>
      <c r="GO186" s="14">
        <f>IFERROR(VLOOKUP($EG186,Data!$B:$CP,Daily!GO$10,0)/GO$168,0)</f>
      </c>
      <c r="GP186" s="14">
        <f>IFERROR(VLOOKUP($EG186,Data!$B:$CP,Daily!GP$10,0)/GP$168,0)</f>
      </c>
      <c r="GQ186" s="14">
        <f>IFERROR(VLOOKUP($EG186,Data!$B:$CP,Daily!GQ$10,0)/GQ$168,0)</f>
      </c>
      <c r="GR186" s="14">
        <f>IFERROR(VLOOKUP($EG186,Data!$B:$CP,Daily!GR$10,0)/GR$168,0)</f>
      </c>
      <c r="GS186" s="14">
        <f>IFERROR(VLOOKUP($EG186,Data!$B:$CP,Daily!GS$10,0)/GS$168,0)</f>
      </c>
      <c r="GT186" s="14">
        <f>IFERROR(VLOOKUP($EG186,Data!$B:$CP,Daily!GT$10,0)/GT$168,0)</f>
      </c>
      <c r="GU186" s="14">
        <f>IFERROR(VLOOKUP($EG186,Data!$B:$CP,Daily!GU$10,0)/GU$168,0)</f>
      </c>
      <c r="GV186" s="14">
        <f>IFERROR(VLOOKUP($EG186,Data!$B:$CP,Daily!GV$10,0)/GV$168,0)</f>
      </c>
      <c r="GW186" s="14">
        <f>IFERROR(VLOOKUP($EG186,Data!$B:$CP,Daily!GW$10,0)/GW$168,0)</f>
      </c>
      <c r="GX186" s="14">
        <f>IFERROR(VLOOKUP($EG186,Data!$B:$CP,Daily!GX$10,0)/GX$168,0)</f>
      </c>
      <c r="GY186" s="14">
        <f>IFERROR(VLOOKUP($EG186,Data!$B:$CP,Daily!GY$10,0)/GY$168,0)</f>
      </c>
      <c r="GZ186" s="14">
        <f>IFERROR(VLOOKUP($EG186,Data!$B:$CP,Daily!GZ$10,0)/GZ$168,0)</f>
      </c>
      <c r="HA186" s="14">
        <f>IFERROR(VLOOKUP($EG186,Data!$B:$CP,Daily!HA$10,0)/HA$168,0)</f>
      </c>
      <c r="HB186" s="14">
        <f>IFERROR(VLOOKUP($EG186,Data!$B:$CP,Daily!HB$10,0)/HB$168,0)</f>
      </c>
      <c r="HC186" s="14">
        <f>IFERROR(VLOOKUP($EG186,Data!$B:$CP,Daily!HC$10,0)/HC$168,0)</f>
      </c>
      <c r="HD186" s="14">
        <f>IFERROR(VLOOKUP($EG186,Data!$B:$CP,Daily!HD$10,0)/HD$168,0)</f>
      </c>
      <c r="HE186" s="14">
        <f>IFERROR(VLOOKUP($EG186,Data!$B:$CP,Daily!HE$10,0)/HE$168,0)</f>
      </c>
      <c r="HF186" s="14">
        <f>IFERROR(VLOOKUP($EG186,Data!$B:$CP,Daily!HF$10,0)/HF$168,0)</f>
      </c>
      <c r="HG186" s="14">
        <f>IFERROR(VLOOKUP($EG186,Data!$B:$CP,Daily!HG$10,0)/HG$168,0)</f>
      </c>
      <c r="HH186" s="14">
        <f>IFERROR(VLOOKUP($EG186,Data!$B:$CP,Daily!HH$10,0)/HH$168,0)</f>
      </c>
      <c r="HI186" s="14">
        <f>IFERROR(VLOOKUP($EG186,Data!$B:$CP,Daily!HI$10,0)/HI$168,0)</f>
      </c>
      <c r="HJ186" s="14">
        <f>IFERROR(VLOOKUP($EG186,Data!$B:$CP,Daily!HJ$10,0)/HJ$168,0)</f>
      </c>
      <c r="HK186" s="14">
        <f>IFERROR(VLOOKUP($EG186,Data!$B:$CP,Daily!HK$10,0)/HK$168,0)</f>
      </c>
      <c r="HL186" s="14">
        <f>IFERROR(VLOOKUP($EG186,Data!$B:$CP,Daily!HL$10,0)/HL$168,0)</f>
      </c>
      <c r="HM186" s="14">
        <f>IFERROR(VLOOKUP($EG186,Data!$B:$CP,Daily!HM$10,0)/HM$168,0)</f>
      </c>
      <c r="HN186" s="14">
        <f>IFERROR(VLOOKUP($EG186,Data!$B:$CP,Daily!HN$10,0)/HN$168,0)</f>
      </c>
      <c r="HO186" s="14">
        <f>IFERROR(VLOOKUP($EG186,Data!$B:$CP,Daily!HO$10,0)/HO$168,0)</f>
      </c>
      <c r="HP186" s="14">
        <f>IFERROR(VLOOKUP($EG186,Data!$B:$CP,Daily!HP$10,0)/HP$168,0)</f>
      </c>
      <c r="HQ186" s="14">
        <f>IFERROR(VLOOKUP($EG186,Data!$B:$CP,Daily!HQ$10,0)/HQ$168,0)</f>
      </c>
      <c r="HR186" s="14">
        <f>IFERROR(VLOOKUP($EG186,Data!$B:$CP,Daily!HR$10,0)/HR$168,0)</f>
      </c>
      <c r="HS186" s="14">
        <f>IFERROR(VLOOKUP($EG186,Data!$B:$CP,Daily!HS$10,0)/HS$168,0)</f>
      </c>
      <c r="HT186" s="14">
        <f>IFERROR(VLOOKUP($EG186,Data!$B:$CP,Daily!HT$10,0)/HT$168,0)</f>
      </c>
      <c r="HU186" s="14">
        <f>IFERROR(VLOOKUP($EG186,Data!$B:$CP,Daily!HU$10,0)/HU$168,0)</f>
      </c>
      <c r="HV186" s="52">
        <f t="shared" si="2141"/>
      </c>
      <c r="HW186" s="52">
        <f t="shared" si="2142"/>
      </c>
      <c r="HX186" s="52">
        <f t="shared" si="2766"/>
      </c>
      <c r="HY186" s="52">
        <f t="shared" si="2767"/>
      </c>
      <c r="HZ186" s="52">
        <f t="shared" si="2768"/>
      </c>
      <c r="IA186" s="55"/>
      <c r="IB186" s="14">
        <f t="shared" si="2769"/>
      </c>
      <c r="IC186" s="14">
        <f t="shared" si="2748"/>
      </c>
      <c r="ID186" s="14">
        <f t="shared" si="2749"/>
      </c>
      <c r="IE186" s="16"/>
      <c r="IF186" s="9" t="s">
        <v>895</v>
      </c>
      <c r="IG186" s="9" t="s">
        <v>162</v>
      </c>
      <c r="IH186" s="14">
        <f>IFERROR(VLOOKUP($IF186,Data!$B:$CP,Daily!IH$10,0)/IH$168,0)</f>
      </c>
      <c r="II186" s="14">
        <f>IFERROR(VLOOKUP($IF186,Data!$B:$CP,Daily!II$10,0)/II$168,0)</f>
      </c>
      <c r="IJ186" s="14">
        <f>IFERROR(VLOOKUP($IF186,Data!$B:$CP,Daily!IJ$10,0)/IJ$168,0)</f>
      </c>
      <c r="IK186" s="14">
        <f>IFERROR(VLOOKUP($IF186,Data!$B:$CP,Daily!IK$10,0)/IK$168,0)</f>
      </c>
      <c r="IL186" s="14">
        <f>IFERROR(VLOOKUP($IF186,Data!$B:$CP,Daily!IL$10,0)/IL$168,0)</f>
      </c>
      <c r="IM186" s="14">
        <f>IFERROR(VLOOKUP($IF186,Data!$B:$CP,Daily!IM$10,0)/IM$168,0)</f>
      </c>
      <c r="IN186" s="14">
        <f>IFERROR(VLOOKUP($IF186,Data!$B:$CP,Daily!IN$10,0)/IN$168,0)</f>
      </c>
      <c r="IO186" s="14">
        <f>IFERROR(VLOOKUP($IF186,Data!$B:$CP,Daily!IO$10,0)/IO$168,0)</f>
      </c>
      <c r="IP186" s="14">
        <f>IFERROR(VLOOKUP($IF186,Data!$B:$CP,Daily!IP$10,0)/IP$168,0)</f>
      </c>
      <c r="IQ186" s="14">
        <f>IFERROR(VLOOKUP($IF186,Data!$B:$CP,Daily!IQ$10,0)/IQ$168,0)</f>
      </c>
      <c r="IR186" s="14">
        <f>IFERROR(VLOOKUP($IF186,Data!$B:$CP,Daily!IR$10,0)/IR$168,0)</f>
      </c>
      <c r="IS186" s="14">
        <f>IFERROR(VLOOKUP($IF186,Data!$B:$CP,Daily!IS$10,0)/IS$168,0)</f>
      </c>
      <c r="IT186" s="14">
        <f>IFERROR(VLOOKUP($IF186,Data!$B:$CP,Daily!IT$10,0)/IT$168,0)</f>
      </c>
      <c r="IU186" s="14">
        <f>IFERROR(VLOOKUP($IF186,Data!$B:$CP,Daily!IU$10,0)/IU$168,0)</f>
      </c>
      <c r="IV186" s="14">
        <f>IFERROR(VLOOKUP($IF186,Data!$B:$CP,Daily!IV$10,0)/IV$168,0)</f>
      </c>
      <c r="IW186" s="14">
        <f>IFERROR(VLOOKUP($IF186,Data!$B:$CP,Daily!IW$10,0)/IW$168,0)</f>
      </c>
      <c r="IX186" s="14">
        <f>IFERROR(VLOOKUP($IF186,Data!$B:$CP,Daily!IX$10,0)/IX$168,0)</f>
      </c>
      <c r="IY186" s="14">
        <f>IFERROR(VLOOKUP($IF186,Data!$B:$CP,Daily!IY$10,0)/IY$168,0)</f>
      </c>
      <c r="IZ186" s="14">
        <f>IFERROR(VLOOKUP($IF186,Data!$B:$CP,Daily!IZ$10,0)/IZ$168,0)</f>
      </c>
      <c r="JA186" s="14">
        <f>IFERROR(VLOOKUP($IF186,Data!$B:$CP,Daily!JA$10,0)/JA$168,0)</f>
      </c>
      <c r="JB186" s="14">
        <f>IFERROR(VLOOKUP($IF186,Data!$B:$CP,Daily!JB$10,0)/JB$168,0)</f>
      </c>
      <c r="JC186" s="14">
        <f>IFERROR(VLOOKUP($IF186,Data!$B:$CP,Daily!JC$10,0)/JC$168,0)</f>
      </c>
      <c r="JD186" s="14">
        <f>IFERROR(VLOOKUP($IF186,Data!$B:$CP,Daily!JD$10,0)/JD$168,0)</f>
      </c>
      <c r="JE186" s="14">
        <f>IFERROR(VLOOKUP($IF186,Data!$B:$CP,Daily!JE$10,0)/JE$168,0)</f>
      </c>
      <c r="JF186" s="14">
        <f>IFERROR(VLOOKUP($IF186,Data!$B:$CP,Daily!JF$10,0)/JF$168,0)</f>
      </c>
      <c r="JG186" s="14">
        <f>IFERROR(VLOOKUP($IF186,Data!$B:$CP,Daily!JG$10,0)/JG$168,0)</f>
      </c>
      <c r="JH186" s="14">
        <f>IFERROR(VLOOKUP($IF186,Data!$B:$CP,Daily!JH$10,0)/JH$168,0)</f>
      </c>
      <c r="JI186" s="14">
        <f>IFERROR(VLOOKUP($IF186,Data!$B:$CP,Daily!JI$10,0)/JI$168,0)</f>
      </c>
      <c r="JJ186" s="14">
        <f>IFERROR(VLOOKUP($IF186,Data!$B:$CP,Daily!JJ$10,0)/JJ$168,0)</f>
      </c>
      <c r="JK186" s="14">
        <f>IFERROR(VLOOKUP($IF186,Data!$B:$CP,Daily!JK$10,0)/JK$168,0)</f>
      </c>
      <c r="JL186" s="14">
        <f>IFERROR(VLOOKUP($IF186,Data!$B:$CP,Daily!JL$10,0)/JL$168,0)</f>
      </c>
      <c r="JM186" s="14">
        <f>IFERROR(VLOOKUP($IF186,Data!$B:$CP,Daily!JM$10,0)/JM$168,0)</f>
      </c>
      <c r="JN186" s="14">
        <f>IFERROR(VLOOKUP($IF186,Data!$B:$CP,Daily!JN$10,0)/JN$168,0)</f>
      </c>
      <c r="JO186" s="14">
        <f>IFERROR(VLOOKUP($IF186,Data!$B:$CP,Daily!JO$10,0)/JO$168,0)</f>
      </c>
      <c r="JP186" s="14">
        <f>IFERROR(VLOOKUP($IF186,Data!$B:$CP,Daily!JP$10,0)/JP$168,0)</f>
      </c>
      <c r="JQ186" s="14">
        <f>IFERROR(VLOOKUP($IF186,Data!$B:$CP,Daily!JQ$10,0)/JQ$168,0)</f>
      </c>
      <c r="JR186" s="14">
        <f>IFERROR(VLOOKUP($IF186,Data!$B:$CP,Daily!JR$10,0)/JR$168,0)</f>
      </c>
      <c r="JS186" s="14">
        <f>IFERROR(VLOOKUP($IF186,Data!$B:$CP,Daily!JS$10,0)/JS$168,0)</f>
      </c>
      <c r="JT186" s="14">
        <f>IFERROR(VLOOKUP($IF186,Data!$B:$CP,Daily!JT$10,0)/JT$168,0)</f>
      </c>
      <c r="JU186" s="14">
        <f>IFERROR(VLOOKUP($IF186,Data!$B:$CP,Daily!JU$10,0)/JU$168,0)</f>
      </c>
      <c r="JV186" s="14">
        <f>IFERROR(VLOOKUP($IF186,Data!$B:$CP,Daily!JV$10,0)/JV$168,0)</f>
      </c>
      <c r="JW186" s="14">
        <f>IFERROR(VLOOKUP($IF186,Data!$B:$CP,Daily!JW$10,0)/JW$168,0)</f>
      </c>
      <c r="JX186" s="14">
        <f>IFERROR(VLOOKUP($IF186,Data!$B:$CP,Daily!JX$10,0)/JX$168,0)</f>
      </c>
      <c r="JY186" s="14">
        <f>IFERROR(VLOOKUP($IF186,Data!$B:$CP,Daily!JY$10,0)/JY$168,0)</f>
      </c>
      <c r="JZ186" s="14">
        <f>IFERROR(VLOOKUP($IF186,Data!$B:$CP,Daily!JZ$10,0)/JZ$168,0)</f>
      </c>
      <c r="KA186" s="14">
        <f>IFERROR(VLOOKUP($IF186,Data!$B:$CP,Daily!KA$10,0)/KA$168,0)</f>
      </c>
      <c r="KB186" s="14">
        <f>IFERROR(VLOOKUP($IF186,Data!$B:$CP,Daily!KB$10,0)/KB$168,0)</f>
      </c>
      <c r="KC186" s="14">
        <f>IFERROR(VLOOKUP($IF186,Data!$B:$CP,Daily!KC$10,0)/KC$168,0)</f>
      </c>
      <c r="KD186" s="14">
        <f>IFERROR(VLOOKUP($IF186,Data!$B:$CP,Daily!KD$10,0)/KD$168,0)</f>
      </c>
      <c r="KE186" s="14">
        <f>IFERROR(VLOOKUP($IF186,Data!$B:$CP,Daily!KE$10,0)/KE$168,0)</f>
      </c>
      <c r="KF186" s="14">
        <f>IFERROR(VLOOKUP($IF186,Data!$B:$CP,Daily!KF$10,0)/KF$168,0)</f>
      </c>
      <c r="KG186" s="14">
        <f>IFERROR(VLOOKUP($IF186,Data!$B:$CP,Daily!KG$10,0)/KG$168,0)</f>
      </c>
      <c r="KH186" s="14">
        <f>IFERROR(VLOOKUP($IF186,Data!$B:$CP,Daily!KH$10,0)/KH$168,0)</f>
      </c>
      <c r="KI186" s="14">
        <f>IFERROR(VLOOKUP($IF186,Data!$B:$CP,Daily!KI$10,0)/KI$168,0)</f>
      </c>
      <c r="KJ186" s="14">
        <f>IFERROR(VLOOKUP($IF186,Data!$B:$CP,Daily!KJ$10,0)/KJ$168,0)</f>
      </c>
      <c r="KK186" s="14">
        <f>IFERROR(VLOOKUP($IF186,Data!$B:$CP,Daily!KK$10,0)/KK$168,0)</f>
      </c>
      <c r="KL186" s="14">
        <f>IFERROR(VLOOKUP($IF186,Data!$B:$CP,Daily!KL$10,0)/KL$168,0)</f>
      </c>
      <c r="KM186" s="14">
        <f>IFERROR(VLOOKUP($IF186,Data!$B:$CP,Daily!KM$10,0)/KM$168,0)</f>
      </c>
      <c r="KN186" s="14">
        <f>IFERROR(VLOOKUP($IF186,Data!$B:$CP,Daily!KN$10,0)/KN$168,0)</f>
      </c>
      <c r="KO186" s="14">
        <f>IFERROR(VLOOKUP($IF186,Data!$B:$CP,Daily!KO$10,0)/KO$168,0)</f>
      </c>
      <c r="KP186" s="14">
        <f>IFERROR(VLOOKUP($IF186,Data!$B:$CP,Daily!KP$10,0)/KP$168,0)</f>
      </c>
      <c r="KQ186" s="14">
        <f>IFERROR(VLOOKUP($IF186,Data!$B:$CP,Daily!KQ$10,0)/KQ$168,0)</f>
      </c>
      <c r="KR186" s="14">
        <f>IFERROR(VLOOKUP($IF186,Data!$B:$CP,Daily!KR$10,0)/KR$168,0)</f>
      </c>
      <c r="KS186" s="14">
        <f>IFERROR(VLOOKUP($IF186,Data!$B:$CP,Daily!KS$10,0)/KS$168,0)</f>
      </c>
      <c r="KT186" s="14">
        <f>IFERROR(VLOOKUP($IF186,Data!$B:$CP,Daily!KT$10,0)/KT$168,0)</f>
      </c>
      <c r="KU186" s="14">
        <f>IFERROR(VLOOKUP($IF186,Data!$B:$CP,Daily!KU$10,0)/KU$168,0)</f>
      </c>
      <c r="KV186" s="14">
        <f>IFERROR(VLOOKUP($IF186,Data!$B:$CP,Daily!KV$10,0)/KV$168,0)</f>
      </c>
      <c r="KW186" s="14">
        <f>IFERROR(VLOOKUP($IF186,Data!$B:$CP,Daily!KW$10,0)/KW$168,0)</f>
      </c>
      <c r="KX186" s="14">
        <f>IFERROR(VLOOKUP($IF186,Data!$B:$CP,Daily!KX$10,0)/KX$168,0)</f>
      </c>
      <c r="KY186" s="14">
        <f>IFERROR(VLOOKUP($IF186,Data!$B:$CP,Daily!KY$10,0)/KY$168,0)</f>
      </c>
      <c r="KZ186" s="14">
        <f>IFERROR(VLOOKUP($IF186,Data!$B:$CP,Daily!KZ$10,0)/KZ$168,0)</f>
      </c>
      <c r="LA186" s="14">
        <f>IFERROR(VLOOKUP($IF186,Data!$B:$CP,Daily!LA$10,0)/LA$168,0)</f>
      </c>
      <c r="LB186" s="14">
        <f>IFERROR(VLOOKUP($IF186,Data!$B:$CP,Daily!LB$10,0)/LB$168,0)</f>
      </c>
      <c r="LC186" s="14">
        <f>IFERROR(VLOOKUP($IF186,Data!$B:$CP,Daily!LC$10,0)/LC$168,0)</f>
      </c>
      <c r="LD186" s="14">
        <f>IFERROR(VLOOKUP($IF186,Data!$B:$CP,Daily!LD$10,0)/LD$168,0)</f>
      </c>
      <c r="LE186" s="14">
        <f>IFERROR(VLOOKUP($IF186,Data!$B:$CP,Daily!LE$10,0)/LE$168,0)</f>
      </c>
      <c r="LF186" s="14">
        <f>IFERROR(VLOOKUP($IF186,Data!$B:$CP,Daily!LF$10,0)/LF$168,0)</f>
      </c>
      <c r="LG186" s="14">
        <f>IFERROR(VLOOKUP($IF186,Data!$B:$CP,Daily!LG$10,0)/LG$168,0)</f>
      </c>
      <c r="LH186" s="14">
        <f>IFERROR(VLOOKUP($IF186,Data!$B:$CP,Daily!LH$10,0)/LH$168,0)</f>
      </c>
      <c r="LI186" s="14">
        <f>IFERROR(VLOOKUP($IF186,Data!$B:$CP,Daily!LI$10,0)/LI$168,0)</f>
      </c>
      <c r="LJ186" s="14">
        <f>IFERROR(VLOOKUP($IF186,Data!$B:$CP,Daily!LJ$10,0)/LJ$168,0)</f>
      </c>
      <c r="LK186" s="14">
        <f>IFERROR(VLOOKUP($IF186,Data!$B:$CP,Daily!LK$10,0)/LK$168,0)</f>
      </c>
      <c r="LL186" s="14">
        <f>IFERROR(VLOOKUP($IF186,Data!$B:$CP,Daily!LL$10,0)/LL$168,0)</f>
      </c>
      <c r="LM186" s="14">
        <f>IFERROR(VLOOKUP($IF186,Data!$B:$CP,Daily!LM$10,0)/LM$168,0)</f>
      </c>
      <c r="LN186" s="14">
        <f>IFERROR(VLOOKUP($IF186,Data!$B:$CP,Daily!LN$10,0)/LN$168,0)</f>
      </c>
      <c r="LO186" s="14">
        <f>IFERROR(VLOOKUP($IF186,Data!$B:$CP,Daily!LO$10,0)/LO$168,0)</f>
      </c>
      <c r="LP186" s="14">
        <f>IFERROR(VLOOKUP($IF186,Data!$B:$CP,Daily!LP$10,0)/LP$168,0)</f>
      </c>
      <c r="LQ186" s="14">
        <f>IFERROR(VLOOKUP($IF186,Data!$B:$CP,Daily!LQ$10,0)/LQ$168,0)</f>
      </c>
      <c r="LR186" s="14">
        <f>IFERROR(VLOOKUP($IF186,Data!$B:$CP,Daily!LR$10,0)/LR$168,0)</f>
      </c>
      <c r="LS186" s="14">
        <f>IFERROR(VLOOKUP($IF186,Data!$B:$CP,Daily!LS$10,0)/LS$168,0)</f>
      </c>
      <c r="LU186" s="52">
        <f t="shared" si="2145"/>
      </c>
      <c r="LV186" s="52">
        <f t="shared" si="2146"/>
      </c>
      <c r="LW186" s="52">
        <f t="shared" si="2770"/>
      </c>
      <c r="LX186" s="52">
        <f t="shared" si="2771"/>
      </c>
      <c r="LY186" s="52">
        <f t="shared" si="2772"/>
      </c>
      <c r="LZ186" s="55"/>
      <c r="MA186" s="14">
        <f t="shared" si="2773"/>
      </c>
      <c r="MB186" s="14">
        <f t="shared" si="2750"/>
      </c>
      <c r="MC186" s="14">
        <f t="shared" si="2751"/>
      </c>
    </row>
    <row r="187" spans="4:341" hidden="1" x14ac:dyDescent="0.25">
      <c r="D187" s="74" t="s">
        <v>896</v>
      </c>
      <c r="E187" s="67" t="str">
        <f>VLOOKUP($D187,'Metric Nature'!$C:$D,2,0)&amp;IF(($F187&lt;(EA187)),"Below",IF(($F187&gt;(DZ187)),"Above","Within"))</f>
      </c>
      <c r="F187" s="71">
        <f t="shared" si="2752"/>
      </c>
      <c r="G187" s="63">
        <f t="shared" si="2775"/>
      </c>
      <c r="H187" s="98">
        <f t="shared" si="2753"/>
      </c>
      <c r="I187" s="63">
        <f t="shared" si="2776"/>
      </c>
      <c r="J187" s="71">
        <f t="shared" si="2754"/>
      </c>
      <c r="K187" s="62">
        <f t="shared" si="2777"/>
      </c>
      <c r="L187" s="70"/>
      <c r="M187" s="67" t="str">
        <f>VLOOKUP($D187,'Metric Nature'!$C:$D,2,0)&amp;IF(($N187&lt;(HZ187)),"Below",IF(($N187&gt;(HY187)),"Above","Within"))</f>
      </c>
      <c r="N187" s="71">
        <f t="shared" si="2755"/>
      </c>
      <c r="O187" s="63">
        <f t="shared" si="2778"/>
      </c>
      <c r="P187" s="98">
        <f t="shared" si="2782"/>
      </c>
      <c r="Q187" s="63">
        <f t="shared" si="2779"/>
      </c>
      <c r="R187" s="71">
        <f t="shared" si="2757"/>
      </c>
      <c r="S187" s="62">
        <f t="shared" si="2774"/>
      </c>
      <c r="T187" s="70"/>
      <c r="U187" s="67" t="str">
        <f>VLOOKUP($D187,'Metric Nature'!$C:$D,2,0)&amp;IF(($V187&lt;(LY187)),"Below",IF(($V187&gt;(LX187)),"Above","Within"))</f>
      </c>
      <c r="V187" s="62">
        <f t="shared" si="2758"/>
      </c>
      <c r="W187" s="63">
        <f t="shared" si="2780"/>
      </c>
      <c r="X187" s="62">
        <f t="shared" si="2759"/>
      </c>
      <c r="Y187" s="63">
        <f t="shared" si="2781"/>
      </c>
      <c r="Z187" s="62">
        <f t="shared" si="2760"/>
      </c>
      <c r="AA187" s="62">
        <f t="shared" si="2761"/>
      </c>
      <c r="AB187" s="64"/>
      <c r="AC187" s="60" t="s">
        <v>897</v>
      </c>
      <c r="AI187" s="9" t="s">
        <v>896</v>
      </c>
      <c r="AJ187" s="14">
        <f>IFERROR((IFERROR(VLOOKUP($EG187,Data!$B:$CP,Daily!EI$10,0),0)+IFERROR(VLOOKUP($IF187,Data!$B:$CP,Daily!IH$10,0),0))/AJ$168,0)</f>
      </c>
      <c r="AK187" s="14">
        <f>IFERROR((IFERROR(VLOOKUP($EG187,Data!$B:$CP,Daily!EJ$10,0),0)+IFERROR(VLOOKUP($IF187,Data!$B:$CP,Daily!II$10,0),0))/AK$168,0)</f>
      </c>
      <c r="AL187" s="14">
        <f>IFERROR((IFERROR(VLOOKUP($EG187,Data!$B:$CP,Daily!EK$10,0),0)+IFERROR(VLOOKUP($IF187,Data!$B:$CP,Daily!IJ$10,0),0))/AL$168,0)</f>
      </c>
      <c r="AM187" s="14">
        <f>IFERROR((IFERROR(VLOOKUP($EG187,Data!$B:$CP,Daily!EL$10,0),0)+IFERROR(VLOOKUP($IF187,Data!$B:$CP,Daily!IK$10,0),0))/AM$168,0)</f>
      </c>
      <c r="AN187" s="14">
        <f>IFERROR((IFERROR(VLOOKUP($EG187,Data!$B:$CP,Daily!EM$10,0),0)+IFERROR(VLOOKUP($IF187,Data!$B:$CP,Daily!IL$10,0),0))/AN$168,0)</f>
      </c>
      <c r="AO187" s="14">
        <f>IFERROR((IFERROR(VLOOKUP($EG187,Data!$B:$CP,Daily!EN$10,0),0)+IFERROR(VLOOKUP($IF187,Data!$B:$CP,Daily!IM$10,0),0))/AO$168,0)</f>
      </c>
      <c r="AP187" s="14">
        <f>IFERROR((IFERROR(VLOOKUP($EG187,Data!$B:$CP,Daily!EO$10,0),0)+IFERROR(VLOOKUP($IF187,Data!$B:$CP,Daily!IN$10,0),0))/AP$168,0)</f>
      </c>
      <c r="AQ187" s="14">
        <f>IFERROR((IFERROR(VLOOKUP($EG187,Data!$B:$CP,Daily!EP$10,0),0)+IFERROR(VLOOKUP($IF187,Data!$B:$CP,Daily!IO$10,0),0))/AQ$168,0)</f>
      </c>
      <c r="AR187" s="14">
        <f>IFERROR((IFERROR(VLOOKUP($EG187,Data!$B:$CP,Daily!EQ$10,0),0)+IFERROR(VLOOKUP($IF187,Data!$B:$CP,Daily!IP$10,0),0))/AR$168,0)</f>
      </c>
      <c r="AS187" s="14">
        <f>IFERROR((IFERROR(VLOOKUP($EG187,Data!$B:$CP,Daily!ER$10,0),0)+IFERROR(VLOOKUP($IF187,Data!$B:$CP,Daily!IQ$10,0),0))/AS$168,0)</f>
      </c>
      <c r="AT187" s="14">
        <f>IFERROR((IFERROR(VLOOKUP($EG187,Data!$B:$CP,Daily!ES$10,0),0)+IFERROR(VLOOKUP($IF187,Data!$B:$CP,Daily!IR$10,0),0))/AT$168,0)</f>
      </c>
      <c r="AU187" s="14">
        <f>IFERROR((IFERROR(VLOOKUP($EG187,Data!$B:$CP,Daily!ET$10,0),0)+IFERROR(VLOOKUP($IF187,Data!$B:$CP,Daily!IS$10,0),0))/AU$168,0)</f>
      </c>
      <c r="AV187" s="14">
        <f>IFERROR((IFERROR(VLOOKUP($EG187,Data!$B:$CP,Daily!EU$10,0),0)+IFERROR(VLOOKUP($IF187,Data!$B:$CP,Daily!IT$10,0),0))/AV$168,0)</f>
      </c>
      <c r="AW187" s="14">
        <f>IFERROR((IFERROR(VLOOKUP($EG187,Data!$B:$CP,Daily!EV$10,0),0)+IFERROR(VLOOKUP($IF187,Data!$B:$CP,Daily!IU$10,0),0))/AW$168,0)</f>
      </c>
      <c r="AX187" s="14">
        <f>IFERROR((IFERROR(VLOOKUP($EG187,Data!$B:$CP,Daily!EW$10,0),0)+IFERROR(VLOOKUP($IF187,Data!$B:$CP,Daily!IV$10,0),0))/AX$168,0)</f>
      </c>
      <c r="AY187" s="14">
        <f>IFERROR((IFERROR(VLOOKUP($EG187,Data!$B:$CP,Daily!EX$10,0),0)+IFERROR(VLOOKUP($IF187,Data!$B:$CP,Daily!IW$10,0),0))/AY$168,0)</f>
      </c>
      <c r="AZ187" s="14">
        <f>IFERROR((IFERROR(VLOOKUP($EG187,Data!$B:$CP,Daily!EY$10,0),0)+IFERROR(VLOOKUP($IF187,Data!$B:$CP,Daily!IX$10,0),0))/AZ$168,0)</f>
      </c>
      <c r="BA187" s="14">
        <f>IFERROR((IFERROR(VLOOKUP($EG187,Data!$B:$CP,Daily!EZ$10,0),0)+IFERROR(VLOOKUP($IF187,Data!$B:$CP,Daily!IY$10,0),0))/BA$168,0)</f>
      </c>
      <c r="BB187" s="14">
        <f>IFERROR((IFERROR(VLOOKUP($EG187,Data!$B:$CP,Daily!FA$10,0),0)+IFERROR(VLOOKUP($IF187,Data!$B:$CP,Daily!IZ$10,0),0))/BB$168,0)</f>
      </c>
      <c r="BC187" s="14">
        <f>IFERROR((IFERROR(VLOOKUP($EG187,Data!$B:$CP,Daily!FB$10,0),0)+IFERROR(VLOOKUP($IF187,Data!$B:$CP,Daily!JA$10,0),0))/BC$168,0)</f>
      </c>
      <c r="BD187" s="14">
        <f>IFERROR((IFERROR(VLOOKUP($EG187,Data!$B:$CP,Daily!FC$10,0),0)+IFERROR(VLOOKUP($IF187,Data!$B:$CP,Daily!JB$10,0),0))/BD$168,0)</f>
      </c>
      <c r="BE187" s="14">
        <f>IFERROR((IFERROR(VLOOKUP($EG187,Data!$B:$CP,Daily!FD$10,0),0)+IFERROR(VLOOKUP($IF187,Data!$B:$CP,Daily!JC$10,0),0))/BE$168,0)</f>
      </c>
      <c r="BF187" s="14">
        <f>IFERROR((IFERROR(VLOOKUP($EG187,Data!$B:$CP,Daily!FE$10,0),0)+IFERROR(VLOOKUP($IF187,Data!$B:$CP,Daily!JD$10,0),0))/BF$168,0)</f>
      </c>
      <c r="BG187" s="14">
        <f>IFERROR((IFERROR(VLOOKUP($EG187,Data!$B:$CP,Daily!FF$10,0),0)+IFERROR(VLOOKUP($IF187,Data!$B:$CP,Daily!JE$10,0),0))/BG$168,0)</f>
      </c>
      <c r="BH187" s="14">
        <f>IFERROR((IFERROR(VLOOKUP($EG187,Data!$B:$CP,Daily!FG$10,0),0)+IFERROR(VLOOKUP($IF187,Data!$B:$CP,Daily!JF$10,0),0))/BH$168,0)</f>
      </c>
      <c r="BI187" s="14">
        <f>IFERROR((IFERROR(VLOOKUP($EG187,Data!$B:$CP,Daily!FH$10,0),0)+IFERROR(VLOOKUP($IF187,Data!$B:$CP,Daily!JG$10,0),0))/BI$168,0)</f>
      </c>
      <c r="BJ187" s="14">
        <f>IFERROR((IFERROR(VLOOKUP($EG187,Data!$B:$CP,Daily!FI$10,0),0)+IFERROR(VLOOKUP($IF187,Data!$B:$CP,Daily!JH$10,0),0))/BJ$168,0)</f>
      </c>
      <c r="BK187" s="14">
        <f>IFERROR((IFERROR(VLOOKUP($EG187,Data!$B:$CP,Daily!FJ$10,0),0)+IFERROR(VLOOKUP($IF187,Data!$B:$CP,Daily!JI$10,0),0))/BK$168,0)</f>
      </c>
      <c r="BL187" s="14">
        <f>IFERROR((IFERROR(VLOOKUP($EG187,Data!$B:$CP,Daily!FK$10,0),0)+IFERROR(VLOOKUP($IF187,Data!$B:$CP,Daily!JJ$10,0),0))/BL$168,0)</f>
      </c>
      <c r="BM187" s="14">
        <f>IFERROR((IFERROR(VLOOKUP($EG187,Data!$B:$CP,Daily!FL$10,0),0)+IFERROR(VLOOKUP($IF187,Data!$B:$CP,Daily!JK$10,0),0))/BM$168,0)</f>
      </c>
      <c r="BN187" s="14">
        <f>IFERROR((IFERROR(VLOOKUP($EG187,Data!$B:$CP,Daily!FM$10,0),0)+IFERROR(VLOOKUP($IF187,Data!$B:$CP,Daily!JL$10,0),0))/BN$168,0)</f>
      </c>
      <c r="BO187" s="14">
        <f>IFERROR((IFERROR(VLOOKUP($EG187,Data!$B:$CP,Daily!FN$10,0),0)+IFERROR(VLOOKUP($IF187,Data!$B:$CP,Daily!JM$10,0),0))/BO$168,0)</f>
      </c>
      <c r="BP187" s="14">
        <f>IFERROR((IFERROR(VLOOKUP($EG187,Data!$B:$CP,Daily!FO$10,0),0)+IFERROR(VLOOKUP($IF187,Data!$B:$CP,Daily!JN$10,0),0))/BP$168,0)</f>
      </c>
      <c r="BQ187" s="14">
        <f>IFERROR((IFERROR(VLOOKUP($EG187,Data!$B:$CP,Daily!FP$10,0),0)+IFERROR(VLOOKUP($IF187,Data!$B:$CP,Daily!JO$10,0),0))/BQ$168,0)</f>
      </c>
      <c r="BR187" s="14">
        <f>IFERROR((IFERROR(VLOOKUP($EG187,Data!$B:$CP,Daily!FQ$10,0),0)+IFERROR(VLOOKUP($IF187,Data!$B:$CP,Daily!JP$10,0),0))/BR$168,0)</f>
      </c>
      <c r="BS187" s="14">
        <f>IFERROR((IFERROR(VLOOKUP($EG187,Data!$B:$CP,Daily!FR$10,0),0)+IFERROR(VLOOKUP($IF187,Data!$B:$CP,Daily!JQ$10,0),0))/BS$168,0)</f>
      </c>
      <c r="BT187" s="14">
        <f>IFERROR((IFERROR(VLOOKUP($EG187,Data!$B:$CP,Daily!FS$10,0),0)+IFERROR(VLOOKUP($IF187,Data!$B:$CP,Daily!JR$10,0),0))/BT$168,0)</f>
      </c>
      <c r="BU187" s="14">
        <f>IFERROR((IFERROR(VLOOKUP($EG187,Data!$B:$CP,Daily!FT$10,0),0)+IFERROR(VLOOKUP($IF187,Data!$B:$CP,Daily!JS$10,0),0))/BU$168,0)</f>
      </c>
      <c r="BV187" s="14">
        <f>IFERROR((IFERROR(VLOOKUP($EG187,Data!$B:$CP,Daily!FU$10,0),0)+IFERROR(VLOOKUP($IF187,Data!$B:$CP,Daily!JT$10,0),0))/BV$168,0)</f>
      </c>
      <c r="BW187" s="14">
        <f>IFERROR((IFERROR(VLOOKUP($EG187,Data!$B:$CP,Daily!FV$10,0),0)+IFERROR(VLOOKUP($IF187,Data!$B:$CP,Daily!JU$10,0),0))/BW$168,0)</f>
      </c>
      <c r="BX187" s="14">
        <f>IFERROR((IFERROR(VLOOKUP($EG187,Data!$B:$CP,Daily!FW$10,0),0)+IFERROR(VLOOKUP($IF187,Data!$B:$CP,Daily!JV$10,0),0))/BX$168,0)</f>
      </c>
      <c r="BY187" s="14">
        <f>IFERROR((IFERROR(VLOOKUP($EG187,Data!$B:$CP,Daily!FX$10,0),0)+IFERROR(VLOOKUP($IF187,Data!$B:$CP,Daily!JW$10,0),0))/BY$168,0)</f>
      </c>
      <c r="BZ187" s="14">
        <f>IFERROR((IFERROR(VLOOKUP($EG187,Data!$B:$CP,Daily!FY$10,0),0)+IFERROR(VLOOKUP($IF187,Data!$B:$CP,Daily!JX$10,0),0))/BZ$168,0)</f>
      </c>
      <c r="CA187" s="14">
        <f>IFERROR((IFERROR(VLOOKUP($EG187,Data!$B:$CP,Daily!FZ$10,0),0)+IFERROR(VLOOKUP($IF187,Data!$B:$CP,Daily!JY$10,0),0))/CA$168,0)</f>
      </c>
      <c r="CB187" s="14">
        <f>IFERROR((IFERROR(VLOOKUP($EG187,Data!$B:$CP,Daily!GA$10,0),0)+IFERROR(VLOOKUP($IF187,Data!$B:$CP,Daily!JZ$10,0),0))/CB$168,0)</f>
      </c>
      <c r="CC187" s="14">
        <f>IFERROR((IFERROR(VLOOKUP($EG187,Data!$B:$CP,Daily!GB$10,0),0)+IFERROR(VLOOKUP($IF187,Data!$B:$CP,Daily!KA$10,0),0))/CC$168,0)</f>
      </c>
      <c r="CD187" s="14">
        <f>IFERROR((IFERROR(VLOOKUP($EG187,Data!$B:$CP,Daily!GC$10,0),0)+IFERROR(VLOOKUP($IF187,Data!$B:$CP,Daily!KB$10,0),0))/CD$168,0)</f>
      </c>
      <c r="CE187" s="14">
        <f>IFERROR((IFERROR(VLOOKUP($EG187,Data!$B:$CP,Daily!GD$10,0),0)+IFERROR(VLOOKUP($IF187,Data!$B:$CP,Daily!KC$10,0),0))/CE$168,0)</f>
      </c>
      <c r="CF187" s="14">
        <f>IFERROR((IFERROR(VLOOKUP($EG187,Data!$B:$CP,Daily!GE$10,0),0)+IFERROR(VLOOKUP($IF187,Data!$B:$CP,Daily!KD$10,0),0))/CF$168,0)</f>
      </c>
      <c r="CG187" s="14">
        <f>IFERROR((IFERROR(VLOOKUP($EG187,Data!$B:$CP,Daily!GF$10,0),0)+IFERROR(VLOOKUP($IF187,Data!$B:$CP,Daily!KE$10,0),0))/CG$168,0)</f>
      </c>
      <c r="CH187" s="14">
        <f>IFERROR((IFERROR(VLOOKUP($EG187,Data!$B:$CP,Daily!GG$10,0),0)+IFERROR(VLOOKUP($IF187,Data!$B:$CP,Daily!KF$10,0),0))/CH$168,0)</f>
      </c>
      <c r="CI187" s="14">
        <f>IFERROR((IFERROR(VLOOKUP($EG187,Data!$B:$CP,Daily!GH$10,0),0)+IFERROR(VLOOKUP($IF187,Data!$B:$CP,Daily!KG$10,0),0))/CI$168,0)</f>
      </c>
      <c r="CJ187" s="14">
        <f>IFERROR((IFERROR(VLOOKUP($EG187,Data!$B:$CP,Daily!GI$10,0),0)+IFERROR(VLOOKUP($IF187,Data!$B:$CP,Daily!KH$10,0),0))/CJ$168,0)</f>
      </c>
      <c r="CK187" s="14">
        <f>IFERROR((IFERROR(VLOOKUP($EG187,Data!$B:$CP,Daily!GJ$10,0),0)+IFERROR(VLOOKUP($IF187,Data!$B:$CP,Daily!KI$10,0),0))/CK$168,0)</f>
      </c>
      <c r="CL187" s="14">
        <f>IFERROR((IFERROR(VLOOKUP($EG187,Data!$B:$CP,Daily!GK$10,0),0)+IFERROR(VLOOKUP($IF187,Data!$B:$CP,Daily!KJ$10,0),0))/CL$168,0)</f>
      </c>
      <c r="CM187" s="14">
        <f>IFERROR((IFERROR(VLOOKUP($EG187,Data!$B:$CP,Daily!GL$10,0),0)+IFERROR(VLOOKUP($IF187,Data!$B:$CP,Daily!KK$10,0),0))/CM$168,0)</f>
      </c>
      <c r="CN187" s="14">
        <f>IFERROR((IFERROR(VLOOKUP($EG187,Data!$B:$CP,Daily!GM$10,0),0)+IFERROR(VLOOKUP($IF187,Data!$B:$CP,Daily!KL$10,0),0))/CN$168,0)</f>
      </c>
      <c r="CO187" s="14">
        <f>IFERROR((IFERROR(VLOOKUP($EG187,Data!$B:$CP,Daily!GN$10,0),0)+IFERROR(VLOOKUP($IF187,Data!$B:$CP,Daily!KM$10,0),0))/CO$168,0)</f>
      </c>
      <c r="CP187" s="14">
        <f>IFERROR((IFERROR(VLOOKUP($EG187,Data!$B:$CP,Daily!GO$10,0),0)+IFERROR(VLOOKUP($IF187,Data!$B:$CP,Daily!KN$10,0),0))/CP$168,0)</f>
      </c>
      <c r="CQ187" s="14">
        <f>IFERROR((IFERROR(VLOOKUP($EG187,Data!$B:$CP,Daily!GP$10,0),0)+IFERROR(VLOOKUP($IF187,Data!$B:$CP,Daily!KO$10,0),0))/CQ$168,0)</f>
      </c>
      <c r="CR187" s="14">
        <f>IFERROR((IFERROR(VLOOKUP($EG187,Data!$B:$CP,Daily!GQ$10,0),0)+IFERROR(VLOOKUP($IF187,Data!$B:$CP,Daily!KP$10,0),0))/CR$168,0)</f>
      </c>
      <c r="CS187" s="14">
        <f>IFERROR((IFERROR(VLOOKUP($EG187,Data!$B:$CP,Daily!GR$10,0),0)+IFERROR(VLOOKUP($IF187,Data!$B:$CP,Daily!KQ$10,0),0))/CS$168,0)</f>
      </c>
      <c r="CT187" s="14">
        <f>IFERROR((IFERROR(VLOOKUP($EG187,Data!$B:$CP,Daily!GS$10,0),0)+IFERROR(VLOOKUP($IF187,Data!$B:$CP,Daily!KR$10,0),0))/CT$168,0)</f>
      </c>
      <c r="CU187" s="14">
        <f>IFERROR((IFERROR(VLOOKUP($EG187,Data!$B:$CP,Daily!GT$10,0),0)+IFERROR(VLOOKUP($IF187,Data!$B:$CP,Daily!KS$10,0),0))/CU$168,0)</f>
      </c>
      <c r="CV187" s="14">
        <f>IFERROR((IFERROR(VLOOKUP($EG187,Data!$B:$CP,Daily!GU$10,0),0)+IFERROR(VLOOKUP($IF187,Data!$B:$CP,Daily!KT$10,0),0))/CV$168,0)</f>
      </c>
      <c r="CW187" s="14">
        <f>IFERROR((IFERROR(VLOOKUP($EG187,Data!$B:$CP,Daily!GV$10,0),0)+IFERROR(VLOOKUP($IF187,Data!$B:$CP,Daily!KU$10,0),0))/CW$168,0)</f>
      </c>
      <c r="CX187" s="14">
        <f>IFERROR((IFERROR(VLOOKUP($EG187,Data!$B:$CP,Daily!GW$10,0),0)+IFERROR(VLOOKUP($IF187,Data!$B:$CP,Daily!KV$10,0),0))/CX$168,0)</f>
      </c>
      <c r="CY187" s="14">
        <f>IFERROR((IFERROR(VLOOKUP($EG187,Data!$B:$CP,Daily!GX$10,0),0)+IFERROR(VLOOKUP($IF187,Data!$B:$CP,Daily!KW$10,0),0))/CY$168,0)</f>
      </c>
      <c r="CZ187" s="14">
        <f>IFERROR((IFERROR(VLOOKUP($EG187,Data!$B:$CP,Daily!GY$10,0),0)+IFERROR(VLOOKUP($IF187,Data!$B:$CP,Daily!KX$10,0),0))/CZ$168,0)</f>
      </c>
      <c r="DA187" s="14">
        <f>IFERROR((IFERROR(VLOOKUP($EG187,Data!$B:$CP,Daily!GZ$10,0),0)+IFERROR(VLOOKUP($IF187,Data!$B:$CP,Daily!KY$10,0),0))/DA$168,0)</f>
      </c>
      <c r="DB187" s="14">
        <f>IFERROR((IFERROR(VLOOKUP($EG187,Data!$B:$CP,Daily!HA$10,0),0)+IFERROR(VLOOKUP($IF187,Data!$B:$CP,Daily!KZ$10,0),0))/DB$168,0)</f>
      </c>
      <c r="DC187" s="14">
        <f>IFERROR((IFERROR(VLOOKUP($EG187,Data!$B:$CP,Daily!HB$10,0),0)+IFERROR(VLOOKUP($IF187,Data!$B:$CP,Daily!LA$10,0),0))/DC$168,0)</f>
      </c>
      <c r="DD187" s="14">
        <f>IFERROR((IFERROR(VLOOKUP($EG187,Data!$B:$CP,Daily!HC$10,0),0)+IFERROR(VLOOKUP($IF187,Data!$B:$CP,Daily!LB$10,0),0))/DD$168,0)</f>
      </c>
      <c r="DE187" s="14">
        <f>IFERROR((IFERROR(VLOOKUP($EG187,Data!$B:$CP,Daily!HD$10,0),0)+IFERROR(VLOOKUP($IF187,Data!$B:$CP,Daily!LC$10,0),0))/DE$168,0)</f>
      </c>
      <c r="DF187" s="14">
        <f>IFERROR((IFERROR(VLOOKUP($EG187,Data!$B:$CP,Daily!HE$10,0),0)+IFERROR(VLOOKUP($IF187,Data!$B:$CP,Daily!LD$10,0),0))/DF$168,0)</f>
      </c>
      <c r="DG187" s="14">
        <f>IFERROR((IFERROR(VLOOKUP($EG187,Data!$B:$CP,Daily!HF$10,0),0)+IFERROR(VLOOKUP($IF187,Data!$B:$CP,Daily!LE$10,0),0))/DG$168,0)</f>
      </c>
      <c r="DH187" s="14">
        <f>IFERROR((IFERROR(VLOOKUP($EG187,Data!$B:$CP,Daily!HG$10,0),0)+IFERROR(VLOOKUP($IF187,Data!$B:$CP,Daily!LF$10,0),0))/DH$168,0)</f>
      </c>
      <c r="DI187" s="14">
        <f>IFERROR((IFERROR(VLOOKUP($EG187,Data!$B:$CP,Daily!HH$10,0),0)+IFERROR(VLOOKUP($IF187,Data!$B:$CP,Daily!LG$10,0),0))/DI$168,0)</f>
      </c>
      <c r="DJ187" s="14">
        <f>IFERROR((IFERROR(VLOOKUP($EG187,Data!$B:$CP,Daily!HI$10,0),0)+IFERROR(VLOOKUP($IF187,Data!$B:$CP,Daily!LH$10,0),0))/DJ$168,0)</f>
      </c>
      <c r="DK187" s="14">
        <f>IFERROR((IFERROR(VLOOKUP($EG187,Data!$B:$CP,Daily!HJ$10,0),0)+IFERROR(VLOOKUP($IF187,Data!$B:$CP,Daily!LI$10,0),0))/DK$168,0)</f>
      </c>
      <c r="DL187" s="14">
        <f>IFERROR((IFERROR(VLOOKUP($EG187,Data!$B:$CP,Daily!HK$10,0),0)+IFERROR(VLOOKUP($IF187,Data!$B:$CP,Daily!LJ$10,0),0))/DL$168,0)</f>
      </c>
      <c r="DM187" s="14">
        <f>IFERROR((IFERROR(VLOOKUP($EG187,Data!$B:$CP,Daily!HL$10,0),0)+IFERROR(VLOOKUP($IF187,Data!$B:$CP,Daily!LK$10,0),0))/DM$168,0)</f>
      </c>
      <c r="DN187" s="14">
        <f>IFERROR((IFERROR(VLOOKUP($EG187,Data!$B:$CP,Daily!HM$10,0),0)+IFERROR(VLOOKUP($IF187,Data!$B:$CP,Daily!LL$10,0),0))/DN$168,0)</f>
      </c>
      <c r="DO187" s="14">
        <f>IFERROR((IFERROR(VLOOKUP($EG187,Data!$B:$CP,Daily!HN$10,0),0)+IFERROR(VLOOKUP($IF187,Data!$B:$CP,Daily!LM$10,0),0))/DO$168,0)</f>
      </c>
      <c r="DP187" s="14">
        <f>IFERROR((IFERROR(VLOOKUP($EG187,Data!$B:$CP,Daily!HO$10,0),0)+IFERROR(VLOOKUP($IF187,Data!$B:$CP,Daily!LN$10,0),0))/DP$168,0)</f>
      </c>
      <c r="DQ187" s="14">
        <f>IFERROR((IFERROR(VLOOKUP($EG187,Data!$B:$CP,Daily!HP$10,0),0)+IFERROR(VLOOKUP($IF187,Data!$B:$CP,Daily!LO$10,0),0))/DQ$168,0)</f>
      </c>
      <c r="DR187" s="14">
        <f>IFERROR((IFERROR(VLOOKUP($EG187,Data!$B:$CP,Daily!HQ$10,0),0)+IFERROR(VLOOKUP($IF187,Data!$B:$CP,Daily!LP$10,0),0))/DR$168,0)</f>
      </c>
      <c r="DS187" s="14">
        <f>IFERROR((IFERROR(VLOOKUP($EG187,Data!$B:$CP,Daily!HR$10,0),0)+IFERROR(VLOOKUP($IF187,Data!$B:$CP,Daily!LQ$10,0),0))/DS$168,0)</f>
      </c>
      <c r="DT187" s="14">
        <f>IFERROR((IFERROR(VLOOKUP($EG187,Data!$B:$CP,Daily!HS$10,0),0)+IFERROR(VLOOKUP($IF187,Data!$B:$CP,Daily!LR$10,0),0))/DT$168,0)</f>
      </c>
      <c r="DU187" s="14">
        <f>IFERROR((IFERROR(VLOOKUP($EG187,Data!$B:$CP,Daily!HT$10,0),0)+IFERROR(VLOOKUP($IF187,Data!$B:$CP,Daily!LS$10,0),0))/DU$168,0)</f>
      </c>
      <c r="DV187" s="14">
        <f>IFERROR((IFERROR(VLOOKUP($EG187,Data!$B:$CP,Daily!HU$10,0),0)+IFERROR(VLOOKUP($IF187,Data!$B:$CP,Daily!LT$10,0),0))/DV$168,0)</f>
      </c>
      <c r="DW187" s="52">
        <f t="shared" si="2137"/>
      </c>
      <c r="DX187" s="52">
        <f t="shared" si="2138"/>
      </c>
      <c r="DY187" s="52">
        <f t="shared" si="2762"/>
      </c>
      <c r="DZ187" s="52">
        <f t="shared" si="2763"/>
      </c>
      <c r="EA187" s="52">
        <f t="shared" si="2764"/>
      </c>
      <c r="EB187" s="18"/>
      <c r="EC187" s="14">
        <f t="shared" si="2765"/>
      </c>
      <c r="ED187" s="14">
        <f t="shared" si="2746"/>
      </c>
      <c r="EE187" s="14">
        <f t="shared" si="2747"/>
      </c>
      <c r="EF187" s="16"/>
      <c r="EG187" s="9" t="s">
        <v>898</v>
      </c>
      <c r="EH187" s="9" t="s">
        <v>163</v>
      </c>
      <c r="EI187" s="14">
        <f>IFERROR(VLOOKUP($EG187,Data!$B:$CP,Daily!EI$10,0)/EI$168,0)</f>
      </c>
      <c r="EJ187" s="14">
        <f>IFERROR(VLOOKUP($EG187,Data!$B:$CP,Daily!EJ$10,0)/EJ$168,0)</f>
      </c>
      <c r="EK187" s="14">
        <f>IFERROR(VLOOKUP($EG187,Data!$B:$CP,Daily!EK$10,0)/EK$168,0)</f>
      </c>
      <c r="EL187" s="14">
        <f>IFERROR(VLOOKUP($EG187,Data!$B:$CP,Daily!EL$10,0)/EL$168,0)</f>
      </c>
      <c r="EM187" s="14">
        <f>IFERROR(VLOOKUP($EG187,Data!$B:$CP,Daily!EM$10,0)/EM$168,0)</f>
      </c>
      <c r="EN187" s="14">
        <f>IFERROR(VLOOKUP($EG187,Data!$B:$CP,Daily!EN$10,0)/EN$168,0)</f>
      </c>
      <c r="EO187" s="14">
        <f>IFERROR(VLOOKUP($EG187,Data!$B:$CP,Daily!EO$10,0)/EO$168,0)</f>
      </c>
      <c r="EP187" s="14">
        <f>IFERROR(VLOOKUP($EG187,Data!$B:$CP,Daily!EP$10,0)/EP$168,0)</f>
      </c>
      <c r="EQ187" s="14">
        <f>IFERROR(VLOOKUP($EG187,Data!$B:$CP,Daily!EQ$10,0)/EQ$168,0)</f>
      </c>
      <c r="ER187" s="14">
        <f>IFERROR(VLOOKUP($EG187,Data!$B:$CP,Daily!ER$10,0)/ER$168,0)</f>
      </c>
      <c r="ES187" s="14">
        <f>IFERROR(VLOOKUP($EG187,Data!$B:$CP,Daily!ES$10,0)/ES$168,0)</f>
      </c>
      <c r="ET187" s="14">
        <f>IFERROR(VLOOKUP($EG187,Data!$B:$CP,Daily!ET$10,0)/ET$168,0)</f>
      </c>
      <c r="EU187" s="14">
        <f>IFERROR(VLOOKUP($EG187,Data!$B:$CP,Daily!EU$10,0)/EU$168,0)</f>
      </c>
      <c r="EV187" s="14">
        <f>IFERROR(VLOOKUP($EG187,Data!$B:$CP,Daily!EV$10,0)/EV$168,0)</f>
      </c>
      <c r="EW187" s="14">
        <f>IFERROR(VLOOKUP($EG187,Data!$B:$CP,Daily!EW$10,0)/EW$168,0)</f>
      </c>
      <c r="EX187" s="14">
        <f>IFERROR(VLOOKUP($EG187,Data!$B:$CP,Daily!EX$10,0)/EX$168,0)</f>
      </c>
      <c r="EY187" s="14">
        <f>IFERROR(VLOOKUP($EG187,Data!$B:$CP,Daily!EY$10,0)/EY$168,0)</f>
      </c>
      <c r="EZ187" s="14">
        <f>IFERROR(VLOOKUP($EG187,Data!$B:$CP,Daily!EZ$10,0)/EZ$168,0)</f>
      </c>
      <c r="FA187" s="14">
        <f>IFERROR(VLOOKUP($EG187,Data!$B:$CP,Daily!FA$10,0)/FA$168,0)</f>
      </c>
      <c r="FB187" s="14">
        <f>IFERROR(VLOOKUP($EG187,Data!$B:$CP,Daily!FB$10,0)/FB$168,0)</f>
      </c>
      <c r="FC187" s="14">
        <f>IFERROR(VLOOKUP($EG187,Data!$B:$CP,Daily!FC$10,0)/FC$168,0)</f>
      </c>
      <c r="FD187" s="14">
        <f>IFERROR(VLOOKUP($EG187,Data!$B:$CP,Daily!FD$10,0)/FD$168,0)</f>
      </c>
      <c r="FE187" s="14">
        <f>IFERROR(VLOOKUP($EG187,Data!$B:$CP,Daily!FE$10,0)/FE$168,0)</f>
      </c>
      <c r="FF187" s="14">
        <f>IFERROR(VLOOKUP($EG187,Data!$B:$CP,Daily!FF$10,0)/FF$168,0)</f>
      </c>
      <c r="FG187" s="14">
        <f>IFERROR(VLOOKUP($EG187,Data!$B:$CP,Daily!FG$10,0)/FG$168,0)</f>
      </c>
      <c r="FH187" s="14">
        <f>IFERROR(VLOOKUP($EG187,Data!$B:$CP,Daily!FH$10,0)/FH$168,0)</f>
      </c>
      <c r="FI187" s="14">
        <f>IFERROR(VLOOKUP($EG187,Data!$B:$CP,Daily!FI$10,0)/FI$168,0)</f>
      </c>
      <c r="FJ187" s="14">
        <f>IFERROR(VLOOKUP($EG187,Data!$B:$CP,Daily!FJ$10,0)/FJ$168,0)</f>
      </c>
      <c r="FK187" s="14">
        <f>IFERROR(VLOOKUP($EG187,Data!$B:$CP,Daily!FK$10,0)/FK$168,0)</f>
      </c>
      <c r="FL187" s="14">
        <f>IFERROR(VLOOKUP($EG187,Data!$B:$CP,Daily!FL$10,0)/FL$168,0)</f>
      </c>
      <c r="FM187" s="14">
        <f>IFERROR(VLOOKUP($EG187,Data!$B:$CP,Daily!FM$10,0)/FM$168,0)</f>
      </c>
      <c r="FN187" s="14">
        <f>IFERROR(VLOOKUP($EG187,Data!$B:$CP,Daily!FN$10,0)/FN$168,0)</f>
      </c>
      <c r="FO187" s="14">
        <f>IFERROR(VLOOKUP($EG187,Data!$B:$CP,Daily!FO$10,0)/FO$168,0)</f>
      </c>
      <c r="FP187" s="14">
        <f>IFERROR(VLOOKUP($EG187,Data!$B:$CP,Daily!FP$10,0)/FP$168,0)</f>
      </c>
      <c r="FQ187" s="14">
        <f>IFERROR(VLOOKUP($EG187,Data!$B:$CP,Daily!FQ$10,0)/FQ$168,0)</f>
      </c>
      <c r="FR187" s="14">
        <f>IFERROR(VLOOKUP($EG187,Data!$B:$CP,Daily!FR$10,0)/FR$168,0)</f>
      </c>
      <c r="FS187" s="14">
        <f>IFERROR(VLOOKUP($EG187,Data!$B:$CP,Daily!FS$10,0)/FS$168,0)</f>
      </c>
      <c r="FT187" s="14">
        <f>IFERROR(VLOOKUP($EG187,Data!$B:$CP,Daily!FT$10,0)/FT$168,0)</f>
      </c>
      <c r="FU187" s="14">
        <f>IFERROR(VLOOKUP($EG187,Data!$B:$CP,Daily!FU$10,0)/FU$168,0)</f>
      </c>
      <c r="FV187" s="14">
        <f>IFERROR(VLOOKUP($EG187,Data!$B:$CP,Daily!FV$10,0)/FV$168,0)</f>
      </c>
      <c r="FW187" s="14">
        <f>IFERROR(VLOOKUP($EG187,Data!$B:$CP,Daily!FW$10,0)/FW$168,0)</f>
      </c>
      <c r="FX187" s="14">
        <f>IFERROR(VLOOKUP($EG187,Data!$B:$CP,Daily!FX$10,0)/FX$168,0)</f>
      </c>
      <c r="FY187" s="14">
        <f>IFERROR(VLOOKUP($EG187,Data!$B:$CP,Daily!FY$10,0)/FY$168,0)</f>
      </c>
      <c r="FZ187" s="14">
        <f>IFERROR(VLOOKUP($EG187,Data!$B:$CP,Daily!FZ$10,0)/FZ$168,0)</f>
      </c>
      <c r="GA187" s="14">
        <f>IFERROR(VLOOKUP($EG187,Data!$B:$CP,Daily!GA$10,0)/GA$168,0)</f>
      </c>
      <c r="GB187" s="14">
        <f>IFERROR(VLOOKUP($EG187,Data!$B:$CP,Daily!GB$10,0)/GB$168,0)</f>
      </c>
      <c r="GC187" s="14">
        <f>IFERROR(VLOOKUP($EG187,Data!$B:$CP,Daily!GC$10,0)/GC$168,0)</f>
      </c>
      <c r="GD187" s="14">
        <f>IFERROR(VLOOKUP($EG187,Data!$B:$CP,Daily!GD$10,0)/GD$168,0)</f>
      </c>
      <c r="GE187" s="14">
        <f>IFERROR(VLOOKUP($EG187,Data!$B:$CP,Daily!GE$10,0)/GE$168,0)</f>
      </c>
      <c r="GF187" s="14">
        <f>IFERROR(VLOOKUP($EG187,Data!$B:$CP,Daily!GF$10,0)/GF$168,0)</f>
      </c>
      <c r="GG187" s="14">
        <f>IFERROR(VLOOKUP($EG187,Data!$B:$CP,Daily!GG$10,0)/GG$168,0)</f>
      </c>
      <c r="GH187" s="14">
        <f>IFERROR(VLOOKUP($EG187,Data!$B:$CP,Daily!GH$10,0)/GH$168,0)</f>
      </c>
      <c r="GI187" s="14">
        <f>IFERROR(VLOOKUP($EG187,Data!$B:$CP,Daily!GI$10,0)/GI$168,0)</f>
      </c>
      <c r="GJ187" s="14">
        <f>IFERROR(VLOOKUP($EG187,Data!$B:$CP,Daily!GJ$10,0)/GJ$168,0)</f>
      </c>
      <c r="GK187" s="14">
        <f>IFERROR(VLOOKUP($EG187,Data!$B:$CP,Daily!GK$10,0)/GK$168,0)</f>
      </c>
      <c r="GL187" s="14">
        <f>IFERROR(VLOOKUP($EG187,Data!$B:$CP,Daily!GL$10,0)/GL$168,0)</f>
      </c>
      <c r="GM187" s="14">
        <f>IFERROR(VLOOKUP($EG187,Data!$B:$CP,Daily!GM$10,0)/GM$168,0)</f>
      </c>
      <c r="GN187" s="14">
        <f>IFERROR(VLOOKUP($EG187,Data!$B:$CP,Daily!GN$10,0)/GN$168,0)</f>
      </c>
      <c r="GO187" s="14">
        <f>IFERROR(VLOOKUP($EG187,Data!$B:$CP,Daily!GO$10,0)/GO$168,0)</f>
      </c>
      <c r="GP187" s="14">
        <f>IFERROR(VLOOKUP($EG187,Data!$B:$CP,Daily!GP$10,0)/GP$168,0)</f>
      </c>
      <c r="GQ187" s="14">
        <f>IFERROR(VLOOKUP($EG187,Data!$B:$CP,Daily!GQ$10,0)/GQ$168,0)</f>
      </c>
      <c r="GR187" s="14">
        <f>IFERROR(VLOOKUP($EG187,Data!$B:$CP,Daily!GR$10,0)/GR$168,0)</f>
      </c>
      <c r="GS187" s="14">
        <f>IFERROR(VLOOKUP($EG187,Data!$B:$CP,Daily!GS$10,0)/GS$168,0)</f>
      </c>
      <c r="GT187" s="14">
        <f>IFERROR(VLOOKUP($EG187,Data!$B:$CP,Daily!GT$10,0)/GT$168,0)</f>
      </c>
      <c r="GU187" s="14">
        <f>IFERROR(VLOOKUP($EG187,Data!$B:$CP,Daily!GU$10,0)/GU$168,0)</f>
      </c>
      <c r="GV187" s="14">
        <f>IFERROR(VLOOKUP($EG187,Data!$B:$CP,Daily!GV$10,0)/GV$168,0)</f>
      </c>
      <c r="GW187" s="14">
        <f>IFERROR(VLOOKUP($EG187,Data!$B:$CP,Daily!GW$10,0)/GW$168,0)</f>
      </c>
      <c r="GX187" s="14">
        <f>IFERROR(VLOOKUP($EG187,Data!$B:$CP,Daily!GX$10,0)/GX$168,0)</f>
      </c>
      <c r="GY187" s="14">
        <f>IFERROR(VLOOKUP($EG187,Data!$B:$CP,Daily!GY$10,0)/GY$168,0)</f>
      </c>
      <c r="GZ187" s="14">
        <f>IFERROR(VLOOKUP($EG187,Data!$B:$CP,Daily!GZ$10,0)/GZ$168,0)</f>
      </c>
      <c r="HA187" s="14">
        <f>IFERROR(VLOOKUP($EG187,Data!$B:$CP,Daily!HA$10,0)/HA$168,0)</f>
      </c>
      <c r="HB187" s="14">
        <f>IFERROR(VLOOKUP($EG187,Data!$B:$CP,Daily!HB$10,0)/HB$168,0)</f>
      </c>
      <c r="HC187" s="14">
        <f>IFERROR(VLOOKUP($EG187,Data!$B:$CP,Daily!HC$10,0)/HC$168,0)</f>
      </c>
      <c r="HD187" s="14">
        <f>IFERROR(VLOOKUP($EG187,Data!$B:$CP,Daily!HD$10,0)/HD$168,0)</f>
      </c>
      <c r="HE187" s="14">
        <f>IFERROR(VLOOKUP($EG187,Data!$B:$CP,Daily!HE$10,0)/HE$168,0)</f>
      </c>
      <c r="HF187" s="14">
        <f>IFERROR(VLOOKUP($EG187,Data!$B:$CP,Daily!HF$10,0)/HF$168,0)</f>
      </c>
      <c r="HG187" s="14">
        <f>IFERROR(VLOOKUP($EG187,Data!$B:$CP,Daily!HG$10,0)/HG$168,0)</f>
      </c>
      <c r="HH187" s="14">
        <f>IFERROR(VLOOKUP($EG187,Data!$B:$CP,Daily!HH$10,0)/HH$168,0)</f>
      </c>
      <c r="HI187" s="14">
        <f>IFERROR(VLOOKUP($EG187,Data!$B:$CP,Daily!HI$10,0)/HI$168,0)</f>
      </c>
      <c r="HJ187" s="14">
        <f>IFERROR(VLOOKUP($EG187,Data!$B:$CP,Daily!HJ$10,0)/HJ$168,0)</f>
      </c>
      <c r="HK187" s="14">
        <f>IFERROR(VLOOKUP($EG187,Data!$B:$CP,Daily!HK$10,0)/HK$168,0)</f>
      </c>
      <c r="HL187" s="14">
        <f>IFERROR(VLOOKUP($EG187,Data!$B:$CP,Daily!HL$10,0)/HL$168,0)</f>
      </c>
      <c r="HM187" s="14">
        <f>IFERROR(VLOOKUP($EG187,Data!$B:$CP,Daily!HM$10,0)/HM$168,0)</f>
      </c>
      <c r="HN187" s="14">
        <f>IFERROR(VLOOKUP($EG187,Data!$B:$CP,Daily!HN$10,0)/HN$168,0)</f>
      </c>
      <c r="HO187" s="14">
        <f>IFERROR(VLOOKUP($EG187,Data!$B:$CP,Daily!HO$10,0)/HO$168,0)</f>
      </c>
      <c r="HP187" s="14">
        <f>IFERROR(VLOOKUP($EG187,Data!$B:$CP,Daily!HP$10,0)/HP$168,0)</f>
      </c>
      <c r="HQ187" s="14">
        <f>IFERROR(VLOOKUP($EG187,Data!$B:$CP,Daily!HQ$10,0)/HQ$168,0)</f>
      </c>
      <c r="HR187" s="14">
        <f>IFERROR(VLOOKUP($EG187,Data!$B:$CP,Daily!HR$10,0)/HR$168,0)</f>
      </c>
      <c r="HS187" s="14">
        <f>IFERROR(VLOOKUP($EG187,Data!$B:$CP,Daily!HS$10,0)/HS$168,0)</f>
      </c>
      <c r="HT187" s="14">
        <f>IFERROR(VLOOKUP($EG187,Data!$B:$CP,Daily!HT$10,0)/HT$168,0)</f>
      </c>
      <c r="HU187" s="14">
        <f>IFERROR(VLOOKUP($EG187,Data!$B:$CP,Daily!HU$10,0)/HU$168,0)</f>
      </c>
      <c r="HV187" s="52">
        <f t="shared" si="2141"/>
      </c>
      <c r="HW187" s="52">
        <f t="shared" si="2142"/>
      </c>
      <c r="HX187" s="52">
        <f t="shared" si="2766"/>
      </c>
      <c r="HY187" s="52">
        <f t="shared" si="2767"/>
      </c>
      <c r="HZ187" s="52">
        <f t="shared" si="2768"/>
      </c>
      <c r="IA187" s="55"/>
      <c r="IB187" s="14">
        <f t="shared" si="2769"/>
      </c>
      <c r="IC187" s="14">
        <f t="shared" si="2748"/>
      </c>
      <c r="ID187" s="14">
        <f t="shared" si="2749"/>
      </c>
      <c r="IE187" s="16"/>
      <c r="IF187" s="9" t="s">
        <v>899</v>
      </c>
      <c r="IG187" s="9" t="s">
        <v>163</v>
      </c>
      <c r="IH187" s="14">
        <f>IFERROR(VLOOKUP($IF187,Data!$B:$CP,Daily!IH$10,0)/IH$168,0)</f>
      </c>
      <c r="II187" s="14">
        <f>IFERROR(VLOOKUP($IF187,Data!$B:$CP,Daily!II$10,0)/II$168,0)</f>
      </c>
      <c r="IJ187" s="14">
        <f>IFERROR(VLOOKUP($IF187,Data!$B:$CP,Daily!IJ$10,0)/IJ$168,0)</f>
      </c>
      <c r="IK187" s="14">
        <f>IFERROR(VLOOKUP($IF187,Data!$B:$CP,Daily!IK$10,0)/IK$168,0)</f>
      </c>
      <c r="IL187" s="14">
        <f>IFERROR(VLOOKUP($IF187,Data!$B:$CP,Daily!IL$10,0)/IL$168,0)</f>
      </c>
      <c r="IM187" s="14">
        <f>IFERROR(VLOOKUP($IF187,Data!$B:$CP,Daily!IM$10,0)/IM$168,0)</f>
      </c>
      <c r="IN187" s="14">
        <f>IFERROR(VLOOKUP($IF187,Data!$B:$CP,Daily!IN$10,0)/IN$168,0)</f>
      </c>
      <c r="IO187" s="14">
        <f>IFERROR(VLOOKUP($IF187,Data!$B:$CP,Daily!IO$10,0)/IO$168,0)</f>
      </c>
      <c r="IP187" s="14">
        <f>IFERROR(VLOOKUP($IF187,Data!$B:$CP,Daily!IP$10,0)/IP$168,0)</f>
      </c>
      <c r="IQ187" s="14">
        <f>IFERROR(VLOOKUP($IF187,Data!$B:$CP,Daily!IQ$10,0)/IQ$168,0)</f>
      </c>
      <c r="IR187" s="14">
        <f>IFERROR(VLOOKUP($IF187,Data!$B:$CP,Daily!IR$10,0)/IR$168,0)</f>
      </c>
      <c r="IS187" s="14">
        <f>IFERROR(VLOOKUP($IF187,Data!$B:$CP,Daily!IS$10,0)/IS$168,0)</f>
      </c>
      <c r="IT187" s="14">
        <f>IFERROR(VLOOKUP($IF187,Data!$B:$CP,Daily!IT$10,0)/IT$168,0)</f>
      </c>
      <c r="IU187" s="14">
        <f>IFERROR(VLOOKUP($IF187,Data!$B:$CP,Daily!IU$10,0)/IU$168,0)</f>
      </c>
      <c r="IV187" s="14">
        <f>IFERROR(VLOOKUP($IF187,Data!$B:$CP,Daily!IV$10,0)/IV$168,0)</f>
      </c>
      <c r="IW187" s="14">
        <f>IFERROR(VLOOKUP($IF187,Data!$B:$CP,Daily!IW$10,0)/IW$168,0)</f>
      </c>
      <c r="IX187" s="14">
        <f>IFERROR(VLOOKUP($IF187,Data!$B:$CP,Daily!IX$10,0)/IX$168,0)</f>
      </c>
      <c r="IY187" s="14">
        <f>IFERROR(VLOOKUP($IF187,Data!$B:$CP,Daily!IY$10,0)/IY$168,0)</f>
      </c>
      <c r="IZ187" s="14">
        <f>IFERROR(VLOOKUP($IF187,Data!$B:$CP,Daily!IZ$10,0)/IZ$168,0)</f>
      </c>
      <c r="JA187" s="14">
        <f>IFERROR(VLOOKUP($IF187,Data!$B:$CP,Daily!JA$10,0)/JA$168,0)</f>
      </c>
      <c r="JB187" s="14">
        <f>IFERROR(VLOOKUP($IF187,Data!$B:$CP,Daily!JB$10,0)/JB$168,0)</f>
      </c>
      <c r="JC187" s="14">
        <f>IFERROR(VLOOKUP($IF187,Data!$B:$CP,Daily!JC$10,0)/JC$168,0)</f>
      </c>
      <c r="JD187" s="14">
        <f>IFERROR(VLOOKUP($IF187,Data!$B:$CP,Daily!JD$10,0)/JD$168,0)</f>
      </c>
      <c r="JE187" s="14">
        <f>IFERROR(VLOOKUP($IF187,Data!$B:$CP,Daily!JE$10,0)/JE$168,0)</f>
      </c>
      <c r="JF187" s="14">
        <f>IFERROR(VLOOKUP($IF187,Data!$B:$CP,Daily!JF$10,0)/JF$168,0)</f>
      </c>
      <c r="JG187" s="14">
        <f>IFERROR(VLOOKUP($IF187,Data!$B:$CP,Daily!JG$10,0)/JG$168,0)</f>
      </c>
      <c r="JH187" s="14">
        <f>IFERROR(VLOOKUP($IF187,Data!$B:$CP,Daily!JH$10,0)/JH$168,0)</f>
      </c>
      <c r="JI187" s="14">
        <f>IFERROR(VLOOKUP($IF187,Data!$B:$CP,Daily!JI$10,0)/JI$168,0)</f>
      </c>
      <c r="JJ187" s="14">
        <f>IFERROR(VLOOKUP($IF187,Data!$B:$CP,Daily!JJ$10,0)/JJ$168,0)</f>
      </c>
      <c r="JK187" s="14">
        <f>IFERROR(VLOOKUP($IF187,Data!$B:$CP,Daily!JK$10,0)/JK$168,0)</f>
      </c>
      <c r="JL187" s="14">
        <f>IFERROR(VLOOKUP($IF187,Data!$B:$CP,Daily!JL$10,0)/JL$168,0)</f>
      </c>
      <c r="JM187" s="14">
        <f>IFERROR(VLOOKUP($IF187,Data!$B:$CP,Daily!JM$10,0)/JM$168,0)</f>
      </c>
      <c r="JN187" s="14">
        <f>IFERROR(VLOOKUP($IF187,Data!$B:$CP,Daily!JN$10,0)/JN$168,0)</f>
      </c>
      <c r="JO187" s="14">
        <f>IFERROR(VLOOKUP($IF187,Data!$B:$CP,Daily!JO$10,0)/JO$168,0)</f>
      </c>
      <c r="JP187" s="14">
        <f>IFERROR(VLOOKUP($IF187,Data!$B:$CP,Daily!JP$10,0)/JP$168,0)</f>
      </c>
      <c r="JQ187" s="14">
        <f>IFERROR(VLOOKUP($IF187,Data!$B:$CP,Daily!JQ$10,0)/JQ$168,0)</f>
      </c>
      <c r="JR187" s="14">
        <f>IFERROR(VLOOKUP($IF187,Data!$B:$CP,Daily!JR$10,0)/JR$168,0)</f>
      </c>
      <c r="JS187" s="14">
        <f>IFERROR(VLOOKUP($IF187,Data!$B:$CP,Daily!JS$10,0)/JS$168,0)</f>
      </c>
      <c r="JT187" s="14">
        <f>IFERROR(VLOOKUP($IF187,Data!$B:$CP,Daily!JT$10,0)/JT$168,0)</f>
      </c>
      <c r="JU187" s="14">
        <f>IFERROR(VLOOKUP($IF187,Data!$B:$CP,Daily!JU$10,0)/JU$168,0)</f>
      </c>
      <c r="JV187" s="14">
        <f>IFERROR(VLOOKUP($IF187,Data!$B:$CP,Daily!JV$10,0)/JV$168,0)</f>
      </c>
      <c r="JW187" s="14">
        <f>IFERROR(VLOOKUP($IF187,Data!$B:$CP,Daily!JW$10,0)/JW$168,0)</f>
      </c>
      <c r="JX187" s="14">
        <f>IFERROR(VLOOKUP($IF187,Data!$B:$CP,Daily!JX$10,0)/JX$168,0)</f>
      </c>
      <c r="JY187" s="14">
        <f>IFERROR(VLOOKUP($IF187,Data!$B:$CP,Daily!JY$10,0)/JY$168,0)</f>
      </c>
      <c r="JZ187" s="14">
        <f>IFERROR(VLOOKUP($IF187,Data!$B:$CP,Daily!JZ$10,0)/JZ$168,0)</f>
      </c>
      <c r="KA187" s="14">
        <f>IFERROR(VLOOKUP($IF187,Data!$B:$CP,Daily!KA$10,0)/KA$168,0)</f>
      </c>
      <c r="KB187" s="14">
        <f>IFERROR(VLOOKUP($IF187,Data!$B:$CP,Daily!KB$10,0)/KB$168,0)</f>
      </c>
      <c r="KC187" s="14">
        <f>IFERROR(VLOOKUP($IF187,Data!$B:$CP,Daily!KC$10,0)/KC$168,0)</f>
      </c>
      <c r="KD187" s="14">
        <f>IFERROR(VLOOKUP($IF187,Data!$B:$CP,Daily!KD$10,0)/KD$168,0)</f>
      </c>
      <c r="KE187" s="14">
        <f>IFERROR(VLOOKUP($IF187,Data!$B:$CP,Daily!KE$10,0)/KE$168,0)</f>
      </c>
      <c r="KF187" s="14">
        <f>IFERROR(VLOOKUP($IF187,Data!$B:$CP,Daily!KF$10,0)/KF$168,0)</f>
      </c>
      <c r="KG187" s="14">
        <f>IFERROR(VLOOKUP($IF187,Data!$B:$CP,Daily!KG$10,0)/KG$168,0)</f>
      </c>
      <c r="KH187" s="14">
        <f>IFERROR(VLOOKUP($IF187,Data!$B:$CP,Daily!KH$10,0)/KH$168,0)</f>
      </c>
      <c r="KI187" s="14">
        <f>IFERROR(VLOOKUP($IF187,Data!$B:$CP,Daily!KI$10,0)/KI$168,0)</f>
      </c>
      <c r="KJ187" s="14">
        <f>IFERROR(VLOOKUP($IF187,Data!$B:$CP,Daily!KJ$10,0)/KJ$168,0)</f>
      </c>
      <c r="KK187" s="14">
        <f>IFERROR(VLOOKUP($IF187,Data!$B:$CP,Daily!KK$10,0)/KK$168,0)</f>
      </c>
      <c r="KL187" s="14">
        <f>IFERROR(VLOOKUP($IF187,Data!$B:$CP,Daily!KL$10,0)/KL$168,0)</f>
      </c>
      <c r="KM187" s="14">
        <f>IFERROR(VLOOKUP($IF187,Data!$B:$CP,Daily!KM$10,0)/KM$168,0)</f>
      </c>
      <c r="KN187" s="14">
        <f>IFERROR(VLOOKUP($IF187,Data!$B:$CP,Daily!KN$10,0)/KN$168,0)</f>
      </c>
      <c r="KO187" s="14">
        <f>IFERROR(VLOOKUP($IF187,Data!$B:$CP,Daily!KO$10,0)/KO$168,0)</f>
      </c>
      <c r="KP187" s="14">
        <f>IFERROR(VLOOKUP($IF187,Data!$B:$CP,Daily!KP$10,0)/KP$168,0)</f>
      </c>
      <c r="KQ187" s="14">
        <f>IFERROR(VLOOKUP($IF187,Data!$B:$CP,Daily!KQ$10,0)/KQ$168,0)</f>
      </c>
      <c r="KR187" s="14">
        <f>IFERROR(VLOOKUP($IF187,Data!$B:$CP,Daily!KR$10,0)/KR$168,0)</f>
      </c>
      <c r="KS187" s="14">
        <f>IFERROR(VLOOKUP($IF187,Data!$B:$CP,Daily!KS$10,0)/KS$168,0)</f>
      </c>
      <c r="KT187" s="14">
        <f>IFERROR(VLOOKUP($IF187,Data!$B:$CP,Daily!KT$10,0)/KT$168,0)</f>
      </c>
      <c r="KU187" s="14">
        <f>IFERROR(VLOOKUP($IF187,Data!$B:$CP,Daily!KU$10,0)/KU$168,0)</f>
      </c>
      <c r="KV187" s="14">
        <f>IFERROR(VLOOKUP($IF187,Data!$B:$CP,Daily!KV$10,0)/KV$168,0)</f>
      </c>
      <c r="KW187" s="14">
        <f>IFERROR(VLOOKUP($IF187,Data!$B:$CP,Daily!KW$10,0)/KW$168,0)</f>
      </c>
      <c r="KX187" s="14">
        <f>IFERROR(VLOOKUP($IF187,Data!$B:$CP,Daily!KX$10,0)/KX$168,0)</f>
      </c>
      <c r="KY187" s="14">
        <f>IFERROR(VLOOKUP($IF187,Data!$B:$CP,Daily!KY$10,0)/KY$168,0)</f>
      </c>
      <c r="KZ187" s="14">
        <f>IFERROR(VLOOKUP($IF187,Data!$B:$CP,Daily!KZ$10,0)/KZ$168,0)</f>
      </c>
      <c r="LA187" s="14">
        <f>IFERROR(VLOOKUP($IF187,Data!$B:$CP,Daily!LA$10,0)/LA$168,0)</f>
      </c>
      <c r="LB187" s="14">
        <f>IFERROR(VLOOKUP($IF187,Data!$B:$CP,Daily!LB$10,0)/LB$168,0)</f>
      </c>
      <c r="LC187" s="14">
        <f>IFERROR(VLOOKUP($IF187,Data!$B:$CP,Daily!LC$10,0)/LC$168,0)</f>
      </c>
      <c r="LD187" s="14">
        <f>IFERROR(VLOOKUP($IF187,Data!$B:$CP,Daily!LD$10,0)/LD$168,0)</f>
      </c>
      <c r="LE187" s="14">
        <f>IFERROR(VLOOKUP($IF187,Data!$B:$CP,Daily!LE$10,0)/LE$168,0)</f>
      </c>
      <c r="LF187" s="14">
        <f>IFERROR(VLOOKUP($IF187,Data!$B:$CP,Daily!LF$10,0)/LF$168,0)</f>
      </c>
      <c r="LG187" s="14">
        <f>IFERROR(VLOOKUP($IF187,Data!$B:$CP,Daily!LG$10,0)/LG$168,0)</f>
      </c>
      <c r="LH187" s="14">
        <f>IFERROR(VLOOKUP($IF187,Data!$B:$CP,Daily!LH$10,0)/LH$168,0)</f>
      </c>
      <c r="LI187" s="14">
        <f>IFERROR(VLOOKUP($IF187,Data!$B:$CP,Daily!LI$10,0)/LI$168,0)</f>
      </c>
      <c r="LJ187" s="14">
        <f>IFERROR(VLOOKUP($IF187,Data!$B:$CP,Daily!LJ$10,0)/LJ$168,0)</f>
      </c>
      <c r="LK187" s="14">
        <f>IFERROR(VLOOKUP($IF187,Data!$B:$CP,Daily!LK$10,0)/LK$168,0)</f>
      </c>
      <c r="LL187" s="14">
        <f>IFERROR(VLOOKUP($IF187,Data!$B:$CP,Daily!LL$10,0)/LL$168,0)</f>
      </c>
      <c r="LM187" s="14">
        <f>IFERROR(VLOOKUP($IF187,Data!$B:$CP,Daily!LM$10,0)/LM$168,0)</f>
      </c>
      <c r="LN187" s="14">
        <f>IFERROR(VLOOKUP($IF187,Data!$B:$CP,Daily!LN$10,0)/LN$168,0)</f>
      </c>
      <c r="LO187" s="14">
        <f>IFERROR(VLOOKUP($IF187,Data!$B:$CP,Daily!LO$10,0)/LO$168,0)</f>
      </c>
      <c r="LP187" s="14">
        <f>IFERROR(VLOOKUP($IF187,Data!$B:$CP,Daily!LP$10,0)/LP$168,0)</f>
      </c>
      <c r="LQ187" s="14">
        <f>IFERROR(VLOOKUP($IF187,Data!$B:$CP,Daily!LQ$10,0)/LQ$168,0)</f>
      </c>
      <c r="LR187" s="14">
        <f>IFERROR(VLOOKUP($IF187,Data!$B:$CP,Daily!LR$10,0)/LR$168,0)</f>
      </c>
      <c r="LS187" s="14">
        <f>IFERROR(VLOOKUP($IF187,Data!$B:$CP,Daily!LS$10,0)/LS$168,0)</f>
      </c>
      <c r="LU187" s="52">
        <f t="shared" si="2145"/>
      </c>
      <c r="LV187" s="52">
        <f t="shared" si="2146"/>
      </c>
      <c r="LW187" s="52">
        <f t="shared" si="2770"/>
      </c>
      <c r="LX187" s="52">
        <f t="shared" si="2771"/>
      </c>
      <c r="LY187" s="52">
        <f t="shared" si="2772"/>
      </c>
      <c r="LZ187" s="55"/>
      <c r="MA187" s="14">
        <f t="shared" si="2773"/>
      </c>
      <c r="MB187" s="14">
        <f t="shared" si="2750"/>
      </c>
      <c r="MC187" s="14">
        <f t="shared" si="2751"/>
      </c>
    </row>
    <row r="188" spans="4:341" hidden="1" x14ac:dyDescent="0.25">
      <c r="D188" s="74" t="s">
        <v>900</v>
      </c>
      <c r="E188" s="67" t="str">
        <f>VLOOKUP($D188,'Metric Nature'!$C:$D,2,0)&amp;IF(($F188&lt;(EA188)),"Below",IF(($F188&gt;(DZ188)),"Above","Within"))</f>
      </c>
      <c r="F188" s="71">
        <f t="shared" ref="F188:F189" si="2783">DU188</f>
      </c>
      <c r="G188" s="63">
        <f t="shared" si="2775"/>
      </c>
      <c r="H188" s="98">
        <f t="shared" ref="H188:H189" si="2784">IFERROR(((F188-G188)/G188),0)</f>
      </c>
      <c r="I188" s="63">
        <f t="shared" si="2776"/>
      </c>
      <c r="J188" s="71">
        <f t="shared" ref="J188:J189" si="2785">IFERROR(((F188-I188)/I188),0)</f>
      </c>
      <c r="K188" s="62">
        <f t="shared" si="2777"/>
      </c>
      <c r="L188" s="70"/>
      <c r="M188" s="67" t="str">
        <f>VLOOKUP($D188,'Metric Nature'!$C:$D,2,0)&amp;IF(($N188&lt;(HZ188)),"Below",IF(($N188&gt;(HY188)),"Above","Within"))</f>
      </c>
      <c r="N188" s="71">
        <f t="shared" ref="N188:N189" si="2786">HT188</f>
      </c>
      <c r="O188" s="63">
        <f t="shared" si="2778"/>
      </c>
      <c r="P188" s="98">
        <f t="shared" si="2782"/>
      </c>
      <c r="Q188" s="63">
        <f t="shared" si="2779"/>
      </c>
      <c r="R188" s="71">
        <f t="shared" ref="R188:R189" si="2787">IFERROR(((N188-Q188)/Q188),0)</f>
      </c>
      <c r="S188" s="62">
        <f t="shared" si="2774"/>
      </c>
      <c r="T188" s="70"/>
      <c r="U188" s="67" t="str">
        <f>VLOOKUP($D188,'Metric Nature'!$C:$D,2,0)&amp;IF(($V188&lt;(LY188)),"Below",IF(($V188&gt;(LX188)),"Above","Within"))</f>
      </c>
      <c r="V188" s="62">
        <f t="shared" ref="V188:V189" si="2788">LS188</f>
      </c>
      <c r="W188" s="63">
        <f t="shared" si="2780"/>
      </c>
      <c r="X188" s="62">
        <f t="shared" ref="X188:X189" si="2789">IFERROR(((V188-W188)/W188),0)</f>
      </c>
      <c r="Y188" s="63">
        <f t="shared" si="2781"/>
      </c>
      <c r="Z188" s="62">
        <f t="shared" ref="Z188:Z189" si="2790">IFERROR(((V188-Y188)/Y188),0)</f>
      </c>
      <c r="AA188" s="62">
        <f t="shared" ref="AA188:AA189" si="2791">MA188</f>
      </c>
      <c r="AB188" s="64"/>
      <c r="AC188" s="60" t="s">
        <v>901</v>
      </c>
      <c r="AI188" s="9" t="s">
        <v>900</v>
      </c>
      <c r="AJ188" s="14">
        <f>IFERROR((IFERROR(VLOOKUP($EG188,Data!$B:$CP,Daily!EI$10,0),0)+IFERROR(VLOOKUP($IF188,Data!$B:$CP,Daily!IH$10,0),0))/AJ$168,0)</f>
      </c>
      <c r="AK188" s="14">
        <f>IFERROR((IFERROR(VLOOKUP($EG188,Data!$B:$CP,Daily!EJ$10,0),0)+IFERROR(VLOOKUP($IF188,Data!$B:$CP,Daily!II$10,0),0))/AK$168,0)</f>
      </c>
      <c r="AL188" s="14">
        <f>IFERROR((IFERROR(VLOOKUP($EG188,Data!$B:$CP,Daily!EK$10,0),0)+IFERROR(VLOOKUP($IF188,Data!$B:$CP,Daily!IJ$10,0),0))/AL$168,0)</f>
      </c>
      <c r="AM188" s="14">
        <f>IFERROR((IFERROR(VLOOKUP($EG188,Data!$B:$CP,Daily!EL$10,0),0)+IFERROR(VLOOKUP($IF188,Data!$B:$CP,Daily!IK$10,0),0))/AM$168,0)</f>
      </c>
      <c r="AN188" s="14">
        <f>IFERROR((IFERROR(VLOOKUP($EG188,Data!$B:$CP,Daily!EM$10,0),0)+IFERROR(VLOOKUP($IF188,Data!$B:$CP,Daily!IL$10,0),0))/AN$168,0)</f>
      </c>
      <c r="AO188" s="14">
        <f>IFERROR((IFERROR(VLOOKUP($EG188,Data!$B:$CP,Daily!EN$10,0),0)+IFERROR(VLOOKUP($IF188,Data!$B:$CP,Daily!IM$10,0),0))/AO$168,0)</f>
      </c>
      <c r="AP188" s="14">
        <f>IFERROR((IFERROR(VLOOKUP($EG188,Data!$B:$CP,Daily!EO$10,0),0)+IFERROR(VLOOKUP($IF188,Data!$B:$CP,Daily!IN$10,0),0))/AP$168,0)</f>
      </c>
      <c r="AQ188" s="14">
        <f>IFERROR((IFERROR(VLOOKUP($EG188,Data!$B:$CP,Daily!EP$10,0),0)+IFERROR(VLOOKUP($IF188,Data!$B:$CP,Daily!IO$10,0),0))/AQ$168,0)</f>
      </c>
      <c r="AR188" s="14">
        <f>IFERROR((IFERROR(VLOOKUP($EG188,Data!$B:$CP,Daily!EQ$10,0),0)+IFERROR(VLOOKUP($IF188,Data!$B:$CP,Daily!IP$10,0),0))/AR$168,0)</f>
      </c>
      <c r="AS188" s="14">
        <f>IFERROR((IFERROR(VLOOKUP($EG188,Data!$B:$CP,Daily!ER$10,0),0)+IFERROR(VLOOKUP($IF188,Data!$B:$CP,Daily!IQ$10,0),0))/AS$168,0)</f>
      </c>
      <c r="AT188" s="14">
        <f>IFERROR((IFERROR(VLOOKUP($EG188,Data!$B:$CP,Daily!ES$10,0),0)+IFERROR(VLOOKUP($IF188,Data!$B:$CP,Daily!IR$10,0),0))/AT$168,0)</f>
      </c>
      <c r="AU188" s="14">
        <f>IFERROR((IFERROR(VLOOKUP($EG188,Data!$B:$CP,Daily!ET$10,0),0)+IFERROR(VLOOKUP($IF188,Data!$B:$CP,Daily!IS$10,0),0))/AU$168,0)</f>
      </c>
      <c r="AV188" s="14">
        <f>IFERROR((IFERROR(VLOOKUP($EG188,Data!$B:$CP,Daily!EU$10,0),0)+IFERROR(VLOOKUP($IF188,Data!$B:$CP,Daily!IT$10,0),0))/AV$168,0)</f>
      </c>
      <c r="AW188" s="14">
        <f>IFERROR((IFERROR(VLOOKUP($EG188,Data!$B:$CP,Daily!EV$10,0),0)+IFERROR(VLOOKUP($IF188,Data!$B:$CP,Daily!IU$10,0),0))/AW$168,0)</f>
      </c>
      <c r="AX188" s="14">
        <f>IFERROR((IFERROR(VLOOKUP($EG188,Data!$B:$CP,Daily!EW$10,0),0)+IFERROR(VLOOKUP($IF188,Data!$B:$CP,Daily!IV$10,0),0))/AX$168,0)</f>
      </c>
      <c r="AY188" s="14">
        <f>IFERROR((IFERROR(VLOOKUP($EG188,Data!$B:$CP,Daily!EX$10,0),0)+IFERROR(VLOOKUP($IF188,Data!$B:$CP,Daily!IW$10,0),0))/AY$168,0)</f>
      </c>
      <c r="AZ188" s="14">
        <f>IFERROR((IFERROR(VLOOKUP($EG188,Data!$B:$CP,Daily!EY$10,0),0)+IFERROR(VLOOKUP($IF188,Data!$B:$CP,Daily!IX$10,0),0))/AZ$168,0)</f>
      </c>
      <c r="BA188" s="14">
        <f>IFERROR((IFERROR(VLOOKUP($EG188,Data!$B:$CP,Daily!EZ$10,0),0)+IFERROR(VLOOKUP($IF188,Data!$B:$CP,Daily!IY$10,0),0))/BA$168,0)</f>
      </c>
      <c r="BB188" s="14">
        <f>IFERROR((IFERROR(VLOOKUP($EG188,Data!$B:$CP,Daily!FA$10,0),0)+IFERROR(VLOOKUP($IF188,Data!$B:$CP,Daily!IZ$10,0),0))/BB$168,0)</f>
      </c>
      <c r="BC188" s="14">
        <f>IFERROR((IFERROR(VLOOKUP($EG188,Data!$B:$CP,Daily!FB$10,0),0)+IFERROR(VLOOKUP($IF188,Data!$B:$CP,Daily!JA$10,0),0))/BC$168,0)</f>
      </c>
      <c r="BD188" s="14">
        <f>IFERROR((IFERROR(VLOOKUP($EG188,Data!$B:$CP,Daily!FC$10,0),0)+IFERROR(VLOOKUP($IF188,Data!$B:$CP,Daily!JB$10,0),0))/BD$168,0)</f>
      </c>
      <c r="BE188" s="14">
        <f>IFERROR((IFERROR(VLOOKUP($EG188,Data!$B:$CP,Daily!FD$10,0),0)+IFERROR(VLOOKUP($IF188,Data!$B:$CP,Daily!JC$10,0),0))/BE$168,0)</f>
      </c>
      <c r="BF188" s="14">
        <f>IFERROR((IFERROR(VLOOKUP($EG188,Data!$B:$CP,Daily!FE$10,0),0)+IFERROR(VLOOKUP($IF188,Data!$B:$CP,Daily!JD$10,0),0))/BF$168,0)</f>
      </c>
      <c r="BG188" s="14">
        <f>IFERROR((IFERROR(VLOOKUP($EG188,Data!$B:$CP,Daily!FF$10,0),0)+IFERROR(VLOOKUP($IF188,Data!$B:$CP,Daily!JE$10,0),0))/BG$168,0)</f>
      </c>
      <c r="BH188" s="14">
        <f>IFERROR((IFERROR(VLOOKUP($EG188,Data!$B:$CP,Daily!FG$10,0),0)+IFERROR(VLOOKUP($IF188,Data!$B:$CP,Daily!JF$10,0),0))/BH$168,0)</f>
      </c>
      <c r="BI188" s="14">
        <f>IFERROR((IFERROR(VLOOKUP($EG188,Data!$B:$CP,Daily!FH$10,0),0)+IFERROR(VLOOKUP($IF188,Data!$B:$CP,Daily!JG$10,0),0))/BI$168,0)</f>
      </c>
      <c r="BJ188" s="14">
        <f>IFERROR((IFERROR(VLOOKUP($EG188,Data!$B:$CP,Daily!FI$10,0),0)+IFERROR(VLOOKUP($IF188,Data!$B:$CP,Daily!JH$10,0),0))/BJ$168,0)</f>
      </c>
      <c r="BK188" s="14">
        <f>IFERROR((IFERROR(VLOOKUP($EG188,Data!$B:$CP,Daily!FJ$10,0),0)+IFERROR(VLOOKUP($IF188,Data!$B:$CP,Daily!JI$10,0),0))/BK$168,0)</f>
      </c>
      <c r="BL188" s="14">
        <f>IFERROR((IFERROR(VLOOKUP($EG188,Data!$B:$CP,Daily!FK$10,0),0)+IFERROR(VLOOKUP($IF188,Data!$B:$CP,Daily!JJ$10,0),0))/BL$168,0)</f>
      </c>
      <c r="BM188" s="14">
        <f>IFERROR((IFERROR(VLOOKUP($EG188,Data!$B:$CP,Daily!FL$10,0),0)+IFERROR(VLOOKUP($IF188,Data!$B:$CP,Daily!JK$10,0),0))/BM$168,0)</f>
      </c>
      <c r="BN188" s="14">
        <f>IFERROR((IFERROR(VLOOKUP($EG188,Data!$B:$CP,Daily!FM$10,0),0)+IFERROR(VLOOKUP($IF188,Data!$B:$CP,Daily!JL$10,0),0))/BN$168,0)</f>
      </c>
      <c r="BO188" s="14">
        <f>IFERROR((IFERROR(VLOOKUP($EG188,Data!$B:$CP,Daily!FN$10,0),0)+IFERROR(VLOOKUP($IF188,Data!$B:$CP,Daily!JM$10,0),0))/BO$168,0)</f>
      </c>
      <c r="BP188" s="14">
        <f>IFERROR((IFERROR(VLOOKUP($EG188,Data!$B:$CP,Daily!FO$10,0),0)+IFERROR(VLOOKUP($IF188,Data!$B:$CP,Daily!JN$10,0),0))/BP$168,0)</f>
      </c>
      <c r="BQ188" s="14">
        <f>IFERROR((IFERROR(VLOOKUP($EG188,Data!$B:$CP,Daily!FP$10,0),0)+IFERROR(VLOOKUP($IF188,Data!$B:$CP,Daily!JO$10,0),0))/BQ$168,0)</f>
      </c>
      <c r="BR188" s="14">
        <f>IFERROR((IFERROR(VLOOKUP($EG188,Data!$B:$CP,Daily!FQ$10,0),0)+IFERROR(VLOOKUP($IF188,Data!$B:$CP,Daily!JP$10,0),0))/BR$168,0)</f>
      </c>
      <c r="BS188" s="14">
        <f>IFERROR((IFERROR(VLOOKUP($EG188,Data!$B:$CP,Daily!FR$10,0),0)+IFERROR(VLOOKUP($IF188,Data!$B:$CP,Daily!JQ$10,0),0))/BS$168,0)</f>
      </c>
      <c r="BT188" s="14">
        <f>IFERROR((IFERROR(VLOOKUP($EG188,Data!$B:$CP,Daily!FS$10,0),0)+IFERROR(VLOOKUP($IF188,Data!$B:$CP,Daily!JR$10,0),0))/BT$168,0)</f>
      </c>
      <c r="BU188" s="14">
        <f>IFERROR((IFERROR(VLOOKUP($EG188,Data!$B:$CP,Daily!FT$10,0),0)+IFERROR(VLOOKUP($IF188,Data!$B:$CP,Daily!JS$10,0),0))/BU$168,0)</f>
      </c>
      <c r="BV188" s="14">
        <f>IFERROR((IFERROR(VLOOKUP($EG188,Data!$B:$CP,Daily!FU$10,0),0)+IFERROR(VLOOKUP($IF188,Data!$B:$CP,Daily!JT$10,0),0))/BV$168,0)</f>
      </c>
      <c r="BW188" s="14">
        <f>IFERROR((IFERROR(VLOOKUP($EG188,Data!$B:$CP,Daily!FV$10,0),0)+IFERROR(VLOOKUP($IF188,Data!$B:$CP,Daily!JU$10,0),0))/BW$168,0)</f>
      </c>
      <c r="BX188" s="14">
        <f>IFERROR((IFERROR(VLOOKUP($EG188,Data!$B:$CP,Daily!FW$10,0),0)+IFERROR(VLOOKUP($IF188,Data!$B:$CP,Daily!JV$10,0),0))/BX$168,0)</f>
      </c>
      <c r="BY188" s="14">
        <f>IFERROR((IFERROR(VLOOKUP($EG188,Data!$B:$CP,Daily!FX$10,0),0)+IFERROR(VLOOKUP($IF188,Data!$B:$CP,Daily!JW$10,0),0))/BY$168,0)</f>
      </c>
      <c r="BZ188" s="14">
        <f>IFERROR((IFERROR(VLOOKUP($EG188,Data!$B:$CP,Daily!FY$10,0),0)+IFERROR(VLOOKUP($IF188,Data!$B:$CP,Daily!JX$10,0),0))/BZ$168,0)</f>
      </c>
      <c r="CA188" s="14">
        <f>IFERROR((IFERROR(VLOOKUP($EG188,Data!$B:$CP,Daily!FZ$10,0),0)+IFERROR(VLOOKUP($IF188,Data!$B:$CP,Daily!JY$10,0),0))/CA$168,0)</f>
      </c>
      <c r="CB188" s="14">
        <f>IFERROR((IFERROR(VLOOKUP($EG188,Data!$B:$CP,Daily!GA$10,0),0)+IFERROR(VLOOKUP($IF188,Data!$B:$CP,Daily!JZ$10,0),0))/CB$168,0)</f>
      </c>
      <c r="CC188" s="14">
        <f>IFERROR((IFERROR(VLOOKUP($EG188,Data!$B:$CP,Daily!GB$10,0),0)+IFERROR(VLOOKUP($IF188,Data!$B:$CP,Daily!KA$10,0),0))/CC$168,0)</f>
      </c>
      <c r="CD188" s="14">
        <f>IFERROR((IFERROR(VLOOKUP($EG188,Data!$B:$CP,Daily!GC$10,0),0)+IFERROR(VLOOKUP($IF188,Data!$B:$CP,Daily!KB$10,0),0))/CD$168,0)</f>
      </c>
      <c r="CE188" s="14">
        <f>IFERROR((IFERROR(VLOOKUP($EG188,Data!$B:$CP,Daily!GD$10,0),0)+IFERROR(VLOOKUP($IF188,Data!$B:$CP,Daily!KC$10,0),0))/CE$168,0)</f>
      </c>
      <c r="CF188" s="14">
        <f>IFERROR((IFERROR(VLOOKUP($EG188,Data!$B:$CP,Daily!GE$10,0),0)+IFERROR(VLOOKUP($IF188,Data!$B:$CP,Daily!KD$10,0),0))/CF$168,0)</f>
      </c>
      <c r="CG188" s="14">
        <f>IFERROR((IFERROR(VLOOKUP($EG188,Data!$B:$CP,Daily!GF$10,0),0)+IFERROR(VLOOKUP($IF188,Data!$B:$CP,Daily!KE$10,0),0))/CG$168,0)</f>
      </c>
      <c r="CH188" s="14">
        <f>IFERROR((IFERROR(VLOOKUP($EG188,Data!$B:$CP,Daily!GG$10,0),0)+IFERROR(VLOOKUP($IF188,Data!$B:$CP,Daily!KF$10,0),0))/CH$168,0)</f>
      </c>
      <c r="CI188" s="14">
        <f>IFERROR((IFERROR(VLOOKUP($EG188,Data!$B:$CP,Daily!GH$10,0),0)+IFERROR(VLOOKUP($IF188,Data!$B:$CP,Daily!KG$10,0),0))/CI$168,0)</f>
      </c>
      <c r="CJ188" s="14">
        <f>IFERROR((IFERROR(VLOOKUP($EG188,Data!$B:$CP,Daily!GI$10,0),0)+IFERROR(VLOOKUP($IF188,Data!$B:$CP,Daily!KH$10,0),0))/CJ$168,0)</f>
      </c>
      <c r="CK188" s="14">
        <f>IFERROR((IFERROR(VLOOKUP($EG188,Data!$B:$CP,Daily!GJ$10,0),0)+IFERROR(VLOOKUP($IF188,Data!$B:$CP,Daily!KI$10,0),0))/CK$168,0)</f>
      </c>
      <c r="CL188" s="14">
        <f>IFERROR((IFERROR(VLOOKUP($EG188,Data!$B:$CP,Daily!GK$10,0),0)+IFERROR(VLOOKUP($IF188,Data!$B:$CP,Daily!KJ$10,0),0))/CL$168,0)</f>
      </c>
      <c r="CM188" s="14">
        <f>IFERROR((IFERROR(VLOOKUP($EG188,Data!$B:$CP,Daily!GL$10,0),0)+IFERROR(VLOOKUP($IF188,Data!$B:$CP,Daily!KK$10,0),0))/CM$168,0)</f>
      </c>
      <c r="CN188" s="14">
        <f>IFERROR((IFERROR(VLOOKUP($EG188,Data!$B:$CP,Daily!GM$10,0),0)+IFERROR(VLOOKUP($IF188,Data!$B:$CP,Daily!KL$10,0),0))/CN$168,0)</f>
      </c>
      <c r="CO188" s="14">
        <f>IFERROR((IFERROR(VLOOKUP($EG188,Data!$B:$CP,Daily!GN$10,0),0)+IFERROR(VLOOKUP($IF188,Data!$B:$CP,Daily!KM$10,0),0))/CO$168,0)</f>
      </c>
      <c r="CP188" s="14">
        <f>IFERROR((IFERROR(VLOOKUP($EG188,Data!$B:$CP,Daily!GO$10,0),0)+IFERROR(VLOOKUP($IF188,Data!$B:$CP,Daily!KN$10,0),0))/CP$168,0)</f>
      </c>
      <c r="CQ188" s="14">
        <f>IFERROR((IFERROR(VLOOKUP($EG188,Data!$B:$CP,Daily!GP$10,0),0)+IFERROR(VLOOKUP($IF188,Data!$B:$CP,Daily!KO$10,0),0))/CQ$168,0)</f>
      </c>
      <c r="CR188" s="14">
        <f>IFERROR((IFERROR(VLOOKUP($EG188,Data!$B:$CP,Daily!GQ$10,0),0)+IFERROR(VLOOKUP($IF188,Data!$B:$CP,Daily!KP$10,0),0))/CR$168,0)</f>
      </c>
      <c r="CS188" s="14">
        <f>IFERROR((IFERROR(VLOOKUP($EG188,Data!$B:$CP,Daily!GR$10,0),0)+IFERROR(VLOOKUP($IF188,Data!$B:$CP,Daily!KQ$10,0),0))/CS$168,0)</f>
      </c>
      <c r="CT188" s="14">
        <f>IFERROR((IFERROR(VLOOKUP($EG188,Data!$B:$CP,Daily!GS$10,0),0)+IFERROR(VLOOKUP($IF188,Data!$B:$CP,Daily!KR$10,0),0))/CT$168,0)</f>
      </c>
      <c r="CU188" s="14">
        <f>IFERROR((IFERROR(VLOOKUP($EG188,Data!$B:$CP,Daily!GT$10,0),0)+IFERROR(VLOOKUP($IF188,Data!$B:$CP,Daily!KS$10,0),0))/CU$168,0)</f>
      </c>
      <c r="CV188" s="14">
        <f>IFERROR((IFERROR(VLOOKUP($EG188,Data!$B:$CP,Daily!GU$10,0),0)+IFERROR(VLOOKUP($IF188,Data!$B:$CP,Daily!KT$10,0),0))/CV$168,0)</f>
      </c>
      <c r="CW188" s="14">
        <f>IFERROR((IFERROR(VLOOKUP($EG188,Data!$B:$CP,Daily!GV$10,0),0)+IFERROR(VLOOKUP($IF188,Data!$B:$CP,Daily!KU$10,0),0))/CW$168,0)</f>
      </c>
      <c r="CX188" s="14">
        <f>IFERROR((IFERROR(VLOOKUP($EG188,Data!$B:$CP,Daily!GW$10,0),0)+IFERROR(VLOOKUP($IF188,Data!$B:$CP,Daily!KV$10,0),0))/CX$168,0)</f>
      </c>
      <c r="CY188" s="14">
        <f>IFERROR((IFERROR(VLOOKUP($EG188,Data!$B:$CP,Daily!GX$10,0),0)+IFERROR(VLOOKUP($IF188,Data!$B:$CP,Daily!KW$10,0),0))/CY$168,0)</f>
      </c>
      <c r="CZ188" s="14">
        <f>IFERROR((IFERROR(VLOOKUP($EG188,Data!$B:$CP,Daily!GY$10,0),0)+IFERROR(VLOOKUP($IF188,Data!$B:$CP,Daily!KX$10,0),0))/CZ$168,0)</f>
      </c>
      <c r="DA188" s="14">
        <f>IFERROR((IFERROR(VLOOKUP($EG188,Data!$B:$CP,Daily!GZ$10,0),0)+IFERROR(VLOOKUP($IF188,Data!$B:$CP,Daily!KY$10,0),0))/DA$168,0)</f>
      </c>
      <c r="DB188" s="14">
        <f>IFERROR((IFERROR(VLOOKUP($EG188,Data!$B:$CP,Daily!HA$10,0),0)+IFERROR(VLOOKUP($IF188,Data!$B:$CP,Daily!KZ$10,0),0))/DB$168,0)</f>
      </c>
      <c r="DC188" s="14">
        <f>IFERROR((IFERROR(VLOOKUP($EG188,Data!$B:$CP,Daily!HB$10,0),0)+IFERROR(VLOOKUP($IF188,Data!$B:$CP,Daily!LA$10,0),0))/DC$168,0)</f>
      </c>
      <c r="DD188" s="14">
        <f>IFERROR((IFERROR(VLOOKUP($EG188,Data!$B:$CP,Daily!HC$10,0),0)+IFERROR(VLOOKUP($IF188,Data!$B:$CP,Daily!LB$10,0),0))/DD$168,0)</f>
      </c>
      <c r="DE188" s="14">
        <f>IFERROR((IFERROR(VLOOKUP($EG188,Data!$B:$CP,Daily!HD$10,0),0)+IFERROR(VLOOKUP($IF188,Data!$B:$CP,Daily!LC$10,0),0))/DE$168,0)</f>
      </c>
      <c r="DF188" s="14">
        <f>IFERROR((IFERROR(VLOOKUP($EG188,Data!$B:$CP,Daily!HE$10,0),0)+IFERROR(VLOOKUP($IF188,Data!$B:$CP,Daily!LD$10,0),0))/DF$168,0)</f>
      </c>
      <c r="DG188" s="14">
        <f>IFERROR((IFERROR(VLOOKUP($EG188,Data!$B:$CP,Daily!HF$10,0),0)+IFERROR(VLOOKUP($IF188,Data!$B:$CP,Daily!LE$10,0),0))/DG$168,0)</f>
      </c>
      <c r="DH188" s="14">
        <f>IFERROR((IFERROR(VLOOKUP($EG188,Data!$B:$CP,Daily!HG$10,0),0)+IFERROR(VLOOKUP($IF188,Data!$B:$CP,Daily!LF$10,0),0))/DH$168,0)</f>
      </c>
      <c r="DI188" s="14">
        <f>IFERROR((IFERROR(VLOOKUP($EG188,Data!$B:$CP,Daily!HH$10,0),0)+IFERROR(VLOOKUP($IF188,Data!$B:$CP,Daily!LG$10,0),0))/DI$168,0)</f>
      </c>
      <c r="DJ188" s="14">
        <f>IFERROR((IFERROR(VLOOKUP($EG188,Data!$B:$CP,Daily!HI$10,0),0)+IFERROR(VLOOKUP($IF188,Data!$B:$CP,Daily!LH$10,0),0))/DJ$168,0)</f>
      </c>
      <c r="DK188" s="14">
        <f>IFERROR((IFERROR(VLOOKUP($EG188,Data!$B:$CP,Daily!HJ$10,0),0)+IFERROR(VLOOKUP($IF188,Data!$B:$CP,Daily!LI$10,0),0))/DK$168,0)</f>
      </c>
      <c r="DL188" s="14">
        <f>IFERROR((IFERROR(VLOOKUP($EG188,Data!$B:$CP,Daily!HK$10,0),0)+IFERROR(VLOOKUP($IF188,Data!$B:$CP,Daily!LJ$10,0),0))/DL$168,0)</f>
      </c>
      <c r="DM188" s="14">
        <f>IFERROR((IFERROR(VLOOKUP($EG188,Data!$B:$CP,Daily!HL$10,0),0)+IFERROR(VLOOKUP($IF188,Data!$B:$CP,Daily!LK$10,0),0))/DM$168,0)</f>
      </c>
      <c r="DN188" s="14">
        <f>IFERROR((IFERROR(VLOOKUP($EG188,Data!$B:$CP,Daily!HM$10,0),0)+IFERROR(VLOOKUP($IF188,Data!$B:$CP,Daily!LL$10,0),0))/DN$168,0)</f>
      </c>
      <c r="DO188" s="14">
        <f>IFERROR((IFERROR(VLOOKUP($EG188,Data!$B:$CP,Daily!HN$10,0),0)+IFERROR(VLOOKUP($IF188,Data!$B:$CP,Daily!LM$10,0),0))/DO$168,0)</f>
      </c>
      <c r="DP188" s="14">
        <f>IFERROR((IFERROR(VLOOKUP($EG188,Data!$B:$CP,Daily!HO$10,0),0)+IFERROR(VLOOKUP($IF188,Data!$B:$CP,Daily!LN$10,0),0))/DP$168,0)</f>
      </c>
      <c r="DQ188" s="14">
        <f>IFERROR((IFERROR(VLOOKUP($EG188,Data!$B:$CP,Daily!HP$10,0),0)+IFERROR(VLOOKUP($IF188,Data!$B:$CP,Daily!LO$10,0),0))/DQ$168,0)</f>
      </c>
      <c r="DR188" s="14">
        <f>IFERROR((IFERROR(VLOOKUP($EG188,Data!$B:$CP,Daily!HQ$10,0),0)+IFERROR(VLOOKUP($IF188,Data!$B:$CP,Daily!LP$10,0),0))/DR$168,0)</f>
      </c>
      <c r="DS188" s="14">
        <f>IFERROR((IFERROR(VLOOKUP($EG188,Data!$B:$CP,Daily!HR$10,0),0)+IFERROR(VLOOKUP($IF188,Data!$B:$CP,Daily!LQ$10,0),0))/DS$168,0)</f>
      </c>
      <c r="DT188" s="14">
        <f>IFERROR((IFERROR(VLOOKUP($EG188,Data!$B:$CP,Daily!HS$10,0),0)+IFERROR(VLOOKUP($IF188,Data!$B:$CP,Daily!LR$10,0),0))/DT$168,0)</f>
      </c>
      <c r="DU188" s="14">
        <f>IFERROR((IFERROR(VLOOKUP($EG188,Data!$B:$CP,Daily!HT$10,0),0)+IFERROR(VLOOKUP($IF188,Data!$B:$CP,Daily!LS$10,0),0))/DU$168,0)</f>
      </c>
      <c r="DV188" s="14">
        <f>IFERROR((IFERROR(VLOOKUP($EG188,Data!$B:$CP,Daily!HU$10,0),0)+IFERROR(VLOOKUP($IF188,Data!$B:$CP,Daily!LT$10,0),0))/DV$168,0)</f>
      </c>
      <c r="DW188" s="52">
        <f t="shared" si="2137"/>
      </c>
      <c r="DX188" s="52">
        <f t="shared" si="2138"/>
      </c>
      <c r="DY188" s="52">
        <f t="shared" ref="DY188:DY189" si="2792">DX188-DW188</f>
      </c>
      <c r="DZ188" s="52">
        <f t="shared" ref="DZ188:DZ189" si="2793">DX188+(0.75*DY188)</f>
      </c>
      <c r="EA188" s="52">
        <f t="shared" ref="EA188:EA189" si="2794">DW188-(0.75*DY188)</f>
      </c>
      <c r="EB188" s="18"/>
      <c r="EC188" s="14">
        <f t="shared" ref="EC188:EC189" si="2795">_xlfn.STDEV.P(BN188:DU188)</f>
      </c>
      <c r="ED188" s="14">
        <f t="shared" si="2746"/>
      </c>
      <c r="EE188" s="14">
        <f t="shared" si="2747"/>
      </c>
      <c r="EF188" s="16"/>
      <c r="EG188" s="9" t="s">
        <v>902</v>
      </c>
      <c r="EH188" s="9" t="s">
        <v>164</v>
      </c>
      <c r="EI188" s="14">
        <f>IFERROR(VLOOKUP($EG188,Data!$B:$CP,Daily!EI$10,0)/EI$168,0)</f>
      </c>
      <c r="EJ188" s="14">
        <f>IFERROR(VLOOKUP($EG188,Data!$B:$CP,Daily!EJ$10,0)/EJ$168,0)</f>
      </c>
      <c r="EK188" s="14">
        <f>IFERROR(VLOOKUP($EG188,Data!$B:$CP,Daily!EK$10,0)/EK$168,0)</f>
      </c>
      <c r="EL188" s="14">
        <f>IFERROR(VLOOKUP($EG188,Data!$B:$CP,Daily!EL$10,0)/EL$168,0)</f>
      </c>
      <c r="EM188" s="14">
        <f>IFERROR(VLOOKUP($EG188,Data!$B:$CP,Daily!EM$10,0)/EM$168,0)</f>
      </c>
      <c r="EN188" s="14">
        <f>IFERROR(VLOOKUP($EG188,Data!$B:$CP,Daily!EN$10,0)/EN$168,0)</f>
      </c>
      <c r="EO188" s="14">
        <f>IFERROR(VLOOKUP($EG188,Data!$B:$CP,Daily!EO$10,0)/EO$168,0)</f>
      </c>
      <c r="EP188" s="14">
        <f>IFERROR(VLOOKUP($EG188,Data!$B:$CP,Daily!EP$10,0)/EP$168,0)</f>
      </c>
      <c r="EQ188" s="14">
        <f>IFERROR(VLOOKUP($EG188,Data!$B:$CP,Daily!EQ$10,0)/EQ$168,0)</f>
      </c>
      <c r="ER188" s="14">
        <f>IFERROR(VLOOKUP($EG188,Data!$B:$CP,Daily!ER$10,0)/ER$168,0)</f>
      </c>
      <c r="ES188" s="14">
        <f>IFERROR(VLOOKUP($EG188,Data!$B:$CP,Daily!ES$10,0)/ES$168,0)</f>
      </c>
      <c r="ET188" s="14">
        <f>IFERROR(VLOOKUP($EG188,Data!$B:$CP,Daily!ET$10,0)/ET$168,0)</f>
      </c>
      <c r="EU188" s="14">
        <f>IFERROR(VLOOKUP($EG188,Data!$B:$CP,Daily!EU$10,0)/EU$168,0)</f>
      </c>
      <c r="EV188" s="14">
        <f>IFERROR(VLOOKUP($EG188,Data!$B:$CP,Daily!EV$10,0)/EV$168,0)</f>
      </c>
      <c r="EW188" s="14">
        <f>IFERROR(VLOOKUP($EG188,Data!$B:$CP,Daily!EW$10,0)/EW$168,0)</f>
      </c>
      <c r="EX188" s="14">
        <f>IFERROR(VLOOKUP($EG188,Data!$B:$CP,Daily!EX$10,0)/EX$168,0)</f>
      </c>
      <c r="EY188" s="14">
        <f>IFERROR(VLOOKUP($EG188,Data!$B:$CP,Daily!EY$10,0)/EY$168,0)</f>
      </c>
      <c r="EZ188" s="14">
        <f>IFERROR(VLOOKUP($EG188,Data!$B:$CP,Daily!EZ$10,0)/EZ$168,0)</f>
      </c>
      <c r="FA188" s="14">
        <f>IFERROR(VLOOKUP($EG188,Data!$B:$CP,Daily!FA$10,0)/FA$168,0)</f>
      </c>
      <c r="FB188" s="14">
        <f>IFERROR(VLOOKUP($EG188,Data!$B:$CP,Daily!FB$10,0)/FB$168,0)</f>
      </c>
      <c r="FC188" s="14">
        <f>IFERROR(VLOOKUP($EG188,Data!$B:$CP,Daily!FC$10,0)/FC$168,0)</f>
      </c>
      <c r="FD188" s="14">
        <f>IFERROR(VLOOKUP($EG188,Data!$B:$CP,Daily!FD$10,0)/FD$168,0)</f>
      </c>
      <c r="FE188" s="14">
        <f>IFERROR(VLOOKUP($EG188,Data!$B:$CP,Daily!FE$10,0)/FE$168,0)</f>
      </c>
      <c r="FF188" s="14">
        <f>IFERROR(VLOOKUP($EG188,Data!$B:$CP,Daily!FF$10,0)/FF$168,0)</f>
      </c>
      <c r="FG188" s="14">
        <f>IFERROR(VLOOKUP($EG188,Data!$B:$CP,Daily!FG$10,0)/FG$168,0)</f>
      </c>
      <c r="FH188" s="14">
        <f>IFERROR(VLOOKUP($EG188,Data!$B:$CP,Daily!FH$10,0)/FH$168,0)</f>
      </c>
      <c r="FI188" s="14">
        <f>IFERROR(VLOOKUP($EG188,Data!$B:$CP,Daily!FI$10,0)/FI$168,0)</f>
      </c>
      <c r="FJ188" s="14">
        <f>IFERROR(VLOOKUP($EG188,Data!$B:$CP,Daily!FJ$10,0)/FJ$168,0)</f>
      </c>
      <c r="FK188" s="14">
        <f>IFERROR(VLOOKUP($EG188,Data!$B:$CP,Daily!FK$10,0)/FK$168,0)</f>
      </c>
      <c r="FL188" s="14">
        <f>IFERROR(VLOOKUP($EG188,Data!$B:$CP,Daily!FL$10,0)/FL$168,0)</f>
      </c>
      <c r="FM188" s="14">
        <f>IFERROR(VLOOKUP($EG188,Data!$B:$CP,Daily!FM$10,0)/FM$168,0)</f>
      </c>
      <c r="FN188" s="14">
        <f>IFERROR(VLOOKUP($EG188,Data!$B:$CP,Daily!FN$10,0)/FN$168,0)</f>
      </c>
      <c r="FO188" s="14">
        <f>IFERROR(VLOOKUP($EG188,Data!$B:$CP,Daily!FO$10,0)/FO$168,0)</f>
      </c>
      <c r="FP188" s="14">
        <f>IFERROR(VLOOKUP($EG188,Data!$B:$CP,Daily!FP$10,0)/FP$168,0)</f>
      </c>
      <c r="FQ188" s="14">
        <f>IFERROR(VLOOKUP($EG188,Data!$B:$CP,Daily!FQ$10,0)/FQ$168,0)</f>
      </c>
      <c r="FR188" s="14">
        <f>IFERROR(VLOOKUP($EG188,Data!$B:$CP,Daily!FR$10,0)/FR$168,0)</f>
      </c>
      <c r="FS188" s="14">
        <f>IFERROR(VLOOKUP($EG188,Data!$B:$CP,Daily!FS$10,0)/FS$168,0)</f>
      </c>
      <c r="FT188" s="14">
        <f>IFERROR(VLOOKUP($EG188,Data!$B:$CP,Daily!FT$10,0)/FT$168,0)</f>
      </c>
      <c r="FU188" s="14">
        <f>IFERROR(VLOOKUP($EG188,Data!$B:$CP,Daily!FU$10,0)/FU$168,0)</f>
      </c>
      <c r="FV188" s="14">
        <f>IFERROR(VLOOKUP($EG188,Data!$B:$CP,Daily!FV$10,0)/FV$168,0)</f>
      </c>
      <c r="FW188" s="14">
        <f>IFERROR(VLOOKUP($EG188,Data!$B:$CP,Daily!FW$10,0)/FW$168,0)</f>
      </c>
      <c r="FX188" s="14">
        <f>IFERROR(VLOOKUP($EG188,Data!$B:$CP,Daily!FX$10,0)/FX$168,0)</f>
      </c>
      <c r="FY188" s="14">
        <f>IFERROR(VLOOKUP($EG188,Data!$B:$CP,Daily!FY$10,0)/FY$168,0)</f>
      </c>
      <c r="FZ188" s="14">
        <f>IFERROR(VLOOKUP($EG188,Data!$B:$CP,Daily!FZ$10,0)/FZ$168,0)</f>
      </c>
      <c r="GA188" s="14">
        <f>IFERROR(VLOOKUP($EG188,Data!$B:$CP,Daily!GA$10,0)/GA$168,0)</f>
      </c>
      <c r="GB188" s="14">
        <f>IFERROR(VLOOKUP($EG188,Data!$B:$CP,Daily!GB$10,0)/GB$168,0)</f>
      </c>
      <c r="GC188" s="14">
        <f>IFERROR(VLOOKUP($EG188,Data!$B:$CP,Daily!GC$10,0)/GC$168,0)</f>
      </c>
      <c r="GD188" s="14">
        <f>IFERROR(VLOOKUP($EG188,Data!$B:$CP,Daily!GD$10,0)/GD$168,0)</f>
      </c>
      <c r="GE188" s="14">
        <f>IFERROR(VLOOKUP($EG188,Data!$B:$CP,Daily!GE$10,0)/GE$168,0)</f>
      </c>
      <c r="GF188" s="14">
        <f>IFERROR(VLOOKUP($EG188,Data!$B:$CP,Daily!GF$10,0)/GF$168,0)</f>
      </c>
      <c r="GG188" s="14">
        <f>IFERROR(VLOOKUP($EG188,Data!$B:$CP,Daily!GG$10,0)/GG$168,0)</f>
      </c>
      <c r="GH188" s="14">
        <f>IFERROR(VLOOKUP($EG188,Data!$B:$CP,Daily!GH$10,0)/GH$168,0)</f>
      </c>
      <c r="GI188" s="14">
        <f>IFERROR(VLOOKUP($EG188,Data!$B:$CP,Daily!GI$10,0)/GI$168,0)</f>
      </c>
      <c r="GJ188" s="14">
        <f>IFERROR(VLOOKUP($EG188,Data!$B:$CP,Daily!GJ$10,0)/GJ$168,0)</f>
      </c>
      <c r="GK188" s="14">
        <f>IFERROR(VLOOKUP($EG188,Data!$B:$CP,Daily!GK$10,0)/GK$168,0)</f>
      </c>
      <c r="GL188" s="14">
        <f>IFERROR(VLOOKUP($EG188,Data!$B:$CP,Daily!GL$10,0)/GL$168,0)</f>
      </c>
      <c r="GM188" s="14">
        <f>IFERROR(VLOOKUP($EG188,Data!$B:$CP,Daily!GM$10,0)/GM$168,0)</f>
      </c>
      <c r="GN188" s="14">
        <f>IFERROR(VLOOKUP($EG188,Data!$B:$CP,Daily!GN$10,0)/GN$168,0)</f>
      </c>
      <c r="GO188" s="14">
        <f>IFERROR(VLOOKUP($EG188,Data!$B:$CP,Daily!GO$10,0)/GO$168,0)</f>
      </c>
      <c r="GP188" s="14">
        <f>IFERROR(VLOOKUP($EG188,Data!$B:$CP,Daily!GP$10,0)/GP$168,0)</f>
      </c>
      <c r="GQ188" s="14">
        <f>IFERROR(VLOOKUP($EG188,Data!$B:$CP,Daily!GQ$10,0)/GQ$168,0)</f>
      </c>
      <c r="GR188" s="14">
        <f>IFERROR(VLOOKUP($EG188,Data!$B:$CP,Daily!GR$10,0)/GR$168,0)</f>
      </c>
      <c r="GS188" s="14">
        <f>IFERROR(VLOOKUP($EG188,Data!$B:$CP,Daily!GS$10,0)/GS$168,0)</f>
      </c>
      <c r="GT188" s="14">
        <f>IFERROR(VLOOKUP($EG188,Data!$B:$CP,Daily!GT$10,0)/GT$168,0)</f>
      </c>
      <c r="GU188" s="14">
        <f>IFERROR(VLOOKUP($EG188,Data!$B:$CP,Daily!GU$10,0)/GU$168,0)</f>
      </c>
      <c r="GV188" s="14">
        <f>IFERROR(VLOOKUP($EG188,Data!$B:$CP,Daily!GV$10,0)/GV$168,0)</f>
      </c>
      <c r="GW188" s="14">
        <f>IFERROR(VLOOKUP($EG188,Data!$B:$CP,Daily!GW$10,0)/GW$168,0)</f>
      </c>
      <c r="GX188" s="14">
        <f>IFERROR(VLOOKUP($EG188,Data!$B:$CP,Daily!GX$10,0)/GX$168,0)</f>
      </c>
      <c r="GY188" s="14">
        <f>IFERROR(VLOOKUP($EG188,Data!$B:$CP,Daily!GY$10,0)/GY$168,0)</f>
      </c>
      <c r="GZ188" s="14">
        <f>IFERROR(VLOOKUP($EG188,Data!$B:$CP,Daily!GZ$10,0)/GZ$168,0)</f>
      </c>
      <c r="HA188" s="14">
        <f>IFERROR(VLOOKUP($EG188,Data!$B:$CP,Daily!HA$10,0)/HA$168,0)</f>
      </c>
      <c r="HB188" s="14">
        <f>IFERROR(VLOOKUP($EG188,Data!$B:$CP,Daily!HB$10,0)/HB$168,0)</f>
      </c>
      <c r="HC188" s="14">
        <f>IFERROR(VLOOKUP($EG188,Data!$B:$CP,Daily!HC$10,0)/HC$168,0)</f>
      </c>
      <c r="HD188" s="14">
        <f>IFERROR(VLOOKUP($EG188,Data!$B:$CP,Daily!HD$10,0)/HD$168,0)</f>
      </c>
      <c r="HE188" s="14">
        <f>IFERROR(VLOOKUP($EG188,Data!$B:$CP,Daily!HE$10,0)/HE$168,0)</f>
      </c>
      <c r="HF188" s="14">
        <f>IFERROR(VLOOKUP($EG188,Data!$B:$CP,Daily!HF$10,0)/HF$168,0)</f>
      </c>
      <c r="HG188" s="14">
        <f>IFERROR(VLOOKUP($EG188,Data!$B:$CP,Daily!HG$10,0)/HG$168,0)</f>
      </c>
      <c r="HH188" s="14">
        <f>IFERROR(VLOOKUP($EG188,Data!$B:$CP,Daily!HH$10,0)/HH$168,0)</f>
      </c>
      <c r="HI188" s="14">
        <f>IFERROR(VLOOKUP($EG188,Data!$B:$CP,Daily!HI$10,0)/HI$168,0)</f>
      </c>
      <c r="HJ188" s="14">
        <f>IFERROR(VLOOKUP($EG188,Data!$B:$CP,Daily!HJ$10,0)/HJ$168,0)</f>
      </c>
      <c r="HK188" s="14">
        <f>IFERROR(VLOOKUP($EG188,Data!$B:$CP,Daily!HK$10,0)/HK$168,0)</f>
      </c>
      <c r="HL188" s="14">
        <f>IFERROR(VLOOKUP($EG188,Data!$B:$CP,Daily!HL$10,0)/HL$168,0)</f>
      </c>
      <c r="HM188" s="14">
        <f>IFERROR(VLOOKUP($EG188,Data!$B:$CP,Daily!HM$10,0)/HM$168,0)</f>
      </c>
      <c r="HN188" s="14">
        <f>IFERROR(VLOOKUP($EG188,Data!$B:$CP,Daily!HN$10,0)/HN$168,0)</f>
      </c>
      <c r="HO188" s="14">
        <f>IFERROR(VLOOKUP($EG188,Data!$B:$CP,Daily!HO$10,0)/HO$168,0)</f>
      </c>
      <c r="HP188" s="14">
        <f>IFERROR(VLOOKUP($EG188,Data!$B:$CP,Daily!HP$10,0)/HP$168,0)</f>
      </c>
      <c r="HQ188" s="14">
        <f>IFERROR(VLOOKUP($EG188,Data!$B:$CP,Daily!HQ$10,0)/HQ$168,0)</f>
      </c>
      <c r="HR188" s="14">
        <f>IFERROR(VLOOKUP($EG188,Data!$B:$CP,Daily!HR$10,0)/HR$168,0)</f>
      </c>
      <c r="HS188" s="14">
        <f>IFERROR(VLOOKUP($EG188,Data!$B:$CP,Daily!HS$10,0)/HS$168,0)</f>
      </c>
      <c r="HT188" s="14">
        <f>IFERROR(VLOOKUP($EG188,Data!$B:$CP,Daily!HT$10,0)/HT$168,0)</f>
      </c>
      <c r="HU188" s="14">
        <f>IFERROR(VLOOKUP($EG188,Data!$B:$CP,Daily!HU$10,0)/HU$168,0)</f>
      </c>
      <c r="HV188" s="52">
        <f t="shared" si="2141"/>
      </c>
      <c r="HW188" s="52">
        <f t="shared" si="2142"/>
      </c>
      <c r="HX188" s="52">
        <f t="shared" ref="HX188:HX189" si="2796">HW188-HV188</f>
      </c>
      <c r="HY188" s="52">
        <f t="shared" ref="HY188:HY189" si="2797">HW188+(0.75*HX188)</f>
      </c>
      <c r="HZ188" s="52">
        <f t="shared" ref="HZ188:HZ189" si="2798">HV188-(0.75*HX188)</f>
      </c>
      <c r="IA188" s="55"/>
      <c r="IB188" s="14">
        <f t="shared" ref="IB188:IB189" si="2799">_xlfn.STDEV.P(FM188:HT188)</f>
      </c>
      <c r="IC188" s="14">
        <f t="shared" si="2748"/>
      </c>
      <c r="ID188" s="14">
        <f t="shared" si="2749"/>
      </c>
      <c r="IE188" s="16"/>
      <c r="IF188" s="9" t="s">
        <v>903</v>
      </c>
      <c r="IG188" s="9" t="s">
        <v>164</v>
      </c>
      <c r="IH188" s="14">
        <f>IFERROR(VLOOKUP($IF188,Data!$B:$CP,Daily!IH$10,0)/IH$168,0)</f>
      </c>
      <c r="II188" s="14">
        <f>IFERROR(VLOOKUP($IF188,Data!$B:$CP,Daily!II$10,0)/II$168,0)</f>
      </c>
      <c r="IJ188" s="14">
        <f>IFERROR(VLOOKUP($IF188,Data!$B:$CP,Daily!IJ$10,0)/IJ$168,0)</f>
      </c>
      <c r="IK188" s="14">
        <f>IFERROR(VLOOKUP($IF188,Data!$B:$CP,Daily!IK$10,0)/IK$168,0)</f>
      </c>
      <c r="IL188" s="14">
        <f>IFERROR(VLOOKUP($IF188,Data!$B:$CP,Daily!IL$10,0)/IL$168,0)</f>
      </c>
      <c r="IM188" s="14">
        <f>IFERROR(VLOOKUP($IF188,Data!$B:$CP,Daily!IM$10,0)/IM$168,0)</f>
      </c>
      <c r="IN188" s="14">
        <f>IFERROR(VLOOKUP($IF188,Data!$B:$CP,Daily!IN$10,0)/IN$168,0)</f>
      </c>
      <c r="IO188" s="14">
        <f>IFERROR(VLOOKUP($IF188,Data!$B:$CP,Daily!IO$10,0)/IO$168,0)</f>
      </c>
      <c r="IP188" s="14">
        <f>IFERROR(VLOOKUP($IF188,Data!$B:$CP,Daily!IP$10,0)/IP$168,0)</f>
      </c>
      <c r="IQ188" s="14">
        <f>IFERROR(VLOOKUP($IF188,Data!$B:$CP,Daily!IQ$10,0)/IQ$168,0)</f>
      </c>
      <c r="IR188" s="14">
        <f>IFERROR(VLOOKUP($IF188,Data!$B:$CP,Daily!IR$10,0)/IR$168,0)</f>
      </c>
      <c r="IS188" s="14">
        <f>IFERROR(VLOOKUP($IF188,Data!$B:$CP,Daily!IS$10,0)/IS$168,0)</f>
      </c>
      <c r="IT188" s="14">
        <f>IFERROR(VLOOKUP($IF188,Data!$B:$CP,Daily!IT$10,0)/IT$168,0)</f>
      </c>
      <c r="IU188" s="14">
        <f>IFERROR(VLOOKUP($IF188,Data!$B:$CP,Daily!IU$10,0)/IU$168,0)</f>
      </c>
      <c r="IV188" s="14">
        <f>IFERROR(VLOOKUP($IF188,Data!$B:$CP,Daily!IV$10,0)/IV$168,0)</f>
      </c>
      <c r="IW188" s="14">
        <f>IFERROR(VLOOKUP($IF188,Data!$B:$CP,Daily!IW$10,0)/IW$168,0)</f>
      </c>
      <c r="IX188" s="14">
        <f>IFERROR(VLOOKUP($IF188,Data!$B:$CP,Daily!IX$10,0)/IX$168,0)</f>
      </c>
      <c r="IY188" s="14">
        <f>IFERROR(VLOOKUP($IF188,Data!$B:$CP,Daily!IY$10,0)/IY$168,0)</f>
      </c>
      <c r="IZ188" s="14">
        <f>IFERROR(VLOOKUP($IF188,Data!$B:$CP,Daily!IZ$10,0)/IZ$168,0)</f>
      </c>
      <c r="JA188" s="14">
        <f>IFERROR(VLOOKUP($IF188,Data!$B:$CP,Daily!JA$10,0)/JA$168,0)</f>
      </c>
      <c r="JB188" s="14">
        <f>IFERROR(VLOOKUP($IF188,Data!$B:$CP,Daily!JB$10,0)/JB$168,0)</f>
      </c>
      <c r="JC188" s="14">
        <f>IFERROR(VLOOKUP($IF188,Data!$B:$CP,Daily!JC$10,0)/JC$168,0)</f>
      </c>
      <c r="JD188" s="14">
        <f>IFERROR(VLOOKUP($IF188,Data!$B:$CP,Daily!JD$10,0)/JD$168,0)</f>
      </c>
      <c r="JE188" s="14">
        <f>IFERROR(VLOOKUP($IF188,Data!$B:$CP,Daily!JE$10,0)/JE$168,0)</f>
      </c>
      <c r="JF188" s="14">
        <f>IFERROR(VLOOKUP($IF188,Data!$B:$CP,Daily!JF$10,0)/JF$168,0)</f>
      </c>
      <c r="JG188" s="14">
        <f>IFERROR(VLOOKUP($IF188,Data!$B:$CP,Daily!JG$10,0)/JG$168,0)</f>
      </c>
      <c r="JH188" s="14">
        <f>IFERROR(VLOOKUP($IF188,Data!$B:$CP,Daily!JH$10,0)/JH$168,0)</f>
      </c>
      <c r="JI188" s="14">
        <f>IFERROR(VLOOKUP($IF188,Data!$B:$CP,Daily!JI$10,0)/JI$168,0)</f>
      </c>
      <c r="JJ188" s="14">
        <f>IFERROR(VLOOKUP($IF188,Data!$B:$CP,Daily!JJ$10,0)/JJ$168,0)</f>
      </c>
      <c r="JK188" s="14">
        <f>IFERROR(VLOOKUP($IF188,Data!$B:$CP,Daily!JK$10,0)/JK$168,0)</f>
      </c>
      <c r="JL188" s="14">
        <f>IFERROR(VLOOKUP($IF188,Data!$B:$CP,Daily!JL$10,0)/JL$168,0)</f>
      </c>
      <c r="JM188" s="14">
        <f>IFERROR(VLOOKUP($IF188,Data!$B:$CP,Daily!JM$10,0)/JM$168,0)</f>
      </c>
      <c r="JN188" s="14">
        <f>IFERROR(VLOOKUP($IF188,Data!$B:$CP,Daily!JN$10,0)/JN$168,0)</f>
      </c>
      <c r="JO188" s="14">
        <f>IFERROR(VLOOKUP($IF188,Data!$B:$CP,Daily!JO$10,0)/JO$168,0)</f>
      </c>
      <c r="JP188" s="14">
        <f>IFERROR(VLOOKUP($IF188,Data!$B:$CP,Daily!JP$10,0)/JP$168,0)</f>
      </c>
      <c r="JQ188" s="14">
        <f>IFERROR(VLOOKUP($IF188,Data!$B:$CP,Daily!JQ$10,0)/JQ$168,0)</f>
      </c>
      <c r="JR188" s="14">
        <f>IFERROR(VLOOKUP($IF188,Data!$B:$CP,Daily!JR$10,0)/JR$168,0)</f>
      </c>
      <c r="JS188" s="14">
        <f>IFERROR(VLOOKUP($IF188,Data!$B:$CP,Daily!JS$10,0)/JS$168,0)</f>
      </c>
      <c r="JT188" s="14">
        <f>IFERROR(VLOOKUP($IF188,Data!$B:$CP,Daily!JT$10,0)/JT$168,0)</f>
      </c>
      <c r="JU188" s="14">
        <f>IFERROR(VLOOKUP($IF188,Data!$B:$CP,Daily!JU$10,0)/JU$168,0)</f>
      </c>
      <c r="JV188" s="14">
        <f>IFERROR(VLOOKUP($IF188,Data!$B:$CP,Daily!JV$10,0)/JV$168,0)</f>
      </c>
      <c r="JW188" s="14">
        <f>IFERROR(VLOOKUP($IF188,Data!$B:$CP,Daily!JW$10,0)/JW$168,0)</f>
      </c>
      <c r="JX188" s="14">
        <f>IFERROR(VLOOKUP($IF188,Data!$B:$CP,Daily!JX$10,0)/JX$168,0)</f>
      </c>
      <c r="JY188" s="14">
        <f>IFERROR(VLOOKUP($IF188,Data!$B:$CP,Daily!JY$10,0)/JY$168,0)</f>
      </c>
      <c r="JZ188" s="14">
        <f>IFERROR(VLOOKUP($IF188,Data!$B:$CP,Daily!JZ$10,0)/JZ$168,0)</f>
      </c>
      <c r="KA188" s="14">
        <f>IFERROR(VLOOKUP($IF188,Data!$B:$CP,Daily!KA$10,0)/KA$168,0)</f>
      </c>
      <c r="KB188" s="14">
        <f>IFERROR(VLOOKUP($IF188,Data!$B:$CP,Daily!KB$10,0)/KB$168,0)</f>
      </c>
      <c r="KC188" s="14">
        <f>IFERROR(VLOOKUP($IF188,Data!$B:$CP,Daily!KC$10,0)/KC$168,0)</f>
      </c>
      <c r="KD188" s="14">
        <f>IFERROR(VLOOKUP($IF188,Data!$B:$CP,Daily!KD$10,0)/KD$168,0)</f>
      </c>
      <c r="KE188" s="14">
        <f>IFERROR(VLOOKUP($IF188,Data!$B:$CP,Daily!KE$10,0)/KE$168,0)</f>
      </c>
      <c r="KF188" s="14">
        <f>IFERROR(VLOOKUP($IF188,Data!$B:$CP,Daily!KF$10,0)/KF$168,0)</f>
      </c>
      <c r="KG188" s="14">
        <f>IFERROR(VLOOKUP($IF188,Data!$B:$CP,Daily!KG$10,0)/KG$168,0)</f>
      </c>
      <c r="KH188" s="14">
        <f>IFERROR(VLOOKUP($IF188,Data!$B:$CP,Daily!KH$10,0)/KH$168,0)</f>
      </c>
      <c r="KI188" s="14">
        <f>IFERROR(VLOOKUP($IF188,Data!$B:$CP,Daily!KI$10,0)/KI$168,0)</f>
      </c>
      <c r="KJ188" s="14">
        <f>IFERROR(VLOOKUP($IF188,Data!$B:$CP,Daily!KJ$10,0)/KJ$168,0)</f>
      </c>
      <c r="KK188" s="14">
        <f>IFERROR(VLOOKUP($IF188,Data!$B:$CP,Daily!KK$10,0)/KK$168,0)</f>
      </c>
      <c r="KL188" s="14">
        <f>IFERROR(VLOOKUP($IF188,Data!$B:$CP,Daily!KL$10,0)/KL$168,0)</f>
      </c>
      <c r="KM188" s="14">
        <f>IFERROR(VLOOKUP($IF188,Data!$B:$CP,Daily!KM$10,0)/KM$168,0)</f>
      </c>
      <c r="KN188" s="14">
        <f>IFERROR(VLOOKUP($IF188,Data!$B:$CP,Daily!KN$10,0)/KN$168,0)</f>
      </c>
      <c r="KO188" s="14">
        <f>IFERROR(VLOOKUP($IF188,Data!$B:$CP,Daily!KO$10,0)/KO$168,0)</f>
      </c>
      <c r="KP188" s="14">
        <f>IFERROR(VLOOKUP($IF188,Data!$B:$CP,Daily!KP$10,0)/KP$168,0)</f>
      </c>
      <c r="KQ188" s="14">
        <f>IFERROR(VLOOKUP($IF188,Data!$B:$CP,Daily!KQ$10,0)/KQ$168,0)</f>
      </c>
      <c r="KR188" s="14">
        <f>IFERROR(VLOOKUP($IF188,Data!$B:$CP,Daily!KR$10,0)/KR$168,0)</f>
      </c>
      <c r="KS188" s="14">
        <f>IFERROR(VLOOKUP($IF188,Data!$B:$CP,Daily!KS$10,0)/KS$168,0)</f>
      </c>
      <c r="KT188" s="14">
        <f>IFERROR(VLOOKUP($IF188,Data!$B:$CP,Daily!KT$10,0)/KT$168,0)</f>
      </c>
      <c r="KU188" s="14">
        <f>IFERROR(VLOOKUP($IF188,Data!$B:$CP,Daily!KU$10,0)/KU$168,0)</f>
      </c>
      <c r="KV188" s="14">
        <f>IFERROR(VLOOKUP($IF188,Data!$B:$CP,Daily!KV$10,0)/KV$168,0)</f>
      </c>
      <c r="KW188" s="14">
        <f>IFERROR(VLOOKUP($IF188,Data!$B:$CP,Daily!KW$10,0)/KW$168,0)</f>
      </c>
      <c r="KX188" s="14">
        <f>IFERROR(VLOOKUP($IF188,Data!$B:$CP,Daily!KX$10,0)/KX$168,0)</f>
      </c>
      <c r="KY188" s="14">
        <f>IFERROR(VLOOKUP($IF188,Data!$B:$CP,Daily!KY$10,0)/KY$168,0)</f>
      </c>
      <c r="KZ188" s="14">
        <f>IFERROR(VLOOKUP($IF188,Data!$B:$CP,Daily!KZ$10,0)/KZ$168,0)</f>
      </c>
      <c r="LA188" s="14">
        <f>IFERROR(VLOOKUP($IF188,Data!$B:$CP,Daily!LA$10,0)/LA$168,0)</f>
      </c>
      <c r="LB188" s="14">
        <f>IFERROR(VLOOKUP($IF188,Data!$B:$CP,Daily!LB$10,0)/LB$168,0)</f>
      </c>
      <c r="LC188" s="14">
        <f>IFERROR(VLOOKUP($IF188,Data!$B:$CP,Daily!LC$10,0)/LC$168,0)</f>
      </c>
      <c r="LD188" s="14">
        <f>IFERROR(VLOOKUP($IF188,Data!$B:$CP,Daily!LD$10,0)/LD$168,0)</f>
      </c>
      <c r="LE188" s="14">
        <f>IFERROR(VLOOKUP($IF188,Data!$B:$CP,Daily!LE$10,0)/LE$168,0)</f>
      </c>
      <c r="LF188" s="14">
        <f>IFERROR(VLOOKUP($IF188,Data!$B:$CP,Daily!LF$10,0)/LF$168,0)</f>
      </c>
      <c r="LG188" s="14">
        <f>IFERROR(VLOOKUP($IF188,Data!$B:$CP,Daily!LG$10,0)/LG$168,0)</f>
      </c>
      <c r="LH188" s="14">
        <f>IFERROR(VLOOKUP($IF188,Data!$B:$CP,Daily!LH$10,0)/LH$168,0)</f>
      </c>
      <c r="LI188" s="14">
        <f>IFERROR(VLOOKUP($IF188,Data!$B:$CP,Daily!LI$10,0)/LI$168,0)</f>
      </c>
      <c r="LJ188" s="14">
        <f>IFERROR(VLOOKUP($IF188,Data!$B:$CP,Daily!LJ$10,0)/LJ$168,0)</f>
      </c>
      <c r="LK188" s="14">
        <f>IFERROR(VLOOKUP($IF188,Data!$B:$CP,Daily!LK$10,0)/LK$168,0)</f>
      </c>
      <c r="LL188" s="14">
        <f>IFERROR(VLOOKUP($IF188,Data!$B:$CP,Daily!LL$10,0)/LL$168,0)</f>
      </c>
      <c r="LM188" s="14">
        <f>IFERROR(VLOOKUP($IF188,Data!$B:$CP,Daily!LM$10,0)/LM$168,0)</f>
      </c>
      <c r="LN188" s="14">
        <f>IFERROR(VLOOKUP($IF188,Data!$B:$CP,Daily!LN$10,0)/LN$168,0)</f>
      </c>
      <c r="LO188" s="14">
        <f>IFERROR(VLOOKUP($IF188,Data!$B:$CP,Daily!LO$10,0)/LO$168,0)</f>
      </c>
      <c r="LP188" s="14">
        <f>IFERROR(VLOOKUP($IF188,Data!$B:$CP,Daily!LP$10,0)/LP$168,0)</f>
      </c>
      <c r="LQ188" s="14">
        <f>IFERROR(VLOOKUP($IF188,Data!$B:$CP,Daily!LQ$10,0)/LQ$168,0)</f>
      </c>
      <c r="LR188" s="14">
        <f>IFERROR(VLOOKUP($IF188,Data!$B:$CP,Daily!LR$10,0)/LR$168,0)</f>
      </c>
      <c r="LS188" s="14">
        <f>IFERROR(VLOOKUP($IF188,Data!$B:$CP,Daily!LS$10,0)/LS$168,0)</f>
      </c>
      <c r="LU188" s="52">
        <f t="shared" si="2145"/>
      </c>
      <c r="LV188" s="52">
        <f t="shared" si="2146"/>
      </c>
      <c r="LW188" s="52">
        <f t="shared" ref="LW188:LW189" si="2800">LV188-LU188</f>
      </c>
      <c r="LX188" s="52">
        <f t="shared" ref="LX188:LX189" si="2801">LV188+(0.75*LW188)</f>
      </c>
      <c r="LY188" s="52">
        <f t="shared" ref="LY188:LY189" si="2802">LU188-(0.75*LW188)</f>
      </c>
      <c r="LZ188" s="55"/>
      <c r="MA188" s="14">
        <f t="shared" ref="MA188:MA189" si="2803">_xlfn.STDEV.P(JL188:LS188)</f>
      </c>
      <c r="MB188" s="14">
        <f t="shared" si="2750"/>
      </c>
      <c r="MC188" s="14">
        <f t="shared" si="2751"/>
      </c>
    </row>
    <row r="189" spans="4:341" x14ac:dyDescent="0.25">
      <c r="D189" s="74" t="s">
        <v>904</v>
      </c>
      <c r="E189" s="67" t="str">
        <f>VLOOKUP($D189,'Metric Nature'!$C:$D,2,0)&amp;IF(($F189&lt;(EA189)),"Below",IF(($F189&gt;(DZ189)),"Above","Within"))</f>
      </c>
      <c r="F189" s="71">
        <f t="shared" si="2783"/>
      </c>
      <c r="G189" s="63">
        <f t="shared" si="2775"/>
      </c>
      <c r="H189" s="98">
        <f t="shared" si="2784"/>
      </c>
      <c r="I189" s="63">
        <f t="shared" si="2776"/>
      </c>
      <c r="J189" s="71">
        <f t="shared" si="2785"/>
      </c>
      <c r="K189" s="62">
        <f t="shared" si="2777"/>
      </c>
      <c r="L189" s="70"/>
      <c r="M189" s="67" t="str">
        <f>VLOOKUP($D189,'Metric Nature'!$C:$D,2,0)&amp;IF(($N189&lt;(HZ189)),"Below",IF(($N189&gt;(HY189)),"Above","Within"))</f>
      </c>
      <c r="N189" s="71">
        <f t="shared" si="2786"/>
      </c>
      <c r="O189" s="63">
        <f t="shared" si="2778"/>
      </c>
      <c r="P189" s="98">
        <f t="shared" si="2782"/>
      </c>
      <c r="Q189" s="63">
        <f t="shared" si="2779"/>
      </c>
      <c r="R189" s="71">
        <f t="shared" si="2787"/>
      </c>
      <c r="S189" s="62">
        <f t="shared" ref="S189" si="2804">IB189</f>
      </c>
      <c r="T189" s="70"/>
      <c r="U189" s="67" t="str">
        <f>VLOOKUP($D189,'Metric Nature'!$C:$D,2,0)&amp;IF(($V189&lt;(LY189)),"Below",IF(($V189&gt;(LX189)),"Above","Within"))</f>
      </c>
      <c r="V189" s="62">
        <f t="shared" si="2788"/>
      </c>
      <c r="W189" s="63">
        <f t="shared" si="2780"/>
      </c>
      <c r="X189" s="62">
        <f t="shared" si="2789"/>
      </c>
      <c r="Y189" s="63">
        <f t="shared" si="2781"/>
      </c>
      <c r="Z189" s="62">
        <f t="shared" si="2790"/>
      </c>
      <c r="AA189" s="62">
        <f t="shared" si="2791"/>
      </c>
      <c r="AB189" s="64"/>
      <c r="AC189" s="60" t="s">
        <v>905</v>
      </c>
      <c r="AI189" s="9" t="s">
        <v>904</v>
      </c>
      <c r="AJ189" s="14">
        <f>IFERROR((IFERROR(VLOOKUP($EG189,Data!$B:$CP,Daily!EI$10,0),0)+IFERROR(VLOOKUP($IF189,Data!$B:$CP,Daily!IH$10,0),0))/AJ$168,0)</f>
      </c>
      <c r="AK189" s="14">
        <f>IFERROR((IFERROR(VLOOKUP($EG189,Data!$B:$CP,Daily!EJ$10,0),0)+IFERROR(VLOOKUP($IF189,Data!$B:$CP,Daily!II$10,0),0))/AK$168,0)</f>
      </c>
      <c r="AL189" s="14">
        <f>IFERROR((IFERROR(VLOOKUP($EG189,Data!$B:$CP,Daily!EK$10,0),0)+IFERROR(VLOOKUP($IF189,Data!$B:$CP,Daily!IJ$10,0),0))/AL$168,0)</f>
      </c>
      <c r="AM189" s="14">
        <f>IFERROR((IFERROR(VLOOKUP($EG189,Data!$B:$CP,Daily!EL$10,0),0)+IFERROR(VLOOKUP($IF189,Data!$B:$CP,Daily!IK$10,0),0))/AM$168,0)</f>
      </c>
      <c r="AN189" s="14">
        <f>IFERROR((IFERROR(VLOOKUP($EG189,Data!$B:$CP,Daily!EM$10,0),0)+IFERROR(VLOOKUP($IF189,Data!$B:$CP,Daily!IL$10,0),0))/AN$168,0)</f>
      </c>
      <c r="AO189" s="14">
        <f>IFERROR((IFERROR(VLOOKUP($EG189,Data!$B:$CP,Daily!EN$10,0),0)+IFERROR(VLOOKUP($IF189,Data!$B:$CP,Daily!IM$10,0),0))/AO$168,0)</f>
      </c>
      <c r="AP189" s="14">
        <f>IFERROR((IFERROR(VLOOKUP($EG189,Data!$B:$CP,Daily!EO$10,0),0)+IFERROR(VLOOKUP($IF189,Data!$B:$CP,Daily!IN$10,0),0))/AP$168,0)</f>
      </c>
      <c r="AQ189" s="14">
        <f>IFERROR((IFERROR(VLOOKUP($EG189,Data!$B:$CP,Daily!EP$10,0),0)+IFERROR(VLOOKUP($IF189,Data!$B:$CP,Daily!IO$10,0),0))/AQ$168,0)</f>
      </c>
      <c r="AR189" s="14">
        <f>IFERROR((IFERROR(VLOOKUP($EG189,Data!$B:$CP,Daily!EQ$10,0),0)+IFERROR(VLOOKUP($IF189,Data!$B:$CP,Daily!IP$10,0),0))/AR$168,0)</f>
      </c>
      <c r="AS189" s="14">
        <f>IFERROR((IFERROR(VLOOKUP($EG189,Data!$B:$CP,Daily!ER$10,0),0)+IFERROR(VLOOKUP($IF189,Data!$B:$CP,Daily!IQ$10,0),0))/AS$168,0)</f>
      </c>
      <c r="AT189" s="14">
        <f>IFERROR((IFERROR(VLOOKUP($EG189,Data!$B:$CP,Daily!ES$10,0),0)+IFERROR(VLOOKUP($IF189,Data!$B:$CP,Daily!IR$10,0),0))/AT$168,0)</f>
      </c>
      <c r="AU189" s="14">
        <f>IFERROR((IFERROR(VLOOKUP($EG189,Data!$B:$CP,Daily!ET$10,0),0)+IFERROR(VLOOKUP($IF189,Data!$B:$CP,Daily!IS$10,0),0))/AU$168,0)</f>
      </c>
      <c r="AV189" s="14">
        <f>IFERROR((IFERROR(VLOOKUP($EG189,Data!$B:$CP,Daily!EU$10,0),0)+IFERROR(VLOOKUP($IF189,Data!$B:$CP,Daily!IT$10,0),0))/AV$168,0)</f>
      </c>
      <c r="AW189" s="14">
        <f>IFERROR((IFERROR(VLOOKUP($EG189,Data!$B:$CP,Daily!EV$10,0),0)+IFERROR(VLOOKUP($IF189,Data!$B:$CP,Daily!IU$10,0),0))/AW$168,0)</f>
      </c>
      <c r="AX189" s="14">
        <f>IFERROR((IFERROR(VLOOKUP($EG189,Data!$B:$CP,Daily!EW$10,0),0)+IFERROR(VLOOKUP($IF189,Data!$B:$CP,Daily!IV$10,0),0))/AX$168,0)</f>
      </c>
      <c r="AY189" s="14">
        <f>IFERROR((IFERROR(VLOOKUP($EG189,Data!$B:$CP,Daily!EX$10,0),0)+IFERROR(VLOOKUP($IF189,Data!$B:$CP,Daily!IW$10,0),0))/AY$168,0)</f>
      </c>
      <c r="AZ189" s="14">
        <f>IFERROR((IFERROR(VLOOKUP($EG189,Data!$B:$CP,Daily!EY$10,0),0)+IFERROR(VLOOKUP($IF189,Data!$B:$CP,Daily!IX$10,0),0))/AZ$168,0)</f>
      </c>
      <c r="BA189" s="14">
        <f>IFERROR((IFERROR(VLOOKUP($EG189,Data!$B:$CP,Daily!EZ$10,0),0)+IFERROR(VLOOKUP($IF189,Data!$B:$CP,Daily!IY$10,0),0))/BA$168,0)</f>
      </c>
      <c r="BB189" s="14">
        <f>IFERROR((IFERROR(VLOOKUP($EG189,Data!$B:$CP,Daily!FA$10,0),0)+IFERROR(VLOOKUP($IF189,Data!$B:$CP,Daily!IZ$10,0),0))/BB$168,0)</f>
      </c>
      <c r="BC189" s="14">
        <f>IFERROR((IFERROR(VLOOKUP($EG189,Data!$B:$CP,Daily!FB$10,0),0)+IFERROR(VLOOKUP($IF189,Data!$B:$CP,Daily!JA$10,0),0))/BC$168,0)</f>
      </c>
      <c r="BD189" s="14">
        <f>IFERROR((IFERROR(VLOOKUP($EG189,Data!$B:$CP,Daily!FC$10,0),0)+IFERROR(VLOOKUP($IF189,Data!$B:$CP,Daily!JB$10,0),0))/BD$168,0)</f>
      </c>
      <c r="BE189" s="14">
        <f>IFERROR((IFERROR(VLOOKUP($EG189,Data!$B:$CP,Daily!FD$10,0),0)+IFERROR(VLOOKUP($IF189,Data!$B:$CP,Daily!JC$10,0),0))/BE$168,0)</f>
      </c>
      <c r="BF189" s="14">
        <f>IFERROR((IFERROR(VLOOKUP($EG189,Data!$B:$CP,Daily!FE$10,0),0)+IFERROR(VLOOKUP($IF189,Data!$B:$CP,Daily!JD$10,0),0))/BF$168,0)</f>
      </c>
      <c r="BG189" s="14">
        <f>IFERROR((IFERROR(VLOOKUP($EG189,Data!$B:$CP,Daily!FF$10,0),0)+IFERROR(VLOOKUP($IF189,Data!$B:$CP,Daily!JE$10,0),0))/BG$168,0)</f>
      </c>
      <c r="BH189" s="14">
        <f>IFERROR((IFERROR(VLOOKUP($EG189,Data!$B:$CP,Daily!FG$10,0),0)+IFERROR(VLOOKUP($IF189,Data!$B:$CP,Daily!JF$10,0),0))/BH$168,0)</f>
      </c>
      <c r="BI189" s="14">
        <f>IFERROR((IFERROR(VLOOKUP($EG189,Data!$B:$CP,Daily!FH$10,0),0)+IFERROR(VLOOKUP($IF189,Data!$B:$CP,Daily!JG$10,0),0))/BI$168,0)</f>
      </c>
      <c r="BJ189" s="14">
        <f>IFERROR((IFERROR(VLOOKUP($EG189,Data!$B:$CP,Daily!FI$10,0),0)+IFERROR(VLOOKUP($IF189,Data!$B:$CP,Daily!JH$10,0),0))/BJ$168,0)</f>
      </c>
      <c r="BK189" s="14">
        <f>IFERROR((IFERROR(VLOOKUP($EG189,Data!$B:$CP,Daily!FJ$10,0),0)+IFERROR(VLOOKUP($IF189,Data!$B:$CP,Daily!JI$10,0),0))/BK$168,0)</f>
      </c>
      <c r="BL189" s="14">
        <f>IFERROR((IFERROR(VLOOKUP($EG189,Data!$B:$CP,Daily!FK$10,0),0)+IFERROR(VLOOKUP($IF189,Data!$B:$CP,Daily!JJ$10,0),0))/BL$168,0)</f>
      </c>
      <c r="BM189" s="14">
        <f>IFERROR((IFERROR(VLOOKUP($EG189,Data!$B:$CP,Daily!FL$10,0),0)+IFERROR(VLOOKUP($IF189,Data!$B:$CP,Daily!JK$10,0),0))/BM$168,0)</f>
      </c>
      <c r="BN189" s="14">
        <f>IFERROR((IFERROR(VLOOKUP($EG189,Data!$B:$CP,Daily!FM$10,0),0)+IFERROR(VLOOKUP($IF189,Data!$B:$CP,Daily!JL$10,0),0))/BN$168,0)</f>
      </c>
      <c r="BO189" s="14">
        <f>IFERROR((IFERROR(VLOOKUP($EG189,Data!$B:$CP,Daily!FN$10,0),0)+IFERROR(VLOOKUP($IF189,Data!$B:$CP,Daily!JM$10,0),0))/BO$168,0)</f>
      </c>
      <c r="BP189" s="14">
        <f>IFERROR((IFERROR(VLOOKUP($EG189,Data!$B:$CP,Daily!FO$10,0),0)+IFERROR(VLOOKUP($IF189,Data!$B:$CP,Daily!JN$10,0),0))/BP$168,0)</f>
      </c>
      <c r="BQ189" s="14">
        <f>IFERROR((IFERROR(VLOOKUP($EG189,Data!$B:$CP,Daily!FP$10,0),0)+IFERROR(VLOOKUP($IF189,Data!$B:$CP,Daily!JO$10,0),0))/BQ$168,0)</f>
      </c>
      <c r="BR189" s="14">
        <f>IFERROR((IFERROR(VLOOKUP($EG189,Data!$B:$CP,Daily!FQ$10,0),0)+IFERROR(VLOOKUP($IF189,Data!$B:$CP,Daily!JP$10,0),0))/BR$168,0)</f>
      </c>
      <c r="BS189" s="14">
        <f>IFERROR((IFERROR(VLOOKUP($EG189,Data!$B:$CP,Daily!FR$10,0),0)+IFERROR(VLOOKUP($IF189,Data!$B:$CP,Daily!JQ$10,0),0))/BS$168,0)</f>
      </c>
      <c r="BT189" s="14">
        <f>IFERROR((IFERROR(VLOOKUP($EG189,Data!$B:$CP,Daily!FS$10,0),0)+IFERROR(VLOOKUP($IF189,Data!$B:$CP,Daily!JR$10,0),0))/BT$168,0)</f>
      </c>
      <c r="BU189" s="14">
        <f>IFERROR((IFERROR(VLOOKUP($EG189,Data!$B:$CP,Daily!FT$10,0),0)+IFERROR(VLOOKUP($IF189,Data!$B:$CP,Daily!JS$10,0),0))/BU$168,0)</f>
      </c>
      <c r="BV189" s="14">
        <f>IFERROR((IFERROR(VLOOKUP($EG189,Data!$B:$CP,Daily!FU$10,0),0)+IFERROR(VLOOKUP($IF189,Data!$B:$CP,Daily!JT$10,0),0))/BV$168,0)</f>
      </c>
      <c r="BW189" s="14">
        <f>IFERROR((IFERROR(VLOOKUP($EG189,Data!$B:$CP,Daily!FV$10,0),0)+IFERROR(VLOOKUP($IF189,Data!$B:$CP,Daily!JU$10,0),0))/BW$168,0)</f>
      </c>
      <c r="BX189" s="14">
        <f>IFERROR((IFERROR(VLOOKUP($EG189,Data!$B:$CP,Daily!FW$10,0),0)+IFERROR(VLOOKUP($IF189,Data!$B:$CP,Daily!JV$10,0),0))/BX$168,0)</f>
      </c>
      <c r="BY189" s="14">
        <f>IFERROR((IFERROR(VLOOKUP($EG189,Data!$B:$CP,Daily!FX$10,0),0)+IFERROR(VLOOKUP($IF189,Data!$B:$CP,Daily!JW$10,0),0))/BY$168,0)</f>
      </c>
      <c r="BZ189" s="14">
        <f>IFERROR((IFERROR(VLOOKUP($EG189,Data!$B:$CP,Daily!FY$10,0),0)+IFERROR(VLOOKUP($IF189,Data!$B:$CP,Daily!JX$10,0),0))/BZ$168,0)</f>
      </c>
      <c r="CA189" s="14">
        <f>IFERROR((IFERROR(VLOOKUP($EG189,Data!$B:$CP,Daily!FZ$10,0),0)+IFERROR(VLOOKUP($IF189,Data!$B:$CP,Daily!JY$10,0),0))/CA$168,0)</f>
      </c>
      <c r="CB189" s="14">
        <f>IFERROR((IFERROR(VLOOKUP($EG189,Data!$B:$CP,Daily!GA$10,0),0)+IFERROR(VLOOKUP($IF189,Data!$B:$CP,Daily!JZ$10,0),0))/CB$168,0)</f>
      </c>
      <c r="CC189" s="14">
        <f>IFERROR((IFERROR(VLOOKUP($EG189,Data!$B:$CP,Daily!GB$10,0),0)+IFERROR(VLOOKUP($IF189,Data!$B:$CP,Daily!KA$10,0),0))/CC$168,0)</f>
      </c>
      <c r="CD189" s="14">
        <f>IFERROR((IFERROR(VLOOKUP($EG189,Data!$B:$CP,Daily!GC$10,0),0)+IFERROR(VLOOKUP($IF189,Data!$B:$CP,Daily!KB$10,0),0))/CD$168,0)</f>
      </c>
      <c r="CE189" s="14">
        <f>IFERROR((IFERROR(VLOOKUP($EG189,Data!$B:$CP,Daily!GD$10,0),0)+IFERROR(VLOOKUP($IF189,Data!$B:$CP,Daily!KC$10,0),0))/CE$168,0)</f>
      </c>
      <c r="CF189" s="14">
        <f>IFERROR((IFERROR(VLOOKUP($EG189,Data!$B:$CP,Daily!GE$10,0),0)+IFERROR(VLOOKUP($IF189,Data!$B:$CP,Daily!KD$10,0),0))/CF$168,0)</f>
      </c>
      <c r="CG189" s="14">
        <f>IFERROR((IFERROR(VLOOKUP($EG189,Data!$B:$CP,Daily!GF$10,0),0)+IFERROR(VLOOKUP($IF189,Data!$B:$CP,Daily!KE$10,0),0))/CG$168,0)</f>
      </c>
      <c r="CH189" s="14">
        <f>IFERROR((IFERROR(VLOOKUP($EG189,Data!$B:$CP,Daily!GG$10,0),0)+IFERROR(VLOOKUP($IF189,Data!$B:$CP,Daily!KF$10,0),0))/CH$168,0)</f>
      </c>
      <c r="CI189" s="14">
        <f>IFERROR((IFERROR(VLOOKUP($EG189,Data!$B:$CP,Daily!GH$10,0),0)+IFERROR(VLOOKUP($IF189,Data!$B:$CP,Daily!KG$10,0),0))/CI$168,0)</f>
      </c>
      <c r="CJ189" s="14">
        <f>IFERROR((IFERROR(VLOOKUP($EG189,Data!$B:$CP,Daily!GI$10,0),0)+IFERROR(VLOOKUP($IF189,Data!$B:$CP,Daily!KH$10,0),0))/CJ$168,0)</f>
      </c>
      <c r="CK189" s="14">
        <f>IFERROR((IFERROR(VLOOKUP($EG189,Data!$B:$CP,Daily!GJ$10,0),0)+IFERROR(VLOOKUP($IF189,Data!$B:$CP,Daily!KI$10,0),0))/CK$168,0)</f>
      </c>
      <c r="CL189" s="14">
        <f>IFERROR((IFERROR(VLOOKUP($EG189,Data!$B:$CP,Daily!GK$10,0),0)+IFERROR(VLOOKUP($IF189,Data!$B:$CP,Daily!KJ$10,0),0))/CL$168,0)</f>
      </c>
      <c r="CM189" s="14">
        <f>IFERROR((IFERROR(VLOOKUP($EG189,Data!$B:$CP,Daily!GL$10,0),0)+IFERROR(VLOOKUP($IF189,Data!$B:$CP,Daily!KK$10,0),0))/CM$168,0)</f>
      </c>
      <c r="CN189" s="14">
        <f>IFERROR((IFERROR(VLOOKUP($EG189,Data!$B:$CP,Daily!GM$10,0),0)+IFERROR(VLOOKUP($IF189,Data!$B:$CP,Daily!KL$10,0),0))/CN$168,0)</f>
      </c>
      <c r="CO189" s="14">
        <f>IFERROR((IFERROR(VLOOKUP($EG189,Data!$B:$CP,Daily!GN$10,0),0)+IFERROR(VLOOKUP($IF189,Data!$B:$CP,Daily!KM$10,0),0))/CO$168,0)</f>
      </c>
      <c r="CP189" s="14">
        <f>IFERROR((IFERROR(VLOOKUP($EG189,Data!$B:$CP,Daily!GO$10,0),0)+IFERROR(VLOOKUP($IF189,Data!$B:$CP,Daily!KN$10,0),0))/CP$168,0)</f>
      </c>
      <c r="CQ189" s="14">
        <f>IFERROR((IFERROR(VLOOKUP($EG189,Data!$B:$CP,Daily!GP$10,0),0)+IFERROR(VLOOKUP($IF189,Data!$B:$CP,Daily!KO$10,0),0))/CQ$168,0)</f>
      </c>
      <c r="CR189" s="14">
        <f>IFERROR((IFERROR(VLOOKUP($EG189,Data!$B:$CP,Daily!GQ$10,0),0)+IFERROR(VLOOKUP($IF189,Data!$B:$CP,Daily!KP$10,0),0))/CR$168,0)</f>
      </c>
      <c r="CS189" s="14">
        <f>IFERROR((IFERROR(VLOOKUP($EG189,Data!$B:$CP,Daily!GR$10,0),0)+IFERROR(VLOOKUP($IF189,Data!$B:$CP,Daily!KQ$10,0),0))/CS$168,0)</f>
      </c>
      <c r="CT189" s="14">
        <f>IFERROR((IFERROR(VLOOKUP($EG189,Data!$B:$CP,Daily!GS$10,0),0)+IFERROR(VLOOKUP($IF189,Data!$B:$CP,Daily!KR$10,0),0))/CT$168,0)</f>
      </c>
      <c r="CU189" s="14">
        <f>IFERROR((IFERROR(VLOOKUP($EG189,Data!$B:$CP,Daily!GT$10,0),0)+IFERROR(VLOOKUP($IF189,Data!$B:$CP,Daily!KS$10,0),0))/CU$168,0)</f>
      </c>
      <c r="CV189" s="14">
        <f>IFERROR((IFERROR(VLOOKUP($EG189,Data!$B:$CP,Daily!GU$10,0),0)+IFERROR(VLOOKUP($IF189,Data!$B:$CP,Daily!KT$10,0),0))/CV$168,0)</f>
      </c>
      <c r="CW189" s="14">
        <f>IFERROR((IFERROR(VLOOKUP($EG189,Data!$B:$CP,Daily!GV$10,0),0)+IFERROR(VLOOKUP($IF189,Data!$B:$CP,Daily!KU$10,0),0))/CW$168,0)</f>
      </c>
      <c r="CX189" s="14">
        <f>IFERROR((IFERROR(VLOOKUP($EG189,Data!$B:$CP,Daily!GW$10,0),0)+IFERROR(VLOOKUP($IF189,Data!$B:$CP,Daily!KV$10,0),0))/CX$168,0)</f>
      </c>
      <c r="CY189" s="14">
        <f>IFERROR((IFERROR(VLOOKUP($EG189,Data!$B:$CP,Daily!GX$10,0),0)+IFERROR(VLOOKUP($IF189,Data!$B:$CP,Daily!KW$10,0),0))/CY$168,0)</f>
      </c>
      <c r="CZ189" s="14">
        <f>IFERROR((IFERROR(VLOOKUP($EG189,Data!$B:$CP,Daily!GY$10,0),0)+IFERROR(VLOOKUP($IF189,Data!$B:$CP,Daily!KX$10,0),0))/CZ$168,0)</f>
      </c>
      <c r="DA189" s="14">
        <f>IFERROR((IFERROR(VLOOKUP($EG189,Data!$B:$CP,Daily!GZ$10,0),0)+IFERROR(VLOOKUP($IF189,Data!$B:$CP,Daily!KY$10,0),0))/DA$168,0)</f>
      </c>
      <c r="DB189" s="14">
        <f>IFERROR((IFERROR(VLOOKUP($EG189,Data!$B:$CP,Daily!HA$10,0),0)+IFERROR(VLOOKUP($IF189,Data!$B:$CP,Daily!KZ$10,0),0))/DB$168,0)</f>
      </c>
      <c r="DC189" s="14">
        <f>IFERROR((IFERROR(VLOOKUP($EG189,Data!$B:$CP,Daily!HB$10,0),0)+IFERROR(VLOOKUP($IF189,Data!$B:$CP,Daily!LA$10,0),0))/DC$168,0)</f>
      </c>
      <c r="DD189" s="14">
        <f>IFERROR((IFERROR(VLOOKUP($EG189,Data!$B:$CP,Daily!HC$10,0),0)+IFERROR(VLOOKUP($IF189,Data!$B:$CP,Daily!LB$10,0),0))/DD$168,0)</f>
      </c>
      <c r="DE189" s="14">
        <f>IFERROR((IFERROR(VLOOKUP($EG189,Data!$B:$CP,Daily!HD$10,0),0)+IFERROR(VLOOKUP($IF189,Data!$B:$CP,Daily!LC$10,0),0))/DE$168,0)</f>
      </c>
      <c r="DF189" s="14">
        <f>IFERROR((IFERROR(VLOOKUP($EG189,Data!$B:$CP,Daily!HE$10,0),0)+IFERROR(VLOOKUP($IF189,Data!$B:$CP,Daily!LD$10,0),0))/DF$168,0)</f>
      </c>
      <c r="DG189" s="14">
        <f>IFERROR((IFERROR(VLOOKUP($EG189,Data!$B:$CP,Daily!HF$10,0),0)+IFERROR(VLOOKUP($IF189,Data!$B:$CP,Daily!LE$10,0),0))/DG$168,0)</f>
      </c>
      <c r="DH189" s="14">
        <f>IFERROR((IFERROR(VLOOKUP($EG189,Data!$B:$CP,Daily!HG$10,0),0)+IFERROR(VLOOKUP($IF189,Data!$B:$CP,Daily!LF$10,0),0))/DH$168,0)</f>
      </c>
      <c r="DI189" s="14">
        <f>IFERROR((IFERROR(VLOOKUP($EG189,Data!$B:$CP,Daily!HH$10,0),0)+IFERROR(VLOOKUP($IF189,Data!$B:$CP,Daily!LG$10,0),0))/DI$168,0)</f>
      </c>
      <c r="DJ189" s="14">
        <f>IFERROR((IFERROR(VLOOKUP($EG189,Data!$B:$CP,Daily!HI$10,0),0)+IFERROR(VLOOKUP($IF189,Data!$B:$CP,Daily!LH$10,0),0))/DJ$168,0)</f>
      </c>
      <c r="DK189" s="14">
        <f>IFERROR((IFERROR(VLOOKUP($EG189,Data!$B:$CP,Daily!HJ$10,0),0)+IFERROR(VLOOKUP($IF189,Data!$B:$CP,Daily!LI$10,0),0))/DK$168,0)</f>
      </c>
      <c r="DL189" s="14">
        <f>IFERROR((IFERROR(VLOOKUP($EG189,Data!$B:$CP,Daily!HK$10,0),0)+IFERROR(VLOOKUP($IF189,Data!$B:$CP,Daily!LJ$10,0),0))/DL$168,0)</f>
      </c>
      <c r="DM189" s="14">
        <f>IFERROR((IFERROR(VLOOKUP($EG189,Data!$B:$CP,Daily!HL$10,0),0)+IFERROR(VLOOKUP($IF189,Data!$B:$CP,Daily!LK$10,0),0))/DM$168,0)</f>
      </c>
      <c r="DN189" s="14">
        <f>IFERROR((IFERROR(VLOOKUP($EG189,Data!$B:$CP,Daily!HM$10,0),0)+IFERROR(VLOOKUP($IF189,Data!$B:$CP,Daily!LL$10,0),0))/DN$168,0)</f>
      </c>
      <c r="DO189" s="14">
        <f>IFERROR((IFERROR(VLOOKUP($EG189,Data!$B:$CP,Daily!HN$10,0),0)+IFERROR(VLOOKUP($IF189,Data!$B:$CP,Daily!LM$10,0),0))/DO$168,0)</f>
      </c>
      <c r="DP189" s="14">
        <f>IFERROR((IFERROR(VLOOKUP($EG189,Data!$B:$CP,Daily!HO$10,0),0)+IFERROR(VLOOKUP($IF189,Data!$B:$CP,Daily!LN$10,0),0))/DP$168,0)</f>
      </c>
      <c r="DQ189" s="14">
        <f>IFERROR((IFERROR(VLOOKUP($EG189,Data!$B:$CP,Daily!HP$10,0),0)+IFERROR(VLOOKUP($IF189,Data!$B:$CP,Daily!LO$10,0),0))/DQ$168,0)</f>
      </c>
      <c r="DR189" s="14">
        <f>IFERROR((IFERROR(VLOOKUP($EG189,Data!$B:$CP,Daily!HQ$10,0),0)+IFERROR(VLOOKUP($IF189,Data!$B:$CP,Daily!LP$10,0),0))/DR$168,0)</f>
      </c>
      <c r="DS189" s="14">
        <f>IFERROR((IFERROR(VLOOKUP($EG189,Data!$B:$CP,Daily!HR$10,0),0)+IFERROR(VLOOKUP($IF189,Data!$B:$CP,Daily!LQ$10,0),0))/DS$168,0)</f>
      </c>
      <c r="DT189" s="14">
        <f>IFERROR((IFERROR(VLOOKUP($EG189,Data!$B:$CP,Daily!HS$10,0),0)+IFERROR(VLOOKUP($IF189,Data!$B:$CP,Daily!LR$10,0),0))/DT$168,0)</f>
      </c>
      <c r="DU189" s="14">
        <f>IFERROR((IFERROR(VLOOKUP($EG189,Data!$B:$CP,Daily!HT$10,0),0)+IFERROR(VLOOKUP($IF189,Data!$B:$CP,Daily!LS$10,0),0))/DU$168,0)</f>
      </c>
      <c r="DV189" s="14">
        <f>IFERROR((IFERROR(VLOOKUP($EG189,Data!$B:$CP,Daily!HU$10,0),0)+IFERROR(VLOOKUP($IF189,Data!$B:$CP,Daily!LT$10,0),0))/DV$168,0)</f>
      </c>
      <c r="DW189" s="52">
        <f t="shared" si="2137"/>
      </c>
      <c r="DX189" s="52">
        <f t="shared" si="2138"/>
      </c>
      <c r="DY189" s="52">
        <f t="shared" si="2792"/>
      </c>
      <c r="DZ189" s="52">
        <f t="shared" si="2793"/>
      </c>
      <c r="EA189" s="52">
        <f t="shared" si="2794"/>
      </c>
      <c r="EB189" s="18"/>
      <c r="EC189" s="14">
        <f t="shared" si="2795"/>
      </c>
      <c r="ED189" s="14">
        <f t="shared" si="2746"/>
      </c>
      <c r="EE189" s="14">
        <f t="shared" si="2747"/>
      </c>
      <c r="EF189" s="16"/>
      <c r="EG189" s="9" t="s">
        <v>906</v>
      </c>
      <c r="EH189" s="9" t="s">
        <v>165</v>
      </c>
      <c r="EI189" s="14">
        <f>IFERROR(VLOOKUP($EG189,Data!$B:$CP,Daily!EI$10,0)/EI$168,0)</f>
      </c>
      <c r="EJ189" s="14">
        <f>IFERROR(VLOOKUP($EG189,Data!$B:$CP,Daily!EJ$10,0)/EJ$168,0)</f>
      </c>
      <c r="EK189" s="14">
        <f>IFERROR(VLOOKUP($EG189,Data!$B:$CP,Daily!EK$10,0)/EK$168,0)</f>
      </c>
      <c r="EL189" s="14">
        <f>IFERROR(VLOOKUP($EG189,Data!$B:$CP,Daily!EL$10,0)/EL$168,0)</f>
      </c>
      <c r="EM189" s="14">
        <f>IFERROR(VLOOKUP($EG189,Data!$B:$CP,Daily!EM$10,0)/EM$168,0)</f>
      </c>
      <c r="EN189" s="14">
        <f>IFERROR(VLOOKUP($EG189,Data!$B:$CP,Daily!EN$10,0)/EN$168,0)</f>
      </c>
      <c r="EO189" s="14">
        <f>IFERROR(VLOOKUP($EG189,Data!$B:$CP,Daily!EO$10,0)/EO$168,0)</f>
      </c>
      <c r="EP189" s="14">
        <f>IFERROR(VLOOKUP($EG189,Data!$B:$CP,Daily!EP$10,0)/EP$168,0)</f>
      </c>
      <c r="EQ189" s="14">
        <f>IFERROR(VLOOKUP($EG189,Data!$B:$CP,Daily!EQ$10,0)/EQ$168,0)</f>
      </c>
      <c r="ER189" s="14">
        <f>IFERROR(VLOOKUP($EG189,Data!$B:$CP,Daily!ER$10,0)/ER$168,0)</f>
      </c>
      <c r="ES189" s="14">
        <f>IFERROR(VLOOKUP($EG189,Data!$B:$CP,Daily!ES$10,0)/ES$168,0)</f>
      </c>
      <c r="ET189" s="14">
        <f>IFERROR(VLOOKUP($EG189,Data!$B:$CP,Daily!ET$10,0)/ET$168,0)</f>
      </c>
      <c r="EU189" s="14">
        <f>IFERROR(VLOOKUP($EG189,Data!$B:$CP,Daily!EU$10,0)/EU$168,0)</f>
      </c>
      <c r="EV189" s="14">
        <f>IFERROR(VLOOKUP($EG189,Data!$B:$CP,Daily!EV$10,0)/EV$168,0)</f>
      </c>
      <c r="EW189" s="14">
        <f>IFERROR(VLOOKUP($EG189,Data!$B:$CP,Daily!EW$10,0)/EW$168,0)</f>
      </c>
      <c r="EX189" s="14">
        <f>IFERROR(VLOOKUP($EG189,Data!$B:$CP,Daily!EX$10,0)/EX$168,0)</f>
      </c>
      <c r="EY189" s="14">
        <f>IFERROR(VLOOKUP($EG189,Data!$B:$CP,Daily!EY$10,0)/EY$168,0)</f>
      </c>
      <c r="EZ189" s="14">
        <f>IFERROR(VLOOKUP($EG189,Data!$B:$CP,Daily!EZ$10,0)/EZ$168,0)</f>
      </c>
      <c r="FA189" s="14">
        <f>IFERROR(VLOOKUP($EG189,Data!$B:$CP,Daily!FA$10,0)/FA$168,0)</f>
      </c>
      <c r="FB189" s="14">
        <f>IFERROR(VLOOKUP($EG189,Data!$B:$CP,Daily!FB$10,0)/FB$168,0)</f>
      </c>
      <c r="FC189" s="14">
        <f>IFERROR(VLOOKUP($EG189,Data!$B:$CP,Daily!FC$10,0)/FC$168,0)</f>
      </c>
      <c r="FD189" s="14">
        <f>IFERROR(VLOOKUP($EG189,Data!$B:$CP,Daily!FD$10,0)/FD$168,0)</f>
      </c>
      <c r="FE189" s="14">
        <f>IFERROR(VLOOKUP($EG189,Data!$B:$CP,Daily!FE$10,0)/FE$168,0)</f>
      </c>
      <c r="FF189" s="14">
        <f>IFERROR(VLOOKUP($EG189,Data!$B:$CP,Daily!FF$10,0)/FF$168,0)</f>
      </c>
      <c r="FG189" s="14">
        <f>IFERROR(VLOOKUP($EG189,Data!$B:$CP,Daily!FG$10,0)/FG$168,0)</f>
      </c>
      <c r="FH189" s="14">
        <f>IFERROR(VLOOKUP($EG189,Data!$B:$CP,Daily!FH$10,0)/FH$168,0)</f>
      </c>
      <c r="FI189" s="14">
        <f>IFERROR(VLOOKUP($EG189,Data!$B:$CP,Daily!FI$10,0)/FI$168,0)</f>
      </c>
      <c r="FJ189" s="14">
        <f>IFERROR(VLOOKUP($EG189,Data!$B:$CP,Daily!FJ$10,0)/FJ$168,0)</f>
      </c>
      <c r="FK189" s="14">
        <f>IFERROR(VLOOKUP($EG189,Data!$B:$CP,Daily!FK$10,0)/FK$168,0)</f>
      </c>
      <c r="FL189" s="14">
        <f>IFERROR(VLOOKUP($EG189,Data!$B:$CP,Daily!FL$10,0)/FL$168,0)</f>
      </c>
      <c r="FM189" s="14">
        <f>IFERROR(VLOOKUP($EG189,Data!$B:$CP,Daily!FM$10,0)/FM$168,0)</f>
      </c>
      <c r="FN189" s="14">
        <f>IFERROR(VLOOKUP($EG189,Data!$B:$CP,Daily!FN$10,0)/FN$168,0)</f>
      </c>
      <c r="FO189" s="14">
        <f>IFERROR(VLOOKUP($EG189,Data!$B:$CP,Daily!FO$10,0)/FO$168,0)</f>
      </c>
      <c r="FP189" s="14">
        <f>IFERROR(VLOOKUP($EG189,Data!$B:$CP,Daily!FP$10,0)/FP$168,0)</f>
      </c>
      <c r="FQ189" s="14">
        <f>IFERROR(VLOOKUP($EG189,Data!$B:$CP,Daily!FQ$10,0)/FQ$168,0)</f>
      </c>
      <c r="FR189" s="14">
        <f>IFERROR(VLOOKUP($EG189,Data!$B:$CP,Daily!FR$10,0)/FR$168,0)</f>
      </c>
      <c r="FS189" s="14">
        <f>IFERROR(VLOOKUP($EG189,Data!$B:$CP,Daily!FS$10,0)/FS$168,0)</f>
      </c>
      <c r="FT189" s="14">
        <f>IFERROR(VLOOKUP($EG189,Data!$B:$CP,Daily!FT$10,0)/FT$168,0)</f>
      </c>
      <c r="FU189" s="14">
        <f>IFERROR(VLOOKUP($EG189,Data!$B:$CP,Daily!FU$10,0)/FU$168,0)</f>
      </c>
      <c r="FV189" s="14">
        <f>IFERROR(VLOOKUP($EG189,Data!$B:$CP,Daily!FV$10,0)/FV$168,0)</f>
      </c>
      <c r="FW189" s="14">
        <f>IFERROR(VLOOKUP($EG189,Data!$B:$CP,Daily!FW$10,0)/FW$168,0)</f>
      </c>
      <c r="FX189" s="14">
        <f>IFERROR(VLOOKUP($EG189,Data!$B:$CP,Daily!FX$10,0)/FX$168,0)</f>
      </c>
      <c r="FY189" s="14">
        <f>IFERROR(VLOOKUP($EG189,Data!$B:$CP,Daily!FY$10,0)/FY$168,0)</f>
      </c>
      <c r="FZ189" s="14">
        <f>IFERROR(VLOOKUP($EG189,Data!$B:$CP,Daily!FZ$10,0)/FZ$168,0)</f>
      </c>
      <c r="GA189" s="14">
        <f>IFERROR(VLOOKUP($EG189,Data!$B:$CP,Daily!GA$10,0)/GA$168,0)</f>
      </c>
      <c r="GB189" s="14">
        <f>IFERROR(VLOOKUP($EG189,Data!$B:$CP,Daily!GB$10,0)/GB$168,0)</f>
      </c>
      <c r="GC189" s="14">
        <f>IFERROR(VLOOKUP($EG189,Data!$B:$CP,Daily!GC$10,0)/GC$168,0)</f>
      </c>
      <c r="GD189" s="14">
        <f>IFERROR(VLOOKUP($EG189,Data!$B:$CP,Daily!GD$10,0)/GD$168,0)</f>
      </c>
      <c r="GE189" s="14">
        <f>IFERROR(VLOOKUP($EG189,Data!$B:$CP,Daily!GE$10,0)/GE$168,0)</f>
      </c>
      <c r="GF189" s="14">
        <f>IFERROR(VLOOKUP($EG189,Data!$B:$CP,Daily!GF$10,0)/GF$168,0)</f>
      </c>
      <c r="GG189" s="14">
        <f>IFERROR(VLOOKUP($EG189,Data!$B:$CP,Daily!GG$10,0)/GG$168,0)</f>
      </c>
      <c r="GH189" s="14">
        <f>IFERROR(VLOOKUP($EG189,Data!$B:$CP,Daily!GH$10,0)/GH$168,0)</f>
      </c>
      <c r="GI189" s="14">
        <f>IFERROR(VLOOKUP($EG189,Data!$B:$CP,Daily!GI$10,0)/GI$168,0)</f>
      </c>
      <c r="GJ189" s="14">
        <f>IFERROR(VLOOKUP($EG189,Data!$B:$CP,Daily!GJ$10,0)/GJ$168,0)</f>
      </c>
      <c r="GK189" s="14">
        <f>IFERROR(VLOOKUP($EG189,Data!$B:$CP,Daily!GK$10,0)/GK$168,0)</f>
      </c>
      <c r="GL189" s="14">
        <f>IFERROR(VLOOKUP($EG189,Data!$B:$CP,Daily!GL$10,0)/GL$168,0)</f>
      </c>
      <c r="GM189" s="14">
        <f>IFERROR(VLOOKUP($EG189,Data!$B:$CP,Daily!GM$10,0)/GM$168,0)</f>
      </c>
      <c r="GN189" s="14">
        <f>IFERROR(VLOOKUP($EG189,Data!$B:$CP,Daily!GN$10,0)/GN$168,0)</f>
      </c>
      <c r="GO189" s="14">
        <f>IFERROR(VLOOKUP($EG189,Data!$B:$CP,Daily!GO$10,0)/GO$168,0)</f>
      </c>
      <c r="GP189" s="14">
        <f>IFERROR(VLOOKUP($EG189,Data!$B:$CP,Daily!GP$10,0)/GP$168,0)</f>
      </c>
      <c r="GQ189" s="14">
        <f>IFERROR(VLOOKUP($EG189,Data!$B:$CP,Daily!GQ$10,0)/GQ$168,0)</f>
      </c>
      <c r="GR189" s="14">
        <f>IFERROR(VLOOKUP($EG189,Data!$B:$CP,Daily!GR$10,0)/GR$168,0)</f>
      </c>
      <c r="GS189" s="14">
        <f>IFERROR(VLOOKUP($EG189,Data!$B:$CP,Daily!GS$10,0)/GS$168,0)</f>
      </c>
      <c r="GT189" s="14">
        <f>IFERROR(VLOOKUP($EG189,Data!$B:$CP,Daily!GT$10,0)/GT$168,0)</f>
      </c>
      <c r="GU189" s="14">
        <f>IFERROR(VLOOKUP($EG189,Data!$B:$CP,Daily!GU$10,0)/GU$168,0)</f>
      </c>
      <c r="GV189" s="14">
        <f>IFERROR(VLOOKUP($EG189,Data!$B:$CP,Daily!GV$10,0)/GV$168,0)</f>
      </c>
      <c r="GW189" s="14">
        <f>IFERROR(VLOOKUP($EG189,Data!$B:$CP,Daily!GW$10,0)/GW$168,0)</f>
      </c>
      <c r="GX189" s="14">
        <f>IFERROR(VLOOKUP($EG189,Data!$B:$CP,Daily!GX$10,0)/GX$168,0)</f>
      </c>
      <c r="GY189" s="14">
        <f>IFERROR(VLOOKUP($EG189,Data!$B:$CP,Daily!GY$10,0)/GY$168,0)</f>
      </c>
      <c r="GZ189" s="14">
        <f>IFERROR(VLOOKUP($EG189,Data!$B:$CP,Daily!GZ$10,0)/GZ$168,0)</f>
      </c>
      <c r="HA189" s="14">
        <f>IFERROR(VLOOKUP($EG189,Data!$B:$CP,Daily!HA$10,0)/HA$168,0)</f>
      </c>
      <c r="HB189" s="14">
        <f>IFERROR(VLOOKUP($EG189,Data!$B:$CP,Daily!HB$10,0)/HB$168,0)</f>
      </c>
      <c r="HC189" s="14">
        <f>IFERROR(VLOOKUP($EG189,Data!$B:$CP,Daily!HC$10,0)/HC$168,0)</f>
      </c>
      <c r="HD189" s="14">
        <f>IFERROR(VLOOKUP($EG189,Data!$B:$CP,Daily!HD$10,0)/HD$168,0)</f>
      </c>
      <c r="HE189" s="14">
        <f>IFERROR(VLOOKUP($EG189,Data!$B:$CP,Daily!HE$10,0)/HE$168,0)</f>
      </c>
      <c r="HF189" s="14">
        <f>IFERROR(VLOOKUP($EG189,Data!$B:$CP,Daily!HF$10,0)/HF$168,0)</f>
      </c>
      <c r="HG189" s="14">
        <f>IFERROR(VLOOKUP($EG189,Data!$B:$CP,Daily!HG$10,0)/HG$168,0)</f>
      </c>
      <c r="HH189" s="14">
        <f>IFERROR(VLOOKUP($EG189,Data!$B:$CP,Daily!HH$10,0)/HH$168,0)</f>
      </c>
      <c r="HI189" s="14">
        <f>IFERROR(VLOOKUP($EG189,Data!$B:$CP,Daily!HI$10,0)/HI$168,0)</f>
      </c>
      <c r="HJ189" s="14">
        <f>IFERROR(VLOOKUP($EG189,Data!$B:$CP,Daily!HJ$10,0)/HJ$168,0)</f>
      </c>
      <c r="HK189" s="14">
        <f>IFERROR(VLOOKUP($EG189,Data!$B:$CP,Daily!HK$10,0)/HK$168,0)</f>
      </c>
      <c r="HL189" s="14">
        <f>IFERROR(VLOOKUP($EG189,Data!$B:$CP,Daily!HL$10,0)/HL$168,0)</f>
      </c>
      <c r="HM189" s="14">
        <f>IFERROR(VLOOKUP($EG189,Data!$B:$CP,Daily!HM$10,0)/HM$168,0)</f>
      </c>
      <c r="HN189" s="14">
        <f>IFERROR(VLOOKUP($EG189,Data!$B:$CP,Daily!HN$10,0)/HN$168,0)</f>
      </c>
      <c r="HO189" s="14">
        <f>IFERROR(VLOOKUP($EG189,Data!$B:$CP,Daily!HO$10,0)/HO$168,0)</f>
      </c>
      <c r="HP189" s="14">
        <f>IFERROR(VLOOKUP($EG189,Data!$B:$CP,Daily!HP$10,0)/HP$168,0)</f>
      </c>
      <c r="HQ189" s="14">
        <f>IFERROR(VLOOKUP($EG189,Data!$B:$CP,Daily!HQ$10,0)/HQ$168,0)</f>
      </c>
      <c r="HR189" s="14">
        <f>IFERROR(VLOOKUP($EG189,Data!$B:$CP,Daily!HR$10,0)/HR$168,0)</f>
      </c>
      <c r="HS189" s="14">
        <f>IFERROR(VLOOKUP($EG189,Data!$B:$CP,Daily!HS$10,0)/HS$168,0)</f>
      </c>
      <c r="HT189" s="14">
        <f>IFERROR(VLOOKUP($EG189,Data!$B:$CP,Daily!HT$10,0)/HT$168,0)</f>
      </c>
      <c r="HU189" s="14">
        <f>IFERROR(VLOOKUP($EG189,Data!$B:$CP,Daily!HU$10,0)/HU$168,0)</f>
      </c>
      <c r="HV189" s="52">
        <f t="shared" si="2141"/>
      </c>
      <c r="HW189" s="52">
        <f t="shared" si="2142"/>
      </c>
      <c r="HX189" s="52">
        <f t="shared" si="2796"/>
      </c>
      <c r="HY189" s="52">
        <f t="shared" si="2797"/>
      </c>
      <c r="HZ189" s="52">
        <f t="shared" si="2798"/>
      </c>
      <c r="IA189" s="55"/>
      <c r="IB189" s="14">
        <f t="shared" si="2799"/>
      </c>
      <c r="IC189" s="14">
        <f t="shared" si="2748"/>
      </c>
      <c r="ID189" s="14">
        <f t="shared" si="2749"/>
      </c>
      <c r="IE189" s="16"/>
      <c r="IF189" s="9" t="s">
        <v>907</v>
      </c>
      <c r="IG189" s="9" t="s">
        <v>165</v>
      </c>
      <c r="IH189" s="14">
        <f>IFERROR(VLOOKUP($IF189,Data!$B:$CP,Daily!IH$10,0)/IH$168,0)</f>
      </c>
      <c r="II189" s="14">
        <f>IFERROR(VLOOKUP($IF189,Data!$B:$CP,Daily!II$10,0)/II$168,0)</f>
      </c>
      <c r="IJ189" s="14">
        <f>IFERROR(VLOOKUP($IF189,Data!$B:$CP,Daily!IJ$10,0)/IJ$168,0)</f>
      </c>
      <c r="IK189" s="14">
        <f>IFERROR(VLOOKUP($IF189,Data!$B:$CP,Daily!IK$10,0)/IK$168,0)</f>
      </c>
      <c r="IL189" s="14">
        <f>IFERROR(VLOOKUP($IF189,Data!$B:$CP,Daily!IL$10,0)/IL$168,0)</f>
      </c>
      <c r="IM189" s="14">
        <f>IFERROR(VLOOKUP($IF189,Data!$B:$CP,Daily!IM$10,0)/IM$168,0)</f>
      </c>
      <c r="IN189" s="14">
        <f>IFERROR(VLOOKUP($IF189,Data!$B:$CP,Daily!IN$10,0)/IN$168,0)</f>
      </c>
      <c r="IO189" s="14">
        <f>IFERROR(VLOOKUP($IF189,Data!$B:$CP,Daily!IO$10,0)/IO$168,0)</f>
      </c>
      <c r="IP189" s="14">
        <f>IFERROR(VLOOKUP($IF189,Data!$B:$CP,Daily!IP$10,0)/IP$168,0)</f>
      </c>
      <c r="IQ189" s="14">
        <f>IFERROR(VLOOKUP($IF189,Data!$B:$CP,Daily!IQ$10,0)/IQ$168,0)</f>
      </c>
      <c r="IR189" s="14">
        <f>IFERROR(VLOOKUP($IF189,Data!$B:$CP,Daily!IR$10,0)/IR$168,0)</f>
      </c>
      <c r="IS189" s="14">
        <f>IFERROR(VLOOKUP($IF189,Data!$B:$CP,Daily!IS$10,0)/IS$168,0)</f>
      </c>
      <c r="IT189" s="14">
        <f>IFERROR(VLOOKUP($IF189,Data!$B:$CP,Daily!IT$10,0)/IT$168,0)</f>
      </c>
      <c r="IU189" s="14">
        <f>IFERROR(VLOOKUP($IF189,Data!$B:$CP,Daily!IU$10,0)/IU$168,0)</f>
      </c>
      <c r="IV189" s="14">
        <f>IFERROR(VLOOKUP($IF189,Data!$B:$CP,Daily!IV$10,0)/IV$168,0)</f>
      </c>
      <c r="IW189" s="14">
        <f>IFERROR(VLOOKUP($IF189,Data!$B:$CP,Daily!IW$10,0)/IW$168,0)</f>
      </c>
      <c r="IX189" s="14">
        <f>IFERROR(VLOOKUP($IF189,Data!$B:$CP,Daily!IX$10,0)/IX$168,0)</f>
      </c>
      <c r="IY189" s="14">
        <f>IFERROR(VLOOKUP($IF189,Data!$B:$CP,Daily!IY$10,0)/IY$168,0)</f>
      </c>
      <c r="IZ189" s="14">
        <f>IFERROR(VLOOKUP($IF189,Data!$B:$CP,Daily!IZ$10,0)/IZ$168,0)</f>
      </c>
      <c r="JA189" s="14">
        <f>IFERROR(VLOOKUP($IF189,Data!$B:$CP,Daily!JA$10,0)/JA$168,0)</f>
      </c>
      <c r="JB189" s="14">
        <f>IFERROR(VLOOKUP($IF189,Data!$B:$CP,Daily!JB$10,0)/JB$168,0)</f>
      </c>
      <c r="JC189" s="14">
        <f>IFERROR(VLOOKUP($IF189,Data!$B:$CP,Daily!JC$10,0)/JC$168,0)</f>
      </c>
      <c r="JD189" s="14">
        <f>IFERROR(VLOOKUP($IF189,Data!$B:$CP,Daily!JD$10,0)/JD$168,0)</f>
      </c>
      <c r="JE189" s="14">
        <f>IFERROR(VLOOKUP($IF189,Data!$B:$CP,Daily!JE$10,0)/JE$168,0)</f>
      </c>
      <c r="JF189" s="14">
        <f>IFERROR(VLOOKUP($IF189,Data!$B:$CP,Daily!JF$10,0)/JF$168,0)</f>
      </c>
      <c r="JG189" s="14">
        <f>IFERROR(VLOOKUP($IF189,Data!$B:$CP,Daily!JG$10,0)/JG$168,0)</f>
      </c>
      <c r="JH189" s="14">
        <f>IFERROR(VLOOKUP($IF189,Data!$B:$CP,Daily!JH$10,0)/JH$168,0)</f>
      </c>
      <c r="JI189" s="14">
        <f>IFERROR(VLOOKUP($IF189,Data!$B:$CP,Daily!JI$10,0)/JI$168,0)</f>
      </c>
      <c r="JJ189" s="14">
        <f>IFERROR(VLOOKUP($IF189,Data!$B:$CP,Daily!JJ$10,0)/JJ$168,0)</f>
      </c>
      <c r="JK189" s="14">
        <f>IFERROR(VLOOKUP($IF189,Data!$B:$CP,Daily!JK$10,0)/JK$168,0)</f>
      </c>
      <c r="JL189" s="14">
        <f>IFERROR(VLOOKUP($IF189,Data!$B:$CP,Daily!JL$10,0)/JL$168,0)</f>
      </c>
      <c r="JM189" s="14">
        <f>IFERROR(VLOOKUP($IF189,Data!$B:$CP,Daily!JM$10,0)/JM$168,0)</f>
      </c>
      <c r="JN189" s="14">
        <f>IFERROR(VLOOKUP($IF189,Data!$B:$CP,Daily!JN$10,0)/JN$168,0)</f>
      </c>
      <c r="JO189" s="14">
        <f>IFERROR(VLOOKUP($IF189,Data!$B:$CP,Daily!JO$10,0)/JO$168,0)</f>
      </c>
      <c r="JP189" s="14">
        <f>IFERROR(VLOOKUP($IF189,Data!$B:$CP,Daily!JP$10,0)/JP$168,0)</f>
      </c>
      <c r="JQ189" s="14">
        <f>IFERROR(VLOOKUP($IF189,Data!$B:$CP,Daily!JQ$10,0)/JQ$168,0)</f>
      </c>
      <c r="JR189" s="14">
        <f>IFERROR(VLOOKUP($IF189,Data!$B:$CP,Daily!JR$10,0)/JR$168,0)</f>
      </c>
      <c r="JS189" s="14">
        <f>IFERROR(VLOOKUP($IF189,Data!$B:$CP,Daily!JS$10,0)/JS$168,0)</f>
      </c>
      <c r="JT189" s="14">
        <f>IFERROR(VLOOKUP($IF189,Data!$B:$CP,Daily!JT$10,0)/JT$168,0)</f>
      </c>
      <c r="JU189" s="14">
        <f>IFERROR(VLOOKUP($IF189,Data!$B:$CP,Daily!JU$10,0)/JU$168,0)</f>
      </c>
      <c r="JV189" s="14">
        <f>IFERROR(VLOOKUP($IF189,Data!$B:$CP,Daily!JV$10,0)/JV$168,0)</f>
      </c>
      <c r="JW189" s="14">
        <f>IFERROR(VLOOKUP($IF189,Data!$B:$CP,Daily!JW$10,0)/JW$168,0)</f>
      </c>
      <c r="JX189" s="14">
        <f>IFERROR(VLOOKUP($IF189,Data!$B:$CP,Daily!JX$10,0)/JX$168,0)</f>
      </c>
      <c r="JY189" s="14">
        <f>IFERROR(VLOOKUP($IF189,Data!$B:$CP,Daily!JY$10,0)/JY$168,0)</f>
      </c>
      <c r="JZ189" s="14">
        <f>IFERROR(VLOOKUP($IF189,Data!$B:$CP,Daily!JZ$10,0)/JZ$168,0)</f>
      </c>
      <c r="KA189" s="14">
        <f>IFERROR(VLOOKUP($IF189,Data!$B:$CP,Daily!KA$10,0)/KA$168,0)</f>
      </c>
      <c r="KB189" s="14">
        <f>IFERROR(VLOOKUP($IF189,Data!$B:$CP,Daily!KB$10,0)/KB$168,0)</f>
      </c>
      <c r="KC189" s="14">
        <f>IFERROR(VLOOKUP($IF189,Data!$B:$CP,Daily!KC$10,0)/KC$168,0)</f>
      </c>
      <c r="KD189" s="14">
        <f>IFERROR(VLOOKUP($IF189,Data!$B:$CP,Daily!KD$10,0)/KD$168,0)</f>
      </c>
      <c r="KE189" s="14">
        <f>IFERROR(VLOOKUP($IF189,Data!$B:$CP,Daily!KE$10,0)/KE$168,0)</f>
      </c>
      <c r="KF189" s="14">
        <f>IFERROR(VLOOKUP($IF189,Data!$B:$CP,Daily!KF$10,0)/KF$168,0)</f>
      </c>
      <c r="KG189" s="14">
        <f>IFERROR(VLOOKUP($IF189,Data!$B:$CP,Daily!KG$10,0)/KG$168,0)</f>
      </c>
      <c r="KH189" s="14">
        <f>IFERROR(VLOOKUP($IF189,Data!$B:$CP,Daily!KH$10,0)/KH$168,0)</f>
      </c>
      <c r="KI189" s="14">
        <f>IFERROR(VLOOKUP($IF189,Data!$B:$CP,Daily!KI$10,0)/KI$168,0)</f>
      </c>
      <c r="KJ189" s="14">
        <f>IFERROR(VLOOKUP($IF189,Data!$B:$CP,Daily!KJ$10,0)/KJ$168,0)</f>
      </c>
      <c r="KK189" s="14">
        <f>IFERROR(VLOOKUP($IF189,Data!$B:$CP,Daily!KK$10,0)/KK$168,0)</f>
      </c>
      <c r="KL189" s="14">
        <f>IFERROR(VLOOKUP($IF189,Data!$B:$CP,Daily!KL$10,0)/KL$168,0)</f>
      </c>
      <c r="KM189" s="14">
        <f>IFERROR(VLOOKUP($IF189,Data!$B:$CP,Daily!KM$10,0)/KM$168,0)</f>
      </c>
      <c r="KN189" s="14">
        <f>IFERROR(VLOOKUP($IF189,Data!$B:$CP,Daily!KN$10,0)/KN$168,0)</f>
      </c>
      <c r="KO189" s="14">
        <f>IFERROR(VLOOKUP($IF189,Data!$B:$CP,Daily!KO$10,0)/KO$168,0)</f>
      </c>
      <c r="KP189" s="14">
        <f>IFERROR(VLOOKUP($IF189,Data!$B:$CP,Daily!KP$10,0)/KP$168,0)</f>
      </c>
      <c r="KQ189" s="14">
        <f>IFERROR(VLOOKUP($IF189,Data!$B:$CP,Daily!KQ$10,0)/KQ$168,0)</f>
      </c>
      <c r="KR189" s="14">
        <f>IFERROR(VLOOKUP($IF189,Data!$B:$CP,Daily!KR$10,0)/KR$168,0)</f>
      </c>
      <c r="KS189" s="14">
        <f>IFERROR(VLOOKUP($IF189,Data!$B:$CP,Daily!KS$10,0)/KS$168,0)</f>
      </c>
      <c r="KT189" s="14">
        <f>IFERROR(VLOOKUP($IF189,Data!$B:$CP,Daily!KT$10,0)/KT$168,0)</f>
      </c>
      <c r="KU189" s="14">
        <f>IFERROR(VLOOKUP($IF189,Data!$B:$CP,Daily!KU$10,0)/KU$168,0)</f>
      </c>
      <c r="KV189" s="14">
        <f>IFERROR(VLOOKUP($IF189,Data!$B:$CP,Daily!KV$10,0)/KV$168,0)</f>
      </c>
      <c r="KW189" s="14">
        <f>IFERROR(VLOOKUP($IF189,Data!$B:$CP,Daily!KW$10,0)/KW$168,0)</f>
      </c>
      <c r="KX189" s="14">
        <f>IFERROR(VLOOKUP($IF189,Data!$B:$CP,Daily!KX$10,0)/KX$168,0)</f>
      </c>
      <c r="KY189" s="14">
        <f>IFERROR(VLOOKUP($IF189,Data!$B:$CP,Daily!KY$10,0)/KY$168,0)</f>
      </c>
      <c r="KZ189" s="14">
        <f>IFERROR(VLOOKUP($IF189,Data!$B:$CP,Daily!KZ$10,0)/KZ$168,0)</f>
      </c>
      <c r="LA189" s="14">
        <f>IFERROR(VLOOKUP($IF189,Data!$B:$CP,Daily!LA$10,0)/LA$168,0)</f>
      </c>
      <c r="LB189" s="14">
        <f>IFERROR(VLOOKUP($IF189,Data!$B:$CP,Daily!LB$10,0)/LB$168,0)</f>
      </c>
      <c r="LC189" s="14">
        <f>IFERROR(VLOOKUP($IF189,Data!$B:$CP,Daily!LC$10,0)/LC$168,0)</f>
      </c>
      <c r="LD189" s="14">
        <f>IFERROR(VLOOKUP($IF189,Data!$B:$CP,Daily!LD$10,0)/LD$168,0)</f>
      </c>
      <c r="LE189" s="14">
        <f>IFERROR(VLOOKUP($IF189,Data!$B:$CP,Daily!LE$10,0)/LE$168,0)</f>
      </c>
      <c r="LF189" s="14">
        <f>IFERROR(VLOOKUP($IF189,Data!$B:$CP,Daily!LF$10,0)/LF$168,0)</f>
      </c>
      <c r="LG189" s="14">
        <f>IFERROR(VLOOKUP($IF189,Data!$B:$CP,Daily!LG$10,0)/LG$168,0)</f>
      </c>
      <c r="LH189" s="14">
        <f>IFERROR(VLOOKUP($IF189,Data!$B:$CP,Daily!LH$10,0)/LH$168,0)</f>
      </c>
      <c r="LI189" s="14">
        <f>IFERROR(VLOOKUP($IF189,Data!$B:$CP,Daily!LI$10,0)/LI$168,0)</f>
      </c>
      <c r="LJ189" s="14">
        <f>IFERROR(VLOOKUP($IF189,Data!$B:$CP,Daily!LJ$10,0)/LJ$168,0)</f>
      </c>
      <c r="LK189" s="14">
        <f>IFERROR(VLOOKUP($IF189,Data!$B:$CP,Daily!LK$10,0)/LK$168,0)</f>
      </c>
      <c r="LL189" s="14">
        <f>IFERROR(VLOOKUP($IF189,Data!$B:$CP,Daily!LL$10,0)/LL$168,0)</f>
      </c>
      <c r="LM189" s="14">
        <f>IFERROR(VLOOKUP($IF189,Data!$B:$CP,Daily!LM$10,0)/LM$168,0)</f>
      </c>
      <c r="LN189" s="14">
        <f>IFERROR(VLOOKUP($IF189,Data!$B:$CP,Daily!LN$10,0)/LN$168,0)</f>
      </c>
      <c r="LO189" s="14">
        <f>IFERROR(VLOOKUP($IF189,Data!$B:$CP,Daily!LO$10,0)/LO$168,0)</f>
      </c>
      <c r="LP189" s="14">
        <f>IFERROR(VLOOKUP($IF189,Data!$B:$CP,Daily!LP$10,0)/LP$168,0)</f>
      </c>
      <c r="LQ189" s="14">
        <f>IFERROR(VLOOKUP($IF189,Data!$B:$CP,Daily!LQ$10,0)/LQ$168,0)</f>
      </c>
      <c r="LR189" s="14">
        <f>IFERROR(VLOOKUP($IF189,Data!$B:$CP,Daily!LR$10,0)/LR$168,0)</f>
      </c>
      <c r="LS189" s="14">
        <f>IFERROR(VLOOKUP($IF189,Data!$B:$CP,Daily!LS$10,0)/LS$168,0)</f>
      </c>
      <c r="LU189" s="52">
        <f t="shared" si="2145"/>
      </c>
      <c r="LV189" s="52">
        <f t="shared" si="2146"/>
      </c>
      <c r="LW189" s="52">
        <f t="shared" si="2800"/>
      </c>
      <c r="LX189" s="52">
        <f t="shared" si="2801"/>
      </c>
      <c r="LY189" s="52">
        <f t="shared" si="2802"/>
      </c>
      <c r="LZ189" s="55"/>
      <c r="MA189" s="14">
        <f t="shared" si="2803"/>
      </c>
      <c r="MB189" s="14">
        <f t="shared" si="2750"/>
      </c>
      <c r="MC189" s="14">
        <f t="shared" si="2751"/>
      </c>
    </row>
    <row r="190" spans="4:341" x14ac:dyDescent="0.25">
      <c r="D190" s="83" t="s">
        <v>908</v>
      </c>
      <c r="E190" s="81"/>
      <c r="F190" s="79"/>
      <c r="G190" s="79"/>
      <c r="H190" s="80"/>
      <c r="I190" s="79"/>
      <c r="J190" s="80"/>
      <c r="K190" s="79"/>
      <c r="L190" s="79"/>
      <c r="M190" s="81"/>
      <c r="N190" s="79"/>
      <c r="O190" s="79"/>
      <c r="P190" s="79"/>
      <c r="Q190" s="79"/>
      <c r="R190" s="79"/>
      <c r="S190" s="79"/>
      <c r="T190" s="79"/>
      <c r="U190" s="81"/>
      <c r="V190" s="79"/>
      <c r="W190" s="79"/>
      <c r="X190" s="79"/>
      <c r="Y190" s="79"/>
      <c r="Z190" s="79"/>
      <c r="AA190" s="79"/>
      <c r="AB190" s="77"/>
      <c r="AC190" s="60"/>
    </row>
    <row r="191" spans="4:341" x14ac:dyDescent="0.25">
      <c r="D191" s="143" t="s">
        <v>909</v>
      </c>
      <c r="E191" s="67" t="str">
        <f>VLOOKUP($D191,'Metric Nature'!$C:$D,2,0)&amp;IF(($F191&lt;(EA191)),"Below",IF(($F191&gt;(DZ191)),"Above","Within"))</f>
      </c>
      <c r="F191" s="145">
        <f t="shared" ref="F191:F196" si="2805">DU191</f>
      </c>
      <c r="G191" s="145">
        <f t="shared" ref="G191:G196" si="2806">ED191</f>
      </c>
      <c r="H191" s="146">
        <f t="shared" ref="H191:H196" si="2807">IFERROR(((F191-G191)/G191),0)</f>
      </c>
      <c r="I191" s="145">
        <f>EE191</f>
      </c>
      <c r="J191" s="147">
        <f t="shared" ref="J191:J196" si="2808">IFERROR(((F191-I191)/I191),0)</f>
      </c>
      <c r="K191" s="145">
        <f t="shared" ref="K191:K196" si="2809">EC191</f>
      </c>
      <c r="L191" s="148"/>
      <c r="M191" s="67" t="str">
        <f>VLOOKUP($D191,'Metric Nature'!$C:$D,2,0)&amp;IF(($N191&lt;(HZ191)),"Below",IF(($N191&gt;(HY191)),"Above","Within"))</f>
      </c>
      <c r="N191" s="145">
        <f t="shared" ref="N191:N196" si="2810">HT191</f>
      </c>
      <c r="O191" s="145">
        <f>IC191</f>
      </c>
      <c r="P191" s="147">
        <f>IFERROR(((N191-O191)/O191),0)</f>
      </c>
      <c r="Q191" s="145">
        <f t="shared" ref="Q191:Q196" si="2811">ID191</f>
      </c>
      <c r="R191" s="147">
        <f t="shared" ref="R191:R196" si="2812">IFERROR(((N191-Q191)/Q191),0)</f>
      </c>
      <c r="S191" s="145">
        <f t="shared" ref="S191:S196" si="2813">IB191</f>
      </c>
      <c r="T191" s="148"/>
      <c r="U191" s="67" t="str">
        <f>VLOOKUP($D191,'Metric Nature'!$C:$D,2,0)&amp;IF(($V191&lt;(LY191)),"Below",IF(($V191&gt;(LX191)),"Above","Within"))</f>
      </c>
      <c r="V191" s="145">
        <f t="shared" ref="V191:V196" si="2814">LS191</f>
      </c>
      <c r="W191" s="145">
        <f>MB191</f>
      </c>
      <c r="X191" s="147">
        <f t="shared" ref="X191:X196" si="2815">IFERROR(((V191-W191)/W191),0)</f>
      </c>
      <c r="Y191" s="145">
        <f>MC191</f>
      </c>
      <c r="Z191" s="147">
        <f t="shared" ref="Z191:Z196" si="2816">IFERROR(((V191-Y191)/Y191),0)</f>
      </c>
      <c r="AA191" s="145">
        <f t="shared" ref="AA191:AA196" si="2817">MA191</f>
      </c>
      <c r="AB191" s="148"/>
      <c r="AC191" s="60"/>
      <c r="AI191" s="9" t="s">
        <v>909</v>
      </c>
      <c r="AJ191" s="10">
        <f t="shared" ref="AJ191" si="2818">EI191+IH191</f>
      </c>
      <c r="AK191" s="10">
        <f t="shared" ref="AK191" si="2819">EJ191+II191</f>
      </c>
      <c r="AL191" s="10">
        <f t="shared" ref="AL191" si="2820">EK191+IJ191</f>
      </c>
      <c r="AM191" s="10">
        <f t="shared" ref="AM191" si="2821">EL191+IK191</f>
      </c>
      <c r="AN191" s="10">
        <f t="shared" ref="AN191" si="2822">EM191+IL191</f>
      </c>
      <c r="AO191" s="10">
        <f t="shared" ref="AO191" si="2823">EN191+IM191</f>
      </c>
      <c r="AP191" s="10">
        <f t="shared" ref="AP191" si="2824">EO191+IN191</f>
      </c>
      <c r="AQ191" s="10">
        <f t="shared" ref="AQ191" si="2825">EP191+IO191</f>
      </c>
      <c r="AR191" s="10">
        <f t="shared" ref="AR191" si="2826">EQ191+IP191</f>
      </c>
      <c r="AS191" s="10">
        <f t="shared" ref="AS191" si="2827">ER191+IQ191</f>
      </c>
      <c r="AT191" s="10">
        <f t="shared" ref="AT191" si="2828">ES191+IR191</f>
      </c>
      <c r="AU191" s="10">
        <f t="shared" ref="AU191" si="2829">ET191+IS191</f>
      </c>
      <c r="AV191" s="10">
        <f t="shared" ref="AV191" si="2830">EU191+IT191</f>
      </c>
      <c r="AW191" s="10">
        <f t="shared" ref="AW191" si="2831">EV191+IU191</f>
      </c>
      <c r="AX191" s="10">
        <f t="shared" ref="AX191" si="2832">EW191+IV191</f>
      </c>
      <c r="AY191" s="10">
        <f t="shared" ref="AY191" si="2833">EX191+IW191</f>
      </c>
      <c r="AZ191" s="10">
        <f t="shared" ref="AZ191" si="2834">EY191+IX191</f>
      </c>
      <c r="BA191" s="10">
        <f t="shared" ref="BA191" si="2835">EZ191+IY191</f>
      </c>
      <c r="BB191" s="10">
        <f t="shared" ref="BB191" si="2836">FA191+IZ191</f>
      </c>
      <c r="BC191" s="10">
        <f t="shared" ref="BC191" si="2837">FB191+JA191</f>
      </c>
      <c r="BD191" s="10">
        <f t="shared" ref="BD191" si="2838">FC191+JB191</f>
      </c>
      <c r="BE191" s="10">
        <f t="shared" ref="BE191" si="2839">FD191+JC191</f>
      </c>
      <c r="BF191" s="10">
        <f t="shared" ref="BF191" si="2840">FE191+JD191</f>
      </c>
      <c r="BG191" s="10">
        <f t="shared" ref="BG191" si="2841">FF191+JE191</f>
      </c>
      <c r="BH191" s="10">
        <f t="shared" ref="BH191" si="2842">FG191+JF191</f>
      </c>
      <c r="BI191" s="10">
        <f t="shared" ref="BI191" si="2843">FH191+JG191</f>
      </c>
      <c r="BJ191" s="10">
        <f t="shared" ref="BJ191" si="2844">FI191+JH191</f>
      </c>
      <c r="BK191" s="10">
        <f t="shared" ref="BK191" si="2845">FJ191+JI191</f>
      </c>
      <c r="BL191" s="10">
        <f t="shared" ref="BL191" si="2846">FK191+JJ191</f>
      </c>
      <c r="BM191" s="10">
        <f t="shared" ref="BM191" si="2847">FL191+JK191</f>
      </c>
      <c r="BN191" s="10">
        <f t="shared" ref="BN191" si="2848">FM191+JL191</f>
      </c>
      <c r="BO191" s="10">
        <f t="shared" ref="BO191" si="2849">FN191+JM191</f>
      </c>
      <c r="BP191" s="10">
        <f t="shared" ref="BP191" si="2850">FO191+JN191</f>
      </c>
      <c r="BQ191" s="10">
        <f t="shared" ref="BQ191" si="2851">FP191+JO191</f>
      </c>
      <c r="BR191" s="10">
        <f t="shared" ref="BR191" si="2852">FQ191+JP191</f>
      </c>
      <c r="BS191" s="10">
        <f t="shared" ref="BS191" si="2853">FR191+JQ191</f>
      </c>
      <c r="BT191" s="10">
        <f t="shared" ref="BT191" si="2854">FS191+JR191</f>
      </c>
      <c r="BU191" s="10">
        <f t="shared" ref="BU191" si="2855">FT191+JS191</f>
      </c>
      <c r="BV191" s="10">
        <f t="shared" ref="BV191" si="2856">FU191+JT191</f>
      </c>
      <c r="BW191" s="10">
        <f t="shared" ref="BW191" si="2857">FV191+JU191</f>
      </c>
      <c r="BX191" s="10">
        <f t="shared" ref="BX191" si="2858">FW191+JV191</f>
      </c>
      <c r="BY191" s="10">
        <f t="shared" ref="BY191" si="2859">FX191+JW191</f>
      </c>
      <c r="BZ191" s="10">
        <f t="shared" ref="BZ191" si="2860">FY191+JX191</f>
      </c>
      <c r="CA191" s="10">
        <f t="shared" ref="CA191" si="2861">FZ191+JY191</f>
      </c>
      <c r="CB191" s="10">
        <f t="shared" ref="CB191" si="2862">GA191+JZ191</f>
      </c>
      <c r="CC191" s="10">
        <f t="shared" ref="CC191" si="2863">GB191+KA191</f>
      </c>
      <c r="CD191" s="10">
        <f t="shared" ref="CD191" si="2864">GC191+KB191</f>
      </c>
      <c r="CE191" s="10">
        <f t="shared" ref="CE191" si="2865">GD191+KC191</f>
      </c>
      <c r="CF191" s="10">
        <f t="shared" ref="CF191" si="2866">GE191+KD191</f>
      </c>
      <c r="CG191" s="10">
        <f t="shared" ref="CG191" si="2867">GF191+KE191</f>
      </c>
      <c r="CH191" s="10">
        <f t="shared" ref="CH191" si="2868">GG191+KF191</f>
      </c>
      <c r="CI191" s="10">
        <f t="shared" ref="CI191" si="2869">GH191+KG191</f>
      </c>
      <c r="CJ191" s="10">
        <f t="shared" ref="CJ191" si="2870">GI191+KH191</f>
      </c>
      <c r="CK191" s="10">
        <f t="shared" ref="CK191" si="2871">GJ191+KI191</f>
      </c>
      <c r="CL191" s="10">
        <f t="shared" ref="CL191" si="2872">GK191+KJ191</f>
      </c>
      <c r="CM191" s="10">
        <f t="shared" ref="CM191" si="2873">GL191+KK191</f>
      </c>
      <c r="CN191" s="10">
        <f t="shared" ref="CN191" si="2874">GM191+KL191</f>
      </c>
      <c r="CO191" s="10">
        <f t="shared" ref="CO191" si="2875">GN191+KM191</f>
      </c>
      <c r="CP191" s="10">
        <f t="shared" ref="CP191" si="2876">GO191+KN191</f>
      </c>
      <c r="CQ191" s="10">
        <f t="shared" ref="CQ191" si="2877">GP191+KO191</f>
      </c>
      <c r="CR191" s="10">
        <f t="shared" ref="CR191" si="2878">GQ191+KP191</f>
      </c>
      <c r="CS191" s="10">
        <f t="shared" ref="CS191" si="2879">GR191+KQ191</f>
      </c>
      <c r="CT191" s="10">
        <f t="shared" ref="CT191" si="2880">GS191+KR191</f>
      </c>
      <c r="CU191" s="10">
        <f t="shared" ref="CU191" si="2881">GT191+KS191</f>
      </c>
      <c r="CV191" s="10">
        <f t="shared" ref="CV191" si="2882">GU191+KT191</f>
      </c>
      <c r="CW191" s="10">
        <f t="shared" ref="CW191" si="2883">GV191+KU191</f>
      </c>
      <c r="CX191" s="10">
        <f t="shared" ref="CX191" si="2884">GW191+KV191</f>
      </c>
      <c r="CY191" s="10">
        <f t="shared" ref="CY191" si="2885">GX191+KW191</f>
      </c>
      <c r="CZ191" s="10">
        <f t="shared" ref="CZ191" si="2886">GY191+KX191</f>
      </c>
      <c r="DA191" s="10">
        <f t="shared" ref="DA191" si="2887">GZ191+KY191</f>
      </c>
      <c r="DB191" s="10">
        <f t="shared" ref="DB191" si="2888">HA191+KZ191</f>
      </c>
      <c r="DC191" s="10">
        <f t="shared" ref="DC191" si="2889">HB191+LA191</f>
      </c>
      <c r="DD191" s="10">
        <f t="shared" ref="DD191" si="2890">HC191+LB191</f>
      </c>
      <c r="DE191" s="10">
        <f t="shared" ref="DE191" si="2891">HD191+LC191</f>
      </c>
      <c r="DF191" s="10">
        <f t="shared" ref="DF191" si="2892">HE191+LD191</f>
      </c>
      <c r="DG191" s="10">
        <f t="shared" ref="DG191" si="2893">HF191+LE191</f>
      </c>
      <c r="DH191" s="10">
        <f t="shared" ref="DH191" si="2894">HG191+LF191</f>
      </c>
      <c r="DI191" s="10">
        <f t="shared" ref="DI191" si="2895">HH191+LG191</f>
      </c>
      <c r="DJ191" s="10">
        <f t="shared" ref="DJ191" si="2896">HI191+LH191</f>
      </c>
      <c r="DK191" s="10">
        <f t="shared" ref="DK191" si="2897">HJ191+LI191</f>
      </c>
      <c r="DL191" s="10">
        <f t="shared" ref="DL191" si="2898">HK191+LJ191</f>
      </c>
      <c r="DM191" s="10">
        <f t="shared" ref="DM191" si="2899">HL191+LK191</f>
      </c>
      <c r="DN191" s="10">
        <f t="shared" ref="DN191" si="2900">HM191+LL191</f>
      </c>
      <c r="DO191" s="10">
        <f t="shared" ref="DO191" si="2901">HN191+LM191</f>
      </c>
      <c r="DP191" s="10">
        <f t="shared" ref="DP191" si="2902">HO191+LN191</f>
      </c>
      <c r="DQ191" s="10">
        <f t="shared" ref="DQ191" si="2903">HP191+LO191</f>
      </c>
      <c r="DR191" s="10">
        <f t="shared" ref="DR191" si="2904">HQ191+LP191</f>
      </c>
      <c r="DS191" s="10">
        <f t="shared" ref="DS191" si="2905">HR191+LQ191</f>
      </c>
      <c r="DT191" s="10">
        <f t="shared" ref="DT191" si="2906">HS191+LR191</f>
      </c>
      <c r="DU191" s="10">
        <f t="shared" ref="DU191" si="2907">HT191+LS191</f>
      </c>
      <c r="DV191" s="53"/>
      <c r="DW191" s="10">
        <f t="shared" si="1899"/>
      </c>
      <c r="DX191" s="10">
        <f t="shared" si="1900"/>
      </c>
      <c r="DY191" s="10">
        <f>DX191-DW191</f>
      </c>
      <c r="DZ191" s="10">
        <f>DX191+(1.25*DY191)</f>
      </c>
      <c r="EA191" s="10">
        <f>DW191-(1.25*DY191)</f>
      </c>
      <c r="EB191" s="18"/>
      <c r="EC191" s="11">
        <f t="shared" ref="EC191:EC196" si="2908">_xlfn.STDEV.P(AJ191:DU191)</f>
      </c>
      <c r="ED191" s="11">
        <f>AVERAGE(DN191:DT191)</f>
      </c>
      <c r="EE191" s="11">
        <f>AVERAGE(CQ191:DT191)</f>
      </c>
      <c r="EF191" s="16"/>
      <c r="EG191" s="9" t="s">
        <v>910</v>
      </c>
      <c r="EH191" s="9" t="s">
        <v>166</v>
      </c>
      <c r="EI191" s="10">
        <f>VLOOKUP($EG191,Data!$B:$CP,Daily!EI$10,0)</f>
      </c>
      <c r="EJ191" s="10">
        <f>VLOOKUP($EG191,Data!$B:$CP,Daily!EJ$10,0)</f>
      </c>
      <c r="EK191" s="10">
        <f>VLOOKUP($EG191,Data!$B:$CP,Daily!EK$10,0)</f>
      </c>
      <c r="EL191" s="10">
        <f>VLOOKUP($EG191,Data!$B:$CP,Daily!EL$10,0)</f>
      </c>
      <c r="EM191" s="10">
        <f>VLOOKUP($EG191,Data!$B:$CP,Daily!EM$10,0)</f>
      </c>
      <c r="EN191" s="10">
        <f>VLOOKUP($EG191,Data!$B:$CP,Daily!EN$10,0)</f>
      </c>
      <c r="EO191" s="10">
        <f>VLOOKUP($EG191,Data!$B:$CP,Daily!EO$10,0)</f>
      </c>
      <c r="EP191" s="10">
        <f>VLOOKUP($EG191,Data!$B:$CP,Daily!EP$10,0)</f>
      </c>
      <c r="EQ191" s="10">
        <f>VLOOKUP($EG191,Data!$B:$CP,Daily!EQ$10,0)</f>
      </c>
      <c r="ER191" s="10">
        <f>VLOOKUP($EG191,Data!$B:$CP,Daily!ER$10,0)</f>
      </c>
      <c r="ES191" s="10">
        <f>VLOOKUP($EG191,Data!$B:$CP,Daily!ES$10,0)</f>
      </c>
      <c r="ET191" s="10">
        <f>VLOOKUP($EG191,Data!$B:$CP,Daily!ET$10,0)</f>
      </c>
      <c r="EU191" s="10">
        <f>VLOOKUP($EG191,Data!$B:$CP,Daily!EU$10,0)</f>
      </c>
      <c r="EV191" s="10">
        <f>VLOOKUP($EG191,Data!$B:$CP,Daily!EV$10,0)</f>
      </c>
      <c r="EW191" s="10">
        <f>VLOOKUP($EG191,Data!$B:$CP,Daily!EW$10,0)</f>
      </c>
      <c r="EX191" s="10">
        <f>VLOOKUP($EG191,Data!$B:$CP,Daily!EX$10,0)</f>
      </c>
      <c r="EY191" s="10">
        <f>VLOOKUP($EG191,Data!$B:$CP,Daily!EY$10,0)</f>
      </c>
      <c r="EZ191" s="10">
        <f>VLOOKUP($EG191,Data!$B:$CP,Daily!EZ$10,0)</f>
      </c>
      <c r="FA191" s="10">
        <f>VLOOKUP($EG191,Data!$B:$CP,Daily!FA$10,0)</f>
      </c>
      <c r="FB191" s="10">
        <f>VLOOKUP($EG191,Data!$B:$CP,Daily!FB$10,0)</f>
      </c>
      <c r="FC191" s="10">
        <f>VLOOKUP($EG191,Data!$B:$CP,Daily!FC$10,0)</f>
      </c>
      <c r="FD191" s="10">
        <f>VLOOKUP($EG191,Data!$B:$CP,Daily!FD$10,0)</f>
      </c>
      <c r="FE191" s="10">
        <f>VLOOKUP($EG191,Data!$B:$CP,Daily!FE$10,0)</f>
      </c>
      <c r="FF191" s="10">
        <f>VLOOKUP($EG191,Data!$B:$CP,Daily!FF$10,0)</f>
      </c>
      <c r="FG191" s="10">
        <f>VLOOKUP($EG191,Data!$B:$CP,Daily!FG$10,0)</f>
      </c>
      <c r="FH191" s="10">
        <f>VLOOKUP($EG191,Data!$B:$CP,Daily!FH$10,0)</f>
      </c>
      <c r="FI191" s="10">
        <f>VLOOKUP($EG191,Data!$B:$CP,Daily!FI$10,0)</f>
      </c>
      <c r="FJ191" s="10">
        <f>VLOOKUP($EG191,Data!$B:$CP,Daily!FJ$10,0)</f>
      </c>
      <c r="FK191" s="10">
        <f>VLOOKUP($EG191,Data!$B:$CP,Daily!FK$10,0)</f>
      </c>
      <c r="FL191" s="10">
        <f>VLOOKUP($EG191,Data!$B:$CP,Daily!FL$10,0)</f>
      </c>
      <c r="FM191" s="10">
        <f>VLOOKUP($EG191,Data!$B:$CP,Daily!FM$10,0)</f>
      </c>
      <c r="FN191" s="10">
        <f>VLOOKUP($EG191,Data!$B:$CP,Daily!FN$10,0)</f>
      </c>
      <c r="FO191" s="10">
        <f>VLOOKUP($EG191,Data!$B:$CP,Daily!FO$10,0)</f>
      </c>
      <c r="FP191" s="10">
        <f>VLOOKUP($EG191,Data!$B:$CP,Daily!FP$10,0)</f>
      </c>
      <c r="FQ191" s="10">
        <f>VLOOKUP($EG191,Data!$B:$CP,Daily!FQ$10,0)</f>
      </c>
      <c r="FR191" s="10">
        <f>VLOOKUP($EG191,Data!$B:$CP,Daily!FR$10,0)</f>
      </c>
      <c r="FS191" s="10">
        <f>VLOOKUP($EG191,Data!$B:$CP,Daily!FS$10,0)</f>
      </c>
      <c r="FT191" s="10">
        <f>VLOOKUP($EG191,Data!$B:$CP,Daily!FT$10,0)</f>
      </c>
      <c r="FU191" s="10">
        <f>VLOOKUP($EG191,Data!$B:$CP,Daily!FU$10,0)</f>
      </c>
      <c r="FV191" s="10">
        <f>VLOOKUP($EG191,Data!$B:$CP,Daily!FV$10,0)</f>
      </c>
      <c r="FW191" s="10">
        <f>VLOOKUP($EG191,Data!$B:$CP,Daily!FW$10,0)</f>
      </c>
      <c r="FX191" s="10">
        <f>VLOOKUP($EG191,Data!$B:$CP,Daily!FX$10,0)</f>
      </c>
      <c r="FY191" s="10">
        <f>VLOOKUP($EG191,Data!$B:$CP,Daily!FY$10,0)</f>
      </c>
      <c r="FZ191" s="10">
        <f>VLOOKUP($EG191,Data!$B:$CP,Daily!FZ$10,0)</f>
      </c>
      <c r="GA191" s="10">
        <f>VLOOKUP($EG191,Data!$B:$CP,Daily!GA$10,0)</f>
      </c>
      <c r="GB191" s="10">
        <f>VLOOKUP($EG191,Data!$B:$CP,Daily!GB$10,0)</f>
      </c>
      <c r="GC191" s="10">
        <f>VLOOKUP($EG191,Data!$B:$CP,Daily!GC$10,0)</f>
      </c>
      <c r="GD191" s="10">
        <f>VLOOKUP($EG191,Data!$B:$CP,Daily!GD$10,0)</f>
      </c>
      <c r="GE191" s="10">
        <f>VLOOKUP($EG191,Data!$B:$CP,Daily!GE$10,0)</f>
      </c>
      <c r="GF191" s="10">
        <f>VLOOKUP($EG191,Data!$B:$CP,Daily!GF$10,0)</f>
      </c>
      <c r="GG191" s="10">
        <f>VLOOKUP($EG191,Data!$B:$CP,Daily!GG$10,0)</f>
      </c>
      <c r="GH191" s="10">
        <f>VLOOKUP($EG191,Data!$B:$CP,Daily!GH$10,0)</f>
      </c>
      <c r="GI191" s="10">
        <f>VLOOKUP($EG191,Data!$B:$CP,Daily!GI$10,0)</f>
      </c>
      <c r="GJ191" s="10">
        <f>VLOOKUP($EG191,Data!$B:$CP,Daily!GJ$10,0)</f>
      </c>
      <c r="GK191" s="10">
        <f>VLOOKUP($EG191,Data!$B:$CP,Daily!GK$10,0)</f>
      </c>
      <c r="GL191" s="10">
        <f>VLOOKUP($EG191,Data!$B:$CP,Daily!GL$10,0)</f>
      </c>
      <c r="GM191" s="10">
        <f>VLOOKUP($EG191,Data!$B:$CP,Daily!GM$10,0)</f>
      </c>
      <c r="GN191" s="10">
        <f>VLOOKUP($EG191,Data!$B:$CP,Daily!GN$10,0)</f>
      </c>
      <c r="GO191" s="10">
        <f>VLOOKUP($EG191,Data!$B:$CP,Daily!GO$10,0)</f>
      </c>
      <c r="GP191" s="10">
        <f>VLOOKUP($EG191,Data!$B:$CP,Daily!GP$10,0)</f>
      </c>
      <c r="GQ191" s="10">
        <f>VLOOKUP($EG191,Data!$B:$CP,Daily!GQ$10,0)</f>
      </c>
      <c r="GR191" s="10">
        <f>VLOOKUP($EG191,Data!$B:$CP,Daily!GR$10,0)</f>
      </c>
      <c r="GS191" s="10">
        <f>VLOOKUP($EG191,Data!$B:$CP,Daily!GS$10,0)</f>
      </c>
      <c r="GT191" s="10">
        <f>VLOOKUP($EG191,Data!$B:$CP,Daily!GT$10,0)</f>
      </c>
      <c r="GU191" s="10">
        <f>VLOOKUP($EG191,Data!$B:$CP,Daily!GU$10,0)</f>
      </c>
      <c r="GV191" s="10">
        <f>VLOOKUP($EG191,Data!$B:$CP,Daily!GV$10,0)</f>
      </c>
      <c r="GW191" s="10">
        <f>VLOOKUP($EG191,Data!$B:$CP,Daily!GW$10,0)</f>
      </c>
      <c r="GX191" s="10">
        <f>VLOOKUP($EG191,Data!$B:$CP,Daily!GX$10,0)</f>
      </c>
      <c r="GY191" s="10">
        <f>VLOOKUP($EG191,Data!$B:$CP,Daily!GY$10,0)</f>
      </c>
      <c r="GZ191" s="10">
        <f>VLOOKUP($EG191,Data!$B:$CP,Daily!GZ$10,0)</f>
      </c>
      <c r="HA191" s="10">
        <f>VLOOKUP($EG191,Data!$B:$CP,Daily!HA$10,0)</f>
      </c>
      <c r="HB191" s="10">
        <f>VLOOKUP($EG191,Data!$B:$CP,Daily!HB$10,0)</f>
      </c>
      <c r="HC191" s="10">
        <f>VLOOKUP($EG191,Data!$B:$CP,Daily!HC$10,0)</f>
      </c>
      <c r="HD191" s="10">
        <f>VLOOKUP($EG191,Data!$B:$CP,Daily!HD$10,0)</f>
      </c>
      <c r="HE191" s="10">
        <f>VLOOKUP($EG191,Data!$B:$CP,Daily!HE$10,0)</f>
      </c>
      <c r="HF191" s="10">
        <f>VLOOKUP($EG191,Data!$B:$CP,Daily!HF$10,0)</f>
      </c>
      <c r="HG191" s="10">
        <f>VLOOKUP($EG191,Data!$B:$CP,Daily!HG$10,0)</f>
      </c>
      <c r="HH191" s="10">
        <f>VLOOKUP($EG191,Data!$B:$CP,Daily!HH$10,0)</f>
      </c>
      <c r="HI191" s="10">
        <f>VLOOKUP($EG191,Data!$B:$CP,Daily!HI$10,0)</f>
      </c>
      <c r="HJ191" s="10">
        <f>VLOOKUP($EG191,Data!$B:$CP,Daily!HJ$10,0)</f>
      </c>
      <c r="HK191" s="10">
        <f>VLOOKUP($EG191,Data!$B:$CP,Daily!HK$10,0)</f>
      </c>
      <c r="HL191" s="10">
        <f>VLOOKUP($EG191,Data!$B:$CP,Daily!HL$10,0)</f>
      </c>
      <c r="HM191" s="10">
        <f>VLOOKUP($EG191,Data!$B:$CP,Daily!HM$10,0)</f>
      </c>
      <c r="HN191" s="10">
        <f>VLOOKUP($EG191,Data!$B:$CP,Daily!HN$10,0)</f>
      </c>
      <c r="HO191" s="10">
        <f>VLOOKUP($EG191,Data!$B:$CP,Daily!HO$10,0)</f>
      </c>
      <c r="HP191" s="10">
        <f>VLOOKUP($EG191,Data!$B:$CP,Daily!HP$10,0)</f>
      </c>
      <c r="HQ191" s="10">
        <f>VLOOKUP($EG191,Data!$B:$CP,Daily!HQ$10,0)</f>
      </c>
      <c r="HR191" s="10">
        <f>VLOOKUP($EG191,Data!$B:$CP,Daily!HR$10,0)</f>
      </c>
      <c r="HS191" s="10">
        <f>VLOOKUP($EG191,Data!$B:$CP,Daily!HS$10,0)</f>
      </c>
      <c r="HT191" s="10">
        <f>VLOOKUP($EG191,Data!$B:$CP,Daily!HT$10,0)</f>
      </c>
      <c r="HU191" s="17"/>
      <c r="HV191" s="10">
        <f t="shared" si="1902"/>
      </c>
      <c r="HW191" s="10">
        <f t="shared" si="1903"/>
      </c>
      <c r="HX191" s="10">
        <f t="shared" ref="HX191:HX196" si="2909">HW191-HV191</f>
      </c>
      <c r="HY191" s="10">
        <f>HW191+(1.25*HX191)</f>
      </c>
      <c r="HZ191" s="10">
        <f>HV191-(1.25*HX191)</f>
      </c>
      <c r="IA191" s="53"/>
      <c r="IB191" s="11">
        <f t="shared" ref="IB191:IB199" si="2910">_xlfn.STDEV.P(FM191:HT191)</f>
      </c>
      <c r="IC191" s="11">
        <f>AVERAGE(HM191:HS191)</f>
      </c>
      <c r="ID191" s="11">
        <f>AVERAGE(GP191:HS191)</f>
      </c>
      <c r="IE191" s="16"/>
      <c r="IF191" s="9" t="s">
        <v>911</v>
      </c>
      <c r="IG191" s="9" t="s">
        <v>166</v>
      </c>
      <c r="IH191" s="10">
        <f>VLOOKUP($IF191,Data!$B:$CP,Daily!IH$10,0)</f>
      </c>
      <c r="II191" s="10">
        <f>VLOOKUP($IF191,Data!$B:$CP,Daily!II$10,0)</f>
      </c>
      <c r="IJ191" s="10">
        <f>VLOOKUP($IF191,Data!$B:$CP,Daily!IJ$10,0)</f>
      </c>
      <c r="IK191" s="10">
        <f>VLOOKUP($IF191,Data!$B:$CP,Daily!IK$10,0)</f>
      </c>
      <c r="IL191" s="10">
        <f>VLOOKUP($IF191,Data!$B:$CP,Daily!IL$10,0)</f>
      </c>
      <c r="IM191" s="10">
        <f>VLOOKUP($IF191,Data!$B:$CP,Daily!IM$10,0)</f>
      </c>
      <c r="IN191" s="10">
        <f>VLOOKUP($IF191,Data!$B:$CP,Daily!IN$10,0)</f>
      </c>
      <c r="IO191" s="10">
        <f>VLOOKUP($IF191,Data!$B:$CP,Daily!IO$10,0)</f>
      </c>
      <c r="IP191" s="10">
        <f>VLOOKUP($IF191,Data!$B:$CP,Daily!IP$10,0)</f>
      </c>
      <c r="IQ191" s="10">
        <f>VLOOKUP($IF191,Data!$B:$CP,Daily!IQ$10,0)</f>
      </c>
      <c r="IR191" s="10">
        <f>VLOOKUP($IF191,Data!$B:$CP,Daily!IR$10,0)</f>
      </c>
      <c r="IS191" s="10">
        <f>VLOOKUP($IF191,Data!$B:$CP,Daily!IS$10,0)</f>
      </c>
      <c r="IT191" s="10">
        <f>VLOOKUP($IF191,Data!$B:$CP,Daily!IT$10,0)</f>
      </c>
      <c r="IU191" s="10">
        <f>VLOOKUP($IF191,Data!$B:$CP,Daily!IU$10,0)</f>
      </c>
      <c r="IV191" s="10">
        <f>VLOOKUP($IF191,Data!$B:$CP,Daily!IV$10,0)</f>
      </c>
      <c r="IW191" s="10">
        <f>VLOOKUP($IF191,Data!$B:$CP,Daily!IW$10,0)</f>
      </c>
      <c r="IX191" s="10">
        <f>VLOOKUP($IF191,Data!$B:$CP,Daily!IX$10,0)</f>
      </c>
      <c r="IY191" s="10">
        <f>VLOOKUP($IF191,Data!$B:$CP,Daily!IY$10,0)</f>
      </c>
      <c r="IZ191" s="10">
        <f>VLOOKUP($IF191,Data!$B:$CP,Daily!IZ$10,0)</f>
      </c>
      <c r="JA191" s="10">
        <f>VLOOKUP($IF191,Data!$B:$CP,Daily!JA$10,0)</f>
      </c>
      <c r="JB191" s="10">
        <f>VLOOKUP($IF191,Data!$B:$CP,Daily!JB$10,0)</f>
      </c>
      <c r="JC191" s="10">
        <f>VLOOKUP($IF191,Data!$B:$CP,Daily!JC$10,0)</f>
      </c>
      <c r="JD191" s="10">
        <f>VLOOKUP($IF191,Data!$B:$CP,Daily!JD$10,0)</f>
      </c>
      <c r="JE191" s="10">
        <f>VLOOKUP($IF191,Data!$B:$CP,Daily!JE$10,0)</f>
      </c>
      <c r="JF191" s="10">
        <f>VLOOKUP($IF191,Data!$B:$CP,Daily!JF$10,0)</f>
      </c>
      <c r="JG191" s="10">
        <f>VLOOKUP($IF191,Data!$B:$CP,Daily!JG$10,0)</f>
      </c>
      <c r="JH191" s="10">
        <f>VLOOKUP($IF191,Data!$B:$CP,Daily!JH$10,0)</f>
      </c>
      <c r="JI191" s="10">
        <f>VLOOKUP($IF191,Data!$B:$CP,Daily!JI$10,0)</f>
      </c>
      <c r="JJ191" s="10">
        <f>VLOOKUP($IF191,Data!$B:$CP,Daily!JJ$10,0)</f>
      </c>
      <c r="JK191" s="10">
        <f>VLOOKUP($IF191,Data!$B:$CP,Daily!JK$10,0)</f>
      </c>
      <c r="JL191" s="10">
        <f>VLOOKUP($IF191,Data!$B:$CP,Daily!JL$10,0)</f>
      </c>
      <c r="JM191" s="10">
        <f>VLOOKUP($IF191,Data!$B:$CP,Daily!JM$10,0)</f>
      </c>
      <c r="JN191" s="10">
        <f>VLOOKUP($IF191,Data!$B:$CP,Daily!JN$10,0)</f>
      </c>
      <c r="JO191" s="10">
        <f>VLOOKUP($IF191,Data!$B:$CP,Daily!JO$10,0)</f>
      </c>
      <c r="JP191" s="10">
        <f>VLOOKUP($IF191,Data!$B:$CP,Daily!JP$10,0)</f>
      </c>
      <c r="JQ191" s="10">
        <f>VLOOKUP($IF191,Data!$B:$CP,Daily!JQ$10,0)</f>
      </c>
      <c r="JR191" s="10">
        <f>VLOOKUP($IF191,Data!$B:$CP,Daily!JR$10,0)</f>
      </c>
      <c r="JS191" s="10">
        <f>VLOOKUP($IF191,Data!$B:$CP,Daily!JS$10,0)</f>
      </c>
      <c r="JT191" s="10">
        <f>VLOOKUP($IF191,Data!$B:$CP,Daily!JT$10,0)</f>
      </c>
      <c r="JU191" s="10">
        <f>VLOOKUP($IF191,Data!$B:$CP,Daily!JU$10,0)</f>
      </c>
      <c r="JV191" s="10">
        <f>VLOOKUP($IF191,Data!$B:$CP,Daily!JV$10,0)</f>
      </c>
      <c r="JW191" s="10">
        <f>VLOOKUP($IF191,Data!$B:$CP,Daily!JW$10,0)</f>
      </c>
      <c r="JX191" s="10">
        <f>VLOOKUP($IF191,Data!$B:$CP,Daily!JX$10,0)</f>
      </c>
      <c r="JY191" s="10">
        <f>VLOOKUP($IF191,Data!$B:$CP,Daily!JY$10,0)</f>
      </c>
      <c r="JZ191" s="10">
        <f>VLOOKUP($IF191,Data!$B:$CP,Daily!JZ$10,0)</f>
      </c>
      <c r="KA191" s="10">
        <f>VLOOKUP($IF191,Data!$B:$CP,Daily!KA$10,0)</f>
      </c>
      <c r="KB191" s="10">
        <f>VLOOKUP($IF191,Data!$B:$CP,Daily!KB$10,0)</f>
      </c>
      <c r="KC191" s="10">
        <f>VLOOKUP($IF191,Data!$B:$CP,Daily!KC$10,0)</f>
      </c>
      <c r="KD191" s="10">
        <f>VLOOKUP($IF191,Data!$B:$CP,Daily!KD$10,0)</f>
      </c>
      <c r="KE191" s="10">
        <f>VLOOKUP($IF191,Data!$B:$CP,Daily!KE$10,0)</f>
      </c>
      <c r="KF191" s="10">
        <f>VLOOKUP($IF191,Data!$B:$CP,Daily!KF$10,0)</f>
      </c>
      <c r="KG191" s="10">
        <f>VLOOKUP($IF191,Data!$B:$CP,Daily!KG$10,0)</f>
      </c>
      <c r="KH191" s="10">
        <f>VLOOKUP($IF191,Data!$B:$CP,Daily!KH$10,0)</f>
      </c>
      <c r="KI191" s="10">
        <f>VLOOKUP($IF191,Data!$B:$CP,Daily!KI$10,0)</f>
      </c>
      <c r="KJ191" s="10">
        <f>VLOOKUP($IF191,Data!$B:$CP,Daily!KJ$10,0)</f>
      </c>
      <c r="KK191" s="10">
        <f>VLOOKUP($IF191,Data!$B:$CP,Daily!KK$10,0)</f>
      </c>
      <c r="KL191" s="10">
        <f>VLOOKUP($IF191,Data!$B:$CP,Daily!KL$10,0)</f>
      </c>
      <c r="KM191" s="10">
        <f>VLOOKUP($IF191,Data!$B:$CP,Daily!KM$10,0)</f>
      </c>
      <c r="KN191" s="10">
        <f>VLOOKUP($IF191,Data!$B:$CP,Daily!KN$10,0)</f>
      </c>
      <c r="KO191" s="10">
        <f>VLOOKUP($IF191,Data!$B:$CP,Daily!KO$10,0)</f>
      </c>
      <c r="KP191" s="10">
        <f>VLOOKUP($IF191,Data!$B:$CP,Daily!KP$10,0)</f>
      </c>
      <c r="KQ191" s="10">
        <f>VLOOKUP($IF191,Data!$B:$CP,Daily!KQ$10,0)</f>
      </c>
      <c r="KR191" s="10">
        <f>VLOOKUP($IF191,Data!$B:$CP,Daily!KR$10,0)</f>
      </c>
      <c r="KS191" s="10">
        <f>VLOOKUP($IF191,Data!$B:$CP,Daily!KS$10,0)</f>
      </c>
      <c r="KT191" s="10">
        <f>VLOOKUP($IF191,Data!$B:$CP,Daily!KT$10,0)</f>
      </c>
      <c r="KU191" s="10">
        <f>VLOOKUP($IF191,Data!$B:$CP,Daily!KU$10,0)</f>
      </c>
      <c r="KV191" s="10">
        <f>VLOOKUP($IF191,Data!$B:$CP,Daily!KV$10,0)</f>
      </c>
      <c r="KW191" s="10">
        <f>VLOOKUP($IF191,Data!$B:$CP,Daily!KW$10,0)</f>
      </c>
      <c r="KX191" s="10">
        <f>VLOOKUP($IF191,Data!$B:$CP,Daily!KX$10,0)</f>
      </c>
      <c r="KY191" s="10">
        <f>VLOOKUP($IF191,Data!$B:$CP,Daily!KY$10,0)</f>
      </c>
      <c r="KZ191" s="10">
        <f>VLOOKUP($IF191,Data!$B:$CP,Daily!KZ$10,0)</f>
      </c>
      <c r="LA191" s="10">
        <f>VLOOKUP($IF191,Data!$B:$CP,Daily!LA$10,0)</f>
      </c>
      <c r="LB191" s="10">
        <f>VLOOKUP($IF191,Data!$B:$CP,Daily!LB$10,0)</f>
      </c>
      <c r="LC191" s="10">
        <f>VLOOKUP($IF191,Data!$B:$CP,Daily!LC$10,0)</f>
      </c>
      <c r="LD191" s="10">
        <f>VLOOKUP($IF191,Data!$B:$CP,Daily!LD$10,0)</f>
      </c>
      <c r="LE191" s="10">
        <f>VLOOKUP($IF191,Data!$B:$CP,Daily!LE$10,0)</f>
      </c>
      <c r="LF191" s="10">
        <f>VLOOKUP($IF191,Data!$B:$CP,Daily!LF$10,0)</f>
      </c>
      <c r="LG191" s="10">
        <f>VLOOKUP($IF191,Data!$B:$CP,Daily!LG$10,0)</f>
      </c>
      <c r="LH191" s="10">
        <f>VLOOKUP($IF191,Data!$B:$CP,Daily!LH$10,0)</f>
      </c>
      <c r="LI191" s="10">
        <f>VLOOKUP($IF191,Data!$B:$CP,Daily!LI$10,0)</f>
      </c>
      <c r="LJ191" s="10">
        <f>VLOOKUP($IF191,Data!$B:$CP,Daily!LJ$10,0)</f>
      </c>
      <c r="LK191" s="10">
        <f>VLOOKUP($IF191,Data!$B:$CP,Daily!LK$10,0)</f>
      </c>
      <c r="LL191" s="10">
        <f>VLOOKUP($IF191,Data!$B:$CP,Daily!LL$10,0)</f>
      </c>
      <c r="LM191" s="10">
        <f>VLOOKUP($IF191,Data!$B:$CP,Daily!LM$10,0)</f>
      </c>
      <c r="LN191" s="10">
        <f>VLOOKUP($IF191,Data!$B:$CP,Daily!LN$10,0)</f>
      </c>
      <c r="LO191" s="10">
        <f>VLOOKUP($IF191,Data!$B:$CP,Daily!LO$10,0)</f>
      </c>
      <c r="LP191" s="10">
        <f>VLOOKUP($IF191,Data!$B:$CP,Daily!LP$10,0)</f>
      </c>
      <c r="LQ191" s="10">
        <f>VLOOKUP($IF191,Data!$B:$CP,Daily!LQ$10,0)</f>
      </c>
      <c r="LR191" s="10">
        <f>VLOOKUP($IF191,Data!$B:$CP,Daily!LR$10,0)</f>
      </c>
      <c r="LS191" s="10">
        <f>VLOOKUP($IF191,Data!$B:$CP,Daily!LS$10,0)</f>
      </c>
      <c r="LU191" s="10">
        <f t="shared" si="1906"/>
      </c>
      <c r="LV191" s="10">
        <f t="shared" si="1907"/>
      </c>
      <c r="LW191" s="10">
        <f t="shared" ref="LW191:LW196" si="2911">LV191-LU191</f>
      </c>
      <c r="LX191" s="10">
        <f>LV191+(1.25*LW191)</f>
      </c>
      <c r="LY191" s="10">
        <f>LU191-(1.25*LW191)</f>
      </c>
      <c r="LZ191" s="53"/>
      <c r="MA191" s="11">
        <f>_xlfn.STDEV.P(JL191:LS191)</f>
      </c>
      <c r="MB191" s="11">
        <f>AVERAGE(LL191:LR191)</f>
      </c>
      <c r="MC191" s="11">
        <f>AVERAGE(KO191:LR191)</f>
      </c>
    </row>
    <row r="192" spans="4:341" x14ac:dyDescent="0.25">
      <c r="D192" s="132" t="s">
        <v>912</v>
      </c>
      <c r="E192" s="67" t="str">
        <f>VLOOKUP($D192,'Metric Nature'!$C:$D,2,0)&amp;IF(($F192&lt;(EA192)),"Below",IF(($F192&gt;(DZ192)),"Above","Within"))</f>
      </c>
      <c r="F192" s="62">
        <f t="shared" si="2805"/>
      </c>
      <c r="G192" s="92">
        <f t="shared" si="2806"/>
      </c>
      <c r="H192" s="62">
        <f t="shared" si="2807"/>
      </c>
      <c r="I192" s="89">
        <f t="shared" ref="I192:I196" si="2912">EE192</f>
      </c>
      <c r="J192" s="62">
        <f t="shared" si="2808"/>
      </c>
      <c r="K192" s="62">
        <f t="shared" si="2809"/>
      </c>
      <c r="L192" s="64"/>
      <c r="M192" s="67" t="str">
        <f>VLOOKUP($D192,'Metric Nature'!$C:$D,2,0)&amp;IF(($N192&lt;(HZ192)),"Below",IF(($N192&gt;(HY192)),"Above","Within"))</f>
      </c>
      <c r="N192" s="71">
        <f t="shared" si="2810"/>
      </c>
      <c r="O192" s="63">
        <f t="shared" ref="O192:O196" si="2913">IC192</f>
      </c>
      <c r="P192" s="98">
        <f t="shared" ref="P192:P196" si="2914">IFERROR(((N192-O192)/O192),0)</f>
      </c>
      <c r="Q192" s="63">
        <f t="shared" si="2811"/>
      </c>
      <c r="R192" s="69">
        <f t="shared" si="2812"/>
      </c>
      <c r="S192" s="62">
        <f t="shared" si="2813"/>
      </c>
      <c r="T192" s="64"/>
      <c r="U192" s="67" t="str">
        <f>VLOOKUP($D192,'Metric Nature'!$C:$D,2,0)&amp;IF(($V192&lt;(LY192)),"Below",IF(($V192&gt;(LX192)),"Above","Within"))</f>
      </c>
      <c r="V192" s="62">
        <f t="shared" si="2814"/>
      </c>
      <c r="W192" s="63">
        <f t="shared" ref="W192:W196" si="2915">MB192</f>
      </c>
      <c r="X192" s="62">
        <f t="shared" si="2815"/>
      </c>
      <c r="Y192" s="63">
        <f t="shared" ref="Y192:Y196" si="2916">MC192</f>
      </c>
      <c r="Z192" s="69">
        <f t="shared" si="2816"/>
      </c>
      <c r="AA192" s="62">
        <f t="shared" si="2817"/>
      </c>
      <c r="AB192" s="64"/>
      <c r="AC192" s="60"/>
      <c r="AI192" s="9" t="s">
        <v>912</v>
      </c>
      <c r="AJ192" s="14">
        <f>(VLOOKUP($EG192,Data!$B:$CP,Daily!EI$10,0)+VLOOKUP($IF192,Data!$B:$CP,Daily!IH$10,0))/AJ$191</f>
      </c>
      <c r="AK192" s="14">
        <f>(VLOOKUP($EG192,Data!$B:$CP,Daily!EJ$10,0)+VLOOKUP($IF192,Data!$B:$CP,Daily!II$10,0))/AK$191</f>
      </c>
      <c r="AL192" s="14">
        <f>(VLOOKUP($EG192,Data!$B:$CP,Daily!EK$10,0)+VLOOKUP($IF192,Data!$B:$CP,Daily!IJ$10,0))/AL$191</f>
      </c>
      <c r="AM192" s="14">
        <f>(VLOOKUP($EG192,Data!$B:$CP,Daily!EL$10,0)+VLOOKUP($IF192,Data!$B:$CP,Daily!IK$10,0))/AM$191</f>
      </c>
      <c r="AN192" s="14">
        <f>(VLOOKUP($EG192,Data!$B:$CP,Daily!EM$10,0)+VLOOKUP($IF192,Data!$B:$CP,Daily!IL$10,0))/AN$191</f>
      </c>
      <c r="AO192" s="14">
        <f>(VLOOKUP($EG192,Data!$B:$CP,Daily!EN$10,0)+VLOOKUP($IF192,Data!$B:$CP,Daily!IM$10,0))/AO$191</f>
      </c>
      <c r="AP192" s="14">
        <f>(VLOOKUP($EG192,Data!$B:$CP,Daily!EO$10,0)+VLOOKUP($IF192,Data!$B:$CP,Daily!IN$10,0))/AP$191</f>
      </c>
      <c r="AQ192" s="14">
        <f>(VLOOKUP($EG192,Data!$B:$CP,Daily!EP$10,0)+VLOOKUP($IF192,Data!$B:$CP,Daily!IO$10,0))/AQ$191</f>
      </c>
      <c r="AR192" s="14">
        <f>(VLOOKUP($EG192,Data!$B:$CP,Daily!EQ$10,0)+VLOOKUP($IF192,Data!$B:$CP,Daily!IP$10,0))/AR$191</f>
      </c>
      <c r="AS192" s="14">
        <f>(VLOOKUP($EG192,Data!$B:$CP,Daily!ER$10,0)+VLOOKUP($IF192,Data!$B:$CP,Daily!IQ$10,0))/AS$191</f>
      </c>
      <c r="AT192" s="14">
        <f>(VLOOKUP($EG192,Data!$B:$CP,Daily!ES$10,0)+VLOOKUP($IF192,Data!$B:$CP,Daily!IR$10,0))/AT$191</f>
      </c>
      <c r="AU192" s="14">
        <f>(VLOOKUP($EG192,Data!$B:$CP,Daily!ET$10,0)+VLOOKUP($IF192,Data!$B:$CP,Daily!IS$10,0))/AU$191</f>
      </c>
      <c r="AV192" s="14">
        <f>(VLOOKUP($EG192,Data!$B:$CP,Daily!EU$10,0)+VLOOKUP($IF192,Data!$B:$CP,Daily!IT$10,0))/AV$191</f>
      </c>
      <c r="AW192" s="14">
        <f>(VLOOKUP($EG192,Data!$B:$CP,Daily!EV$10,0)+VLOOKUP($IF192,Data!$B:$CP,Daily!IU$10,0))/AW$191</f>
      </c>
      <c r="AX192" s="14">
        <f>(VLOOKUP($EG192,Data!$B:$CP,Daily!EW$10,0)+VLOOKUP($IF192,Data!$B:$CP,Daily!IV$10,0))/AX$191</f>
      </c>
      <c r="AY192" s="14">
        <f>(VLOOKUP($EG192,Data!$B:$CP,Daily!EX$10,0)+VLOOKUP($IF192,Data!$B:$CP,Daily!IW$10,0))/AY$191</f>
      </c>
      <c r="AZ192" s="14">
        <f>(VLOOKUP($EG192,Data!$B:$CP,Daily!EY$10,0)+VLOOKUP($IF192,Data!$B:$CP,Daily!IX$10,0))/AZ$191</f>
      </c>
      <c r="BA192" s="14">
        <f>(VLOOKUP($EG192,Data!$B:$CP,Daily!EZ$10,0)+VLOOKUP($IF192,Data!$B:$CP,Daily!IY$10,0))/BA$191</f>
      </c>
      <c r="BB192" s="14">
        <f>(VLOOKUP($EG192,Data!$B:$CP,Daily!FA$10,0)+VLOOKUP($IF192,Data!$B:$CP,Daily!IZ$10,0))/BB$191</f>
      </c>
      <c r="BC192" s="14">
        <f>(VLOOKUP($EG192,Data!$B:$CP,Daily!FB$10,0)+VLOOKUP($IF192,Data!$B:$CP,Daily!JA$10,0))/BC$191</f>
      </c>
      <c r="BD192" s="14">
        <f>(VLOOKUP($EG192,Data!$B:$CP,Daily!FC$10,0)+VLOOKUP($IF192,Data!$B:$CP,Daily!JB$10,0))/BD$191</f>
      </c>
      <c r="BE192" s="14">
        <f>(VLOOKUP($EG192,Data!$B:$CP,Daily!FD$10,0)+VLOOKUP($IF192,Data!$B:$CP,Daily!JC$10,0))/BE$191</f>
      </c>
      <c r="BF192" s="14">
        <f>(VLOOKUP($EG192,Data!$B:$CP,Daily!FE$10,0)+VLOOKUP($IF192,Data!$B:$CP,Daily!JD$10,0))/BF$191</f>
      </c>
      <c r="BG192" s="14">
        <f>(VLOOKUP($EG192,Data!$B:$CP,Daily!FF$10,0)+VLOOKUP($IF192,Data!$B:$CP,Daily!JE$10,0))/BG$191</f>
      </c>
      <c r="BH192" s="14">
        <f>(VLOOKUP($EG192,Data!$B:$CP,Daily!FG$10,0)+VLOOKUP($IF192,Data!$B:$CP,Daily!JF$10,0))/BH$191</f>
      </c>
      <c r="BI192" s="14">
        <f>(VLOOKUP($EG192,Data!$B:$CP,Daily!FH$10,0)+VLOOKUP($IF192,Data!$B:$CP,Daily!JG$10,0))/BI$191</f>
      </c>
      <c r="BJ192" s="14">
        <f>(VLOOKUP($EG192,Data!$B:$CP,Daily!FI$10,0)+VLOOKUP($IF192,Data!$B:$CP,Daily!JH$10,0))/BJ$191</f>
      </c>
      <c r="BK192" s="14">
        <f>(VLOOKUP($EG192,Data!$B:$CP,Daily!FJ$10,0)+VLOOKUP($IF192,Data!$B:$CP,Daily!JI$10,0))/BK$191</f>
      </c>
      <c r="BL192" s="14">
        <f>(VLOOKUP($EG192,Data!$B:$CP,Daily!FK$10,0)+VLOOKUP($IF192,Data!$B:$CP,Daily!JJ$10,0))/BL$191</f>
      </c>
      <c r="BM192" s="14">
        <f>(VLOOKUP($EG192,Data!$B:$CP,Daily!FL$10,0)+VLOOKUP($IF192,Data!$B:$CP,Daily!JK$10,0))/BM$191</f>
      </c>
      <c r="BN192" s="14">
        <f>(VLOOKUP($EG192,Data!$B:$CP,Daily!FM$10,0)+VLOOKUP($IF192,Data!$B:$CP,Daily!JL$10,0))/BN$191</f>
      </c>
      <c r="BO192" s="14">
        <f>(VLOOKUP($EG192,Data!$B:$CP,Daily!FN$10,0)+VLOOKUP($IF192,Data!$B:$CP,Daily!JM$10,0))/BO$191</f>
      </c>
      <c r="BP192" s="14">
        <f>(VLOOKUP($EG192,Data!$B:$CP,Daily!FO$10,0)+VLOOKUP($IF192,Data!$B:$CP,Daily!JN$10,0))/BP$191</f>
      </c>
      <c r="BQ192" s="14">
        <f>(VLOOKUP($EG192,Data!$B:$CP,Daily!FP$10,0)+VLOOKUP($IF192,Data!$B:$CP,Daily!JO$10,0))/BQ$191</f>
      </c>
      <c r="BR192" s="14">
        <f>(VLOOKUP($EG192,Data!$B:$CP,Daily!FQ$10,0)+VLOOKUP($IF192,Data!$B:$CP,Daily!JP$10,0))/BR$191</f>
      </c>
      <c r="BS192" s="14">
        <f>(VLOOKUP($EG192,Data!$B:$CP,Daily!FR$10,0)+VLOOKUP($IF192,Data!$B:$CP,Daily!JQ$10,0))/BS$191</f>
      </c>
      <c r="BT192" s="14">
        <f>(VLOOKUP($EG192,Data!$B:$CP,Daily!FS$10,0)+VLOOKUP($IF192,Data!$B:$CP,Daily!JR$10,0))/BT$191</f>
      </c>
      <c r="BU192" s="14">
        <f>(VLOOKUP($EG192,Data!$B:$CP,Daily!FT$10,0)+VLOOKUP($IF192,Data!$B:$CP,Daily!JS$10,0))/BU$191</f>
      </c>
      <c r="BV192" s="14">
        <f>(VLOOKUP($EG192,Data!$B:$CP,Daily!FU$10,0)+VLOOKUP($IF192,Data!$B:$CP,Daily!JT$10,0))/BV$191</f>
      </c>
      <c r="BW192" s="14">
        <f>(VLOOKUP($EG192,Data!$B:$CP,Daily!FV$10,0)+VLOOKUP($IF192,Data!$B:$CP,Daily!JU$10,0))/BW$191</f>
      </c>
      <c r="BX192" s="14">
        <f>(VLOOKUP($EG192,Data!$B:$CP,Daily!FW$10,0)+VLOOKUP($IF192,Data!$B:$CP,Daily!JV$10,0))/BX$191</f>
      </c>
      <c r="BY192" s="14">
        <f>(VLOOKUP($EG192,Data!$B:$CP,Daily!FX$10,0)+VLOOKUP($IF192,Data!$B:$CP,Daily!JW$10,0))/BY$191</f>
      </c>
      <c r="BZ192" s="14">
        <f>(VLOOKUP($EG192,Data!$B:$CP,Daily!FY$10,0)+VLOOKUP($IF192,Data!$B:$CP,Daily!JX$10,0))/BZ$191</f>
      </c>
      <c r="CA192" s="14">
        <f>(VLOOKUP($EG192,Data!$B:$CP,Daily!FZ$10,0)+VLOOKUP($IF192,Data!$B:$CP,Daily!JY$10,0))/CA$191</f>
      </c>
      <c r="CB192" s="14">
        <f>(VLOOKUP($EG192,Data!$B:$CP,Daily!GA$10,0)+VLOOKUP($IF192,Data!$B:$CP,Daily!JZ$10,0))/CB$191</f>
      </c>
      <c r="CC192" s="14">
        <f>(VLOOKUP($EG192,Data!$B:$CP,Daily!GB$10,0)+VLOOKUP($IF192,Data!$B:$CP,Daily!KA$10,0))/CC$191</f>
      </c>
      <c r="CD192" s="14">
        <f>(VLOOKUP($EG192,Data!$B:$CP,Daily!GC$10,0)+VLOOKUP($IF192,Data!$B:$CP,Daily!KB$10,0))/CD$191</f>
      </c>
      <c r="CE192" s="14">
        <f>(VLOOKUP($EG192,Data!$B:$CP,Daily!GD$10,0)+VLOOKUP($IF192,Data!$B:$CP,Daily!KC$10,0))/CE$191</f>
      </c>
      <c r="CF192" s="14">
        <f>(VLOOKUP($EG192,Data!$B:$CP,Daily!GE$10,0)+VLOOKUP($IF192,Data!$B:$CP,Daily!KD$10,0))/CF$191</f>
      </c>
      <c r="CG192" s="14">
        <f>(VLOOKUP($EG192,Data!$B:$CP,Daily!GF$10,0)+VLOOKUP($IF192,Data!$B:$CP,Daily!KE$10,0))/CG$191</f>
      </c>
      <c r="CH192" s="14">
        <f>(VLOOKUP($EG192,Data!$B:$CP,Daily!GG$10,0)+VLOOKUP($IF192,Data!$B:$CP,Daily!KF$10,0))/CH$191</f>
      </c>
      <c r="CI192" s="14">
        <f>(VLOOKUP($EG192,Data!$B:$CP,Daily!GH$10,0)+VLOOKUP($IF192,Data!$B:$CP,Daily!KG$10,0))/CI$191</f>
      </c>
      <c r="CJ192" s="14">
        <f>(VLOOKUP($EG192,Data!$B:$CP,Daily!GI$10,0)+VLOOKUP($IF192,Data!$B:$CP,Daily!KH$10,0))/CJ$191</f>
      </c>
      <c r="CK192" s="14">
        <f>(VLOOKUP($EG192,Data!$B:$CP,Daily!GJ$10,0)+VLOOKUP($IF192,Data!$B:$CP,Daily!KI$10,0))/CK$191</f>
      </c>
      <c r="CL192" s="14">
        <f>(VLOOKUP($EG192,Data!$B:$CP,Daily!GK$10,0)+VLOOKUP($IF192,Data!$B:$CP,Daily!KJ$10,0))/CL$191</f>
      </c>
      <c r="CM192" s="14">
        <f>(VLOOKUP($EG192,Data!$B:$CP,Daily!GL$10,0)+VLOOKUP($IF192,Data!$B:$CP,Daily!KK$10,0))/CM$191</f>
      </c>
      <c r="CN192" s="14">
        <f>(VLOOKUP($EG192,Data!$B:$CP,Daily!GM$10,0)+VLOOKUP($IF192,Data!$B:$CP,Daily!KL$10,0))/CN$191</f>
      </c>
      <c r="CO192" s="14">
        <f>(VLOOKUP($EG192,Data!$B:$CP,Daily!GN$10,0)+VLOOKUP($IF192,Data!$B:$CP,Daily!KM$10,0))/CO$191</f>
      </c>
      <c r="CP192" s="14">
        <f>(VLOOKUP($EG192,Data!$B:$CP,Daily!GO$10,0)+VLOOKUP($IF192,Data!$B:$CP,Daily!KN$10,0))/CP$191</f>
      </c>
      <c r="CQ192" s="14">
        <f>(VLOOKUP($EG192,Data!$B:$CP,Daily!GP$10,0)+VLOOKUP($IF192,Data!$B:$CP,Daily!KO$10,0))/CQ$191</f>
      </c>
      <c r="CR192" s="14">
        <f>(VLOOKUP($EG192,Data!$B:$CP,Daily!GQ$10,0)+VLOOKUP($IF192,Data!$B:$CP,Daily!KP$10,0))/CR$191</f>
      </c>
      <c r="CS192" s="14">
        <f>(VLOOKUP($EG192,Data!$B:$CP,Daily!GR$10,0)+VLOOKUP($IF192,Data!$B:$CP,Daily!KQ$10,0))/CS$191</f>
      </c>
      <c r="CT192" s="14">
        <f>(VLOOKUP($EG192,Data!$B:$CP,Daily!GS$10,0)+VLOOKUP($IF192,Data!$B:$CP,Daily!KR$10,0))/CT$191</f>
      </c>
      <c r="CU192" s="14">
        <f>(VLOOKUP($EG192,Data!$B:$CP,Daily!GT$10,0)+VLOOKUP($IF192,Data!$B:$CP,Daily!KS$10,0))/CU$191</f>
      </c>
      <c r="CV192" s="14">
        <f>(VLOOKUP($EG192,Data!$B:$CP,Daily!GU$10,0)+VLOOKUP($IF192,Data!$B:$CP,Daily!KT$10,0))/CV$191</f>
      </c>
      <c r="CW192" s="14">
        <f>(VLOOKUP($EG192,Data!$B:$CP,Daily!GV$10,0)+VLOOKUP($IF192,Data!$B:$CP,Daily!KU$10,0))/CW$191</f>
      </c>
      <c r="CX192" s="14">
        <f>(VLOOKUP($EG192,Data!$B:$CP,Daily!GW$10,0)+VLOOKUP($IF192,Data!$B:$CP,Daily!KV$10,0))/CX$191</f>
      </c>
      <c r="CY192" s="14">
        <f>(VLOOKUP($EG192,Data!$B:$CP,Daily!GX$10,0)+VLOOKUP($IF192,Data!$B:$CP,Daily!KW$10,0))/CY$191</f>
      </c>
      <c r="CZ192" s="14">
        <f>(VLOOKUP($EG192,Data!$B:$CP,Daily!GY$10,0)+VLOOKUP($IF192,Data!$B:$CP,Daily!KX$10,0))/CZ$191</f>
      </c>
      <c r="DA192" s="14">
        <f>(VLOOKUP($EG192,Data!$B:$CP,Daily!GZ$10,0)+VLOOKUP($IF192,Data!$B:$CP,Daily!KY$10,0))/DA$191</f>
      </c>
      <c r="DB192" s="14">
        <f>(VLOOKUP($EG192,Data!$B:$CP,Daily!HA$10,0)+VLOOKUP($IF192,Data!$B:$CP,Daily!KZ$10,0))/DB$191</f>
      </c>
      <c r="DC192" s="14">
        <f>(VLOOKUP($EG192,Data!$B:$CP,Daily!HB$10,0)+VLOOKUP($IF192,Data!$B:$CP,Daily!LA$10,0))/DC$191</f>
      </c>
      <c r="DD192" s="14">
        <f>(VLOOKUP($EG192,Data!$B:$CP,Daily!HC$10,0)+VLOOKUP($IF192,Data!$B:$CP,Daily!LB$10,0))/DD$191</f>
      </c>
      <c r="DE192" s="14">
        <f>(VLOOKUP($EG192,Data!$B:$CP,Daily!HD$10,0)+VLOOKUP($IF192,Data!$B:$CP,Daily!LC$10,0))/DE$191</f>
      </c>
      <c r="DF192" s="14">
        <f>(VLOOKUP($EG192,Data!$B:$CP,Daily!HE$10,0)+VLOOKUP($IF192,Data!$B:$CP,Daily!LD$10,0))/DF$191</f>
      </c>
      <c r="DG192" s="14">
        <f>(VLOOKUP($EG192,Data!$B:$CP,Daily!HF$10,0)+VLOOKUP($IF192,Data!$B:$CP,Daily!LE$10,0))/DG$191</f>
      </c>
      <c r="DH192" s="14">
        <f>(VLOOKUP($EG192,Data!$B:$CP,Daily!HG$10,0)+VLOOKUP($IF192,Data!$B:$CP,Daily!LF$10,0))/DH$191</f>
      </c>
      <c r="DI192" s="14">
        <f>(VLOOKUP($EG192,Data!$B:$CP,Daily!HH$10,0)+VLOOKUP($IF192,Data!$B:$CP,Daily!LG$10,0))/DI$191</f>
      </c>
      <c r="DJ192" s="14">
        <f>(VLOOKUP($EG192,Data!$B:$CP,Daily!HI$10,0)+VLOOKUP($IF192,Data!$B:$CP,Daily!LH$10,0))/DJ$191</f>
      </c>
      <c r="DK192" s="14">
        <f>(VLOOKUP($EG192,Data!$B:$CP,Daily!HJ$10,0)+VLOOKUP($IF192,Data!$B:$CP,Daily!LI$10,0))/DK$191</f>
      </c>
      <c r="DL192" s="14">
        <f>(VLOOKUP($EG192,Data!$B:$CP,Daily!HK$10,0)+VLOOKUP($IF192,Data!$B:$CP,Daily!LJ$10,0))/DL$191</f>
      </c>
      <c r="DM192" s="14">
        <f>(VLOOKUP($EG192,Data!$B:$CP,Daily!HL$10,0)+VLOOKUP($IF192,Data!$B:$CP,Daily!LK$10,0))/DM$191</f>
      </c>
      <c r="DN192" s="14">
        <f>(VLOOKUP($EG192,Data!$B:$CP,Daily!HM$10,0)+VLOOKUP($IF192,Data!$B:$CP,Daily!LL$10,0))/DN$191</f>
      </c>
      <c r="DO192" s="14">
        <f>(VLOOKUP($EG192,Data!$B:$CP,Daily!HN$10,0)+VLOOKUP($IF192,Data!$B:$CP,Daily!LM$10,0))/DO$191</f>
      </c>
      <c r="DP192" s="14">
        <f>(VLOOKUP($EG192,Data!$B:$CP,Daily!HO$10,0)+VLOOKUP($IF192,Data!$B:$CP,Daily!LN$10,0))/DP$191</f>
      </c>
      <c r="DQ192" s="14">
        <f>(VLOOKUP($EG192,Data!$B:$CP,Daily!HP$10,0)+VLOOKUP($IF192,Data!$B:$CP,Daily!LO$10,0))/DQ$191</f>
      </c>
      <c r="DR192" s="14">
        <f>(VLOOKUP($EG192,Data!$B:$CP,Daily!HQ$10,0)+VLOOKUP($IF192,Data!$B:$CP,Daily!LP$10,0))/DR$191</f>
      </c>
      <c r="DS192" s="14">
        <f>(VLOOKUP($EG192,Data!$B:$CP,Daily!HR$10,0)+VLOOKUP($IF192,Data!$B:$CP,Daily!LQ$10,0))/DS$191</f>
      </c>
      <c r="DT192" s="14">
        <f>(VLOOKUP($EG192,Data!$B:$CP,Daily!HS$10,0)+VLOOKUP($IF192,Data!$B:$CP,Daily!LR$10,0))/DT$191</f>
      </c>
      <c r="DU192" s="14">
        <f>(VLOOKUP($EG192,Data!$B:$CP,Daily!HT$10,0)+VLOOKUP($IF192,Data!$B:$CP,Daily!LS$10,0))/DU$191</f>
      </c>
      <c r="DV192" s="55"/>
      <c r="DW192" s="14">
        <f t="shared" si="1899"/>
      </c>
      <c r="DX192" s="14">
        <f t="shared" si="1900"/>
      </c>
      <c r="DY192" s="14">
        <f t="shared" ref="DY192:DY196" si="2917">DX192-DW192</f>
      </c>
      <c r="DZ192" s="14">
        <f t="shared" ref="DZ192:DZ196" si="2918">DX192+(0.75*DY192)</f>
      </c>
      <c r="EA192" s="14">
        <f t="shared" ref="EA192:EA196" si="2919">DW192-(0.75*DY192)</f>
      </c>
      <c r="EB192" s="18"/>
      <c r="EC192" s="14">
        <f t="shared" si="2908"/>
      </c>
      <c r="ED192" s="14">
        <f>SUMPRODUCT(DN192:DT192,DN$191:DT$191)/SUM(DN$191:DT$191)</f>
      </c>
      <c r="EE192" s="14">
        <f>SUMPRODUCT(CR192:DT192,CR$191:DT$191)/SUM(CR$191:DT$191)</f>
      </c>
      <c r="EF192" s="16"/>
      <c r="EG192" s="9" t="s">
        <v>913</v>
      </c>
      <c r="EH192" s="9" t="s">
        <v>167</v>
      </c>
      <c r="EI192" s="14">
        <f>VLOOKUP($EG192,Data!$B:$CP,Daily!EI$10,0)/EI$191</f>
      </c>
      <c r="EJ192" s="14">
        <f>VLOOKUP($EG192,Data!$B:$CP,Daily!EJ$10,0)/EJ$191</f>
      </c>
      <c r="EK192" s="14">
        <f>VLOOKUP($EG192,Data!$B:$CP,Daily!EK$10,0)/EK$191</f>
      </c>
      <c r="EL192" s="14">
        <f>VLOOKUP($EG192,Data!$B:$CP,Daily!EL$10,0)/EL$191</f>
      </c>
      <c r="EM192" s="14">
        <f>VLOOKUP($EG192,Data!$B:$CP,Daily!EM$10,0)/EM$191</f>
      </c>
      <c r="EN192" s="14">
        <f>VLOOKUP($EG192,Data!$B:$CP,Daily!EN$10,0)/EN$191</f>
      </c>
      <c r="EO192" s="14">
        <f>VLOOKUP($EG192,Data!$B:$CP,Daily!EO$10,0)/EO$191</f>
      </c>
      <c r="EP192" s="14">
        <f>VLOOKUP($EG192,Data!$B:$CP,Daily!EP$10,0)/EP$191</f>
      </c>
      <c r="EQ192" s="14">
        <f>VLOOKUP($EG192,Data!$B:$CP,Daily!EQ$10,0)/EQ$191</f>
      </c>
      <c r="ER192" s="14">
        <f>VLOOKUP($EG192,Data!$B:$CP,Daily!ER$10,0)/ER$191</f>
      </c>
      <c r="ES192" s="14">
        <f>VLOOKUP($EG192,Data!$B:$CP,Daily!ES$10,0)/ES$191</f>
      </c>
      <c r="ET192" s="14">
        <f>VLOOKUP($EG192,Data!$B:$CP,Daily!ET$10,0)/ET$191</f>
      </c>
      <c r="EU192" s="14">
        <f>VLOOKUP($EG192,Data!$B:$CP,Daily!EU$10,0)/EU$191</f>
      </c>
      <c r="EV192" s="14">
        <f>VLOOKUP($EG192,Data!$B:$CP,Daily!EV$10,0)/EV$191</f>
      </c>
      <c r="EW192" s="14">
        <f>VLOOKUP($EG192,Data!$B:$CP,Daily!EW$10,0)/EW$191</f>
      </c>
      <c r="EX192" s="14">
        <f>VLOOKUP($EG192,Data!$B:$CP,Daily!EX$10,0)/EX$191</f>
      </c>
      <c r="EY192" s="14">
        <f>VLOOKUP($EG192,Data!$B:$CP,Daily!EY$10,0)/EY$191</f>
      </c>
      <c r="EZ192" s="14">
        <f>VLOOKUP($EG192,Data!$B:$CP,Daily!EZ$10,0)/EZ$191</f>
      </c>
      <c r="FA192" s="14">
        <f>VLOOKUP($EG192,Data!$B:$CP,Daily!FA$10,0)/FA$191</f>
      </c>
      <c r="FB192" s="14">
        <f>VLOOKUP($EG192,Data!$B:$CP,Daily!FB$10,0)/FB$191</f>
      </c>
      <c r="FC192" s="14">
        <f>VLOOKUP($EG192,Data!$B:$CP,Daily!FC$10,0)/FC$191</f>
      </c>
      <c r="FD192" s="14">
        <f>VLOOKUP($EG192,Data!$B:$CP,Daily!FD$10,0)/FD$191</f>
      </c>
      <c r="FE192" s="14">
        <f>VLOOKUP($EG192,Data!$B:$CP,Daily!FE$10,0)/FE$191</f>
      </c>
      <c r="FF192" s="14">
        <f>VLOOKUP($EG192,Data!$B:$CP,Daily!FF$10,0)/FF$191</f>
      </c>
      <c r="FG192" s="14">
        <f>VLOOKUP($EG192,Data!$B:$CP,Daily!FG$10,0)/FG$191</f>
      </c>
      <c r="FH192" s="14">
        <f>VLOOKUP($EG192,Data!$B:$CP,Daily!FH$10,0)/FH$191</f>
      </c>
      <c r="FI192" s="14">
        <f>VLOOKUP($EG192,Data!$B:$CP,Daily!FI$10,0)/FI$191</f>
      </c>
      <c r="FJ192" s="14">
        <f>VLOOKUP($EG192,Data!$B:$CP,Daily!FJ$10,0)/FJ$191</f>
      </c>
      <c r="FK192" s="14">
        <f>VLOOKUP($EG192,Data!$B:$CP,Daily!FK$10,0)/FK$191</f>
      </c>
      <c r="FL192" s="14">
        <f>VLOOKUP($EG192,Data!$B:$CP,Daily!FL$10,0)/FL$191</f>
      </c>
      <c r="FM192" s="14">
        <f>VLOOKUP($EG192,Data!$B:$CP,Daily!FM$10,0)/FM$191</f>
      </c>
      <c r="FN192" s="14">
        <f>VLOOKUP($EG192,Data!$B:$CP,Daily!FN$10,0)/FN$191</f>
      </c>
      <c r="FO192" s="14">
        <f>VLOOKUP($EG192,Data!$B:$CP,Daily!FO$10,0)/FO$191</f>
      </c>
      <c r="FP192" s="14">
        <f>VLOOKUP($EG192,Data!$B:$CP,Daily!FP$10,0)/FP$191</f>
      </c>
      <c r="FQ192" s="14">
        <f>VLOOKUP($EG192,Data!$B:$CP,Daily!FQ$10,0)/FQ$191</f>
      </c>
      <c r="FR192" s="14">
        <f>VLOOKUP($EG192,Data!$B:$CP,Daily!FR$10,0)/FR$191</f>
      </c>
      <c r="FS192" s="14">
        <f>VLOOKUP($EG192,Data!$B:$CP,Daily!FS$10,0)/FS$191</f>
      </c>
      <c r="FT192" s="14">
        <f>VLOOKUP($EG192,Data!$B:$CP,Daily!FT$10,0)/FT$191</f>
      </c>
      <c r="FU192" s="14">
        <f>VLOOKUP($EG192,Data!$B:$CP,Daily!FU$10,0)/FU$191</f>
      </c>
      <c r="FV192" s="14">
        <f>VLOOKUP($EG192,Data!$B:$CP,Daily!FV$10,0)/FV$191</f>
      </c>
      <c r="FW192" s="14">
        <f>VLOOKUP($EG192,Data!$B:$CP,Daily!FW$10,0)/FW$191</f>
      </c>
      <c r="FX192" s="14">
        <f>VLOOKUP($EG192,Data!$B:$CP,Daily!FX$10,0)/FX$191</f>
      </c>
      <c r="FY192" s="14">
        <f>VLOOKUP($EG192,Data!$B:$CP,Daily!FY$10,0)/FY$191</f>
      </c>
      <c r="FZ192" s="14">
        <f>VLOOKUP($EG192,Data!$B:$CP,Daily!FZ$10,0)/FZ$191</f>
      </c>
      <c r="GA192" s="14">
        <f>VLOOKUP($EG192,Data!$B:$CP,Daily!GA$10,0)/GA$191</f>
      </c>
      <c r="GB192" s="14">
        <f>VLOOKUP($EG192,Data!$B:$CP,Daily!GB$10,0)/GB$191</f>
      </c>
      <c r="GC192" s="14">
        <f>VLOOKUP($EG192,Data!$B:$CP,Daily!GC$10,0)/GC$191</f>
      </c>
      <c r="GD192" s="14">
        <f>VLOOKUP($EG192,Data!$B:$CP,Daily!GD$10,0)/GD$191</f>
      </c>
      <c r="GE192" s="14">
        <f>VLOOKUP($EG192,Data!$B:$CP,Daily!GE$10,0)/GE$191</f>
      </c>
      <c r="GF192" s="14">
        <f>VLOOKUP($EG192,Data!$B:$CP,Daily!GF$10,0)/GF$191</f>
      </c>
      <c r="GG192" s="14">
        <f>VLOOKUP($EG192,Data!$B:$CP,Daily!GG$10,0)/GG$191</f>
      </c>
      <c r="GH192" s="14">
        <f>VLOOKUP($EG192,Data!$B:$CP,Daily!GH$10,0)/GH$191</f>
      </c>
      <c r="GI192" s="14">
        <f>VLOOKUP($EG192,Data!$B:$CP,Daily!GI$10,0)/GI$191</f>
      </c>
      <c r="GJ192" s="14">
        <f>VLOOKUP($EG192,Data!$B:$CP,Daily!GJ$10,0)/GJ$191</f>
      </c>
      <c r="GK192" s="14">
        <f>VLOOKUP($EG192,Data!$B:$CP,Daily!GK$10,0)/GK$191</f>
      </c>
      <c r="GL192" s="14">
        <f>VLOOKUP($EG192,Data!$B:$CP,Daily!GL$10,0)/GL$191</f>
      </c>
      <c r="GM192" s="14">
        <f>VLOOKUP($EG192,Data!$B:$CP,Daily!GM$10,0)/GM$191</f>
      </c>
      <c r="GN192" s="14">
        <f>VLOOKUP($EG192,Data!$B:$CP,Daily!GN$10,0)/GN$191</f>
      </c>
      <c r="GO192" s="14">
        <f>VLOOKUP($EG192,Data!$B:$CP,Daily!GO$10,0)/GO$191</f>
      </c>
      <c r="GP192" s="14">
        <f>VLOOKUP($EG192,Data!$B:$CP,Daily!GP$10,0)/GP$191</f>
      </c>
      <c r="GQ192" s="14">
        <f>VLOOKUP($EG192,Data!$B:$CP,Daily!GQ$10,0)/GQ$191</f>
      </c>
      <c r="GR192" s="14">
        <f>VLOOKUP($EG192,Data!$B:$CP,Daily!GR$10,0)/GR$191</f>
      </c>
      <c r="GS192" s="14">
        <f>VLOOKUP($EG192,Data!$B:$CP,Daily!GS$10,0)/GS$191</f>
      </c>
      <c r="GT192" s="14">
        <f>VLOOKUP($EG192,Data!$B:$CP,Daily!GT$10,0)/GT$191</f>
      </c>
      <c r="GU192" s="14">
        <f>VLOOKUP($EG192,Data!$B:$CP,Daily!GU$10,0)/GU$191</f>
      </c>
      <c r="GV192" s="14">
        <f>VLOOKUP($EG192,Data!$B:$CP,Daily!GV$10,0)/GV$191</f>
      </c>
      <c r="GW192" s="14">
        <f>VLOOKUP($EG192,Data!$B:$CP,Daily!GW$10,0)/GW$191</f>
      </c>
      <c r="GX192" s="14">
        <f>VLOOKUP($EG192,Data!$B:$CP,Daily!GX$10,0)/GX$191</f>
      </c>
      <c r="GY192" s="14">
        <f>VLOOKUP($EG192,Data!$B:$CP,Daily!GY$10,0)/GY$191</f>
      </c>
      <c r="GZ192" s="14">
        <f>VLOOKUP($EG192,Data!$B:$CP,Daily!GZ$10,0)/GZ$191</f>
      </c>
      <c r="HA192" s="14">
        <f>VLOOKUP($EG192,Data!$B:$CP,Daily!HA$10,0)/HA$191</f>
      </c>
      <c r="HB192" s="14">
        <f>VLOOKUP($EG192,Data!$B:$CP,Daily!HB$10,0)/HB$191</f>
      </c>
      <c r="HC192" s="14">
        <f>VLOOKUP($EG192,Data!$B:$CP,Daily!HC$10,0)/HC$191</f>
      </c>
      <c r="HD192" s="14">
        <f>VLOOKUP($EG192,Data!$B:$CP,Daily!HD$10,0)/HD$191</f>
      </c>
      <c r="HE192" s="14">
        <f>VLOOKUP($EG192,Data!$B:$CP,Daily!HE$10,0)/HE$191</f>
      </c>
      <c r="HF192" s="14">
        <f>VLOOKUP($EG192,Data!$B:$CP,Daily!HF$10,0)/HF$191</f>
      </c>
      <c r="HG192" s="14">
        <f>VLOOKUP($EG192,Data!$B:$CP,Daily!HG$10,0)/HG$191</f>
      </c>
      <c r="HH192" s="14">
        <f>VLOOKUP($EG192,Data!$B:$CP,Daily!HH$10,0)/HH$191</f>
      </c>
      <c r="HI192" s="14">
        <f>VLOOKUP($EG192,Data!$B:$CP,Daily!HI$10,0)/HI$191</f>
      </c>
      <c r="HJ192" s="14">
        <f>VLOOKUP($EG192,Data!$B:$CP,Daily!HJ$10,0)/HJ$191</f>
      </c>
      <c r="HK192" s="14">
        <f>VLOOKUP($EG192,Data!$B:$CP,Daily!HK$10,0)/HK$191</f>
      </c>
      <c r="HL192" s="14">
        <f>VLOOKUP($EG192,Data!$B:$CP,Daily!HL$10,0)/HL$191</f>
      </c>
      <c r="HM192" s="14">
        <f>VLOOKUP($EG192,Data!$B:$CP,Daily!HM$10,0)/HM$191</f>
      </c>
      <c r="HN192" s="14">
        <f>VLOOKUP($EG192,Data!$B:$CP,Daily!HN$10,0)/HN$191</f>
      </c>
      <c r="HO192" s="14">
        <f>VLOOKUP($EG192,Data!$B:$CP,Daily!HO$10,0)/HO$191</f>
      </c>
      <c r="HP192" s="14">
        <f>VLOOKUP($EG192,Data!$B:$CP,Daily!HP$10,0)/HP$191</f>
      </c>
      <c r="HQ192" s="14">
        <f>VLOOKUP($EG192,Data!$B:$CP,Daily!HQ$10,0)/HQ$191</f>
      </c>
      <c r="HR192" s="14">
        <f>VLOOKUP($EG192,Data!$B:$CP,Daily!HR$10,0)/HR$191</f>
      </c>
      <c r="HS192" s="14">
        <f>VLOOKUP($EG192,Data!$B:$CP,Daily!HS$10,0)/HS$191</f>
      </c>
      <c r="HT192" s="14">
        <f>VLOOKUP($EG192,Data!$B:$CP,Daily!HT$10,0)/HT$191</f>
      </c>
      <c r="HU192" s="17"/>
      <c r="HV192" s="52">
        <f t="shared" si="1902"/>
      </c>
      <c r="HW192" s="52">
        <f t="shared" si="1903"/>
      </c>
      <c r="HX192" s="52">
        <f t="shared" si="2909"/>
      </c>
      <c r="HY192" s="52">
        <f t="shared" ref="HY192:HY196" si="2920">HW192+(0.75*HX192)</f>
      </c>
      <c r="HZ192" s="52">
        <f t="shared" ref="HZ192:HZ196" si="2921">HV192-(0.75*HX192)</f>
      </c>
      <c r="IA192" s="55"/>
      <c r="IB192" s="14">
        <f t="shared" si="2910"/>
      </c>
      <c r="IC192" s="14">
        <f>SUMPRODUCT(HM192:HS192,HM$191:HS$191)/SUM(HM$191:HS$191)</f>
      </c>
      <c r="ID192" s="14">
        <f>SUMPRODUCT(GQ192:HS192,GQ$191:HS$191)/SUM(GQ$191:HS$191)</f>
      </c>
      <c r="IE192" s="16"/>
      <c r="IF192" s="9" t="s">
        <v>914</v>
      </c>
      <c r="IG192" s="9" t="s">
        <v>167</v>
      </c>
      <c r="IH192" s="14">
        <f>VLOOKUP($IF192,Data!$B:$CP,Daily!IH$10,0)/IH$191</f>
      </c>
      <c r="II192" s="14">
        <f>VLOOKUP($IF192,Data!$B:$CP,Daily!II$10,0)/II$191</f>
      </c>
      <c r="IJ192" s="14">
        <f>VLOOKUP($IF192,Data!$B:$CP,Daily!IJ$10,0)/IJ$191</f>
      </c>
      <c r="IK192" s="14">
        <f>VLOOKUP($IF192,Data!$B:$CP,Daily!IK$10,0)/IK$191</f>
      </c>
      <c r="IL192" s="14">
        <f>VLOOKUP($IF192,Data!$B:$CP,Daily!IL$10,0)/IL$191</f>
      </c>
      <c r="IM192" s="14">
        <f>VLOOKUP($IF192,Data!$B:$CP,Daily!IM$10,0)/IM$191</f>
      </c>
      <c r="IN192" s="14">
        <f>VLOOKUP($IF192,Data!$B:$CP,Daily!IN$10,0)/IN$191</f>
      </c>
      <c r="IO192" s="14">
        <f>VLOOKUP($IF192,Data!$B:$CP,Daily!IO$10,0)/IO$191</f>
      </c>
      <c r="IP192" s="14">
        <f>VLOOKUP($IF192,Data!$B:$CP,Daily!IP$10,0)/IP$191</f>
      </c>
      <c r="IQ192" s="14">
        <f>VLOOKUP($IF192,Data!$B:$CP,Daily!IQ$10,0)/IQ$191</f>
      </c>
      <c r="IR192" s="14">
        <f>VLOOKUP($IF192,Data!$B:$CP,Daily!IR$10,0)/IR$191</f>
      </c>
      <c r="IS192" s="14">
        <f>VLOOKUP($IF192,Data!$B:$CP,Daily!IS$10,0)/IS$191</f>
      </c>
      <c r="IT192" s="14">
        <f>VLOOKUP($IF192,Data!$B:$CP,Daily!IT$10,0)/IT$191</f>
      </c>
      <c r="IU192" s="14">
        <f>VLOOKUP($IF192,Data!$B:$CP,Daily!IU$10,0)/IU$191</f>
      </c>
      <c r="IV192" s="14">
        <f>VLOOKUP($IF192,Data!$B:$CP,Daily!IV$10,0)/IV$191</f>
      </c>
      <c r="IW192" s="14">
        <f>VLOOKUP($IF192,Data!$B:$CP,Daily!IW$10,0)/IW$191</f>
      </c>
      <c r="IX192" s="14">
        <f>VLOOKUP($IF192,Data!$B:$CP,Daily!IX$10,0)/IX$191</f>
      </c>
      <c r="IY192" s="14">
        <f>VLOOKUP($IF192,Data!$B:$CP,Daily!IY$10,0)/IY$191</f>
      </c>
      <c r="IZ192" s="14">
        <f>VLOOKUP($IF192,Data!$B:$CP,Daily!IZ$10,0)/IZ$191</f>
      </c>
      <c r="JA192" s="14">
        <f>VLOOKUP($IF192,Data!$B:$CP,Daily!JA$10,0)/JA$191</f>
      </c>
      <c r="JB192" s="14">
        <f>VLOOKUP($IF192,Data!$B:$CP,Daily!JB$10,0)/JB$191</f>
      </c>
      <c r="JC192" s="14">
        <f>VLOOKUP($IF192,Data!$B:$CP,Daily!JC$10,0)/JC$191</f>
      </c>
      <c r="JD192" s="14">
        <f>VLOOKUP($IF192,Data!$B:$CP,Daily!JD$10,0)/JD$191</f>
      </c>
      <c r="JE192" s="14">
        <f>VLOOKUP($IF192,Data!$B:$CP,Daily!JE$10,0)/JE$191</f>
      </c>
      <c r="JF192" s="14">
        <f>VLOOKUP($IF192,Data!$B:$CP,Daily!JF$10,0)/JF$191</f>
      </c>
      <c r="JG192" s="14">
        <f>VLOOKUP($IF192,Data!$B:$CP,Daily!JG$10,0)/JG$191</f>
      </c>
      <c r="JH192" s="14">
        <f>VLOOKUP($IF192,Data!$B:$CP,Daily!JH$10,0)/JH$191</f>
      </c>
      <c r="JI192" s="14">
        <f>VLOOKUP($IF192,Data!$B:$CP,Daily!JI$10,0)/JI$191</f>
      </c>
      <c r="JJ192" s="14">
        <f>VLOOKUP($IF192,Data!$B:$CP,Daily!JJ$10,0)/JJ$191</f>
      </c>
      <c r="JK192" s="14">
        <f>VLOOKUP($IF192,Data!$B:$CP,Daily!JK$10,0)/JK$191</f>
      </c>
      <c r="JL192" s="14">
        <f>VLOOKUP($IF192,Data!$B:$CP,Daily!JL$10,0)/JL$191</f>
      </c>
      <c r="JM192" s="14">
        <f>VLOOKUP($IF192,Data!$B:$CP,Daily!JM$10,0)/JM$191</f>
      </c>
      <c r="JN192" s="14">
        <f>VLOOKUP($IF192,Data!$B:$CP,Daily!JN$10,0)/JN$191</f>
      </c>
      <c r="JO192" s="14">
        <f>VLOOKUP($IF192,Data!$B:$CP,Daily!JO$10,0)/JO$191</f>
      </c>
      <c r="JP192" s="14">
        <f>VLOOKUP($IF192,Data!$B:$CP,Daily!JP$10,0)/JP$191</f>
      </c>
      <c r="JQ192" s="14">
        <f>VLOOKUP($IF192,Data!$B:$CP,Daily!JQ$10,0)/JQ$191</f>
      </c>
      <c r="JR192" s="14">
        <f>VLOOKUP($IF192,Data!$B:$CP,Daily!JR$10,0)/JR$191</f>
      </c>
      <c r="JS192" s="14">
        <f>VLOOKUP($IF192,Data!$B:$CP,Daily!JS$10,0)/JS$191</f>
      </c>
      <c r="JT192" s="14">
        <f>VLOOKUP($IF192,Data!$B:$CP,Daily!JT$10,0)/JT$191</f>
      </c>
      <c r="JU192" s="14">
        <f>VLOOKUP($IF192,Data!$B:$CP,Daily!JU$10,0)/JU$191</f>
      </c>
      <c r="JV192" s="14">
        <f>VLOOKUP($IF192,Data!$B:$CP,Daily!JV$10,0)/JV$191</f>
      </c>
      <c r="JW192" s="14">
        <f>VLOOKUP($IF192,Data!$B:$CP,Daily!JW$10,0)/JW$191</f>
      </c>
      <c r="JX192" s="14">
        <f>VLOOKUP($IF192,Data!$B:$CP,Daily!JX$10,0)/JX$191</f>
      </c>
      <c r="JY192" s="14">
        <f>VLOOKUP($IF192,Data!$B:$CP,Daily!JY$10,0)/JY$191</f>
      </c>
      <c r="JZ192" s="14">
        <f>VLOOKUP($IF192,Data!$B:$CP,Daily!JZ$10,0)/JZ$191</f>
      </c>
      <c r="KA192" s="14">
        <f>VLOOKUP($IF192,Data!$B:$CP,Daily!KA$10,0)/KA$191</f>
      </c>
      <c r="KB192" s="14">
        <f>VLOOKUP($IF192,Data!$B:$CP,Daily!KB$10,0)/KB$191</f>
      </c>
      <c r="KC192" s="14">
        <f>VLOOKUP($IF192,Data!$B:$CP,Daily!KC$10,0)/KC$191</f>
      </c>
      <c r="KD192" s="14">
        <f>VLOOKUP($IF192,Data!$B:$CP,Daily!KD$10,0)/KD$191</f>
      </c>
      <c r="KE192" s="14">
        <f>VLOOKUP($IF192,Data!$B:$CP,Daily!KE$10,0)/KE$191</f>
      </c>
      <c r="KF192" s="14">
        <f>VLOOKUP($IF192,Data!$B:$CP,Daily!KF$10,0)/KF$191</f>
      </c>
      <c r="KG192" s="14">
        <f>VLOOKUP($IF192,Data!$B:$CP,Daily!KG$10,0)/KG$191</f>
      </c>
      <c r="KH192" s="14">
        <f>VLOOKUP($IF192,Data!$B:$CP,Daily!KH$10,0)/KH$191</f>
      </c>
      <c r="KI192" s="14">
        <f>VLOOKUP($IF192,Data!$B:$CP,Daily!KI$10,0)/KI$191</f>
      </c>
      <c r="KJ192" s="14">
        <f>VLOOKUP($IF192,Data!$B:$CP,Daily!KJ$10,0)/KJ$191</f>
      </c>
      <c r="KK192" s="14">
        <f>VLOOKUP($IF192,Data!$B:$CP,Daily!KK$10,0)/KK$191</f>
      </c>
      <c r="KL192" s="14">
        <f>VLOOKUP($IF192,Data!$B:$CP,Daily!KL$10,0)/KL$191</f>
      </c>
      <c r="KM192" s="14">
        <f>VLOOKUP($IF192,Data!$B:$CP,Daily!KM$10,0)/KM$191</f>
      </c>
      <c r="KN192" s="14">
        <f>VLOOKUP($IF192,Data!$B:$CP,Daily!KN$10,0)/KN$191</f>
      </c>
      <c r="KO192" s="14">
        <f>VLOOKUP($IF192,Data!$B:$CP,Daily!KO$10,0)/KO$191</f>
      </c>
      <c r="KP192" s="14">
        <f>VLOOKUP($IF192,Data!$B:$CP,Daily!KP$10,0)/KP$191</f>
      </c>
      <c r="KQ192" s="14">
        <f>VLOOKUP($IF192,Data!$B:$CP,Daily!KQ$10,0)/KQ$191</f>
      </c>
      <c r="KR192" s="14">
        <f>VLOOKUP($IF192,Data!$B:$CP,Daily!KR$10,0)/KR$191</f>
      </c>
      <c r="KS192" s="14">
        <f>VLOOKUP($IF192,Data!$B:$CP,Daily!KS$10,0)/KS$191</f>
      </c>
      <c r="KT192" s="14">
        <f>VLOOKUP($IF192,Data!$B:$CP,Daily!KT$10,0)/KT$191</f>
      </c>
      <c r="KU192" s="14">
        <f>VLOOKUP($IF192,Data!$B:$CP,Daily!KU$10,0)/KU$191</f>
      </c>
      <c r="KV192" s="14">
        <f>VLOOKUP($IF192,Data!$B:$CP,Daily!KV$10,0)/KV$191</f>
      </c>
      <c r="KW192" s="14">
        <f>VLOOKUP($IF192,Data!$B:$CP,Daily!KW$10,0)/KW$191</f>
      </c>
      <c r="KX192" s="14">
        <f>VLOOKUP($IF192,Data!$B:$CP,Daily!KX$10,0)/KX$191</f>
      </c>
      <c r="KY192" s="14">
        <f>VLOOKUP($IF192,Data!$B:$CP,Daily!KY$10,0)/KY$191</f>
      </c>
      <c r="KZ192" s="14">
        <f>VLOOKUP($IF192,Data!$B:$CP,Daily!KZ$10,0)/KZ$191</f>
      </c>
      <c r="LA192" s="14">
        <f>VLOOKUP($IF192,Data!$B:$CP,Daily!LA$10,0)/LA$191</f>
      </c>
      <c r="LB192" s="14">
        <f>VLOOKUP($IF192,Data!$B:$CP,Daily!LB$10,0)/LB$191</f>
      </c>
      <c r="LC192" s="14">
        <f>VLOOKUP($IF192,Data!$B:$CP,Daily!LC$10,0)/LC$191</f>
      </c>
      <c r="LD192" s="14">
        <f>VLOOKUP($IF192,Data!$B:$CP,Daily!LD$10,0)/LD$191</f>
      </c>
      <c r="LE192" s="14">
        <f>VLOOKUP($IF192,Data!$B:$CP,Daily!LE$10,0)/LE$191</f>
      </c>
      <c r="LF192" s="14">
        <f>VLOOKUP($IF192,Data!$B:$CP,Daily!LF$10,0)/LF$191</f>
      </c>
      <c r="LG192" s="14">
        <f>VLOOKUP($IF192,Data!$B:$CP,Daily!LG$10,0)/LG$191</f>
      </c>
      <c r="LH192" s="14">
        <f>VLOOKUP($IF192,Data!$B:$CP,Daily!LH$10,0)/LH$191</f>
      </c>
      <c r="LI192" s="14">
        <f>VLOOKUP($IF192,Data!$B:$CP,Daily!LI$10,0)/LI$191</f>
      </c>
      <c r="LJ192" s="14">
        <f>VLOOKUP($IF192,Data!$B:$CP,Daily!LJ$10,0)/LJ$191</f>
      </c>
      <c r="LK192" s="14">
        <f>VLOOKUP($IF192,Data!$B:$CP,Daily!LK$10,0)/LK$191</f>
      </c>
      <c r="LL192" s="14">
        <f>VLOOKUP($IF192,Data!$B:$CP,Daily!LL$10,0)/LL$191</f>
      </c>
      <c r="LM192" s="14">
        <f>VLOOKUP($IF192,Data!$B:$CP,Daily!LM$10,0)/LM$191</f>
      </c>
      <c r="LN192" s="14">
        <f>VLOOKUP($IF192,Data!$B:$CP,Daily!LN$10,0)/LN$191</f>
      </c>
      <c r="LO192" s="14">
        <f>VLOOKUP($IF192,Data!$B:$CP,Daily!LO$10,0)/LO$191</f>
      </c>
      <c r="LP192" s="14">
        <f>VLOOKUP($IF192,Data!$B:$CP,Daily!LP$10,0)/LP$191</f>
      </c>
      <c r="LQ192" s="14">
        <f>VLOOKUP($IF192,Data!$B:$CP,Daily!LQ$10,0)/LQ$191</f>
      </c>
      <c r="LR192" s="14">
        <f>VLOOKUP($IF192,Data!$B:$CP,Daily!LR$10,0)/LR$191</f>
      </c>
      <c r="LS192" s="14">
        <f>VLOOKUP($IF192,Data!$B:$CP,Daily!LS$10,0)/LS$191</f>
      </c>
      <c r="LU192" s="52">
        <f t="shared" si="1906"/>
      </c>
      <c r="LV192" s="52">
        <f t="shared" si="1907"/>
      </c>
      <c r="LW192" s="52">
        <f t="shared" si="2911"/>
      </c>
      <c r="LX192" s="52">
        <f t="shared" ref="LX192:LX196" si="2922">LV192+(0.75*LW192)</f>
      </c>
      <c r="LY192" s="52">
        <f t="shared" ref="LY192:LY196" si="2923">LU192-(0.75*LW192)</f>
      </c>
      <c r="LZ192" s="53"/>
      <c r="MA192" s="14">
        <f t="shared" ref="MA192:MA196" si="2924">_xlfn.STDEV.P(JL192:LS192)</f>
      </c>
      <c r="MB192" s="14">
        <f>SUMPRODUCT(LL192:LR192,LL$191:LR$191)/SUM(LL$191:LR$191)</f>
      </c>
      <c r="MC192" s="14">
        <f>SUMPRODUCT(KP192:LR192,KP$191:LR$191)/SUM(KP$191:LR$191)</f>
      </c>
    </row>
    <row r="193" spans="4:341" x14ac:dyDescent="0.25">
      <c r="D193" s="132" t="s">
        <v>915</v>
      </c>
      <c r="E193" s="67" t="str">
        <f>VLOOKUP($D193,'Metric Nature'!$C:$D,2,0)&amp;IF(($F193&lt;(EA193)),"Below",IF(($F193&gt;(DZ193)),"Above","Within"))</f>
      </c>
      <c r="F193" s="62">
        <f t="shared" si="2805"/>
      </c>
      <c r="G193" s="92">
        <f t="shared" si="2806"/>
      </c>
      <c r="H193" s="62">
        <f t="shared" si="2807"/>
      </c>
      <c r="I193" s="89">
        <f t="shared" si="2912"/>
      </c>
      <c r="J193" s="62">
        <f t="shared" si="2808"/>
      </c>
      <c r="K193" s="62">
        <f t="shared" si="2809"/>
      </c>
      <c r="L193" s="64"/>
      <c r="M193" s="67" t="str">
        <f>VLOOKUP($D193,'Metric Nature'!$C:$D,2,0)&amp;IF(($N193&lt;(HZ193)),"Below",IF(($N193&gt;(HY193)),"Above","Within"))</f>
      </c>
      <c r="N193" s="71">
        <f t="shared" si="2810"/>
      </c>
      <c r="O193" s="63">
        <f t="shared" si="2913"/>
      </c>
      <c r="P193" s="98">
        <f t="shared" si="2914"/>
      </c>
      <c r="Q193" s="63">
        <f t="shared" si="2811"/>
      </c>
      <c r="R193" s="71">
        <f t="shared" si="2812"/>
      </c>
      <c r="S193" s="62">
        <f t="shared" si="2813"/>
      </c>
      <c r="T193" s="64"/>
      <c r="U193" s="67" t="str">
        <f>VLOOKUP($D193,'Metric Nature'!$C:$D,2,0)&amp;IF(($V193&lt;(LY193)),"Below",IF(($V193&gt;(LX193)),"Above","Within"))</f>
      </c>
      <c r="V193" s="62">
        <f t="shared" si="2814"/>
      </c>
      <c r="W193" s="63">
        <f t="shared" si="2915"/>
      </c>
      <c r="X193" s="62">
        <f t="shared" si="2815"/>
      </c>
      <c r="Y193" s="63">
        <f t="shared" si="2916"/>
      </c>
      <c r="Z193" s="62">
        <f t="shared" si="2816"/>
      </c>
      <c r="AA193" s="62">
        <f t="shared" si="2817"/>
      </c>
      <c r="AB193" s="64"/>
      <c r="AC193" s="60"/>
      <c r="AI193" s="9" t="s">
        <v>915</v>
      </c>
      <c r="AJ193" s="14">
        <f>(VLOOKUP($EG193,Data!$B:$CP,Daily!EI$10,0)+VLOOKUP($IF193,Data!$B:$CP,Daily!IH$10,0))/AJ$191</f>
      </c>
      <c r="AK193" s="14">
        <f>(VLOOKUP($EG193,Data!$B:$CP,Daily!EJ$10,0)+VLOOKUP($IF193,Data!$B:$CP,Daily!II$10,0))/AK$191</f>
      </c>
      <c r="AL193" s="14">
        <f>(VLOOKUP($EG193,Data!$B:$CP,Daily!EK$10,0)+VLOOKUP($IF193,Data!$B:$CP,Daily!IJ$10,0))/AL$191</f>
      </c>
      <c r="AM193" s="14">
        <f>(VLOOKUP($EG193,Data!$B:$CP,Daily!EL$10,0)+VLOOKUP($IF193,Data!$B:$CP,Daily!IK$10,0))/AM$191</f>
      </c>
      <c r="AN193" s="14">
        <f>(VLOOKUP($EG193,Data!$B:$CP,Daily!EM$10,0)+VLOOKUP($IF193,Data!$B:$CP,Daily!IL$10,0))/AN$191</f>
      </c>
      <c r="AO193" s="14">
        <f>(VLOOKUP($EG193,Data!$B:$CP,Daily!EN$10,0)+VLOOKUP($IF193,Data!$B:$CP,Daily!IM$10,0))/AO$191</f>
      </c>
      <c r="AP193" s="14">
        <f>(VLOOKUP($EG193,Data!$B:$CP,Daily!EO$10,0)+VLOOKUP($IF193,Data!$B:$CP,Daily!IN$10,0))/AP$191</f>
      </c>
      <c r="AQ193" s="14">
        <f>(VLOOKUP($EG193,Data!$B:$CP,Daily!EP$10,0)+VLOOKUP($IF193,Data!$B:$CP,Daily!IO$10,0))/AQ$191</f>
      </c>
      <c r="AR193" s="14">
        <f>(VLOOKUP($EG193,Data!$B:$CP,Daily!EQ$10,0)+VLOOKUP($IF193,Data!$B:$CP,Daily!IP$10,0))/AR$191</f>
      </c>
      <c r="AS193" s="14">
        <f>(VLOOKUP($EG193,Data!$B:$CP,Daily!ER$10,0)+VLOOKUP($IF193,Data!$B:$CP,Daily!IQ$10,0))/AS$191</f>
      </c>
      <c r="AT193" s="14">
        <f>(VLOOKUP($EG193,Data!$B:$CP,Daily!ES$10,0)+VLOOKUP($IF193,Data!$B:$CP,Daily!IR$10,0))/AT$191</f>
      </c>
      <c r="AU193" s="14">
        <f>(VLOOKUP($EG193,Data!$B:$CP,Daily!ET$10,0)+VLOOKUP($IF193,Data!$B:$CP,Daily!IS$10,0))/AU$191</f>
      </c>
      <c r="AV193" s="14">
        <f>(VLOOKUP($EG193,Data!$B:$CP,Daily!EU$10,0)+VLOOKUP($IF193,Data!$B:$CP,Daily!IT$10,0))/AV$191</f>
      </c>
      <c r="AW193" s="14">
        <f>(VLOOKUP($EG193,Data!$B:$CP,Daily!EV$10,0)+VLOOKUP($IF193,Data!$B:$CP,Daily!IU$10,0))/AW$191</f>
      </c>
      <c r="AX193" s="14">
        <f>(VLOOKUP($EG193,Data!$B:$CP,Daily!EW$10,0)+VLOOKUP($IF193,Data!$B:$CP,Daily!IV$10,0))/AX$191</f>
      </c>
      <c r="AY193" s="14">
        <f>(VLOOKUP($EG193,Data!$B:$CP,Daily!EX$10,0)+VLOOKUP($IF193,Data!$B:$CP,Daily!IW$10,0))/AY$191</f>
      </c>
      <c r="AZ193" s="14">
        <f>(VLOOKUP($EG193,Data!$B:$CP,Daily!EY$10,0)+VLOOKUP($IF193,Data!$B:$CP,Daily!IX$10,0))/AZ$191</f>
      </c>
      <c r="BA193" s="14">
        <f>(VLOOKUP($EG193,Data!$B:$CP,Daily!EZ$10,0)+VLOOKUP($IF193,Data!$B:$CP,Daily!IY$10,0))/BA$191</f>
      </c>
      <c r="BB193" s="14">
        <f>(VLOOKUP($EG193,Data!$B:$CP,Daily!FA$10,0)+VLOOKUP($IF193,Data!$B:$CP,Daily!IZ$10,0))/BB$191</f>
      </c>
      <c r="BC193" s="14">
        <f>(VLOOKUP($EG193,Data!$B:$CP,Daily!FB$10,0)+VLOOKUP($IF193,Data!$B:$CP,Daily!JA$10,0))/BC$191</f>
      </c>
      <c r="BD193" s="14">
        <f>(VLOOKUP($EG193,Data!$B:$CP,Daily!FC$10,0)+VLOOKUP($IF193,Data!$B:$CP,Daily!JB$10,0))/BD$191</f>
      </c>
      <c r="BE193" s="14">
        <f>(VLOOKUP($EG193,Data!$B:$CP,Daily!FD$10,0)+VLOOKUP($IF193,Data!$B:$CP,Daily!JC$10,0))/BE$191</f>
      </c>
      <c r="BF193" s="14">
        <f>(VLOOKUP($EG193,Data!$B:$CP,Daily!FE$10,0)+VLOOKUP($IF193,Data!$B:$CP,Daily!JD$10,0))/BF$191</f>
      </c>
      <c r="BG193" s="14">
        <f>(VLOOKUP($EG193,Data!$B:$CP,Daily!FF$10,0)+VLOOKUP($IF193,Data!$B:$CP,Daily!JE$10,0))/BG$191</f>
      </c>
      <c r="BH193" s="14">
        <f>(VLOOKUP($EG193,Data!$B:$CP,Daily!FG$10,0)+VLOOKUP($IF193,Data!$B:$CP,Daily!JF$10,0))/BH$191</f>
      </c>
      <c r="BI193" s="14">
        <f>(VLOOKUP($EG193,Data!$B:$CP,Daily!FH$10,0)+VLOOKUP($IF193,Data!$B:$CP,Daily!JG$10,0))/BI$191</f>
      </c>
      <c r="BJ193" s="14">
        <f>(VLOOKUP($EG193,Data!$B:$CP,Daily!FI$10,0)+VLOOKUP($IF193,Data!$B:$CP,Daily!JH$10,0))/BJ$191</f>
      </c>
      <c r="BK193" s="14">
        <f>(VLOOKUP($EG193,Data!$B:$CP,Daily!FJ$10,0)+VLOOKUP($IF193,Data!$B:$CP,Daily!JI$10,0))/BK$191</f>
      </c>
      <c r="BL193" s="14">
        <f>(VLOOKUP($EG193,Data!$B:$CP,Daily!FK$10,0)+VLOOKUP($IF193,Data!$B:$CP,Daily!JJ$10,0))/BL$191</f>
      </c>
      <c r="BM193" s="14">
        <f>(VLOOKUP($EG193,Data!$B:$CP,Daily!FL$10,0)+VLOOKUP($IF193,Data!$B:$CP,Daily!JK$10,0))/BM$191</f>
      </c>
      <c r="BN193" s="14">
        <f>(VLOOKUP($EG193,Data!$B:$CP,Daily!FM$10,0)+VLOOKUP($IF193,Data!$B:$CP,Daily!JL$10,0))/BN$191</f>
      </c>
      <c r="BO193" s="14">
        <f>(VLOOKUP($EG193,Data!$B:$CP,Daily!FN$10,0)+VLOOKUP($IF193,Data!$B:$CP,Daily!JM$10,0))/BO$191</f>
      </c>
      <c r="BP193" s="14">
        <f>(VLOOKUP($EG193,Data!$B:$CP,Daily!FO$10,0)+VLOOKUP($IF193,Data!$B:$CP,Daily!JN$10,0))/BP$191</f>
      </c>
      <c r="BQ193" s="14">
        <f>(VLOOKUP($EG193,Data!$B:$CP,Daily!FP$10,0)+VLOOKUP($IF193,Data!$B:$CP,Daily!JO$10,0))/BQ$191</f>
      </c>
      <c r="BR193" s="14">
        <f>(VLOOKUP($EG193,Data!$B:$CP,Daily!FQ$10,0)+VLOOKUP($IF193,Data!$B:$CP,Daily!JP$10,0))/BR$191</f>
      </c>
      <c r="BS193" s="14">
        <f>(VLOOKUP($EG193,Data!$B:$CP,Daily!FR$10,0)+VLOOKUP($IF193,Data!$B:$CP,Daily!JQ$10,0))/BS$191</f>
      </c>
      <c r="BT193" s="14">
        <f>(VLOOKUP($EG193,Data!$B:$CP,Daily!FS$10,0)+VLOOKUP($IF193,Data!$B:$CP,Daily!JR$10,0))/BT$191</f>
      </c>
      <c r="BU193" s="14">
        <f>(VLOOKUP($EG193,Data!$B:$CP,Daily!FT$10,0)+VLOOKUP($IF193,Data!$B:$CP,Daily!JS$10,0))/BU$191</f>
      </c>
      <c r="BV193" s="14">
        <f>(VLOOKUP($EG193,Data!$B:$CP,Daily!FU$10,0)+VLOOKUP($IF193,Data!$B:$CP,Daily!JT$10,0))/BV$191</f>
      </c>
      <c r="BW193" s="14">
        <f>(VLOOKUP($EG193,Data!$B:$CP,Daily!FV$10,0)+VLOOKUP($IF193,Data!$B:$CP,Daily!JU$10,0))/BW$191</f>
      </c>
      <c r="BX193" s="14">
        <f>(VLOOKUP($EG193,Data!$B:$CP,Daily!FW$10,0)+VLOOKUP($IF193,Data!$B:$CP,Daily!JV$10,0))/BX$191</f>
      </c>
      <c r="BY193" s="14">
        <f>(VLOOKUP($EG193,Data!$B:$CP,Daily!FX$10,0)+VLOOKUP($IF193,Data!$B:$CP,Daily!JW$10,0))/BY$191</f>
      </c>
      <c r="BZ193" s="14">
        <f>(VLOOKUP($EG193,Data!$B:$CP,Daily!FY$10,0)+VLOOKUP($IF193,Data!$B:$CP,Daily!JX$10,0))/BZ$191</f>
      </c>
      <c r="CA193" s="14">
        <f>(VLOOKUP($EG193,Data!$B:$CP,Daily!FZ$10,0)+VLOOKUP($IF193,Data!$B:$CP,Daily!JY$10,0))/CA$191</f>
      </c>
      <c r="CB193" s="14">
        <f>(VLOOKUP($EG193,Data!$B:$CP,Daily!GA$10,0)+VLOOKUP($IF193,Data!$B:$CP,Daily!JZ$10,0))/CB$191</f>
      </c>
      <c r="CC193" s="14">
        <f>(VLOOKUP($EG193,Data!$B:$CP,Daily!GB$10,0)+VLOOKUP($IF193,Data!$B:$CP,Daily!KA$10,0))/CC$191</f>
      </c>
      <c r="CD193" s="14">
        <f>(VLOOKUP($EG193,Data!$B:$CP,Daily!GC$10,0)+VLOOKUP($IF193,Data!$B:$CP,Daily!KB$10,0))/CD$191</f>
      </c>
      <c r="CE193" s="14">
        <f>(VLOOKUP($EG193,Data!$B:$CP,Daily!GD$10,0)+VLOOKUP($IF193,Data!$B:$CP,Daily!KC$10,0))/CE$191</f>
      </c>
      <c r="CF193" s="14">
        <f>(VLOOKUP($EG193,Data!$B:$CP,Daily!GE$10,0)+VLOOKUP($IF193,Data!$B:$CP,Daily!KD$10,0))/CF$191</f>
      </c>
      <c r="CG193" s="14">
        <f>(VLOOKUP($EG193,Data!$B:$CP,Daily!GF$10,0)+VLOOKUP($IF193,Data!$B:$CP,Daily!KE$10,0))/CG$191</f>
      </c>
      <c r="CH193" s="14">
        <f>(VLOOKUP($EG193,Data!$B:$CP,Daily!GG$10,0)+VLOOKUP($IF193,Data!$B:$CP,Daily!KF$10,0))/CH$191</f>
      </c>
      <c r="CI193" s="14">
        <f>(VLOOKUP($EG193,Data!$B:$CP,Daily!GH$10,0)+VLOOKUP($IF193,Data!$B:$CP,Daily!KG$10,0))/CI$191</f>
      </c>
      <c r="CJ193" s="14">
        <f>(VLOOKUP($EG193,Data!$B:$CP,Daily!GI$10,0)+VLOOKUP($IF193,Data!$B:$CP,Daily!KH$10,0))/CJ$191</f>
      </c>
      <c r="CK193" s="14">
        <f>(VLOOKUP($EG193,Data!$B:$CP,Daily!GJ$10,0)+VLOOKUP($IF193,Data!$B:$CP,Daily!KI$10,0))/CK$191</f>
      </c>
      <c r="CL193" s="14">
        <f>(VLOOKUP($EG193,Data!$B:$CP,Daily!GK$10,0)+VLOOKUP($IF193,Data!$B:$CP,Daily!KJ$10,0))/CL$191</f>
      </c>
      <c r="CM193" s="14">
        <f>(VLOOKUP($EG193,Data!$B:$CP,Daily!GL$10,0)+VLOOKUP($IF193,Data!$B:$CP,Daily!KK$10,0))/CM$191</f>
      </c>
      <c r="CN193" s="14">
        <f>(VLOOKUP($EG193,Data!$B:$CP,Daily!GM$10,0)+VLOOKUP($IF193,Data!$B:$CP,Daily!KL$10,0))/CN$191</f>
      </c>
      <c r="CO193" s="14">
        <f>(VLOOKUP($EG193,Data!$B:$CP,Daily!GN$10,0)+VLOOKUP($IF193,Data!$B:$CP,Daily!KM$10,0))/CO$191</f>
      </c>
      <c r="CP193" s="14">
        <f>(VLOOKUP($EG193,Data!$B:$CP,Daily!GO$10,0)+VLOOKUP($IF193,Data!$B:$CP,Daily!KN$10,0))/CP$191</f>
      </c>
      <c r="CQ193" s="14">
        <f>(VLOOKUP($EG193,Data!$B:$CP,Daily!GP$10,0)+VLOOKUP($IF193,Data!$B:$CP,Daily!KO$10,0))/CQ$191</f>
      </c>
      <c r="CR193" s="14">
        <f>(VLOOKUP($EG193,Data!$B:$CP,Daily!GQ$10,0)+VLOOKUP($IF193,Data!$B:$CP,Daily!KP$10,0))/CR$191</f>
      </c>
      <c r="CS193" s="14">
        <f>(VLOOKUP($EG193,Data!$B:$CP,Daily!GR$10,0)+VLOOKUP($IF193,Data!$B:$CP,Daily!KQ$10,0))/CS$191</f>
      </c>
      <c r="CT193" s="14">
        <f>(VLOOKUP($EG193,Data!$B:$CP,Daily!GS$10,0)+VLOOKUP($IF193,Data!$B:$CP,Daily!KR$10,0))/CT$191</f>
      </c>
      <c r="CU193" s="14">
        <f>(VLOOKUP($EG193,Data!$B:$CP,Daily!GT$10,0)+VLOOKUP($IF193,Data!$B:$CP,Daily!KS$10,0))/CU$191</f>
      </c>
      <c r="CV193" s="14">
        <f>(VLOOKUP($EG193,Data!$B:$CP,Daily!GU$10,0)+VLOOKUP($IF193,Data!$B:$CP,Daily!KT$10,0))/CV$191</f>
      </c>
      <c r="CW193" s="14">
        <f>(VLOOKUP($EG193,Data!$B:$CP,Daily!GV$10,0)+VLOOKUP($IF193,Data!$B:$CP,Daily!KU$10,0))/CW$191</f>
      </c>
      <c r="CX193" s="14">
        <f>(VLOOKUP($EG193,Data!$B:$CP,Daily!GW$10,0)+VLOOKUP($IF193,Data!$B:$CP,Daily!KV$10,0))/CX$191</f>
      </c>
      <c r="CY193" s="14">
        <f>(VLOOKUP($EG193,Data!$B:$CP,Daily!GX$10,0)+VLOOKUP($IF193,Data!$B:$CP,Daily!KW$10,0))/CY$191</f>
      </c>
      <c r="CZ193" s="14">
        <f>(VLOOKUP($EG193,Data!$B:$CP,Daily!GY$10,0)+VLOOKUP($IF193,Data!$B:$CP,Daily!KX$10,0))/CZ$191</f>
      </c>
      <c r="DA193" s="14">
        <f>(VLOOKUP($EG193,Data!$B:$CP,Daily!GZ$10,0)+VLOOKUP($IF193,Data!$B:$CP,Daily!KY$10,0))/DA$191</f>
      </c>
      <c r="DB193" s="14">
        <f>(VLOOKUP($EG193,Data!$B:$CP,Daily!HA$10,0)+VLOOKUP($IF193,Data!$B:$CP,Daily!KZ$10,0))/DB$191</f>
      </c>
      <c r="DC193" s="14">
        <f>(VLOOKUP($EG193,Data!$B:$CP,Daily!HB$10,0)+VLOOKUP($IF193,Data!$B:$CP,Daily!LA$10,0))/DC$191</f>
      </c>
      <c r="DD193" s="14">
        <f>(VLOOKUP($EG193,Data!$B:$CP,Daily!HC$10,0)+VLOOKUP($IF193,Data!$B:$CP,Daily!LB$10,0))/DD$191</f>
      </c>
      <c r="DE193" s="14">
        <f>(VLOOKUP($EG193,Data!$B:$CP,Daily!HD$10,0)+VLOOKUP($IF193,Data!$B:$CP,Daily!LC$10,0))/DE$191</f>
      </c>
      <c r="DF193" s="14">
        <f>(VLOOKUP($EG193,Data!$B:$CP,Daily!HE$10,0)+VLOOKUP($IF193,Data!$B:$CP,Daily!LD$10,0))/DF$191</f>
      </c>
      <c r="DG193" s="14">
        <f>(VLOOKUP($EG193,Data!$B:$CP,Daily!HF$10,0)+VLOOKUP($IF193,Data!$B:$CP,Daily!LE$10,0))/DG$191</f>
      </c>
      <c r="DH193" s="14">
        <f>(VLOOKUP($EG193,Data!$B:$CP,Daily!HG$10,0)+VLOOKUP($IF193,Data!$B:$CP,Daily!LF$10,0))/DH$191</f>
      </c>
      <c r="DI193" s="14">
        <f>(VLOOKUP($EG193,Data!$B:$CP,Daily!HH$10,0)+VLOOKUP($IF193,Data!$B:$CP,Daily!LG$10,0))/DI$191</f>
      </c>
      <c r="DJ193" s="14">
        <f>(VLOOKUP($EG193,Data!$B:$CP,Daily!HI$10,0)+VLOOKUP($IF193,Data!$B:$CP,Daily!LH$10,0))/DJ$191</f>
      </c>
      <c r="DK193" s="14">
        <f>(VLOOKUP($EG193,Data!$B:$CP,Daily!HJ$10,0)+VLOOKUP($IF193,Data!$B:$CP,Daily!LI$10,0))/DK$191</f>
      </c>
      <c r="DL193" s="14">
        <f>(VLOOKUP($EG193,Data!$B:$CP,Daily!HK$10,0)+VLOOKUP($IF193,Data!$B:$CP,Daily!LJ$10,0))/DL$191</f>
      </c>
      <c r="DM193" s="14">
        <f>(VLOOKUP($EG193,Data!$B:$CP,Daily!HL$10,0)+VLOOKUP($IF193,Data!$B:$CP,Daily!LK$10,0))/DM$191</f>
      </c>
      <c r="DN193" s="14">
        <f>(VLOOKUP($EG193,Data!$B:$CP,Daily!HM$10,0)+VLOOKUP($IF193,Data!$B:$CP,Daily!LL$10,0))/DN$191</f>
      </c>
      <c r="DO193" s="14">
        <f>(VLOOKUP($EG193,Data!$B:$CP,Daily!HN$10,0)+VLOOKUP($IF193,Data!$B:$CP,Daily!LM$10,0))/DO$191</f>
      </c>
      <c r="DP193" s="14">
        <f>(VLOOKUP($EG193,Data!$B:$CP,Daily!HO$10,0)+VLOOKUP($IF193,Data!$B:$CP,Daily!LN$10,0))/DP$191</f>
      </c>
      <c r="DQ193" s="14">
        <f>(VLOOKUP($EG193,Data!$B:$CP,Daily!HP$10,0)+VLOOKUP($IF193,Data!$B:$CP,Daily!LO$10,0))/DQ$191</f>
      </c>
      <c r="DR193" s="14">
        <f>(VLOOKUP($EG193,Data!$B:$CP,Daily!HQ$10,0)+VLOOKUP($IF193,Data!$B:$CP,Daily!LP$10,0))/DR$191</f>
      </c>
      <c r="DS193" s="14">
        <f>(VLOOKUP($EG193,Data!$B:$CP,Daily!HR$10,0)+VLOOKUP($IF193,Data!$B:$CP,Daily!LQ$10,0))/DS$191</f>
      </c>
      <c r="DT193" s="14">
        <f>(VLOOKUP($EG193,Data!$B:$CP,Daily!HS$10,0)+VLOOKUP($IF193,Data!$B:$CP,Daily!LR$10,0))/DT$191</f>
      </c>
      <c r="DU193" s="14">
        <f>(VLOOKUP($EG193,Data!$B:$CP,Daily!HT$10,0)+VLOOKUP($IF193,Data!$B:$CP,Daily!LS$10,0))/DU$191</f>
      </c>
      <c r="DV193" s="55"/>
      <c r="DW193" s="14">
        <f t="shared" si="1899"/>
      </c>
      <c r="DX193" s="14">
        <f t="shared" si="1900"/>
      </c>
      <c r="DY193" s="14">
        <f t="shared" si="2917"/>
      </c>
      <c r="DZ193" s="14">
        <f t="shared" si="2918"/>
      </c>
      <c r="EA193" s="14">
        <f t="shared" si="2919"/>
      </c>
      <c r="EB193" s="18"/>
      <c r="EC193" s="14">
        <f t="shared" si="2908"/>
      </c>
      <c r="ED193" s="14">
        <f t="shared" ref="ED193:ED196" si="2925">SUMPRODUCT(DN193:DT193,DN$191:DT$191)/SUM(DN$191:DT$191)</f>
      </c>
      <c r="EE193" s="14">
        <f t="shared" ref="EE193:EE196" si="2926">SUMPRODUCT(CR193:DT193,CR$191:DT$191)/SUM(CR$191:DT$191)</f>
      </c>
      <c r="EF193" s="16"/>
      <c r="EG193" s="9" t="s">
        <v>916</v>
      </c>
      <c r="EH193" s="9" t="s">
        <v>168</v>
      </c>
      <c r="EI193" s="14">
        <f>VLOOKUP($EG193,Data!$B:$CP,Daily!EI$10,0)/EI$191</f>
      </c>
      <c r="EJ193" s="14">
        <f>VLOOKUP($EG193,Data!$B:$CP,Daily!EJ$10,0)/EJ$191</f>
      </c>
      <c r="EK193" s="14">
        <f>VLOOKUP($EG193,Data!$B:$CP,Daily!EK$10,0)/EK$191</f>
      </c>
      <c r="EL193" s="14">
        <f>VLOOKUP($EG193,Data!$B:$CP,Daily!EL$10,0)/EL$191</f>
      </c>
      <c r="EM193" s="14">
        <f>VLOOKUP($EG193,Data!$B:$CP,Daily!EM$10,0)/EM$191</f>
      </c>
      <c r="EN193" s="14">
        <f>VLOOKUP($EG193,Data!$B:$CP,Daily!EN$10,0)/EN$191</f>
      </c>
      <c r="EO193" s="14">
        <f>VLOOKUP($EG193,Data!$B:$CP,Daily!EO$10,0)/EO$191</f>
      </c>
      <c r="EP193" s="14">
        <f>VLOOKUP($EG193,Data!$B:$CP,Daily!EP$10,0)/EP$191</f>
      </c>
      <c r="EQ193" s="14">
        <f>VLOOKUP($EG193,Data!$B:$CP,Daily!EQ$10,0)/EQ$191</f>
      </c>
      <c r="ER193" s="14">
        <f>VLOOKUP($EG193,Data!$B:$CP,Daily!ER$10,0)/ER$191</f>
      </c>
      <c r="ES193" s="14">
        <f>VLOOKUP($EG193,Data!$B:$CP,Daily!ES$10,0)/ES$191</f>
      </c>
      <c r="ET193" s="14">
        <f>VLOOKUP($EG193,Data!$B:$CP,Daily!ET$10,0)/ET$191</f>
      </c>
      <c r="EU193" s="14">
        <f>VLOOKUP($EG193,Data!$B:$CP,Daily!EU$10,0)/EU$191</f>
      </c>
      <c r="EV193" s="14">
        <f>VLOOKUP($EG193,Data!$B:$CP,Daily!EV$10,0)/EV$191</f>
      </c>
      <c r="EW193" s="14">
        <f>VLOOKUP($EG193,Data!$B:$CP,Daily!EW$10,0)/EW$191</f>
      </c>
      <c r="EX193" s="14">
        <f>VLOOKUP($EG193,Data!$B:$CP,Daily!EX$10,0)/EX$191</f>
      </c>
      <c r="EY193" s="14">
        <f>VLOOKUP($EG193,Data!$B:$CP,Daily!EY$10,0)/EY$191</f>
      </c>
      <c r="EZ193" s="14">
        <f>VLOOKUP($EG193,Data!$B:$CP,Daily!EZ$10,0)/EZ$191</f>
      </c>
      <c r="FA193" s="14">
        <f>VLOOKUP($EG193,Data!$B:$CP,Daily!FA$10,0)/FA$191</f>
      </c>
      <c r="FB193" s="14">
        <f>VLOOKUP($EG193,Data!$B:$CP,Daily!FB$10,0)/FB$191</f>
      </c>
      <c r="FC193" s="14">
        <f>VLOOKUP($EG193,Data!$B:$CP,Daily!FC$10,0)/FC$191</f>
      </c>
      <c r="FD193" s="14">
        <f>VLOOKUP($EG193,Data!$B:$CP,Daily!FD$10,0)/FD$191</f>
      </c>
      <c r="FE193" s="14">
        <f>VLOOKUP($EG193,Data!$B:$CP,Daily!FE$10,0)/FE$191</f>
      </c>
      <c r="FF193" s="14">
        <f>VLOOKUP($EG193,Data!$B:$CP,Daily!FF$10,0)/FF$191</f>
      </c>
      <c r="FG193" s="14">
        <f>VLOOKUP($EG193,Data!$B:$CP,Daily!FG$10,0)/FG$191</f>
      </c>
      <c r="FH193" s="14">
        <f>VLOOKUP($EG193,Data!$B:$CP,Daily!FH$10,0)/FH$191</f>
      </c>
      <c r="FI193" s="14">
        <f>VLOOKUP($EG193,Data!$B:$CP,Daily!FI$10,0)/FI$191</f>
      </c>
      <c r="FJ193" s="14">
        <f>VLOOKUP($EG193,Data!$B:$CP,Daily!FJ$10,0)/FJ$191</f>
      </c>
      <c r="FK193" s="14">
        <f>VLOOKUP($EG193,Data!$B:$CP,Daily!FK$10,0)/FK$191</f>
      </c>
      <c r="FL193" s="14">
        <f>VLOOKUP($EG193,Data!$B:$CP,Daily!FL$10,0)/FL$191</f>
      </c>
      <c r="FM193" s="14">
        <f>VLOOKUP($EG193,Data!$B:$CP,Daily!FM$10,0)/FM$191</f>
      </c>
      <c r="FN193" s="14">
        <f>VLOOKUP($EG193,Data!$B:$CP,Daily!FN$10,0)/FN$191</f>
      </c>
      <c r="FO193" s="14">
        <f>VLOOKUP($EG193,Data!$B:$CP,Daily!FO$10,0)/FO$191</f>
      </c>
      <c r="FP193" s="14">
        <f>VLOOKUP($EG193,Data!$B:$CP,Daily!FP$10,0)/FP$191</f>
      </c>
      <c r="FQ193" s="14">
        <f>VLOOKUP($EG193,Data!$B:$CP,Daily!FQ$10,0)/FQ$191</f>
      </c>
      <c r="FR193" s="14">
        <f>VLOOKUP($EG193,Data!$B:$CP,Daily!FR$10,0)/FR$191</f>
      </c>
      <c r="FS193" s="14">
        <f>VLOOKUP($EG193,Data!$B:$CP,Daily!FS$10,0)/FS$191</f>
      </c>
      <c r="FT193" s="14">
        <f>VLOOKUP($EG193,Data!$B:$CP,Daily!FT$10,0)/FT$191</f>
      </c>
      <c r="FU193" s="14">
        <f>VLOOKUP($EG193,Data!$B:$CP,Daily!FU$10,0)/FU$191</f>
      </c>
      <c r="FV193" s="14">
        <f>VLOOKUP($EG193,Data!$B:$CP,Daily!FV$10,0)/FV$191</f>
      </c>
      <c r="FW193" s="14">
        <f>VLOOKUP($EG193,Data!$B:$CP,Daily!FW$10,0)/FW$191</f>
      </c>
      <c r="FX193" s="14">
        <f>VLOOKUP($EG193,Data!$B:$CP,Daily!FX$10,0)/FX$191</f>
      </c>
      <c r="FY193" s="14">
        <f>VLOOKUP($EG193,Data!$B:$CP,Daily!FY$10,0)/FY$191</f>
      </c>
      <c r="FZ193" s="14">
        <f>VLOOKUP($EG193,Data!$B:$CP,Daily!FZ$10,0)/FZ$191</f>
      </c>
      <c r="GA193" s="14">
        <f>VLOOKUP($EG193,Data!$B:$CP,Daily!GA$10,0)/GA$191</f>
      </c>
      <c r="GB193" s="14">
        <f>VLOOKUP($EG193,Data!$B:$CP,Daily!GB$10,0)/GB$191</f>
      </c>
      <c r="GC193" s="14">
        <f>VLOOKUP($EG193,Data!$B:$CP,Daily!GC$10,0)/GC$191</f>
      </c>
      <c r="GD193" s="14">
        <f>VLOOKUP($EG193,Data!$B:$CP,Daily!GD$10,0)/GD$191</f>
      </c>
      <c r="GE193" s="14">
        <f>VLOOKUP($EG193,Data!$B:$CP,Daily!GE$10,0)/GE$191</f>
      </c>
      <c r="GF193" s="14">
        <f>VLOOKUP($EG193,Data!$B:$CP,Daily!GF$10,0)/GF$191</f>
      </c>
      <c r="GG193" s="14">
        <f>VLOOKUP($EG193,Data!$B:$CP,Daily!GG$10,0)/GG$191</f>
      </c>
      <c r="GH193" s="14">
        <f>VLOOKUP($EG193,Data!$B:$CP,Daily!GH$10,0)/GH$191</f>
      </c>
      <c r="GI193" s="14">
        <f>VLOOKUP($EG193,Data!$B:$CP,Daily!GI$10,0)/GI$191</f>
      </c>
      <c r="GJ193" s="14">
        <f>VLOOKUP($EG193,Data!$B:$CP,Daily!GJ$10,0)/GJ$191</f>
      </c>
      <c r="GK193" s="14">
        <f>VLOOKUP($EG193,Data!$B:$CP,Daily!GK$10,0)/GK$191</f>
      </c>
      <c r="GL193" s="14">
        <f>VLOOKUP($EG193,Data!$B:$CP,Daily!GL$10,0)/GL$191</f>
      </c>
      <c r="GM193" s="14">
        <f>VLOOKUP($EG193,Data!$B:$CP,Daily!GM$10,0)/GM$191</f>
      </c>
      <c r="GN193" s="14">
        <f>VLOOKUP($EG193,Data!$B:$CP,Daily!GN$10,0)/GN$191</f>
      </c>
      <c r="GO193" s="14">
        <f>VLOOKUP($EG193,Data!$B:$CP,Daily!GO$10,0)/GO$191</f>
      </c>
      <c r="GP193" s="14">
        <f>VLOOKUP($EG193,Data!$B:$CP,Daily!GP$10,0)/GP$191</f>
      </c>
      <c r="GQ193" s="14">
        <f>VLOOKUP($EG193,Data!$B:$CP,Daily!GQ$10,0)/GQ$191</f>
      </c>
      <c r="GR193" s="14">
        <f>VLOOKUP($EG193,Data!$B:$CP,Daily!GR$10,0)/GR$191</f>
      </c>
      <c r="GS193" s="14">
        <f>VLOOKUP($EG193,Data!$B:$CP,Daily!GS$10,0)/GS$191</f>
      </c>
      <c r="GT193" s="14">
        <f>VLOOKUP($EG193,Data!$B:$CP,Daily!GT$10,0)/GT$191</f>
      </c>
      <c r="GU193" s="14">
        <f>VLOOKUP($EG193,Data!$B:$CP,Daily!GU$10,0)/GU$191</f>
      </c>
      <c r="GV193" s="14">
        <f>VLOOKUP($EG193,Data!$B:$CP,Daily!GV$10,0)/GV$191</f>
      </c>
      <c r="GW193" s="14">
        <f>VLOOKUP($EG193,Data!$B:$CP,Daily!GW$10,0)/GW$191</f>
      </c>
      <c r="GX193" s="14">
        <f>VLOOKUP($EG193,Data!$B:$CP,Daily!GX$10,0)/GX$191</f>
      </c>
      <c r="GY193" s="14">
        <f>VLOOKUP($EG193,Data!$B:$CP,Daily!GY$10,0)/GY$191</f>
      </c>
      <c r="GZ193" s="14">
        <f>VLOOKUP($EG193,Data!$B:$CP,Daily!GZ$10,0)/GZ$191</f>
      </c>
      <c r="HA193" s="14">
        <f>VLOOKUP($EG193,Data!$B:$CP,Daily!HA$10,0)/HA$191</f>
      </c>
      <c r="HB193" s="14">
        <f>VLOOKUP($EG193,Data!$B:$CP,Daily!HB$10,0)/HB$191</f>
      </c>
      <c r="HC193" s="14">
        <f>VLOOKUP($EG193,Data!$B:$CP,Daily!HC$10,0)/HC$191</f>
      </c>
      <c r="HD193" s="14">
        <f>VLOOKUP($EG193,Data!$B:$CP,Daily!HD$10,0)/HD$191</f>
      </c>
      <c r="HE193" s="14">
        <f>VLOOKUP($EG193,Data!$B:$CP,Daily!HE$10,0)/HE$191</f>
      </c>
      <c r="HF193" s="14">
        <f>VLOOKUP($EG193,Data!$B:$CP,Daily!HF$10,0)/HF$191</f>
      </c>
      <c r="HG193" s="14">
        <f>VLOOKUP($EG193,Data!$B:$CP,Daily!HG$10,0)/HG$191</f>
      </c>
      <c r="HH193" s="14">
        <f>VLOOKUP($EG193,Data!$B:$CP,Daily!HH$10,0)/HH$191</f>
      </c>
      <c r="HI193" s="14">
        <f>VLOOKUP($EG193,Data!$B:$CP,Daily!HI$10,0)/HI$191</f>
      </c>
      <c r="HJ193" s="14">
        <f>VLOOKUP($EG193,Data!$B:$CP,Daily!HJ$10,0)/HJ$191</f>
      </c>
      <c r="HK193" s="14">
        <f>VLOOKUP($EG193,Data!$B:$CP,Daily!HK$10,0)/HK$191</f>
      </c>
      <c r="HL193" s="14">
        <f>VLOOKUP($EG193,Data!$B:$CP,Daily!HL$10,0)/HL$191</f>
      </c>
      <c r="HM193" s="14">
        <f>VLOOKUP($EG193,Data!$B:$CP,Daily!HM$10,0)/HM$191</f>
      </c>
      <c r="HN193" s="14">
        <f>VLOOKUP($EG193,Data!$B:$CP,Daily!HN$10,0)/HN$191</f>
      </c>
      <c r="HO193" s="14">
        <f>VLOOKUP($EG193,Data!$B:$CP,Daily!HO$10,0)/HO$191</f>
      </c>
      <c r="HP193" s="14">
        <f>VLOOKUP($EG193,Data!$B:$CP,Daily!HP$10,0)/HP$191</f>
      </c>
      <c r="HQ193" s="14">
        <f>VLOOKUP($EG193,Data!$B:$CP,Daily!HQ$10,0)/HQ$191</f>
      </c>
      <c r="HR193" s="14">
        <f>VLOOKUP($EG193,Data!$B:$CP,Daily!HR$10,0)/HR$191</f>
      </c>
      <c r="HS193" s="14">
        <f>VLOOKUP($EG193,Data!$B:$CP,Daily!HS$10,0)/HS$191</f>
      </c>
      <c r="HT193" s="14">
        <f>VLOOKUP($EG193,Data!$B:$CP,Daily!HT$10,0)/HT$191</f>
      </c>
      <c r="HU193" s="17"/>
      <c r="HV193" s="52">
        <f t="shared" si="1902"/>
      </c>
      <c r="HW193" s="52">
        <f t="shared" si="1903"/>
      </c>
      <c r="HX193" s="52">
        <f t="shared" si="2909"/>
      </c>
      <c r="HY193" s="52">
        <f t="shared" si="2920"/>
      </c>
      <c r="HZ193" s="52">
        <f t="shared" si="2921"/>
      </c>
      <c r="IA193" s="55"/>
      <c r="IB193" s="14">
        <f t="shared" si="2910"/>
      </c>
      <c r="IC193" s="14">
        <f t="shared" ref="IC193:IC196" si="2927">SUMPRODUCT(HM193:HS193,HM$191:HS$191)/SUM(HM$191:HS$191)</f>
      </c>
      <c r="ID193" s="14">
        <f t="shared" ref="ID193:ID196" si="2928">SUMPRODUCT(GQ193:HS193,GQ$191:HS$191)/SUM(GQ$191:HS$191)</f>
      </c>
      <c r="IE193" s="16"/>
      <c r="IF193" s="9" t="s">
        <v>917</v>
      </c>
      <c r="IG193" s="9" t="s">
        <v>168</v>
      </c>
      <c r="IH193" s="14">
        <f>VLOOKUP($IF193,Data!$B:$CP,Daily!IH$10,0)/IH$191</f>
      </c>
      <c r="II193" s="14">
        <f>VLOOKUP($IF193,Data!$B:$CP,Daily!II$10,0)/II$191</f>
      </c>
      <c r="IJ193" s="14">
        <f>VLOOKUP($IF193,Data!$B:$CP,Daily!IJ$10,0)/IJ$191</f>
      </c>
      <c r="IK193" s="14">
        <f>VLOOKUP($IF193,Data!$B:$CP,Daily!IK$10,0)/IK$191</f>
      </c>
      <c r="IL193" s="14">
        <f>VLOOKUP($IF193,Data!$B:$CP,Daily!IL$10,0)/IL$191</f>
      </c>
      <c r="IM193" s="14">
        <f>VLOOKUP($IF193,Data!$B:$CP,Daily!IM$10,0)/IM$191</f>
      </c>
      <c r="IN193" s="14">
        <f>VLOOKUP($IF193,Data!$B:$CP,Daily!IN$10,0)/IN$191</f>
      </c>
      <c r="IO193" s="14">
        <f>VLOOKUP($IF193,Data!$B:$CP,Daily!IO$10,0)/IO$191</f>
      </c>
      <c r="IP193" s="14">
        <f>VLOOKUP($IF193,Data!$B:$CP,Daily!IP$10,0)/IP$191</f>
      </c>
      <c r="IQ193" s="14">
        <f>VLOOKUP($IF193,Data!$B:$CP,Daily!IQ$10,0)/IQ$191</f>
      </c>
      <c r="IR193" s="14">
        <f>VLOOKUP($IF193,Data!$B:$CP,Daily!IR$10,0)/IR$191</f>
      </c>
      <c r="IS193" s="14">
        <f>VLOOKUP($IF193,Data!$B:$CP,Daily!IS$10,0)/IS$191</f>
      </c>
      <c r="IT193" s="14">
        <f>VLOOKUP($IF193,Data!$B:$CP,Daily!IT$10,0)/IT$191</f>
      </c>
      <c r="IU193" s="14">
        <f>VLOOKUP($IF193,Data!$B:$CP,Daily!IU$10,0)/IU$191</f>
      </c>
      <c r="IV193" s="14">
        <f>VLOOKUP($IF193,Data!$B:$CP,Daily!IV$10,0)/IV$191</f>
      </c>
      <c r="IW193" s="14">
        <f>VLOOKUP($IF193,Data!$B:$CP,Daily!IW$10,0)/IW$191</f>
      </c>
      <c r="IX193" s="14">
        <f>VLOOKUP($IF193,Data!$B:$CP,Daily!IX$10,0)/IX$191</f>
      </c>
      <c r="IY193" s="14">
        <f>VLOOKUP($IF193,Data!$B:$CP,Daily!IY$10,0)/IY$191</f>
      </c>
      <c r="IZ193" s="14">
        <f>VLOOKUP($IF193,Data!$B:$CP,Daily!IZ$10,0)/IZ$191</f>
      </c>
      <c r="JA193" s="14">
        <f>VLOOKUP($IF193,Data!$B:$CP,Daily!JA$10,0)/JA$191</f>
      </c>
      <c r="JB193" s="14">
        <f>VLOOKUP($IF193,Data!$B:$CP,Daily!JB$10,0)/JB$191</f>
      </c>
      <c r="JC193" s="14">
        <f>VLOOKUP($IF193,Data!$B:$CP,Daily!JC$10,0)/JC$191</f>
      </c>
      <c r="JD193" s="14">
        <f>VLOOKUP($IF193,Data!$B:$CP,Daily!JD$10,0)/JD$191</f>
      </c>
      <c r="JE193" s="14">
        <f>VLOOKUP($IF193,Data!$B:$CP,Daily!JE$10,0)/JE$191</f>
      </c>
      <c r="JF193" s="14">
        <f>VLOOKUP($IF193,Data!$B:$CP,Daily!JF$10,0)/JF$191</f>
      </c>
      <c r="JG193" s="14">
        <f>VLOOKUP($IF193,Data!$B:$CP,Daily!JG$10,0)/JG$191</f>
      </c>
      <c r="JH193" s="14">
        <f>VLOOKUP($IF193,Data!$B:$CP,Daily!JH$10,0)/JH$191</f>
      </c>
      <c r="JI193" s="14">
        <f>VLOOKUP($IF193,Data!$B:$CP,Daily!JI$10,0)/JI$191</f>
      </c>
      <c r="JJ193" s="14">
        <f>VLOOKUP($IF193,Data!$B:$CP,Daily!JJ$10,0)/JJ$191</f>
      </c>
      <c r="JK193" s="14">
        <f>VLOOKUP($IF193,Data!$B:$CP,Daily!JK$10,0)/JK$191</f>
      </c>
      <c r="JL193" s="14">
        <f>VLOOKUP($IF193,Data!$B:$CP,Daily!JL$10,0)/JL$191</f>
      </c>
      <c r="JM193" s="14">
        <f>VLOOKUP($IF193,Data!$B:$CP,Daily!JM$10,0)/JM$191</f>
      </c>
      <c r="JN193" s="14">
        <f>VLOOKUP($IF193,Data!$B:$CP,Daily!JN$10,0)/JN$191</f>
      </c>
      <c r="JO193" s="14">
        <f>VLOOKUP($IF193,Data!$B:$CP,Daily!JO$10,0)/JO$191</f>
      </c>
      <c r="JP193" s="14">
        <f>VLOOKUP($IF193,Data!$B:$CP,Daily!JP$10,0)/JP$191</f>
      </c>
      <c r="JQ193" s="14">
        <f>VLOOKUP($IF193,Data!$B:$CP,Daily!JQ$10,0)/JQ$191</f>
      </c>
      <c r="JR193" s="14">
        <f>VLOOKUP($IF193,Data!$B:$CP,Daily!JR$10,0)/JR$191</f>
      </c>
      <c r="JS193" s="14">
        <f>VLOOKUP($IF193,Data!$B:$CP,Daily!JS$10,0)/JS$191</f>
      </c>
      <c r="JT193" s="14">
        <f>VLOOKUP($IF193,Data!$B:$CP,Daily!JT$10,0)/JT$191</f>
      </c>
      <c r="JU193" s="14">
        <f>VLOOKUP($IF193,Data!$B:$CP,Daily!JU$10,0)/JU$191</f>
      </c>
      <c r="JV193" s="14">
        <f>VLOOKUP($IF193,Data!$B:$CP,Daily!JV$10,0)/JV$191</f>
      </c>
      <c r="JW193" s="14">
        <f>VLOOKUP($IF193,Data!$B:$CP,Daily!JW$10,0)/JW$191</f>
      </c>
      <c r="JX193" s="14">
        <f>VLOOKUP($IF193,Data!$B:$CP,Daily!JX$10,0)/JX$191</f>
      </c>
      <c r="JY193" s="14">
        <f>VLOOKUP($IF193,Data!$B:$CP,Daily!JY$10,0)/JY$191</f>
      </c>
      <c r="JZ193" s="14">
        <f>VLOOKUP($IF193,Data!$B:$CP,Daily!JZ$10,0)/JZ$191</f>
      </c>
      <c r="KA193" s="14">
        <f>VLOOKUP($IF193,Data!$B:$CP,Daily!KA$10,0)/KA$191</f>
      </c>
      <c r="KB193" s="14">
        <f>VLOOKUP($IF193,Data!$B:$CP,Daily!KB$10,0)/KB$191</f>
      </c>
      <c r="KC193" s="14">
        <f>VLOOKUP($IF193,Data!$B:$CP,Daily!KC$10,0)/KC$191</f>
      </c>
      <c r="KD193" s="14">
        <f>VLOOKUP($IF193,Data!$B:$CP,Daily!KD$10,0)/KD$191</f>
      </c>
      <c r="KE193" s="14">
        <f>VLOOKUP($IF193,Data!$B:$CP,Daily!KE$10,0)/KE$191</f>
      </c>
      <c r="KF193" s="14">
        <f>VLOOKUP($IF193,Data!$B:$CP,Daily!KF$10,0)/KF$191</f>
      </c>
      <c r="KG193" s="14">
        <f>VLOOKUP($IF193,Data!$B:$CP,Daily!KG$10,0)/KG$191</f>
      </c>
      <c r="KH193" s="14">
        <f>VLOOKUP($IF193,Data!$B:$CP,Daily!KH$10,0)/KH$191</f>
      </c>
      <c r="KI193" s="14">
        <f>VLOOKUP($IF193,Data!$B:$CP,Daily!KI$10,0)/KI$191</f>
      </c>
      <c r="KJ193" s="14">
        <f>VLOOKUP($IF193,Data!$B:$CP,Daily!KJ$10,0)/KJ$191</f>
      </c>
      <c r="KK193" s="14">
        <f>VLOOKUP($IF193,Data!$B:$CP,Daily!KK$10,0)/KK$191</f>
      </c>
      <c r="KL193" s="14">
        <f>VLOOKUP($IF193,Data!$B:$CP,Daily!KL$10,0)/KL$191</f>
      </c>
      <c r="KM193" s="14">
        <f>VLOOKUP($IF193,Data!$B:$CP,Daily!KM$10,0)/KM$191</f>
      </c>
      <c r="KN193" s="14">
        <f>VLOOKUP($IF193,Data!$B:$CP,Daily!KN$10,0)/KN$191</f>
      </c>
      <c r="KO193" s="14">
        <f>VLOOKUP($IF193,Data!$B:$CP,Daily!KO$10,0)/KO$191</f>
      </c>
      <c r="KP193" s="14">
        <f>VLOOKUP($IF193,Data!$B:$CP,Daily!KP$10,0)/KP$191</f>
      </c>
      <c r="KQ193" s="14">
        <f>VLOOKUP($IF193,Data!$B:$CP,Daily!KQ$10,0)/KQ$191</f>
      </c>
      <c r="KR193" s="14">
        <f>VLOOKUP($IF193,Data!$B:$CP,Daily!KR$10,0)/KR$191</f>
      </c>
      <c r="KS193" s="14">
        <f>VLOOKUP($IF193,Data!$B:$CP,Daily!KS$10,0)/KS$191</f>
      </c>
      <c r="KT193" s="14">
        <f>VLOOKUP($IF193,Data!$B:$CP,Daily!KT$10,0)/KT$191</f>
      </c>
      <c r="KU193" s="14">
        <f>VLOOKUP($IF193,Data!$B:$CP,Daily!KU$10,0)/KU$191</f>
      </c>
      <c r="KV193" s="14">
        <f>VLOOKUP($IF193,Data!$B:$CP,Daily!KV$10,0)/KV$191</f>
      </c>
      <c r="KW193" s="14">
        <f>VLOOKUP($IF193,Data!$B:$CP,Daily!KW$10,0)/KW$191</f>
      </c>
      <c r="KX193" s="14">
        <f>VLOOKUP($IF193,Data!$B:$CP,Daily!KX$10,0)/KX$191</f>
      </c>
      <c r="KY193" s="14">
        <f>VLOOKUP($IF193,Data!$B:$CP,Daily!KY$10,0)/KY$191</f>
      </c>
      <c r="KZ193" s="14">
        <f>VLOOKUP($IF193,Data!$B:$CP,Daily!KZ$10,0)/KZ$191</f>
      </c>
      <c r="LA193" s="14">
        <f>VLOOKUP($IF193,Data!$B:$CP,Daily!LA$10,0)/LA$191</f>
      </c>
      <c r="LB193" s="14">
        <f>VLOOKUP($IF193,Data!$B:$CP,Daily!LB$10,0)/LB$191</f>
      </c>
      <c r="LC193" s="14">
        <f>VLOOKUP($IF193,Data!$B:$CP,Daily!LC$10,0)/LC$191</f>
      </c>
      <c r="LD193" s="14">
        <f>VLOOKUP($IF193,Data!$B:$CP,Daily!LD$10,0)/LD$191</f>
      </c>
      <c r="LE193" s="14">
        <f>VLOOKUP($IF193,Data!$B:$CP,Daily!LE$10,0)/LE$191</f>
      </c>
      <c r="LF193" s="14">
        <f>VLOOKUP($IF193,Data!$B:$CP,Daily!LF$10,0)/LF$191</f>
      </c>
      <c r="LG193" s="14">
        <f>VLOOKUP($IF193,Data!$B:$CP,Daily!LG$10,0)/LG$191</f>
      </c>
      <c r="LH193" s="14">
        <f>VLOOKUP($IF193,Data!$B:$CP,Daily!LH$10,0)/LH$191</f>
      </c>
      <c r="LI193" s="14">
        <f>VLOOKUP($IF193,Data!$B:$CP,Daily!LI$10,0)/LI$191</f>
      </c>
      <c r="LJ193" s="14">
        <f>VLOOKUP($IF193,Data!$B:$CP,Daily!LJ$10,0)/LJ$191</f>
      </c>
      <c r="LK193" s="14">
        <f>VLOOKUP($IF193,Data!$B:$CP,Daily!LK$10,0)/LK$191</f>
      </c>
      <c r="LL193" s="14">
        <f>VLOOKUP($IF193,Data!$B:$CP,Daily!LL$10,0)/LL$191</f>
      </c>
      <c r="LM193" s="14">
        <f>VLOOKUP($IF193,Data!$B:$CP,Daily!LM$10,0)/LM$191</f>
      </c>
      <c r="LN193" s="14">
        <f>VLOOKUP($IF193,Data!$B:$CP,Daily!LN$10,0)/LN$191</f>
      </c>
      <c r="LO193" s="14">
        <f>VLOOKUP($IF193,Data!$B:$CP,Daily!LO$10,0)/LO$191</f>
      </c>
      <c r="LP193" s="14">
        <f>VLOOKUP($IF193,Data!$B:$CP,Daily!LP$10,0)/LP$191</f>
      </c>
      <c r="LQ193" s="14">
        <f>VLOOKUP($IF193,Data!$B:$CP,Daily!LQ$10,0)/LQ$191</f>
      </c>
      <c r="LR193" s="14">
        <f>VLOOKUP($IF193,Data!$B:$CP,Daily!LR$10,0)/LR$191</f>
      </c>
      <c r="LS193" s="14">
        <f>VLOOKUP($IF193,Data!$B:$CP,Daily!LS$10,0)/LS$191</f>
      </c>
      <c r="LU193" s="52">
        <f t="shared" si="1906"/>
      </c>
      <c r="LV193" s="52">
        <f t="shared" si="1907"/>
      </c>
      <c r="LW193" s="52">
        <f t="shared" si="2911"/>
      </c>
      <c r="LX193" s="52">
        <f t="shared" si="2922"/>
      </c>
      <c r="LY193" s="52">
        <f t="shared" si="2923"/>
      </c>
      <c r="LZ193" s="55"/>
      <c r="MA193" s="14">
        <f t="shared" si="2924"/>
      </c>
      <c r="MB193" s="14">
        <f t="shared" ref="MB193:MB196" si="2929">SUMPRODUCT(LL193:LR193,LL$191:LR$191)/SUM(LL$191:LR$191)</f>
      </c>
      <c r="MC193" s="14">
        <f t="shared" ref="MC193:MC196" si="2930">SUMPRODUCT(KP193:LR193,KP$191:LR$191)/SUM(KP$191:LR$191)</f>
      </c>
    </row>
    <row r="194" spans="4:341" x14ac:dyDescent="0.25">
      <c r="D194" s="132" t="s">
        <v>918</v>
      </c>
      <c r="E194" s="67" t="str">
        <f>VLOOKUP($D194,'Metric Nature'!$C:$D,2,0)&amp;IF(($F194&lt;(EA194)),"Below",IF(($F194&gt;(DZ194)),"Above","Within"))</f>
      </c>
      <c r="F194" s="62">
        <f t="shared" si="2805"/>
      </c>
      <c r="G194" s="92">
        <f t="shared" si="2806"/>
      </c>
      <c r="H194" s="62">
        <f t="shared" si="2807"/>
      </c>
      <c r="I194" s="89">
        <f t="shared" si="2912"/>
      </c>
      <c r="J194" s="62">
        <f t="shared" si="2808"/>
      </c>
      <c r="K194" s="62">
        <f t="shared" si="2809"/>
      </c>
      <c r="L194" s="64"/>
      <c r="M194" s="67" t="str">
        <f>VLOOKUP($D194,'Metric Nature'!$C:$D,2,0)&amp;IF(($N194&lt;(HZ194)),"Below",IF(($N194&gt;(HY194)),"Above","Within"))</f>
      </c>
      <c r="N194" s="71">
        <f t="shared" si="2810"/>
      </c>
      <c r="O194" s="63">
        <f t="shared" si="2913"/>
      </c>
      <c r="P194" s="98">
        <f t="shared" si="2914"/>
      </c>
      <c r="Q194" s="63">
        <f t="shared" si="2811"/>
      </c>
      <c r="R194" s="71">
        <f t="shared" si="2812"/>
      </c>
      <c r="S194" s="62">
        <f t="shared" si="2813"/>
      </c>
      <c r="T194" s="64"/>
      <c r="U194" s="67" t="str">
        <f>VLOOKUP($D194,'Metric Nature'!$C:$D,2,0)&amp;IF(($V194&lt;(LY194)),"Below",IF(($V194&gt;(LX194)),"Above","Within"))</f>
      </c>
      <c r="V194" s="62">
        <f t="shared" si="2814"/>
      </c>
      <c r="W194" s="63">
        <f t="shared" si="2915"/>
      </c>
      <c r="X194" s="62">
        <f t="shared" si="2815"/>
      </c>
      <c r="Y194" s="63">
        <f t="shared" si="2916"/>
      </c>
      <c r="Z194" s="62">
        <f t="shared" si="2816"/>
      </c>
      <c r="AA194" s="62">
        <f t="shared" si="2817"/>
      </c>
      <c r="AB194" s="64"/>
      <c r="AC194" s="60"/>
      <c r="AI194" s="9" t="s">
        <v>918</v>
      </c>
      <c r="AJ194" s="14">
        <f>(VLOOKUP($EG194,Data!$B:$CP,Daily!EI$10,0)+VLOOKUP($IF194,Data!$B:$CP,Daily!IH$10,0))/AJ$191</f>
      </c>
      <c r="AK194" s="14">
        <f>(VLOOKUP($EG194,Data!$B:$CP,Daily!EJ$10,0)+VLOOKUP($IF194,Data!$B:$CP,Daily!II$10,0))/AK$191</f>
      </c>
      <c r="AL194" s="14">
        <f>(VLOOKUP($EG194,Data!$B:$CP,Daily!EK$10,0)+VLOOKUP($IF194,Data!$B:$CP,Daily!IJ$10,0))/AL$191</f>
      </c>
      <c r="AM194" s="14">
        <f>(VLOOKUP($EG194,Data!$B:$CP,Daily!EL$10,0)+VLOOKUP($IF194,Data!$B:$CP,Daily!IK$10,0))/AM$191</f>
      </c>
      <c r="AN194" s="14">
        <f>(VLOOKUP($EG194,Data!$B:$CP,Daily!EM$10,0)+VLOOKUP($IF194,Data!$B:$CP,Daily!IL$10,0))/AN$191</f>
      </c>
      <c r="AO194" s="14">
        <f>(VLOOKUP($EG194,Data!$B:$CP,Daily!EN$10,0)+VLOOKUP($IF194,Data!$B:$CP,Daily!IM$10,0))/AO$191</f>
      </c>
      <c r="AP194" s="14">
        <f>(VLOOKUP($EG194,Data!$B:$CP,Daily!EO$10,0)+VLOOKUP($IF194,Data!$B:$CP,Daily!IN$10,0))/AP$191</f>
      </c>
      <c r="AQ194" s="14">
        <f>(VLOOKUP($EG194,Data!$B:$CP,Daily!EP$10,0)+VLOOKUP($IF194,Data!$B:$CP,Daily!IO$10,0))/AQ$191</f>
      </c>
      <c r="AR194" s="14">
        <f>(VLOOKUP($EG194,Data!$B:$CP,Daily!EQ$10,0)+VLOOKUP($IF194,Data!$B:$CP,Daily!IP$10,0))/AR$191</f>
      </c>
      <c r="AS194" s="14">
        <f>(VLOOKUP($EG194,Data!$B:$CP,Daily!ER$10,0)+VLOOKUP($IF194,Data!$B:$CP,Daily!IQ$10,0))/AS$191</f>
      </c>
      <c r="AT194" s="14">
        <f>(VLOOKUP($EG194,Data!$B:$CP,Daily!ES$10,0)+VLOOKUP($IF194,Data!$B:$CP,Daily!IR$10,0))/AT$191</f>
      </c>
      <c r="AU194" s="14">
        <f>(VLOOKUP($EG194,Data!$B:$CP,Daily!ET$10,0)+VLOOKUP($IF194,Data!$B:$CP,Daily!IS$10,0))/AU$191</f>
      </c>
      <c r="AV194" s="14">
        <f>(VLOOKUP($EG194,Data!$B:$CP,Daily!EU$10,0)+VLOOKUP($IF194,Data!$B:$CP,Daily!IT$10,0))/AV$191</f>
      </c>
      <c r="AW194" s="14">
        <f>(VLOOKUP($EG194,Data!$B:$CP,Daily!EV$10,0)+VLOOKUP($IF194,Data!$B:$CP,Daily!IU$10,0))/AW$191</f>
      </c>
      <c r="AX194" s="14">
        <f>(VLOOKUP($EG194,Data!$B:$CP,Daily!EW$10,0)+VLOOKUP($IF194,Data!$B:$CP,Daily!IV$10,0))/AX$191</f>
      </c>
      <c r="AY194" s="14">
        <f>(VLOOKUP($EG194,Data!$B:$CP,Daily!EX$10,0)+VLOOKUP($IF194,Data!$B:$CP,Daily!IW$10,0))/AY$191</f>
      </c>
      <c r="AZ194" s="14">
        <f>(VLOOKUP($EG194,Data!$B:$CP,Daily!EY$10,0)+VLOOKUP($IF194,Data!$B:$CP,Daily!IX$10,0))/AZ$191</f>
      </c>
      <c r="BA194" s="14">
        <f>(VLOOKUP($EG194,Data!$B:$CP,Daily!EZ$10,0)+VLOOKUP($IF194,Data!$B:$CP,Daily!IY$10,0))/BA$191</f>
      </c>
      <c r="BB194" s="14">
        <f>(VLOOKUP($EG194,Data!$B:$CP,Daily!FA$10,0)+VLOOKUP($IF194,Data!$B:$CP,Daily!IZ$10,0))/BB$191</f>
      </c>
      <c r="BC194" s="14">
        <f>(VLOOKUP($EG194,Data!$B:$CP,Daily!FB$10,0)+VLOOKUP($IF194,Data!$B:$CP,Daily!JA$10,0))/BC$191</f>
      </c>
      <c r="BD194" s="14">
        <f>(VLOOKUP($EG194,Data!$B:$CP,Daily!FC$10,0)+VLOOKUP($IF194,Data!$B:$CP,Daily!JB$10,0))/BD$191</f>
      </c>
      <c r="BE194" s="14">
        <f>(VLOOKUP($EG194,Data!$B:$CP,Daily!FD$10,0)+VLOOKUP($IF194,Data!$B:$CP,Daily!JC$10,0))/BE$191</f>
      </c>
      <c r="BF194" s="14">
        <f>(VLOOKUP($EG194,Data!$B:$CP,Daily!FE$10,0)+VLOOKUP($IF194,Data!$B:$CP,Daily!JD$10,0))/BF$191</f>
      </c>
      <c r="BG194" s="14">
        <f>(VLOOKUP($EG194,Data!$B:$CP,Daily!FF$10,0)+VLOOKUP($IF194,Data!$B:$CP,Daily!JE$10,0))/BG$191</f>
      </c>
      <c r="BH194" s="14">
        <f>(VLOOKUP($EG194,Data!$B:$CP,Daily!FG$10,0)+VLOOKUP($IF194,Data!$B:$CP,Daily!JF$10,0))/BH$191</f>
      </c>
      <c r="BI194" s="14">
        <f>(VLOOKUP($EG194,Data!$B:$CP,Daily!FH$10,0)+VLOOKUP($IF194,Data!$B:$CP,Daily!JG$10,0))/BI$191</f>
      </c>
      <c r="BJ194" s="14">
        <f>(VLOOKUP($EG194,Data!$B:$CP,Daily!FI$10,0)+VLOOKUP($IF194,Data!$B:$CP,Daily!JH$10,0))/BJ$191</f>
      </c>
      <c r="BK194" s="14">
        <f>(VLOOKUP($EG194,Data!$B:$CP,Daily!FJ$10,0)+VLOOKUP($IF194,Data!$B:$CP,Daily!JI$10,0))/BK$191</f>
      </c>
      <c r="BL194" s="14">
        <f>(VLOOKUP($EG194,Data!$B:$CP,Daily!FK$10,0)+VLOOKUP($IF194,Data!$B:$CP,Daily!JJ$10,0))/BL$191</f>
      </c>
      <c r="BM194" s="14">
        <f>(VLOOKUP($EG194,Data!$B:$CP,Daily!FL$10,0)+VLOOKUP($IF194,Data!$B:$CP,Daily!JK$10,0))/BM$191</f>
      </c>
      <c r="BN194" s="14">
        <f>(VLOOKUP($EG194,Data!$B:$CP,Daily!FM$10,0)+VLOOKUP($IF194,Data!$B:$CP,Daily!JL$10,0))/BN$191</f>
      </c>
      <c r="BO194" s="14">
        <f>(VLOOKUP($EG194,Data!$B:$CP,Daily!FN$10,0)+VLOOKUP($IF194,Data!$B:$CP,Daily!JM$10,0))/BO$191</f>
      </c>
      <c r="BP194" s="14">
        <f>(VLOOKUP($EG194,Data!$B:$CP,Daily!FO$10,0)+VLOOKUP($IF194,Data!$B:$CP,Daily!JN$10,0))/BP$191</f>
      </c>
      <c r="BQ194" s="14">
        <f>(VLOOKUP($EG194,Data!$B:$CP,Daily!FP$10,0)+VLOOKUP($IF194,Data!$B:$CP,Daily!JO$10,0))/BQ$191</f>
      </c>
      <c r="BR194" s="14">
        <f>(VLOOKUP($EG194,Data!$B:$CP,Daily!FQ$10,0)+VLOOKUP($IF194,Data!$B:$CP,Daily!JP$10,0))/BR$191</f>
      </c>
      <c r="BS194" s="14">
        <f>(VLOOKUP($EG194,Data!$B:$CP,Daily!FR$10,0)+VLOOKUP($IF194,Data!$B:$CP,Daily!JQ$10,0))/BS$191</f>
      </c>
      <c r="BT194" s="14">
        <f>(VLOOKUP($EG194,Data!$B:$CP,Daily!FS$10,0)+VLOOKUP($IF194,Data!$B:$CP,Daily!JR$10,0))/BT$191</f>
      </c>
      <c r="BU194" s="14">
        <f>(VLOOKUP($EG194,Data!$B:$CP,Daily!FT$10,0)+VLOOKUP($IF194,Data!$B:$CP,Daily!JS$10,0))/BU$191</f>
      </c>
      <c r="BV194" s="14">
        <f>(VLOOKUP($EG194,Data!$B:$CP,Daily!FU$10,0)+VLOOKUP($IF194,Data!$B:$CP,Daily!JT$10,0))/BV$191</f>
      </c>
      <c r="BW194" s="14">
        <f>(VLOOKUP($EG194,Data!$B:$CP,Daily!FV$10,0)+VLOOKUP($IF194,Data!$B:$CP,Daily!JU$10,0))/BW$191</f>
      </c>
      <c r="BX194" s="14">
        <f>(VLOOKUP($EG194,Data!$B:$CP,Daily!FW$10,0)+VLOOKUP($IF194,Data!$B:$CP,Daily!JV$10,0))/BX$191</f>
      </c>
      <c r="BY194" s="14">
        <f>(VLOOKUP($EG194,Data!$B:$CP,Daily!FX$10,0)+VLOOKUP($IF194,Data!$B:$CP,Daily!JW$10,0))/BY$191</f>
      </c>
      <c r="BZ194" s="14">
        <f>(VLOOKUP($EG194,Data!$B:$CP,Daily!FY$10,0)+VLOOKUP($IF194,Data!$B:$CP,Daily!JX$10,0))/BZ$191</f>
      </c>
      <c r="CA194" s="14">
        <f>(VLOOKUP($EG194,Data!$B:$CP,Daily!FZ$10,0)+VLOOKUP($IF194,Data!$B:$CP,Daily!JY$10,0))/CA$191</f>
      </c>
      <c r="CB194" s="14">
        <f>(VLOOKUP($EG194,Data!$B:$CP,Daily!GA$10,0)+VLOOKUP($IF194,Data!$B:$CP,Daily!JZ$10,0))/CB$191</f>
      </c>
      <c r="CC194" s="14">
        <f>(VLOOKUP($EG194,Data!$B:$CP,Daily!GB$10,0)+VLOOKUP($IF194,Data!$B:$CP,Daily!KA$10,0))/CC$191</f>
      </c>
      <c r="CD194" s="14">
        <f>(VLOOKUP($EG194,Data!$B:$CP,Daily!GC$10,0)+VLOOKUP($IF194,Data!$B:$CP,Daily!KB$10,0))/CD$191</f>
      </c>
      <c r="CE194" s="14">
        <f>(VLOOKUP($EG194,Data!$B:$CP,Daily!GD$10,0)+VLOOKUP($IF194,Data!$B:$CP,Daily!KC$10,0))/CE$191</f>
      </c>
      <c r="CF194" s="14">
        <f>(VLOOKUP($EG194,Data!$B:$CP,Daily!GE$10,0)+VLOOKUP($IF194,Data!$B:$CP,Daily!KD$10,0))/CF$191</f>
      </c>
      <c r="CG194" s="14">
        <f>(VLOOKUP($EG194,Data!$B:$CP,Daily!GF$10,0)+VLOOKUP($IF194,Data!$B:$CP,Daily!KE$10,0))/CG$191</f>
      </c>
      <c r="CH194" s="14">
        <f>(VLOOKUP($EG194,Data!$B:$CP,Daily!GG$10,0)+VLOOKUP($IF194,Data!$B:$CP,Daily!KF$10,0))/CH$191</f>
      </c>
      <c r="CI194" s="14">
        <f>(VLOOKUP($EG194,Data!$B:$CP,Daily!GH$10,0)+VLOOKUP($IF194,Data!$B:$CP,Daily!KG$10,0))/CI$191</f>
      </c>
      <c r="CJ194" s="14">
        <f>(VLOOKUP($EG194,Data!$B:$CP,Daily!GI$10,0)+VLOOKUP($IF194,Data!$B:$CP,Daily!KH$10,0))/CJ$191</f>
      </c>
      <c r="CK194" s="14">
        <f>(VLOOKUP($EG194,Data!$B:$CP,Daily!GJ$10,0)+VLOOKUP($IF194,Data!$B:$CP,Daily!KI$10,0))/CK$191</f>
      </c>
      <c r="CL194" s="14">
        <f>(VLOOKUP($EG194,Data!$B:$CP,Daily!GK$10,0)+VLOOKUP($IF194,Data!$B:$CP,Daily!KJ$10,0))/CL$191</f>
      </c>
      <c r="CM194" s="14">
        <f>(VLOOKUP($EG194,Data!$B:$CP,Daily!GL$10,0)+VLOOKUP($IF194,Data!$B:$CP,Daily!KK$10,0))/CM$191</f>
      </c>
      <c r="CN194" s="14">
        <f>(VLOOKUP($EG194,Data!$B:$CP,Daily!GM$10,0)+VLOOKUP($IF194,Data!$B:$CP,Daily!KL$10,0))/CN$191</f>
      </c>
      <c r="CO194" s="14">
        <f>(VLOOKUP($EG194,Data!$B:$CP,Daily!GN$10,0)+VLOOKUP($IF194,Data!$B:$CP,Daily!KM$10,0))/CO$191</f>
      </c>
      <c r="CP194" s="14">
        <f>(VLOOKUP($EG194,Data!$B:$CP,Daily!GO$10,0)+VLOOKUP($IF194,Data!$B:$CP,Daily!KN$10,0))/CP$191</f>
      </c>
      <c r="CQ194" s="14">
        <f>(VLOOKUP($EG194,Data!$B:$CP,Daily!GP$10,0)+VLOOKUP($IF194,Data!$B:$CP,Daily!KO$10,0))/CQ$191</f>
      </c>
      <c r="CR194" s="14">
        <f>(VLOOKUP($EG194,Data!$B:$CP,Daily!GQ$10,0)+VLOOKUP($IF194,Data!$B:$CP,Daily!KP$10,0))/CR$191</f>
      </c>
      <c r="CS194" s="14">
        <f>(VLOOKUP($EG194,Data!$B:$CP,Daily!GR$10,0)+VLOOKUP($IF194,Data!$B:$CP,Daily!KQ$10,0))/CS$191</f>
      </c>
      <c r="CT194" s="14">
        <f>(VLOOKUP($EG194,Data!$B:$CP,Daily!GS$10,0)+VLOOKUP($IF194,Data!$B:$CP,Daily!KR$10,0))/CT$191</f>
      </c>
      <c r="CU194" s="14">
        <f>(VLOOKUP($EG194,Data!$B:$CP,Daily!GT$10,0)+VLOOKUP($IF194,Data!$B:$CP,Daily!KS$10,0))/CU$191</f>
      </c>
      <c r="CV194" s="14">
        <f>(VLOOKUP($EG194,Data!$B:$CP,Daily!GU$10,0)+VLOOKUP($IF194,Data!$B:$CP,Daily!KT$10,0))/CV$191</f>
      </c>
      <c r="CW194" s="14">
        <f>(VLOOKUP($EG194,Data!$B:$CP,Daily!GV$10,0)+VLOOKUP($IF194,Data!$B:$CP,Daily!KU$10,0))/CW$191</f>
      </c>
      <c r="CX194" s="14">
        <f>(VLOOKUP($EG194,Data!$B:$CP,Daily!GW$10,0)+VLOOKUP($IF194,Data!$B:$CP,Daily!KV$10,0))/CX$191</f>
      </c>
      <c r="CY194" s="14">
        <f>(VLOOKUP($EG194,Data!$B:$CP,Daily!GX$10,0)+VLOOKUP($IF194,Data!$B:$CP,Daily!KW$10,0))/CY$191</f>
      </c>
      <c r="CZ194" s="14">
        <f>(VLOOKUP($EG194,Data!$B:$CP,Daily!GY$10,0)+VLOOKUP($IF194,Data!$B:$CP,Daily!KX$10,0))/CZ$191</f>
      </c>
      <c r="DA194" s="14">
        <f>(VLOOKUP($EG194,Data!$B:$CP,Daily!GZ$10,0)+VLOOKUP($IF194,Data!$B:$CP,Daily!KY$10,0))/DA$191</f>
      </c>
      <c r="DB194" s="14">
        <f>(VLOOKUP($EG194,Data!$B:$CP,Daily!HA$10,0)+VLOOKUP($IF194,Data!$B:$CP,Daily!KZ$10,0))/DB$191</f>
      </c>
      <c r="DC194" s="14">
        <f>(VLOOKUP($EG194,Data!$B:$CP,Daily!HB$10,0)+VLOOKUP($IF194,Data!$B:$CP,Daily!LA$10,0))/DC$191</f>
      </c>
      <c r="DD194" s="14">
        <f>(VLOOKUP($EG194,Data!$B:$CP,Daily!HC$10,0)+VLOOKUP($IF194,Data!$B:$CP,Daily!LB$10,0))/DD$191</f>
      </c>
      <c r="DE194" s="14">
        <f>(VLOOKUP($EG194,Data!$B:$CP,Daily!HD$10,0)+VLOOKUP($IF194,Data!$B:$CP,Daily!LC$10,0))/DE$191</f>
      </c>
      <c r="DF194" s="14">
        <f>(VLOOKUP($EG194,Data!$B:$CP,Daily!HE$10,0)+VLOOKUP($IF194,Data!$B:$CP,Daily!LD$10,0))/DF$191</f>
      </c>
      <c r="DG194" s="14">
        <f>(VLOOKUP($EG194,Data!$B:$CP,Daily!HF$10,0)+VLOOKUP($IF194,Data!$B:$CP,Daily!LE$10,0))/DG$191</f>
      </c>
      <c r="DH194" s="14">
        <f>(VLOOKUP($EG194,Data!$B:$CP,Daily!HG$10,0)+VLOOKUP($IF194,Data!$B:$CP,Daily!LF$10,0))/DH$191</f>
      </c>
      <c r="DI194" s="14">
        <f>(VLOOKUP($EG194,Data!$B:$CP,Daily!HH$10,0)+VLOOKUP($IF194,Data!$B:$CP,Daily!LG$10,0))/DI$191</f>
      </c>
      <c r="DJ194" s="14">
        <f>(VLOOKUP($EG194,Data!$B:$CP,Daily!HI$10,0)+VLOOKUP($IF194,Data!$B:$CP,Daily!LH$10,0))/DJ$191</f>
      </c>
      <c r="DK194" s="14">
        <f>(VLOOKUP($EG194,Data!$B:$CP,Daily!HJ$10,0)+VLOOKUP($IF194,Data!$B:$CP,Daily!LI$10,0))/DK$191</f>
      </c>
      <c r="DL194" s="14">
        <f>(VLOOKUP($EG194,Data!$B:$CP,Daily!HK$10,0)+VLOOKUP($IF194,Data!$B:$CP,Daily!LJ$10,0))/DL$191</f>
      </c>
      <c r="DM194" s="14">
        <f>(VLOOKUP($EG194,Data!$B:$CP,Daily!HL$10,0)+VLOOKUP($IF194,Data!$B:$CP,Daily!LK$10,0))/DM$191</f>
      </c>
      <c r="DN194" s="14">
        <f>(VLOOKUP($EG194,Data!$B:$CP,Daily!HM$10,0)+VLOOKUP($IF194,Data!$B:$CP,Daily!LL$10,0))/DN$191</f>
      </c>
      <c r="DO194" s="14">
        <f>(VLOOKUP($EG194,Data!$B:$CP,Daily!HN$10,0)+VLOOKUP($IF194,Data!$B:$CP,Daily!LM$10,0))/DO$191</f>
      </c>
      <c r="DP194" s="14">
        <f>(VLOOKUP($EG194,Data!$B:$CP,Daily!HO$10,0)+VLOOKUP($IF194,Data!$B:$CP,Daily!LN$10,0))/DP$191</f>
      </c>
      <c r="DQ194" s="14">
        <f>(VLOOKUP($EG194,Data!$B:$CP,Daily!HP$10,0)+VLOOKUP($IF194,Data!$B:$CP,Daily!LO$10,0))/DQ$191</f>
      </c>
      <c r="DR194" s="14">
        <f>(VLOOKUP($EG194,Data!$B:$CP,Daily!HQ$10,0)+VLOOKUP($IF194,Data!$B:$CP,Daily!LP$10,0))/DR$191</f>
      </c>
      <c r="DS194" s="14">
        <f>(VLOOKUP($EG194,Data!$B:$CP,Daily!HR$10,0)+VLOOKUP($IF194,Data!$B:$CP,Daily!LQ$10,0))/DS$191</f>
      </c>
      <c r="DT194" s="14">
        <f>(VLOOKUP($EG194,Data!$B:$CP,Daily!HS$10,0)+VLOOKUP($IF194,Data!$B:$CP,Daily!LR$10,0))/DT$191</f>
      </c>
      <c r="DU194" s="14">
        <f>(VLOOKUP($EG194,Data!$B:$CP,Daily!HT$10,0)+VLOOKUP($IF194,Data!$B:$CP,Daily!LS$10,0))/DU$191</f>
      </c>
      <c r="DV194" s="55"/>
      <c r="DW194" s="14">
        <f t="shared" si="1899"/>
      </c>
      <c r="DX194" s="14">
        <f t="shared" si="1900"/>
      </c>
      <c r="DY194" s="14">
        <f t="shared" si="2917"/>
      </c>
      <c r="DZ194" s="14">
        <f t="shared" si="2918"/>
      </c>
      <c r="EA194" s="14">
        <f t="shared" si="2919"/>
      </c>
      <c r="EB194" s="18"/>
      <c r="EC194" s="14">
        <f t="shared" si="2908"/>
      </c>
      <c r="ED194" s="14">
        <f t="shared" si="2925"/>
      </c>
      <c r="EE194" s="14">
        <f t="shared" si="2926"/>
      </c>
      <c r="EF194" s="16"/>
      <c r="EG194" s="9" t="s">
        <v>919</v>
      </c>
      <c r="EH194" s="9" t="s">
        <v>169</v>
      </c>
      <c r="EI194" s="14">
        <f>VLOOKUP($EG194,Data!$B:$CP,Daily!EI$10,0)/EI$191</f>
      </c>
      <c r="EJ194" s="14">
        <f>VLOOKUP($EG194,Data!$B:$CP,Daily!EJ$10,0)/EJ$191</f>
      </c>
      <c r="EK194" s="14">
        <f>VLOOKUP($EG194,Data!$B:$CP,Daily!EK$10,0)/EK$191</f>
      </c>
      <c r="EL194" s="14">
        <f>VLOOKUP($EG194,Data!$B:$CP,Daily!EL$10,0)/EL$191</f>
      </c>
      <c r="EM194" s="14">
        <f>VLOOKUP($EG194,Data!$B:$CP,Daily!EM$10,0)/EM$191</f>
      </c>
      <c r="EN194" s="14">
        <f>VLOOKUP($EG194,Data!$B:$CP,Daily!EN$10,0)/EN$191</f>
      </c>
      <c r="EO194" s="14">
        <f>VLOOKUP($EG194,Data!$B:$CP,Daily!EO$10,0)/EO$191</f>
      </c>
      <c r="EP194" s="14">
        <f>VLOOKUP($EG194,Data!$B:$CP,Daily!EP$10,0)/EP$191</f>
      </c>
      <c r="EQ194" s="14">
        <f>VLOOKUP($EG194,Data!$B:$CP,Daily!EQ$10,0)/EQ$191</f>
      </c>
      <c r="ER194" s="14">
        <f>VLOOKUP($EG194,Data!$B:$CP,Daily!ER$10,0)/ER$191</f>
      </c>
      <c r="ES194" s="14">
        <f>VLOOKUP($EG194,Data!$B:$CP,Daily!ES$10,0)/ES$191</f>
      </c>
      <c r="ET194" s="14">
        <f>VLOOKUP($EG194,Data!$B:$CP,Daily!ET$10,0)/ET$191</f>
      </c>
      <c r="EU194" s="14">
        <f>VLOOKUP($EG194,Data!$B:$CP,Daily!EU$10,0)/EU$191</f>
      </c>
      <c r="EV194" s="14">
        <f>VLOOKUP($EG194,Data!$B:$CP,Daily!EV$10,0)/EV$191</f>
      </c>
      <c r="EW194" s="14">
        <f>VLOOKUP($EG194,Data!$B:$CP,Daily!EW$10,0)/EW$191</f>
      </c>
      <c r="EX194" s="14">
        <f>VLOOKUP($EG194,Data!$B:$CP,Daily!EX$10,0)/EX$191</f>
      </c>
      <c r="EY194" s="14">
        <f>VLOOKUP($EG194,Data!$B:$CP,Daily!EY$10,0)/EY$191</f>
      </c>
      <c r="EZ194" s="14">
        <f>VLOOKUP($EG194,Data!$B:$CP,Daily!EZ$10,0)/EZ$191</f>
      </c>
      <c r="FA194" s="14">
        <f>VLOOKUP($EG194,Data!$B:$CP,Daily!FA$10,0)/FA$191</f>
      </c>
      <c r="FB194" s="14">
        <f>VLOOKUP($EG194,Data!$B:$CP,Daily!FB$10,0)/FB$191</f>
      </c>
      <c r="FC194" s="14">
        <f>VLOOKUP($EG194,Data!$B:$CP,Daily!FC$10,0)/FC$191</f>
      </c>
      <c r="FD194" s="14">
        <f>VLOOKUP($EG194,Data!$B:$CP,Daily!FD$10,0)/FD$191</f>
      </c>
      <c r="FE194" s="14">
        <f>VLOOKUP($EG194,Data!$B:$CP,Daily!FE$10,0)/FE$191</f>
      </c>
      <c r="FF194" s="14">
        <f>VLOOKUP($EG194,Data!$B:$CP,Daily!FF$10,0)/FF$191</f>
      </c>
      <c r="FG194" s="14">
        <f>VLOOKUP($EG194,Data!$B:$CP,Daily!FG$10,0)/FG$191</f>
      </c>
      <c r="FH194" s="14">
        <f>VLOOKUP($EG194,Data!$B:$CP,Daily!FH$10,0)/FH$191</f>
      </c>
      <c r="FI194" s="14">
        <f>VLOOKUP($EG194,Data!$B:$CP,Daily!FI$10,0)/FI$191</f>
      </c>
      <c r="FJ194" s="14">
        <f>VLOOKUP($EG194,Data!$B:$CP,Daily!FJ$10,0)/FJ$191</f>
      </c>
      <c r="FK194" s="14">
        <f>VLOOKUP($EG194,Data!$B:$CP,Daily!FK$10,0)/FK$191</f>
      </c>
      <c r="FL194" s="14">
        <f>VLOOKUP($EG194,Data!$B:$CP,Daily!FL$10,0)/FL$191</f>
      </c>
      <c r="FM194" s="14">
        <f>VLOOKUP($EG194,Data!$B:$CP,Daily!FM$10,0)/FM$191</f>
      </c>
      <c r="FN194" s="14">
        <f>VLOOKUP($EG194,Data!$B:$CP,Daily!FN$10,0)/FN$191</f>
      </c>
      <c r="FO194" s="14">
        <f>VLOOKUP($EG194,Data!$B:$CP,Daily!FO$10,0)/FO$191</f>
      </c>
      <c r="FP194" s="14">
        <f>VLOOKUP($EG194,Data!$B:$CP,Daily!FP$10,0)/FP$191</f>
      </c>
      <c r="FQ194" s="14">
        <f>VLOOKUP($EG194,Data!$B:$CP,Daily!FQ$10,0)/FQ$191</f>
      </c>
      <c r="FR194" s="14">
        <f>VLOOKUP($EG194,Data!$B:$CP,Daily!FR$10,0)/FR$191</f>
      </c>
      <c r="FS194" s="14">
        <f>VLOOKUP($EG194,Data!$B:$CP,Daily!FS$10,0)/FS$191</f>
      </c>
      <c r="FT194" s="14">
        <f>VLOOKUP($EG194,Data!$B:$CP,Daily!FT$10,0)/FT$191</f>
      </c>
      <c r="FU194" s="14">
        <f>VLOOKUP($EG194,Data!$B:$CP,Daily!FU$10,0)/FU$191</f>
      </c>
      <c r="FV194" s="14">
        <f>VLOOKUP($EG194,Data!$B:$CP,Daily!FV$10,0)/FV$191</f>
      </c>
      <c r="FW194" s="14">
        <f>VLOOKUP($EG194,Data!$B:$CP,Daily!FW$10,0)/FW$191</f>
      </c>
      <c r="FX194" s="14">
        <f>VLOOKUP($EG194,Data!$B:$CP,Daily!FX$10,0)/FX$191</f>
      </c>
      <c r="FY194" s="14">
        <f>VLOOKUP($EG194,Data!$B:$CP,Daily!FY$10,0)/FY$191</f>
      </c>
      <c r="FZ194" s="14">
        <f>VLOOKUP($EG194,Data!$B:$CP,Daily!FZ$10,0)/FZ$191</f>
      </c>
      <c r="GA194" s="14">
        <f>VLOOKUP($EG194,Data!$B:$CP,Daily!GA$10,0)/GA$191</f>
      </c>
      <c r="GB194" s="14">
        <f>VLOOKUP($EG194,Data!$B:$CP,Daily!GB$10,0)/GB$191</f>
      </c>
      <c r="GC194" s="14">
        <f>VLOOKUP($EG194,Data!$B:$CP,Daily!GC$10,0)/GC$191</f>
      </c>
      <c r="GD194" s="14">
        <f>VLOOKUP($EG194,Data!$B:$CP,Daily!GD$10,0)/GD$191</f>
      </c>
      <c r="GE194" s="14">
        <f>VLOOKUP($EG194,Data!$B:$CP,Daily!GE$10,0)/GE$191</f>
      </c>
      <c r="GF194" s="14">
        <f>VLOOKUP($EG194,Data!$B:$CP,Daily!GF$10,0)/GF$191</f>
      </c>
      <c r="GG194" s="14">
        <f>VLOOKUP($EG194,Data!$B:$CP,Daily!GG$10,0)/GG$191</f>
      </c>
      <c r="GH194" s="14">
        <f>VLOOKUP($EG194,Data!$B:$CP,Daily!GH$10,0)/GH$191</f>
      </c>
      <c r="GI194" s="14">
        <f>VLOOKUP($EG194,Data!$B:$CP,Daily!GI$10,0)/GI$191</f>
      </c>
      <c r="GJ194" s="14">
        <f>VLOOKUP($EG194,Data!$B:$CP,Daily!GJ$10,0)/GJ$191</f>
      </c>
      <c r="GK194" s="14">
        <f>VLOOKUP($EG194,Data!$B:$CP,Daily!GK$10,0)/GK$191</f>
      </c>
      <c r="GL194" s="14">
        <f>VLOOKUP($EG194,Data!$B:$CP,Daily!GL$10,0)/GL$191</f>
      </c>
      <c r="GM194" s="14">
        <f>VLOOKUP($EG194,Data!$B:$CP,Daily!GM$10,0)/GM$191</f>
      </c>
      <c r="GN194" s="14">
        <f>VLOOKUP($EG194,Data!$B:$CP,Daily!GN$10,0)/GN$191</f>
      </c>
      <c r="GO194" s="14">
        <f>VLOOKUP($EG194,Data!$B:$CP,Daily!GO$10,0)/GO$191</f>
      </c>
      <c r="GP194" s="14">
        <f>VLOOKUP($EG194,Data!$B:$CP,Daily!GP$10,0)/GP$191</f>
      </c>
      <c r="GQ194" s="14">
        <f>VLOOKUP($EG194,Data!$B:$CP,Daily!GQ$10,0)/GQ$191</f>
      </c>
      <c r="GR194" s="14">
        <f>VLOOKUP($EG194,Data!$B:$CP,Daily!GR$10,0)/GR$191</f>
      </c>
      <c r="GS194" s="14">
        <f>VLOOKUP($EG194,Data!$B:$CP,Daily!GS$10,0)/GS$191</f>
      </c>
      <c r="GT194" s="14">
        <f>VLOOKUP($EG194,Data!$B:$CP,Daily!GT$10,0)/GT$191</f>
      </c>
      <c r="GU194" s="14">
        <f>VLOOKUP($EG194,Data!$B:$CP,Daily!GU$10,0)/GU$191</f>
      </c>
      <c r="GV194" s="14">
        <f>VLOOKUP($EG194,Data!$B:$CP,Daily!GV$10,0)/GV$191</f>
      </c>
      <c r="GW194" s="14">
        <f>VLOOKUP($EG194,Data!$B:$CP,Daily!GW$10,0)/GW$191</f>
      </c>
      <c r="GX194" s="14">
        <f>VLOOKUP($EG194,Data!$B:$CP,Daily!GX$10,0)/GX$191</f>
      </c>
      <c r="GY194" s="14">
        <f>VLOOKUP($EG194,Data!$B:$CP,Daily!GY$10,0)/GY$191</f>
      </c>
      <c r="GZ194" s="14">
        <f>VLOOKUP($EG194,Data!$B:$CP,Daily!GZ$10,0)/GZ$191</f>
      </c>
      <c r="HA194" s="14">
        <f>VLOOKUP($EG194,Data!$B:$CP,Daily!HA$10,0)/HA$191</f>
      </c>
      <c r="HB194" s="14">
        <f>VLOOKUP($EG194,Data!$B:$CP,Daily!HB$10,0)/HB$191</f>
      </c>
      <c r="HC194" s="14">
        <f>VLOOKUP($EG194,Data!$B:$CP,Daily!HC$10,0)/HC$191</f>
      </c>
      <c r="HD194" s="14">
        <f>VLOOKUP($EG194,Data!$B:$CP,Daily!HD$10,0)/HD$191</f>
      </c>
      <c r="HE194" s="14">
        <f>VLOOKUP($EG194,Data!$B:$CP,Daily!HE$10,0)/HE$191</f>
      </c>
      <c r="HF194" s="14">
        <f>VLOOKUP($EG194,Data!$B:$CP,Daily!HF$10,0)/HF$191</f>
      </c>
      <c r="HG194" s="14">
        <f>VLOOKUP($EG194,Data!$B:$CP,Daily!HG$10,0)/HG$191</f>
      </c>
      <c r="HH194" s="14">
        <f>VLOOKUP($EG194,Data!$B:$CP,Daily!HH$10,0)/HH$191</f>
      </c>
      <c r="HI194" s="14">
        <f>VLOOKUP($EG194,Data!$B:$CP,Daily!HI$10,0)/HI$191</f>
      </c>
      <c r="HJ194" s="14">
        <f>VLOOKUP($EG194,Data!$B:$CP,Daily!HJ$10,0)/HJ$191</f>
      </c>
      <c r="HK194" s="14">
        <f>VLOOKUP($EG194,Data!$B:$CP,Daily!HK$10,0)/HK$191</f>
      </c>
      <c r="HL194" s="14">
        <f>VLOOKUP($EG194,Data!$B:$CP,Daily!HL$10,0)/HL$191</f>
      </c>
      <c r="HM194" s="14">
        <f>VLOOKUP($EG194,Data!$B:$CP,Daily!HM$10,0)/HM$191</f>
      </c>
      <c r="HN194" s="14">
        <f>VLOOKUP($EG194,Data!$B:$CP,Daily!HN$10,0)/HN$191</f>
      </c>
      <c r="HO194" s="14">
        <f>VLOOKUP($EG194,Data!$B:$CP,Daily!HO$10,0)/HO$191</f>
      </c>
      <c r="HP194" s="14">
        <f>VLOOKUP($EG194,Data!$B:$CP,Daily!HP$10,0)/HP$191</f>
      </c>
      <c r="HQ194" s="14">
        <f>VLOOKUP($EG194,Data!$B:$CP,Daily!HQ$10,0)/HQ$191</f>
      </c>
      <c r="HR194" s="14">
        <f>VLOOKUP($EG194,Data!$B:$CP,Daily!HR$10,0)/HR$191</f>
      </c>
      <c r="HS194" s="14">
        <f>VLOOKUP($EG194,Data!$B:$CP,Daily!HS$10,0)/HS$191</f>
      </c>
      <c r="HT194" s="14">
        <f>VLOOKUP($EG194,Data!$B:$CP,Daily!HT$10,0)/HT$191</f>
      </c>
      <c r="HU194" s="17"/>
      <c r="HV194" s="52">
        <f t="shared" si="1902"/>
      </c>
      <c r="HW194" s="52">
        <f t="shared" si="1903"/>
      </c>
      <c r="HX194" s="52">
        <f t="shared" si="2909"/>
      </c>
      <c r="HY194" s="52">
        <f t="shared" si="2920"/>
      </c>
      <c r="HZ194" s="52">
        <f t="shared" si="2921"/>
      </c>
      <c r="IA194" s="55"/>
      <c r="IB194" s="14">
        <f t="shared" si="2910"/>
      </c>
      <c r="IC194" s="14">
        <f t="shared" si="2927"/>
      </c>
      <c r="ID194" s="14">
        <f t="shared" si="2928"/>
      </c>
      <c r="IE194" s="16"/>
      <c r="IF194" s="9" t="s">
        <v>920</v>
      </c>
      <c r="IG194" s="9" t="s">
        <v>169</v>
      </c>
      <c r="IH194" s="14">
        <f>VLOOKUP($IF194,Data!$B:$CP,Daily!IH$10,0)/IH$191</f>
      </c>
      <c r="II194" s="14">
        <f>VLOOKUP($IF194,Data!$B:$CP,Daily!II$10,0)/II$191</f>
      </c>
      <c r="IJ194" s="14">
        <f>VLOOKUP($IF194,Data!$B:$CP,Daily!IJ$10,0)/IJ$191</f>
      </c>
      <c r="IK194" s="14">
        <f>VLOOKUP($IF194,Data!$B:$CP,Daily!IK$10,0)/IK$191</f>
      </c>
      <c r="IL194" s="14">
        <f>VLOOKUP($IF194,Data!$B:$CP,Daily!IL$10,0)/IL$191</f>
      </c>
      <c r="IM194" s="14">
        <f>VLOOKUP($IF194,Data!$B:$CP,Daily!IM$10,0)/IM$191</f>
      </c>
      <c r="IN194" s="14">
        <f>VLOOKUP($IF194,Data!$B:$CP,Daily!IN$10,0)/IN$191</f>
      </c>
      <c r="IO194" s="14">
        <f>VLOOKUP($IF194,Data!$B:$CP,Daily!IO$10,0)/IO$191</f>
      </c>
      <c r="IP194" s="14">
        <f>VLOOKUP($IF194,Data!$B:$CP,Daily!IP$10,0)/IP$191</f>
      </c>
      <c r="IQ194" s="14">
        <f>VLOOKUP($IF194,Data!$B:$CP,Daily!IQ$10,0)/IQ$191</f>
      </c>
      <c r="IR194" s="14">
        <f>VLOOKUP($IF194,Data!$B:$CP,Daily!IR$10,0)/IR$191</f>
      </c>
      <c r="IS194" s="14">
        <f>VLOOKUP($IF194,Data!$B:$CP,Daily!IS$10,0)/IS$191</f>
      </c>
      <c r="IT194" s="14">
        <f>VLOOKUP($IF194,Data!$B:$CP,Daily!IT$10,0)/IT$191</f>
      </c>
      <c r="IU194" s="14">
        <f>VLOOKUP($IF194,Data!$B:$CP,Daily!IU$10,0)/IU$191</f>
      </c>
      <c r="IV194" s="14">
        <f>VLOOKUP($IF194,Data!$B:$CP,Daily!IV$10,0)/IV$191</f>
      </c>
      <c r="IW194" s="14">
        <f>VLOOKUP($IF194,Data!$B:$CP,Daily!IW$10,0)/IW$191</f>
      </c>
      <c r="IX194" s="14">
        <f>VLOOKUP($IF194,Data!$B:$CP,Daily!IX$10,0)/IX$191</f>
      </c>
      <c r="IY194" s="14">
        <f>VLOOKUP($IF194,Data!$B:$CP,Daily!IY$10,0)/IY$191</f>
      </c>
      <c r="IZ194" s="14">
        <f>VLOOKUP($IF194,Data!$B:$CP,Daily!IZ$10,0)/IZ$191</f>
      </c>
      <c r="JA194" s="14">
        <f>VLOOKUP($IF194,Data!$B:$CP,Daily!JA$10,0)/JA$191</f>
      </c>
      <c r="JB194" s="14">
        <f>VLOOKUP($IF194,Data!$B:$CP,Daily!JB$10,0)/JB$191</f>
      </c>
      <c r="JC194" s="14">
        <f>VLOOKUP($IF194,Data!$B:$CP,Daily!JC$10,0)/JC$191</f>
      </c>
      <c r="JD194" s="14">
        <f>VLOOKUP($IF194,Data!$B:$CP,Daily!JD$10,0)/JD$191</f>
      </c>
      <c r="JE194" s="14">
        <f>VLOOKUP($IF194,Data!$B:$CP,Daily!JE$10,0)/JE$191</f>
      </c>
      <c r="JF194" s="14">
        <f>VLOOKUP($IF194,Data!$B:$CP,Daily!JF$10,0)/JF$191</f>
      </c>
      <c r="JG194" s="14">
        <f>VLOOKUP($IF194,Data!$B:$CP,Daily!JG$10,0)/JG$191</f>
      </c>
      <c r="JH194" s="14">
        <f>VLOOKUP($IF194,Data!$B:$CP,Daily!JH$10,0)/JH$191</f>
      </c>
      <c r="JI194" s="14">
        <f>VLOOKUP($IF194,Data!$B:$CP,Daily!JI$10,0)/JI$191</f>
      </c>
      <c r="JJ194" s="14">
        <f>VLOOKUP($IF194,Data!$B:$CP,Daily!JJ$10,0)/JJ$191</f>
      </c>
      <c r="JK194" s="14">
        <f>VLOOKUP($IF194,Data!$B:$CP,Daily!JK$10,0)/JK$191</f>
      </c>
      <c r="JL194" s="14">
        <f>VLOOKUP($IF194,Data!$B:$CP,Daily!JL$10,0)/JL$191</f>
      </c>
      <c r="JM194" s="14">
        <f>VLOOKUP($IF194,Data!$B:$CP,Daily!JM$10,0)/JM$191</f>
      </c>
      <c r="JN194" s="14">
        <f>VLOOKUP($IF194,Data!$B:$CP,Daily!JN$10,0)/JN$191</f>
      </c>
      <c r="JO194" s="14">
        <f>VLOOKUP($IF194,Data!$B:$CP,Daily!JO$10,0)/JO$191</f>
      </c>
      <c r="JP194" s="14">
        <f>VLOOKUP($IF194,Data!$B:$CP,Daily!JP$10,0)/JP$191</f>
      </c>
      <c r="JQ194" s="14">
        <f>VLOOKUP($IF194,Data!$B:$CP,Daily!JQ$10,0)/JQ$191</f>
      </c>
      <c r="JR194" s="14">
        <f>VLOOKUP($IF194,Data!$B:$CP,Daily!JR$10,0)/JR$191</f>
      </c>
      <c r="JS194" s="14">
        <f>VLOOKUP($IF194,Data!$B:$CP,Daily!JS$10,0)/JS$191</f>
      </c>
      <c r="JT194" s="14">
        <f>VLOOKUP($IF194,Data!$B:$CP,Daily!JT$10,0)/JT$191</f>
      </c>
      <c r="JU194" s="14">
        <f>VLOOKUP($IF194,Data!$B:$CP,Daily!JU$10,0)/JU$191</f>
      </c>
      <c r="JV194" s="14">
        <f>VLOOKUP($IF194,Data!$B:$CP,Daily!JV$10,0)/JV$191</f>
      </c>
      <c r="JW194" s="14">
        <f>VLOOKUP($IF194,Data!$B:$CP,Daily!JW$10,0)/JW$191</f>
      </c>
      <c r="JX194" s="14">
        <f>VLOOKUP($IF194,Data!$B:$CP,Daily!JX$10,0)/JX$191</f>
      </c>
      <c r="JY194" s="14">
        <f>VLOOKUP($IF194,Data!$B:$CP,Daily!JY$10,0)/JY$191</f>
      </c>
      <c r="JZ194" s="14">
        <f>VLOOKUP($IF194,Data!$B:$CP,Daily!JZ$10,0)/JZ$191</f>
      </c>
      <c r="KA194" s="14">
        <f>VLOOKUP($IF194,Data!$B:$CP,Daily!KA$10,0)/KA$191</f>
      </c>
      <c r="KB194" s="14">
        <f>VLOOKUP($IF194,Data!$B:$CP,Daily!KB$10,0)/KB$191</f>
      </c>
      <c r="KC194" s="14">
        <f>VLOOKUP($IF194,Data!$B:$CP,Daily!KC$10,0)/KC$191</f>
      </c>
      <c r="KD194" s="14">
        <f>VLOOKUP($IF194,Data!$B:$CP,Daily!KD$10,0)/KD$191</f>
      </c>
      <c r="KE194" s="14">
        <f>VLOOKUP($IF194,Data!$B:$CP,Daily!KE$10,0)/KE$191</f>
      </c>
      <c r="KF194" s="14">
        <f>VLOOKUP($IF194,Data!$B:$CP,Daily!KF$10,0)/KF$191</f>
      </c>
      <c r="KG194" s="14">
        <f>VLOOKUP($IF194,Data!$B:$CP,Daily!KG$10,0)/KG$191</f>
      </c>
      <c r="KH194" s="14">
        <f>VLOOKUP($IF194,Data!$B:$CP,Daily!KH$10,0)/KH$191</f>
      </c>
      <c r="KI194" s="14">
        <f>VLOOKUP($IF194,Data!$B:$CP,Daily!KI$10,0)/KI$191</f>
      </c>
      <c r="KJ194" s="14">
        <f>VLOOKUP($IF194,Data!$B:$CP,Daily!KJ$10,0)/KJ$191</f>
      </c>
      <c r="KK194" s="14">
        <f>VLOOKUP($IF194,Data!$B:$CP,Daily!KK$10,0)/KK$191</f>
      </c>
      <c r="KL194" s="14">
        <f>VLOOKUP($IF194,Data!$B:$CP,Daily!KL$10,0)/KL$191</f>
      </c>
      <c r="KM194" s="14">
        <f>VLOOKUP($IF194,Data!$B:$CP,Daily!KM$10,0)/KM$191</f>
      </c>
      <c r="KN194" s="14">
        <f>VLOOKUP($IF194,Data!$B:$CP,Daily!KN$10,0)/KN$191</f>
      </c>
      <c r="KO194" s="14">
        <f>VLOOKUP($IF194,Data!$B:$CP,Daily!KO$10,0)/KO$191</f>
      </c>
      <c r="KP194" s="14">
        <f>VLOOKUP($IF194,Data!$B:$CP,Daily!KP$10,0)/KP$191</f>
      </c>
      <c r="KQ194" s="14">
        <f>VLOOKUP($IF194,Data!$B:$CP,Daily!KQ$10,0)/KQ$191</f>
      </c>
      <c r="KR194" s="14">
        <f>VLOOKUP($IF194,Data!$B:$CP,Daily!KR$10,0)/KR$191</f>
      </c>
      <c r="KS194" s="14">
        <f>VLOOKUP($IF194,Data!$B:$CP,Daily!KS$10,0)/KS$191</f>
      </c>
      <c r="KT194" s="14">
        <f>VLOOKUP($IF194,Data!$B:$CP,Daily!KT$10,0)/KT$191</f>
      </c>
      <c r="KU194" s="14">
        <f>VLOOKUP($IF194,Data!$B:$CP,Daily!KU$10,0)/KU$191</f>
      </c>
      <c r="KV194" s="14">
        <f>VLOOKUP($IF194,Data!$B:$CP,Daily!KV$10,0)/KV$191</f>
      </c>
      <c r="KW194" s="14">
        <f>VLOOKUP($IF194,Data!$B:$CP,Daily!KW$10,0)/KW$191</f>
      </c>
      <c r="KX194" s="14">
        <f>VLOOKUP($IF194,Data!$B:$CP,Daily!KX$10,0)/KX$191</f>
      </c>
      <c r="KY194" s="14">
        <f>VLOOKUP($IF194,Data!$B:$CP,Daily!KY$10,0)/KY$191</f>
      </c>
      <c r="KZ194" s="14">
        <f>VLOOKUP($IF194,Data!$B:$CP,Daily!KZ$10,0)/KZ$191</f>
      </c>
      <c r="LA194" s="14">
        <f>VLOOKUP($IF194,Data!$B:$CP,Daily!LA$10,0)/LA$191</f>
      </c>
      <c r="LB194" s="14">
        <f>VLOOKUP($IF194,Data!$B:$CP,Daily!LB$10,0)/LB$191</f>
      </c>
      <c r="LC194" s="14">
        <f>VLOOKUP($IF194,Data!$B:$CP,Daily!LC$10,0)/LC$191</f>
      </c>
      <c r="LD194" s="14">
        <f>VLOOKUP($IF194,Data!$B:$CP,Daily!LD$10,0)/LD$191</f>
      </c>
      <c r="LE194" s="14">
        <f>VLOOKUP($IF194,Data!$B:$CP,Daily!LE$10,0)/LE$191</f>
      </c>
      <c r="LF194" s="14">
        <f>VLOOKUP($IF194,Data!$B:$CP,Daily!LF$10,0)/LF$191</f>
      </c>
      <c r="LG194" s="14">
        <f>VLOOKUP($IF194,Data!$B:$CP,Daily!LG$10,0)/LG$191</f>
      </c>
      <c r="LH194" s="14">
        <f>VLOOKUP($IF194,Data!$B:$CP,Daily!LH$10,0)/LH$191</f>
      </c>
      <c r="LI194" s="14">
        <f>VLOOKUP($IF194,Data!$B:$CP,Daily!LI$10,0)/LI$191</f>
      </c>
      <c r="LJ194" s="14">
        <f>VLOOKUP($IF194,Data!$B:$CP,Daily!LJ$10,0)/LJ$191</f>
      </c>
      <c r="LK194" s="14">
        <f>VLOOKUP($IF194,Data!$B:$CP,Daily!LK$10,0)/LK$191</f>
      </c>
      <c r="LL194" s="14">
        <f>VLOOKUP($IF194,Data!$B:$CP,Daily!LL$10,0)/LL$191</f>
      </c>
      <c r="LM194" s="14">
        <f>VLOOKUP($IF194,Data!$B:$CP,Daily!LM$10,0)/LM$191</f>
      </c>
      <c r="LN194" s="14">
        <f>VLOOKUP($IF194,Data!$B:$CP,Daily!LN$10,0)/LN$191</f>
      </c>
      <c r="LO194" s="14">
        <f>VLOOKUP($IF194,Data!$B:$CP,Daily!LO$10,0)/LO$191</f>
      </c>
      <c r="LP194" s="14">
        <f>VLOOKUP($IF194,Data!$B:$CP,Daily!LP$10,0)/LP$191</f>
      </c>
      <c r="LQ194" s="14">
        <f>VLOOKUP($IF194,Data!$B:$CP,Daily!LQ$10,0)/LQ$191</f>
      </c>
      <c r="LR194" s="14">
        <f>VLOOKUP($IF194,Data!$B:$CP,Daily!LR$10,0)/LR$191</f>
      </c>
      <c r="LS194" s="14">
        <f>VLOOKUP($IF194,Data!$B:$CP,Daily!LS$10,0)/LS$191</f>
      </c>
      <c r="LU194" s="52">
        <f t="shared" si="1906"/>
      </c>
      <c r="LV194" s="52">
        <f t="shared" si="1907"/>
      </c>
      <c r="LW194" s="52">
        <f t="shared" si="2911"/>
      </c>
      <c r="LX194" s="52">
        <f t="shared" si="2922"/>
      </c>
      <c r="LY194" s="52">
        <f t="shared" si="2923"/>
      </c>
      <c r="LZ194" s="55"/>
      <c r="MA194" s="14">
        <f t="shared" si="2924"/>
      </c>
      <c r="MB194" s="14">
        <f t="shared" si="2929"/>
      </c>
      <c r="MC194" s="14">
        <f t="shared" si="2930"/>
      </c>
    </row>
    <row r="195" spans="4:341" x14ac:dyDescent="0.25">
      <c r="D195" s="132" t="s">
        <v>921</v>
      </c>
      <c r="E195" s="67" t="str">
        <f>VLOOKUP($D195,'Metric Nature'!$C:$D,2,0)&amp;IF(($F195&lt;(EA195)),"Below",IF(($F195&gt;(DZ195)),"Above","Within"))</f>
      </c>
      <c r="F195" s="62">
        <f t="shared" si="2805"/>
      </c>
      <c r="G195" s="92">
        <f t="shared" si="2806"/>
      </c>
      <c r="H195" s="62">
        <f t="shared" si="2807"/>
      </c>
      <c r="I195" s="89">
        <f t="shared" si="2912"/>
      </c>
      <c r="J195" s="62">
        <f t="shared" si="2808"/>
      </c>
      <c r="K195" s="62">
        <f t="shared" si="2809"/>
      </c>
      <c r="L195" s="64"/>
      <c r="M195" s="67" t="str">
        <f>VLOOKUP($D195,'Metric Nature'!$C:$D,2,0)&amp;IF(($N195&lt;(HZ195)),"Below",IF(($N195&gt;(HY195)),"Above","Within"))</f>
      </c>
      <c r="N195" s="71">
        <f t="shared" si="2810"/>
      </c>
      <c r="O195" s="63">
        <f t="shared" si="2913"/>
      </c>
      <c r="P195" s="98">
        <f t="shared" si="2914"/>
      </c>
      <c r="Q195" s="63">
        <f t="shared" si="2811"/>
      </c>
      <c r="R195" s="71">
        <f t="shared" si="2812"/>
      </c>
      <c r="S195" s="62">
        <f t="shared" si="2813"/>
      </c>
      <c r="T195" s="64"/>
      <c r="U195" s="67" t="str">
        <f>VLOOKUP($D195,'Metric Nature'!$C:$D,2,0)&amp;IF(($V195&lt;(LY195)),"Below",IF(($V195&gt;(LX195)),"Above","Within"))</f>
      </c>
      <c r="V195" s="62">
        <f t="shared" si="2814"/>
      </c>
      <c r="W195" s="63">
        <f t="shared" si="2915"/>
      </c>
      <c r="X195" s="62">
        <f t="shared" si="2815"/>
      </c>
      <c r="Y195" s="63">
        <f t="shared" si="2916"/>
      </c>
      <c r="Z195" s="62">
        <f t="shared" si="2816"/>
      </c>
      <c r="AA195" s="62">
        <f t="shared" si="2817"/>
      </c>
      <c r="AB195" s="64"/>
      <c r="AC195" s="60"/>
      <c r="AI195" s="9" t="s">
        <v>921</v>
      </c>
      <c r="AJ195" s="14">
        <f>(VLOOKUP($EG195,Data!$B:$CP,Daily!EI$10,0)+VLOOKUP($IF195,Data!$B:$CP,Daily!IH$10,0))/AJ$191</f>
      </c>
      <c r="AK195" s="14">
        <f>(VLOOKUP($EG195,Data!$B:$CP,Daily!EJ$10,0)+VLOOKUP($IF195,Data!$B:$CP,Daily!II$10,0))/AK$191</f>
      </c>
      <c r="AL195" s="14">
        <f>(VLOOKUP($EG195,Data!$B:$CP,Daily!EK$10,0)+VLOOKUP($IF195,Data!$B:$CP,Daily!IJ$10,0))/AL$191</f>
      </c>
      <c r="AM195" s="14">
        <f>(VLOOKUP($EG195,Data!$B:$CP,Daily!EL$10,0)+VLOOKUP($IF195,Data!$B:$CP,Daily!IK$10,0))/AM$191</f>
      </c>
      <c r="AN195" s="14">
        <f>(VLOOKUP($EG195,Data!$B:$CP,Daily!EM$10,0)+VLOOKUP($IF195,Data!$B:$CP,Daily!IL$10,0))/AN$191</f>
      </c>
      <c r="AO195" s="14">
        <f>(VLOOKUP($EG195,Data!$B:$CP,Daily!EN$10,0)+VLOOKUP($IF195,Data!$B:$CP,Daily!IM$10,0))/AO$191</f>
      </c>
      <c r="AP195" s="14">
        <f>(VLOOKUP($EG195,Data!$B:$CP,Daily!EO$10,0)+VLOOKUP($IF195,Data!$B:$CP,Daily!IN$10,0))/AP$191</f>
      </c>
      <c r="AQ195" s="14">
        <f>(VLOOKUP($EG195,Data!$B:$CP,Daily!EP$10,0)+VLOOKUP($IF195,Data!$B:$CP,Daily!IO$10,0))/AQ$191</f>
      </c>
      <c r="AR195" s="14">
        <f>(VLOOKUP($EG195,Data!$B:$CP,Daily!EQ$10,0)+VLOOKUP($IF195,Data!$B:$CP,Daily!IP$10,0))/AR$191</f>
      </c>
      <c r="AS195" s="14">
        <f>(VLOOKUP($EG195,Data!$B:$CP,Daily!ER$10,0)+VLOOKUP($IF195,Data!$B:$CP,Daily!IQ$10,0))/AS$191</f>
      </c>
      <c r="AT195" s="14">
        <f>(VLOOKUP($EG195,Data!$B:$CP,Daily!ES$10,0)+VLOOKUP($IF195,Data!$B:$CP,Daily!IR$10,0))/AT$191</f>
      </c>
      <c r="AU195" s="14">
        <f>(VLOOKUP($EG195,Data!$B:$CP,Daily!ET$10,0)+VLOOKUP($IF195,Data!$B:$CP,Daily!IS$10,0))/AU$191</f>
      </c>
      <c r="AV195" s="14">
        <f>(VLOOKUP($EG195,Data!$B:$CP,Daily!EU$10,0)+VLOOKUP($IF195,Data!$B:$CP,Daily!IT$10,0))/AV$191</f>
      </c>
      <c r="AW195" s="14">
        <f>(VLOOKUP($EG195,Data!$B:$CP,Daily!EV$10,0)+VLOOKUP($IF195,Data!$B:$CP,Daily!IU$10,0))/AW$191</f>
      </c>
      <c r="AX195" s="14">
        <f>(VLOOKUP($EG195,Data!$B:$CP,Daily!EW$10,0)+VLOOKUP($IF195,Data!$B:$CP,Daily!IV$10,0))/AX$191</f>
      </c>
      <c r="AY195" s="14">
        <f>(VLOOKUP($EG195,Data!$B:$CP,Daily!EX$10,0)+VLOOKUP($IF195,Data!$B:$CP,Daily!IW$10,0))/AY$191</f>
      </c>
      <c r="AZ195" s="14">
        <f>(VLOOKUP($EG195,Data!$B:$CP,Daily!EY$10,0)+VLOOKUP($IF195,Data!$B:$CP,Daily!IX$10,0))/AZ$191</f>
      </c>
      <c r="BA195" s="14">
        <f>(VLOOKUP($EG195,Data!$B:$CP,Daily!EZ$10,0)+VLOOKUP($IF195,Data!$B:$CP,Daily!IY$10,0))/BA$191</f>
      </c>
      <c r="BB195" s="14">
        <f>(VLOOKUP($EG195,Data!$B:$CP,Daily!FA$10,0)+VLOOKUP($IF195,Data!$B:$CP,Daily!IZ$10,0))/BB$191</f>
      </c>
      <c r="BC195" s="14">
        <f>(VLOOKUP($EG195,Data!$B:$CP,Daily!FB$10,0)+VLOOKUP($IF195,Data!$B:$CP,Daily!JA$10,0))/BC$191</f>
      </c>
      <c r="BD195" s="14">
        <f>(VLOOKUP($EG195,Data!$B:$CP,Daily!FC$10,0)+VLOOKUP($IF195,Data!$B:$CP,Daily!JB$10,0))/BD$191</f>
      </c>
      <c r="BE195" s="14">
        <f>(VLOOKUP($EG195,Data!$B:$CP,Daily!FD$10,0)+VLOOKUP($IF195,Data!$B:$CP,Daily!JC$10,0))/BE$191</f>
      </c>
      <c r="BF195" s="14">
        <f>(VLOOKUP($EG195,Data!$B:$CP,Daily!FE$10,0)+VLOOKUP($IF195,Data!$B:$CP,Daily!JD$10,0))/BF$191</f>
      </c>
      <c r="BG195" s="14">
        <f>(VLOOKUP($EG195,Data!$B:$CP,Daily!FF$10,0)+VLOOKUP($IF195,Data!$B:$CP,Daily!JE$10,0))/BG$191</f>
      </c>
      <c r="BH195" s="14">
        <f>(VLOOKUP($EG195,Data!$B:$CP,Daily!FG$10,0)+VLOOKUP($IF195,Data!$B:$CP,Daily!JF$10,0))/BH$191</f>
      </c>
      <c r="BI195" s="14">
        <f>(VLOOKUP($EG195,Data!$B:$CP,Daily!FH$10,0)+VLOOKUP($IF195,Data!$B:$CP,Daily!JG$10,0))/BI$191</f>
      </c>
      <c r="BJ195" s="14">
        <f>(VLOOKUP($EG195,Data!$B:$CP,Daily!FI$10,0)+VLOOKUP($IF195,Data!$B:$CP,Daily!JH$10,0))/BJ$191</f>
      </c>
      <c r="BK195" s="14">
        <f>(VLOOKUP($EG195,Data!$B:$CP,Daily!FJ$10,0)+VLOOKUP($IF195,Data!$B:$CP,Daily!JI$10,0))/BK$191</f>
      </c>
      <c r="BL195" s="14">
        <f>(VLOOKUP($EG195,Data!$B:$CP,Daily!FK$10,0)+VLOOKUP($IF195,Data!$B:$CP,Daily!JJ$10,0))/BL$191</f>
      </c>
      <c r="BM195" s="14">
        <f>(VLOOKUP($EG195,Data!$B:$CP,Daily!FL$10,0)+VLOOKUP($IF195,Data!$B:$CP,Daily!JK$10,0))/BM$191</f>
      </c>
      <c r="BN195" s="14">
        <f>(VLOOKUP($EG195,Data!$B:$CP,Daily!FM$10,0)+VLOOKUP($IF195,Data!$B:$CP,Daily!JL$10,0))/BN$191</f>
      </c>
      <c r="BO195" s="14">
        <f>(VLOOKUP($EG195,Data!$B:$CP,Daily!FN$10,0)+VLOOKUP($IF195,Data!$B:$CP,Daily!JM$10,0))/BO$191</f>
      </c>
      <c r="BP195" s="14">
        <f>(VLOOKUP($EG195,Data!$B:$CP,Daily!FO$10,0)+VLOOKUP($IF195,Data!$B:$CP,Daily!JN$10,0))/BP$191</f>
      </c>
      <c r="BQ195" s="14">
        <f>(VLOOKUP($EG195,Data!$B:$CP,Daily!FP$10,0)+VLOOKUP($IF195,Data!$B:$CP,Daily!JO$10,0))/BQ$191</f>
      </c>
      <c r="BR195" s="14">
        <f>(VLOOKUP($EG195,Data!$B:$CP,Daily!FQ$10,0)+VLOOKUP($IF195,Data!$B:$CP,Daily!JP$10,0))/BR$191</f>
      </c>
      <c r="BS195" s="14">
        <f>(VLOOKUP($EG195,Data!$B:$CP,Daily!FR$10,0)+VLOOKUP($IF195,Data!$B:$CP,Daily!JQ$10,0))/BS$191</f>
      </c>
      <c r="BT195" s="14">
        <f>(VLOOKUP($EG195,Data!$B:$CP,Daily!FS$10,0)+VLOOKUP($IF195,Data!$B:$CP,Daily!JR$10,0))/BT$191</f>
      </c>
      <c r="BU195" s="14">
        <f>(VLOOKUP($EG195,Data!$B:$CP,Daily!FT$10,0)+VLOOKUP($IF195,Data!$B:$CP,Daily!JS$10,0))/BU$191</f>
      </c>
      <c r="BV195" s="14">
        <f>(VLOOKUP($EG195,Data!$B:$CP,Daily!FU$10,0)+VLOOKUP($IF195,Data!$B:$CP,Daily!JT$10,0))/BV$191</f>
      </c>
      <c r="BW195" s="14">
        <f>(VLOOKUP($EG195,Data!$B:$CP,Daily!FV$10,0)+VLOOKUP($IF195,Data!$B:$CP,Daily!JU$10,0))/BW$191</f>
      </c>
      <c r="BX195" s="14">
        <f>(VLOOKUP($EG195,Data!$B:$CP,Daily!FW$10,0)+VLOOKUP($IF195,Data!$B:$CP,Daily!JV$10,0))/BX$191</f>
      </c>
      <c r="BY195" s="14">
        <f>(VLOOKUP($EG195,Data!$B:$CP,Daily!FX$10,0)+VLOOKUP($IF195,Data!$B:$CP,Daily!JW$10,0))/BY$191</f>
      </c>
      <c r="BZ195" s="14">
        <f>(VLOOKUP($EG195,Data!$B:$CP,Daily!FY$10,0)+VLOOKUP($IF195,Data!$B:$CP,Daily!JX$10,0))/BZ$191</f>
      </c>
      <c r="CA195" s="14">
        <f>(VLOOKUP($EG195,Data!$B:$CP,Daily!FZ$10,0)+VLOOKUP($IF195,Data!$B:$CP,Daily!JY$10,0))/CA$191</f>
      </c>
      <c r="CB195" s="14">
        <f>(VLOOKUP($EG195,Data!$B:$CP,Daily!GA$10,0)+VLOOKUP($IF195,Data!$B:$CP,Daily!JZ$10,0))/CB$191</f>
      </c>
      <c r="CC195" s="14">
        <f>(VLOOKUP($EG195,Data!$B:$CP,Daily!GB$10,0)+VLOOKUP($IF195,Data!$B:$CP,Daily!KA$10,0))/CC$191</f>
      </c>
      <c r="CD195" s="14">
        <f>(VLOOKUP($EG195,Data!$B:$CP,Daily!GC$10,0)+VLOOKUP($IF195,Data!$B:$CP,Daily!KB$10,0))/CD$191</f>
      </c>
      <c r="CE195" s="14">
        <f>(VLOOKUP($EG195,Data!$B:$CP,Daily!GD$10,0)+VLOOKUP($IF195,Data!$B:$CP,Daily!KC$10,0))/CE$191</f>
      </c>
      <c r="CF195" s="14">
        <f>(VLOOKUP($EG195,Data!$B:$CP,Daily!GE$10,0)+VLOOKUP($IF195,Data!$B:$CP,Daily!KD$10,0))/CF$191</f>
      </c>
      <c r="CG195" s="14">
        <f>(VLOOKUP($EG195,Data!$B:$CP,Daily!GF$10,0)+VLOOKUP($IF195,Data!$B:$CP,Daily!KE$10,0))/CG$191</f>
      </c>
      <c r="CH195" s="14">
        <f>(VLOOKUP($EG195,Data!$B:$CP,Daily!GG$10,0)+VLOOKUP($IF195,Data!$B:$CP,Daily!KF$10,0))/CH$191</f>
      </c>
      <c r="CI195" s="14">
        <f>(VLOOKUP($EG195,Data!$B:$CP,Daily!GH$10,0)+VLOOKUP($IF195,Data!$B:$CP,Daily!KG$10,0))/CI$191</f>
      </c>
      <c r="CJ195" s="14">
        <f>(VLOOKUP($EG195,Data!$B:$CP,Daily!GI$10,0)+VLOOKUP($IF195,Data!$B:$CP,Daily!KH$10,0))/CJ$191</f>
      </c>
      <c r="CK195" s="14">
        <f>(VLOOKUP($EG195,Data!$B:$CP,Daily!GJ$10,0)+VLOOKUP($IF195,Data!$B:$CP,Daily!KI$10,0))/CK$191</f>
      </c>
      <c r="CL195" s="14">
        <f>(VLOOKUP($EG195,Data!$B:$CP,Daily!GK$10,0)+VLOOKUP($IF195,Data!$B:$CP,Daily!KJ$10,0))/CL$191</f>
      </c>
      <c r="CM195" s="14">
        <f>(VLOOKUP($EG195,Data!$B:$CP,Daily!GL$10,0)+VLOOKUP($IF195,Data!$B:$CP,Daily!KK$10,0))/CM$191</f>
      </c>
      <c r="CN195" s="14">
        <f>(VLOOKUP($EG195,Data!$B:$CP,Daily!GM$10,0)+VLOOKUP($IF195,Data!$B:$CP,Daily!KL$10,0))/CN$191</f>
      </c>
      <c r="CO195" s="14">
        <f>(VLOOKUP($EG195,Data!$B:$CP,Daily!GN$10,0)+VLOOKUP($IF195,Data!$B:$CP,Daily!KM$10,0))/CO$191</f>
      </c>
      <c r="CP195" s="14">
        <f>(VLOOKUP($EG195,Data!$B:$CP,Daily!GO$10,0)+VLOOKUP($IF195,Data!$B:$CP,Daily!KN$10,0))/CP$191</f>
      </c>
      <c r="CQ195" s="14">
        <f>(VLOOKUP($EG195,Data!$B:$CP,Daily!GP$10,0)+VLOOKUP($IF195,Data!$B:$CP,Daily!KO$10,0))/CQ$191</f>
      </c>
      <c r="CR195" s="14">
        <f>(VLOOKUP($EG195,Data!$B:$CP,Daily!GQ$10,0)+VLOOKUP($IF195,Data!$B:$CP,Daily!KP$10,0))/CR$191</f>
      </c>
      <c r="CS195" s="14">
        <f>(VLOOKUP($EG195,Data!$B:$CP,Daily!GR$10,0)+VLOOKUP($IF195,Data!$B:$CP,Daily!KQ$10,0))/CS$191</f>
      </c>
      <c r="CT195" s="14">
        <f>(VLOOKUP($EG195,Data!$B:$CP,Daily!GS$10,0)+VLOOKUP($IF195,Data!$B:$CP,Daily!KR$10,0))/CT$191</f>
      </c>
      <c r="CU195" s="14">
        <f>(VLOOKUP($EG195,Data!$B:$CP,Daily!GT$10,0)+VLOOKUP($IF195,Data!$B:$CP,Daily!KS$10,0))/CU$191</f>
      </c>
      <c r="CV195" s="14">
        <f>(VLOOKUP($EG195,Data!$B:$CP,Daily!GU$10,0)+VLOOKUP($IF195,Data!$B:$CP,Daily!KT$10,0))/CV$191</f>
      </c>
      <c r="CW195" s="14">
        <f>(VLOOKUP($EG195,Data!$B:$CP,Daily!GV$10,0)+VLOOKUP($IF195,Data!$B:$CP,Daily!KU$10,0))/CW$191</f>
      </c>
      <c r="CX195" s="14">
        <f>(VLOOKUP($EG195,Data!$B:$CP,Daily!GW$10,0)+VLOOKUP($IF195,Data!$B:$CP,Daily!KV$10,0))/CX$191</f>
      </c>
      <c r="CY195" s="14">
        <f>(VLOOKUP($EG195,Data!$B:$CP,Daily!GX$10,0)+VLOOKUP($IF195,Data!$B:$CP,Daily!KW$10,0))/CY$191</f>
      </c>
      <c r="CZ195" s="14">
        <f>(VLOOKUP($EG195,Data!$B:$CP,Daily!GY$10,0)+VLOOKUP($IF195,Data!$B:$CP,Daily!KX$10,0))/CZ$191</f>
      </c>
      <c r="DA195" s="14">
        <f>(VLOOKUP($EG195,Data!$B:$CP,Daily!GZ$10,0)+VLOOKUP($IF195,Data!$B:$CP,Daily!KY$10,0))/DA$191</f>
      </c>
      <c r="DB195" s="14">
        <f>(VLOOKUP($EG195,Data!$B:$CP,Daily!HA$10,0)+VLOOKUP($IF195,Data!$B:$CP,Daily!KZ$10,0))/DB$191</f>
      </c>
      <c r="DC195" s="14">
        <f>(VLOOKUP($EG195,Data!$B:$CP,Daily!HB$10,0)+VLOOKUP($IF195,Data!$B:$CP,Daily!LA$10,0))/DC$191</f>
      </c>
      <c r="DD195" s="14">
        <f>(VLOOKUP($EG195,Data!$B:$CP,Daily!HC$10,0)+VLOOKUP($IF195,Data!$B:$CP,Daily!LB$10,0))/DD$191</f>
      </c>
      <c r="DE195" s="14">
        <f>(VLOOKUP($EG195,Data!$B:$CP,Daily!HD$10,0)+VLOOKUP($IF195,Data!$B:$CP,Daily!LC$10,0))/DE$191</f>
      </c>
      <c r="DF195" s="14">
        <f>(VLOOKUP($EG195,Data!$B:$CP,Daily!HE$10,0)+VLOOKUP($IF195,Data!$B:$CP,Daily!LD$10,0))/DF$191</f>
      </c>
      <c r="DG195" s="14">
        <f>(VLOOKUP($EG195,Data!$B:$CP,Daily!HF$10,0)+VLOOKUP($IF195,Data!$B:$CP,Daily!LE$10,0))/DG$191</f>
      </c>
      <c r="DH195" s="14">
        <f>(VLOOKUP($EG195,Data!$B:$CP,Daily!HG$10,0)+VLOOKUP($IF195,Data!$B:$CP,Daily!LF$10,0))/DH$191</f>
      </c>
      <c r="DI195" s="14">
        <f>(VLOOKUP($EG195,Data!$B:$CP,Daily!HH$10,0)+VLOOKUP($IF195,Data!$B:$CP,Daily!LG$10,0))/DI$191</f>
      </c>
      <c r="DJ195" s="14">
        <f>(VLOOKUP($EG195,Data!$B:$CP,Daily!HI$10,0)+VLOOKUP($IF195,Data!$B:$CP,Daily!LH$10,0))/DJ$191</f>
      </c>
      <c r="DK195" s="14">
        <f>(VLOOKUP($EG195,Data!$B:$CP,Daily!HJ$10,0)+VLOOKUP($IF195,Data!$B:$CP,Daily!LI$10,0))/DK$191</f>
      </c>
      <c r="DL195" s="14">
        <f>(VLOOKUP($EG195,Data!$B:$CP,Daily!HK$10,0)+VLOOKUP($IF195,Data!$B:$CP,Daily!LJ$10,0))/DL$191</f>
      </c>
      <c r="DM195" s="14">
        <f>(VLOOKUP($EG195,Data!$B:$CP,Daily!HL$10,0)+VLOOKUP($IF195,Data!$B:$CP,Daily!LK$10,0))/DM$191</f>
      </c>
      <c r="DN195" s="14">
        <f>(VLOOKUP($EG195,Data!$B:$CP,Daily!HM$10,0)+VLOOKUP($IF195,Data!$B:$CP,Daily!LL$10,0))/DN$191</f>
      </c>
      <c r="DO195" s="14">
        <f>(VLOOKUP($EG195,Data!$B:$CP,Daily!HN$10,0)+VLOOKUP($IF195,Data!$B:$CP,Daily!LM$10,0))/DO$191</f>
      </c>
      <c r="DP195" s="14">
        <f>(VLOOKUP($EG195,Data!$B:$CP,Daily!HO$10,0)+VLOOKUP($IF195,Data!$B:$CP,Daily!LN$10,0))/DP$191</f>
      </c>
      <c r="DQ195" s="14">
        <f>(VLOOKUP($EG195,Data!$B:$CP,Daily!HP$10,0)+VLOOKUP($IF195,Data!$B:$CP,Daily!LO$10,0))/DQ$191</f>
      </c>
      <c r="DR195" s="14">
        <f>(VLOOKUP($EG195,Data!$B:$CP,Daily!HQ$10,0)+VLOOKUP($IF195,Data!$B:$CP,Daily!LP$10,0))/DR$191</f>
      </c>
      <c r="DS195" s="14">
        <f>(VLOOKUP($EG195,Data!$B:$CP,Daily!HR$10,0)+VLOOKUP($IF195,Data!$B:$CP,Daily!LQ$10,0))/DS$191</f>
      </c>
      <c r="DT195" s="14">
        <f>(VLOOKUP($EG195,Data!$B:$CP,Daily!HS$10,0)+VLOOKUP($IF195,Data!$B:$CP,Daily!LR$10,0))/DT$191</f>
      </c>
      <c r="DU195" s="14">
        <f>(VLOOKUP($EG195,Data!$B:$CP,Daily!HT$10,0)+VLOOKUP($IF195,Data!$B:$CP,Daily!LS$10,0))/DU$191</f>
      </c>
      <c r="DV195" s="55"/>
      <c r="DW195" s="14">
        <f t="shared" si="1899"/>
      </c>
      <c r="DX195" s="14">
        <f t="shared" si="1900"/>
      </c>
      <c r="DY195" s="14">
        <f t="shared" si="2917"/>
      </c>
      <c r="DZ195" s="14">
        <f t="shared" si="2918"/>
      </c>
      <c r="EA195" s="14">
        <f t="shared" si="2919"/>
      </c>
      <c r="EB195" s="18"/>
      <c r="EC195" s="14">
        <f t="shared" si="2908"/>
      </c>
      <c r="ED195" s="14">
        <f t="shared" si="2925"/>
      </c>
      <c r="EE195" s="14">
        <f t="shared" si="2926"/>
      </c>
      <c r="EF195" s="16"/>
      <c r="EG195" s="9" t="s">
        <v>922</v>
      </c>
      <c r="EH195" s="9" t="s">
        <v>170</v>
      </c>
      <c r="EI195" s="14">
        <f>VLOOKUP($EG195,Data!$B:$CP,Daily!EI$10,0)/EI$191</f>
      </c>
      <c r="EJ195" s="14">
        <f>VLOOKUP($EG195,Data!$B:$CP,Daily!EJ$10,0)/EJ$191</f>
      </c>
      <c r="EK195" s="14">
        <f>VLOOKUP($EG195,Data!$B:$CP,Daily!EK$10,0)/EK$191</f>
      </c>
      <c r="EL195" s="14">
        <f>VLOOKUP($EG195,Data!$B:$CP,Daily!EL$10,0)/EL$191</f>
      </c>
      <c r="EM195" s="14">
        <f>VLOOKUP($EG195,Data!$B:$CP,Daily!EM$10,0)/EM$191</f>
      </c>
      <c r="EN195" s="14">
        <f>VLOOKUP($EG195,Data!$B:$CP,Daily!EN$10,0)/EN$191</f>
      </c>
      <c r="EO195" s="14">
        <f>VLOOKUP($EG195,Data!$B:$CP,Daily!EO$10,0)/EO$191</f>
      </c>
      <c r="EP195" s="14">
        <f>VLOOKUP($EG195,Data!$B:$CP,Daily!EP$10,0)/EP$191</f>
      </c>
      <c r="EQ195" s="14">
        <f>VLOOKUP($EG195,Data!$B:$CP,Daily!EQ$10,0)/EQ$191</f>
      </c>
      <c r="ER195" s="14">
        <f>VLOOKUP($EG195,Data!$B:$CP,Daily!ER$10,0)/ER$191</f>
      </c>
      <c r="ES195" s="14">
        <f>VLOOKUP($EG195,Data!$B:$CP,Daily!ES$10,0)/ES$191</f>
      </c>
      <c r="ET195" s="14">
        <f>VLOOKUP($EG195,Data!$B:$CP,Daily!ET$10,0)/ET$191</f>
      </c>
      <c r="EU195" s="14">
        <f>VLOOKUP($EG195,Data!$B:$CP,Daily!EU$10,0)/EU$191</f>
      </c>
      <c r="EV195" s="14">
        <f>VLOOKUP($EG195,Data!$B:$CP,Daily!EV$10,0)/EV$191</f>
      </c>
      <c r="EW195" s="14">
        <f>VLOOKUP($EG195,Data!$B:$CP,Daily!EW$10,0)/EW$191</f>
      </c>
      <c r="EX195" s="14">
        <f>VLOOKUP($EG195,Data!$B:$CP,Daily!EX$10,0)/EX$191</f>
      </c>
      <c r="EY195" s="14">
        <f>VLOOKUP($EG195,Data!$B:$CP,Daily!EY$10,0)/EY$191</f>
      </c>
      <c r="EZ195" s="14">
        <f>VLOOKUP($EG195,Data!$B:$CP,Daily!EZ$10,0)/EZ$191</f>
      </c>
      <c r="FA195" s="14">
        <f>VLOOKUP($EG195,Data!$B:$CP,Daily!FA$10,0)/FA$191</f>
      </c>
      <c r="FB195" s="14">
        <f>VLOOKUP($EG195,Data!$B:$CP,Daily!FB$10,0)/FB$191</f>
      </c>
      <c r="FC195" s="14">
        <f>VLOOKUP($EG195,Data!$B:$CP,Daily!FC$10,0)/FC$191</f>
      </c>
      <c r="FD195" s="14">
        <f>VLOOKUP($EG195,Data!$B:$CP,Daily!FD$10,0)/FD$191</f>
      </c>
      <c r="FE195" s="14">
        <f>VLOOKUP($EG195,Data!$B:$CP,Daily!FE$10,0)/FE$191</f>
      </c>
      <c r="FF195" s="14">
        <f>VLOOKUP($EG195,Data!$B:$CP,Daily!FF$10,0)/FF$191</f>
      </c>
      <c r="FG195" s="14">
        <f>VLOOKUP($EG195,Data!$B:$CP,Daily!FG$10,0)/FG$191</f>
      </c>
      <c r="FH195" s="14">
        <f>VLOOKUP($EG195,Data!$B:$CP,Daily!FH$10,0)/FH$191</f>
      </c>
      <c r="FI195" s="14">
        <f>VLOOKUP($EG195,Data!$B:$CP,Daily!FI$10,0)/FI$191</f>
      </c>
      <c r="FJ195" s="14">
        <f>VLOOKUP($EG195,Data!$B:$CP,Daily!FJ$10,0)/FJ$191</f>
      </c>
      <c r="FK195" s="14">
        <f>VLOOKUP($EG195,Data!$B:$CP,Daily!FK$10,0)/FK$191</f>
      </c>
      <c r="FL195" s="14">
        <f>VLOOKUP($EG195,Data!$B:$CP,Daily!FL$10,0)/FL$191</f>
      </c>
      <c r="FM195" s="14">
        <f>VLOOKUP($EG195,Data!$B:$CP,Daily!FM$10,0)/FM$191</f>
      </c>
      <c r="FN195" s="14">
        <f>VLOOKUP($EG195,Data!$B:$CP,Daily!FN$10,0)/FN$191</f>
      </c>
      <c r="FO195" s="14">
        <f>VLOOKUP($EG195,Data!$B:$CP,Daily!FO$10,0)/FO$191</f>
      </c>
      <c r="FP195" s="14">
        <f>VLOOKUP($EG195,Data!$B:$CP,Daily!FP$10,0)/FP$191</f>
      </c>
      <c r="FQ195" s="14">
        <f>VLOOKUP($EG195,Data!$B:$CP,Daily!FQ$10,0)/FQ$191</f>
      </c>
      <c r="FR195" s="14">
        <f>VLOOKUP($EG195,Data!$B:$CP,Daily!FR$10,0)/FR$191</f>
      </c>
      <c r="FS195" s="14">
        <f>VLOOKUP($EG195,Data!$B:$CP,Daily!FS$10,0)/FS$191</f>
      </c>
      <c r="FT195" s="14">
        <f>VLOOKUP($EG195,Data!$B:$CP,Daily!FT$10,0)/FT$191</f>
      </c>
      <c r="FU195" s="14">
        <f>VLOOKUP($EG195,Data!$B:$CP,Daily!FU$10,0)/FU$191</f>
      </c>
      <c r="FV195" s="14">
        <f>VLOOKUP($EG195,Data!$B:$CP,Daily!FV$10,0)/FV$191</f>
      </c>
      <c r="FW195" s="14">
        <f>VLOOKUP($EG195,Data!$B:$CP,Daily!FW$10,0)/FW$191</f>
      </c>
      <c r="FX195" s="14">
        <f>VLOOKUP($EG195,Data!$B:$CP,Daily!FX$10,0)/FX$191</f>
      </c>
      <c r="FY195" s="14">
        <f>VLOOKUP($EG195,Data!$B:$CP,Daily!FY$10,0)/FY$191</f>
      </c>
      <c r="FZ195" s="14">
        <f>VLOOKUP($EG195,Data!$B:$CP,Daily!FZ$10,0)/FZ$191</f>
      </c>
      <c r="GA195" s="14">
        <f>VLOOKUP($EG195,Data!$B:$CP,Daily!GA$10,0)/GA$191</f>
      </c>
      <c r="GB195" s="14">
        <f>VLOOKUP($EG195,Data!$B:$CP,Daily!GB$10,0)/GB$191</f>
      </c>
      <c r="GC195" s="14">
        <f>VLOOKUP($EG195,Data!$B:$CP,Daily!GC$10,0)/GC$191</f>
      </c>
      <c r="GD195" s="14">
        <f>VLOOKUP($EG195,Data!$B:$CP,Daily!GD$10,0)/GD$191</f>
      </c>
      <c r="GE195" s="14">
        <f>VLOOKUP($EG195,Data!$B:$CP,Daily!GE$10,0)/GE$191</f>
      </c>
      <c r="GF195" s="14">
        <f>VLOOKUP($EG195,Data!$B:$CP,Daily!GF$10,0)/GF$191</f>
      </c>
      <c r="GG195" s="14">
        <f>VLOOKUP($EG195,Data!$B:$CP,Daily!GG$10,0)/GG$191</f>
      </c>
      <c r="GH195" s="14">
        <f>VLOOKUP($EG195,Data!$B:$CP,Daily!GH$10,0)/GH$191</f>
      </c>
      <c r="GI195" s="14">
        <f>VLOOKUP($EG195,Data!$B:$CP,Daily!GI$10,0)/GI$191</f>
      </c>
      <c r="GJ195" s="14">
        <f>VLOOKUP($EG195,Data!$B:$CP,Daily!GJ$10,0)/GJ$191</f>
      </c>
      <c r="GK195" s="14">
        <f>VLOOKUP($EG195,Data!$B:$CP,Daily!GK$10,0)/GK$191</f>
      </c>
      <c r="GL195" s="14">
        <f>VLOOKUP($EG195,Data!$B:$CP,Daily!GL$10,0)/GL$191</f>
      </c>
      <c r="GM195" s="14">
        <f>VLOOKUP($EG195,Data!$B:$CP,Daily!GM$10,0)/GM$191</f>
      </c>
      <c r="GN195" s="14">
        <f>VLOOKUP($EG195,Data!$B:$CP,Daily!GN$10,0)/GN$191</f>
      </c>
      <c r="GO195" s="14">
        <f>VLOOKUP($EG195,Data!$B:$CP,Daily!GO$10,0)/GO$191</f>
      </c>
      <c r="GP195" s="14">
        <f>VLOOKUP($EG195,Data!$B:$CP,Daily!GP$10,0)/GP$191</f>
      </c>
      <c r="GQ195" s="14">
        <f>VLOOKUP($EG195,Data!$B:$CP,Daily!GQ$10,0)/GQ$191</f>
      </c>
      <c r="GR195" s="14">
        <f>VLOOKUP($EG195,Data!$B:$CP,Daily!GR$10,0)/GR$191</f>
      </c>
      <c r="GS195" s="14">
        <f>VLOOKUP($EG195,Data!$B:$CP,Daily!GS$10,0)/GS$191</f>
      </c>
      <c r="GT195" s="14">
        <f>VLOOKUP($EG195,Data!$B:$CP,Daily!GT$10,0)/GT$191</f>
      </c>
      <c r="GU195" s="14">
        <f>VLOOKUP($EG195,Data!$B:$CP,Daily!GU$10,0)/GU$191</f>
      </c>
      <c r="GV195" s="14">
        <f>VLOOKUP($EG195,Data!$B:$CP,Daily!GV$10,0)/GV$191</f>
      </c>
      <c r="GW195" s="14">
        <f>VLOOKUP($EG195,Data!$B:$CP,Daily!GW$10,0)/GW$191</f>
      </c>
      <c r="GX195" s="14">
        <f>VLOOKUP($EG195,Data!$B:$CP,Daily!GX$10,0)/GX$191</f>
      </c>
      <c r="GY195" s="14">
        <f>VLOOKUP($EG195,Data!$B:$CP,Daily!GY$10,0)/GY$191</f>
      </c>
      <c r="GZ195" s="14">
        <f>VLOOKUP($EG195,Data!$B:$CP,Daily!GZ$10,0)/GZ$191</f>
      </c>
      <c r="HA195" s="14">
        <f>VLOOKUP($EG195,Data!$B:$CP,Daily!HA$10,0)/HA$191</f>
      </c>
      <c r="HB195" s="14">
        <f>VLOOKUP($EG195,Data!$B:$CP,Daily!HB$10,0)/HB$191</f>
      </c>
      <c r="HC195" s="14">
        <f>VLOOKUP($EG195,Data!$B:$CP,Daily!HC$10,0)/HC$191</f>
      </c>
      <c r="HD195" s="14">
        <f>VLOOKUP($EG195,Data!$B:$CP,Daily!HD$10,0)/HD$191</f>
      </c>
      <c r="HE195" s="14">
        <f>VLOOKUP($EG195,Data!$B:$CP,Daily!HE$10,0)/HE$191</f>
      </c>
      <c r="HF195" s="14">
        <f>VLOOKUP($EG195,Data!$B:$CP,Daily!HF$10,0)/HF$191</f>
      </c>
      <c r="HG195" s="14">
        <f>VLOOKUP($EG195,Data!$B:$CP,Daily!HG$10,0)/HG$191</f>
      </c>
      <c r="HH195" s="14">
        <f>VLOOKUP($EG195,Data!$B:$CP,Daily!HH$10,0)/HH$191</f>
      </c>
      <c r="HI195" s="14">
        <f>VLOOKUP($EG195,Data!$B:$CP,Daily!HI$10,0)/HI$191</f>
      </c>
      <c r="HJ195" s="14">
        <f>VLOOKUP($EG195,Data!$B:$CP,Daily!HJ$10,0)/HJ$191</f>
      </c>
      <c r="HK195" s="14">
        <f>VLOOKUP($EG195,Data!$B:$CP,Daily!HK$10,0)/HK$191</f>
      </c>
      <c r="HL195" s="14">
        <f>VLOOKUP($EG195,Data!$B:$CP,Daily!HL$10,0)/HL$191</f>
      </c>
      <c r="HM195" s="14">
        <f>VLOOKUP($EG195,Data!$B:$CP,Daily!HM$10,0)/HM$191</f>
      </c>
      <c r="HN195" s="14">
        <f>VLOOKUP($EG195,Data!$B:$CP,Daily!HN$10,0)/HN$191</f>
      </c>
      <c r="HO195" s="14">
        <f>VLOOKUP($EG195,Data!$B:$CP,Daily!HO$10,0)/HO$191</f>
      </c>
      <c r="HP195" s="14">
        <f>VLOOKUP($EG195,Data!$B:$CP,Daily!HP$10,0)/HP$191</f>
      </c>
      <c r="HQ195" s="14">
        <f>VLOOKUP($EG195,Data!$B:$CP,Daily!HQ$10,0)/HQ$191</f>
      </c>
      <c r="HR195" s="14">
        <f>VLOOKUP($EG195,Data!$B:$CP,Daily!HR$10,0)/HR$191</f>
      </c>
      <c r="HS195" s="14">
        <f>VLOOKUP($EG195,Data!$B:$CP,Daily!HS$10,0)/HS$191</f>
      </c>
      <c r="HT195" s="14">
        <f>VLOOKUP($EG195,Data!$B:$CP,Daily!HT$10,0)/HT$191</f>
      </c>
      <c r="HU195" s="17"/>
      <c r="HV195" s="52">
        <f t="shared" si="1902"/>
      </c>
      <c r="HW195" s="52">
        <f t="shared" si="1903"/>
      </c>
      <c r="HX195" s="52">
        <f t="shared" si="2909"/>
      </c>
      <c r="HY195" s="52">
        <f t="shared" si="2920"/>
      </c>
      <c r="HZ195" s="52">
        <f t="shared" si="2921"/>
      </c>
      <c r="IA195" s="55"/>
      <c r="IB195" s="14">
        <f t="shared" si="2910"/>
      </c>
      <c r="IC195" s="14">
        <f t="shared" si="2927"/>
      </c>
      <c r="ID195" s="14">
        <f t="shared" si="2928"/>
      </c>
      <c r="IE195" s="16"/>
      <c r="IF195" s="9" t="s">
        <v>923</v>
      </c>
      <c r="IG195" s="9" t="s">
        <v>170</v>
      </c>
      <c r="IH195" s="14">
        <f>VLOOKUP($IF195,Data!$B:$CP,Daily!IH$10,0)/IH$191</f>
      </c>
      <c r="II195" s="14">
        <f>VLOOKUP($IF195,Data!$B:$CP,Daily!II$10,0)/II$191</f>
      </c>
      <c r="IJ195" s="14">
        <f>VLOOKUP($IF195,Data!$B:$CP,Daily!IJ$10,0)/IJ$191</f>
      </c>
      <c r="IK195" s="14">
        <f>VLOOKUP($IF195,Data!$B:$CP,Daily!IK$10,0)/IK$191</f>
      </c>
      <c r="IL195" s="14">
        <f>VLOOKUP($IF195,Data!$B:$CP,Daily!IL$10,0)/IL$191</f>
      </c>
      <c r="IM195" s="14">
        <f>VLOOKUP($IF195,Data!$B:$CP,Daily!IM$10,0)/IM$191</f>
      </c>
      <c r="IN195" s="14">
        <f>VLOOKUP($IF195,Data!$B:$CP,Daily!IN$10,0)/IN$191</f>
      </c>
      <c r="IO195" s="14">
        <f>VLOOKUP($IF195,Data!$B:$CP,Daily!IO$10,0)/IO$191</f>
      </c>
      <c r="IP195" s="14">
        <f>VLOOKUP($IF195,Data!$B:$CP,Daily!IP$10,0)/IP$191</f>
      </c>
      <c r="IQ195" s="14">
        <f>VLOOKUP($IF195,Data!$B:$CP,Daily!IQ$10,0)/IQ$191</f>
      </c>
      <c r="IR195" s="14">
        <f>VLOOKUP($IF195,Data!$B:$CP,Daily!IR$10,0)/IR$191</f>
      </c>
      <c r="IS195" s="14">
        <f>VLOOKUP($IF195,Data!$B:$CP,Daily!IS$10,0)/IS$191</f>
      </c>
      <c r="IT195" s="14">
        <f>VLOOKUP($IF195,Data!$B:$CP,Daily!IT$10,0)/IT$191</f>
      </c>
      <c r="IU195" s="14">
        <f>VLOOKUP($IF195,Data!$B:$CP,Daily!IU$10,0)/IU$191</f>
      </c>
      <c r="IV195" s="14">
        <f>VLOOKUP($IF195,Data!$B:$CP,Daily!IV$10,0)/IV$191</f>
      </c>
      <c r="IW195" s="14">
        <f>VLOOKUP($IF195,Data!$B:$CP,Daily!IW$10,0)/IW$191</f>
      </c>
      <c r="IX195" s="14">
        <f>VLOOKUP($IF195,Data!$B:$CP,Daily!IX$10,0)/IX$191</f>
      </c>
      <c r="IY195" s="14">
        <f>VLOOKUP($IF195,Data!$B:$CP,Daily!IY$10,0)/IY$191</f>
      </c>
      <c r="IZ195" s="14">
        <f>VLOOKUP($IF195,Data!$B:$CP,Daily!IZ$10,0)/IZ$191</f>
      </c>
      <c r="JA195" s="14">
        <f>VLOOKUP($IF195,Data!$B:$CP,Daily!JA$10,0)/JA$191</f>
      </c>
      <c r="JB195" s="14">
        <f>VLOOKUP($IF195,Data!$B:$CP,Daily!JB$10,0)/JB$191</f>
      </c>
      <c r="JC195" s="14">
        <f>VLOOKUP($IF195,Data!$B:$CP,Daily!JC$10,0)/JC$191</f>
      </c>
      <c r="JD195" s="14">
        <f>VLOOKUP($IF195,Data!$B:$CP,Daily!JD$10,0)/JD$191</f>
      </c>
      <c r="JE195" s="14">
        <f>VLOOKUP($IF195,Data!$B:$CP,Daily!JE$10,0)/JE$191</f>
      </c>
      <c r="JF195" s="14">
        <f>VLOOKUP($IF195,Data!$B:$CP,Daily!JF$10,0)/JF$191</f>
      </c>
      <c r="JG195" s="14">
        <f>VLOOKUP($IF195,Data!$B:$CP,Daily!JG$10,0)/JG$191</f>
      </c>
      <c r="JH195" s="14">
        <f>VLOOKUP($IF195,Data!$B:$CP,Daily!JH$10,0)/JH$191</f>
      </c>
      <c r="JI195" s="14">
        <f>VLOOKUP($IF195,Data!$B:$CP,Daily!JI$10,0)/JI$191</f>
      </c>
      <c r="JJ195" s="14">
        <f>VLOOKUP($IF195,Data!$B:$CP,Daily!JJ$10,0)/JJ$191</f>
      </c>
      <c r="JK195" s="14">
        <f>VLOOKUP($IF195,Data!$B:$CP,Daily!JK$10,0)/JK$191</f>
      </c>
      <c r="JL195" s="14">
        <f>VLOOKUP($IF195,Data!$B:$CP,Daily!JL$10,0)/JL$191</f>
      </c>
      <c r="JM195" s="14">
        <f>VLOOKUP($IF195,Data!$B:$CP,Daily!JM$10,0)/JM$191</f>
      </c>
      <c r="JN195" s="14">
        <f>VLOOKUP($IF195,Data!$B:$CP,Daily!JN$10,0)/JN$191</f>
      </c>
      <c r="JO195" s="14">
        <f>VLOOKUP($IF195,Data!$B:$CP,Daily!JO$10,0)/JO$191</f>
      </c>
      <c r="JP195" s="14">
        <f>VLOOKUP($IF195,Data!$B:$CP,Daily!JP$10,0)/JP$191</f>
      </c>
      <c r="JQ195" s="14">
        <f>VLOOKUP($IF195,Data!$B:$CP,Daily!JQ$10,0)/JQ$191</f>
      </c>
      <c r="JR195" s="14">
        <f>VLOOKUP($IF195,Data!$B:$CP,Daily!JR$10,0)/JR$191</f>
      </c>
      <c r="JS195" s="14">
        <f>VLOOKUP($IF195,Data!$B:$CP,Daily!JS$10,0)/JS$191</f>
      </c>
      <c r="JT195" s="14">
        <f>VLOOKUP($IF195,Data!$B:$CP,Daily!JT$10,0)/JT$191</f>
      </c>
      <c r="JU195" s="14">
        <f>VLOOKUP($IF195,Data!$B:$CP,Daily!JU$10,0)/JU$191</f>
      </c>
      <c r="JV195" s="14">
        <f>VLOOKUP($IF195,Data!$B:$CP,Daily!JV$10,0)/JV$191</f>
      </c>
      <c r="JW195" s="14">
        <f>VLOOKUP($IF195,Data!$B:$CP,Daily!JW$10,0)/JW$191</f>
      </c>
      <c r="JX195" s="14">
        <f>VLOOKUP($IF195,Data!$B:$CP,Daily!JX$10,0)/JX$191</f>
      </c>
      <c r="JY195" s="14">
        <f>VLOOKUP($IF195,Data!$B:$CP,Daily!JY$10,0)/JY$191</f>
      </c>
      <c r="JZ195" s="14">
        <f>VLOOKUP($IF195,Data!$B:$CP,Daily!JZ$10,0)/JZ$191</f>
      </c>
      <c r="KA195" s="14">
        <f>VLOOKUP($IF195,Data!$B:$CP,Daily!KA$10,0)/KA$191</f>
      </c>
      <c r="KB195" s="14">
        <f>VLOOKUP($IF195,Data!$B:$CP,Daily!KB$10,0)/KB$191</f>
      </c>
      <c r="KC195" s="14">
        <f>VLOOKUP($IF195,Data!$B:$CP,Daily!KC$10,0)/KC$191</f>
      </c>
      <c r="KD195" s="14">
        <f>VLOOKUP($IF195,Data!$B:$CP,Daily!KD$10,0)/KD$191</f>
      </c>
      <c r="KE195" s="14">
        <f>VLOOKUP($IF195,Data!$B:$CP,Daily!KE$10,0)/KE$191</f>
      </c>
      <c r="KF195" s="14">
        <f>VLOOKUP($IF195,Data!$B:$CP,Daily!KF$10,0)/KF$191</f>
      </c>
      <c r="KG195" s="14">
        <f>VLOOKUP($IF195,Data!$B:$CP,Daily!KG$10,0)/KG$191</f>
      </c>
      <c r="KH195" s="14">
        <f>VLOOKUP($IF195,Data!$B:$CP,Daily!KH$10,0)/KH$191</f>
      </c>
      <c r="KI195" s="14">
        <f>VLOOKUP($IF195,Data!$B:$CP,Daily!KI$10,0)/KI$191</f>
      </c>
      <c r="KJ195" s="14">
        <f>VLOOKUP($IF195,Data!$B:$CP,Daily!KJ$10,0)/KJ$191</f>
      </c>
      <c r="KK195" s="14">
        <f>VLOOKUP($IF195,Data!$B:$CP,Daily!KK$10,0)/KK$191</f>
      </c>
      <c r="KL195" s="14">
        <f>VLOOKUP($IF195,Data!$B:$CP,Daily!KL$10,0)/KL$191</f>
      </c>
      <c r="KM195" s="14">
        <f>VLOOKUP($IF195,Data!$B:$CP,Daily!KM$10,0)/KM$191</f>
      </c>
      <c r="KN195" s="14">
        <f>VLOOKUP($IF195,Data!$B:$CP,Daily!KN$10,0)/KN$191</f>
      </c>
      <c r="KO195" s="14">
        <f>VLOOKUP($IF195,Data!$B:$CP,Daily!KO$10,0)/KO$191</f>
      </c>
      <c r="KP195" s="14">
        <f>VLOOKUP($IF195,Data!$B:$CP,Daily!KP$10,0)/KP$191</f>
      </c>
      <c r="KQ195" s="14">
        <f>VLOOKUP($IF195,Data!$B:$CP,Daily!KQ$10,0)/KQ$191</f>
      </c>
      <c r="KR195" s="14">
        <f>VLOOKUP($IF195,Data!$B:$CP,Daily!KR$10,0)/KR$191</f>
      </c>
      <c r="KS195" s="14">
        <f>VLOOKUP($IF195,Data!$B:$CP,Daily!KS$10,0)/KS$191</f>
      </c>
      <c r="KT195" s="14">
        <f>VLOOKUP($IF195,Data!$B:$CP,Daily!KT$10,0)/KT$191</f>
      </c>
      <c r="KU195" s="14">
        <f>VLOOKUP($IF195,Data!$B:$CP,Daily!KU$10,0)/KU$191</f>
      </c>
      <c r="KV195" s="14">
        <f>VLOOKUP($IF195,Data!$B:$CP,Daily!KV$10,0)/KV$191</f>
      </c>
      <c r="KW195" s="14">
        <f>VLOOKUP($IF195,Data!$B:$CP,Daily!KW$10,0)/KW$191</f>
      </c>
      <c r="KX195" s="14">
        <f>VLOOKUP($IF195,Data!$B:$CP,Daily!KX$10,0)/KX$191</f>
      </c>
      <c r="KY195" s="14">
        <f>VLOOKUP($IF195,Data!$B:$CP,Daily!KY$10,0)/KY$191</f>
      </c>
      <c r="KZ195" s="14">
        <f>VLOOKUP($IF195,Data!$B:$CP,Daily!KZ$10,0)/KZ$191</f>
      </c>
      <c r="LA195" s="14">
        <f>VLOOKUP($IF195,Data!$B:$CP,Daily!LA$10,0)/LA$191</f>
      </c>
      <c r="LB195" s="14">
        <f>VLOOKUP($IF195,Data!$B:$CP,Daily!LB$10,0)/LB$191</f>
      </c>
      <c r="LC195" s="14">
        <f>VLOOKUP($IF195,Data!$B:$CP,Daily!LC$10,0)/LC$191</f>
      </c>
      <c r="LD195" s="14">
        <f>VLOOKUP($IF195,Data!$B:$CP,Daily!LD$10,0)/LD$191</f>
      </c>
      <c r="LE195" s="14">
        <f>VLOOKUP($IF195,Data!$B:$CP,Daily!LE$10,0)/LE$191</f>
      </c>
      <c r="LF195" s="14">
        <f>VLOOKUP($IF195,Data!$B:$CP,Daily!LF$10,0)/LF$191</f>
      </c>
      <c r="LG195" s="14">
        <f>VLOOKUP($IF195,Data!$B:$CP,Daily!LG$10,0)/LG$191</f>
      </c>
      <c r="LH195" s="14">
        <f>VLOOKUP($IF195,Data!$B:$CP,Daily!LH$10,0)/LH$191</f>
      </c>
      <c r="LI195" s="14">
        <f>VLOOKUP($IF195,Data!$B:$CP,Daily!LI$10,0)/LI$191</f>
      </c>
      <c r="LJ195" s="14">
        <f>VLOOKUP($IF195,Data!$B:$CP,Daily!LJ$10,0)/LJ$191</f>
      </c>
      <c r="LK195" s="14">
        <f>VLOOKUP($IF195,Data!$B:$CP,Daily!LK$10,0)/LK$191</f>
      </c>
      <c r="LL195" s="14">
        <f>VLOOKUP($IF195,Data!$B:$CP,Daily!LL$10,0)/LL$191</f>
      </c>
      <c r="LM195" s="14">
        <f>VLOOKUP($IF195,Data!$B:$CP,Daily!LM$10,0)/LM$191</f>
      </c>
      <c r="LN195" s="14">
        <f>VLOOKUP($IF195,Data!$B:$CP,Daily!LN$10,0)/LN$191</f>
      </c>
      <c r="LO195" s="14">
        <f>VLOOKUP($IF195,Data!$B:$CP,Daily!LO$10,0)/LO$191</f>
      </c>
      <c r="LP195" s="14">
        <f>VLOOKUP($IF195,Data!$B:$CP,Daily!LP$10,0)/LP$191</f>
      </c>
      <c r="LQ195" s="14">
        <f>VLOOKUP($IF195,Data!$B:$CP,Daily!LQ$10,0)/LQ$191</f>
      </c>
      <c r="LR195" s="14">
        <f>VLOOKUP($IF195,Data!$B:$CP,Daily!LR$10,0)/LR$191</f>
      </c>
      <c r="LS195" s="14">
        <f>VLOOKUP($IF195,Data!$B:$CP,Daily!LS$10,0)/LS$191</f>
      </c>
      <c r="LU195" s="52">
        <f t="shared" si="1906"/>
      </c>
      <c r="LV195" s="52">
        <f t="shared" si="1907"/>
      </c>
      <c r="LW195" s="52">
        <f t="shared" si="2911"/>
      </c>
      <c r="LX195" s="52">
        <f t="shared" si="2922"/>
      </c>
      <c r="LY195" s="52">
        <f t="shared" si="2923"/>
      </c>
      <c r="LZ195" s="55"/>
      <c r="MA195" s="14">
        <f t="shared" si="2924"/>
      </c>
      <c r="MB195" s="14">
        <f t="shared" si="2929"/>
      </c>
      <c r="MC195" s="14">
        <f t="shared" si="2930"/>
      </c>
    </row>
    <row r="196" spans="4:341" x14ac:dyDescent="0.25">
      <c r="D196" s="132" t="s">
        <v>924</v>
      </c>
      <c r="E196" s="67" t="str">
        <f>VLOOKUP($D196,'Metric Nature'!$C:$D,2,0)&amp;IF(($F196&lt;(EA196)),"Below",IF(($F196&gt;(DZ196)),"Above","Within"))</f>
      </c>
      <c r="F196" s="62">
        <f t="shared" si="2805"/>
      </c>
      <c r="G196" s="92">
        <f t="shared" si="2806"/>
      </c>
      <c r="H196" s="62">
        <f t="shared" si="2807"/>
      </c>
      <c r="I196" s="89">
        <f t="shared" si="2912"/>
      </c>
      <c r="J196" s="62">
        <f t="shared" si="2808"/>
      </c>
      <c r="K196" s="62">
        <f t="shared" si="2809"/>
      </c>
      <c r="L196" s="64"/>
      <c r="M196" s="67" t="str">
        <f>VLOOKUP($D196,'Metric Nature'!$C:$D,2,0)&amp;IF(($N196&lt;(HZ196)),"Below",IF(($N196&gt;(HY196)),"Above","Within"))</f>
      </c>
      <c r="N196" s="71">
        <f t="shared" si="2810"/>
      </c>
      <c r="O196" s="63">
        <f t="shared" si="2913"/>
      </c>
      <c r="P196" s="98">
        <f t="shared" si="2914"/>
      </c>
      <c r="Q196" s="63">
        <f t="shared" si="2811"/>
      </c>
      <c r="R196" s="71">
        <f t="shared" si="2812"/>
      </c>
      <c r="S196" s="62">
        <f t="shared" si="2813"/>
      </c>
      <c r="T196" s="64"/>
      <c r="U196" s="67" t="str">
        <f>VLOOKUP($D196,'Metric Nature'!$C:$D,2,0)&amp;IF(($V196&lt;(LY196)),"Below",IF(($V196&gt;(LX196)),"Above","Within"))</f>
      </c>
      <c r="V196" s="62">
        <f t="shared" si="2814"/>
      </c>
      <c r="W196" s="63">
        <f t="shared" si="2915"/>
      </c>
      <c r="X196" s="62">
        <f t="shared" si="2815"/>
      </c>
      <c r="Y196" s="63">
        <f t="shared" si="2916"/>
      </c>
      <c r="Z196" s="62">
        <f t="shared" si="2816"/>
      </c>
      <c r="AA196" s="62">
        <f t="shared" si="2817"/>
      </c>
      <c r="AB196" s="64"/>
      <c r="AC196" s="60"/>
      <c r="AI196" s="9" t="s">
        <v>924</v>
      </c>
      <c r="AJ196" s="14">
        <f>(VLOOKUP($EG196,Data!$B:$CP,Daily!EI$10,0)+VLOOKUP($IF196,Data!$B:$CP,Daily!IH$10,0))/AJ$191</f>
      </c>
      <c r="AK196" s="14">
        <f>(VLOOKUP($EG196,Data!$B:$CP,Daily!EJ$10,0)+VLOOKUP($IF196,Data!$B:$CP,Daily!II$10,0))/AK$191</f>
      </c>
      <c r="AL196" s="14">
        <f>(VLOOKUP($EG196,Data!$B:$CP,Daily!EK$10,0)+VLOOKUP($IF196,Data!$B:$CP,Daily!IJ$10,0))/AL$191</f>
      </c>
      <c r="AM196" s="14">
        <f>(VLOOKUP($EG196,Data!$B:$CP,Daily!EL$10,0)+VLOOKUP($IF196,Data!$B:$CP,Daily!IK$10,0))/AM$191</f>
      </c>
      <c r="AN196" s="14">
        <f>(VLOOKUP($EG196,Data!$B:$CP,Daily!EM$10,0)+VLOOKUP($IF196,Data!$B:$CP,Daily!IL$10,0))/AN$191</f>
      </c>
      <c r="AO196" s="14">
        <f>(VLOOKUP($EG196,Data!$B:$CP,Daily!EN$10,0)+VLOOKUP($IF196,Data!$B:$CP,Daily!IM$10,0))/AO$191</f>
      </c>
      <c r="AP196" s="14">
        <f>(VLOOKUP($EG196,Data!$B:$CP,Daily!EO$10,0)+VLOOKUP($IF196,Data!$B:$CP,Daily!IN$10,0))/AP$191</f>
      </c>
      <c r="AQ196" s="14">
        <f>(VLOOKUP($EG196,Data!$B:$CP,Daily!EP$10,0)+VLOOKUP($IF196,Data!$B:$CP,Daily!IO$10,0))/AQ$191</f>
      </c>
      <c r="AR196" s="14">
        <f>(VLOOKUP($EG196,Data!$B:$CP,Daily!EQ$10,0)+VLOOKUP($IF196,Data!$B:$CP,Daily!IP$10,0))/AR$191</f>
      </c>
      <c r="AS196" s="14">
        <f>(VLOOKUP($EG196,Data!$B:$CP,Daily!ER$10,0)+VLOOKUP($IF196,Data!$B:$CP,Daily!IQ$10,0))/AS$191</f>
      </c>
      <c r="AT196" s="14">
        <f>(VLOOKUP($EG196,Data!$B:$CP,Daily!ES$10,0)+VLOOKUP($IF196,Data!$B:$CP,Daily!IR$10,0))/AT$191</f>
      </c>
      <c r="AU196" s="14">
        <f>(VLOOKUP($EG196,Data!$B:$CP,Daily!ET$10,0)+VLOOKUP($IF196,Data!$B:$CP,Daily!IS$10,0))/AU$191</f>
      </c>
      <c r="AV196" s="14">
        <f>(VLOOKUP($EG196,Data!$B:$CP,Daily!EU$10,0)+VLOOKUP($IF196,Data!$B:$CP,Daily!IT$10,0))/AV$191</f>
      </c>
      <c r="AW196" s="14">
        <f>(VLOOKUP($EG196,Data!$B:$CP,Daily!EV$10,0)+VLOOKUP($IF196,Data!$B:$CP,Daily!IU$10,0))/AW$191</f>
      </c>
      <c r="AX196" s="14">
        <f>(VLOOKUP($EG196,Data!$B:$CP,Daily!EW$10,0)+VLOOKUP($IF196,Data!$B:$CP,Daily!IV$10,0))/AX$191</f>
      </c>
      <c r="AY196" s="14">
        <f>(VLOOKUP($EG196,Data!$B:$CP,Daily!EX$10,0)+VLOOKUP($IF196,Data!$B:$CP,Daily!IW$10,0))/AY$191</f>
      </c>
      <c r="AZ196" s="14">
        <f>(VLOOKUP($EG196,Data!$B:$CP,Daily!EY$10,0)+VLOOKUP($IF196,Data!$B:$CP,Daily!IX$10,0))/AZ$191</f>
      </c>
      <c r="BA196" s="14">
        <f>(VLOOKUP($EG196,Data!$B:$CP,Daily!EZ$10,0)+VLOOKUP($IF196,Data!$B:$CP,Daily!IY$10,0))/BA$191</f>
      </c>
      <c r="BB196" s="14">
        <f>(VLOOKUP($EG196,Data!$B:$CP,Daily!FA$10,0)+VLOOKUP($IF196,Data!$B:$CP,Daily!IZ$10,0))/BB$191</f>
      </c>
      <c r="BC196" s="14">
        <f>(VLOOKUP($EG196,Data!$B:$CP,Daily!FB$10,0)+VLOOKUP($IF196,Data!$B:$CP,Daily!JA$10,0))/BC$191</f>
      </c>
      <c r="BD196" s="14">
        <f>(VLOOKUP($EG196,Data!$B:$CP,Daily!FC$10,0)+VLOOKUP($IF196,Data!$B:$CP,Daily!JB$10,0))/BD$191</f>
      </c>
      <c r="BE196" s="14">
        <f>(VLOOKUP($EG196,Data!$B:$CP,Daily!FD$10,0)+VLOOKUP($IF196,Data!$B:$CP,Daily!JC$10,0))/BE$191</f>
      </c>
      <c r="BF196" s="14">
        <f>(VLOOKUP($EG196,Data!$B:$CP,Daily!FE$10,0)+VLOOKUP($IF196,Data!$B:$CP,Daily!JD$10,0))/BF$191</f>
      </c>
      <c r="BG196" s="14">
        <f>(VLOOKUP($EG196,Data!$B:$CP,Daily!FF$10,0)+VLOOKUP($IF196,Data!$B:$CP,Daily!JE$10,0))/BG$191</f>
      </c>
      <c r="BH196" s="14">
        <f>(VLOOKUP($EG196,Data!$B:$CP,Daily!FG$10,0)+VLOOKUP($IF196,Data!$B:$CP,Daily!JF$10,0))/BH$191</f>
      </c>
      <c r="BI196" s="14">
        <f>(VLOOKUP($EG196,Data!$B:$CP,Daily!FH$10,0)+VLOOKUP($IF196,Data!$B:$CP,Daily!JG$10,0))/BI$191</f>
      </c>
      <c r="BJ196" s="14">
        <f>(VLOOKUP($EG196,Data!$B:$CP,Daily!FI$10,0)+VLOOKUP($IF196,Data!$B:$CP,Daily!JH$10,0))/BJ$191</f>
      </c>
      <c r="BK196" s="14">
        <f>(VLOOKUP($EG196,Data!$B:$CP,Daily!FJ$10,0)+VLOOKUP($IF196,Data!$B:$CP,Daily!JI$10,0))/BK$191</f>
      </c>
      <c r="BL196" s="14">
        <f>(VLOOKUP($EG196,Data!$B:$CP,Daily!FK$10,0)+VLOOKUP($IF196,Data!$B:$CP,Daily!JJ$10,0))/BL$191</f>
      </c>
      <c r="BM196" s="14">
        <f>(VLOOKUP($EG196,Data!$B:$CP,Daily!FL$10,0)+VLOOKUP($IF196,Data!$B:$CP,Daily!JK$10,0))/BM$191</f>
      </c>
      <c r="BN196" s="14">
        <f>(VLOOKUP($EG196,Data!$B:$CP,Daily!FM$10,0)+VLOOKUP($IF196,Data!$B:$CP,Daily!JL$10,0))/BN$191</f>
      </c>
      <c r="BO196" s="14">
        <f>(VLOOKUP($EG196,Data!$B:$CP,Daily!FN$10,0)+VLOOKUP($IF196,Data!$B:$CP,Daily!JM$10,0))/BO$191</f>
      </c>
      <c r="BP196" s="14">
        <f>(VLOOKUP($EG196,Data!$B:$CP,Daily!FO$10,0)+VLOOKUP($IF196,Data!$B:$CP,Daily!JN$10,0))/BP$191</f>
      </c>
      <c r="BQ196" s="14">
        <f>(VLOOKUP($EG196,Data!$B:$CP,Daily!FP$10,0)+VLOOKUP($IF196,Data!$B:$CP,Daily!JO$10,0))/BQ$191</f>
      </c>
      <c r="BR196" s="14">
        <f>(VLOOKUP($EG196,Data!$B:$CP,Daily!FQ$10,0)+VLOOKUP($IF196,Data!$B:$CP,Daily!JP$10,0))/BR$191</f>
      </c>
      <c r="BS196" s="14">
        <f>(VLOOKUP($EG196,Data!$B:$CP,Daily!FR$10,0)+VLOOKUP($IF196,Data!$B:$CP,Daily!JQ$10,0))/BS$191</f>
      </c>
      <c r="BT196" s="14">
        <f>(VLOOKUP($EG196,Data!$B:$CP,Daily!FS$10,0)+VLOOKUP($IF196,Data!$B:$CP,Daily!JR$10,0))/BT$191</f>
      </c>
      <c r="BU196" s="14">
        <f>(VLOOKUP($EG196,Data!$B:$CP,Daily!FT$10,0)+VLOOKUP($IF196,Data!$B:$CP,Daily!JS$10,0))/BU$191</f>
      </c>
      <c r="BV196" s="14">
        <f>(VLOOKUP($EG196,Data!$B:$CP,Daily!FU$10,0)+VLOOKUP($IF196,Data!$B:$CP,Daily!JT$10,0))/BV$191</f>
      </c>
      <c r="BW196" s="14">
        <f>(VLOOKUP($EG196,Data!$B:$CP,Daily!FV$10,0)+VLOOKUP($IF196,Data!$B:$CP,Daily!JU$10,0))/BW$191</f>
      </c>
      <c r="BX196" s="14">
        <f>(VLOOKUP($EG196,Data!$B:$CP,Daily!FW$10,0)+VLOOKUP($IF196,Data!$B:$CP,Daily!JV$10,0))/BX$191</f>
      </c>
      <c r="BY196" s="14">
        <f>(VLOOKUP($EG196,Data!$B:$CP,Daily!FX$10,0)+VLOOKUP($IF196,Data!$B:$CP,Daily!JW$10,0))/BY$191</f>
      </c>
      <c r="BZ196" s="14">
        <f>(VLOOKUP($EG196,Data!$B:$CP,Daily!FY$10,0)+VLOOKUP($IF196,Data!$B:$CP,Daily!JX$10,0))/BZ$191</f>
      </c>
      <c r="CA196" s="14">
        <f>(VLOOKUP($EG196,Data!$B:$CP,Daily!FZ$10,0)+VLOOKUP($IF196,Data!$B:$CP,Daily!JY$10,0))/CA$191</f>
      </c>
      <c r="CB196" s="14">
        <f>(VLOOKUP($EG196,Data!$B:$CP,Daily!GA$10,0)+VLOOKUP($IF196,Data!$B:$CP,Daily!JZ$10,0))/CB$191</f>
      </c>
      <c r="CC196" s="14">
        <f>(VLOOKUP($EG196,Data!$B:$CP,Daily!GB$10,0)+VLOOKUP($IF196,Data!$B:$CP,Daily!KA$10,0))/CC$191</f>
      </c>
      <c r="CD196" s="14">
        <f>(VLOOKUP($EG196,Data!$B:$CP,Daily!GC$10,0)+VLOOKUP($IF196,Data!$B:$CP,Daily!KB$10,0))/CD$191</f>
      </c>
      <c r="CE196" s="14">
        <f>(VLOOKUP($EG196,Data!$B:$CP,Daily!GD$10,0)+VLOOKUP($IF196,Data!$B:$CP,Daily!KC$10,0))/CE$191</f>
      </c>
      <c r="CF196" s="14">
        <f>(VLOOKUP($EG196,Data!$B:$CP,Daily!GE$10,0)+VLOOKUP($IF196,Data!$B:$CP,Daily!KD$10,0))/CF$191</f>
      </c>
      <c r="CG196" s="14">
        <f>(VLOOKUP($EG196,Data!$B:$CP,Daily!GF$10,0)+VLOOKUP($IF196,Data!$B:$CP,Daily!KE$10,0))/CG$191</f>
      </c>
      <c r="CH196" s="14">
        <f>(VLOOKUP($EG196,Data!$B:$CP,Daily!GG$10,0)+VLOOKUP($IF196,Data!$B:$CP,Daily!KF$10,0))/CH$191</f>
      </c>
      <c r="CI196" s="14">
        <f>(VLOOKUP($EG196,Data!$B:$CP,Daily!GH$10,0)+VLOOKUP($IF196,Data!$B:$CP,Daily!KG$10,0))/CI$191</f>
      </c>
      <c r="CJ196" s="14">
        <f>(VLOOKUP($EG196,Data!$B:$CP,Daily!GI$10,0)+VLOOKUP($IF196,Data!$B:$CP,Daily!KH$10,0))/CJ$191</f>
      </c>
      <c r="CK196" s="14">
        <f>(VLOOKUP($EG196,Data!$B:$CP,Daily!GJ$10,0)+VLOOKUP($IF196,Data!$B:$CP,Daily!KI$10,0))/CK$191</f>
      </c>
      <c r="CL196" s="14">
        <f>(VLOOKUP($EG196,Data!$B:$CP,Daily!GK$10,0)+VLOOKUP($IF196,Data!$B:$CP,Daily!KJ$10,0))/CL$191</f>
      </c>
      <c r="CM196" s="14">
        <f>(VLOOKUP($EG196,Data!$B:$CP,Daily!GL$10,0)+VLOOKUP($IF196,Data!$B:$CP,Daily!KK$10,0))/CM$191</f>
      </c>
      <c r="CN196" s="14">
        <f>(VLOOKUP($EG196,Data!$B:$CP,Daily!GM$10,0)+VLOOKUP($IF196,Data!$B:$CP,Daily!KL$10,0))/CN$191</f>
      </c>
      <c r="CO196" s="14">
        <f>(VLOOKUP($EG196,Data!$B:$CP,Daily!GN$10,0)+VLOOKUP($IF196,Data!$B:$CP,Daily!KM$10,0))/CO$191</f>
      </c>
      <c r="CP196" s="14">
        <f>(VLOOKUP($EG196,Data!$B:$CP,Daily!GO$10,0)+VLOOKUP($IF196,Data!$B:$CP,Daily!KN$10,0))/CP$191</f>
      </c>
      <c r="CQ196" s="14">
        <f>(VLOOKUP($EG196,Data!$B:$CP,Daily!GP$10,0)+VLOOKUP($IF196,Data!$B:$CP,Daily!KO$10,0))/CQ$191</f>
      </c>
      <c r="CR196" s="14">
        <f>(VLOOKUP($EG196,Data!$B:$CP,Daily!GQ$10,0)+VLOOKUP($IF196,Data!$B:$CP,Daily!KP$10,0))/CR$191</f>
      </c>
      <c r="CS196" s="14">
        <f>(VLOOKUP($EG196,Data!$B:$CP,Daily!GR$10,0)+VLOOKUP($IF196,Data!$B:$CP,Daily!KQ$10,0))/CS$191</f>
      </c>
      <c r="CT196" s="14">
        <f>(VLOOKUP($EG196,Data!$B:$CP,Daily!GS$10,0)+VLOOKUP($IF196,Data!$B:$CP,Daily!KR$10,0))/CT$191</f>
      </c>
      <c r="CU196" s="14">
        <f>(VLOOKUP($EG196,Data!$B:$CP,Daily!GT$10,0)+VLOOKUP($IF196,Data!$B:$CP,Daily!KS$10,0))/CU$191</f>
      </c>
      <c r="CV196" s="14">
        <f>(VLOOKUP($EG196,Data!$B:$CP,Daily!GU$10,0)+VLOOKUP($IF196,Data!$B:$CP,Daily!KT$10,0))/CV$191</f>
      </c>
      <c r="CW196" s="14">
        <f>(VLOOKUP($EG196,Data!$B:$CP,Daily!GV$10,0)+VLOOKUP($IF196,Data!$B:$CP,Daily!KU$10,0))/CW$191</f>
      </c>
      <c r="CX196" s="14">
        <f>(VLOOKUP($EG196,Data!$B:$CP,Daily!GW$10,0)+VLOOKUP($IF196,Data!$B:$CP,Daily!KV$10,0))/CX$191</f>
      </c>
      <c r="CY196" s="14">
        <f>(VLOOKUP($EG196,Data!$B:$CP,Daily!GX$10,0)+VLOOKUP($IF196,Data!$B:$CP,Daily!KW$10,0))/CY$191</f>
      </c>
      <c r="CZ196" s="14">
        <f>(VLOOKUP($EG196,Data!$B:$CP,Daily!GY$10,0)+VLOOKUP($IF196,Data!$B:$CP,Daily!KX$10,0))/CZ$191</f>
      </c>
      <c r="DA196" s="14">
        <f>(VLOOKUP($EG196,Data!$B:$CP,Daily!GZ$10,0)+VLOOKUP($IF196,Data!$B:$CP,Daily!KY$10,0))/DA$191</f>
      </c>
      <c r="DB196" s="14">
        <f>(VLOOKUP($EG196,Data!$B:$CP,Daily!HA$10,0)+VLOOKUP($IF196,Data!$B:$CP,Daily!KZ$10,0))/DB$191</f>
      </c>
      <c r="DC196" s="14">
        <f>(VLOOKUP($EG196,Data!$B:$CP,Daily!HB$10,0)+VLOOKUP($IF196,Data!$B:$CP,Daily!LA$10,0))/DC$191</f>
      </c>
      <c r="DD196" s="14">
        <f>(VLOOKUP($EG196,Data!$B:$CP,Daily!HC$10,0)+VLOOKUP($IF196,Data!$B:$CP,Daily!LB$10,0))/DD$191</f>
      </c>
      <c r="DE196" s="14">
        <f>(VLOOKUP($EG196,Data!$B:$CP,Daily!HD$10,0)+VLOOKUP($IF196,Data!$B:$CP,Daily!LC$10,0))/DE$191</f>
      </c>
      <c r="DF196" s="14">
        <f>(VLOOKUP($EG196,Data!$B:$CP,Daily!HE$10,0)+VLOOKUP($IF196,Data!$B:$CP,Daily!LD$10,0))/DF$191</f>
      </c>
      <c r="DG196" s="14">
        <f>(VLOOKUP($EG196,Data!$B:$CP,Daily!HF$10,0)+VLOOKUP($IF196,Data!$B:$CP,Daily!LE$10,0))/DG$191</f>
      </c>
      <c r="DH196" s="14">
        <f>(VLOOKUP($EG196,Data!$B:$CP,Daily!HG$10,0)+VLOOKUP($IF196,Data!$B:$CP,Daily!LF$10,0))/DH$191</f>
      </c>
      <c r="DI196" s="14">
        <f>(VLOOKUP($EG196,Data!$B:$CP,Daily!HH$10,0)+VLOOKUP($IF196,Data!$B:$CP,Daily!LG$10,0))/DI$191</f>
      </c>
      <c r="DJ196" s="14">
        <f>(VLOOKUP($EG196,Data!$B:$CP,Daily!HI$10,0)+VLOOKUP($IF196,Data!$B:$CP,Daily!LH$10,0))/DJ$191</f>
      </c>
      <c r="DK196" s="14">
        <f>(VLOOKUP($EG196,Data!$B:$CP,Daily!HJ$10,0)+VLOOKUP($IF196,Data!$B:$CP,Daily!LI$10,0))/DK$191</f>
      </c>
      <c r="DL196" s="14">
        <f>(VLOOKUP($EG196,Data!$B:$CP,Daily!HK$10,0)+VLOOKUP($IF196,Data!$B:$CP,Daily!LJ$10,0))/DL$191</f>
      </c>
      <c r="DM196" s="14">
        <f>(VLOOKUP($EG196,Data!$B:$CP,Daily!HL$10,0)+VLOOKUP($IF196,Data!$B:$CP,Daily!LK$10,0))/DM$191</f>
      </c>
      <c r="DN196" s="14">
        <f>(VLOOKUP($EG196,Data!$B:$CP,Daily!HM$10,0)+VLOOKUP($IF196,Data!$B:$CP,Daily!LL$10,0))/DN$191</f>
      </c>
      <c r="DO196" s="14">
        <f>(VLOOKUP($EG196,Data!$B:$CP,Daily!HN$10,0)+VLOOKUP($IF196,Data!$B:$CP,Daily!LM$10,0))/DO$191</f>
      </c>
      <c r="DP196" s="14">
        <f>(VLOOKUP($EG196,Data!$B:$CP,Daily!HO$10,0)+VLOOKUP($IF196,Data!$B:$CP,Daily!LN$10,0))/DP$191</f>
      </c>
      <c r="DQ196" s="14">
        <f>(VLOOKUP($EG196,Data!$B:$CP,Daily!HP$10,0)+VLOOKUP($IF196,Data!$B:$CP,Daily!LO$10,0))/DQ$191</f>
      </c>
      <c r="DR196" s="14">
        <f>(VLOOKUP($EG196,Data!$B:$CP,Daily!HQ$10,0)+VLOOKUP($IF196,Data!$B:$CP,Daily!LP$10,0))/DR$191</f>
      </c>
      <c r="DS196" s="14">
        <f>(VLOOKUP($EG196,Data!$B:$CP,Daily!HR$10,0)+VLOOKUP($IF196,Data!$B:$CP,Daily!LQ$10,0))/DS$191</f>
      </c>
      <c r="DT196" s="14">
        <f>(VLOOKUP($EG196,Data!$B:$CP,Daily!HS$10,0)+VLOOKUP($IF196,Data!$B:$CP,Daily!LR$10,0))/DT$191</f>
      </c>
      <c r="DU196" s="14">
        <f>(VLOOKUP($EG196,Data!$B:$CP,Daily!HT$10,0)+VLOOKUP($IF196,Data!$B:$CP,Daily!LS$10,0))/DU$191</f>
      </c>
      <c r="DV196" s="55"/>
      <c r="DW196" s="14">
        <f t="shared" si="1899"/>
      </c>
      <c r="DX196" s="14">
        <f>_xlfn.QUARTILE.INC($AJ196:$DT196,3)</f>
      </c>
      <c r="DY196" s="14">
        <f t="shared" si="2917"/>
      </c>
      <c r="DZ196" s="14">
        <f t="shared" si="2918"/>
      </c>
      <c r="EA196" s="14">
        <f t="shared" si="2919"/>
      </c>
      <c r="EB196" s="18"/>
      <c r="EC196" s="14">
        <f t="shared" si="2908"/>
      </c>
      <c r="ED196" s="14">
        <f t="shared" si="2925"/>
      </c>
      <c r="EE196" s="14">
        <f t="shared" si="2926"/>
      </c>
      <c r="EF196" s="16"/>
      <c r="EG196" s="9" t="s">
        <v>925</v>
      </c>
      <c r="EH196" s="9" t="s">
        <v>171</v>
      </c>
      <c r="EI196" s="14">
        <f>VLOOKUP($EG196,Data!$B:$CP,Daily!EI$10,0)/EI$191</f>
      </c>
      <c r="EJ196" s="14">
        <f>VLOOKUP($EG196,Data!$B:$CP,Daily!EJ$10,0)/EJ$191</f>
      </c>
      <c r="EK196" s="14">
        <f>VLOOKUP($EG196,Data!$B:$CP,Daily!EK$10,0)/EK$191</f>
      </c>
      <c r="EL196" s="14">
        <f>VLOOKUP($EG196,Data!$B:$CP,Daily!EL$10,0)/EL$191</f>
      </c>
      <c r="EM196" s="14">
        <f>VLOOKUP($EG196,Data!$B:$CP,Daily!EM$10,0)/EM$191</f>
      </c>
      <c r="EN196" s="14">
        <f>VLOOKUP($EG196,Data!$B:$CP,Daily!EN$10,0)/EN$191</f>
      </c>
      <c r="EO196" s="14">
        <f>VLOOKUP($EG196,Data!$B:$CP,Daily!EO$10,0)/EO$191</f>
      </c>
      <c r="EP196" s="14">
        <f>VLOOKUP($EG196,Data!$B:$CP,Daily!EP$10,0)/EP$191</f>
      </c>
      <c r="EQ196" s="14">
        <f>VLOOKUP($EG196,Data!$B:$CP,Daily!EQ$10,0)/EQ$191</f>
      </c>
      <c r="ER196" s="14">
        <f>VLOOKUP($EG196,Data!$B:$CP,Daily!ER$10,0)/ER$191</f>
      </c>
      <c r="ES196" s="14">
        <f>VLOOKUP($EG196,Data!$B:$CP,Daily!ES$10,0)/ES$191</f>
      </c>
      <c r="ET196" s="14">
        <f>VLOOKUP($EG196,Data!$B:$CP,Daily!ET$10,0)/ET$191</f>
      </c>
      <c r="EU196" s="14">
        <f>VLOOKUP($EG196,Data!$B:$CP,Daily!EU$10,0)/EU$191</f>
      </c>
      <c r="EV196" s="14">
        <f>VLOOKUP($EG196,Data!$B:$CP,Daily!EV$10,0)/EV$191</f>
      </c>
      <c r="EW196" s="14">
        <f>VLOOKUP($EG196,Data!$B:$CP,Daily!EW$10,0)/EW$191</f>
      </c>
      <c r="EX196" s="14">
        <f>VLOOKUP($EG196,Data!$B:$CP,Daily!EX$10,0)/EX$191</f>
      </c>
      <c r="EY196" s="14">
        <f>VLOOKUP($EG196,Data!$B:$CP,Daily!EY$10,0)/EY$191</f>
      </c>
      <c r="EZ196" s="14">
        <f>VLOOKUP($EG196,Data!$B:$CP,Daily!EZ$10,0)/EZ$191</f>
      </c>
      <c r="FA196" s="14">
        <f>VLOOKUP($EG196,Data!$B:$CP,Daily!FA$10,0)/FA$191</f>
      </c>
      <c r="FB196" s="14">
        <f>VLOOKUP($EG196,Data!$B:$CP,Daily!FB$10,0)/FB$191</f>
      </c>
      <c r="FC196" s="14">
        <f>VLOOKUP($EG196,Data!$B:$CP,Daily!FC$10,0)/FC$191</f>
      </c>
      <c r="FD196" s="14">
        <f>VLOOKUP($EG196,Data!$B:$CP,Daily!FD$10,0)/FD$191</f>
      </c>
      <c r="FE196" s="14">
        <f>VLOOKUP($EG196,Data!$B:$CP,Daily!FE$10,0)/FE$191</f>
      </c>
      <c r="FF196" s="14">
        <f>VLOOKUP($EG196,Data!$B:$CP,Daily!FF$10,0)/FF$191</f>
      </c>
      <c r="FG196" s="14">
        <f>VLOOKUP($EG196,Data!$B:$CP,Daily!FG$10,0)/FG$191</f>
      </c>
      <c r="FH196" s="14">
        <f>VLOOKUP($EG196,Data!$B:$CP,Daily!FH$10,0)/FH$191</f>
      </c>
      <c r="FI196" s="14">
        <f>VLOOKUP($EG196,Data!$B:$CP,Daily!FI$10,0)/FI$191</f>
      </c>
      <c r="FJ196" s="14">
        <f>VLOOKUP($EG196,Data!$B:$CP,Daily!FJ$10,0)/FJ$191</f>
      </c>
      <c r="FK196" s="14">
        <f>VLOOKUP($EG196,Data!$B:$CP,Daily!FK$10,0)/FK$191</f>
      </c>
      <c r="FL196" s="14">
        <f>VLOOKUP($EG196,Data!$B:$CP,Daily!FL$10,0)/FL$191</f>
      </c>
      <c r="FM196" s="14">
        <f>VLOOKUP($EG196,Data!$B:$CP,Daily!FM$10,0)/FM$191</f>
      </c>
      <c r="FN196" s="14">
        <f>VLOOKUP($EG196,Data!$B:$CP,Daily!FN$10,0)/FN$191</f>
      </c>
      <c r="FO196" s="14">
        <f>VLOOKUP($EG196,Data!$B:$CP,Daily!FO$10,0)/FO$191</f>
      </c>
      <c r="FP196" s="14">
        <f>VLOOKUP($EG196,Data!$B:$CP,Daily!FP$10,0)/FP$191</f>
      </c>
      <c r="FQ196" s="14">
        <f>VLOOKUP($EG196,Data!$B:$CP,Daily!FQ$10,0)/FQ$191</f>
      </c>
      <c r="FR196" s="14">
        <f>VLOOKUP($EG196,Data!$B:$CP,Daily!FR$10,0)/FR$191</f>
      </c>
      <c r="FS196" s="14">
        <f>VLOOKUP($EG196,Data!$B:$CP,Daily!FS$10,0)/FS$191</f>
      </c>
      <c r="FT196" s="14">
        <f>VLOOKUP($EG196,Data!$B:$CP,Daily!FT$10,0)/FT$191</f>
      </c>
      <c r="FU196" s="14">
        <f>VLOOKUP($EG196,Data!$B:$CP,Daily!FU$10,0)/FU$191</f>
      </c>
      <c r="FV196" s="14">
        <f>VLOOKUP($EG196,Data!$B:$CP,Daily!FV$10,0)/FV$191</f>
      </c>
      <c r="FW196" s="14">
        <f>VLOOKUP($EG196,Data!$B:$CP,Daily!FW$10,0)/FW$191</f>
      </c>
      <c r="FX196" s="14">
        <f>VLOOKUP($EG196,Data!$B:$CP,Daily!FX$10,0)/FX$191</f>
      </c>
      <c r="FY196" s="14">
        <f>VLOOKUP($EG196,Data!$B:$CP,Daily!FY$10,0)/FY$191</f>
      </c>
      <c r="FZ196" s="14">
        <f>VLOOKUP($EG196,Data!$B:$CP,Daily!FZ$10,0)/FZ$191</f>
      </c>
      <c r="GA196" s="14">
        <f>VLOOKUP($EG196,Data!$B:$CP,Daily!GA$10,0)/GA$191</f>
      </c>
      <c r="GB196" s="14">
        <f>VLOOKUP($EG196,Data!$B:$CP,Daily!GB$10,0)/GB$191</f>
      </c>
      <c r="GC196" s="14">
        <f>VLOOKUP($EG196,Data!$B:$CP,Daily!GC$10,0)/GC$191</f>
      </c>
      <c r="GD196" s="14">
        <f>VLOOKUP($EG196,Data!$B:$CP,Daily!GD$10,0)/GD$191</f>
      </c>
      <c r="GE196" s="14">
        <f>VLOOKUP($EG196,Data!$B:$CP,Daily!GE$10,0)/GE$191</f>
      </c>
      <c r="GF196" s="14">
        <f>VLOOKUP($EG196,Data!$B:$CP,Daily!GF$10,0)/GF$191</f>
      </c>
      <c r="GG196" s="14">
        <f>VLOOKUP($EG196,Data!$B:$CP,Daily!GG$10,0)/GG$191</f>
      </c>
      <c r="GH196" s="14">
        <f>VLOOKUP($EG196,Data!$B:$CP,Daily!GH$10,0)/GH$191</f>
      </c>
      <c r="GI196" s="14">
        <f>VLOOKUP($EG196,Data!$B:$CP,Daily!GI$10,0)/GI$191</f>
      </c>
      <c r="GJ196" s="14">
        <f>VLOOKUP($EG196,Data!$B:$CP,Daily!GJ$10,0)/GJ$191</f>
      </c>
      <c r="GK196" s="14">
        <f>VLOOKUP($EG196,Data!$B:$CP,Daily!GK$10,0)/GK$191</f>
      </c>
      <c r="GL196" s="14">
        <f>VLOOKUP($EG196,Data!$B:$CP,Daily!GL$10,0)/GL$191</f>
      </c>
      <c r="GM196" s="14">
        <f>VLOOKUP($EG196,Data!$B:$CP,Daily!GM$10,0)/GM$191</f>
      </c>
      <c r="GN196" s="14">
        <f>VLOOKUP($EG196,Data!$B:$CP,Daily!GN$10,0)/GN$191</f>
      </c>
      <c r="GO196" s="14">
        <f>VLOOKUP($EG196,Data!$B:$CP,Daily!GO$10,0)/GO$191</f>
      </c>
      <c r="GP196" s="14">
        <f>VLOOKUP($EG196,Data!$B:$CP,Daily!GP$10,0)/GP$191</f>
      </c>
      <c r="GQ196" s="14">
        <f>VLOOKUP($EG196,Data!$B:$CP,Daily!GQ$10,0)/GQ$191</f>
      </c>
      <c r="GR196" s="14">
        <f>VLOOKUP($EG196,Data!$B:$CP,Daily!GR$10,0)/GR$191</f>
      </c>
      <c r="GS196" s="14">
        <f>VLOOKUP($EG196,Data!$B:$CP,Daily!GS$10,0)/GS$191</f>
      </c>
      <c r="GT196" s="14">
        <f>VLOOKUP($EG196,Data!$B:$CP,Daily!GT$10,0)/GT$191</f>
      </c>
      <c r="GU196" s="14">
        <f>VLOOKUP($EG196,Data!$B:$CP,Daily!GU$10,0)/GU$191</f>
      </c>
      <c r="GV196" s="14">
        <f>VLOOKUP($EG196,Data!$B:$CP,Daily!GV$10,0)/GV$191</f>
      </c>
      <c r="GW196" s="14">
        <f>VLOOKUP($EG196,Data!$B:$CP,Daily!GW$10,0)/GW$191</f>
      </c>
      <c r="GX196" s="14">
        <f>VLOOKUP($EG196,Data!$B:$CP,Daily!GX$10,0)/GX$191</f>
      </c>
      <c r="GY196" s="14">
        <f>VLOOKUP($EG196,Data!$B:$CP,Daily!GY$10,0)/GY$191</f>
      </c>
      <c r="GZ196" s="14">
        <f>VLOOKUP($EG196,Data!$B:$CP,Daily!GZ$10,0)/GZ$191</f>
      </c>
      <c r="HA196" s="14">
        <f>VLOOKUP($EG196,Data!$B:$CP,Daily!HA$10,0)/HA$191</f>
      </c>
      <c r="HB196" s="14">
        <f>VLOOKUP($EG196,Data!$B:$CP,Daily!HB$10,0)/HB$191</f>
      </c>
      <c r="HC196" s="14">
        <f>VLOOKUP($EG196,Data!$B:$CP,Daily!HC$10,0)/HC$191</f>
      </c>
      <c r="HD196" s="14">
        <f>VLOOKUP($EG196,Data!$B:$CP,Daily!HD$10,0)/HD$191</f>
      </c>
      <c r="HE196" s="14">
        <f>VLOOKUP($EG196,Data!$B:$CP,Daily!HE$10,0)/HE$191</f>
      </c>
      <c r="HF196" s="14">
        <f>VLOOKUP($EG196,Data!$B:$CP,Daily!HF$10,0)/HF$191</f>
      </c>
      <c r="HG196" s="14">
        <f>VLOOKUP($EG196,Data!$B:$CP,Daily!HG$10,0)/HG$191</f>
      </c>
      <c r="HH196" s="14">
        <f>VLOOKUP($EG196,Data!$B:$CP,Daily!HH$10,0)/HH$191</f>
      </c>
      <c r="HI196" s="14">
        <f>VLOOKUP($EG196,Data!$B:$CP,Daily!HI$10,0)/HI$191</f>
      </c>
      <c r="HJ196" s="14">
        <f>VLOOKUP($EG196,Data!$B:$CP,Daily!HJ$10,0)/HJ$191</f>
      </c>
      <c r="HK196" s="14">
        <f>VLOOKUP($EG196,Data!$B:$CP,Daily!HK$10,0)/HK$191</f>
      </c>
      <c r="HL196" s="14">
        <f>VLOOKUP($EG196,Data!$B:$CP,Daily!HL$10,0)/HL$191</f>
      </c>
      <c r="HM196" s="14">
        <f>VLOOKUP($EG196,Data!$B:$CP,Daily!HM$10,0)/HM$191</f>
      </c>
      <c r="HN196" s="14">
        <f>VLOOKUP($EG196,Data!$B:$CP,Daily!HN$10,0)/HN$191</f>
      </c>
      <c r="HO196" s="14">
        <f>VLOOKUP($EG196,Data!$B:$CP,Daily!HO$10,0)/HO$191</f>
      </c>
      <c r="HP196" s="14">
        <f>VLOOKUP($EG196,Data!$B:$CP,Daily!HP$10,0)/HP$191</f>
      </c>
      <c r="HQ196" s="14">
        <f>VLOOKUP($EG196,Data!$B:$CP,Daily!HQ$10,0)/HQ$191</f>
      </c>
      <c r="HR196" s="14">
        <f>VLOOKUP($EG196,Data!$B:$CP,Daily!HR$10,0)/HR$191</f>
      </c>
      <c r="HS196" s="14">
        <f>VLOOKUP($EG196,Data!$B:$CP,Daily!HS$10,0)/HS$191</f>
      </c>
      <c r="HT196" s="14">
        <f>VLOOKUP($EG196,Data!$B:$CP,Daily!HT$10,0)/HT$191</f>
      </c>
      <c r="HU196" s="17"/>
      <c r="HV196" s="52">
        <f t="shared" si="1902"/>
      </c>
      <c r="HW196" s="52">
        <f t="shared" si="1903"/>
      </c>
      <c r="HX196" s="52">
        <f t="shared" si="2909"/>
      </c>
      <c r="HY196" s="52">
        <f t="shared" si="2920"/>
      </c>
      <c r="HZ196" s="52">
        <f t="shared" si="2921"/>
      </c>
      <c r="IA196" s="55"/>
      <c r="IB196" s="14">
        <f t="shared" si="2910"/>
      </c>
      <c r="IC196" s="14">
        <f t="shared" si="2927"/>
      </c>
      <c r="ID196" s="14">
        <f t="shared" si="2928"/>
      </c>
      <c r="IE196" s="16"/>
      <c r="IF196" s="9" t="s">
        <v>926</v>
      </c>
      <c r="IG196" s="9" t="s">
        <v>171</v>
      </c>
      <c r="IH196" s="14">
        <f>VLOOKUP($IF196,Data!$B:$CP,Daily!IH$10,0)/IH$191</f>
      </c>
      <c r="II196" s="14">
        <f>VLOOKUP($IF196,Data!$B:$CP,Daily!II$10,0)/II$191</f>
      </c>
      <c r="IJ196" s="14">
        <f>VLOOKUP($IF196,Data!$B:$CP,Daily!IJ$10,0)/IJ$191</f>
      </c>
      <c r="IK196" s="14">
        <f>VLOOKUP($IF196,Data!$B:$CP,Daily!IK$10,0)/IK$191</f>
      </c>
      <c r="IL196" s="14">
        <f>VLOOKUP($IF196,Data!$B:$CP,Daily!IL$10,0)/IL$191</f>
      </c>
      <c r="IM196" s="14">
        <f>VLOOKUP($IF196,Data!$B:$CP,Daily!IM$10,0)/IM$191</f>
      </c>
      <c r="IN196" s="14">
        <f>VLOOKUP($IF196,Data!$B:$CP,Daily!IN$10,0)/IN$191</f>
      </c>
      <c r="IO196" s="14">
        <f>VLOOKUP($IF196,Data!$B:$CP,Daily!IO$10,0)/IO$191</f>
      </c>
      <c r="IP196" s="14">
        <f>VLOOKUP($IF196,Data!$B:$CP,Daily!IP$10,0)/IP$191</f>
      </c>
      <c r="IQ196" s="14">
        <f>VLOOKUP($IF196,Data!$B:$CP,Daily!IQ$10,0)/IQ$191</f>
      </c>
      <c r="IR196" s="14">
        <f>VLOOKUP($IF196,Data!$B:$CP,Daily!IR$10,0)/IR$191</f>
      </c>
      <c r="IS196" s="14">
        <f>VLOOKUP($IF196,Data!$B:$CP,Daily!IS$10,0)/IS$191</f>
      </c>
      <c r="IT196" s="14">
        <f>VLOOKUP($IF196,Data!$B:$CP,Daily!IT$10,0)/IT$191</f>
      </c>
      <c r="IU196" s="14">
        <f>VLOOKUP($IF196,Data!$B:$CP,Daily!IU$10,0)/IU$191</f>
      </c>
      <c r="IV196" s="14">
        <f>VLOOKUP($IF196,Data!$B:$CP,Daily!IV$10,0)/IV$191</f>
      </c>
      <c r="IW196" s="14">
        <f>VLOOKUP($IF196,Data!$B:$CP,Daily!IW$10,0)/IW$191</f>
      </c>
      <c r="IX196" s="14">
        <f>VLOOKUP($IF196,Data!$B:$CP,Daily!IX$10,0)/IX$191</f>
      </c>
      <c r="IY196" s="14">
        <f>VLOOKUP($IF196,Data!$B:$CP,Daily!IY$10,0)/IY$191</f>
      </c>
      <c r="IZ196" s="14">
        <f>VLOOKUP($IF196,Data!$B:$CP,Daily!IZ$10,0)/IZ$191</f>
      </c>
      <c r="JA196" s="14">
        <f>VLOOKUP($IF196,Data!$B:$CP,Daily!JA$10,0)/JA$191</f>
      </c>
      <c r="JB196" s="14">
        <f>VLOOKUP($IF196,Data!$B:$CP,Daily!JB$10,0)/JB$191</f>
      </c>
      <c r="JC196" s="14">
        <f>VLOOKUP($IF196,Data!$B:$CP,Daily!JC$10,0)/JC$191</f>
      </c>
      <c r="JD196" s="14">
        <f>VLOOKUP($IF196,Data!$B:$CP,Daily!JD$10,0)/JD$191</f>
      </c>
      <c r="JE196" s="14">
        <f>VLOOKUP($IF196,Data!$B:$CP,Daily!JE$10,0)/JE$191</f>
      </c>
      <c r="JF196" s="14">
        <f>VLOOKUP($IF196,Data!$B:$CP,Daily!JF$10,0)/JF$191</f>
      </c>
      <c r="JG196" s="14">
        <f>VLOOKUP($IF196,Data!$B:$CP,Daily!JG$10,0)/JG$191</f>
      </c>
      <c r="JH196" s="14">
        <f>VLOOKUP($IF196,Data!$B:$CP,Daily!JH$10,0)/JH$191</f>
      </c>
      <c r="JI196" s="14">
        <f>VLOOKUP($IF196,Data!$B:$CP,Daily!JI$10,0)/JI$191</f>
      </c>
      <c r="JJ196" s="14">
        <f>VLOOKUP($IF196,Data!$B:$CP,Daily!JJ$10,0)/JJ$191</f>
      </c>
      <c r="JK196" s="14">
        <f>VLOOKUP($IF196,Data!$B:$CP,Daily!JK$10,0)/JK$191</f>
      </c>
      <c r="JL196" s="14">
        <f>VLOOKUP($IF196,Data!$B:$CP,Daily!JL$10,0)/JL$191</f>
      </c>
      <c r="JM196" s="14">
        <f>VLOOKUP($IF196,Data!$B:$CP,Daily!JM$10,0)/JM$191</f>
      </c>
      <c r="JN196" s="14">
        <f>VLOOKUP($IF196,Data!$B:$CP,Daily!JN$10,0)/JN$191</f>
      </c>
      <c r="JO196" s="14">
        <f>VLOOKUP($IF196,Data!$B:$CP,Daily!JO$10,0)/JO$191</f>
      </c>
      <c r="JP196" s="14">
        <f>VLOOKUP($IF196,Data!$B:$CP,Daily!JP$10,0)/JP$191</f>
      </c>
      <c r="JQ196" s="14">
        <f>VLOOKUP($IF196,Data!$B:$CP,Daily!JQ$10,0)/JQ$191</f>
      </c>
      <c r="JR196" s="14">
        <f>VLOOKUP($IF196,Data!$B:$CP,Daily!JR$10,0)/JR$191</f>
      </c>
      <c r="JS196" s="14">
        <f>VLOOKUP($IF196,Data!$B:$CP,Daily!JS$10,0)/JS$191</f>
      </c>
      <c r="JT196" s="14">
        <f>VLOOKUP($IF196,Data!$B:$CP,Daily!JT$10,0)/JT$191</f>
      </c>
      <c r="JU196" s="14">
        <f>VLOOKUP($IF196,Data!$B:$CP,Daily!JU$10,0)/JU$191</f>
      </c>
      <c r="JV196" s="14">
        <f>VLOOKUP($IF196,Data!$B:$CP,Daily!JV$10,0)/JV$191</f>
      </c>
      <c r="JW196" s="14">
        <f>VLOOKUP($IF196,Data!$B:$CP,Daily!JW$10,0)/JW$191</f>
      </c>
      <c r="JX196" s="14">
        <f>VLOOKUP($IF196,Data!$B:$CP,Daily!JX$10,0)/JX$191</f>
      </c>
      <c r="JY196" s="14">
        <f>VLOOKUP($IF196,Data!$B:$CP,Daily!JY$10,0)/JY$191</f>
      </c>
      <c r="JZ196" s="14">
        <f>VLOOKUP($IF196,Data!$B:$CP,Daily!JZ$10,0)/JZ$191</f>
      </c>
      <c r="KA196" s="14">
        <f>VLOOKUP($IF196,Data!$B:$CP,Daily!KA$10,0)/KA$191</f>
      </c>
      <c r="KB196" s="14">
        <f>VLOOKUP($IF196,Data!$B:$CP,Daily!KB$10,0)/KB$191</f>
      </c>
      <c r="KC196" s="14">
        <f>VLOOKUP($IF196,Data!$B:$CP,Daily!KC$10,0)/KC$191</f>
      </c>
      <c r="KD196" s="14">
        <f>VLOOKUP($IF196,Data!$B:$CP,Daily!KD$10,0)/KD$191</f>
      </c>
      <c r="KE196" s="14">
        <f>VLOOKUP($IF196,Data!$B:$CP,Daily!KE$10,0)/KE$191</f>
      </c>
      <c r="KF196" s="14">
        <f>VLOOKUP($IF196,Data!$B:$CP,Daily!KF$10,0)/KF$191</f>
      </c>
      <c r="KG196" s="14">
        <f>VLOOKUP($IF196,Data!$B:$CP,Daily!KG$10,0)/KG$191</f>
      </c>
      <c r="KH196" s="14">
        <f>VLOOKUP($IF196,Data!$B:$CP,Daily!KH$10,0)/KH$191</f>
      </c>
      <c r="KI196" s="14">
        <f>VLOOKUP($IF196,Data!$B:$CP,Daily!KI$10,0)/KI$191</f>
      </c>
      <c r="KJ196" s="14">
        <f>VLOOKUP($IF196,Data!$B:$CP,Daily!KJ$10,0)/KJ$191</f>
      </c>
      <c r="KK196" s="14">
        <f>VLOOKUP($IF196,Data!$B:$CP,Daily!KK$10,0)/KK$191</f>
      </c>
      <c r="KL196" s="14">
        <f>VLOOKUP($IF196,Data!$B:$CP,Daily!KL$10,0)/KL$191</f>
      </c>
      <c r="KM196" s="14">
        <f>VLOOKUP($IF196,Data!$B:$CP,Daily!KM$10,0)/KM$191</f>
      </c>
      <c r="KN196" s="14">
        <f>VLOOKUP($IF196,Data!$B:$CP,Daily!KN$10,0)/KN$191</f>
      </c>
      <c r="KO196" s="14">
        <f>VLOOKUP($IF196,Data!$B:$CP,Daily!KO$10,0)/KO$191</f>
      </c>
      <c r="KP196" s="14">
        <f>VLOOKUP($IF196,Data!$B:$CP,Daily!KP$10,0)/KP$191</f>
      </c>
      <c r="KQ196" s="14">
        <f>VLOOKUP($IF196,Data!$B:$CP,Daily!KQ$10,0)/KQ$191</f>
      </c>
      <c r="KR196" s="14">
        <f>VLOOKUP($IF196,Data!$B:$CP,Daily!KR$10,0)/KR$191</f>
      </c>
      <c r="KS196" s="14">
        <f>VLOOKUP($IF196,Data!$B:$CP,Daily!KS$10,0)/KS$191</f>
      </c>
      <c r="KT196" s="14">
        <f>VLOOKUP($IF196,Data!$B:$CP,Daily!KT$10,0)/KT$191</f>
      </c>
      <c r="KU196" s="14">
        <f>VLOOKUP($IF196,Data!$B:$CP,Daily!KU$10,0)/KU$191</f>
      </c>
      <c r="KV196" s="14">
        <f>VLOOKUP($IF196,Data!$B:$CP,Daily!KV$10,0)/KV$191</f>
      </c>
      <c r="KW196" s="14">
        <f>VLOOKUP($IF196,Data!$B:$CP,Daily!KW$10,0)/KW$191</f>
      </c>
      <c r="KX196" s="14">
        <f>VLOOKUP($IF196,Data!$B:$CP,Daily!KX$10,0)/KX$191</f>
      </c>
      <c r="KY196" s="14">
        <f>VLOOKUP($IF196,Data!$B:$CP,Daily!KY$10,0)/KY$191</f>
      </c>
      <c r="KZ196" s="14">
        <f>VLOOKUP($IF196,Data!$B:$CP,Daily!KZ$10,0)/KZ$191</f>
      </c>
      <c r="LA196" s="14">
        <f>VLOOKUP($IF196,Data!$B:$CP,Daily!LA$10,0)/LA$191</f>
      </c>
      <c r="LB196" s="14">
        <f>VLOOKUP($IF196,Data!$B:$CP,Daily!LB$10,0)/LB$191</f>
      </c>
      <c r="LC196" s="14">
        <f>VLOOKUP($IF196,Data!$B:$CP,Daily!LC$10,0)/LC$191</f>
      </c>
      <c r="LD196" s="14">
        <f>VLOOKUP($IF196,Data!$B:$CP,Daily!LD$10,0)/LD$191</f>
      </c>
      <c r="LE196" s="14">
        <f>VLOOKUP($IF196,Data!$B:$CP,Daily!LE$10,0)/LE$191</f>
      </c>
      <c r="LF196" s="14">
        <f>VLOOKUP($IF196,Data!$B:$CP,Daily!LF$10,0)/LF$191</f>
      </c>
      <c r="LG196" s="14">
        <f>VLOOKUP($IF196,Data!$B:$CP,Daily!LG$10,0)/LG$191</f>
      </c>
      <c r="LH196" s="14">
        <f>VLOOKUP($IF196,Data!$B:$CP,Daily!LH$10,0)/LH$191</f>
      </c>
      <c r="LI196" s="14">
        <f>VLOOKUP($IF196,Data!$B:$CP,Daily!LI$10,0)/LI$191</f>
      </c>
      <c r="LJ196" s="14">
        <f>VLOOKUP($IF196,Data!$B:$CP,Daily!LJ$10,0)/LJ$191</f>
      </c>
      <c r="LK196" s="14">
        <f>VLOOKUP($IF196,Data!$B:$CP,Daily!LK$10,0)/LK$191</f>
      </c>
      <c r="LL196" s="14">
        <f>VLOOKUP($IF196,Data!$B:$CP,Daily!LL$10,0)/LL$191</f>
      </c>
      <c r="LM196" s="14">
        <f>VLOOKUP($IF196,Data!$B:$CP,Daily!LM$10,0)/LM$191</f>
      </c>
      <c r="LN196" s="14">
        <f>VLOOKUP($IF196,Data!$B:$CP,Daily!LN$10,0)/LN$191</f>
      </c>
      <c r="LO196" s="14">
        <f>VLOOKUP($IF196,Data!$B:$CP,Daily!LO$10,0)/LO$191</f>
      </c>
      <c r="LP196" s="14">
        <f>VLOOKUP($IF196,Data!$B:$CP,Daily!LP$10,0)/LP$191</f>
      </c>
      <c r="LQ196" s="14">
        <f>VLOOKUP($IF196,Data!$B:$CP,Daily!LQ$10,0)/LQ$191</f>
      </c>
      <c r="LR196" s="14">
        <f>VLOOKUP($IF196,Data!$B:$CP,Daily!LR$10,0)/LR$191</f>
      </c>
      <c r="LS196" s="14">
        <f>VLOOKUP($IF196,Data!$B:$CP,Daily!LS$10,0)/LS$191</f>
      </c>
      <c r="LU196" s="52">
        <f>_xlfn.QUARTILE.INC($IH196:$LR196,1)</f>
      </c>
      <c r="LV196" s="52">
        <f>_xlfn.QUARTILE.INC($IH196:$LR196,3)</f>
      </c>
      <c r="LW196" s="52">
        <f t="shared" si="2911"/>
      </c>
      <c r="LX196" s="52">
        <f t="shared" si="2922"/>
      </c>
      <c r="LY196" s="52">
        <f t="shared" si="2923"/>
      </c>
      <c r="LZ196" s="55"/>
      <c r="MA196" s="14">
        <f t="shared" si="2924"/>
      </c>
      <c r="MB196" s="14">
        <f t="shared" si="2929"/>
      </c>
      <c r="MC196" s="14">
        <f t="shared" si="2930"/>
      </c>
    </row>
    <row r="197" spans="4:341" x14ac:dyDescent="0.25">
      <c r="D197" s="83" t="s">
        <v>927</v>
      </c>
      <c r="E197" s="81"/>
      <c r="F197" s="79"/>
      <c r="G197" s="79"/>
      <c r="H197" s="80"/>
      <c r="I197" s="79"/>
      <c r="J197" s="80"/>
      <c r="K197" s="79"/>
      <c r="L197" s="79"/>
      <c r="M197" s="81"/>
      <c r="N197" s="79"/>
      <c r="O197" s="79"/>
      <c r="P197" s="79"/>
      <c r="Q197" s="79"/>
      <c r="R197" s="79"/>
      <c r="S197" s="79"/>
      <c r="T197" s="79"/>
      <c r="U197" s="81"/>
      <c r="V197" s="79"/>
      <c r="W197" s="79"/>
      <c r="X197" s="79"/>
      <c r="Y197" s="79"/>
      <c r="Z197" s="79"/>
      <c r="AA197" s="79"/>
      <c r="AB197" s="77"/>
      <c r="AC197" s="60"/>
    </row>
    <row r="198" spans="4:341" ht="14.25" customHeight="1" x14ac:dyDescent="0.25">
      <c r="D198" s="143" t="s">
        <v>928</v>
      </c>
      <c r="E198" s="67" t="str">
        <f>VLOOKUP($D198,'Metric Nature'!$C:$D,2,0)&amp;IF(($F198&lt;(EA198)),"Below",IF(($F198&gt;(DZ198)),"Above","Within"))</f>
      </c>
      <c r="F198" s="145">
        <f t="shared" ref="F198" si="2931">DU198</f>
      </c>
      <c r="G198" s="145">
        <f t="shared" ref="G198" si="2932">ED198</f>
      </c>
      <c r="H198" s="146">
        <f t="shared" ref="H198" si="2933">IFERROR(((F198-G198)/G198),0)</f>
      </c>
      <c r="I198" s="145">
        <f>EE198</f>
      </c>
      <c r="J198" s="147">
        <f t="shared" ref="J198" si="2934">IFERROR(((F198-I198)/I198),0)</f>
      </c>
      <c r="K198" s="145">
        <f t="shared" ref="K198:K201" si="2935">EC198</f>
      </c>
      <c r="L198" s="148"/>
      <c r="M198" s="67" t="str">
        <f>VLOOKUP($D198,'Metric Nature'!$C:$D,2,0)&amp;IF(($N198&lt;(HZ198)),"Below",IF(($N198&gt;(HY198)),"Above","Within"))</f>
      </c>
      <c r="N198" s="145">
        <f t="shared" ref="N198" si="2936">HT198</f>
      </c>
      <c r="O198" s="145">
        <f>IC198</f>
      </c>
      <c r="P198" s="147">
        <f>IFERROR(((N198-O198)/O198),0)</f>
      </c>
      <c r="Q198" s="145">
        <f t="shared" ref="Q198" si="2937">ID198</f>
      </c>
      <c r="R198" s="147">
        <f t="shared" ref="R198" si="2938">IFERROR(((N198-Q198)/Q198),0)</f>
      </c>
      <c r="S198" s="145">
        <f t="shared" ref="S198:S201" si="2939">IB198</f>
      </c>
      <c r="T198" s="148"/>
      <c r="U198" s="67" t="str">
        <f>VLOOKUP($D198,'Metric Nature'!$C:$D,2,0)&amp;IF(($V198&lt;(LY198)),"Below",IF(($V198&gt;(LX198)),"Above","Within"))</f>
      </c>
      <c r="V198" s="145">
        <f t="shared" ref="V198" si="2940">LS198</f>
      </c>
      <c r="W198" s="145">
        <f>MB198</f>
      </c>
      <c r="X198" s="147">
        <f t="shared" ref="X198" si="2941">IFERROR(((V198-W198)/W198),0)</f>
      </c>
      <c r="Y198" s="145">
        <f>MC198</f>
      </c>
      <c r="Z198" s="147">
        <f t="shared" ref="Z198" si="2942">IFERROR(((V198-Y198)/Y198),0)</f>
      </c>
      <c r="AA198" s="145">
        <f t="shared" ref="AA198:AA201" si="2943">MA198</f>
      </c>
      <c r="AB198" s="148"/>
      <c r="AC198" s="60"/>
      <c r="AI198" s="9" t="s">
        <v>928</v>
      </c>
      <c r="AJ198" s="10">
        <f t="shared" ref="AJ198" si="2944">EI198+IH198</f>
      </c>
      <c r="AK198" s="10">
        <f t="shared" ref="AK198" si="2945">EJ198+II198</f>
      </c>
      <c r="AL198" s="10">
        <f t="shared" ref="AL198" si="2946">EK198+IJ198</f>
      </c>
      <c r="AM198" s="10">
        <f t="shared" ref="AM198" si="2947">EL198+IK198</f>
      </c>
      <c r="AN198" s="10">
        <f t="shared" ref="AN198" si="2948">EM198+IL198</f>
      </c>
      <c r="AO198" s="10">
        <f t="shared" ref="AO198" si="2949">EN198+IM198</f>
      </c>
      <c r="AP198" s="10">
        <f t="shared" ref="AP198" si="2950">EO198+IN198</f>
      </c>
      <c r="AQ198" s="10">
        <f t="shared" ref="AQ198" si="2951">EP198+IO198</f>
      </c>
      <c r="AR198" s="10">
        <f t="shared" ref="AR198" si="2952">EQ198+IP198</f>
      </c>
      <c r="AS198" s="10">
        <f t="shared" ref="AS198" si="2953">ER198+IQ198</f>
      </c>
      <c r="AT198" s="10">
        <f t="shared" ref="AT198" si="2954">ES198+IR198</f>
      </c>
      <c r="AU198" s="10">
        <f t="shared" ref="AU198" si="2955">ET198+IS198</f>
      </c>
      <c r="AV198" s="10">
        <f t="shared" ref="AV198" si="2956">EU198+IT198</f>
      </c>
      <c r="AW198" s="10">
        <f t="shared" ref="AW198" si="2957">EV198+IU198</f>
      </c>
      <c r="AX198" s="10">
        <f t="shared" ref="AX198" si="2958">EW198+IV198</f>
      </c>
      <c r="AY198" s="10">
        <f t="shared" ref="AY198" si="2959">EX198+IW198</f>
      </c>
      <c r="AZ198" s="10">
        <f t="shared" ref="AZ198" si="2960">EY198+IX198</f>
      </c>
      <c r="BA198" s="10">
        <f t="shared" ref="BA198" si="2961">EZ198+IY198</f>
      </c>
      <c r="BB198" s="10">
        <f t="shared" ref="BB198" si="2962">FA198+IZ198</f>
      </c>
      <c r="BC198" s="10">
        <f t="shared" ref="BC198" si="2963">FB198+JA198</f>
      </c>
      <c r="BD198" s="10">
        <f t="shared" ref="BD198" si="2964">FC198+JB198</f>
      </c>
      <c r="BE198" s="10">
        <f t="shared" ref="BE198" si="2965">FD198+JC198</f>
      </c>
      <c r="BF198" s="10">
        <f t="shared" ref="BF198" si="2966">FE198+JD198</f>
      </c>
      <c r="BG198" s="10">
        <f t="shared" ref="BG198" si="2967">FF198+JE198</f>
      </c>
      <c r="BH198" s="10">
        <f t="shared" ref="BH198" si="2968">FG198+JF198</f>
      </c>
      <c r="BI198" s="10">
        <f t="shared" ref="BI198" si="2969">FH198+JG198</f>
      </c>
      <c r="BJ198" s="10">
        <f t="shared" ref="BJ198" si="2970">FI198+JH198</f>
      </c>
      <c r="BK198" s="10">
        <f t="shared" ref="BK198" si="2971">FJ198+JI198</f>
      </c>
      <c r="BL198" s="10">
        <f t="shared" ref="BL198" si="2972">FK198+JJ198</f>
      </c>
      <c r="BM198" s="10">
        <f t="shared" ref="BM198" si="2973">FL198+JK198</f>
      </c>
      <c r="BN198" s="10">
        <f t="shared" ref="BN198" si="2974">FM198+JL198</f>
      </c>
      <c r="BO198" s="10">
        <f t="shared" ref="BO198" si="2975">FN198+JM198</f>
      </c>
      <c r="BP198" s="10">
        <f t="shared" ref="BP198" si="2976">FO198+JN198</f>
      </c>
      <c r="BQ198" s="10">
        <f t="shared" ref="BQ198" si="2977">FP198+JO198</f>
      </c>
      <c r="BR198" s="10">
        <f t="shared" ref="BR198" si="2978">FQ198+JP198</f>
      </c>
      <c r="BS198" s="10">
        <f t="shared" ref="BS198" si="2979">FR198+JQ198</f>
      </c>
      <c r="BT198" s="10">
        <f t="shared" ref="BT198" si="2980">FS198+JR198</f>
      </c>
      <c r="BU198" s="10">
        <f t="shared" ref="BU198" si="2981">FT198+JS198</f>
      </c>
      <c r="BV198" s="10">
        <f t="shared" ref="BV198" si="2982">FU198+JT198</f>
      </c>
      <c r="BW198" s="10">
        <f t="shared" ref="BW198" si="2983">FV198+JU198</f>
      </c>
      <c r="BX198" s="10">
        <f t="shared" ref="BX198" si="2984">FW198+JV198</f>
      </c>
      <c r="BY198" s="10">
        <f t="shared" ref="BY198" si="2985">FX198+JW198</f>
      </c>
      <c r="BZ198" s="10">
        <f t="shared" ref="BZ198" si="2986">FY198+JX198</f>
      </c>
      <c r="CA198" s="10">
        <f t="shared" ref="CA198" si="2987">FZ198+JY198</f>
      </c>
      <c r="CB198" s="10">
        <f t="shared" ref="CB198" si="2988">GA198+JZ198</f>
      </c>
      <c r="CC198" s="10">
        <f t="shared" ref="CC198" si="2989">GB198+KA198</f>
      </c>
      <c r="CD198" s="10">
        <f t="shared" ref="CD198" si="2990">GC198+KB198</f>
      </c>
      <c r="CE198" s="10">
        <f t="shared" ref="CE198" si="2991">GD198+KC198</f>
      </c>
      <c r="CF198" s="10">
        <f t="shared" ref="CF198" si="2992">GE198+KD198</f>
      </c>
      <c r="CG198" s="10">
        <f t="shared" ref="CG198" si="2993">GF198+KE198</f>
      </c>
      <c r="CH198" s="10">
        <f t="shared" ref="CH198" si="2994">GG198+KF198</f>
      </c>
      <c r="CI198" s="10">
        <f t="shared" ref="CI198" si="2995">GH198+KG198</f>
      </c>
      <c r="CJ198" s="10">
        <f t="shared" ref="CJ198" si="2996">GI198+KH198</f>
      </c>
      <c r="CK198" s="10">
        <f t="shared" ref="CK198" si="2997">GJ198+KI198</f>
      </c>
      <c r="CL198" s="10">
        <f t="shared" ref="CL198" si="2998">GK198+KJ198</f>
      </c>
      <c r="CM198" s="10">
        <f t="shared" ref="CM198" si="2999">GL198+KK198</f>
      </c>
      <c r="CN198" s="10">
        <f t="shared" ref="CN198" si="3000">GM198+KL198</f>
      </c>
      <c r="CO198" s="10">
        <f t="shared" ref="CO198" si="3001">GN198+KM198</f>
      </c>
      <c r="CP198" s="10">
        <f t="shared" ref="CP198" si="3002">GO198+KN198</f>
      </c>
      <c r="CQ198" s="10">
        <f t="shared" ref="CQ198" si="3003">GP198+KO198</f>
      </c>
      <c r="CR198" s="10">
        <f t="shared" ref="CR198" si="3004">GQ198+KP198</f>
      </c>
      <c r="CS198" s="10">
        <f t="shared" ref="CS198" si="3005">GR198+KQ198</f>
      </c>
      <c r="CT198" s="10">
        <f t="shared" ref="CT198" si="3006">GS198+KR198</f>
      </c>
      <c r="CU198" s="10">
        <f t="shared" ref="CU198" si="3007">GT198+KS198</f>
      </c>
      <c r="CV198" s="10">
        <f t="shared" ref="CV198" si="3008">GU198+KT198</f>
      </c>
      <c r="CW198" s="10">
        <f t="shared" ref="CW198" si="3009">GV198+KU198</f>
      </c>
      <c r="CX198" s="10">
        <f t="shared" ref="CX198" si="3010">GW198+KV198</f>
      </c>
      <c r="CY198" s="10">
        <f t="shared" ref="CY198" si="3011">GX198+KW198</f>
      </c>
      <c r="CZ198" s="10">
        <f t="shared" ref="CZ198" si="3012">GY198+KX198</f>
      </c>
      <c r="DA198" s="10">
        <f t="shared" ref="DA198" si="3013">GZ198+KY198</f>
      </c>
      <c r="DB198" s="10">
        <f t="shared" ref="DB198" si="3014">HA198+KZ198</f>
      </c>
      <c r="DC198" s="10">
        <f t="shared" ref="DC198" si="3015">HB198+LA198</f>
      </c>
      <c r="DD198" s="10">
        <f t="shared" ref="DD198" si="3016">HC198+LB198</f>
      </c>
      <c r="DE198" s="10">
        <f t="shared" ref="DE198" si="3017">HD198+LC198</f>
      </c>
      <c r="DF198" s="10">
        <f t="shared" ref="DF198" si="3018">HE198+LD198</f>
      </c>
      <c r="DG198" s="10">
        <f t="shared" ref="DG198" si="3019">HF198+LE198</f>
      </c>
      <c r="DH198" s="10">
        <f t="shared" ref="DH198" si="3020">HG198+LF198</f>
      </c>
      <c r="DI198" s="10">
        <f t="shared" ref="DI198" si="3021">HH198+LG198</f>
      </c>
      <c r="DJ198" s="10">
        <f t="shared" ref="DJ198" si="3022">HI198+LH198</f>
      </c>
      <c r="DK198" s="10">
        <f t="shared" ref="DK198" si="3023">HJ198+LI198</f>
      </c>
      <c r="DL198" s="10">
        <f t="shared" ref="DL198" si="3024">HK198+LJ198</f>
      </c>
      <c r="DM198" s="10">
        <f t="shared" ref="DM198" si="3025">HL198+LK198</f>
      </c>
      <c r="DN198" s="10">
        <f t="shared" ref="DN198" si="3026">HM198+LL198</f>
      </c>
      <c r="DO198" s="10">
        <f t="shared" ref="DO198" si="3027">HN198+LM198</f>
      </c>
      <c r="DP198" s="10">
        <f t="shared" ref="DP198" si="3028">HO198+LN198</f>
      </c>
      <c r="DQ198" s="10">
        <f t="shared" ref="DQ198" si="3029">HP198+LO198</f>
      </c>
      <c r="DR198" s="10">
        <f t="shared" ref="DR198" si="3030">HQ198+LP198</f>
      </c>
      <c r="DS198" s="10">
        <f t="shared" ref="DS198" si="3031">HR198+LQ198</f>
      </c>
      <c r="DT198" s="10">
        <f t="shared" ref="DT198" si="3032">HS198+LR198</f>
      </c>
      <c r="DU198" s="10">
        <f t="shared" ref="DU198" si="3033">HT198+LS198</f>
      </c>
      <c r="DV198" s="53"/>
      <c r="DW198" s="10">
        <f t="shared" si="1899"/>
      </c>
      <c r="DX198" s="10">
        <f t="shared" si="1900"/>
      </c>
      <c r="DY198" s="10">
        <f>DX198-DW198</f>
      </c>
      <c r="DZ198" s="10">
        <f>DX198+(1.25*DY198)</f>
      </c>
      <c r="EA198" s="10">
        <f>DW198-(1.25*DY198)</f>
      </c>
      <c r="EB198" s="18"/>
      <c r="EC198" s="11">
        <f t="shared" ref="EC198" si="3034">_xlfn.STDEV.P(AJ198:DU198)</f>
      </c>
      <c r="ED198" s="11">
        <f>AVERAGE(DN198:DT198)</f>
      </c>
      <c r="EE198" s="11">
        <f>AVERAGE(CQ198:DT198)</f>
      </c>
      <c r="EF198" s="16"/>
      <c r="EG198" s="9" t="s">
        <v>929</v>
      </c>
      <c r="EH198" s="9" t="s">
        <v>172</v>
      </c>
      <c r="EI198" s="10">
        <f>VLOOKUP($EG198,Data!$B:$CP,Daily!EI$10,0)</f>
      </c>
      <c r="EJ198" s="10">
        <f>VLOOKUP($EG198,Data!$B:$CP,Daily!EJ$10,0)</f>
      </c>
      <c r="EK198" s="10">
        <f>VLOOKUP($EG198,Data!$B:$CP,Daily!EK$10,0)</f>
      </c>
      <c r="EL198" s="10">
        <f>VLOOKUP($EG198,Data!$B:$CP,Daily!EL$10,0)</f>
      </c>
      <c r="EM198" s="10">
        <f>VLOOKUP($EG198,Data!$B:$CP,Daily!EM$10,0)</f>
      </c>
      <c r="EN198" s="10">
        <f>VLOOKUP($EG198,Data!$B:$CP,Daily!EN$10,0)</f>
      </c>
      <c r="EO198" s="10">
        <f>VLOOKUP($EG198,Data!$B:$CP,Daily!EO$10,0)</f>
      </c>
      <c r="EP198" s="10">
        <f>VLOOKUP($EG198,Data!$B:$CP,Daily!EP$10,0)</f>
      </c>
      <c r="EQ198" s="10">
        <f>VLOOKUP($EG198,Data!$B:$CP,Daily!EQ$10,0)</f>
      </c>
      <c r="ER198" s="10">
        <f>VLOOKUP($EG198,Data!$B:$CP,Daily!ER$10,0)</f>
      </c>
      <c r="ES198" s="10">
        <f>VLOOKUP($EG198,Data!$B:$CP,Daily!ES$10,0)</f>
      </c>
      <c r="ET198" s="10">
        <f>VLOOKUP($EG198,Data!$B:$CP,Daily!ET$10,0)</f>
      </c>
      <c r="EU198" s="10">
        <f>VLOOKUP($EG198,Data!$B:$CP,Daily!EU$10,0)</f>
      </c>
      <c r="EV198" s="10">
        <f>VLOOKUP($EG198,Data!$B:$CP,Daily!EV$10,0)</f>
      </c>
      <c r="EW198" s="10">
        <f>VLOOKUP($EG198,Data!$B:$CP,Daily!EW$10,0)</f>
      </c>
      <c r="EX198" s="10">
        <f>VLOOKUP($EG198,Data!$B:$CP,Daily!EX$10,0)</f>
      </c>
      <c r="EY198" s="10">
        <f>VLOOKUP($EG198,Data!$B:$CP,Daily!EY$10,0)</f>
      </c>
      <c r="EZ198" s="10">
        <f>VLOOKUP($EG198,Data!$B:$CP,Daily!EZ$10,0)</f>
      </c>
      <c r="FA198" s="10">
        <f>VLOOKUP($EG198,Data!$B:$CP,Daily!FA$10,0)</f>
      </c>
      <c r="FB198" s="10">
        <f>VLOOKUP($EG198,Data!$B:$CP,Daily!FB$10,0)</f>
      </c>
      <c r="FC198" s="10">
        <f>VLOOKUP($EG198,Data!$B:$CP,Daily!FC$10,0)</f>
      </c>
      <c r="FD198" s="10">
        <f>VLOOKUP($EG198,Data!$B:$CP,Daily!FD$10,0)</f>
      </c>
      <c r="FE198" s="10">
        <f>VLOOKUP($EG198,Data!$B:$CP,Daily!FE$10,0)</f>
      </c>
      <c r="FF198" s="10">
        <f>VLOOKUP($EG198,Data!$B:$CP,Daily!FF$10,0)</f>
      </c>
      <c r="FG198" s="10">
        <f>VLOOKUP($EG198,Data!$B:$CP,Daily!FG$10,0)</f>
      </c>
      <c r="FH198" s="10">
        <f>VLOOKUP($EG198,Data!$B:$CP,Daily!FH$10,0)</f>
      </c>
      <c r="FI198" s="10">
        <f>VLOOKUP($EG198,Data!$B:$CP,Daily!FI$10,0)</f>
      </c>
      <c r="FJ198" s="10">
        <f>VLOOKUP($EG198,Data!$B:$CP,Daily!FJ$10,0)</f>
      </c>
      <c r="FK198" s="10">
        <f>VLOOKUP($EG198,Data!$B:$CP,Daily!FK$10,0)</f>
      </c>
      <c r="FL198" s="10">
        <f>VLOOKUP($EG198,Data!$B:$CP,Daily!FL$10,0)</f>
      </c>
      <c r="FM198" s="10">
        <f>VLOOKUP($EG198,Data!$B:$CP,Daily!FM$10,0)</f>
      </c>
      <c r="FN198" s="10">
        <f>VLOOKUP($EG198,Data!$B:$CP,Daily!FN$10,0)</f>
      </c>
      <c r="FO198" s="10">
        <f>VLOOKUP($EG198,Data!$B:$CP,Daily!FO$10,0)</f>
      </c>
      <c r="FP198" s="10">
        <f>VLOOKUP($EG198,Data!$B:$CP,Daily!FP$10,0)</f>
      </c>
      <c r="FQ198" s="10">
        <f>VLOOKUP($EG198,Data!$B:$CP,Daily!FQ$10,0)</f>
      </c>
      <c r="FR198" s="10">
        <f>VLOOKUP($EG198,Data!$B:$CP,Daily!FR$10,0)</f>
      </c>
      <c r="FS198" s="10">
        <f>VLOOKUP($EG198,Data!$B:$CP,Daily!FS$10,0)</f>
      </c>
      <c r="FT198" s="10">
        <f>VLOOKUP($EG198,Data!$B:$CP,Daily!FT$10,0)</f>
      </c>
      <c r="FU198" s="10">
        <f>VLOOKUP($EG198,Data!$B:$CP,Daily!FU$10,0)</f>
      </c>
      <c r="FV198" s="10">
        <f>VLOOKUP($EG198,Data!$B:$CP,Daily!FV$10,0)</f>
      </c>
      <c r="FW198" s="10">
        <f>VLOOKUP($EG198,Data!$B:$CP,Daily!FW$10,0)</f>
      </c>
      <c r="FX198" s="10">
        <f>VLOOKUP($EG198,Data!$B:$CP,Daily!FX$10,0)</f>
      </c>
      <c r="FY198" s="10">
        <f>VLOOKUP($EG198,Data!$B:$CP,Daily!FY$10,0)</f>
      </c>
      <c r="FZ198" s="10">
        <f>VLOOKUP($EG198,Data!$B:$CP,Daily!FZ$10,0)</f>
      </c>
      <c r="GA198" s="10">
        <f>VLOOKUP($EG198,Data!$B:$CP,Daily!GA$10,0)</f>
      </c>
      <c r="GB198" s="10">
        <f>VLOOKUP($EG198,Data!$B:$CP,Daily!GB$10,0)</f>
      </c>
      <c r="GC198" s="10">
        <f>VLOOKUP($EG198,Data!$B:$CP,Daily!GC$10,0)</f>
      </c>
      <c r="GD198" s="10">
        <f>VLOOKUP($EG198,Data!$B:$CP,Daily!GD$10,0)</f>
      </c>
      <c r="GE198" s="10">
        <f>VLOOKUP($EG198,Data!$B:$CP,Daily!GE$10,0)</f>
      </c>
      <c r="GF198" s="10">
        <f>VLOOKUP($EG198,Data!$B:$CP,Daily!GF$10,0)</f>
      </c>
      <c r="GG198" s="10">
        <f>VLOOKUP($EG198,Data!$B:$CP,Daily!GG$10,0)</f>
      </c>
      <c r="GH198" s="10">
        <f>VLOOKUP($EG198,Data!$B:$CP,Daily!GH$10,0)</f>
      </c>
      <c r="GI198" s="10">
        <f>VLOOKUP($EG198,Data!$B:$CP,Daily!GI$10,0)</f>
      </c>
      <c r="GJ198" s="10">
        <f>VLOOKUP($EG198,Data!$B:$CP,Daily!GJ$10,0)</f>
      </c>
      <c r="GK198" s="10">
        <f>VLOOKUP($EG198,Data!$B:$CP,Daily!GK$10,0)</f>
      </c>
      <c r="GL198" s="10">
        <f>VLOOKUP($EG198,Data!$B:$CP,Daily!GL$10,0)</f>
      </c>
      <c r="GM198" s="10">
        <f>VLOOKUP($EG198,Data!$B:$CP,Daily!GM$10,0)</f>
      </c>
      <c r="GN198" s="10">
        <f>VLOOKUP($EG198,Data!$B:$CP,Daily!GN$10,0)</f>
      </c>
      <c r="GO198" s="10">
        <f>VLOOKUP($EG198,Data!$B:$CP,Daily!GO$10,0)</f>
      </c>
      <c r="GP198" s="10">
        <f>VLOOKUP($EG198,Data!$B:$CP,Daily!GP$10,0)</f>
      </c>
      <c r="GQ198" s="10">
        <f>VLOOKUP($EG198,Data!$B:$CP,Daily!GQ$10,0)</f>
      </c>
      <c r="GR198" s="10">
        <f>VLOOKUP($EG198,Data!$B:$CP,Daily!GR$10,0)</f>
      </c>
      <c r="GS198" s="10">
        <f>VLOOKUP($EG198,Data!$B:$CP,Daily!GS$10,0)</f>
      </c>
      <c r="GT198" s="10">
        <f>VLOOKUP($EG198,Data!$B:$CP,Daily!GT$10,0)</f>
      </c>
      <c r="GU198" s="10">
        <f>VLOOKUP($EG198,Data!$B:$CP,Daily!GU$10,0)</f>
      </c>
      <c r="GV198" s="10">
        <f>VLOOKUP($EG198,Data!$B:$CP,Daily!GV$10,0)</f>
      </c>
      <c r="GW198" s="10">
        <f>VLOOKUP($EG198,Data!$B:$CP,Daily!GW$10,0)</f>
      </c>
      <c r="GX198" s="10">
        <f>VLOOKUP($EG198,Data!$B:$CP,Daily!GX$10,0)</f>
      </c>
      <c r="GY198" s="10">
        <f>VLOOKUP($EG198,Data!$B:$CP,Daily!GY$10,0)</f>
      </c>
      <c r="GZ198" s="10">
        <f>VLOOKUP($EG198,Data!$B:$CP,Daily!GZ$10,0)</f>
      </c>
      <c r="HA198" s="10">
        <f>VLOOKUP($EG198,Data!$B:$CP,Daily!HA$10,0)</f>
      </c>
      <c r="HB198" s="10">
        <f>VLOOKUP($EG198,Data!$B:$CP,Daily!HB$10,0)</f>
      </c>
      <c r="HC198" s="10">
        <f>VLOOKUP($EG198,Data!$B:$CP,Daily!HC$10,0)</f>
      </c>
      <c r="HD198" s="10">
        <f>VLOOKUP($EG198,Data!$B:$CP,Daily!HD$10,0)</f>
      </c>
      <c r="HE198" s="10">
        <f>VLOOKUP($EG198,Data!$B:$CP,Daily!HE$10,0)</f>
      </c>
      <c r="HF198" s="10">
        <f>VLOOKUP($EG198,Data!$B:$CP,Daily!HF$10,0)</f>
      </c>
      <c r="HG198" s="10">
        <f>VLOOKUP($EG198,Data!$B:$CP,Daily!HG$10,0)</f>
      </c>
      <c r="HH198" s="10">
        <f>VLOOKUP($EG198,Data!$B:$CP,Daily!HH$10,0)</f>
      </c>
      <c r="HI198" s="10">
        <f>VLOOKUP($EG198,Data!$B:$CP,Daily!HI$10,0)</f>
      </c>
      <c r="HJ198" s="10">
        <f>VLOOKUP($EG198,Data!$B:$CP,Daily!HJ$10,0)</f>
      </c>
      <c r="HK198" s="10">
        <f>VLOOKUP($EG198,Data!$B:$CP,Daily!HK$10,0)</f>
      </c>
      <c r="HL198" s="10">
        <f>VLOOKUP($EG198,Data!$B:$CP,Daily!HL$10,0)</f>
      </c>
      <c r="HM198" s="10">
        <f>VLOOKUP($EG198,Data!$B:$CP,Daily!HM$10,0)</f>
      </c>
      <c r="HN198" s="10">
        <f>VLOOKUP($EG198,Data!$B:$CP,Daily!HN$10,0)</f>
      </c>
      <c r="HO198" s="10">
        <f>VLOOKUP($EG198,Data!$B:$CP,Daily!HO$10,0)</f>
      </c>
      <c r="HP198" s="10">
        <f>VLOOKUP($EG198,Data!$B:$CP,Daily!HP$10,0)</f>
      </c>
      <c r="HQ198" s="10">
        <f>VLOOKUP($EG198,Data!$B:$CP,Daily!HQ$10,0)</f>
      </c>
      <c r="HR198" s="10">
        <f>VLOOKUP($EG198,Data!$B:$CP,Daily!HR$10,0)</f>
      </c>
      <c r="HS198" s="10">
        <f>VLOOKUP($EG198,Data!$B:$CP,Daily!HS$10,0)</f>
      </c>
      <c r="HT198" s="10">
        <f>VLOOKUP($EG198,Data!$B:$CP,Daily!HT$10,0)</f>
      </c>
      <c r="HU198" s="17"/>
      <c r="HV198" s="10">
        <f>_xlfn.QUARTILE.INC($EI198:$HS198,1)</f>
      </c>
      <c r="HW198" s="10">
        <f t="shared" ref="HW198:HZ198" si="3035">_xlfn.QUARTILE.INC($EI198:$HS198,1)</f>
      </c>
      <c r="HX198" s="10">
        <f t="shared" si="3035"/>
      </c>
      <c r="HY198" s="10">
        <f t="shared" si="3035"/>
      </c>
      <c r="HZ198" s="10">
        <f t="shared" si="3035"/>
      </c>
      <c r="IA198" s="53"/>
      <c r="IB198" s="11">
        <f t="shared" si="2910"/>
      </c>
      <c r="IC198" s="11">
        <f>AVERAGE(HM198:HS198)</f>
      </c>
      <c r="ID198" s="11">
        <f>AVERAGE(GP198:HS198)</f>
      </c>
      <c r="IE198" s="16"/>
      <c r="IF198" s="9" t="s">
        <v>930</v>
      </c>
      <c r="IG198" s="9" t="s">
        <v>172</v>
      </c>
      <c r="IH198" s="10">
        <f>VLOOKUP($IF198,Data!$B:$CP,Daily!IH$10,0)</f>
      </c>
      <c r="II198" s="10">
        <f>VLOOKUP($IF198,Data!$B:$CP,Daily!II$10,0)</f>
      </c>
      <c r="IJ198" s="10">
        <f>VLOOKUP($IF198,Data!$B:$CP,Daily!IJ$10,0)</f>
      </c>
      <c r="IK198" s="10">
        <f>VLOOKUP($IF198,Data!$B:$CP,Daily!IK$10,0)</f>
      </c>
      <c r="IL198" s="10">
        <f>VLOOKUP($IF198,Data!$B:$CP,Daily!IL$10,0)</f>
      </c>
      <c r="IM198" s="10">
        <f>VLOOKUP($IF198,Data!$B:$CP,Daily!IM$10,0)</f>
      </c>
      <c r="IN198" s="10">
        <f>VLOOKUP($IF198,Data!$B:$CP,Daily!IN$10,0)</f>
      </c>
      <c r="IO198" s="10">
        <f>VLOOKUP($IF198,Data!$B:$CP,Daily!IO$10,0)</f>
      </c>
      <c r="IP198" s="10">
        <f>VLOOKUP($IF198,Data!$B:$CP,Daily!IP$10,0)</f>
      </c>
      <c r="IQ198" s="10">
        <f>VLOOKUP($IF198,Data!$B:$CP,Daily!IQ$10,0)</f>
      </c>
      <c r="IR198" s="10">
        <f>VLOOKUP($IF198,Data!$B:$CP,Daily!IR$10,0)</f>
      </c>
      <c r="IS198" s="10">
        <f>VLOOKUP($IF198,Data!$B:$CP,Daily!IS$10,0)</f>
      </c>
      <c r="IT198" s="10">
        <f>VLOOKUP($IF198,Data!$B:$CP,Daily!IT$10,0)</f>
      </c>
      <c r="IU198" s="10">
        <f>VLOOKUP($IF198,Data!$B:$CP,Daily!IU$10,0)</f>
      </c>
      <c r="IV198" s="10">
        <f>VLOOKUP($IF198,Data!$B:$CP,Daily!IV$10,0)</f>
      </c>
      <c r="IW198" s="10">
        <f>VLOOKUP($IF198,Data!$B:$CP,Daily!IW$10,0)</f>
      </c>
      <c r="IX198" s="10">
        <f>VLOOKUP($IF198,Data!$B:$CP,Daily!IX$10,0)</f>
      </c>
      <c r="IY198" s="10">
        <f>VLOOKUP($IF198,Data!$B:$CP,Daily!IY$10,0)</f>
      </c>
      <c r="IZ198" s="10">
        <f>VLOOKUP($IF198,Data!$B:$CP,Daily!IZ$10,0)</f>
      </c>
      <c r="JA198" s="10">
        <f>VLOOKUP($IF198,Data!$B:$CP,Daily!JA$10,0)</f>
      </c>
      <c r="JB198" s="10">
        <f>VLOOKUP($IF198,Data!$B:$CP,Daily!JB$10,0)</f>
      </c>
      <c r="JC198" s="10">
        <f>VLOOKUP($IF198,Data!$B:$CP,Daily!JC$10,0)</f>
      </c>
      <c r="JD198" s="10">
        <f>VLOOKUP($IF198,Data!$B:$CP,Daily!JD$10,0)</f>
      </c>
      <c r="JE198" s="10">
        <f>VLOOKUP($IF198,Data!$B:$CP,Daily!JE$10,0)</f>
      </c>
      <c r="JF198" s="10">
        <f>VLOOKUP($IF198,Data!$B:$CP,Daily!JF$10,0)</f>
      </c>
      <c r="JG198" s="10">
        <f>VLOOKUP($IF198,Data!$B:$CP,Daily!JG$10,0)</f>
      </c>
      <c r="JH198" s="10">
        <f>VLOOKUP($IF198,Data!$B:$CP,Daily!JH$10,0)</f>
      </c>
      <c r="JI198" s="10">
        <f>VLOOKUP($IF198,Data!$B:$CP,Daily!JI$10,0)</f>
      </c>
      <c r="JJ198" s="10">
        <f>VLOOKUP($IF198,Data!$B:$CP,Daily!JJ$10,0)</f>
      </c>
      <c r="JK198" s="10">
        <f>VLOOKUP($IF198,Data!$B:$CP,Daily!JK$10,0)</f>
      </c>
      <c r="JL198" s="10">
        <f>VLOOKUP($IF198,Data!$B:$CP,Daily!JL$10,0)</f>
      </c>
      <c r="JM198" s="10">
        <f>VLOOKUP($IF198,Data!$B:$CP,Daily!JM$10,0)</f>
      </c>
      <c r="JN198" s="10">
        <f>VLOOKUP($IF198,Data!$B:$CP,Daily!JN$10,0)</f>
      </c>
      <c r="JO198" s="10">
        <f>VLOOKUP($IF198,Data!$B:$CP,Daily!JO$10,0)</f>
      </c>
      <c r="JP198" s="10">
        <f>VLOOKUP($IF198,Data!$B:$CP,Daily!JP$10,0)</f>
      </c>
      <c r="JQ198" s="10">
        <f>VLOOKUP($IF198,Data!$B:$CP,Daily!JQ$10,0)</f>
      </c>
      <c r="JR198" s="10">
        <f>VLOOKUP($IF198,Data!$B:$CP,Daily!JR$10,0)</f>
      </c>
      <c r="JS198" s="10">
        <f>VLOOKUP($IF198,Data!$B:$CP,Daily!JS$10,0)</f>
      </c>
      <c r="JT198" s="10">
        <f>VLOOKUP($IF198,Data!$B:$CP,Daily!JT$10,0)</f>
      </c>
      <c r="JU198" s="10">
        <f>VLOOKUP($IF198,Data!$B:$CP,Daily!JU$10,0)</f>
      </c>
      <c r="JV198" s="10">
        <f>VLOOKUP($IF198,Data!$B:$CP,Daily!JV$10,0)</f>
      </c>
      <c r="JW198" s="10">
        <f>VLOOKUP($IF198,Data!$B:$CP,Daily!JW$10,0)</f>
      </c>
      <c r="JX198" s="10">
        <f>VLOOKUP($IF198,Data!$B:$CP,Daily!JX$10,0)</f>
      </c>
      <c r="JY198" s="10">
        <f>VLOOKUP($IF198,Data!$B:$CP,Daily!JY$10,0)</f>
      </c>
      <c r="JZ198" s="10">
        <f>VLOOKUP($IF198,Data!$B:$CP,Daily!JZ$10,0)</f>
      </c>
      <c r="KA198" s="10">
        <f>VLOOKUP($IF198,Data!$B:$CP,Daily!KA$10,0)</f>
      </c>
      <c r="KB198" s="10">
        <f>VLOOKUP($IF198,Data!$B:$CP,Daily!KB$10,0)</f>
      </c>
      <c r="KC198" s="10">
        <f>VLOOKUP($IF198,Data!$B:$CP,Daily!KC$10,0)</f>
      </c>
      <c r="KD198" s="10">
        <f>VLOOKUP($IF198,Data!$B:$CP,Daily!KD$10,0)</f>
      </c>
      <c r="KE198" s="10">
        <f>VLOOKUP($IF198,Data!$B:$CP,Daily!KE$10,0)</f>
      </c>
      <c r="KF198" s="10">
        <f>VLOOKUP($IF198,Data!$B:$CP,Daily!KF$10,0)</f>
      </c>
      <c r="KG198" s="10">
        <f>VLOOKUP($IF198,Data!$B:$CP,Daily!KG$10,0)</f>
      </c>
      <c r="KH198" s="10">
        <f>VLOOKUP($IF198,Data!$B:$CP,Daily!KH$10,0)</f>
      </c>
      <c r="KI198" s="10">
        <f>VLOOKUP($IF198,Data!$B:$CP,Daily!KI$10,0)</f>
      </c>
      <c r="KJ198" s="10">
        <f>VLOOKUP($IF198,Data!$B:$CP,Daily!KJ$10,0)</f>
      </c>
      <c r="KK198" s="10">
        <f>VLOOKUP($IF198,Data!$B:$CP,Daily!KK$10,0)</f>
      </c>
      <c r="KL198" s="10">
        <f>VLOOKUP($IF198,Data!$B:$CP,Daily!KL$10,0)</f>
      </c>
      <c r="KM198" s="10">
        <f>VLOOKUP($IF198,Data!$B:$CP,Daily!KM$10,0)</f>
      </c>
      <c r="KN198" s="10">
        <f>VLOOKUP($IF198,Data!$B:$CP,Daily!KN$10,0)</f>
      </c>
      <c r="KO198" s="10">
        <f>VLOOKUP($IF198,Data!$B:$CP,Daily!KO$10,0)</f>
      </c>
      <c r="KP198" s="10">
        <f>VLOOKUP($IF198,Data!$B:$CP,Daily!KP$10,0)</f>
      </c>
      <c r="KQ198" s="10">
        <f>VLOOKUP($IF198,Data!$B:$CP,Daily!KQ$10,0)</f>
      </c>
      <c r="KR198" s="10">
        <f>VLOOKUP($IF198,Data!$B:$CP,Daily!KR$10,0)</f>
      </c>
      <c r="KS198" s="10">
        <f>VLOOKUP($IF198,Data!$B:$CP,Daily!KS$10,0)</f>
      </c>
      <c r="KT198" s="10">
        <f>VLOOKUP($IF198,Data!$B:$CP,Daily!KT$10,0)</f>
      </c>
      <c r="KU198" s="10">
        <f>VLOOKUP($IF198,Data!$B:$CP,Daily!KU$10,0)</f>
      </c>
      <c r="KV198" s="10">
        <f>VLOOKUP($IF198,Data!$B:$CP,Daily!KV$10,0)</f>
      </c>
      <c r="KW198" s="10">
        <f>VLOOKUP($IF198,Data!$B:$CP,Daily!KW$10,0)</f>
      </c>
      <c r="KX198" s="10">
        <f>VLOOKUP($IF198,Data!$B:$CP,Daily!KX$10,0)</f>
      </c>
      <c r="KY198" s="10">
        <f>VLOOKUP($IF198,Data!$B:$CP,Daily!KY$10,0)</f>
      </c>
      <c r="KZ198" s="10">
        <f>VLOOKUP($IF198,Data!$B:$CP,Daily!KZ$10,0)</f>
      </c>
      <c r="LA198" s="10">
        <f>VLOOKUP($IF198,Data!$B:$CP,Daily!LA$10,0)</f>
      </c>
      <c r="LB198" s="10">
        <f>VLOOKUP($IF198,Data!$B:$CP,Daily!LB$10,0)</f>
      </c>
      <c r="LC198" s="10">
        <f>VLOOKUP($IF198,Data!$B:$CP,Daily!LC$10,0)</f>
      </c>
      <c r="LD198" s="10">
        <f>VLOOKUP($IF198,Data!$B:$CP,Daily!LD$10,0)</f>
      </c>
      <c r="LE198" s="10">
        <f>VLOOKUP($IF198,Data!$B:$CP,Daily!LE$10,0)</f>
      </c>
      <c r="LF198" s="10">
        <f>VLOOKUP($IF198,Data!$B:$CP,Daily!LF$10,0)</f>
      </c>
      <c r="LG198" s="10">
        <f>VLOOKUP($IF198,Data!$B:$CP,Daily!LG$10,0)</f>
      </c>
      <c r="LH198" s="10">
        <f>VLOOKUP($IF198,Data!$B:$CP,Daily!LH$10,0)</f>
      </c>
      <c r="LI198" s="10">
        <f>VLOOKUP($IF198,Data!$B:$CP,Daily!LI$10,0)</f>
      </c>
      <c r="LJ198" s="10">
        <f>VLOOKUP($IF198,Data!$B:$CP,Daily!LJ$10,0)</f>
      </c>
      <c r="LK198" s="10">
        <f>VLOOKUP($IF198,Data!$B:$CP,Daily!LK$10,0)</f>
      </c>
      <c r="LL198" s="10">
        <f>VLOOKUP($IF198,Data!$B:$CP,Daily!LL$10,0)</f>
      </c>
      <c r="LM198" s="10">
        <f>VLOOKUP($IF198,Data!$B:$CP,Daily!LM$10,0)</f>
      </c>
      <c r="LN198" s="10">
        <f>VLOOKUP($IF198,Data!$B:$CP,Daily!LN$10,0)</f>
      </c>
      <c r="LO198" s="10">
        <f>VLOOKUP($IF198,Data!$B:$CP,Daily!LO$10,0)</f>
      </c>
      <c r="LP198" s="10">
        <f>VLOOKUP($IF198,Data!$B:$CP,Daily!LP$10,0)</f>
      </c>
      <c r="LQ198" s="10">
        <f>VLOOKUP($IF198,Data!$B:$CP,Daily!LQ$10,0)</f>
      </c>
      <c r="LR198" s="10">
        <f>VLOOKUP($IF198,Data!$B:$CP,Daily!LR$10,0)</f>
      </c>
      <c r="LS198" s="10">
        <f>VLOOKUP($IF198,Data!$B:$CP,Daily!LS$10,0)</f>
      </c>
      <c r="LU198" s="10">
        <f t="shared" si="1906"/>
      </c>
      <c r="LV198" s="10">
        <f t="shared" si="1907"/>
      </c>
      <c r="LW198" s="10">
        <f t="shared" ref="LW198" si="3036">LV198-LU198</f>
      </c>
      <c r="LX198" s="10">
        <f>LV198+(1.25*LW198)</f>
      </c>
      <c r="LY198" s="10">
        <f>LU198-(1.25*LW198)</f>
      </c>
      <c r="LZ198" s="53"/>
      <c r="MA198" s="11">
        <f>_xlfn.STDEV.P(JL198:LS198)</f>
      </c>
      <c r="MB198" s="11">
        <f>AVERAGE(LL198:LR198)</f>
      </c>
      <c r="MC198" s="11">
        <f>AVERAGE(KO198:LR198)</f>
      </c>
    </row>
    <row r="199" spans="4:341" ht="14.25" customHeight="1" x14ac:dyDescent="0.25">
      <c r="D199" s="130" t="s">
        <v>931</v>
      </c>
      <c r="E199" s="67" t="str">
        <f>VLOOKUP($D199,'Metric Nature'!$C:$D,2,0)&amp;IF(($F199&lt;(EA199)),"Below",IF(($F199&gt;(DZ199)),"Above","Within"))</f>
      </c>
      <c r="F199" s="62">
        <f>DU199</f>
      </c>
      <c r="G199" s="92">
        <f>ED199</f>
      </c>
      <c r="H199" s="62">
        <f>IFERROR(((F199-G199)/G199),0)</f>
      </c>
      <c r="I199" s="89">
        <f>EE199</f>
      </c>
      <c r="J199" s="62">
        <f>IFERROR(((F199-I199)/I199),0)</f>
      </c>
      <c r="K199" s="68"/>
      <c r="L199" s="70"/>
      <c r="M199" s="67" t="str">
        <f>VLOOKUP($D199,'Metric Nature'!$C:$D,2,0)&amp;IF(($N199&lt;(HZ199)),"Below",IF(($N199&gt;(HY199)),"Above","Within"))</f>
      </c>
      <c r="N199" s="71">
        <f t="shared" ref="N199" si="3037">HT199</f>
      </c>
      <c r="O199" s="63">
        <f t="shared" ref="O199" si="3038">IC199</f>
      </c>
      <c r="P199" s="98">
        <f t="shared" ref="P199" si="3039">IFERROR(((N199-O199)/O199),0)</f>
      </c>
      <c r="Q199" s="63">
        <f t="shared" ref="Q199" si="3040">ID199</f>
      </c>
      <c r="R199" s="69">
        <f t="shared" ref="R199" si="3041">IFERROR(((N199-Q199)/Q199),0)</f>
      </c>
      <c r="S199" s="68"/>
      <c r="T199" s="70"/>
      <c r="U199" s="67" t="str">
        <f>VLOOKUP($D199,'Metric Nature'!$C:$D,2,0)&amp;IF(($V199&lt;(LY199)),"Below",IF(($V199&gt;(LX199)),"Above","Within"))</f>
      </c>
      <c r="V199" s="62">
        <f t="shared" ref="V199" si="3042">LS199</f>
      </c>
      <c r="W199" s="63">
        <f t="shared" ref="W199" si="3043">MB199</f>
      </c>
      <c r="X199" s="62">
        <f t="shared" ref="X199" si="3044">IFERROR(((V199-W199)/W199),0)</f>
      </c>
      <c r="Y199" s="63">
        <f t="shared" ref="Y199" si="3045">MC199</f>
      </c>
      <c r="Z199" s="69">
        <f t="shared" ref="Z199" si="3046">IFERROR(((V199-Y199)/Y199),0)</f>
      </c>
      <c r="AA199" s="68"/>
      <c r="AB199" s="70"/>
      <c r="AC199" s="60"/>
      <c r="AI199" s="9" t="s">
        <v>932</v>
      </c>
      <c r="AJ199" s="14">
        <f>IFERROR(IFERROR(VLOOKUP($EG199,Data!$B:$CP,Daily!EI$10,0)+VLOOKUP($IF199,Data!$B:$CP,Daily!IH$10,0),0)/AJ$198,0)</f>
      </c>
      <c r="AK199" s="14">
        <f>IFERROR(IFERROR(VLOOKUP($EG199,Data!$B:$CP,Daily!EJ$10,0)+VLOOKUP($IF199,Data!$B:$CP,Daily!II$10,0),0)/AK$198,0)</f>
      </c>
      <c r="AL199" s="14">
        <f>IFERROR(IFERROR(VLOOKUP($EG199,Data!$B:$CP,Daily!EK$10,0)+VLOOKUP($IF199,Data!$B:$CP,Daily!IJ$10,0),0)/AL$198,0)</f>
      </c>
      <c r="AM199" s="14">
        <f>IFERROR(IFERROR(VLOOKUP($EG199,Data!$B:$CP,Daily!EL$10,0)+VLOOKUP($IF199,Data!$B:$CP,Daily!IK$10,0),0)/AM$198,0)</f>
      </c>
      <c r="AN199" s="14">
        <f>IFERROR(IFERROR(VLOOKUP($EG199,Data!$B:$CP,Daily!EM$10,0)+VLOOKUP($IF199,Data!$B:$CP,Daily!IL$10,0),0)/AN$198,0)</f>
      </c>
      <c r="AO199" s="14">
        <f>IFERROR(IFERROR(VLOOKUP($EG199,Data!$B:$CP,Daily!EN$10,0)+VLOOKUP($IF199,Data!$B:$CP,Daily!IM$10,0),0)/AO$198,0)</f>
      </c>
      <c r="AP199" s="14">
        <f>IFERROR(IFERROR(VLOOKUP($EG199,Data!$B:$CP,Daily!EO$10,0)+VLOOKUP($IF199,Data!$B:$CP,Daily!IN$10,0),0)/AP$198,0)</f>
      </c>
      <c r="AQ199" s="14">
        <f>IFERROR(IFERROR(VLOOKUP($EG199,Data!$B:$CP,Daily!EP$10,0)+VLOOKUP($IF199,Data!$B:$CP,Daily!IO$10,0),0)/AQ$198,0)</f>
      </c>
      <c r="AR199" s="14">
        <f>IFERROR(IFERROR(VLOOKUP($EG199,Data!$B:$CP,Daily!EQ$10,0)+VLOOKUP($IF199,Data!$B:$CP,Daily!IP$10,0),0)/AR$198,0)</f>
      </c>
      <c r="AS199" s="14">
        <f>IFERROR(IFERROR(VLOOKUP($EG199,Data!$B:$CP,Daily!ER$10,0)+VLOOKUP($IF199,Data!$B:$CP,Daily!IQ$10,0),0)/AS$198,0)</f>
      </c>
      <c r="AT199" s="14">
        <f>IFERROR(IFERROR(VLOOKUP($EG199,Data!$B:$CP,Daily!ES$10,0)+VLOOKUP($IF199,Data!$B:$CP,Daily!IR$10,0),0)/AT$198,0)</f>
      </c>
      <c r="AU199" s="14">
        <f>IFERROR(IFERROR(VLOOKUP($EG199,Data!$B:$CP,Daily!ET$10,0)+VLOOKUP($IF199,Data!$B:$CP,Daily!IS$10,0),0)/AU$198,0)</f>
      </c>
      <c r="AV199" s="14">
        <f>IFERROR(IFERROR(VLOOKUP($EG199,Data!$B:$CP,Daily!EU$10,0)+VLOOKUP($IF199,Data!$B:$CP,Daily!IT$10,0),0)/AV$198,0)</f>
      </c>
      <c r="AW199" s="14">
        <f>IFERROR(IFERROR(VLOOKUP($EG199,Data!$B:$CP,Daily!EV$10,0)+VLOOKUP($IF199,Data!$B:$CP,Daily!IU$10,0),0)/AW$198,0)</f>
      </c>
      <c r="AX199" s="14">
        <f>IFERROR(IFERROR(VLOOKUP($EG199,Data!$B:$CP,Daily!EW$10,0)+VLOOKUP($IF199,Data!$B:$CP,Daily!IV$10,0),0)/AX$198,0)</f>
      </c>
      <c r="AY199" s="14">
        <f>IFERROR(IFERROR(VLOOKUP($EG199,Data!$B:$CP,Daily!EX$10,0)+VLOOKUP($IF199,Data!$B:$CP,Daily!IW$10,0),0)/AY$198,0)</f>
      </c>
      <c r="AZ199" s="14">
        <f>IFERROR(IFERROR(VLOOKUP($EG199,Data!$B:$CP,Daily!EY$10,0)+VLOOKUP($IF199,Data!$B:$CP,Daily!IX$10,0),0)/AZ$198,0)</f>
      </c>
      <c r="BA199" s="14">
        <f>IFERROR(IFERROR(VLOOKUP($EG199,Data!$B:$CP,Daily!EZ$10,0)+VLOOKUP($IF199,Data!$B:$CP,Daily!IY$10,0),0)/BA$198,0)</f>
      </c>
      <c r="BB199" s="14">
        <f>IFERROR(IFERROR(VLOOKUP($EG199,Data!$B:$CP,Daily!FA$10,0)+VLOOKUP($IF199,Data!$B:$CP,Daily!IZ$10,0),0)/BB$198,0)</f>
      </c>
      <c r="BC199" s="14">
        <f>IFERROR(IFERROR(VLOOKUP($EG199,Data!$B:$CP,Daily!FB$10,0)+VLOOKUP($IF199,Data!$B:$CP,Daily!JA$10,0),0)/BC$198,0)</f>
      </c>
      <c r="BD199" s="14">
        <f>IFERROR(IFERROR(VLOOKUP($EG199,Data!$B:$CP,Daily!FC$10,0)+VLOOKUP($IF199,Data!$B:$CP,Daily!JB$10,0),0)/BD$198,0)</f>
      </c>
      <c r="BE199" s="14">
        <f>IFERROR(IFERROR(VLOOKUP($EG199,Data!$B:$CP,Daily!FD$10,0)+VLOOKUP($IF199,Data!$B:$CP,Daily!JC$10,0),0)/BE$198,0)</f>
      </c>
      <c r="BF199" s="14">
        <f>IFERROR(IFERROR(VLOOKUP($EG199,Data!$B:$CP,Daily!FE$10,0)+VLOOKUP($IF199,Data!$B:$CP,Daily!JD$10,0),0)/BF$198,0)</f>
      </c>
      <c r="BG199" s="14">
        <f>IFERROR(IFERROR(VLOOKUP($EG199,Data!$B:$CP,Daily!FF$10,0)+VLOOKUP($IF199,Data!$B:$CP,Daily!JE$10,0),0)/BG$198,0)</f>
      </c>
      <c r="BH199" s="14">
        <f>IFERROR(IFERROR(VLOOKUP($EG199,Data!$B:$CP,Daily!FG$10,0)+VLOOKUP($IF199,Data!$B:$CP,Daily!JF$10,0),0)/BH$198,0)</f>
      </c>
      <c r="BI199" s="14">
        <f>IFERROR(IFERROR(VLOOKUP($EG199,Data!$B:$CP,Daily!FH$10,0)+VLOOKUP($IF199,Data!$B:$CP,Daily!JG$10,0),0)/BI$198,0)</f>
      </c>
      <c r="BJ199" s="14">
        <f>IFERROR(IFERROR(VLOOKUP($EG199,Data!$B:$CP,Daily!FI$10,0)+VLOOKUP($IF199,Data!$B:$CP,Daily!JH$10,0),0)/BJ$198,0)</f>
      </c>
      <c r="BK199" s="14">
        <f>IFERROR(IFERROR(VLOOKUP($EG199,Data!$B:$CP,Daily!FJ$10,0)+VLOOKUP($IF199,Data!$B:$CP,Daily!JI$10,0),0)/BK$198,0)</f>
      </c>
      <c r="BL199" s="14">
        <f>IFERROR(IFERROR(VLOOKUP($EG199,Data!$B:$CP,Daily!FK$10,0)+VLOOKUP($IF199,Data!$B:$CP,Daily!JJ$10,0),0)/BL$198,0)</f>
      </c>
      <c r="BM199" s="14">
        <f>IFERROR(IFERROR(VLOOKUP($EG199,Data!$B:$CP,Daily!FL$10,0)+VLOOKUP($IF199,Data!$B:$CP,Daily!JK$10,0),0)/BM$198,0)</f>
      </c>
      <c r="BN199" s="14">
        <f>IFERROR(IFERROR(VLOOKUP($EG199,Data!$B:$CP,Daily!FM$10,0)+VLOOKUP($IF199,Data!$B:$CP,Daily!JL$10,0),0)/BN$198,0)</f>
      </c>
      <c r="BO199" s="14">
        <f>IFERROR(IFERROR(VLOOKUP($EG199,Data!$B:$CP,Daily!FN$10,0)+VLOOKUP($IF199,Data!$B:$CP,Daily!JM$10,0),0)/BO$198,0)</f>
      </c>
      <c r="BP199" s="14">
        <f>IFERROR(IFERROR(VLOOKUP($EG199,Data!$B:$CP,Daily!FO$10,0)+VLOOKUP($IF199,Data!$B:$CP,Daily!JN$10,0),0)/BP$198,0)</f>
      </c>
      <c r="BQ199" s="14">
        <f>IFERROR(IFERROR(VLOOKUP($EG199,Data!$B:$CP,Daily!FP$10,0)+VLOOKUP($IF199,Data!$B:$CP,Daily!JO$10,0),0)/BQ$198,0)</f>
      </c>
      <c r="BR199" s="14">
        <f>IFERROR(IFERROR(VLOOKUP($EG199,Data!$B:$CP,Daily!FQ$10,0)+VLOOKUP($IF199,Data!$B:$CP,Daily!JP$10,0),0)/BR$198,0)</f>
      </c>
      <c r="BS199" s="14">
        <f>IFERROR(IFERROR(VLOOKUP($EG199,Data!$B:$CP,Daily!FR$10,0)+VLOOKUP($IF199,Data!$B:$CP,Daily!JQ$10,0),0)/BS$198,0)</f>
      </c>
      <c r="BT199" s="14">
        <f>IFERROR(IFERROR(VLOOKUP($EG199,Data!$B:$CP,Daily!FS$10,0)+VLOOKUP($IF199,Data!$B:$CP,Daily!JR$10,0),0)/BT$198,0)</f>
      </c>
      <c r="BU199" s="14">
        <f>IFERROR(IFERROR(VLOOKUP($EG199,Data!$B:$CP,Daily!FT$10,0)+VLOOKUP($IF199,Data!$B:$CP,Daily!JS$10,0),0)/BU$198,0)</f>
      </c>
      <c r="BV199" s="14">
        <f>IFERROR(IFERROR(VLOOKUP($EG199,Data!$B:$CP,Daily!FU$10,0)+VLOOKUP($IF199,Data!$B:$CP,Daily!JT$10,0),0)/BV$198,0)</f>
      </c>
      <c r="BW199" s="14">
        <f>IFERROR(IFERROR(VLOOKUP($EG199,Data!$B:$CP,Daily!FV$10,0)+VLOOKUP($IF199,Data!$B:$CP,Daily!JU$10,0),0)/BW$198,0)</f>
      </c>
      <c r="BX199" s="14">
        <f>IFERROR(IFERROR(VLOOKUP($EG199,Data!$B:$CP,Daily!FW$10,0)+VLOOKUP($IF199,Data!$B:$CP,Daily!JV$10,0),0)/BX$198,0)</f>
      </c>
      <c r="BY199" s="14">
        <f>IFERROR(IFERROR(VLOOKUP($EG199,Data!$B:$CP,Daily!FX$10,0)+VLOOKUP($IF199,Data!$B:$CP,Daily!JW$10,0),0)/BY$198,0)</f>
      </c>
      <c r="BZ199" s="14">
        <f>IFERROR(IFERROR(VLOOKUP($EG199,Data!$B:$CP,Daily!FY$10,0)+VLOOKUP($IF199,Data!$B:$CP,Daily!JX$10,0),0)/BZ$198,0)</f>
      </c>
      <c r="CA199" s="14">
        <f>IFERROR(IFERROR(VLOOKUP($EG199,Data!$B:$CP,Daily!FZ$10,0)+VLOOKUP($IF199,Data!$B:$CP,Daily!JY$10,0),0)/CA$198,0)</f>
      </c>
      <c r="CB199" s="14">
        <f>IFERROR(IFERROR(VLOOKUP($EG199,Data!$B:$CP,Daily!GA$10,0)+VLOOKUP($IF199,Data!$B:$CP,Daily!JZ$10,0),0)/CB$198,0)</f>
      </c>
      <c r="CC199" s="14">
        <f>IFERROR(IFERROR(VLOOKUP($EG199,Data!$B:$CP,Daily!GB$10,0)+VLOOKUP($IF199,Data!$B:$CP,Daily!KA$10,0),0)/CC$198,0)</f>
      </c>
      <c r="CD199" s="14">
        <f>IFERROR(IFERROR(VLOOKUP($EG199,Data!$B:$CP,Daily!GC$10,0)+VLOOKUP($IF199,Data!$B:$CP,Daily!KB$10,0),0)/CD$198,0)</f>
      </c>
      <c r="CE199" s="14">
        <f>IFERROR(IFERROR(VLOOKUP($EG199,Data!$B:$CP,Daily!GD$10,0)+VLOOKUP($IF199,Data!$B:$CP,Daily!KC$10,0),0)/CE$198,0)</f>
      </c>
      <c r="CF199" s="14">
        <f>IFERROR(IFERROR(VLOOKUP($EG199,Data!$B:$CP,Daily!GE$10,0)+VLOOKUP($IF199,Data!$B:$CP,Daily!KD$10,0),0)/CF$198,0)</f>
      </c>
      <c r="CG199" s="14">
        <f>IFERROR(IFERROR(VLOOKUP($EG199,Data!$B:$CP,Daily!GF$10,0)+VLOOKUP($IF199,Data!$B:$CP,Daily!KE$10,0),0)/CG$198,0)</f>
      </c>
      <c r="CH199" s="14">
        <f>IFERROR(IFERROR(VLOOKUP($EG199,Data!$B:$CP,Daily!GG$10,0)+VLOOKUP($IF199,Data!$B:$CP,Daily!KF$10,0),0)/CH$198,0)</f>
      </c>
      <c r="CI199" s="14">
        <f>IFERROR(IFERROR(VLOOKUP($EG199,Data!$B:$CP,Daily!GH$10,0)+VLOOKUP($IF199,Data!$B:$CP,Daily!KG$10,0),0)/CI$198,0)</f>
      </c>
      <c r="CJ199" s="14">
        <f>IFERROR(IFERROR(VLOOKUP($EG199,Data!$B:$CP,Daily!GI$10,0)+VLOOKUP($IF199,Data!$B:$CP,Daily!KH$10,0),0)/CJ$198,0)</f>
      </c>
      <c r="CK199" s="14">
        <f>IFERROR(IFERROR(VLOOKUP($EG199,Data!$B:$CP,Daily!GJ$10,0)+VLOOKUP($IF199,Data!$B:$CP,Daily!KI$10,0),0)/CK$198,0)</f>
      </c>
      <c r="CL199" s="14">
        <f>IFERROR(IFERROR(VLOOKUP($EG199,Data!$B:$CP,Daily!GK$10,0)+VLOOKUP($IF199,Data!$B:$CP,Daily!KJ$10,0),0)/CL$198,0)</f>
      </c>
      <c r="CM199" s="14">
        <f>IFERROR(IFERROR(VLOOKUP($EG199,Data!$B:$CP,Daily!GL$10,0)+VLOOKUP($IF199,Data!$B:$CP,Daily!KK$10,0),0)/CM$198,0)</f>
      </c>
      <c r="CN199" s="14">
        <f>IFERROR(IFERROR(VLOOKUP($EG199,Data!$B:$CP,Daily!GM$10,0)+VLOOKUP($IF199,Data!$B:$CP,Daily!KL$10,0),0)/CN$198,0)</f>
      </c>
      <c r="CO199" s="14">
        <f>IFERROR(IFERROR(VLOOKUP($EG199,Data!$B:$CP,Daily!GN$10,0)+VLOOKUP($IF199,Data!$B:$CP,Daily!KM$10,0),0)/CO$198,0)</f>
      </c>
      <c r="CP199" s="14">
        <f>IFERROR(IFERROR(VLOOKUP($EG199,Data!$B:$CP,Daily!GO$10,0)+VLOOKUP($IF199,Data!$B:$CP,Daily!KN$10,0),0)/CP$198,0)</f>
      </c>
      <c r="CQ199" s="14">
        <f>IFERROR(IFERROR(VLOOKUP($EG199,Data!$B:$CP,Daily!GP$10,0)+VLOOKUP($IF199,Data!$B:$CP,Daily!KO$10,0),0)/CQ$198,0)</f>
      </c>
      <c r="CR199" s="14">
        <f>IFERROR(IFERROR(VLOOKUP($EG199,Data!$B:$CP,Daily!GQ$10,0)+VLOOKUP($IF199,Data!$B:$CP,Daily!KP$10,0),0)/CR$198,0)</f>
      </c>
      <c r="CS199" s="14">
        <f>IFERROR(IFERROR(VLOOKUP($EG199,Data!$B:$CP,Daily!GR$10,0)+VLOOKUP($IF199,Data!$B:$CP,Daily!KQ$10,0),0)/CS$198,0)</f>
      </c>
      <c r="CT199" s="14">
        <f>IFERROR(IFERROR(VLOOKUP($EG199,Data!$B:$CP,Daily!GS$10,0)+VLOOKUP($IF199,Data!$B:$CP,Daily!KR$10,0),0)/CT$198,0)</f>
      </c>
      <c r="CU199" s="14">
        <f>IFERROR(IFERROR(VLOOKUP($EG199,Data!$B:$CP,Daily!GT$10,0)+VLOOKUP($IF199,Data!$B:$CP,Daily!KS$10,0),0)/CU$198,0)</f>
      </c>
      <c r="CV199" s="14">
        <f>IFERROR(IFERROR(VLOOKUP($EG199,Data!$B:$CP,Daily!GU$10,0)+VLOOKUP($IF199,Data!$B:$CP,Daily!KT$10,0),0)/CV$198,0)</f>
      </c>
      <c r="CW199" s="14">
        <f>IFERROR(IFERROR(VLOOKUP($EG199,Data!$B:$CP,Daily!GV$10,0)+VLOOKUP($IF199,Data!$B:$CP,Daily!KU$10,0),0)/CW$198,0)</f>
      </c>
      <c r="CX199" s="14">
        <f>IFERROR(IFERROR(VLOOKUP($EG199,Data!$B:$CP,Daily!GW$10,0)+VLOOKUP($IF199,Data!$B:$CP,Daily!KV$10,0),0)/CX$198,0)</f>
      </c>
      <c r="CY199" s="14">
        <f>IFERROR(IFERROR(VLOOKUP($EG199,Data!$B:$CP,Daily!GX$10,0)+VLOOKUP($IF199,Data!$B:$CP,Daily!KW$10,0),0)/CY$198,0)</f>
      </c>
      <c r="CZ199" s="14">
        <f>IFERROR(IFERROR(VLOOKUP($EG199,Data!$B:$CP,Daily!GY$10,0)+VLOOKUP($IF199,Data!$B:$CP,Daily!KX$10,0),0)/CZ$198,0)</f>
      </c>
      <c r="DA199" s="14">
        <f>IFERROR(IFERROR(VLOOKUP($EG199,Data!$B:$CP,Daily!GZ$10,0)+VLOOKUP($IF199,Data!$B:$CP,Daily!KY$10,0),0)/DA$198,0)</f>
      </c>
      <c r="DB199" s="14">
        <f>IFERROR(IFERROR(VLOOKUP($EG199,Data!$B:$CP,Daily!HA$10,0)+VLOOKUP($IF199,Data!$B:$CP,Daily!KZ$10,0),0)/DB$198,0)</f>
      </c>
      <c r="DC199" s="14">
        <f>IFERROR(IFERROR(VLOOKUP($EG199,Data!$B:$CP,Daily!HB$10,0)+VLOOKUP($IF199,Data!$B:$CP,Daily!LA$10,0),0)/DC$198,0)</f>
      </c>
      <c r="DD199" s="14">
        <f>IFERROR(IFERROR(VLOOKUP($EG199,Data!$B:$CP,Daily!HC$10,0)+VLOOKUP($IF199,Data!$B:$CP,Daily!LB$10,0),0)/DD$198,0)</f>
      </c>
      <c r="DE199" s="14">
        <f>IFERROR(IFERROR(VLOOKUP($EG199,Data!$B:$CP,Daily!HD$10,0)+VLOOKUP($IF199,Data!$B:$CP,Daily!LC$10,0),0)/DE$198,0)</f>
      </c>
      <c r="DF199" s="14">
        <f>IFERROR(IFERROR(VLOOKUP($EG199,Data!$B:$CP,Daily!HE$10,0)+VLOOKUP($IF199,Data!$B:$CP,Daily!LD$10,0),0)/DF$198,0)</f>
      </c>
      <c r="DG199" s="14">
        <f>IFERROR(IFERROR(VLOOKUP($EG199,Data!$B:$CP,Daily!HF$10,0)+VLOOKUP($IF199,Data!$B:$CP,Daily!LE$10,0),0)/DG$198,0)</f>
      </c>
      <c r="DH199" s="14">
        <f>IFERROR(IFERROR(VLOOKUP($EG199,Data!$B:$CP,Daily!HG$10,0)+VLOOKUP($IF199,Data!$B:$CP,Daily!LF$10,0),0)/DH$198,0)</f>
      </c>
      <c r="DI199" s="14">
        <f>IFERROR(IFERROR(VLOOKUP($EG199,Data!$B:$CP,Daily!HH$10,0)+VLOOKUP($IF199,Data!$B:$CP,Daily!LG$10,0),0)/DI$198,0)</f>
      </c>
      <c r="DJ199" s="14">
        <f>IFERROR(IFERROR(VLOOKUP($EG199,Data!$B:$CP,Daily!HI$10,0)+VLOOKUP($IF199,Data!$B:$CP,Daily!LH$10,0),0)/DJ$198,0)</f>
      </c>
      <c r="DK199" s="14">
        <f>IFERROR(IFERROR(VLOOKUP($EG199,Data!$B:$CP,Daily!HJ$10,0)+VLOOKUP($IF199,Data!$B:$CP,Daily!LI$10,0),0)/DK$198,0)</f>
      </c>
      <c r="DL199" s="14">
        <f>IFERROR(IFERROR(VLOOKUP($EG199,Data!$B:$CP,Daily!HK$10,0)+VLOOKUP($IF199,Data!$B:$CP,Daily!LJ$10,0),0)/DL$198,0)</f>
      </c>
      <c r="DM199" s="14">
        <f>IFERROR(IFERROR(VLOOKUP($EG199,Data!$B:$CP,Daily!HL$10,0)+VLOOKUP($IF199,Data!$B:$CP,Daily!LK$10,0),0)/DM$198,0)</f>
      </c>
      <c r="DN199" s="14">
        <f>IFERROR(IFERROR(VLOOKUP($EG199,Data!$B:$CP,Daily!HM$10,0)+VLOOKUP($IF199,Data!$B:$CP,Daily!LL$10,0),0)/DN$198,0)</f>
      </c>
      <c r="DO199" s="14">
        <f>IFERROR(IFERROR(VLOOKUP($EG199,Data!$B:$CP,Daily!HN$10,0)+VLOOKUP($IF199,Data!$B:$CP,Daily!LM$10,0),0)/DO$198,0)</f>
      </c>
      <c r="DP199" s="14">
        <f>IFERROR(IFERROR(VLOOKUP($EG199,Data!$B:$CP,Daily!HO$10,0)+VLOOKUP($IF199,Data!$B:$CP,Daily!LN$10,0),0)/DP$198,0)</f>
      </c>
      <c r="DQ199" s="14">
        <f>IFERROR(IFERROR(VLOOKUP($EG199,Data!$B:$CP,Daily!HP$10,0)+VLOOKUP($IF199,Data!$B:$CP,Daily!LO$10,0),0)/DQ$198,0)</f>
      </c>
      <c r="DR199" s="14">
        <f>IFERROR(IFERROR(VLOOKUP($EG199,Data!$B:$CP,Daily!HQ$10,0)+VLOOKUP($IF199,Data!$B:$CP,Daily!LP$10,0),0)/DR$198,0)</f>
      </c>
      <c r="DS199" s="14">
        <f>IFERROR(IFERROR(VLOOKUP($EG199,Data!$B:$CP,Daily!HR$10,0)+VLOOKUP($IF199,Data!$B:$CP,Daily!LQ$10,0),0)/DS$198,0)</f>
      </c>
      <c r="DT199" s="14">
        <f>IFERROR(IFERROR(VLOOKUP($EG199,Data!$B:$CP,Daily!HS$10,0)+VLOOKUP($IF199,Data!$B:$CP,Daily!LR$10,0),0)/DT$198,0)</f>
      </c>
      <c r="DU199" s="14">
        <f>IFERROR(IFERROR(VLOOKUP($EG199,Data!$B:$CP,Daily!HT$10,0)+VLOOKUP($IF199,Data!$B:$CP,Daily!LS$10,0),0)/DU$198,0)</f>
      </c>
      <c r="DV199" s="55"/>
      <c r="DW199" s="14">
        <f>_xlfn.QUARTILE.INC($AJ199:$DT199,1)</f>
      </c>
      <c r="DX199" s="14">
        <f>_xlfn.QUARTILE.INC($AJ199:$DT199,3)</f>
      </c>
      <c r="DY199" s="14">
        <f>DX199-DW199</f>
      </c>
      <c r="DZ199" s="14">
        <f>DX199+(0.75*DY199)</f>
      </c>
      <c r="EA199" s="14">
        <f>DW199-(0.75*DY199)</f>
      </c>
      <c r="EB199" s="18"/>
      <c r="EC199" s="14">
        <f>_xlfn.STDEV.P(AJ199:DU199)</f>
      </c>
      <c r="ED199" s="14">
        <f>SUMPRODUCT(DN199:DT199,DN$198:DT$198)/SUM(DN$198:DT$198)</f>
      </c>
      <c r="EE199" s="14">
        <f>SUMPRODUCT(CR199:DT199,CR$198:DT$198)/SUM(CR$198:DT$198)</f>
      </c>
      <c r="EF199" s="16"/>
      <c r="EG199" s="9" t="s">
        <v>933</v>
      </c>
      <c r="EH199" s="9" t="s">
        <v>173</v>
      </c>
      <c r="EI199" s="14">
        <f>IFERROR(VLOOKUP($EG199,Data!$B:$CP,Daily!EI$10,0)/EI$198,0)</f>
      </c>
      <c r="EJ199" s="14">
        <f>IFERROR(VLOOKUP($EG199,Data!$B:$CP,Daily!EJ$10,0)/EJ$198,0)</f>
      </c>
      <c r="EK199" s="14">
        <f>IFERROR(VLOOKUP($EG199,Data!$B:$CP,Daily!EK$10,0)/EK$198,0)</f>
      </c>
      <c r="EL199" s="14">
        <f>IFERROR(VLOOKUP($EG199,Data!$B:$CP,Daily!EL$10,0)/EL$198,0)</f>
      </c>
      <c r="EM199" s="14">
        <f>IFERROR(VLOOKUP($EG199,Data!$B:$CP,Daily!EM$10,0)/EM$198,0)</f>
      </c>
      <c r="EN199" s="14">
        <f>IFERROR(VLOOKUP($EG199,Data!$B:$CP,Daily!EN$10,0)/EN$198,0)</f>
      </c>
      <c r="EO199" s="14">
        <f>IFERROR(VLOOKUP($EG199,Data!$B:$CP,Daily!EO$10,0)/EO$198,0)</f>
      </c>
      <c r="EP199" s="14">
        <f>IFERROR(VLOOKUP($EG199,Data!$B:$CP,Daily!EP$10,0)/EP$198,0)</f>
      </c>
      <c r="EQ199" s="14">
        <f>IFERROR(VLOOKUP($EG199,Data!$B:$CP,Daily!EQ$10,0)/EQ$198,0)</f>
      </c>
      <c r="ER199" s="14">
        <f>IFERROR(VLOOKUP($EG199,Data!$B:$CP,Daily!ER$10,0)/ER$198,0)</f>
      </c>
      <c r="ES199" s="14">
        <f>IFERROR(VLOOKUP($EG199,Data!$B:$CP,Daily!ES$10,0)/ES$198,0)</f>
      </c>
      <c r="ET199" s="14">
        <f>IFERROR(VLOOKUP($EG199,Data!$B:$CP,Daily!ET$10,0)/ET$198,0)</f>
      </c>
      <c r="EU199" s="14">
        <f>IFERROR(VLOOKUP($EG199,Data!$B:$CP,Daily!EU$10,0)/EU$198,0)</f>
      </c>
      <c r="EV199" s="14">
        <f>IFERROR(VLOOKUP($EG199,Data!$B:$CP,Daily!EV$10,0)/EV$198,0)</f>
      </c>
      <c r="EW199" s="14">
        <f>IFERROR(VLOOKUP($EG199,Data!$B:$CP,Daily!EW$10,0)/EW$198,0)</f>
      </c>
      <c r="EX199" s="14">
        <f>IFERROR(VLOOKUP($EG199,Data!$B:$CP,Daily!EX$10,0)/EX$198,0)</f>
      </c>
      <c r="EY199" s="14">
        <f>IFERROR(VLOOKUP($EG199,Data!$B:$CP,Daily!EY$10,0)/EY$198,0)</f>
      </c>
      <c r="EZ199" s="14">
        <f>IFERROR(VLOOKUP($EG199,Data!$B:$CP,Daily!EZ$10,0)/EZ$198,0)</f>
      </c>
      <c r="FA199" s="14">
        <f>IFERROR(VLOOKUP($EG199,Data!$B:$CP,Daily!FA$10,0)/FA$198,0)</f>
      </c>
      <c r="FB199" s="14">
        <f>IFERROR(VLOOKUP($EG199,Data!$B:$CP,Daily!FB$10,0)/FB$198,0)</f>
      </c>
      <c r="FC199" s="14">
        <f>IFERROR(VLOOKUP($EG199,Data!$B:$CP,Daily!FC$10,0)/FC$198,0)</f>
      </c>
      <c r="FD199" s="14">
        <f>IFERROR(VLOOKUP($EG199,Data!$B:$CP,Daily!FD$10,0)/FD$198,0)</f>
      </c>
      <c r="FE199" s="14">
        <f>IFERROR(VLOOKUP($EG199,Data!$B:$CP,Daily!FE$10,0)/FE$198,0)</f>
      </c>
      <c r="FF199" s="14">
        <f>IFERROR(VLOOKUP($EG199,Data!$B:$CP,Daily!FF$10,0)/FF$198,0)</f>
      </c>
      <c r="FG199" s="14">
        <f>IFERROR(VLOOKUP($EG199,Data!$B:$CP,Daily!FG$10,0)/FG$198,0)</f>
      </c>
      <c r="FH199" s="14">
        <f>IFERROR(VLOOKUP($EG199,Data!$B:$CP,Daily!FH$10,0)/FH$198,0)</f>
      </c>
      <c r="FI199" s="14">
        <f>IFERROR(VLOOKUP($EG199,Data!$B:$CP,Daily!FI$10,0)/FI$198,0)</f>
      </c>
      <c r="FJ199" s="14">
        <f>IFERROR(VLOOKUP($EG199,Data!$B:$CP,Daily!FJ$10,0)/FJ$198,0)</f>
      </c>
      <c r="FK199" s="14">
        <f>IFERROR(VLOOKUP($EG199,Data!$B:$CP,Daily!FK$10,0)/FK$198,0)</f>
      </c>
      <c r="FL199" s="14">
        <f>IFERROR(VLOOKUP($EG199,Data!$B:$CP,Daily!FL$10,0)/FL$198,0)</f>
      </c>
      <c r="FM199" s="14">
        <f>IFERROR(VLOOKUP($EG199,Data!$B:$CP,Daily!FM$10,0)/FM$198,0)</f>
      </c>
      <c r="FN199" s="14">
        <f>IFERROR(VLOOKUP($EG199,Data!$B:$CP,Daily!FN$10,0)/FN$198,0)</f>
      </c>
      <c r="FO199" s="14">
        <f>IFERROR(VLOOKUP($EG199,Data!$B:$CP,Daily!FO$10,0)/FO$198,0)</f>
      </c>
      <c r="FP199" s="14">
        <f>IFERROR(VLOOKUP($EG199,Data!$B:$CP,Daily!FP$10,0)/FP$198,0)</f>
      </c>
      <c r="FQ199" s="14">
        <f>IFERROR(VLOOKUP($EG199,Data!$B:$CP,Daily!FQ$10,0)/FQ$198,0)</f>
      </c>
      <c r="FR199" s="14">
        <f>IFERROR(VLOOKUP($EG199,Data!$B:$CP,Daily!FR$10,0)/FR$198,0)</f>
      </c>
      <c r="FS199" s="14">
        <f>IFERROR(VLOOKUP($EG199,Data!$B:$CP,Daily!FS$10,0)/FS$198,0)</f>
      </c>
      <c r="FT199" s="14">
        <f>IFERROR(VLOOKUP($EG199,Data!$B:$CP,Daily!FT$10,0)/FT$198,0)</f>
      </c>
      <c r="FU199" s="14">
        <f>IFERROR(VLOOKUP($EG199,Data!$B:$CP,Daily!FU$10,0)/FU$198,0)</f>
      </c>
      <c r="FV199" s="14">
        <f>IFERROR(VLOOKUP($EG199,Data!$B:$CP,Daily!FV$10,0)/FV$198,0)</f>
      </c>
      <c r="FW199" s="14">
        <f>IFERROR(VLOOKUP($EG199,Data!$B:$CP,Daily!FW$10,0)/FW$198,0)</f>
      </c>
      <c r="FX199" s="14">
        <f>IFERROR(VLOOKUP($EG199,Data!$B:$CP,Daily!FX$10,0)/FX$198,0)</f>
      </c>
      <c r="FY199" s="14">
        <f>IFERROR(VLOOKUP($EG199,Data!$B:$CP,Daily!FY$10,0)/FY$198,0)</f>
      </c>
      <c r="FZ199" s="14">
        <f>IFERROR(VLOOKUP($EG199,Data!$B:$CP,Daily!FZ$10,0)/FZ$198,0)</f>
      </c>
      <c r="GA199" s="14">
        <f>IFERROR(VLOOKUP($EG199,Data!$B:$CP,Daily!GA$10,0)/GA$198,0)</f>
      </c>
      <c r="GB199" s="14">
        <f>IFERROR(VLOOKUP($EG199,Data!$B:$CP,Daily!GB$10,0)/GB$198,0)</f>
      </c>
      <c r="GC199" s="14">
        <f>IFERROR(VLOOKUP($EG199,Data!$B:$CP,Daily!GC$10,0)/GC$198,0)</f>
      </c>
      <c r="GD199" s="14">
        <f>IFERROR(VLOOKUP($EG199,Data!$B:$CP,Daily!GD$10,0)/GD$198,0)</f>
      </c>
      <c r="GE199" s="14">
        <f>IFERROR(VLOOKUP($EG199,Data!$B:$CP,Daily!GE$10,0)/GE$198,0)</f>
      </c>
      <c r="GF199" s="14">
        <f>IFERROR(VLOOKUP($EG199,Data!$B:$CP,Daily!GF$10,0)/GF$198,0)</f>
      </c>
      <c r="GG199" s="14">
        <f>IFERROR(VLOOKUP($EG199,Data!$B:$CP,Daily!GG$10,0)/GG$198,0)</f>
      </c>
      <c r="GH199" s="14">
        <f>IFERROR(VLOOKUP($EG199,Data!$B:$CP,Daily!GH$10,0)/GH$198,0)</f>
      </c>
      <c r="GI199" s="14">
        <f>IFERROR(VLOOKUP($EG199,Data!$B:$CP,Daily!GI$10,0)/GI$198,0)</f>
      </c>
      <c r="GJ199" s="14">
        <f>IFERROR(VLOOKUP($EG199,Data!$B:$CP,Daily!GJ$10,0)/GJ$198,0)</f>
      </c>
      <c r="GK199" s="14">
        <f>IFERROR(VLOOKUP($EG199,Data!$B:$CP,Daily!GK$10,0)/GK$198,0)</f>
      </c>
      <c r="GL199" s="14">
        <f>IFERROR(VLOOKUP($EG199,Data!$B:$CP,Daily!GL$10,0)/GL$198,0)</f>
      </c>
      <c r="GM199" s="14">
        <f>IFERROR(VLOOKUP($EG199,Data!$B:$CP,Daily!GM$10,0)/GM$198,0)</f>
      </c>
      <c r="GN199" s="14">
        <f>IFERROR(VLOOKUP($EG199,Data!$B:$CP,Daily!GN$10,0)/GN$198,0)</f>
      </c>
      <c r="GO199" s="14">
        <f>IFERROR(VLOOKUP($EG199,Data!$B:$CP,Daily!GO$10,0)/GO$198,0)</f>
      </c>
      <c r="GP199" s="14">
        <f>IFERROR(VLOOKUP($EG199,Data!$B:$CP,Daily!GP$10,0)/GP$198,0)</f>
      </c>
      <c r="GQ199" s="14">
        <f>IFERROR(VLOOKUP($EG199,Data!$B:$CP,Daily!GQ$10,0)/GQ$198,0)</f>
      </c>
      <c r="GR199" s="14">
        <f>IFERROR(VLOOKUP($EG199,Data!$B:$CP,Daily!GR$10,0)/GR$198,0)</f>
      </c>
      <c r="GS199" s="14">
        <f>IFERROR(VLOOKUP($EG199,Data!$B:$CP,Daily!GS$10,0)/GS$198,0)</f>
      </c>
      <c r="GT199" s="14">
        <f>IFERROR(VLOOKUP($EG199,Data!$B:$CP,Daily!GT$10,0)/GT$198,0)</f>
      </c>
      <c r="GU199" s="14">
        <f>IFERROR(VLOOKUP($EG199,Data!$B:$CP,Daily!GU$10,0)/GU$198,0)</f>
      </c>
      <c r="GV199" s="14">
        <f>IFERROR(VLOOKUP($EG199,Data!$B:$CP,Daily!GV$10,0)/GV$198,0)</f>
      </c>
      <c r="GW199" s="14">
        <f>IFERROR(VLOOKUP($EG199,Data!$B:$CP,Daily!GW$10,0)/GW$198,0)</f>
      </c>
      <c r="GX199" s="14">
        <f>IFERROR(VLOOKUP($EG199,Data!$B:$CP,Daily!GX$10,0)/GX$198,0)</f>
      </c>
      <c r="GY199" s="14">
        <f>IFERROR(VLOOKUP($EG199,Data!$B:$CP,Daily!GY$10,0)/GY$198,0)</f>
      </c>
      <c r="GZ199" s="14">
        <f>IFERROR(VLOOKUP($EG199,Data!$B:$CP,Daily!GZ$10,0)/GZ$198,0)</f>
      </c>
      <c r="HA199" s="14">
        <f>IFERROR(VLOOKUP($EG199,Data!$B:$CP,Daily!HA$10,0)/HA$198,0)</f>
      </c>
      <c r="HB199" s="14">
        <f>IFERROR(VLOOKUP($EG199,Data!$B:$CP,Daily!HB$10,0)/HB$198,0)</f>
      </c>
      <c r="HC199" s="14">
        <f>IFERROR(VLOOKUP($EG199,Data!$B:$CP,Daily!HC$10,0)/HC$198,0)</f>
      </c>
      <c r="HD199" s="14">
        <f>IFERROR(VLOOKUP($EG199,Data!$B:$CP,Daily!HD$10,0)/HD$198,0)</f>
      </c>
      <c r="HE199" s="14">
        <f>IFERROR(VLOOKUP($EG199,Data!$B:$CP,Daily!HE$10,0)/HE$198,0)</f>
      </c>
      <c r="HF199" s="14">
        <f>IFERROR(VLOOKUP($EG199,Data!$B:$CP,Daily!HF$10,0)/HF$198,0)</f>
      </c>
      <c r="HG199" s="14">
        <f>IFERROR(VLOOKUP($EG199,Data!$B:$CP,Daily!HG$10,0)/HG$198,0)</f>
      </c>
      <c r="HH199" s="14">
        <f>IFERROR(VLOOKUP($EG199,Data!$B:$CP,Daily!HH$10,0)/HH$198,0)</f>
      </c>
      <c r="HI199" s="14">
        <f>IFERROR(VLOOKUP($EG199,Data!$B:$CP,Daily!HI$10,0)/HI$198,0)</f>
      </c>
      <c r="HJ199" s="14">
        <f>IFERROR(VLOOKUP($EG199,Data!$B:$CP,Daily!HJ$10,0)/HJ$198,0)</f>
      </c>
      <c r="HK199" s="14">
        <f>IFERROR(VLOOKUP($EG199,Data!$B:$CP,Daily!HK$10,0)/HK$198,0)</f>
      </c>
      <c r="HL199" s="14">
        <f>IFERROR(VLOOKUP($EG199,Data!$B:$CP,Daily!HL$10,0)/HL$198,0)</f>
      </c>
      <c r="HM199" s="14">
        <f>IFERROR(VLOOKUP($EG199,Data!$B:$CP,Daily!HM$10,0)/HM$198,0)</f>
      </c>
      <c r="HN199" s="14">
        <f>IFERROR(VLOOKUP($EG199,Data!$B:$CP,Daily!HN$10,0)/HN$198,0)</f>
      </c>
      <c r="HO199" s="14">
        <f>IFERROR(VLOOKUP($EG199,Data!$B:$CP,Daily!HO$10,0)/HO$198,0)</f>
      </c>
      <c r="HP199" s="14">
        <f>IFERROR(VLOOKUP($EG199,Data!$B:$CP,Daily!HP$10,0)/HP$198,0)</f>
      </c>
      <c r="HQ199" s="14">
        <f>IFERROR(VLOOKUP($EG199,Data!$B:$CP,Daily!HQ$10,0)/HQ$198,0)</f>
      </c>
      <c r="HR199" s="14">
        <f>IFERROR(VLOOKUP($EG199,Data!$B:$CP,Daily!HR$10,0)/HR$198,0)</f>
      </c>
      <c r="HS199" s="14">
        <f>IFERROR(VLOOKUP($EG199,Data!$B:$CP,Daily!HS$10,0)/HS$198,0)</f>
      </c>
      <c r="HT199" s="14">
        <f>IFERROR(VLOOKUP($EG199,Data!$B:$CP,Daily!HT$10,0)/HT$198,0)</f>
      </c>
      <c r="HU199" s="17"/>
      <c r="HV199" s="52">
        <f t="shared" si="1902"/>
      </c>
      <c r="HW199" s="52">
        <f t="shared" si="1903"/>
      </c>
      <c r="HX199" s="52">
        <f t="shared" ref="HX199" si="3047">HW199-HV199</f>
      </c>
      <c r="HY199" s="52">
        <f t="shared" ref="HY199" si="3048">HW199+(0.75*HX199)</f>
      </c>
      <c r="HZ199" s="52">
        <f t="shared" ref="HZ199" si="3049">HV199-(0.75*HX199)</f>
      </c>
      <c r="IA199" s="55"/>
      <c r="IB199" s="14">
        <f t="shared" si="2910"/>
      </c>
      <c r="IC199" s="14">
        <f>SUMPRODUCT(HM199:HS199,HM$198:HS$198)/SUM(HM$198:HS$198)</f>
      </c>
      <c r="ID199" s="14">
        <f>SUMPRODUCT(GQ199:HS199,GQ$198:HS$198)/SUM(GQ$198:HS$198)</f>
      </c>
      <c r="IE199" s="16"/>
      <c r="IF199" s="9" t="s">
        <v>934</v>
      </c>
      <c r="IG199" s="9" t="s">
        <v>173</v>
      </c>
      <c r="IH199" s="14">
        <f>IFERROR(VLOOKUP($IF199,Data!$B:$CP,Daily!IH$10,0)/IH$198,0)</f>
      </c>
      <c r="II199" s="14">
        <f>IFERROR(VLOOKUP($IF199,Data!$B:$CP,Daily!II$10,0)/II$198,0)</f>
      </c>
      <c r="IJ199" s="14">
        <f>IFERROR(VLOOKUP($IF199,Data!$B:$CP,Daily!IJ$10,0)/IJ$198,0)</f>
      </c>
      <c r="IK199" s="14">
        <f>IFERROR(VLOOKUP($IF199,Data!$B:$CP,Daily!IK$10,0)/IK$198,0)</f>
      </c>
      <c r="IL199" s="14">
        <f>IFERROR(VLOOKUP($IF199,Data!$B:$CP,Daily!IL$10,0)/IL$198,0)</f>
      </c>
      <c r="IM199" s="14">
        <f>IFERROR(VLOOKUP($IF199,Data!$B:$CP,Daily!IM$10,0)/IM$198,0)</f>
      </c>
      <c r="IN199" s="14">
        <f>IFERROR(VLOOKUP($IF199,Data!$B:$CP,Daily!IN$10,0)/IN$198,0)</f>
      </c>
      <c r="IO199" s="14">
        <f>IFERROR(VLOOKUP($IF199,Data!$B:$CP,Daily!IO$10,0)/IO$198,0)</f>
      </c>
      <c r="IP199" s="14">
        <f>IFERROR(VLOOKUP($IF199,Data!$B:$CP,Daily!IP$10,0)/IP$198,0)</f>
      </c>
      <c r="IQ199" s="14">
        <f>IFERROR(VLOOKUP($IF199,Data!$B:$CP,Daily!IQ$10,0)/IQ$198,0)</f>
      </c>
      <c r="IR199" s="14">
        <f>IFERROR(VLOOKUP($IF199,Data!$B:$CP,Daily!IR$10,0)/IR$198,0)</f>
      </c>
      <c r="IS199" s="14">
        <f>IFERROR(VLOOKUP($IF199,Data!$B:$CP,Daily!IS$10,0)/IS$198,0)</f>
      </c>
      <c r="IT199" s="14">
        <f>IFERROR(VLOOKUP($IF199,Data!$B:$CP,Daily!IT$10,0)/IT$198,0)</f>
      </c>
      <c r="IU199" s="14">
        <f>IFERROR(VLOOKUP($IF199,Data!$B:$CP,Daily!IU$10,0)/IU$198,0)</f>
      </c>
      <c r="IV199" s="14">
        <f>IFERROR(VLOOKUP($IF199,Data!$B:$CP,Daily!IV$10,0)/IV$198,0)</f>
      </c>
      <c r="IW199" s="14">
        <f>IFERROR(VLOOKUP($IF199,Data!$B:$CP,Daily!IW$10,0)/IW$198,0)</f>
      </c>
      <c r="IX199" s="14">
        <f>IFERROR(VLOOKUP($IF199,Data!$B:$CP,Daily!IX$10,0)/IX$198,0)</f>
      </c>
      <c r="IY199" s="14">
        <f>IFERROR(VLOOKUP($IF199,Data!$B:$CP,Daily!IY$10,0)/IY$198,0)</f>
      </c>
      <c r="IZ199" s="14">
        <f>IFERROR(VLOOKUP($IF199,Data!$B:$CP,Daily!IZ$10,0)/IZ$198,0)</f>
      </c>
      <c r="JA199" s="14">
        <f>IFERROR(VLOOKUP($IF199,Data!$B:$CP,Daily!JA$10,0)/JA$198,0)</f>
      </c>
      <c r="JB199" s="14">
        <f>IFERROR(VLOOKUP($IF199,Data!$B:$CP,Daily!JB$10,0)/JB$198,0)</f>
      </c>
      <c r="JC199" s="14">
        <f>IFERROR(VLOOKUP($IF199,Data!$B:$CP,Daily!JC$10,0)/JC$198,0)</f>
      </c>
      <c r="JD199" s="14">
        <f>IFERROR(VLOOKUP($IF199,Data!$B:$CP,Daily!JD$10,0)/JD$198,0)</f>
      </c>
      <c r="JE199" s="14">
        <f>IFERROR(VLOOKUP($IF199,Data!$B:$CP,Daily!JE$10,0)/JE$198,0)</f>
      </c>
      <c r="JF199" s="14">
        <f>IFERROR(VLOOKUP($IF199,Data!$B:$CP,Daily!JF$10,0)/JF$198,0)</f>
      </c>
      <c r="JG199" s="14">
        <f>IFERROR(VLOOKUP($IF199,Data!$B:$CP,Daily!JG$10,0)/JG$198,0)</f>
      </c>
      <c r="JH199" s="14">
        <f>IFERROR(VLOOKUP($IF199,Data!$B:$CP,Daily!JH$10,0)/JH$198,0)</f>
      </c>
      <c r="JI199" s="14">
        <f>IFERROR(VLOOKUP($IF199,Data!$B:$CP,Daily!JI$10,0)/JI$198,0)</f>
      </c>
      <c r="JJ199" s="14">
        <f>IFERROR(VLOOKUP($IF199,Data!$B:$CP,Daily!JJ$10,0)/JJ$198,0)</f>
      </c>
      <c r="JK199" s="14">
        <f>IFERROR(VLOOKUP($IF199,Data!$B:$CP,Daily!JK$10,0)/JK$198,0)</f>
      </c>
      <c r="JL199" s="14">
        <f>IFERROR(VLOOKUP($IF199,Data!$B:$CP,Daily!JL$10,0)/JL$198,0)</f>
      </c>
      <c r="JM199" s="14">
        <f>IFERROR(VLOOKUP($IF199,Data!$B:$CP,Daily!JM$10,0)/JM$198,0)</f>
      </c>
      <c r="JN199" s="14">
        <f>IFERROR(VLOOKUP($IF199,Data!$B:$CP,Daily!JN$10,0)/JN$198,0)</f>
      </c>
      <c r="JO199" s="14">
        <f>IFERROR(VLOOKUP($IF199,Data!$B:$CP,Daily!JO$10,0)/JO$198,0)</f>
      </c>
      <c r="JP199" s="14">
        <f>IFERROR(VLOOKUP($IF199,Data!$B:$CP,Daily!JP$10,0)/JP$198,0)</f>
      </c>
      <c r="JQ199" s="14">
        <f>IFERROR(VLOOKUP($IF199,Data!$B:$CP,Daily!JQ$10,0)/JQ$198,0)</f>
      </c>
      <c r="JR199" s="14">
        <f>IFERROR(VLOOKUP($IF199,Data!$B:$CP,Daily!JR$10,0)/JR$198,0)</f>
      </c>
      <c r="JS199" s="14">
        <f>IFERROR(VLOOKUP($IF199,Data!$B:$CP,Daily!JS$10,0)/JS$198,0)</f>
      </c>
      <c r="JT199" s="14">
        <f>IFERROR(VLOOKUP($IF199,Data!$B:$CP,Daily!JT$10,0)/JT$198,0)</f>
      </c>
      <c r="JU199" s="14">
        <f>IFERROR(VLOOKUP($IF199,Data!$B:$CP,Daily!JU$10,0)/JU$198,0)</f>
      </c>
      <c r="JV199" s="14">
        <f>IFERROR(VLOOKUP($IF199,Data!$B:$CP,Daily!JV$10,0)/JV$198,0)</f>
      </c>
      <c r="JW199" s="14">
        <f>IFERROR(VLOOKUP($IF199,Data!$B:$CP,Daily!JW$10,0)/JW$198,0)</f>
      </c>
      <c r="JX199" s="14">
        <f>IFERROR(VLOOKUP($IF199,Data!$B:$CP,Daily!JX$10,0)/JX$198,0)</f>
      </c>
      <c r="JY199" s="14">
        <f>IFERROR(VLOOKUP($IF199,Data!$B:$CP,Daily!JY$10,0)/JY$198,0)</f>
      </c>
      <c r="JZ199" s="14">
        <f>IFERROR(VLOOKUP($IF199,Data!$B:$CP,Daily!JZ$10,0)/JZ$198,0)</f>
      </c>
      <c r="KA199" s="14">
        <f>IFERROR(VLOOKUP($IF199,Data!$B:$CP,Daily!KA$10,0)/KA$198,0)</f>
      </c>
      <c r="KB199" s="14">
        <f>IFERROR(VLOOKUP($IF199,Data!$B:$CP,Daily!KB$10,0)/KB$198,0)</f>
      </c>
      <c r="KC199" s="14">
        <f>IFERROR(VLOOKUP($IF199,Data!$B:$CP,Daily!KC$10,0)/KC$198,0)</f>
      </c>
      <c r="KD199" s="14">
        <f>IFERROR(VLOOKUP($IF199,Data!$B:$CP,Daily!KD$10,0)/KD$198,0)</f>
      </c>
      <c r="KE199" s="14">
        <f>IFERROR(VLOOKUP($IF199,Data!$B:$CP,Daily!KE$10,0)/KE$198,0)</f>
      </c>
      <c r="KF199" s="14">
        <f>IFERROR(VLOOKUP($IF199,Data!$B:$CP,Daily!KF$10,0)/KF$198,0)</f>
      </c>
      <c r="KG199" s="14">
        <f>IFERROR(VLOOKUP($IF199,Data!$B:$CP,Daily!KG$10,0)/KG$198,0)</f>
      </c>
      <c r="KH199" s="14">
        <f>IFERROR(VLOOKUP($IF199,Data!$B:$CP,Daily!KH$10,0)/KH$198,0)</f>
      </c>
      <c r="KI199" s="14">
        <f>IFERROR(VLOOKUP($IF199,Data!$B:$CP,Daily!KI$10,0)/KI$198,0)</f>
      </c>
      <c r="KJ199" s="14">
        <f>IFERROR(VLOOKUP($IF199,Data!$B:$CP,Daily!KJ$10,0)/KJ$198,0)</f>
      </c>
      <c r="KK199" s="14">
        <f>IFERROR(VLOOKUP($IF199,Data!$B:$CP,Daily!KK$10,0)/KK$198,0)</f>
      </c>
      <c r="KL199" s="14">
        <f>IFERROR(VLOOKUP($IF199,Data!$B:$CP,Daily!KL$10,0)/KL$198,0)</f>
      </c>
      <c r="KM199" s="14">
        <f>IFERROR(VLOOKUP($IF199,Data!$B:$CP,Daily!KM$10,0)/KM$198,0)</f>
      </c>
      <c r="KN199" s="14">
        <f>IFERROR(VLOOKUP($IF199,Data!$B:$CP,Daily!KN$10,0)/KN$198,0)</f>
      </c>
      <c r="KO199" s="14">
        <f>IFERROR(VLOOKUP($IF199,Data!$B:$CP,Daily!KO$10,0)/KO$198,0)</f>
      </c>
      <c r="KP199" s="14">
        <f>IFERROR(VLOOKUP($IF199,Data!$B:$CP,Daily!KP$10,0)/KP$198,0)</f>
      </c>
      <c r="KQ199" s="14">
        <f>IFERROR(VLOOKUP($IF199,Data!$B:$CP,Daily!KQ$10,0)/KQ$198,0)</f>
      </c>
      <c r="KR199" s="14">
        <f>IFERROR(VLOOKUP($IF199,Data!$B:$CP,Daily!KR$10,0)/KR$198,0)</f>
      </c>
      <c r="KS199" s="14">
        <f>IFERROR(VLOOKUP($IF199,Data!$B:$CP,Daily!KS$10,0)/KS$198,0)</f>
      </c>
      <c r="KT199" s="14">
        <f>IFERROR(VLOOKUP($IF199,Data!$B:$CP,Daily!KT$10,0)/KT$198,0)</f>
      </c>
      <c r="KU199" s="14">
        <f>IFERROR(VLOOKUP($IF199,Data!$B:$CP,Daily!KU$10,0)/KU$198,0)</f>
      </c>
      <c r="KV199" s="14">
        <f>IFERROR(VLOOKUP($IF199,Data!$B:$CP,Daily!KV$10,0)/KV$198,0)</f>
      </c>
      <c r="KW199" s="14">
        <f>IFERROR(VLOOKUP($IF199,Data!$B:$CP,Daily!KW$10,0)/KW$198,0)</f>
      </c>
      <c r="KX199" s="14">
        <f>IFERROR(VLOOKUP($IF199,Data!$B:$CP,Daily!KX$10,0)/KX$198,0)</f>
      </c>
      <c r="KY199" s="14">
        <f>IFERROR(VLOOKUP($IF199,Data!$B:$CP,Daily!KY$10,0)/KY$198,0)</f>
      </c>
      <c r="KZ199" s="14">
        <f>IFERROR(VLOOKUP($IF199,Data!$B:$CP,Daily!KZ$10,0)/KZ$198,0)</f>
      </c>
      <c r="LA199" s="14">
        <f>IFERROR(VLOOKUP($IF199,Data!$B:$CP,Daily!LA$10,0)/LA$198,0)</f>
      </c>
      <c r="LB199" s="14">
        <f>IFERROR(VLOOKUP($IF199,Data!$B:$CP,Daily!LB$10,0)/LB$198,0)</f>
      </c>
      <c r="LC199" s="14">
        <f>IFERROR(VLOOKUP($IF199,Data!$B:$CP,Daily!LC$10,0)/LC$198,0)</f>
      </c>
      <c r="LD199" s="14">
        <f>IFERROR(VLOOKUP($IF199,Data!$B:$CP,Daily!LD$10,0)/LD$198,0)</f>
      </c>
      <c r="LE199" s="14">
        <f>IFERROR(VLOOKUP($IF199,Data!$B:$CP,Daily!LE$10,0)/LE$198,0)</f>
      </c>
      <c r="LF199" s="14">
        <f>IFERROR(VLOOKUP($IF199,Data!$B:$CP,Daily!LF$10,0)/LF$198,0)</f>
      </c>
      <c r="LG199" s="14">
        <f>IFERROR(VLOOKUP($IF199,Data!$B:$CP,Daily!LG$10,0)/LG$198,0)</f>
      </c>
      <c r="LH199" s="14">
        <f>IFERROR(VLOOKUP($IF199,Data!$B:$CP,Daily!LH$10,0)/LH$198,0)</f>
      </c>
      <c r="LI199" s="14">
        <f>IFERROR(VLOOKUP($IF199,Data!$B:$CP,Daily!LI$10,0)/LI$198,0)</f>
      </c>
      <c r="LJ199" s="14">
        <f>IFERROR(VLOOKUP($IF199,Data!$B:$CP,Daily!LJ$10,0)/LJ$198,0)</f>
      </c>
      <c r="LK199" s="14">
        <f>IFERROR(VLOOKUP($IF199,Data!$B:$CP,Daily!LK$10,0)/LK$198,0)</f>
      </c>
      <c r="LL199" s="14">
        <f>IFERROR(VLOOKUP($IF199,Data!$B:$CP,Daily!LL$10,0)/LL$198,0)</f>
      </c>
      <c r="LM199" s="14">
        <f>IFERROR(VLOOKUP($IF199,Data!$B:$CP,Daily!LM$10,0)/LM$198,0)</f>
      </c>
      <c r="LN199" s="14">
        <f>IFERROR(VLOOKUP($IF199,Data!$B:$CP,Daily!LN$10,0)/LN$198,0)</f>
      </c>
      <c r="LO199" s="14">
        <f>IFERROR(VLOOKUP($IF199,Data!$B:$CP,Daily!LO$10,0)/LO$198,0)</f>
      </c>
      <c r="LP199" s="14">
        <f>IFERROR(VLOOKUP($IF199,Data!$B:$CP,Daily!LP$10,0)/LP$198,0)</f>
      </c>
      <c r="LQ199" s="14">
        <f>IFERROR(VLOOKUP($IF199,Data!$B:$CP,Daily!LQ$10,0)/LQ$198,0)</f>
      </c>
      <c r="LR199" s="14">
        <f>IFERROR(VLOOKUP($IF199,Data!$B:$CP,Daily!LR$10,0)/LR$198,0)</f>
      </c>
      <c r="LS199" s="14">
        <f>IFERROR(VLOOKUP($IF199,Data!$B:$CP,Daily!LS$10,0)/LS$198,0)</f>
      </c>
      <c r="LU199" s="52">
        <f>_xlfn.QUARTILE.INC($IH199:$LR199,1)</f>
      </c>
      <c r="LV199" s="52">
        <f>_xlfn.QUARTILE.INC($IH199:$LR199,3)</f>
      </c>
      <c r="LW199" s="52">
        <f>LV199-LU199</f>
      </c>
      <c r="LX199" s="52">
        <f>LV199+(0.75*LW199)</f>
      </c>
      <c r="LY199" s="52">
        <f>LU199-(0.75*LW199)</f>
      </c>
      <c r="LZ199" s="53"/>
      <c r="MA199" s="14">
        <f>_xlfn.STDEV.P(JL199:LS199)</f>
      </c>
      <c r="MB199" s="14">
        <f>SUMPRODUCT(LL199:LR199,LL$198:LR$198)/SUM(LL$198:LR$198)</f>
      </c>
      <c r="MC199" s="14">
        <f>SUMPRODUCT(KP199:LR199,KP$198:LR$198)/SUM(KP$198:LR$198)</f>
      </c>
    </row>
    <row r="200" spans="4:341" ht="14.25" customHeight="1" x14ac:dyDescent="0.25">
      <c r="D200" s="132" t="s">
        <v>935</v>
      </c>
      <c r="E200" s="67" t="str">
        <f>VLOOKUP($D200,'Metric Nature'!$C:$D,2,0)&amp;IF(($F200&lt;(EA200)),"Below",IF(($F200&gt;(DZ200)),"Above","Within"))</f>
      </c>
      <c r="F200" s="62">
        <f t="shared" ref="F200:F202" si="3050">DU200</f>
      </c>
      <c r="G200" s="92">
        <f t="shared" ref="G200:G202" si="3051">ED200</f>
      </c>
      <c r="H200" s="62">
        <f t="shared" ref="H200:H202" si="3052">IFERROR(((F200-G200)/G200),0)</f>
      </c>
      <c r="I200" s="89">
        <f t="shared" ref="I200:I202" si="3053">EE200</f>
      </c>
      <c r="J200" s="62">
        <f t="shared" ref="J200:J202" si="3054">IFERROR(((F200-I200)/I200),0)</f>
      </c>
      <c r="K200" s="68"/>
      <c r="L200" s="70"/>
      <c r="M200" s="67" t="str">
        <f>VLOOKUP($D200,'Metric Nature'!$C:$D,2,0)&amp;IF(($N200&lt;(HZ200)),"Below",IF(($N200&gt;(HY200)),"Above","Within"))</f>
      </c>
      <c r="N200" s="71">
        <f t="shared" ref="N200:N202" si="3055">HT200</f>
      </c>
      <c r="O200" s="63">
        <f t="shared" ref="O200:O202" si="3056">IC200</f>
      </c>
      <c r="P200" s="98">
        <f t="shared" ref="P200:P202" si="3057">IFERROR(((N200-O200)/O200),0)</f>
      </c>
      <c r="Q200" s="63">
        <f t="shared" ref="Q200:Q202" si="3058">ID200</f>
      </c>
      <c r="R200" s="69">
        <f t="shared" ref="R200:R202" si="3059">IFERROR(((N200-Q200)/Q200),0)</f>
      </c>
      <c r="S200" s="68"/>
      <c r="T200" s="70"/>
      <c r="U200" s="67" t="str">
        <f>VLOOKUP($D200,'Metric Nature'!$C:$D,2,0)&amp;IF(($V200&lt;(LY200)),"Below",IF(($V200&gt;(LX200)),"Above","Within"))</f>
      </c>
      <c r="V200" s="62">
        <f t="shared" ref="V200:V202" si="3060">LS200</f>
      </c>
      <c r="W200" s="63">
        <f t="shared" ref="W200:W202" si="3061">MB200</f>
      </c>
      <c r="X200" s="62">
        <f t="shared" ref="X200:X202" si="3062">IFERROR(((V200-W200)/W200),0)</f>
      </c>
      <c r="Y200" s="63">
        <f t="shared" ref="Y200:Y202" si="3063">MC200</f>
      </c>
      <c r="Z200" s="69">
        <f t="shared" ref="Z200:Z202" si="3064">IFERROR(((V200-Y200)/Y200),0)</f>
      </c>
      <c r="AA200" s="68"/>
      <c r="AB200" s="70"/>
      <c r="AC200" s="60"/>
      <c r="AI200" s="9" t="s">
        <v>935</v>
      </c>
      <c r="AJ200" s="14">
        <f>IFERROR(IFERROR(VLOOKUP($EG200,Data!$B:$CP,Daily!EI$10,0)+VLOOKUP($IF200,Data!$B:$CP,Daily!IH$10,0),0)/IFERROR(VLOOKUP($EG199,Data!$B:$CP,Daily!EI$10,0)+VLOOKUP($IF199,Data!$B:$CP,Daily!IH$10,0),0),0)</f>
      </c>
      <c r="AK200" s="14">
        <f>IFERROR(IFERROR(VLOOKUP($EG200,Data!$B:$CP,Daily!EJ$10,0)+VLOOKUP($IF200,Data!$B:$CP,Daily!II$10,0),0)/IFERROR(VLOOKUP($EG199,Data!$B:$CP,Daily!EJ$10,0)+VLOOKUP($IF199,Data!$B:$CP,Daily!II$10,0),0),0)</f>
      </c>
      <c r="AL200" s="14">
        <f>IFERROR(IFERROR(VLOOKUP($EG200,Data!$B:$CP,Daily!EK$10,0)+VLOOKUP($IF200,Data!$B:$CP,Daily!IJ$10,0),0)/IFERROR(VLOOKUP($EG199,Data!$B:$CP,Daily!EK$10,0)+VLOOKUP($IF199,Data!$B:$CP,Daily!IJ$10,0),0),0)</f>
      </c>
      <c r="AM200" s="14">
        <f>IFERROR(IFERROR(VLOOKUP($EG200,Data!$B:$CP,Daily!EL$10,0)+VLOOKUP($IF200,Data!$B:$CP,Daily!IK$10,0),0)/IFERROR(VLOOKUP($EG199,Data!$B:$CP,Daily!EL$10,0)+VLOOKUP($IF199,Data!$B:$CP,Daily!IK$10,0),0),0)</f>
      </c>
      <c r="AN200" s="14">
        <f>IFERROR(IFERROR(VLOOKUP($EG200,Data!$B:$CP,Daily!EM$10,0)+VLOOKUP($IF200,Data!$B:$CP,Daily!IL$10,0),0)/IFERROR(VLOOKUP($EG199,Data!$B:$CP,Daily!EM$10,0)+VLOOKUP($IF199,Data!$B:$CP,Daily!IL$10,0),0),0)</f>
      </c>
      <c r="AO200" s="14">
        <f>IFERROR(IFERROR(VLOOKUP($EG200,Data!$B:$CP,Daily!EN$10,0)+VLOOKUP($IF200,Data!$B:$CP,Daily!IM$10,0),0)/IFERROR(VLOOKUP($EG199,Data!$B:$CP,Daily!EN$10,0)+VLOOKUP($IF199,Data!$B:$CP,Daily!IM$10,0),0),0)</f>
      </c>
      <c r="AP200" s="14">
        <f>IFERROR(IFERROR(VLOOKUP($EG200,Data!$B:$CP,Daily!EO$10,0)+VLOOKUP($IF200,Data!$B:$CP,Daily!IN$10,0),0)/IFERROR(VLOOKUP($EG199,Data!$B:$CP,Daily!EO$10,0)+VLOOKUP($IF199,Data!$B:$CP,Daily!IN$10,0),0),0)</f>
      </c>
      <c r="AQ200" s="14">
        <f>IFERROR(IFERROR(VLOOKUP($EG200,Data!$B:$CP,Daily!EP$10,0)+VLOOKUP($IF200,Data!$B:$CP,Daily!IO$10,0),0)/IFERROR(VLOOKUP($EG199,Data!$B:$CP,Daily!EP$10,0)+VLOOKUP($IF199,Data!$B:$CP,Daily!IO$10,0),0),0)</f>
      </c>
      <c r="AR200" s="14">
        <f>IFERROR(IFERROR(VLOOKUP($EG200,Data!$B:$CP,Daily!EQ$10,0)+VLOOKUP($IF200,Data!$B:$CP,Daily!IP$10,0),0)/IFERROR(VLOOKUP($EG199,Data!$B:$CP,Daily!EQ$10,0)+VLOOKUP($IF199,Data!$B:$CP,Daily!IP$10,0),0),0)</f>
      </c>
      <c r="AS200" s="14">
        <f>IFERROR(IFERROR(VLOOKUP($EG200,Data!$B:$CP,Daily!ER$10,0)+VLOOKUP($IF200,Data!$B:$CP,Daily!IQ$10,0),0)/IFERROR(VLOOKUP($EG199,Data!$B:$CP,Daily!ER$10,0)+VLOOKUP($IF199,Data!$B:$CP,Daily!IQ$10,0),0),0)</f>
      </c>
      <c r="AT200" s="14">
        <f>IFERROR(IFERROR(VLOOKUP($EG200,Data!$B:$CP,Daily!ES$10,0)+VLOOKUP($IF200,Data!$B:$CP,Daily!IR$10,0),0)/IFERROR(VLOOKUP($EG199,Data!$B:$CP,Daily!ES$10,0)+VLOOKUP($IF199,Data!$B:$CP,Daily!IR$10,0),0),0)</f>
      </c>
      <c r="AU200" s="14">
        <f>IFERROR(IFERROR(VLOOKUP($EG200,Data!$B:$CP,Daily!ET$10,0)+VLOOKUP($IF200,Data!$B:$CP,Daily!IS$10,0),0)/IFERROR(VLOOKUP($EG199,Data!$B:$CP,Daily!ET$10,0)+VLOOKUP($IF199,Data!$B:$CP,Daily!IS$10,0),0),0)</f>
      </c>
      <c r="AV200" s="14">
        <f>IFERROR(IFERROR(VLOOKUP($EG200,Data!$B:$CP,Daily!EU$10,0)+VLOOKUP($IF200,Data!$B:$CP,Daily!IT$10,0),0)/IFERROR(VLOOKUP($EG199,Data!$B:$CP,Daily!EU$10,0)+VLOOKUP($IF199,Data!$B:$CP,Daily!IT$10,0),0),0)</f>
      </c>
      <c r="AW200" s="14">
        <f>IFERROR(IFERROR(VLOOKUP($EG200,Data!$B:$CP,Daily!EV$10,0)+VLOOKUP($IF200,Data!$B:$CP,Daily!IU$10,0),0)/IFERROR(VLOOKUP($EG199,Data!$B:$CP,Daily!EV$10,0)+VLOOKUP($IF199,Data!$B:$CP,Daily!IU$10,0),0),0)</f>
      </c>
      <c r="AX200" s="14">
        <f>IFERROR(IFERROR(VLOOKUP($EG200,Data!$B:$CP,Daily!EW$10,0)+VLOOKUP($IF200,Data!$B:$CP,Daily!IV$10,0),0)/IFERROR(VLOOKUP($EG199,Data!$B:$CP,Daily!EW$10,0)+VLOOKUP($IF199,Data!$B:$CP,Daily!IV$10,0),0),0)</f>
      </c>
      <c r="AY200" s="14">
        <f>IFERROR(IFERROR(VLOOKUP($EG200,Data!$B:$CP,Daily!EX$10,0)+VLOOKUP($IF200,Data!$B:$CP,Daily!IW$10,0),0)/IFERROR(VLOOKUP($EG199,Data!$B:$CP,Daily!EX$10,0)+VLOOKUP($IF199,Data!$B:$CP,Daily!IW$10,0),0),0)</f>
      </c>
      <c r="AZ200" s="14">
        <f>IFERROR(IFERROR(VLOOKUP($EG200,Data!$B:$CP,Daily!EY$10,0)+VLOOKUP($IF200,Data!$B:$CP,Daily!IX$10,0),0)/IFERROR(VLOOKUP($EG199,Data!$B:$CP,Daily!EY$10,0)+VLOOKUP($IF199,Data!$B:$CP,Daily!IX$10,0),0),0)</f>
      </c>
      <c r="BA200" s="14">
        <f>IFERROR(IFERROR(VLOOKUP($EG200,Data!$B:$CP,Daily!EZ$10,0)+VLOOKUP($IF200,Data!$B:$CP,Daily!IY$10,0),0)/IFERROR(VLOOKUP($EG199,Data!$B:$CP,Daily!EZ$10,0)+VLOOKUP($IF199,Data!$B:$CP,Daily!IY$10,0),0),0)</f>
      </c>
      <c r="BB200" s="14">
        <f>IFERROR(IFERROR(VLOOKUP($EG200,Data!$B:$CP,Daily!FA$10,0)+VLOOKUP($IF200,Data!$B:$CP,Daily!IZ$10,0),0)/IFERROR(VLOOKUP($EG199,Data!$B:$CP,Daily!FA$10,0)+VLOOKUP($IF199,Data!$B:$CP,Daily!IZ$10,0),0),0)</f>
      </c>
      <c r="BC200" s="14">
        <f>IFERROR(IFERROR(VLOOKUP($EG200,Data!$B:$CP,Daily!FB$10,0)+VLOOKUP($IF200,Data!$B:$CP,Daily!JA$10,0),0)/IFERROR(VLOOKUP($EG199,Data!$B:$CP,Daily!FB$10,0)+VLOOKUP($IF199,Data!$B:$CP,Daily!JA$10,0),0),0)</f>
      </c>
      <c r="BD200" s="14">
        <f>IFERROR(IFERROR(VLOOKUP($EG200,Data!$B:$CP,Daily!FC$10,0)+VLOOKUP($IF200,Data!$B:$CP,Daily!JB$10,0),0)/IFERROR(VLOOKUP($EG199,Data!$B:$CP,Daily!FC$10,0)+VLOOKUP($IF199,Data!$B:$CP,Daily!JB$10,0),0),0)</f>
      </c>
      <c r="BE200" s="14">
        <f>IFERROR(IFERROR(VLOOKUP($EG200,Data!$B:$CP,Daily!FD$10,0)+VLOOKUP($IF200,Data!$B:$CP,Daily!JC$10,0),0)/IFERROR(VLOOKUP($EG199,Data!$B:$CP,Daily!FD$10,0)+VLOOKUP($IF199,Data!$B:$CP,Daily!JC$10,0),0),0)</f>
      </c>
      <c r="BF200" s="14">
        <f>IFERROR(IFERROR(VLOOKUP($EG200,Data!$B:$CP,Daily!FE$10,0)+VLOOKUP($IF200,Data!$B:$CP,Daily!JD$10,0),0)/IFERROR(VLOOKUP($EG199,Data!$B:$CP,Daily!FE$10,0)+VLOOKUP($IF199,Data!$B:$CP,Daily!JD$10,0),0),0)</f>
      </c>
      <c r="BG200" s="14">
        <f>IFERROR(IFERROR(VLOOKUP($EG200,Data!$B:$CP,Daily!FF$10,0)+VLOOKUP($IF200,Data!$B:$CP,Daily!JE$10,0),0)/IFERROR(VLOOKUP($EG199,Data!$B:$CP,Daily!FF$10,0)+VLOOKUP($IF199,Data!$B:$CP,Daily!JE$10,0),0),0)</f>
      </c>
      <c r="BH200" s="14">
        <f>IFERROR(IFERROR(VLOOKUP($EG200,Data!$B:$CP,Daily!FG$10,0)+VLOOKUP($IF200,Data!$B:$CP,Daily!JF$10,0),0)/IFERROR(VLOOKUP($EG199,Data!$B:$CP,Daily!FG$10,0)+VLOOKUP($IF199,Data!$B:$CP,Daily!JF$10,0),0),0)</f>
      </c>
      <c r="BI200" s="14">
        <f>IFERROR(IFERROR(VLOOKUP($EG200,Data!$B:$CP,Daily!FH$10,0)+VLOOKUP($IF200,Data!$B:$CP,Daily!JG$10,0),0)/IFERROR(VLOOKUP($EG199,Data!$B:$CP,Daily!FH$10,0)+VLOOKUP($IF199,Data!$B:$CP,Daily!JG$10,0),0),0)</f>
      </c>
      <c r="BJ200" s="14">
        <f>IFERROR(IFERROR(VLOOKUP($EG200,Data!$B:$CP,Daily!FI$10,0)+VLOOKUP($IF200,Data!$B:$CP,Daily!JH$10,0),0)/IFERROR(VLOOKUP($EG199,Data!$B:$CP,Daily!FI$10,0)+VLOOKUP($IF199,Data!$B:$CP,Daily!JH$10,0),0),0)</f>
      </c>
      <c r="BK200" s="14">
        <f>IFERROR(IFERROR(VLOOKUP($EG200,Data!$B:$CP,Daily!FJ$10,0)+VLOOKUP($IF200,Data!$B:$CP,Daily!JI$10,0),0)/IFERROR(VLOOKUP($EG199,Data!$B:$CP,Daily!FJ$10,0)+VLOOKUP($IF199,Data!$B:$CP,Daily!JI$10,0),0),0)</f>
      </c>
      <c r="BL200" s="14">
        <f>IFERROR(IFERROR(VLOOKUP($EG200,Data!$B:$CP,Daily!FK$10,0)+VLOOKUP($IF200,Data!$B:$CP,Daily!JJ$10,0),0)/IFERROR(VLOOKUP($EG199,Data!$B:$CP,Daily!FK$10,0)+VLOOKUP($IF199,Data!$B:$CP,Daily!JJ$10,0),0),0)</f>
      </c>
      <c r="BM200" s="14">
        <f>IFERROR(IFERROR(VLOOKUP($EG200,Data!$B:$CP,Daily!FL$10,0)+VLOOKUP($IF200,Data!$B:$CP,Daily!JK$10,0),0)/IFERROR(VLOOKUP($EG199,Data!$B:$CP,Daily!FL$10,0)+VLOOKUP($IF199,Data!$B:$CP,Daily!JK$10,0),0),0)</f>
      </c>
      <c r="BN200" s="14">
        <f>IFERROR(IFERROR(VLOOKUP($EG200,Data!$B:$CP,Daily!FM$10,0)+VLOOKUP($IF200,Data!$B:$CP,Daily!JL$10,0),0)/IFERROR(VLOOKUP($EG199,Data!$B:$CP,Daily!FM$10,0)+VLOOKUP($IF199,Data!$B:$CP,Daily!JL$10,0),0),0)</f>
      </c>
      <c r="BO200" s="14">
        <f>IFERROR(IFERROR(VLOOKUP($EG200,Data!$B:$CP,Daily!FN$10,0)+VLOOKUP($IF200,Data!$B:$CP,Daily!JM$10,0),0)/IFERROR(VLOOKUP($EG199,Data!$B:$CP,Daily!FN$10,0)+VLOOKUP($IF199,Data!$B:$CP,Daily!JM$10,0),0),0)</f>
      </c>
      <c r="BP200" s="14">
        <f>IFERROR(IFERROR(VLOOKUP($EG200,Data!$B:$CP,Daily!FO$10,0)+VLOOKUP($IF200,Data!$B:$CP,Daily!JN$10,0),0)/IFERROR(VLOOKUP($EG199,Data!$B:$CP,Daily!FO$10,0)+VLOOKUP($IF199,Data!$B:$CP,Daily!JN$10,0),0),0)</f>
      </c>
      <c r="BQ200" s="14">
        <f>IFERROR(IFERROR(VLOOKUP($EG200,Data!$B:$CP,Daily!FP$10,0)+VLOOKUP($IF200,Data!$B:$CP,Daily!JO$10,0),0)/IFERROR(VLOOKUP($EG199,Data!$B:$CP,Daily!FP$10,0)+VLOOKUP($IF199,Data!$B:$CP,Daily!JO$10,0),0),0)</f>
      </c>
      <c r="BR200" s="14">
        <f>IFERROR(IFERROR(VLOOKUP($EG200,Data!$B:$CP,Daily!FQ$10,0)+VLOOKUP($IF200,Data!$B:$CP,Daily!JP$10,0),0)/IFERROR(VLOOKUP($EG199,Data!$B:$CP,Daily!FQ$10,0)+VLOOKUP($IF199,Data!$B:$CP,Daily!JP$10,0),0),0)</f>
      </c>
      <c r="BS200" s="14">
        <f>IFERROR(IFERROR(VLOOKUP($EG200,Data!$B:$CP,Daily!FR$10,0)+VLOOKUP($IF200,Data!$B:$CP,Daily!JQ$10,0),0)/IFERROR(VLOOKUP($EG199,Data!$B:$CP,Daily!FR$10,0)+VLOOKUP($IF199,Data!$B:$CP,Daily!JQ$10,0),0),0)</f>
      </c>
      <c r="BT200" s="14">
        <f>IFERROR(IFERROR(VLOOKUP($EG200,Data!$B:$CP,Daily!FS$10,0)+VLOOKUP($IF200,Data!$B:$CP,Daily!JR$10,0),0)/IFERROR(VLOOKUP($EG199,Data!$B:$CP,Daily!FS$10,0)+VLOOKUP($IF199,Data!$B:$CP,Daily!JR$10,0),0),0)</f>
      </c>
      <c r="BU200" s="14">
        <f>IFERROR(IFERROR(VLOOKUP($EG200,Data!$B:$CP,Daily!FT$10,0)+VLOOKUP($IF200,Data!$B:$CP,Daily!JS$10,0),0)/IFERROR(VLOOKUP($EG199,Data!$B:$CP,Daily!FT$10,0)+VLOOKUP($IF199,Data!$B:$CP,Daily!JS$10,0),0),0)</f>
      </c>
      <c r="BV200" s="14">
        <f>IFERROR(IFERROR(VLOOKUP($EG200,Data!$B:$CP,Daily!FU$10,0)+VLOOKUP($IF200,Data!$B:$CP,Daily!JT$10,0),0)/IFERROR(VLOOKUP($EG199,Data!$B:$CP,Daily!FU$10,0)+VLOOKUP($IF199,Data!$B:$CP,Daily!JT$10,0),0),0)</f>
      </c>
      <c r="BW200" s="14">
        <f>IFERROR(IFERROR(VLOOKUP($EG200,Data!$B:$CP,Daily!FV$10,0)+VLOOKUP($IF200,Data!$B:$CP,Daily!JU$10,0),0)/IFERROR(VLOOKUP($EG199,Data!$B:$CP,Daily!FV$10,0)+VLOOKUP($IF199,Data!$B:$CP,Daily!JU$10,0),0),0)</f>
      </c>
      <c r="BX200" s="14">
        <f>IFERROR(IFERROR(VLOOKUP($EG200,Data!$B:$CP,Daily!FW$10,0)+VLOOKUP($IF200,Data!$B:$CP,Daily!JV$10,0),0)/IFERROR(VLOOKUP($EG199,Data!$B:$CP,Daily!FW$10,0)+VLOOKUP($IF199,Data!$B:$CP,Daily!JV$10,0),0),0)</f>
      </c>
      <c r="BY200" s="14">
        <f>IFERROR(IFERROR(VLOOKUP($EG200,Data!$B:$CP,Daily!FX$10,0)+VLOOKUP($IF200,Data!$B:$CP,Daily!JW$10,0),0)/IFERROR(VLOOKUP($EG199,Data!$B:$CP,Daily!FX$10,0)+VLOOKUP($IF199,Data!$B:$CP,Daily!JW$10,0),0),0)</f>
      </c>
      <c r="BZ200" s="14">
        <f>IFERROR(IFERROR(VLOOKUP($EG200,Data!$B:$CP,Daily!FY$10,0)+VLOOKUP($IF200,Data!$B:$CP,Daily!JX$10,0),0)/IFERROR(VLOOKUP($EG199,Data!$B:$CP,Daily!FY$10,0)+VLOOKUP($IF199,Data!$B:$CP,Daily!JX$10,0),0),0)</f>
      </c>
      <c r="CA200" s="14">
        <f>IFERROR(IFERROR(VLOOKUP($EG200,Data!$B:$CP,Daily!FZ$10,0)+VLOOKUP($IF200,Data!$B:$CP,Daily!JY$10,0),0)/IFERROR(VLOOKUP($EG199,Data!$B:$CP,Daily!FZ$10,0)+VLOOKUP($IF199,Data!$B:$CP,Daily!JY$10,0),0),0)</f>
      </c>
      <c r="CB200" s="14">
        <f>IFERROR(IFERROR(VLOOKUP($EG200,Data!$B:$CP,Daily!GA$10,0)+VLOOKUP($IF200,Data!$B:$CP,Daily!JZ$10,0),0)/IFERROR(VLOOKUP($EG199,Data!$B:$CP,Daily!GA$10,0)+VLOOKUP($IF199,Data!$B:$CP,Daily!JZ$10,0),0),0)</f>
      </c>
      <c r="CC200" s="14">
        <f>IFERROR(IFERROR(VLOOKUP($EG200,Data!$B:$CP,Daily!GB$10,0)+VLOOKUP($IF200,Data!$B:$CP,Daily!KA$10,0),0)/IFERROR(VLOOKUP($EG199,Data!$B:$CP,Daily!GB$10,0)+VLOOKUP($IF199,Data!$B:$CP,Daily!KA$10,0),0),0)</f>
      </c>
      <c r="CD200" s="14">
        <f>IFERROR(IFERROR(VLOOKUP($EG200,Data!$B:$CP,Daily!GC$10,0)+VLOOKUP($IF200,Data!$B:$CP,Daily!KB$10,0),0)/IFERROR(VLOOKUP($EG199,Data!$B:$CP,Daily!GC$10,0)+VLOOKUP($IF199,Data!$B:$CP,Daily!KB$10,0),0),0)</f>
      </c>
      <c r="CE200" s="14">
        <f>IFERROR(IFERROR(VLOOKUP($EG200,Data!$B:$CP,Daily!GD$10,0)+VLOOKUP($IF200,Data!$B:$CP,Daily!KC$10,0),0)/IFERROR(VLOOKUP($EG199,Data!$B:$CP,Daily!GD$10,0)+VLOOKUP($IF199,Data!$B:$CP,Daily!KC$10,0),0),0)</f>
      </c>
      <c r="CF200" s="14">
        <f>IFERROR(IFERROR(VLOOKUP($EG200,Data!$B:$CP,Daily!GE$10,0)+VLOOKUP($IF200,Data!$B:$CP,Daily!KD$10,0),0)/IFERROR(VLOOKUP($EG199,Data!$B:$CP,Daily!GE$10,0)+VLOOKUP($IF199,Data!$B:$CP,Daily!KD$10,0),0),0)</f>
      </c>
      <c r="CG200" s="14">
        <f>IFERROR(IFERROR(VLOOKUP($EG200,Data!$B:$CP,Daily!GF$10,0)+VLOOKUP($IF200,Data!$B:$CP,Daily!KE$10,0),0)/IFERROR(VLOOKUP($EG199,Data!$B:$CP,Daily!GF$10,0)+VLOOKUP($IF199,Data!$B:$CP,Daily!KE$10,0),0),0)</f>
      </c>
      <c r="CH200" s="14">
        <f>IFERROR(IFERROR(VLOOKUP($EG200,Data!$B:$CP,Daily!GG$10,0)+VLOOKUP($IF200,Data!$B:$CP,Daily!KF$10,0),0)/IFERROR(VLOOKUP($EG199,Data!$B:$CP,Daily!GG$10,0)+VLOOKUP($IF199,Data!$B:$CP,Daily!KF$10,0),0),0)</f>
      </c>
      <c r="CI200" s="14">
        <f>IFERROR(IFERROR(VLOOKUP($EG200,Data!$B:$CP,Daily!GH$10,0)+VLOOKUP($IF200,Data!$B:$CP,Daily!KG$10,0),0)/IFERROR(VLOOKUP($EG199,Data!$B:$CP,Daily!GH$10,0)+VLOOKUP($IF199,Data!$B:$CP,Daily!KG$10,0),0),0)</f>
      </c>
      <c r="CJ200" s="14">
        <f>IFERROR(IFERROR(VLOOKUP($EG200,Data!$B:$CP,Daily!GI$10,0)+VLOOKUP($IF200,Data!$B:$CP,Daily!KH$10,0),0)/IFERROR(VLOOKUP($EG199,Data!$B:$CP,Daily!GI$10,0)+VLOOKUP($IF199,Data!$B:$CP,Daily!KH$10,0),0),0)</f>
      </c>
      <c r="CK200" s="14">
        <f>IFERROR(IFERROR(VLOOKUP($EG200,Data!$B:$CP,Daily!GJ$10,0)+VLOOKUP($IF200,Data!$B:$CP,Daily!KI$10,0),0)/IFERROR(VLOOKUP($EG199,Data!$B:$CP,Daily!GJ$10,0)+VLOOKUP($IF199,Data!$B:$CP,Daily!KI$10,0),0),0)</f>
      </c>
      <c r="CL200" s="14">
        <f>IFERROR(IFERROR(VLOOKUP($EG200,Data!$B:$CP,Daily!GK$10,0)+VLOOKUP($IF200,Data!$B:$CP,Daily!KJ$10,0),0)/IFERROR(VLOOKUP($EG199,Data!$B:$CP,Daily!GK$10,0)+VLOOKUP($IF199,Data!$B:$CP,Daily!KJ$10,0),0),0)</f>
      </c>
      <c r="CM200" s="14">
        <f>IFERROR(IFERROR(VLOOKUP($EG200,Data!$B:$CP,Daily!GL$10,0)+VLOOKUP($IF200,Data!$B:$CP,Daily!KK$10,0),0)/IFERROR(VLOOKUP($EG199,Data!$B:$CP,Daily!GL$10,0)+VLOOKUP($IF199,Data!$B:$CP,Daily!KK$10,0),0),0)</f>
      </c>
      <c r="CN200" s="14">
        <f>IFERROR(IFERROR(VLOOKUP($EG200,Data!$B:$CP,Daily!GM$10,0)+VLOOKUP($IF200,Data!$B:$CP,Daily!KL$10,0),0)/IFERROR(VLOOKUP($EG199,Data!$B:$CP,Daily!GM$10,0)+VLOOKUP($IF199,Data!$B:$CP,Daily!KL$10,0),0),0)</f>
      </c>
      <c r="CO200" s="14">
        <f>IFERROR(IFERROR(VLOOKUP($EG200,Data!$B:$CP,Daily!GN$10,0)+VLOOKUP($IF200,Data!$B:$CP,Daily!KM$10,0),0)/IFERROR(VLOOKUP($EG199,Data!$B:$CP,Daily!GN$10,0)+VLOOKUP($IF199,Data!$B:$CP,Daily!KM$10,0),0),0)</f>
      </c>
      <c r="CP200" s="14">
        <f>IFERROR(IFERROR(VLOOKUP($EG200,Data!$B:$CP,Daily!GO$10,0)+VLOOKUP($IF200,Data!$B:$CP,Daily!KN$10,0),0)/IFERROR(VLOOKUP($EG199,Data!$B:$CP,Daily!GO$10,0)+VLOOKUP($IF199,Data!$B:$CP,Daily!KN$10,0),0),0)</f>
      </c>
      <c r="CQ200" s="14">
        <f>IFERROR(IFERROR(VLOOKUP($EG200,Data!$B:$CP,Daily!GP$10,0)+VLOOKUP($IF200,Data!$B:$CP,Daily!KO$10,0),0)/IFERROR(VLOOKUP($EG199,Data!$B:$CP,Daily!GP$10,0)+VLOOKUP($IF199,Data!$B:$CP,Daily!KO$10,0),0),0)</f>
      </c>
      <c r="CR200" s="14">
        <f>IFERROR(IFERROR(VLOOKUP($EG200,Data!$B:$CP,Daily!GQ$10,0)+VLOOKUP($IF200,Data!$B:$CP,Daily!KP$10,0),0)/IFERROR(VLOOKUP($EG199,Data!$B:$CP,Daily!GQ$10,0)+VLOOKUP($IF199,Data!$B:$CP,Daily!KP$10,0),0),0)</f>
      </c>
      <c r="CS200" s="14">
        <f>IFERROR(IFERROR(VLOOKUP($EG200,Data!$B:$CP,Daily!GR$10,0)+VLOOKUP($IF200,Data!$B:$CP,Daily!KQ$10,0),0)/IFERROR(VLOOKUP($EG199,Data!$B:$CP,Daily!GR$10,0)+VLOOKUP($IF199,Data!$B:$CP,Daily!KQ$10,0),0),0)</f>
      </c>
      <c r="CT200" s="14">
        <f>IFERROR(IFERROR(VLOOKUP($EG200,Data!$B:$CP,Daily!GS$10,0)+VLOOKUP($IF200,Data!$B:$CP,Daily!KR$10,0),0)/IFERROR(VLOOKUP($EG199,Data!$B:$CP,Daily!GS$10,0)+VLOOKUP($IF199,Data!$B:$CP,Daily!KR$10,0),0),0)</f>
      </c>
      <c r="CU200" s="14">
        <f>IFERROR(IFERROR(VLOOKUP($EG200,Data!$B:$CP,Daily!GT$10,0)+VLOOKUP($IF200,Data!$B:$CP,Daily!KS$10,0),0)/IFERROR(VLOOKUP($EG199,Data!$B:$CP,Daily!GT$10,0)+VLOOKUP($IF199,Data!$B:$CP,Daily!KS$10,0),0),0)</f>
      </c>
      <c r="CV200" s="14">
        <f>IFERROR(IFERROR(VLOOKUP($EG200,Data!$B:$CP,Daily!GU$10,0)+VLOOKUP($IF200,Data!$B:$CP,Daily!KT$10,0),0)/IFERROR(VLOOKUP($EG199,Data!$B:$CP,Daily!GU$10,0)+VLOOKUP($IF199,Data!$B:$CP,Daily!KT$10,0),0),0)</f>
      </c>
      <c r="CW200" s="14">
        <f>IFERROR(IFERROR(VLOOKUP($EG200,Data!$B:$CP,Daily!GV$10,0)+VLOOKUP($IF200,Data!$B:$CP,Daily!KU$10,0),0)/IFERROR(VLOOKUP($EG199,Data!$B:$CP,Daily!GV$10,0)+VLOOKUP($IF199,Data!$B:$CP,Daily!KU$10,0),0),0)</f>
      </c>
      <c r="CX200" s="14">
        <f>IFERROR(IFERROR(VLOOKUP($EG200,Data!$B:$CP,Daily!GW$10,0)+VLOOKUP($IF200,Data!$B:$CP,Daily!KV$10,0),0)/IFERROR(VLOOKUP($EG199,Data!$B:$CP,Daily!GW$10,0)+VLOOKUP($IF199,Data!$B:$CP,Daily!KV$10,0),0),0)</f>
      </c>
      <c r="CY200" s="14">
        <f>IFERROR(IFERROR(VLOOKUP($EG200,Data!$B:$CP,Daily!GX$10,0)+VLOOKUP($IF200,Data!$B:$CP,Daily!KW$10,0),0)/IFERROR(VLOOKUP($EG199,Data!$B:$CP,Daily!GX$10,0)+VLOOKUP($IF199,Data!$B:$CP,Daily!KW$10,0),0),0)</f>
      </c>
      <c r="CZ200" s="14">
        <f>IFERROR(IFERROR(VLOOKUP($EG200,Data!$B:$CP,Daily!GY$10,0)+VLOOKUP($IF200,Data!$B:$CP,Daily!KX$10,0),0)/IFERROR(VLOOKUP($EG199,Data!$B:$CP,Daily!GY$10,0)+VLOOKUP($IF199,Data!$B:$CP,Daily!KX$10,0),0),0)</f>
      </c>
      <c r="DA200" s="14">
        <f>IFERROR(IFERROR(VLOOKUP($EG200,Data!$B:$CP,Daily!GZ$10,0)+VLOOKUP($IF200,Data!$B:$CP,Daily!KY$10,0),0)/IFERROR(VLOOKUP($EG199,Data!$B:$CP,Daily!GZ$10,0)+VLOOKUP($IF199,Data!$B:$CP,Daily!KY$10,0),0),0)</f>
      </c>
      <c r="DB200" s="14">
        <f>IFERROR(IFERROR(VLOOKUP($EG200,Data!$B:$CP,Daily!HA$10,0)+VLOOKUP($IF200,Data!$B:$CP,Daily!KZ$10,0),0)/IFERROR(VLOOKUP($EG199,Data!$B:$CP,Daily!HA$10,0)+VLOOKUP($IF199,Data!$B:$CP,Daily!KZ$10,0),0),0)</f>
      </c>
      <c r="DC200" s="14">
        <f>IFERROR(IFERROR(VLOOKUP($EG200,Data!$B:$CP,Daily!HB$10,0)+VLOOKUP($IF200,Data!$B:$CP,Daily!LA$10,0),0)/IFERROR(VLOOKUP($EG199,Data!$B:$CP,Daily!HB$10,0)+VLOOKUP($IF199,Data!$B:$CP,Daily!LA$10,0),0),0)</f>
      </c>
      <c r="DD200" s="14">
        <f>IFERROR(IFERROR(VLOOKUP($EG200,Data!$B:$CP,Daily!HC$10,0)+VLOOKUP($IF200,Data!$B:$CP,Daily!LB$10,0),0)/IFERROR(VLOOKUP($EG199,Data!$B:$CP,Daily!HC$10,0)+VLOOKUP($IF199,Data!$B:$CP,Daily!LB$10,0),0),0)</f>
      </c>
      <c r="DE200" s="14">
        <f>IFERROR(IFERROR(VLOOKUP($EG200,Data!$B:$CP,Daily!HD$10,0)+VLOOKUP($IF200,Data!$B:$CP,Daily!LC$10,0),0)/IFERROR(VLOOKUP($EG199,Data!$B:$CP,Daily!HD$10,0)+VLOOKUP($IF199,Data!$B:$CP,Daily!LC$10,0),0),0)</f>
      </c>
      <c r="DF200" s="14">
        <f>IFERROR(IFERROR(VLOOKUP($EG200,Data!$B:$CP,Daily!HE$10,0)+VLOOKUP($IF200,Data!$B:$CP,Daily!LD$10,0),0)/IFERROR(VLOOKUP($EG199,Data!$B:$CP,Daily!HE$10,0)+VLOOKUP($IF199,Data!$B:$CP,Daily!LD$10,0),0),0)</f>
      </c>
      <c r="DG200" s="14">
        <f>IFERROR(IFERROR(VLOOKUP($EG200,Data!$B:$CP,Daily!HF$10,0)+VLOOKUP($IF200,Data!$B:$CP,Daily!LE$10,0),0)/IFERROR(VLOOKUP($EG199,Data!$B:$CP,Daily!HF$10,0)+VLOOKUP($IF199,Data!$B:$CP,Daily!LE$10,0),0),0)</f>
      </c>
      <c r="DH200" s="14">
        <f>IFERROR(IFERROR(VLOOKUP($EG200,Data!$B:$CP,Daily!HG$10,0)+VLOOKUP($IF200,Data!$B:$CP,Daily!LF$10,0),0)/IFERROR(VLOOKUP($EG199,Data!$B:$CP,Daily!HG$10,0)+VLOOKUP($IF199,Data!$B:$CP,Daily!LF$10,0),0),0)</f>
      </c>
      <c r="DI200" s="14">
        <f>IFERROR(IFERROR(VLOOKUP($EG200,Data!$B:$CP,Daily!HH$10,0)+VLOOKUP($IF200,Data!$B:$CP,Daily!LG$10,0),0)/IFERROR(VLOOKUP($EG199,Data!$B:$CP,Daily!HH$10,0)+VLOOKUP($IF199,Data!$B:$CP,Daily!LG$10,0),0),0)</f>
      </c>
      <c r="DJ200" s="14">
        <f>IFERROR(IFERROR(VLOOKUP($EG200,Data!$B:$CP,Daily!HI$10,0)+VLOOKUP($IF200,Data!$B:$CP,Daily!LH$10,0),0)/IFERROR(VLOOKUP($EG199,Data!$B:$CP,Daily!HI$10,0)+VLOOKUP($IF199,Data!$B:$CP,Daily!LH$10,0),0),0)</f>
      </c>
      <c r="DK200" s="14">
        <f>IFERROR(IFERROR(VLOOKUP($EG200,Data!$B:$CP,Daily!HJ$10,0)+VLOOKUP($IF200,Data!$B:$CP,Daily!LI$10,0),0)/IFERROR(VLOOKUP($EG199,Data!$B:$CP,Daily!HJ$10,0)+VLOOKUP($IF199,Data!$B:$CP,Daily!LI$10,0),0),0)</f>
      </c>
      <c r="DL200" s="14">
        <f>IFERROR(IFERROR(VLOOKUP($EG200,Data!$B:$CP,Daily!HK$10,0)+VLOOKUP($IF200,Data!$B:$CP,Daily!LJ$10,0),0)/IFERROR(VLOOKUP($EG199,Data!$B:$CP,Daily!HK$10,0)+VLOOKUP($IF199,Data!$B:$CP,Daily!LJ$10,0),0),0)</f>
      </c>
      <c r="DM200" s="14">
        <f>IFERROR(IFERROR(VLOOKUP($EG200,Data!$B:$CP,Daily!HL$10,0)+VLOOKUP($IF200,Data!$B:$CP,Daily!LK$10,0),0)/IFERROR(VLOOKUP($EG199,Data!$B:$CP,Daily!HL$10,0)+VLOOKUP($IF199,Data!$B:$CP,Daily!LK$10,0),0),0)</f>
      </c>
      <c r="DN200" s="14">
        <f>IFERROR(IFERROR(VLOOKUP($EG200,Data!$B:$CP,Daily!HM$10,0)+VLOOKUP($IF200,Data!$B:$CP,Daily!LL$10,0),0)/IFERROR(VLOOKUP($EG199,Data!$B:$CP,Daily!HM$10,0)+VLOOKUP($IF199,Data!$B:$CP,Daily!LL$10,0),0),0)</f>
      </c>
      <c r="DO200" s="14">
        <f>IFERROR(IFERROR(VLOOKUP($EG200,Data!$B:$CP,Daily!HN$10,0)+VLOOKUP($IF200,Data!$B:$CP,Daily!LM$10,0),0)/IFERROR(VLOOKUP($EG199,Data!$B:$CP,Daily!HN$10,0)+VLOOKUP($IF199,Data!$B:$CP,Daily!LM$10,0),0),0)</f>
      </c>
      <c r="DP200" s="14">
        <f>IFERROR(IFERROR(VLOOKUP($EG200,Data!$B:$CP,Daily!HO$10,0)+VLOOKUP($IF200,Data!$B:$CP,Daily!LN$10,0),0)/IFERROR(VLOOKUP($EG199,Data!$B:$CP,Daily!HO$10,0)+VLOOKUP($IF199,Data!$B:$CP,Daily!LN$10,0),0),0)</f>
      </c>
      <c r="DQ200" s="14">
        <f>IFERROR(IFERROR(VLOOKUP($EG200,Data!$B:$CP,Daily!HP$10,0)+VLOOKUP($IF200,Data!$B:$CP,Daily!LO$10,0),0)/IFERROR(VLOOKUP($EG199,Data!$B:$CP,Daily!HP$10,0)+VLOOKUP($IF199,Data!$B:$CP,Daily!LO$10,0),0),0)</f>
      </c>
      <c r="DR200" s="14">
        <f>IFERROR(IFERROR(VLOOKUP($EG200,Data!$B:$CP,Daily!HQ$10,0)+VLOOKUP($IF200,Data!$B:$CP,Daily!LP$10,0),0)/IFERROR(VLOOKUP($EG199,Data!$B:$CP,Daily!HQ$10,0)+VLOOKUP($IF199,Data!$B:$CP,Daily!LP$10,0),0),0)</f>
      </c>
      <c r="DS200" s="14">
        <f>IFERROR(IFERROR(VLOOKUP($EG200,Data!$B:$CP,Daily!HR$10,0)+VLOOKUP($IF200,Data!$B:$CP,Daily!LQ$10,0),0)/IFERROR(VLOOKUP($EG199,Data!$B:$CP,Daily!HR$10,0)+VLOOKUP($IF199,Data!$B:$CP,Daily!LQ$10,0),0),0)</f>
      </c>
      <c r="DT200" s="14">
        <f>IFERROR(IFERROR(VLOOKUP($EG200,Data!$B:$CP,Daily!HS$10,0)+VLOOKUP($IF200,Data!$B:$CP,Daily!LR$10,0),0)/IFERROR(VLOOKUP($EG199,Data!$B:$CP,Daily!HS$10,0)+VLOOKUP($IF199,Data!$B:$CP,Daily!LR$10,0),0),0)</f>
      </c>
      <c r="DU200" s="14">
        <f>IFERROR(IFERROR(VLOOKUP($EG200,Data!$B:$CP,Daily!HT$10,0)+VLOOKUP($IF200,Data!$B:$CP,Daily!LS$10,0),0)/IFERROR(VLOOKUP($EG199,Data!$B:$CP,Daily!HT$10,0)+VLOOKUP($IF199,Data!$B:$CP,Daily!LS$10,0),0),0)</f>
      </c>
      <c r="DV200" s="55"/>
      <c r="DW200" s="14">
        <f t="shared" ref="DW200:DW210" si="3065">_xlfn.QUARTILE.INC($AJ200:$DT200,1)</f>
      </c>
      <c r="DX200" s="14">
        <f t="shared" ref="DX200:DX210" si="3066">_xlfn.QUARTILE.INC($AJ200:$DT200,3)</f>
      </c>
      <c r="DY200" s="14">
        <f t="shared" ref="DY200:DY206" si="3067">DX200-DW200</f>
      </c>
      <c r="DZ200" s="14">
        <f t="shared" ref="DZ200:DZ206" si="3068">DX200+(0.75*DY200)</f>
      </c>
      <c r="EA200" s="14">
        <f t="shared" ref="EA200:EA206" si="3069">DW200-(0.75*DY200)</f>
      </c>
      <c r="EB200" s="18"/>
      <c r="EC200" s="14">
        <f t="shared" ref="EC200:EC206" si="3070">_xlfn.STDEV.P(AJ200:DU200)</f>
      </c>
      <c r="ED200" s="14">
        <f>SUMPRODUCT(DN200:DT200,DN$199:DT$199)/SUM(DN$199:DT$199)</f>
      </c>
      <c r="EE200" s="14">
        <f>SUMPRODUCT(CR200:DT200,CR$199:DT$199)/SUM(CR$199:DT$199)</f>
      </c>
      <c r="EF200" s="16"/>
      <c r="EG200" s="9" t="s">
        <v>936</v>
      </c>
      <c r="EH200" s="9" t="s">
        <v>174</v>
      </c>
      <c r="EI200" s="14">
        <f>IFERROR(VLOOKUP($EG200,Data!$B:$CP,Daily!EI$10,0)/VLOOKUP($EG199,Data!$B:$CP,Daily!EI$10,0),0)</f>
      </c>
      <c r="EJ200" s="14">
        <f>IFERROR(VLOOKUP($EG200,Data!$B:$CP,Daily!EJ$10,0)/VLOOKUP($EG199,Data!$B:$CP,Daily!EJ$10,0),0)</f>
      </c>
      <c r="EK200" s="14">
        <f>IFERROR(VLOOKUP($EG200,Data!$B:$CP,Daily!EK$10,0)/VLOOKUP($EG199,Data!$B:$CP,Daily!EK$10,0),0)</f>
      </c>
      <c r="EL200" s="14">
        <f>IFERROR(VLOOKUP($EG200,Data!$B:$CP,Daily!EL$10,0)/VLOOKUP($EG199,Data!$B:$CP,Daily!EL$10,0),0)</f>
      </c>
      <c r="EM200" s="14">
        <f>IFERROR(VLOOKUP($EG200,Data!$B:$CP,Daily!EM$10,0)/VLOOKUP($EG199,Data!$B:$CP,Daily!EM$10,0),0)</f>
      </c>
      <c r="EN200" s="14">
        <f>IFERROR(VLOOKUP($EG200,Data!$B:$CP,Daily!EN$10,0)/VLOOKUP($EG199,Data!$B:$CP,Daily!EN$10,0),0)</f>
      </c>
      <c r="EO200" s="14">
        <f>IFERROR(VLOOKUP($EG200,Data!$B:$CP,Daily!EO$10,0)/VLOOKUP($EG199,Data!$B:$CP,Daily!EO$10,0),0)</f>
      </c>
      <c r="EP200" s="14">
        <f>IFERROR(VLOOKUP($EG200,Data!$B:$CP,Daily!EP$10,0)/VLOOKUP($EG199,Data!$B:$CP,Daily!EP$10,0),0)</f>
      </c>
      <c r="EQ200" s="14">
        <f>IFERROR(VLOOKUP($EG200,Data!$B:$CP,Daily!EQ$10,0)/VLOOKUP($EG199,Data!$B:$CP,Daily!EQ$10,0),0)</f>
      </c>
      <c r="ER200" s="14">
        <f>IFERROR(VLOOKUP($EG200,Data!$B:$CP,Daily!ER$10,0)/VLOOKUP($EG199,Data!$B:$CP,Daily!ER$10,0),0)</f>
      </c>
      <c r="ES200" s="14">
        <f>IFERROR(VLOOKUP($EG200,Data!$B:$CP,Daily!ES$10,0)/VLOOKUP($EG199,Data!$B:$CP,Daily!ES$10,0),0)</f>
      </c>
      <c r="ET200" s="14">
        <f>IFERROR(VLOOKUP($EG200,Data!$B:$CP,Daily!ET$10,0)/VLOOKUP($EG199,Data!$B:$CP,Daily!ET$10,0),0)</f>
      </c>
      <c r="EU200" s="14">
        <f>IFERROR(VLOOKUP($EG200,Data!$B:$CP,Daily!EU$10,0)/VLOOKUP($EG199,Data!$B:$CP,Daily!EU$10,0),0)</f>
      </c>
      <c r="EV200" s="14">
        <f>IFERROR(VLOOKUP($EG200,Data!$B:$CP,Daily!EV$10,0)/VLOOKUP($EG199,Data!$B:$CP,Daily!EV$10,0),0)</f>
      </c>
      <c r="EW200" s="14">
        <f>IFERROR(VLOOKUP($EG200,Data!$B:$CP,Daily!EW$10,0)/VLOOKUP($EG199,Data!$B:$CP,Daily!EW$10,0),0)</f>
      </c>
      <c r="EX200" s="14">
        <f>IFERROR(VLOOKUP($EG200,Data!$B:$CP,Daily!EX$10,0)/VLOOKUP($EG199,Data!$B:$CP,Daily!EX$10,0),0)</f>
      </c>
      <c r="EY200" s="14">
        <f>IFERROR(VLOOKUP($EG200,Data!$B:$CP,Daily!EY$10,0)/VLOOKUP($EG199,Data!$B:$CP,Daily!EY$10,0),0)</f>
      </c>
      <c r="EZ200" s="14">
        <f>IFERROR(VLOOKUP($EG200,Data!$B:$CP,Daily!EZ$10,0)/VLOOKUP($EG199,Data!$B:$CP,Daily!EZ$10,0),0)</f>
      </c>
      <c r="FA200" s="14">
        <f>IFERROR(VLOOKUP($EG200,Data!$B:$CP,Daily!FA$10,0)/VLOOKUP($EG199,Data!$B:$CP,Daily!FA$10,0),0)</f>
      </c>
      <c r="FB200" s="14">
        <f>IFERROR(VLOOKUP($EG200,Data!$B:$CP,Daily!FB$10,0)/VLOOKUP($EG199,Data!$B:$CP,Daily!FB$10,0),0)</f>
      </c>
      <c r="FC200" s="14">
        <f>IFERROR(VLOOKUP($EG200,Data!$B:$CP,Daily!FC$10,0)/VLOOKUP($EG199,Data!$B:$CP,Daily!FC$10,0),0)</f>
      </c>
      <c r="FD200" s="14">
        <f>IFERROR(VLOOKUP($EG200,Data!$B:$CP,Daily!FD$10,0)/VLOOKUP($EG199,Data!$B:$CP,Daily!FD$10,0),0)</f>
      </c>
      <c r="FE200" s="14">
        <f>IFERROR(VLOOKUP($EG200,Data!$B:$CP,Daily!FE$10,0)/VLOOKUP($EG199,Data!$B:$CP,Daily!FE$10,0),0)</f>
      </c>
      <c r="FF200" s="14">
        <f>IFERROR(VLOOKUP($EG200,Data!$B:$CP,Daily!FF$10,0)/VLOOKUP($EG199,Data!$B:$CP,Daily!FF$10,0),0)</f>
      </c>
      <c r="FG200" s="14">
        <f>IFERROR(VLOOKUP($EG200,Data!$B:$CP,Daily!FG$10,0)/VLOOKUP($EG199,Data!$B:$CP,Daily!FG$10,0),0)</f>
      </c>
      <c r="FH200" s="14">
        <f>IFERROR(VLOOKUP($EG200,Data!$B:$CP,Daily!FH$10,0)/VLOOKUP($EG199,Data!$B:$CP,Daily!FH$10,0),0)</f>
      </c>
      <c r="FI200" s="14">
        <f>IFERROR(VLOOKUP($EG200,Data!$B:$CP,Daily!FI$10,0)/VLOOKUP($EG199,Data!$B:$CP,Daily!FI$10,0),0)</f>
      </c>
      <c r="FJ200" s="14">
        <f>IFERROR(VLOOKUP($EG200,Data!$B:$CP,Daily!FJ$10,0)/VLOOKUP($EG199,Data!$B:$CP,Daily!FJ$10,0),0)</f>
      </c>
      <c r="FK200" s="14">
        <f>IFERROR(VLOOKUP($EG200,Data!$B:$CP,Daily!FK$10,0)/VLOOKUP($EG199,Data!$B:$CP,Daily!FK$10,0),0)</f>
      </c>
      <c r="FL200" s="14">
        <f>IFERROR(VLOOKUP($EG200,Data!$B:$CP,Daily!FL$10,0)/VLOOKUP($EG199,Data!$B:$CP,Daily!FL$10,0),0)</f>
      </c>
      <c r="FM200" s="14">
        <f>IFERROR(VLOOKUP($EG200,Data!$B:$CP,Daily!FM$10,0)/VLOOKUP($EG199,Data!$B:$CP,Daily!FM$10,0),0)</f>
      </c>
      <c r="FN200" s="14">
        <f>IFERROR(VLOOKUP($EG200,Data!$B:$CP,Daily!FN$10,0)/VLOOKUP($EG199,Data!$B:$CP,Daily!FN$10,0),0)</f>
      </c>
      <c r="FO200" s="14">
        <f>IFERROR(VLOOKUP($EG200,Data!$B:$CP,Daily!FO$10,0)/VLOOKUP($EG199,Data!$B:$CP,Daily!FO$10,0),0)</f>
      </c>
      <c r="FP200" s="14">
        <f>IFERROR(VLOOKUP($EG200,Data!$B:$CP,Daily!FP$10,0)/VLOOKUP($EG199,Data!$B:$CP,Daily!FP$10,0),0)</f>
      </c>
      <c r="FQ200" s="14">
        <f>IFERROR(VLOOKUP($EG200,Data!$B:$CP,Daily!FQ$10,0)/VLOOKUP($EG199,Data!$B:$CP,Daily!FQ$10,0),0)</f>
      </c>
      <c r="FR200" s="14">
        <f>IFERROR(VLOOKUP($EG200,Data!$B:$CP,Daily!FR$10,0)/VLOOKUP($EG199,Data!$B:$CP,Daily!FR$10,0),0)</f>
      </c>
      <c r="FS200" s="14">
        <f>IFERROR(VLOOKUP($EG200,Data!$B:$CP,Daily!FS$10,0)/VLOOKUP($EG199,Data!$B:$CP,Daily!FS$10,0),0)</f>
      </c>
      <c r="FT200" s="14">
        <f>IFERROR(VLOOKUP($EG200,Data!$B:$CP,Daily!FT$10,0)/VLOOKUP($EG199,Data!$B:$CP,Daily!FT$10,0),0)</f>
      </c>
      <c r="FU200" s="14">
        <f>IFERROR(VLOOKUP($EG200,Data!$B:$CP,Daily!FU$10,0)/VLOOKUP($EG199,Data!$B:$CP,Daily!FU$10,0),0)</f>
      </c>
      <c r="FV200" s="14">
        <f>IFERROR(VLOOKUP($EG200,Data!$B:$CP,Daily!FV$10,0)/VLOOKUP($EG199,Data!$B:$CP,Daily!FV$10,0),0)</f>
      </c>
      <c r="FW200" s="14">
        <f>IFERROR(VLOOKUP($EG200,Data!$B:$CP,Daily!FW$10,0)/VLOOKUP($EG199,Data!$B:$CP,Daily!FW$10,0),0)</f>
      </c>
      <c r="FX200" s="14">
        <f>IFERROR(VLOOKUP($EG200,Data!$B:$CP,Daily!FX$10,0)/VLOOKUP($EG199,Data!$B:$CP,Daily!FX$10,0),0)</f>
      </c>
      <c r="FY200" s="14">
        <f>IFERROR(VLOOKUP($EG200,Data!$B:$CP,Daily!FY$10,0)/VLOOKUP($EG199,Data!$B:$CP,Daily!FY$10,0),0)</f>
      </c>
      <c r="FZ200" s="14">
        <f>IFERROR(VLOOKUP($EG200,Data!$B:$CP,Daily!FZ$10,0)/VLOOKUP($EG199,Data!$B:$CP,Daily!FZ$10,0),0)</f>
      </c>
      <c r="GA200" s="14">
        <f>IFERROR(VLOOKUP($EG200,Data!$B:$CP,Daily!GA$10,0)/VLOOKUP($EG199,Data!$B:$CP,Daily!GA$10,0),0)</f>
      </c>
      <c r="GB200" s="14">
        <f>IFERROR(VLOOKUP($EG200,Data!$B:$CP,Daily!GB$10,0)/VLOOKUP($EG199,Data!$B:$CP,Daily!GB$10,0),0)</f>
      </c>
      <c r="GC200" s="14">
        <f>IFERROR(VLOOKUP($EG200,Data!$B:$CP,Daily!GC$10,0)/VLOOKUP($EG199,Data!$B:$CP,Daily!GC$10,0),0)</f>
      </c>
      <c r="GD200" s="14">
        <f>IFERROR(VLOOKUP($EG200,Data!$B:$CP,Daily!GD$10,0)/VLOOKUP($EG199,Data!$B:$CP,Daily!GD$10,0),0)</f>
      </c>
      <c r="GE200" s="14">
        <f>IFERROR(VLOOKUP($EG200,Data!$B:$CP,Daily!GE$10,0)/VLOOKUP($EG199,Data!$B:$CP,Daily!GE$10,0),0)</f>
      </c>
      <c r="GF200" s="14">
        <f>IFERROR(VLOOKUP($EG200,Data!$B:$CP,Daily!GF$10,0)/VLOOKUP($EG199,Data!$B:$CP,Daily!GF$10,0),0)</f>
      </c>
      <c r="GG200" s="14">
        <f>IFERROR(VLOOKUP($EG200,Data!$B:$CP,Daily!GG$10,0)/VLOOKUP($EG199,Data!$B:$CP,Daily!GG$10,0),0)</f>
      </c>
      <c r="GH200" s="14">
        <f>IFERROR(VLOOKUP($EG200,Data!$B:$CP,Daily!GH$10,0)/VLOOKUP($EG199,Data!$B:$CP,Daily!GH$10,0),0)</f>
      </c>
      <c r="GI200" s="14">
        <f>IFERROR(VLOOKUP($EG200,Data!$B:$CP,Daily!GI$10,0)/VLOOKUP($EG199,Data!$B:$CP,Daily!GI$10,0),0)</f>
      </c>
      <c r="GJ200" s="14">
        <f>IFERROR(VLOOKUP($EG200,Data!$B:$CP,Daily!GJ$10,0)/VLOOKUP($EG199,Data!$B:$CP,Daily!GJ$10,0),0)</f>
      </c>
      <c r="GK200" s="14">
        <f>IFERROR(VLOOKUP($EG200,Data!$B:$CP,Daily!GK$10,0)/VLOOKUP($EG199,Data!$B:$CP,Daily!GK$10,0),0)</f>
      </c>
      <c r="GL200" s="14">
        <f>IFERROR(VLOOKUP($EG200,Data!$B:$CP,Daily!GL$10,0)/VLOOKUP($EG199,Data!$B:$CP,Daily!GL$10,0),0)</f>
      </c>
      <c r="GM200" s="14">
        <f>IFERROR(VLOOKUP($EG200,Data!$B:$CP,Daily!GM$10,0)/VLOOKUP($EG199,Data!$B:$CP,Daily!GM$10,0),0)</f>
      </c>
      <c r="GN200" s="14">
        <f>IFERROR(VLOOKUP($EG200,Data!$B:$CP,Daily!GN$10,0)/VLOOKUP($EG199,Data!$B:$CP,Daily!GN$10,0),0)</f>
      </c>
      <c r="GO200" s="14">
        <f>IFERROR(VLOOKUP($EG200,Data!$B:$CP,Daily!GO$10,0)/VLOOKUP($EG199,Data!$B:$CP,Daily!GO$10,0),0)</f>
      </c>
      <c r="GP200" s="14">
        <f>IFERROR(VLOOKUP($EG200,Data!$B:$CP,Daily!GP$10,0)/VLOOKUP($EG199,Data!$B:$CP,Daily!GP$10,0),0)</f>
      </c>
      <c r="GQ200" s="14">
        <f>IFERROR(VLOOKUP($EG200,Data!$B:$CP,Daily!GQ$10,0)/VLOOKUP($EG199,Data!$B:$CP,Daily!GQ$10,0),0)</f>
      </c>
      <c r="GR200" s="14">
        <f>IFERROR(VLOOKUP($EG200,Data!$B:$CP,Daily!GR$10,0)/VLOOKUP($EG199,Data!$B:$CP,Daily!GR$10,0),0)</f>
      </c>
      <c r="GS200" s="14">
        <f>IFERROR(VLOOKUP($EG200,Data!$B:$CP,Daily!GS$10,0)/VLOOKUP($EG199,Data!$B:$CP,Daily!GS$10,0),0)</f>
      </c>
      <c r="GT200" s="14">
        <f>IFERROR(VLOOKUP($EG200,Data!$B:$CP,Daily!GT$10,0)/VLOOKUP($EG199,Data!$B:$CP,Daily!GT$10,0),0)</f>
      </c>
      <c r="GU200" s="14">
        <f>IFERROR(VLOOKUP($EG200,Data!$B:$CP,Daily!GU$10,0)/VLOOKUP($EG199,Data!$B:$CP,Daily!GU$10,0),0)</f>
      </c>
      <c r="GV200" s="14">
        <f>IFERROR(VLOOKUP($EG200,Data!$B:$CP,Daily!GV$10,0)/VLOOKUP($EG199,Data!$B:$CP,Daily!GV$10,0),0)</f>
      </c>
      <c r="GW200" s="14">
        <f>IFERROR(VLOOKUP($EG200,Data!$B:$CP,Daily!GW$10,0)/VLOOKUP($EG199,Data!$B:$CP,Daily!GW$10,0),0)</f>
      </c>
      <c r="GX200" s="14">
        <f>IFERROR(VLOOKUP($EG200,Data!$B:$CP,Daily!GX$10,0)/VLOOKUP($EG199,Data!$B:$CP,Daily!GX$10,0),0)</f>
      </c>
      <c r="GY200" s="14">
        <f>IFERROR(VLOOKUP($EG200,Data!$B:$CP,Daily!GY$10,0)/VLOOKUP($EG199,Data!$B:$CP,Daily!GY$10,0),0)</f>
      </c>
      <c r="GZ200" s="14">
        <f>IFERROR(VLOOKUP($EG200,Data!$B:$CP,Daily!GZ$10,0)/VLOOKUP($EG199,Data!$B:$CP,Daily!GZ$10,0),0)</f>
      </c>
      <c r="HA200" s="14">
        <f>IFERROR(VLOOKUP($EG200,Data!$B:$CP,Daily!HA$10,0)/VLOOKUP($EG199,Data!$B:$CP,Daily!HA$10,0),0)</f>
      </c>
      <c r="HB200" s="14">
        <f>IFERROR(VLOOKUP($EG200,Data!$B:$CP,Daily!HB$10,0)/VLOOKUP($EG199,Data!$B:$CP,Daily!HB$10,0),0)</f>
      </c>
      <c r="HC200" s="14">
        <f>IFERROR(VLOOKUP($EG200,Data!$B:$CP,Daily!HC$10,0)/VLOOKUP($EG199,Data!$B:$CP,Daily!HC$10,0),0)</f>
      </c>
      <c r="HD200" s="14">
        <f>IFERROR(VLOOKUP($EG200,Data!$B:$CP,Daily!HD$10,0)/VLOOKUP($EG199,Data!$B:$CP,Daily!HD$10,0),0)</f>
      </c>
      <c r="HE200" s="14">
        <f>IFERROR(VLOOKUP($EG200,Data!$B:$CP,Daily!HE$10,0)/VLOOKUP($EG199,Data!$B:$CP,Daily!HE$10,0),0)</f>
      </c>
      <c r="HF200" s="14">
        <f>IFERROR(VLOOKUP($EG200,Data!$B:$CP,Daily!HF$10,0)/VLOOKUP($EG199,Data!$B:$CP,Daily!HF$10,0),0)</f>
      </c>
      <c r="HG200" s="14">
        <f>IFERROR(VLOOKUP($EG200,Data!$B:$CP,Daily!HG$10,0)/VLOOKUP($EG199,Data!$B:$CP,Daily!HG$10,0),0)</f>
      </c>
      <c r="HH200" s="14">
        <f>IFERROR(VLOOKUP($EG200,Data!$B:$CP,Daily!HH$10,0)/VLOOKUP($EG199,Data!$B:$CP,Daily!HH$10,0),0)</f>
      </c>
      <c r="HI200" s="14">
        <f>IFERROR(VLOOKUP($EG200,Data!$B:$CP,Daily!HI$10,0)/VLOOKUP($EG199,Data!$B:$CP,Daily!HI$10,0),0)</f>
      </c>
      <c r="HJ200" s="14">
        <f>IFERROR(VLOOKUP($EG200,Data!$B:$CP,Daily!HJ$10,0)/VLOOKUP($EG199,Data!$B:$CP,Daily!HJ$10,0),0)</f>
      </c>
      <c r="HK200" s="14">
        <f>IFERROR(VLOOKUP($EG200,Data!$B:$CP,Daily!HK$10,0)/VLOOKUP($EG199,Data!$B:$CP,Daily!HK$10,0),0)</f>
      </c>
      <c r="HL200" s="14">
        <f>IFERROR(VLOOKUP($EG200,Data!$B:$CP,Daily!HL$10,0)/VLOOKUP($EG199,Data!$B:$CP,Daily!HL$10,0),0)</f>
      </c>
      <c r="HM200" s="14">
        <f>IFERROR(VLOOKUP($EG200,Data!$B:$CP,Daily!HM$10,0)/VLOOKUP($EG199,Data!$B:$CP,Daily!HM$10,0),0)</f>
      </c>
      <c r="HN200" s="14">
        <f>IFERROR(VLOOKUP($EG200,Data!$B:$CP,Daily!HN$10,0)/VLOOKUP($EG199,Data!$B:$CP,Daily!HN$10,0),0)</f>
      </c>
      <c r="HO200" s="14">
        <f>IFERROR(VLOOKUP($EG200,Data!$B:$CP,Daily!HO$10,0)/VLOOKUP($EG199,Data!$B:$CP,Daily!HO$10,0),0)</f>
      </c>
      <c r="HP200" s="14">
        <f>IFERROR(VLOOKUP($EG200,Data!$B:$CP,Daily!HP$10,0)/VLOOKUP($EG199,Data!$B:$CP,Daily!HP$10,0),0)</f>
      </c>
      <c r="HQ200" s="14">
        <f>IFERROR(VLOOKUP($EG200,Data!$B:$CP,Daily!HQ$10,0)/VLOOKUP($EG199,Data!$B:$CP,Daily!HQ$10,0),0)</f>
      </c>
      <c r="HR200" s="14">
        <f>IFERROR(VLOOKUP($EG200,Data!$B:$CP,Daily!HR$10,0)/VLOOKUP($EG199,Data!$B:$CP,Daily!HR$10,0),0)</f>
      </c>
      <c r="HS200" s="14">
        <f>IFERROR(VLOOKUP($EG200,Data!$B:$CP,Daily!HS$10,0)/VLOOKUP($EG199,Data!$B:$CP,Daily!HS$10,0),0)</f>
      </c>
      <c r="HT200" s="14">
        <f>IFERROR(VLOOKUP($EG200,Data!$B:$CP,Daily!HT$10,0)/VLOOKUP($EG199,Data!$B:$CP,Daily!HT$10,0),0)</f>
      </c>
      <c r="HU200" s="17"/>
      <c r="HV200" s="52">
        <f t="shared" si="1902"/>
      </c>
      <c r="HW200" s="52">
        <f t="shared" si="1903"/>
      </c>
      <c r="HX200" s="52">
        <f t="shared" ref="HX200:HX210" si="3071">HW200-HV200</f>
      </c>
      <c r="HY200" s="52">
        <f t="shared" ref="HY200:HY210" si="3072">HW200+(0.75*HX200)</f>
      </c>
      <c r="HZ200" s="52">
        <f t="shared" ref="HZ200:HZ210" si="3073">HV200-(0.75*HX200)</f>
      </c>
      <c r="IA200" s="55"/>
      <c r="IB200" s="14">
        <f t="shared" ref="IB200:IB210" si="3074">_xlfn.STDEV.P(FM200:HT200)</f>
      </c>
      <c r="IC200" s="14">
        <f>SUMPRODUCT(HM200:HS200,HM$199:HS$199)/SUM(HM$199:HS$199)</f>
      </c>
      <c r="ID200" s="14">
        <f>SUMPRODUCT(GQ200:HS200,GQ$199:HS$199)/SUM(GQ$199:HS$199)</f>
      </c>
      <c r="IE200" s="16"/>
      <c r="IF200" s="9" t="s">
        <v>937</v>
      </c>
      <c r="IG200" s="9" t="s">
        <v>174</v>
      </c>
      <c r="IH200" s="14">
        <f>IFERROR(VLOOKUP($IF200,Data!$B:$CP,Daily!IH$10,0)/VLOOKUP($IF199,Data!$B:$CP,Daily!IH$10,0),0)</f>
      </c>
      <c r="II200" s="14">
        <f>IFERROR(VLOOKUP($IF200,Data!$B:$CP,Daily!II$10,0)/VLOOKUP($IF199,Data!$B:$CP,Daily!II$10,0),0)</f>
      </c>
      <c r="IJ200" s="14">
        <f>IFERROR(VLOOKUP($IF200,Data!$B:$CP,Daily!IJ$10,0)/VLOOKUP($IF199,Data!$B:$CP,Daily!IJ$10,0),0)</f>
      </c>
      <c r="IK200" s="14">
        <f>IFERROR(VLOOKUP($IF200,Data!$B:$CP,Daily!IK$10,0)/VLOOKUP($IF199,Data!$B:$CP,Daily!IK$10,0),0)</f>
      </c>
      <c r="IL200" s="14">
        <f>IFERROR(VLOOKUP($IF200,Data!$B:$CP,Daily!IL$10,0)/VLOOKUP($IF199,Data!$B:$CP,Daily!IL$10,0),0)</f>
      </c>
      <c r="IM200" s="14">
        <f>IFERROR(VLOOKUP($IF200,Data!$B:$CP,Daily!IM$10,0)/VLOOKUP($IF199,Data!$B:$CP,Daily!IM$10,0),0)</f>
      </c>
      <c r="IN200" s="14">
        <f>IFERROR(VLOOKUP($IF200,Data!$B:$CP,Daily!IN$10,0)/VLOOKUP($IF199,Data!$B:$CP,Daily!IN$10,0),0)</f>
      </c>
      <c r="IO200" s="14">
        <f>IFERROR(VLOOKUP($IF200,Data!$B:$CP,Daily!IO$10,0)/VLOOKUP($IF199,Data!$B:$CP,Daily!IO$10,0),0)</f>
      </c>
      <c r="IP200" s="14">
        <f>IFERROR(VLOOKUP($IF200,Data!$B:$CP,Daily!IP$10,0)/VLOOKUP($IF199,Data!$B:$CP,Daily!IP$10,0),0)</f>
      </c>
      <c r="IQ200" s="14">
        <f>IFERROR(VLOOKUP($IF200,Data!$B:$CP,Daily!IQ$10,0)/VLOOKUP($IF199,Data!$B:$CP,Daily!IQ$10,0),0)</f>
      </c>
      <c r="IR200" s="14">
        <f>IFERROR(VLOOKUP($IF200,Data!$B:$CP,Daily!IR$10,0)/VLOOKUP($IF199,Data!$B:$CP,Daily!IR$10,0),0)</f>
      </c>
      <c r="IS200" s="14">
        <f>IFERROR(VLOOKUP($IF200,Data!$B:$CP,Daily!IS$10,0)/VLOOKUP($IF199,Data!$B:$CP,Daily!IS$10,0),0)</f>
      </c>
      <c r="IT200" s="14">
        <f>IFERROR(VLOOKUP($IF200,Data!$B:$CP,Daily!IT$10,0)/VLOOKUP($IF199,Data!$B:$CP,Daily!IT$10,0),0)</f>
      </c>
      <c r="IU200" s="14">
        <f>IFERROR(VLOOKUP($IF200,Data!$B:$CP,Daily!IU$10,0)/VLOOKUP($IF199,Data!$B:$CP,Daily!IU$10,0),0)</f>
      </c>
      <c r="IV200" s="14">
        <f>IFERROR(VLOOKUP($IF200,Data!$B:$CP,Daily!IV$10,0)/VLOOKUP($IF199,Data!$B:$CP,Daily!IV$10,0),0)</f>
      </c>
      <c r="IW200" s="14">
        <f>IFERROR(VLOOKUP($IF200,Data!$B:$CP,Daily!IW$10,0)/VLOOKUP($IF199,Data!$B:$CP,Daily!IW$10,0),0)</f>
      </c>
      <c r="IX200" s="14">
        <f>IFERROR(VLOOKUP($IF200,Data!$B:$CP,Daily!IX$10,0)/VLOOKUP($IF199,Data!$B:$CP,Daily!IX$10,0),0)</f>
      </c>
      <c r="IY200" s="14">
        <f>IFERROR(VLOOKUP($IF200,Data!$B:$CP,Daily!IY$10,0)/VLOOKUP($IF199,Data!$B:$CP,Daily!IY$10,0),0)</f>
      </c>
      <c r="IZ200" s="14">
        <f>IFERROR(VLOOKUP($IF200,Data!$B:$CP,Daily!IZ$10,0)/VLOOKUP($IF199,Data!$B:$CP,Daily!IZ$10,0),0)</f>
      </c>
      <c r="JA200" s="14">
        <f>IFERROR(VLOOKUP($IF200,Data!$B:$CP,Daily!JA$10,0)/VLOOKUP($IF199,Data!$B:$CP,Daily!JA$10,0),0)</f>
      </c>
      <c r="JB200" s="14">
        <f>IFERROR(VLOOKUP($IF200,Data!$B:$CP,Daily!JB$10,0)/VLOOKUP($IF199,Data!$B:$CP,Daily!JB$10,0),0)</f>
      </c>
      <c r="JC200" s="14">
        <f>IFERROR(VLOOKUP($IF200,Data!$B:$CP,Daily!JC$10,0)/VLOOKUP($IF199,Data!$B:$CP,Daily!JC$10,0),0)</f>
      </c>
      <c r="JD200" s="14">
        <f>IFERROR(VLOOKUP($IF200,Data!$B:$CP,Daily!JD$10,0)/VLOOKUP($IF199,Data!$B:$CP,Daily!JD$10,0),0)</f>
      </c>
      <c r="JE200" s="14">
        <f>IFERROR(VLOOKUP($IF200,Data!$B:$CP,Daily!JE$10,0)/VLOOKUP($IF199,Data!$B:$CP,Daily!JE$10,0),0)</f>
      </c>
      <c r="JF200" s="14">
        <f>IFERROR(VLOOKUP($IF200,Data!$B:$CP,Daily!JF$10,0)/VLOOKUP($IF199,Data!$B:$CP,Daily!JF$10,0),0)</f>
      </c>
      <c r="JG200" s="14">
        <f>IFERROR(VLOOKUP($IF200,Data!$B:$CP,Daily!JG$10,0)/VLOOKUP($IF199,Data!$B:$CP,Daily!JG$10,0),0)</f>
      </c>
      <c r="JH200" s="14">
        <f>IFERROR(VLOOKUP($IF200,Data!$B:$CP,Daily!JH$10,0)/VLOOKUP($IF199,Data!$B:$CP,Daily!JH$10,0),0)</f>
      </c>
      <c r="JI200" s="14">
        <f>IFERROR(VLOOKUP($IF200,Data!$B:$CP,Daily!JI$10,0)/VLOOKUP($IF199,Data!$B:$CP,Daily!JI$10,0),0)</f>
      </c>
      <c r="JJ200" s="14">
        <f>IFERROR(VLOOKUP($IF200,Data!$B:$CP,Daily!JJ$10,0)/VLOOKUP($IF199,Data!$B:$CP,Daily!JJ$10,0),0)</f>
      </c>
      <c r="JK200" s="14">
        <f>IFERROR(VLOOKUP($IF200,Data!$B:$CP,Daily!JK$10,0)/VLOOKUP($IF199,Data!$B:$CP,Daily!JK$10,0),0)</f>
      </c>
      <c r="JL200" s="14">
        <f>IFERROR(VLOOKUP($IF200,Data!$B:$CP,Daily!JL$10,0)/VLOOKUP($IF199,Data!$B:$CP,Daily!JL$10,0),0)</f>
      </c>
      <c r="JM200" s="14">
        <f>IFERROR(VLOOKUP($IF200,Data!$B:$CP,Daily!JM$10,0)/VLOOKUP($IF199,Data!$B:$CP,Daily!JM$10,0),0)</f>
      </c>
      <c r="JN200" s="14">
        <f>IFERROR(VLOOKUP($IF200,Data!$B:$CP,Daily!JN$10,0)/VLOOKUP($IF199,Data!$B:$CP,Daily!JN$10,0),0)</f>
      </c>
      <c r="JO200" s="14">
        <f>IFERROR(VLOOKUP($IF200,Data!$B:$CP,Daily!JO$10,0)/VLOOKUP($IF199,Data!$B:$CP,Daily!JO$10,0),0)</f>
      </c>
      <c r="JP200" s="14">
        <f>IFERROR(VLOOKUP($IF200,Data!$B:$CP,Daily!JP$10,0)/VLOOKUP($IF199,Data!$B:$CP,Daily!JP$10,0),0)</f>
      </c>
      <c r="JQ200" s="14">
        <f>IFERROR(VLOOKUP($IF200,Data!$B:$CP,Daily!JQ$10,0)/VLOOKUP($IF199,Data!$B:$CP,Daily!JQ$10,0),0)</f>
      </c>
      <c r="JR200" s="14">
        <f>IFERROR(VLOOKUP($IF200,Data!$B:$CP,Daily!JR$10,0)/VLOOKUP($IF199,Data!$B:$CP,Daily!JR$10,0),0)</f>
      </c>
      <c r="JS200" s="14">
        <f>IFERROR(VLOOKUP($IF200,Data!$B:$CP,Daily!JS$10,0)/VLOOKUP($IF199,Data!$B:$CP,Daily!JS$10,0),0)</f>
      </c>
      <c r="JT200" s="14">
        <f>IFERROR(VLOOKUP($IF200,Data!$B:$CP,Daily!JT$10,0)/VLOOKUP($IF199,Data!$B:$CP,Daily!JT$10,0),0)</f>
      </c>
      <c r="JU200" s="14">
        <f>IFERROR(VLOOKUP($IF200,Data!$B:$CP,Daily!JU$10,0)/VLOOKUP($IF199,Data!$B:$CP,Daily!JU$10,0),0)</f>
      </c>
      <c r="JV200" s="14">
        <f>IFERROR(VLOOKUP($IF200,Data!$B:$CP,Daily!JV$10,0)/VLOOKUP($IF199,Data!$B:$CP,Daily!JV$10,0),0)</f>
      </c>
      <c r="JW200" s="14">
        <f>IFERROR(VLOOKUP($IF200,Data!$B:$CP,Daily!JW$10,0)/VLOOKUP($IF199,Data!$B:$CP,Daily!JW$10,0),0)</f>
      </c>
      <c r="JX200" s="14">
        <f>IFERROR(VLOOKUP($IF200,Data!$B:$CP,Daily!JX$10,0)/VLOOKUP($IF199,Data!$B:$CP,Daily!JX$10,0),0)</f>
      </c>
      <c r="JY200" s="14">
        <f>IFERROR(VLOOKUP($IF200,Data!$B:$CP,Daily!JY$10,0)/VLOOKUP($IF199,Data!$B:$CP,Daily!JY$10,0),0)</f>
      </c>
      <c r="JZ200" s="14">
        <f>IFERROR(VLOOKUP($IF200,Data!$B:$CP,Daily!JZ$10,0)/VLOOKUP($IF199,Data!$B:$CP,Daily!JZ$10,0),0)</f>
      </c>
      <c r="KA200" s="14">
        <f>IFERROR(VLOOKUP($IF200,Data!$B:$CP,Daily!KA$10,0)/VLOOKUP($IF199,Data!$B:$CP,Daily!KA$10,0),0)</f>
      </c>
      <c r="KB200" s="14">
        <f>IFERROR(VLOOKUP($IF200,Data!$B:$CP,Daily!KB$10,0)/VLOOKUP($IF199,Data!$B:$CP,Daily!KB$10,0),0)</f>
      </c>
      <c r="KC200" s="14">
        <f>IFERROR(VLOOKUP($IF200,Data!$B:$CP,Daily!KC$10,0)/VLOOKUP($IF199,Data!$B:$CP,Daily!KC$10,0),0)</f>
      </c>
      <c r="KD200" s="14">
        <f>IFERROR(VLOOKUP($IF200,Data!$B:$CP,Daily!KD$10,0)/VLOOKUP($IF199,Data!$B:$CP,Daily!KD$10,0),0)</f>
      </c>
      <c r="KE200" s="14">
        <f>IFERROR(VLOOKUP($IF200,Data!$B:$CP,Daily!KE$10,0)/VLOOKUP($IF199,Data!$B:$CP,Daily!KE$10,0),0)</f>
      </c>
      <c r="KF200" s="14">
        <f>IFERROR(VLOOKUP($IF200,Data!$B:$CP,Daily!KF$10,0)/VLOOKUP($IF199,Data!$B:$CP,Daily!KF$10,0),0)</f>
      </c>
      <c r="KG200" s="14">
        <f>IFERROR(VLOOKUP($IF200,Data!$B:$CP,Daily!KG$10,0)/VLOOKUP($IF199,Data!$B:$CP,Daily!KG$10,0),0)</f>
      </c>
      <c r="KH200" s="14">
        <f>IFERROR(VLOOKUP($IF200,Data!$B:$CP,Daily!KH$10,0)/VLOOKUP($IF199,Data!$B:$CP,Daily!KH$10,0),0)</f>
      </c>
      <c r="KI200" s="14">
        <f>IFERROR(VLOOKUP($IF200,Data!$B:$CP,Daily!KI$10,0)/VLOOKUP($IF199,Data!$B:$CP,Daily!KI$10,0),0)</f>
      </c>
      <c r="KJ200" s="14">
        <f>IFERROR(VLOOKUP($IF200,Data!$B:$CP,Daily!KJ$10,0)/VLOOKUP($IF199,Data!$B:$CP,Daily!KJ$10,0),0)</f>
      </c>
      <c r="KK200" s="14">
        <f>IFERROR(VLOOKUP($IF200,Data!$B:$CP,Daily!KK$10,0)/VLOOKUP($IF199,Data!$B:$CP,Daily!KK$10,0),0)</f>
      </c>
      <c r="KL200" s="14">
        <f>IFERROR(VLOOKUP($IF200,Data!$B:$CP,Daily!KL$10,0)/VLOOKUP($IF199,Data!$B:$CP,Daily!KL$10,0),0)</f>
      </c>
      <c r="KM200" s="14">
        <f>IFERROR(VLOOKUP($IF200,Data!$B:$CP,Daily!KM$10,0)/VLOOKUP($IF199,Data!$B:$CP,Daily!KM$10,0),0)</f>
      </c>
      <c r="KN200" s="14">
        <f>IFERROR(VLOOKUP($IF200,Data!$B:$CP,Daily!KN$10,0)/VLOOKUP($IF199,Data!$B:$CP,Daily!KN$10,0),0)</f>
      </c>
      <c r="KO200" s="14">
        <f>IFERROR(VLOOKUP($IF200,Data!$B:$CP,Daily!KO$10,0)/VLOOKUP($IF199,Data!$B:$CP,Daily!KO$10,0),0)</f>
      </c>
      <c r="KP200" s="14">
        <f>IFERROR(VLOOKUP($IF200,Data!$B:$CP,Daily!KP$10,0)/VLOOKUP($IF199,Data!$B:$CP,Daily!KP$10,0),0)</f>
      </c>
      <c r="KQ200" s="14">
        <f>IFERROR(VLOOKUP($IF200,Data!$B:$CP,Daily!KQ$10,0)/VLOOKUP($IF199,Data!$B:$CP,Daily!KQ$10,0),0)</f>
      </c>
      <c r="KR200" s="14">
        <f>IFERROR(VLOOKUP($IF200,Data!$B:$CP,Daily!KR$10,0)/VLOOKUP($IF199,Data!$B:$CP,Daily!KR$10,0),0)</f>
      </c>
      <c r="KS200" s="14">
        <f>IFERROR(VLOOKUP($IF200,Data!$B:$CP,Daily!KS$10,0)/VLOOKUP($IF199,Data!$B:$CP,Daily!KS$10,0),0)</f>
      </c>
      <c r="KT200" s="14">
        <f>IFERROR(VLOOKUP($IF200,Data!$B:$CP,Daily!KT$10,0)/VLOOKUP($IF199,Data!$B:$CP,Daily!KT$10,0),0)</f>
      </c>
      <c r="KU200" s="14">
        <f>IFERROR(VLOOKUP($IF200,Data!$B:$CP,Daily!KU$10,0)/VLOOKUP($IF199,Data!$B:$CP,Daily!KU$10,0),0)</f>
      </c>
      <c r="KV200" s="14">
        <f>IFERROR(VLOOKUP($IF200,Data!$B:$CP,Daily!KV$10,0)/VLOOKUP($IF199,Data!$B:$CP,Daily!KV$10,0),0)</f>
      </c>
      <c r="KW200" s="14">
        <f>IFERROR(VLOOKUP($IF200,Data!$B:$CP,Daily!KW$10,0)/VLOOKUP($IF199,Data!$B:$CP,Daily!KW$10,0),0)</f>
      </c>
      <c r="KX200" s="14">
        <f>IFERROR(VLOOKUP($IF200,Data!$B:$CP,Daily!KX$10,0)/VLOOKUP($IF199,Data!$B:$CP,Daily!KX$10,0),0)</f>
      </c>
      <c r="KY200" s="14">
        <f>IFERROR(VLOOKUP($IF200,Data!$B:$CP,Daily!KY$10,0)/VLOOKUP($IF199,Data!$B:$CP,Daily!KY$10,0),0)</f>
      </c>
      <c r="KZ200" s="14">
        <f>IFERROR(VLOOKUP($IF200,Data!$B:$CP,Daily!KZ$10,0)/VLOOKUP($IF199,Data!$B:$CP,Daily!KZ$10,0),0)</f>
      </c>
      <c r="LA200" s="14">
        <f>IFERROR(VLOOKUP($IF200,Data!$B:$CP,Daily!LA$10,0)/VLOOKUP($IF199,Data!$B:$CP,Daily!LA$10,0),0)</f>
      </c>
      <c r="LB200" s="14">
        <f>IFERROR(VLOOKUP($IF200,Data!$B:$CP,Daily!LB$10,0)/VLOOKUP($IF199,Data!$B:$CP,Daily!LB$10,0),0)</f>
      </c>
      <c r="LC200" s="14">
        <f>IFERROR(VLOOKUP($IF200,Data!$B:$CP,Daily!LC$10,0)/VLOOKUP($IF199,Data!$B:$CP,Daily!LC$10,0),0)</f>
      </c>
      <c r="LD200" s="14">
        <f>IFERROR(VLOOKUP($IF200,Data!$B:$CP,Daily!LD$10,0)/VLOOKUP($IF199,Data!$B:$CP,Daily!LD$10,0),0)</f>
      </c>
      <c r="LE200" s="14">
        <f>IFERROR(VLOOKUP($IF200,Data!$B:$CP,Daily!LE$10,0)/VLOOKUP($IF199,Data!$B:$CP,Daily!LE$10,0),0)</f>
      </c>
      <c r="LF200" s="14">
        <f>IFERROR(VLOOKUP($IF200,Data!$B:$CP,Daily!LF$10,0)/VLOOKUP($IF199,Data!$B:$CP,Daily!LF$10,0),0)</f>
      </c>
      <c r="LG200" s="14">
        <f>IFERROR(VLOOKUP($IF200,Data!$B:$CP,Daily!LG$10,0)/VLOOKUP($IF199,Data!$B:$CP,Daily!LG$10,0),0)</f>
      </c>
      <c r="LH200" s="14">
        <f>IFERROR(VLOOKUP($IF200,Data!$B:$CP,Daily!LH$10,0)/VLOOKUP($IF199,Data!$B:$CP,Daily!LH$10,0),0)</f>
      </c>
      <c r="LI200" s="14">
        <f>IFERROR(VLOOKUP($IF200,Data!$B:$CP,Daily!LI$10,0)/VLOOKUP($IF199,Data!$B:$CP,Daily!LI$10,0),0)</f>
      </c>
      <c r="LJ200" s="14">
        <f>IFERROR(VLOOKUP($IF200,Data!$B:$CP,Daily!LJ$10,0)/VLOOKUP($IF199,Data!$B:$CP,Daily!LJ$10,0),0)</f>
      </c>
      <c r="LK200" s="14">
        <f>IFERROR(VLOOKUP($IF200,Data!$B:$CP,Daily!LK$10,0)/VLOOKUP($IF199,Data!$B:$CP,Daily!LK$10,0),0)</f>
      </c>
      <c r="LL200" s="14">
        <f>IFERROR(VLOOKUP($IF200,Data!$B:$CP,Daily!LL$10,0)/VLOOKUP($IF199,Data!$B:$CP,Daily!LL$10,0),0)</f>
      </c>
      <c r="LM200" s="14">
        <f>IFERROR(VLOOKUP($IF200,Data!$B:$CP,Daily!LM$10,0)/VLOOKUP($IF199,Data!$B:$CP,Daily!LM$10,0),0)</f>
      </c>
      <c r="LN200" s="14">
        <f>IFERROR(VLOOKUP($IF200,Data!$B:$CP,Daily!LN$10,0)/VLOOKUP($IF199,Data!$B:$CP,Daily!LN$10,0),0)</f>
      </c>
      <c r="LO200" s="14">
        <f>IFERROR(VLOOKUP($IF200,Data!$B:$CP,Daily!LO$10,0)/VLOOKUP($IF199,Data!$B:$CP,Daily!LO$10,0),0)</f>
      </c>
      <c r="LP200" s="14">
        <f>IFERROR(VLOOKUP($IF200,Data!$B:$CP,Daily!LP$10,0)/VLOOKUP($IF199,Data!$B:$CP,Daily!LP$10,0),0)</f>
      </c>
      <c r="LQ200" s="14">
        <f>IFERROR(VLOOKUP($IF200,Data!$B:$CP,Daily!LQ$10,0)/VLOOKUP($IF199,Data!$B:$CP,Daily!LQ$10,0),0)</f>
      </c>
      <c r="LR200" s="14">
        <f>IFERROR(VLOOKUP($IF200,Data!$B:$CP,Daily!LR$10,0)/VLOOKUP($IF199,Data!$B:$CP,Daily!LR$10,0),0)</f>
      </c>
      <c r="LS200" s="14">
        <f>IFERROR(VLOOKUP($IF200,Data!$B:$CP,Daily!LS$10,0)/VLOOKUP($IF199,Data!$B:$CP,Daily!LS$10,0),0)</f>
      </c>
      <c r="LU200" s="52">
        <f t="shared" ref="LU200:LU210" si="3075">_xlfn.QUARTILE.INC($IH200:$LR200,1)</f>
      </c>
      <c r="LV200" s="52">
        <f t="shared" ref="LV200:LV210" si="3076">_xlfn.QUARTILE.INC($IH200:$LR200,3)</f>
      </c>
      <c r="LW200" s="52">
        <f t="shared" ref="LW200:LW210" si="3077">LV200-LU200</f>
      </c>
      <c r="LX200" s="52">
        <f t="shared" ref="LX200:LX210" si="3078">LV200+(0.75*LW200)</f>
      </c>
      <c r="LY200" s="52">
        <f t="shared" ref="LY200:LY210" si="3079">LU200-(0.75*LW200)</f>
      </c>
      <c r="LZ200" s="53"/>
      <c r="MA200" s="14">
        <f t="shared" ref="MA200:MA210" si="3080">_xlfn.STDEV.P(JL200:LS200)</f>
      </c>
      <c r="MB200" s="14">
        <f>SUMPRODUCT(LL200:LR200,LL$199:LR$199)/SUM(LL$199:LR$199)</f>
      </c>
      <c r="MC200" s="14">
        <f>SUMPRODUCT(KP200:LR200,KP$199:LR$199)/SUM(KP$199:LR$199)</f>
      </c>
    </row>
    <row r="201" spans="4:341" ht="14.25" customHeight="1" x14ac:dyDescent="0.25">
      <c r="D201" s="135" t="s">
        <v>938</v>
      </c>
      <c r="E201" s="67" t="str">
        <f>VLOOKUP($D201,'Metric Nature'!$C:$D,2,0)&amp;IF(($F201&lt;(EA201)),"Below",IF(($F201&gt;(DZ201)),"Above","Within"))</f>
      </c>
      <c r="F201" s="62">
        <f t="shared" si="3050"/>
      </c>
      <c r="G201" s="92">
        <f t="shared" si="3051"/>
      </c>
      <c r="H201" s="62">
        <f t="shared" si="3052"/>
      </c>
      <c r="I201" s="89">
        <f t="shared" si="3053"/>
      </c>
      <c r="J201" s="62">
        <f t="shared" si="3054"/>
      </c>
      <c r="K201" s="62">
        <f t="shared" si="2935"/>
      </c>
      <c r="L201" s="64"/>
      <c r="M201" s="67" t="str">
        <f>VLOOKUP($D201,'Metric Nature'!$C:$D,2,0)&amp;IF(($N201&lt;(HZ201)),"Below",IF(($N201&gt;(HY201)),"Above","Within"))</f>
      </c>
      <c r="N201" s="71">
        <f t="shared" si="3055"/>
      </c>
      <c r="O201" s="63">
        <f t="shared" si="3056"/>
      </c>
      <c r="P201" s="98">
        <f t="shared" si="3057"/>
      </c>
      <c r="Q201" s="63">
        <f t="shared" si="3058"/>
      </c>
      <c r="R201" s="69">
        <f t="shared" si="3059"/>
      </c>
      <c r="S201" s="62">
        <f t="shared" si="2939"/>
      </c>
      <c r="T201" s="64"/>
      <c r="U201" s="67" t="str">
        <f>VLOOKUP($D201,'Metric Nature'!$C:$D,2,0)&amp;IF(($V201&lt;(LY201)),"Below",IF(($V201&gt;(LX201)),"Above","Within"))</f>
      </c>
      <c r="V201" s="62">
        <f t="shared" si="3060"/>
      </c>
      <c r="W201" s="63">
        <f t="shared" si="3061"/>
      </c>
      <c r="X201" s="62">
        <f t="shared" si="3062"/>
      </c>
      <c r="Y201" s="63">
        <f t="shared" si="3063"/>
      </c>
      <c r="Z201" s="69">
        <f t="shared" si="3064"/>
      </c>
      <c r="AA201" s="62">
        <f t="shared" si="2943"/>
      </c>
      <c r="AB201" s="64"/>
      <c r="AC201" s="60"/>
      <c r="AI201" s="9" t="s">
        <v>938</v>
      </c>
      <c r="AJ201" s="14">
        <f>IFERROR(IFERROR(VLOOKUP($EG201,Data!$B:$CP,Daily!EI$10,0)+VLOOKUP($IF201,Data!$B:$CP,Daily!IH$10,0),0)/IFERROR(VLOOKUP($EG200,Data!$B:$CP,Daily!EI$10,0)+VLOOKUP($IF200,Data!$B:$CP,Daily!IH$10,0),0),0)</f>
      </c>
      <c r="AK201" s="14">
        <f>IFERROR(IFERROR(VLOOKUP($EG201,Data!$B:$CP,Daily!EJ$10,0)+VLOOKUP($IF201,Data!$B:$CP,Daily!II$10,0),0)/IFERROR(VLOOKUP($EG200,Data!$B:$CP,Daily!EJ$10,0)+VLOOKUP($IF200,Data!$B:$CP,Daily!II$10,0),0),0)</f>
      </c>
      <c r="AL201" s="14">
        <f>IFERROR(IFERROR(VLOOKUP($EG201,Data!$B:$CP,Daily!EK$10,0)+VLOOKUP($IF201,Data!$B:$CP,Daily!IJ$10,0),0)/IFERROR(VLOOKUP($EG200,Data!$B:$CP,Daily!EK$10,0)+VLOOKUP($IF200,Data!$B:$CP,Daily!IJ$10,0),0),0)</f>
      </c>
      <c r="AM201" s="14">
        <f>IFERROR(IFERROR(VLOOKUP($EG201,Data!$B:$CP,Daily!EL$10,0)+VLOOKUP($IF201,Data!$B:$CP,Daily!IK$10,0),0)/IFERROR(VLOOKUP($EG200,Data!$B:$CP,Daily!EL$10,0)+VLOOKUP($IF200,Data!$B:$CP,Daily!IK$10,0),0),0)</f>
      </c>
      <c r="AN201" s="14">
        <f>IFERROR(IFERROR(VLOOKUP($EG201,Data!$B:$CP,Daily!EM$10,0)+VLOOKUP($IF201,Data!$B:$CP,Daily!IL$10,0),0)/IFERROR(VLOOKUP($EG200,Data!$B:$CP,Daily!EM$10,0)+VLOOKUP($IF200,Data!$B:$CP,Daily!IL$10,0),0),0)</f>
      </c>
      <c r="AO201" s="14">
        <f>IFERROR(IFERROR(VLOOKUP($EG201,Data!$B:$CP,Daily!EN$10,0)+VLOOKUP($IF201,Data!$B:$CP,Daily!IM$10,0),0)/IFERROR(VLOOKUP($EG200,Data!$B:$CP,Daily!EN$10,0)+VLOOKUP($IF200,Data!$B:$CP,Daily!IM$10,0),0),0)</f>
      </c>
      <c r="AP201" s="14">
        <f>IFERROR(IFERROR(VLOOKUP($EG201,Data!$B:$CP,Daily!EO$10,0)+VLOOKUP($IF201,Data!$B:$CP,Daily!IN$10,0),0)/IFERROR(VLOOKUP($EG200,Data!$B:$CP,Daily!EO$10,0)+VLOOKUP($IF200,Data!$B:$CP,Daily!IN$10,0),0),0)</f>
      </c>
      <c r="AQ201" s="14">
        <f>IFERROR(IFERROR(VLOOKUP($EG201,Data!$B:$CP,Daily!EP$10,0)+VLOOKUP($IF201,Data!$B:$CP,Daily!IO$10,0),0)/IFERROR(VLOOKUP($EG200,Data!$B:$CP,Daily!EP$10,0)+VLOOKUP($IF200,Data!$B:$CP,Daily!IO$10,0),0),0)</f>
      </c>
      <c r="AR201" s="14">
        <f>IFERROR(IFERROR(VLOOKUP($EG201,Data!$B:$CP,Daily!EQ$10,0)+VLOOKUP($IF201,Data!$B:$CP,Daily!IP$10,0),0)/IFERROR(VLOOKUP($EG200,Data!$B:$CP,Daily!EQ$10,0)+VLOOKUP($IF200,Data!$B:$CP,Daily!IP$10,0),0),0)</f>
      </c>
      <c r="AS201" s="14">
        <f>IFERROR(IFERROR(VLOOKUP($EG201,Data!$B:$CP,Daily!ER$10,0)+VLOOKUP($IF201,Data!$B:$CP,Daily!IQ$10,0),0)/IFERROR(VLOOKUP($EG200,Data!$B:$CP,Daily!ER$10,0)+VLOOKUP($IF200,Data!$B:$CP,Daily!IQ$10,0),0),0)</f>
      </c>
      <c r="AT201" s="14">
        <f>IFERROR(IFERROR(VLOOKUP($EG201,Data!$B:$CP,Daily!ES$10,0)+VLOOKUP($IF201,Data!$B:$CP,Daily!IR$10,0),0)/IFERROR(VLOOKUP($EG200,Data!$B:$CP,Daily!ES$10,0)+VLOOKUP($IF200,Data!$B:$CP,Daily!IR$10,0),0),0)</f>
      </c>
      <c r="AU201" s="14">
        <f>IFERROR(IFERROR(VLOOKUP($EG201,Data!$B:$CP,Daily!ET$10,0)+VLOOKUP($IF201,Data!$B:$CP,Daily!IS$10,0),0)/IFERROR(VLOOKUP($EG200,Data!$B:$CP,Daily!ET$10,0)+VLOOKUP($IF200,Data!$B:$CP,Daily!IS$10,0),0),0)</f>
      </c>
      <c r="AV201" s="14">
        <f>IFERROR(IFERROR(VLOOKUP($EG201,Data!$B:$CP,Daily!EU$10,0)+VLOOKUP($IF201,Data!$B:$CP,Daily!IT$10,0),0)/IFERROR(VLOOKUP($EG200,Data!$B:$CP,Daily!EU$10,0)+VLOOKUP($IF200,Data!$B:$CP,Daily!IT$10,0),0),0)</f>
      </c>
      <c r="AW201" s="14">
        <f>IFERROR(IFERROR(VLOOKUP($EG201,Data!$B:$CP,Daily!EV$10,0)+VLOOKUP($IF201,Data!$B:$CP,Daily!IU$10,0),0)/IFERROR(VLOOKUP($EG200,Data!$B:$CP,Daily!EV$10,0)+VLOOKUP($IF200,Data!$B:$CP,Daily!IU$10,0),0),0)</f>
      </c>
      <c r="AX201" s="14">
        <f>IFERROR(IFERROR(VLOOKUP($EG201,Data!$B:$CP,Daily!EW$10,0)+VLOOKUP($IF201,Data!$B:$CP,Daily!IV$10,0),0)/IFERROR(VLOOKUP($EG200,Data!$B:$CP,Daily!EW$10,0)+VLOOKUP($IF200,Data!$B:$CP,Daily!IV$10,0),0),0)</f>
      </c>
      <c r="AY201" s="14">
        <f>IFERROR(IFERROR(VLOOKUP($EG201,Data!$B:$CP,Daily!EX$10,0)+VLOOKUP($IF201,Data!$B:$CP,Daily!IW$10,0),0)/IFERROR(VLOOKUP($EG200,Data!$B:$CP,Daily!EX$10,0)+VLOOKUP($IF200,Data!$B:$CP,Daily!IW$10,0),0),0)</f>
      </c>
      <c r="AZ201" s="14">
        <f>IFERROR(IFERROR(VLOOKUP($EG201,Data!$B:$CP,Daily!EY$10,0)+VLOOKUP($IF201,Data!$B:$CP,Daily!IX$10,0),0)/IFERROR(VLOOKUP($EG200,Data!$B:$CP,Daily!EY$10,0)+VLOOKUP($IF200,Data!$B:$CP,Daily!IX$10,0),0),0)</f>
      </c>
      <c r="BA201" s="14">
        <f>IFERROR(IFERROR(VLOOKUP($EG201,Data!$B:$CP,Daily!EZ$10,0)+VLOOKUP($IF201,Data!$B:$CP,Daily!IY$10,0),0)/IFERROR(VLOOKUP($EG200,Data!$B:$CP,Daily!EZ$10,0)+VLOOKUP($IF200,Data!$B:$CP,Daily!IY$10,0),0),0)</f>
      </c>
      <c r="BB201" s="14">
        <f>IFERROR(IFERROR(VLOOKUP($EG201,Data!$B:$CP,Daily!FA$10,0)+VLOOKUP($IF201,Data!$B:$CP,Daily!IZ$10,0),0)/IFERROR(VLOOKUP($EG200,Data!$B:$CP,Daily!FA$10,0)+VLOOKUP($IF200,Data!$B:$CP,Daily!IZ$10,0),0),0)</f>
      </c>
      <c r="BC201" s="14">
        <f>IFERROR(IFERROR(VLOOKUP($EG201,Data!$B:$CP,Daily!FB$10,0)+VLOOKUP($IF201,Data!$B:$CP,Daily!JA$10,0),0)/IFERROR(VLOOKUP($EG200,Data!$B:$CP,Daily!FB$10,0)+VLOOKUP($IF200,Data!$B:$CP,Daily!JA$10,0),0),0)</f>
      </c>
      <c r="BD201" s="14">
        <f>IFERROR(IFERROR(VLOOKUP($EG201,Data!$B:$CP,Daily!FC$10,0)+VLOOKUP($IF201,Data!$B:$CP,Daily!JB$10,0),0)/IFERROR(VLOOKUP($EG200,Data!$B:$CP,Daily!FC$10,0)+VLOOKUP($IF200,Data!$B:$CP,Daily!JB$10,0),0),0)</f>
      </c>
      <c r="BE201" s="14">
        <f>IFERROR(IFERROR(VLOOKUP($EG201,Data!$B:$CP,Daily!FD$10,0)+VLOOKUP($IF201,Data!$B:$CP,Daily!JC$10,0),0)/IFERROR(VLOOKUP($EG200,Data!$B:$CP,Daily!FD$10,0)+VLOOKUP($IF200,Data!$B:$CP,Daily!JC$10,0),0),0)</f>
      </c>
      <c r="BF201" s="14">
        <f>IFERROR(IFERROR(VLOOKUP($EG201,Data!$B:$CP,Daily!FE$10,0)+VLOOKUP($IF201,Data!$B:$CP,Daily!JD$10,0),0)/IFERROR(VLOOKUP($EG200,Data!$B:$CP,Daily!FE$10,0)+VLOOKUP($IF200,Data!$B:$CP,Daily!JD$10,0),0),0)</f>
      </c>
      <c r="BG201" s="14">
        <f>IFERROR(IFERROR(VLOOKUP($EG201,Data!$B:$CP,Daily!FF$10,0)+VLOOKUP($IF201,Data!$B:$CP,Daily!JE$10,0),0)/IFERROR(VLOOKUP($EG200,Data!$B:$CP,Daily!FF$10,0)+VLOOKUP($IF200,Data!$B:$CP,Daily!JE$10,0),0),0)</f>
      </c>
      <c r="BH201" s="14">
        <f>IFERROR(IFERROR(VLOOKUP($EG201,Data!$B:$CP,Daily!FG$10,0)+VLOOKUP($IF201,Data!$B:$CP,Daily!JF$10,0),0)/IFERROR(VLOOKUP($EG200,Data!$B:$CP,Daily!FG$10,0)+VLOOKUP($IF200,Data!$B:$CP,Daily!JF$10,0),0),0)</f>
      </c>
      <c r="BI201" s="14">
        <f>IFERROR(IFERROR(VLOOKUP($EG201,Data!$B:$CP,Daily!FH$10,0)+VLOOKUP($IF201,Data!$B:$CP,Daily!JG$10,0),0)/IFERROR(VLOOKUP($EG200,Data!$B:$CP,Daily!FH$10,0)+VLOOKUP($IF200,Data!$B:$CP,Daily!JG$10,0),0),0)</f>
      </c>
      <c r="BJ201" s="14">
        <f>IFERROR(IFERROR(VLOOKUP($EG201,Data!$B:$CP,Daily!FI$10,0)+VLOOKUP($IF201,Data!$B:$CP,Daily!JH$10,0),0)/IFERROR(VLOOKUP($EG200,Data!$B:$CP,Daily!FI$10,0)+VLOOKUP($IF200,Data!$B:$CP,Daily!JH$10,0),0),0)</f>
      </c>
      <c r="BK201" s="14">
        <f>IFERROR(IFERROR(VLOOKUP($EG201,Data!$B:$CP,Daily!FJ$10,0)+VLOOKUP($IF201,Data!$B:$CP,Daily!JI$10,0),0)/IFERROR(VLOOKUP($EG200,Data!$B:$CP,Daily!FJ$10,0)+VLOOKUP($IF200,Data!$B:$CP,Daily!JI$10,0),0),0)</f>
      </c>
      <c r="BL201" s="14">
        <f>IFERROR(IFERROR(VLOOKUP($EG201,Data!$B:$CP,Daily!FK$10,0)+VLOOKUP($IF201,Data!$B:$CP,Daily!JJ$10,0),0)/IFERROR(VLOOKUP($EG200,Data!$B:$CP,Daily!FK$10,0)+VLOOKUP($IF200,Data!$B:$CP,Daily!JJ$10,0),0),0)</f>
      </c>
      <c r="BM201" s="14">
        <f>IFERROR(IFERROR(VLOOKUP($EG201,Data!$B:$CP,Daily!FL$10,0)+VLOOKUP($IF201,Data!$B:$CP,Daily!JK$10,0),0)/IFERROR(VLOOKUP($EG200,Data!$B:$CP,Daily!FL$10,0)+VLOOKUP($IF200,Data!$B:$CP,Daily!JK$10,0),0),0)</f>
      </c>
      <c r="BN201" s="14">
        <f>IFERROR(IFERROR(VLOOKUP($EG201,Data!$B:$CP,Daily!FM$10,0)+VLOOKUP($IF201,Data!$B:$CP,Daily!JL$10,0),0)/IFERROR(VLOOKUP($EG200,Data!$B:$CP,Daily!FM$10,0)+VLOOKUP($IF200,Data!$B:$CP,Daily!JL$10,0),0),0)</f>
      </c>
      <c r="BO201" s="14">
        <f>IFERROR(IFERROR(VLOOKUP($EG201,Data!$B:$CP,Daily!FN$10,0)+VLOOKUP($IF201,Data!$B:$CP,Daily!JM$10,0),0)/IFERROR(VLOOKUP($EG200,Data!$B:$CP,Daily!FN$10,0)+VLOOKUP($IF200,Data!$B:$CP,Daily!JM$10,0),0),0)</f>
      </c>
      <c r="BP201" s="14">
        <f>IFERROR(IFERROR(VLOOKUP($EG201,Data!$B:$CP,Daily!FO$10,0)+VLOOKUP($IF201,Data!$B:$CP,Daily!JN$10,0),0)/IFERROR(VLOOKUP($EG200,Data!$B:$CP,Daily!FO$10,0)+VLOOKUP($IF200,Data!$B:$CP,Daily!JN$10,0),0),0)</f>
      </c>
      <c r="BQ201" s="14">
        <f>IFERROR(IFERROR(VLOOKUP($EG201,Data!$B:$CP,Daily!FP$10,0)+VLOOKUP($IF201,Data!$B:$CP,Daily!JO$10,0),0)/IFERROR(VLOOKUP($EG200,Data!$B:$CP,Daily!FP$10,0)+VLOOKUP($IF200,Data!$B:$CP,Daily!JO$10,0),0),0)</f>
      </c>
      <c r="BR201" s="14">
        <f>IFERROR(IFERROR(VLOOKUP($EG201,Data!$B:$CP,Daily!FQ$10,0)+VLOOKUP($IF201,Data!$B:$CP,Daily!JP$10,0),0)/IFERROR(VLOOKUP($EG200,Data!$B:$CP,Daily!FQ$10,0)+VLOOKUP($IF200,Data!$B:$CP,Daily!JP$10,0),0),0)</f>
      </c>
      <c r="BS201" s="14">
        <f>IFERROR(IFERROR(VLOOKUP($EG201,Data!$B:$CP,Daily!FR$10,0)+VLOOKUP($IF201,Data!$B:$CP,Daily!JQ$10,0),0)/IFERROR(VLOOKUP($EG200,Data!$B:$CP,Daily!FR$10,0)+VLOOKUP($IF200,Data!$B:$CP,Daily!JQ$10,0),0),0)</f>
      </c>
      <c r="BT201" s="14">
        <f>IFERROR(IFERROR(VLOOKUP($EG201,Data!$B:$CP,Daily!FS$10,0)+VLOOKUP($IF201,Data!$B:$CP,Daily!JR$10,0),0)/IFERROR(VLOOKUP($EG200,Data!$B:$CP,Daily!FS$10,0)+VLOOKUP($IF200,Data!$B:$CP,Daily!JR$10,0),0),0)</f>
      </c>
      <c r="BU201" s="14">
        <f>IFERROR(IFERROR(VLOOKUP($EG201,Data!$B:$CP,Daily!FT$10,0)+VLOOKUP($IF201,Data!$B:$CP,Daily!JS$10,0),0)/IFERROR(VLOOKUP($EG200,Data!$B:$CP,Daily!FT$10,0)+VLOOKUP($IF200,Data!$B:$CP,Daily!JS$10,0),0),0)</f>
      </c>
      <c r="BV201" s="14">
        <f>IFERROR(IFERROR(VLOOKUP($EG201,Data!$B:$CP,Daily!FU$10,0)+VLOOKUP($IF201,Data!$B:$CP,Daily!JT$10,0),0)/IFERROR(VLOOKUP($EG200,Data!$B:$CP,Daily!FU$10,0)+VLOOKUP($IF200,Data!$B:$CP,Daily!JT$10,0),0),0)</f>
      </c>
      <c r="BW201" s="14">
        <f>IFERROR(IFERROR(VLOOKUP($EG201,Data!$B:$CP,Daily!FV$10,0)+VLOOKUP($IF201,Data!$B:$CP,Daily!JU$10,0),0)/IFERROR(VLOOKUP($EG200,Data!$B:$CP,Daily!FV$10,0)+VLOOKUP($IF200,Data!$B:$CP,Daily!JU$10,0),0),0)</f>
      </c>
      <c r="BX201" s="14">
        <f>IFERROR(IFERROR(VLOOKUP($EG201,Data!$B:$CP,Daily!FW$10,0)+VLOOKUP($IF201,Data!$B:$CP,Daily!JV$10,0),0)/IFERROR(VLOOKUP($EG200,Data!$B:$CP,Daily!FW$10,0)+VLOOKUP($IF200,Data!$B:$CP,Daily!JV$10,0),0),0)</f>
      </c>
      <c r="BY201" s="14">
        <f>IFERROR(IFERROR(VLOOKUP($EG201,Data!$B:$CP,Daily!FX$10,0)+VLOOKUP($IF201,Data!$B:$CP,Daily!JW$10,0),0)/IFERROR(VLOOKUP($EG200,Data!$B:$CP,Daily!FX$10,0)+VLOOKUP($IF200,Data!$B:$CP,Daily!JW$10,0),0),0)</f>
      </c>
      <c r="BZ201" s="14">
        <f>IFERROR(IFERROR(VLOOKUP($EG201,Data!$B:$CP,Daily!FY$10,0)+VLOOKUP($IF201,Data!$B:$CP,Daily!JX$10,0),0)/IFERROR(VLOOKUP($EG200,Data!$B:$CP,Daily!FY$10,0)+VLOOKUP($IF200,Data!$B:$CP,Daily!JX$10,0),0),0)</f>
      </c>
      <c r="CA201" s="14">
        <f>IFERROR(IFERROR(VLOOKUP($EG201,Data!$B:$CP,Daily!FZ$10,0)+VLOOKUP($IF201,Data!$B:$CP,Daily!JY$10,0),0)/IFERROR(VLOOKUP($EG200,Data!$B:$CP,Daily!FZ$10,0)+VLOOKUP($IF200,Data!$B:$CP,Daily!JY$10,0),0),0)</f>
      </c>
      <c r="CB201" s="14">
        <f>IFERROR(IFERROR(VLOOKUP($EG201,Data!$B:$CP,Daily!GA$10,0)+VLOOKUP($IF201,Data!$B:$CP,Daily!JZ$10,0),0)/IFERROR(VLOOKUP($EG200,Data!$B:$CP,Daily!GA$10,0)+VLOOKUP($IF200,Data!$B:$CP,Daily!JZ$10,0),0),0)</f>
      </c>
      <c r="CC201" s="14">
        <f>IFERROR(IFERROR(VLOOKUP($EG201,Data!$B:$CP,Daily!GB$10,0)+VLOOKUP($IF201,Data!$B:$CP,Daily!KA$10,0),0)/IFERROR(VLOOKUP($EG200,Data!$B:$CP,Daily!GB$10,0)+VLOOKUP($IF200,Data!$B:$CP,Daily!KA$10,0),0),0)</f>
      </c>
      <c r="CD201" s="14">
        <f>IFERROR(IFERROR(VLOOKUP($EG201,Data!$B:$CP,Daily!GC$10,0)+VLOOKUP($IF201,Data!$B:$CP,Daily!KB$10,0),0)/IFERROR(VLOOKUP($EG200,Data!$B:$CP,Daily!GC$10,0)+VLOOKUP($IF200,Data!$B:$CP,Daily!KB$10,0),0),0)</f>
      </c>
      <c r="CE201" s="14">
        <f>IFERROR(IFERROR(VLOOKUP($EG201,Data!$B:$CP,Daily!GD$10,0)+VLOOKUP($IF201,Data!$B:$CP,Daily!KC$10,0),0)/IFERROR(VLOOKUP($EG200,Data!$B:$CP,Daily!GD$10,0)+VLOOKUP($IF200,Data!$B:$CP,Daily!KC$10,0),0),0)</f>
      </c>
      <c r="CF201" s="14">
        <f>IFERROR(IFERROR(VLOOKUP($EG201,Data!$B:$CP,Daily!GE$10,0)+VLOOKUP($IF201,Data!$B:$CP,Daily!KD$10,0),0)/IFERROR(VLOOKUP($EG200,Data!$B:$CP,Daily!GE$10,0)+VLOOKUP($IF200,Data!$B:$CP,Daily!KD$10,0),0),0)</f>
      </c>
      <c r="CG201" s="14">
        <f>IFERROR(IFERROR(VLOOKUP($EG201,Data!$B:$CP,Daily!GF$10,0)+VLOOKUP($IF201,Data!$B:$CP,Daily!KE$10,0),0)/IFERROR(VLOOKUP($EG200,Data!$B:$CP,Daily!GF$10,0)+VLOOKUP($IF200,Data!$B:$CP,Daily!KE$10,0),0),0)</f>
      </c>
      <c r="CH201" s="14">
        <f>IFERROR(IFERROR(VLOOKUP($EG201,Data!$B:$CP,Daily!GG$10,0)+VLOOKUP($IF201,Data!$B:$CP,Daily!KF$10,0),0)/IFERROR(VLOOKUP($EG200,Data!$B:$CP,Daily!GG$10,0)+VLOOKUP($IF200,Data!$B:$CP,Daily!KF$10,0),0),0)</f>
      </c>
      <c r="CI201" s="14">
        <f>IFERROR(IFERROR(VLOOKUP($EG201,Data!$B:$CP,Daily!GH$10,0)+VLOOKUP($IF201,Data!$B:$CP,Daily!KG$10,0),0)/IFERROR(VLOOKUP($EG200,Data!$B:$CP,Daily!GH$10,0)+VLOOKUP($IF200,Data!$B:$CP,Daily!KG$10,0),0),0)</f>
      </c>
      <c r="CJ201" s="14">
        <f>IFERROR(IFERROR(VLOOKUP($EG201,Data!$B:$CP,Daily!GI$10,0)+VLOOKUP($IF201,Data!$B:$CP,Daily!KH$10,0),0)/IFERROR(VLOOKUP($EG200,Data!$B:$CP,Daily!GI$10,0)+VLOOKUP($IF200,Data!$B:$CP,Daily!KH$10,0),0),0)</f>
      </c>
      <c r="CK201" s="14">
        <f>IFERROR(IFERROR(VLOOKUP($EG201,Data!$B:$CP,Daily!GJ$10,0)+VLOOKUP($IF201,Data!$B:$CP,Daily!KI$10,0),0)/IFERROR(VLOOKUP($EG200,Data!$B:$CP,Daily!GJ$10,0)+VLOOKUP($IF200,Data!$B:$CP,Daily!KI$10,0),0),0)</f>
      </c>
      <c r="CL201" s="14">
        <f>IFERROR(IFERROR(VLOOKUP($EG201,Data!$B:$CP,Daily!GK$10,0)+VLOOKUP($IF201,Data!$B:$CP,Daily!KJ$10,0),0)/IFERROR(VLOOKUP($EG200,Data!$B:$CP,Daily!GK$10,0)+VLOOKUP($IF200,Data!$B:$CP,Daily!KJ$10,0),0),0)</f>
      </c>
      <c r="CM201" s="14">
        <f>IFERROR(IFERROR(VLOOKUP($EG201,Data!$B:$CP,Daily!GL$10,0)+VLOOKUP($IF201,Data!$B:$CP,Daily!KK$10,0),0)/IFERROR(VLOOKUP($EG200,Data!$B:$CP,Daily!GL$10,0)+VLOOKUP($IF200,Data!$B:$CP,Daily!KK$10,0),0),0)</f>
      </c>
      <c r="CN201" s="14">
        <f>IFERROR(IFERROR(VLOOKUP($EG201,Data!$B:$CP,Daily!GM$10,0)+VLOOKUP($IF201,Data!$B:$CP,Daily!KL$10,0),0)/IFERROR(VLOOKUP($EG200,Data!$B:$CP,Daily!GM$10,0)+VLOOKUP($IF200,Data!$B:$CP,Daily!KL$10,0),0),0)</f>
      </c>
      <c r="CO201" s="14">
        <f>IFERROR(IFERROR(VLOOKUP($EG201,Data!$B:$CP,Daily!GN$10,0)+VLOOKUP($IF201,Data!$B:$CP,Daily!KM$10,0),0)/IFERROR(VLOOKUP($EG200,Data!$B:$CP,Daily!GN$10,0)+VLOOKUP($IF200,Data!$B:$CP,Daily!KM$10,0),0),0)</f>
      </c>
      <c r="CP201" s="14">
        <f>IFERROR(IFERROR(VLOOKUP($EG201,Data!$B:$CP,Daily!GO$10,0)+VLOOKUP($IF201,Data!$B:$CP,Daily!KN$10,0),0)/IFERROR(VLOOKUP($EG200,Data!$B:$CP,Daily!GO$10,0)+VLOOKUP($IF200,Data!$B:$CP,Daily!KN$10,0),0),0)</f>
      </c>
      <c r="CQ201" s="14">
        <f>IFERROR(IFERROR(VLOOKUP($EG201,Data!$B:$CP,Daily!GP$10,0)+VLOOKUP($IF201,Data!$B:$CP,Daily!KO$10,0),0)/IFERROR(VLOOKUP($EG200,Data!$B:$CP,Daily!GP$10,0)+VLOOKUP($IF200,Data!$B:$CP,Daily!KO$10,0),0),0)</f>
      </c>
      <c r="CR201" s="14">
        <f>IFERROR(IFERROR(VLOOKUP($EG201,Data!$B:$CP,Daily!GQ$10,0)+VLOOKUP($IF201,Data!$B:$CP,Daily!KP$10,0),0)/IFERROR(VLOOKUP($EG200,Data!$B:$CP,Daily!GQ$10,0)+VLOOKUP($IF200,Data!$B:$CP,Daily!KP$10,0),0),0)</f>
      </c>
      <c r="CS201" s="14">
        <f>IFERROR(IFERROR(VLOOKUP($EG201,Data!$B:$CP,Daily!GR$10,0)+VLOOKUP($IF201,Data!$B:$CP,Daily!KQ$10,0),0)/IFERROR(VLOOKUP($EG200,Data!$B:$CP,Daily!GR$10,0)+VLOOKUP($IF200,Data!$B:$CP,Daily!KQ$10,0),0),0)</f>
      </c>
      <c r="CT201" s="14">
        <f>IFERROR(IFERROR(VLOOKUP($EG201,Data!$B:$CP,Daily!GS$10,0)+VLOOKUP($IF201,Data!$B:$CP,Daily!KR$10,0),0)/IFERROR(VLOOKUP($EG200,Data!$B:$CP,Daily!GS$10,0)+VLOOKUP($IF200,Data!$B:$CP,Daily!KR$10,0),0),0)</f>
      </c>
      <c r="CU201" s="14">
        <f>IFERROR(IFERROR(VLOOKUP($EG201,Data!$B:$CP,Daily!GT$10,0)+VLOOKUP($IF201,Data!$B:$CP,Daily!KS$10,0),0)/IFERROR(VLOOKUP($EG200,Data!$B:$CP,Daily!GT$10,0)+VLOOKUP($IF200,Data!$B:$CP,Daily!KS$10,0),0),0)</f>
      </c>
      <c r="CV201" s="14">
        <f>IFERROR(IFERROR(VLOOKUP($EG201,Data!$B:$CP,Daily!GU$10,0)+VLOOKUP($IF201,Data!$B:$CP,Daily!KT$10,0),0)/IFERROR(VLOOKUP($EG200,Data!$B:$CP,Daily!GU$10,0)+VLOOKUP($IF200,Data!$B:$CP,Daily!KT$10,0),0),0)</f>
      </c>
      <c r="CW201" s="14">
        <f>IFERROR(IFERROR(VLOOKUP($EG201,Data!$B:$CP,Daily!GV$10,0)+VLOOKUP($IF201,Data!$B:$CP,Daily!KU$10,0),0)/IFERROR(VLOOKUP($EG200,Data!$B:$CP,Daily!GV$10,0)+VLOOKUP($IF200,Data!$B:$CP,Daily!KU$10,0),0),0)</f>
      </c>
      <c r="CX201" s="14">
        <f>IFERROR(IFERROR(VLOOKUP($EG201,Data!$B:$CP,Daily!GW$10,0)+VLOOKUP($IF201,Data!$B:$CP,Daily!KV$10,0),0)/IFERROR(VLOOKUP($EG200,Data!$B:$CP,Daily!GW$10,0)+VLOOKUP($IF200,Data!$B:$CP,Daily!KV$10,0),0),0)</f>
      </c>
      <c r="CY201" s="14">
        <f>IFERROR(IFERROR(VLOOKUP($EG201,Data!$B:$CP,Daily!GX$10,0)+VLOOKUP($IF201,Data!$B:$CP,Daily!KW$10,0),0)/IFERROR(VLOOKUP($EG200,Data!$B:$CP,Daily!GX$10,0)+VLOOKUP($IF200,Data!$B:$CP,Daily!KW$10,0),0),0)</f>
      </c>
      <c r="CZ201" s="14">
        <f>IFERROR(IFERROR(VLOOKUP($EG201,Data!$B:$CP,Daily!GY$10,0)+VLOOKUP($IF201,Data!$B:$CP,Daily!KX$10,0),0)/IFERROR(VLOOKUP($EG200,Data!$B:$CP,Daily!GY$10,0)+VLOOKUP($IF200,Data!$B:$CP,Daily!KX$10,0),0),0)</f>
      </c>
      <c r="DA201" s="14">
        <f>IFERROR(IFERROR(VLOOKUP($EG201,Data!$B:$CP,Daily!GZ$10,0)+VLOOKUP($IF201,Data!$B:$CP,Daily!KY$10,0),0)/IFERROR(VLOOKUP($EG200,Data!$B:$CP,Daily!GZ$10,0)+VLOOKUP($IF200,Data!$B:$CP,Daily!KY$10,0),0),0)</f>
      </c>
      <c r="DB201" s="14">
        <f>IFERROR(IFERROR(VLOOKUP($EG201,Data!$B:$CP,Daily!HA$10,0)+VLOOKUP($IF201,Data!$B:$CP,Daily!KZ$10,0),0)/IFERROR(VLOOKUP($EG200,Data!$B:$CP,Daily!HA$10,0)+VLOOKUP($IF200,Data!$B:$CP,Daily!KZ$10,0),0),0)</f>
      </c>
      <c r="DC201" s="14">
        <f>IFERROR(IFERROR(VLOOKUP($EG201,Data!$B:$CP,Daily!HB$10,0)+VLOOKUP($IF201,Data!$B:$CP,Daily!LA$10,0),0)/IFERROR(VLOOKUP($EG200,Data!$B:$CP,Daily!HB$10,0)+VLOOKUP($IF200,Data!$B:$CP,Daily!LA$10,0),0),0)</f>
      </c>
      <c r="DD201" s="14">
        <f>IFERROR(IFERROR(VLOOKUP($EG201,Data!$B:$CP,Daily!HC$10,0)+VLOOKUP($IF201,Data!$B:$CP,Daily!LB$10,0),0)/IFERROR(VLOOKUP($EG200,Data!$B:$CP,Daily!HC$10,0)+VLOOKUP($IF200,Data!$B:$CP,Daily!LB$10,0),0),0)</f>
      </c>
      <c r="DE201" s="14">
        <f>IFERROR(IFERROR(VLOOKUP($EG201,Data!$B:$CP,Daily!HD$10,0)+VLOOKUP($IF201,Data!$B:$CP,Daily!LC$10,0),0)/IFERROR(VLOOKUP($EG200,Data!$B:$CP,Daily!HD$10,0)+VLOOKUP($IF200,Data!$B:$CP,Daily!LC$10,0),0),0)</f>
      </c>
      <c r="DF201" s="14">
        <f>IFERROR(IFERROR(VLOOKUP($EG201,Data!$B:$CP,Daily!HE$10,0)+VLOOKUP($IF201,Data!$B:$CP,Daily!LD$10,0),0)/IFERROR(VLOOKUP($EG200,Data!$B:$CP,Daily!HE$10,0)+VLOOKUP($IF200,Data!$B:$CP,Daily!LD$10,0),0),0)</f>
      </c>
      <c r="DG201" s="14">
        <f>IFERROR(IFERROR(VLOOKUP($EG201,Data!$B:$CP,Daily!HF$10,0)+VLOOKUP($IF201,Data!$B:$CP,Daily!LE$10,0),0)/IFERROR(VLOOKUP($EG200,Data!$B:$CP,Daily!HF$10,0)+VLOOKUP($IF200,Data!$B:$CP,Daily!LE$10,0),0),0)</f>
      </c>
      <c r="DH201" s="14">
        <f>IFERROR(IFERROR(VLOOKUP($EG201,Data!$B:$CP,Daily!HG$10,0)+VLOOKUP($IF201,Data!$B:$CP,Daily!LF$10,0),0)/IFERROR(VLOOKUP($EG200,Data!$B:$CP,Daily!HG$10,0)+VLOOKUP($IF200,Data!$B:$CP,Daily!LF$10,0),0),0)</f>
      </c>
      <c r="DI201" s="14">
        <f>IFERROR(IFERROR(VLOOKUP($EG201,Data!$B:$CP,Daily!HH$10,0)+VLOOKUP($IF201,Data!$B:$CP,Daily!LG$10,0),0)/IFERROR(VLOOKUP($EG200,Data!$B:$CP,Daily!HH$10,0)+VLOOKUP($IF200,Data!$B:$CP,Daily!LG$10,0),0),0)</f>
      </c>
      <c r="DJ201" s="14">
        <f>IFERROR(IFERROR(VLOOKUP($EG201,Data!$B:$CP,Daily!HI$10,0)+VLOOKUP($IF201,Data!$B:$CP,Daily!LH$10,0),0)/IFERROR(VLOOKUP($EG200,Data!$B:$CP,Daily!HI$10,0)+VLOOKUP($IF200,Data!$B:$CP,Daily!LH$10,0),0),0)</f>
      </c>
      <c r="DK201" s="14">
        <f>IFERROR(IFERROR(VLOOKUP($EG201,Data!$B:$CP,Daily!HJ$10,0)+VLOOKUP($IF201,Data!$B:$CP,Daily!LI$10,0),0)/IFERROR(VLOOKUP($EG200,Data!$B:$CP,Daily!HJ$10,0)+VLOOKUP($IF200,Data!$B:$CP,Daily!LI$10,0),0),0)</f>
      </c>
      <c r="DL201" s="14">
        <f>IFERROR(IFERROR(VLOOKUP($EG201,Data!$B:$CP,Daily!HK$10,0)+VLOOKUP($IF201,Data!$B:$CP,Daily!LJ$10,0),0)/IFERROR(VLOOKUP($EG200,Data!$B:$CP,Daily!HK$10,0)+VLOOKUP($IF200,Data!$B:$CP,Daily!LJ$10,0),0),0)</f>
      </c>
      <c r="DM201" s="14">
        <f>IFERROR(IFERROR(VLOOKUP($EG201,Data!$B:$CP,Daily!HL$10,0)+VLOOKUP($IF201,Data!$B:$CP,Daily!LK$10,0),0)/IFERROR(VLOOKUP($EG200,Data!$B:$CP,Daily!HL$10,0)+VLOOKUP($IF200,Data!$B:$CP,Daily!LK$10,0),0),0)</f>
      </c>
      <c r="DN201" s="14">
        <f>IFERROR(IFERROR(VLOOKUP($EG201,Data!$B:$CP,Daily!HM$10,0)+VLOOKUP($IF201,Data!$B:$CP,Daily!LL$10,0),0)/IFERROR(VLOOKUP($EG200,Data!$B:$CP,Daily!HM$10,0)+VLOOKUP($IF200,Data!$B:$CP,Daily!LL$10,0),0),0)</f>
      </c>
      <c r="DO201" s="14">
        <f>IFERROR(IFERROR(VLOOKUP($EG201,Data!$B:$CP,Daily!HN$10,0)+VLOOKUP($IF201,Data!$B:$CP,Daily!LM$10,0),0)/IFERROR(VLOOKUP($EG200,Data!$B:$CP,Daily!HN$10,0)+VLOOKUP($IF200,Data!$B:$CP,Daily!LM$10,0),0),0)</f>
      </c>
      <c r="DP201" s="14">
        <f>IFERROR(IFERROR(VLOOKUP($EG201,Data!$B:$CP,Daily!HO$10,0)+VLOOKUP($IF201,Data!$B:$CP,Daily!LN$10,0),0)/IFERROR(VLOOKUP($EG200,Data!$B:$CP,Daily!HO$10,0)+VLOOKUP($IF200,Data!$B:$CP,Daily!LN$10,0),0),0)</f>
      </c>
      <c r="DQ201" s="14">
        <f>IFERROR(IFERROR(VLOOKUP($EG201,Data!$B:$CP,Daily!HP$10,0)+VLOOKUP($IF201,Data!$B:$CP,Daily!LO$10,0),0)/IFERROR(VLOOKUP($EG200,Data!$B:$CP,Daily!HP$10,0)+VLOOKUP($IF200,Data!$B:$CP,Daily!LO$10,0),0),0)</f>
      </c>
      <c r="DR201" s="14">
        <f>IFERROR(IFERROR(VLOOKUP($EG201,Data!$B:$CP,Daily!HQ$10,0)+VLOOKUP($IF201,Data!$B:$CP,Daily!LP$10,0),0)/IFERROR(VLOOKUP($EG200,Data!$B:$CP,Daily!HQ$10,0)+VLOOKUP($IF200,Data!$B:$CP,Daily!LP$10,0),0),0)</f>
      </c>
      <c r="DS201" s="14">
        <f>IFERROR(IFERROR(VLOOKUP($EG201,Data!$B:$CP,Daily!HR$10,0)+VLOOKUP($IF201,Data!$B:$CP,Daily!LQ$10,0),0)/IFERROR(VLOOKUP($EG200,Data!$B:$CP,Daily!HR$10,0)+VLOOKUP($IF200,Data!$B:$CP,Daily!LQ$10,0),0),0)</f>
      </c>
      <c r="DT201" s="14">
        <f>IFERROR(IFERROR(VLOOKUP($EG201,Data!$B:$CP,Daily!HS$10,0)+VLOOKUP($IF201,Data!$B:$CP,Daily!LR$10,0),0)/IFERROR(VLOOKUP($EG200,Data!$B:$CP,Daily!HS$10,0)+VLOOKUP($IF200,Data!$B:$CP,Daily!LR$10,0),0),0)</f>
      </c>
      <c r="DU201" s="14">
        <f>IFERROR(IFERROR(VLOOKUP($EG201,Data!$B:$CP,Daily!HT$10,0)+VLOOKUP($IF201,Data!$B:$CP,Daily!LS$10,0),0)/IFERROR(VLOOKUP($EG200,Data!$B:$CP,Daily!HT$10,0)+VLOOKUP($IF200,Data!$B:$CP,Daily!LS$10,0),0),0)</f>
      </c>
      <c r="DV201" s="55"/>
      <c r="DW201" s="14">
        <f t="shared" si="3065"/>
      </c>
      <c r="DX201" s="14">
        <f t="shared" si="3066"/>
      </c>
      <c r="DY201" s="14">
        <f t="shared" si="3067"/>
      </c>
      <c r="DZ201" s="14">
        <f t="shared" si="3068"/>
      </c>
      <c r="EA201" s="14">
        <f t="shared" si="3069"/>
      </c>
      <c r="EB201" s="18"/>
      <c r="EC201" s="14">
        <f t="shared" si="3070"/>
      </c>
      <c r="ED201" s="14">
        <f>SUMPRODUCT(DN201:DT201,DN$200:DT$200)/SUM(DN$200:DT$200)</f>
      </c>
      <c r="EE201" s="14">
        <f>SUMPRODUCT(CR201:DT201,CR$200:DT$200)/SUM(CR$200:DT$200)</f>
      </c>
      <c r="EF201" s="16"/>
      <c r="EG201" s="9" t="s">
        <v>939</v>
      </c>
      <c r="EH201" s="9" t="s">
        <v>175</v>
      </c>
      <c r="EI201" s="14">
        <f>IFERROR(VLOOKUP($EG201,Data!$B:$CP,Daily!EI$10,0)/VLOOKUP($EG200,Data!$B:$CP,Daily!EI$10,0),0)</f>
      </c>
      <c r="EJ201" s="14">
        <f>IFERROR(VLOOKUP($EG201,Data!$B:$CP,Daily!EJ$10,0)/VLOOKUP($EG200,Data!$B:$CP,Daily!EJ$10,0),0)</f>
      </c>
      <c r="EK201" s="14">
        <f>IFERROR(VLOOKUP($EG201,Data!$B:$CP,Daily!EK$10,0)/VLOOKUP($EG200,Data!$B:$CP,Daily!EK$10,0),0)</f>
      </c>
      <c r="EL201" s="14">
        <f>IFERROR(VLOOKUP($EG201,Data!$B:$CP,Daily!EL$10,0)/VLOOKUP($EG200,Data!$B:$CP,Daily!EL$10,0),0)</f>
      </c>
      <c r="EM201" s="14">
        <f>IFERROR(VLOOKUP($EG201,Data!$B:$CP,Daily!EM$10,0)/VLOOKUP($EG200,Data!$B:$CP,Daily!EM$10,0),0)</f>
      </c>
      <c r="EN201" s="14">
        <f>IFERROR(VLOOKUP($EG201,Data!$B:$CP,Daily!EN$10,0)/VLOOKUP($EG200,Data!$B:$CP,Daily!EN$10,0),0)</f>
      </c>
      <c r="EO201" s="14">
        <f>IFERROR(VLOOKUP($EG201,Data!$B:$CP,Daily!EO$10,0)/VLOOKUP($EG200,Data!$B:$CP,Daily!EO$10,0),0)</f>
      </c>
      <c r="EP201" s="14">
        <f>IFERROR(VLOOKUP($EG201,Data!$B:$CP,Daily!EP$10,0)/VLOOKUP($EG200,Data!$B:$CP,Daily!EP$10,0),0)</f>
      </c>
      <c r="EQ201" s="14">
        <f>IFERROR(VLOOKUP($EG201,Data!$B:$CP,Daily!EQ$10,0)/VLOOKUP($EG200,Data!$B:$CP,Daily!EQ$10,0),0)</f>
      </c>
      <c r="ER201" s="14">
        <f>IFERROR(VLOOKUP($EG201,Data!$B:$CP,Daily!ER$10,0)/VLOOKUP($EG200,Data!$B:$CP,Daily!ER$10,0),0)</f>
      </c>
      <c r="ES201" s="14">
        <f>IFERROR(VLOOKUP($EG201,Data!$B:$CP,Daily!ES$10,0)/VLOOKUP($EG200,Data!$B:$CP,Daily!ES$10,0),0)</f>
      </c>
      <c r="ET201" s="14">
        <f>IFERROR(VLOOKUP($EG201,Data!$B:$CP,Daily!ET$10,0)/VLOOKUP($EG200,Data!$B:$CP,Daily!ET$10,0),0)</f>
      </c>
      <c r="EU201" s="14">
        <f>IFERROR(VLOOKUP($EG201,Data!$B:$CP,Daily!EU$10,0)/VLOOKUP($EG200,Data!$B:$CP,Daily!EU$10,0),0)</f>
      </c>
      <c r="EV201" s="14">
        <f>IFERROR(VLOOKUP($EG201,Data!$B:$CP,Daily!EV$10,0)/VLOOKUP($EG200,Data!$B:$CP,Daily!EV$10,0),0)</f>
      </c>
      <c r="EW201" s="14">
        <f>IFERROR(VLOOKUP($EG201,Data!$B:$CP,Daily!EW$10,0)/VLOOKUP($EG200,Data!$B:$CP,Daily!EW$10,0),0)</f>
      </c>
      <c r="EX201" s="14">
        <f>IFERROR(VLOOKUP($EG201,Data!$B:$CP,Daily!EX$10,0)/VLOOKUP($EG200,Data!$B:$CP,Daily!EX$10,0),0)</f>
      </c>
      <c r="EY201" s="14">
        <f>IFERROR(VLOOKUP($EG201,Data!$B:$CP,Daily!EY$10,0)/VLOOKUP($EG200,Data!$B:$CP,Daily!EY$10,0),0)</f>
      </c>
      <c r="EZ201" s="14">
        <f>IFERROR(VLOOKUP($EG201,Data!$B:$CP,Daily!EZ$10,0)/VLOOKUP($EG200,Data!$B:$CP,Daily!EZ$10,0),0)</f>
      </c>
      <c r="FA201" s="14">
        <f>IFERROR(VLOOKUP($EG201,Data!$B:$CP,Daily!FA$10,0)/VLOOKUP($EG200,Data!$B:$CP,Daily!FA$10,0),0)</f>
      </c>
      <c r="FB201" s="14">
        <f>IFERROR(VLOOKUP($EG201,Data!$B:$CP,Daily!FB$10,0)/VLOOKUP($EG200,Data!$B:$CP,Daily!FB$10,0),0)</f>
      </c>
      <c r="FC201" s="14">
        <f>IFERROR(VLOOKUP($EG201,Data!$B:$CP,Daily!FC$10,0)/VLOOKUP($EG200,Data!$B:$CP,Daily!FC$10,0),0)</f>
      </c>
      <c r="FD201" s="14">
        <f>IFERROR(VLOOKUP($EG201,Data!$B:$CP,Daily!FD$10,0)/VLOOKUP($EG200,Data!$B:$CP,Daily!FD$10,0),0)</f>
      </c>
      <c r="FE201" s="14">
        <f>IFERROR(VLOOKUP($EG201,Data!$B:$CP,Daily!FE$10,0)/VLOOKUP($EG200,Data!$B:$CP,Daily!FE$10,0),0)</f>
      </c>
      <c r="FF201" s="14">
        <f>IFERROR(VLOOKUP($EG201,Data!$B:$CP,Daily!FF$10,0)/VLOOKUP($EG200,Data!$B:$CP,Daily!FF$10,0),0)</f>
      </c>
      <c r="FG201" s="14">
        <f>IFERROR(VLOOKUP($EG201,Data!$B:$CP,Daily!FG$10,0)/VLOOKUP($EG200,Data!$B:$CP,Daily!FG$10,0),0)</f>
      </c>
      <c r="FH201" s="14">
        <f>IFERROR(VLOOKUP($EG201,Data!$B:$CP,Daily!FH$10,0)/VLOOKUP($EG200,Data!$B:$CP,Daily!FH$10,0),0)</f>
      </c>
      <c r="FI201" s="14">
        <f>IFERROR(VLOOKUP($EG201,Data!$B:$CP,Daily!FI$10,0)/VLOOKUP($EG200,Data!$B:$CP,Daily!FI$10,0),0)</f>
      </c>
      <c r="FJ201" s="14">
        <f>IFERROR(VLOOKUP($EG201,Data!$B:$CP,Daily!FJ$10,0)/VLOOKUP($EG200,Data!$B:$CP,Daily!FJ$10,0),0)</f>
      </c>
      <c r="FK201" s="14">
        <f>IFERROR(VLOOKUP($EG201,Data!$B:$CP,Daily!FK$10,0)/VLOOKUP($EG200,Data!$B:$CP,Daily!FK$10,0),0)</f>
      </c>
      <c r="FL201" s="14">
        <f>IFERROR(VLOOKUP($EG201,Data!$B:$CP,Daily!FL$10,0)/VLOOKUP($EG200,Data!$B:$CP,Daily!FL$10,0),0)</f>
      </c>
      <c r="FM201" s="14">
        <f>IFERROR(VLOOKUP($EG201,Data!$B:$CP,Daily!FM$10,0)/VLOOKUP($EG200,Data!$B:$CP,Daily!FM$10,0),0)</f>
      </c>
      <c r="FN201" s="14">
        <f>IFERROR(VLOOKUP($EG201,Data!$B:$CP,Daily!FN$10,0)/VLOOKUP($EG200,Data!$B:$CP,Daily!FN$10,0),0)</f>
      </c>
      <c r="FO201" s="14">
        <f>IFERROR(VLOOKUP($EG201,Data!$B:$CP,Daily!FO$10,0)/VLOOKUP($EG200,Data!$B:$CP,Daily!FO$10,0),0)</f>
      </c>
      <c r="FP201" s="14">
        <f>IFERROR(VLOOKUP($EG201,Data!$B:$CP,Daily!FP$10,0)/VLOOKUP($EG200,Data!$B:$CP,Daily!FP$10,0),0)</f>
      </c>
      <c r="FQ201" s="14">
        <f>IFERROR(VLOOKUP($EG201,Data!$B:$CP,Daily!FQ$10,0)/VLOOKUP($EG200,Data!$B:$CP,Daily!FQ$10,0),0)</f>
      </c>
      <c r="FR201" s="14">
        <f>IFERROR(VLOOKUP($EG201,Data!$B:$CP,Daily!FR$10,0)/VLOOKUP($EG200,Data!$B:$CP,Daily!FR$10,0),0)</f>
      </c>
      <c r="FS201" s="14">
        <f>IFERROR(VLOOKUP($EG201,Data!$B:$CP,Daily!FS$10,0)/VLOOKUP($EG200,Data!$B:$CP,Daily!FS$10,0),0)</f>
      </c>
      <c r="FT201" s="14">
        <f>IFERROR(VLOOKUP($EG201,Data!$B:$CP,Daily!FT$10,0)/VLOOKUP($EG200,Data!$B:$CP,Daily!FT$10,0),0)</f>
      </c>
      <c r="FU201" s="14">
        <f>IFERROR(VLOOKUP($EG201,Data!$B:$CP,Daily!FU$10,0)/VLOOKUP($EG200,Data!$B:$CP,Daily!FU$10,0),0)</f>
      </c>
      <c r="FV201" s="14">
        <f>IFERROR(VLOOKUP($EG201,Data!$B:$CP,Daily!FV$10,0)/VLOOKUP($EG200,Data!$B:$CP,Daily!FV$10,0),0)</f>
      </c>
      <c r="FW201" s="14">
        <f>IFERROR(VLOOKUP($EG201,Data!$B:$CP,Daily!FW$10,0)/VLOOKUP($EG200,Data!$B:$CP,Daily!FW$10,0),0)</f>
      </c>
      <c r="FX201" s="14">
        <f>IFERROR(VLOOKUP($EG201,Data!$B:$CP,Daily!FX$10,0)/VLOOKUP($EG200,Data!$B:$CP,Daily!FX$10,0),0)</f>
      </c>
      <c r="FY201" s="14">
        <f>IFERROR(VLOOKUP($EG201,Data!$B:$CP,Daily!FY$10,0)/VLOOKUP($EG200,Data!$B:$CP,Daily!FY$10,0),0)</f>
      </c>
      <c r="FZ201" s="14">
        <f>IFERROR(VLOOKUP($EG201,Data!$B:$CP,Daily!FZ$10,0)/VLOOKUP($EG200,Data!$B:$CP,Daily!FZ$10,0),0)</f>
      </c>
      <c r="GA201" s="14">
        <f>IFERROR(VLOOKUP($EG201,Data!$B:$CP,Daily!GA$10,0)/VLOOKUP($EG200,Data!$B:$CP,Daily!GA$10,0),0)</f>
      </c>
      <c r="GB201" s="14">
        <f>IFERROR(VLOOKUP($EG201,Data!$B:$CP,Daily!GB$10,0)/VLOOKUP($EG200,Data!$B:$CP,Daily!GB$10,0),0)</f>
      </c>
      <c r="GC201" s="14">
        <f>IFERROR(VLOOKUP($EG201,Data!$B:$CP,Daily!GC$10,0)/VLOOKUP($EG200,Data!$B:$CP,Daily!GC$10,0),0)</f>
      </c>
      <c r="GD201" s="14">
        <f>IFERROR(VLOOKUP($EG201,Data!$B:$CP,Daily!GD$10,0)/VLOOKUP($EG200,Data!$B:$CP,Daily!GD$10,0),0)</f>
      </c>
      <c r="GE201" s="14">
        <f>IFERROR(VLOOKUP($EG201,Data!$B:$CP,Daily!GE$10,0)/VLOOKUP($EG200,Data!$B:$CP,Daily!GE$10,0),0)</f>
      </c>
      <c r="GF201" s="14">
        <f>IFERROR(VLOOKUP($EG201,Data!$B:$CP,Daily!GF$10,0)/VLOOKUP($EG200,Data!$B:$CP,Daily!GF$10,0),0)</f>
      </c>
      <c r="GG201" s="14">
        <f>IFERROR(VLOOKUP($EG201,Data!$B:$CP,Daily!GG$10,0)/VLOOKUP($EG200,Data!$B:$CP,Daily!GG$10,0),0)</f>
      </c>
      <c r="GH201" s="14">
        <f>IFERROR(VLOOKUP($EG201,Data!$B:$CP,Daily!GH$10,0)/VLOOKUP($EG200,Data!$B:$CP,Daily!GH$10,0),0)</f>
      </c>
      <c r="GI201" s="14">
        <f>IFERROR(VLOOKUP($EG201,Data!$B:$CP,Daily!GI$10,0)/VLOOKUP($EG200,Data!$B:$CP,Daily!GI$10,0),0)</f>
      </c>
      <c r="GJ201" s="14">
        <f>IFERROR(VLOOKUP($EG201,Data!$B:$CP,Daily!GJ$10,0)/VLOOKUP($EG200,Data!$B:$CP,Daily!GJ$10,0),0)</f>
      </c>
      <c r="GK201" s="14">
        <f>IFERROR(VLOOKUP($EG201,Data!$B:$CP,Daily!GK$10,0)/VLOOKUP($EG200,Data!$B:$CP,Daily!GK$10,0),0)</f>
      </c>
      <c r="GL201" s="14">
        <f>IFERROR(VLOOKUP($EG201,Data!$B:$CP,Daily!GL$10,0)/VLOOKUP($EG200,Data!$B:$CP,Daily!GL$10,0),0)</f>
      </c>
      <c r="GM201" s="14">
        <f>IFERROR(VLOOKUP($EG201,Data!$B:$CP,Daily!GM$10,0)/VLOOKUP($EG200,Data!$B:$CP,Daily!GM$10,0),0)</f>
      </c>
      <c r="GN201" s="14">
        <f>IFERROR(VLOOKUP($EG201,Data!$B:$CP,Daily!GN$10,0)/VLOOKUP($EG200,Data!$B:$CP,Daily!GN$10,0),0)</f>
      </c>
      <c r="GO201" s="14">
        <f>IFERROR(VLOOKUP($EG201,Data!$B:$CP,Daily!GO$10,0)/VLOOKUP($EG200,Data!$B:$CP,Daily!GO$10,0),0)</f>
      </c>
      <c r="GP201" s="14">
        <f>IFERROR(VLOOKUP($EG201,Data!$B:$CP,Daily!GP$10,0)/VLOOKUP($EG200,Data!$B:$CP,Daily!GP$10,0),0)</f>
      </c>
      <c r="GQ201" s="14">
        <f>IFERROR(VLOOKUP($EG201,Data!$B:$CP,Daily!GQ$10,0)/VLOOKUP($EG200,Data!$B:$CP,Daily!GQ$10,0),0)</f>
      </c>
      <c r="GR201" s="14">
        <f>IFERROR(VLOOKUP($EG201,Data!$B:$CP,Daily!GR$10,0)/VLOOKUP($EG200,Data!$B:$CP,Daily!GR$10,0),0)</f>
      </c>
      <c r="GS201" s="14">
        <f>IFERROR(VLOOKUP($EG201,Data!$B:$CP,Daily!GS$10,0)/VLOOKUP($EG200,Data!$B:$CP,Daily!GS$10,0),0)</f>
      </c>
      <c r="GT201" s="14">
        <f>IFERROR(VLOOKUP($EG201,Data!$B:$CP,Daily!GT$10,0)/VLOOKUP($EG200,Data!$B:$CP,Daily!GT$10,0),0)</f>
      </c>
      <c r="GU201" s="14">
        <f>IFERROR(VLOOKUP($EG201,Data!$B:$CP,Daily!GU$10,0)/VLOOKUP($EG200,Data!$B:$CP,Daily!GU$10,0),0)</f>
      </c>
      <c r="GV201" s="14">
        <f>IFERROR(VLOOKUP($EG201,Data!$B:$CP,Daily!GV$10,0)/VLOOKUP($EG200,Data!$B:$CP,Daily!GV$10,0),0)</f>
      </c>
      <c r="GW201" s="14">
        <f>IFERROR(VLOOKUP($EG201,Data!$B:$CP,Daily!GW$10,0)/VLOOKUP($EG200,Data!$B:$CP,Daily!GW$10,0),0)</f>
      </c>
      <c r="GX201" s="14">
        <f>IFERROR(VLOOKUP($EG201,Data!$B:$CP,Daily!GX$10,0)/VLOOKUP($EG200,Data!$B:$CP,Daily!GX$10,0),0)</f>
      </c>
      <c r="GY201" s="14">
        <f>IFERROR(VLOOKUP($EG201,Data!$B:$CP,Daily!GY$10,0)/VLOOKUP($EG200,Data!$B:$CP,Daily!GY$10,0),0)</f>
      </c>
      <c r="GZ201" s="14">
        <f>IFERROR(VLOOKUP($EG201,Data!$B:$CP,Daily!GZ$10,0)/VLOOKUP($EG200,Data!$B:$CP,Daily!GZ$10,0),0)</f>
      </c>
      <c r="HA201" s="14">
        <f>IFERROR(VLOOKUP($EG201,Data!$B:$CP,Daily!HA$10,0)/VLOOKUP($EG200,Data!$B:$CP,Daily!HA$10,0),0)</f>
      </c>
      <c r="HB201" s="14">
        <f>IFERROR(VLOOKUP($EG201,Data!$B:$CP,Daily!HB$10,0)/VLOOKUP($EG200,Data!$B:$CP,Daily!HB$10,0),0)</f>
      </c>
      <c r="HC201" s="14">
        <f>IFERROR(VLOOKUP($EG201,Data!$B:$CP,Daily!HC$10,0)/VLOOKUP($EG200,Data!$B:$CP,Daily!HC$10,0),0)</f>
      </c>
      <c r="HD201" s="14">
        <f>IFERROR(VLOOKUP($EG201,Data!$B:$CP,Daily!HD$10,0)/VLOOKUP($EG200,Data!$B:$CP,Daily!HD$10,0),0)</f>
      </c>
      <c r="HE201" s="14">
        <f>IFERROR(VLOOKUP($EG201,Data!$B:$CP,Daily!HE$10,0)/VLOOKUP($EG200,Data!$B:$CP,Daily!HE$10,0),0)</f>
      </c>
      <c r="HF201" s="14">
        <f>IFERROR(VLOOKUP($EG201,Data!$B:$CP,Daily!HF$10,0)/VLOOKUP($EG200,Data!$B:$CP,Daily!HF$10,0),0)</f>
      </c>
      <c r="HG201" s="14">
        <f>IFERROR(VLOOKUP($EG201,Data!$B:$CP,Daily!HG$10,0)/VLOOKUP($EG200,Data!$B:$CP,Daily!HG$10,0),0)</f>
      </c>
      <c r="HH201" s="14">
        <f>IFERROR(VLOOKUP($EG201,Data!$B:$CP,Daily!HH$10,0)/VLOOKUP($EG200,Data!$B:$CP,Daily!HH$10,0),0)</f>
      </c>
      <c r="HI201" s="14">
        <f>IFERROR(VLOOKUP($EG201,Data!$B:$CP,Daily!HI$10,0)/VLOOKUP($EG200,Data!$B:$CP,Daily!HI$10,0),0)</f>
      </c>
      <c r="HJ201" s="14">
        <f>IFERROR(VLOOKUP($EG201,Data!$B:$CP,Daily!HJ$10,0)/VLOOKUP($EG200,Data!$B:$CP,Daily!HJ$10,0),0)</f>
      </c>
      <c r="HK201" s="14">
        <f>IFERROR(VLOOKUP($EG201,Data!$B:$CP,Daily!HK$10,0)/VLOOKUP($EG200,Data!$B:$CP,Daily!HK$10,0),0)</f>
      </c>
      <c r="HL201" s="14">
        <f>IFERROR(VLOOKUP($EG201,Data!$B:$CP,Daily!HL$10,0)/VLOOKUP($EG200,Data!$B:$CP,Daily!HL$10,0),0)</f>
      </c>
      <c r="HM201" s="14">
        <f>IFERROR(VLOOKUP($EG201,Data!$B:$CP,Daily!HM$10,0)/VLOOKUP($EG200,Data!$B:$CP,Daily!HM$10,0),0)</f>
      </c>
      <c r="HN201" s="14">
        <f>IFERROR(VLOOKUP($EG201,Data!$B:$CP,Daily!HN$10,0)/VLOOKUP($EG200,Data!$B:$CP,Daily!HN$10,0),0)</f>
      </c>
      <c r="HO201" s="14">
        <f>IFERROR(VLOOKUP($EG201,Data!$B:$CP,Daily!HO$10,0)/VLOOKUP($EG200,Data!$B:$CP,Daily!HO$10,0),0)</f>
      </c>
      <c r="HP201" s="14">
        <f>IFERROR(VLOOKUP($EG201,Data!$B:$CP,Daily!HP$10,0)/VLOOKUP($EG200,Data!$B:$CP,Daily!HP$10,0),0)</f>
      </c>
      <c r="HQ201" s="14">
        <f>IFERROR(VLOOKUP($EG201,Data!$B:$CP,Daily!HQ$10,0)/VLOOKUP($EG200,Data!$B:$CP,Daily!HQ$10,0),0)</f>
      </c>
      <c r="HR201" s="14">
        <f>IFERROR(VLOOKUP($EG201,Data!$B:$CP,Daily!HR$10,0)/VLOOKUP($EG200,Data!$B:$CP,Daily!HR$10,0),0)</f>
      </c>
      <c r="HS201" s="14">
        <f>IFERROR(VLOOKUP($EG201,Data!$B:$CP,Daily!HS$10,0)/VLOOKUP($EG200,Data!$B:$CP,Daily!HS$10,0),0)</f>
      </c>
      <c r="HT201" s="14">
        <f>IFERROR(VLOOKUP($EG201,Data!$B:$CP,Daily!HT$10,0)/VLOOKUP($EG200,Data!$B:$CP,Daily!HT$10,0),0)</f>
      </c>
      <c r="HU201" s="17"/>
      <c r="HV201" s="52">
        <f t="shared" si="1902"/>
      </c>
      <c r="HW201" s="52">
        <f t="shared" si="1903"/>
      </c>
      <c r="HX201" s="52">
        <f t="shared" si="3071"/>
      </c>
      <c r="HY201" s="52">
        <f t="shared" si="3072"/>
      </c>
      <c r="HZ201" s="52">
        <f t="shared" si="3073"/>
      </c>
      <c r="IA201" s="55"/>
      <c r="IB201" s="14">
        <f t="shared" si="3074"/>
      </c>
      <c r="IC201" s="14">
        <f>SUMPRODUCT(HM201:HS201,HM$200:HS$200)/SUM(HM$200:HS$200)</f>
      </c>
      <c r="ID201" s="14">
        <f>SUMPRODUCT(GQ201:HS201,GQ$200:HS$200)/SUM(GQ$200:HS$200)</f>
      </c>
      <c r="IE201" s="16"/>
      <c r="IF201" s="9" t="s">
        <v>940</v>
      </c>
      <c r="IG201" s="9" t="s">
        <v>175</v>
      </c>
      <c r="IH201" s="14">
        <f>IFERROR(VLOOKUP($IF201,Data!$B:$CP,Daily!IH$10,0)/VLOOKUP($IF200,Data!$B:$CP,Daily!IH$10,0),0)</f>
      </c>
      <c r="II201" s="14">
        <f>IFERROR(VLOOKUP($IF201,Data!$B:$CP,Daily!II$10,0)/VLOOKUP($IF200,Data!$B:$CP,Daily!II$10,0),0)</f>
      </c>
      <c r="IJ201" s="14">
        <f>IFERROR(VLOOKUP($IF201,Data!$B:$CP,Daily!IJ$10,0)/VLOOKUP($IF200,Data!$B:$CP,Daily!IJ$10,0),0)</f>
      </c>
      <c r="IK201" s="14">
        <f>IFERROR(VLOOKUP($IF201,Data!$B:$CP,Daily!IK$10,0)/VLOOKUP($IF200,Data!$B:$CP,Daily!IK$10,0),0)</f>
      </c>
      <c r="IL201" s="14">
        <f>IFERROR(VLOOKUP($IF201,Data!$B:$CP,Daily!IL$10,0)/VLOOKUP($IF200,Data!$B:$CP,Daily!IL$10,0),0)</f>
      </c>
      <c r="IM201" s="14">
        <f>IFERROR(VLOOKUP($IF201,Data!$B:$CP,Daily!IM$10,0)/VLOOKUP($IF200,Data!$B:$CP,Daily!IM$10,0),0)</f>
      </c>
      <c r="IN201" s="14">
        <f>IFERROR(VLOOKUP($IF201,Data!$B:$CP,Daily!IN$10,0)/VLOOKUP($IF200,Data!$B:$CP,Daily!IN$10,0),0)</f>
      </c>
      <c r="IO201" s="14">
        <f>IFERROR(VLOOKUP($IF201,Data!$B:$CP,Daily!IO$10,0)/VLOOKUP($IF200,Data!$B:$CP,Daily!IO$10,0),0)</f>
      </c>
      <c r="IP201" s="14">
        <f>IFERROR(VLOOKUP($IF201,Data!$B:$CP,Daily!IP$10,0)/VLOOKUP($IF200,Data!$B:$CP,Daily!IP$10,0),0)</f>
      </c>
      <c r="IQ201" s="14">
        <f>IFERROR(VLOOKUP($IF201,Data!$B:$CP,Daily!IQ$10,0)/VLOOKUP($IF200,Data!$B:$CP,Daily!IQ$10,0),0)</f>
      </c>
      <c r="IR201" s="14">
        <f>IFERROR(VLOOKUP($IF201,Data!$B:$CP,Daily!IR$10,0)/VLOOKUP($IF200,Data!$B:$CP,Daily!IR$10,0),0)</f>
      </c>
      <c r="IS201" s="14">
        <f>IFERROR(VLOOKUP($IF201,Data!$B:$CP,Daily!IS$10,0)/VLOOKUP($IF200,Data!$B:$CP,Daily!IS$10,0),0)</f>
      </c>
      <c r="IT201" s="14">
        <f>IFERROR(VLOOKUP($IF201,Data!$B:$CP,Daily!IT$10,0)/VLOOKUP($IF200,Data!$B:$CP,Daily!IT$10,0),0)</f>
      </c>
      <c r="IU201" s="14">
        <f>IFERROR(VLOOKUP($IF201,Data!$B:$CP,Daily!IU$10,0)/VLOOKUP($IF200,Data!$B:$CP,Daily!IU$10,0),0)</f>
      </c>
      <c r="IV201" s="14">
        <f>IFERROR(VLOOKUP($IF201,Data!$B:$CP,Daily!IV$10,0)/VLOOKUP($IF200,Data!$B:$CP,Daily!IV$10,0),0)</f>
      </c>
      <c r="IW201" s="14">
        <f>IFERROR(VLOOKUP($IF201,Data!$B:$CP,Daily!IW$10,0)/VLOOKUP($IF200,Data!$B:$CP,Daily!IW$10,0),0)</f>
      </c>
      <c r="IX201" s="14">
        <f>IFERROR(VLOOKUP($IF201,Data!$B:$CP,Daily!IX$10,0)/VLOOKUP($IF200,Data!$B:$CP,Daily!IX$10,0),0)</f>
      </c>
      <c r="IY201" s="14">
        <f>IFERROR(VLOOKUP($IF201,Data!$B:$CP,Daily!IY$10,0)/VLOOKUP($IF200,Data!$B:$CP,Daily!IY$10,0),0)</f>
      </c>
      <c r="IZ201" s="14">
        <f>IFERROR(VLOOKUP($IF201,Data!$B:$CP,Daily!IZ$10,0)/VLOOKUP($IF200,Data!$B:$CP,Daily!IZ$10,0),0)</f>
      </c>
      <c r="JA201" s="14">
        <f>IFERROR(VLOOKUP($IF201,Data!$B:$CP,Daily!JA$10,0)/VLOOKUP($IF200,Data!$B:$CP,Daily!JA$10,0),0)</f>
      </c>
      <c r="JB201" s="14">
        <f>IFERROR(VLOOKUP($IF201,Data!$B:$CP,Daily!JB$10,0)/VLOOKUP($IF200,Data!$B:$CP,Daily!JB$10,0),0)</f>
      </c>
      <c r="JC201" s="14">
        <f>IFERROR(VLOOKUP($IF201,Data!$B:$CP,Daily!JC$10,0)/VLOOKUP($IF200,Data!$B:$CP,Daily!JC$10,0),0)</f>
      </c>
      <c r="JD201" s="14">
        <f>IFERROR(VLOOKUP($IF201,Data!$B:$CP,Daily!JD$10,0)/VLOOKUP($IF200,Data!$B:$CP,Daily!JD$10,0),0)</f>
      </c>
      <c r="JE201" s="14">
        <f>IFERROR(VLOOKUP($IF201,Data!$B:$CP,Daily!JE$10,0)/VLOOKUP($IF200,Data!$B:$CP,Daily!JE$10,0),0)</f>
      </c>
      <c r="JF201" s="14">
        <f>IFERROR(VLOOKUP($IF201,Data!$B:$CP,Daily!JF$10,0)/VLOOKUP($IF200,Data!$B:$CP,Daily!JF$10,0),0)</f>
      </c>
      <c r="JG201" s="14">
        <f>IFERROR(VLOOKUP($IF201,Data!$B:$CP,Daily!JG$10,0)/VLOOKUP($IF200,Data!$B:$CP,Daily!JG$10,0),0)</f>
      </c>
      <c r="JH201" s="14">
        <f>IFERROR(VLOOKUP($IF201,Data!$B:$CP,Daily!JH$10,0)/VLOOKUP($IF200,Data!$B:$CP,Daily!JH$10,0),0)</f>
      </c>
      <c r="JI201" s="14">
        <f>IFERROR(VLOOKUP($IF201,Data!$B:$CP,Daily!JI$10,0)/VLOOKUP($IF200,Data!$B:$CP,Daily!JI$10,0),0)</f>
      </c>
      <c r="JJ201" s="14">
        <f>IFERROR(VLOOKUP($IF201,Data!$B:$CP,Daily!JJ$10,0)/VLOOKUP($IF200,Data!$B:$CP,Daily!JJ$10,0),0)</f>
      </c>
      <c r="JK201" s="14">
        <f>IFERROR(VLOOKUP($IF201,Data!$B:$CP,Daily!JK$10,0)/VLOOKUP($IF200,Data!$B:$CP,Daily!JK$10,0),0)</f>
      </c>
      <c r="JL201" s="14">
        <f>IFERROR(VLOOKUP($IF201,Data!$B:$CP,Daily!JL$10,0)/VLOOKUP($IF200,Data!$B:$CP,Daily!JL$10,0),0)</f>
      </c>
      <c r="JM201" s="14">
        <f>IFERROR(VLOOKUP($IF201,Data!$B:$CP,Daily!JM$10,0)/VLOOKUP($IF200,Data!$B:$CP,Daily!JM$10,0),0)</f>
      </c>
      <c r="JN201" s="14">
        <f>IFERROR(VLOOKUP($IF201,Data!$B:$CP,Daily!JN$10,0)/VLOOKUP($IF200,Data!$B:$CP,Daily!JN$10,0),0)</f>
      </c>
      <c r="JO201" s="14">
        <f>IFERROR(VLOOKUP($IF201,Data!$B:$CP,Daily!JO$10,0)/VLOOKUP($IF200,Data!$B:$CP,Daily!JO$10,0),0)</f>
      </c>
      <c r="JP201" s="14">
        <f>IFERROR(VLOOKUP($IF201,Data!$B:$CP,Daily!JP$10,0)/VLOOKUP($IF200,Data!$B:$CP,Daily!JP$10,0),0)</f>
      </c>
      <c r="JQ201" s="14">
        <f>IFERROR(VLOOKUP($IF201,Data!$B:$CP,Daily!JQ$10,0)/VLOOKUP($IF200,Data!$B:$CP,Daily!JQ$10,0),0)</f>
      </c>
      <c r="JR201" s="14">
        <f>IFERROR(VLOOKUP($IF201,Data!$B:$CP,Daily!JR$10,0)/VLOOKUP($IF200,Data!$B:$CP,Daily!JR$10,0),0)</f>
      </c>
      <c r="JS201" s="14">
        <f>IFERROR(VLOOKUP($IF201,Data!$B:$CP,Daily!JS$10,0)/VLOOKUP($IF200,Data!$B:$CP,Daily!JS$10,0),0)</f>
      </c>
      <c r="JT201" s="14">
        <f>IFERROR(VLOOKUP($IF201,Data!$B:$CP,Daily!JT$10,0)/VLOOKUP($IF200,Data!$B:$CP,Daily!JT$10,0),0)</f>
      </c>
      <c r="JU201" s="14">
        <f>IFERROR(VLOOKUP($IF201,Data!$B:$CP,Daily!JU$10,0)/VLOOKUP($IF200,Data!$B:$CP,Daily!JU$10,0),0)</f>
      </c>
      <c r="JV201" s="14">
        <f>IFERROR(VLOOKUP($IF201,Data!$B:$CP,Daily!JV$10,0)/VLOOKUP($IF200,Data!$B:$CP,Daily!JV$10,0),0)</f>
      </c>
      <c r="JW201" s="14">
        <f>IFERROR(VLOOKUP($IF201,Data!$B:$CP,Daily!JW$10,0)/VLOOKUP($IF200,Data!$B:$CP,Daily!JW$10,0),0)</f>
      </c>
      <c r="JX201" s="14">
        <f>IFERROR(VLOOKUP($IF201,Data!$B:$CP,Daily!JX$10,0)/VLOOKUP($IF200,Data!$B:$CP,Daily!JX$10,0),0)</f>
      </c>
      <c r="JY201" s="14">
        <f>IFERROR(VLOOKUP($IF201,Data!$B:$CP,Daily!JY$10,0)/VLOOKUP($IF200,Data!$B:$CP,Daily!JY$10,0),0)</f>
      </c>
      <c r="JZ201" s="14">
        <f>IFERROR(VLOOKUP($IF201,Data!$B:$CP,Daily!JZ$10,0)/VLOOKUP($IF200,Data!$B:$CP,Daily!JZ$10,0),0)</f>
      </c>
      <c r="KA201" s="14">
        <f>IFERROR(VLOOKUP($IF201,Data!$B:$CP,Daily!KA$10,0)/VLOOKUP($IF200,Data!$B:$CP,Daily!KA$10,0),0)</f>
      </c>
      <c r="KB201" s="14">
        <f>IFERROR(VLOOKUP($IF201,Data!$B:$CP,Daily!KB$10,0)/VLOOKUP($IF200,Data!$B:$CP,Daily!KB$10,0),0)</f>
      </c>
      <c r="KC201" s="14">
        <f>IFERROR(VLOOKUP($IF201,Data!$B:$CP,Daily!KC$10,0)/VLOOKUP($IF200,Data!$B:$CP,Daily!KC$10,0),0)</f>
      </c>
      <c r="KD201" s="14">
        <f>IFERROR(VLOOKUP($IF201,Data!$B:$CP,Daily!KD$10,0)/VLOOKUP($IF200,Data!$B:$CP,Daily!KD$10,0),0)</f>
      </c>
      <c r="KE201" s="14">
        <f>IFERROR(VLOOKUP($IF201,Data!$B:$CP,Daily!KE$10,0)/VLOOKUP($IF200,Data!$B:$CP,Daily!KE$10,0),0)</f>
      </c>
      <c r="KF201" s="14">
        <f>IFERROR(VLOOKUP($IF201,Data!$B:$CP,Daily!KF$10,0)/VLOOKUP($IF200,Data!$B:$CP,Daily!KF$10,0),0)</f>
      </c>
      <c r="KG201" s="14">
        <f>IFERROR(VLOOKUP($IF201,Data!$B:$CP,Daily!KG$10,0)/VLOOKUP($IF200,Data!$B:$CP,Daily!KG$10,0),0)</f>
      </c>
      <c r="KH201" s="14">
        <f>IFERROR(VLOOKUP($IF201,Data!$B:$CP,Daily!KH$10,0)/VLOOKUP($IF200,Data!$B:$CP,Daily!KH$10,0),0)</f>
      </c>
      <c r="KI201" s="14">
        <f>IFERROR(VLOOKUP($IF201,Data!$B:$CP,Daily!KI$10,0)/VLOOKUP($IF200,Data!$B:$CP,Daily!KI$10,0),0)</f>
      </c>
      <c r="KJ201" s="14">
        <f>IFERROR(VLOOKUP($IF201,Data!$B:$CP,Daily!KJ$10,0)/VLOOKUP($IF200,Data!$B:$CP,Daily!KJ$10,0),0)</f>
      </c>
      <c r="KK201" s="14">
        <f>IFERROR(VLOOKUP($IF201,Data!$B:$CP,Daily!KK$10,0)/VLOOKUP($IF200,Data!$B:$CP,Daily!KK$10,0),0)</f>
      </c>
      <c r="KL201" s="14">
        <f>IFERROR(VLOOKUP($IF201,Data!$B:$CP,Daily!KL$10,0)/VLOOKUP($IF200,Data!$B:$CP,Daily!KL$10,0),0)</f>
      </c>
      <c r="KM201" s="14">
        <f>IFERROR(VLOOKUP($IF201,Data!$B:$CP,Daily!KM$10,0)/VLOOKUP($IF200,Data!$B:$CP,Daily!KM$10,0),0)</f>
      </c>
      <c r="KN201" s="14">
        <f>IFERROR(VLOOKUP($IF201,Data!$B:$CP,Daily!KN$10,0)/VLOOKUP($IF200,Data!$B:$CP,Daily!KN$10,0),0)</f>
      </c>
      <c r="KO201" s="14">
        <f>IFERROR(VLOOKUP($IF201,Data!$B:$CP,Daily!KO$10,0)/VLOOKUP($IF200,Data!$B:$CP,Daily!KO$10,0),0)</f>
      </c>
      <c r="KP201" s="14">
        <f>IFERROR(VLOOKUP($IF201,Data!$B:$CP,Daily!KP$10,0)/VLOOKUP($IF200,Data!$B:$CP,Daily!KP$10,0),0)</f>
      </c>
      <c r="KQ201" s="14">
        <f>IFERROR(VLOOKUP($IF201,Data!$B:$CP,Daily!KQ$10,0)/VLOOKUP($IF200,Data!$B:$CP,Daily!KQ$10,0),0)</f>
      </c>
      <c r="KR201" s="14">
        <f>IFERROR(VLOOKUP($IF201,Data!$B:$CP,Daily!KR$10,0)/VLOOKUP($IF200,Data!$B:$CP,Daily!KR$10,0),0)</f>
      </c>
      <c r="KS201" s="14">
        <f>IFERROR(VLOOKUP($IF201,Data!$B:$CP,Daily!KS$10,0)/VLOOKUP($IF200,Data!$B:$CP,Daily!KS$10,0),0)</f>
      </c>
      <c r="KT201" s="14">
        <f>IFERROR(VLOOKUP($IF201,Data!$B:$CP,Daily!KT$10,0)/VLOOKUP($IF200,Data!$B:$CP,Daily!KT$10,0),0)</f>
      </c>
      <c r="KU201" s="14">
        <f>IFERROR(VLOOKUP($IF201,Data!$B:$CP,Daily!KU$10,0)/VLOOKUP($IF200,Data!$B:$CP,Daily!KU$10,0),0)</f>
      </c>
      <c r="KV201" s="14">
        <f>IFERROR(VLOOKUP($IF201,Data!$B:$CP,Daily!KV$10,0)/VLOOKUP($IF200,Data!$B:$CP,Daily!KV$10,0),0)</f>
      </c>
      <c r="KW201" s="14">
        <f>IFERROR(VLOOKUP($IF201,Data!$B:$CP,Daily!KW$10,0)/VLOOKUP($IF200,Data!$B:$CP,Daily!KW$10,0),0)</f>
      </c>
      <c r="KX201" s="14">
        <f>IFERROR(VLOOKUP($IF201,Data!$B:$CP,Daily!KX$10,0)/VLOOKUP($IF200,Data!$B:$CP,Daily!KX$10,0),0)</f>
      </c>
      <c r="KY201" s="14">
        <f>IFERROR(VLOOKUP($IF201,Data!$B:$CP,Daily!KY$10,0)/VLOOKUP($IF200,Data!$B:$CP,Daily!KY$10,0),0)</f>
      </c>
      <c r="KZ201" s="14">
        <f>IFERROR(VLOOKUP($IF201,Data!$B:$CP,Daily!KZ$10,0)/VLOOKUP($IF200,Data!$B:$CP,Daily!KZ$10,0),0)</f>
      </c>
      <c r="LA201" s="14">
        <f>IFERROR(VLOOKUP($IF201,Data!$B:$CP,Daily!LA$10,0)/VLOOKUP($IF200,Data!$B:$CP,Daily!LA$10,0),0)</f>
      </c>
      <c r="LB201" s="14">
        <f>IFERROR(VLOOKUP($IF201,Data!$B:$CP,Daily!LB$10,0)/VLOOKUP($IF200,Data!$B:$CP,Daily!LB$10,0),0)</f>
      </c>
      <c r="LC201" s="14">
        <f>IFERROR(VLOOKUP($IF201,Data!$B:$CP,Daily!LC$10,0)/VLOOKUP($IF200,Data!$B:$CP,Daily!LC$10,0),0)</f>
      </c>
      <c r="LD201" s="14">
        <f>IFERROR(VLOOKUP($IF201,Data!$B:$CP,Daily!LD$10,0)/VLOOKUP($IF200,Data!$B:$CP,Daily!LD$10,0),0)</f>
      </c>
      <c r="LE201" s="14">
        <f>IFERROR(VLOOKUP($IF201,Data!$B:$CP,Daily!LE$10,0)/VLOOKUP($IF200,Data!$B:$CP,Daily!LE$10,0),0)</f>
      </c>
      <c r="LF201" s="14">
        <f>IFERROR(VLOOKUP($IF201,Data!$B:$CP,Daily!LF$10,0)/VLOOKUP($IF200,Data!$B:$CP,Daily!LF$10,0),0)</f>
      </c>
      <c r="LG201" s="14">
        <f>IFERROR(VLOOKUP($IF201,Data!$B:$CP,Daily!LG$10,0)/VLOOKUP($IF200,Data!$B:$CP,Daily!LG$10,0),0)</f>
      </c>
      <c r="LH201" s="14">
        <f>IFERROR(VLOOKUP($IF201,Data!$B:$CP,Daily!LH$10,0)/VLOOKUP($IF200,Data!$B:$CP,Daily!LH$10,0),0)</f>
      </c>
      <c r="LI201" s="14">
        <f>IFERROR(VLOOKUP($IF201,Data!$B:$CP,Daily!LI$10,0)/VLOOKUP($IF200,Data!$B:$CP,Daily!LI$10,0),0)</f>
      </c>
      <c r="LJ201" s="14">
        <f>IFERROR(VLOOKUP($IF201,Data!$B:$CP,Daily!LJ$10,0)/VLOOKUP($IF200,Data!$B:$CP,Daily!LJ$10,0),0)</f>
      </c>
      <c r="LK201" s="14">
        <f>IFERROR(VLOOKUP($IF201,Data!$B:$CP,Daily!LK$10,0)/VLOOKUP($IF200,Data!$B:$CP,Daily!LK$10,0),0)</f>
      </c>
      <c r="LL201" s="14">
        <f>IFERROR(VLOOKUP($IF201,Data!$B:$CP,Daily!LL$10,0)/VLOOKUP($IF200,Data!$B:$CP,Daily!LL$10,0),0)</f>
      </c>
      <c r="LM201" s="14">
        <f>IFERROR(VLOOKUP($IF201,Data!$B:$CP,Daily!LM$10,0)/VLOOKUP($IF200,Data!$B:$CP,Daily!LM$10,0),0)</f>
      </c>
      <c r="LN201" s="14">
        <f>IFERROR(VLOOKUP($IF201,Data!$B:$CP,Daily!LN$10,0)/VLOOKUP($IF200,Data!$B:$CP,Daily!LN$10,0),0)</f>
      </c>
      <c r="LO201" s="14">
        <f>IFERROR(VLOOKUP($IF201,Data!$B:$CP,Daily!LO$10,0)/VLOOKUP($IF200,Data!$B:$CP,Daily!LO$10,0),0)</f>
      </c>
      <c r="LP201" s="14">
        <f>IFERROR(VLOOKUP($IF201,Data!$B:$CP,Daily!LP$10,0)/VLOOKUP($IF200,Data!$B:$CP,Daily!LP$10,0),0)</f>
      </c>
      <c r="LQ201" s="14">
        <f>IFERROR(VLOOKUP($IF201,Data!$B:$CP,Daily!LQ$10,0)/VLOOKUP($IF200,Data!$B:$CP,Daily!LQ$10,0),0)</f>
      </c>
      <c r="LR201" s="14">
        <f>IFERROR(VLOOKUP($IF201,Data!$B:$CP,Daily!LR$10,0)/VLOOKUP($IF200,Data!$B:$CP,Daily!LR$10,0),0)</f>
      </c>
      <c r="LS201" s="14">
        <f>IFERROR(VLOOKUP($IF201,Data!$B:$CP,Daily!LS$10,0)/VLOOKUP($IF200,Data!$B:$CP,Daily!LS$10,0),0)</f>
      </c>
      <c r="LU201" s="52">
        <f t="shared" si="3075"/>
      </c>
      <c r="LV201" s="52">
        <f t="shared" si="3076"/>
      </c>
      <c r="LW201" s="52">
        <f t="shared" si="3077"/>
      </c>
      <c r="LX201" s="52">
        <f t="shared" si="3078"/>
      </c>
      <c r="LY201" s="52">
        <f t="shared" si="3079"/>
      </c>
      <c r="LZ201" s="53"/>
      <c r="MA201" s="14">
        <f t="shared" si="3080"/>
      </c>
      <c r="MB201" s="14">
        <f>SUMPRODUCT(LL201:LR201,LL$200:LR$200)/SUM(LL$200:LR$200)</f>
      </c>
      <c r="MC201" s="14">
        <f>SUMPRODUCT(KP201:LR201,KP$200:LR$200)/SUM(KP$200:LR$200)</f>
      </c>
    </row>
    <row r="202" spans="4:341" ht="14.25" customHeight="1" x14ac:dyDescent="0.25">
      <c r="D202" s="135" t="s">
        <v>941</v>
      </c>
      <c r="E202" s="67" t="str">
        <f>VLOOKUP($D202,'Metric Nature'!$C:$D,2,0)&amp;IF(($F202&lt;(EA202)),"Below",IF(($F202&gt;(DZ202)),"Above","Within"))</f>
      </c>
      <c r="F202" s="62">
        <f t="shared" si="3050"/>
      </c>
      <c r="G202" s="92">
        <f t="shared" si="3051"/>
      </c>
      <c r="H202" s="62">
        <f t="shared" si="3052"/>
      </c>
      <c r="I202" s="89">
        <f t="shared" si="3053"/>
      </c>
      <c r="J202" s="62">
        <f t="shared" si="3054"/>
      </c>
      <c r="K202" s="62"/>
      <c r="L202" s="64"/>
      <c r="M202" s="67" t="str">
        <f>VLOOKUP($D202,'Metric Nature'!$C:$D,2,0)&amp;IF(($N202&lt;(HZ202)),"Below",IF(($N202&gt;(HY202)),"Above","Within"))</f>
      </c>
      <c r="N202" s="71">
        <f t="shared" si="3055"/>
      </c>
      <c r="O202" s="63">
        <f t="shared" si="3056"/>
      </c>
      <c r="P202" s="98">
        <f t="shared" si="3057"/>
      </c>
      <c r="Q202" s="63">
        <f t="shared" si="3058"/>
      </c>
      <c r="R202" s="69">
        <f t="shared" si="3059"/>
      </c>
      <c r="S202" s="62"/>
      <c r="T202" s="64"/>
      <c r="U202" s="67" t="str">
        <f>VLOOKUP($D202,'Metric Nature'!$C:$D,2,0)&amp;IF(($V202&lt;(LY202)),"Below",IF(($V202&gt;(LX202)),"Above","Within"))</f>
      </c>
      <c r="V202" s="62">
        <f t="shared" si="3060"/>
      </c>
      <c r="W202" s="63">
        <f t="shared" si="3061"/>
      </c>
      <c r="X202" s="62">
        <f t="shared" si="3062"/>
      </c>
      <c r="Y202" s="63">
        <f t="shared" si="3063"/>
      </c>
      <c r="Z202" s="69">
        <f t="shared" si="3064"/>
      </c>
      <c r="AA202" s="62"/>
      <c r="AB202" s="64"/>
      <c r="AC202" s="60"/>
      <c r="AI202" s="9" t="s">
        <v>941</v>
      </c>
      <c r="AJ202" s="14">
        <f>IFERROR(IFERROR(VLOOKUP($EG202,Data!$B:$CP,Daily!EI$10,0)+VLOOKUP($IF202,Data!$B:$CP,Daily!IH$10,0),0)/IFERROR(VLOOKUP($EG200,Data!$B:$CP,Daily!EI$10,0)+VLOOKUP($IF200,Data!$B:$CP,Daily!IH$10,0),0),0)</f>
      </c>
      <c r="AK202" s="14">
        <f>IFERROR(IFERROR(VLOOKUP($EG202,Data!$B:$CP,Daily!EJ$10,0)+VLOOKUP($IF202,Data!$B:$CP,Daily!II$10,0),0)/IFERROR(VLOOKUP($EG200,Data!$B:$CP,Daily!EJ$10,0)+VLOOKUP($IF200,Data!$B:$CP,Daily!II$10,0),0),0)</f>
      </c>
      <c r="AL202" s="14">
        <f>IFERROR(IFERROR(VLOOKUP($EG202,Data!$B:$CP,Daily!EK$10,0)+VLOOKUP($IF202,Data!$B:$CP,Daily!IJ$10,0),0)/IFERROR(VLOOKUP($EG200,Data!$B:$CP,Daily!EK$10,0)+VLOOKUP($IF200,Data!$B:$CP,Daily!IJ$10,0),0),0)</f>
      </c>
      <c r="AM202" s="14">
        <f>IFERROR(IFERROR(VLOOKUP($EG202,Data!$B:$CP,Daily!EL$10,0)+VLOOKUP($IF202,Data!$B:$CP,Daily!IK$10,0),0)/IFERROR(VLOOKUP($EG200,Data!$B:$CP,Daily!EL$10,0)+VLOOKUP($IF200,Data!$B:$CP,Daily!IK$10,0),0),0)</f>
      </c>
      <c r="AN202" s="14">
        <f>IFERROR(IFERROR(VLOOKUP($EG202,Data!$B:$CP,Daily!EM$10,0)+VLOOKUP($IF202,Data!$B:$CP,Daily!IL$10,0),0)/IFERROR(VLOOKUP($EG200,Data!$B:$CP,Daily!EM$10,0)+VLOOKUP($IF200,Data!$B:$CP,Daily!IL$10,0),0),0)</f>
      </c>
      <c r="AO202" s="14">
        <f>IFERROR(IFERROR(VLOOKUP($EG202,Data!$B:$CP,Daily!EN$10,0)+VLOOKUP($IF202,Data!$B:$CP,Daily!IM$10,0),0)/IFERROR(VLOOKUP($EG200,Data!$B:$CP,Daily!EN$10,0)+VLOOKUP($IF200,Data!$B:$CP,Daily!IM$10,0),0),0)</f>
      </c>
      <c r="AP202" s="14">
        <f>IFERROR(IFERROR(VLOOKUP($EG202,Data!$B:$CP,Daily!EO$10,0)+VLOOKUP($IF202,Data!$B:$CP,Daily!IN$10,0),0)/IFERROR(VLOOKUP($EG200,Data!$B:$CP,Daily!EO$10,0)+VLOOKUP($IF200,Data!$B:$CP,Daily!IN$10,0),0),0)</f>
      </c>
      <c r="AQ202" s="14">
        <f>IFERROR(IFERROR(VLOOKUP($EG202,Data!$B:$CP,Daily!EP$10,0)+VLOOKUP($IF202,Data!$B:$CP,Daily!IO$10,0),0)/IFERROR(VLOOKUP($EG200,Data!$B:$CP,Daily!EP$10,0)+VLOOKUP($IF200,Data!$B:$CP,Daily!IO$10,0),0),0)</f>
      </c>
      <c r="AR202" s="14">
        <f>IFERROR(IFERROR(VLOOKUP($EG202,Data!$B:$CP,Daily!EQ$10,0)+VLOOKUP($IF202,Data!$B:$CP,Daily!IP$10,0),0)/IFERROR(VLOOKUP($EG200,Data!$B:$CP,Daily!EQ$10,0)+VLOOKUP($IF200,Data!$B:$CP,Daily!IP$10,0),0),0)</f>
      </c>
      <c r="AS202" s="14">
        <f>IFERROR(IFERROR(VLOOKUP($EG202,Data!$B:$CP,Daily!ER$10,0)+VLOOKUP($IF202,Data!$B:$CP,Daily!IQ$10,0),0)/IFERROR(VLOOKUP($EG200,Data!$B:$CP,Daily!ER$10,0)+VLOOKUP($IF200,Data!$B:$CP,Daily!IQ$10,0),0),0)</f>
      </c>
      <c r="AT202" s="14">
        <f>IFERROR(IFERROR(VLOOKUP($EG202,Data!$B:$CP,Daily!ES$10,0)+VLOOKUP($IF202,Data!$B:$CP,Daily!IR$10,0),0)/IFERROR(VLOOKUP($EG200,Data!$B:$CP,Daily!ES$10,0)+VLOOKUP($IF200,Data!$B:$CP,Daily!IR$10,0),0),0)</f>
      </c>
      <c r="AU202" s="14">
        <f>IFERROR(IFERROR(VLOOKUP($EG202,Data!$B:$CP,Daily!ET$10,0)+VLOOKUP($IF202,Data!$B:$CP,Daily!IS$10,0),0)/IFERROR(VLOOKUP($EG200,Data!$B:$CP,Daily!ET$10,0)+VLOOKUP($IF200,Data!$B:$CP,Daily!IS$10,0),0),0)</f>
      </c>
      <c r="AV202" s="14">
        <f>IFERROR(IFERROR(VLOOKUP($EG202,Data!$B:$CP,Daily!EU$10,0)+VLOOKUP($IF202,Data!$B:$CP,Daily!IT$10,0),0)/IFERROR(VLOOKUP($EG200,Data!$B:$CP,Daily!EU$10,0)+VLOOKUP($IF200,Data!$B:$CP,Daily!IT$10,0),0),0)</f>
      </c>
      <c r="AW202" s="14">
        <f>IFERROR(IFERROR(VLOOKUP($EG202,Data!$B:$CP,Daily!EV$10,0)+VLOOKUP($IF202,Data!$B:$CP,Daily!IU$10,0),0)/IFERROR(VLOOKUP($EG200,Data!$B:$CP,Daily!EV$10,0)+VLOOKUP($IF200,Data!$B:$CP,Daily!IU$10,0),0),0)</f>
      </c>
      <c r="AX202" s="14">
        <f>IFERROR(IFERROR(VLOOKUP($EG202,Data!$B:$CP,Daily!EW$10,0)+VLOOKUP($IF202,Data!$B:$CP,Daily!IV$10,0),0)/IFERROR(VLOOKUP($EG200,Data!$B:$CP,Daily!EW$10,0)+VLOOKUP($IF200,Data!$B:$CP,Daily!IV$10,0),0),0)</f>
      </c>
      <c r="AY202" s="14">
        <f>IFERROR(IFERROR(VLOOKUP($EG202,Data!$B:$CP,Daily!EX$10,0)+VLOOKUP($IF202,Data!$B:$CP,Daily!IW$10,0),0)/IFERROR(VLOOKUP($EG200,Data!$B:$CP,Daily!EX$10,0)+VLOOKUP($IF200,Data!$B:$CP,Daily!IW$10,0),0),0)</f>
      </c>
      <c r="AZ202" s="14">
        <f>IFERROR(IFERROR(VLOOKUP($EG202,Data!$B:$CP,Daily!EY$10,0)+VLOOKUP($IF202,Data!$B:$CP,Daily!IX$10,0),0)/IFERROR(VLOOKUP($EG200,Data!$B:$CP,Daily!EY$10,0)+VLOOKUP($IF200,Data!$B:$CP,Daily!IX$10,0),0),0)</f>
      </c>
      <c r="BA202" s="14">
        <f>IFERROR(IFERROR(VLOOKUP($EG202,Data!$B:$CP,Daily!EZ$10,0)+VLOOKUP($IF202,Data!$B:$CP,Daily!IY$10,0),0)/IFERROR(VLOOKUP($EG200,Data!$B:$CP,Daily!EZ$10,0)+VLOOKUP($IF200,Data!$B:$CP,Daily!IY$10,0),0),0)</f>
      </c>
      <c r="BB202" s="14">
        <f>IFERROR(IFERROR(VLOOKUP($EG202,Data!$B:$CP,Daily!FA$10,0)+VLOOKUP($IF202,Data!$B:$CP,Daily!IZ$10,0),0)/IFERROR(VLOOKUP($EG200,Data!$B:$CP,Daily!FA$10,0)+VLOOKUP($IF200,Data!$B:$CP,Daily!IZ$10,0),0),0)</f>
      </c>
      <c r="BC202" s="14">
        <f>IFERROR(IFERROR(VLOOKUP($EG202,Data!$B:$CP,Daily!FB$10,0)+VLOOKUP($IF202,Data!$B:$CP,Daily!JA$10,0),0)/IFERROR(VLOOKUP($EG200,Data!$B:$CP,Daily!FB$10,0)+VLOOKUP($IF200,Data!$B:$CP,Daily!JA$10,0),0),0)</f>
      </c>
      <c r="BD202" s="14">
        <f>IFERROR(IFERROR(VLOOKUP($EG202,Data!$B:$CP,Daily!FC$10,0)+VLOOKUP($IF202,Data!$B:$CP,Daily!JB$10,0),0)/IFERROR(VLOOKUP($EG200,Data!$B:$CP,Daily!FC$10,0)+VLOOKUP($IF200,Data!$B:$CP,Daily!JB$10,0),0),0)</f>
      </c>
      <c r="BE202" s="14">
        <f>IFERROR(IFERROR(VLOOKUP($EG202,Data!$B:$CP,Daily!FD$10,0)+VLOOKUP($IF202,Data!$B:$CP,Daily!JC$10,0),0)/IFERROR(VLOOKUP($EG200,Data!$B:$CP,Daily!FD$10,0)+VLOOKUP($IF200,Data!$B:$CP,Daily!JC$10,0),0),0)</f>
      </c>
      <c r="BF202" s="14">
        <f>IFERROR(IFERROR(VLOOKUP($EG202,Data!$B:$CP,Daily!FE$10,0)+VLOOKUP($IF202,Data!$B:$CP,Daily!JD$10,0),0)/IFERROR(VLOOKUP($EG200,Data!$B:$CP,Daily!FE$10,0)+VLOOKUP($IF200,Data!$B:$CP,Daily!JD$10,0),0),0)</f>
      </c>
      <c r="BG202" s="14">
        <f>IFERROR(IFERROR(VLOOKUP($EG202,Data!$B:$CP,Daily!FF$10,0)+VLOOKUP($IF202,Data!$B:$CP,Daily!JE$10,0),0)/IFERROR(VLOOKUP($EG200,Data!$B:$CP,Daily!FF$10,0)+VLOOKUP($IF200,Data!$B:$CP,Daily!JE$10,0),0),0)</f>
      </c>
      <c r="BH202" s="14">
        <f>IFERROR(IFERROR(VLOOKUP($EG202,Data!$B:$CP,Daily!FG$10,0)+VLOOKUP($IF202,Data!$B:$CP,Daily!JF$10,0),0)/IFERROR(VLOOKUP($EG200,Data!$B:$CP,Daily!FG$10,0)+VLOOKUP($IF200,Data!$B:$CP,Daily!JF$10,0),0),0)</f>
      </c>
      <c r="BI202" s="14">
        <f>IFERROR(IFERROR(VLOOKUP($EG202,Data!$B:$CP,Daily!FH$10,0)+VLOOKUP($IF202,Data!$B:$CP,Daily!JG$10,0),0)/IFERROR(VLOOKUP($EG200,Data!$B:$CP,Daily!FH$10,0)+VLOOKUP($IF200,Data!$B:$CP,Daily!JG$10,0),0),0)</f>
      </c>
      <c r="BJ202" s="14">
        <f>IFERROR(IFERROR(VLOOKUP($EG202,Data!$B:$CP,Daily!FI$10,0)+VLOOKUP($IF202,Data!$B:$CP,Daily!JH$10,0),0)/IFERROR(VLOOKUP($EG200,Data!$B:$CP,Daily!FI$10,0)+VLOOKUP($IF200,Data!$B:$CP,Daily!JH$10,0),0),0)</f>
      </c>
      <c r="BK202" s="14">
        <f>IFERROR(IFERROR(VLOOKUP($EG202,Data!$B:$CP,Daily!FJ$10,0)+VLOOKUP($IF202,Data!$B:$CP,Daily!JI$10,0),0)/IFERROR(VLOOKUP($EG200,Data!$B:$CP,Daily!FJ$10,0)+VLOOKUP($IF200,Data!$B:$CP,Daily!JI$10,0),0),0)</f>
      </c>
      <c r="BL202" s="14">
        <f>IFERROR(IFERROR(VLOOKUP($EG202,Data!$B:$CP,Daily!FK$10,0)+VLOOKUP($IF202,Data!$B:$CP,Daily!JJ$10,0),0)/IFERROR(VLOOKUP($EG200,Data!$B:$CP,Daily!FK$10,0)+VLOOKUP($IF200,Data!$B:$CP,Daily!JJ$10,0),0),0)</f>
      </c>
      <c r="BM202" s="14">
        <f>IFERROR(IFERROR(VLOOKUP($EG202,Data!$B:$CP,Daily!FL$10,0)+VLOOKUP($IF202,Data!$B:$CP,Daily!JK$10,0),0)/IFERROR(VLOOKUP($EG200,Data!$B:$CP,Daily!FL$10,0)+VLOOKUP($IF200,Data!$B:$CP,Daily!JK$10,0),0),0)</f>
      </c>
      <c r="BN202" s="14">
        <f>IFERROR(IFERROR(VLOOKUP($EG202,Data!$B:$CP,Daily!FM$10,0)+VLOOKUP($IF202,Data!$B:$CP,Daily!JL$10,0),0)/IFERROR(VLOOKUP($EG200,Data!$B:$CP,Daily!FM$10,0)+VLOOKUP($IF200,Data!$B:$CP,Daily!JL$10,0),0),0)</f>
      </c>
      <c r="BO202" s="14">
        <f>IFERROR(IFERROR(VLOOKUP($EG202,Data!$B:$CP,Daily!FN$10,0)+VLOOKUP($IF202,Data!$B:$CP,Daily!JM$10,0),0)/IFERROR(VLOOKUP($EG200,Data!$B:$CP,Daily!FN$10,0)+VLOOKUP($IF200,Data!$B:$CP,Daily!JM$10,0),0),0)</f>
      </c>
      <c r="BP202" s="14">
        <f>IFERROR(IFERROR(VLOOKUP($EG202,Data!$B:$CP,Daily!FO$10,0)+VLOOKUP($IF202,Data!$B:$CP,Daily!JN$10,0),0)/IFERROR(VLOOKUP($EG200,Data!$B:$CP,Daily!FO$10,0)+VLOOKUP($IF200,Data!$B:$CP,Daily!JN$10,0),0),0)</f>
      </c>
      <c r="BQ202" s="14">
        <f>IFERROR(IFERROR(VLOOKUP($EG202,Data!$B:$CP,Daily!FP$10,0)+VLOOKUP($IF202,Data!$B:$CP,Daily!JO$10,0),0)/IFERROR(VLOOKUP($EG200,Data!$B:$CP,Daily!FP$10,0)+VLOOKUP($IF200,Data!$B:$CP,Daily!JO$10,0),0),0)</f>
      </c>
      <c r="BR202" s="14">
        <f>IFERROR(IFERROR(VLOOKUP($EG202,Data!$B:$CP,Daily!FQ$10,0)+VLOOKUP($IF202,Data!$B:$CP,Daily!JP$10,0),0)/IFERROR(VLOOKUP($EG200,Data!$B:$CP,Daily!FQ$10,0)+VLOOKUP($IF200,Data!$B:$CP,Daily!JP$10,0),0),0)</f>
      </c>
      <c r="BS202" s="14">
        <f>IFERROR(IFERROR(VLOOKUP($EG202,Data!$B:$CP,Daily!FR$10,0)+VLOOKUP($IF202,Data!$B:$CP,Daily!JQ$10,0),0)/IFERROR(VLOOKUP($EG200,Data!$B:$CP,Daily!FR$10,0)+VLOOKUP($IF200,Data!$B:$CP,Daily!JQ$10,0),0),0)</f>
      </c>
      <c r="BT202" s="14">
        <f>IFERROR(IFERROR(VLOOKUP($EG202,Data!$B:$CP,Daily!FS$10,0)+VLOOKUP($IF202,Data!$B:$CP,Daily!JR$10,0),0)/IFERROR(VLOOKUP($EG200,Data!$B:$CP,Daily!FS$10,0)+VLOOKUP($IF200,Data!$B:$CP,Daily!JR$10,0),0),0)</f>
      </c>
      <c r="BU202" s="14">
        <f>IFERROR(IFERROR(VLOOKUP($EG202,Data!$B:$CP,Daily!FT$10,0)+VLOOKUP($IF202,Data!$B:$CP,Daily!JS$10,0),0)/IFERROR(VLOOKUP($EG200,Data!$B:$CP,Daily!FT$10,0)+VLOOKUP($IF200,Data!$B:$CP,Daily!JS$10,0),0),0)</f>
      </c>
      <c r="BV202" s="14">
        <f>IFERROR(IFERROR(VLOOKUP($EG202,Data!$B:$CP,Daily!FU$10,0)+VLOOKUP($IF202,Data!$B:$CP,Daily!JT$10,0),0)/IFERROR(VLOOKUP($EG200,Data!$B:$CP,Daily!FU$10,0)+VLOOKUP($IF200,Data!$B:$CP,Daily!JT$10,0),0),0)</f>
      </c>
      <c r="BW202" s="14">
        <f>IFERROR(IFERROR(VLOOKUP($EG202,Data!$B:$CP,Daily!FV$10,0)+VLOOKUP($IF202,Data!$B:$CP,Daily!JU$10,0),0)/IFERROR(VLOOKUP($EG200,Data!$B:$CP,Daily!FV$10,0)+VLOOKUP($IF200,Data!$B:$CP,Daily!JU$10,0),0),0)</f>
      </c>
      <c r="BX202" s="14">
        <f>IFERROR(IFERROR(VLOOKUP($EG202,Data!$B:$CP,Daily!FW$10,0)+VLOOKUP($IF202,Data!$B:$CP,Daily!JV$10,0),0)/IFERROR(VLOOKUP($EG200,Data!$B:$CP,Daily!FW$10,0)+VLOOKUP($IF200,Data!$B:$CP,Daily!JV$10,0),0),0)</f>
      </c>
      <c r="BY202" s="14">
        <f>IFERROR(IFERROR(VLOOKUP($EG202,Data!$B:$CP,Daily!FX$10,0)+VLOOKUP($IF202,Data!$B:$CP,Daily!JW$10,0),0)/IFERROR(VLOOKUP($EG200,Data!$B:$CP,Daily!FX$10,0)+VLOOKUP($IF200,Data!$B:$CP,Daily!JW$10,0),0),0)</f>
      </c>
      <c r="BZ202" s="14">
        <f>IFERROR(IFERROR(VLOOKUP($EG202,Data!$B:$CP,Daily!FY$10,0)+VLOOKUP($IF202,Data!$B:$CP,Daily!JX$10,0),0)/IFERROR(VLOOKUP($EG200,Data!$B:$CP,Daily!FY$10,0)+VLOOKUP($IF200,Data!$B:$CP,Daily!JX$10,0),0),0)</f>
      </c>
      <c r="CA202" s="14">
        <f>IFERROR(IFERROR(VLOOKUP($EG202,Data!$B:$CP,Daily!FZ$10,0)+VLOOKUP($IF202,Data!$B:$CP,Daily!JY$10,0),0)/IFERROR(VLOOKUP($EG200,Data!$B:$CP,Daily!FZ$10,0)+VLOOKUP($IF200,Data!$B:$CP,Daily!JY$10,0),0),0)</f>
      </c>
      <c r="CB202" s="14">
        <f>IFERROR(IFERROR(VLOOKUP($EG202,Data!$B:$CP,Daily!GA$10,0)+VLOOKUP($IF202,Data!$B:$CP,Daily!JZ$10,0),0)/IFERROR(VLOOKUP($EG200,Data!$B:$CP,Daily!GA$10,0)+VLOOKUP($IF200,Data!$B:$CP,Daily!JZ$10,0),0),0)</f>
      </c>
      <c r="CC202" s="14">
        <f>IFERROR(IFERROR(VLOOKUP($EG202,Data!$B:$CP,Daily!GB$10,0)+VLOOKUP($IF202,Data!$B:$CP,Daily!KA$10,0),0)/IFERROR(VLOOKUP($EG200,Data!$B:$CP,Daily!GB$10,0)+VLOOKUP($IF200,Data!$B:$CP,Daily!KA$10,0),0),0)</f>
      </c>
      <c r="CD202" s="14">
        <f>IFERROR(IFERROR(VLOOKUP($EG202,Data!$B:$CP,Daily!GC$10,0)+VLOOKUP($IF202,Data!$B:$CP,Daily!KB$10,0),0)/IFERROR(VLOOKUP($EG200,Data!$B:$CP,Daily!GC$10,0)+VLOOKUP($IF200,Data!$B:$CP,Daily!KB$10,0),0),0)</f>
      </c>
      <c r="CE202" s="14">
        <f>IFERROR(IFERROR(VLOOKUP($EG202,Data!$B:$CP,Daily!GD$10,0)+VLOOKUP($IF202,Data!$B:$CP,Daily!KC$10,0),0)/IFERROR(VLOOKUP($EG200,Data!$B:$CP,Daily!GD$10,0)+VLOOKUP($IF200,Data!$B:$CP,Daily!KC$10,0),0),0)</f>
      </c>
      <c r="CF202" s="14">
        <f>IFERROR(IFERROR(VLOOKUP($EG202,Data!$B:$CP,Daily!GE$10,0)+VLOOKUP($IF202,Data!$B:$CP,Daily!KD$10,0),0)/IFERROR(VLOOKUP($EG200,Data!$B:$CP,Daily!GE$10,0)+VLOOKUP($IF200,Data!$B:$CP,Daily!KD$10,0),0),0)</f>
      </c>
      <c r="CG202" s="14">
        <f>IFERROR(IFERROR(VLOOKUP($EG202,Data!$B:$CP,Daily!GF$10,0)+VLOOKUP($IF202,Data!$B:$CP,Daily!KE$10,0),0)/IFERROR(VLOOKUP($EG200,Data!$B:$CP,Daily!GF$10,0)+VLOOKUP($IF200,Data!$B:$CP,Daily!KE$10,0),0),0)</f>
      </c>
      <c r="CH202" s="14">
        <f>IFERROR(IFERROR(VLOOKUP($EG202,Data!$B:$CP,Daily!GG$10,0)+VLOOKUP($IF202,Data!$B:$CP,Daily!KF$10,0),0)/IFERROR(VLOOKUP($EG200,Data!$B:$CP,Daily!GG$10,0)+VLOOKUP($IF200,Data!$B:$CP,Daily!KF$10,0),0),0)</f>
      </c>
      <c r="CI202" s="14">
        <f>IFERROR(IFERROR(VLOOKUP($EG202,Data!$B:$CP,Daily!GH$10,0)+VLOOKUP($IF202,Data!$B:$CP,Daily!KG$10,0),0)/IFERROR(VLOOKUP($EG200,Data!$B:$CP,Daily!GH$10,0)+VLOOKUP($IF200,Data!$B:$CP,Daily!KG$10,0),0),0)</f>
      </c>
      <c r="CJ202" s="14">
        <f>IFERROR(IFERROR(VLOOKUP($EG202,Data!$B:$CP,Daily!GI$10,0)+VLOOKUP($IF202,Data!$B:$CP,Daily!KH$10,0),0)/IFERROR(VLOOKUP($EG200,Data!$B:$CP,Daily!GI$10,0)+VLOOKUP($IF200,Data!$B:$CP,Daily!KH$10,0),0),0)</f>
      </c>
      <c r="CK202" s="14">
        <f>IFERROR(IFERROR(VLOOKUP($EG202,Data!$B:$CP,Daily!GJ$10,0)+VLOOKUP($IF202,Data!$B:$CP,Daily!KI$10,0),0)/IFERROR(VLOOKUP($EG200,Data!$B:$CP,Daily!GJ$10,0)+VLOOKUP($IF200,Data!$B:$CP,Daily!KI$10,0),0),0)</f>
      </c>
      <c r="CL202" s="14">
        <f>IFERROR(IFERROR(VLOOKUP($EG202,Data!$B:$CP,Daily!GK$10,0)+VLOOKUP($IF202,Data!$B:$CP,Daily!KJ$10,0),0)/IFERROR(VLOOKUP($EG200,Data!$B:$CP,Daily!GK$10,0)+VLOOKUP($IF200,Data!$B:$CP,Daily!KJ$10,0),0),0)</f>
      </c>
      <c r="CM202" s="14">
        <f>IFERROR(IFERROR(VLOOKUP($EG202,Data!$B:$CP,Daily!GL$10,0)+VLOOKUP($IF202,Data!$B:$CP,Daily!KK$10,0),0)/IFERROR(VLOOKUP($EG200,Data!$B:$CP,Daily!GL$10,0)+VLOOKUP($IF200,Data!$B:$CP,Daily!KK$10,0),0),0)</f>
      </c>
      <c r="CN202" s="14">
        <f>IFERROR(IFERROR(VLOOKUP($EG202,Data!$B:$CP,Daily!GM$10,0)+VLOOKUP($IF202,Data!$B:$CP,Daily!KL$10,0),0)/IFERROR(VLOOKUP($EG200,Data!$B:$CP,Daily!GM$10,0)+VLOOKUP($IF200,Data!$B:$CP,Daily!KL$10,0),0),0)</f>
      </c>
      <c r="CO202" s="14">
        <f>IFERROR(IFERROR(VLOOKUP($EG202,Data!$B:$CP,Daily!GN$10,0)+VLOOKUP($IF202,Data!$B:$CP,Daily!KM$10,0),0)/IFERROR(VLOOKUP($EG200,Data!$B:$CP,Daily!GN$10,0)+VLOOKUP($IF200,Data!$B:$CP,Daily!KM$10,0),0),0)</f>
      </c>
      <c r="CP202" s="14">
        <f>IFERROR(IFERROR(VLOOKUP($EG202,Data!$B:$CP,Daily!GO$10,0)+VLOOKUP($IF202,Data!$B:$CP,Daily!KN$10,0),0)/IFERROR(VLOOKUP($EG200,Data!$B:$CP,Daily!GO$10,0)+VLOOKUP($IF200,Data!$B:$CP,Daily!KN$10,0),0),0)</f>
      </c>
      <c r="CQ202" s="14">
        <f>IFERROR(IFERROR(VLOOKUP($EG202,Data!$B:$CP,Daily!GP$10,0)+VLOOKUP($IF202,Data!$B:$CP,Daily!KO$10,0),0)/IFERROR(VLOOKUP($EG200,Data!$B:$CP,Daily!GP$10,0)+VLOOKUP($IF200,Data!$B:$CP,Daily!KO$10,0),0),0)</f>
      </c>
      <c r="CR202" s="14">
        <f>IFERROR(IFERROR(VLOOKUP($EG202,Data!$B:$CP,Daily!GQ$10,0)+VLOOKUP($IF202,Data!$B:$CP,Daily!KP$10,0),0)/IFERROR(VLOOKUP($EG200,Data!$B:$CP,Daily!GQ$10,0)+VLOOKUP($IF200,Data!$B:$CP,Daily!KP$10,0),0),0)</f>
      </c>
      <c r="CS202" s="14">
        <f>IFERROR(IFERROR(VLOOKUP($EG202,Data!$B:$CP,Daily!GR$10,0)+VLOOKUP($IF202,Data!$B:$CP,Daily!KQ$10,0),0)/IFERROR(VLOOKUP($EG200,Data!$B:$CP,Daily!GR$10,0)+VLOOKUP($IF200,Data!$B:$CP,Daily!KQ$10,0),0),0)</f>
      </c>
      <c r="CT202" s="14">
        <f>IFERROR(IFERROR(VLOOKUP($EG202,Data!$B:$CP,Daily!GS$10,0)+VLOOKUP($IF202,Data!$B:$CP,Daily!KR$10,0),0)/IFERROR(VLOOKUP($EG200,Data!$B:$CP,Daily!GS$10,0)+VLOOKUP($IF200,Data!$B:$CP,Daily!KR$10,0),0),0)</f>
      </c>
      <c r="CU202" s="14">
        <f>IFERROR(IFERROR(VLOOKUP($EG202,Data!$B:$CP,Daily!GT$10,0)+VLOOKUP($IF202,Data!$B:$CP,Daily!KS$10,0),0)/IFERROR(VLOOKUP($EG200,Data!$B:$CP,Daily!GT$10,0)+VLOOKUP($IF200,Data!$B:$CP,Daily!KS$10,0),0),0)</f>
      </c>
      <c r="CV202" s="14">
        <f>IFERROR(IFERROR(VLOOKUP($EG202,Data!$B:$CP,Daily!GU$10,0)+VLOOKUP($IF202,Data!$B:$CP,Daily!KT$10,0),0)/IFERROR(VLOOKUP($EG200,Data!$B:$CP,Daily!GU$10,0)+VLOOKUP($IF200,Data!$B:$CP,Daily!KT$10,0),0),0)</f>
      </c>
      <c r="CW202" s="14">
        <f>IFERROR(IFERROR(VLOOKUP($EG202,Data!$B:$CP,Daily!GV$10,0)+VLOOKUP($IF202,Data!$B:$CP,Daily!KU$10,0),0)/IFERROR(VLOOKUP($EG200,Data!$B:$CP,Daily!GV$10,0)+VLOOKUP($IF200,Data!$B:$CP,Daily!KU$10,0),0),0)</f>
      </c>
      <c r="CX202" s="14">
        <f>IFERROR(IFERROR(VLOOKUP($EG202,Data!$B:$CP,Daily!GW$10,0)+VLOOKUP($IF202,Data!$B:$CP,Daily!KV$10,0),0)/IFERROR(VLOOKUP($EG200,Data!$B:$CP,Daily!GW$10,0)+VLOOKUP($IF200,Data!$B:$CP,Daily!KV$10,0),0),0)</f>
      </c>
      <c r="CY202" s="14">
        <f>IFERROR(IFERROR(VLOOKUP($EG202,Data!$B:$CP,Daily!GX$10,0)+VLOOKUP($IF202,Data!$B:$CP,Daily!KW$10,0),0)/IFERROR(VLOOKUP($EG200,Data!$B:$CP,Daily!GX$10,0)+VLOOKUP($IF200,Data!$B:$CP,Daily!KW$10,0),0),0)</f>
      </c>
      <c r="CZ202" s="14">
        <f>IFERROR(IFERROR(VLOOKUP($EG202,Data!$B:$CP,Daily!GY$10,0)+VLOOKUP($IF202,Data!$B:$CP,Daily!KX$10,0),0)/IFERROR(VLOOKUP($EG200,Data!$B:$CP,Daily!GY$10,0)+VLOOKUP($IF200,Data!$B:$CP,Daily!KX$10,0),0),0)</f>
      </c>
      <c r="DA202" s="14">
        <f>IFERROR(IFERROR(VLOOKUP($EG202,Data!$B:$CP,Daily!GZ$10,0)+VLOOKUP($IF202,Data!$B:$CP,Daily!KY$10,0),0)/IFERROR(VLOOKUP($EG200,Data!$B:$CP,Daily!GZ$10,0)+VLOOKUP($IF200,Data!$B:$CP,Daily!KY$10,0),0),0)</f>
      </c>
      <c r="DB202" s="14">
        <f>IFERROR(IFERROR(VLOOKUP($EG202,Data!$B:$CP,Daily!HA$10,0)+VLOOKUP($IF202,Data!$B:$CP,Daily!KZ$10,0),0)/IFERROR(VLOOKUP($EG200,Data!$B:$CP,Daily!HA$10,0)+VLOOKUP($IF200,Data!$B:$CP,Daily!KZ$10,0),0),0)</f>
      </c>
      <c r="DC202" s="14">
        <f>IFERROR(IFERROR(VLOOKUP($EG202,Data!$B:$CP,Daily!HB$10,0)+VLOOKUP($IF202,Data!$B:$CP,Daily!LA$10,0),0)/IFERROR(VLOOKUP($EG200,Data!$B:$CP,Daily!HB$10,0)+VLOOKUP($IF200,Data!$B:$CP,Daily!LA$10,0),0),0)</f>
      </c>
      <c r="DD202" s="14">
        <f>IFERROR(IFERROR(VLOOKUP($EG202,Data!$B:$CP,Daily!HC$10,0)+VLOOKUP($IF202,Data!$B:$CP,Daily!LB$10,0),0)/IFERROR(VLOOKUP($EG200,Data!$B:$CP,Daily!HC$10,0)+VLOOKUP($IF200,Data!$B:$CP,Daily!LB$10,0),0),0)</f>
      </c>
      <c r="DE202" s="14">
        <f>IFERROR(IFERROR(VLOOKUP($EG202,Data!$B:$CP,Daily!HD$10,0)+VLOOKUP($IF202,Data!$B:$CP,Daily!LC$10,0),0)/IFERROR(VLOOKUP($EG200,Data!$B:$CP,Daily!HD$10,0)+VLOOKUP($IF200,Data!$B:$CP,Daily!LC$10,0),0),0)</f>
      </c>
      <c r="DF202" s="14">
        <f>IFERROR(IFERROR(VLOOKUP($EG202,Data!$B:$CP,Daily!HE$10,0)+VLOOKUP($IF202,Data!$B:$CP,Daily!LD$10,0),0)/IFERROR(VLOOKUP($EG200,Data!$B:$CP,Daily!HE$10,0)+VLOOKUP($IF200,Data!$B:$CP,Daily!LD$10,0),0),0)</f>
      </c>
      <c r="DG202" s="14">
        <f>IFERROR(IFERROR(VLOOKUP($EG202,Data!$B:$CP,Daily!HF$10,0)+VLOOKUP($IF202,Data!$B:$CP,Daily!LE$10,0),0)/IFERROR(VLOOKUP($EG200,Data!$B:$CP,Daily!HF$10,0)+VLOOKUP($IF200,Data!$B:$CP,Daily!LE$10,0),0),0)</f>
      </c>
      <c r="DH202" s="14">
        <f>IFERROR(IFERROR(VLOOKUP($EG202,Data!$B:$CP,Daily!HG$10,0)+VLOOKUP($IF202,Data!$B:$CP,Daily!LF$10,0),0)/IFERROR(VLOOKUP($EG200,Data!$B:$CP,Daily!HG$10,0)+VLOOKUP($IF200,Data!$B:$CP,Daily!LF$10,0),0),0)</f>
      </c>
      <c r="DI202" s="14">
        <f>IFERROR(IFERROR(VLOOKUP($EG202,Data!$B:$CP,Daily!HH$10,0)+VLOOKUP($IF202,Data!$B:$CP,Daily!LG$10,0),0)/IFERROR(VLOOKUP($EG200,Data!$B:$CP,Daily!HH$10,0)+VLOOKUP($IF200,Data!$B:$CP,Daily!LG$10,0),0),0)</f>
      </c>
      <c r="DJ202" s="14">
        <f>IFERROR(IFERROR(VLOOKUP($EG202,Data!$B:$CP,Daily!HI$10,0)+VLOOKUP($IF202,Data!$B:$CP,Daily!LH$10,0),0)/IFERROR(VLOOKUP($EG200,Data!$B:$CP,Daily!HI$10,0)+VLOOKUP($IF200,Data!$B:$CP,Daily!LH$10,0),0),0)</f>
      </c>
      <c r="DK202" s="14">
        <f>IFERROR(IFERROR(VLOOKUP($EG202,Data!$B:$CP,Daily!HJ$10,0)+VLOOKUP($IF202,Data!$B:$CP,Daily!LI$10,0),0)/IFERROR(VLOOKUP($EG200,Data!$B:$CP,Daily!HJ$10,0)+VLOOKUP($IF200,Data!$B:$CP,Daily!LI$10,0),0),0)</f>
      </c>
      <c r="DL202" s="14">
        <f>IFERROR(IFERROR(VLOOKUP($EG202,Data!$B:$CP,Daily!HK$10,0)+VLOOKUP($IF202,Data!$B:$CP,Daily!LJ$10,0),0)/IFERROR(VLOOKUP($EG200,Data!$B:$CP,Daily!HK$10,0)+VLOOKUP($IF200,Data!$B:$CP,Daily!LJ$10,0),0),0)</f>
      </c>
      <c r="DM202" s="14">
        <f>IFERROR(IFERROR(VLOOKUP($EG202,Data!$B:$CP,Daily!HL$10,0)+VLOOKUP($IF202,Data!$B:$CP,Daily!LK$10,0),0)/IFERROR(VLOOKUP($EG200,Data!$B:$CP,Daily!HL$10,0)+VLOOKUP($IF200,Data!$B:$CP,Daily!LK$10,0),0),0)</f>
      </c>
      <c r="DN202" s="14">
        <f>IFERROR(IFERROR(VLOOKUP($EG202,Data!$B:$CP,Daily!HM$10,0)+VLOOKUP($IF202,Data!$B:$CP,Daily!LL$10,0),0)/IFERROR(VLOOKUP($EG200,Data!$B:$CP,Daily!HM$10,0)+VLOOKUP($IF200,Data!$B:$CP,Daily!LL$10,0),0),0)</f>
      </c>
      <c r="DO202" s="14">
        <f>IFERROR(IFERROR(VLOOKUP($EG202,Data!$B:$CP,Daily!HN$10,0)+VLOOKUP($IF202,Data!$B:$CP,Daily!LM$10,0),0)/IFERROR(VLOOKUP($EG200,Data!$B:$CP,Daily!HN$10,0)+VLOOKUP($IF200,Data!$B:$CP,Daily!LM$10,0),0),0)</f>
      </c>
      <c r="DP202" s="14">
        <f>IFERROR(IFERROR(VLOOKUP($EG202,Data!$B:$CP,Daily!HO$10,0)+VLOOKUP($IF202,Data!$B:$CP,Daily!LN$10,0),0)/IFERROR(VLOOKUP($EG200,Data!$B:$CP,Daily!HO$10,0)+VLOOKUP($IF200,Data!$B:$CP,Daily!LN$10,0),0),0)</f>
      </c>
      <c r="DQ202" s="14">
        <f>IFERROR(IFERROR(VLOOKUP($EG202,Data!$B:$CP,Daily!HP$10,0)+VLOOKUP($IF202,Data!$B:$CP,Daily!LO$10,0),0)/IFERROR(VLOOKUP($EG200,Data!$B:$CP,Daily!HP$10,0)+VLOOKUP($IF200,Data!$B:$CP,Daily!LO$10,0),0),0)</f>
      </c>
      <c r="DR202" s="14">
        <f>IFERROR(IFERROR(VLOOKUP($EG202,Data!$B:$CP,Daily!HQ$10,0)+VLOOKUP($IF202,Data!$B:$CP,Daily!LP$10,0),0)/IFERROR(VLOOKUP($EG200,Data!$B:$CP,Daily!HQ$10,0)+VLOOKUP($IF200,Data!$B:$CP,Daily!LP$10,0),0),0)</f>
      </c>
      <c r="DS202" s="14">
        <f>IFERROR(IFERROR(VLOOKUP($EG202,Data!$B:$CP,Daily!HR$10,0)+VLOOKUP($IF202,Data!$B:$CP,Daily!LQ$10,0),0)/IFERROR(VLOOKUP($EG200,Data!$B:$CP,Daily!HR$10,0)+VLOOKUP($IF200,Data!$B:$CP,Daily!LQ$10,0),0),0)</f>
      </c>
      <c r="DT202" s="14">
        <f>IFERROR(IFERROR(VLOOKUP($EG202,Data!$B:$CP,Daily!HS$10,0)+VLOOKUP($IF202,Data!$B:$CP,Daily!LR$10,0),0)/IFERROR(VLOOKUP($EG200,Data!$B:$CP,Daily!HS$10,0)+VLOOKUP($IF200,Data!$B:$CP,Daily!LR$10,0),0),0)</f>
      </c>
      <c r="DU202" s="14">
        <f>IFERROR(IFERROR(VLOOKUP($EG202,Data!$B:$CP,Daily!HT$10,0)+VLOOKUP($IF202,Data!$B:$CP,Daily!LS$10,0),0)/IFERROR(VLOOKUP($EG200,Data!$B:$CP,Daily!HT$10,0)+VLOOKUP($IF200,Data!$B:$CP,Daily!LS$10,0),0),0)</f>
      </c>
      <c r="DV202" s="55"/>
      <c r="DW202" s="14">
        <f t="shared" si="3065"/>
      </c>
      <c r="DX202" s="14">
        <f t="shared" si="3066"/>
      </c>
      <c r="DY202" s="14">
        <f t="shared" si="3067"/>
      </c>
      <c r="DZ202" s="14">
        <f t="shared" si="3068"/>
      </c>
      <c r="EA202" s="14">
        <f t="shared" si="3069"/>
      </c>
      <c r="EB202" s="18"/>
      <c r="EC202" s="14">
        <f t="shared" si="3070"/>
      </c>
      <c r="ED202" s="14">
        <f t="shared" ref="ED202:ED204" si="3081">SUMPRODUCT(DN202:DT202,DN$200:DT$200)/SUM(DN$200:DT$200)</f>
      </c>
      <c r="EE202" s="14">
        <f t="shared" ref="EE202:EE204" si="3082">SUMPRODUCT(CR202:DT202,CR$200:DT$200)/SUM(CR$200:DT$200)</f>
      </c>
      <c r="EF202" s="16"/>
      <c r="EG202" s="9" t="s">
        <v>942</v>
      </c>
      <c r="EH202" s="9" t="s">
        <v>176</v>
      </c>
      <c r="EI202" s="14">
        <f>IFERROR(VLOOKUP($EG202,Data!$B:$CP,Daily!EI$10,0)/VLOOKUP($EG200,Data!$B:$CP,Daily!EI$10,0),0)</f>
      </c>
      <c r="EJ202" s="14">
        <f>IFERROR(VLOOKUP($EG202,Data!$B:$CP,Daily!EJ$10,0)/VLOOKUP($EG200,Data!$B:$CP,Daily!EJ$10,0),0)</f>
      </c>
      <c r="EK202" s="14">
        <f>IFERROR(VLOOKUP($EG202,Data!$B:$CP,Daily!EK$10,0)/VLOOKUP($EG200,Data!$B:$CP,Daily!EK$10,0),0)</f>
      </c>
      <c r="EL202" s="14">
        <f>IFERROR(VLOOKUP($EG202,Data!$B:$CP,Daily!EL$10,0)/VLOOKUP($EG200,Data!$B:$CP,Daily!EL$10,0),0)</f>
      </c>
      <c r="EM202" s="14">
        <f>IFERROR(VLOOKUP($EG202,Data!$B:$CP,Daily!EM$10,0)/VLOOKUP($EG200,Data!$B:$CP,Daily!EM$10,0),0)</f>
      </c>
      <c r="EN202" s="14">
        <f>IFERROR(VLOOKUP($EG202,Data!$B:$CP,Daily!EN$10,0)/VLOOKUP($EG200,Data!$B:$CP,Daily!EN$10,0),0)</f>
      </c>
      <c r="EO202" s="14">
        <f>IFERROR(VLOOKUP($EG202,Data!$B:$CP,Daily!EO$10,0)/VLOOKUP($EG200,Data!$B:$CP,Daily!EO$10,0),0)</f>
      </c>
      <c r="EP202" s="14">
        <f>IFERROR(VLOOKUP($EG202,Data!$B:$CP,Daily!EP$10,0)/VLOOKUP($EG200,Data!$B:$CP,Daily!EP$10,0),0)</f>
      </c>
      <c r="EQ202" s="14">
        <f>IFERROR(VLOOKUP($EG202,Data!$B:$CP,Daily!EQ$10,0)/VLOOKUP($EG200,Data!$B:$CP,Daily!EQ$10,0),0)</f>
      </c>
      <c r="ER202" s="14">
        <f>IFERROR(VLOOKUP($EG202,Data!$B:$CP,Daily!ER$10,0)/VLOOKUP($EG200,Data!$B:$CP,Daily!ER$10,0),0)</f>
      </c>
      <c r="ES202" s="14">
        <f>IFERROR(VLOOKUP($EG202,Data!$B:$CP,Daily!ES$10,0)/VLOOKUP($EG200,Data!$B:$CP,Daily!ES$10,0),0)</f>
      </c>
      <c r="ET202" s="14">
        <f>IFERROR(VLOOKUP($EG202,Data!$B:$CP,Daily!ET$10,0)/VLOOKUP($EG200,Data!$B:$CP,Daily!ET$10,0),0)</f>
      </c>
      <c r="EU202" s="14">
        <f>IFERROR(VLOOKUP($EG202,Data!$B:$CP,Daily!EU$10,0)/VLOOKUP($EG200,Data!$B:$CP,Daily!EU$10,0),0)</f>
      </c>
      <c r="EV202" s="14">
        <f>IFERROR(VLOOKUP($EG202,Data!$B:$CP,Daily!EV$10,0)/VLOOKUP($EG200,Data!$B:$CP,Daily!EV$10,0),0)</f>
      </c>
      <c r="EW202" s="14">
        <f>IFERROR(VLOOKUP($EG202,Data!$B:$CP,Daily!EW$10,0)/VLOOKUP($EG200,Data!$B:$CP,Daily!EW$10,0),0)</f>
      </c>
      <c r="EX202" s="14">
        <f>IFERROR(VLOOKUP($EG202,Data!$B:$CP,Daily!EX$10,0)/VLOOKUP($EG200,Data!$B:$CP,Daily!EX$10,0),0)</f>
      </c>
      <c r="EY202" s="14">
        <f>IFERROR(VLOOKUP($EG202,Data!$B:$CP,Daily!EY$10,0)/VLOOKUP($EG200,Data!$B:$CP,Daily!EY$10,0),0)</f>
      </c>
      <c r="EZ202" s="14">
        <f>IFERROR(VLOOKUP($EG202,Data!$B:$CP,Daily!EZ$10,0)/VLOOKUP($EG200,Data!$B:$CP,Daily!EZ$10,0),0)</f>
      </c>
      <c r="FA202" s="14">
        <f>IFERROR(VLOOKUP($EG202,Data!$B:$CP,Daily!FA$10,0)/VLOOKUP($EG200,Data!$B:$CP,Daily!FA$10,0),0)</f>
      </c>
      <c r="FB202" s="14">
        <f>IFERROR(VLOOKUP($EG202,Data!$B:$CP,Daily!FB$10,0)/VLOOKUP($EG200,Data!$B:$CP,Daily!FB$10,0),0)</f>
      </c>
      <c r="FC202" s="14">
        <f>IFERROR(VLOOKUP($EG202,Data!$B:$CP,Daily!FC$10,0)/VLOOKUP($EG200,Data!$B:$CP,Daily!FC$10,0),0)</f>
      </c>
      <c r="FD202" s="14">
        <f>IFERROR(VLOOKUP($EG202,Data!$B:$CP,Daily!FD$10,0)/VLOOKUP($EG200,Data!$B:$CP,Daily!FD$10,0),0)</f>
      </c>
      <c r="FE202" s="14">
        <f>IFERROR(VLOOKUP($EG202,Data!$B:$CP,Daily!FE$10,0)/VLOOKUP($EG200,Data!$B:$CP,Daily!FE$10,0),0)</f>
      </c>
      <c r="FF202" s="14">
        <f>IFERROR(VLOOKUP($EG202,Data!$B:$CP,Daily!FF$10,0)/VLOOKUP($EG200,Data!$B:$CP,Daily!FF$10,0),0)</f>
      </c>
      <c r="FG202" s="14">
        <f>IFERROR(VLOOKUP($EG202,Data!$B:$CP,Daily!FG$10,0)/VLOOKUP($EG200,Data!$B:$CP,Daily!FG$10,0),0)</f>
      </c>
      <c r="FH202" s="14">
        <f>IFERROR(VLOOKUP($EG202,Data!$B:$CP,Daily!FH$10,0)/VLOOKUP($EG200,Data!$B:$CP,Daily!FH$10,0),0)</f>
      </c>
      <c r="FI202" s="14">
        <f>IFERROR(VLOOKUP($EG202,Data!$B:$CP,Daily!FI$10,0)/VLOOKUP($EG200,Data!$B:$CP,Daily!FI$10,0),0)</f>
      </c>
      <c r="FJ202" s="14">
        <f>IFERROR(VLOOKUP($EG202,Data!$B:$CP,Daily!FJ$10,0)/VLOOKUP($EG200,Data!$B:$CP,Daily!FJ$10,0),0)</f>
      </c>
      <c r="FK202" s="14">
        <f>IFERROR(VLOOKUP($EG202,Data!$B:$CP,Daily!FK$10,0)/VLOOKUP($EG200,Data!$B:$CP,Daily!FK$10,0),0)</f>
      </c>
      <c r="FL202" s="14">
        <f>IFERROR(VLOOKUP($EG202,Data!$B:$CP,Daily!FL$10,0)/VLOOKUP($EG200,Data!$B:$CP,Daily!FL$10,0),0)</f>
      </c>
      <c r="FM202" s="14">
        <f>IFERROR(VLOOKUP($EG202,Data!$B:$CP,Daily!FM$10,0)/VLOOKUP($EG200,Data!$B:$CP,Daily!FM$10,0),0)</f>
      </c>
      <c r="FN202" s="14">
        <f>IFERROR(VLOOKUP($EG202,Data!$B:$CP,Daily!FN$10,0)/VLOOKUP($EG200,Data!$B:$CP,Daily!FN$10,0),0)</f>
      </c>
      <c r="FO202" s="14">
        <f>IFERROR(VLOOKUP($EG202,Data!$B:$CP,Daily!FO$10,0)/VLOOKUP($EG200,Data!$B:$CP,Daily!FO$10,0),0)</f>
      </c>
      <c r="FP202" s="14">
        <f>IFERROR(VLOOKUP($EG202,Data!$B:$CP,Daily!FP$10,0)/VLOOKUP($EG200,Data!$B:$CP,Daily!FP$10,0),0)</f>
      </c>
      <c r="FQ202" s="14">
        <f>IFERROR(VLOOKUP($EG202,Data!$B:$CP,Daily!FQ$10,0)/VLOOKUP($EG200,Data!$B:$CP,Daily!FQ$10,0),0)</f>
      </c>
      <c r="FR202" s="14">
        <f>IFERROR(VLOOKUP($EG202,Data!$B:$CP,Daily!FR$10,0)/VLOOKUP($EG200,Data!$B:$CP,Daily!FR$10,0),0)</f>
      </c>
      <c r="FS202" s="14">
        <f>IFERROR(VLOOKUP($EG202,Data!$B:$CP,Daily!FS$10,0)/VLOOKUP($EG200,Data!$B:$CP,Daily!FS$10,0),0)</f>
      </c>
      <c r="FT202" s="14">
        <f>IFERROR(VLOOKUP($EG202,Data!$B:$CP,Daily!FT$10,0)/VLOOKUP($EG200,Data!$B:$CP,Daily!FT$10,0),0)</f>
      </c>
      <c r="FU202" s="14">
        <f>IFERROR(VLOOKUP($EG202,Data!$B:$CP,Daily!FU$10,0)/VLOOKUP($EG200,Data!$B:$CP,Daily!FU$10,0),0)</f>
      </c>
      <c r="FV202" s="14">
        <f>IFERROR(VLOOKUP($EG202,Data!$B:$CP,Daily!FV$10,0)/VLOOKUP($EG200,Data!$B:$CP,Daily!FV$10,0),0)</f>
      </c>
      <c r="FW202" s="14">
        <f>IFERROR(VLOOKUP($EG202,Data!$B:$CP,Daily!FW$10,0)/VLOOKUP($EG200,Data!$B:$CP,Daily!FW$10,0),0)</f>
      </c>
      <c r="FX202" s="14">
        <f>IFERROR(VLOOKUP($EG202,Data!$B:$CP,Daily!FX$10,0)/VLOOKUP($EG200,Data!$B:$CP,Daily!FX$10,0),0)</f>
      </c>
      <c r="FY202" s="14">
        <f>IFERROR(VLOOKUP($EG202,Data!$B:$CP,Daily!FY$10,0)/VLOOKUP($EG200,Data!$B:$CP,Daily!FY$10,0),0)</f>
      </c>
      <c r="FZ202" s="14">
        <f>IFERROR(VLOOKUP($EG202,Data!$B:$CP,Daily!FZ$10,0)/VLOOKUP($EG200,Data!$B:$CP,Daily!FZ$10,0),0)</f>
      </c>
      <c r="GA202" s="14">
        <f>IFERROR(VLOOKUP($EG202,Data!$B:$CP,Daily!GA$10,0)/VLOOKUP($EG200,Data!$B:$CP,Daily!GA$10,0),0)</f>
      </c>
      <c r="GB202" s="14">
        <f>IFERROR(VLOOKUP($EG202,Data!$B:$CP,Daily!GB$10,0)/VLOOKUP($EG200,Data!$B:$CP,Daily!GB$10,0),0)</f>
      </c>
      <c r="GC202" s="14">
        <f>IFERROR(VLOOKUP($EG202,Data!$B:$CP,Daily!GC$10,0)/VLOOKUP($EG200,Data!$B:$CP,Daily!GC$10,0),0)</f>
      </c>
      <c r="GD202" s="14">
        <f>IFERROR(VLOOKUP($EG202,Data!$B:$CP,Daily!GD$10,0)/VLOOKUP($EG200,Data!$B:$CP,Daily!GD$10,0),0)</f>
      </c>
      <c r="GE202" s="14">
        <f>IFERROR(VLOOKUP($EG202,Data!$B:$CP,Daily!GE$10,0)/VLOOKUP($EG200,Data!$B:$CP,Daily!GE$10,0),0)</f>
      </c>
      <c r="GF202" s="14">
        <f>IFERROR(VLOOKUP($EG202,Data!$B:$CP,Daily!GF$10,0)/VLOOKUP($EG200,Data!$B:$CP,Daily!GF$10,0),0)</f>
      </c>
      <c r="GG202" s="14">
        <f>IFERROR(VLOOKUP($EG202,Data!$B:$CP,Daily!GG$10,0)/VLOOKUP($EG200,Data!$B:$CP,Daily!GG$10,0),0)</f>
      </c>
      <c r="GH202" s="14">
        <f>IFERROR(VLOOKUP($EG202,Data!$B:$CP,Daily!GH$10,0)/VLOOKUP($EG200,Data!$B:$CP,Daily!GH$10,0),0)</f>
      </c>
      <c r="GI202" s="14">
        <f>IFERROR(VLOOKUP($EG202,Data!$B:$CP,Daily!GI$10,0)/VLOOKUP($EG200,Data!$B:$CP,Daily!GI$10,0),0)</f>
      </c>
      <c r="GJ202" s="14">
        <f>IFERROR(VLOOKUP($EG202,Data!$B:$CP,Daily!GJ$10,0)/VLOOKUP($EG200,Data!$B:$CP,Daily!GJ$10,0),0)</f>
      </c>
      <c r="GK202" s="14">
        <f>IFERROR(VLOOKUP($EG202,Data!$B:$CP,Daily!GK$10,0)/VLOOKUP($EG200,Data!$B:$CP,Daily!GK$10,0),0)</f>
      </c>
      <c r="GL202" s="14">
        <f>IFERROR(VLOOKUP($EG202,Data!$B:$CP,Daily!GL$10,0)/VLOOKUP($EG200,Data!$B:$CP,Daily!GL$10,0),0)</f>
      </c>
      <c r="GM202" s="14">
        <f>IFERROR(VLOOKUP($EG202,Data!$B:$CP,Daily!GM$10,0)/VLOOKUP($EG200,Data!$B:$CP,Daily!GM$10,0),0)</f>
      </c>
      <c r="GN202" s="14">
        <f>IFERROR(VLOOKUP($EG202,Data!$B:$CP,Daily!GN$10,0)/VLOOKUP($EG200,Data!$B:$CP,Daily!GN$10,0),0)</f>
      </c>
      <c r="GO202" s="14">
        <f>IFERROR(VLOOKUP($EG202,Data!$B:$CP,Daily!GO$10,0)/VLOOKUP($EG200,Data!$B:$CP,Daily!GO$10,0),0)</f>
      </c>
      <c r="GP202" s="14">
        <f>IFERROR(VLOOKUP($EG202,Data!$B:$CP,Daily!GP$10,0)/VLOOKUP($EG200,Data!$B:$CP,Daily!GP$10,0),0)</f>
      </c>
      <c r="GQ202" s="14">
        <f>IFERROR(VLOOKUP($EG202,Data!$B:$CP,Daily!GQ$10,0)/VLOOKUP($EG200,Data!$B:$CP,Daily!GQ$10,0),0)</f>
      </c>
      <c r="GR202" s="14">
        <f>IFERROR(VLOOKUP($EG202,Data!$B:$CP,Daily!GR$10,0)/VLOOKUP($EG200,Data!$B:$CP,Daily!GR$10,0),0)</f>
      </c>
      <c r="GS202" s="14">
        <f>IFERROR(VLOOKUP($EG202,Data!$B:$CP,Daily!GS$10,0)/VLOOKUP($EG200,Data!$B:$CP,Daily!GS$10,0),0)</f>
      </c>
      <c r="GT202" s="14">
        <f>IFERROR(VLOOKUP($EG202,Data!$B:$CP,Daily!GT$10,0)/VLOOKUP($EG200,Data!$B:$CP,Daily!GT$10,0),0)</f>
      </c>
      <c r="GU202" s="14">
        <f>IFERROR(VLOOKUP($EG202,Data!$B:$CP,Daily!GU$10,0)/VLOOKUP($EG200,Data!$B:$CP,Daily!GU$10,0),0)</f>
      </c>
      <c r="GV202" s="14">
        <f>IFERROR(VLOOKUP($EG202,Data!$B:$CP,Daily!GV$10,0)/VLOOKUP($EG200,Data!$B:$CP,Daily!GV$10,0),0)</f>
      </c>
      <c r="GW202" s="14">
        <f>IFERROR(VLOOKUP($EG202,Data!$B:$CP,Daily!GW$10,0)/VLOOKUP($EG200,Data!$B:$CP,Daily!GW$10,0),0)</f>
      </c>
      <c r="GX202" s="14">
        <f>IFERROR(VLOOKUP($EG202,Data!$B:$CP,Daily!GX$10,0)/VLOOKUP($EG200,Data!$B:$CP,Daily!GX$10,0),0)</f>
      </c>
      <c r="GY202" s="14">
        <f>IFERROR(VLOOKUP($EG202,Data!$B:$CP,Daily!GY$10,0)/VLOOKUP($EG200,Data!$B:$CP,Daily!GY$10,0),0)</f>
      </c>
      <c r="GZ202" s="14">
        <f>IFERROR(VLOOKUP($EG202,Data!$B:$CP,Daily!GZ$10,0)/VLOOKUP($EG200,Data!$B:$CP,Daily!GZ$10,0),0)</f>
      </c>
      <c r="HA202" s="14">
        <f>IFERROR(VLOOKUP($EG202,Data!$B:$CP,Daily!HA$10,0)/VLOOKUP($EG200,Data!$B:$CP,Daily!HA$10,0),0)</f>
      </c>
      <c r="HB202" s="14">
        <f>IFERROR(VLOOKUP($EG202,Data!$B:$CP,Daily!HB$10,0)/VLOOKUP($EG200,Data!$B:$CP,Daily!HB$10,0),0)</f>
      </c>
      <c r="HC202" s="14">
        <f>IFERROR(VLOOKUP($EG202,Data!$B:$CP,Daily!HC$10,0)/VLOOKUP($EG200,Data!$B:$CP,Daily!HC$10,0),0)</f>
      </c>
      <c r="HD202" s="14">
        <f>IFERROR(VLOOKUP($EG202,Data!$B:$CP,Daily!HD$10,0)/VLOOKUP($EG200,Data!$B:$CP,Daily!HD$10,0),0)</f>
      </c>
      <c r="HE202" s="14">
        <f>IFERROR(VLOOKUP($EG202,Data!$B:$CP,Daily!HE$10,0)/VLOOKUP($EG200,Data!$B:$CP,Daily!HE$10,0),0)</f>
      </c>
      <c r="HF202" s="14">
        <f>IFERROR(VLOOKUP($EG202,Data!$B:$CP,Daily!HF$10,0)/VLOOKUP($EG200,Data!$B:$CP,Daily!HF$10,0),0)</f>
      </c>
      <c r="HG202" s="14">
        <f>IFERROR(VLOOKUP($EG202,Data!$B:$CP,Daily!HG$10,0)/VLOOKUP($EG200,Data!$B:$CP,Daily!HG$10,0),0)</f>
      </c>
      <c r="HH202" s="14">
        <f>IFERROR(VLOOKUP($EG202,Data!$B:$CP,Daily!HH$10,0)/VLOOKUP($EG200,Data!$B:$CP,Daily!HH$10,0),0)</f>
      </c>
      <c r="HI202" s="14">
        <f>IFERROR(VLOOKUP($EG202,Data!$B:$CP,Daily!HI$10,0)/VLOOKUP($EG200,Data!$B:$CP,Daily!HI$10,0),0)</f>
      </c>
      <c r="HJ202" s="14">
        <f>IFERROR(VLOOKUP($EG202,Data!$B:$CP,Daily!HJ$10,0)/VLOOKUP($EG200,Data!$B:$CP,Daily!HJ$10,0),0)</f>
      </c>
      <c r="HK202" s="14">
        <f>IFERROR(VLOOKUP($EG202,Data!$B:$CP,Daily!HK$10,0)/VLOOKUP($EG200,Data!$B:$CP,Daily!HK$10,0),0)</f>
      </c>
      <c r="HL202" s="14">
        <f>IFERROR(VLOOKUP($EG202,Data!$B:$CP,Daily!HL$10,0)/VLOOKUP($EG200,Data!$B:$CP,Daily!HL$10,0),0)</f>
      </c>
      <c r="HM202" s="14">
        <f>IFERROR(VLOOKUP($EG202,Data!$B:$CP,Daily!HM$10,0)/VLOOKUP($EG200,Data!$B:$CP,Daily!HM$10,0),0)</f>
      </c>
      <c r="HN202" s="14">
        <f>IFERROR(VLOOKUP($EG202,Data!$B:$CP,Daily!HN$10,0)/VLOOKUP($EG200,Data!$B:$CP,Daily!HN$10,0),0)</f>
      </c>
      <c r="HO202" s="14">
        <f>IFERROR(VLOOKUP($EG202,Data!$B:$CP,Daily!HO$10,0)/VLOOKUP($EG200,Data!$B:$CP,Daily!HO$10,0),0)</f>
      </c>
      <c r="HP202" s="14">
        <f>IFERROR(VLOOKUP($EG202,Data!$B:$CP,Daily!HP$10,0)/VLOOKUP($EG200,Data!$B:$CP,Daily!HP$10,0),0)</f>
      </c>
      <c r="HQ202" s="14">
        <f>IFERROR(VLOOKUP($EG202,Data!$B:$CP,Daily!HQ$10,0)/VLOOKUP($EG200,Data!$B:$CP,Daily!HQ$10,0),0)</f>
      </c>
      <c r="HR202" s="14">
        <f>IFERROR(VLOOKUP($EG202,Data!$B:$CP,Daily!HR$10,0)/VLOOKUP($EG200,Data!$B:$CP,Daily!HR$10,0),0)</f>
      </c>
      <c r="HS202" s="14">
        <f>IFERROR(VLOOKUP($EG202,Data!$B:$CP,Daily!HS$10,0)/VLOOKUP($EG200,Data!$B:$CP,Daily!HS$10,0),0)</f>
      </c>
      <c r="HT202" s="14">
        <f>IFERROR(VLOOKUP($EG202,Data!$B:$CP,Daily!HT$10,0)/VLOOKUP($EG200,Data!$B:$CP,Daily!HT$10,0),0)</f>
      </c>
      <c r="HU202" s="17"/>
      <c r="HV202" s="52">
        <f t="shared" si="1902"/>
      </c>
      <c r="HW202" s="52">
        <f t="shared" si="1903"/>
      </c>
      <c r="HX202" s="52">
        <f t="shared" si="3071"/>
      </c>
      <c r="HY202" s="52">
        <f t="shared" si="3072"/>
      </c>
      <c r="HZ202" s="52">
        <f t="shared" si="3073"/>
      </c>
      <c r="IA202" s="55"/>
      <c r="IB202" s="14">
        <f t="shared" si="3074"/>
      </c>
      <c r="IC202" s="14">
        <f t="shared" ref="IC202:IC204" si="3083">SUMPRODUCT(HM202:HS202,HM$200:HS$200)/SUM(HM$200:HS$200)</f>
      </c>
      <c r="ID202" s="14">
        <f t="shared" ref="ID202:ID204" si="3084">SUMPRODUCT(GQ202:HS202,GQ$200:HS$200)/SUM(GQ$200:HS$200)</f>
      </c>
      <c r="IE202" s="16"/>
      <c r="IF202" s="9" t="s">
        <v>943</v>
      </c>
      <c r="IG202" s="9" t="s">
        <v>176</v>
      </c>
      <c r="IH202" s="14">
        <f>IFERROR(VLOOKUP($IF202,Data!$B:$CP,Daily!IH$10,0)/VLOOKUP($IF200,Data!$B:$CP,Daily!IH$10,0),0)</f>
      </c>
      <c r="II202" s="14">
        <f>IFERROR(VLOOKUP($IF202,Data!$B:$CP,Daily!II$10,0)/VLOOKUP($IF200,Data!$B:$CP,Daily!II$10,0),0)</f>
      </c>
      <c r="IJ202" s="14">
        <f>IFERROR(VLOOKUP($IF202,Data!$B:$CP,Daily!IJ$10,0)/VLOOKUP($IF200,Data!$B:$CP,Daily!IJ$10,0),0)</f>
      </c>
      <c r="IK202" s="14">
        <f>IFERROR(VLOOKUP($IF202,Data!$B:$CP,Daily!IK$10,0)/VLOOKUP($IF200,Data!$B:$CP,Daily!IK$10,0),0)</f>
      </c>
      <c r="IL202" s="14">
        <f>IFERROR(VLOOKUP($IF202,Data!$B:$CP,Daily!IL$10,0)/VLOOKUP($IF200,Data!$B:$CP,Daily!IL$10,0),0)</f>
      </c>
      <c r="IM202" s="14">
        <f>IFERROR(VLOOKUP($IF202,Data!$B:$CP,Daily!IM$10,0)/VLOOKUP($IF200,Data!$B:$CP,Daily!IM$10,0),0)</f>
      </c>
      <c r="IN202" s="14">
        <f>IFERROR(VLOOKUP($IF202,Data!$B:$CP,Daily!IN$10,0)/VLOOKUP($IF200,Data!$B:$CP,Daily!IN$10,0),0)</f>
      </c>
      <c r="IO202" s="14">
        <f>IFERROR(VLOOKUP($IF202,Data!$B:$CP,Daily!IO$10,0)/VLOOKUP($IF200,Data!$B:$CP,Daily!IO$10,0),0)</f>
      </c>
      <c r="IP202" s="14">
        <f>IFERROR(VLOOKUP($IF202,Data!$B:$CP,Daily!IP$10,0)/VLOOKUP($IF200,Data!$B:$CP,Daily!IP$10,0),0)</f>
      </c>
      <c r="IQ202" s="14">
        <f>IFERROR(VLOOKUP($IF202,Data!$B:$CP,Daily!IQ$10,0)/VLOOKUP($IF200,Data!$B:$CP,Daily!IQ$10,0),0)</f>
      </c>
      <c r="IR202" s="14">
        <f>IFERROR(VLOOKUP($IF202,Data!$B:$CP,Daily!IR$10,0)/VLOOKUP($IF200,Data!$B:$CP,Daily!IR$10,0),0)</f>
      </c>
      <c r="IS202" s="14">
        <f>IFERROR(VLOOKUP($IF202,Data!$B:$CP,Daily!IS$10,0)/VLOOKUP($IF200,Data!$B:$CP,Daily!IS$10,0),0)</f>
      </c>
      <c r="IT202" s="14">
        <f>IFERROR(VLOOKUP($IF202,Data!$B:$CP,Daily!IT$10,0)/VLOOKUP($IF200,Data!$B:$CP,Daily!IT$10,0),0)</f>
      </c>
      <c r="IU202" s="14">
        <f>IFERROR(VLOOKUP($IF202,Data!$B:$CP,Daily!IU$10,0)/VLOOKUP($IF200,Data!$B:$CP,Daily!IU$10,0),0)</f>
      </c>
      <c r="IV202" s="14">
        <f>IFERROR(VLOOKUP($IF202,Data!$B:$CP,Daily!IV$10,0)/VLOOKUP($IF200,Data!$B:$CP,Daily!IV$10,0),0)</f>
      </c>
      <c r="IW202" s="14">
        <f>IFERROR(VLOOKUP($IF202,Data!$B:$CP,Daily!IW$10,0)/VLOOKUP($IF200,Data!$B:$CP,Daily!IW$10,0),0)</f>
      </c>
      <c r="IX202" s="14">
        <f>IFERROR(VLOOKUP($IF202,Data!$B:$CP,Daily!IX$10,0)/VLOOKUP($IF200,Data!$B:$CP,Daily!IX$10,0),0)</f>
      </c>
      <c r="IY202" s="14">
        <f>IFERROR(VLOOKUP($IF202,Data!$B:$CP,Daily!IY$10,0)/VLOOKUP($IF200,Data!$B:$CP,Daily!IY$10,0),0)</f>
      </c>
      <c r="IZ202" s="14">
        <f>IFERROR(VLOOKUP($IF202,Data!$B:$CP,Daily!IZ$10,0)/VLOOKUP($IF200,Data!$B:$CP,Daily!IZ$10,0),0)</f>
      </c>
      <c r="JA202" s="14">
        <f>IFERROR(VLOOKUP($IF202,Data!$B:$CP,Daily!JA$10,0)/VLOOKUP($IF200,Data!$B:$CP,Daily!JA$10,0),0)</f>
      </c>
      <c r="JB202" s="14">
        <f>IFERROR(VLOOKUP($IF202,Data!$B:$CP,Daily!JB$10,0)/VLOOKUP($IF200,Data!$B:$CP,Daily!JB$10,0),0)</f>
      </c>
      <c r="JC202" s="14">
        <f>IFERROR(VLOOKUP($IF202,Data!$B:$CP,Daily!JC$10,0)/VLOOKUP($IF200,Data!$B:$CP,Daily!JC$10,0),0)</f>
      </c>
      <c r="JD202" s="14">
        <f>IFERROR(VLOOKUP($IF202,Data!$B:$CP,Daily!JD$10,0)/VLOOKUP($IF200,Data!$B:$CP,Daily!JD$10,0),0)</f>
      </c>
      <c r="JE202" s="14">
        <f>IFERROR(VLOOKUP($IF202,Data!$B:$CP,Daily!JE$10,0)/VLOOKUP($IF200,Data!$B:$CP,Daily!JE$10,0),0)</f>
      </c>
      <c r="JF202" s="14">
        <f>IFERROR(VLOOKUP($IF202,Data!$B:$CP,Daily!JF$10,0)/VLOOKUP($IF200,Data!$B:$CP,Daily!JF$10,0),0)</f>
      </c>
      <c r="JG202" s="14">
        <f>IFERROR(VLOOKUP($IF202,Data!$B:$CP,Daily!JG$10,0)/VLOOKUP($IF200,Data!$B:$CP,Daily!JG$10,0),0)</f>
      </c>
      <c r="JH202" s="14">
        <f>IFERROR(VLOOKUP($IF202,Data!$B:$CP,Daily!JH$10,0)/VLOOKUP($IF200,Data!$B:$CP,Daily!JH$10,0),0)</f>
      </c>
      <c r="JI202" s="14">
        <f>IFERROR(VLOOKUP($IF202,Data!$B:$CP,Daily!JI$10,0)/VLOOKUP($IF200,Data!$B:$CP,Daily!JI$10,0),0)</f>
      </c>
      <c r="JJ202" s="14">
        <f>IFERROR(VLOOKUP($IF202,Data!$B:$CP,Daily!JJ$10,0)/VLOOKUP($IF200,Data!$B:$CP,Daily!JJ$10,0),0)</f>
      </c>
      <c r="JK202" s="14">
        <f>IFERROR(VLOOKUP($IF202,Data!$B:$CP,Daily!JK$10,0)/VLOOKUP($IF200,Data!$B:$CP,Daily!JK$10,0),0)</f>
      </c>
      <c r="JL202" s="14">
        <f>IFERROR(VLOOKUP($IF202,Data!$B:$CP,Daily!JL$10,0)/VLOOKUP($IF200,Data!$B:$CP,Daily!JL$10,0),0)</f>
      </c>
      <c r="JM202" s="14">
        <f>IFERROR(VLOOKUP($IF202,Data!$B:$CP,Daily!JM$10,0)/VLOOKUP($IF200,Data!$B:$CP,Daily!JM$10,0),0)</f>
      </c>
      <c r="JN202" s="14">
        <f>IFERROR(VLOOKUP($IF202,Data!$B:$CP,Daily!JN$10,0)/VLOOKUP($IF200,Data!$B:$CP,Daily!JN$10,0),0)</f>
      </c>
      <c r="JO202" s="14">
        <f>IFERROR(VLOOKUP($IF202,Data!$B:$CP,Daily!JO$10,0)/VLOOKUP($IF200,Data!$B:$CP,Daily!JO$10,0),0)</f>
      </c>
      <c r="JP202" s="14">
        <f>IFERROR(VLOOKUP($IF202,Data!$B:$CP,Daily!JP$10,0)/VLOOKUP($IF200,Data!$B:$CP,Daily!JP$10,0),0)</f>
      </c>
      <c r="JQ202" s="14">
        <f>IFERROR(VLOOKUP($IF202,Data!$B:$CP,Daily!JQ$10,0)/VLOOKUP($IF200,Data!$B:$CP,Daily!JQ$10,0),0)</f>
      </c>
      <c r="JR202" s="14">
        <f>IFERROR(VLOOKUP($IF202,Data!$B:$CP,Daily!JR$10,0)/VLOOKUP($IF200,Data!$B:$CP,Daily!JR$10,0),0)</f>
      </c>
      <c r="JS202" s="14">
        <f>IFERROR(VLOOKUP($IF202,Data!$B:$CP,Daily!JS$10,0)/VLOOKUP($IF200,Data!$B:$CP,Daily!JS$10,0),0)</f>
      </c>
      <c r="JT202" s="14">
        <f>IFERROR(VLOOKUP($IF202,Data!$B:$CP,Daily!JT$10,0)/VLOOKUP($IF200,Data!$B:$CP,Daily!JT$10,0),0)</f>
      </c>
      <c r="JU202" s="14">
        <f>IFERROR(VLOOKUP($IF202,Data!$B:$CP,Daily!JU$10,0)/VLOOKUP($IF200,Data!$B:$CP,Daily!JU$10,0),0)</f>
      </c>
      <c r="JV202" s="14">
        <f>IFERROR(VLOOKUP($IF202,Data!$B:$CP,Daily!JV$10,0)/VLOOKUP($IF200,Data!$B:$CP,Daily!JV$10,0),0)</f>
      </c>
      <c r="JW202" s="14">
        <f>IFERROR(VLOOKUP($IF202,Data!$B:$CP,Daily!JW$10,0)/VLOOKUP($IF200,Data!$B:$CP,Daily!JW$10,0),0)</f>
      </c>
      <c r="JX202" s="14">
        <f>IFERROR(VLOOKUP($IF202,Data!$B:$CP,Daily!JX$10,0)/VLOOKUP($IF200,Data!$B:$CP,Daily!JX$10,0),0)</f>
      </c>
      <c r="JY202" s="14">
        <f>IFERROR(VLOOKUP($IF202,Data!$B:$CP,Daily!JY$10,0)/VLOOKUP($IF200,Data!$B:$CP,Daily!JY$10,0),0)</f>
      </c>
      <c r="JZ202" s="14">
        <f>IFERROR(VLOOKUP($IF202,Data!$B:$CP,Daily!JZ$10,0)/VLOOKUP($IF200,Data!$B:$CP,Daily!JZ$10,0),0)</f>
      </c>
      <c r="KA202" s="14">
        <f>IFERROR(VLOOKUP($IF202,Data!$B:$CP,Daily!KA$10,0)/VLOOKUP($IF200,Data!$B:$CP,Daily!KA$10,0),0)</f>
      </c>
      <c r="KB202" s="14">
        <f>IFERROR(VLOOKUP($IF202,Data!$B:$CP,Daily!KB$10,0)/VLOOKUP($IF200,Data!$B:$CP,Daily!KB$10,0),0)</f>
      </c>
      <c r="KC202" s="14">
        <f>IFERROR(VLOOKUP($IF202,Data!$B:$CP,Daily!KC$10,0)/VLOOKUP($IF200,Data!$B:$CP,Daily!KC$10,0),0)</f>
      </c>
      <c r="KD202" s="14">
        <f>IFERROR(VLOOKUP($IF202,Data!$B:$CP,Daily!KD$10,0)/VLOOKUP($IF200,Data!$B:$CP,Daily!KD$10,0),0)</f>
      </c>
      <c r="KE202" s="14">
        <f>IFERROR(VLOOKUP($IF202,Data!$B:$CP,Daily!KE$10,0)/VLOOKUP($IF200,Data!$B:$CP,Daily!KE$10,0),0)</f>
      </c>
      <c r="KF202" s="14">
        <f>IFERROR(VLOOKUP($IF202,Data!$B:$CP,Daily!KF$10,0)/VLOOKUP($IF200,Data!$B:$CP,Daily!KF$10,0),0)</f>
      </c>
      <c r="KG202" s="14">
        <f>IFERROR(VLOOKUP($IF202,Data!$B:$CP,Daily!KG$10,0)/VLOOKUP($IF200,Data!$B:$CP,Daily!KG$10,0),0)</f>
      </c>
      <c r="KH202" s="14">
        <f>IFERROR(VLOOKUP($IF202,Data!$B:$CP,Daily!KH$10,0)/VLOOKUP($IF200,Data!$B:$CP,Daily!KH$10,0),0)</f>
      </c>
      <c r="KI202" s="14">
        <f>IFERROR(VLOOKUP($IF202,Data!$B:$CP,Daily!KI$10,0)/VLOOKUP($IF200,Data!$B:$CP,Daily!KI$10,0),0)</f>
      </c>
      <c r="KJ202" s="14">
        <f>IFERROR(VLOOKUP($IF202,Data!$B:$CP,Daily!KJ$10,0)/VLOOKUP($IF200,Data!$B:$CP,Daily!KJ$10,0),0)</f>
      </c>
      <c r="KK202" s="14">
        <f>IFERROR(VLOOKUP($IF202,Data!$B:$CP,Daily!KK$10,0)/VLOOKUP($IF200,Data!$B:$CP,Daily!KK$10,0),0)</f>
      </c>
      <c r="KL202" s="14">
        <f>IFERROR(VLOOKUP($IF202,Data!$B:$CP,Daily!KL$10,0)/VLOOKUP($IF200,Data!$B:$CP,Daily!KL$10,0),0)</f>
      </c>
      <c r="KM202" s="14">
        <f>IFERROR(VLOOKUP($IF202,Data!$B:$CP,Daily!KM$10,0)/VLOOKUP($IF200,Data!$B:$CP,Daily!KM$10,0),0)</f>
      </c>
      <c r="KN202" s="14">
        <f>IFERROR(VLOOKUP($IF202,Data!$B:$CP,Daily!KN$10,0)/VLOOKUP($IF200,Data!$B:$CP,Daily!KN$10,0),0)</f>
      </c>
      <c r="KO202" s="14">
        <f>IFERROR(VLOOKUP($IF202,Data!$B:$CP,Daily!KO$10,0)/VLOOKUP($IF200,Data!$B:$CP,Daily!KO$10,0),0)</f>
      </c>
      <c r="KP202" s="14">
        <f>IFERROR(VLOOKUP($IF202,Data!$B:$CP,Daily!KP$10,0)/VLOOKUP($IF200,Data!$B:$CP,Daily!KP$10,0),0)</f>
      </c>
      <c r="KQ202" s="14">
        <f>IFERROR(VLOOKUP($IF202,Data!$B:$CP,Daily!KQ$10,0)/VLOOKUP($IF200,Data!$B:$CP,Daily!KQ$10,0),0)</f>
      </c>
      <c r="KR202" s="14">
        <f>IFERROR(VLOOKUP($IF202,Data!$B:$CP,Daily!KR$10,0)/VLOOKUP($IF200,Data!$B:$CP,Daily!KR$10,0),0)</f>
      </c>
      <c r="KS202" s="14">
        <f>IFERROR(VLOOKUP($IF202,Data!$B:$CP,Daily!KS$10,0)/VLOOKUP($IF200,Data!$B:$CP,Daily!KS$10,0),0)</f>
      </c>
      <c r="KT202" s="14">
        <f>IFERROR(VLOOKUP($IF202,Data!$B:$CP,Daily!KT$10,0)/VLOOKUP($IF200,Data!$B:$CP,Daily!KT$10,0),0)</f>
      </c>
      <c r="KU202" s="14">
        <f>IFERROR(VLOOKUP($IF202,Data!$B:$CP,Daily!KU$10,0)/VLOOKUP($IF200,Data!$B:$CP,Daily!KU$10,0),0)</f>
      </c>
      <c r="KV202" s="14">
        <f>IFERROR(VLOOKUP($IF202,Data!$B:$CP,Daily!KV$10,0)/VLOOKUP($IF200,Data!$B:$CP,Daily!KV$10,0),0)</f>
      </c>
      <c r="KW202" s="14">
        <f>IFERROR(VLOOKUP($IF202,Data!$B:$CP,Daily!KW$10,0)/VLOOKUP($IF200,Data!$B:$CP,Daily!KW$10,0),0)</f>
      </c>
      <c r="KX202" s="14">
        <f>IFERROR(VLOOKUP($IF202,Data!$B:$CP,Daily!KX$10,0)/VLOOKUP($IF200,Data!$B:$CP,Daily!KX$10,0),0)</f>
      </c>
      <c r="KY202" s="14">
        <f>IFERROR(VLOOKUP($IF202,Data!$B:$CP,Daily!KY$10,0)/VLOOKUP($IF200,Data!$B:$CP,Daily!KY$10,0),0)</f>
      </c>
      <c r="KZ202" s="14">
        <f>IFERROR(VLOOKUP($IF202,Data!$B:$CP,Daily!KZ$10,0)/VLOOKUP($IF200,Data!$B:$CP,Daily!KZ$10,0),0)</f>
      </c>
      <c r="LA202" s="14">
        <f>IFERROR(VLOOKUP($IF202,Data!$B:$CP,Daily!LA$10,0)/VLOOKUP($IF200,Data!$B:$CP,Daily!LA$10,0),0)</f>
      </c>
      <c r="LB202" s="14">
        <f>IFERROR(VLOOKUP($IF202,Data!$B:$CP,Daily!LB$10,0)/VLOOKUP($IF200,Data!$B:$CP,Daily!LB$10,0),0)</f>
      </c>
      <c r="LC202" s="14">
        <f>IFERROR(VLOOKUP($IF202,Data!$B:$CP,Daily!LC$10,0)/VLOOKUP($IF200,Data!$B:$CP,Daily!LC$10,0),0)</f>
      </c>
      <c r="LD202" s="14">
        <f>IFERROR(VLOOKUP($IF202,Data!$B:$CP,Daily!LD$10,0)/VLOOKUP($IF200,Data!$B:$CP,Daily!LD$10,0),0)</f>
      </c>
      <c r="LE202" s="14">
        <f>IFERROR(VLOOKUP($IF202,Data!$B:$CP,Daily!LE$10,0)/VLOOKUP($IF200,Data!$B:$CP,Daily!LE$10,0),0)</f>
      </c>
      <c r="LF202" s="14">
        <f>IFERROR(VLOOKUP($IF202,Data!$B:$CP,Daily!LF$10,0)/VLOOKUP($IF200,Data!$B:$CP,Daily!LF$10,0),0)</f>
      </c>
      <c r="LG202" s="14">
        <f>IFERROR(VLOOKUP($IF202,Data!$B:$CP,Daily!LG$10,0)/VLOOKUP($IF200,Data!$B:$CP,Daily!LG$10,0),0)</f>
      </c>
      <c r="LH202" s="14">
        <f>IFERROR(VLOOKUP($IF202,Data!$B:$CP,Daily!LH$10,0)/VLOOKUP($IF200,Data!$B:$CP,Daily!LH$10,0),0)</f>
      </c>
      <c r="LI202" s="14">
        <f>IFERROR(VLOOKUP($IF202,Data!$B:$CP,Daily!LI$10,0)/VLOOKUP($IF200,Data!$B:$CP,Daily!LI$10,0),0)</f>
      </c>
      <c r="LJ202" s="14">
        <f>IFERROR(VLOOKUP($IF202,Data!$B:$CP,Daily!LJ$10,0)/VLOOKUP($IF200,Data!$B:$CP,Daily!LJ$10,0),0)</f>
      </c>
      <c r="LK202" s="14">
        <f>IFERROR(VLOOKUP($IF202,Data!$B:$CP,Daily!LK$10,0)/VLOOKUP($IF200,Data!$B:$CP,Daily!LK$10,0),0)</f>
      </c>
      <c r="LL202" s="14">
        <f>IFERROR(VLOOKUP($IF202,Data!$B:$CP,Daily!LL$10,0)/VLOOKUP($IF200,Data!$B:$CP,Daily!LL$10,0),0)</f>
      </c>
      <c r="LM202" s="14">
        <f>IFERROR(VLOOKUP($IF202,Data!$B:$CP,Daily!LM$10,0)/VLOOKUP($IF200,Data!$B:$CP,Daily!LM$10,0),0)</f>
      </c>
      <c r="LN202" s="14">
        <f>IFERROR(VLOOKUP($IF202,Data!$B:$CP,Daily!LN$10,0)/VLOOKUP($IF200,Data!$B:$CP,Daily!LN$10,0),0)</f>
      </c>
      <c r="LO202" s="14">
        <f>IFERROR(VLOOKUP($IF202,Data!$B:$CP,Daily!LO$10,0)/VLOOKUP($IF200,Data!$B:$CP,Daily!LO$10,0),0)</f>
      </c>
      <c r="LP202" s="14">
        <f>IFERROR(VLOOKUP($IF202,Data!$B:$CP,Daily!LP$10,0)/VLOOKUP($IF200,Data!$B:$CP,Daily!LP$10,0),0)</f>
      </c>
      <c r="LQ202" s="14">
        <f>IFERROR(VLOOKUP($IF202,Data!$B:$CP,Daily!LQ$10,0)/VLOOKUP($IF200,Data!$B:$CP,Daily!LQ$10,0),0)</f>
      </c>
      <c r="LR202" s="14">
        <f>IFERROR(VLOOKUP($IF202,Data!$B:$CP,Daily!LR$10,0)/VLOOKUP($IF200,Data!$B:$CP,Daily!LR$10,0),0)</f>
      </c>
      <c r="LS202" s="14">
        <f>IFERROR(VLOOKUP($IF202,Data!$B:$CP,Daily!LS$10,0)/VLOOKUP($IF200,Data!$B:$CP,Daily!LS$10,0),0)</f>
      </c>
      <c r="LU202" s="52">
        <f t="shared" si="3075"/>
      </c>
      <c r="LV202" s="52">
        <f t="shared" si="3076"/>
      </c>
      <c r="LW202" s="52">
        <f t="shared" si="3077"/>
      </c>
      <c r="LX202" s="52">
        <f t="shared" si="3078"/>
      </c>
      <c r="LY202" s="52">
        <f t="shared" si="3079"/>
      </c>
      <c r="LZ202" s="53"/>
      <c r="MA202" s="14">
        <f t="shared" si="3080"/>
      </c>
      <c r="MB202" s="14">
        <f t="shared" ref="MB202:MB204" si="3085">SUMPRODUCT(LL202:LR202,LL$200:LR$200)/SUM(LL$200:LR$200)</f>
      </c>
      <c r="MC202" s="14">
        <f t="shared" ref="MC202:MC204" si="3086">SUMPRODUCT(KP202:LR202,KP$200:LR$200)/SUM(KP$200:LR$200)</f>
      </c>
    </row>
    <row r="203" spans="4:341" x14ac:dyDescent="0.25">
      <c r="D203" s="135" t="s">
        <v>944</v>
      </c>
      <c r="E203" s="67" t="str">
        <f>VLOOKUP($D203,'Metric Nature'!$C:$D,2,0)&amp;IF(($F203&lt;(EA203)),"Below",IF(($F203&gt;(DZ203)),"Above","Within"))</f>
      </c>
      <c r="F203" s="62">
        <f t="shared" ref="F203:F205" si="3087">DU203</f>
      </c>
      <c r="G203" s="92">
        <f t="shared" ref="G203:G205" si="3088">ED203</f>
      </c>
      <c r="H203" s="62">
        <f t="shared" ref="H203:H205" si="3089">IFERROR(((F203-G203)/G203),0)</f>
      </c>
      <c r="I203" s="89">
        <f t="shared" ref="I203:I205" si="3090">EE203</f>
      </c>
      <c r="J203" s="62">
        <f t="shared" ref="J203:J205" si="3091">IFERROR(((F203-I203)/I203),0)</f>
      </c>
      <c r="K203" s="62"/>
      <c r="L203" s="64"/>
      <c r="M203" s="67" t="str">
        <f>VLOOKUP($D203,'Metric Nature'!$C:$D,2,0)&amp;IF(($N203&lt;(HZ203)),"Below",IF(($N203&gt;(HY203)),"Above","Within"))</f>
      </c>
      <c r="N203" s="71">
        <f t="shared" ref="N203" si="3092">HT203</f>
      </c>
      <c r="O203" s="63">
        <f t="shared" ref="O203" si="3093">IC203</f>
      </c>
      <c r="P203" s="98">
        <f t="shared" ref="P203" si="3094">IFERROR(((N203-O203)/O203),0)</f>
      </c>
      <c r="Q203" s="63">
        <f t="shared" ref="Q203" si="3095">ID203</f>
      </c>
      <c r="R203" s="69">
        <f t="shared" ref="R203" si="3096">IFERROR(((N203-Q203)/Q203),0)</f>
      </c>
      <c r="S203" s="62"/>
      <c r="T203" s="64"/>
      <c r="U203" s="67" t="str">
        <f>VLOOKUP($D203,'Metric Nature'!$C:$D,2,0)&amp;IF(($V203&lt;(LY203)),"Below",IF(($V203&gt;(LX203)),"Above","Within"))</f>
      </c>
      <c r="V203" s="62">
        <f t="shared" ref="V203" si="3097">LS203</f>
      </c>
      <c r="W203" s="63">
        <f t="shared" ref="W203" si="3098">MB203</f>
      </c>
      <c r="X203" s="62">
        <f t="shared" ref="X203" si="3099">IFERROR(((V203-W203)/W203),0)</f>
      </c>
      <c r="Y203" s="63">
        <f t="shared" ref="Y203" si="3100">MC203</f>
      </c>
      <c r="Z203" s="69">
        <f t="shared" ref="Z203" si="3101">IFERROR(((V203-Y203)/Y203),0)</f>
      </c>
      <c r="AA203" s="62"/>
      <c r="AB203" s="225"/>
      <c r="AC203" s="60"/>
      <c r="AI203" s="9" t="s">
        <v>944</v>
      </c>
      <c r="AJ203" s="14">
        <f>IFERROR(IFERROR(VLOOKUP($EG203,Data!$B:$CP,Daily!EI$10,0)+VLOOKUP($IF203,Data!$B:$CP,Daily!IH$10,0),0)/IFERROR(VLOOKUP($EG200,Data!$B:$CP,Daily!EI$10,0)+VLOOKUP($IF200,Data!$B:$CP,Daily!IH$10,0),0),0)</f>
      </c>
      <c r="AK203" s="14">
        <f>IFERROR(IFERROR(VLOOKUP($EG203,Data!$B:$CP,Daily!EJ$10,0)+VLOOKUP($IF203,Data!$B:$CP,Daily!II$10,0),0)/IFERROR(VLOOKUP($EG200,Data!$B:$CP,Daily!EJ$10,0)+VLOOKUP($IF200,Data!$B:$CP,Daily!II$10,0),0),0)</f>
      </c>
      <c r="AL203" s="14">
        <f>IFERROR(IFERROR(VLOOKUP($EG203,Data!$B:$CP,Daily!EK$10,0)+VLOOKUP($IF203,Data!$B:$CP,Daily!IJ$10,0),0)/IFERROR(VLOOKUP($EG200,Data!$B:$CP,Daily!EK$10,0)+VLOOKUP($IF200,Data!$B:$CP,Daily!IJ$10,0),0),0)</f>
      </c>
      <c r="AM203" s="14">
        <f>IFERROR(IFERROR(VLOOKUP($EG203,Data!$B:$CP,Daily!EL$10,0)+VLOOKUP($IF203,Data!$B:$CP,Daily!IK$10,0),0)/IFERROR(VLOOKUP($EG200,Data!$B:$CP,Daily!EL$10,0)+VLOOKUP($IF200,Data!$B:$CP,Daily!IK$10,0),0),0)</f>
      </c>
      <c r="AN203" s="14">
        <f>IFERROR(IFERROR(VLOOKUP($EG203,Data!$B:$CP,Daily!EM$10,0)+VLOOKUP($IF203,Data!$B:$CP,Daily!IL$10,0),0)/IFERROR(VLOOKUP($EG200,Data!$B:$CP,Daily!EM$10,0)+VLOOKUP($IF200,Data!$B:$CP,Daily!IL$10,0),0),0)</f>
      </c>
      <c r="AO203" s="14">
        <f>IFERROR(IFERROR(VLOOKUP($EG203,Data!$B:$CP,Daily!EN$10,0)+VLOOKUP($IF203,Data!$B:$CP,Daily!IM$10,0),0)/IFERROR(VLOOKUP($EG200,Data!$B:$CP,Daily!EN$10,0)+VLOOKUP($IF200,Data!$B:$CP,Daily!IM$10,0),0),0)</f>
      </c>
      <c r="AP203" s="14">
        <f>IFERROR(IFERROR(VLOOKUP($EG203,Data!$B:$CP,Daily!EO$10,0)+VLOOKUP($IF203,Data!$B:$CP,Daily!IN$10,0),0)/IFERROR(VLOOKUP($EG200,Data!$B:$CP,Daily!EO$10,0)+VLOOKUP($IF200,Data!$B:$CP,Daily!IN$10,0),0),0)</f>
      </c>
      <c r="AQ203" s="14">
        <f>IFERROR(IFERROR(VLOOKUP($EG203,Data!$B:$CP,Daily!EP$10,0)+VLOOKUP($IF203,Data!$B:$CP,Daily!IO$10,0),0)/IFERROR(VLOOKUP($EG200,Data!$B:$CP,Daily!EP$10,0)+VLOOKUP($IF200,Data!$B:$CP,Daily!IO$10,0),0),0)</f>
      </c>
      <c r="AR203" s="14">
        <f>IFERROR(IFERROR(VLOOKUP($EG203,Data!$B:$CP,Daily!EQ$10,0)+VLOOKUP($IF203,Data!$B:$CP,Daily!IP$10,0),0)/IFERROR(VLOOKUP($EG200,Data!$B:$CP,Daily!EQ$10,0)+VLOOKUP($IF200,Data!$B:$CP,Daily!IP$10,0),0),0)</f>
      </c>
      <c r="AS203" s="14">
        <f>IFERROR(IFERROR(VLOOKUP($EG203,Data!$B:$CP,Daily!ER$10,0)+VLOOKUP($IF203,Data!$B:$CP,Daily!IQ$10,0),0)/IFERROR(VLOOKUP($EG200,Data!$B:$CP,Daily!ER$10,0)+VLOOKUP($IF200,Data!$B:$CP,Daily!IQ$10,0),0),0)</f>
      </c>
      <c r="AT203" s="14">
        <f>IFERROR(IFERROR(VLOOKUP($EG203,Data!$B:$CP,Daily!ES$10,0)+VLOOKUP($IF203,Data!$B:$CP,Daily!IR$10,0),0)/IFERROR(VLOOKUP($EG200,Data!$B:$CP,Daily!ES$10,0)+VLOOKUP($IF200,Data!$B:$CP,Daily!IR$10,0),0),0)</f>
      </c>
      <c r="AU203" s="14">
        <f>IFERROR(IFERROR(VLOOKUP($EG203,Data!$B:$CP,Daily!ET$10,0)+VLOOKUP($IF203,Data!$B:$CP,Daily!IS$10,0),0)/IFERROR(VLOOKUP($EG200,Data!$B:$CP,Daily!ET$10,0)+VLOOKUP($IF200,Data!$B:$CP,Daily!IS$10,0),0),0)</f>
      </c>
      <c r="AV203" s="14">
        <f>IFERROR(IFERROR(VLOOKUP($EG203,Data!$B:$CP,Daily!EU$10,0)+VLOOKUP($IF203,Data!$B:$CP,Daily!IT$10,0),0)/IFERROR(VLOOKUP($EG200,Data!$B:$CP,Daily!EU$10,0)+VLOOKUP($IF200,Data!$B:$CP,Daily!IT$10,0),0),0)</f>
      </c>
      <c r="AW203" s="14">
        <f>IFERROR(IFERROR(VLOOKUP($EG203,Data!$B:$CP,Daily!EV$10,0)+VLOOKUP($IF203,Data!$B:$CP,Daily!IU$10,0),0)/IFERROR(VLOOKUP($EG200,Data!$B:$CP,Daily!EV$10,0)+VLOOKUP($IF200,Data!$B:$CP,Daily!IU$10,0),0),0)</f>
      </c>
      <c r="AX203" s="14">
        <f>IFERROR(IFERROR(VLOOKUP($EG203,Data!$B:$CP,Daily!EW$10,0)+VLOOKUP($IF203,Data!$B:$CP,Daily!IV$10,0),0)/IFERROR(VLOOKUP($EG200,Data!$B:$CP,Daily!EW$10,0)+VLOOKUP($IF200,Data!$B:$CP,Daily!IV$10,0),0),0)</f>
      </c>
      <c r="AY203" s="14">
        <f>IFERROR(IFERROR(VLOOKUP($EG203,Data!$B:$CP,Daily!EX$10,0)+VLOOKUP($IF203,Data!$B:$CP,Daily!IW$10,0),0)/IFERROR(VLOOKUP($EG200,Data!$B:$CP,Daily!EX$10,0)+VLOOKUP($IF200,Data!$B:$CP,Daily!IW$10,0),0),0)</f>
      </c>
      <c r="AZ203" s="14">
        <f>IFERROR(IFERROR(VLOOKUP($EG203,Data!$B:$CP,Daily!EY$10,0)+VLOOKUP($IF203,Data!$B:$CP,Daily!IX$10,0),0)/IFERROR(VLOOKUP($EG200,Data!$B:$CP,Daily!EY$10,0)+VLOOKUP($IF200,Data!$B:$CP,Daily!IX$10,0),0),0)</f>
      </c>
      <c r="BA203" s="14">
        <f>IFERROR(IFERROR(VLOOKUP($EG203,Data!$B:$CP,Daily!EZ$10,0)+VLOOKUP($IF203,Data!$B:$CP,Daily!IY$10,0),0)/IFERROR(VLOOKUP($EG200,Data!$B:$CP,Daily!EZ$10,0)+VLOOKUP($IF200,Data!$B:$CP,Daily!IY$10,0),0),0)</f>
      </c>
      <c r="BB203" s="14">
        <f>IFERROR(IFERROR(VLOOKUP($EG203,Data!$B:$CP,Daily!FA$10,0)+VLOOKUP($IF203,Data!$B:$CP,Daily!IZ$10,0),0)/IFERROR(VLOOKUP($EG200,Data!$B:$CP,Daily!FA$10,0)+VLOOKUP($IF200,Data!$B:$CP,Daily!IZ$10,0),0),0)</f>
      </c>
      <c r="BC203" s="14">
        <f>IFERROR(IFERROR(VLOOKUP($EG203,Data!$B:$CP,Daily!FB$10,0)+VLOOKUP($IF203,Data!$B:$CP,Daily!JA$10,0),0)/IFERROR(VLOOKUP($EG200,Data!$B:$CP,Daily!FB$10,0)+VLOOKUP($IF200,Data!$B:$CP,Daily!JA$10,0),0),0)</f>
      </c>
      <c r="BD203" s="14">
        <f>IFERROR(IFERROR(VLOOKUP($EG203,Data!$B:$CP,Daily!FC$10,0)+VLOOKUP($IF203,Data!$B:$CP,Daily!JB$10,0),0)/IFERROR(VLOOKUP($EG200,Data!$B:$CP,Daily!FC$10,0)+VLOOKUP($IF200,Data!$B:$CP,Daily!JB$10,0),0),0)</f>
      </c>
      <c r="BE203" s="14">
        <f>IFERROR(IFERROR(VLOOKUP($EG203,Data!$B:$CP,Daily!FD$10,0)+VLOOKUP($IF203,Data!$B:$CP,Daily!JC$10,0),0)/IFERROR(VLOOKUP($EG200,Data!$B:$CP,Daily!FD$10,0)+VLOOKUP($IF200,Data!$B:$CP,Daily!JC$10,0),0),0)</f>
      </c>
      <c r="BF203" s="14">
        <f>IFERROR(IFERROR(VLOOKUP($EG203,Data!$B:$CP,Daily!FE$10,0)+VLOOKUP($IF203,Data!$B:$CP,Daily!JD$10,0),0)/IFERROR(VLOOKUP($EG200,Data!$B:$CP,Daily!FE$10,0)+VLOOKUP($IF200,Data!$B:$CP,Daily!JD$10,0),0),0)</f>
      </c>
      <c r="BG203" s="14">
        <f>IFERROR(IFERROR(VLOOKUP($EG203,Data!$B:$CP,Daily!FF$10,0)+VLOOKUP($IF203,Data!$B:$CP,Daily!JE$10,0),0)/IFERROR(VLOOKUP($EG200,Data!$B:$CP,Daily!FF$10,0)+VLOOKUP($IF200,Data!$B:$CP,Daily!JE$10,0),0),0)</f>
      </c>
      <c r="BH203" s="14">
        <f>IFERROR(IFERROR(VLOOKUP($EG203,Data!$B:$CP,Daily!FG$10,0)+VLOOKUP($IF203,Data!$B:$CP,Daily!JF$10,0),0)/IFERROR(VLOOKUP($EG200,Data!$B:$CP,Daily!FG$10,0)+VLOOKUP($IF200,Data!$B:$CP,Daily!JF$10,0),0),0)</f>
      </c>
      <c r="BI203" s="14">
        <f>IFERROR(IFERROR(VLOOKUP($EG203,Data!$B:$CP,Daily!FH$10,0)+VLOOKUP($IF203,Data!$B:$CP,Daily!JG$10,0),0)/IFERROR(VLOOKUP($EG200,Data!$B:$CP,Daily!FH$10,0)+VLOOKUP($IF200,Data!$B:$CP,Daily!JG$10,0),0),0)</f>
      </c>
      <c r="BJ203" s="14">
        <f>IFERROR(IFERROR(VLOOKUP($EG203,Data!$B:$CP,Daily!FI$10,0)+VLOOKUP($IF203,Data!$B:$CP,Daily!JH$10,0),0)/IFERROR(VLOOKUP($EG200,Data!$B:$CP,Daily!FI$10,0)+VLOOKUP($IF200,Data!$B:$CP,Daily!JH$10,0),0),0)</f>
      </c>
      <c r="BK203" s="14">
        <f>IFERROR(IFERROR(VLOOKUP($EG203,Data!$B:$CP,Daily!FJ$10,0)+VLOOKUP($IF203,Data!$B:$CP,Daily!JI$10,0),0)/IFERROR(VLOOKUP($EG200,Data!$B:$CP,Daily!FJ$10,0)+VLOOKUP($IF200,Data!$B:$CP,Daily!JI$10,0),0),0)</f>
      </c>
      <c r="BL203" s="14">
        <f>IFERROR(IFERROR(VLOOKUP($EG203,Data!$B:$CP,Daily!FK$10,0)+VLOOKUP($IF203,Data!$B:$CP,Daily!JJ$10,0),0)/IFERROR(VLOOKUP($EG200,Data!$B:$CP,Daily!FK$10,0)+VLOOKUP($IF200,Data!$B:$CP,Daily!JJ$10,0),0),0)</f>
      </c>
      <c r="BM203" s="14">
        <f>IFERROR(IFERROR(VLOOKUP($EG203,Data!$B:$CP,Daily!FL$10,0)+VLOOKUP($IF203,Data!$B:$CP,Daily!JK$10,0),0)/IFERROR(VLOOKUP($EG200,Data!$B:$CP,Daily!FL$10,0)+VLOOKUP($IF200,Data!$B:$CP,Daily!JK$10,0),0),0)</f>
      </c>
      <c r="BN203" s="14">
        <f>IFERROR(IFERROR(VLOOKUP($EG203,Data!$B:$CP,Daily!FM$10,0)+VLOOKUP($IF203,Data!$B:$CP,Daily!JL$10,0),0)/IFERROR(VLOOKUP($EG200,Data!$B:$CP,Daily!FM$10,0)+VLOOKUP($IF200,Data!$B:$CP,Daily!JL$10,0),0),0)</f>
      </c>
      <c r="BO203" s="14">
        <f>IFERROR(IFERROR(VLOOKUP($EG203,Data!$B:$CP,Daily!FN$10,0)+VLOOKUP($IF203,Data!$B:$CP,Daily!JM$10,0),0)/IFERROR(VLOOKUP($EG200,Data!$B:$CP,Daily!FN$10,0)+VLOOKUP($IF200,Data!$B:$CP,Daily!JM$10,0),0),0)</f>
      </c>
      <c r="BP203" s="14">
        <f>IFERROR(IFERROR(VLOOKUP($EG203,Data!$B:$CP,Daily!FO$10,0)+VLOOKUP($IF203,Data!$B:$CP,Daily!JN$10,0),0)/IFERROR(VLOOKUP($EG200,Data!$B:$CP,Daily!FO$10,0)+VLOOKUP($IF200,Data!$B:$CP,Daily!JN$10,0),0),0)</f>
      </c>
      <c r="BQ203" s="14">
        <f>IFERROR(IFERROR(VLOOKUP($EG203,Data!$B:$CP,Daily!FP$10,0)+VLOOKUP($IF203,Data!$B:$CP,Daily!JO$10,0),0)/IFERROR(VLOOKUP($EG200,Data!$B:$CP,Daily!FP$10,0)+VLOOKUP($IF200,Data!$B:$CP,Daily!JO$10,0),0),0)</f>
      </c>
      <c r="BR203" s="14">
        <f>IFERROR(IFERROR(VLOOKUP($EG203,Data!$B:$CP,Daily!FQ$10,0)+VLOOKUP($IF203,Data!$B:$CP,Daily!JP$10,0),0)/IFERROR(VLOOKUP($EG200,Data!$B:$CP,Daily!FQ$10,0)+VLOOKUP($IF200,Data!$B:$CP,Daily!JP$10,0),0),0)</f>
      </c>
      <c r="BS203" s="14">
        <f>IFERROR(IFERROR(VLOOKUP($EG203,Data!$B:$CP,Daily!FR$10,0)+VLOOKUP($IF203,Data!$B:$CP,Daily!JQ$10,0),0)/IFERROR(VLOOKUP($EG200,Data!$B:$CP,Daily!FR$10,0)+VLOOKUP($IF200,Data!$B:$CP,Daily!JQ$10,0),0),0)</f>
      </c>
      <c r="BT203" s="14">
        <f>IFERROR(IFERROR(VLOOKUP($EG203,Data!$B:$CP,Daily!FS$10,0)+VLOOKUP($IF203,Data!$B:$CP,Daily!JR$10,0),0)/IFERROR(VLOOKUP($EG200,Data!$B:$CP,Daily!FS$10,0)+VLOOKUP($IF200,Data!$B:$CP,Daily!JR$10,0),0),0)</f>
      </c>
      <c r="BU203" s="14">
        <f>IFERROR(IFERROR(VLOOKUP($EG203,Data!$B:$CP,Daily!FT$10,0)+VLOOKUP($IF203,Data!$B:$CP,Daily!JS$10,0),0)/IFERROR(VLOOKUP($EG200,Data!$B:$CP,Daily!FT$10,0)+VLOOKUP($IF200,Data!$B:$CP,Daily!JS$10,0),0),0)</f>
      </c>
      <c r="BV203" s="14">
        <f>IFERROR(IFERROR(VLOOKUP($EG203,Data!$B:$CP,Daily!FU$10,0)+VLOOKUP($IF203,Data!$B:$CP,Daily!JT$10,0),0)/IFERROR(VLOOKUP($EG200,Data!$B:$CP,Daily!FU$10,0)+VLOOKUP($IF200,Data!$B:$CP,Daily!JT$10,0),0),0)</f>
      </c>
      <c r="BW203" s="14">
        <f>IFERROR(IFERROR(VLOOKUP($EG203,Data!$B:$CP,Daily!FV$10,0)+VLOOKUP($IF203,Data!$B:$CP,Daily!JU$10,0),0)/IFERROR(VLOOKUP($EG200,Data!$B:$CP,Daily!FV$10,0)+VLOOKUP($IF200,Data!$B:$CP,Daily!JU$10,0),0),0)</f>
      </c>
      <c r="BX203" s="14">
        <f>IFERROR(IFERROR(VLOOKUP($EG203,Data!$B:$CP,Daily!FW$10,0)+VLOOKUP($IF203,Data!$B:$CP,Daily!JV$10,0),0)/IFERROR(VLOOKUP($EG200,Data!$B:$CP,Daily!FW$10,0)+VLOOKUP($IF200,Data!$B:$CP,Daily!JV$10,0),0),0)</f>
      </c>
      <c r="BY203" s="14">
        <f>IFERROR(IFERROR(VLOOKUP($EG203,Data!$B:$CP,Daily!FX$10,0)+VLOOKUP($IF203,Data!$B:$CP,Daily!JW$10,0),0)/IFERROR(VLOOKUP($EG200,Data!$B:$CP,Daily!FX$10,0)+VLOOKUP($IF200,Data!$B:$CP,Daily!JW$10,0),0),0)</f>
      </c>
      <c r="BZ203" s="14">
        <f>IFERROR(IFERROR(VLOOKUP($EG203,Data!$B:$CP,Daily!FY$10,0)+VLOOKUP($IF203,Data!$B:$CP,Daily!JX$10,0),0)/IFERROR(VLOOKUP($EG200,Data!$B:$CP,Daily!FY$10,0)+VLOOKUP($IF200,Data!$B:$CP,Daily!JX$10,0),0),0)</f>
      </c>
      <c r="CA203" s="14">
        <f>IFERROR(IFERROR(VLOOKUP($EG203,Data!$B:$CP,Daily!FZ$10,0)+VLOOKUP($IF203,Data!$B:$CP,Daily!JY$10,0),0)/IFERROR(VLOOKUP($EG200,Data!$B:$CP,Daily!FZ$10,0)+VLOOKUP($IF200,Data!$B:$CP,Daily!JY$10,0),0),0)</f>
      </c>
      <c r="CB203" s="14">
        <f>IFERROR(IFERROR(VLOOKUP($EG203,Data!$B:$CP,Daily!GA$10,0)+VLOOKUP($IF203,Data!$B:$CP,Daily!JZ$10,0),0)/IFERROR(VLOOKUP($EG200,Data!$B:$CP,Daily!GA$10,0)+VLOOKUP($IF200,Data!$B:$CP,Daily!JZ$10,0),0),0)</f>
      </c>
      <c r="CC203" s="14">
        <f>IFERROR(IFERROR(VLOOKUP($EG203,Data!$B:$CP,Daily!GB$10,0)+VLOOKUP($IF203,Data!$B:$CP,Daily!KA$10,0),0)/IFERROR(VLOOKUP($EG200,Data!$B:$CP,Daily!GB$10,0)+VLOOKUP($IF200,Data!$B:$CP,Daily!KA$10,0),0),0)</f>
      </c>
      <c r="CD203" s="14">
        <f>IFERROR(IFERROR(VLOOKUP($EG203,Data!$B:$CP,Daily!GC$10,0)+VLOOKUP($IF203,Data!$B:$CP,Daily!KB$10,0),0)/IFERROR(VLOOKUP($EG200,Data!$B:$CP,Daily!GC$10,0)+VLOOKUP($IF200,Data!$B:$CP,Daily!KB$10,0),0),0)</f>
      </c>
      <c r="CE203" s="14">
        <f>IFERROR(IFERROR(VLOOKUP($EG203,Data!$B:$CP,Daily!GD$10,0)+VLOOKUP($IF203,Data!$B:$CP,Daily!KC$10,0),0)/IFERROR(VLOOKUP($EG200,Data!$B:$CP,Daily!GD$10,0)+VLOOKUP($IF200,Data!$B:$CP,Daily!KC$10,0),0),0)</f>
      </c>
      <c r="CF203" s="14">
        <f>IFERROR(IFERROR(VLOOKUP($EG203,Data!$B:$CP,Daily!GE$10,0)+VLOOKUP($IF203,Data!$B:$CP,Daily!KD$10,0),0)/IFERROR(VLOOKUP($EG200,Data!$B:$CP,Daily!GE$10,0)+VLOOKUP($IF200,Data!$B:$CP,Daily!KD$10,0),0),0)</f>
      </c>
      <c r="CG203" s="14">
        <f>IFERROR(IFERROR(VLOOKUP($EG203,Data!$B:$CP,Daily!GF$10,0)+VLOOKUP($IF203,Data!$B:$CP,Daily!KE$10,0),0)/IFERROR(VLOOKUP($EG200,Data!$B:$CP,Daily!GF$10,0)+VLOOKUP($IF200,Data!$B:$CP,Daily!KE$10,0),0),0)</f>
      </c>
      <c r="CH203" s="14">
        <f>IFERROR(IFERROR(VLOOKUP($EG203,Data!$B:$CP,Daily!GG$10,0)+VLOOKUP($IF203,Data!$B:$CP,Daily!KF$10,0),0)/IFERROR(VLOOKUP($EG200,Data!$B:$CP,Daily!GG$10,0)+VLOOKUP($IF200,Data!$B:$CP,Daily!KF$10,0),0),0)</f>
      </c>
      <c r="CI203" s="14">
        <f>IFERROR(IFERROR(VLOOKUP($EG203,Data!$B:$CP,Daily!GH$10,0)+VLOOKUP($IF203,Data!$B:$CP,Daily!KG$10,0),0)/IFERROR(VLOOKUP($EG200,Data!$B:$CP,Daily!GH$10,0)+VLOOKUP($IF200,Data!$B:$CP,Daily!KG$10,0),0),0)</f>
      </c>
      <c r="CJ203" s="14">
        <f>IFERROR(IFERROR(VLOOKUP($EG203,Data!$B:$CP,Daily!GI$10,0)+VLOOKUP($IF203,Data!$B:$CP,Daily!KH$10,0),0)/IFERROR(VLOOKUP($EG200,Data!$B:$CP,Daily!GI$10,0)+VLOOKUP($IF200,Data!$B:$CP,Daily!KH$10,0),0),0)</f>
      </c>
      <c r="CK203" s="14">
        <f>IFERROR(IFERROR(VLOOKUP($EG203,Data!$B:$CP,Daily!GJ$10,0)+VLOOKUP($IF203,Data!$B:$CP,Daily!KI$10,0),0)/IFERROR(VLOOKUP($EG200,Data!$B:$CP,Daily!GJ$10,0)+VLOOKUP($IF200,Data!$B:$CP,Daily!KI$10,0),0),0)</f>
      </c>
      <c r="CL203" s="14">
        <f>IFERROR(IFERROR(VLOOKUP($EG203,Data!$B:$CP,Daily!GK$10,0)+VLOOKUP($IF203,Data!$B:$CP,Daily!KJ$10,0),0)/IFERROR(VLOOKUP($EG200,Data!$B:$CP,Daily!GK$10,0)+VLOOKUP($IF200,Data!$B:$CP,Daily!KJ$10,0),0),0)</f>
      </c>
      <c r="CM203" s="14">
        <f>IFERROR(IFERROR(VLOOKUP($EG203,Data!$B:$CP,Daily!GL$10,0)+VLOOKUP($IF203,Data!$B:$CP,Daily!KK$10,0),0)/IFERROR(VLOOKUP($EG200,Data!$B:$CP,Daily!GL$10,0)+VLOOKUP($IF200,Data!$B:$CP,Daily!KK$10,0),0),0)</f>
      </c>
      <c r="CN203" s="14">
        <f>IFERROR(IFERROR(VLOOKUP($EG203,Data!$B:$CP,Daily!GM$10,0)+VLOOKUP($IF203,Data!$B:$CP,Daily!KL$10,0),0)/IFERROR(VLOOKUP($EG200,Data!$B:$CP,Daily!GM$10,0)+VLOOKUP($IF200,Data!$B:$CP,Daily!KL$10,0),0),0)</f>
      </c>
      <c r="CO203" s="14">
        <f>IFERROR(IFERROR(VLOOKUP($EG203,Data!$B:$CP,Daily!GN$10,0)+VLOOKUP($IF203,Data!$B:$CP,Daily!KM$10,0),0)/IFERROR(VLOOKUP($EG200,Data!$B:$CP,Daily!GN$10,0)+VLOOKUP($IF200,Data!$B:$CP,Daily!KM$10,0),0),0)</f>
      </c>
      <c r="CP203" s="14">
        <f>IFERROR(IFERROR(VLOOKUP($EG203,Data!$B:$CP,Daily!GO$10,0)+VLOOKUP($IF203,Data!$B:$CP,Daily!KN$10,0),0)/IFERROR(VLOOKUP($EG200,Data!$B:$CP,Daily!GO$10,0)+VLOOKUP($IF200,Data!$B:$CP,Daily!KN$10,0),0),0)</f>
      </c>
      <c r="CQ203" s="14">
        <f>IFERROR(IFERROR(VLOOKUP($EG203,Data!$B:$CP,Daily!GP$10,0)+VLOOKUP($IF203,Data!$B:$CP,Daily!KO$10,0),0)/IFERROR(VLOOKUP($EG200,Data!$B:$CP,Daily!GP$10,0)+VLOOKUP($IF200,Data!$B:$CP,Daily!KO$10,0),0),0)</f>
      </c>
      <c r="CR203" s="14">
        <f>IFERROR(IFERROR(VLOOKUP($EG203,Data!$B:$CP,Daily!GQ$10,0)+VLOOKUP($IF203,Data!$B:$CP,Daily!KP$10,0),0)/IFERROR(VLOOKUP($EG200,Data!$B:$CP,Daily!GQ$10,0)+VLOOKUP($IF200,Data!$B:$CP,Daily!KP$10,0),0),0)</f>
      </c>
      <c r="CS203" s="14">
        <f>IFERROR(IFERROR(VLOOKUP($EG203,Data!$B:$CP,Daily!GR$10,0)+VLOOKUP($IF203,Data!$B:$CP,Daily!KQ$10,0),0)/IFERROR(VLOOKUP($EG200,Data!$B:$CP,Daily!GR$10,0)+VLOOKUP($IF200,Data!$B:$CP,Daily!KQ$10,0),0),0)</f>
      </c>
      <c r="CT203" s="14">
        <f>IFERROR(IFERROR(VLOOKUP($EG203,Data!$B:$CP,Daily!GS$10,0)+VLOOKUP($IF203,Data!$B:$CP,Daily!KR$10,0),0)/IFERROR(VLOOKUP($EG200,Data!$B:$CP,Daily!GS$10,0)+VLOOKUP($IF200,Data!$B:$CP,Daily!KR$10,0),0),0)</f>
      </c>
      <c r="CU203" s="14">
        <f>IFERROR(IFERROR(VLOOKUP($EG203,Data!$B:$CP,Daily!GT$10,0)+VLOOKUP($IF203,Data!$B:$CP,Daily!KS$10,0),0)/IFERROR(VLOOKUP($EG200,Data!$B:$CP,Daily!GT$10,0)+VLOOKUP($IF200,Data!$B:$CP,Daily!KS$10,0),0),0)</f>
      </c>
      <c r="CV203" s="14">
        <f>IFERROR(IFERROR(VLOOKUP($EG203,Data!$B:$CP,Daily!GU$10,0)+VLOOKUP($IF203,Data!$B:$CP,Daily!KT$10,0),0)/IFERROR(VLOOKUP($EG200,Data!$B:$CP,Daily!GU$10,0)+VLOOKUP($IF200,Data!$B:$CP,Daily!KT$10,0),0),0)</f>
      </c>
      <c r="CW203" s="14">
        <f>IFERROR(IFERROR(VLOOKUP($EG203,Data!$B:$CP,Daily!GV$10,0)+VLOOKUP($IF203,Data!$B:$CP,Daily!KU$10,0),0)/IFERROR(VLOOKUP($EG200,Data!$B:$CP,Daily!GV$10,0)+VLOOKUP($IF200,Data!$B:$CP,Daily!KU$10,0),0),0)</f>
      </c>
      <c r="CX203" s="14">
        <f>IFERROR(IFERROR(VLOOKUP($EG203,Data!$B:$CP,Daily!GW$10,0)+VLOOKUP($IF203,Data!$B:$CP,Daily!KV$10,0),0)/IFERROR(VLOOKUP($EG200,Data!$B:$CP,Daily!GW$10,0)+VLOOKUP($IF200,Data!$B:$CP,Daily!KV$10,0),0),0)</f>
      </c>
      <c r="CY203" s="14">
        <f>IFERROR(IFERROR(VLOOKUP($EG203,Data!$B:$CP,Daily!GX$10,0)+VLOOKUP($IF203,Data!$B:$CP,Daily!KW$10,0),0)/IFERROR(VLOOKUP($EG200,Data!$B:$CP,Daily!GX$10,0)+VLOOKUP($IF200,Data!$B:$CP,Daily!KW$10,0),0),0)</f>
      </c>
      <c r="CZ203" s="14">
        <f>IFERROR(IFERROR(VLOOKUP($EG203,Data!$B:$CP,Daily!GY$10,0)+VLOOKUP($IF203,Data!$B:$CP,Daily!KX$10,0),0)/IFERROR(VLOOKUP($EG200,Data!$B:$CP,Daily!GY$10,0)+VLOOKUP($IF200,Data!$B:$CP,Daily!KX$10,0),0),0)</f>
      </c>
      <c r="DA203" s="14">
        <f>IFERROR(IFERROR(VLOOKUP($EG203,Data!$B:$CP,Daily!GZ$10,0)+VLOOKUP($IF203,Data!$B:$CP,Daily!KY$10,0),0)/IFERROR(VLOOKUP($EG200,Data!$B:$CP,Daily!GZ$10,0)+VLOOKUP($IF200,Data!$B:$CP,Daily!KY$10,0),0),0)</f>
      </c>
      <c r="DB203" s="14">
        <f>IFERROR(IFERROR(VLOOKUP($EG203,Data!$B:$CP,Daily!HA$10,0)+VLOOKUP($IF203,Data!$B:$CP,Daily!KZ$10,0),0)/IFERROR(VLOOKUP($EG200,Data!$B:$CP,Daily!HA$10,0)+VLOOKUP($IF200,Data!$B:$CP,Daily!KZ$10,0),0),0)</f>
      </c>
      <c r="DC203" s="14">
        <f>IFERROR(IFERROR(VLOOKUP($EG203,Data!$B:$CP,Daily!HB$10,0)+VLOOKUP($IF203,Data!$B:$CP,Daily!LA$10,0),0)/IFERROR(VLOOKUP($EG200,Data!$B:$CP,Daily!HB$10,0)+VLOOKUP($IF200,Data!$B:$CP,Daily!LA$10,0),0),0)</f>
      </c>
      <c r="DD203" s="14">
        <f>IFERROR(IFERROR(VLOOKUP($EG203,Data!$B:$CP,Daily!HC$10,0)+VLOOKUP($IF203,Data!$B:$CP,Daily!LB$10,0),0)/IFERROR(VLOOKUP($EG200,Data!$B:$CP,Daily!HC$10,0)+VLOOKUP($IF200,Data!$B:$CP,Daily!LB$10,0),0),0)</f>
      </c>
      <c r="DE203" s="14">
        <f>IFERROR(IFERROR(VLOOKUP($EG203,Data!$B:$CP,Daily!HD$10,0)+VLOOKUP($IF203,Data!$B:$CP,Daily!LC$10,0),0)/IFERROR(VLOOKUP($EG200,Data!$B:$CP,Daily!HD$10,0)+VLOOKUP($IF200,Data!$B:$CP,Daily!LC$10,0),0),0)</f>
      </c>
      <c r="DF203" s="14">
        <f>IFERROR(IFERROR(VLOOKUP($EG203,Data!$B:$CP,Daily!HE$10,0)+VLOOKUP($IF203,Data!$B:$CP,Daily!LD$10,0),0)/IFERROR(VLOOKUP($EG200,Data!$B:$CP,Daily!HE$10,0)+VLOOKUP($IF200,Data!$B:$CP,Daily!LD$10,0),0),0)</f>
      </c>
      <c r="DG203" s="14">
        <f>IFERROR(IFERROR(VLOOKUP($EG203,Data!$B:$CP,Daily!HF$10,0)+VLOOKUP($IF203,Data!$B:$CP,Daily!LE$10,0),0)/IFERROR(VLOOKUP($EG200,Data!$B:$CP,Daily!HF$10,0)+VLOOKUP($IF200,Data!$B:$CP,Daily!LE$10,0),0),0)</f>
      </c>
      <c r="DH203" s="14">
        <f>IFERROR(IFERROR(VLOOKUP($EG203,Data!$B:$CP,Daily!HG$10,0)+VLOOKUP($IF203,Data!$B:$CP,Daily!LF$10,0),0)/IFERROR(VLOOKUP($EG200,Data!$B:$CP,Daily!HG$10,0)+VLOOKUP($IF200,Data!$B:$CP,Daily!LF$10,0),0),0)</f>
      </c>
      <c r="DI203" s="14">
        <f>IFERROR(IFERROR(VLOOKUP($EG203,Data!$B:$CP,Daily!HH$10,0)+VLOOKUP($IF203,Data!$B:$CP,Daily!LG$10,0),0)/IFERROR(VLOOKUP($EG200,Data!$B:$CP,Daily!HH$10,0)+VLOOKUP($IF200,Data!$B:$CP,Daily!LG$10,0),0),0)</f>
      </c>
      <c r="DJ203" s="14">
        <f>IFERROR(IFERROR(VLOOKUP($EG203,Data!$B:$CP,Daily!HI$10,0)+VLOOKUP($IF203,Data!$B:$CP,Daily!LH$10,0),0)/IFERROR(VLOOKUP($EG200,Data!$B:$CP,Daily!HI$10,0)+VLOOKUP($IF200,Data!$B:$CP,Daily!LH$10,0),0),0)</f>
      </c>
      <c r="DK203" s="14">
        <f>IFERROR(IFERROR(VLOOKUP($EG203,Data!$B:$CP,Daily!HJ$10,0)+VLOOKUP($IF203,Data!$B:$CP,Daily!LI$10,0),0)/IFERROR(VLOOKUP($EG200,Data!$B:$CP,Daily!HJ$10,0)+VLOOKUP($IF200,Data!$B:$CP,Daily!LI$10,0),0),0)</f>
      </c>
      <c r="DL203" s="14">
        <f>IFERROR(IFERROR(VLOOKUP($EG203,Data!$B:$CP,Daily!HK$10,0)+VLOOKUP($IF203,Data!$B:$CP,Daily!LJ$10,0),0)/IFERROR(VLOOKUP($EG200,Data!$B:$CP,Daily!HK$10,0)+VLOOKUP($IF200,Data!$B:$CP,Daily!LJ$10,0),0),0)</f>
      </c>
      <c r="DM203" s="14">
        <f>IFERROR(IFERROR(VLOOKUP($EG203,Data!$B:$CP,Daily!HL$10,0)+VLOOKUP($IF203,Data!$B:$CP,Daily!LK$10,0),0)/IFERROR(VLOOKUP($EG200,Data!$B:$CP,Daily!HL$10,0)+VLOOKUP($IF200,Data!$B:$CP,Daily!LK$10,0),0),0)</f>
      </c>
      <c r="DN203" s="14">
        <f>IFERROR(IFERROR(VLOOKUP($EG203,Data!$B:$CP,Daily!HM$10,0)+VLOOKUP($IF203,Data!$B:$CP,Daily!LL$10,0),0)/IFERROR(VLOOKUP($EG200,Data!$B:$CP,Daily!HM$10,0)+VLOOKUP($IF200,Data!$B:$CP,Daily!LL$10,0),0),0)</f>
      </c>
      <c r="DO203" s="14">
        <f>IFERROR(IFERROR(VLOOKUP($EG203,Data!$B:$CP,Daily!HN$10,0)+VLOOKUP($IF203,Data!$B:$CP,Daily!LM$10,0),0)/IFERROR(VLOOKUP($EG200,Data!$B:$CP,Daily!HN$10,0)+VLOOKUP($IF200,Data!$B:$CP,Daily!LM$10,0),0),0)</f>
      </c>
      <c r="DP203" s="14">
        <f>IFERROR(IFERROR(VLOOKUP($EG203,Data!$B:$CP,Daily!HO$10,0)+VLOOKUP($IF203,Data!$B:$CP,Daily!LN$10,0),0)/IFERROR(VLOOKUP($EG200,Data!$B:$CP,Daily!HO$10,0)+VLOOKUP($IF200,Data!$B:$CP,Daily!LN$10,0),0),0)</f>
      </c>
      <c r="DQ203" s="14">
        <f>IFERROR(IFERROR(VLOOKUP($EG203,Data!$B:$CP,Daily!HP$10,0)+VLOOKUP($IF203,Data!$B:$CP,Daily!LO$10,0),0)/IFERROR(VLOOKUP($EG200,Data!$B:$CP,Daily!HP$10,0)+VLOOKUP($IF200,Data!$B:$CP,Daily!LO$10,0),0),0)</f>
      </c>
      <c r="DR203" s="14">
        <f>IFERROR(IFERROR(VLOOKUP($EG203,Data!$B:$CP,Daily!HQ$10,0)+VLOOKUP($IF203,Data!$B:$CP,Daily!LP$10,0),0)/IFERROR(VLOOKUP($EG200,Data!$B:$CP,Daily!HQ$10,0)+VLOOKUP($IF200,Data!$B:$CP,Daily!LP$10,0),0),0)</f>
      </c>
      <c r="DS203" s="14">
        <f>IFERROR(IFERROR(VLOOKUP($EG203,Data!$B:$CP,Daily!HR$10,0)+VLOOKUP($IF203,Data!$B:$CP,Daily!LQ$10,0),0)/IFERROR(VLOOKUP($EG200,Data!$B:$CP,Daily!HR$10,0)+VLOOKUP($IF200,Data!$B:$CP,Daily!LQ$10,0),0),0)</f>
      </c>
      <c r="DT203" s="14">
        <f>IFERROR(IFERROR(VLOOKUP($EG203,Data!$B:$CP,Daily!HS$10,0)+VLOOKUP($IF203,Data!$B:$CP,Daily!LR$10,0),0)/IFERROR(VLOOKUP($EG200,Data!$B:$CP,Daily!HS$10,0)+VLOOKUP($IF200,Data!$B:$CP,Daily!LR$10,0),0),0)</f>
      </c>
      <c r="DU203" s="14">
        <f>IFERROR(IFERROR(VLOOKUP($EG203,Data!$B:$CP,Daily!HT$10,0)+VLOOKUP($IF203,Data!$B:$CP,Daily!LS$10,0),0)/IFERROR(VLOOKUP($EG200,Data!$B:$CP,Daily!HT$10,0)+VLOOKUP($IF200,Data!$B:$CP,Daily!LS$10,0),0),0)</f>
      </c>
      <c r="DV203" s="55"/>
      <c r="DW203" s="14">
        <f t="shared" si="3065"/>
      </c>
      <c r="DX203" s="14">
        <f t="shared" si="3066"/>
      </c>
      <c r="DY203" s="14">
        <f t="shared" si="3067"/>
      </c>
      <c r="DZ203" s="14">
        <f t="shared" si="3068"/>
      </c>
      <c r="EA203" s="14">
        <f t="shared" si="3069"/>
      </c>
      <c r="EB203" s="18"/>
      <c r="EC203" s="14">
        <f t="shared" si="3070"/>
      </c>
      <c r="ED203" s="14">
        <f t="shared" si="3081"/>
      </c>
      <c r="EE203" s="14">
        <f t="shared" si="3082"/>
      </c>
      <c r="EF203" s="16"/>
      <c r="EG203" s="9" t="s">
        <v>945</v>
      </c>
      <c r="EH203" s="9" t="s">
        <v>177</v>
      </c>
      <c r="EI203" s="14">
        <f>IFERROR(VLOOKUP($EG203,Data!$B:$CP,Daily!EI$10,0)/VLOOKUP($EG200,Data!$B:$CP,Daily!EI$10,0),0)</f>
      </c>
      <c r="EJ203" s="14">
        <f>IFERROR(VLOOKUP($EG203,Data!$B:$CP,Daily!EJ$10,0)/VLOOKUP($EG200,Data!$B:$CP,Daily!EJ$10,0),0)</f>
      </c>
      <c r="EK203" s="14">
        <f>IFERROR(VLOOKUP($EG203,Data!$B:$CP,Daily!EK$10,0)/VLOOKUP($EG200,Data!$B:$CP,Daily!EK$10,0),0)</f>
      </c>
      <c r="EL203" s="14">
        <f>IFERROR(VLOOKUP($EG203,Data!$B:$CP,Daily!EL$10,0)/VLOOKUP($EG200,Data!$B:$CP,Daily!EL$10,0),0)</f>
      </c>
      <c r="EM203" s="14">
        <f>IFERROR(VLOOKUP($EG203,Data!$B:$CP,Daily!EM$10,0)/VLOOKUP($EG200,Data!$B:$CP,Daily!EM$10,0),0)</f>
      </c>
      <c r="EN203" s="14">
        <f>IFERROR(VLOOKUP($EG203,Data!$B:$CP,Daily!EN$10,0)/VLOOKUP($EG200,Data!$B:$CP,Daily!EN$10,0),0)</f>
      </c>
      <c r="EO203" s="14">
        <f>IFERROR(VLOOKUP($EG203,Data!$B:$CP,Daily!EO$10,0)/VLOOKUP($EG200,Data!$B:$CP,Daily!EO$10,0),0)</f>
      </c>
      <c r="EP203" s="14">
        <f>IFERROR(VLOOKUP($EG203,Data!$B:$CP,Daily!EP$10,0)/VLOOKUP($EG200,Data!$B:$CP,Daily!EP$10,0),0)</f>
      </c>
      <c r="EQ203" s="14">
        <f>IFERROR(VLOOKUP($EG203,Data!$B:$CP,Daily!EQ$10,0)/VLOOKUP($EG200,Data!$B:$CP,Daily!EQ$10,0),0)</f>
      </c>
      <c r="ER203" s="14">
        <f>IFERROR(VLOOKUP($EG203,Data!$B:$CP,Daily!ER$10,0)/VLOOKUP($EG200,Data!$B:$CP,Daily!ER$10,0),0)</f>
      </c>
      <c r="ES203" s="14">
        <f>IFERROR(VLOOKUP($EG203,Data!$B:$CP,Daily!ES$10,0)/VLOOKUP($EG200,Data!$B:$CP,Daily!ES$10,0),0)</f>
      </c>
      <c r="ET203" s="14">
        <f>IFERROR(VLOOKUP($EG203,Data!$B:$CP,Daily!ET$10,0)/VLOOKUP($EG200,Data!$B:$CP,Daily!ET$10,0),0)</f>
      </c>
      <c r="EU203" s="14">
        <f>IFERROR(VLOOKUP($EG203,Data!$B:$CP,Daily!EU$10,0)/VLOOKUP($EG200,Data!$B:$CP,Daily!EU$10,0),0)</f>
      </c>
      <c r="EV203" s="14">
        <f>IFERROR(VLOOKUP($EG203,Data!$B:$CP,Daily!EV$10,0)/VLOOKUP($EG200,Data!$B:$CP,Daily!EV$10,0),0)</f>
      </c>
      <c r="EW203" s="14">
        <f>IFERROR(VLOOKUP($EG203,Data!$B:$CP,Daily!EW$10,0)/VLOOKUP($EG200,Data!$B:$CP,Daily!EW$10,0),0)</f>
      </c>
      <c r="EX203" s="14">
        <f>IFERROR(VLOOKUP($EG203,Data!$B:$CP,Daily!EX$10,0)/VLOOKUP($EG200,Data!$B:$CP,Daily!EX$10,0),0)</f>
      </c>
      <c r="EY203" s="14">
        <f>IFERROR(VLOOKUP($EG203,Data!$B:$CP,Daily!EY$10,0)/VLOOKUP($EG200,Data!$B:$CP,Daily!EY$10,0),0)</f>
      </c>
      <c r="EZ203" s="14">
        <f>IFERROR(VLOOKUP($EG203,Data!$B:$CP,Daily!EZ$10,0)/VLOOKUP($EG200,Data!$B:$CP,Daily!EZ$10,0),0)</f>
      </c>
      <c r="FA203" s="14">
        <f>IFERROR(VLOOKUP($EG203,Data!$B:$CP,Daily!FA$10,0)/VLOOKUP($EG200,Data!$B:$CP,Daily!FA$10,0),0)</f>
      </c>
      <c r="FB203" s="14">
        <f>IFERROR(VLOOKUP($EG203,Data!$B:$CP,Daily!FB$10,0)/VLOOKUP($EG200,Data!$B:$CP,Daily!FB$10,0),0)</f>
      </c>
      <c r="FC203" s="14">
        <f>IFERROR(VLOOKUP($EG203,Data!$B:$CP,Daily!FC$10,0)/VLOOKUP($EG200,Data!$B:$CP,Daily!FC$10,0),0)</f>
      </c>
      <c r="FD203" s="14">
        <f>IFERROR(VLOOKUP($EG203,Data!$B:$CP,Daily!FD$10,0)/VLOOKUP($EG200,Data!$B:$CP,Daily!FD$10,0),0)</f>
      </c>
      <c r="FE203" s="14">
        <f>IFERROR(VLOOKUP($EG203,Data!$B:$CP,Daily!FE$10,0)/VLOOKUP($EG200,Data!$B:$CP,Daily!FE$10,0),0)</f>
      </c>
      <c r="FF203" s="14">
        <f>IFERROR(VLOOKUP($EG203,Data!$B:$CP,Daily!FF$10,0)/VLOOKUP($EG200,Data!$B:$CP,Daily!FF$10,0),0)</f>
      </c>
      <c r="FG203" s="14">
        <f>IFERROR(VLOOKUP($EG203,Data!$B:$CP,Daily!FG$10,0)/VLOOKUP($EG200,Data!$B:$CP,Daily!FG$10,0),0)</f>
      </c>
      <c r="FH203" s="14">
        <f>IFERROR(VLOOKUP($EG203,Data!$B:$CP,Daily!FH$10,0)/VLOOKUP($EG200,Data!$B:$CP,Daily!FH$10,0),0)</f>
      </c>
      <c r="FI203" s="14">
        <f>IFERROR(VLOOKUP($EG203,Data!$B:$CP,Daily!FI$10,0)/VLOOKUP($EG200,Data!$B:$CP,Daily!FI$10,0),0)</f>
      </c>
      <c r="FJ203" s="14">
        <f>IFERROR(VLOOKUP($EG203,Data!$B:$CP,Daily!FJ$10,0)/VLOOKUP($EG200,Data!$B:$CP,Daily!FJ$10,0),0)</f>
      </c>
      <c r="FK203" s="14">
        <f>IFERROR(VLOOKUP($EG203,Data!$B:$CP,Daily!FK$10,0)/VLOOKUP($EG200,Data!$B:$CP,Daily!FK$10,0),0)</f>
      </c>
      <c r="FL203" s="14">
        <f>IFERROR(VLOOKUP($EG203,Data!$B:$CP,Daily!FL$10,0)/VLOOKUP($EG200,Data!$B:$CP,Daily!FL$10,0),0)</f>
      </c>
      <c r="FM203" s="14">
        <f>IFERROR(VLOOKUP($EG203,Data!$B:$CP,Daily!FM$10,0)/VLOOKUP($EG200,Data!$B:$CP,Daily!FM$10,0),0)</f>
      </c>
      <c r="FN203" s="14">
        <f>IFERROR(VLOOKUP($EG203,Data!$B:$CP,Daily!FN$10,0)/VLOOKUP($EG200,Data!$B:$CP,Daily!FN$10,0),0)</f>
      </c>
      <c r="FO203" s="14">
        <f>IFERROR(VLOOKUP($EG203,Data!$B:$CP,Daily!FO$10,0)/VLOOKUP($EG200,Data!$B:$CP,Daily!FO$10,0),0)</f>
      </c>
      <c r="FP203" s="14">
        <f>IFERROR(VLOOKUP($EG203,Data!$B:$CP,Daily!FP$10,0)/VLOOKUP($EG200,Data!$B:$CP,Daily!FP$10,0),0)</f>
      </c>
      <c r="FQ203" s="14">
        <f>IFERROR(VLOOKUP($EG203,Data!$B:$CP,Daily!FQ$10,0)/VLOOKUP($EG200,Data!$B:$CP,Daily!FQ$10,0),0)</f>
      </c>
      <c r="FR203" s="14">
        <f>IFERROR(VLOOKUP($EG203,Data!$B:$CP,Daily!FR$10,0)/VLOOKUP($EG200,Data!$B:$CP,Daily!FR$10,0),0)</f>
      </c>
      <c r="FS203" s="14">
        <f>IFERROR(VLOOKUP($EG203,Data!$B:$CP,Daily!FS$10,0)/VLOOKUP($EG200,Data!$B:$CP,Daily!FS$10,0),0)</f>
      </c>
      <c r="FT203" s="14">
        <f>IFERROR(VLOOKUP($EG203,Data!$B:$CP,Daily!FT$10,0)/VLOOKUP($EG200,Data!$B:$CP,Daily!FT$10,0),0)</f>
      </c>
      <c r="FU203" s="14">
        <f>IFERROR(VLOOKUP($EG203,Data!$B:$CP,Daily!FU$10,0)/VLOOKUP($EG200,Data!$B:$CP,Daily!FU$10,0),0)</f>
      </c>
      <c r="FV203" s="14">
        <f>IFERROR(VLOOKUP($EG203,Data!$B:$CP,Daily!FV$10,0)/VLOOKUP($EG200,Data!$B:$CP,Daily!FV$10,0),0)</f>
      </c>
      <c r="FW203" s="14">
        <f>IFERROR(VLOOKUP($EG203,Data!$B:$CP,Daily!FW$10,0)/VLOOKUP($EG200,Data!$B:$CP,Daily!FW$10,0),0)</f>
      </c>
      <c r="FX203" s="14">
        <f>IFERROR(VLOOKUP($EG203,Data!$B:$CP,Daily!FX$10,0)/VLOOKUP($EG200,Data!$B:$CP,Daily!FX$10,0),0)</f>
      </c>
      <c r="FY203" s="14">
        <f>IFERROR(VLOOKUP($EG203,Data!$B:$CP,Daily!FY$10,0)/VLOOKUP($EG200,Data!$B:$CP,Daily!FY$10,0),0)</f>
      </c>
      <c r="FZ203" s="14">
        <f>IFERROR(VLOOKUP($EG203,Data!$B:$CP,Daily!FZ$10,0)/VLOOKUP($EG200,Data!$B:$CP,Daily!FZ$10,0),0)</f>
      </c>
      <c r="GA203" s="14">
        <f>IFERROR(VLOOKUP($EG203,Data!$B:$CP,Daily!GA$10,0)/VLOOKUP($EG200,Data!$B:$CP,Daily!GA$10,0),0)</f>
      </c>
      <c r="GB203" s="14">
        <f>IFERROR(VLOOKUP($EG203,Data!$B:$CP,Daily!GB$10,0)/VLOOKUP($EG200,Data!$B:$CP,Daily!GB$10,0),0)</f>
      </c>
      <c r="GC203" s="14">
        <f>IFERROR(VLOOKUP($EG203,Data!$B:$CP,Daily!GC$10,0)/VLOOKUP($EG200,Data!$B:$CP,Daily!GC$10,0),0)</f>
      </c>
      <c r="GD203" s="14">
        <f>IFERROR(VLOOKUP($EG203,Data!$B:$CP,Daily!GD$10,0)/VLOOKUP($EG200,Data!$B:$CP,Daily!GD$10,0),0)</f>
      </c>
      <c r="GE203" s="14">
        <f>IFERROR(VLOOKUP($EG203,Data!$B:$CP,Daily!GE$10,0)/VLOOKUP($EG200,Data!$B:$CP,Daily!GE$10,0),0)</f>
      </c>
      <c r="GF203" s="14">
        <f>IFERROR(VLOOKUP($EG203,Data!$B:$CP,Daily!GF$10,0)/VLOOKUP($EG200,Data!$B:$CP,Daily!GF$10,0),0)</f>
      </c>
      <c r="GG203" s="14">
        <f>IFERROR(VLOOKUP($EG203,Data!$B:$CP,Daily!GG$10,0)/VLOOKUP($EG200,Data!$B:$CP,Daily!GG$10,0),0)</f>
      </c>
      <c r="GH203" s="14">
        <f>IFERROR(VLOOKUP($EG203,Data!$B:$CP,Daily!GH$10,0)/VLOOKUP($EG200,Data!$B:$CP,Daily!GH$10,0),0)</f>
      </c>
      <c r="GI203" s="14">
        <f>IFERROR(VLOOKUP($EG203,Data!$B:$CP,Daily!GI$10,0)/VLOOKUP($EG200,Data!$B:$CP,Daily!GI$10,0),0)</f>
      </c>
      <c r="GJ203" s="14">
        <f>IFERROR(VLOOKUP($EG203,Data!$B:$CP,Daily!GJ$10,0)/VLOOKUP($EG200,Data!$B:$CP,Daily!GJ$10,0),0)</f>
      </c>
      <c r="GK203" s="14">
        <f>IFERROR(VLOOKUP($EG203,Data!$B:$CP,Daily!GK$10,0)/VLOOKUP($EG200,Data!$B:$CP,Daily!GK$10,0),0)</f>
      </c>
      <c r="GL203" s="14">
        <f>IFERROR(VLOOKUP($EG203,Data!$B:$CP,Daily!GL$10,0)/VLOOKUP($EG200,Data!$B:$CP,Daily!GL$10,0),0)</f>
      </c>
      <c r="GM203" s="14">
        <f>IFERROR(VLOOKUP($EG203,Data!$B:$CP,Daily!GM$10,0)/VLOOKUP($EG200,Data!$B:$CP,Daily!GM$10,0),0)</f>
      </c>
      <c r="GN203" s="14">
        <f>IFERROR(VLOOKUP($EG203,Data!$B:$CP,Daily!GN$10,0)/VLOOKUP($EG200,Data!$B:$CP,Daily!GN$10,0),0)</f>
      </c>
      <c r="GO203" s="14">
        <f>IFERROR(VLOOKUP($EG203,Data!$B:$CP,Daily!GO$10,0)/VLOOKUP($EG200,Data!$B:$CP,Daily!GO$10,0),0)</f>
      </c>
      <c r="GP203" s="14">
        <f>IFERROR(VLOOKUP($EG203,Data!$B:$CP,Daily!GP$10,0)/VLOOKUP($EG200,Data!$B:$CP,Daily!GP$10,0),0)</f>
      </c>
      <c r="GQ203" s="14">
        <f>IFERROR(VLOOKUP($EG203,Data!$B:$CP,Daily!GQ$10,0)/VLOOKUP($EG200,Data!$B:$CP,Daily!GQ$10,0),0)</f>
      </c>
      <c r="GR203" s="14">
        <f>IFERROR(VLOOKUP($EG203,Data!$B:$CP,Daily!GR$10,0)/VLOOKUP($EG200,Data!$B:$CP,Daily!GR$10,0),0)</f>
      </c>
      <c r="GS203" s="14">
        <f>IFERROR(VLOOKUP($EG203,Data!$B:$CP,Daily!GS$10,0)/VLOOKUP($EG200,Data!$B:$CP,Daily!GS$10,0),0)</f>
      </c>
      <c r="GT203" s="14">
        <f>IFERROR(VLOOKUP($EG203,Data!$B:$CP,Daily!GT$10,0)/VLOOKUP($EG200,Data!$B:$CP,Daily!GT$10,0),0)</f>
      </c>
      <c r="GU203" s="14">
        <f>IFERROR(VLOOKUP($EG203,Data!$B:$CP,Daily!GU$10,0)/VLOOKUP($EG200,Data!$B:$CP,Daily!GU$10,0),0)</f>
      </c>
      <c r="GV203" s="14">
        <f>IFERROR(VLOOKUP($EG203,Data!$B:$CP,Daily!GV$10,0)/VLOOKUP($EG200,Data!$B:$CP,Daily!GV$10,0),0)</f>
      </c>
      <c r="GW203" s="14">
        <f>IFERROR(VLOOKUP($EG203,Data!$B:$CP,Daily!GW$10,0)/VLOOKUP($EG200,Data!$B:$CP,Daily!GW$10,0),0)</f>
      </c>
      <c r="GX203" s="14">
        <f>IFERROR(VLOOKUP($EG203,Data!$B:$CP,Daily!GX$10,0)/VLOOKUP($EG200,Data!$B:$CP,Daily!GX$10,0),0)</f>
      </c>
      <c r="GY203" s="14">
        <f>IFERROR(VLOOKUP($EG203,Data!$B:$CP,Daily!GY$10,0)/VLOOKUP($EG200,Data!$B:$CP,Daily!GY$10,0),0)</f>
      </c>
      <c r="GZ203" s="14">
        <f>IFERROR(VLOOKUP($EG203,Data!$B:$CP,Daily!GZ$10,0)/VLOOKUP($EG200,Data!$B:$CP,Daily!GZ$10,0),0)</f>
      </c>
      <c r="HA203" s="14">
        <f>IFERROR(VLOOKUP($EG203,Data!$B:$CP,Daily!HA$10,0)/VLOOKUP($EG200,Data!$B:$CP,Daily!HA$10,0),0)</f>
      </c>
      <c r="HB203" s="14">
        <f>IFERROR(VLOOKUP($EG203,Data!$B:$CP,Daily!HB$10,0)/VLOOKUP($EG200,Data!$B:$CP,Daily!HB$10,0),0)</f>
      </c>
      <c r="HC203" s="14">
        <f>IFERROR(VLOOKUP($EG203,Data!$B:$CP,Daily!HC$10,0)/VLOOKUP($EG200,Data!$B:$CP,Daily!HC$10,0),0)</f>
      </c>
      <c r="HD203" s="14">
        <f>IFERROR(VLOOKUP($EG203,Data!$B:$CP,Daily!HD$10,0)/VLOOKUP($EG200,Data!$B:$CP,Daily!HD$10,0),0)</f>
      </c>
      <c r="HE203" s="14">
        <f>IFERROR(VLOOKUP($EG203,Data!$B:$CP,Daily!HE$10,0)/VLOOKUP($EG200,Data!$B:$CP,Daily!HE$10,0),0)</f>
      </c>
      <c r="HF203" s="14">
        <f>IFERROR(VLOOKUP($EG203,Data!$B:$CP,Daily!HF$10,0)/VLOOKUP($EG200,Data!$B:$CP,Daily!HF$10,0),0)</f>
      </c>
      <c r="HG203" s="14">
        <f>IFERROR(VLOOKUP($EG203,Data!$B:$CP,Daily!HG$10,0)/VLOOKUP($EG200,Data!$B:$CP,Daily!HG$10,0),0)</f>
      </c>
      <c r="HH203" s="14">
        <f>IFERROR(VLOOKUP($EG203,Data!$B:$CP,Daily!HH$10,0)/VLOOKUP($EG200,Data!$B:$CP,Daily!HH$10,0),0)</f>
      </c>
      <c r="HI203" s="14">
        <f>IFERROR(VLOOKUP($EG203,Data!$B:$CP,Daily!HI$10,0)/VLOOKUP($EG200,Data!$B:$CP,Daily!HI$10,0),0)</f>
      </c>
      <c r="HJ203" s="14">
        <f>IFERROR(VLOOKUP($EG203,Data!$B:$CP,Daily!HJ$10,0)/VLOOKUP($EG200,Data!$B:$CP,Daily!HJ$10,0),0)</f>
      </c>
      <c r="HK203" s="14">
        <f>IFERROR(VLOOKUP($EG203,Data!$B:$CP,Daily!HK$10,0)/VLOOKUP($EG200,Data!$B:$CP,Daily!HK$10,0),0)</f>
      </c>
      <c r="HL203" s="14">
        <f>IFERROR(VLOOKUP($EG203,Data!$B:$CP,Daily!HL$10,0)/VLOOKUP($EG200,Data!$B:$CP,Daily!HL$10,0),0)</f>
      </c>
      <c r="HM203" s="14">
        <f>IFERROR(VLOOKUP($EG203,Data!$B:$CP,Daily!HM$10,0)/VLOOKUP($EG200,Data!$B:$CP,Daily!HM$10,0),0)</f>
      </c>
      <c r="HN203" s="14">
        <f>IFERROR(VLOOKUP($EG203,Data!$B:$CP,Daily!HN$10,0)/VLOOKUP($EG200,Data!$B:$CP,Daily!HN$10,0),0)</f>
      </c>
      <c r="HO203" s="14">
        <f>IFERROR(VLOOKUP($EG203,Data!$B:$CP,Daily!HO$10,0)/VLOOKUP($EG200,Data!$B:$CP,Daily!HO$10,0),0)</f>
      </c>
      <c r="HP203" s="14">
        <f>IFERROR(VLOOKUP($EG203,Data!$B:$CP,Daily!HP$10,0)/VLOOKUP($EG200,Data!$B:$CP,Daily!HP$10,0),0)</f>
      </c>
      <c r="HQ203" s="14">
        <f>IFERROR(VLOOKUP($EG203,Data!$B:$CP,Daily!HQ$10,0)/VLOOKUP($EG200,Data!$B:$CP,Daily!HQ$10,0),0)</f>
      </c>
      <c r="HR203" s="14">
        <f>IFERROR(VLOOKUP($EG203,Data!$B:$CP,Daily!HR$10,0)/VLOOKUP($EG200,Data!$B:$CP,Daily!HR$10,0),0)</f>
      </c>
      <c r="HS203" s="14">
        <f>IFERROR(VLOOKUP($EG203,Data!$B:$CP,Daily!HS$10,0)/VLOOKUP($EG200,Data!$B:$CP,Daily!HS$10,0),0)</f>
      </c>
      <c r="HT203" s="14">
        <f>IFERROR(VLOOKUP($EG203,Data!$B:$CP,Daily!HT$10,0)/VLOOKUP($EG200,Data!$B:$CP,Daily!HT$10,0),0)</f>
      </c>
      <c r="HU203" s="17"/>
      <c r="HV203" s="52">
        <f t="shared" si="1902"/>
      </c>
      <c r="HW203" s="52">
        <f t="shared" si="1903"/>
      </c>
      <c r="HX203" s="52">
        <f t="shared" si="3071"/>
      </c>
      <c r="HY203" s="52">
        <f t="shared" si="3072"/>
      </c>
      <c r="HZ203" s="52">
        <f t="shared" si="3073"/>
      </c>
      <c r="IA203" s="55"/>
      <c r="IB203" s="14">
        <f t="shared" si="3074"/>
      </c>
      <c r="IC203" s="14">
        <f t="shared" si="3083"/>
      </c>
      <c r="ID203" s="14">
        <f t="shared" si="3084"/>
      </c>
      <c r="IE203" s="16"/>
      <c r="IF203" s="9" t="s">
        <v>946</v>
      </c>
      <c r="IG203" s="9" t="s">
        <v>177</v>
      </c>
      <c r="IH203" s="14">
        <f>IFERROR(VLOOKUP($IF203,Data!$B:$CP,Daily!IH$10,0)/VLOOKUP($IF200,Data!$B:$CP,Daily!IH$10,0),0)</f>
      </c>
      <c r="II203" s="14">
        <f>IFERROR(VLOOKUP($IF203,Data!$B:$CP,Daily!II$10,0)/VLOOKUP($IF200,Data!$B:$CP,Daily!II$10,0),0)</f>
      </c>
      <c r="IJ203" s="14">
        <f>IFERROR(VLOOKUP($IF203,Data!$B:$CP,Daily!IJ$10,0)/VLOOKUP($IF200,Data!$B:$CP,Daily!IJ$10,0),0)</f>
      </c>
      <c r="IK203" s="14">
        <f>IFERROR(VLOOKUP($IF203,Data!$B:$CP,Daily!IK$10,0)/VLOOKUP($IF200,Data!$B:$CP,Daily!IK$10,0),0)</f>
      </c>
      <c r="IL203" s="14">
        <f>IFERROR(VLOOKUP($IF203,Data!$B:$CP,Daily!IL$10,0)/VLOOKUP($IF200,Data!$B:$CP,Daily!IL$10,0),0)</f>
      </c>
      <c r="IM203" s="14">
        <f>IFERROR(VLOOKUP($IF203,Data!$B:$CP,Daily!IM$10,0)/VLOOKUP($IF200,Data!$B:$CP,Daily!IM$10,0),0)</f>
      </c>
      <c r="IN203" s="14">
        <f>IFERROR(VLOOKUP($IF203,Data!$B:$CP,Daily!IN$10,0)/VLOOKUP($IF200,Data!$B:$CP,Daily!IN$10,0),0)</f>
      </c>
      <c r="IO203" s="14">
        <f>IFERROR(VLOOKUP($IF203,Data!$B:$CP,Daily!IO$10,0)/VLOOKUP($IF200,Data!$B:$CP,Daily!IO$10,0),0)</f>
      </c>
      <c r="IP203" s="14">
        <f>IFERROR(VLOOKUP($IF203,Data!$B:$CP,Daily!IP$10,0)/VLOOKUP($IF200,Data!$B:$CP,Daily!IP$10,0),0)</f>
      </c>
      <c r="IQ203" s="14">
        <f>IFERROR(VLOOKUP($IF203,Data!$B:$CP,Daily!IQ$10,0)/VLOOKUP($IF200,Data!$B:$CP,Daily!IQ$10,0),0)</f>
      </c>
      <c r="IR203" s="14">
        <f>IFERROR(VLOOKUP($IF203,Data!$B:$CP,Daily!IR$10,0)/VLOOKUP($IF200,Data!$B:$CP,Daily!IR$10,0),0)</f>
      </c>
      <c r="IS203" s="14">
        <f>IFERROR(VLOOKUP($IF203,Data!$B:$CP,Daily!IS$10,0)/VLOOKUP($IF200,Data!$B:$CP,Daily!IS$10,0),0)</f>
      </c>
      <c r="IT203" s="14">
        <f>IFERROR(VLOOKUP($IF203,Data!$B:$CP,Daily!IT$10,0)/VLOOKUP($IF200,Data!$B:$CP,Daily!IT$10,0),0)</f>
      </c>
      <c r="IU203" s="14">
        <f>IFERROR(VLOOKUP($IF203,Data!$B:$CP,Daily!IU$10,0)/VLOOKUP($IF200,Data!$B:$CP,Daily!IU$10,0),0)</f>
      </c>
      <c r="IV203" s="14">
        <f>IFERROR(VLOOKUP($IF203,Data!$B:$CP,Daily!IV$10,0)/VLOOKUP($IF200,Data!$B:$CP,Daily!IV$10,0),0)</f>
      </c>
      <c r="IW203" s="14">
        <f>IFERROR(VLOOKUP($IF203,Data!$B:$CP,Daily!IW$10,0)/VLOOKUP($IF200,Data!$B:$CP,Daily!IW$10,0),0)</f>
      </c>
      <c r="IX203" s="14">
        <f>IFERROR(VLOOKUP($IF203,Data!$B:$CP,Daily!IX$10,0)/VLOOKUP($IF200,Data!$B:$CP,Daily!IX$10,0),0)</f>
      </c>
      <c r="IY203" s="14">
        <f>IFERROR(VLOOKUP($IF203,Data!$B:$CP,Daily!IY$10,0)/VLOOKUP($IF200,Data!$B:$CP,Daily!IY$10,0),0)</f>
      </c>
      <c r="IZ203" s="14">
        <f>IFERROR(VLOOKUP($IF203,Data!$B:$CP,Daily!IZ$10,0)/VLOOKUP($IF200,Data!$B:$CP,Daily!IZ$10,0),0)</f>
      </c>
      <c r="JA203" s="14">
        <f>IFERROR(VLOOKUP($IF203,Data!$B:$CP,Daily!JA$10,0)/VLOOKUP($IF200,Data!$B:$CP,Daily!JA$10,0),0)</f>
      </c>
      <c r="JB203" s="14">
        <f>IFERROR(VLOOKUP($IF203,Data!$B:$CP,Daily!JB$10,0)/VLOOKUP($IF200,Data!$B:$CP,Daily!JB$10,0),0)</f>
      </c>
      <c r="JC203" s="14">
        <f>IFERROR(VLOOKUP($IF203,Data!$B:$CP,Daily!JC$10,0)/VLOOKUP($IF200,Data!$B:$CP,Daily!JC$10,0),0)</f>
      </c>
      <c r="JD203" s="14">
        <f>IFERROR(VLOOKUP($IF203,Data!$B:$CP,Daily!JD$10,0)/VLOOKUP($IF200,Data!$B:$CP,Daily!JD$10,0),0)</f>
      </c>
      <c r="JE203" s="14">
        <f>IFERROR(VLOOKUP($IF203,Data!$B:$CP,Daily!JE$10,0)/VLOOKUP($IF200,Data!$B:$CP,Daily!JE$10,0),0)</f>
      </c>
      <c r="JF203" s="14">
        <f>IFERROR(VLOOKUP($IF203,Data!$B:$CP,Daily!JF$10,0)/VLOOKUP($IF200,Data!$B:$CP,Daily!JF$10,0),0)</f>
      </c>
      <c r="JG203" s="14">
        <f>IFERROR(VLOOKUP($IF203,Data!$B:$CP,Daily!JG$10,0)/VLOOKUP($IF200,Data!$B:$CP,Daily!JG$10,0),0)</f>
      </c>
      <c r="JH203" s="14">
        <f>IFERROR(VLOOKUP($IF203,Data!$B:$CP,Daily!JH$10,0)/VLOOKUP($IF200,Data!$B:$CP,Daily!JH$10,0),0)</f>
      </c>
      <c r="JI203" s="14">
        <f>IFERROR(VLOOKUP($IF203,Data!$B:$CP,Daily!JI$10,0)/VLOOKUP($IF200,Data!$B:$CP,Daily!JI$10,0),0)</f>
      </c>
      <c r="JJ203" s="14">
        <f>IFERROR(VLOOKUP($IF203,Data!$B:$CP,Daily!JJ$10,0)/VLOOKUP($IF200,Data!$B:$CP,Daily!JJ$10,0),0)</f>
      </c>
      <c r="JK203" s="14">
        <f>IFERROR(VLOOKUP($IF203,Data!$B:$CP,Daily!JK$10,0)/VLOOKUP($IF200,Data!$B:$CP,Daily!JK$10,0),0)</f>
      </c>
      <c r="JL203" s="14">
        <f>IFERROR(VLOOKUP($IF203,Data!$B:$CP,Daily!JL$10,0)/VLOOKUP($IF200,Data!$B:$CP,Daily!JL$10,0),0)</f>
      </c>
      <c r="JM203" s="14">
        <f>IFERROR(VLOOKUP($IF203,Data!$B:$CP,Daily!JM$10,0)/VLOOKUP($IF200,Data!$B:$CP,Daily!JM$10,0),0)</f>
      </c>
      <c r="JN203" s="14">
        <f>IFERROR(VLOOKUP($IF203,Data!$B:$CP,Daily!JN$10,0)/VLOOKUP($IF200,Data!$B:$CP,Daily!JN$10,0),0)</f>
      </c>
      <c r="JO203" s="14">
        <f>IFERROR(VLOOKUP($IF203,Data!$B:$CP,Daily!JO$10,0)/VLOOKUP($IF200,Data!$B:$CP,Daily!JO$10,0),0)</f>
      </c>
      <c r="JP203" s="14">
        <f>IFERROR(VLOOKUP($IF203,Data!$B:$CP,Daily!JP$10,0)/VLOOKUP($IF200,Data!$B:$CP,Daily!JP$10,0),0)</f>
      </c>
      <c r="JQ203" s="14">
        <f>IFERROR(VLOOKUP($IF203,Data!$B:$CP,Daily!JQ$10,0)/VLOOKUP($IF200,Data!$B:$CP,Daily!JQ$10,0),0)</f>
      </c>
      <c r="JR203" s="14">
        <f>IFERROR(VLOOKUP($IF203,Data!$B:$CP,Daily!JR$10,0)/VLOOKUP($IF200,Data!$B:$CP,Daily!JR$10,0),0)</f>
      </c>
      <c r="JS203" s="14">
        <f>IFERROR(VLOOKUP($IF203,Data!$B:$CP,Daily!JS$10,0)/VLOOKUP($IF200,Data!$B:$CP,Daily!JS$10,0),0)</f>
      </c>
      <c r="JT203" s="14">
        <f>IFERROR(VLOOKUP($IF203,Data!$B:$CP,Daily!JT$10,0)/VLOOKUP($IF200,Data!$B:$CP,Daily!JT$10,0),0)</f>
      </c>
      <c r="JU203" s="14">
        <f>IFERROR(VLOOKUP($IF203,Data!$B:$CP,Daily!JU$10,0)/VLOOKUP($IF200,Data!$B:$CP,Daily!JU$10,0),0)</f>
      </c>
      <c r="JV203" s="14">
        <f>IFERROR(VLOOKUP($IF203,Data!$B:$CP,Daily!JV$10,0)/VLOOKUP($IF200,Data!$B:$CP,Daily!JV$10,0),0)</f>
      </c>
      <c r="JW203" s="14">
        <f>IFERROR(VLOOKUP($IF203,Data!$B:$CP,Daily!JW$10,0)/VLOOKUP($IF200,Data!$B:$CP,Daily!JW$10,0),0)</f>
      </c>
      <c r="JX203" s="14">
        <f>IFERROR(VLOOKUP($IF203,Data!$B:$CP,Daily!JX$10,0)/VLOOKUP($IF200,Data!$B:$CP,Daily!JX$10,0),0)</f>
      </c>
      <c r="JY203" s="14">
        <f>IFERROR(VLOOKUP($IF203,Data!$B:$CP,Daily!JY$10,0)/VLOOKUP($IF200,Data!$B:$CP,Daily!JY$10,0),0)</f>
      </c>
      <c r="JZ203" s="14">
        <f>IFERROR(VLOOKUP($IF203,Data!$B:$CP,Daily!JZ$10,0)/VLOOKUP($IF200,Data!$B:$CP,Daily!JZ$10,0),0)</f>
      </c>
      <c r="KA203" s="14">
        <f>IFERROR(VLOOKUP($IF203,Data!$B:$CP,Daily!KA$10,0)/VLOOKUP($IF200,Data!$B:$CP,Daily!KA$10,0),0)</f>
      </c>
      <c r="KB203" s="14">
        <f>IFERROR(VLOOKUP($IF203,Data!$B:$CP,Daily!KB$10,0)/VLOOKUP($IF200,Data!$B:$CP,Daily!KB$10,0),0)</f>
      </c>
      <c r="KC203" s="14">
        <f>IFERROR(VLOOKUP($IF203,Data!$B:$CP,Daily!KC$10,0)/VLOOKUP($IF200,Data!$B:$CP,Daily!KC$10,0),0)</f>
      </c>
      <c r="KD203" s="14">
        <f>IFERROR(VLOOKUP($IF203,Data!$B:$CP,Daily!KD$10,0)/VLOOKUP($IF200,Data!$B:$CP,Daily!KD$10,0),0)</f>
      </c>
      <c r="KE203" s="14">
        <f>IFERROR(VLOOKUP($IF203,Data!$B:$CP,Daily!KE$10,0)/VLOOKUP($IF200,Data!$B:$CP,Daily!KE$10,0),0)</f>
      </c>
      <c r="KF203" s="14">
        <f>IFERROR(VLOOKUP($IF203,Data!$B:$CP,Daily!KF$10,0)/VLOOKUP($IF200,Data!$B:$CP,Daily!KF$10,0),0)</f>
      </c>
      <c r="KG203" s="14">
        <f>IFERROR(VLOOKUP($IF203,Data!$B:$CP,Daily!KG$10,0)/VLOOKUP($IF200,Data!$B:$CP,Daily!KG$10,0),0)</f>
      </c>
      <c r="KH203" s="14">
        <f>IFERROR(VLOOKUP($IF203,Data!$B:$CP,Daily!KH$10,0)/VLOOKUP($IF200,Data!$B:$CP,Daily!KH$10,0),0)</f>
      </c>
      <c r="KI203" s="14">
        <f>IFERROR(VLOOKUP($IF203,Data!$B:$CP,Daily!KI$10,0)/VLOOKUP($IF200,Data!$B:$CP,Daily!KI$10,0),0)</f>
      </c>
      <c r="KJ203" s="14">
        <f>IFERROR(VLOOKUP($IF203,Data!$B:$CP,Daily!KJ$10,0)/VLOOKUP($IF200,Data!$B:$CP,Daily!KJ$10,0),0)</f>
      </c>
      <c r="KK203" s="14">
        <f>IFERROR(VLOOKUP($IF203,Data!$B:$CP,Daily!KK$10,0)/VLOOKUP($IF200,Data!$B:$CP,Daily!KK$10,0),0)</f>
      </c>
      <c r="KL203" s="14">
        <f>IFERROR(VLOOKUP($IF203,Data!$B:$CP,Daily!KL$10,0)/VLOOKUP($IF200,Data!$B:$CP,Daily!KL$10,0),0)</f>
      </c>
      <c r="KM203" s="14">
        <f>IFERROR(VLOOKUP($IF203,Data!$B:$CP,Daily!KM$10,0)/VLOOKUP($IF200,Data!$B:$CP,Daily!KM$10,0),0)</f>
      </c>
      <c r="KN203" s="14">
        <f>IFERROR(VLOOKUP($IF203,Data!$B:$CP,Daily!KN$10,0)/VLOOKUP($IF200,Data!$B:$CP,Daily!KN$10,0),0)</f>
      </c>
      <c r="KO203" s="14">
        <f>IFERROR(VLOOKUP($IF203,Data!$B:$CP,Daily!KO$10,0)/VLOOKUP($IF200,Data!$B:$CP,Daily!KO$10,0),0)</f>
      </c>
      <c r="KP203" s="14">
        <f>IFERROR(VLOOKUP($IF203,Data!$B:$CP,Daily!KP$10,0)/VLOOKUP($IF200,Data!$B:$CP,Daily!KP$10,0),0)</f>
      </c>
      <c r="KQ203" s="14">
        <f>IFERROR(VLOOKUP($IF203,Data!$B:$CP,Daily!KQ$10,0)/VLOOKUP($IF200,Data!$B:$CP,Daily!KQ$10,0),0)</f>
      </c>
      <c r="KR203" s="14">
        <f>IFERROR(VLOOKUP($IF203,Data!$B:$CP,Daily!KR$10,0)/VLOOKUP($IF200,Data!$B:$CP,Daily!KR$10,0),0)</f>
      </c>
      <c r="KS203" s="14">
        <f>IFERROR(VLOOKUP($IF203,Data!$B:$CP,Daily!KS$10,0)/VLOOKUP($IF200,Data!$B:$CP,Daily!KS$10,0),0)</f>
      </c>
      <c r="KT203" s="14">
        <f>IFERROR(VLOOKUP($IF203,Data!$B:$CP,Daily!KT$10,0)/VLOOKUP($IF200,Data!$B:$CP,Daily!KT$10,0),0)</f>
      </c>
      <c r="KU203" s="14">
        <f>IFERROR(VLOOKUP($IF203,Data!$B:$CP,Daily!KU$10,0)/VLOOKUP($IF200,Data!$B:$CP,Daily!KU$10,0),0)</f>
      </c>
      <c r="KV203" s="14">
        <f>IFERROR(VLOOKUP($IF203,Data!$B:$CP,Daily!KV$10,0)/VLOOKUP($IF200,Data!$B:$CP,Daily!KV$10,0),0)</f>
      </c>
      <c r="KW203" s="14">
        <f>IFERROR(VLOOKUP($IF203,Data!$B:$CP,Daily!KW$10,0)/VLOOKUP($IF200,Data!$B:$CP,Daily!KW$10,0),0)</f>
      </c>
      <c r="KX203" s="14">
        <f>IFERROR(VLOOKUP($IF203,Data!$B:$CP,Daily!KX$10,0)/VLOOKUP($IF200,Data!$B:$CP,Daily!KX$10,0),0)</f>
      </c>
      <c r="KY203" s="14">
        <f>IFERROR(VLOOKUP($IF203,Data!$B:$CP,Daily!KY$10,0)/VLOOKUP($IF200,Data!$B:$CP,Daily!KY$10,0),0)</f>
      </c>
      <c r="KZ203" s="14">
        <f>IFERROR(VLOOKUP($IF203,Data!$B:$CP,Daily!KZ$10,0)/VLOOKUP($IF200,Data!$B:$CP,Daily!KZ$10,0),0)</f>
      </c>
      <c r="LA203" s="14">
        <f>IFERROR(VLOOKUP($IF203,Data!$B:$CP,Daily!LA$10,0)/VLOOKUP($IF200,Data!$B:$CP,Daily!LA$10,0),0)</f>
      </c>
      <c r="LB203" s="14">
        <f>IFERROR(VLOOKUP($IF203,Data!$B:$CP,Daily!LB$10,0)/VLOOKUP($IF200,Data!$B:$CP,Daily!LB$10,0),0)</f>
      </c>
      <c r="LC203" s="14">
        <f>IFERROR(VLOOKUP($IF203,Data!$B:$CP,Daily!LC$10,0)/VLOOKUP($IF200,Data!$B:$CP,Daily!LC$10,0),0)</f>
      </c>
      <c r="LD203" s="14">
        <f>IFERROR(VLOOKUP($IF203,Data!$B:$CP,Daily!LD$10,0)/VLOOKUP($IF200,Data!$B:$CP,Daily!LD$10,0),0)</f>
      </c>
      <c r="LE203" s="14">
        <f>IFERROR(VLOOKUP($IF203,Data!$B:$CP,Daily!LE$10,0)/VLOOKUP($IF200,Data!$B:$CP,Daily!LE$10,0),0)</f>
      </c>
      <c r="LF203" s="14">
        <f>IFERROR(VLOOKUP($IF203,Data!$B:$CP,Daily!LF$10,0)/VLOOKUP($IF200,Data!$B:$CP,Daily!LF$10,0),0)</f>
      </c>
      <c r="LG203" s="14">
        <f>IFERROR(VLOOKUP($IF203,Data!$B:$CP,Daily!LG$10,0)/VLOOKUP($IF200,Data!$B:$CP,Daily!LG$10,0),0)</f>
      </c>
      <c r="LH203" s="14">
        <f>IFERROR(VLOOKUP($IF203,Data!$B:$CP,Daily!LH$10,0)/VLOOKUP($IF200,Data!$B:$CP,Daily!LH$10,0),0)</f>
      </c>
      <c r="LI203" s="14">
        <f>IFERROR(VLOOKUP($IF203,Data!$B:$CP,Daily!LI$10,0)/VLOOKUP($IF200,Data!$B:$CP,Daily!LI$10,0),0)</f>
      </c>
      <c r="LJ203" s="14">
        <f>IFERROR(VLOOKUP($IF203,Data!$B:$CP,Daily!LJ$10,0)/VLOOKUP($IF200,Data!$B:$CP,Daily!LJ$10,0),0)</f>
      </c>
      <c r="LK203" s="14">
        <f>IFERROR(VLOOKUP($IF203,Data!$B:$CP,Daily!LK$10,0)/VLOOKUP($IF200,Data!$B:$CP,Daily!LK$10,0),0)</f>
      </c>
      <c r="LL203" s="14">
        <f>IFERROR(VLOOKUP($IF203,Data!$B:$CP,Daily!LL$10,0)/VLOOKUP($IF200,Data!$B:$CP,Daily!LL$10,0),0)</f>
      </c>
      <c r="LM203" s="14">
        <f>IFERROR(VLOOKUP($IF203,Data!$B:$CP,Daily!LM$10,0)/VLOOKUP($IF200,Data!$B:$CP,Daily!LM$10,0),0)</f>
      </c>
      <c r="LN203" s="14">
        <f>IFERROR(VLOOKUP($IF203,Data!$B:$CP,Daily!LN$10,0)/VLOOKUP($IF200,Data!$B:$CP,Daily!LN$10,0),0)</f>
      </c>
      <c r="LO203" s="14">
        <f>IFERROR(VLOOKUP($IF203,Data!$B:$CP,Daily!LO$10,0)/VLOOKUP($IF200,Data!$B:$CP,Daily!LO$10,0),0)</f>
      </c>
      <c r="LP203" s="14">
        <f>IFERROR(VLOOKUP($IF203,Data!$B:$CP,Daily!LP$10,0)/VLOOKUP($IF200,Data!$B:$CP,Daily!LP$10,0),0)</f>
      </c>
      <c r="LQ203" s="14">
        <f>IFERROR(VLOOKUP($IF203,Data!$B:$CP,Daily!LQ$10,0)/VLOOKUP($IF200,Data!$B:$CP,Daily!LQ$10,0),0)</f>
      </c>
      <c r="LR203" s="14">
        <f>IFERROR(VLOOKUP($IF203,Data!$B:$CP,Daily!LR$10,0)/VLOOKUP($IF200,Data!$B:$CP,Daily!LR$10,0),0)</f>
      </c>
      <c r="LS203" s="14">
        <f>IFERROR(VLOOKUP($IF203,Data!$B:$CP,Daily!LS$10,0)/VLOOKUP($IF200,Data!$B:$CP,Daily!LS$10,0),0)</f>
      </c>
      <c r="LU203" s="52">
        <f t="shared" si="3075"/>
      </c>
      <c r="LV203" s="52">
        <f t="shared" si="3076"/>
      </c>
      <c r="LW203" s="52">
        <f t="shared" si="3077"/>
      </c>
      <c r="LX203" s="52">
        <f t="shared" si="3078"/>
      </c>
      <c r="LY203" s="52">
        <f t="shared" si="3079"/>
      </c>
      <c r="LZ203" s="53"/>
      <c r="MA203" s="14">
        <f t="shared" si="3080"/>
      </c>
      <c r="MB203" s="14">
        <f t="shared" si="3085"/>
      </c>
      <c r="MC203" s="14">
        <f t="shared" si="3086"/>
      </c>
    </row>
    <row r="204" spans="4:341" x14ac:dyDescent="0.25">
      <c r="D204" s="135" t="s">
        <v>947</v>
      </c>
      <c r="E204" s="67" t="str">
        <f>VLOOKUP($D204,'Metric Nature'!$C:$D,2,0)&amp;IF(($F204&lt;(EA204)),"Below",IF(($F204&gt;(DZ204)),"Above","Within"))</f>
      </c>
      <c r="F204" s="62">
        <f>DU204</f>
      </c>
      <c r="G204" s="92">
        <f>ED204</f>
      </c>
      <c r="H204" s="62">
        <f>IFERROR(((F204-G204)/G204),0)</f>
      </c>
      <c r="I204" s="89">
        <f>EE204</f>
      </c>
      <c r="J204" s="62">
        <f>IFERROR(((F204-I204)/I204),0)</f>
      </c>
      <c r="K204" s="62"/>
      <c r="L204" s="64"/>
      <c r="M204" s="67" t="str">
        <f>VLOOKUP($D204,'Metric Nature'!$C:$D,2,0)&amp;IF(($N204&lt;(HZ204)),"Below",IF(($N204&gt;(HY204)),"Above","Within"))</f>
      </c>
      <c r="N204" s="71">
        <f>HT204</f>
      </c>
      <c r="O204" s="63">
        <f>IC204</f>
      </c>
      <c r="P204" s="98">
        <f>IFERROR(((N204-O204)/O204),0)</f>
      </c>
      <c r="Q204" s="63">
        <f>ID204</f>
      </c>
      <c r="R204" s="69">
        <f>IFERROR(((N204-Q204)/Q204),0)</f>
      </c>
      <c r="S204" s="62"/>
      <c r="T204" s="64"/>
      <c r="U204" s="67" t="str">
        <f>VLOOKUP($D204,'Metric Nature'!$C:$D,2,0)&amp;IF(($V204&lt;(LY204)),"Below",IF(($V204&gt;(LX204)),"Above","Within"))</f>
      </c>
      <c r="V204" s="62">
        <f>LS204</f>
      </c>
      <c r="W204" s="63">
        <f>MB204</f>
      </c>
      <c r="X204" s="62">
        <f>IFERROR(((V204-W204)/W204),0)</f>
      </c>
      <c r="Y204" s="63">
        <f>MC204</f>
      </c>
      <c r="Z204" s="62">
        <f>IFERROR(((V204-Y204)/Y204),0)</f>
      </c>
      <c r="AA204" s="62"/>
      <c r="AB204" s="64"/>
      <c r="AC204" s="60"/>
      <c r="AI204" s="9" t="s">
        <v>947</v>
      </c>
      <c r="AJ204" s="14">
        <f>IFERROR(IFERROR(VLOOKUP($EG204,Data!$B:$CP,Daily!EI$10,0)+VLOOKUP($IF204,Data!$B:$CP,Daily!IH$10,0),0)/IFERROR(VLOOKUP($EG200,Data!$B:$CP,Daily!EI$10,0)+VLOOKUP($IF200,Data!$B:$CP,Daily!IH$10,0),0),0)</f>
      </c>
      <c r="AK204" s="14">
        <f>IFERROR(IFERROR(VLOOKUP($EG204,Data!$B:$CP,Daily!EJ$10,0)+VLOOKUP($IF204,Data!$B:$CP,Daily!II$10,0),0)/IFERROR(VLOOKUP($EG200,Data!$B:$CP,Daily!EJ$10,0)+VLOOKUP($IF200,Data!$B:$CP,Daily!II$10,0),0),0)</f>
      </c>
      <c r="AL204" s="14">
        <f>IFERROR(IFERROR(VLOOKUP($EG204,Data!$B:$CP,Daily!EK$10,0)+VLOOKUP($IF204,Data!$B:$CP,Daily!IJ$10,0),0)/IFERROR(VLOOKUP($EG200,Data!$B:$CP,Daily!EK$10,0)+VLOOKUP($IF200,Data!$B:$CP,Daily!IJ$10,0),0),0)</f>
      </c>
      <c r="AM204" s="14">
        <f>IFERROR(IFERROR(VLOOKUP($EG204,Data!$B:$CP,Daily!EL$10,0)+VLOOKUP($IF204,Data!$B:$CP,Daily!IK$10,0),0)/IFERROR(VLOOKUP($EG200,Data!$B:$CP,Daily!EL$10,0)+VLOOKUP($IF200,Data!$B:$CP,Daily!IK$10,0),0),0)</f>
      </c>
      <c r="AN204" s="14">
        <f>IFERROR(IFERROR(VLOOKUP($EG204,Data!$B:$CP,Daily!EM$10,0)+VLOOKUP($IF204,Data!$B:$CP,Daily!IL$10,0),0)/IFERROR(VLOOKUP($EG200,Data!$B:$CP,Daily!EM$10,0)+VLOOKUP($IF200,Data!$B:$CP,Daily!IL$10,0),0),0)</f>
      </c>
      <c r="AO204" s="14">
        <f>IFERROR(IFERROR(VLOOKUP($EG204,Data!$B:$CP,Daily!EN$10,0)+VLOOKUP($IF204,Data!$B:$CP,Daily!IM$10,0),0)/IFERROR(VLOOKUP($EG200,Data!$B:$CP,Daily!EN$10,0)+VLOOKUP($IF200,Data!$B:$CP,Daily!IM$10,0),0),0)</f>
      </c>
      <c r="AP204" s="14">
        <f>IFERROR(IFERROR(VLOOKUP($EG204,Data!$B:$CP,Daily!EO$10,0)+VLOOKUP($IF204,Data!$B:$CP,Daily!IN$10,0),0)/IFERROR(VLOOKUP($EG200,Data!$B:$CP,Daily!EO$10,0)+VLOOKUP($IF200,Data!$B:$CP,Daily!IN$10,0),0),0)</f>
      </c>
      <c r="AQ204" s="14">
        <f>IFERROR(IFERROR(VLOOKUP($EG204,Data!$B:$CP,Daily!EP$10,0)+VLOOKUP($IF204,Data!$B:$CP,Daily!IO$10,0),0)/IFERROR(VLOOKUP($EG200,Data!$B:$CP,Daily!EP$10,0)+VLOOKUP($IF200,Data!$B:$CP,Daily!IO$10,0),0),0)</f>
      </c>
      <c r="AR204" s="14">
        <f>IFERROR(IFERROR(VLOOKUP($EG204,Data!$B:$CP,Daily!EQ$10,0)+VLOOKUP($IF204,Data!$B:$CP,Daily!IP$10,0),0)/IFERROR(VLOOKUP($EG200,Data!$B:$CP,Daily!EQ$10,0)+VLOOKUP($IF200,Data!$B:$CP,Daily!IP$10,0),0),0)</f>
      </c>
      <c r="AS204" s="14">
        <f>IFERROR(IFERROR(VLOOKUP($EG204,Data!$B:$CP,Daily!ER$10,0)+VLOOKUP($IF204,Data!$B:$CP,Daily!IQ$10,0),0)/IFERROR(VLOOKUP($EG200,Data!$B:$CP,Daily!ER$10,0)+VLOOKUP($IF200,Data!$B:$CP,Daily!IQ$10,0),0),0)</f>
      </c>
      <c r="AT204" s="14">
        <f>IFERROR(IFERROR(VLOOKUP($EG204,Data!$B:$CP,Daily!ES$10,0)+VLOOKUP($IF204,Data!$B:$CP,Daily!IR$10,0),0)/IFERROR(VLOOKUP($EG200,Data!$B:$CP,Daily!ES$10,0)+VLOOKUP($IF200,Data!$B:$CP,Daily!IR$10,0),0),0)</f>
      </c>
      <c r="AU204" s="14">
        <f>IFERROR(IFERROR(VLOOKUP($EG204,Data!$B:$CP,Daily!ET$10,0)+VLOOKUP($IF204,Data!$B:$CP,Daily!IS$10,0),0)/IFERROR(VLOOKUP($EG200,Data!$B:$CP,Daily!ET$10,0)+VLOOKUP($IF200,Data!$B:$CP,Daily!IS$10,0),0),0)</f>
      </c>
      <c r="AV204" s="14">
        <f>IFERROR(IFERROR(VLOOKUP($EG204,Data!$B:$CP,Daily!EU$10,0)+VLOOKUP($IF204,Data!$B:$CP,Daily!IT$10,0),0)/IFERROR(VLOOKUP($EG200,Data!$B:$CP,Daily!EU$10,0)+VLOOKUP($IF200,Data!$B:$CP,Daily!IT$10,0),0),0)</f>
      </c>
      <c r="AW204" s="14">
        <f>IFERROR(IFERROR(VLOOKUP($EG204,Data!$B:$CP,Daily!EV$10,0)+VLOOKUP($IF204,Data!$B:$CP,Daily!IU$10,0),0)/IFERROR(VLOOKUP($EG200,Data!$B:$CP,Daily!EV$10,0)+VLOOKUP($IF200,Data!$B:$CP,Daily!IU$10,0),0),0)</f>
      </c>
      <c r="AX204" s="14">
        <f>IFERROR(IFERROR(VLOOKUP($EG204,Data!$B:$CP,Daily!EW$10,0)+VLOOKUP($IF204,Data!$B:$CP,Daily!IV$10,0),0)/IFERROR(VLOOKUP($EG200,Data!$B:$CP,Daily!EW$10,0)+VLOOKUP($IF200,Data!$B:$CP,Daily!IV$10,0),0),0)</f>
      </c>
      <c r="AY204" s="14">
        <f>IFERROR(IFERROR(VLOOKUP($EG204,Data!$B:$CP,Daily!EX$10,0)+VLOOKUP($IF204,Data!$B:$CP,Daily!IW$10,0),0)/IFERROR(VLOOKUP($EG200,Data!$B:$CP,Daily!EX$10,0)+VLOOKUP($IF200,Data!$B:$CP,Daily!IW$10,0),0),0)</f>
      </c>
      <c r="AZ204" s="14">
        <f>IFERROR(IFERROR(VLOOKUP($EG204,Data!$B:$CP,Daily!EY$10,0)+VLOOKUP($IF204,Data!$B:$CP,Daily!IX$10,0),0)/IFERROR(VLOOKUP($EG200,Data!$B:$CP,Daily!EY$10,0)+VLOOKUP($IF200,Data!$B:$CP,Daily!IX$10,0),0),0)</f>
      </c>
      <c r="BA204" s="14">
        <f>IFERROR(IFERROR(VLOOKUP($EG204,Data!$B:$CP,Daily!EZ$10,0)+VLOOKUP($IF204,Data!$B:$CP,Daily!IY$10,0),0)/IFERROR(VLOOKUP($EG200,Data!$B:$CP,Daily!EZ$10,0)+VLOOKUP($IF200,Data!$B:$CP,Daily!IY$10,0),0),0)</f>
      </c>
      <c r="BB204" s="14">
        <f>IFERROR(IFERROR(VLOOKUP($EG204,Data!$B:$CP,Daily!FA$10,0)+VLOOKUP($IF204,Data!$B:$CP,Daily!IZ$10,0),0)/IFERROR(VLOOKUP($EG200,Data!$B:$CP,Daily!FA$10,0)+VLOOKUP($IF200,Data!$B:$CP,Daily!IZ$10,0),0),0)</f>
      </c>
      <c r="BC204" s="14">
        <f>IFERROR(IFERROR(VLOOKUP($EG204,Data!$B:$CP,Daily!FB$10,0)+VLOOKUP($IF204,Data!$B:$CP,Daily!JA$10,0),0)/IFERROR(VLOOKUP($EG200,Data!$B:$CP,Daily!FB$10,0)+VLOOKUP($IF200,Data!$B:$CP,Daily!JA$10,0),0),0)</f>
      </c>
      <c r="BD204" s="14">
        <f>IFERROR(IFERROR(VLOOKUP($EG204,Data!$B:$CP,Daily!FC$10,0)+VLOOKUP($IF204,Data!$B:$CP,Daily!JB$10,0),0)/IFERROR(VLOOKUP($EG200,Data!$B:$CP,Daily!FC$10,0)+VLOOKUP($IF200,Data!$B:$CP,Daily!JB$10,0),0),0)</f>
      </c>
      <c r="BE204" s="14">
        <f>IFERROR(IFERROR(VLOOKUP($EG204,Data!$B:$CP,Daily!FD$10,0)+VLOOKUP($IF204,Data!$B:$CP,Daily!JC$10,0),0)/IFERROR(VLOOKUP($EG200,Data!$B:$CP,Daily!FD$10,0)+VLOOKUP($IF200,Data!$B:$CP,Daily!JC$10,0),0),0)</f>
      </c>
      <c r="BF204" s="14">
        <f>IFERROR(IFERROR(VLOOKUP($EG204,Data!$B:$CP,Daily!FE$10,0)+VLOOKUP($IF204,Data!$B:$CP,Daily!JD$10,0),0)/IFERROR(VLOOKUP($EG200,Data!$B:$CP,Daily!FE$10,0)+VLOOKUP($IF200,Data!$B:$CP,Daily!JD$10,0),0),0)</f>
      </c>
      <c r="BG204" s="14">
        <f>IFERROR(IFERROR(VLOOKUP($EG204,Data!$B:$CP,Daily!FF$10,0)+VLOOKUP($IF204,Data!$B:$CP,Daily!JE$10,0),0)/IFERROR(VLOOKUP($EG200,Data!$B:$CP,Daily!FF$10,0)+VLOOKUP($IF200,Data!$B:$CP,Daily!JE$10,0),0),0)</f>
      </c>
      <c r="BH204" s="14">
        <f>IFERROR(IFERROR(VLOOKUP($EG204,Data!$B:$CP,Daily!FG$10,0)+VLOOKUP($IF204,Data!$B:$CP,Daily!JF$10,0),0)/IFERROR(VLOOKUP($EG200,Data!$B:$CP,Daily!FG$10,0)+VLOOKUP($IF200,Data!$B:$CP,Daily!JF$10,0),0),0)</f>
      </c>
      <c r="BI204" s="14">
        <f>IFERROR(IFERROR(VLOOKUP($EG204,Data!$B:$CP,Daily!FH$10,0)+VLOOKUP($IF204,Data!$B:$CP,Daily!JG$10,0),0)/IFERROR(VLOOKUP($EG200,Data!$B:$CP,Daily!FH$10,0)+VLOOKUP($IF200,Data!$B:$CP,Daily!JG$10,0),0),0)</f>
      </c>
      <c r="BJ204" s="14">
        <f>IFERROR(IFERROR(VLOOKUP($EG204,Data!$B:$CP,Daily!FI$10,0)+VLOOKUP($IF204,Data!$B:$CP,Daily!JH$10,0),0)/IFERROR(VLOOKUP($EG200,Data!$B:$CP,Daily!FI$10,0)+VLOOKUP($IF200,Data!$B:$CP,Daily!JH$10,0),0),0)</f>
      </c>
      <c r="BK204" s="14">
        <f>IFERROR(IFERROR(VLOOKUP($EG204,Data!$B:$CP,Daily!FJ$10,0)+VLOOKUP($IF204,Data!$B:$CP,Daily!JI$10,0),0)/IFERROR(VLOOKUP($EG200,Data!$B:$CP,Daily!FJ$10,0)+VLOOKUP($IF200,Data!$B:$CP,Daily!JI$10,0),0),0)</f>
      </c>
      <c r="BL204" s="14">
        <f>IFERROR(IFERROR(VLOOKUP($EG204,Data!$B:$CP,Daily!FK$10,0)+VLOOKUP($IF204,Data!$B:$CP,Daily!JJ$10,0),0)/IFERROR(VLOOKUP($EG200,Data!$B:$CP,Daily!FK$10,0)+VLOOKUP($IF200,Data!$B:$CP,Daily!JJ$10,0),0),0)</f>
      </c>
      <c r="BM204" s="14">
        <f>IFERROR(IFERROR(VLOOKUP($EG204,Data!$B:$CP,Daily!FL$10,0)+VLOOKUP($IF204,Data!$B:$CP,Daily!JK$10,0),0)/IFERROR(VLOOKUP($EG200,Data!$B:$CP,Daily!FL$10,0)+VLOOKUP($IF200,Data!$B:$CP,Daily!JK$10,0),0),0)</f>
      </c>
      <c r="BN204" s="14">
        <f>IFERROR(IFERROR(VLOOKUP($EG204,Data!$B:$CP,Daily!FM$10,0)+VLOOKUP($IF204,Data!$B:$CP,Daily!JL$10,0),0)/IFERROR(VLOOKUP($EG200,Data!$B:$CP,Daily!FM$10,0)+VLOOKUP($IF200,Data!$B:$CP,Daily!JL$10,0),0),0)</f>
      </c>
      <c r="BO204" s="14">
        <f>IFERROR(IFERROR(VLOOKUP($EG204,Data!$B:$CP,Daily!FN$10,0)+VLOOKUP($IF204,Data!$B:$CP,Daily!JM$10,0),0)/IFERROR(VLOOKUP($EG200,Data!$B:$CP,Daily!FN$10,0)+VLOOKUP($IF200,Data!$B:$CP,Daily!JM$10,0),0),0)</f>
      </c>
      <c r="BP204" s="14">
        <f>IFERROR(IFERROR(VLOOKUP($EG204,Data!$B:$CP,Daily!FO$10,0)+VLOOKUP($IF204,Data!$B:$CP,Daily!JN$10,0),0)/IFERROR(VLOOKUP($EG200,Data!$B:$CP,Daily!FO$10,0)+VLOOKUP($IF200,Data!$B:$CP,Daily!JN$10,0),0),0)</f>
      </c>
      <c r="BQ204" s="14">
        <f>IFERROR(IFERROR(VLOOKUP($EG204,Data!$B:$CP,Daily!FP$10,0)+VLOOKUP($IF204,Data!$B:$CP,Daily!JO$10,0),0)/IFERROR(VLOOKUP($EG200,Data!$B:$CP,Daily!FP$10,0)+VLOOKUP($IF200,Data!$B:$CP,Daily!JO$10,0),0),0)</f>
      </c>
      <c r="BR204" s="14">
        <f>IFERROR(IFERROR(VLOOKUP($EG204,Data!$B:$CP,Daily!FQ$10,0)+VLOOKUP($IF204,Data!$B:$CP,Daily!JP$10,0),0)/IFERROR(VLOOKUP($EG200,Data!$B:$CP,Daily!FQ$10,0)+VLOOKUP($IF200,Data!$B:$CP,Daily!JP$10,0),0),0)</f>
      </c>
      <c r="BS204" s="14">
        <f>IFERROR(IFERROR(VLOOKUP($EG204,Data!$B:$CP,Daily!FR$10,0)+VLOOKUP($IF204,Data!$B:$CP,Daily!JQ$10,0),0)/IFERROR(VLOOKUP($EG200,Data!$B:$CP,Daily!FR$10,0)+VLOOKUP($IF200,Data!$B:$CP,Daily!JQ$10,0),0),0)</f>
      </c>
      <c r="BT204" s="14">
        <f>IFERROR(IFERROR(VLOOKUP($EG204,Data!$B:$CP,Daily!FS$10,0)+VLOOKUP($IF204,Data!$B:$CP,Daily!JR$10,0),0)/IFERROR(VLOOKUP($EG200,Data!$B:$CP,Daily!FS$10,0)+VLOOKUP($IF200,Data!$B:$CP,Daily!JR$10,0),0),0)</f>
      </c>
      <c r="BU204" s="14">
        <f>IFERROR(IFERROR(VLOOKUP($EG204,Data!$B:$CP,Daily!FT$10,0)+VLOOKUP($IF204,Data!$B:$CP,Daily!JS$10,0),0)/IFERROR(VLOOKUP($EG200,Data!$B:$CP,Daily!FT$10,0)+VLOOKUP($IF200,Data!$B:$CP,Daily!JS$10,0),0),0)</f>
      </c>
      <c r="BV204" s="14">
        <f>IFERROR(IFERROR(VLOOKUP($EG204,Data!$B:$CP,Daily!FU$10,0)+VLOOKUP($IF204,Data!$B:$CP,Daily!JT$10,0),0)/IFERROR(VLOOKUP($EG200,Data!$B:$CP,Daily!FU$10,0)+VLOOKUP($IF200,Data!$B:$CP,Daily!JT$10,0),0),0)</f>
      </c>
      <c r="BW204" s="14">
        <f>IFERROR(IFERROR(VLOOKUP($EG204,Data!$B:$CP,Daily!FV$10,0)+VLOOKUP($IF204,Data!$B:$CP,Daily!JU$10,0),0)/IFERROR(VLOOKUP($EG200,Data!$B:$CP,Daily!FV$10,0)+VLOOKUP($IF200,Data!$B:$CP,Daily!JU$10,0),0),0)</f>
      </c>
      <c r="BX204" s="14">
        <f>IFERROR(IFERROR(VLOOKUP($EG204,Data!$B:$CP,Daily!FW$10,0)+VLOOKUP($IF204,Data!$B:$CP,Daily!JV$10,0),0)/IFERROR(VLOOKUP($EG200,Data!$B:$CP,Daily!FW$10,0)+VLOOKUP($IF200,Data!$B:$CP,Daily!JV$10,0),0),0)</f>
      </c>
      <c r="BY204" s="14">
        <f>IFERROR(IFERROR(VLOOKUP($EG204,Data!$B:$CP,Daily!FX$10,0)+VLOOKUP($IF204,Data!$B:$CP,Daily!JW$10,0),0)/IFERROR(VLOOKUP($EG200,Data!$B:$CP,Daily!FX$10,0)+VLOOKUP($IF200,Data!$B:$CP,Daily!JW$10,0),0),0)</f>
      </c>
      <c r="BZ204" s="14">
        <f>IFERROR(IFERROR(VLOOKUP($EG204,Data!$B:$CP,Daily!FY$10,0)+VLOOKUP($IF204,Data!$B:$CP,Daily!JX$10,0),0)/IFERROR(VLOOKUP($EG200,Data!$B:$CP,Daily!FY$10,0)+VLOOKUP($IF200,Data!$B:$CP,Daily!JX$10,0),0),0)</f>
      </c>
      <c r="CA204" s="14">
        <f>IFERROR(IFERROR(VLOOKUP($EG204,Data!$B:$CP,Daily!FZ$10,0)+VLOOKUP($IF204,Data!$B:$CP,Daily!JY$10,0),0)/IFERROR(VLOOKUP($EG200,Data!$B:$CP,Daily!FZ$10,0)+VLOOKUP($IF200,Data!$B:$CP,Daily!JY$10,0),0),0)</f>
      </c>
      <c r="CB204" s="14">
        <f>IFERROR(IFERROR(VLOOKUP($EG204,Data!$B:$CP,Daily!GA$10,0)+VLOOKUP($IF204,Data!$B:$CP,Daily!JZ$10,0),0)/IFERROR(VLOOKUP($EG200,Data!$B:$CP,Daily!GA$10,0)+VLOOKUP($IF200,Data!$B:$CP,Daily!JZ$10,0),0),0)</f>
      </c>
      <c r="CC204" s="14">
        <f>IFERROR(IFERROR(VLOOKUP($EG204,Data!$B:$CP,Daily!GB$10,0)+VLOOKUP($IF204,Data!$B:$CP,Daily!KA$10,0),0)/IFERROR(VLOOKUP($EG200,Data!$B:$CP,Daily!GB$10,0)+VLOOKUP($IF200,Data!$B:$CP,Daily!KA$10,0),0),0)</f>
      </c>
      <c r="CD204" s="14">
        <f>IFERROR(IFERROR(VLOOKUP($EG204,Data!$B:$CP,Daily!GC$10,0)+VLOOKUP($IF204,Data!$B:$CP,Daily!KB$10,0),0)/IFERROR(VLOOKUP($EG200,Data!$B:$CP,Daily!GC$10,0)+VLOOKUP($IF200,Data!$B:$CP,Daily!KB$10,0),0),0)</f>
      </c>
      <c r="CE204" s="14">
        <f>IFERROR(IFERROR(VLOOKUP($EG204,Data!$B:$CP,Daily!GD$10,0)+VLOOKUP($IF204,Data!$B:$CP,Daily!KC$10,0),0)/IFERROR(VLOOKUP($EG200,Data!$B:$CP,Daily!GD$10,0)+VLOOKUP($IF200,Data!$B:$CP,Daily!KC$10,0),0),0)</f>
      </c>
      <c r="CF204" s="14">
        <f>IFERROR(IFERROR(VLOOKUP($EG204,Data!$B:$CP,Daily!GE$10,0)+VLOOKUP($IF204,Data!$B:$CP,Daily!KD$10,0),0)/IFERROR(VLOOKUP($EG200,Data!$B:$CP,Daily!GE$10,0)+VLOOKUP($IF200,Data!$B:$CP,Daily!KD$10,0),0),0)</f>
      </c>
      <c r="CG204" s="14">
        <f>IFERROR(IFERROR(VLOOKUP($EG204,Data!$B:$CP,Daily!GF$10,0)+VLOOKUP($IF204,Data!$B:$CP,Daily!KE$10,0),0)/IFERROR(VLOOKUP($EG200,Data!$B:$CP,Daily!GF$10,0)+VLOOKUP($IF200,Data!$B:$CP,Daily!KE$10,0),0),0)</f>
      </c>
      <c r="CH204" s="14">
        <f>IFERROR(IFERROR(VLOOKUP($EG204,Data!$B:$CP,Daily!GG$10,0)+VLOOKUP($IF204,Data!$B:$CP,Daily!KF$10,0),0)/IFERROR(VLOOKUP($EG200,Data!$B:$CP,Daily!GG$10,0)+VLOOKUP($IF200,Data!$B:$CP,Daily!KF$10,0),0),0)</f>
      </c>
      <c r="CI204" s="14">
        <f>IFERROR(IFERROR(VLOOKUP($EG204,Data!$B:$CP,Daily!GH$10,0)+VLOOKUP($IF204,Data!$B:$CP,Daily!KG$10,0),0)/IFERROR(VLOOKUP($EG200,Data!$B:$CP,Daily!GH$10,0)+VLOOKUP($IF200,Data!$B:$CP,Daily!KG$10,0),0),0)</f>
      </c>
      <c r="CJ204" s="14">
        <f>IFERROR(IFERROR(VLOOKUP($EG204,Data!$B:$CP,Daily!GI$10,0)+VLOOKUP($IF204,Data!$B:$CP,Daily!KH$10,0),0)/IFERROR(VLOOKUP($EG200,Data!$B:$CP,Daily!GI$10,0)+VLOOKUP($IF200,Data!$B:$CP,Daily!KH$10,0),0),0)</f>
      </c>
      <c r="CK204" s="14">
        <f>IFERROR(IFERROR(VLOOKUP($EG204,Data!$B:$CP,Daily!GJ$10,0)+VLOOKUP($IF204,Data!$B:$CP,Daily!KI$10,0),0)/IFERROR(VLOOKUP($EG200,Data!$B:$CP,Daily!GJ$10,0)+VLOOKUP($IF200,Data!$B:$CP,Daily!KI$10,0),0),0)</f>
      </c>
      <c r="CL204" s="14">
        <f>IFERROR(IFERROR(VLOOKUP($EG204,Data!$B:$CP,Daily!GK$10,0)+VLOOKUP($IF204,Data!$B:$CP,Daily!KJ$10,0),0)/IFERROR(VLOOKUP($EG200,Data!$B:$CP,Daily!GK$10,0)+VLOOKUP($IF200,Data!$B:$CP,Daily!KJ$10,0),0),0)</f>
      </c>
      <c r="CM204" s="14">
        <f>IFERROR(IFERROR(VLOOKUP($EG204,Data!$B:$CP,Daily!GL$10,0)+VLOOKUP($IF204,Data!$B:$CP,Daily!KK$10,0),0)/IFERROR(VLOOKUP($EG200,Data!$B:$CP,Daily!GL$10,0)+VLOOKUP($IF200,Data!$B:$CP,Daily!KK$10,0),0),0)</f>
      </c>
      <c r="CN204" s="14">
        <f>IFERROR(IFERROR(VLOOKUP($EG204,Data!$B:$CP,Daily!GM$10,0)+VLOOKUP($IF204,Data!$B:$CP,Daily!KL$10,0),0)/IFERROR(VLOOKUP($EG200,Data!$B:$CP,Daily!GM$10,0)+VLOOKUP($IF200,Data!$B:$CP,Daily!KL$10,0),0),0)</f>
      </c>
      <c r="CO204" s="14">
        <f>IFERROR(IFERROR(VLOOKUP($EG204,Data!$B:$CP,Daily!GN$10,0)+VLOOKUP($IF204,Data!$B:$CP,Daily!KM$10,0),0)/IFERROR(VLOOKUP($EG200,Data!$B:$CP,Daily!GN$10,0)+VLOOKUP($IF200,Data!$B:$CP,Daily!KM$10,0),0),0)</f>
      </c>
      <c r="CP204" s="14">
        <f>IFERROR(IFERROR(VLOOKUP($EG204,Data!$B:$CP,Daily!GO$10,0)+VLOOKUP($IF204,Data!$B:$CP,Daily!KN$10,0),0)/IFERROR(VLOOKUP($EG200,Data!$B:$CP,Daily!GO$10,0)+VLOOKUP($IF200,Data!$B:$CP,Daily!KN$10,0),0),0)</f>
      </c>
      <c r="CQ204" s="14">
        <f>IFERROR(IFERROR(VLOOKUP($EG204,Data!$B:$CP,Daily!GP$10,0)+VLOOKUP($IF204,Data!$B:$CP,Daily!KO$10,0),0)/IFERROR(VLOOKUP($EG200,Data!$B:$CP,Daily!GP$10,0)+VLOOKUP($IF200,Data!$B:$CP,Daily!KO$10,0),0),0)</f>
      </c>
      <c r="CR204" s="14">
        <f>IFERROR(IFERROR(VLOOKUP($EG204,Data!$B:$CP,Daily!GQ$10,0)+VLOOKUP($IF204,Data!$B:$CP,Daily!KP$10,0),0)/IFERROR(VLOOKUP($EG200,Data!$B:$CP,Daily!GQ$10,0)+VLOOKUP($IF200,Data!$B:$CP,Daily!KP$10,0),0),0)</f>
      </c>
      <c r="CS204" s="14">
        <f>IFERROR(IFERROR(VLOOKUP($EG204,Data!$B:$CP,Daily!GR$10,0)+VLOOKUP($IF204,Data!$B:$CP,Daily!KQ$10,0),0)/IFERROR(VLOOKUP($EG200,Data!$B:$CP,Daily!GR$10,0)+VLOOKUP($IF200,Data!$B:$CP,Daily!KQ$10,0),0),0)</f>
      </c>
      <c r="CT204" s="14">
        <f>IFERROR(IFERROR(VLOOKUP($EG204,Data!$B:$CP,Daily!GS$10,0)+VLOOKUP($IF204,Data!$B:$CP,Daily!KR$10,0),0)/IFERROR(VLOOKUP($EG200,Data!$B:$CP,Daily!GS$10,0)+VLOOKUP($IF200,Data!$B:$CP,Daily!KR$10,0),0),0)</f>
      </c>
      <c r="CU204" s="14">
        <f>IFERROR(IFERROR(VLOOKUP($EG204,Data!$B:$CP,Daily!GT$10,0)+VLOOKUP($IF204,Data!$B:$CP,Daily!KS$10,0),0)/IFERROR(VLOOKUP($EG200,Data!$B:$CP,Daily!GT$10,0)+VLOOKUP($IF200,Data!$B:$CP,Daily!KS$10,0),0),0)</f>
      </c>
      <c r="CV204" s="14">
        <f>IFERROR(IFERROR(VLOOKUP($EG204,Data!$B:$CP,Daily!GU$10,0)+VLOOKUP($IF204,Data!$B:$CP,Daily!KT$10,0),0)/IFERROR(VLOOKUP($EG200,Data!$B:$CP,Daily!GU$10,0)+VLOOKUP($IF200,Data!$B:$CP,Daily!KT$10,0),0),0)</f>
      </c>
      <c r="CW204" s="14">
        <f>IFERROR(IFERROR(VLOOKUP($EG204,Data!$B:$CP,Daily!GV$10,0)+VLOOKUP($IF204,Data!$B:$CP,Daily!KU$10,0),0)/IFERROR(VLOOKUP($EG200,Data!$B:$CP,Daily!GV$10,0)+VLOOKUP($IF200,Data!$B:$CP,Daily!KU$10,0),0),0)</f>
      </c>
      <c r="CX204" s="14">
        <f>IFERROR(IFERROR(VLOOKUP($EG204,Data!$B:$CP,Daily!GW$10,0)+VLOOKUP($IF204,Data!$B:$CP,Daily!KV$10,0),0)/IFERROR(VLOOKUP($EG200,Data!$B:$CP,Daily!GW$10,0)+VLOOKUP($IF200,Data!$B:$CP,Daily!KV$10,0),0),0)</f>
      </c>
      <c r="CY204" s="14">
        <f>IFERROR(IFERROR(VLOOKUP($EG204,Data!$B:$CP,Daily!GX$10,0)+VLOOKUP($IF204,Data!$B:$CP,Daily!KW$10,0),0)/IFERROR(VLOOKUP($EG200,Data!$B:$CP,Daily!GX$10,0)+VLOOKUP($IF200,Data!$B:$CP,Daily!KW$10,0),0),0)</f>
      </c>
      <c r="CZ204" s="14">
        <f>IFERROR(IFERROR(VLOOKUP($EG204,Data!$B:$CP,Daily!GY$10,0)+VLOOKUP($IF204,Data!$B:$CP,Daily!KX$10,0),0)/IFERROR(VLOOKUP($EG200,Data!$B:$CP,Daily!GY$10,0)+VLOOKUP($IF200,Data!$B:$CP,Daily!KX$10,0),0),0)</f>
      </c>
      <c r="DA204" s="14">
        <f>IFERROR(IFERROR(VLOOKUP($EG204,Data!$B:$CP,Daily!GZ$10,0)+VLOOKUP($IF204,Data!$B:$CP,Daily!KY$10,0),0)/IFERROR(VLOOKUP($EG200,Data!$B:$CP,Daily!GZ$10,0)+VLOOKUP($IF200,Data!$B:$CP,Daily!KY$10,0),0),0)</f>
      </c>
      <c r="DB204" s="14">
        <f>IFERROR(IFERROR(VLOOKUP($EG204,Data!$B:$CP,Daily!HA$10,0)+VLOOKUP($IF204,Data!$B:$CP,Daily!KZ$10,0),0)/IFERROR(VLOOKUP($EG200,Data!$B:$CP,Daily!HA$10,0)+VLOOKUP($IF200,Data!$B:$CP,Daily!KZ$10,0),0),0)</f>
      </c>
      <c r="DC204" s="14">
        <f>IFERROR(IFERROR(VLOOKUP($EG204,Data!$B:$CP,Daily!HB$10,0)+VLOOKUP($IF204,Data!$B:$CP,Daily!LA$10,0),0)/IFERROR(VLOOKUP($EG200,Data!$B:$CP,Daily!HB$10,0)+VLOOKUP($IF200,Data!$B:$CP,Daily!LA$10,0),0),0)</f>
      </c>
      <c r="DD204" s="14">
        <f>IFERROR(IFERROR(VLOOKUP($EG204,Data!$B:$CP,Daily!HC$10,0)+VLOOKUP($IF204,Data!$B:$CP,Daily!LB$10,0),0)/IFERROR(VLOOKUP($EG200,Data!$B:$CP,Daily!HC$10,0)+VLOOKUP($IF200,Data!$B:$CP,Daily!LB$10,0),0),0)</f>
      </c>
      <c r="DE204" s="14">
        <f>IFERROR(IFERROR(VLOOKUP($EG204,Data!$B:$CP,Daily!HD$10,0)+VLOOKUP($IF204,Data!$B:$CP,Daily!LC$10,0),0)/IFERROR(VLOOKUP($EG200,Data!$B:$CP,Daily!HD$10,0)+VLOOKUP($IF200,Data!$B:$CP,Daily!LC$10,0),0),0)</f>
      </c>
      <c r="DF204" s="14">
        <f>IFERROR(IFERROR(VLOOKUP($EG204,Data!$B:$CP,Daily!HE$10,0)+VLOOKUP($IF204,Data!$B:$CP,Daily!LD$10,0),0)/IFERROR(VLOOKUP($EG200,Data!$B:$CP,Daily!HE$10,0)+VLOOKUP($IF200,Data!$B:$CP,Daily!LD$10,0),0),0)</f>
      </c>
      <c r="DG204" s="14">
        <f>IFERROR(IFERROR(VLOOKUP($EG204,Data!$B:$CP,Daily!HF$10,0)+VLOOKUP($IF204,Data!$B:$CP,Daily!LE$10,0),0)/IFERROR(VLOOKUP($EG200,Data!$B:$CP,Daily!HF$10,0)+VLOOKUP($IF200,Data!$B:$CP,Daily!LE$10,0),0),0)</f>
      </c>
      <c r="DH204" s="14">
        <f>IFERROR(IFERROR(VLOOKUP($EG204,Data!$B:$CP,Daily!HG$10,0)+VLOOKUP($IF204,Data!$B:$CP,Daily!LF$10,0),0)/IFERROR(VLOOKUP($EG200,Data!$B:$CP,Daily!HG$10,0)+VLOOKUP($IF200,Data!$B:$CP,Daily!LF$10,0),0),0)</f>
      </c>
      <c r="DI204" s="14">
        <f>IFERROR(IFERROR(VLOOKUP($EG204,Data!$B:$CP,Daily!HH$10,0)+VLOOKUP($IF204,Data!$B:$CP,Daily!LG$10,0),0)/IFERROR(VLOOKUP($EG200,Data!$B:$CP,Daily!HH$10,0)+VLOOKUP($IF200,Data!$B:$CP,Daily!LG$10,0),0),0)</f>
      </c>
      <c r="DJ204" s="14">
        <f>IFERROR(IFERROR(VLOOKUP($EG204,Data!$B:$CP,Daily!HI$10,0)+VLOOKUP($IF204,Data!$B:$CP,Daily!LH$10,0),0)/IFERROR(VLOOKUP($EG200,Data!$B:$CP,Daily!HI$10,0)+VLOOKUP($IF200,Data!$B:$CP,Daily!LH$10,0),0),0)</f>
      </c>
      <c r="DK204" s="14">
        <f>IFERROR(IFERROR(VLOOKUP($EG204,Data!$B:$CP,Daily!HJ$10,0)+VLOOKUP($IF204,Data!$B:$CP,Daily!LI$10,0),0)/IFERROR(VLOOKUP($EG200,Data!$B:$CP,Daily!HJ$10,0)+VLOOKUP($IF200,Data!$B:$CP,Daily!LI$10,0),0),0)</f>
      </c>
      <c r="DL204" s="14">
        <f>IFERROR(IFERROR(VLOOKUP($EG204,Data!$B:$CP,Daily!HK$10,0)+VLOOKUP($IF204,Data!$B:$CP,Daily!LJ$10,0),0)/IFERROR(VLOOKUP($EG200,Data!$B:$CP,Daily!HK$10,0)+VLOOKUP($IF200,Data!$B:$CP,Daily!LJ$10,0),0),0)</f>
      </c>
      <c r="DM204" s="14">
        <f>IFERROR(IFERROR(VLOOKUP($EG204,Data!$B:$CP,Daily!HL$10,0)+VLOOKUP($IF204,Data!$B:$CP,Daily!LK$10,0),0)/IFERROR(VLOOKUP($EG200,Data!$B:$CP,Daily!HL$10,0)+VLOOKUP($IF200,Data!$B:$CP,Daily!LK$10,0),0),0)</f>
      </c>
      <c r="DN204" s="14">
        <f>IFERROR(IFERROR(VLOOKUP($EG204,Data!$B:$CP,Daily!HM$10,0)+VLOOKUP($IF204,Data!$B:$CP,Daily!LL$10,0),0)/IFERROR(VLOOKUP($EG200,Data!$B:$CP,Daily!HM$10,0)+VLOOKUP($IF200,Data!$B:$CP,Daily!LL$10,0),0),0)</f>
      </c>
      <c r="DO204" s="14">
        <f>IFERROR(IFERROR(VLOOKUP($EG204,Data!$B:$CP,Daily!HN$10,0)+VLOOKUP($IF204,Data!$B:$CP,Daily!LM$10,0),0)/IFERROR(VLOOKUP($EG200,Data!$B:$CP,Daily!HN$10,0)+VLOOKUP($IF200,Data!$B:$CP,Daily!LM$10,0),0),0)</f>
      </c>
      <c r="DP204" s="14">
        <f>IFERROR(IFERROR(VLOOKUP($EG204,Data!$B:$CP,Daily!HO$10,0)+VLOOKUP($IF204,Data!$B:$CP,Daily!LN$10,0),0)/IFERROR(VLOOKUP($EG200,Data!$B:$CP,Daily!HO$10,0)+VLOOKUP($IF200,Data!$B:$CP,Daily!LN$10,0),0),0)</f>
      </c>
      <c r="DQ204" s="14">
        <f>IFERROR(IFERROR(VLOOKUP($EG204,Data!$B:$CP,Daily!HP$10,0)+VLOOKUP($IF204,Data!$B:$CP,Daily!LO$10,0),0)/IFERROR(VLOOKUP($EG200,Data!$B:$CP,Daily!HP$10,0)+VLOOKUP($IF200,Data!$B:$CP,Daily!LO$10,0),0),0)</f>
      </c>
      <c r="DR204" s="14">
        <f>IFERROR(IFERROR(VLOOKUP($EG204,Data!$B:$CP,Daily!HQ$10,0)+VLOOKUP($IF204,Data!$B:$CP,Daily!LP$10,0),0)/IFERROR(VLOOKUP($EG200,Data!$B:$CP,Daily!HQ$10,0)+VLOOKUP($IF200,Data!$B:$CP,Daily!LP$10,0),0),0)</f>
      </c>
      <c r="DS204" s="14">
        <f>IFERROR(IFERROR(VLOOKUP($EG204,Data!$B:$CP,Daily!HR$10,0)+VLOOKUP($IF204,Data!$B:$CP,Daily!LQ$10,0),0)/IFERROR(VLOOKUP($EG200,Data!$B:$CP,Daily!HR$10,0)+VLOOKUP($IF200,Data!$B:$CP,Daily!LQ$10,0),0),0)</f>
      </c>
      <c r="DT204" s="14">
        <f>IFERROR(IFERROR(VLOOKUP($EG204,Data!$B:$CP,Daily!HS$10,0)+VLOOKUP($IF204,Data!$B:$CP,Daily!LR$10,0),0)/IFERROR(VLOOKUP($EG200,Data!$B:$CP,Daily!HS$10,0)+VLOOKUP($IF200,Data!$B:$CP,Daily!LR$10,0),0),0)</f>
      </c>
      <c r="DU204" s="14">
        <f>IFERROR(IFERROR(VLOOKUP($EG204,Data!$B:$CP,Daily!HT$10,0)+VLOOKUP($IF204,Data!$B:$CP,Daily!LS$10,0),0)/IFERROR(VLOOKUP($EG200,Data!$B:$CP,Daily!HT$10,0)+VLOOKUP($IF200,Data!$B:$CP,Daily!LS$10,0),0),0)</f>
      </c>
      <c r="DV204" s="55"/>
      <c r="DW204" s="14">
        <f t="shared" si="3065"/>
      </c>
      <c r="DX204" s="14">
        <f t="shared" si="3066"/>
      </c>
      <c r="DY204" s="14">
        <f t="shared" si="3067"/>
      </c>
      <c r="DZ204" s="14">
        <f t="shared" si="3068"/>
      </c>
      <c r="EA204" s="14">
        <f t="shared" si="3069"/>
      </c>
      <c r="EB204" s="18"/>
      <c r="EC204" s="14">
        <f t="shared" si="3070"/>
      </c>
      <c r="ED204" s="14">
        <f t="shared" si="3081"/>
      </c>
      <c r="EE204" s="14">
        <f t="shared" si="3082"/>
      </c>
      <c r="EF204" s="16"/>
      <c r="EG204" s="9" t="s">
        <v>948</v>
      </c>
      <c r="EH204" s="9" t="s">
        <v>178</v>
      </c>
      <c r="EI204" s="14">
        <f>IFERROR(VLOOKUP($EG204,Data!$B:$CP,Daily!EI$10,0)/VLOOKUP($EG200,Data!$B:$CP,Daily!EI$10,0),0)</f>
      </c>
      <c r="EJ204" s="14">
        <f>IFERROR(VLOOKUP($EG204,Data!$B:$CP,Daily!EJ$10,0)/VLOOKUP($EG200,Data!$B:$CP,Daily!EJ$10,0),0)</f>
      </c>
      <c r="EK204" s="14">
        <f>IFERROR(VLOOKUP($EG204,Data!$B:$CP,Daily!EK$10,0)/VLOOKUP($EG200,Data!$B:$CP,Daily!EK$10,0),0)</f>
      </c>
      <c r="EL204" s="14">
        <f>IFERROR(VLOOKUP($EG204,Data!$B:$CP,Daily!EL$10,0)/VLOOKUP($EG200,Data!$B:$CP,Daily!EL$10,0),0)</f>
      </c>
      <c r="EM204" s="14">
        <f>IFERROR(VLOOKUP($EG204,Data!$B:$CP,Daily!EM$10,0)/VLOOKUP($EG200,Data!$B:$CP,Daily!EM$10,0),0)</f>
      </c>
      <c r="EN204" s="14">
        <f>IFERROR(VLOOKUP($EG204,Data!$B:$CP,Daily!EN$10,0)/VLOOKUP($EG200,Data!$B:$CP,Daily!EN$10,0),0)</f>
      </c>
      <c r="EO204" s="14">
        <f>IFERROR(VLOOKUP($EG204,Data!$B:$CP,Daily!EO$10,0)/VLOOKUP($EG200,Data!$B:$CP,Daily!EO$10,0),0)</f>
      </c>
      <c r="EP204" s="14">
        <f>IFERROR(VLOOKUP($EG204,Data!$B:$CP,Daily!EP$10,0)/VLOOKUP($EG200,Data!$B:$CP,Daily!EP$10,0),0)</f>
      </c>
      <c r="EQ204" s="14">
        <f>IFERROR(VLOOKUP($EG204,Data!$B:$CP,Daily!EQ$10,0)/VLOOKUP($EG200,Data!$B:$CP,Daily!EQ$10,0),0)</f>
      </c>
      <c r="ER204" s="14">
        <f>IFERROR(VLOOKUP($EG204,Data!$B:$CP,Daily!ER$10,0)/VLOOKUP($EG200,Data!$B:$CP,Daily!ER$10,0),0)</f>
      </c>
      <c r="ES204" s="14">
        <f>IFERROR(VLOOKUP($EG204,Data!$B:$CP,Daily!ES$10,0)/VLOOKUP($EG200,Data!$B:$CP,Daily!ES$10,0),0)</f>
      </c>
      <c r="ET204" s="14">
        <f>IFERROR(VLOOKUP($EG204,Data!$B:$CP,Daily!ET$10,0)/VLOOKUP($EG200,Data!$B:$CP,Daily!ET$10,0),0)</f>
      </c>
      <c r="EU204" s="14">
        <f>IFERROR(VLOOKUP($EG204,Data!$B:$CP,Daily!EU$10,0)/VLOOKUP($EG200,Data!$B:$CP,Daily!EU$10,0),0)</f>
      </c>
      <c r="EV204" s="14">
        <f>IFERROR(VLOOKUP($EG204,Data!$B:$CP,Daily!EV$10,0)/VLOOKUP($EG200,Data!$B:$CP,Daily!EV$10,0),0)</f>
      </c>
      <c r="EW204" s="14">
        <f>IFERROR(VLOOKUP($EG204,Data!$B:$CP,Daily!EW$10,0)/VLOOKUP($EG200,Data!$B:$CP,Daily!EW$10,0),0)</f>
      </c>
      <c r="EX204" s="14">
        <f>IFERROR(VLOOKUP($EG204,Data!$B:$CP,Daily!EX$10,0)/VLOOKUP($EG200,Data!$B:$CP,Daily!EX$10,0),0)</f>
      </c>
      <c r="EY204" s="14">
        <f>IFERROR(VLOOKUP($EG204,Data!$B:$CP,Daily!EY$10,0)/VLOOKUP($EG200,Data!$B:$CP,Daily!EY$10,0),0)</f>
      </c>
      <c r="EZ204" s="14">
        <f>IFERROR(VLOOKUP($EG204,Data!$B:$CP,Daily!EZ$10,0)/VLOOKUP($EG200,Data!$B:$CP,Daily!EZ$10,0),0)</f>
      </c>
      <c r="FA204" s="14">
        <f>IFERROR(VLOOKUP($EG204,Data!$B:$CP,Daily!FA$10,0)/VLOOKUP($EG200,Data!$B:$CP,Daily!FA$10,0),0)</f>
      </c>
      <c r="FB204" s="14">
        <f>IFERROR(VLOOKUP($EG204,Data!$B:$CP,Daily!FB$10,0)/VLOOKUP($EG200,Data!$B:$CP,Daily!FB$10,0),0)</f>
      </c>
      <c r="FC204" s="14">
        <f>IFERROR(VLOOKUP($EG204,Data!$B:$CP,Daily!FC$10,0)/VLOOKUP($EG200,Data!$B:$CP,Daily!FC$10,0),0)</f>
      </c>
      <c r="FD204" s="14">
        <f>IFERROR(VLOOKUP($EG204,Data!$B:$CP,Daily!FD$10,0)/VLOOKUP($EG200,Data!$B:$CP,Daily!FD$10,0),0)</f>
      </c>
      <c r="FE204" s="14">
        <f>IFERROR(VLOOKUP($EG204,Data!$B:$CP,Daily!FE$10,0)/VLOOKUP($EG200,Data!$B:$CP,Daily!FE$10,0),0)</f>
      </c>
      <c r="FF204" s="14">
        <f>IFERROR(VLOOKUP($EG204,Data!$B:$CP,Daily!FF$10,0)/VLOOKUP($EG200,Data!$B:$CP,Daily!FF$10,0),0)</f>
      </c>
      <c r="FG204" s="14">
        <f>IFERROR(VLOOKUP($EG204,Data!$B:$CP,Daily!FG$10,0)/VLOOKUP($EG200,Data!$B:$CP,Daily!FG$10,0),0)</f>
      </c>
      <c r="FH204" s="14">
        <f>IFERROR(VLOOKUP($EG204,Data!$B:$CP,Daily!FH$10,0)/VLOOKUP($EG200,Data!$B:$CP,Daily!FH$10,0),0)</f>
      </c>
      <c r="FI204" s="14">
        <f>IFERROR(VLOOKUP($EG204,Data!$B:$CP,Daily!FI$10,0)/VLOOKUP($EG200,Data!$B:$CP,Daily!FI$10,0),0)</f>
      </c>
      <c r="FJ204" s="14">
        <f>IFERROR(VLOOKUP($EG204,Data!$B:$CP,Daily!FJ$10,0)/VLOOKUP($EG200,Data!$B:$CP,Daily!FJ$10,0),0)</f>
      </c>
      <c r="FK204" s="14">
        <f>IFERROR(VLOOKUP($EG204,Data!$B:$CP,Daily!FK$10,0)/VLOOKUP($EG200,Data!$B:$CP,Daily!FK$10,0),0)</f>
      </c>
      <c r="FL204" s="14">
        <f>IFERROR(VLOOKUP($EG204,Data!$B:$CP,Daily!FL$10,0)/VLOOKUP($EG200,Data!$B:$CP,Daily!FL$10,0),0)</f>
      </c>
      <c r="FM204" s="14">
        <f>IFERROR(VLOOKUP($EG204,Data!$B:$CP,Daily!FM$10,0)/VLOOKUP($EG200,Data!$B:$CP,Daily!FM$10,0),0)</f>
      </c>
      <c r="FN204" s="14">
        <f>IFERROR(VLOOKUP($EG204,Data!$B:$CP,Daily!FN$10,0)/VLOOKUP($EG200,Data!$B:$CP,Daily!FN$10,0),0)</f>
      </c>
      <c r="FO204" s="14">
        <f>IFERROR(VLOOKUP($EG204,Data!$B:$CP,Daily!FO$10,0)/VLOOKUP($EG200,Data!$B:$CP,Daily!FO$10,0),0)</f>
      </c>
      <c r="FP204" s="14">
        <f>IFERROR(VLOOKUP($EG204,Data!$B:$CP,Daily!FP$10,0)/VLOOKUP($EG200,Data!$B:$CP,Daily!FP$10,0),0)</f>
      </c>
      <c r="FQ204" s="14">
        <f>IFERROR(VLOOKUP($EG204,Data!$B:$CP,Daily!FQ$10,0)/VLOOKUP($EG200,Data!$B:$CP,Daily!FQ$10,0),0)</f>
      </c>
      <c r="FR204" s="14">
        <f>IFERROR(VLOOKUP($EG204,Data!$B:$CP,Daily!FR$10,0)/VLOOKUP($EG200,Data!$B:$CP,Daily!FR$10,0),0)</f>
      </c>
      <c r="FS204" s="14">
        <f>IFERROR(VLOOKUP($EG204,Data!$B:$CP,Daily!FS$10,0)/VLOOKUP($EG200,Data!$B:$CP,Daily!FS$10,0),0)</f>
      </c>
      <c r="FT204" s="14">
        <f>IFERROR(VLOOKUP($EG204,Data!$B:$CP,Daily!FT$10,0)/VLOOKUP($EG200,Data!$B:$CP,Daily!FT$10,0),0)</f>
      </c>
      <c r="FU204" s="14">
        <f>IFERROR(VLOOKUP($EG204,Data!$B:$CP,Daily!FU$10,0)/VLOOKUP($EG200,Data!$B:$CP,Daily!FU$10,0),0)</f>
      </c>
      <c r="FV204" s="14">
        <f>IFERROR(VLOOKUP($EG204,Data!$B:$CP,Daily!FV$10,0)/VLOOKUP($EG200,Data!$B:$CP,Daily!FV$10,0),0)</f>
      </c>
      <c r="FW204" s="14">
        <f>IFERROR(VLOOKUP($EG204,Data!$B:$CP,Daily!FW$10,0)/VLOOKUP($EG200,Data!$B:$CP,Daily!FW$10,0),0)</f>
      </c>
      <c r="FX204" s="14">
        <f>IFERROR(VLOOKUP($EG204,Data!$B:$CP,Daily!FX$10,0)/VLOOKUP($EG200,Data!$B:$CP,Daily!FX$10,0),0)</f>
      </c>
      <c r="FY204" s="14">
        <f>IFERROR(VLOOKUP($EG204,Data!$B:$CP,Daily!FY$10,0)/VLOOKUP($EG200,Data!$B:$CP,Daily!FY$10,0),0)</f>
      </c>
      <c r="FZ204" s="14">
        <f>IFERROR(VLOOKUP($EG204,Data!$B:$CP,Daily!FZ$10,0)/VLOOKUP($EG200,Data!$B:$CP,Daily!FZ$10,0),0)</f>
      </c>
      <c r="GA204" s="14">
        <f>IFERROR(VLOOKUP($EG204,Data!$B:$CP,Daily!GA$10,0)/VLOOKUP($EG200,Data!$B:$CP,Daily!GA$10,0),0)</f>
      </c>
      <c r="GB204" s="14">
        <f>IFERROR(VLOOKUP($EG204,Data!$B:$CP,Daily!GB$10,0)/VLOOKUP($EG200,Data!$B:$CP,Daily!GB$10,0),0)</f>
      </c>
      <c r="GC204" s="14">
        <f>IFERROR(VLOOKUP($EG204,Data!$B:$CP,Daily!GC$10,0)/VLOOKUP($EG200,Data!$B:$CP,Daily!GC$10,0),0)</f>
      </c>
      <c r="GD204" s="14">
        <f>IFERROR(VLOOKUP($EG204,Data!$B:$CP,Daily!GD$10,0)/VLOOKUP($EG200,Data!$B:$CP,Daily!GD$10,0),0)</f>
      </c>
      <c r="GE204" s="14">
        <f>IFERROR(VLOOKUP($EG204,Data!$B:$CP,Daily!GE$10,0)/VLOOKUP($EG200,Data!$B:$CP,Daily!GE$10,0),0)</f>
      </c>
      <c r="GF204" s="14">
        <f>IFERROR(VLOOKUP($EG204,Data!$B:$CP,Daily!GF$10,0)/VLOOKUP($EG200,Data!$B:$CP,Daily!GF$10,0),0)</f>
      </c>
      <c r="GG204" s="14">
        <f>IFERROR(VLOOKUP($EG204,Data!$B:$CP,Daily!GG$10,0)/VLOOKUP($EG200,Data!$B:$CP,Daily!GG$10,0),0)</f>
      </c>
      <c r="GH204" s="14">
        <f>IFERROR(VLOOKUP($EG204,Data!$B:$CP,Daily!GH$10,0)/VLOOKUP($EG200,Data!$B:$CP,Daily!GH$10,0),0)</f>
      </c>
      <c r="GI204" s="14">
        <f>IFERROR(VLOOKUP($EG204,Data!$B:$CP,Daily!GI$10,0)/VLOOKUP($EG200,Data!$B:$CP,Daily!GI$10,0),0)</f>
      </c>
      <c r="GJ204" s="14">
        <f>IFERROR(VLOOKUP($EG204,Data!$B:$CP,Daily!GJ$10,0)/VLOOKUP($EG200,Data!$B:$CP,Daily!GJ$10,0),0)</f>
      </c>
      <c r="GK204" s="14">
        <f>IFERROR(VLOOKUP($EG204,Data!$B:$CP,Daily!GK$10,0)/VLOOKUP($EG200,Data!$B:$CP,Daily!GK$10,0),0)</f>
      </c>
      <c r="GL204" s="14">
        <f>IFERROR(VLOOKUP($EG204,Data!$B:$CP,Daily!GL$10,0)/VLOOKUP($EG200,Data!$B:$CP,Daily!GL$10,0),0)</f>
      </c>
      <c r="GM204" s="14">
        <f>IFERROR(VLOOKUP($EG204,Data!$B:$CP,Daily!GM$10,0)/VLOOKUP($EG200,Data!$B:$CP,Daily!GM$10,0),0)</f>
      </c>
      <c r="GN204" s="14">
        <f>IFERROR(VLOOKUP($EG204,Data!$B:$CP,Daily!GN$10,0)/VLOOKUP($EG200,Data!$B:$CP,Daily!GN$10,0),0)</f>
      </c>
      <c r="GO204" s="14">
        <f>IFERROR(VLOOKUP($EG204,Data!$B:$CP,Daily!GO$10,0)/VLOOKUP($EG200,Data!$B:$CP,Daily!GO$10,0),0)</f>
      </c>
      <c r="GP204" s="14">
        <f>IFERROR(VLOOKUP($EG204,Data!$B:$CP,Daily!GP$10,0)/VLOOKUP($EG200,Data!$B:$CP,Daily!GP$10,0),0)</f>
      </c>
      <c r="GQ204" s="14">
        <f>IFERROR(VLOOKUP($EG204,Data!$B:$CP,Daily!GQ$10,0)/VLOOKUP($EG200,Data!$B:$CP,Daily!GQ$10,0),0)</f>
      </c>
      <c r="GR204" s="14">
        <f>IFERROR(VLOOKUP($EG204,Data!$B:$CP,Daily!GR$10,0)/VLOOKUP($EG200,Data!$B:$CP,Daily!GR$10,0),0)</f>
      </c>
      <c r="GS204" s="14">
        <f>IFERROR(VLOOKUP($EG204,Data!$B:$CP,Daily!GS$10,0)/VLOOKUP($EG200,Data!$B:$CP,Daily!GS$10,0),0)</f>
      </c>
      <c r="GT204" s="14">
        <f>IFERROR(VLOOKUP($EG204,Data!$B:$CP,Daily!GT$10,0)/VLOOKUP($EG200,Data!$B:$CP,Daily!GT$10,0),0)</f>
      </c>
      <c r="GU204" s="14">
        <f>IFERROR(VLOOKUP($EG204,Data!$B:$CP,Daily!GU$10,0)/VLOOKUP($EG200,Data!$B:$CP,Daily!GU$10,0),0)</f>
      </c>
      <c r="GV204" s="14">
        <f>IFERROR(VLOOKUP($EG204,Data!$B:$CP,Daily!GV$10,0)/VLOOKUP($EG200,Data!$B:$CP,Daily!GV$10,0),0)</f>
      </c>
      <c r="GW204" s="14">
        <f>IFERROR(VLOOKUP($EG204,Data!$B:$CP,Daily!GW$10,0)/VLOOKUP($EG200,Data!$B:$CP,Daily!GW$10,0),0)</f>
      </c>
      <c r="GX204" s="14">
        <f>IFERROR(VLOOKUP($EG204,Data!$B:$CP,Daily!GX$10,0)/VLOOKUP($EG200,Data!$B:$CP,Daily!GX$10,0),0)</f>
      </c>
      <c r="GY204" s="14">
        <f>IFERROR(VLOOKUP($EG204,Data!$B:$CP,Daily!GY$10,0)/VLOOKUP($EG200,Data!$B:$CP,Daily!GY$10,0),0)</f>
      </c>
      <c r="GZ204" s="14">
        <f>IFERROR(VLOOKUP($EG204,Data!$B:$CP,Daily!GZ$10,0)/VLOOKUP($EG200,Data!$B:$CP,Daily!GZ$10,0),0)</f>
      </c>
      <c r="HA204" s="14">
        <f>IFERROR(VLOOKUP($EG204,Data!$B:$CP,Daily!HA$10,0)/VLOOKUP($EG200,Data!$B:$CP,Daily!HA$10,0),0)</f>
      </c>
      <c r="HB204" s="14">
        <f>IFERROR(VLOOKUP($EG204,Data!$B:$CP,Daily!HB$10,0)/VLOOKUP($EG200,Data!$B:$CP,Daily!HB$10,0),0)</f>
      </c>
      <c r="HC204" s="14">
        <f>IFERROR(VLOOKUP($EG204,Data!$B:$CP,Daily!HC$10,0)/VLOOKUP($EG200,Data!$B:$CP,Daily!HC$10,0),0)</f>
      </c>
      <c r="HD204" s="14">
        <f>IFERROR(VLOOKUP($EG204,Data!$B:$CP,Daily!HD$10,0)/VLOOKUP($EG200,Data!$B:$CP,Daily!HD$10,0),0)</f>
      </c>
      <c r="HE204" s="14">
        <f>IFERROR(VLOOKUP($EG204,Data!$B:$CP,Daily!HE$10,0)/VLOOKUP($EG200,Data!$B:$CP,Daily!HE$10,0),0)</f>
      </c>
      <c r="HF204" s="14">
        <f>IFERROR(VLOOKUP($EG204,Data!$B:$CP,Daily!HF$10,0)/VLOOKUP($EG200,Data!$B:$CP,Daily!HF$10,0),0)</f>
      </c>
      <c r="HG204" s="14">
        <f>IFERROR(VLOOKUP($EG204,Data!$B:$CP,Daily!HG$10,0)/VLOOKUP($EG200,Data!$B:$CP,Daily!HG$10,0),0)</f>
      </c>
      <c r="HH204" s="14">
        <f>IFERROR(VLOOKUP($EG204,Data!$B:$CP,Daily!HH$10,0)/VLOOKUP($EG200,Data!$B:$CP,Daily!HH$10,0),0)</f>
      </c>
      <c r="HI204" s="14">
        <f>IFERROR(VLOOKUP($EG204,Data!$B:$CP,Daily!HI$10,0)/VLOOKUP($EG200,Data!$B:$CP,Daily!HI$10,0),0)</f>
      </c>
      <c r="HJ204" s="14">
        <f>IFERROR(VLOOKUP($EG204,Data!$B:$CP,Daily!HJ$10,0)/VLOOKUP($EG200,Data!$B:$CP,Daily!HJ$10,0),0)</f>
      </c>
      <c r="HK204" s="14">
        <f>IFERROR(VLOOKUP($EG204,Data!$B:$CP,Daily!HK$10,0)/VLOOKUP($EG200,Data!$B:$CP,Daily!HK$10,0),0)</f>
      </c>
      <c r="HL204" s="14">
        <f>IFERROR(VLOOKUP($EG204,Data!$B:$CP,Daily!HL$10,0)/VLOOKUP($EG200,Data!$B:$CP,Daily!HL$10,0),0)</f>
      </c>
      <c r="HM204" s="14">
        <f>IFERROR(VLOOKUP($EG204,Data!$B:$CP,Daily!HM$10,0)/VLOOKUP($EG200,Data!$B:$CP,Daily!HM$10,0),0)</f>
      </c>
      <c r="HN204" s="14">
        <f>IFERROR(VLOOKUP($EG204,Data!$B:$CP,Daily!HN$10,0)/VLOOKUP($EG200,Data!$B:$CP,Daily!HN$10,0),0)</f>
      </c>
      <c r="HO204" s="14">
        <f>IFERROR(VLOOKUP($EG204,Data!$B:$CP,Daily!HO$10,0)/VLOOKUP($EG200,Data!$B:$CP,Daily!HO$10,0),0)</f>
      </c>
      <c r="HP204" s="14">
        <f>IFERROR(VLOOKUP($EG204,Data!$B:$CP,Daily!HP$10,0)/VLOOKUP($EG200,Data!$B:$CP,Daily!HP$10,0),0)</f>
      </c>
      <c r="HQ204" s="14">
        <f>IFERROR(VLOOKUP($EG204,Data!$B:$CP,Daily!HQ$10,0)/VLOOKUP($EG200,Data!$B:$CP,Daily!HQ$10,0),0)</f>
      </c>
      <c r="HR204" s="14">
        <f>IFERROR(VLOOKUP($EG204,Data!$B:$CP,Daily!HR$10,0)/VLOOKUP($EG200,Data!$B:$CP,Daily!HR$10,0),0)</f>
      </c>
      <c r="HS204" s="14">
        <f>IFERROR(VLOOKUP($EG204,Data!$B:$CP,Daily!HS$10,0)/VLOOKUP($EG200,Data!$B:$CP,Daily!HS$10,0),0)</f>
      </c>
      <c r="HT204" s="14">
        <f>IFERROR(VLOOKUP($EG204,Data!$B:$CP,Daily!HT$10,0)/VLOOKUP($EG200,Data!$B:$CP,Daily!HT$10,0),0)</f>
      </c>
      <c r="HU204" s="17"/>
      <c r="HV204" s="52">
        <f t="shared" si="1902"/>
      </c>
      <c r="HW204" s="52">
        <f t="shared" si="1903"/>
      </c>
      <c r="HX204" s="52">
        <f t="shared" si="3071"/>
      </c>
      <c r="HY204" s="52">
        <f t="shared" si="3072"/>
      </c>
      <c r="HZ204" s="52">
        <f t="shared" si="3073"/>
      </c>
      <c r="IA204" s="55"/>
      <c r="IB204" s="14">
        <f t="shared" si="3074"/>
      </c>
      <c r="IC204" s="14">
        <f t="shared" si="3083"/>
      </c>
      <c r="ID204" s="14">
        <f t="shared" si="3084"/>
      </c>
      <c r="IE204" s="16"/>
      <c r="IF204" s="9" t="s">
        <v>949</v>
      </c>
      <c r="IG204" s="9" t="s">
        <v>178</v>
      </c>
      <c r="IH204" s="14">
        <f>IFERROR(VLOOKUP($IF204,Data!$B:$CP,Daily!IH$10,0)/VLOOKUP($IF200,Data!$B:$CP,Daily!IH$10,0),0)</f>
      </c>
      <c r="II204" s="14">
        <f>IFERROR(VLOOKUP($IF204,Data!$B:$CP,Daily!II$10,0)/VLOOKUP($IF200,Data!$B:$CP,Daily!II$10,0),0)</f>
      </c>
      <c r="IJ204" s="14">
        <f>IFERROR(VLOOKUP($IF204,Data!$B:$CP,Daily!IJ$10,0)/VLOOKUP($IF200,Data!$B:$CP,Daily!IJ$10,0),0)</f>
      </c>
      <c r="IK204" s="14">
        <f>IFERROR(VLOOKUP($IF204,Data!$B:$CP,Daily!IK$10,0)/VLOOKUP($IF200,Data!$B:$CP,Daily!IK$10,0),0)</f>
      </c>
      <c r="IL204" s="14">
        <f>IFERROR(VLOOKUP($IF204,Data!$B:$CP,Daily!IL$10,0)/VLOOKUP($IF200,Data!$B:$CP,Daily!IL$10,0),0)</f>
      </c>
      <c r="IM204" s="14">
        <f>IFERROR(VLOOKUP($IF204,Data!$B:$CP,Daily!IM$10,0)/VLOOKUP($IF200,Data!$B:$CP,Daily!IM$10,0),0)</f>
      </c>
      <c r="IN204" s="14">
        <f>IFERROR(VLOOKUP($IF204,Data!$B:$CP,Daily!IN$10,0)/VLOOKUP($IF200,Data!$B:$CP,Daily!IN$10,0),0)</f>
      </c>
      <c r="IO204" s="14">
        <f>IFERROR(VLOOKUP($IF204,Data!$B:$CP,Daily!IO$10,0)/VLOOKUP($IF200,Data!$B:$CP,Daily!IO$10,0),0)</f>
      </c>
      <c r="IP204" s="14">
        <f>IFERROR(VLOOKUP($IF204,Data!$B:$CP,Daily!IP$10,0)/VLOOKUP($IF200,Data!$B:$CP,Daily!IP$10,0),0)</f>
      </c>
      <c r="IQ204" s="14">
        <f>IFERROR(VLOOKUP($IF204,Data!$B:$CP,Daily!IQ$10,0)/VLOOKUP($IF200,Data!$B:$CP,Daily!IQ$10,0),0)</f>
      </c>
      <c r="IR204" s="14">
        <f>IFERROR(VLOOKUP($IF204,Data!$B:$CP,Daily!IR$10,0)/VLOOKUP($IF200,Data!$B:$CP,Daily!IR$10,0),0)</f>
      </c>
      <c r="IS204" s="14">
        <f>IFERROR(VLOOKUP($IF204,Data!$B:$CP,Daily!IS$10,0)/VLOOKUP($IF200,Data!$B:$CP,Daily!IS$10,0),0)</f>
      </c>
      <c r="IT204" s="14">
        <f>IFERROR(VLOOKUP($IF204,Data!$B:$CP,Daily!IT$10,0)/VLOOKUP($IF200,Data!$B:$CP,Daily!IT$10,0),0)</f>
      </c>
      <c r="IU204" s="14">
        <f>IFERROR(VLOOKUP($IF204,Data!$B:$CP,Daily!IU$10,0)/VLOOKUP($IF200,Data!$B:$CP,Daily!IU$10,0),0)</f>
      </c>
      <c r="IV204" s="14">
        <f>IFERROR(VLOOKUP($IF204,Data!$B:$CP,Daily!IV$10,0)/VLOOKUP($IF200,Data!$B:$CP,Daily!IV$10,0),0)</f>
      </c>
      <c r="IW204" s="14">
        <f>IFERROR(VLOOKUP($IF204,Data!$B:$CP,Daily!IW$10,0)/VLOOKUP($IF200,Data!$B:$CP,Daily!IW$10,0),0)</f>
      </c>
      <c r="IX204" s="14">
        <f>IFERROR(VLOOKUP($IF204,Data!$B:$CP,Daily!IX$10,0)/VLOOKUP($IF200,Data!$B:$CP,Daily!IX$10,0),0)</f>
      </c>
      <c r="IY204" s="14">
        <f>IFERROR(VLOOKUP($IF204,Data!$B:$CP,Daily!IY$10,0)/VLOOKUP($IF200,Data!$B:$CP,Daily!IY$10,0),0)</f>
      </c>
      <c r="IZ204" s="14">
        <f>IFERROR(VLOOKUP($IF204,Data!$B:$CP,Daily!IZ$10,0)/VLOOKUP($IF200,Data!$B:$CP,Daily!IZ$10,0),0)</f>
      </c>
      <c r="JA204" s="14">
        <f>IFERROR(VLOOKUP($IF204,Data!$B:$CP,Daily!JA$10,0)/VLOOKUP($IF200,Data!$B:$CP,Daily!JA$10,0),0)</f>
      </c>
      <c r="JB204" s="14">
        <f>IFERROR(VLOOKUP($IF204,Data!$B:$CP,Daily!JB$10,0)/VLOOKUP($IF200,Data!$B:$CP,Daily!JB$10,0),0)</f>
      </c>
      <c r="JC204" s="14">
        <f>IFERROR(VLOOKUP($IF204,Data!$B:$CP,Daily!JC$10,0)/VLOOKUP($IF200,Data!$B:$CP,Daily!JC$10,0),0)</f>
      </c>
      <c r="JD204" s="14">
        <f>IFERROR(VLOOKUP($IF204,Data!$B:$CP,Daily!JD$10,0)/VLOOKUP($IF200,Data!$B:$CP,Daily!JD$10,0),0)</f>
      </c>
      <c r="JE204" s="14">
        <f>IFERROR(VLOOKUP($IF204,Data!$B:$CP,Daily!JE$10,0)/VLOOKUP($IF200,Data!$B:$CP,Daily!JE$10,0),0)</f>
      </c>
      <c r="JF204" s="14">
        <f>IFERROR(VLOOKUP($IF204,Data!$B:$CP,Daily!JF$10,0)/VLOOKUP($IF200,Data!$B:$CP,Daily!JF$10,0),0)</f>
      </c>
      <c r="JG204" s="14">
        <f>IFERROR(VLOOKUP($IF204,Data!$B:$CP,Daily!JG$10,0)/VLOOKUP($IF200,Data!$B:$CP,Daily!JG$10,0),0)</f>
      </c>
      <c r="JH204" s="14">
        <f>IFERROR(VLOOKUP($IF204,Data!$B:$CP,Daily!JH$10,0)/VLOOKUP($IF200,Data!$B:$CP,Daily!JH$10,0),0)</f>
      </c>
      <c r="JI204" s="14">
        <f>IFERROR(VLOOKUP($IF204,Data!$B:$CP,Daily!JI$10,0)/VLOOKUP($IF200,Data!$B:$CP,Daily!JI$10,0),0)</f>
      </c>
      <c r="JJ204" s="14">
        <f>IFERROR(VLOOKUP($IF204,Data!$B:$CP,Daily!JJ$10,0)/VLOOKUP($IF200,Data!$B:$CP,Daily!JJ$10,0),0)</f>
      </c>
      <c r="JK204" s="14">
        <f>IFERROR(VLOOKUP($IF204,Data!$B:$CP,Daily!JK$10,0)/VLOOKUP($IF200,Data!$B:$CP,Daily!JK$10,0),0)</f>
      </c>
      <c r="JL204" s="14">
        <f>IFERROR(VLOOKUP($IF204,Data!$B:$CP,Daily!JL$10,0)/VLOOKUP($IF200,Data!$B:$CP,Daily!JL$10,0),0)</f>
      </c>
      <c r="JM204" s="14">
        <f>IFERROR(VLOOKUP($IF204,Data!$B:$CP,Daily!JM$10,0)/VLOOKUP($IF200,Data!$B:$CP,Daily!JM$10,0),0)</f>
      </c>
      <c r="JN204" s="14">
        <f>IFERROR(VLOOKUP($IF204,Data!$B:$CP,Daily!JN$10,0)/VLOOKUP($IF200,Data!$B:$CP,Daily!JN$10,0),0)</f>
      </c>
      <c r="JO204" s="14">
        <f>IFERROR(VLOOKUP($IF204,Data!$B:$CP,Daily!JO$10,0)/VLOOKUP($IF200,Data!$B:$CP,Daily!JO$10,0),0)</f>
      </c>
      <c r="JP204" s="14">
        <f>IFERROR(VLOOKUP($IF204,Data!$B:$CP,Daily!JP$10,0)/VLOOKUP($IF200,Data!$B:$CP,Daily!JP$10,0),0)</f>
      </c>
      <c r="JQ204" s="14">
        <f>IFERROR(VLOOKUP($IF204,Data!$B:$CP,Daily!JQ$10,0)/VLOOKUP($IF200,Data!$B:$CP,Daily!JQ$10,0),0)</f>
      </c>
      <c r="JR204" s="14">
        <f>IFERROR(VLOOKUP($IF204,Data!$B:$CP,Daily!JR$10,0)/VLOOKUP($IF200,Data!$B:$CP,Daily!JR$10,0),0)</f>
      </c>
      <c r="JS204" s="14">
        <f>IFERROR(VLOOKUP($IF204,Data!$B:$CP,Daily!JS$10,0)/VLOOKUP($IF200,Data!$B:$CP,Daily!JS$10,0),0)</f>
      </c>
      <c r="JT204" s="14">
        <f>IFERROR(VLOOKUP($IF204,Data!$B:$CP,Daily!JT$10,0)/VLOOKUP($IF200,Data!$B:$CP,Daily!JT$10,0),0)</f>
      </c>
      <c r="JU204" s="14">
        <f>IFERROR(VLOOKUP($IF204,Data!$B:$CP,Daily!JU$10,0)/VLOOKUP($IF200,Data!$B:$CP,Daily!JU$10,0),0)</f>
      </c>
      <c r="JV204" s="14">
        <f>IFERROR(VLOOKUP($IF204,Data!$B:$CP,Daily!JV$10,0)/VLOOKUP($IF200,Data!$B:$CP,Daily!JV$10,0),0)</f>
      </c>
      <c r="JW204" s="14">
        <f>IFERROR(VLOOKUP($IF204,Data!$B:$CP,Daily!JW$10,0)/VLOOKUP($IF200,Data!$B:$CP,Daily!JW$10,0),0)</f>
      </c>
      <c r="JX204" s="14">
        <f>IFERROR(VLOOKUP($IF204,Data!$B:$CP,Daily!JX$10,0)/VLOOKUP($IF200,Data!$B:$CP,Daily!JX$10,0),0)</f>
      </c>
      <c r="JY204" s="14">
        <f>IFERROR(VLOOKUP($IF204,Data!$B:$CP,Daily!JY$10,0)/VLOOKUP($IF200,Data!$B:$CP,Daily!JY$10,0),0)</f>
      </c>
      <c r="JZ204" s="14">
        <f>IFERROR(VLOOKUP($IF204,Data!$B:$CP,Daily!JZ$10,0)/VLOOKUP($IF200,Data!$B:$CP,Daily!JZ$10,0),0)</f>
      </c>
      <c r="KA204" s="14">
        <f>IFERROR(VLOOKUP($IF204,Data!$B:$CP,Daily!KA$10,0)/VLOOKUP($IF200,Data!$B:$CP,Daily!KA$10,0),0)</f>
      </c>
      <c r="KB204" s="14">
        <f>IFERROR(VLOOKUP($IF204,Data!$B:$CP,Daily!KB$10,0)/VLOOKUP($IF200,Data!$B:$CP,Daily!KB$10,0),0)</f>
      </c>
      <c r="KC204" s="14">
        <f>IFERROR(VLOOKUP($IF204,Data!$B:$CP,Daily!KC$10,0)/VLOOKUP($IF200,Data!$B:$CP,Daily!KC$10,0),0)</f>
      </c>
      <c r="KD204" s="14">
        <f>IFERROR(VLOOKUP($IF204,Data!$B:$CP,Daily!KD$10,0)/VLOOKUP($IF200,Data!$B:$CP,Daily!KD$10,0),0)</f>
      </c>
      <c r="KE204" s="14">
        <f>IFERROR(VLOOKUP($IF204,Data!$B:$CP,Daily!KE$10,0)/VLOOKUP($IF200,Data!$B:$CP,Daily!KE$10,0),0)</f>
      </c>
      <c r="KF204" s="14">
        <f>IFERROR(VLOOKUP($IF204,Data!$B:$CP,Daily!KF$10,0)/VLOOKUP($IF200,Data!$B:$CP,Daily!KF$10,0),0)</f>
      </c>
      <c r="KG204" s="14">
        <f>IFERROR(VLOOKUP($IF204,Data!$B:$CP,Daily!KG$10,0)/VLOOKUP($IF200,Data!$B:$CP,Daily!KG$10,0),0)</f>
      </c>
      <c r="KH204" s="14">
        <f>IFERROR(VLOOKUP($IF204,Data!$B:$CP,Daily!KH$10,0)/VLOOKUP($IF200,Data!$B:$CP,Daily!KH$10,0),0)</f>
      </c>
      <c r="KI204" s="14">
        <f>IFERROR(VLOOKUP($IF204,Data!$B:$CP,Daily!KI$10,0)/VLOOKUP($IF200,Data!$B:$CP,Daily!KI$10,0),0)</f>
      </c>
      <c r="KJ204" s="14">
        <f>IFERROR(VLOOKUP($IF204,Data!$B:$CP,Daily!KJ$10,0)/VLOOKUP($IF200,Data!$B:$CP,Daily!KJ$10,0),0)</f>
      </c>
      <c r="KK204" s="14">
        <f>IFERROR(VLOOKUP($IF204,Data!$B:$CP,Daily!KK$10,0)/VLOOKUP($IF200,Data!$B:$CP,Daily!KK$10,0),0)</f>
      </c>
      <c r="KL204" s="14">
        <f>IFERROR(VLOOKUP($IF204,Data!$B:$CP,Daily!KL$10,0)/VLOOKUP($IF200,Data!$B:$CP,Daily!KL$10,0),0)</f>
      </c>
      <c r="KM204" s="14">
        <f>IFERROR(VLOOKUP($IF204,Data!$B:$CP,Daily!KM$10,0)/VLOOKUP($IF200,Data!$B:$CP,Daily!KM$10,0),0)</f>
      </c>
      <c r="KN204" s="14">
        <f>IFERROR(VLOOKUP($IF204,Data!$B:$CP,Daily!KN$10,0)/VLOOKUP($IF200,Data!$B:$CP,Daily!KN$10,0),0)</f>
      </c>
      <c r="KO204" s="14">
        <f>IFERROR(VLOOKUP($IF204,Data!$B:$CP,Daily!KO$10,0)/VLOOKUP($IF200,Data!$B:$CP,Daily!KO$10,0),0)</f>
      </c>
      <c r="KP204" s="14">
        <f>IFERROR(VLOOKUP($IF204,Data!$B:$CP,Daily!KP$10,0)/VLOOKUP($IF200,Data!$B:$CP,Daily!KP$10,0),0)</f>
      </c>
      <c r="KQ204" s="14">
        <f>IFERROR(VLOOKUP($IF204,Data!$B:$CP,Daily!KQ$10,0)/VLOOKUP($IF200,Data!$B:$CP,Daily!KQ$10,0),0)</f>
      </c>
      <c r="KR204" s="14">
        <f>IFERROR(VLOOKUP($IF204,Data!$B:$CP,Daily!KR$10,0)/VLOOKUP($IF200,Data!$B:$CP,Daily!KR$10,0),0)</f>
      </c>
      <c r="KS204" s="14">
        <f>IFERROR(VLOOKUP($IF204,Data!$B:$CP,Daily!KS$10,0)/VLOOKUP($IF200,Data!$B:$CP,Daily!KS$10,0),0)</f>
      </c>
      <c r="KT204" s="14">
        <f>IFERROR(VLOOKUP($IF204,Data!$B:$CP,Daily!KT$10,0)/VLOOKUP($IF200,Data!$B:$CP,Daily!KT$10,0),0)</f>
      </c>
      <c r="KU204" s="14">
        <f>IFERROR(VLOOKUP($IF204,Data!$B:$CP,Daily!KU$10,0)/VLOOKUP($IF200,Data!$B:$CP,Daily!KU$10,0),0)</f>
      </c>
      <c r="KV204" s="14">
        <f>IFERROR(VLOOKUP($IF204,Data!$B:$CP,Daily!KV$10,0)/VLOOKUP($IF200,Data!$B:$CP,Daily!KV$10,0),0)</f>
      </c>
      <c r="KW204" s="14">
        <f>IFERROR(VLOOKUP($IF204,Data!$B:$CP,Daily!KW$10,0)/VLOOKUP($IF200,Data!$B:$CP,Daily!KW$10,0),0)</f>
      </c>
      <c r="KX204" s="14">
        <f>IFERROR(VLOOKUP($IF204,Data!$B:$CP,Daily!KX$10,0)/VLOOKUP($IF200,Data!$B:$CP,Daily!KX$10,0),0)</f>
      </c>
      <c r="KY204" s="14">
        <f>IFERROR(VLOOKUP($IF204,Data!$B:$CP,Daily!KY$10,0)/VLOOKUP($IF200,Data!$B:$CP,Daily!KY$10,0),0)</f>
      </c>
      <c r="KZ204" s="14">
        <f>IFERROR(VLOOKUP($IF204,Data!$B:$CP,Daily!KZ$10,0)/VLOOKUP($IF200,Data!$B:$CP,Daily!KZ$10,0),0)</f>
      </c>
      <c r="LA204" s="14">
        <f>IFERROR(VLOOKUP($IF204,Data!$B:$CP,Daily!LA$10,0)/VLOOKUP($IF200,Data!$B:$CP,Daily!LA$10,0),0)</f>
      </c>
      <c r="LB204" s="14">
        <f>IFERROR(VLOOKUP($IF204,Data!$B:$CP,Daily!LB$10,0)/VLOOKUP($IF200,Data!$B:$CP,Daily!LB$10,0),0)</f>
      </c>
      <c r="LC204" s="14">
        <f>IFERROR(VLOOKUP($IF204,Data!$B:$CP,Daily!LC$10,0)/VLOOKUP($IF200,Data!$B:$CP,Daily!LC$10,0),0)</f>
      </c>
      <c r="LD204" s="14">
        <f>IFERROR(VLOOKUP($IF204,Data!$B:$CP,Daily!LD$10,0)/VLOOKUP($IF200,Data!$B:$CP,Daily!LD$10,0),0)</f>
      </c>
      <c r="LE204" s="14">
        <f>IFERROR(VLOOKUP($IF204,Data!$B:$CP,Daily!LE$10,0)/VLOOKUP($IF200,Data!$B:$CP,Daily!LE$10,0),0)</f>
      </c>
      <c r="LF204" s="14">
        <f>IFERROR(VLOOKUP($IF204,Data!$B:$CP,Daily!LF$10,0)/VLOOKUP($IF200,Data!$B:$CP,Daily!LF$10,0),0)</f>
      </c>
      <c r="LG204" s="14">
        <f>IFERROR(VLOOKUP($IF204,Data!$B:$CP,Daily!LG$10,0)/VLOOKUP($IF200,Data!$B:$CP,Daily!LG$10,0),0)</f>
      </c>
      <c r="LH204" s="14">
        <f>IFERROR(VLOOKUP($IF204,Data!$B:$CP,Daily!LH$10,0)/VLOOKUP($IF200,Data!$B:$CP,Daily!LH$10,0),0)</f>
      </c>
      <c r="LI204" s="14">
        <f>IFERROR(VLOOKUP($IF204,Data!$B:$CP,Daily!LI$10,0)/VLOOKUP($IF200,Data!$B:$CP,Daily!LI$10,0),0)</f>
      </c>
      <c r="LJ204" s="14">
        <f>IFERROR(VLOOKUP($IF204,Data!$B:$CP,Daily!LJ$10,0)/VLOOKUP($IF200,Data!$B:$CP,Daily!LJ$10,0),0)</f>
      </c>
      <c r="LK204" s="14">
        <f>IFERROR(VLOOKUP($IF204,Data!$B:$CP,Daily!LK$10,0)/VLOOKUP($IF200,Data!$B:$CP,Daily!LK$10,0),0)</f>
      </c>
      <c r="LL204" s="14">
        <f>IFERROR(VLOOKUP($IF204,Data!$B:$CP,Daily!LL$10,0)/VLOOKUP($IF200,Data!$B:$CP,Daily!LL$10,0),0)</f>
      </c>
      <c r="LM204" s="14">
        <f>IFERROR(VLOOKUP($IF204,Data!$B:$CP,Daily!LM$10,0)/VLOOKUP($IF200,Data!$B:$CP,Daily!LM$10,0),0)</f>
      </c>
      <c r="LN204" s="14">
        <f>IFERROR(VLOOKUP($IF204,Data!$B:$CP,Daily!LN$10,0)/VLOOKUP($IF200,Data!$B:$CP,Daily!LN$10,0),0)</f>
      </c>
      <c r="LO204" s="14">
        <f>IFERROR(VLOOKUP($IF204,Data!$B:$CP,Daily!LO$10,0)/VLOOKUP($IF200,Data!$B:$CP,Daily!LO$10,0),0)</f>
      </c>
      <c r="LP204" s="14">
        <f>IFERROR(VLOOKUP($IF204,Data!$B:$CP,Daily!LP$10,0)/VLOOKUP($IF200,Data!$B:$CP,Daily!LP$10,0),0)</f>
      </c>
      <c r="LQ204" s="14">
        <f>IFERROR(VLOOKUP($IF204,Data!$B:$CP,Daily!LQ$10,0)/VLOOKUP($IF200,Data!$B:$CP,Daily!LQ$10,0),0)</f>
      </c>
      <c r="LR204" s="14">
        <f>IFERROR(VLOOKUP($IF204,Data!$B:$CP,Daily!LR$10,0)/VLOOKUP($IF200,Data!$B:$CP,Daily!LR$10,0),0)</f>
      </c>
      <c r="LS204" s="14">
        <f>IFERROR(VLOOKUP($IF204,Data!$B:$CP,Daily!LS$10,0)/VLOOKUP($IF200,Data!$B:$CP,Daily!LS$10,0),0)</f>
      </c>
      <c r="LU204" s="52">
        <f t="shared" si="3075"/>
      </c>
      <c r="LV204" s="52">
        <f t="shared" si="3076"/>
      </c>
      <c r="LW204" s="52">
        <f t="shared" si="3077"/>
      </c>
      <c r="LX204" s="52">
        <f t="shared" si="3078"/>
      </c>
      <c r="LY204" s="52">
        <f t="shared" si="3079"/>
      </c>
      <c r="LZ204" s="53"/>
      <c r="MA204" s="14">
        <f t="shared" si="3080"/>
      </c>
      <c r="MB204" s="14">
        <f t="shared" si="3085"/>
      </c>
      <c r="MC204" s="14">
        <f t="shared" si="3086"/>
      </c>
    </row>
    <row r="205" spans="4:341" x14ac:dyDescent="0.25">
      <c r="D205" s="130" t="s">
        <v>950</v>
      </c>
      <c r="E205" s="67" t="str">
        <f>VLOOKUP($D205,'Metric Nature'!$C:$D,2,0)&amp;IF(($F205&lt;(EA205)),"Below",IF(($F205&gt;(DZ205)),"Above","Within"))</f>
      </c>
      <c r="F205" s="62">
        <f t="shared" si="3087"/>
      </c>
      <c r="G205" s="92">
        <f t="shared" si="3088"/>
      </c>
      <c r="H205" s="62">
        <f t="shared" si="3089"/>
      </c>
      <c r="I205" s="89">
        <f t="shared" si="3090"/>
      </c>
      <c r="J205" s="62">
        <f t="shared" si="3091"/>
      </c>
      <c r="K205" s="62">
        <f t="shared" ref="K205" si="3102">EC205</f>
      </c>
      <c r="L205" s="64"/>
      <c r="M205" s="67" t="str">
        <f>VLOOKUP($D205,'Metric Nature'!$C:$D,2,0)&amp;IF(($N205&lt;(HZ205)),"Below",IF(($N205&gt;(HY205)),"Above","Within"))</f>
      </c>
      <c r="N205" s="71">
        <f t="shared" ref="N205" si="3103">HT205</f>
      </c>
      <c r="O205" s="63">
        <f t="shared" ref="O205" si="3104">IC205</f>
      </c>
      <c r="P205" s="98">
        <f t="shared" ref="P205" si="3105">IFERROR(((N205-O205)/O205),0)</f>
      </c>
      <c r="Q205" s="63">
        <f t="shared" ref="Q205" si="3106">ID205</f>
      </c>
      <c r="R205" s="69">
        <f t="shared" ref="R205" si="3107">IFERROR(((N205-Q205)/Q205),0)</f>
      </c>
      <c r="S205" s="62">
        <f t="shared" ref="S205" si="3108">IB205</f>
      </c>
      <c r="T205" s="64"/>
      <c r="U205" s="67" t="str">
        <f>VLOOKUP($D205,'Metric Nature'!$C:$D,2,0)&amp;IF(($V205&lt;(LY205)),"Below",IF(($V205&gt;(LX205)),"Above","Within"))</f>
      </c>
      <c r="V205" s="62">
        <f t="shared" ref="V205" si="3109">LS205</f>
      </c>
      <c r="W205" s="63">
        <f t="shared" ref="W205" si="3110">MB205</f>
      </c>
      <c r="X205" s="62">
        <f t="shared" ref="X205" si="3111">IFERROR(((V205-W205)/W205),0)</f>
      </c>
      <c r="Y205" s="63">
        <f t="shared" ref="Y205" si="3112">MC205</f>
      </c>
      <c r="Z205" s="62">
        <f t="shared" ref="Z205" si="3113">IFERROR(((V205-Y205)/Y205),0)</f>
      </c>
      <c r="AA205" s="62">
        <f t="shared" ref="AA205" si="3114">MA205</f>
      </c>
      <c r="AB205" s="64"/>
      <c r="AC205" s="60"/>
      <c r="AI205" s="9" t="s">
        <v>951</v>
      </c>
      <c r="AJ205" s="14">
        <f>IFERROR(IFERROR(VLOOKUP($EG205,Data!$B:$CP,Daily!EI$10,0)+VLOOKUP($IF205,Data!$B:$CP,Daily!IH$10,0),0)/AJ$198,0)</f>
      </c>
      <c r="AK205" s="14">
        <f>IFERROR(IFERROR(VLOOKUP($EG205,Data!$B:$CP,Daily!EJ$10,0)+VLOOKUP($IF205,Data!$B:$CP,Daily!II$10,0),0)/AK$198,0)</f>
      </c>
      <c r="AL205" s="14">
        <f>IFERROR(IFERROR(VLOOKUP($EG205,Data!$B:$CP,Daily!EK$10,0)+VLOOKUP($IF205,Data!$B:$CP,Daily!IJ$10,0),0)/AL$198,0)</f>
      </c>
      <c r="AM205" s="14">
        <f>IFERROR(IFERROR(VLOOKUP($EG205,Data!$B:$CP,Daily!EL$10,0)+VLOOKUP($IF205,Data!$B:$CP,Daily!IK$10,0),0)/AM$198,0)</f>
      </c>
      <c r="AN205" s="14">
        <f>IFERROR(IFERROR(VLOOKUP($EG205,Data!$B:$CP,Daily!EM$10,0)+VLOOKUP($IF205,Data!$B:$CP,Daily!IL$10,0),0)/AN$198,0)</f>
      </c>
      <c r="AO205" s="14">
        <f>IFERROR(IFERROR(VLOOKUP($EG205,Data!$B:$CP,Daily!EN$10,0)+VLOOKUP($IF205,Data!$B:$CP,Daily!IM$10,0),0)/AO$198,0)</f>
      </c>
      <c r="AP205" s="14">
        <f>IFERROR(IFERROR(VLOOKUP($EG205,Data!$B:$CP,Daily!EO$10,0)+VLOOKUP($IF205,Data!$B:$CP,Daily!IN$10,0),0)/AP$198,0)</f>
      </c>
      <c r="AQ205" s="14">
        <f>IFERROR(IFERROR(VLOOKUP($EG205,Data!$B:$CP,Daily!EP$10,0)+VLOOKUP($IF205,Data!$B:$CP,Daily!IO$10,0),0)/AQ$198,0)</f>
      </c>
      <c r="AR205" s="14">
        <f>IFERROR(IFERROR(VLOOKUP($EG205,Data!$B:$CP,Daily!EQ$10,0)+VLOOKUP($IF205,Data!$B:$CP,Daily!IP$10,0),0)/AR$198,0)</f>
      </c>
      <c r="AS205" s="14">
        <f>IFERROR(IFERROR(VLOOKUP($EG205,Data!$B:$CP,Daily!ER$10,0)+VLOOKUP($IF205,Data!$B:$CP,Daily!IQ$10,0),0)/AS$198,0)</f>
      </c>
      <c r="AT205" s="14">
        <f>IFERROR(IFERROR(VLOOKUP($EG205,Data!$B:$CP,Daily!ES$10,0)+VLOOKUP($IF205,Data!$B:$CP,Daily!IR$10,0),0)/AT$198,0)</f>
      </c>
      <c r="AU205" s="14">
        <f>IFERROR(IFERROR(VLOOKUP($EG205,Data!$B:$CP,Daily!ET$10,0)+VLOOKUP($IF205,Data!$B:$CP,Daily!IS$10,0),0)/AU$198,0)</f>
      </c>
      <c r="AV205" s="14">
        <f>IFERROR(IFERROR(VLOOKUP($EG205,Data!$B:$CP,Daily!EU$10,0)+VLOOKUP($IF205,Data!$B:$CP,Daily!IT$10,0),0)/AV$198,0)</f>
      </c>
      <c r="AW205" s="14">
        <f>IFERROR(IFERROR(VLOOKUP($EG205,Data!$B:$CP,Daily!EV$10,0)+VLOOKUP($IF205,Data!$B:$CP,Daily!IU$10,0),0)/AW$198,0)</f>
      </c>
      <c r="AX205" s="14">
        <f>IFERROR(IFERROR(VLOOKUP($EG205,Data!$B:$CP,Daily!EW$10,0)+VLOOKUP($IF205,Data!$B:$CP,Daily!IV$10,0),0)/AX$198,0)</f>
      </c>
      <c r="AY205" s="14">
        <f>IFERROR(IFERROR(VLOOKUP($EG205,Data!$B:$CP,Daily!EX$10,0)+VLOOKUP($IF205,Data!$B:$CP,Daily!IW$10,0),0)/AY$198,0)</f>
      </c>
      <c r="AZ205" s="14">
        <f>IFERROR(IFERROR(VLOOKUP($EG205,Data!$B:$CP,Daily!EY$10,0)+VLOOKUP($IF205,Data!$B:$CP,Daily!IX$10,0),0)/AZ$198,0)</f>
      </c>
      <c r="BA205" s="14">
        <f>IFERROR(IFERROR(VLOOKUP($EG205,Data!$B:$CP,Daily!EZ$10,0)+VLOOKUP($IF205,Data!$B:$CP,Daily!IY$10,0),0)/BA$198,0)</f>
      </c>
      <c r="BB205" s="14">
        <f>IFERROR(IFERROR(VLOOKUP($EG205,Data!$B:$CP,Daily!FA$10,0)+VLOOKUP($IF205,Data!$B:$CP,Daily!IZ$10,0),0)/BB$198,0)</f>
      </c>
      <c r="BC205" s="14">
        <f>IFERROR(IFERROR(VLOOKUP($EG205,Data!$B:$CP,Daily!FB$10,0)+VLOOKUP($IF205,Data!$B:$CP,Daily!JA$10,0),0)/BC$198,0)</f>
      </c>
      <c r="BD205" s="14">
        <f>IFERROR(IFERROR(VLOOKUP($EG205,Data!$B:$CP,Daily!FC$10,0)+VLOOKUP($IF205,Data!$B:$CP,Daily!JB$10,0),0)/BD$198,0)</f>
      </c>
      <c r="BE205" s="14">
        <f>IFERROR(IFERROR(VLOOKUP($EG205,Data!$B:$CP,Daily!FD$10,0)+VLOOKUP($IF205,Data!$B:$CP,Daily!JC$10,0),0)/BE$198,0)</f>
      </c>
      <c r="BF205" s="14">
        <f>IFERROR(IFERROR(VLOOKUP($EG205,Data!$B:$CP,Daily!FE$10,0)+VLOOKUP($IF205,Data!$B:$CP,Daily!JD$10,0),0)/BF$198,0)</f>
      </c>
      <c r="BG205" s="14">
        <f>IFERROR(IFERROR(VLOOKUP($EG205,Data!$B:$CP,Daily!FF$10,0)+VLOOKUP($IF205,Data!$B:$CP,Daily!JE$10,0),0)/BG$198,0)</f>
      </c>
      <c r="BH205" s="14">
        <f>IFERROR(IFERROR(VLOOKUP($EG205,Data!$B:$CP,Daily!FG$10,0)+VLOOKUP($IF205,Data!$B:$CP,Daily!JF$10,0),0)/BH$198,0)</f>
      </c>
      <c r="BI205" s="14">
        <f>IFERROR(IFERROR(VLOOKUP($EG205,Data!$B:$CP,Daily!FH$10,0)+VLOOKUP($IF205,Data!$B:$CP,Daily!JG$10,0),0)/BI$198,0)</f>
      </c>
      <c r="BJ205" s="14">
        <f>IFERROR(IFERROR(VLOOKUP($EG205,Data!$B:$CP,Daily!FI$10,0)+VLOOKUP($IF205,Data!$B:$CP,Daily!JH$10,0),0)/BJ$198,0)</f>
      </c>
      <c r="BK205" s="14">
        <f>IFERROR(IFERROR(VLOOKUP($EG205,Data!$B:$CP,Daily!FJ$10,0)+VLOOKUP($IF205,Data!$B:$CP,Daily!JI$10,0),0)/BK$198,0)</f>
      </c>
      <c r="BL205" s="14">
        <f>IFERROR(IFERROR(VLOOKUP($EG205,Data!$B:$CP,Daily!FK$10,0)+VLOOKUP($IF205,Data!$B:$CP,Daily!JJ$10,0),0)/BL$198,0)</f>
      </c>
      <c r="BM205" s="14">
        <f>IFERROR(IFERROR(VLOOKUP($EG205,Data!$B:$CP,Daily!FL$10,0)+VLOOKUP($IF205,Data!$B:$CP,Daily!JK$10,0),0)/BM$198,0)</f>
      </c>
      <c r="BN205" s="14">
        <f>IFERROR(IFERROR(VLOOKUP($EG205,Data!$B:$CP,Daily!FM$10,0)+VLOOKUP($IF205,Data!$B:$CP,Daily!JL$10,0),0)/BN$198,0)</f>
      </c>
      <c r="BO205" s="14">
        <f>IFERROR(IFERROR(VLOOKUP($EG205,Data!$B:$CP,Daily!FN$10,0)+VLOOKUP($IF205,Data!$B:$CP,Daily!JM$10,0),0)/BO$198,0)</f>
      </c>
      <c r="BP205" s="14">
        <f>IFERROR(IFERROR(VLOOKUP($EG205,Data!$B:$CP,Daily!FO$10,0)+VLOOKUP($IF205,Data!$B:$CP,Daily!JN$10,0),0)/BP$198,0)</f>
      </c>
      <c r="BQ205" s="14">
        <f>IFERROR(IFERROR(VLOOKUP($EG205,Data!$B:$CP,Daily!FP$10,0)+VLOOKUP($IF205,Data!$B:$CP,Daily!JO$10,0),0)/BQ$198,0)</f>
      </c>
      <c r="BR205" s="14">
        <f>IFERROR(IFERROR(VLOOKUP($EG205,Data!$B:$CP,Daily!FQ$10,0)+VLOOKUP($IF205,Data!$B:$CP,Daily!JP$10,0),0)/BR$198,0)</f>
      </c>
      <c r="BS205" s="14">
        <f>IFERROR(IFERROR(VLOOKUP($EG205,Data!$B:$CP,Daily!FR$10,0)+VLOOKUP($IF205,Data!$B:$CP,Daily!JQ$10,0),0)/BS$198,0)</f>
      </c>
      <c r="BT205" s="14">
        <f>IFERROR(IFERROR(VLOOKUP($EG205,Data!$B:$CP,Daily!FS$10,0)+VLOOKUP($IF205,Data!$B:$CP,Daily!JR$10,0),0)/BT$198,0)</f>
      </c>
      <c r="BU205" s="14">
        <f>IFERROR(IFERROR(VLOOKUP($EG205,Data!$B:$CP,Daily!FT$10,0)+VLOOKUP($IF205,Data!$B:$CP,Daily!JS$10,0),0)/BU$198,0)</f>
      </c>
      <c r="BV205" s="14">
        <f>IFERROR(IFERROR(VLOOKUP($EG205,Data!$B:$CP,Daily!FU$10,0)+VLOOKUP($IF205,Data!$B:$CP,Daily!JT$10,0),0)/BV$198,0)</f>
      </c>
      <c r="BW205" s="14">
        <f>IFERROR(IFERROR(VLOOKUP($EG205,Data!$B:$CP,Daily!FV$10,0)+VLOOKUP($IF205,Data!$B:$CP,Daily!JU$10,0),0)/BW$198,0)</f>
      </c>
      <c r="BX205" s="14">
        <f>IFERROR(IFERROR(VLOOKUP($EG205,Data!$B:$CP,Daily!FW$10,0)+VLOOKUP($IF205,Data!$B:$CP,Daily!JV$10,0),0)/BX$198,0)</f>
      </c>
      <c r="BY205" s="14">
        <f>IFERROR(IFERROR(VLOOKUP($EG205,Data!$B:$CP,Daily!FX$10,0)+VLOOKUP($IF205,Data!$B:$CP,Daily!JW$10,0),0)/BY$198,0)</f>
      </c>
      <c r="BZ205" s="14">
        <f>IFERROR(IFERROR(VLOOKUP($EG205,Data!$B:$CP,Daily!FY$10,0)+VLOOKUP($IF205,Data!$B:$CP,Daily!JX$10,0),0)/BZ$198,0)</f>
      </c>
      <c r="CA205" s="14">
        <f>IFERROR(IFERROR(VLOOKUP($EG205,Data!$B:$CP,Daily!FZ$10,0)+VLOOKUP($IF205,Data!$B:$CP,Daily!JY$10,0),0)/CA$198,0)</f>
      </c>
      <c r="CB205" s="14">
        <f>IFERROR(IFERROR(VLOOKUP($EG205,Data!$B:$CP,Daily!GA$10,0)+VLOOKUP($IF205,Data!$B:$CP,Daily!JZ$10,0),0)/CB$198,0)</f>
      </c>
      <c r="CC205" s="14">
        <f>IFERROR(IFERROR(VLOOKUP($EG205,Data!$B:$CP,Daily!GB$10,0)+VLOOKUP($IF205,Data!$B:$CP,Daily!KA$10,0),0)/CC$198,0)</f>
      </c>
      <c r="CD205" s="14">
        <f>IFERROR(IFERROR(VLOOKUP($EG205,Data!$B:$CP,Daily!GC$10,0)+VLOOKUP($IF205,Data!$B:$CP,Daily!KB$10,0),0)/CD$198,0)</f>
      </c>
      <c r="CE205" s="14">
        <f>IFERROR(IFERROR(VLOOKUP($EG205,Data!$B:$CP,Daily!GD$10,0)+VLOOKUP($IF205,Data!$B:$CP,Daily!KC$10,0),0)/CE$198,0)</f>
      </c>
      <c r="CF205" s="14">
        <f>IFERROR(IFERROR(VLOOKUP($EG205,Data!$B:$CP,Daily!GE$10,0)+VLOOKUP($IF205,Data!$B:$CP,Daily!KD$10,0),0)/CF$198,0)</f>
      </c>
      <c r="CG205" s="14">
        <f>IFERROR(IFERROR(VLOOKUP($EG205,Data!$B:$CP,Daily!GF$10,0)+VLOOKUP($IF205,Data!$B:$CP,Daily!KE$10,0),0)/CG$198,0)</f>
      </c>
      <c r="CH205" s="14">
        <f>IFERROR(IFERROR(VLOOKUP($EG205,Data!$B:$CP,Daily!GG$10,0)+VLOOKUP($IF205,Data!$B:$CP,Daily!KF$10,0),0)/CH$198,0)</f>
      </c>
      <c r="CI205" s="14">
        <f>IFERROR(IFERROR(VLOOKUP($EG205,Data!$B:$CP,Daily!GH$10,0)+VLOOKUP($IF205,Data!$B:$CP,Daily!KG$10,0),0)/CI$198,0)</f>
      </c>
      <c r="CJ205" s="14">
        <f>IFERROR(IFERROR(VLOOKUP($EG205,Data!$B:$CP,Daily!GI$10,0)+VLOOKUP($IF205,Data!$B:$CP,Daily!KH$10,0),0)/CJ$198,0)</f>
      </c>
      <c r="CK205" s="14">
        <f>IFERROR(IFERROR(VLOOKUP($EG205,Data!$B:$CP,Daily!GJ$10,0)+VLOOKUP($IF205,Data!$B:$CP,Daily!KI$10,0),0)/CK$198,0)</f>
      </c>
      <c r="CL205" s="14">
        <f>IFERROR(IFERROR(VLOOKUP($EG205,Data!$B:$CP,Daily!GK$10,0)+VLOOKUP($IF205,Data!$B:$CP,Daily!KJ$10,0),0)/CL$198,0)</f>
      </c>
      <c r="CM205" s="14">
        <f>IFERROR(IFERROR(VLOOKUP($EG205,Data!$B:$CP,Daily!GL$10,0)+VLOOKUP($IF205,Data!$B:$CP,Daily!KK$10,0),0)/CM$198,0)</f>
      </c>
      <c r="CN205" s="14">
        <f>IFERROR(IFERROR(VLOOKUP($EG205,Data!$B:$CP,Daily!GM$10,0)+VLOOKUP($IF205,Data!$B:$CP,Daily!KL$10,0),0)/CN$198,0)</f>
      </c>
      <c r="CO205" s="14">
        <f>IFERROR(IFERROR(VLOOKUP($EG205,Data!$B:$CP,Daily!GN$10,0)+VLOOKUP($IF205,Data!$B:$CP,Daily!KM$10,0),0)/CO$198,0)</f>
      </c>
      <c r="CP205" s="14">
        <f>IFERROR(IFERROR(VLOOKUP($EG205,Data!$B:$CP,Daily!GO$10,0)+VLOOKUP($IF205,Data!$B:$CP,Daily!KN$10,0),0)/CP$198,0)</f>
      </c>
      <c r="CQ205" s="14">
        <f>IFERROR(IFERROR(VLOOKUP($EG205,Data!$B:$CP,Daily!GP$10,0)+VLOOKUP($IF205,Data!$B:$CP,Daily!KO$10,0),0)/CQ$198,0)</f>
      </c>
      <c r="CR205" s="14">
        <f>IFERROR(IFERROR(VLOOKUP($EG205,Data!$B:$CP,Daily!GQ$10,0)+VLOOKUP($IF205,Data!$B:$CP,Daily!KP$10,0),0)/CR$198,0)</f>
      </c>
      <c r="CS205" s="14">
        <f>IFERROR(IFERROR(VLOOKUP($EG205,Data!$B:$CP,Daily!GR$10,0)+VLOOKUP($IF205,Data!$B:$CP,Daily!KQ$10,0),0)/CS$198,0)</f>
      </c>
      <c r="CT205" s="14">
        <f>IFERROR(IFERROR(VLOOKUP($EG205,Data!$B:$CP,Daily!GS$10,0)+VLOOKUP($IF205,Data!$B:$CP,Daily!KR$10,0),0)/CT$198,0)</f>
      </c>
      <c r="CU205" s="14">
        <f>IFERROR(IFERROR(VLOOKUP($EG205,Data!$B:$CP,Daily!GT$10,0)+VLOOKUP($IF205,Data!$B:$CP,Daily!KS$10,0),0)/CU$198,0)</f>
      </c>
      <c r="CV205" s="14">
        <f>IFERROR(IFERROR(VLOOKUP($EG205,Data!$B:$CP,Daily!GU$10,0)+VLOOKUP($IF205,Data!$B:$CP,Daily!KT$10,0),0)/CV$198,0)</f>
      </c>
      <c r="CW205" s="14">
        <f>IFERROR(IFERROR(VLOOKUP($EG205,Data!$B:$CP,Daily!GV$10,0)+VLOOKUP($IF205,Data!$B:$CP,Daily!KU$10,0),0)/CW$198,0)</f>
      </c>
      <c r="CX205" s="14">
        <f>IFERROR(IFERROR(VLOOKUP($EG205,Data!$B:$CP,Daily!GW$10,0)+VLOOKUP($IF205,Data!$B:$CP,Daily!KV$10,0),0)/CX$198,0)</f>
      </c>
      <c r="CY205" s="14">
        <f>IFERROR(IFERROR(VLOOKUP($EG205,Data!$B:$CP,Daily!GX$10,0)+VLOOKUP($IF205,Data!$B:$CP,Daily!KW$10,0),0)/CY$198,0)</f>
      </c>
      <c r="CZ205" s="14">
        <f>IFERROR(IFERROR(VLOOKUP($EG205,Data!$B:$CP,Daily!GY$10,0)+VLOOKUP($IF205,Data!$B:$CP,Daily!KX$10,0),0)/CZ$198,0)</f>
      </c>
      <c r="DA205" s="14">
        <f>IFERROR(IFERROR(VLOOKUP($EG205,Data!$B:$CP,Daily!GZ$10,0)+VLOOKUP($IF205,Data!$B:$CP,Daily!KY$10,0),0)/DA$198,0)</f>
      </c>
      <c r="DB205" s="14">
        <f>IFERROR(IFERROR(VLOOKUP($EG205,Data!$B:$CP,Daily!HA$10,0)+VLOOKUP($IF205,Data!$B:$CP,Daily!KZ$10,0),0)/DB$198,0)</f>
      </c>
      <c r="DC205" s="14">
        <f>IFERROR(IFERROR(VLOOKUP($EG205,Data!$B:$CP,Daily!HB$10,0)+VLOOKUP($IF205,Data!$B:$CP,Daily!LA$10,0),0)/DC$198,0)</f>
      </c>
      <c r="DD205" s="14">
        <f>IFERROR(IFERROR(VLOOKUP($EG205,Data!$B:$CP,Daily!HC$10,0)+VLOOKUP($IF205,Data!$B:$CP,Daily!LB$10,0),0)/DD$198,0)</f>
      </c>
      <c r="DE205" s="14">
        <f>IFERROR(IFERROR(VLOOKUP($EG205,Data!$B:$CP,Daily!HD$10,0)+VLOOKUP($IF205,Data!$B:$CP,Daily!LC$10,0),0)/DE$198,0)</f>
      </c>
      <c r="DF205" s="14">
        <f>IFERROR(IFERROR(VLOOKUP($EG205,Data!$B:$CP,Daily!HE$10,0)+VLOOKUP($IF205,Data!$B:$CP,Daily!LD$10,0),0)/DF$198,0)</f>
      </c>
      <c r="DG205" s="14">
        <f>IFERROR(IFERROR(VLOOKUP($EG205,Data!$B:$CP,Daily!HF$10,0)+VLOOKUP($IF205,Data!$B:$CP,Daily!LE$10,0),0)/DG$198,0)</f>
      </c>
      <c r="DH205" s="14">
        <f>IFERROR(IFERROR(VLOOKUP($EG205,Data!$B:$CP,Daily!HG$10,0)+VLOOKUP($IF205,Data!$B:$CP,Daily!LF$10,0),0)/DH$198,0)</f>
      </c>
      <c r="DI205" s="14">
        <f>IFERROR(IFERROR(VLOOKUP($EG205,Data!$B:$CP,Daily!HH$10,0)+VLOOKUP($IF205,Data!$B:$CP,Daily!LG$10,0),0)/DI$198,0)</f>
      </c>
      <c r="DJ205" s="14">
        <f>IFERROR(IFERROR(VLOOKUP($EG205,Data!$B:$CP,Daily!HI$10,0)+VLOOKUP($IF205,Data!$B:$CP,Daily!LH$10,0),0)/DJ$198,0)</f>
      </c>
      <c r="DK205" s="14">
        <f>IFERROR(IFERROR(VLOOKUP($EG205,Data!$B:$CP,Daily!HJ$10,0)+VLOOKUP($IF205,Data!$B:$CP,Daily!LI$10,0),0)/DK$198,0)</f>
      </c>
      <c r="DL205" s="14">
        <f>IFERROR(IFERROR(VLOOKUP($EG205,Data!$B:$CP,Daily!HK$10,0)+VLOOKUP($IF205,Data!$B:$CP,Daily!LJ$10,0),0)/DL$198,0)</f>
      </c>
      <c r="DM205" s="14">
        <f>IFERROR(IFERROR(VLOOKUP($EG205,Data!$B:$CP,Daily!HL$10,0)+VLOOKUP($IF205,Data!$B:$CP,Daily!LK$10,0),0)/DM$198,0)</f>
      </c>
      <c r="DN205" s="14">
        <f>IFERROR(IFERROR(VLOOKUP($EG205,Data!$B:$CP,Daily!HM$10,0)+VLOOKUP($IF205,Data!$B:$CP,Daily!LL$10,0),0)/DN$198,0)</f>
      </c>
      <c r="DO205" s="14">
        <f>IFERROR(IFERROR(VLOOKUP($EG205,Data!$B:$CP,Daily!HN$10,0)+VLOOKUP($IF205,Data!$B:$CP,Daily!LM$10,0),0)/DO$198,0)</f>
      </c>
      <c r="DP205" s="14">
        <f>IFERROR(IFERROR(VLOOKUP($EG205,Data!$B:$CP,Daily!HO$10,0)+VLOOKUP($IF205,Data!$B:$CP,Daily!LN$10,0),0)/DP$198,0)</f>
      </c>
      <c r="DQ205" s="14">
        <f>IFERROR(IFERROR(VLOOKUP($EG205,Data!$B:$CP,Daily!HP$10,0)+VLOOKUP($IF205,Data!$B:$CP,Daily!LO$10,0),0)/DQ$198,0)</f>
      </c>
      <c r="DR205" s="14">
        <f>IFERROR(IFERROR(VLOOKUP($EG205,Data!$B:$CP,Daily!HQ$10,0)+VLOOKUP($IF205,Data!$B:$CP,Daily!LP$10,0),0)/DR$198,0)</f>
      </c>
      <c r="DS205" s="14">
        <f>IFERROR(IFERROR(VLOOKUP($EG205,Data!$B:$CP,Daily!HR$10,0)+VLOOKUP($IF205,Data!$B:$CP,Daily!LQ$10,0),0)/DS$198,0)</f>
      </c>
      <c r="DT205" s="14">
        <f>IFERROR(IFERROR(VLOOKUP($EG205,Data!$B:$CP,Daily!HS$10,0)+VLOOKUP($IF205,Data!$B:$CP,Daily!LR$10,0),0)/DT$198,0)</f>
      </c>
      <c r="DU205" s="14">
        <f>IFERROR(IFERROR(VLOOKUP($EG205,Data!$B:$CP,Daily!HT$10,0)+VLOOKUP($IF205,Data!$B:$CP,Daily!LS$10,0),0)/DU$198,0)</f>
      </c>
      <c r="DV205" s="55"/>
      <c r="DW205" s="14">
        <f t="shared" si="3065"/>
      </c>
      <c r="DX205" s="14">
        <f t="shared" si="3066"/>
      </c>
      <c r="DY205" s="14">
        <f t="shared" si="3067"/>
      </c>
      <c r="DZ205" s="14">
        <f t="shared" si="3068"/>
      </c>
      <c r="EA205" s="14">
        <f t="shared" si="3069"/>
      </c>
      <c r="EB205" s="18"/>
      <c r="EC205" s="14">
        <f t="shared" si="3070"/>
      </c>
      <c r="ED205" s="14">
        <f>SUMPRODUCT(DN205:DT205,DN$198:DT$198)/SUM(DN$198:DT$198)</f>
      </c>
      <c r="EE205" s="14">
        <f>SUMPRODUCT(CR205:DT205,CR$198:DT$198)/SUM(CR$198:DT$198)</f>
      </c>
      <c r="EF205" s="16"/>
      <c r="EG205" s="9" t="s">
        <v>952</v>
      </c>
      <c r="EH205" s="9" t="s">
        <v>179</v>
      </c>
      <c r="EI205" s="14">
        <f>IFERROR(VLOOKUP($EG205,Data!$B:$CP,Daily!EI$10,0)/EI$198,0)</f>
      </c>
      <c r="EJ205" s="14">
        <f>IFERROR(VLOOKUP($EG205,Data!$B:$CP,Daily!EJ$10,0)/EJ$198,0)</f>
      </c>
      <c r="EK205" s="14">
        <f>IFERROR(VLOOKUP($EG205,Data!$B:$CP,Daily!EK$10,0)/EK$198,0)</f>
      </c>
      <c r="EL205" s="14">
        <f>IFERROR(VLOOKUP($EG205,Data!$B:$CP,Daily!EL$10,0)/EL$198,0)</f>
      </c>
      <c r="EM205" s="14">
        <f>IFERROR(VLOOKUP($EG205,Data!$B:$CP,Daily!EM$10,0)/EM$198,0)</f>
      </c>
      <c r="EN205" s="14">
        <f>IFERROR(VLOOKUP($EG205,Data!$B:$CP,Daily!EN$10,0)/EN$198,0)</f>
      </c>
      <c r="EO205" s="14">
        <f>IFERROR(VLOOKUP($EG205,Data!$B:$CP,Daily!EO$10,0)/EO$198,0)</f>
      </c>
      <c r="EP205" s="14">
        <f>IFERROR(VLOOKUP($EG205,Data!$B:$CP,Daily!EP$10,0)/EP$198,0)</f>
      </c>
      <c r="EQ205" s="14">
        <f>IFERROR(VLOOKUP($EG205,Data!$B:$CP,Daily!EQ$10,0)/EQ$198,0)</f>
      </c>
      <c r="ER205" s="14">
        <f>IFERROR(VLOOKUP($EG205,Data!$B:$CP,Daily!ER$10,0)/ER$198,0)</f>
      </c>
      <c r="ES205" s="14">
        <f>IFERROR(VLOOKUP($EG205,Data!$B:$CP,Daily!ES$10,0)/ES$198,0)</f>
      </c>
      <c r="ET205" s="14">
        <f>IFERROR(VLOOKUP($EG205,Data!$B:$CP,Daily!ET$10,0)/ET$198,0)</f>
      </c>
      <c r="EU205" s="14">
        <f>IFERROR(VLOOKUP($EG205,Data!$B:$CP,Daily!EU$10,0)/EU$198,0)</f>
      </c>
      <c r="EV205" s="14">
        <f>IFERROR(VLOOKUP($EG205,Data!$B:$CP,Daily!EV$10,0)/EV$198,0)</f>
      </c>
      <c r="EW205" s="14">
        <f>IFERROR(VLOOKUP($EG205,Data!$B:$CP,Daily!EW$10,0)/EW$198,0)</f>
      </c>
      <c r="EX205" s="14">
        <f>IFERROR(VLOOKUP($EG205,Data!$B:$CP,Daily!EX$10,0)/EX$198,0)</f>
      </c>
      <c r="EY205" s="14">
        <f>IFERROR(VLOOKUP($EG205,Data!$B:$CP,Daily!EY$10,0)/EY$198,0)</f>
      </c>
      <c r="EZ205" s="14">
        <f>IFERROR(VLOOKUP($EG205,Data!$B:$CP,Daily!EZ$10,0)/EZ$198,0)</f>
      </c>
      <c r="FA205" s="14">
        <f>IFERROR(VLOOKUP($EG205,Data!$B:$CP,Daily!FA$10,0)/FA$198,0)</f>
      </c>
      <c r="FB205" s="14">
        <f>IFERROR(VLOOKUP($EG205,Data!$B:$CP,Daily!FB$10,0)/FB$198,0)</f>
      </c>
      <c r="FC205" s="14">
        <f>IFERROR(VLOOKUP($EG205,Data!$B:$CP,Daily!FC$10,0)/FC$198,0)</f>
      </c>
      <c r="FD205" s="14">
        <f>IFERROR(VLOOKUP($EG205,Data!$B:$CP,Daily!FD$10,0)/FD$198,0)</f>
      </c>
      <c r="FE205" s="14">
        <f>IFERROR(VLOOKUP($EG205,Data!$B:$CP,Daily!FE$10,0)/FE$198,0)</f>
      </c>
      <c r="FF205" s="14">
        <f>IFERROR(VLOOKUP($EG205,Data!$B:$CP,Daily!FF$10,0)/FF$198,0)</f>
      </c>
      <c r="FG205" s="14">
        <f>IFERROR(VLOOKUP($EG205,Data!$B:$CP,Daily!FG$10,0)/FG$198,0)</f>
      </c>
      <c r="FH205" s="14">
        <f>IFERROR(VLOOKUP($EG205,Data!$B:$CP,Daily!FH$10,0)/FH$198,0)</f>
      </c>
      <c r="FI205" s="14">
        <f>IFERROR(VLOOKUP($EG205,Data!$B:$CP,Daily!FI$10,0)/FI$198,0)</f>
      </c>
      <c r="FJ205" s="14">
        <f>IFERROR(VLOOKUP($EG205,Data!$B:$CP,Daily!FJ$10,0)/FJ$198,0)</f>
      </c>
      <c r="FK205" s="14">
        <f>IFERROR(VLOOKUP($EG205,Data!$B:$CP,Daily!FK$10,0)/FK$198,0)</f>
      </c>
      <c r="FL205" s="14">
        <f>IFERROR(VLOOKUP($EG205,Data!$B:$CP,Daily!FL$10,0)/FL$198,0)</f>
      </c>
      <c r="FM205" s="14">
        <f>IFERROR(VLOOKUP($EG205,Data!$B:$CP,Daily!FM$10,0)/FM$198,0)</f>
      </c>
      <c r="FN205" s="14">
        <f>IFERROR(VLOOKUP($EG205,Data!$B:$CP,Daily!FN$10,0)/FN$198,0)</f>
      </c>
      <c r="FO205" s="14">
        <f>IFERROR(VLOOKUP($EG205,Data!$B:$CP,Daily!FO$10,0)/FO$198,0)</f>
      </c>
      <c r="FP205" s="14">
        <f>IFERROR(VLOOKUP($EG205,Data!$B:$CP,Daily!FP$10,0)/FP$198,0)</f>
      </c>
      <c r="FQ205" s="14">
        <f>IFERROR(VLOOKUP($EG205,Data!$B:$CP,Daily!FQ$10,0)/FQ$198,0)</f>
      </c>
      <c r="FR205" s="14">
        <f>IFERROR(VLOOKUP($EG205,Data!$B:$CP,Daily!FR$10,0)/FR$198,0)</f>
      </c>
      <c r="FS205" s="14">
        <f>IFERROR(VLOOKUP($EG205,Data!$B:$CP,Daily!FS$10,0)/FS$198,0)</f>
      </c>
      <c r="FT205" s="14">
        <f>IFERROR(VLOOKUP($EG205,Data!$B:$CP,Daily!FT$10,0)/FT$198,0)</f>
      </c>
      <c r="FU205" s="14">
        <f>IFERROR(VLOOKUP($EG205,Data!$B:$CP,Daily!FU$10,0)/FU$198,0)</f>
      </c>
      <c r="FV205" s="14">
        <f>IFERROR(VLOOKUP($EG205,Data!$B:$CP,Daily!FV$10,0)/FV$198,0)</f>
      </c>
      <c r="FW205" s="14">
        <f>IFERROR(VLOOKUP($EG205,Data!$B:$CP,Daily!FW$10,0)/FW$198,0)</f>
      </c>
      <c r="FX205" s="14">
        <f>IFERROR(VLOOKUP($EG205,Data!$B:$CP,Daily!FX$10,0)/FX$198,0)</f>
      </c>
      <c r="FY205" s="14">
        <f>IFERROR(VLOOKUP($EG205,Data!$B:$CP,Daily!FY$10,0)/FY$198,0)</f>
      </c>
      <c r="FZ205" s="14">
        <f>IFERROR(VLOOKUP($EG205,Data!$B:$CP,Daily!FZ$10,0)/FZ$198,0)</f>
      </c>
      <c r="GA205" s="14">
        <f>IFERROR(VLOOKUP($EG205,Data!$B:$CP,Daily!GA$10,0)/GA$198,0)</f>
      </c>
      <c r="GB205" s="14">
        <f>IFERROR(VLOOKUP($EG205,Data!$B:$CP,Daily!GB$10,0)/GB$198,0)</f>
      </c>
      <c r="GC205" s="14">
        <f>IFERROR(VLOOKUP($EG205,Data!$B:$CP,Daily!GC$10,0)/GC$198,0)</f>
      </c>
      <c r="GD205" s="14">
        <f>IFERROR(VLOOKUP($EG205,Data!$B:$CP,Daily!GD$10,0)/GD$198,0)</f>
      </c>
      <c r="GE205" s="14">
        <f>IFERROR(VLOOKUP($EG205,Data!$B:$CP,Daily!GE$10,0)/GE$198,0)</f>
      </c>
      <c r="GF205" s="14">
        <f>IFERROR(VLOOKUP($EG205,Data!$B:$CP,Daily!GF$10,0)/GF$198,0)</f>
      </c>
      <c r="GG205" s="14">
        <f>IFERROR(VLOOKUP($EG205,Data!$B:$CP,Daily!GG$10,0)/GG$198,0)</f>
      </c>
      <c r="GH205" s="14">
        <f>IFERROR(VLOOKUP($EG205,Data!$B:$CP,Daily!GH$10,0)/GH$198,0)</f>
      </c>
      <c r="GI205" s="14">
        <f>IFERROR(VLOOKUP($EG205,Data!$B:$CP,Daily!GI$10,0)/GI$198,0)</f>
      </c>
      <c r="GJ205" s="14">
        <f>IFERROR(VLOOKUP($EG205,Data!$B:$CP,Daily!GJ$10,0)/GJ$198,0)</f>
      </c>
      <c r="GK205" s="14">
        <f>IFERROR(VLOOKUP($EG205,Data!$B:$CP,Daily!GK$10,0)/GK$198,0)</f>
      </c>
      <c r="GL205" s="14">
        <f>IFERROR(VLOOKUP($EG205,Data!$B:$CP,Daily!GL$10,0)/GL$198,0)</f>
      </c>
      <c r="GM205" s="14">
        <f>IFERROR(VLOOKUP($EG205,Data!$B:$CP,Daily!GM$10,0)/GM$198,0)</f>
      </c>
      <c r="GN205" s="14">
        <f>IFERROR(VLOOKUP($EG205,Data!$B:$CP,Daily!GN$10,0)/GN$198,0)</f>
      </c>
      <c r="GO205" s="14">
        <f>IFERROR(VLOOKUP($EG205,Data!$B:$CP,Daily!GO$10,0)/GO$198,0)</f>
      </c>
      <c r="GP205" s="14">
        <f>IFERROR(VLOOKUP($EG205,Data!$B:$CP,Daily!GP$10,0)/GP$198,0)</f>
      </c>
      <c r="GQ205" s="14">
        <f>IFERROR(VLOOKUP($EG205,Data!$B:$CP,Daily!GQ$10,0)/GQ$198,0)</f>
      </c>
      <c r="GR205" s="14">
        <f>IFERROR(VLOOKUP($EG205,Data!$B:$CP,Daily!GR$10,0)/GR$198,0)</f>
      </c>
      <c r="GS205" s="14">
        <f>IFERROR(VLOOKUP($EG205,Data!$B:$CP,Daily!GS$10,0)/GS$198,0)</f>
      </c>
      <c r="GT205" s="14">
        <f>IFERROR(VLOOKUP($EG205,Data!$B:$CP,Daily!GT$10,0)/GT$198,0)</f>
      </c>
      <c r="GU205" s="14">
        <f>IFERROR(VLOOKUP($EG205,Data!$B:$CP,Daily!GU$10,0)/GU$198,0)</f>
      </c>
      <c r="GV205" s="14">
        <f>IFERROR(VLOOKUP($EG205,Data!$B:$CP,Daily!GV$10,0)/GV$198,0)</f>
      </c>
      <c r="GW205" s="14">
        <f>IFERROR(VLOOKUP($EG205,Data!$B:$CP,Daily!GW$10,0)/GW$198,0)</f>
      </c>
      <c r="GX205" s="14">
        <f>IFERROR(VLOOKUP($EG205,Data!$B:$CP,Daily!GX$10,0)/GX$198,0)</f>
      </c>
      <c r="GY205" s="14">
        <f>IFERROR(VLOOKUP($EG205,Data!$B:$CP,Daily!GY$10,0)/GY$198,0)</f>
      </c>
      <c r="GZ205" s="14">
        <f>IFERROR(VLOOKUP($EG205,Data!$B:$CP,Daily!GZ$10,0)/GZ$198,0)</f>
      </c>
      <c r="HA205" s="14">
        <f>IFERROR(VLOOKUP($EG205,Data!$B:$CP,Daily!HA$10,0)/HA$198,0)</f>
      </c>
      <c r="HB205" s="14">
        <f>IFERROR(VLOOKUP($EG205,Data!$B:$CP,Daily!HB$10,0)/HB$198,0)</f>
      </c>
      <c r="HC205" s="14">
        <f>IFERROR(VLOOKUP($EG205,Data!$B:$CP,Daily!HC$10,0)/HC$198,0)</f>
      </c>
      <c r="HD205" s="14">
        <f>IFERROR(VLOOKUP($EG205,Data!$B:$CP,Daily!HD$10,0)/HD$198,0)</f>
      </c>
      <c r="HE205" s="14">
        <f>IFERROR(VLOOKUP($EG205,Data!$B:$CP,Daily!HE$10,0)/HE$198,0)</f>
      </c>
      <c r="HF205" s="14">
        <f>IFERROR(VLOOKUP($EG205,Data!$B:$CP,Daily!HF$10,0)/HF$198,0)</f>
      </c>
      <c r="HG205" s="14">
        <f>IFERROR(VLOOKUP($EG205,Data!$B:$CP,Daily!HG$10,0)/HG$198,0)</f>
      </c>
      <c r="HH205" s="14">
        <f>IFERROR(VLOOKUP($EG205,Data!$B:$CP,Daily!HH$10,0)/HH$198,0)</f>
      </c>
      <c r="HI205" s="14">
        <f>IFERROR(VLOOKUP($EG205,Data!$B:$CP,Daily!HI$10,0)/HI$198,0)</f>
      </c>
      <c r="HJ205" s="14">
        <f>IFERROR(VLOOKUP($EG205,Data!$B:$CP,Daily!HJ$10,0)/HJ$198,0)</f>
      </c>
      <c r="HK205" s="14">
        <f>IFERROR(VLOOKUP($EG205,Data!$B:$CP,Daily!HK$10,0)/HK$198,0)</f>
      </c>
      <c r="HL205" s="14">
        <f>IFERROR(VLOOKUP($EG205,Data!$B:$CP,Daily!HL$10,0)/HL$198,0)</f>
      </c>
      <c r="HM205" s="14">
        <f>IFERROR(VLOOKUP($EG205,Data!$B:$CP,Daily!HM$10,0)/HM$198,0)</f>
      </c>
      <c r="HN205" s="14">
        <f>IFERROR(VLOOKUP($EG205,Data!$B:$CP,Daily!HN$10,0)/HN$198,0)</f>
      </c>
      <c r="HO205" s="14">
        <f>IFERROR(VLOOKUP($EG205,Data!$B:$CP,Daily!HO$10,0)/HO$198,0)</f>
      </c>
      <c r="HP205" s="14">
        <f>IFERROR(VLOOKUP($EG205,Data!$B:$CP,Daily!HP$10,0)/HP$198,0)</f>
      </c>
      <c r="HQ205" s="14">
        <f>IFERROR(VLOOKUP($EG205,Data!$B:$CP,Daily!HQ$10,0)/HQ$198,0)</f>
      </c>
      <c r="HR205" s="14">
        <f>IFERROR(VLOOKUP($EG205,Data!$B:$CP,Daily!HR$10,0)/HR$198,0)</f>
      </c>
      <c r="HS205" s="14">
        <f>IFERROR(VLOOKUP($EG205,Data!$B:$CP,Daily!HS$10,0)/HS$198,0)</f>
      </c>
      <c r="HT205" s="14">
        <f>IFERROR(VLOOKUP($EG205,Data!$B:$CP,Daily!HT$10,0)/HT$198,0)</f>
      </c>
      <c r="HU205" s="17"/>
      <c r="HV205" s="52">
        <f t="shared" si="1902"/>
      </c>
      <c r="HW205" s="52">
        <f t="shared" si="1903"/>
      </c>
      <c r="HX205" s="52">
        <f t="shared" si="3071"/>
      </c>
      <c r="HY205" s="52">
        <f t="shared" si="3072"/>
      </c>
      <c r="HZ205" s="52">
        <f t="shared" si="3073"/>
      </c>
      <c r="IA205" s="55"/>
      <c r="IB205" s="14">
        <f t="shared" si="3074"/>
      </c>
      <c r="IC205" s="14">
        <f>SUMPRODUCT(HM205:HS205,HM$198:HS$198)/SUM(HM$198:HS$198)</f>
      </c>
      <c r="ID205" s="14">
        <f>SUMPRODUCT(GQ205:HS205,GQ$198:HS$198)/SUM(GQ$198:HS$198)</f>
      </c>
      <c r="IE205" s="16"/>
      <c r="IF205" s="9" t="s">
        <v>953</v>
      </c>
      <c r="IG205" s="9" t="s">
        <v>179</v>
      </c>
      <c r="IH205" s="14">
        <f>IFERROR(VLOOKUP($IF205,Data!$B:$CP,Daily!IH$10,0)/IH$198,0)</f>
      </c>
      <c r="II205" s="14">
        <f>IFERROR(VLOOKUP($IF205,Data!$B:$CP,Daily!II$10,0)/II$198,0)</f>
      </c>
      <c r="IJ205" s="14">
        <f>IFERROR(VLOOKUP($IF205,Data!$B:$CP,Daily!IJ$10,0)/IJ$198,0)</f>
      </c>
      <c r="IK205" s="14">
        <f>IFERROR(VLOOKUP($IF205,Data!$B:$CP,Daily!IK$10,0)/IK$198,0)</f>
      </c>
      <c r="IL205" s="14">
        <f>IFERROR(VLOOKUP($IF205,Data!$B:$CP,Daily!IL$10,0)/IL$198,0)</f>
      </c>
      <c r="IM205" s="14">
        <f>IFERROR(VLOOKUP($IF205,Data!$B:$CP,Daily!IM$10,0)/IM$198,0)</f>
      </c>
      <c r="IN205" s="14">
        <f>IFERROR(VLOOKUP($IF205,Data!$B:$CP,Daily!IN$10,0)/IN$198,0)</f>
      </c>
      <c r="IO205" s="14">
        <f>IFERROR(VLOOKUP($IF205,Data!$B:$CP,Daily!IO$10,0)/IO$198,0)</f>
      </c>
      <c r="IP205" s="14">
        <f>IFERROR(VLOOKUP($IF205,Data!$B:$CP,Daily!IP$10,0)/IP$198,0)</f>
      </c>
      <c r="IQ205" s="14">
        <f>IFERROR(VLOOKUP($IF205,Data!$B:$CP,Daily!IQ$10,0)/IQ$198,0)</f>
      </c>
      <c r="IR205" s="14">
        <f>IFERROR(VLOOKUP($IF205,Data!$B:$CP,Daily!IR$10,0)/IR$198,0)</f>
      </c>
      <c r="IS205" s="14">
        <f>IFERROR(VLOOKUP($IF205,Data!$B:$CP,Daily!IS$10,0)/IS$198,0)</f>
      </c>
      <c r="IT205" s="14">
        <f>IFERROR(VLOOKUP($IF205,Data!$B:$CP,Daily!IT$10,0)/IT$198,0)</f>
      </c>
      <c r="IU205" s="14">
        <f>IFERROR(VLOOKUP($IF205,Data!$B:$CP,Daily!IU$10,0)/IU$198,0)</f>
      </c>
      <c r="IV205" s="14">
        <f>IFERROR(VLOOKUP($IF205,Data!$B:$CP,Daily!IV$10,0)/IV$198,0)</f>
      </c>
      <c r="IW205" s="14">
        <f>IFERROR(VLOOKUP($IF205,Data!$B:$CP,Daily!IW$10,0)/IW$198,0)</f>
      </c>
      <c r="IX205" s="14">
        <f>IFERROR(VLOOKUP($IF205,Data!$B:$CP,Daily!IX$10,0)/IX$198,0)</f>
      </c>
      <c r="IY205" s="14">
        <f>IFERROR(VLOOKUP($IF205,Data!$B:$CP,Daily!IY$10,0)/IY$198,0)</f>
      </c>
      <c r="IZ205" s="14">
        <f>IFERROR(VLOOKUP($IF205,Data!$B:$CP,Daily!IZ$10,0)/IZ$198,0)</f>
      </c>
      <c r="JA205" s="14">
        <f>IFERROR(VLOOKUP($IF205,Data!$B:$CP,Daily!JA$10,0)/JA$198,0)</f>
      </c>
      <c r="JB205" s="14">
        <f>IFERROR(VLOOKUP($IF205,Data!$B:$CP,Daily!JB$10,0)/JB$198,0)</f>
      </c>
      <c r="JC205" s="14">
        <f>IFERROR(VLOOKUP($IF205,Data!$B:$CP,Daily!JC$10,0)/JC$198,0)</f>
      </c>
      <c r="JD205" s="14">
        <f>IFERROR(VLOOKUP($IF205,Data!$B:$CP,Daily!JD$10,0)/JD$198,0)</f>
      </c>
      <c r="JE205" s="14">
        <f>IFERROR(VLOOKUP($IF205,Data!$B:$CP,Daily!JE$10,0)/JE$198,0)</f>
      </c>
      <c r="JF205" s="14">
        <f>IFERROR(VLOOKUP($IF205,Data!$B:$CP,Daily!JF$10,0)/JF$198,0)</f>
      </c>
      <c r="JG205" s="14">
        <f>IFERROR(VLOOKUP($IF205,Data!$B:$CP,Daily!JG$10,0)/JG$198,0)</f>
      </c>
      <c r="JH205" s="14">
        <f>IFERROR(VLOOKUP($IF205,Data!$B:$CP,Daily!JH$10,0)/JH$198,0)</f>
      </c>
      <c r="JI205" s="14">
        <f>IFERROR(VLOOKUP($IF205,Data!$B:$CP,Daily!JI$10,0)/JI$198,0)</f>
      </c>
      <c r="JJ205" s="14">
        <f>IFERROR(VLOOKUP($IF205,Data!$B:$CP,Daily!JJ$10,0)/JJ$198,0)</f>
      </c>
      <c r="JK205" s="14">
        <f>IFERROR(VLOOKUP($IF205,Data!$B:$CP,Daily!JK$10,0)/JK$198,0)</f>
      </c>
      <c r="JL205" s="14">
        <f>IFERROR(VLOOKUP($IF205,Data!$B:$CP,Daily!JL$10,0)/JL$198,0)</f>
      </c>
      <c r="JM205" s="14">
        <f>IFERROR(VLOOKUP($IF205,Data!$B:$CP,Daily!JM$10,0)/JM$198,0)</f>
      </c>
      <c r="JN205" s="14">
        <f>IFERROR(VLOOKUP($IF205,Data!$B:$CP,Daily!JN$10,0)/JN$198,0)</f>
      </c>
      <c r="JO205" s="14">
        <f>IFERROR(VLOOKUP($IF205,Data!$B:$CP,Daily!JO$10,0)/JO$198,0)</f>
      </c>
      <c r="JP205" s="14">
        <f>IFERROR(VLOOKUP($IF205,Data!$B:$CP,Daily!JP$10,0)/JP$198,0)</f>
      </c>
      <c r="JQ205" s="14">
        <f>IFERROR(VLOOKUP($IF205,Data!$B:$CP,Daily!JQ$10,0)/JQ$198,0)</f>
      </c>
      <c r="JR205" s="14">
        <f>IFERROR(VLOOKUP($IF205,Data!$B:$CP,Daily!JR$10,0)/JR$198,0)</f>
      </c>
      <c r="JS205" s="14">
        <f>IFERROR(VLOOKUP($IF205,Data!$B:$CP,Daily!JS$10,0)/JS$198,0)</f>
      </c>
      <c r="JT205" s="14">
        <f>IFERROR(VLOOKUP($IF205,Data!$B:$CP,Daily!JT$10,0)/JT$198,0)</f>
      </c>
      <c r="JU205" s="14">
        <f>IFERROR(VLOOKUP($IF205,Data!$B:$CP,Daily!JU$10,0)/JU$198,0)</f>
      </c>
      <c r="JV205" s="14">
        <f>IFERROR(VLOOKUP($IF205,Data!$B:$CP,Daily!JV$10,0)/JV$198,0)</f>
      </c>
      <c r="JW205" s="14">
        <f>IFERROR(VLOOKUP($IF205,Data!$B:$CP,Daily!JW$10,0)/JW$198,0)</f>
      </c>
      <c r="JX205" s="14">
        <f>IFERROR(VLOOKUP($IF205,Data!$B:$CP,Daily!JX$10,0)/JX$198,0)</f>
      </c>
      <c r="JY205" s="14">
        <f>IFERROR(VLOOKUP($IF205,Data!$B:$CP,Daily!JY$10,0)/JY$198,0)</f>
      </c>
      <c r="JZ205" s="14">
        <f>IFERROR(VLOOKUP($IF205,Data!$B:$CP,Daily!JZ$10,0)/JZ$198,0)</f>
      </c>
      <c r="KA205" s="14">
        <f>IFERROR(VLOOKUP($IF205,Data!$B:$CP,Daily!KA$10,0)/KA$198,0)</f>
      </c>
      <c r="KB205" s="14">
        <f>IFERROR(VLOOKUP($IF205,Data!$B:$CP,Daily!KB$10,0)/KB$198,0)</f>
      </c>
      <c r="KC205" s="14">
        <f>IFERROR(VLOOKUP($IF205,Data!$B:$CP,Daily!KC$10,0)/KC$198,0)</f>
      </c>
      <c r="KD205" s="14">
        <f>IFERROR(VLOOKUP($IF205,Data!$B:$CP,Daily!KD$10,0)/KD$198,0)</f>
      </c>
      <c r="KE205" s="14">
        <f>IFERROR(VLOOKUP($IF205,Data!$B:$CP,Daily!KE$10,0)/KE$198,0)</f>
      </c>
      <c r="KF205" s="14">
        <f>IFERROR(VLOOKUP($IF205,Data!$B:$CP,Daily!KF$10,0)/KF$198,0)</f>
      </c>
      <c r="KG205" s="14">
        <f>IFERROR(VLOOKUP($IF205,Data!$B:$CP,Daily!KG$10,0)/KG$198,0)</f>
      </c>
      <c r="KH205" s="14">
        <f>IFERROR(VLOOKUP($IF205,Data!$B:$CP,Daily!KH$10,0)/KH$198,0)</f>
      </c>
      <c r="KI205" s="14">
        <f>IFERROR(VLOOKUP($IF205,Data!$B:$CP,Daily!KI$10,0)/KI$198,0)</f>
      </c>
      <c r="KJ205" s="14">
        <f>IFERROR(VLOOKUP($IF205,Data!$B:$CP,Daily!KJ$10,0)/KJ$198,0)</f>
      </c>
      <c r="KK205" s="14">
        <f>IFERROR(VLOOKUP($IF205,Data!$B:$CP,Daily!KK$10,0)/KK$198,0)</f>
      </c>
      <c r="KL205" s="14">
        <f>IFERROR(VLOOKUP($IF205,Data!$B:$CP,Daily!KL$10,0)/KL$198,0)</f>
      </c>
      <c r="KM205" s="14">
        <f>IFERROR(VLOOKUP($IF205,Data!$B:$CP,Daily!KM$10,0)/KM$198,0)</f>
      </c>
      <c r="KN205" s="14">
        <f>IFERROR(VLOOKUP($IF205,Data!$B:$CP,Daily!KN$10,0)/KN$198,0)</f>
      </c>
      <c r="KO205" s="14">
        <f>IFERROR(VLOOKUP($IF205,Data!$B:$CP,Daily!KO$10,0)/KO$198,0)</f>
      </c>
      <c r="KP205" s="14">
        <f>IFERROR(VLOOKUP($IF205,Data!$B:$CP,Daily!KP$10,0)/KP$198,0)</f>
      </c>
      <c r="KQ205" s="14">
        <f>IFERROR(VLOOKUP($IF205,Data!$B:$CP,Daily!KQ$10,0)/KQ$198,0)</f>
      </c>
      <c r="KR205" s="14">
        <f>IFERROR(VLOOKUP($IF205,Data!$B:$CP,Daily!KR$10,0)/KR$198,0)</f>
      </c>
      <c r="KS205" s="14">
        <f>IFERROR(VLOOKUP($IF205,Data!$B:$CP,Daily!KS$10,0)/KS$198,0)</f>
      </c>
      <c r="KT205" s="14">
        <f>IFERROR(VLOOKUP($IF205,Data!$B:$CP,Daily!KT$10,0)/KT$198,0)</f>
      </c>
      <c r="KU205" s="14">
        <f>IFERROR(VLOOKUP($IF205,Data!$B:$CP,Daily!KU$10,0)/KU$198,0)</f>
      </c>
      <c r="KV205" s="14">
        <f>IFERROR(VLOOKUP($IF205,Data!$B:$CP,Daily!KV$10,0)/KV$198,0)</f>
      </c>
      <c r="KW205" s="14">
        <f>IFERROR(VLOOKUP($IF205,Data!$B:$CP,Daily!KW$10,0)/KW$198,0)</f>
      </c>
      <c r="KX205" s="14">
        <f>IFERROR(VLOOKUP($IF205,Data!$B:$CP,Daily!KX$10,0)/KX$198,0)</f>
      </c>
      <c r="KY205" s="14">
        <f>IFERROR(VLOOKUP($IF205,Data!$B:$CP,Daily!KY$10,0)/KY$198,0)</f>
      </c>
      <c r="KZ205" s="14">
        <f>IFERROR(VLOOKUP($IF205,Data!$B:$CP,Daily!KZ$10,0)/KZ$198,0)</f>
      </c>
      <c r="LA205" s="14">
        <f>IFERROR(VLOOKUP($IF205,Data!$B:$CP,Daily!LA$10,0)/LA$198,0)</f>
      </c>
      <c r="LB205" s="14">
        <f>IFERROR(VLOOKUP($IF205,Data!$B:$CP,Daily!LB$10,0)/LB$198,0)</f>
      </c>
      <c r="LC205" s="14">
        <f>IFERROR(VLOOKUP($IF205,Data!$B:$CP,Daily!LC$10,0)/LC$198,0)</f>
      </c>
      <c r="LD205" s="14">
        <f>IFERROR(VLOOKUP($IF205,Data!$B:$CP,Daily!LD$10,0)/LD$198,0)</f>
      </c>
      <c r="LE205" s="14">
        <f>IFERROR(VLOOKUP($IF205,Data!$B:$CP,Daily!LE$10,0)/LE$198,0)</f>
      </c>
      <c r="LF205" s="14">
        <f>IFERROR(VLOOKUP($IF205,Data!$B:$CP,Daily!LF$10,0)/LF$198,0)</f>
      </c>
      <c r="LG205" s="14">
        <f>IFERROR(VLOOKUP($IF205,Data!$B:$CP,Daily!LG$10,0)/LG$198,0)</f>
      </c>
      <c r="LH205" s="14">
        <f>IFERROR(VLOOKUP($IF205,Data!$B:$CP,Daily!LH$10,0)/LH$198,0)</f>
      </c>
      <c r="LI205" s="14">
        <f>IFERROR(VLOOKUP($IF205,Data!$B:$CP,Daily!LI$10,0)/LI$198,0)</f>
      </c>
      <c r="LJ205" s="14">
        <f>IFERROR(VLOOKUP($IF205,Data!$B:$CP,Daily!LJ$10,0)/LJ$198,0)</f>
      </c>
      <c r="LK205" s="14">
        <f>IFERROR(VLOOKUP($IF205,Data!$B:$CP,Daily!LK$10,0)/LK$198,0)</f>
      </c>
      <c r="LL205" s="14">
        <f>IFERROR(VLOOKUP($IF205,Data!$B:$CP,Daily!LL$10,0)/LL$198,0)</f>
      </c>
      <c r="LM205" s="14">
        <f>IFERROR(VLOOKUP($IF205,Data!$B:$CP,Daily!LM$10,0)/LM$198,0)</f>
      </c>
      <c r="LN205" s="14">
        <f>IFERROR(VLOOKUP($IF205,Data!$B:$CP,Daily!LN$10,0)/LN$198,0)</f>
      </c>
      <c r="LO205" s="14">
        <f>IFERROR(VLOOKUP($IF205,Data!$B:$CP,Daily!LO$10,0)/LO$198,0)</f>
      </c>
      <c r="LP205" s="14">
        <f>IFERROR(VLOOKUP($IF205,Data!$B:$CP,Daily!LP$10,0)/LP$198,0)</f>
      </c>
      <c r="LQ205" s="14">
        <f>IFERROR(VLOOKUP($IF205,Data!$B:$CP,Daily!LQ$10,0)/LQ$198,0)</f>
      </c>
      <c r="LR205" s="14">
        <f>IFERROR(VLOOKUP($IF205,Data!$B:$CP,Daily!LR$10,0)/LR$198,0)</f>
      </c>
      <c r="LS205" s="14">
        <f>IFERROR(VLOOKUP($IF205,Data!$B:$CP,Daily!LS$10,0)/LS$198,0)</f>
      </c>
      <c r="LU205" s="52">
        <f t="shared" si="3075"/>
      </c>
      <c r="LV205" s="52">
        <f t="shared" si="3076"/>
      </c>
      <c r="LW205" s="52">
        <f t="shared" si="3077"/>
      </c>
      <c r="LX205" s="52">
        <f t="shared" si="3078"/>
      </c>
      <c r="LY205" s="52">
        <f t="shared" si="3079"/>
      </c>
      <c r="LZ205" s="53"/>
      <c r="MA205" s="14">
        <f t="shared" si="3080"/>
      </c>
      <c r="MB205" s="14">
        <f>SUMPRODUCT(LL205:LR205,LL$198:LR$198)/SUM(LL$198:LR$198)</f>
      </c>
      <c r="MC205" s="14">
        <f>SUMPRODUCT(KP205:LR205,KP$198:LR$198)/SUM(KP$198:LR$198)</f>
      </c>
    </row>
    <row r="206" spans="4:341" x14ac:dyDescent="0.25">
      <c r="D206" s="132" t="s">
        <v>954</v>
      </c>
      <c r="E206" s="67" t="str">
        <f>VLOOKUP($D206,'Metric Nature'!$C:$D,2,0)&amp;IF(($F206&lt;(EA206)),"Below",IF(($F206&gt;(DZ206)),"Above","Within"))</f>
      </c>
      <c r="F206" s="62">
        <f t="shared" ref="F206" si="3115">DU206</f>
      </c>
      <c r="G206" s="92">
        <f t="shared" ref="G206" si="3116">ED206</f>
      </c>
      <c r="H206" s="62">
        <f t="shared" ref="H206" si="3117">IFERROR(((F206-G206)/G206),0)</f>
      </c>
      <c r="I206" s="89">
        <f t="shared" ref="I206" si="3118">EE206</f>
      </c>
      <c r="J206" s="62">
        <f t="shared" ref="J206" si="3119">IFERROR(((F206-I206)/I206),0)</f>
      </c>
      <c r="K206" s="62"/>
      <c r="L206" s="64"/>
      <c r="M206" s="67" t="str">
        <f>VLOOKUP($D206,'Metric Nature'!$C:$D,2,0)&amp;IF(($N206&lt;(HZ206)),"Below",IF(($N206&gt;(HY206)),"Above","Within"))</f>
      </c>
      <c r="N206" s="71">
        <f t="shared" ref="N206" si="3120">HT206</f>
      </c>
      <c r="O206" s="63">
        <f t="shared" ref="O206" si="3121">IC206</f>
      </c>
      <c r="P206" s="98">
        <f t="shared" ref="P206" si="3122">IFERROR(((N206-O206)/O206),0)</f>
      </c>
      <c r="Q206" s="63">
        <f t="shared" ref="Q206" si="3123">ID206</f>
      </c>
      <c r="R206" s="69">
        <f t="shared" ref="R206" si="3124">IFERROR(((N206-Q206)/Q206),0)</f>
      </c>
      <c r="S206" s="62"/>
      <c r="T206" s="64"/>
      <c r="U206" s="67" t="str">
        <f>VLOOKUP($D206,'Metric Nature'!$C:$D,2,0)&amp;IF(($V206&lt;(LY206)),"Below",IF(($V206&gt;(LX206)),"Above","Within"))</f>
      </c>
      <c r="V206" s="62">
        <f t="shared" ref="V206" si="3125">LS206</f>
      </c>
      <c r="W206" s="63">
        <f t="shared" ref="W206" si="3126">MB206</f>
      </c>
      <c r="X206" s="62">
        <f t="shared" ref="X206" si="3127">IFERROR(((V206-W206)/W206),0)</f>
      </c>
      <c r="Y206" s="63">
        <f t="shared" ref="Y206" si="3128">MC206</f>
      </c>
      <c r="Z206" s="62">
        <f t="shared" ref="Z206" si="3129">IFERROR(((V206-Y206)/Y206),0)</f>
      </c>
      <c r="AA206" s="62"/>
      <c r="AB206" s="64"/>
      <c r="AC206" s="60"/>
      <c r="AI206" s="9" t="s">
        <v>954</v>
      </c>
      <c r="AJ206" s="14">
        <f>IFERROR(IFERROR(VLOOKUP($EG206,Data!$B:$CP,Daily!EI$10,0)+VLOOKUP($IF206,Data!$B:$CP,Daily!IH$10,0),0)/IFERROR(VLOOKUP($EG205,Data!$B:$CP,Daily!EI$10,0)+VLOOKUP($IF205,Data!$B:$CP,Daily!IH$10,0),0),0)</f>
      </c>
      <c r="AK206" s="14">
        <f>IFERROR(IFERROR(VLOOKUP($EG206,Data!$B:$CP,Daily!EJ$10,0)+VLOOKUP($IF206,Data!$B:$CP,Daily!II$10,0),0)/IFERROR(VLOOKUP($EG205,Data!$B:$CP,Daily!EJ$10,0)+VLOOKUP($IF205,Data!$B:$CP,Daily!II$10,0),0),0)</f>
      </c>
      <c r="AL206" s="14">
        <f>IFERROR(IFERROR(VLOOKUP($EG206,Data!$B:$CP,Daily!EK$10,0)+VLOOKUP($IF206,Data!$B:$CP,Daily!IJ$10,0),0)/IFERROR(VLOOKUP($EG205,Data!$B:$CP,Daily!EK$10,0)+VLOOKUP($IF205,Data!$B:$CP,Daily!IJ$10,0),0),0)</f>
      </c>
      <c r="AM206" s="14">
        <f>IFERROR(IFERROR(VLOOKUP($EG206,Data!$B:$CP,Daily!EL$10,0)+VLOOKUP($IF206,Data!$B:$CP,Daily!IK$10,0),0)/IFERROR(VLOOKUP($EG205,Data!$B:$CP,Daily!EL$10,0)+VLOOKUP($IF205,Data!$B:$CP,Daily!IK$10,0),0),0)</f>
      </c>
      <c r="AN206" s="14">
        <f>IFERROR(IFERROR(VLOOKUP($EG206,Data!$B:$CP,Daily!EM$10,0)+VLOOKUP($IF206,Data!$B:$CP,Daily!IL$10,0),0)/IFERROR(VLOOKUP($EG205,Data!$B:$CP,Daily!EM$10,0)+VLOOKUP($IF205,Data!$B:$CP,Daily!IL$10,0),0),0)</f>
      </c>
      <c r="AO206" s="14">
        <f>IFERROR(IFERROR(VLOOKUP($EG206,Data!$B:$CP,Daily!EN$10,0)+VLOOKUP($IF206,Data!$B:$CP,Daily!IM$10,0),0)/IFERROR(VLOOKUP($EG205,Data!$B:$CP,Daily!EN$10,0)+VLOOKUP($IF205,Data!$B:$CP,Daily!IM$10,0),0),0)</f>
      </c>
      <c r="AP206" s="14">
        <f>IFERROR(IFERROR(VLOOKUP($EG206,Data!$B:$CP,Daily!EO$10,0)+VLOOKUP($IF206,Data!$B:$CP,Daily!IN$10,0),0)/IFERROR(VLOOKUP($EG205,Data!$B:$CP,Daily!EO$10,0)+VLOOKUP($IF205,Data!$B:$CP,Daily!IN$10,0),0),0)</f>
      </c>
      <c r="AQ206" s="14">
        <f>IFERROR(IFERROR(VLOOKUP($EG206,Data!$B:$CP,Daily!EP$10,0)+VLOOKUP($IF206,Data!$B:$CP,Daily!IO$10,0),0)/IFERROR(VLOOKUP($EG205,Data!$B:$CP,Daily!EP$10,0)+VLOOKUP($IF205,Data!$B:$CP,Daily!IO$10,0),0),0)</f>
      </c>
      <c r="AR206" s="14">
        <f>IFERROR(IFERROR(VLOOKUP($EG206,Data!$B:$CP,Daily!EQ$10,0)+VLOOKUP($IF206,Data!$B:$CP,Daily!IP$10,0),0)/IFERROR(VLOOKUP($EG205,Data!$B:$CP,Daily!EQ$10,0)+VLOOKUP($IF205,Data!$B:$CP,Daily!IP$10,0),0),0)</f>
      </c>
      <c r="AS206" s="14">
        <f>IFERROR(IFERROR(VLOOKUP($EG206,Data!$B:$CP,Daily!ER$10,0)+VLOOKUP($IF206,Data!$B:$CP,Daily!IQ$10,0),0)/IFERROR(VLOOKUP($EG205,Data!$B:$CP,Daily!ER$10,0)+VLOOKUP($IF205,Data!$B:$CP,Daily!IQ$10,0),0),0)</f>
      </c>
      <c r="AT206" s="14">
        <f>IFERROR(IFERROR(VLOOKUP($EG206,Data!$B:$CP,Daily!ES$10,0)+VLOOKUP($IF206,Data!$B:$CP,Daily!IR$10,0),0)/IFERROR(VLOOKUP($EG205,Data!$B:$CP,Daily!ES$10,0)+VLOOKUP($IF205,Data!$B:$CP,Daily!IR$10,0),0),0)</f>
      </c>
      <c r="AU206" s="14">
        <f>IFERROR(IFERROR(VLOOKUP($EG206,Data!$B:$CP,Daily!ET$10,0)+VLOOKUP($IF206,Data!$B:$CP,Daily!IS$10,0),0)/IFERROR(VLOOKUP($EG205,Data!$B:$CP,Daily!ET$10,0)+VLOOKUP($IF205,Data!$B:$CP,Daily!IS$10,0),0),0)</f>
      </c>
      <c r="AV206" s="14">
        <f>IFERROR(IFERROR(VLOOKUP($EG206,Data!$B:$CP,Daily!EU$10,0)+VLOOKUP($IF206,Data!$B:$CP,Daily!IT$10,0),0)/IFERROR(VLOOKUP($EG205,Data!$B:$CP,Daily!EU$10,0)+VLOOKUP($IF205,Data!$B:$CP,Daily!IT$10,0),0),0)</f>
      </c>
      <c r="AW206" s="14">
        <f>IFERROR(IFERROR(VLOOKUP($EG206,Data!$B:$CP,Daily!EV$10,0)+VLOOKUP($IF206,Data!$B:$CP,Daily!IU$10,0),0)/IFERROR(VLOOKUP($EG205,Data!$B:$CP,Daily!EV$10,0)+VLOOKUP($IF205,Data!$B:$CP,Daily!IU$10,0),0),0)</f>
      </c>
      <c r="AX206" s="14">
        <f>IFERROR(IFERROR(VLOOKUP($EG206,Data!$B:$CP,Daily!EW$10,0)+VLOOKUP($IF206,Data!$B:$CP,Daily!IV$10,0),0)/IFERROR(VLOOKUP($EG205,Data!$B:$CP,Daily!EW$10,0)+VLOOKUP($IF205,Data!$B:$CP,Daily!IV$10,0),0),0)</f>
      </c>
      <c r="AY206" s="14">
        <f>IFERROR(IFERROR(VLOOKUP($EG206,Data!$B:$CP,Daily!EX$10,0)+VLOOKUP($IF206,Data!$B:$CP,Daily!IW$10,0),0)/IFERROR(VLOOKUP($EG205,Data!$B:$CP,Daily!EX$10,0)+VLOOKUP($IF205,Data!$B:$CP,Daily!IW$10,0),0),0)</f>
      </c>
      <c r="AZ206" s="14">
        <f>IFERROR(IFERROR(VLOOKUP($EG206,Data!$B:$CP,Daily!EY$10,0)+VLOOKUP($IF206,Data!$B:$CP,Daily!IX$10,0),0)/IFERROR(VLOOKUP($EG205,Data!$B:$CP,Daily!EY$10,0)+VLOOKUP($IF205,Data!$B:$CP,Daily!IX$10,0),0),0)</f>
      </c>
      <c r="BA206" s="14">
        <f>IFERROR(IFERROR(VLOOKUP($EG206,Data!$B:$CP,Daily!EZ$10,0)+VLOOKUP($IF206,Data!$B:$CP,Daily!IY$10,0),0)/IFERROR(VLOOKUP($EG205,Data!$B:$CP,Daily!EZ$10,0)+VLOOKUP($IF205,Data!$B:$CP,Daily!IY$10,0),0),0)</f>
      </c>
      <c r="BB206" s="14">
        <f>IFERROR(IFERROR(VLOOKUP($EG206,Data!$B:$CP,Daily!FA$10,0)+VLOOKUP($IF206,Data!$B:$CP,Daily!IZ$10,0),0)/IFERROR(VLOOKUP($EG205,Data!$B:$CP,Daily!FA$10,0)+VLOOKUP($IF205,Data!$B:$CP,Daily!IZ$10,0),0),0)</f>
      </c>
      <c r="BC206" s="14">
        <f>IFERROR(IFERROR(VLOOKUP($EG206,Data!$B:$CP,Daily!FB$10,0)+VLOOKUP($IF206,Data!$B:$CP,Daily!JA$10,0),0)/IFERROR(VLOOKUP($EG205,Data!$B:$CP,Daily!FB$10,0)+VLOOKUP($IF205,Data!$B:$CP,Daily!JA$10,0),0),0)</f>
      </c>
      <c r="BD206" s="14">
        <f>IFERROR(IFERROR(VLOOKUP($EG206,Data!$B:$CP,Daily!FC$10,0)+VLOOKUP($IF206,Data!$B:$CP,Daily!JB$10,0),0)/IFERROR(VLOOKUP($EG205,Data!$B:$CP,Daily!FC$10,0)+VLOOKUP($IF205,Data!$B:$CP,Daily!JB$10,0),0),0)</f>
      </c>
      <c r="BE206" s="14">
        <f>IFERROR(IFERROR(VLOOKUP($EG206,Data!$B:$CP,Daily!FD$10,0)+VLOOKUP($IF206,Data!$B:$CP,Daily!JC$10,0),0)/IFERROR(VLOOKUP($EG205,Data!$B:$CP,Daily!FD$10,0)+VLOOKUP($IF205,Data!$B:$CP,Daily!JC$10,0),0),0)</f>
      </c>
      <c r="BF206" s="14">
        <f>IFERROR(IFERROR(VLOOKUP($EG206,Data!$B:$CP,Daily!FE$10,0)+VLOOKUP($IF206,Data!$B:$CP,Daily!JD$10,0),0)/IFERROR(VLOOKUP($EG205,Data!$B:$CP,Daily!FE$10,0)+VLOOKUP($IF205,Data!$B:$CP,Daily!JD$10,0),0),0)</f>
      </c>
      <c r="BG206" s="14">
        <f>IFERROR(IFERROR(VLOOKUP($EG206,Data!$B:$CP,Daily!FF$10,0)+VLOOKUP($IF206,Data!$B:$CP,Daily!JE$10,0),0)/IFERROR(VLOOKUP($EG205,Data!$B:$CP,Daily!FF$10,0)+VLOOKUP($IF205,Data!$B:$CP,Daily!JE$10,0),0),0)</f>
      </c>
      <c r="BH206" s="14">
        <f>IFERROR(IFERROR(VLOOKUP($EG206,Data!$B:$CP,Daily!FG$10,0)+VLOOKUP($IF206,Data!$B:$CP,Daily!JF$10,0),0)/IFERROR(VLOOKUP($EG205,Data!$B:$CP,Daily!FG$10,0)+VLOOKUP($IF205,Data!$B:$CP,Daily!JF$10,0),0),0)</f>
      </c>
      <c r="BI206" s="14">
        <f>IFERROR(IFERROR(VLOOKUP($EG206,Data!$B:$CP,Daily!FH$10,0)+VLOOKUP($IF206,Data!$B:$CP,Daily!JG$10,0),0)/IFERROR(VLOOKUP($EG205,Data!$B:$CP,Daily!FH$10,0)+VLOOKUP($IF205,Data!$B:$CP,Daily!JG$10,0),0),0)</f>
      </c>
      <c r="BJ206" s="14">
        <f>IFERROR(IFERROR(VLOOKUP($EG206,Data!$B:$CP,Daily!FI$10,0)+VLOOKUP($IF206,Data!$B:$CP,Daily!JH$10,0),0)/IFERROR(VLOOKUP($EG205,Data!$B:$CP,Daily!FI$10,0)+VLOOKUP($IF205,Data!$B:$CP,Daily!JH$10,0),0),0)</f>
      </c>
      <c r="BK206" s="14">
        <f>IFERROR(IFERROR(VLOOKUP($EG206,Data!$B:$CP,Daily!FJ$10,0)+VLOOKUP($IF206,Data!$B:$CP,Daily!JI$10,0),0)/IFERROR(VLOOKUP($EG205,Data!$B:$CP,Daily!FJ$10,0)+VLOOKUP($IF205,Data!$B:$CP,Daily!JI$10,0),0),0)</f>
      </c>
      <c r="BL206" s="14">
        <f>IFERROR(IFERROR(VLOOKUP($EG206,Data!$B:$CP,Daily!FK$10,0)+VLOOKUP($IF206,Data!$B:$CP,Daily!JJ$10,0),0)/IFERROR(VLOOKUP($EG205,Data!$B:$CP,Daily!FK$10,0)+VLOOKUP($IF205,Data!$B:$CP,Daily!JJ$10,0),0),0)</f>
      </c>
      <c r="BM206" s="14">
        <f>IFERROR(IFERROR(VLOOKUP($EG206,Data!$B:$CP,Daily!FL$10,0)+VLOOKUP($IF206,Data!$B:$CP,Daily!JK$10,0),0)/IFERROR(VLOOKUP($EG205,Data!$B:$CP,Daily!FL$10,0)+VLOOKUP($IF205,Data!$B:$CP,Daily!JK$10,0),0),0)</f>
      </c>
      <c r="BN206" s="14">
        <f>IFERROR(IFERROR(VLOOKUP($EG206,Data!$B:$CP,Daily!FM$10,0)+VLOOKUP($IF206,Data!$B:$CP,Daily!JL$10,0),0)/IFERROR(VLOOKUP($EG205,Data!$B:$CP,Daily!FM$10,0)+VLOOKUP($IF205,Data!$B:$CP,Daily!JL$10,0),0),0)</f>
      </c>
      <c r="BO206" s="14">
        <f>IFERROR(IFERROR(VLOOKUP($EG206,Data!$B:$CP,Daily!FN$10,0)+VLOOKUP($IF206,Data!$B:$CP,Daily!JM$10,0),0)/IFERROR(VLOOKUP($EG205,Data!$B:$CP,Daily!FN$10,0)+VLOOKUP($IF205,Data!$B:$CP,Daily!JM$10,0),0),0)</f>
      </c>
      <c r="BP206" s="14">
        <f>IFERROR(IFERROR(VLOOKUP($EG206,Data!$B:$CP,Daily!FO$10,0)+VLOOKUP($IF206,Data!$B:$CP,Daily!JN$10,0),0)/IFERROR(VLOOKUP($EG205,Data!$B:$CP,Daily!FO$10,0)+VLOOKUP($IF205,Data!$B:$CP,Daily!JN$10,0),0),0)</f>
      </c>
      <c r="BQ206" s="14">
        <f>IFERROR(IFERROR(VLOOKUP($EG206,Data!$B:$CP,Daily!FP$10,0)+VLOOKUP($IF206,Data!$B:$CP,Daily!JO$10,0),0)/IFERROR(VLOOKUP($EG205,Data!$B:$CP,Daily!FP$10,0)+VLOOKUP($IF205,Data!$B:$CP,Daily!JO$10,0),0),0)</f>
      </c>
      <c r="BR206" s="14">
        <f>IFERROR(IFERROR(VLOOKUP($EG206,Data!$B:$CP,Daily!FQ$10,0)+VLOOKUP($IF206,Data!$B:$CP,Daily!JP$10,0),0)/IFERROR(VLOOKUP($EG205,Data!$B:$CP,Daily!FQ$10,0)+VLOOKUP($IF205,Data!$B:$CP,Daily!JP$10,0),0),0)</f>
      </c>
      <c r="BS206" s="14">
        <f>IFERROR(IFERROR(VLOOKUP($EG206,Data!$B:$CP,Daily!FR$10,0)+VLOOKUP($IF206,Data!$B:$CP,Daily!JQ$10,0),0)/IFERROR(VLOOKUP($EG205,Data!$B:$CP,Daily!FR$10,0)+VLOOKUP($IF205,Data!$B:$CP,Daily!JQ$10,0),0),0)</f>
      </c>
      <c r="BT206" s="14">
        <f>IFERROR(IFERROR(VLOOKUP($EG206,Data!$B:$CP,Daily!FS$10,0)+VLOOKUP($IF206,Data!$B:$CP,Daily!JR$10,0),0)/IFERROR(VLOOKUP($EG205,Data!$B:$CP,Daily!FS$10,0)+VLOOKUP($IF205,Data!$B:$CP,Daily!JR$10,0),0),0)</f>
      </c>
      <c r="BU206" s="14">
        <f>IFERROR(IFERROR(VLOOKUP($EG206,Data!$B:$CP,Daily!FT$10,0)+VLOOKUP($IF206,Data!$B:$CP,Daily!JS$10,0),0)/IFERROR(VLOOKUP($EG205,Data!$B:$CP,Daily!FT$10,0)+VLOOKUP($IF205,Data!$B:$CP,Daily!JS$10,0),0),0)</f>
      </c>
      <c r="BV206" s="14">
        <f>IFERROR(IFERROR(VLOOKUP($EG206,Data!$B:$CP,Daily!FU$10,0)+VLOOKUP($IF206,Data!$B:$CP,Daily!JT$10,0),0)/IFERROR(VLOOKUP($EG205,Data!$B:$CP,Daily!FU$10,0)+VLOOKUP($IF205,Data!$B:$CP,Daily!JT$10,0),0),0)</f>
      </c>
      <c r="BW206" s="14">
        <f>IFERROR(IFERROR(VLOOKUP($EG206,Data!$B:$CP,Daily!FV$10,0)+VLOOKUP($IF206,Data!$B:$CP,Daily!JU$10,0),0)/IFERROR(VLOOKUP($EG205,Data!$B:$CP,Daily!FV$10,0)+VLOOKUP($IF205,Data!$B:$CP,Daily!JU$10,0),0),0)</f>
      </c>
      <c r="BX206" s="14">
        <f>IFERROR(IFERROR(VLOOKUP($EG206,Data!$B:$CP,Daily!FW$10,0)+VLOOKUP($IF206,Data!$B:$CP,Daily!JV$10,0),0)/IFERROR(VLOOKUP($EG205,Data!$B:$CP,Daily!FW$10,0)+VLOOKUP($IF205,Data!$B:$CP,Daily!JV$10,0),0),0)</f>
      </c>
      <c r="BY206" s="14">
        <f>IFERROR(IFERROR(VLOOKUP($EG206,Data!$B:$CP,Daily!FX$10,0)+VLOOKUP($IF206,Data!$B:$CP,Daily!JW$10,0),0)/IFERROR(VLOOKUP($EG205,Data!$B:$CP,Daily!FX$10,0)+VLOOKUP($IF205,Data!$B:$CP,Daily!JW$10,0),0),0)</f>
      </c>
      <c r="BZ206" s="14">
        <f>IFERROR(IFERROR(VLOOKUP($EG206,Data!$B:$CP,Daily!FY$10,0)+VLOOKUP($IF206,Data!$B:$CP,Daily!JX$10,0),0)/IFERROR(VLOOKUP($EG205,Data!$B:$CP,Daily!FY$10,0)+VLOOKUP($IF205,Data!$B:$CP,Daily!JX$10,0),0),0)</f>
      </c>
      <c r="CA206" s="14">
        <f>IFERROR(IFERROR(VLOOKUP($EG206,Data!$B:$CP,Daily!FZ$10,0)+VLOOKUP($IF206,Data!$B:$CP,Daily!JY$10,0),0)/IFERROR(VLOOKUP($EG205,Data!$B:$CP,Daily!FZ$10,0)+VLOOKUP($IF205,Data!$B:$CP,Daily!JY$10,0),0),0)</f>
      </c>
      <c r="CB206" s="14">
        <f>IFERROR(IFERROR(VLOOKUP($EG206,Data!$B:$CP,Daily!GA$10,0)+VLOOKUP($IF206,Data!$B:$CP,Daily!JZ$10,0),0)/IFERROR(VLOOKUP($EG205,Data!$B:$CP,Daily!GA$10,0)+VLOOKUP($IF205,Data!$B:$CP,Daily!JZ$10,0),0),0)</f>
      </c>
      <c r="CC206" s="14">
        <f>IFERROR(IFERROR(VLOOKUP($EG206,Data!$B:$CP,Daily!GB$10,0)+VLOOKUP($IF206,Data!$B:$CP,Daily!KA$10,0),0)/IFERROR(VLOOKUP($EG205,Data!$B:$CP,Daily!GB$10,0)+VLOOKUP($IF205,Data!$B:$CP,Daily!KA$10,0),0),0)</f>
      </c>
      <c r="CD206" s="14">
        <f>IFERROR(IFERROR(VLOOKUP($EG206,Data!$B:$CP,Daily!GC$10,0)+VLOOKUP($IF206,Data!$B:$CP,Daily!KB$10,0),0)/IFERROR(VLOOKUP($EG205,Data!$B:$CP,Daily!GC$10,0)+VLOOKUP($IF205,Data!$B:$CP,Daily!KB$10,0),0),0)</f>
      </c>
      <c r="CE206" s="14">
        <f>IFERROR(IFERROR(VLOOKUP($EG206,Data!$B:$CP,Daily!GD$10,0)+VLOOKUP($IF206,Data!$B:$CP,Daily!KC$10,0),0)/IFERROR(VLOOKUP($EG205,Data!$B:$CP,Daily!GD$10,0)+VLOOKUP($IF205,Data!$B:$CP,Daily!KC$10,0),0),0)</f>
      </c>
      <c r="CF206" s="14">
        <f>IFERROR(IFERROR(VLOOKUP($EG206,Data!$B:$CP,Daily!GE$10,0)+VLOOKUP($IF206,Data!$B:$CP,Daily!KD$10,0),0)/IFERROR(VLOOKUP($EG205,Data!$B:$CP,Daily!GE$10,0)+VLOOKUP($IF205,Data!$B:$CP,Daily!KD$10,0),0),0)</f>
      </c>
      <c r="CG206" s="14">
        <f>IFERROR(IFERROR(VLOOKUP($EG206,Data!$B:$CP,Daily!GF$10,0)+VLOOKUP($IF206,Data!$B:$CP,Daily!KE$10,0),0)/IFERROR(VLOOKUP($EG205,Data!$B:$CP,Daily!GF$10,0)+VLOOKUP($IF205,Data!$B:$CP,Daily!KE$10,0),0),0)</f>
      </c>
      <c r="CH206" s="14">
        <f>IFERROR(IFERROR(VLOOKUP($EG206,Data!$B:$CP,Daily!GG$10,0)+VLOOKUP($IF206,Data!$B:$CP,Daily!KF$10,0),0)/IFERROR(VLOOKUP($EG205,Data!$B:$CP,Daily!GG$10,0)+VLOOKUP($IF205,Data!$B:$CP,Daily!KF$10,0),0),0)</f>
      </c>
      <c r="CI206" s="14">
        <f>IFERROR(IFERROR(VLOOKUP($EG206,Data!$B:$CP,Daily!GH$10,0)+VLOOKUP($IF206,Data!$B:$CP,Daily!KG$10,0),0)/IFERROR(VLOOKUP($EG205,Data!$B:$CP,Daily!GH$10,0)+VLOOKUP($IF205,Data!$B:$CP,Daily!KG$10,0),0),0)</f>
      </c>
      <c r="CJ206" s="14">
        <f>IFERROR(IFERROR(VLOOKUP($EG206,Data!$B:$CP,Daily!GI$10,0)+VLOOKUP($IF206,Data!$B:$CP,Daily!KH$10,0),0)/IFERROR(VLOOKUP($EG205,Data!$B:$CP,Daily!GI$10,0)+VLOOKUP($IF205,Data!$B:$CP,Daily!KH$10,0),0),0)</f>
      </c>
      <c r="CK206" s="14">
        <f>IFERROR(IFERROR(VLOOKUP($EG206,Data!$B:$CP,Daily!GJ$10,0)+VLOOKUP($IF206,Data!$B:$CP,Daily!KI$10,0),0)/IFERROR(VLOOKUP($EG205,Data!$B:$CP,Daily!GJ$10,0)+VLOOKUP($IF205,Data!$B:$CP,Daily!KI$10,0),0),0)</f>
      </c>
      <c r="CL206" s="14">
        <f>IFERROR(IFERROR(VLOOKUP($EG206,Data!$B:$CP,Daily!GK$10,0)+VLOOKUP($IF206,Data!$B:$CP,Daily!KJ$10,0),0)/IFERROR(VLOOKUP($EG205,Data!$B:$CP,Daily!GK$10,0)+VLOOKUP($IF205,Data!$B:$CP,Daily!KJ$10,0),0),0)</f>
      </c>
      <c r="CM206" s="14">
        <f>IFERROR(IFERROR(VLOOKUP($EG206,Data!$B:$CP,Daily!GL$10,0)+VLOOKUP($IF206,Data!$B:$CP,Daily!KK$10,0),0)/IFERROR(VLOOKUP($EG205,Data!$B:$CP,Daily!GL$10,0)+VLOOKUP($IF205,Data!$B:$CP,Daily!KK$10,0),0),0)</f>
      </c>
      <c r="CN206" s="14">
        <f>IFERROR(IFERROR(VLOOKUP($EG206,Data!$B:$CP,Daily!GM$10,0)+VLOOKUP($IF206,Data!$B:$CP,Daily!KL$10,0),0)/IFERROR(VLOOKUP($EG205,Data!$B:$CP,Daily!GM$10,0)+VLOOKUP($IF205,Data!$B:$CP,Daily!KL$10,0),0),0)</f>
      </c>
      <c r="CO206" s="14">
        <f>IFERROR(IFERROR(VLOOKUP($EG206,Data!$B:$CP,Daily!GN$10,0)+VLOOKUP($IF206,Data!$B:$CP,Daily!KM$10,0),0)/IFERROR(VLOOKUP($EG205,Data!$B:$CP,Daily!GN$10,0)+VLOOKUP($IF205,Data!$B:$CP,Daily!KM$10,0),0),0)</f>
      </c>
      <c r="CP206" s="14">
        <f>IFERROR(IFERROR(VLOOKUP($EG206,Data!$B:$CP,Daily!GO$10,0)+VLOOKUP($IF206,Data!$B:$CP,Daily!KN$10,0),0)/IFERROR(VLOOKUP($EG205,Data!$B:$CP,Daily!GO$10,0)+VLOOKUP($IF205,Data!$B:$CP,Daily!KN$10,0),0),0)</f>
      </c>
      <c r="CQ206" s="14">
        <f>IFERROR(IFERROR(VLOOKUP($EG206,Data!$B:$CP,Daily!GP$10,0)+VLOOKUP($IF206,Data!$B:$CP,Daily!KO$10,0),0)/IFERROR(VLOOKUP($EG205,Data!$B:$CP,Daily!GP$10,0)+VLOOKUP($IF205,Data!$B:$CP,Daily!KO$10,0),0),0)</f>
      </c>
      <c r="CR206" s="14">
        <f>IFERROR(IFERROR(VLOOKUP($EG206,Data!$B:$CP,Daily!GQ$10,0)+VLOOKUP($IF206,Data!$B:$CP,Daily!KP$10,0),0)/IFERROR(VLOOKUP($EG205,Data!$B:$CP,Daily!GQ$10,0)+VLOOKUP($IF205,Data!$B:$CP,Daily!KP$10,0),0),0)</f>
      </c>
      <c r="CS206" s="14">
        <f>IFERROR(IFERROR(VLOOKUP($EG206,Data!$B:$CP,Daily!GR$10,0)+VLOOKUP($IF206,Data!$B:$CP,Daily!KQ$10,0),0)/IFERROR(VLOOKUP($EG205,Data!$B:$CP,Daily!GR$10,0)+VLOOKUP($IF205,Data!$B:$CP,Daily!KQ$10,0),0),0)</f>
      </c>
      <c r="CT206" s="14">
        <f>IFERROR(IFERROR(VLOOKUP($EG206,Data!$B:$CP,Daily!GS$10,0)+VLOOKUP($IF206,Data!$B:$CP,Daily!KR$10,0),0)/IFERROR(VLOOKUP($EG205,Data!$B:$CP,Daily!GS$10,0)+VLOOKUP($IF205,Data!$B:$CP,Daily!KR$10,0),0),0)</f>
      </c>
      <c r="CU206" s="14">
        <f>IFERROR(IFERROR(VLOOKUP($EG206,Data!$B:$CP,Daily!GT$10,0)+VLOOKUP($IF206,Data!$B:$CP,Daily!KS$10,0),0)/IFERROR(VLOOKUP($EG205,Data!$B:$CP,Daily!GT$10,0)+VLOOKUP($IF205,Data!$B:$CP,Daily!KS$10,0),0),0)</f>
      </c>
      <c r="CV206" s="14">
        <f>IFERROR(IFERROR(VLOOKUP($EG206,Data!$B:$CP,Daily!GU$10,0)+VLOOKUP($IF206,Data!$B:$CP,Daily!KT$10,0),0)/IFERROR(VLOOKUP($EG205,Data!$B:$CP,Daily!GU$10,0)+VLOOKUP($IF205,Data!$B:$CP,Daily!KT$10,0),0),0)</f>
      </c>
      <c r="CW206" s="14">
        <f>IFERROR(IFERROR(VLOOKUP($EG206,Data!$B:$CP,Daily!GV$10,0)+VLOOKUP($IF206,Data!$B:$CP,Daily!KU$10,0),0)/IFERROR(VLOOKUP($EG205,Data!$B:$CP,Daily!GV$10,0)+VLOOKUP($IF205,Data!$B:$CP,Daily!KU$10,0),0),0)</f>
      </c>
      <c r="CX206" s="14">
        <f>IFERROR(IFERROR(VLOOKUP($EG206,Data!$B:$CP,Daily!GW$10,0)+VLOOKUP($IF206,Data!$B:$CP,Daily!KV$10,0),0)/IFERROR(VLOOKUP($EG205,Data!$B:$CP,Daily!GW$10,0)+VLOOKUP($IF205,Data!$B:$CP,Daily!KV$10,0),0),0)</f>
      </c>
      <c r="CY206" s="14">
        <f>IFERROR(IFERROR(VLOOKUP($EG206,Data!$B:$CP,Daily!GX$10,0)+VLOOKUP($IF206,Data!$B:$CP,Daily!KW$10,0),0)/IFERROR(VLOOKUP($EG205,Data!$B:$CP,Daily!GX$10,0)+VLOOKUP($IF205,Data!$B:$CP,Daily!KW$10,0),0),0)</f>
      </c>
      <c r="CZ206" s="14">
        <f>IFERROR(IFERROR(VLOOKUP($EG206,Data!$B:$CP,Daily!GY$10,0)+VLOOKUP($IF206,Data!$B:$CP,Daily!KX$10,0),0)/IFERROR(VLOOKUP($EG205,Data!$B:$CP,Daily!GY$10,0)+VLOOKUP($IF205,Data!$B:$CP,Daily!KX$10,0),0),0)</f>
      </c>
      <c r="DA206" s="14">
        <f>IFERROR(IFERROR(VLOOKUP($EG206,Data!$B:$CP,Daily!GZ$10,0)+VLOOKUP($IF206,Data!$B:$CP,Daily!KY$10,0),0)/IFERROR(VLOOKUP($EG205,Data!$B:$CP,Daily!GZ$10,0)+VLOOKUP($IF205,Data!$B:$CP,Daily!KY$10,0),0),0)</f>
      </c>
      <c r="DB206" s="14">
        <f>IFERROR(IFERROR(VLOOKUP($EG206,Data!$B:$CP,Daily!HA$10,0)+VLOOKUP($IF206,Data!$B:$CP,Daily!KZ$10,0),0)/IFERROR(VLOOKUP($EG205,Data!$B:$CP,Daily!HA$10,0)+VLOOKUP($IF205,Data!$B:$CP,Daily!KZ$10,0),0),0)</f>
      </c>
      <c r="DC206" s="14">
        <f>IFERROR(IFERROR(VLOOKUP($EG206,Data!$B:$CP,Daily!HB$10,0)+VLOOKUP($IF206,Data!$B:$CP,Daily!LA$10,0),0)/IFERROR(VLOOKUP($EG205,Data!$B:$CP,Daily!HB$10,0)+VLOOKUP($IF205,Data!$B:$CP,Daily!LA$10,0),0),0)</f>
      </c>
      <c r="DD206" s="14">
        <f>IFERROR(IFERROR(VLOOKUP($EG206,Data!$B:$CP,Daily!HC$10,0)+VLOOKUP($IF206,Data!$B:$CP,Daily!LB$10,0),0)/IFERROR(VLOOKUP($EG205,Data!$B:$CP,Daily!HC$10,0)+VLOOKUP($IF205,Data!$B:$CP,Daily!LB$10,0),0),0)</f>
      </c>
      <c r="DE206" s="14">
        <f>IFERROR(IFERROR(VLOOKUP($EG206,Data!$B:$CP,Daily!HD$10,0)+VLOOKUP($IF206,Data!$B:$CP,Daily!LC$10,0),0)/IFERROR(VLOOKUP($EG205,Data!$B:$CP,Daily!HD$10,0)+VLOOKUP($IF205,Data!$B:$CP,Daily!LC$10,0),0),0)</f>
      </c>
      <c r="DF206" s="14">
        <f>IFERROR(IFERROR(VLOOKUP($EG206,Data!$B:$CP,Daily!HE$10,0)+VLOOKUP($IF206,Data!$B:$CP,Daily!LD$10,0),0)/IFERROR(VLOOKUP($EG205,Data!$B:$CP,Daily!HE$10,0)+VLOOKUP($IF205,Data!$B:$CP,Daily!LD$10,0),0),0)</f>
      </c>
      <c r="DG206" s="14">
        <f>IFERROR(IFERROR(VLOOKUP($EG206,Data!$B:$CP,Daily!HF$10,0)+VLOOKUP($IF206,Data!$B:$CP,Daily!LE$10,0),0)/IFERROR(VLOOKUP($EG205,Data!$B:$CP,Daily!HF$10,0)+VLOOKUP($IF205,Data!$B:$CP,Daily!LE$10,0),0),0)</f>
      </c>
      <c r="DH206" s="14">
        <f>IFERROR(IFERROR(VLOOKUP($EG206,Data!$B:$CP,Daily!HG$10,0)+VLOOKUP($IF206,Data!$B:$CP,Daily!LF$10,0),0)/IFERROR(VLOOKUP($EG205,Data!$B:$CP,Daily!HG$10,0)+VLOOKUP($IF205,Data!$B:$CP,Daily!LF$10,0),0),0)</f>
      </c>
      <c r="DI206" s="14">
        <f>IFERROR(IFERROR(VLOOKUP($EG206,Data!$B:$CP,Daily!HH$10,0)+VLOOKUP($IF206,Data!$B:$CP,Daily!LG$10,0),0)/IFERROR(VLOOKUP($EG205,Data!$B:$CP,Daily!HH$10,0)+VLOOKUP($IF205,Data!$B:$CP,Daily!LG$10,0),0),0)</f>
      </c>
      <c r="DJ206" s="14">
        <f>IFERROR(IFERROR(VLOOKUP($EG206,Data!$B:$CP,Daily!HI$10,0)+VLOOKUP($IF206,Data!$B:$CP,Daily!LH$10,0),0)/IFERROR(VLOOKUP($EG205,Data!$B:$CP,Daily!HI$10,0)+VLOOKUP($IF205,Data!$B:$CP,Daily!LH$10,0),0),0)</f>
      </c>
      <c r="DK206" s="14">
        <f>IFERROR(IFERROR(VLOOKUP($EG206,Data!$B:$CP,Daily!HJ$10,0)+VLOOKUP($IF206,Data!$B:$CP,Daily!LI$10,0),0)/IFERROR(VLOOKUP($EG205,Data!$B:$CP,Daily!HJ$10,0)+VLOOKUP($IF205,Data!$B:$CP,Daily!LI$10,0),0),0)</f>
      </c>
      <c r="DL206" s="14">
        <f>IFERROR(IFERROR(VLOOKUP($EG206,Data!$B:$CP,Daily!HK$10,0)+VLOOKUP($IF206,Data!$B:$CP,Daily!LJ$10,0),0)/IFERROR(VLOOKUP($EG205,Data!$B:$CP,Daily!HK$10,0)+VLOOKUP($IF205,Data!$B:$CP,Daily!LJ$10,0),0),0)</f>
      </c>
      <c r="DM206" s="14">
        <f>IFERROR(IFERROR(VLOOKUP($EG206,Data!$B:$CP,Daily!HL$10,0)+VLOOKUP($IF206,Data!$B:$CP,Daily!LK$10,0),0)/IFERROR(VLOOKUP($EG205,Data!$B:$CP,Daily!HL$10,0)+VLOOKUP($IF205,Data!$B:$CP,Daily!LK$10,0),0),0)</f>
      </c>
      <c r="DN206" s="14">
        <f>IFERROR(IFERROR(VLOOKUP($EG206,Data!$B:$CP,Daily!HM$10,0)+VLOOKUP($IF206,Data!$B:$CP,Daily!LL$10,0),0)/IFERROR(VLOOKUP($EG205,Data!$B:$CP,Daily!HM$10,0)+VLOOKUP($IF205,Data!$B:$CP,Daily!LL$10,0),0),0)</f>
      </c>
      <c r="DO206" s="14">
        <f>IFERROR(IFERROR(VLOOKUP($EG206,Data!$B:$CP,Daily!HN$10,0)+VLOOKUP($IF206,Data!$B:$CP,Daily!LM$10,0),0)/IFERROR(VLOOKUP($EG205,Data!$B:$CP,Daily!HN$10,0)+VLOOKUP($IF205,Data!$B:$CP,Daily!LM$10,0),0),0)</f>
      </c>
      <c r="DP206" s="14">
        <f>IFERROR(IFERROR(VLOOKUP($EG206,Data!$B:$CP,Daily!HO$10,0)+VLOOKUP($IF206,Data!$B:$CP,Daily!LN$10,0),0)/IFERROR(VLOOKUP($EG205,Data!$B:$CP,Daily!HO$10,0)+VLOOKUP($IF205,Data!$B:$CP,Daily!LN$10,0),0),0)</f>
      </c>
      <c r="DQ206" s="14">
        <f>IFERROR(IFERROR(VLOOKUP($EG206,Data!$B:$CP,Daily!HP$10,0)+VLOOKUP($IF206,Data!$B:$CP,Daily!LO$10,0),0)/IFERROR(VLOOKUP($EG205,Data!$B:$CP,Daily!HP$10,0)+VLOOKUP($IF205,Data!$B:$CP,Daily!LO$10,0),0),0)</f>
      </c>
      <c r="DR206" s="14">
        <f>IFERROR(IFERROR(VLOOKUP($EG206,Data!$B:$CP,Daily!HQ$10,0)+VLOOKUP($IF206,Data!$B:$CP,Daily!LP$10,0),0)/IFERROR(VLOOKUP($EG205,Data!$B:$CP,Daily!HQ$10,0)+VLOOKUP($IF205,Data!$B:$CP,Daily!LP$10,0),0),0)</f>
      </c>
      <c r="DS206" s="14">
        <f>IFERROR(IFERROR(VLOOKUP($EG206,Data!$B:$CP,Daily!HR$10,0)+VLOOKUP($IF206,Data!$B:$CP,Daily!LQ$10,0),0)/IFERROR(VLOOKUP($EG205,Data!$B:$CP,Daily!HR$10,0)+VLOOKUP($IF205,Data!$B:$CP,Daily!LQ$10,0),0),0)</f>
      </c>
      <c r="DT206" s="14">
        <f>IFERROR(IFERROR(VLOOKUP($EG206,Data!$B:$CP,Daily!HS$10,0)+VLOOKUP($IF206,Data!$B:$CP,Daily!LR$10,0),0)/IFERROR(VLOOKUP($EG205,Data!$B:$CP,Daily!HS$10,0)+VLOOKUP($IF205,Data!$B:$CP,Daily!LR$10,0),0),0)</f>
      </c>
      <c r="DU206" s="14">
        <f>IFERROR(IFERROR(VLOOKUP($EG206,Data!$B:$CP,Daily!HT$10,0)+VLOOKUP($IF206,Data!$B:$CP,Daily!LS$10,0),0)/IFERROR(VLOOKUP($EG205,Data!$B:$CP,Daily!HT$10,0)+VLOOKUP($IF205,Data!$B:$CP,Daily!LS$10,0),0),0)</f>
      </c>
      <c r="DV206" s="55"/>
      <c r="DW206" s="14">
        <f t="shared" si="3065"/>
      </c>
      <c r="DX206" s="14">
        <f t="shared" si="3066"/>
      </c>
      <c r="DY206" s="14">
        <f t="shared" si="3067"/>
      </c>
      <c r="DZ206" s="14">
        <f t="shared" si="3068"/>
      </c>
      <c r="EA206" s="14">
        <f t="shared" si="3069"/>
      </c>
      <c r="EB206" s="18"/>
      <c r="EC206" s="14">
        <f t="shared" si="3070"/>
      </c>
      <c r="ED206" s="14">
        <f>SUMPRODUCT(DN206:DT206,DN$205:DT$205)/SUM(DN$205:DT$205)</f>
      </c>
      <c r="EE206" s="14">
        <f>SUMPRODUCT(CR206:DT206,CR$205:DT$205)/SUM(CR$205:DT$205)</f>
      </c>
      <c r="EF206" s="16"/>
      <c r="EG206" s="9" t="s">
        <v>936</v>
      </c>
      <c r="EH206" s="9" t="s">
        <v>174</v>
      </c>
      <c r="EI206" s="14">
        <f>IFERROR(VLOOKUP($EG206,Data!$B:$CP,Daily!EI$10,0)/VLOOKUP($EG205,Data!$B:$CP,Daily!EI$10,0),0)</f>
      </c>
      <c r="EJ206" s="14">
        <f>IFERROR(VLOOKUP($EG206,Data!$B:$CP,Daily!EJ$10,0)/VLOOKUP($EG205,Data!$B:$CP,Daily!EJ$10,0),0)</f>
      </c>
      <c r="EK206" s="14">
        <f>IFERROR(VLOOKUP($EG206,Data!$B:$CP,Daily!EK$10,0)/VLOOKUP($EG205,Data!$B:$CP,Daily!EK$10,0),0)</f>
      </c>
      <c r="EL206" s="14">
        <f>IFERROR(VLOOKUP($EG206,Data!$B:$CP,Daily!EL$10,0)/VLOOKUP($EG205,Data!$B:$CP,Daily!EL$10,0),0)</f>
      </c>
      <c r="EM206" s="14">
        <f>IFERROR(VLOOKUP($EG206,Data!$B:$CP,Daily!EM$10,0)/VLOOKUP($EG205,Data!$B:$CP,Daily!EM$10,0),0)</f>
      </c>
      <c r="EN206" s="14">
        <f>IFERROR(VLOOKUP($EG206,Data!$B:$CP,Daily!EN$10,0)/VLOOKUP($EG205,Data!$B:$CP,Daily!EN$10,0),0)</f>
      </c>
      <c r="EO206" s="14">
        <f>IFERROR(VLOOKUP($EG206,Data!$B:$CP,Daily!EO$10,0)/VLOOKUP($EG205,Data!$B:$CP,Daily!EO$10,0),0)</f>
      </c>
      <c r="EP206" s="14">
        <f>IFERROR(VLOOKUP($EG206,Data!$B:$CP,Daily!EP$10,0)/VLOOKUP($EG205,Data!$B:$CP,Daily!EP$10,0),0)</f>
      </c>
      <c r="EQ206" s="14">
        <f>IFERROR(VLOOKUP($EG206,Data!$B:$CP,Daily!EQ$10,0)/VLOOKUP($EG205,Data!$B:$CP,Daily!EQ$10,0),0)</f>
      </c>
      <c r="ER206" s="14">
        <f>IFERROR(VLOOKUP($EG206,Data!$B:$CP,Daily!ER$10,0)/VLOOKUP($EG205,Data!$B:$CP,Daily!ER$10,0),0)</f>
      </c>
      <c r="ES206" s="14">
        <f>IFERROR(VLOOKUP($EG206,Data!$B:$CP,Daily!ES$10,0)/VLOOKUP($EG205,Data!$B:$CP,Daily!ES$10,0),0)</f>
      </c>
      <c r="ET206" s="14">
        <f>IFERROR(VLOOKUP($EG206,Data!$B:$CP,Daily!ET$10,0)/VLOOKUP($EG205,Data!$B:$CP,Daily!ET$10,0),0)</f>
      </c>
      <c r="EU206" s="14">
        <f>IFERROR(VLOOKUP($EG206,Data!$B:$CP,Daily!EU$10,0)/VLOOKUP($EG205,Data!$B:$CP,Daily!EU$10,0),0)</f>
      </c>
      <c r="EV206" s="14">
        <f>IFERROR(VLOOKUP($EG206,Data!$B:$CP,Daily!EV$10,0)/VLOOKUP($EG205,Data!$B:$CP,Daily!EV$10,0),0)</f>
      </c>
      <c r="EW206" s="14">
        <f>IFERROR(VLOOKUP($EG206,Data!$B:$CP,Daily!EW$10,0)/VLOOKUP($EG205,Data!$B:$CP,Daily!EW$10,0),0)</f>
      </c>
      <c r="EX206" s="14">
        <f>IFERROR(VLOOKUP($EG206,Data!$B:$CP,Daily!EX$10,0)/VLOOKUP($EG205,Data!$B:$CP,Daily!EX$10,0),0)</f>
      </c>
      <c r="EY206" s="14">
        <f>IFERROR(VLOOKUP($EG206,Data!$B:$CP,Daily!EY$10,0)/VLOOKUP($EG205,Data!$B:$CP,Daily!EY$10,0),0)</f>
      </c>
      <c r="EZ206" s="14">
        <f>IFERROR(VLOOKUP($EG206,Data!$B:$CP,Daily!EZ$10,0)/VLOOKUP($EG205,Data!$B:$CP,Daily!EZ$10,0),0)</f>
      </c>
      <c r="FA206" s="14">
        <f>IFERROR(VLOOKUP($EG206,Data!$B:$CP,Daily!FA$10,0)/VLOOKUP($EG205,Data!$B:$CP,Daily!FA$10,0),0)</f>
      </c>
      <c r="FB206" s="14">
        <f>IFERROR(VLOOKUP($EG206,Data!$B:$CP,Daily!FB$10,0)/VLOOKUP($EG205,Data!$B:$CP,Daily!FB$10,0),0)</f>
      </c>
      <c r="FC206" s="14">
        <f>IFERROR(VLOOKUP($EG206,Data!$B:$CP,Daily!FC$10,0)/VLOOKUP($EG205,Data!$B:$CP,Daily!FC$10,0),0)</f>
      </c>
      <c r="FD206" s="14">
        <f>IFERROR(VLOOKUP($EG206,Data!$B:$CP,Daily!FD$10,0)/VLOOKUP($EG205,Data!$B:$CP,Daily!FD$10,0),0)</f>
      </c>
      <c r="FE206" s="14">
        <f>IFERROR(VLOOKUP($EG206,Data!$B:$CP,Daily!FE$10,0)/VLOOKUP($EG205,Data!$B:$CP,Daily!FE$10,0),0)</f>
      </c>
      <c r="FF206" s="14">
        <f>IFERROR(VLOOKUP($EG206,Data!$B:$CP,Daily!FF$10,0)/VLOOKUP($EG205,Data!$B:$CP,Daily!FF$10,0),0)</f>
      </c>
      <c r="FG206" s="14">
        <f>IFERROR(VLOOKUP($EG206,Data!$B:$CP,Daily!FG$10,0)/VLOOKUP($EG205,Data!$B:$CP,Daily!FG$10,0),0)</f>
      </c>
      <c r="FH206" s="14">
        <f>IFERROR(VLOOKUP($EG206,Data!$B:$CP,Daily!FH$10,0)/VLOOKUP($EG205,Data!$B:$CP,Daily!FH$10,0),0)</f>
      </c>
      <c r="FI206" s="14">
        <f>IFERROR(VLOOKUP($EG206,Data!$B:$CP,Daily!FI$10,0)/VLOOKUP($EG205,Data!$B:$CP,Daily!FI$10,0),0)</f>
      </c>
      <c r="FJ206" s="14">
        <f>IFERROR(VLOOKUP($EG206,Data!$B:$CP,Daily!FJ$10,0)/VLOOKUP($EG205,Data!$B:$CP,Daily!FJ$10,0),0)</f>
      </c>
      <c r="FK206" s="14">
        <f>IFERROR(VLOOKUP($EG206,Data!$B:$CP,Daily!FK$10,0)/VLOOKUP($EG205,Data!$B:$CP,Daily!FK$10,0),0)</f>
      </c>
      <c r="FL206" s="14">
        <f>IFERROR(VLOOKUP($EG206,Data!$B:$CP,Daily!FL$10,0)/VLOOKUP($EG205,Data!$B:$CP,Daily!FL$10,0),0)</f>
      </c>
      <c r="FM206" s="14">
        <f>IFERROR(VLOOKUP($EG206,Data!$B:$CP,Daily!FM$10,0)/VLOOKUP($EG205,Data!$B:$CP,Daily!FM$10,0),0)</f>
      </c>
      <c r="FN206" s="14">
        <f>IFERROR(VLOOKUP($EG206,Data!$B:$CP,Daily!FN$10,0)/VLOOKUP($EG205,Data!$B:$CP,Daily!FN$10,0),0)</f>
      </c>
      <c r="FO206" s="14">
        <f>IFERROR(VLOOKUP($EG206,Data!$B:$CP,Daily!FO$10,0)/VLOOKUP($EG205,Data!$B:$CP,Daily!FO$10,0),0)</f>
      </c>
      <c r="FP206" s="14">
        <f>IFERROR(VLOOKUP($EG206,Data!$B:$CP,Daily!FP$10,0)/VLOOKUP($EG205,Data!$B:$CP,Daily!FP$10,0),0)</f>
      </c>
      <c r="FQ206" s="14">
        <f>IFERROR(VLOOKUP($EG206,Data!$B:$CP,Daily!FQ$10,0)/VLOOKUP($EG205,Data!$B:$CP,Daily!FQ$10,0),0)</f>
      </c>
      <c r="FR206" s="14">
        <f>IFERROR(VLOOKUP($EG206,Data!$B:$CP,Daily!FR$10,0)/VLOOKUP($EG205,Data!$B:$CP,Daily!FR$10,0),0)</f>
      </c>
      <c r="FS206" s="14">
        <f>IFERROR(VLOOKUP($EG206,Data!$B:$CP,Daily!FS$10,0)/VLOOKUP($EG205,Data!$B:$CP,Daily!FS$10,0),0)</f>
      </c>
      <c r="FT206" s="14">
        <f>IFERROR(VLOOKUP($EG206,Data!$B:$CP,Daily!FT$10,0)/VLOOKUP($EG205,Data!$B:$CP,Daily!FT$10,0),0)</f>
      </c>
      <c r="FU206" s="14">
        <f>IFERROR(VLOOKUP($EG206,Data!$B:$CP,Daily!FU$10,0)/VLOOKUP($EG205,Data!$B:$CP,Daily!FU$10,0),0)</f>
      </c>
      <c r="FV206" s="14">
        <f>IFERROR(VLOOKUP($EG206,Data!$B:$CP,Daily!FV$10,0)/VLOOKUP($EG205,Data!$B:$CP,Daily!FV$10,0),0)</f>
      </c>
      <c r="FW206" s="14">
        <f>IFERROR(VLOOKUP($EG206,Data!$B:$CP,Daily!FW$10,0)/VLOOKUP($EG205,Data!$B:$CP,Daily!FW$10,0),0)</f>
      </c>
      <c r="FX206" s="14">
        <f>IFERROR(VLOOKUP($EG206,Data!$B:$CP,Daily!FX$10,0)/VLOOKUP($EG205,Data!$B:$CP,Daily!FX$10,0),0)</f>
      </c>
      <c r="FY206" s="14">
        <f>IFERROR(VLOOKUP($EG206,Data!$B:$CP,Daily!FY$10,0)/VLOOKUP($EG205,Data!$B:$CP,Daily!FY$10,0),0)</f>
      </c>
      <c r="FZ206" s="14">
        <f>IFERROR(VLOOKUP($EG206,Data!$B:$CP,Daily!FZ$10,0)/VLOOKUP($EG205,Data!$B:$CP,Daily!FZ$10,0),0)</f>
      </c>
      <c r="GA206" s="14">
        <f>IFERROR(VLOOKUP($EG206,Data!$B:$CP,Daily!GA$10,0)/VLOOKUP($EG205,Data!$B:$CP,Daily!GA$10,0),0)</f>
      </c>
      <c r="GB206" s="14">
        <f>IFERROR(VLOOKUP($EG206,Data!$B:$CP,Daily!GB$10,0)/VLOOKUP($EG205,Data!$B:$CP,Daily!GB$10,0),0)</f>
      </c>
      <c r="GC206" s="14">
        <f>IFERROR(VLOOKUP($EG206,Data!$B:$CP,Daily!GC$10,0)/VLOOKUP($EG205,Data!$B:$CP,Daily!GC$10,0),0)</f>
      </c>
      <c r="GD206" s="14">
        <f>IFERROR(VLOOKUP($EG206,Data!$B:$CP,Daily!GD$10,0)/VLOOKUP($EG205,Data!$B:$CP,Daily!GD$10,0),0)</f>
      </c>
      <c r="GE206" s="14">
        <f>IFERROR(VLOOKUP($EG206,Data!$B:$CP,Daily!GE$10,0)/VLOOKUP($EG205,Data!$B:$CP,Daily!GE$10,0),0)</f>
      </c>
      <c r="GF206" s="14">
        <f>IFERROR(VLOOKUP($EG206,Data!$B:$CP,Daily!GF$10,0)/VLOOKUP($EG205,Data!$B:$CP,Daily!GF$10,0),0)</f>
      </c>
      <c r="GG206" s="14">
        <f>IFERROR(VLOOKUP($EG206,Data!$B:$CP,Daily!GG$10,0)/VLOOKUP($EG205,Data!$B:$CP,Daily!GG$10,0),0)</f>
      </c>
      <c r="GH206" s="14">
        <f>IFERROR(VLOOKUP($EG206,Data!$B:$CP,Daily!GH$10,0)/VLOOKUP($EG205,Data!$B:$CP,Daily!GH$10,0),0)</f>
      </c>
      <c r="GI206" s="14">
        <f>IFERROR(VLOOKUP($EG206,Data!$B:$CP,Daily!GI$10,0)/VLOOKUP($EG205,Data!$B:$CP,Daily!GI$10,0),0)</f>
      </c>
      <c r="GJ206" s="14">
        <f>IFERROR(VLOOKUP($EG206,Data!$B:$CP,Daily!GJ$10,0)/VLOOKUP($EG205,Data!$B:$CP,Daily!GJ$10,0),0)</f>
      </c>
      <c r="GK206" s="14">
        <f>IFERROR(VLOOKUP($EG206,Data!$B:$CP,Daily!GK$10,0)/VLOOKUP($EG205,Data!$B:$CP,Daily!GK$10,0),0)</f>
      </c>
      <c r="GL206" s="14">
        <f>IFERROR(VLOOKUP($EG206,Data!$B:$CP,Daily!GL$10,0)/VLOOKUP($EG205,Data!$B:$CP,Daily!GL$10,0),0)</f>
      </c>
      <c r="GM206" s="14">
        <f>IFERROR(VLOOKUP($EG206,Data!$B:$CP,Daily!GM$10,0)/VLOOKUP($EG205,Data!$B:$CP,Daily!GM$10,0),0)</f>
      </c>
      <c r="GN206" s="14">
        <f>IFERROR(VLOOKUP($EG206,Data!$B:$CP,Daily!GN$10,0)/VLOOKUP($EG205,Data!$B:$CP,Daily!GN$10,0),0)</f>
      </c>
      <c r="GO206" s="14">
        <f>IFERROR(VLOOKUP($EG206,Data!$B:$CP,Daily!GO$10,0)/VLOOKUP($EG205,Data!$B:$CP,Daily!GO$10,0),0)</f>
      </c>
      <c r="GP206" s="14">
        <f>IFERROR(VLOOKUP($EG206,Data!$B:$CP,Daily!GP$10,0)/VLOOKUP($EG205,Data!$B:$CP,Daily!GP$10,0),0)</f>
      </c>
      <c r="GQ206" s="14">
        <f>IFERROR(VLOOKUP($EG206,Data!$B:$CP,Daily!GQ$10,0)/VLOOKUP($EG205,Data!$B:$CP,Daily!GQ$10,0),0)</f>
      </c>
      <c r="GR206" s="14">
        <f>IFERROR(VLOOKUP($EG206,Data!$B:$CP,Daily!GR$10,0)/VLOOKUP($EG205,Data!$B:$CP,Daily!GR$10,0),0)</f>
      </c>
      <c r="GS206" s="14">
        <f>IFERROR(VLOOKUP($EG206,Data!$B:$CP,Daily!GS$10,0)/VLOOKUP($EG205,Data!$B:$CP,Daily!GS$10,0),0)</f>
      </c>
      <c r="GT206" s="14">
        <f>IFERROR(VLOOKUP($EG206,Data!$B:$CP,Daily!GT$10,0)/VLOOKUP($EG205,Data!$B:$CP,Daily!GT$10,0),0)</f>
      </c>
      <c r="GU206" s="14">
        <f>IFERROR(VLOOKUP($EG206,Data!$B:$CP,Daily!GU$10,0)/VLOOKUP($EG205,Data!$B:$CP,Daily!GU$10,0),0)</f>
      </c>
      <c r="GV206" s="14">
        <f>IFERROR(VLOOKUP($EG206,Data!$B:$CP,Daily!GV$10,0)/VLOOKUP($EG205,Data!$B:$CP,Daily!GV$10,0),0)</f>
      </c>
      <c r="GW206" s="14">
        <f>IFERROR(VLOOKUP($EG206,Data!$B:$CP,Daily!GW$10,0)/VLOOKUP($EG205,Data!$B:$CP,Daily!GW$10,0),0)</f>
      </c>
      <c r="GX206" s="14">
        <f>IFERROR(VLOOKUP($EG206,Data!$B:$CP,Daily!GX$10,0)/VLOOKUP($EG205,Data!$B:$CP,Daily!GX$10,0),0)</f>
      </c>
      <c r="GY206" s="14">
        <f>IFERROR(VLOOKUP($EG206,Data!$B:$CP,Daily!GY$10,0)/VLOOKUP($EG205,Data!$B:$CP,Daily!GY$10,0),0)</f>
      </c>
      <c r="GZ206" s="14">
        <f>IFERROR(VLOOKUP($EG206,Data!$B:$CP,Daily!GZ$10,0)/VLOOKUP($EG205,Data!$B:$CP,Daily!GZ$10,0),0)</f>
      </c>
      <c r="HA206" s="14">
        <f>IFERROR(VLOOKUP($EG206,Data!$B:$CP,Daily!HA$10,0)/VLOOKUP($EG205,Data!$B:$CP,Daily!HA$10,0),0)</f>
      </c>
      <c r="HB206" s="14">
        <f>IFERROR(VLOOKUP($EG206,Data!$B:$CP,Daily!HB$10,0)/VLOOKUP($EG205,Data!$B:$CP,Daily!HB$10,0),0)</f>
      </c>
      <c r="HC206" s="14">
        <f>IFERROR(VLOOKUP($EG206,Data!$B:$CP,Daily!HC$10,0)/VLOOKUP($EG205,Data!$B:$CP,Daily!HC$10,0),0)</f>
      </c>
      <c r="HD206" s="14">
        <f>IFERROR(VLOOKUP($EG206,Data!$B:$CP,Daily!HD$10,0)/VLOOKUP($EG205,Data!$B:$CP,Daily!HD$10,0),0)</f>
      </c>
      <c r="HE206" s="14">
        <f>IFERROR(VLOOKUP($EG206,Data!$B:$CP,Daily!HE$10,0)/VLOOKUP($EG205,Data!$B:$CP,Daily!HE$10,0),0)</f>
      </c>
      <c r="HF206" s="14">
        <f>IFERROR(VLOOKUP($EG206,Data!$B:$CP,Daily!HF$10,0)/VLOOKUP($EG205,Data!$B:$CP,Daily!HF$10,0),0)</f>
      </c>
      <c r="HG206" s="14">
        <f>IFERROR(VLOOKUP($EG206,Data!$B:$CP,Daily!HG$10,0)/VLOOKUP($EG205,Data!$B:$CP,Daily!HG$10,0),0)</f>
      </c>
      <c r="HH206" s="14">
        <f>IFERROR(VLOOKUP($EG206,Data!$B:$CP,Daily!HH$10,0)/VLOOKUP($EG205,Data!$B:$CP,Daily!HH$10,0),0)</f>
      </c>
      <c r="HI206" s="14">
        <f>IFERROR(VLOOKUP($EG206,Data!$B:$CP,Daily!HI$10,0)/VLOOKUP($EG205,Data!$B:$CP,Daily!HI$10,0),0)</f>
      </c>
      <c r="HJ206" s="14">
        <f>IFERROR(VLOOKUP($EG206,Data!$B:$CP,Daily!HJ$10,0)/VLOOKUP($EG205,Data!$B:$CP,Daily!HJ$10,0),0)</f>
      </c>
      <c r="HK206" s="14">
        <f>IFERROR(VLOOKUP($EG206,Data!$B:$CP,Daily!HK$10,0)/VLOOKUP($EG205,Data!$B:$CP,Daily!HK$10,0),0)</f>
      </c>
      <c r="HL206" s="14">
        <f>IFERROR(VLOOKUP($EG206,Data!$B:$CP,Daily!HL$10,0)/VLOOKUP($EG205,Data!$B:$CP,Daily!HL$10,0),0)</f>
      </c>
      <c r="HM206" s="14">
        <f>IFERROR(VLOOKUP($EG206,Data!$B:$CP,Daily!HM$10,0)/VLOOKUP($EG205,Data!$B:$CP,Daily!HM$10,0),0)</f>
      </c>
      <c r="HN206" s="14">
        <f>IFERROR(VLOOKUP($EG206,Data!$B:$CP,Daily!HN$10,0)/VLOOKUP($EG205,Data!$B:$CP,Daily!HN$10,0),0)</f>
      </c>
      <c r="HO206" s="14">
        <f>IFERROR(VLOOKUP($EG206,Data!$B:$CP,Daily!HO$10,0)/VLOOKUP($EG205,Data!$B:$CP,Daily!HO$10,0),0)</f>
      </c>
      <c r="HP206" s="14">
        <f>IFERROR(VLOOKUP($EG206,Data!$B:$CP,Daily!HP$10,0)/VLOOKUP($EG205,Data!$B:$CP,Daily!HP$10,0),0)</f>
      </c>
      <c r="HQ206" s="14">
        <f>IFERROR(VLOOKUP($EG206,Data!$B:$CP,Daily!HQ$10,0)/VLOOKUP($EG205,Data!$B:$CP,Daily!HQ$10,0),0)</f>
      </c>
      <c r="HR206" s="14">
        <f>IFERROR(VLOOKUP($EG206,Data!$B:$CP,Daily!HR$10,0)/VLOOKUP($EG205,Data!$B:$CP,Daily!HR$10,0),0)</f>
      </c>
      <c r="HS206" s="14">
        <f>IFERROR(VLOOKUP($EG206,Data!$B:$CP,Daily!HS$10,0)/VLOOKUP($EG205,Data!$B:$CP,Daily!HS$10,0),0)</f>
      </c>
      <c r="HT206" s="14">
        <f>IFERROR(VLOOKUP($EG206,Data!$B:$CP,Daily!HT$10,0)/VLOOKUP($EG205,Data!$B:$CP,Daily!HT$10,0),0)</f>
      </c>
      <c r="HU206" s="17"/>
      <c r="HV206" s="52">
        <f t="shared" si="1902"/>
      </c>
      <c r="HW206" s="52">
        <f t="shared" si="1903"/>
      </c>
      <c r="HX206" s="52">
        <f t="shared" si="3071"/>
      </c>
      <c r="HY206" s="52">
        <f t="shared" si="3072"/>
      </c>
      <c r="HZ206" s="52">
        <f t="shared" si="3073"/>
      </c>
      <c r="IA206" s="55"/>
      <c r="IB206" s="14">
        <f t="shared" si="3074"/>
      </c>
      <c r="IC206" s="14">
        <f>SUMPRODUCT(HM206:HS206,HM$205:HS$205)/SUM(HM$205:HS$205)</f>
      </c>
      <c r="ID206" s="14">
        <f>SUMPRODUCT(GQ206:HS206,GQ$205:HS$205)/SUM(GQ$205:HS$205)</f>
      </c>
      <c r="IE206" s="16"/>
      <c r="IF206" s="9" t="s">
        <v>937</v>
      </c>
      <c r="IG206" s="9" t="s">
        <v>174</v>
      </c>
      <c r="IH206" s="14">
        <f>IFERROR(VLOOKUP($IF206,Data!$B:$CP,Daily!IH$10,0)/VLOOKUP($IF205,Data!$B:$CP,Daily!IH$10,0),0)</f>
      </c>
      <c r="II206" s="14">
        <f>IFERROR(VLOOKUP($IF206,Data!$B:$CP,Daily!II$10,0)/VLOOKUP($IF205,Data!$B:$CP,Daily!II$10,0),0)</f>
      </c>
      <c r="IJ206" s="14">
        <f>IFERROR(VLOOKUP($IF206,Data!$B:$CP,Daily!IJ$10,0)/VLOOKUP($IF205,Data!$B:$CP,Daily!IJ$10,0),0)</f>
      </c>
      <c r="IK206" s="14">
        <f>IFERROR(VLOOKUP($IF206,Data!$B:$CP,Daily!IK$10,0)/VLOOKUP($IF205,Data!$B:$CP,Daily!IK$10,0),0)</f>
      </c>
      <c r="IL206" s="14">
        <f>IFERROR(VLOOKUP($IF206,Data!$B:$CP,Daily!IL$10,0)/VLOOKUP($IF205,Data!$B:$CP,Daily!IL$10,0),0)</f>
      </c>
      <c r="IM206" s="14">
        <f>IFERROR(VLOOKUP($IF206,Data!$B:$CP,Daily!IM$10,0)/VLOOKUP($IF205,Data!$B:$CP,Daily!IM$10,0),0)</f>
      </c>
      <c r="IN206" s="14">
        <f>IFERROR(VLOOKUP($IF206,Data!$B:$CP,Daily!IN$10,0)/VLOOKUP($IF205,Data!$B:$CP,Daily!IN$10,0),0)</f>
      </c>
      <c r="IO206" s="14">
        <f>IFERROR(VLOOKUP($IF206,Data!$B:$CP,Daily!IO$10,0)/VLOOKUP($IF205,Data!$B:$CP,Daily!IO$10,0),0)</f>
      </c>
      <c r="IP206" s="14">
        <f>IFERROR(VLOOKUP($IF206,Data!$B:$CP,Daily!IP$10,0)/VLOOKUP($IF205,Data!$B:$CP,Daily!IP$10,0),0)</f>
      </c>
      <c r="IQ206" s="14">
        <f>IFERROR(VLOOKUP($IF206,Data!$B:$CP,Daily!IQ$10,0)/VLOOKUP($IF205,Data!$B:$CP,Daily!IQ$10,0),0)</f>
      </c>
      <c r="IR206" s="14">
        <f>IFERROR(VLOOKUP($IF206,Data!$B:$CP,Daily!IR$10,0)/VLOOKUP($IF205,Data!$B:$CP,Daily!IR$10,0),0)</f>
      </c>
      <c r="IS206" s="14">
        <f>IFERROR(VLOOKUP($IF206,Data!$B:$CP,Daily!IS$10,0)/VLOOKUP($IF205,Data!$B:$CP,Daily!IS$10,0),0)</f>
      </c>
      <c r="IT206" s="14">
        <f>IFERROR(VLOOKUP($IF206,Data!$B:$CP,Daily!IT$10,0)/VLOOKUP($IF205,Data!$B:$CP,Daily!IT$10,0),0)</f>
      </c>
      <c r="IU206" s="14">
        <f>IFERROR(VLOOKUP($IF206,Data!$B:$CP,Daily!IU$10,0)/VLOOKUP($IF205,Data!$B:$CP,Daily!IU$10,0),0)</f>
      </c>
      <c r="IV206" s="14">
        <f>IFERROR(VLOOKUP($IF206,Data!$B:$CP,Daily!IV$10,0)/VLOOKUP($IF205,Data!$B:$CP,Daily!IV$10,0),0)</f>
      </c>
      <c r="IW206" s="14">
        <f>IFERROR(VLOOKUP($IF206,Data!$B:$CP,Daily!IW$10,0)/VLOOKUP($IF205,Data!$B:$CP,Daily!IW$10,0),0)</f>
      </c>
      <c r="IX206" s="14">
        <f>IFERROR(VLOOKUP($IF206,Data!$B:$CP,Daily!IX$10,0)/VLOOKUP($IF205,Data!$B:$CP,Daily!IX$10,0),0)</f>
      </c>
      <c r="IY206" s="14">
        <f>IFERROR(VLOOKUP($IF206,Data!$B:$CP,Daily!IY$10,0)/VLOOKUP($IF205,Data!$B:$CP,Daily!IY$10,0),0)</f>
      </c>
      <c r="IZ206" s="14">
        <f>IFERROR(VLOOKUP($IF206,Data!$B:$CP,Daily!IZ$10,0)/VLOOKUP($IF205,Data!$B:$CP,Daily!IZ$10,0),0)</f>
      </c>
      <c r="JA206" s="14">
        <f>IFERROR(VLOOKUP($IF206,Data!$B:$CP,Daily!JA$10,0)/VLOOKUP($IF205,Data!$B:$CP,Daily!JA$10,0),0)</f>
      </c>
      <c r="JB206" s="14">
        <f>IFERROR(VLOOKUP($IF206,Data!$B:$CP,Daily!JB$10,0)/VLOOKUP($IF205,Data!$B:$CP,Daily!JB$10,0),0)</f>
      </c>
      <c r="JC206" s="14">
        <f>IFERROR(VLOOKUP($IF206,Data!$B:$CP,Daily!JC$10,0)/VLOOKUP($IF205,Data!$B:$CP,Daily!JC$10,0),0)</f>
      </c>
      <c r="JD206" s="14">
        <f>IFERROR(VLOOKUP($IF206,Data!$B:$CP,Daily!JD$10,0)/VLOOKUP($IF205,Data!$B:$CP,Daily!JD$10,0),0)</f>
      </c>
      <c r="JE206" s="14">
        <f>IFERROR(VLOOKUP($IF206,Data!$B:$CP,Daily!JE$10,0)/VLOOKUP($IF205,Data!$B:$CP,Daily!JE$10,0),0)</f>
      </c>
      <c r="JF206" s="14">
        <f>IFERROR(VLOOKUP($IF206,Data!$B:$CP,Daily!JF$10,0)/VLOOKUP($IF205,Data!$B:$CP,Daily!JF$10,0),0)</f>
      </c>
      <c r="JG206" s="14">
        <f>IFERROR(VLOOKUP($IF206,Data!$B:$CP,Daily!JG$10,0)/VLOOKUP($IF205,Data!$B:$CP,Daily!JG$10,0),0)</f>
      </c>
      <c r="JH206" s="14">
        <f>IFERROR(VLOOKUP($IF206,Data!$B:$CP,Daily!JH$10,0)/VLOOKUP($IF205,Data!$B:$CP,Daily!JH$10,0),0)</f>
      </c>
      <c r="JI206" s="14">
        <f>IFERROR(VLOOKUP($IF206,Data!$B:$CP,Daily!JI$10,0)/VLOOKUP($IF205,Data!$B:$CP,Daily!JI$10,0),0)</f>
      </c>
      <c r="JJ206" s="14">
        <f>IFERROR(VLOOKUP($IF206,Data!$B:$CP,Daily!JJ$10,0)/VLOOKUP($IF205,Data!$B:$CP,Daily!JJ$10,0),0)</f>
      </c>
      <c r="JK206" s="14">
        <f>IFERROR(VLOOKUP($IF206,Data!$B:$CP,Daily!JK$10,0)/VLOOKUP($IF205,Data!$B:$CP,Daily!JK$10,0),0)</f>
      </c>
      <c r="JL206" s="14">
        <f>IFERROR(VLOOKUP($IF206,Data!$B:$CP,Daily!JL$10,0)/VLOOKUP($IF205,Data!$B:$CP,Daily!JL$10,0),0)</f>
      </c>
      <c r="JM206" s="14">
        <f>IFERROR(VLOOKUP($IF206,Data!$B:$CP,Daily!JM$10,0)/VLOOKUP($IF205,Data!$B:$CP,Daily!JM$10,0),0)</f>
      </c>
      <c r="JN206" s="14">
        <f>IFERROR(VLOOKUP($IF206,Data!$B:$CP,Daily!JN$10,0)/VLOOKUP($IF205,Data!$B:$CP,Daily!JN$10,0),0)</f>
      </c>
      <c r="JO206" s="14">
        <f>IFERROR(VLOOKUP($IF206,Data!$B:$CP,Daily!JO$10,0)/VLOOKUP($IF205,Data!$B:$CP,Daily!JO$10,0),0)</f>
      </c>
      <c r="JP206" s="14">
        <f>IFERROR(VLOOKUP($IF206,Data!$B:$CP,Daily!JP$10,0)/VLOOKUP($IF205,Data!$B:$CP,Daily!JP$10,0),0)</f>
      </c>
      <c r="JQ206" s="14">
        <f>IFERROR(VLOOKUP($IF206,Data!$B:$CP,Daily!JQ$10,0)/VLOOKUP($IF205,Data!$B:$CP,Daily!JQ$10,0),0)</f>
      </c>
      <c r="JR206" s="14">
        <f>IFERROR(VLOOKUP($IF206,Data!$B:$CP,Daily!JR$10,0)/VLOOKUP($IF205,Data!$B:$CP,Daily!JR$10,0),0)</f>
      </c>
      <c r="JS206" s="14">
        <f>IFERROR(VLOOKUP($IF206,Data!$B:$CP,Daily!JS$10,0)/VLOOKUP($IF205,Data!$B:$CP,Daily!JS$10,0),0)</f>
      </c>
      <c r="JT206" s="14">
        <f>IFERROR(VLOOKUP($IF206,Data!$B:$CP,Daily!JT$10,0)/VLOOKUP($IF205,Data!$B:$CP,Daily!JT$10,0),0)</f>
      </c>
      <c r="JU206" s="14">
        <f>IFERROR(VLOOKUP($IF206,Data!$B:$CP,Daily!JU$10,0)/VLOOKUP($IF205,Data!$B:$CP,Daily!JU$10,0),0)</f>
      </c>
      <c r="JV206" s="14">
        <f>IFERROR(VLOOKUP($IF206,Data!$B:$CP,Daily!JV$10,0)/VLOOKUP($IF205,Data!$B:$CP,Daily!JV$10,0),0)</f>
      </c>
      <c r="JW206" s="14">
        <f>IFERROR(VLOOKUP($IF206,Data!$B:$CP,Daily!JW$10,0)/VLOOKUP($IF205,Data!$B:$CP,Daily!JW$10,0),0)</f>
      </c>
      <c r="JX206" s="14">
        <f>IFERROR(VLOOKUP($IF206,Data!$B:$CP,Daily!JX$10,0)/VLOOKUP($IF205,Data!$B:$CP,Daily!JX$10,0),0)</f>
      </c>
      <c r="JY206" s="14">
        <f>IFERROR(VLOOKUP($IF206,Data!$B:$CP,Daily!JY$10,0)/VLOOKUP($IF205,Data!$B:$CP,Daily!JY$10,0),0)</f>
      </c>
      <c r="JZ206" s="14">
        <f>IFERROR(VLOOKUP($IF206,Data!$B:$CP,Daily!JZ$10,0)/VLOOKUP($IF205,Data!$B:$CP,Daily!JZ$10,0),0)</f>
      </c>
      <c r="KA206" s="14">
        <f>IFERROR(VLOOKUP($IF206,Data!$B:$CP,Daily!KA$10,0)/VLOOKUP($IF205,Data!$B:$CP,Daily!KA$10,0),0)</f>
      </c>
      <c r="KB206" s="14">
        <f>IFERROR(VLOOKUP($IF206,Data!$B:$CP,Daily!KB$10,0)/VLOOKUP($IF205,Data!$B:$CP,Daily!KB$10,0),0)</f>
      </c>
      <c r="KC206" s="14">
        <f>IFERROR(VLOOKUP($IF206,Data!$B:$CP,Daily!KC$10,0)/VLOOKUP($IF205,Data!$B:$CP,Daily!KC$10,0),0)</f>
      </c>
      <c r="KD206" s="14">
        <f>IFERROR(VLOOKUP($IF206,Data!$B:$CP,Daily!KD$10,0)/VLOOKUP($IF205,Data!$B:$CP,Daily!KD$10,0),0)</f>
      </c>
      <c r="KE206" s="14">
        <f>IFERROR(VLOOKUP($IF206,Data!$B:$CP,Daily!KE$10,0)/VLOOKUP($IF205,Data!$B:$CP,Daily!KE$10,0),0)</f>
      </c>
      <c r="KF206" s="14">
        <f>IFERROR(VLOOKUP($IF206,Data!$B:$CP,Daily!KF$10,0)/VLOOKUP($IF205,Data!$B:$CP,Daily!KF$10,0),0)</f>
      </c>
      <c r="KG206" s="14">
        <f>IFERROR(VLOOKUP($IF206,Data!$B:$CP,Daily!KG$10,0)/VLOOKUP($IF205,Data!$B:$CP,Daily!KG$10,0),0)</f>
      </c>
      <c r="KH206" s="14">
        <f>IFERROR(VLOOKUP($IF206,Data!$B:$CP,Daily!KH$10,0)/VLOOKUP($IF205,Data!$B:$CP,Daily!KH$10,0),0)</f>
      </c>
      <c r="KI206" s="14">
        <f>IFERROR(VLOOKUP($IF206,Data!$B:$CP,Daily!KI$10,0)/VLOOKUP($IF205,Data!$B:$CP,Daily!KI$10,0),0)</f>
      </c>
      <c r="KJ206" s="14">
        <f>IFERROR(VLOOKUP($IF206,Data!$B:$CP,Daily!KJ$10,0)/VLOOKUP($IF205,Data!$B:$CP,Daily!KJ$10,0),0)</f>
      </c>
      <c r="KK206" s="14">
        <f>IFERROR(VLOOKUP($IF206,Data!$B:$CP,Daily!KK$10,0)/VLOOKUP($IF205,Data!$B:$CP,Daily!KK$10,0),0)</f>
      </c>
      <c r="KL206" s="14">
        <f>IFERROR(VLOOKUP($IF206,Data!$B:$CP,Daily!KL$10,0)/VLOOKUP($IF205,Data!$B:$CP,Daily!KL$10,0),0)</f>
      </c>
      <c r="KM206" s="14">
        <f>IFERROR(VLOOKUP($IF206,Data!$B:$CP,Daily!KM$10,0)/VLOOKUP($IF205,Data!$B:$CP,Daily!KM$10,0),0)</f>
      </c>
      <c r="KN206" s="14">
        <f>IFERROR(VLOOKUP($IF206,Data!$B:$CP,Daily!KN$10,0)/VLOOKUP($IF205,Data!$B:$CP,Daily!KN$10,0),0)</f>
      </c>
      <c r="KO206" s="14">
        <f>IFERROR(VLOOKUP($IF206,Data!$B:$CP,Daily!KO$10,0)/VLOOKUP($IF205,Data!$B:$CP,Daily!KO$10,0),0)</f>
      </c>
      <c r="KP206" s="14">
        <f>IFERROR(VLOOKUP($IF206,Data!$B:$CP,Daily!KP$10,0)/VLOOKUP($IF205,Data!$B:$CP,Daily!KP$10,0),0)</f>
      </c>
      <c r="KQ206" s="14">
        <f>IFERROR(VLOOKUP($IF206,Data!$B:$CP,Daily!KQ$10,0)/VLOOKUP($IF205,Data!$B:$CP,Daily!KQ$10,0),0)</f>
      </c>
      <c r="KR206" s="14">
        <f>IFERROR(VLOOKUP($IF206,Data!$B:$CP,Daily!KR$10,0)/VLOOKUP($IF205,Data!$B:$CP,Daily!KR$10,0),0)</f>
      </c>
      <c r="KS206" s="14">
        <f>IFERROR(VLOOKUP($IF206,Data!$B:$CP,Daily!KS$10,0)/VLOOKUP($IF205,Data!$B:$CP,Daily!KS$10,0),0)</f>
      </c>
      <c r="KT206" s="14">
        <f>IFERROR(VLOOKUP($IF206,Data!$B:$CP,Daily!KT$10,0)/VLOOKUP($IF205,Data!$B:$CP,Daily!KT$10,0),0)</f>
      </c>
      <c r="KU206" s="14">
        <f>IFERROR(VLOOKUP($IF206,Data!$B:$CP,Daily!KU$10,0)/VLOOKUP($IF205,Data!$B:$CP,Daily!KU$10,0),0)</f>
      </c>
      <c r="KV206" s="14">
        <f>IFERROR(VLOOKUP($IF206,Data!$B:$CP,Daily!KV$10,0)/VLOOKUP($IF205,Data!$B:$CP,Daily!KV$10,0),0)</f>
      </c>
      <c r="KW206" s="14">
        <f>IFERROR(VLOOKUP($IF206,Data!$B:$CP,Daily!KW$10,0)/VLOOKUP($IF205,Data!$B:$CP,Daily!KW$10,0),0)</f>
      </c>
      <c r="KX206" s="14">
        <f>IFERROR(VLOOKUP($IF206,Data!$B:$CP,Daily!KX$10,0)/VLOOKUP($IF205,Data!$B:$CP,Daily!KX$10,0),0)</f>
      </c>
      <c r="KY206" s="14">
        <f>IFERROR(VLOOKUP($IF206,Data!$B:$CP,Daily!KY$10,0)/VLOOKUP($IF205,Data!$B:$CP,Daily!KY$10,0),0)</f>
      </c>
      <c r="KZ206" s="14">
        <f>IFERROR(VLOOKUP($IF206,Data!$B:$CP,Daily!KZ$10,0)/VLOOKUP($IF205,Data!$B:$CP,Daily!KZ$10,0),0)</f>
      </c>
      <c r="LA206" s="14">
        <f>IFERROR(VLOOKUP($IF206,Data!$B:$CP,Daily!LA$10,0)/VLOOKUP($IF205,Data!$B:$CP,Daily!LA$10,0),0)</f>
      </c>
      <c r="LB206" s="14">
        <f>IFERROR(VLOOKUP($IF206,Data!$B:$CP,Daily!LB$10,0)/VLOOKUP($IF205,Data!$B:$CP,Daily!LB$10,0),0)</f>
      </c>
      <c r="LC206" s="14">
        <f>IFERROR(VLOOKUP($IF206,Data!$B:$CP,Daily!LC$10,0)/VLOOKUP($IF205,Data!$B:$CP,Daily!LC$10,0),0)</f>
      </c>
      <c r="LD206" s="14">
        <f>IFERROR(VLOOKUP($IF206,Data!$B:$CP,Daily!LD$10,0)/VLOOKUP($IF205,Data!$B:$CP,Daily!LD$10,0),0)</f>
      </c>
      <c r="LE206" s="14">
        <f>IFERROR(VLOOKUP($IF206,Data!$B:$CP,Daily!LE$10,0)/VLOOKUP($IF205,Data!$B:$CP,Daily!LE$10,0),0)</f>
      </c>
      <c r="LF206" s="14">
        <f>IFERROR(VLOOKUP($IF206,Data!$B:$CP,Daily!LF$10,0)/VLOOKUP($IF205,Data!$B:$CP,Daily!LF$10,0),0)</f>
      </c>
      <c r="LG206" s="14">
        <f>IFERROR(VLOOKUP($IF206,Data!$B:$CP,Daily!LG$10,0)/VLOOKUP($IF205,Data!$B:$CP,Daily!LG$10,0),0)</f>
      </c>
      <c r="LH206" s="14">
        <f>IFERROR(VLOOKUP($IF206,Data!$B:$CP,Daily!LH$10,0)/VLOOKUP($IF205,Data!$B:$CP,Daily!LH$10,0),0)</f>
      </c>
      <c r="LI206" s="14">
        <f>IFERROR(VLOOKUP($IF206,Data!$B:$CP,Daily!LI$10,0)/VLOOKUP($IF205,Data!$B:$CP,Daily!LI$10,0),0)</f>
      </c>
      <c r="LJ206" s="14">
        <f>IFERROR(VLOOKUP($IF206,Data!$B:$CP,Daily!LJ$10,0)/VLOOKUP($IF205,Data!$B:$CP,Daily!LJ$10,0),0)</f>
      </c>
      <c r="LK206" s="14">
        <f>IFERROR(VLOOKUP($IF206,Data!$B:$CP,Daily!LK$10,0)/VLOOKUP($IF205,Data!$B:$CP,Daily!LK$10,0),0)</f>
      </c>
      <c r="LL206" s="14">
        <f>IFERROR(VLOOKUP($IF206,Data!$B:$CP,Daily!LL$10,0)/VLOOKUP($IF205,Data!$B:$CP,Daily!LL$10,0),0)</f>
      </c>
      <c r="LM206" s="14">
        <f>IFERROR(VLOOKUP($IF206,Data!$B:$CP,Daily!LM$10,0)/VLOOKUP($IF205,Data!$B:$CP,Daily!LM$10,0),0)</f>
      </c>
      <c r="LN206" s="14">
        <f>IFERROR(VLOOKUP($IF206,Data!$B:$CP,Daily!LN$10,0)/VLOOKUP($IF205,Data!$B:$CP,Daily!LN$10,0),0)</f>
      </c>
      <c r="LO206" s="14">
        <f>IFERROR(VLOOKUP($IF206,Data!$B:$CP,Daily!LO$10,0)/VLOOKUP($IF205,Data!$B:$CP,Daily!LO$10,0),0)</f>
      </c>
      <c r="LP206" s="14">
        <f>IFERROR(VLOOKUP($IF206,Data!$B:$CP,Daily!LP$10,0)/VLOOKUP($IF205,Data!$B:$CP,Daily!LP$10,0),0)</f>
      </c>
      <c r="LQ206" s="14">
        <f>IFERROR(VLOOKUP($IF206,Data!$B:$CP,Daily!LQ$10,0)/VLOOKUP($IF205,Data!$B:$CP,Daily!LQ$10,0),0)</f>
      </c>
      <c r="LR206" s="14">
        <f>IFERROR(VLOOKUP($IF206,Data!$B:$CP,Daily!LR$10,0)/VLOOKUP($IF205,Data!$B:$CP,Daily!LR$10,0),0)</f>
      </c>
      <c r="LS206" s="14">
        <f>IFERROR(VLOOKUP($IF206,Data!$B:$CP,Daily!LS$10,0)/VLOOKUP($IF205,Data!$B:$CP,Daily!LS$10,0),0)</f>
      </c>
      <c r="LU206" s="52">
        <f t="shared" si="3075"/>
      </c>
      <c r="LV206" s="52">
        <f t="shared" si="3076"/>
      </c>
      <c r="LW206" s="52">
        <f t="shared" si="3077"/>
      </c>
      <c r="LX206" s="52">
        <f t="shared" si="3078"/>
      </c>
      <c r="LY206" s="52">
        <f t="shared" si="3079"/>
      </c>
      <c r="LZ206" s="53"/>
      <c r="MA206" s="14">
        <f t="shared" si="3080"/>
      </c>
      <c r="MB206" s="14">
        <f>SUMPRODUCT(LL206:LR206,LL$205:LR$205)/SUM(LL$205:LR$205)</f>
      </c>
      <c r="MC206" s="14">
        <f>SUMPRODUCT(KP206:LR206,KP$205:LR$205)/SUM(KP$205:LR$205)</f>
      </c>
    </row>
    <row r="207" spans="4:341" x14ac:dyDescent="0.25">
      <c r="D207" s="135" t="s">
        <v>938</v>
      </c>
      <c r="E207" s="67" t="str">
        <f>VLOOKUP($D207,'Metric Nature'!$C:$D,2,0)&amp;IF(($F207&lt;(EA207)),"Below",IF(($F207&gt;(DZ207)),"Above","Within"))</f>
      </c>
      <c r="F207" s="62">
        <f t="shared" ref="F207:F208" si="3130">DU207</f>
      </c>
      <c r="G207" s="92">
        <f t="shared" ref="G207:G208" si="3131">ED207</f>
      </c>
      <c r="H207" s="62">
        <f t="shared" ref="H207:H208" si="3132">IFERROR(((F207-G207)/G207),0)</f>
      </c>
      <c r="I207" s="89">
        <f t="shared" ref="I207:I208" si="3133">EE207</f>
      </c>
      <c r="J207" s="62">
        <f t="shared" ref="J207:J208" si="3134">IFERROR(((F207-I207)/I207),0)</f>
      </c>
      <c r="K207" s="62"/>
      <c r="L207" s="64"/>
      <c r="M207" s="67" t="str">
        <f>VLOOKUP($D207,'Metric Nature'!$C:$D,2,0)&amp;IF(($N207&lt;(HZ207)),"Below",IF(($N207&gt;(HY207)),"Above","Within"))</f>
      </c>
      <c r="N207" s="71">
        <f t="shared" ref="N207:N210" si="3135">HT207</f>
      </c>
      <c r="O207" s="63">
        <f t="shared" ref="O207:O210" si="3136">IC207</f>
      </c>
      <c r="P207" s="98">
        <f t="shared" ref="P207:P210" si="3137">IFERROR(((N207-O207)/O207),0)</f>
      </c>
      <c r="Q207" s="63">
        <f t="shared" ref="Q207:Q210" si="3138">ID207</f>
      </c>
      <c r="R207" s="69">
        <f t="shared" ref="R207:R210" si="3139">IFERROR(((N207-Q207)/Q207),0)</f>
      </c>
      <c r="S207" s="62"/>
      <c r="T207" s="64"/>
      <c r="U207" s="67" t="str">
        <f>VLOOKUP($D207,'Metric Nature'!$C:$D,2,0)&amp;IF(($V207&lt;(LY207)),"Below",IF(($V207&gt;(LX207)),"Above","Within"))</f>
      </c>
      <c r="V207" s="62">
        <f t="shared" ref="V207:V208" si="3140">LS207</f>
      </c>
      <c r="W207" s="63">
        <f t="shared" ref="W207:W208" si="3141">MB207</f>
      </c>
      <c r="X207" s="62">
        <f t="shared" ref="X207:X208" si="3142">IFERROR(((V207-W207)/W207),0)</f>
      </c>
      <c r="Y207" s="63">
        <f t="shared" ref="Y207:Y208" si="3143">MC207</f>
      </c>
      <c r="Z207" s="62">
        <f t="shared" ref="Z207:Z208" si="3144">IFERROR(((V207-Y207)/Y207),0)</f>
      </c>
      <c r="AA207" s="62"/>
      <c r="AB207" s="64"/>
      <c r="AC207" s="60"/>
      <c r="AI207" s="9" t="s">
        <v>938</v>
      </c>
      <c r="AJ207" s="14">
        <f>IFERROR(IFERROR(VLOOKUP($EG207,Data!$B:$CP,Daily!EI$10,0)+VLOOKUP($IF207,Data!$B:$CP,Daily!IH$10,0),0)/IFERROR(VLOOKUP($EG206,Data!$B:$CP,Daily!EI$10,0)+VLOOKUP($IF206,Data!$B:$CP,Daily!IH$10,0),0),0)</f>
      </c>
      <c r="AK207" s="14">
        <f>IFERROR(IFERROR(VLOOKUP($EG207,Data!$B:$CP,Daily!EJ$10,0)+VLOOKUP($IF207,Data!$B:$CP,Daily!II$10,0),0)/IFERROR(VLOOKUP($EG206,Data!$B:$CP,Daily!EJ$10,0)+VLOOKUP($IF206,Data!$B:$CP,Daily!II$10,0),0),0)</f>
      </c>
      <c r="AL207" s="14">
        <f>IFERROR(IFERROR(VLOOKUP($EG207,Data!$B:$CP,Daily!EK$10,0)+VLOOKUP($IF207,Data!$B:$CP,Daily!IJ$10,0),0)/IFERROR(VLOOKUP($EG206,Data!$B:$CP,Daily!EK$10,0)+VLOOKUP($IF206,Data!$B:$CP,Daily!IJ$10,0),0),0)</f>
      </c>
      <c r="AM207" s="14">
        <f>IFERROR(IFERROR(VLOOKUP($EG207,Data!$B:$CP,Daily!EL$10,0)+VLOOKUP($IF207,Data!$B:$CP,Daily!IK$10,0),0)/IFERROR(VLOOKUP($EG206,Data!$B:$CP,Daily!EL$10,0)+VLOOKUP($IF206,Data!$B:$CP,Daily!IK$10,0),0),0)</f>
      </c>
      <c r="AN207" s="14">
        <f>IFERROR(IFERROR(VLOOKUP($EG207,Data!$B:$CP,Daily!EM$10,0)+VLOOKUP($IF207,Data!$B:$CP,Daily!IL$10,0),0)/IFERROR(VLOOKUP($EG206,Data!$B:$CP,Daily!EM$10,0)+VLOOKUP($IF206,Data!$B:$CP,Daily!IL$10,0),0),0)</f>
      </c>
      <c r="AO207" s="14">
        <f>IFERROR(IFERROR(VLOOKUP($EG207,Data!$B:$CP,Daily!EN$10,0)+VLOOKUP($IF207,Data!$B:$CP,Daily!IM$10,0),0)/IFERROR(VLOOKUP($EG206,Data!$B:$CP,Daily!EN$10,0)+VLOOKUP($IF206,Data!$B:$CP,Daily!IM$10,0),0),0)</f>
      </c>
      <c r="AP207" s="14">
        <f>IFERROR(IFERROR(VLOOKUP($EG207,Data!$B:$CP,Daily!EO$10,0)+VLOOKUP($IF207,Data!$B:$CP,Daily!IN$10,0),0)/IFERROR(VLOOKUP($EG206,Data!$B:$CP,Daily!EO$10,0)+VLOOKUP($IF206,Data!$B:$CP,Daily!IN$10,0),0),0)</f>
      </c>
      <c r="AQ207" s="14">
        <f>IFERROR(IFERROR(VLOOKUP($EG207,Data!$B:$CP,Daily!EP$10,0)+VLOOKUP($IF207,Data!$B:$CP,Daily!IO$10,0),0)/IFERROR(VLOOKUP($EG206,Data!$B:$CP,Daily!EP$10,0)+VLOOKUP($IF206,Data!$B:$CP,Daily!IO$10,0),0),0)</f>
      </c>
      <c r="AR207" s="14">
        <f>IFERROR(IFERROR(VLOOKUP($EG207,Data!$B:$CP,Daily!EQ$10,0)+VLOOKUP($IF207,Data!$B:$CP,Daily!IP$10,0),0)/IFERROR(VLOOKUP($EG206,Data!$B:$CP,Daily!EQ$10,0)+VLOOKUP($IF206,Data!$B:$CP,Daily!IP$10,0),0),0)</f>
      </c>
      <c r="AS207" s="14">
        <f>IFERROR(IFERROR(VLOOKUP($EG207,Data!$B:$CP,Daily!ER$10,0)+VLOOKUP($IF207,Data!$B:$CP,Daily!IQ$10,0),0)/IFERROR(VLOOKUP($EG206,Data!$B:$CP,Daily!ER$10,0)+VLOOKUP($IF206,Data!$B:$CP,Daily!IQ$10,0),0),0)</f>
      </c>
      <c r="AT207" s="14">
        <f>IFERROR(IFERROR(VLOOKUP($EG207,Data!$B:$CP,Daily!ES$10,0)+VLOOKUP($IF207,Data!$B:$CP,Daily!IR$10,0),0)/IFERROR(VLOOKUP($EG206,Data!$B:$CP,Daily!ES$10,0)+VLOOKUP($IF206,Data!$B:$CP,Daily!IR$10,0),0),0)</f>
      </c>
      <c r="AU207" s="14">
        <f>IFERROR(IFERROR(VLOOKUP($EG207,Data!$B:$CP,Daily!ET$10,0)+VLOOKUP($IF207,Data!$B:$CP,Daily!IS$10,0),0)/IFERROR(VLOOKUP($EG206,Data!$B:$CP,Daily!ET$10,0)+VLOOKUP($IF206,Data!$B:$CP,Daily!IS$10,0),0),0)</f>
      </c>
      <c r="AV207" s="14">
        <f>IFERROR(IFERROR(VLOOKUP($EG207,Data!$B:$CP,Daily!EU$10,0)+VLOOKUP($IF207,Data!$B:$CP,Daily!IT$10,0),0)/IFERROR(VLOOKUP($EG206,Data!$B:$CP,Daily!EU$10,0)+VLOOKUP($IF206,Data!$B:$CP,Daily!IT$10,0),0),0)</f>
      </c>
      <c r="AW207" s="14">
        <f>IFERROR(IFERROR(VLOOKUP($EG207,Data!$B:$CP,Daily!EV$10,0)+VLOOKUP($IF207,Data!$B:$CP,Daily!IU$10,0),0)/IFERROR(VLOOKUP($EG206,Data!$B:$CP,Daily!EV$10,0)+VLOOKUP($IF206,Data!$B:$CP,Daily!IU$10,0),0),0)</f>
      </c>
      <c r="AX207" s="14">
        <f>IFERROR(IFERROR(VLOOKUP($EG207,Data!$B:$CP,Daily!EW$10,0)+VLOOKUP($IF207,Data!$B:$CP,Daily!IV$10,0),0)/IFERROR(VLOOKUP($EG206,Data!$B:$CP,Daily!EW$10,0)+VLOOKUP($IF206,Data!$B:$CP,Daily!IV$10,0),0),0)</f>
      </c>
      <c r="AY207" s="14">
        <f>IFERROR(IFERROR(VLOOKUP($EG207,Data!$B:$CP,Daily!EX$10,0)+VLOOKUP($IF207,Data!$B:$CP,Daily!IW$10,0),0)/IFERROR(VLOOKUP($EG206,Data!$B:$CP,Daily!EX$10,0)+VLOOKUP($IF206,Data!$B:$CP,Daily!IW$10,0),0),0)</f>
      </c>
      <c r="AZ207" s="14">
        <f>IFERROR(IFERROR(VLOOKUP($EG207,Data!$B:$CP,Daily!EY$10,0)+VLOOKUP($IF207,Data!$B:$CP,Daily!IX$10,0),0)/IFERROR(VLOOKUP($EG206,Data!$B:$CP,Daily!EY$10,0)+VLOOKUP($IF206,Data!$B:$CP,Daily!IX$10,0),0),0)</f>
      </c>
      <c r="BA207" s="14">
        <f>IFERROR(IFERROR(VLOOKUP($EG207,Data!$B:$CP,Daily!EZ$10,0)+VLOOKUP($IF207,Data!$B:$CP,Daily!IY$10,0),0)/IFERROR(VLOOKUP($EG206,Data!$B:$CP,Daily!EZ$10,0)+VLOOKUP($IF206,Data!$B:$CP,Daily!IY$10,0),0),0)</f>
      </c>
      <c r="BB207" s="14">
        <f>IFERROR(IFERROR(VLOOKUP($EG207,Data!$B:$CP,Daily!FA$10,0)+VLOOKUP($IF207,Data!$B:$CP,Daily!IZ$10,0),0)/IFERROR(VLOOKUP($EG206,Data!$B:$CP,Daily!FA$10,0)+VLOOKUP($IF206,Data!$B:$CP,Daily!IZ$10,0),0),0)</f>
      </c>
      <c r="BC207" s="14">
        <f>IFERROR(IFERROR(VLOOKUP($EG207,Data!$B:$CP,Daily!FB$10,0)+VLOOKUP($IF207,Data!$B:$CP,Daily!JA$10,0),0)/IFERROR(VLOOKUP($EG206,Data!$B:$CP,Daily!FB$10,0)+VLOOKUP($IF206,Data!$B:$CP,Daily!JA$10,0),0),0)</f>
      </c>
      <c r="BD207" s="14">
        <f>IFERROR(IFERROR(VLOOKUP($EG207,Data!$B:$CP,Daily!FC$10,0)+VLOOKUP($IF207,Data!$B:$CP,Daily!JB$10,0),0)/IFERROR(VLOOKUP($EG206,Data!$B:$CP,Daily!FC$10,0)+VLOOKUP($IF206,Data!$B:$CP,Daily!JB$10,0),0),0)</f>
      </c>
      <c r="BE207" s="14">
        <f>IFERROR(IFERROR(VLOOKUP($EG207,Data!$B:$CP,Daily!FD$10,0)+VLOOKUP($IF207,Data!$B:$CP,Daily!JC$10,0),0)/IFERROR(VLOOKUP($EG206,Data!$B:$CP,Daily!FD$10,0)+VLOOKUP($IF206,Data!$B:$CP,Daily!JC$10,0),0),0)</f>
      </c>
      <c r="BF207" s="14">
        <f>IFERROR(IFERROR(VLOOKUP($EG207,Data!$B:$CP,Daily!FE$10,0)+VLOOKUP($IF207,Data!$B:$CP,Daily!JD$10,0),0)/IFERROR(VLOOKUP($EG206,Data!$B:$CP,Daily!FE$10,0)+VLOOKUP($IF206,Data!$B:$CP,Daily!JD$10,0),0),0)</f>
      </c>
      <c r="BG207" s="14">
        <f>IFERROR(IFERROR(VLOOKUP($EG207,Data!$B:$CP,Daily!FF$10,0)+VLOOKUP($IF207,Data!$B:$CP,Daily!JE$10,0),0)/IFERROR(VLOOKUP($EG206,Data!$B:$CP,Daily!FF$10,0)+VLOOKUP($IF206,Data!$B:$CP,Daily!JE$10,0),0),0)</f>
      </c>
      <c r="BH207" s="14">
        <f>IFERROR(IFERROR(VLOOKUP($EG207,Data!$B:$CP,Daily!FG$10,0)+VLOOKUP($IF207,Data!$B:$CP,Daily!JF$10,0),0)/IFERROR(VLOOKUP($EG206,Data!$B:$CP,Daily!FG$10,0)+VLOOKUP($IF206,Data!$B:$CP,Daily!JF$10,0),0),0)</f>
      </c>
      <c r="BI207" s="14">
        <f>IFERROR(IFERROR(VLOOKUP($EG207,Data!$B:$CP,Daily!FH$10,0)+VLOOKUP($IF207,Data!$B:$CP,Daily!JG$10,0),0)/IFERROR(VLOOKUP($EG206,Data!$B:$CP,Daily!FH$10,0)+VLOOKUP($IF206,Data!$B:$CP,Daily!JG$10,0),0),0)</f>
      </c>
      <c r="BJ207" s="14">
        <f>IFERROR(IFERROR(VLOOKUP($EG207,Data!$B:$CP,Daily!FI$10,0)+VLOOKUP($IF207,Data!$B:$CP,Daily!JH$10,0),0)/IFERROR(VLOOKUP($EG206,Data!$B:$CP,Daily!FI$10,0)+VLOOKUP($IF206,Data!$B:$CP,Daily!JH$10,0),0),0)</f>
      </c>
      <c r="BK207" s="14">
        <f>IFERROR(IFERROR(VLOOKUP($EG207,Data!$B:$CP,Daily!FJ$10,0)+VLOOKUP($IF207,Data!$B:$CP,Daily!JI$10,0),0)/IFERROR(VLOOKUP($EG206,Data!$B:$CP,Daily!FJ$10,0)+VLOOKUP($IF206,Data!$B:$CP,Daily!JI$10,0),0),0)</f>
      </c>
      <c r="BL207" s="14">
        <f>IFERROR(IFERROR(VLOOKUP($EG207,Data!$B:$CP,Daily!FK$10,0)+VLOOKUP($IF207,Data!$B:$CP,Daily!JJ$10,0),0)/IFERROR(VLOOKUP($EG206,Data!$B:$CP,Daily!FK$10,0)+VLOOKUP($IF206,Data!$B:$CP,Daily!JJ$10,0),0),0)</f>
      </c>
      <c r="BM207" s="14">
        <f>IFERROR(IFERROR(VLOOKUP($EG207,Data!$B:$CP,Daily!FL$10,0)+VLOOKUP($IF207,Data!$B:$CP,Daily!JK$10,0),0)/IFERROR(VLOOKUP($EG206,Data!$B:$CP,Daily!FL$10,0)+VLOOKUP($IF206,Data!$B:$CP,Daily!JK$10,0),0),0)</f>
      </c>
      <c r="BN207" s="14">
        <f>IFERROR(IFERROR(VLOOKUP($EG207,Data!$B:$CP,Daily!FM$10,0)+VLOOKUP($IF207,Data!$B:$CP,Daily!JL$10,0),0)/IFERROR(VLOOKUP($EG206,Data!$B:$CP,Daily!FM$10,0)+VLOOKUP($IF206,Data!$B:$CP,Daily!JL$10,0),0),0)</f>
      </c>
      <c r="BO207" s="14">
        <f>IFERROR(IFERROR(VLOOKUP($EG207,Data!$B:$CP,Daily!FN$10,0)+VLOOKUP($IF207,Data!$B:$CP,Daily!JM$10,0),0)/IFERROR(VLOOKUP($EG206,Data!$B:$CP,Daily!FN$10,0)+VLOOKUP($IF206,Data!$B:$CP,Daily!JM$10,0),0),0)</f>
      </c>
      <c r="BP207" s="14">
        <f>IFERROR(IFERROR(VLOOKUP($EG207,Data!$B:$CP,Daily!FO$10,0)+VLOOKUP($IF207,Data!$B:$CP,Daily!JN$10,0),0)/IFERROR(VLOOKUP($EG206,Data!$B:$CP,Daily!FO$10,0)+VLOOKUP($IF206,Data!$B:$CP,Daily!JN$10,0),0),0)</f>
      </c>
      <c r="BQ207" s="14">
        <f>IFERROR(IFERROR(VLOOKUP($EG207,Data!$B:$CP,Daily!FP$10,0)+VLOOKUP($IF207,Data!$B:$CP,Daily!JO$10,0),0)/IFERROR(VLOOKUP($EG206,Data!$B:$CP,Daily!FP$10,0)+VLOOKUP($IF206,Data!$B:$CP,Daily!JO$10,0),0),0)</f>
      </c>
      <c r="BR207" s="14">
        <f>IFERROR(IFERROR(VLOOKUP($EG207,Data!$B:$CP,Daily!FQ$10,0)+VLOOKUP($IF207,Data!$B:$CP,Daily!JP$10,0),0)/IFERROR(VLOOKUP($EG206,Data!$B:$CP,Daily!FQ$10,0)+VLOOKUP($IF206,Data!$B:$CP,Daily!JP$10,0),0),0)</f>
      </c>
      <c r="BS207" s="14">
        <f>IFERROR(IFERROR(VLOOKUP($EG207,Data!$B:$CP,Daily!FR$10,0)+VLOOKUP($IF207,Data!$B:$CP,Daily!JQ$10,0),0)/IFERROR(VLOOKUP($EG206,Data!$B:$CP,Daily!FR$10,0)+VLOOKUP($IF206,Data!$B:$CP,Daily!JQ$10,0),0),0)</f>
      </c>
      <c r="BT207" s="14">
        <f>IFERROR(IFERROR(VLOOKUP($EG207,Data!$B:$CP,Daily!FS$10,0)+VLOOKUP($IF207,Data!$B:$CP,Daily!JR$10,0),0)/IFERROR(VLOOKUP($EG206,Data!$B:$CP,Daily!FS$10,0)+VLOOKUP($IF206,Data!$B:$CP,Daily!JR$10,0),0),0)</f>
      </c>
      <c r="BU207" s="14">
        <f>IFERROR(IFERROR(VLOOKUP($EG207,Data!$B:$CP,Daily!FT$10,0)+VLOOKUP($IF207,Data!$B:$CP,Daily!JS$10,0),0)/IFERROR(VLOOKUP($EG206,Data!$B:$CP,Daily!FT$10,0)+VLOOKUP($IF206,Data!$B:$CP,Daily!JS$10,0),0),0)</f>
      </c>
      <c r="BV207" s="14">
        <f>IFERROR(IFERROR(VLOOKUP($EG207,Data!$B:$CP,Daily!FU$10,0)+VLOOKUP($IF207,Data!$B:$CP,Daily!JT$10,0),0)/IFERROR(VLOOKUP($EG206,Data!$B:$CP,Daily!FU$10,0)+VLOOKUP($IF206,Data!$B:$CP,Daily!JT$10,0),0),0)</f>
      </c>
      <c r="BW207" s="14">
        <f>IFERROR(IFERROR(VLOOKUP($EG207,Data!$B:$CP,Daily!FV$10,0)+VLOOKUP($IF207,Data!$B:$CP,Daily!JU$10,0),0)/IFERROR(VLOOKUP($EG206,Data!$B:$CP,Daily!FV$10,0)+VLOOKUP($IF206,Data!$B:$CP,Daily!JU$10,0),0),0)</f>
      </c>
      <c r="BX207" s="14">
        <f>IFERROR(IFERROR(VLOOKUP($EG207,Data!$B:$CP,Daily!FW$10,0)+VLOOKUP($IF207,Data!$B:$CP,Daily!JV$10,0),0)/IFERROR(VLOOKUP($EG206,Data!$B:$CP,Daily!FW$10,0)+VLOOKUP($IF206,Data!$B:$CP,Daily!JV$10,0),0),0)</f>
      </c>
      <c r="BY207" s="14">
        <f>IFERROR(IFERROR(VLOOKUP($EG207,Data!$B:$CP,Daily!FX$10,0)+VLOOKUP($IF207,Data!$B:$CP,Daily!JW$10,0),0)/IFERROR(VLOOKUP($EG206,Data!$B:$CP,Daily!FX$10,0)+VLOOKUP($IF206,Data!$B:$CP,Daily!JW$10,0),0),0)</f>
      </c>
      <c r="BZ207" s="14">
        <f>IFERROR(IFERROR(VLOOKUP($EG207,Data!$B:$CP,Daily!FY$10,0)+VLOOKUP($IF207,Data!$B:$CP,Daily!JX$10,0),0)/IFERROR(VLOOKUP($EG206,Data!$B:$CP,Daily!FY$10,0)+VLOOKUP($IF206,Data!$B:$CP,Daily!JX$10,0),0),0)</f>
      </c>
      <c r="CA207" s="14">
        <f>IFERROR(IFERROR(VLOOKUP($EG207,Data!$B:$CP,Daily!FZ$10,0)+VLOOKUP($IF207,Data!$B:$CP,Daily!JY$10,0),0)/IFERROR(VLOOKUP($EG206,Data!$B:$CP,Daily!FZ$10,0)+VLOOKUP($IF206,Data!$B:$CP,Daily!JY$10,0),0),0)</f>
      </c>
      <c r="CB207" s="14">
        <f>IFERROR(IFERROR(VLOOKUP($EG207,Data!$B:$CP,Daily!GA$10,0)+VLOOKUP($IF207,Data!$B:$CP,Daily!JZ$10,0),0)/IFERROR(VLOOKUP($EG206,Data!$B:$CP,Daily!GA$10,0)+VLOOKUP($IF206,Data!$B:$CP,Daily!JZ$10,0),0),0)</f>
      </c>
      <c r="CC207" s="14">
        <f>IFERROR(IFERROR(VLOOKUP($EG207,Data!$B:$CP,Daily!GB$10,0)+VLOOKUP($IF207,Data!$B:$CP,Daily!KA$10,0),0)/IFERROR(VLOOKUP($EG206,Data!$B:$CP,Daily!GB$10,0)+VLOOKUP($IF206,Data!$B:$CP,Daily!KA$10,0),0),0)</f>
      </c>
      <c r="CD207" s="14">
        <f>IFERROR(IFERROR(VLOOKUP($EG207,Data!$B:$CP,Daily!GC$10,0)+VLOOKUP($IF207,Data!$B:$CP,Daily!KB$10,0),0)/IFERROR(VLOOKUP($EG206,Data!$B:$CP,Daily!GC$10,0)+VLOOKUP($IF206,Data!$B:$CP,Daily!KB$10,0),0),0)</f>
      </c>
      <c r="CE207" s="14">
        <f>IFERROR(IFERROR(VLOOKUP($EG207,Data!$B:$CP,Daily!GD$10,0)+VLOOKUP($IF207,Data!$B:$CP,Daily!KC$10,0),0)/IFERROR(VLOOKUP($EG206,Data!$B:$CP,Daily!GD$10,0)+VLOOKUP($IF206,Data!$B:$CP,Daily!KC$10,0),0),0)</f>
      </c>
      <c r="CF207" s="14">
        <f>IFERROR(IFERROR(VLOOKUP($EG207,Data!$B:$CP,Daily!GE$10,0)+VLOOKUP($IF207,Data!$B:$CP,Daily!KD$10,0),0)/IFERROR(VLOOKUP($EG206,Data!$B:$CP,Daily!GE$10,0)+VLOOKUP($IF206,Data!$B:$CP,Daily!KD$10,0),0),0)</f>
      </c>
      <c r="CG207" s="14">
        <f>IFERROR(IFERROR(VLOOKUP($EG207,Data!$B:$CP,Daily!GF$10,0)+VLOOKUP($IF207,Data!$B:$CP,Daily!KE$10,0),0)/IFERROR(VLOOKUP($EG206,Data!$B:$CP,Daily!GF$10,0)+VLOOKUP($IF206,Data!$B:$CP,Daily!KE$10,0),0),0)</f>
      </c>
      <c r="CH207" s="14">
        <f>IFERROR(IFERROR(VLOOKUP($EG207,Data!$B:$CP,Daily!GG$10,0)+VLOOKUP($IF207,Data!$B:$CP,Daily!KF$10,0),0)/IFERROR(VLOOKUP($EG206,Data!$B:$CP,Daily!GG$10,0)+VLOOKUP($IF206,Data!$B:$CP,Daily!KF$10,0),0),0)</f>
      </c>
      <c r="CI207" s="14">
        <f>IFERROR(IFERROR(VLOOKUP($EG207,Data!$B:$CP,Daily!GH$10,0)+VLOOKUP($IF207,Data!$B:$CP,Daily!KG$10,0),0)/IFERROR(VLOOKUP($EG206,Data!$B:$CP,Daily!GH$10,0)+VLOOKUP($IF206,Data!$B:$CP,Daily!KG$10,0),0),0)</f>
      </c>
      <c r="CJ207" s="14">
        <f>IFERROR(IFERROR(VLOOKUP($EG207,Data!$B:$CP,Daily!GI$10,0)+VLOOKUP($IF207,Data!$B:$CP,Daily!KH$10,0),0)/IFERROR(VLOOKUP($EG206,Data!$B:$CP,Daily!GI$10,0)+VLOOKUP($IF206,Data!$B:$CP,Daily!KH$10,0),0),0)</f>
      </c>
      <c r="CK207" s="14">
        <f>IFERROR(IFERROR(VLOOKUP($EG207,Data!$B:$CP,Daily!GJ$10,0)+VLOOKUP($IF207,Data!$B:$CP,Daily!KI$10,0),0)/IFERROR(VLOOKUP($EG206,Data!$B:$CP,Daily!GJ$10,0)+VLOOKUP($IF206,Data!$B:$CP,Daily!KI$10,0),0),0)</f>
      </c>
      <c r="CL207" s="14">
        <f>IFERROR(IFERROR(VLOOKUP($EG207,Data!$B:$CP,Daily!GK$10,0)+VLOOKUP($IF207,Data!$B:$CP,Daily!KJ$10,0),0)/IFERROR(VLOOKUP($EG206,Data!$B:$CP,Daily!GK$10,0)+VLOOKUP($IF206,Data!$B:$CP,Daily!KJ$10,0),0),0)</f>
      </c>
      <c r="CM207" s="14">
        <f>IFERROR(IFERROR(VLOOKUP($EG207,Data!$B:$CP,Daily!GL$10,0)+VLOOKUP($IF207,Data!$B:$CP,Daily!KK$10,0),0)/IFERROR(VLOOKUP($EG206,Data!$B:$CP,Daily!GL$10,0)+VLOOKUP($IF206,Data!$B:$CP,Daily!KK$10,0),0),0)</f>
      </c>
      <c r="CN207" s="14">
        <f>IFERROR(IFERROR(VLOOKUP($EG207,Data!$B:$CP,Daily!GM$10,0)+VLOOKUP($IF207,Data!$B:$CP,Daily!KL$10,0),0)/IFERROR(VLOOKUP($EG206,Data!$B:$CP,Daily!GM$10,0)+VLOOKUP($IF206,Data!$B:$CP,Daily!KL$10,0),0),0)</f>
      </c>
      <c r="CO207" s="14">
        <f>IFERROR(IFERROR(VLOOKUP($EG207,Data!$B:$CP,Daily!GN$10,0)+VLOOKUP($IF207,Data!$B:$CP,Daily!KM$10,0),0)/IFERROR(VLOOKUP($EG206,Data!$B:$CP,Daily!GN$10,0)+VLOOKUP($IF206,Data!$B:$CP,Daily!KM$10,0),0),0)</f>
      </c>
      <c r="CP207" s="14">
        <f>IFERROR(IFERROR(VLOOKUP($EG207,Data!$B:$CP,Daily!GO$10,0)+VLOOKUP($IF207,Data!$B:$CP,Daily!KN$10,0),0)/IFERROR(VLOOKUP($EG206,Data!$B:$CP,Daily!GO$10,0)+VLOOKUP($IF206,Data!$B:$CP,Daily!KN$10,0),0),0)</f>
      </c>
      <c r="CQ207" s="14">
        <f>IFERROR(IFERROR(VLOOKUP($EG207,Data!$B:$CP,Daily!GP$10,0)+VLOOKUP($IF207,Data!$B:$CP,Daily!KO$10,0),0)/IFERROR(VLOOKUP($EG206,Data!$B:$CP,Daily!GP$10,0)+VLOOKUP($IF206,Data!$B:$CP,Daily!KO$10,0),0),0)</f>
      </c>
      <c r="CR207" s="14">
        <f>IFERROR(IFERROR(VLOOKUP($EG207,Data!$B:$CP,Daily!GQ$10,0)+VLOOKUP($IF207,Data!$B:$CP,Daily!KP$10,0),0)/IFERROR(VLOOKUP($EG206,Data!$B:$CP,Daily!GQ$10,0)+VLOOKUP($IF206,Data!$B:$CP,Daily!KP$10,0),0),0)</f>
      </c>
      <c r="CS207" s="14">
        <f>IFERROR(IFERROR(VLOOKUP($EG207,Data!$B:$CP,Daily!GR$10,0)+VLOOKUP($IF207,Data!$B:$CP,Daily!KQ$10,0),0)/IFERROR(VLOOKUP($EG206,Data!$B:$CP,Daily!GR$10,0)+VLOOKUP($IF206,Data!$B:$CP,Daily!KQ$10,0),0),0)</f>
      </c>
      <c r="CT207" s="14">
        <f>IFERROR(IFERROR(VLOOKUP($EG207,Data!$B:$CP,Daily!GS$10,0)+VLOOKUP($IF207,Data!$B:$CP,Daily!KR$10,0),0)/IFERROR(VLOOKUP($EG206,Data!$B:$CP,Daily!GS$10,0)+VLOOKUP($IF206,Data!$B:$CP,Daily!KR$10,0),0),0)</f>
      </c>
      <c r="CU207" s="14">
        <f>IFERROR(IFERROR(VLOOKUP($EG207,Data!$B:$CP,Daily!GT$10,0)+VLOOKUP($IF207,Data!$B:$CP,Daily!KS$10,0),0)/IFERROR(VLOOKUP($EG206,Data!$B:$CP,Daily!GT$10,0)+VLOOKUP($IF206,Data!$B:$CP,Daily!KS$10,0),0),0)</f>
      </c>
      <c r="CV207" s="14">
        <f>IFERROR(IFERROR(VLOOKUP($EG207,Data!$B:$CP,Daily!GU$10,0)+VLOOKUP($IF207,Data!$B:$CP,Daily!KT$10,0),0)/IFERROR(VLOOKUP($EG206,Data!$B:$CP,Daily!GU$10,0)+VLOOKUP($IF206,Data!$B:$CP,Daily!KT$10,0),0),0)</f>
      </c>
      <c r="CW207" s="14">
        <f>IFERROR(IFERROR(VLOOKUP($EG207,Data!$B:$CP,Daily!GV$10,0)+VLOOKUP($IF207,Data!$B:$CP,Daily!KU$10,0),0)/IFERROR(VLOOKUP($EG206,Data!$B:$CP,Daily!GV$10,0)+VLOOKUP($IF206,Data!$B:$CP,Daily!KU$10,0),0),0)</f>
      </c>
      <c r="CX207" s="14">
        <f>IFERROR(IFERROR(VLOOKUP($EG207,Data!$B:$CP,Daily!GW$10,0)+VLOOKUP($IF207,Data!$B:$CP,Daily!KV$10,0),0)/IFERROR(VLOOKUP($EG206,Data!$B:$CP,Daily!GW$10,0)+VLOOKUP($IF206,Data!$B:$CP,Daily!KV$10,0),0),0)</f>
      </c>
      <c r="CY207" s="14">
        <f>IFERROR(IFERROR(VLOOKUP($EG207,Data!$B:$CP,Daily!GX$10,0)+VLOOKUP($IF207,Data!$B:$CP,Daily!KW$10,0),0)/IFERROR(VLOOKUP($EG206,Data!$B:$CP,Daily!GX$10,0)+VLOOKUP($IF206,Data!$B:$CP,Daily!KW$10,0),0),0)</f>
      </c>
      <c r="CZ207" s="14">
        <f>IFERROR(IFERROR(VLOOKUP($EG207,Data!$B:$CP,Daily!GY$10,0)+VLOOKUP($IF207,Data!$B:$CP,Daily!KX$10,0),0)/IFERROR(VLOOKUP($EG206,Data!$B:$CP,Daily!GY$10,0)+VLOOKUP($IF206,Data!$B:$CP,Daily!KX$10,0),0),0)</f>
      </c>
      <c r="DA207" s="14">
        <f>IFERROR(IFERROR(VLOOKUP($EG207,Data!$B:$CP,Daily!GZ$10,0)+VLOOKUP($IF207,Data!$B:$CP,Daily!KY$10,0),0)/IFERROR(VLOOKUP($EG206,Data!$B:$CP,Daily!GZ$10,0)+VLOOKUP($IF206,Data!$B:$CP,Daily!KY$10,0),0),0)</f>
      </c>
      <c r="DB207" s="14">
        <f>IFERROR(IFERROR(VLOOKUP($EG207,Data!$B:$CP,Daily!HA$10,0)+VLOOKUP($IF207,Data!$B:$CP,Daily!KZ$10,0),0)/IFERROR(VLOOKUP($EG206,Data!$B:$CP,Daily!HA$10,0)+VLOOKUP($IF206,Data!$B:$CP,Daily!KZ$10,0),0),0)</f>
      </c>
      <c r="DC207" s="14">
        <f>IFERROR(IFERROR(VLOOKUP($EG207,Data!$B:$CP,Daily!HB$10,0)+VLOOKUP($IF207,Data!$B:$CP,Daily!LA$10,0),0)/IFERROR(VLOOKUP($EG206,Data!$B:$CP,Daily!HB$10,0)+VLOOKUP($IF206,Data!$B:$CP,Daily!LA$10,0),0),0)</f>
      </c>
      <c r="DD207" s="14">
        <f>IFERROR(IFERROR(VLOOKUP($EG207,Data!$B:$CP,Daily!HC$10,0)+VLOOKUP($IF207,Data!$B:$CP,Daily!LB$10,0),0)/IFERROR(VLOOKUP($EG206,Data!$B:$CP,Daily!HC$10,0)+VLOOKUP($IF206,Data!$B:$CP,Daily!LB$10,0),0),0)</f>
      </c>
      <c r="DE207" s="14">
        <f>IFERROR(IFERROR(VLOOKUP($EG207,Data!$B:$CP,Daily!HD$10,0)+VLOOKUP($IF207,Data!$B:$CP,Daily!LC$10,0),0)/IFERROR(VLOOKUP($EG206,Data!$B:$CP,Daily!HD$10,0)+VLOOKUP($IF206,Data!$B:$CP,Daily!LC$10,0),0),0)</f>
      </c>
      <c r="DF207" s="14">
        <f>IFERROR(IFERROR(VLOOKUP($EG207,Data!$B:$CP,Daily!HE$10,0)+VLOOKUP($IF207,Data!$B:$CP,Daily!LD$10,0),0)/IFERROR(VLOOKUP($EG206,Data!$B:$CP,Daily!HE$10,0)+VLOOKUP($IF206,Data!$B:$CP,Daily!LD$10,0),0),0)</f>
      </c>
      <c r="DG207" s="14">
        <f>IFERROR(IFERROR(VLOOKUP($EG207,Data!$B:$CP,Daily!HF$10,0)+VLOOKUP($IF207,Data!$B:$CP,Daily!LE$10,0),0)/IFERROR(VLOOKUP($EG206,Data!$B:$CP,Daily!HF$10,0)+VLOOKUP($IF206,Data!$B:$CP,Daily!LE$10,0),0),0)</f>
      </c>
      <c r="DH207" s="14">
        <f>IFERROR(IFERROR(VLOOKUP($EG207,Data!$B:$CP,Daily!HG$10,0)+VLOOKUP($IF207,Data!$B:$CP,Daily!LF$10,0),0)/IFERROR(VLOOKUP($EG206,Data!$B:$CP,Daily!HG$10,0)+VLOOKUP($IF206,Data!$B:$CP,Daily!LF$10,0),0),0)</f>
      </c>
      <c r="DI207" s="14">
        <f>IFERROR(IFERROR(VLOOKUP($EG207,Data!$B:$CP,Daily!HH$10,0)+VLOOKUP($IF207,Data!$B:$CP,Daily!LG$10,0),0)/IFERROR(VLOOKUP($EG206,Data!$B:$CP,Daily!HH$10,0)+VLOOKUP($IF206,Data!$B:$CP,Daily!LG$10,0),0),0)</f>
      </c>
      <c r="DJ207" s="14">
        <f>IFERROR(IFERROR(VLOOKUP($EG207,Data!$B:$CP,Daily!HI$10,0)+VLOOKUP($IF207,Data!$B:$CP,Daily!LH$10,0),0)/IFERROR(VLOOKUP($EG206,Data!$B:$CP,Daily!HI$10,0)+VLOOKUP($IF206,Data!$B:$CP,Daily!LH$10,0),0),0)</f>
      </c>
      <c r="DK207" s="14">
        <f>IFERROR(IFERROR(VLOOKUP($EG207,Data!$B:$CP,Daily!HJ$10,0)+VLOOKUP($IF207,Data!$B:$CP,Daily!LI$10,0),0)/IFERROR(VLOOKUP($EG206,Data!$B:$CP,Daily!HJ$10,0)+VLOOKUP($IF206,Data!$B:$CP,Daily!LI$10,0),0),0)</f>
      </c>
      <c r="DL207" s="14">
        <f>IFERROR(IFERROR(VLOOKUP($EG207,Data!$B:$CP,Daily!HK$10,0)+VLOOKUP($IF207,Data!$B:$CP,Daily!LJ$10,0),0)/IFERROR(VLOOKUP($EG206,Data!$B:$CP,Daily!HK$10,0)+VLOOKUP($IF206,Data!$B:$CP,Daily!LJ$10,0),0),0)</f>
      </c>
      <c r="DM207" s="14">
        <f>IFERROR(IFERROR(VLOOKUP($EG207,Data!$B:$CP,Daily!HL$10,0)+VLOOKUP($IF207,Data!$B:$CP,Daily!LK$10,0),0)/IFERROR(VLOOKUP($EG206,Data!$B:$CP,Daily!HL$10,0)+VLOOKUP($IF206,Data!$B:$CP,Daily!LK$10,0),0),0)</f>
      </c>
      <c r="DN207" s="14">
        <f>IFERROR(IFERROR(VLOOKUP($EG207,Data!$B:$CP,Daily!HM$10,0)+VLOOKUP($IF207,Data!$B:$CP,Daily!LL$10,0),0)/IFERROR(VLOOKUP($EG206,Data!$B:$CP,Daily!HM$10,0)+VLOOKUP($IF206,Data!$B:$CP,Daily!LL$10,0),0),0)</f>
      </c>
      <c r="DO207" s="14">
        <f>IFERROR(IFERROR(VLOOKUP($EG207,Data!$B:$CP,Daily!HN$10,0)+VLOOKUP($IF207,Data!$B:$CP,Daily!LM$10,0),0)/IFERROR(VLOOKUP($EG206,Data!$B:$CP,Daily!HN$10,0)+VLOOKUP($IF206,Data!$B:$CP,Daily!LM$10,0),0),0)</f>
      </c>
      <c r="DP207" s="14">
        <f>IFERROR(IFERROR(VLOOKUP($EG207,Data!$B:$CP,Daily!HO$10,0)+VLOOKUP($IF207,Data!$B:$CP,Daily!LN$10,0),0)/IFERROR(VLOOKUP($EG206,Data!$B:$CP,Daily!HO$10,0)+VLOOKUP($IF206,Data!$B:$CP,Daily!LN$10,0),0),0)</f>
      </c>
      <c r="DQ207" s="14">
        <f>IFERROR(IFERROR(VLOOKUP($EG207,Data!$B:$CP,Daily!HP$10,0)+VLOOKUP($IF207,Data!$B:$CP,Daily!LO$10,0),0)/IFERROR(VLOOKUP($EG206,Data!$B:$CP,Daily!HP$10,0)+VLOOKUP($IF206,Data!$B:$CP,Daily!LO$10,0),0),0)</f>
      </c>
      <c r="DR207" s="14">
        <f>IFERROR(IFERROR(VLOOKUP($EG207,Data!$B:$CP,Daily!HQ$10,0)+VLOOKUP($IF207,Data!$B:$CP,Daily!LP$10,0),0)/IFERROR(VLOOKUP($EG206,Data!$B:$CP,Daily!HQ$10,0)+VLOOKUP($IF206,Data!$B:$CP,Daily!LP$10,0),0),0)</f>
      </c>
      <c r="DS207" s="14">
        <f>IFERROR(IFERROR(VLOOKUP($EG207,Data!$B:$CP,Daily!HR$10,0)+VLOOKUP($IF207,Data!$B:$CP,Daily!LQ$10,0),0)/IFERROR(VLOOKUP($EG206,Data!$B:$CP,Daily!HR$10,0)+VLOOKUP($IF206,Data!$B:$CP,Daily!LQ$10,0),0),0)</f>
      </c>
      <c r="DT207" s="14">
        <f>IFERROR(IFERROR(VLOOKUP($EG207,Data!$B:$CP,Daily!HS$10,0)+VLOOKUP($IF207,Data!$B:$CP,Daily!LR$10,0),0)/IFERROR(VLOOKUP($EG206,Data!$B:$CP,Daily!HS$10,0)+VLOOKUP($IF206,Data!$B:$CP,Daily!LR$10,0),0),0)</f>
      </c>
      <c r="DU207" s="14">
        <f>IFERROR(IFERROR(VLOOKUP($EG207,Data!$B:$CP,Daily!HT$10,0)+VLOOKUP($IF207,Data!$B:$CP,Daily!LS$10,0),0)/IFERROR(VLOOKUP($EG206,Data!$B:$CP,Daily!HT$10,0)+VLOOKUP($IF206,Data!$B:$CP,Daily!LS$10,0),0),0)</f>
      </c>
      <c r="DV207" s="55"/>
      <c r="DW207" s="14">
        <f t="shared" si="3065"/>
      </c>
      <c r="DX207" s="14">
        <f t="shared" si="3066"/>
      </c>
      <c r="DY207" s="14">
        <f t="shared" ref="DY207:DY210" si="3145">DX207-DW207</f>
      </c>
      <c r="DZ207" s="14">
        <f t="shared" ref="DZ207:DZ210" si="3146">DX207+(0.75*DY207)</f>
      </c>
      <c r="EA207" s="14">
        <f t="shared" ref="EA207:EA210" si="3147">DW207-(0.75*DY207)</f>
      </c>
      <c r="EB207" s="18"/>
      <c r="EC207" s="14">
        <f t="shared" ref="EC207:EC210" si="3148">_xlfn.STDEV.P(AJ207:DU207)</f>
      </c>
      <c r="ED207" s="14">
        <f>SUMPRODUCT(DN207:DT207,DN$206:DT$206)/SUM(DN$206:DT$206)</f>
      </c>
      <c r="EE207" s="14">
        <f>SUMPRODUCT(CR207:DT207,CR$206:DT$206)/SUM(CR$206:DT$206)</f>
      </c>
      <c r="EF207" s="16"/>
      <c r="EG207" s="9" t="s">
        <v>955</v>
      </c>
      <c r="EH207" s="9" t="s">
        <v>180</v>
      </c>
      <c r="EI207" s="14">
        <f>IFERROR(VLOOKUP($EG207,Data!$B:$CP,Daily!EI$10,0)/VLOOKUP($EG206,Data!$B:$CP,Daily!EI$10,0),0)</f>
      </c>
      <c r="EJ207" s="14">
        <f>IFERROR(VLOOKUP($EG207,Data!$B:$CP,Daily!EJ$10,0)/VLOOKUP($EG206,Data!$B:$CP,Daily!EJ$10,0),0)</f>
      </c>
      <c r="EK207" s="14">
        <f>IFERROR(VLOOKUP($EG207,Data!$B:$CP,Daily!EK$10,0)/VLOOKUP($EG206,Data!$B:$CP,Daily!EK$10,0),0)</f>
      </c>
      <c r="EL207" s="14">
        <f>IFERROR(VLOOKUP($EG207,Data!$B:$CP,Daily!EL$10,0)/VLOOKUP($EG206,Data!$B:$CP,Daily!EL$10,0),0)</f>
      </c>
      <c r="EM207" s="14">
        <f>IFERROR(VLOOKUP($EG207,Data!$B:$CP,Daily!EM$10,0)/VLOOKUP($EG206,Data!$B:$CP,Daily!EM$10,0),0)</f>
      </c>
      <c r="EN207" s="14">
        <f>IFERROR(VLOOKUP($EG207,Data!$B:$CP,Daily!EN$10,0)/VLOOKUP($EG206,Data!$B:$CP,Daily!EN$10,0),0)</f>
      </c>
      <c r="EO207" s="14">
        <f>IFERROR(VLOOKUP($EG207,Data!$B:$CP,Daily!EO$10,0)/VLOOKUP($EG206,Data!$B:$CP,Daily!EO$10,0),0)</f>
      </c>
      <c r="EP207" s="14">
        <f>IFERROR(VLOOKUP($EG207,Data!$B:$CP,Daily!EP$10,0)/VLOOKUP($EG206,Data!$B:$CP,Daily!EP$10,0),0)</f>
      </c>
      <c r="EQ207" s="14">
        <f>IFERROR(VLOOKUP($EG207,Data!$B:$CP,Daily!EQ$10,0)/VLOOKUP($EG206,Data!$B:$CP,Daily!EQ$10,0),0)</f>
      </c>
      <c r="ER207" s="14">
        <f>IFERROR(VLOOKUP($EG207,Data!$B:$CP,Daily!ER$10,0)/VLOOKUP($EG206,Data!$B:$CP,Daily!ER$10,0),0)</f>
      </c>
      <c r="ES207" s="14">
        <f>IFERROR(VLOOKUP($EG207,Data!$B:$CP,Daily!ES$10,0)/VLOOKUP($EG206,Data!$B:$CP,Daily!ES$10,0),0)</f>
      </c>
      <c r="ET207" s="14">
        <f>IFERROR(VLOOKUP($EG207,Data!$B:$CP,Daily!ET$10,0)/VLOOKUP($EG206,Data!$B:$CP,Daily!ET$10,0),0)</f>
      </c>
      <c r="EU207" s="14">
        <f>IFERROR(VLOOKUP($EG207,Data!$B:$CP,Daily!EU$10,0)/VLOOKUP($EG206,Data!$B:$CP,Daily!EU$10,0),0)</f>
      </c>
      <c r="EV207" s="14">
        <f>IFERROR(VLOOKUP($EG207,Data!$B:$CP,Daily!EV$10,0)/VLOOKUP($EG206,Data!$B:$CP,Daily!EV$10,0),0)</f>
      </c>
      <c r="EW207" s="14">
        <f>IFERROR(VLOOKUP($EG207,Data!$B:$CP,Daily!EW$10,0)/VLOOKUP($EG206,Data!$B:$CP,Daily!EW$10,0),0)</f>
      </c>
      <c r="EX207" s="14">
        <f>IFERROR(VLOOKUP($EG207,Data!$B:$CP,Daily!EX$10,0)/VLOOKUP($EG206,Data!$B:$CP,Daily!EX$10,0),0)</f>
      </c>
      <c r="EY207" s="14">
        <f>IFERROR(VLOOKUP($EG207,Data!$B:$CP,Daily!EY$10,0)/VLOOKUP($EG206,Data!$B:$CP,Daily!EY$10,0),0)</f>
      </c>
      <c r="EZ207" s="14">
        <f>IFERROR(VLOOKUP($EG207,Data!$B:$CP,Daily!EZ$10,0)/VLOOKUP($EG206,Data!$B:$CP,Daily!EZ$10,0),0)</f>
      </c>
      <c r="FA207" s="14">
        <f>IFERROR(VLOOKUP($EG207,Data!$B:$CP,Daily!FA$10,0)/VLOOKUP($EG206,Data!$B:$CP,Daily!FA$10,0),0)</f>
      </c>
      <c r="FB207" s="14">
        <f>IFERROR(VLOOKUP($EG207,Data!$B:$CP,Daily!FB$10,0)/VLOOKUP($EG206,Data!$B:$CP,Daily!FB$10,0),0)</f>
      </c>
      <c r="FC207" s="14">
        <f>IFERROR(VLOOKUP($EG207,Data!$B:$CP,Daily!FC$10,0)/VLOOKUP($EG206,Data!$B:$CP,Daily!FC$10,0),0)</f>
      </c>
      <c r="FD207" s="14">
        <f>IFERROR(VLOOKUP($EG207,Data!$B:$CP,Daily!FD$10,0)/VLOOKUP($EG206,Data!$B:$CP,Daily!FD$10,0),0)</f>
      </c>
      <c r="FE207" s="14">
        <f>IFERROR(VLOOKUP($EG207,Data!$B:$CP,Daily!FE$10,0)/VLOOKUP($EG206,Data!$B:$CP,Daily!FE$10,0),0)</f>
      </c>
      <c r="FF207" s="14">
        <f>IFERROR(VLOOKUP($EG207,Data!$B:$CP,Daily!FF$10,0)/VLOOKUP($EG206,Data!$B:$CP,Daily!FF$10,0),0)</f>
      </c>
      <c r="FG207" s="14">
        <f>IFERROR(VLOOKUP($EG207,Data!$B:$CP,Daily!FG$10,0)/VLOOKUP($EG206,Data!$B:$CP,Daily!FG$10,0),0)</f>
      </c>
      <c r="FH207" s="14">
        <f>IFERROR(VLOOKUP($EG207,Data!$B:$CP,Daily!FH$10,0)/VLOOKUP($EG206,Data!$B:$CP,Daily!FH$10,0),0)</f>
      </c>
      <c r="FI207" s="14">
        <f>IFERROR(VLOOKUP($EG207,Data!$B:$CP,Daily!FI$10,0)/VLOOKUP($EG206,Data!$B:$CP,Daily!FI$10,0),0)</f>
      </c>
      <c r="FJ207" s="14">
        <f>IFERROR(VLOOKUP($EG207,Data!$B:$CP,Daily!FJ$10,0)/VLOOKUP($EG206,Data!$B:$CP,Daily!FJ$10,0),0)</f>
      </c>
      <c r="FK207" s="14">
        <f>IFERROR(VLOOKUP($EG207,Data!$B:$CP,Daily!FK$10,0)/VLOOKUP($EG206,Data!$B:$CP,Daily!FK$10,0),0)</f>
      </c>
      <c r="FL207" s="14">
        <f>IFERROR(VLOOKUP($EG207,Data!$B:$CP,Daily!FL$10,0)/VLOOKUP($EG206,Data!$B:$CP,Daily!FL$10,0),0)</f>
      </c>
      <c r="FM207" s="14">
        <f>IFERROR(VLOOKUP($EG207,Data!$B:$CP,Daily!FM$10,0)/VLOOKUP($EG206,Data!$B:$CP,Daily!FM$10,0),0)</f>
      </c>
      <c r="FN207" s="14">
        <f>IFERROR(VLOOKUP($EG207,Data!$B:$CP,Daily!FN$10,0)/VLOOKUP($EG206,Data!$B:$CP,Daily!FN$10,0),0)</f>
      </c>
      <c r="FO207" s="14">
        <f>IFERROR(VLOOKUP($EG207,Data!$B:$CP,Daily!FO$10,0)/VLOOKUP($EG206,Data!$B:$CP,Daily!FO$10,0),0)</f>
      </c>
      <c r="FP207" s="14">
        <f>IFERROR(VLOOKUP($EG207,Data!$B:$CP,Daily!FP$10,0)/VLOOKUP($EG206,Data!$B:$CP,Daily!FP$10,0),0)</f>
      </c>
      <c r="FQ207" s="14">
        <f>IFERROR(VLOOKUP($EG207,Data!$B:$CP,Daily!FQ$10,0)/VLOOKUP($EG206,Data!$B:$CP,Daily!FQ$10,0),0)</f>
      </c>
      <c r="FR207" s="14">
        <f>IFERROR(VLOOKUP($EG207,Data!$B:$CP,Daily!FR$10,0)/VLOOKUP($EG206,Data!$B:$CP,Daily!FR$10,0),0)</f>
      </c>
      <c r="FS207" s="14">
        <f>IFERROR(VLOOKUP($EG207,Data!$B:$CP,Daily!FS$10,0)/VLOOKUP($EG206,Data!$B:$CP,Daily!FS$10,0),0)</f>
      </c>
      <c r="FT207" s="14">
        <f>IFERROR(VLOOKUP($EG207,Data!$B:$CP,Daily!FT$10,0)/VLOOKUP($EG206,Data!$B:$CP,Daily!FT$10,0),0)</f>
      </c>
      <c r="FU207" s="14">
        <f>IFERROR(VLOOKUP($EG207,Data!$B:$CP,Daily!FU$10,0)/VLOOKUP($EG206,Data!$B:$CP,Daily!FU$10,0),0)</f>
      </c>
      <c r="FV207" s="14">
        <f>IFERROR(VLOOKUP($EG207,Data!$B:$CP,Daily!FV$10,0)/VLOOKUP($EG206,Data!$B:$CP,Daily!FV$10,0),0)</f>
      </c>
      <c r="FW207" s="14">
        <f>IFERROR(VLOOKUP($EG207,Data!$B:$CP,Daily!FW$10,0)/VLOOKUP($EG206,Data!$B:$CP,Daily!FW$10,0),0)</f>
      </c>
      <c r="FX207" s="14">
        <f>IFERROR(VLOOKUP($EG207,Data!$B:$CP,Daily!FX$10,0)/VLOOKUP($EG206,Data!$B:$CP,Daily!FX$10,0),0)</f>
      </c>
      <c r="FY207" s="14">
        <f>IFERROR(VLOOKUP($EG207,Data!$B:$CP,Daily!FY$10,0)/VLOOKUP($EG206,Data!$B:$CP,Daily!FY$10,0),0)</f>
      </c>
      <c r="FZ207" s="14">
        <f>IFERROR(VLOOKUP($EG207,Data!$B:$CP,Daily!FZ$10,0)/VLOOKUP($EG206,Data!$B:$CP,Daily!FZ$10,0),0)</f>
      </c>
      <c r="GA207" s="14">
        <f>IFERROR(VLOOKUP($EG207,Data!$B:$CP,Daily!GA$10,0)/VLOOKUP($EG206,Data!$B:$CP,Daily!GA$10,0),0)</f>
      </c>
      <c r="GB207" s="14">
        <f>IFERROR(VLOOKUP($EG207,Data!$B:$CP,Daily!GB$10,0)/VLOOKUP($EG206,Data!$B:$CP,Daily!GB$10,0),0)</f>
      </c>
      <c r="GC207" s="14">
        <f>IFERROR(VLOOKUP($EG207,Data!$B:$CP,Daily!GC$10,0)/VLOOKUP($EG206,Data!$B:$CP,Daily!GC$10,0),0)</f>
      </c>
      <c r="GD207" s="14">
        <f>IFERROR(VLOOKUP($EG207,Data!$B:$CP,Daily!GD$10,0)/VLOOKUP($EG206,Data!$B:$CP,Daily!GD$10,0),0)</f>
      </c>
      <c r="GE207" s="14">
        <f>IFERROR(VLOOKUP($EG207,Data!$B:$CP,Daily!GE$10,0)/VLOOKUP($EG206,Data!$B:$CP,Daily!GE$10,0),0)</f>
      </c>
      <c r="GF207" s="14">
        <f>IFERROR(VLOOKUP($EG207,Data!$B:$CP,Daily!GF$10,0)/VLOOKUP($EG206,Data!$B:$CP,Daily!GF$10,0),0)</f>
      </c>
      <c r="GG207" s="14">
        <f>IFERROR(VLOOKUP($EG207,Data!$B:$CP,Daily!GG$10,0)/VLOOKUP($EG206,Data!$B:$CP,Daily!GG$10,0),0)</f>
      </c>
      <c r="GH207" s="14">
        <f>IFERROR(VLOOKUP($EG207,Data!$B:$CP,Daily!GH$10,0)/VLOOKUP($EG206,Data!$B:$CP,Daily!GH$10,0),0)</f>
      </c>
      <c r="GI207" s="14">
        <f>IFERROR(VLOOKUP($EG207,Data!$B:$CP,Daily!GI$10,0)/VLOOKUP($EG206,Data!$B:$CP,Daily!GI$10,0),0)</f>
      </c>
      <c r="GJ207" s="14">
        <f>IFERROR(VLOOKUP($EG207,Data!$B:$CP,Daily!GJ$10,0)/VLOOKUP($EG206,Data!$B:$CP,Daily!GJ$10,0),0)</f>
      </c>
      <c r="GK207" s="14">
        <f>IFERROR(VLOOKUP($EG207,Data!$B:$CP,Daily!GK$10,0)/VLOOKUP($EG206,Data!$B:$CP,Daily!GK$10,0),0)</f>
      </c>
      <c r="GL207" s="14">
        <f>IFERROR(VLOOKUP($EG207,Data!$B:$CP,Daily!GL$10,0)/VLOOKUP($EG206,Data!$B:$CP,Daily!GL$10,0),0)</f>
      </c>
      <c r="GM207" s="14">
        <f>IFERROR(VLOOKUP($EG207,Data!$B:$CP,Daily!GM$10,0)/VLOOKUP($EG206,Data!$B:$CP,Daily!GM$10,0),0)</f>
      </c>
      <c r="GN207" s="14">
        <f>IFERROR(VLOOKUP($EG207,Data!$B:$CP,Daily!GN$10,0)/VLOOKUP($EG206,Data!$B:$CP,Daily!GN$10,0),0)</f>
      </c>
      <c r="GO207" s="14">
        <f>IFERROR(VLOOKUP($EG207,Data!$B:$CP,Daily!GO$10,0)/VLOOKUP($EG206,Data!$B:$CP,Daily!GO$10,0),0)</f>
      </c>
      <c r="GP207" s="14">
        <f>IFERROR(VLOOKUP($EG207,Data!$B:$CP,Daily!GP$10,0)/VLOOKUP($EG206,Data!$B:$CP,Daily!GP$10,0),0)</f>
      </c>
      <c r="GQ207" s="14">
        <f>IFERROR(VLOOKUP($EG207,Data!$B:$CP,Daily!GQ$10,0)/VLOOKUP($EG206,Data!$B:$CP,Daily!GQ$10,0),0)</f>
      </c>
      <c r="GR207" s="14">
        <f>IFERROR(VLOOKUP($EG207,Data!$B:$CP,Daily!GR$10,0)/VLOOKUP($EG206,Data!$B:$CP,Daily!GR$10,0),0)</f>
      </c>
      <c r="GS207" s="14">
        <f>IFERROR(VLOOKUP($EG207,Data!$B:$CP,Daily!GS$10,0)/VLOOKUP($EG206,Data!$B:$CP,Daily!GS$10,0),0)</f>
      </c>
      <c r="GT207" s="14">
        <f>IFERROR(VLOOKUP($EG207,Data!$B:$CP,Daily!GT$10,0)/VLOOKUP($EG206,Data!$B:$CP,Daily!GT$10,0),0)</f>
      </c>
      <c r="GU207" s="14">
        <f>IFERROR(VLOOKUP($EG207,Data!$B:$CP,Daily!GU$10,0)/VLOOKUP($EG206,Data!$B:$CP,Daily!GU$10,0),0)</f>
      </c>
      <c r="GV207" s="14">
        <f>IFERROR(VLOOKUP($EG207,Data!$B:$CP,Daily!GV$10,0)/VLOOKUP($EG206,Data!$B:$CP,Daily!GV$10,0),0)</f>
      </c>
      <c r="GW207" s="14">
        <f>IFERROR(VLOOKUP($EG207,Data!$B:$CP,Daily!GW$10,0)/VLOOKUP($EG206,Data!$B:$CP,Daily!GW$10,0),0)</f>
      </c>
      <c r="GX207" s="14">
        <f>IFERROR(VLOOKUP($EG207,Data!$B:$CP,Daily!GX$10,0)/VLOOKUP($EG206,Data!$B:$CP,Daily!GX$10,0),0)</f>
      </c>
      <c r="GY207" s="14">
        <f>IFERROR(VLOOKUP($EG207,Data!$B:$CP,Daily!GY$10,0)/VLOOKUP($EG206,Data!$B:$CP,Daily!GY$10,0),0)</f>
      </c>
      <c r="GZ207" s="14">
        <f>IFERROR(VLOOKUP($EG207,Data!$B:$CP,Daily!GZ$10,0)/VLOOKUP($EG206,Data!$B:$CP,Daily!GZ$10,0),0)</f>
      </c>
      <c r="HA207" s="14">
        <f>IFERROR(VLOOKUP($EG207,Data!$B:$CP,Daily!HA$10,0)/VLOOKUP($EG206,Data!$B:$CP,Daily!HA$10,0),0)</f>
      </c>
      <c r="HB207" s="14">
        <f>IFERROR(VLOOKUP($EG207,Data!$B:$CP,Daily!HB$10,0)/VLOOKUP($EG206,Data!$B:$CP,Daily!HB$10,0),0)</f>
      </c>
      <c r="HC207" s="14">
        <f>IFERROR(VLOOKUP($EG207,Data!$B:$CP,Daily!HC$10,0)/VLOOKUP($EG206,Data!$B:$CP,Daily!HC$10,0),0)</f>
      </c>
      <c r="HD207" s="14">
        <f>IFERROR(VLOOKUP($EG207,Data!$B:$CP,Daily!HD$10,0)/VLOOKUP($EG206,Data!$B:$CP,Daily!HD$10,0),0)</f>
      </c>
      <c r="HE207" s="14">
        <f>IFERROR(VLOOKUP($EG207,Data!$B:$CP,Daily!HE$10,0)/VLOOKUP($EG206,Data!$B:$CP,Daily!HE$10,0),0)</f>
      </c>
      <c r="HF207" s="14">
        <f>IFERROR(VLOOKUP($EG207,Data!$B:$CP,Daily!HF$10,0)/VLOOKUP($EG206,Data!$B:$CP,Daily!HF$10,0),0)</f>
      </c>
      <c r="HG207" s="14">
        <f>IFERROR(VLOOKUP($EG207,Data!$B:$CP,Daily!HG$10,0)/VLOOKUP($EG206,Data!$B:$CP,Daily!HG$10,0),0)</f>
      </c>
      <c r="HH207" s="14">
        <f>IFERROR(VLOOKUP($EG207,Data!$B:$CP,Daily!HH$10,0)/VLOOKUP($EG206,Data!$B:$CP,Daily!HH$10,0),0)</f>
      </c>
      <c r="HI207" s="14">
        <f>IFERROR(VLOOKUP($EG207,Data!$B:$CP,Daily!HI$10,0)/VLOOKUP($EG206,Data!$B:$CP,Daily!HI$10,0),0)</f>
      </c>
      <c r="HJ207" s="14">
        <f>IFERROR(VLOOKUP($EG207,Data!$B:$CP,Daily!HJ$10,0)/VLOOKUP($EG206,Data!$B:$CP,Daily!HJ$10,0),0)</f>
      </c>
      <c r="HK207" s="14">
        <f>IFERROR(VLOOKUP($EG207,Data!$B:$CP,Daily!HK$10,0)/VLOOKUP($EG206,Data!$B:$CP,Daily!HK$10,0),0)</f>
      </c>
      <c r="HL207" s="14">
        <f>IFERROR(VLOOKUP($EG207,Data!$B:$CP,Daily!HL$10,0)/VLOOKUP($EG206,Data!$B:$CP,Daily!HL$10,0),0)</f>
      </c>
      <c r="HM207" s="14">
        <f>IFERROR(VLOOKUP($EG207,Data!$B:$CP,Daily!HM$10,0)/VLOOKUP($EG206,Data!$B:$CP,Daily!HM$10,0),0)</f>
      </c>
      <c r="HN207" s="14">
        <f>IFERROR(VLOOKUP($EG207,Data!$B:$CP,Daily!HN$10,0)/VLOOKUP($EG206,Data!$B:$CP,Daily!HN$10,0),0)</f>
      </c>
      <c r="HO207" s="14">
        <f>IFERROR(VLOOKUP($EG207,Data!$B:$CP,Daily!HO$10,0)/VLOOKUP($EG206,Data!$B:$CP,Daily!HO$10,0),0)</f>
      </c>
      <c r="HP207" s="14">
        <f>IFERROR(VLOOKUP($EG207,Data!$B:$CP,Daily!HP$10,0)/VLOOKUP($EG206,Data!$B:$CP,Daily!HP$10,0),0)</f>
      </c>
      <c r="HQ207" s="14">
        <f>IFERROR(VLOOKUP($EG207,Data!$B:$CP,Daily!HQ$10,0)/VLOOKUP($EG206,Data!$B:$CP,Daily!HQ$10,0),0)</f>
      </c>
      <c r="HR207" s="14">
        <f>IFERROR(VLOOKUP($EG207,Data!$B:$CP,Daily!HR$10,0)/VLOOKUP($EG206,Data!$B:$CP,Daily!HR$10,0),0)</f>
      </c>
      <c r="HS207" s="14">
        <f>IFERROR(VLOOKUP($EG207,Data!$B:$CP,Daily!HS$10,0)/VLOOKUP($EG206,Data!$B:$CP,Daily!HS$10,0),0)</f>
      </c>
      <c r="HT207" s="14">
        <f>IFERROR(VLOOKUP($EG207,Data!$B:$CP,Daily!HT$10,0)/VLOOKUP($EG206,Data!$B:$CP,Daily!HT$10,0),0)</f>
      </c>
      <c r="HU207" s="17"/>
      <c r="HV207" s="52">
        <f t="shared" si="1902"/>
      </c>
      <c r="HW207" s="52">
        <f t="shared" si="1903"/>
      </c>
      <c r="HX207" s="52">
        <f t="shared" si="3071"/>
      </c>
      <c r="HY207" s="52">
        <f t="shared" si="3072"/>
      </c>
      <c r="HZ207" s="52">
        <f t="shared" si="3073"/>
      </c>
      <c r="IA207" s="55"/>
      <c r="IB207" s="14">
        <f t="shared" si="3074"/>
      </c>
      <c r="IC207" s="14">
        <f>SUMPRODUCT(HM207:HS207,HM$206:HS$206)/SUM(HM$206:HS$206)</f>
      </c>
      <c r="ID207" s="14">
        <f>SUMPRODUCT(GQ207:HS207,GQ$206:HS$206)/SUM(GQ$206:HS$206)</f>
      </c>
      <c r="IE207" s="16"/>
      <c r="IF207" s="9" t="s">
        <v>956</v>
      </c>
      <c r="IG207" s="9" t="s">
        <v>180</v>
      </c>
      <c r="IH207" s="14">
        <f>IFERROR(VLOOKUP($IF207,Data!$B:$CP,Daily!IH$10,0)/VLOOKUP($IF206,Data!$B:$CP,Daily!IH$10,0),0)</f>
      </c>
      <c r="II207" s="14">
        <f>IFERROR(VLOOKUP($IF207,Data!$B:$CP,Daily!II$10,0)/VLOOKUP($IF206,Data!$B:$CP,Daily!II$10,0),0)</f>
      </c>
      <c r="IJ207" s="14">
        <f>IFERROR(VLOOKUP($IF207,Data!$B:$CP,Daily!IJ$10,0)/VLOOKUP($IF206,Data!$B:$CP,Daily!IJ$10,0),0)</f>
      </c>
      <c r="IK207" s="14">
        <f>IFERROR(VLOOKUP($IF207,Data!$B:$CP,Daily!IK$10,0)/VLOOKUP($IF206,Data!$B:$CP,Daily!IK$10,0),0)</f>
      </c>
      <c r="IL207" s="14">
        <f>IFERROR(VLOOKUP($IF207,Data!$B:$CP,Daily!IL$10,0)/VLOOKUP($IF206,Data!$B:$CP,Daily!IL$10,0),0)</f>
      </c>
      <c r="IM207" s="14">
        <f>IFERROR(VLOOKUP($IF207,Data!$B:$CP,Daily!IM$10,0)/VLOOKUP($IF206,Data!$B:$CP,Daily!IM$10,0),0)</f>
      </c>
      <c r="IN207" s="14">
        <f>IFERROR(VLOOKUP($IF207,Data!$B:$CP,Daily!IN$10,0)/VLOOKUP($IF206,Data!$B:$CP,Daily!IN$10,0),0)</f>
      </c>
      <c r="IO207" s="14">
        <f>IFERROR(VLOOKUP($IF207,Data!$B:$CP,Daily!IO$10,0)/VLOOKUP($IF206,Data!$B:$CP,Daily!IO$10,0),0)</f>
      </c>
      <c r="IP207" s="14">
        <f>IFERROR(VLOOKUP($IF207,Data!$B:$CP,Daily!IP$10,0)/VLOOKUP($IF206,Data!$B:$CP,Daily!IP$10,0),0)</f>
      </c>
      <c r="IQ207" s="14">
        <f>IFERROR(VLOOKUP($IF207,Data!$B:$CP,Daily!IQ$10,0)/VLOOKUP($IF206,Data!$B:$CP,Daily!IQ$10,0),0)</f>
      </c>
      <c r="IR207" s="14">
        <f>IFERROR(VLOOKUP($IF207,Data!$B:$CP,Daily!IR$10,0)/VLOOKUP($IF206,Data!$B:$CP,Daily!IR$10,0),0)</f>
      </c>
      <c r="IS207" s="14">
        <f>IFERROR(VLOOKUP($IF207,Data!$B:$CP,Daily!IS$10,0)/VLOOKUP($IF206,Data!$B:$CP,Daily!IS$10,0),0)</f>
      </c>
      <c r="IT207" s="14">
        <f>IFERROR(VLOOKUP($IF207,Data!$B:$CP,Daily!IT$10,0)/VLOOKUP($IF206,Data!$B:$CP,Daily!IT$10,0),0)</f>
      </c>
      <c r="IU207" s="14">
        <f>IFERROR(VLOOKUP($IF207,Data!$B:$CP,Daily!IU$10,0)/VLOOKUP($IF206,Data!$B:$CP,Daily!IU$10,0),0)</f>
      </c>
      <c r="IV207" s="14">
        <f>IFERROR(VLOOKUP($IF207,Data!$B:$CP,Daily!IV$10,0)/VLOOKUP($IF206,Data!$B:$CP,Daily!IV$10,0),0)</f>
      </c>
      <c r="IW207" s="14">
        <f>IFERROR(VLOOKUP($IF207,Data!$B:$CP,Daily!IW$10,0)/VLOOKUP($IF206,Data!$B:$CP,Daily!IW$10,0),0)</f>
      </c>
      <c r="IX207" s="14">
        <f>IFERROR(VLOOKUP($IF207,Data!$B:$CP,Daily!IX$10,0)/VLOOKUP($IF206,Data!$B:$CP,Daily!IX$10,0),0)</f>
      </c>
      <c r="IY207" s="14">
        <f>IFERROR(VLOOKUP($IF207,Data!$B:$CP,Daily!IY$10,0)/VLOOKUP($IF206,Data!$B:$CP,Daily!IY$10,0),0)</f>
      </c>
      <c r="IZ207" s="14">
        <f>IFERROR(VLOOKUP($IF207,Data!$B:$CP,Daily!IZ$10,0)/VLOOKUP($IF206,Data!$B:$CP,Daily!IZ$10,0),0)</f>
      </c>
      <c r="JA207" s="14">
        <f>IFERROR(VLOOKUP($IF207,Data!$B:$CP,Daily!JA$10,0)/VLOOKUP($IF206,Data!$B:$CP,Daily!JA$10,0),0)</f>
      </c>
      <c r="JB207" s="14">
        <f>IFERROR(VLOOKUP($IF207,Data!$B:$CP,Daily!JB$10,0)/VLOOKUP($IF206,Data!$B:$CP,Daily!JB$10,0),0)</f>
      </c>
      <c r="JC207" s="14">
        <f>IFERROR(VLOOKUP($IF207,Data!$B:$CP,Daily!JC$10,0)/VLOOKUP($IF206,Data!$B:$CP,Daily!JC$10,0),0)</f>
      </c>
      <c r="JD207" s="14">
        <f>IFERROR(VLOOKUP($IF207,Data!$B:$CP,Daily!JD$10,0)/VLOOKUP($IF206,Data!$B:$CP,Daily!JD$10,0),0)</f>
      </c>
      <c r="JE207" s="14">
        <f>IFERROR(VLOOKUP($IF207,Data!$B:$CP,Daily!JE$10,0)/VLOOKUP($IF206,Data!$B:$CP,Daily!JE$10,0),0)</f>
      </c>
      <c r="JF207" s="14">
        <f>IFERROR(VLOOKUP($IF207,Data!$B:$CP,Daily!JF$10,0)/VLOOKUP($IF206,Data!$B:$CP,Daily!JF$10,0),0)</f>
      </c>
      <c r="JG207" s="14">
        <f>IFERROR(VLOOKUP($IF207,Data!$B:$CP,Daily!JG$10,0)/VLOOKUP($IF206,Data!$B:$CP,Daily!JG$10,0),0)</f>
      </c>
      <c r="JH207" s="14">
        <f>IFERROR(VLOOKUP($IF207,Data!$B:$CP,Daily!JH$10,0)/VLOOKUP($IF206,Data!$B:$CP,Daily!JH$10,0),0)</f>
      </c>
      <c r="JI207" s="14">
        <f>IFERROR(VLOOKUP($IF207,Data!$B:$CP,Daily!JI$10,0)/VLOOKUP($IF206,Data!$B:$CP,Daily!JI$10,0),0)</f>
      </c>
      <c r="JJ207" s="14">
        <f>IFERROR(VLOOKUP($IF207,Data!$B:$CP,Daily!JJ$10,0)/VLOOKUP($IF206,Data!$B:$CP,Daily!JJ$10,0),0)</f>
      </c>
      <c r="JK207" s="14">
        <f>IFERROR(VLOOKUP($IF207,Data!$B:$CP,Daily!JK$10,0)/VLOOKUP($IF206,Data!$B:$CP,Daily!JK$10,0),0)</f>
      </c>
      <c r="JL207" s="14">
        <f>IFERROR(VLOOKUP($IF207,Data!$B:$CP,Daily!JL$10,0)/VLOOKUP($IF206,Data!$B:$CP,Daily!JL$10,0),0)</f>
      </c>
      <c r="JM207" s="14">
        <f>IFERROR(VLOOKUP($IF207,Data!$B:$CP,Daily!JM$10,0)/VLOOKUP($IF206,Data!$B:$CP,Daily!JM$10,0),0)</f>
      </c>
      <c r="JN207" s="14">
        <f>IFERROR(VLOOKUP($IF207,Data!$B:$CP,Daily!JN$10,0)/VLOOKUP($IF206,Data!$B:$CP,Daily!JN$10,0),0)</f>
      </c>
      <c r="JO207" s="14">
        <f>IFERROR(VLOOKUP($IF207,Data!$B:$CP,Daily!JO$10,0)/VLOOKUP($IF206,Data!$B:$CP,Daily!JO$10,0),0)</f>
      </c>
      <c r="JP207" s="14">
        <f>IFERROR(VLOOKUP($IF207,Data!$B:$CP,Daily!JP$10,0)/VLOOKUP($IF206,Data!$B:$CP,Daily!JP$10,0),0)</f>
      </c>
      <c r="JQ207" s="14">
        <f>IFERROR(VLOOKUP($IF207,Data!$B:$CP,Daily!JQ$10,0)/VLOOKUP($IF206,Data!$B:$CP,Daily!JQ$10,0),0)</f>
      </c>
      <c r="JR207" s="14">
        <f>IFERROR(VLOOKUP($IF207,Data!$B:$CP,Daily!JR$10,0)/VLOOKUP($IF206,Data!$B:$CP,Daily!JR$10,0),0)</f>
      </c>
      <c r="JS207" s="14">
        <f>IFERROR(VLOOKUP($IF207,Data!$B:$CP,Daily!JS$10,0)/VLOOKUP($IF206,Data!$B:$CP,Daily!JS$10,0),0)</f>
      </c>
      <c r="JT207" s="14">
        <f>IFERROR(VLOOKUP($IF207,Data!$B:$CP,Daily!JT$10,0)/VLOOKUP($IF206,Data!$B:$CP,Daily!JT$10,0),0)</f>
      </c>
      <c r="JU207" s="14">
        <f>IFERROR(VLOOKUP($IF207,Data!$B:$CP,Daily!JU$10,0)/VLOOKUP($IF206,Data!$B:$CP,Daily!JU$10,0),0)</f>
      </c>
      <c r="JV207" s="14">
        <f>IFERROR(VLOOKUP($IF207,Data!$B:$CP,Daily!JV$10,0)/VLOOKUP($IF206,Data!$B:$CP,Daily!JV$10,0),0)</f>
      </c>
      <c r="JW207" s="14">
        <f>IFERROR(VLOOKUP($IF207,Data!$B:$CP,Daily!JW$10,0)/VLOOKUP($IF206,Data!$B:$CP,Daily!JW$10,0),0)</f>
      </c>
      <c r="JX207" s="14">
        <f>IFERROR(VLOOKUP($IF207,Data!$B:$CP,Daily!JX$10,0)/VLOOKUP($IF206,Data!$B:$CP,Daily!JX$10,0),0)</f>
      </c>
      <c r="JY207" s="14">
        <f>IFERROR(VLOOKUP($IF207,Data!$B:$CP,Daily!JY$10,0)/VLOOKUP($IF206,Data!$B:$CP,Daily!JY$10,0),0)</f>
      </c>
      <c r="JZ207" s="14">
        <f>IFERROR(VLOOKUP($IF207,Data!$B:$CP,Daily!JZ$10,0)/VLOOKUP($IF206,Data!$B:$CP,Daily!JZ$10,0),0)</f>
      </c>
      <c r="KA207" s="14">
        <f>IFERROR(VLOOKUP($IF207,Data!$B:$CP,Daily!KA$10,0)/VLOOKUP($IF206,Data!$B:$CP,Daily!KA$10,0),0)</f>
      </c>
      <c r="KB207" s="14">
        <f>IFERROR(VLOOKUP($IF207,Data!$B:$CP,Daily!KB$10,0)/VLOOKUP($IF206,Data!$B:$CP,Daily!KB$10,0),0)</f>
      </c>
      <c r="KC207" s="14">
        <f>IFERROR(VLOOKUP($IF207,Data!$B:$CP,Daily!KC$10,0)/VLOOKUP($IF206,Data!$B:$CP,Daily!KC$10,0),0)</f>
      </c>
      <c r="KD207" s="14">
        <f>IFERROR(VLOOKUP($IF207,Data!$B:$CP,Daily!KD$10,0)/VLOOKUP($IF206,Data!$B:$CP,Daily!KD$10,0),0)</f>
      </c>
      <c r="KE207" s="14">
        <f>IFERROR(VLOOKUP($IF207,Data!$B:$CP,Daily!KE$10,0)/VLOOKUP($IF206,Data!$B:$CP,Daily!KE$10,0),0)</f>
      </c>
      <c r="KF207" s="14">
        <f>IFERROR(VLOOKUP($IF207,Data!$B:$CP,Daily!KF$10,0)/VLOOKUP($IF206,Data!$B:$CP,Daily!KF$10,0),0)</f>
      </c>
      <c r="KG207" s="14">
        <f>IFERROR(VLOOKUP($IF207,Data!$B:$CP,Daily!KG$10,0)/VLOOKUP($IF206,Data!$B:$CP,Daily!KG$10,0),0)</f>
      </c>
      <c r="KH207" s="14">
        <f>IFERROR(VLOOKUP($IF207,Data!$B:$CP,Daily!KH$10,0)/VLOOKUP($IF206,Data!$B:$CP,Daily!KH$10,0),0)</f>
      </c>
      <c r="KI207" s="14">
        <f>IFERROR(VLOOKUP($IF207,Data!$B:$CP,Daily!KI$10,0)/VLOOKUP($IF206,Data!$B:$CP,Daily!KI$10,0),0)</f>
      </c>
      <c r="KJ207" s="14">
        <f>IFERROR(VLOOKUP($IF207,Data!$B:$CP,Daily!KJ$10,0)/VLOOKUP($IF206,Data!$B:$CP,Daily!KJ$10,0),0)</f>
      </c>
      <c r="KK207" s="14">
        <f>IFERROR(VLOOKUP($IF207,Data!$B:$CP,Daily!KK$10,0)/VLOOKUP($IF206,Data!$B:$CP,Daily!KK$10,0),0)</f>
      </c>
      <c r="KL207" s="14">
        <f>IFERROR(VLOOKUP($IF207,Data!$B:$CP,Daily!KL$10,0)/VLOOKUP($IF206,Data!$B:$CP,Daily!KL$10,0),0)</f>
      </c>
      <c r="KM207" s="14">
        <f>IFERROR(VLOOKUP($IF207,Data!$B:$CP,Daily!KM$10,0)/VLOOKUP($IF206,Data!$B:$CP,Daily!KM$10,0),0)</f>
      </c>
      <c r="KN207" s="14">
        <f>IFERROR(VLOOKUP($IF207,Data!$B:$CP,Daily!KN$10,0)/VLOOKUP($IF206,Data!$B:$CP,Daily!KN$10,0),0)</f>
      </c>
      <c r="KO207" s="14">
        <f>IFERROR(VLOOKUP($IF207,Data!$B:$CP,Daily!KO$10,0)/VLOOKUP($IF206,Data!$B:$CP,Daily!KO$10,0),0)</f>
      </c>
      <c r="KP207" s="14">
        <f>IFERROR(VLOOKUP($IF207,Data!$B:$CP,Daily!KP$10,0)/VLOOKUP($IF206,Data!$B:$CP,Daily!KP$10,0),0)</f>
      </c>
      <c r="KQ207" s="14">
        <f>IFERROR(VLOOKUP($IF207,Data!$B:$CP,Daily!KQ$10,0)/VLOOKUP($IF206,Data!$B:$CP,Daily!KQ$10,0),0)</f>
      </c>
      <c r="KR207" s="14">
        <f>IFERROR(VLOOKUP($IF207,Data!$B:$CP,Daily!KR$10,0)/VLOOKUP($IF206,Data!$B:$CP,Daily!KR$10,0),0)</f>
      </c>
      <c r="KS207" s="14">
        <f>IFERROR(VLOOKUP($IF207,Data!$B:$CP,Daily!KS$10,0)/VLOOKUP($IF206,Data!$B:$CP,Daily!KS$10,0),0)</f>
      </c>
      <c r="KT207" s="14">
        <f>IFERROR(VLOOKUP($IF207,Data!$B:$CP,Daily!KT$10,0)/VLOOKUP($IF206,Data!$B:$CP,Daily!KT$10,0),0)</f>
      </c>
      <c r="KU207" s="14">
        <f>IFERROR(VLOOKUP($IF207,Data!$B:$CP,Daily!KU$10,0)/VLOOKUP($IF206,Data!$B:$CP,Daily!KU$10,0),0)</f>
      </c>
      <c r="KV207" s="14">
        <f>IFERROR(VLOOKUP($IF207,Data!$B:$CP,Daily!KV$10,0)/VLOOKUP($IF206,Data!$B:$CP,Daily!KV$10,0),0)</f>
      </c>
      <c r="KW207" s="14">
        <f>IFERROR(VLOOKUP($IF207,Data!$B:$CP,Daily!KW$10,0)/VLOOKUP($IF206,Data!$B:$CP,Daily!KW$10,0),0)</f>
      </c>
      <c r="KX207" s="14">
        <f>IFERROR(VLOOKUP($IF207,Data!$B:$CP,Daily!KX$10,0)/VLOOKUP($IF206,Data!$B:$CP,Daily!KX$10,0),0)</f>
      </c>
      <c r="KY207" s="14">
        <f>IFERROR(VLOOKUP($IF207,Data!$B:$CP,Daily!KY$10,0)/VLOOKUP($IF206,Data!$B:$CP,Daily!KY$10,0),0)</f>
      </c>
      <c r="KZ207" s="14">
        <f>IFERROR(VLOOKUP($IF207,Data!$B:$CP,Daily!KZ$10,0)/VLOOKUP($IF206,Data!$B:$CP,Daily!KZ$10,0),0)</f>
      </c>
      <c r="LA207" s="14">
        <f>IFERROR(VLOOKUP($IF207,Data!$B:$CP,Daily!LA$10,0)/VLOOKUP($IF206,Data!$B:$CP,Daily!LA$10,0),0)</f>
      </c>
      <c r="LB207" s="14">
        <f>IFERROR(VLOOKUP($IF207,Data!$B:$CP,Daily!LB$10,0)/VLOOKUP($IF206,Data!$B:$CP,Daily!LB$10,0),0)</f>
      </c>
      <c r="LC207" s="14">
        <f>IFERROR(VLOOKUP($IF207,Data!$B:$CP,Daily!LC$10,0)/VLOOKUP($IF206,Data!$B:$CP,Daily!LC$10,0),0)</f>
      </c>
      <c r="LD207" s="14">
        <f>IFERROR(VLOOKUP($IF207,Data!$B:$CP,Daily!LD$10,0)/VLOOKUP($IF206,Data!$B:$CP,Daily!LD$10,0),0)</f>
      </c>
      <c r="LE207" s="14">
        <f>IFERROR(VLOOKUP($IF207,Data!$B:$CP,Daily!LE$10,0)/VLOOKUP($IF206,Data!$B:$CP,Daily!LE$10,0),0)</f>
      </c>
      <c r="LF207" s="14">
        <f>IFERROR(VLOOKUP($IF207,Data!$B:$CP,Daily!LF$10,0)/VLOOKUP($IF206,Data!$B:$CP,Daily!LF$10,0),0)</f>
      </c>
      <c r="LG207" s="14">
        <f>IFERROR(VLOOKUP($IF207,Data!$B:$CP,Daily!LG$10,0)/VLOOKUP($IF206,Data!$B:$CP,Daily!LG$10,0),0)</f>
      </c>
      <c r="LH207" s="14">
        <f>IFERROR(VLOOKUP($IF207,Data!$B:$CP,Daily!LH$10,0)/VLOOKUP($IF206,Data!$B:$CP,Daily!LH$10,0),0)</f>
      </c>
      <c r="LI207" s="14">
        <f>IFERROR(VLOOKUP($IF207,Data!$B:$CP,Daily!LI$10,0)/VLOOKUP($IF206,Data!$B:$CP,Daily!LI$10,0),0)</f>
      </c>
      <c r="LJ207" s="14">
        <f>IFERROR(VLOOKUP($IF207,Data!$B:$CP,Daily!LJ$10,0)/VLOOKUP($IF206,Data!$B:$CP,Daily!LJ$10,0),0)</f>
      </c>
      <c r="LK207" s="14">
        <f>IFERROR(VLOOKUP($IF207,Data!$B:$CP,Daily!LK$10,0)/VLOOKUP($IF206,Data!$B:$CP,Daily!LK$10,0),0)</f>
      </c>
      <c r="LL207" s="14">
        <f>IFERROR(VLOOKUP($IF207,Data!$B:$CP,Daily!LL$10,0)/VLOOKUP($IF206,Data!$B:$CP,Daily!LL$10,0),0)</f>
      </c>
      <c r="LM207" s="14">
        <f>IFERROR(VLOOKUP($IF207,Data!$B:$CP,Daily!LM$10,0)/VLOOKUP($IF206,Data!$B:$CP,Daily!LM$10,0),0)</f>
      </c>
      <c r="LN207" s="14">
        <f>IFERROR(VLOOKUP($IF207,Data!$B:$CP,Daily!LN$10,0)/VLOOKUP($IF206,Data!$B:$CP,Daily!LN$10,0),0)</f>
      </c>
      <c r="LO207" s="14">
        <f>IFERROR(VLOOKUP($IF207,Data!$B:$CP,Daily!LO$10,0)/VLOOKUP($IF206,Data!$B:$CP,Daily!LO$10,0),0)</f>
      </c>
      <c r="LP207" s="14">
        <f>IFERROR(VLOOKUP($IF207,Data!$B:$CP,Daily!LP$10,0)/VLOOKUP($IF206,Data!$B:$CP,Daily!LP$10,0),0)</f>
      </c>
      <c r="LQ207" s="14">
        <f>IFERROR(VLOOKUP($IF207,Data!$B:$CP,Daily!LQ$10,0)/VLOOKUP($IF206,Data!$B:$CP,Daily!LQ$10,0),0)</f>
      </c>
      <c r="LR207" s="14">
        <f>IFERROR(VLOOKUP($IF207,Data!$B:$CP,Daily!LR$10,0)/VLOOKUP($IF206,Data!$B:$CP,Daily!LR$10,0),0)</f>
      </c>
      <c r="LS207" s="14">
        <f>IFERROR(VLOOKUP($IF207,Data!$B:$CP,Daily!LS$10,0)/VLOOKUP($IF206,Data!$B:$CP,Daily!LS$10,0),0)</f>
      </c>
      <c r="LU207" s="52">
        <f t="shared" si="3075"/>
      </c>
      <c r="LV207" s="52">
        <f t="shared" si="3076"/>
      </c>
      <c r="LW207" s="52">
        <f t="shared" si="3077"/>
      </c>
      <c r="LX207" s="52">
        <f t="shared" si="3078"/>
      </c>
      <c r="LY207" s="52">
        <f t="shared" si="3079"/>
      </c>
      <c r="LZ207" s="53"/>
      <c r="MA207" s="14">
        <f t="shared" si="3080"/>
      </c>
      <c r="MB207" s="14">
        <f>SUMPRODUCT(LL207:LR207,LL$206:LR$206)/SUM(LL$206:LR$206)</f>
      </c>
      <c r="MC207" s="14">
        <f>SUMPRODUCT(KP207:LR207,KP$206:LR$206)/SUM(KP$206:LR$206)</f>
      </c>
    </row>
    <row r="208" spans="4:341" x14ac:dyDescent="0.25">
      <c r="D208" s="135" t="s">
        <v>941</v>
      </c>
      <c r="E208" s="67" t="str">
        <f>VLOOKUP($D208,'Metric Nature'!$C:$D,2,0)&amp;IF(($F208&lt;(EA208)),"Below",IF(($F208&gt;(DZ208)),"Above","Within"))</f>
      </c>
      <c r="F208" s="62">
        <f t="shared" si="3130"/>
      </c>
      <c r="G208" s="92">
        <f t="shared" si="3131"/>
      </c>
      <c r="H208" s="62">
        <f t="shared" si="3132"/>
      </c>
      <c r="I208" s="89">
        <f t="shared" si="3133"/>
      </c>
      <c r="J208" s="62">
        <f t="shared" si="3134"/>
      </c>
      <c r="K208" s="62"/>
      <c r="L208" s="64"/>
      <c r="M208" s="67" t="str">
        <f>VLOOKUP($D208,'Metric Nature'!$C:$D,2,0)&amp;IF(($N208&lt;(HZ208)),"Below",IF(($N208&gt;(HY208)),"Above","Within"))</f>
      </c>
      <c r="N208" s="71">
        <f t="shared" si="3135"/>
      </c>
      <c r="O208" s="63">
        <f t="shared" si="3136"/>
      </c>
      <c r="P208" s="98">
        <f t="shared" si="3137"/>
      </c>
      <c r="Q208" s="63">
        <f t="shared" si="3138"/>
      </c>
      <c r="R208" s="69">
        <f t="shared" si="3139"/>
      </c>
      <c r="S208" s="62"/>
      <c r="T208" s="64"/>
      <c r="U208" s="67" t="str">
        <f>VLOOKUP($D208,'Metric Nature'!$C:$D,2,0)&amp;IF(($V208&lt;(LY208)),"Below",IF(($V208&gt;(LX208)),"Above","Within"))</f>
      </c>
      <c r="V208" s="62">
        <f t="shared" si="3140"/>
      </c>
      <c r="W208" s="63">
        <f t="shared" si="3141"/>
      </c>
      <c r="X208" s="62">
        <f t="shared" si="3142"/>
      </c>
      <c r="Y208" s="63">
        <f t="shared" si="3143"/>
      </c>
      <c r="Z208" s="62">
        <f t="shared" si="3144"/>
      </c>
      <c r="AA208" s="62"/>
      <c r="AB208" s="64"/>
      <c r="AC208" s="60"/>
      <c r="AI208" s="9" t="s">
        <v>941</v>
      </c>
      <c r="AJ208" s="14">
        <f>IFERROR(IFERROR(VLOOKUP($EG208,Data!$B:$CP,Daily!EI$10,0)+VLOOKUP($IF208,Data!$B:$CP,Daily!IH$10,0),0)/IFERROR(VLOOKUP($EG206,Data!$B:$CP,Daily!EI$10,0)+VLOOKUP($IF206,Data!$B:$CP,Daily!IH$10,0),0),0)</f>
      </c>
      <c r="AK208" s="14">
        <f>IFERROR(IFERROR(VLOOKUP($EG208,Data!$B:$CP,Daily!EJ$10,0)+VLOOKUP($IF208,Data!$B:$CP,Daily!II$10,0),0)/IFERROR(VLOOKUP($EG206,Data!$B:$CP,Daily!EJ$10,0)+VLOOKUP($IF206,Data!$B:$CP,Daily!II$10,0),0),0)</f>
      </c>
      <c r="AL208" s="14">
        <f>IFERROR(IFERROR(VLOOKUP($EG208,Data!$B:$CP,Daily!EK$10,0)+VLOOKUP($IF208,Data!$B:$CP,Daily!IJ$10,0),0)/IFERROR(VLOOKUP($EG206,Data!$B:$CP,Daily!EK$10,0)+VLOOKUP($IF206,Data!$B:$CP,Daily!IJ$10,0),0),0)</f>
      </c>
      <c r="AM208" s="14">
        <f>IFERROR(IFERROR(VLOOKUP($EG208,Data!$B:$CP,Daily!EL$10,0)+VLOOKUP($IF208,Data!$B:$CP,Daily!IK$10,0),0)/IFERROR(VLOOKUP($EG206,Data!$B:$CP,Daily!EL$10,0)+VLOOKUP($IF206,Data!$B:$CP,Daily!IK$10,0),0),0)</f>
      </c>
      <c r="AN208" s="14">
        <f>IFERROR(IFERROR(VLOOKUP($EG208,Data!$B:$CP,Daily!EM$10,0)+VLOOKUP($IF208,Data!$B:$CP,Daily!IL$10,0),0)/IFERROR(VLOOKUP($EG206,Data!$B:$CP,Daily!EM$10,0)+VLOOKUP($IF206,Data!$B:$CP,Daily!IL$10,0),0),0)</f>
      </c>
      <c r="AO208" s="14">
        <f>IFERROR(IFERROR(VLOOKUP($EG208,Data!$B:$CP,Daily!EN$10,0)+VLOOKUP($IF208,Data!$B:$CP,Daily!IM$10,0),0)/IFERROR(VLOOKUP($EG206,Data!$B:$CP,Daily!EN$10,0)+VLOOKUP($IF206,Data!$B:$CP,Daily!IM$10,0),0),0)</f>
      </c>
      <c r="AP208" s="14">
        <f>IFERROR(IFERROR(VLOOKUP($EG208,Data!$B:$CP,Daily!EO$10,0)+VLOOKUP($IF208,Data!$B:$CP,Daily!IN$10,0),0)/IFERROR(VLOOKUP($EG206,Data!$B:$CP,Daily!EO$10,0)+VLOOKUP($IF206,Data!$B:$CP,Daily!IN$10,0),0),0)</f>
      </c>
      <c r="AQ208" s="14">
        <f>IFERROR(IFERROR(VLOOKUP($EG208,Data!$B:$CP,Daily!EP$10,0)+VLOOKUP($IF208,Data!$B:$CP,Daily!IO$10,0),0)/IFERROR(VLOOKUP($EG206,Data!$B:$CP,Daily!EP$10,0)+VLOOKUP($IF206,Data!$B:$CP,Daily!IO$10,0),0),0)</f>
      </c>
      <c r="AR208" s="14">
        <f>IFERROR(IFERROR(VLOOKUP($EG208,Data!$B:$CP,Daily!EQ$10,0)+VLOOKUP($IF208,Data!$B:$CP,Daily!IP$10,0),0)/IFERROR(VLOOKUP($EG206,Data!$B:$CP,Daily!EQ$10,0)+VLOOKUP($IF206,Data!$B:$CP,Daily!IP$10,0),0),0)</f>
      </c>
      <c r="AS208" s="14">
        <f>IFERROR(IFERROR(VLOOKUP($EG208,Data!$B:$CP,Daily!ER$10,0)+VLOOKUP($IF208,Data!$B:$CP,Daily!IQ$10,0),0)/IFERROR(VLOOKUP($EG206,Data!$B:$CP,Daily!ER$10,0)+VLOOKUP($IF206,Data!$B:$CP,Daily!IQ$10,0),0),0)</f>
      </c>
      <c r="AT208" s="14">
        <f>IFERROR(IFERROR(VLOOKUP($EG208,Data!$B:$CP,Daily!ES$10,0)+VLOOKUP($IF208,Data!$B:$CP,Daily!IR$10,0),0)/IFERROR(VLOOKUP($EG206,Data!$B:$CP,Daily!ES$10,0)+VLOOKUP($IF206,Data!$B:$CP,Daily!IR$10,0),0),0)</f>
      </c>
      <c r="AU208" s="14">
        <f>IFERROR(IFERROR(VLOOKUP($EG208,Data!$B:$CP,Daily!ET$10,0)+VLOOKUP($IF208,Data!$B:$CP,Daily!IS$10,0),0)/IFERROR(VLOOKUP($EG206,Data!$B:$CP,Daily!ET$10,0)+VLOOKUP($IF206,Data!$B:$CP,Daily!IS$10,0),0),0)</f>
      </c>
      <c r="AV208" s="14">
        <f>IFERROR(IFERROR(VLOOKUP($EG208,Data!$B:$CP,Daily!EU$10,0)+VLOOKUP($IF208,Data!$B:$CP,Daily!IT$10,0),0)/IFERROR(VLOOKUP($EG206,Data!$B:$CP,Daily!EU$10,0)+VLOOKUP($IF206,Data!$B:$CP,Daily!IT$10,0),0),0)</f>
      </c>
      <c r="AW208" s="14">
        <f>IFERROR(IFERROR(VLOOKUP($EG208,Data!$B:$CP,Daily!EV$10,0)+VLOOKUP($IF208,Data!$B:$CP,Daily!IU$10,0),0)/IFERROR(VLOOKUP($EG206,Data!$B:$CP,Daily!EV$10,0)+VLOOKUP($IF206,Data!$B:$CP,Daily!IU$10,0),0),0)</f>
      </c>
      <c r="AX208" s="14">
        <f>IFERROR(IFERROR(VLOOKUP($EG208,Data!$B:$CP,Daily!EW$10,0)+VLOOKUP($IF208,Data!$B:$CP,Daily!IV$10,0),0)/IFERROR(VLOOKUP($EG206,Data!$B:$CP,Daily!EW$10,0)+VLOOKUP($IF206,Data!$B:$CP,Daily!IV$10,0),0),0)</f>
      </c>
      <c r="AY208" s="14">
        <f>IFERROR(IFERROR(VLOOKUP($EG208,Data!$B:$CP,Daily!EX$10,0)+VLOOKUP($IF208,Data!$B:$CP,Daily!IW$10,0),0)/IFERROR(VLOOKUP($EG206,Data!$B:$CP,Daily!EX$10,0)+VLOOKUP($IF206,Data!$B:$CP,Daily!IW$10,0),0),0)</f>
      </c>
      <c r="AZ208" s="14">
        <f>IFERROR(IFERROR(VLOOKUP($EG208,Data!$B:$CP,Daily!EY$10,0)+VLOOKUP($IF208,Data!$B:$CP,Daily!IX$10,0),0)/IFERROR(VLOOKUP($EG206,Data!$B:$CP,Daily!EY$10,0)+VLOOKUP($IF206,Data!$B:$CP,Daily!IX$10,0),0),0)</f>
      </c>
      <c r="BA208" s="14">
        <f>IFERROR(IFERROR(VLOOKUP($EG208,Data!$B:$CP,Daily!EZ$10,0)+VLOOKUP($IF208,Data!$B:$CP,Daily!IY$10,0),0)/IFERROR(VLOOKUP($EG206,Data!$B:$CP,Daily!EZ$10,0)+VLOOKUP($IF206,Data!$B:$CP,Daily!IY$10,0),0),0)</f>
      </c>
      <c r="BB208" s="14">
        <f>IFERROR(IFERROR(VLOOKUP($EG208,Data!$B:$CP,Daily!FA$10,0)+VLOOKUP($IF208,Data!$B:$CP,Daily!IZ$10,0),0)/IFERROR(VLOOKUP($EG206,Data!$B:$CP,Daily!FA$10,0)+VLOOKUP($IF206,Data!$B:$CP,Daily!IZ$10,0),0),0)</f>
      </c>
      <c r="BC208" s="14">
        <f>IFERROR(IFERROR(VLOOKUP($EG208,Data!$B:$CP,Daily!FB$10,0)+VLOOKUP($IF208,Data!$B:$CP,Daily!JA$10,0),0)/IFERROR(VLOOKUP($EG206,Data!$B:$CP,Daily!FB$10,0)+VLOOKUP($IF206,Data!$B:$CP,Daily!JA$10,0),0),0)</f>
      </c>
      <c r="BD208" s="14">
        <f>IFERROR(IFERROR(VLOOKUP($EG208,Data!$B:$CP,Daily!FC$10,0)+VLOOKUP($IF208,Data!$B:$CP,Daily!JB$10,0),0)/IFERROR(VLOOKUP($EG206,Data!$B:$CP,Daily!FC$10,0)+VLOOKUP($IF206,Data!$B:$CP,Daily!JB$10,0),0),0)</f>
      </c>
      <c r="BE208" s="14">
        <f>IFERROR(IFERROR(VLOOKUP($EG208,Data!$B:$CP,Daily!FD$10,0)+VLOOKUP($IF208,Data!$B:$CP,Daily!JC$10,0),0)/IFERROR(VLOOKUP($EG206,Data!$B:$CP,Daily!FD$10,0)+VLOOKUP($IF206,Data!$B:$CP,Daily!JC$10,0),0),0)</f>
      </c>
      <c r="BF208" s="14">
        <f>IFERROR(IFERROR(VLOOKUP($EG208,Data!$B:$CP,Daily!FE$10,0)+VLOOKUP($IF208,Data!$B:$CP,Daily!JD$10,0),0)/IFERROR(VLOOKUP($EG206,Data!$B:$CP,Daily!FE$10,0)+VLOOKUP($IF206,Data!$B:$CP,Daily!JD$10,0),0),0)</f>
      </c>
      <c r="BG208" s="14">
        <f>IFERROR(IFERROR(VLOOKUP($EG208,Data!$B:$CP,Daily!FF$10,0)+VLOOKUP($IF208,Data!$B:$CP,Daily!JE$10,0),0)/IFERROR(VLOOKUP($EG206,Data!$B:$CP,Daily!FF$10,0)+VLOOKUP($IF206,Data!$B:$CP,Daily!JE$10,0),0),0)</f>
      </c>
      <c r="BH208" s="14">
        <f>IFERROR(IFERROR(VLOOKUP($EG208,Data!$B:$CP,Daily!FG$10,0)+VLOOKUP($IF208,Data!$B:$CP,Daily!JF$10,0),0)/IFERROR(VLOOKUP($EG206,Data!$B:$CP,Daily!FG$10,0)+VLOOKUP($IF206,Data!$B:$CP,Daily!JF$10,0),0),0)</f>
      </c>
      <c r="BI208" s="14">
        <f>IFERROR(IFERROR(VLOOKUP($EG208,Data!$B:$CP,Daily!FH$10,0)+VLOOKUP($IF208,Data!$B:$CP,Daily!JG$10,0),0)/IFERROR(VLOOKUP($EG206,Data!$B:$CP,Daily!FH$10,0)+VLOOKUP($IF206,Data!$B:$CP,Daily!JG$10,0),0),0)</f>
      </c>
      <c r="BJ208" s="14">
        <f>IFERROR(IFERROR(VLOOKUP($EG208,Data!$B:$CP,Daily!FI$10,0)+VLOOKUP($IF208,Data!$B:$CP,Daily!JH$10,0),0)/IFERROR(VLOOKUP($EG206,Data!$B:$CP,Daily!FI$10,0)+VLOOKUP($IF206,Data!$B:$CP,Daily!JH$10,0),0),0)</f>
      </c>
      <c r="BK208" s="14">
        <f>IFERROR(IFERROR(VLOOKUP($EG208,Data!$B:$CP,Daily!FJ$10,0)+VLOOKUP($IF208,Data!$B:$CP,Daily!JI$10,0),0)/IFERROR(VLOOKUP($EG206,Data!$B:$CP,Daily!FJ$10,0)+VLOOKUP($IF206,Data!$B:$CP,Daily!JI$10,0),0),0)</f>
      </c>
      <c r="BL208" s="14">
        <f>IFERROR(IFERROR(VLOOKUP($EG208,Data!$B:$CP,Daily!FK$10,0)+VLOOKUP($IF208,Data!$B:$CP,Daily!JJ$10,0),0)/IFERROR(VLOOKUP($EG206,Data!$B:$CP,Daily!FK$10,0)+VLOOKUP($IF206,Data!$B:$CP,Daily!JJ$10,0),0),0)</f>
      </c>
      <c r="BM208" s="14">
        <f>IFERROR(IFERROR(VLOOKUP($EG208,Data!$B:$CP,Daily!FL$10,0)+VLOOKUP($IF208,Data!$B:$CP,Daily!JK$10,0),0)/IFERROR(VLOOKUP($EG206,Data!$B:$CP,Daily!FL$10,0)+VLOOKUP($IF206,Data!$B:$CP,Daily!JK$10,0),0),0)</f>
      </c>
      <c r="BN208" s="14">
        <f>IFERROR(IFERROR(VLOOKUP($EG208,Data!$B:$CP,Daily!FM$10,0)+VLOOKUP($IF208,Data!$B:$CP,Daily!JL$10,0),0)/IFERROR(VLOOKUP($EG206,Data!$B:$CP,Daily!FM$10,0)+VLOOKUP($IF206,Data!$B:$CP,Daily!JL$10,0),0),0)</f>
      </c>
      <c r="BO208" s="14">
        <f>IFERROR(IFERROR(VLOOKUP($EG208,Data!$B:$CP,Daily!FN$10,0)+VLOOKUP($IF208,Data!$B:$CP,Daily!JM$10,0),0)/IFERROR(VLOOKUP($EG206,Data!$B:$CP,Daily!FN$10,0)+VLOOKUP($IF206,Data!$B:$CP,Daily!JM$10,0),0),0)</f>
      </c>
      <c r="BP208" s="14">
        <f>IFERROR(IFERROR(VLOOKUP($EG208,Data!$B:$CP,Daily!FO$10,0)+VLOOKUP($IF208,Data!$B:$CP,Daily!JN$10,0),0)/IFERROR(VLOOKUP($EG206,Data!$B:$CP,Daily!FO$10,0)+VLOOKUP($IF206,Data!$B:$CP,Daily!JN$10,0),0),0)</f>
      </c>
      <c r="BQ208" s="14">
        <f>IFERROR(IFERROR(VLOOKUP($EG208,Data!$B:$CP,Daily!FP$10,0)+VLOOKUP($IF208,Data!$B:$CP,Daily!JO$10,0),0)/IFERROR(VLOOKUP($EG206,Data!$B:$CP,Daily!FP$10,0)+VLOOKUP($IF206,Data!$B:$CP,Daily!JO$10,0),0),0)</f>
      </c>
      <c r="BR208" s="14">
        <f>IFERROR(IFERROR(VLOOKUP($EG208,Data!$B:$CP,Daily!FQ$10,0)+VLOOKUP($IF208,Data!$B:$CP,Daily!JP$10,0),0)/IFERROR(VLOOKUP($EG206,Data!$B:$CP,Daily!FQ$10,0)+VLOOKUP($IF206,Data!$B:$CP,Daily!JP$10,0),0),0)</f>
      </c>
      <c r="BS208" s="14">
        <f>IFERROR(IFERROR(VLOOKUP($EG208,Data!$B:$CP,Daily!FR$10,0)+VLOOKUP($IF208,Data!$B:$CP,Daily!JQ$10,0),0)/IFERROR(VLOOKUP($EG206,Data!$B:$CP,Daily!FR$10,0)+VLOOKUP($IF206,Data!$B:$CP,Daily!JQ$10,0),0),0)</f>
      </c>
      <c r="BT208" s="14">
        <f>IFERROR(IFERROR(VLOOKUP($EG208,Data!$B:$CP,Daily!FS$10,0)+VLOOKUP($IF208,Data!$B:$CP,Daily!JR$10,0),0)/IFERROR(VLOOKUP($EG206,Data!$B:$CP,Daily!FS$10,0)+VLOOKUP($IF206,Data!$B:$CP,Daily!JR$10,0),0),0)</f>
      </c>
      <c r="BU208" s="14">
        <f>IFERROR(IFERROR(VLOOKUP($EG208,Data!$B:$CP,Daily!FT$10,0)+VLOOKUP($IF208,Data!$B:$CP,Daily!JS$10,0),0)/IFERROR(VLOOKUP($EG206,Data!$B:$CP,Daily!FT$10,0)+VLOOKUP($IF206,Data!$B:$CP,Daily!JS$10,0),0),0)</f>
      </c>
      <c r="BV208" s="14">
        <f>IFERROR(IFERROR(VLOOKUP($EG208,Data!$B:$CP,Daily!FU$10,0)+VLOOKUP($IF208,Data!$B:$CP,Daily!JT$10,0),0)/IFERROR(VLOOKUP($EG206,Data!$B:$CP,Daily!FU$10,0)+VLOOKUP($IF206,Data!$B:$CP,Daily!JT$10,0),0),0)</f>
      </c>
      <c r="BW208" s="14">
        <f>IFERROR(IFERROR(VLOOKUP($EG208,Data!$B:$CP,Daily!FV$10,0)+VLOOKUP($IF208,Data!$B:$CP,Daily!JU$10,0),0)/IFERROR(VLOOKUP($EG206,Data!$B:$CP,Daily!FV$10,0)+VLOOKUP($IF206,Data!$B:$CP,Daily!JU$10,0),0),0)</f>
      </c>
      <c r="BX208" s="14">
        <f>IFERROR(IFERROR(VLOOKUP($EG208,Data!$B:$CP,Daily!FW$10,0)+VLOOKUP($IF208,Data!$B:$CP,Daily!JV$10,0),0)/IFERROR(VLOOKUP($EG206,Data!$B:$CP,Daily!FW$10,0)+VLOOKUP($IF206,Data!$B:$CP,Daily!JV$10,0),0),0)</f>
      </c>
      <c r="BY208" s="14">
        <f>IFERROR(IFERROR(VLOOKUP($EG208,Data!$B:$CP,Daily!FX$10,0)+VLOOKUP($IF208,Data!$B:$CP,Daily!JW$10,0),0)/IFERROR(VLOOKUP($EG206,Data!$B:$CP,Daily!FX$10,0)+VLOOKUP($IF206,Data!$B:$CP,Daily!JW$10,0),0),0)</f>
      </c>
      <c r="BZ208" s="14">
        <f>IFERROR(IFERROR(VLOOKUP($EG208,Data!$B:$CP,Daily!FY$10,0)+VLOOKUP($IF208,Data!$B:$CP,Daily!JX$10,0),0)/IFERROR(VLOOKUP($EG206,Data!$B:$CP,Daily!FY$10,0)+VLOOKUP($IF206,Data!$B:$CP,Daily!JX$10,0),0),0)</f>
      </c>
      <c r="CA208" s="14">
        <f>IFERROR(IFERROR(VLOOKUP($EG208,Data!$B:$CP,Daily!FZ$10,0)+VLOOKUP($IF208,Data!$B:$CP,Daily!JY$10,0),0)/IFERROR(VLOOKUP($EG206,Data!$B:$CP,Daily!FZ$10,0)+VLOOKUP($IF206,Data!$B:$CP,Daily!JY$10,0),0),0)</f>
      </c>
      <c r="CB208" s="14">
        <f>IFERROR(IFERROR(VLOOKUP($EG208,Data!$B:$CP,Daily!GA$10,0)+VLOOKUP($IF208,Data!$B:$CP,Daily!JZ$10,0),0)/IFERROR(VLOOKUP($EG206,Data!$B:$CP,Daily!GA$10,0)+VLOOKUP($IF206,Data!$B:$CP,Daily!JZ$10,0),0),0)</f>
      </c>
      <c r="CC208" s="14">
        <f>IFERROR(IFERROR(VLOOKUP($EG208,Data!$B:$CP,Daily!GB$10,0)+VLOOKUP($IF208,Data!$B:$CP,Daily!KA$10,0),0)/IFERROR(VLOOKUP($EG206,Data!$B:$CP,Daily!GB$10,0)+VLOOKUP($IF206,Data!$B:$CP,Daily!KA$10,0),0),0)</f>
      </c>
      <c r="CD208" s="14">
        <f>IFERROR(IFERROR(VLOOKUP($EG208,Data!$B:$CP,Daily!GC$10,0)+VLOOKUP($IF208,Data!$B:$CP,Daily!KB$10,0),0)/IFERROR(VLOOKUP($EG206,Data!$B:$CP,Daily!GC$10,0)+VLOOKUP($IF206,Data!$B:$CP,Daily!KB$10,0),0),0)</f>
      </c>
      <c r="CE208" s="14">
        <f>IFERROR(IFERROR(VLOOKUP($EG208,Data!$B:$CP,Daily!GD$10,0)+VLOOKUP($IF208,Data!$B:$CP,Daily!KC$10,0),0)/IFERROR(VLOOKUP($EG206,Data!$B:$CP,Daily!GD$10,0)+VLOOKUP($IF206,Data!$B:$CP,Daily!KC$10,0),0),0)</f>
      </c>
      <c r="CF208" s="14">
        <f>IFERROR(IFERROR(VLOOKUP($EG208,Data!$B:$CP,Daily!GE$10,0)+VLOOKUP($IF208,Data!$B:$CP,Daily!KD$10,0),0)/IFERROR(VLOOKUP($EG206,Data!$B:$CP,Daily!GE$10,0)+VLOOKUP($IF206,Data!$B:$CP,Daily!KD$10,0),0),0)</f>
      </c>
      <c r="CG208" s="14">
        <f>IFERROR(IFERROR(VLOOKUP($EG208,Data!$B:$CP,Daily!GF$10,0)+VLOOKUP($IF208,Data!$B:$CP,Daily!KE$10,0),0)/IFERROR(VLOOKUP($EG206,Data!$B:$CP,Daily!GF$10,0)+VLOOKUP($IF206,Data!$B:$CP,Daily!KE$10,0),0),0)</f>
      </c>
      <c r="CH208" s="14">
        <f>IFERROR(IFERROR(VLOOKUP($EG208,Data!$B:$CP,Daily!GG$10,0)+VLOOKUP($IF208,Data!$B:$CP,Daily!KF$10,0),0)/IFERROR(VLOOKUP($EG206,Data!$B:$CP,Daily!GG$10,0)+VLOOKUP($IF206,Data!$B:$CP,Daily!KF$10,0),0),0)</f>
      </c>
      <c r="CI208" s="14">
        <f>IFERROR(IFERROR(VLOOKUP($EG208,Data!$B:$CP,Daily!GH$10,0)+VLOOKUP($IF208,Data!$B:$CP,Daily!KG$10,0),0)/IFERROR(VLOOKUP($EG206,Data!$B:$CP,Daily!GH$10,0)+VLOOKUP($IF206,Data!$B:$CP,Daily!KG$10,0),0),0)</f>
      </c>
      <c r="CJ208" s="14">
        <f>IFERROR(IFERROR(VLOOKUP($EG208,Data!$B:$CP,Daily!GI$10,0)+VLOOKUP($IF208,Data!$B:$CP,Daily!KH$10,0),0)/IFERROR(VLOOKUP($EG206,Data!$B:$CP,Daily!GI$10,0)+VLOOKUP($IF206,Data!$B:$CP,Daily!KH$10,0),0),0)</f>
      </c>
      <c r="CK208" s="14">
        <f>IFERROR(IFERROR(VLOOKUP($EG208,Data!$B:$CP,Daily!GJ$10,0)+VLOOKUP($IF208,Data!$B:$CP,Daily!KI$10,0),0)/IFERROR(VLOOKUP($EG206,Data!$B:$CP,Daily!GJ$10,0)+VLOOKUP($IF206,Data!$B:$CP,Daily!KI$10,0),0),0)</f>
      </c>
      <c r="CL208" s="14">
        <f>IFERROR(IFERROR(VLOOKUP($EG208,Data!$B:$CP,Daily!GK$10,0)+VLOOKUP($IF208,Data!$B:$CP,Daily!KJ$10,0),0)/IFERROR(VLOOKUP($EG206,Data!$B:$CP,Daily!GK$10,0)+VLOOKUP($IF206,Data!$B:$CP,Daily!KJ$10,0),0),0)</f>
      </c>
      <c r="CM208" s="14">
        <f>IFERROR(IFERROR(VLOOKUP($EG208,Data!$B:$CP,Daily!GL$10,0)+VLOOKUP($IF208,Data!$B:$CP,Daily!KK$10,0),0)/IFERROR(VLOOKUP($EG206,Data!$B:$CP,Daily!GL$10,0)+VLOOKUP($IF206,Data!$B:$CP,Daily!KK$10,0),0),0)</f>
      </c>
      <c r="CN208" s="14">
        <f>IFERROR(IFERROR(VLOOKUP($EG208,Data!$B:$CP,Daily!GM$10,0)+VLOOKUP($IF208,Data!$B:$CP,Daily!KL$10,0),0)/IFERROR(VLOOKUP($EG206,Data!$B:$CP,Daily!GM$10,0)+VLOOKUP($IF206,Data!$B:$CP,Daily!KL$10,0),0),0)</f>
      </c>
      <c r="CO208" s="14">
        <f>IFERROR(IFERROR(VLOOKUP($EG208,Data!$B:$CP,Daily!GN$10,0)+VLOOKUP($IF208,Data!$B:$CP,Daily!KM$10,0),0)/IFERROR(VLOOKUP($EG206,Data!$B:$CP,Daily!GN$10,0)+VLOOKUP($IF206,Data!$B:$CP,Daily!KM$10,0),0),0)</f>
      </c>
      <c r="CP208" s="14">
        <f>IFERROR(IFERROR(VLOOKUP($EG208,Data!$B:$CP,Daily!GO$10,0)+VLOOKUP($IF208,Data!$B:$CP,Daily!KN$10,0),0)/IFERROR(VLOOKUP($EG206,Data!$B:$CP,Daily!GO$10,0)+VLOOKUP($IF206,Data!$B:$CP,Daily!KN$10,0),0),0)</f>
      </c>
      <c r="CQ208" s="14">
        <f>IFERROR(IFERROR(VLOOKUP($EG208,Data!$B:$CP,Daily!GP$10,0)+VLOOKUP($IF208,Data!$B:$CP,Daily!KO$10,0),0)/IFERROR(VLOOKUP($EG206,Data!$B:$CP,Daily!GP$10,0)+VLOOKUP($IF206,Data!$B:$CP,Daily!KO$10,0),0),0)</f>
      </c>
      <c r="CR208" s="14">
        <f>IFERROR(IFERROR(VLOOKUP($EG208,Data!$B:$CP,Daily!GQ$10,0)+VLOOKUP($IF208,Data!$B:$CP,Daily!KP$10,0),0)/IFERROR(VLOOKUP($EG206,Data!$B:$CP,Daily!GQ$10,0)+VLOOKUP($IF206,Data!$B:$CP,Daily!KP$10,0),0),0)</f>
      </c>
      <c r="CS208" s="14">
        <f>IFERROR(IFERROR(VLOOKUP($EG208,Data!$B:$CP,Daily!GR$10,0)+VLOOKUP($IF208,Data!$B:$CP,Daily!KQ$10,0),0)/IFERROR(VLOOKUP($EG206,Data!$B:$CP,Daily!GR$10,0)+VLOOKUP($IF206,Data!$B:$CP,Daily!KQ$10,0),0),0)</f>
      </c>
      <c r="CT208" s="14">
        <f>IFERROR(IFERROR(VLOOKUP($EG208,Data!$B:$CP,Daily!GS$10,0)+VLOOKUP($IF208,Data!$B:$CP,Daily!KR$10,0),0)/IFERROR(VLOOKUP($EG206,Data!$B:$CP,Daily!GS$10,0)+VLOOKUP($IF206,Data!$B:$CP,Daily!KR$10,0),0),0)</f>
      </c>
      <c r="CU208" s="14">
        <f>IFERROR(IFERROR(VLOOKUP($EG208,Data!$B:$CP,Daily!GT$10,0)+VLOOKUP($IF208,Data!$B:$CP,Daily!KS$10,0),0)/IFERROR(VLOOKUP($EG206,Data!$B:$CP,Daily!GT$10,0)+VLOOKUP($IF206,Data!$B:$CP,Daily!KS$10,0),0),0)</f>
      </c>
      <c r="CV208" s="14">
        <f>IFERROR(IFERROR(VLOOKUP($EG208,Data!$B:$CP,Daily!GU$10,0)+VLOOKUP($IF208,Data!$B:$CP,Daily!KT$10,0),0)/IFERROR(VLOOKUP($EG206,Data!$B:$CP,Daily!GU$10,0)+VLOOKUP($IF206,Data!$B:$CP,Daily!KT$10,0),0),0)</f>
      </c>
      <c r="CW208" s="14">
        <f>IFERROR(IFERROR(VLOOKUP($EG208,Data!$B:$CP,Daily!GV$10,0)+VLOOKUP($IF208,Data!$B:$CP,Daily!KU$10,0),0)/IFERROR(VLOOKUP($EG206,Data!$B:$CP,Daily!GV$10,0)+VLOOKUP($IF206,Data!$B:$CP,Daily!KU$10,0),0),0)</f>
      </c>
      <c r="CX208" s="14">
        <f>IFERROR(IFERROR(VLOOKUP($EG208,Data!$B:$CP,Daily!GW$10,0)+VLOOKUP($IF208,Data!$B:$CP,Daily!KV$10,0),0)/IFERROR(VLOOKUP($EG206,Data!$B:$CP,Daily!GW$10,0)+VLOOKUP($IF206,Data!$B:$CP,Daily!KV$10,0),0),0)</f>
      </c>
      <c r="CY208" s="14">
        <f>IFERROR(IFERROR(VLOOKUP($EG208,Data!$B:$CP,Daily!GX$10,0)+VLOOKUP($IF208,Data!$B:$CP,Daily!KW$10,0),0)/IFERROR(VLOOKUP($EG206,Data!$B:$CP,Daily!GX$10,0)+VLOOKUP($IF206,Data!$B:$CP,Daily!KW$10,0),0),0)</f>
      </c>
      <c r="CZ208" s="14">
        <f>IFERROR(IFERROR(VLOOKUP($EG208,Data!$B:$CP,Daily!GY$10,0)+VLOOKUP($IF208,Data!$B:$CP,Daily!KX$10,0),0)/IFERROR(VLOOKUP($EG206,Data!$B:$CP,Daily!GY$10,0)+VLOOKUP($IF206,Data!$B:$CP,Daily!KX$10,0),0),0)</f>
      </c>
      <c r="DA208" s="14">
        <f>IFERROR(IFERROR(VLOOKUP($EG208,Data!$B:$CP,Daily!GZ$10,0)+VLOOKUP($IF208,Data!$B:$CP,Daily!KY$10,0),0)/IFERROR(VLOOKUP($EG206,Data!$B:$CP,Daily!GZ$10,0)+VLOOKUP($IF206,Data!$B:$CP,Daily!KY$10,0),0),0)</f>
      </c>
      <c r="DB208" s="14">
        <f>IFERROR(IFERROR(VLOOKUP($EG208,Data!$B:$CP,Daily!HA$10,0)+VLOOKUP($IF208,Data!$B:$CP,Daily!KZ$10,0),0)/IFERROR(VLOOKUP($EG206,Data!$B:$CP,Daily!HA$10,0)+VLOOKUP($IF206,Data!$B:$CP,Daily!KZ$10,0),0),0)</f>
      </c>
      <c r="DC208" s="14">
        <f>IFERROR(IFERROR(VLOOKUP($EG208,Data!$B:$CP,Daily!HB$10,0)+VLOOKUP($IF208,Data!$B:$CP,Daily!LA$10,0),0)/IFERROR(VLOOKUP($EG206,Data!$B:$CP,Daily!HB$10,0)+VLOOKUP($IF206,Data!$B:$CP,Daily!LA$10,0),0),0)</f>
      </c>
      <c r="DD208" s="14">
        <f>IFERROR(IFERROR(VLOOKUP($EG208,Data!$B:$CP,Daily!HC$10,0)+VLOOKUP($IF208,Data!$B:$CP,Daily!LB$10,0),0)/IFERROR(VLOOKUP($EG206,Data!$B:$CP,Daily!HC$10,0)+VLOOKUP($IF206,Data!$B:$CP,Daily!LB$10,0),0),0)</f>
      </c>
      <c r="DE208" s="14">
        <f>IFERROR(IFERROR(VLOOKUP($EG208,Data!$B:$CP,Daily!HD$10,0)+VLOOKUP($IF208,Data!$B:$CP,Daily!LC$10,0),0)/IFERROR(VLOOKUP($EG206,Data!$B:$CP,Daily!HD$10,0)+VLOOKUP($IF206,Data!$B:$CP,Daily!LC$10,0),0),0)</f>
      </c>
      <c r="DF208" s="14">
        <f>IFERROR(IFERROR(VLOOKUP($EG208,Data!$B:$CP,Daily!HE$10,0)+VLOOKUP($IF208,Data!$B:$CP,Daily!LD$10,0),0)/IFERROR(VLOOKUP($EG206,Data!$B:$CP,Daily!HE$10,0)+VLOOKUP($IF206,Data!$B:$CP,Daily!LD$10,0),0),0)</f>
      </c>
      <c r="DG208" s="14">
        <f>IFERROR(IFERROR(VLOOKUP($EG208,Data!$B:$CP,Daily!HF$10,0)+VLOOKUP($IF208,Data!$B:$CP,Daily!LE$10,0),0)/IFERROR(VLOOKUP($EG206,Data!$B:$CP,Daily!HF$10,0)+VLOOKUP($IF206,Data!$B:$CP,Daily!LE$10,0),0),0)</f>
      </c>
      <c r="DH208" s="14">
        <f>IFERROR(IFERROR(VLOOKUP($EG208,Data!$B:$CP,Daily!HG$10,0)+VLOOKUP($IF208,Data!$B:$CP,Daily!LF$10,0),0)/IFERROR(VLOOKUP($EG206,Data!$B:$CP,Daily!HG$10,0)+VLOOKUP($IF206,Data!$B:$CP,Daily!LF$10,0),0),0)</f>
      </c>
      <c r="DI208" s="14">
        <f>IFERROR(IFERROR(VLOOKUP($EG208,Data!$B:$CP,Daily!HH$10,0)+VLOOKUP($IF208,Data!$B:$CP,Daily!LG$10,0),0)/IFERROR(VLOOKUP($EG206,Data!$B:$CP,Daily!HH$10,0)+VLOOKUP($IF206,Data!$B:$CP,Daily!LG$10,0),0),0)</f>
      </c>
      <c r="DJ208" s="14">
        <f>IFERROR(IFERROR(VLOOKUP($EG208,Data!$B:$CP,Daily!HI$10,0)+VLOOKUP($IF208,Data!$B:$CP,Daily!LH$10,0),0)/IFERROR(VLOOKUP($EG206,Data!$B:$CP,Daily!HI$10,0)+VLOOKUP($IF206,Data!$B:$CP,Daily!LH$10,0),0),0)</f>
      </c>
      <c r="DK208" s="14">
        <f>IFERROR(IFERROR(VLOOKUP($EG208,Data!$B:$CP,Daily!HJ$10,0)+VLOOKUP($IF208,Data!$B:$CP,Daily!LI$10,0),0)/IFERROR(VLOOKUP($EG206,Data!$B:$CP,Daily!HJ$10,0)+VLOOKUP($IF206,Data!$B:$CP,Daily!LI$10,0),0),0)</f>
      </c>
      <c r="DL208" s="14">
        <f>IFERROR(IFERROR(VLOOKUP($EG208,Data!$B:$CP,Daily!HK$10,0)+VLOOKUP($IF208,Data!$B:$CP,Daily!LJ$10,0),0)/IFERROR(VLOOKUP($EG206,Data!$B:$CP,Daily!HK$10,0)+VLOOKUP($IF206,Data!$B:$CP,Daily!LJ$10,0),0),0)</f>
      </c>
      <c r="DM208" s="14">
        <f>IFERROR(IFERROR(VLOOKUP($EG208,Data!$B:$CP,Daily!HL$10,0)+VLOOKUP($IF208,Data!$B:$CP,Daily!LK$10,0),0)/IFERROR(VLOOKUP($EG206,Data!$B:$CP,Daily!HL$10,0)+VLOOKUP($IF206,Data!$B:$CP,Daily!LK$10,0),0),0)</f>
      </c>
      <c r="DN208" s="14">
        <f>IFERROR(IFERROR(VLOOKUP($EG208,Data!$B:$CP,Daily!HM$10,0)+VLOOKUP($IF208,Data!$B:$CP,Daily!LL$10,0),0)/IFERROR(VLOOKUP($EG206,Data!$B:$CP,Daily!HM$10,0)+VLOOKUP($IF206,Data!$B:$CP,Daily!LL$10,0),0),0)</f>
      </c>
      <c r="DO208" s="14">
        <f>IFERROR(IFERROR(VLOOKUP($EG208,Data!$B:$CP,Daily!HN$10,0)+VLOOKUP($IF208,Data!$B:$CP,Daily!LM$10,0),0)/IFERROR(VLOOKUP($EG206,Data!$B:$CP,Daily!HN$10,0)+VLOOKUP($IF206,Data!$B:$CP,Daily!LM$10,0),0),0)</f>
      </c>
      <c r="DP208" s="14">
        <f>IFERROR(IFERROR(VLOOKUP($EG208,Data!$B:$CP,Daily!HO$10,0)+VLOOKUP($IF208,Data!$B:$CP,Daily!LN$10,0),0)/IFERROR(VLOOKUP($EG206,Data!$B:$CP,Daily!HO$10,0)+VLOOKUP($IF206,Data!$B:$CP,Daily!LN$10,0),0),0)</f>
      </c>
      <c r="DQ208" s="14">
        <f>IFERROR(IFERROR(VLOOKUP($EG208,Data!$B:$CP,Daily!HP$10,0)+VLOOKUP($IF208,Data!$B:$CP,Daily!LO$10,0),0)/IFERROR(VLOOKUP($EG206,Data!$B:$CP,Daily!HP$10,0)+VLOOKUP($IF206,Data!$B:$CP,Daily!LO$10,0),0),0)</f>
      </c>
      <c r="DR208" s="14">
        <f>IFERROR(IFERROR(VLOOKUP($EG208,Data!$B:$CP,Daily!HQ$10,0)+VLOOKUP($IF208,Data!$B:$CP,Daily!LP$10,0),0)/IFERROR(VLOOKUP($EG206,Data!$B:$CP,Daily!HQ$10,0)+VLOOKUP($IF206,Data!$B:$CP,Daily!LP$10,0),0),0)</f>
      </c>
      <c r="DS208" s="14">
        <f>IFERROR(IFERROR(VLOOKUP($EG208,Data!$B:$CP,Daily!HR$10,0)+VLOOKUP($IF208,Data!$B:$CP,Daily!LQ$10,0),0)/IFERROR(VLOOKUP($EG206,Data!$B:$CP,Daily!HR$10,0)+VLOOKUP($IF206,Data!$B:$CP,Daily!LQ$10,0),0),0)</f>
      </c>
      <c r="DT208" s="14">
        <f>IFERROR(IFERROR(VLOOKUP($EG208,Data!$B:$CP,Daily!HS$10,0)+VLOOKUP($IF208,Data!$B:$CP,Daily!LR$10,0),0)/IFERROR(VLOOKUP($EG206,Data!$B:$CP,Daily!HS$10,0)+VLOOKUP($IF206,Data!$B:$CP,Daily!LR$10,0),0),0)</f>
      </c>
      <c r="DU208" s="14">
        <f>IFERROR(IFERROR(VLOOKUP($EG208,Data!$B:$CP,Daily!HT$10,0)+VLOOKUP($IF208,Data!$B:$CP,Daily!LS$10,0),0)/IFERROR(VLOOKUP($EG206,Data!$B:$CP,Daily!HT$10,0)+VLOOKUP($IF206,Data!$B:$CP,Daily!LS$10,0),0),0)</f>
      </c>
      <c r="DV208" s="55"/>
      <c r="DW208" s="14">
        <f t="shared" si="3065"/>
      </c>
      <c r="DX208" s="14">
        <f t="shared" si="3066"/>
      </c>
      <c r="DY208" s="14">
        <f t="shared" si="3145"/>
      </c>
      <c r="DZ208" s="14">
        <f t="shared" si="3146"/>
      </c>
      <c r="EA208" s="14">
        <f t="shared" si="3147"/>
      </c>
      <c r="EB208" s="18"/>
      <c r="EC208" s="14">
        <f t="shared" si="3148"/>
      </c>
      <c r="ED208" s="14">
        <f t="shared" ref="ED208:ED210" si="3149">SUMPRODUCT(DN208:DT208,DN$206:DT$206)/SUM(DN$206:DT$206)</f>
      </c>
      <c r="EE208" s="14">
        <f t="shared" ref="EE208:EE210" si="3150">SUMPRODUCT(CR208:DT208,CR$206:DT$206)/SUM(CR$206:DT$206)</f>
      </c>
      <c r="EF208" s="16"/>
      <c r="EG208" s="9" t="s">
        <v>957</v>
      </c>
      <c r="EH208" s="9" t="s">
        <v>181</v>
      </c>
      <c r="EI208" s="14">
        <f>IFERROR(VLOOKUP($EG208,Data!$B:$CP,Daily!EI$10,0)/VLOOKUP($EG206,Data!$B:$CP,Daily!EI$10,0),0)</f>
      </c>
      <c r="EJ208" s="14">
        <f>IFERROR(VLOOKUP($EG208,Data!$B:$CP,Daily!EJ$10,0)/VLOOKUP($EG206,Data!$B:$CP,Daily!EJ$10,0),0)</f>
      </c>
      <c r="EK208" s="14">
        <f>IFERROR(VLOOKUP($EG208,Data!$B:$CP,Daily!EK$10,0)/VLOOKUP($EG206,Data!$B:$CP,Daily!EK$10,0),0)</f>
      </c>
      <c r="EL208" s="14">
        <f>IFERROR(VLOOKUP($EG208,Data!$B:$CP,Daily!EL$10,0)/VLOOKUP($EG206,Data!$B:$CP,Daily!EL$10,0),0)</f>
      </c>
      <c r="EM208" s="14">
        <f>IFERROR(VLOOKUP($EG208,Data!$B:$CP,Daily!EM$10,0)/VLOOKUP($EG206,Data!$B:$CP,Daily!EM$10,0),0)</f>
      </c>
      <c r="EN208" s="14">
        <f>IFERROR(VLOOKUP($EG208,Data!$B:$CP,Daily!EN$10,0)/VLOOKUP($EG206,Data!$B:$CP,Daily!EN$10,0),0)</f>
      </c>
      <c r="EO208" s="14">
        <f>IFERROR(VLOOKUP($EG208,Data!$B:$CP,Daily!EO$10,0)/VLOOKUP($EG206,Data!$B:$CP,Daily!EO$10,0),0)</f>
      </c>
      <c r="EP208" s="14">
        <f>IFERROR(VLOOKUP($EG208,Data!$B:$CP,Daily!EP$10,0)/VLOOKUP($EG206,Data!$B:$CP,Daily!EP$10,0),0)</f>
      </c>
      <c r="EQ208" s="14">
        <f>IFERROR(VLOOKUP($EG208,Data!$B:$CP,Daily!EQ$10,0)/VLOOKUP($EG206,Data!$B:$CP,Daily!EQ$10,0),0)</f>
      </c>
      <c r="ER208" s="14">
        <f>IFERROR(VLOOKUP($EG208,Data!$B:$CP,Daily!ER$10,0)/VLOOKUP($EG206,Data!$B:$CP,Daily!ER$10,0),0)</f>
      </c>
      <c r="ES208" s="14">
        <f>IFERROR(VLOOKUP($EG208,Data!$B:$CP,Daily!ES$10,0)/VLOOKUP($EG206,Data!$B:$CP,Daily!ES$10,0),0)</f>
      </c>
      <c r="ET208" s="14">
        <f>IFERROR(VLOOKUP($EG208,Data!$B:$CP,Daily!ET$10,0)/VLOOKUP($EG206,Data!$B:$CP,Daily!ET$10,0),0)</f>
      </c>
      <c r="EU208" s="14">
        <f>IFERROR(VLOOKUP($EG208,Data!$B:$CP,Daily!EU$10,0)/VLOOKUP($EG206,Data!$B:$CP,Daily!EU$10,0),0)</f>
      </c>
      <c r="EV208" s="14">
        <f>IFERROR(VLOOKUP($EG208,Data!$B:$CP,Daily!EV$10,0)/VLOOKUP($EG206,Data!$B:$CP,Daily!EV$10,0),0)</f>
      </c>
      <c r="EW208" s="14">
        <f>IFERROR(VLOOKUP($EG208,Data!$B:$CP,Daily!EW$10,0)/VLOOKUP($EG206,Data!$B:$CP,Daily!EW$10,0),0)</f>
      </c>
      <c r="EX208" s="14">
        <f>IFERROR(VLOOKUP($EG208,Data!$B:$CP,Daily!EX$10,0)/VLOOKUP($EG206,Data!$B:$CP,Daily!EX$10,0),0)</f>
      </c>
      <c r="EY208" s="14">
        <f>IFERROR(VLOOKUP($EG208,Data!$B:$CP,Daily!EY$10,0)/VLOOKUP($EG206,Data!$B:$CP,Daily!EY$10,0),0)</f>
      </c>
      <c r="EZ208" s="14">
        <f>IFERROR(VLOOKUP($EG208,Data!$B:$CP,Daily!EZ$10,0)/VLOOKUP($EG206,Data!$B:$CP,Daily!EZ$10,0),0)</f>
      </c>
      <c r="FA208" s="14">
        <f>IFERROR(VLOOKUP($EG208,Data!$B:$CP,Daily!FA$10,0)/VLOOKUP($EG206,Data!$B:$CP,Daily!FA$10,0),0)</f>
      </c>
      <c r="FB208" s="14">
        <f>IFERROR(VLOOKUP($EG208,Data!$B:$CP,Daily!FB$10,0)/VLOOKUP($EG206,Data!$B:$CP,Daily!FB$10,0),0)</f>
      </c>
      <c r="FC208" s="14">
        <f>IFERROR(VLOOKUP($EG208,Data!$B:$CP,Daily!FC$10,0)/VLOOKUP($EG206,Data!$B:$CP,Daily!FC$10,0),0)</f>
      </c>
      <c r="FD208" s="14">
        <f>IFERROR(VLOOKUP($EG208,Data!$B:$CP,Daily!FD$10,0)/VLOOKUP($EG206,Data!$B:$CP,Daily!FD$10,0),0)</f>
      </c>
      <c r="FE208" s="14">
        <f>IFERROR(VLOOKUP($EG208,Data!$B:$CP,Daily!FE$10,0)/VLOOKUP($EG206,Data!$B:$CP,Daily!FE$10,0),0)</f>
      </c>
      <c r="FF208" s="14">
        <f>IFERROR(VLOOKUP($EG208,Data!$B:$CP,Daily!FF$10,0)/VLOOKUP($EG206,Data!$B:$CP,Daily!FF$10,0),0)</f>
      </c>
      <c r="FG208" s="14">
        <f>IFERROR(VLOOKUP($EG208,Data!$B:$CP,Daily!FG$10,0)/VLOOKUP($EG206,Data!$B:$CP,Daily!FG$10,0),0)</f>
      </c>
      <c r="FH208" s="14">
        <f>IFERROR(VLOOKUP($EG208,Data!$B:$CP,Daily!FH$10,0)/VLOOKUP($EG206,Data!$B:$CP,Daily!FH$10,0),0)</f>
      </c>
      <c r="FI208" s="14">
        <f>IFERROR(VLOOKUP($EG208,Data!$B:$CP,Daily!FI$10,0)/VLOOKUP($EG206,Data!$B:$CP,Daily!FI$10,0),0)</f>
      </c>
      <c r="FJ208" s="14">
        <f>IFERROR(VLOOKUP($EG208,Data!$B:$CP,Daily!FJ$10,0)/VLOOKUP($EG206,Data!$B:$CP,Daily!FJ$10,0),0)</f>
      </c>
      <c r="FK208" s="14">
        <f>IFERROR(VLOOKUP($EG208,Data!$B:$CP,Daily!FK$10,0)/VLOOKUP($EG206,Data!$B:$CP,Daily!FK$10,0),0)</f>
      </c>
      <c r="FL208" s="14">
        <f>IFERROR(VLOOKUP($EG208,Data!$B:$CP,Daily!FL$10,0)/VLOOKUP($EG206,Data!$B:$CP,Daily!FL$10,0),0)</f>
      </c>
      <c r="FM208" s="14">
        <f>IFERROR(VLOOKUP($EG208,Data!$B:$CP,Daily!FM$10,0)/VLOOKUP($EG206,Data!$B:$CP,Daily!FM$10,0),0)</f>
      </c>
      <c r="FN208" s="14">
        <f>IFERROR(VLOOKUP($EG208,Data!$B:$CP,Daily!FN$10,0)/VLOOKUP($EG206,Data!$B:$CP,Daily!FN$10,0),0)</f>
      </c>
      <c r="FO208" s="14">
        <f>IFERROR(VLOOKUP($EG208,Data!$B:$CP,Daily!FO$10,0)/VLOOKUP($EG206,Data!$B:$CP,Daily!FO$10,0),0)</f>
      </c>
      <c r="FP208" s="14">
        <f>IFERROR(VLOOKUP($EG208,Data!$B:$CP,Daily!FP$10,0)/VLOOKUP($EG206,Data!$B:$CP,Daily!FP$10,0),0)</f>
      </c>
      <c r="FQ208" s="14">
        <f>IFERROR(VLOOKUP($EG208,Data!$B:$CP,Daily!FQ$10,0)/VLOOKUP($EG206,Data!$B:$CP,Daily!FQ$10,0),0)</f>
      </c>
      <c r="FR208" s="14">
        <f>IFERROR(VLOOKUP($EG208,Data!$B:$CP,Daily!FR$10,0)/VLOOKUP($EG206,Data!$B:$CP,Daily!FR$10,0),0)</f>
      </c>
      <c r="FS208" s="14">
        <f>IFERROR(VLOOKUP($EG208,Data!$B:$CP,Daily!FS$10,0)/VLOOKUP($EG206,Data!$B:$CP,Daily!FS$10,0),0)</f>
      </c>
      <c r="FT208" s="14">
        <f>IFERROR(VLOOKUP($EG208,Data!$B:$CP,Daily!FT$10,0)/VLOOKUP($EG206,Data!$B:$CP,Daily!FT$10,0),0)</f>
      </c>
      <c r="FU208" s="14">
        <f>IFERROR(VLOOKUP($EG208,Data!$B:$CP,Daily!FU$10,0)/VLOOKUP($EG206,Data!$B:$CP,Daily!FU$10,0),0)</f>
      </c>
      <c r="FV208" s="14">
        <f>IFERROR(VLOOKUP($EG208,Data!$B:$CP,Daily!FV$10,0)/VLOOKUP($EG206,Data!$B:$CP,Daily!FV$10,0),0)</f>
      </c>
      <c r="FW208" s="14">
        <f>IFERROR(VLOOKUP($EG208,Data!$B:$CP,Daily!FW$10,0)/VLOOKUP($EG206,Data!$B:$CP,Daily!FW$10,0),0)</f>
      </c>
      <c r="FX208" s="14">
        <f>IFERROR(VLOOKUP($EG208,Data!$B:$CP,Daily!FX$10,0)/VLOOKUP($EG206,Data!$B:$CP,Daily!FX$10,0),0)</f>
      </c>
      <c r="FY208" s="14">
        <f>IFERROR(VLOOKUP($EG208,Data!$B:$CP,Daily!FY$10,0)/VLOOKUP($EG206,Data!$B:$CP,Daily!FY$10,0),0)</f>
      </c>
      <c r="FZ208" s="14">
        <f>IFERROR(VLOOKUP($EG208,Data!$B:$CP,Daily!FZ$10,0)/VLOOKUP($EG206,Data!$B:$CP,Daily!FZ$10,0),0)</f>
      </c>
      <c r="GA208" s="14">
        <f>IFERROR(VLOOKUP($EG208,Data!$B:$CP,Daily!GA$10,0)/VLOOKUP($EG206,Data!$B:$CP,Daily!GA$10,0),0)</f>
      </c>
      <c r="GB208" s="14">
        <f>IFERROR(VLOOKUP($EG208,Data!$B:$CP,Daily!GB$10,0)/VLOOKUP($EG206,Data!$B:$CP,Daily!GB$10,0),0)</f>
      </c>
      <c r="GC208" s="14">
        <f>IFERROR(VLOOKUP($EG208,Data!$B:$CP,Daily!GC$10,0)/VLOOKUP($EG206,Data!$B:$CP,Daily!GC$10,0),0)</f>
      </c>
      <c r="GD208" s="14">
        <f>IFERROR(VLOOKUP($EG208,Data!$B:$CP,Daily!GD$10,0)/VLOOKUP($EG206,Data!$B:$CP,Daily!GD$10,0),0)</f>
      </c>
      <c r="GE208" s="14">
        <f>IFERROR(VLOOKUP($EG208,Data!$B:$CP,Daily!GE$10,0)/VLOOKUP($EG206,Data!$B:$CP,Daily!GE$10,0),0)</f>
      </c>
      <c r="GF208" s="14">
        <f>IFERROR(VLOOKUP($EG208,Data!$B:$CP,Daily!GF$10,0)/VLOOKUP($EG206,Data!$B:$CP,Daily!GF$10,0),0)</f>
      </c>
      <c r="GG208" s="14">
        <f>IFERROR(VLOOKUP($EG208,Data!$B:$CP,Daily!GG$10,0)/VLOOKUP($EG206,Data!$B:$CP,Daily!GG$10,0),0)</f>
      </c>
      <c r="GH208" s="14">
        <f>IFERROR(VLOOKUP($EG208,Data!$B:$CP,Daily!GH$10,0)/VLOOKUP($EG206,Data!$B:$CP,Daily!GH$10,0),0)</f>
      </c>
      <c r="GI208" s="14">
        <f>IFERROR(VLOOKUP($EG208,Data!$B:$CP,Daily!GI$10,0)/VLOOKUP($EG206,Data!$B:$CP,Daily!GI$10,0),0)</f>
      </c>
      <c r="GJ208" s="14">
        <f>IFERROR(VLOOKUP($EG208,Data!$B:$CP,Daily!GJ$10,0)/VLOOKUP($EG206,Data!$B:$CP,Daily!GJ$10,0),0)</f>
      </c>
      <c r="GK208" s="14">
        <f>IFERROR(VLOOKUP($EG208,Data!$B:$CP,Daily!GK$10,0)/VLOOKUP($EG206,Data!$B:$CP,Daily!GK$10,0),0)</f>
      </c>
      <c r="GL208" s="14">
        <f>IFERROR(VLOOKUP($EG208,Data!$B:$CP,Daily!GL$10,0)/VLOOKUP($EG206,Data!$B:$CP,Daily!GL$10,0),0)</f>
      </c>
      <c r="GM208" s="14">
        <f>IFERROR(VLOOKUP($EG208,Data!$B:$CP,Daily!GM$10,0)/VLOOKUP($EG206,Data!$B:$CP,Daily!GM$10,0),0)</f>
      </c>
      <c r="GN208" s="14">
        <f>IFERROR(VLOOKUP($EG208,Data!$B:$CP,Daily!GN$10,0)/VLOOKUP($EG206,Data!$B:$CP,Daily!GN$10,0),0)</f>
      </c>
      <c r="GO208" s="14">
        <f>IFERROR(VLOOKUP($EG208,Data!$B:$CP,Daily!GO$10,0)/VLOOKUP($EG206,Data!$B:$CP,Daily!GO$10,0),0)</f>
      </c>
      <c r="GP208" s="14">
        <f>IFERROR(VLOOKUP($EG208,Data!$B:$CP,Daily!GP$10,0)/VLOOKUP($EG206,Data!$B:$CP,Daily!GP$10,0),0)</f>
      </c>
      <c r="GQ208" s="14">
        <f>IFERROR(VLOOKUP($EG208,Data!$B:$CP,Daily!GQ$10,0)/VLOOKUP($EG206,Data!$B:$CP,Daily!GQ$10,0),0)</f>
      </c>
      <c r="GR208" s="14">
        <f>IFERROR(VLOOKUP($EG208,Data!$B:$CP,Daily!GR$10,0)/VLOOKUP($EG206,Data!$B:$CP,Daily!GR$10,0),0)</f>
      </c>
      <c r="GS208" s="14">
        <f>IFERROR(VLOOKUP($EG208,Data!$B:$CP,Daily!GS$10,0)/VLOOKUP($EG206,Data!$B:$CP,Daily!GS$10,0),0)</f>
      </c>
      <c r="GT208" s="14">
        <f>IFERROR(VLOOKUP($EG208,Data!$B:$CP,Daily!GT$10,0)/VLOOKUP($EG206,Data!$B:$CP,Daily!GT$10,0),0)</f>
      </c>
      <c r="GU208" s="14">
        <f>IFERROR(VLOOKUP($EG208,Data!$B:$CP,Daily!GU$10,0)/VLOOKUP($EG206,Data!$B:$CP,Daily!GU$10,0),0)</f>
      </c>
      <c r="GV208" s="14">
        <f>IFERROR(VLOOKUP($EG208,Data!$B:$CP,Daily!GV$10,0)/VLOOKUP($EG206,Data!$B:$CP,Daily!GV$10,0),0)</f>
      </c>
      <c r="GW208" s="14">
        <f>IFERROR(VLOOKUP($EG208,Data!$B:$CP,Daily!GW$10,0)/VLOOKUP($EG206,Data!$B:$CP,Daily!GW$10,0),0)</f>
      </c>
      <c r="GX208" s="14">
        <f>IFERROR(VLOOKUP($EG208,Data!$B:$CP,Daily!GX$10,0)/VLOOKUP($EG206,Data!$B:$CP,Daily!GX$10,0),0)</f>
      </c>
      <c r="GY208" s="14">
        <f>IFERROR(VLOOKUP($EG208,Data!$B:$CP,Daily!GY$10,0)/VLOOKUP($EG206,Data!$B:$CP,Daily!GY$10,0),0)</f>
      </c>
      <c r="GZ208" s="14">
        <f>IFERROR(VLOOKUP($EG208,Data!$B:$CP,Daily!GZ$10,0)/VLOOKUP($EG206,Data!$B:$CP,Daily!GZ$10,0),0)</f>
      </c>
      <c r="HA208" s="14">
        <f>IFERROR(VLOOKUP($EG208,Data!$B:$CP,Daily!HA$10,0)/VLOOKUP($EG206,Data!$B:$CP,Daily!HA$10,0),0)</f>
      </c>
      <c r="HB208" s="14">
        <f>IFERROR(VLOOKUP($EG208,Data!$B:$CP,Daily!HB$10,0)/VLOOKUP($EG206,Data!$B:$CP,Daily!HB$10,0),0)</f>
      </c>
      <c r="HC208" s="14">
        <f>IFERROR(VLOOKUP($EG208,Data!$B:$CP,Daily!HC$10,0)/VLOOKUP($EG206,Data!$B:$CP,Daily!HC$10,0),0)</f>
      </c>
      <c r="HD208" s="14">
        <f>IFERROR(VLOOKUP($EG208,Data!$B:$CP,Daily!HD$10,0)/VLOOKUP($EG206,Data!$B:$CP,Daily!HD$10,0),0)</f>
      </c>
      <c r="HE208" s="14">
        <f>IFERROR(VLOOKUP($EG208,Data!$B:$CP,Daily!HE$10,0)/VLOOKUP($EG206,Data!$B:$CP,Daily!HE$10,0),0)</f>
      </c>
      <c r="HF208" s="14">
        <f>IFERROR(VLOOKUP($EG208,Data!$B:$CP,Daily!HF$10,0)/VLOOKUP($EG206,Data!$B:$CP,Daily!HF$10,0),0)</f>
      </c>
      <c r="HG208" s="14">
        <f>IFERROR(VLOOKUP($EG208,Data!$B:$CP,Daily!HG$10,0)/VLOOKUP($EG206,Data!$B:$CP,Daily!HG$10,0),0)</f>
      </c>
      <c r="HH208" s="14">
        <f>IFERROR(VLOOKUP($EG208,Data!$B:$CP,Daily!HH$10,0)/VLOOKUP($EG206,Data!$B:$CP,Daily!HH$10,0),0)</f>
      </c>
      <c r="HI208" s="14">
        <f>IFERROR(VLOOKUP($EG208,Data!$B:$CP,Daily!HI$10,0)/VLOOKUP($EG206,Data!$B:$CP,Daily!HI$10,0),0)</f>
      </c>
      <c r="HJ208" s="14">
        <f>IFERROR(VLOOKUP($EG208,Data!$B:$CP,Daily!HJ$10,0)/VLOOKUP($EG206,Data!$B:$CP,Daily!HJ$10,0),0)</f>
      </c>
      <c r="HK208" s="14">
        <f>IFERROR(VLOOKUP($EG208,Data!$B:$CP,Daily!HK$10,0)/VLOOKUP($EG206,Data!$B:$CP,Daily!HK$10,0),0)</f>
      </c>
      <c r="HL208" s="14">
        <f>IFERROR(VLOOKUP($EG208,Data!$B:$CP,Daily!HL$10,0)/VLOOKUP($EG206,Data!$B:$CP,Daily!HL$10,0),0)</f>
      </c>
      <c r="HM208" s="14">
        <f>IFERROR(VLOOKUP($EG208,Data!$B:$CP,Daily!HM$10,0)/VLOOKUP($EG206,Data!$B:$CP,Daily!HM$10,0),0)</f>
      </c>
      <c r="HN208" s="14">
        <f>IFERROR(VLOOKUP($EG208,Data!$B:$CP,Daily!HN$10,0)/VLOOKUP($EG206,Data!$B:$CP,Daily!HN$10,0),0)</f>
      </c>
      <c r="HO208" s="14">
        <f>IFERROR(VLOOKUP($EG208,Data!$B:$CP,Daily!HO$10,0)/VLOOKUP($EG206,Data!$B:$CP,Daily!HO$10,0),0)</f>
      </c>
      <c r="HP208" s="14">
        <f>IFERROR(VLOOKUP($EG208,Data!$B:$CP,Daily!HP$10,0)/VLOOKUP($EG206,Data!$B:$CP,Daily!HP$10,0),0)</f>
      </c>
      <c r="HQ208" s="14">
        <f>IFERROR(VLOOKUP($EG208,Data!$B:$CP,Daily!HQ$10,0)/VLOOKUP($EG206,Data!$B:$CP,Daily!HQ$10,0),0)</f>
      </c>
      <c r="HR208" s="14">
        <f>IFERROR(VLOOKUP($EG208,Data!$B:$CP,Daily!HR$10,0)/VLOOKUP($EG206,Data!$B:$CP,Daily!HR$10,0),0)</f>
      </c>
      <c r="HS208" s="14">
        <f>IFERROR(VLOOKUP($EG208,Data!$B:$CP,Daily!HS$10,0)/VLOOKUP($EG206,Data!$B:$CP,Daily!HS$10,0),0)</f>
      </c>
      <c r="HT208" s="14">
        <f>IFERROR(VLOOKUP($EG208,Data!$B:$CP,Daily!HT$10,0)/VLOOKUP($EG206,Data!$B:$CP,Daily!HT$10,0),0)</f>
      </c>
      <c r="HU208" s="17"/>
      <c r="HV208" s="52">
        <f t="shared" si="1902"/>
      </c>
      <c r="HW208" s="52">
        <f t="shared" si="1903"/>
      </c>
      <c r="HX208" s="52">
        <f t="shared" si="3071"/>
      </c>
      <c r="HY208" s="52">
        <f t="shared" si="3072"/>
      </c>
      <c r="HZ208" s="52">
        <f t="shared" si="3073"/>
      </c>
      <c r="IA208" s="55"/>
      <c r="IB208" s="14">
        <f t="shared" si="3074"/>
      </c>
      <c r="IC208" s="14">
        <f t="shared" ref="IC208:IC210" si="3151">SUMPRODUCT(HM208:HS208,HM$206:HS$206)/SUM(HM$206:HS$206)</f>
      </c>
      <c r="ID208" s="14">
        <f t="shared" ref="ID208:ID210" si="3152">SUMPRODUCT(GQ208:HS208,GQ$206:HS$206)/SUM(GQ$206:HS$206)</f>
      </c>
      <c r="IE208" s="16"/>
      <c r="IF208" s="9" t="s">
        <v>958</v>
      </c>
      <c r="IG208" s="9" t="s">
        <v>181</v>
      </c>
      <c r="IH208" s="14">
        <f>IFERROR(VLOOKUP($IF208,Data!$B:$CP,Daily!IH$10,0)/VLOOKUP($IF206,Data!$B:$CP,Daily!IH$10,0),0)</f>
      </c>
      <c r="II208" s="14">
        <f>IFERROR(VLOOKUP($IF208,Data!$B:$CP,Daily!II$10,0)/VLOOKUP($IF206,Data!$B:$CP,Daily!II$10,0),0)</f>
      </c>
      <c r="IJ208" s="14">
        <f>IFERROR(VLOOKUP($IF208,Data!$B:$CP,Daily!IJ$10,0)/VLOOKUP($IF206,Data!$B:$CP,Daily!IJ$10,0),0)</f>
      </c>
      <c r="IK208" s="14">
        <f>IFERROR(VLOOKUP($IF208,Data!$B:$CP,Daily!IK$10,0)/VLOOKUP($IF206,Data!$B:$CP,Daily!IK$10,0),0)</f>
      </c>
      <c r="IL208" s="14">
        <f>IFERROR(VLOOKUP($IF208,Data!$B:$CP,Daily!IL$10,0)/VLOOKUP($IF206,Data!$B:$CP,Daily!IL$10,0),0)</f>
      </c>
      <c r="IM208" s="14">
        <f>IFERROR(VLOOKUP($IF208,Data!$B:$CP,Daily!IM$10,0)/VLOOKUP($IF206,Data!$B:$CP,Daily!IM$10,0),0)</f>
      </c>
      <c r="IN208" s="14">
        <f>IFERROR(VLOOKUP($IF208,Data!$B:$CP,Daily!IN$10,0)/VLOOKUP($IF206,Data!$B:$CP,Daily!IN$10,0),0)</f>
      </c>
      <c r="IO208" s="14">
        <f>IFERROR(VLOOKUP($IF208,Data!$B:$CP,Daily!IO$10,0)/VLOOKUP($IF206,Data!$B:$CP,Daily!IO$10,0),0)</f>
      </c>
      <c r="IP208" s="14">
        <f>IFERROR(VLOOKUP($IF208,Data!$B:$CP,Daily!IP$10,0)/VLOOKUP($IF206,Data!$B:$CP,Daily!IP$10,0),0)</f>
      </c>
      <c r="IQ208" s="14">
        <f>IFERROR(VLOOKUP($IF208,Data!$B:$CP,Daily!IQ$10,0)/VLOOKUP($IF206,Data!$B:$CP,Daily!IQ$10,0),0)</f>
      </c>
      <c r="IR208" s="14">
        <f>IFERROR(VLOOKUP($IF208,Data!$B:$CP,Daily!IR$10,0)/VLOOKUP($IF206,Data!$B:$CP,Daily!IR$10,0),0)</f>
      </c>
      <c r="IS208" s="14">
        <f>IFERROR(VLOOKUP($IF208,Data!$B:$CP,Daily!IS$10,0)/VLOOKUP($IF206,Data!$B:$CP,Daily!IS$10,0),0)</f>
      </c>
      <c r="IT208" s="14">
        <f>IFERROR(VLOOKUP($IF208,Data!$B:$CP,Daily!IT$10,0)/VLOOKUP($IF206,Data!$B:$CP,Daily!IT$10,0),0)</f>
      </c>
      <c r="IU208" s="14">
        <f>IFERROR(VLOOKUP($IF208,Data!$B:$CP,Daily!IU$10,0)/VLOOKUP($IF206,Data!$B:$CP,Daily!IU$10,0),0)</f>
      </c>
      <c r="IV208" s="14">
        <f>IFERROR(VLOOKUP($IF208,Data!$B:$CP,Daily!IV$10,0)/VLOOKUP($IF206,Data!$B:$CP,Daily!IV$10,0),0)</f>
      </c>
      <c r="IW208" s="14">
        <f>IFERROR(VLOOKUP($IF208,Data!$B:$CP,Daily!IW$10,0)/VLOOKUP($IF206,Data!$B:$CP,Daily!IW$10,0),0)</f>
      </c>
      <c r="IX208" s="14">
        <f>IFERROR(VLOOKUP($IF208,Data!$B:$CP,Daily!IX$10,0)/VLOOKUP($IF206,Data!$B:$CP,Daily!IX$10,0),0)</f>
      </c>
      <c r="IY208" s="14">
        <f>IFERROR(VLOOKUP($IF208,Data!$B:$CP,Daily!IY$10,0)/VLOOKUP($IF206,Data!$B:$CP,Daily!IY$10,0),0)</f>
      </c>
      <c r="IZ208" s="14">
        <f>IFERROR(VLOOKUP($IF208,Data!$B:$CP,Daily!IZ$10,0)/VLOOKUP($IF206,Data!$B:$CP,Daily!IZ$10,0),0)</f>
      </c>
      <c r="JA208" s="14">
        <f>IFERROR(VLOOKUP($IF208,Data!$B:$CP,Daily!JA$10,0)/VLOOKUP($IF206,Data!$B:$CP,Daily!JA$10,0),0)</f>
      </c>
      <c r="JB208" s="14">
        <f>IFERROR(VLOOKUP($IF208,Data!$B:$CP,Daily!JB$10,0)/VLOOKUP($IF206,Data!$B:$CP,Daily!JB$10,0),0)</f>
      </c>
      <c r="JC208" s="14">
        <f>IFERROR(VLOOKUP($IF208,Data!$B:$CP,Daily!JC$10,0)/VLOOKUP($IF206,Data!$B:$CP,Daily!JC$10,0),0)</f>
      </c>
      <c r="JD208" s="14">
        <f>IFERROR(VLOOKUP($IF208,Data!$B:$CP,Daily!JD$10,0)/VLOOKUP($IF206,Data!$B:$CP,Daily!JD$10,0),0)</f>
      </c>
      <c r="JE208" s="14">
        <f>IFERROR(VLOOKUP($IF208,Data!$B:$CP,Daily!JE$10,0)/VLOOKUP($IF206,Data!$B:$CP,Daily!JE$10,0),0)</f>
      </c>
      <c r="JF208" s="14">
        <f>IFERROR(VLOOKUP($IF208,Data!$B:$CP,Daily!JF$10,0)/VLOOKUP($IF206,Data!$B:$CP,Daily!JF$10,0),0)</f>
      </c>
      <c r="JG208" s="14">
        <f>IFERROR(VLOOKUP($IF208,Data!$B:$CP,Daily!JG$10,0)/VLOOKUP($IF206,Data!$B:$CP,Daily!JG$10,0),0)</f>
      </c>
      <c r="JH208" s="14">
        <f>IFERROR(VLOOKUP($IF208,Data!$B:$CP,Daily!JH$10,0)/VLOOKUP($IF206,Data!$B:$CP,Daily!JH$10,0),0)</f>
      </c>
      <c r="JI208" s="14">
        <f>IFERROR(VLOOKUP($IF208,Data!$B:$CP,Daily!JI$10,0)/VLOOKUP($IF206,Data!$B:$CP,Daily!JI$10,0),0)</f>
      </c>
      <c r="JJ208" s="14">
        <f>IFERROR(VLOOKUP($IF208,Data!$B:$CP,Daily!JJ$10,0)/VLOOKUP($IF206,Data!$B:$CP,Daily!JJ$10,0),0)</f>
      </c>
      <c r="JK208" s="14">
        <f>IFERROR(VLOOKUP($IF208,Data!$B:$CP,Daily!JK$10,0)/VLOOKUP($IF206,Data!$B:$CP,Daily!JK$10,0),0)</f>
      </c>
      <c r="JL208" s="14">
        <f>IFERROR(VLOOKUP($IF208,Data!$B:$CP,Daily!JL$10,0)/VLOOKUP($IF206,Data!$B:$CP,Daily!JL$10,0),0)</f>
      </c>
      <c r="JM208" s="14">
        <f>IFERROR(VLOOKUP($IF208,Data!$B:$CP,Daily!JM$10,0)/VLOOKUP($IF206,Data!$B:$CP,Daily!JM$10,0),0)</f>
      </c>
      <c r="JN208" s="14">
        <f>IFERROR(VLOOKUP($IF208,Data!$B:$CP,Daily!JN$10,0)/VLOOKUP($IF206,Data!$B:$CP,Daily!JN$10,0),0)</f>
      </c>
      <c r="JO208" s="14">
        <f>IFERROR(VLOOKUP($IF208,Data!$B:$CP,Daily!JO$10,0)/VLOOKUP($IF206,Data!$B:$CP,Daily!JO$10,0),0)</f>
      </c>
      <c r="JP208" s="14">
        <f>IFERROR(VLOOKUP($IF208,Data!$B:$CP,Daily!JP$10,0)/VLOOKUP($IF206,Data!$B:$CP,Daily!JP$10,0),0)</f>
      </c>
      <c r="JQ208" s="14">
        <f>IFERROR(VLOOKUP($IF208,Data!$B:$CP,Daily!JQ$10,0)/VLOOKUP($IF206,Data!$B:$CP,Daily!JQ$10,0),0)</f>
      </c>
      <c r="JR208" s="14">
        <f>IFERROR(VLOOKUP($IF208,Data!$B:$CP,Daily!JR$10,0)/VLOOKUP($IF206,Data!$B:$CP,Daily!JR$10,0),0)</f>
      </c>
      <c r="JS208" s="14">
        <f>IFERROR(VLOOKUP($IF208,Data!$B:$CP,Daily!JS$10,0)/VLOOKUP($IF206,Data!$B:$CP,Daily!JS$10,0),0)</f>
      </c>
      <c r="JT208" s="14">
        <f>IFERROR(VLOOKUP($IF208,Data!$B:$CP,Daily!JT$10,0)/VLOOKUP($IF206,Data!$B:$CP,Daily!JT$10,0),0)</f>
      </c>
      <c r="JU208" s="14">
        <f>IFERROR(VLOOKUP($IF208,Data!$B:$CP,Daily!JU$10,0)/VLOOKUP($IF206,Data!$B:$CP,Daily!JU$10,0),0)</f>
      </c>
      <c r="JV208" s="14">
        <f>IFERROR(VLOOKUP($IF208,Data!$B:$CP,Daily!JV$10,0)/VLOOKUP($IF206,Data!$B:$CP,Daily!JV$10,0),0)</f>
      </c>
      <c r="JW208" s="14">
        <f>IFERROR(VLOOKUP($IF208,Data!$B:$CP,Daily!JW$10,0)/VLOOKUP($IF206,Data!$B:$CP,Daily!JW$10,0),0)</f>
      </c>
      <c r="JX208" s="14">
        <f>IFERROR(VLOOKUP($IF208,Data!$B:$CP,Daily!JX$10,0)/VLOOKUP($IF206,Data!$B:$CP,Daily!JX$10,0),0)</f>
      </c>
      <c r="JY208" s="14">
        <f>IFERROR(VLOOKUP($IF208,Data!$B:$CP,Daily!JY$10,0)/VLOOKUP($IF206,Data!$B:$CP,Daily!JY$10,0),0)</f>
      </c>
      <c r="JZ208" s="14">
        <f>IFERROR(VLOOKUP($IF208,Data!$B:$CP,Daily!JZ$10,0)/VLOOKUP($IF206,Data!$B:$CP,Daily!JZ$10,0),0)</f>
      </c>
      <c r="KA208" s="14">
        <f>IFERROR(VLOOKUP($IF208,Data!$B:$CP,Daily!KA$10,0)/VLOOKUP($IF206,Data!$B:$CP,Daily!KA$10,0),0)</f>
      </c>
      <c r="KB208" s="14">
        <f>IFERROR(VLOOKUP($IF208,Data!$B:$CP,Daily!KB$10,0)/VLOOKUP($IF206,Data!$B:$CP,Daily!KB$10,0),0)</f>
      </c>
      <c r="KC208" s="14">
        <f>IFERROR(VLOOKUP($IF208,Data!$B:$CP,Daily!KC$10,0)/VLOOKUP($IF206,Data!$B:$CP,Daily!KC$10,0),0)</f>
      </c>
      <c r="KD208" s="14">
        <f>IFERROR(VLOOKUP($IF208,Data!$B:$CP,Daily!KD$10,0)/VLOOKUP($IF206,Data!$B:$CP,Daily!KD$10,0),0)</f>
      </c>
      <c r="KE208" s="14">
        <f>IFERROR(VLOOKUP($IF208,Data!$B:$CP,Daily!KE$10,0)/VLOOKUP($IF206,Data!$B:$CP,Daily!KE$10,0),0)</f>
      </c>
      <c r="KF208" s="14">
        <f>IFERROR(VLOOKUP($IF208,Data!$B:$CP,Daily!KF$10,0)/VLOOKUP($IF206,Data!$B:$CP,Daily!KF$10,0),0)</f>
      </c>
      <c r="KG208" s="14">
        <f>IFERROR(VLOOKUP($IF208,Data!$B:$CP,Daily!KG$10,0)/VLOOKUP($IF206,Data!$B:$CP,Daily!KG$10,0),0)</f>
      </c>
      <c r="KH208" s="14">
        <f>IFERROR(VLOOKUP($IF208,Data!$B:$CP,Daily!KH$10,0)/VLOOKUP($IF206,Data!$B:$CP,Daily!KH$10,0),0)</f>
      </c>
      <c r="KI208" s="14">
        <f>IFERROR(VLOOKUP($IF208,Data!$B:$CP,Daily!KI$10,0)/VLOOKUP($IF206,Data!$B:$CP,Daily!KI$10,0),0)</f>
      </c>
      <c r="KJ208" s="14">
        <f>IFERROR(VLOOKUP($IF208,Data!$B:$CP,Daily!KJ$10,0)/VLOOKUP($IF206,Data!$B:$CP,Daily!KJ$10,0),0)</f>
      </c>
      <c r="KK208" s="14">
        <f>IFERROR(VLOOKUP($IF208,Data!$B:$CP,Daily!KK$10,0)/VLOOKUP($IF206,Data!$B:$CP,Daily!KK$10,0),0)</f>
      </c>
      <c r="KL208" s="14">
        <f>IFERROR(VLOOKUP($IF208,Data!$B:$CP,Daily!KL$10,0)/VLOOKUP($IF206,Data!$B:$CP,Daily!KL$10,0),0)</f>
      </c>
      <c r="KM208" s="14">
        <f>IFERROR(VLOOKUP($IF208,Data!$B:$CP,Daily!KM$10,0)/VLOOKUP($IF206,Data!$B:$CP,Daily!KM$10,0),0)</f>
      </c>
      <c r="KN208" s="14">
        <f>IFERROR(VLOOKUP($IF208,Data!$B:$CP,Daily!KN$10,0)/VLOOKUP($IF206,Data!$B:$CP,Daily!KN$10,0),0)</f>
      </c>
      <c r="KO208" s="14">
        <f>IFERROR(VLOOKUP($IF208,Data!$B:$CP,Daily!KO$10,0)/VLOOKUP($IF206,Data!$B:$CP,Daily!KO$10,0),0)</f>
      </c>
      <c r="KP208" s="14">
        <f>IFERROR(VLOOKUP($IF208,Data!$B:$CP,Daily!KP$10,0)/VLOOKUP($IF206,Data!$B:$CP,Daily!KP$10,0),0)</f>
      </c>
      <c r="KQ208" s="14">
        <f>IFERROR(VLOOKUP($IF208,Data!$B:$CP,Daily!KQ$10,0)/VLOOKUP($IF206,Data!$B:$CP,Daily!KQ$10,0),0)</f>
      </c>
      <c r="KR208" s="14">
        <f>IFERROR(VLOOKUP($IF208,Data!$B:$CP,Daily!KR$10,0)/VLOOKUP($IF206,Data!$B:$CP,Daily!KR$10,0),0)</f>
      </c>
      <c r="KS208" s="14">
        <f>IFERROR(VLOOKUP($IF208,Data!$B:$CP,Daily!KS$10,0)/VLOOKUP($IF206,Data!$B:$CP,Daily!KS$10,0),0)</f>
      </c>
      <c r="KT208" s="14">
        <f>IFERROR(VLOOKUP($IF208,Data!$B:$CP,Daily!KT$10,0)/VLOOKUP($IF206,Data!$B:$CP,Daily!KT$10,0),0)</f>
      </c>
      <c r="KU208" s="14">
        <f>IFERROR(VLOOKUP($IF208,Data!$B:$CP,Daily!KU$10,0)/VLOOKUP($IF206,Data!$B:$CP,Daily!KU$10,0),0)</f>
      </c>
      <c r="KV208" s="14">
        <f>IFERROR(VLOOKUP($IF208,Data!$B:$CP,Daily!KV$10,0)/VLOOKUP($IF206,Data!$B:$CP,Daily!KV$10,0),0)</f>
      </c>
      <c r="KW208" s="14">
        <f>IFERROR(VLOOKUP($IF208,Data!$B:$CP,Daily!KW$10,0)/VLOOKUP($IF206,Data!$B:$CP,Daily!KW$10,0),0)</f>
      </c>
      <c r="KX208" s="14">
        <f>IFERROR(VLOOKUP($IF208,Data!$B:$CP,Daily!KX$10,0)/VLOOKUP($IF206,Data!$B:$CP,Daily!KX$10,0),0)</f>
      </c>
      <c r="KY208" s="14">
        <f>IFERROR(VLOOKUP($IF208,Data!$B:$CP,Daily!KY$10,0)/VLOOKUP($IF206,Data!$B:$CP,Daily!KY$10,0),0)</f>
      </c>
      <c r="KZ208" s="14">
        <f>IFERROR(VLOOKUP($IF208,Data!$B:$CP,Daily!KZ$10,0)/VLOOKUP($IF206,Data!$B:$CP,Daily!KZ$10,0),0)</f>
      </c>
      <c r="LA208" s="14">
        <f>IFERROR(VLOOKUP($IF208,Data!$B:$CP,Daily!LA$10,0)/VLOOKUP($IF206,Data!$B:$CP,Daily!LA$10,0),0)</f>
      </c>
      <c r="LB208" s="14">
        <f>IFERROR(VLOOKUP($IF208,Data!$B:$CP,Daily!LB$10,0)/VLOOKUP($IF206,Data!$B:$CP,Daily!LB$10,0),0)</f>
      </c>
      <c r="LC208" s="14">
        <f>IFERROR(VLOOKUP($IF208,Data!$B:$CP,Daily!LC$10,0)/VLOOKUP($IF206,Data!$B:$CP,Daily!LC$10,0),0)</f>
      </c>
      <c r="LD208" s="14">
        <f>IFERROR(VLOOKUP($IF208,Data!$B:$CP,Daily!LD$10,0)/VLOOKUP($IF206,Data!$B:$CP,Daily!LD$10,0),0)</f>
      </c>
      <c r="LE208" s="14">
        <f>IFERROR(VLOOKUP($IF208,Data!$B:$CP,Daily!LE$10,0)/VLOOKUP($IF206,Data!$B:$CP,Daily!LE$10,0),0)</f>
      </c>
      <c r="LF208" s="14">
        <f>IFERROR(VLOOKUP($IF208,Data!$B:$CP,Daily!LF$10,0)/VLOOKUP($IF206,Data!$B:$CP,Daily!LF$10,0),0)</f>
      </c>
      <c r="LG208" s="14">
        <f>IFERROR(VLOOKUP($IF208,Data!$B:$CP,Daily!LG$10,0)/VLOOKUP($IF206,Data!$B:$CP,Daily!LG$10,0),0)</f>
      </c>
      <c r="LH208" s="14">
        <f>IFERROR(VLOOKUP($IF208,Data!$B:$CP,Daily!LH$10,0)/VLOOKUP($IF206,Data!$B:$CP,Daily!LH$10,0),0)</f>
      </c>
      <c r="LI208" s="14">
        <f>IFERROR(VLOOKUP($IF208,Data!$B:$CP,Daily!LI$10,0)/VLOOKUP($IF206,Data!$B:$CP,Daily!LI$10,0),0)</f>
      </c>
      <c r="LJ208" s="14">
        <f>IFERROR(VLOOKUP($IF208,Data!$B:$CP,Daily!LJ$10,0)/VLOOKUP($IF206,Data!$B:$CP,Daily!LJ$10,0),0)</f>
      </c>
      <c r="LK208" s="14">
        <f>IFERROR(VLOOKUP($IF208,Data!$B:$CP,Daily!LK$10,0)/VLOOKUP($IF206,Data!$B:$CP,Daily!LK$10,0),0)</f>
      </c>
      <c r="LL208" s="14">
        <f>IFERROR(VLOOKUP($IF208,Data!$B:$CP,Daily!LL$10,0)/VLOOKUP($IF206,Data!$B:$CP,Daily!LL$10,0),0)</f>
      </c>
      <c r="LM208" s="14">
        <f>IFERROR(VLOOKUP($IF208,Data!$B:$CP,Daily!LM$10,0)/VLOOKUP($IF206,Data!$B:$CP,Daily!LM$10,0),0)</f>
      </c>
      <c r="LN208" s="14">
        <f>IFERROR(VLOOKUP($IF208,Data!$B:$CP,Daily!LN$10,0)/VLOOKUP($IF206,Data!$B:$CP,Daily!LN$10,0),0)</f>
      </c>
      <c r="LO208" s="14">
        <f>IFERROR(VLOOKUP($IF208,Data!$B:$CP,Daily!LO$10,0)/VLOOKUP($IF206,Data!$B:$CP,Daily!LO$10,0),0)</f>
      </c>
      <c r="LP208" s="14">
        <f>IFERROR(VLOOKUP($IF208,Data!$B:$CP,Daily!LP$10,0)/VLOOKUP($IF206,Data!$B:$CP,Daily!LP$10,0),0)</f>
      </c>
      <c r="LQ208" s="14">
        <f>IFERROR(VLOOKUP($IF208,Data!$B:$CP,Daily!LQ$10,0)/VLOOKUP($IF206,Data!$B:$CP,Daily!LQ$10,0),0)</f>
      </c>
      <c r="LR208" s="14">
        <f>IFERROR(VLOOKUP($IF208,Data!$B:$CP,Daily!LR$10,0)/VLOOKUP($IF206,Data!$B:$CP,Daily!LR$10,0),0)</f>
      </c>
      <c r="LS208" s="14">
        <f>IFERROR(VLOOKUP($IF208,Data!$B:$CP,Daily!LS$10,0)/VLOOKUP($IF206,Data!$B:$CP,Daily!LS$10,0),0)</f>
      </c>
      <c r="LU208" s="52">
        <f t="shared" si="3075"/>
      </c>
      <c r="LV208" s="52">
        <f t="shared" si="3076"/>
      </c>
      <c r="LW208" s="52">
        <f t="shared" si="3077"/>
      </c>
      <c r="LX208" s="52">
        <f t="shared" si="3078"/>
      </c>
      <c r="LY208" s="52">
        <f t="shared" si="3079"/>
      </c>
      <c r="LZ208" s="53"/>
      <c r="MA208" s="14">
        <f t="shared" si="3080"/>
      </c>
      <c r="MB208" s="14">
        <f t="shared" ref="MB208:MB210" si="3153">SUMPRODUCT(LL208:LR208,LL$206:LR$206)/SUM(LL$206:LR$206)</f>
      </c>
      <c r="MC208" s="14">
        <f t="shared" ref="MC208:MC210" si="3154">SUMPRODUCT(KP208:LR208,KP$206:LR$206)/SUM(KP$206:LR$206)</f>
      </c>
    </row>
    <row r="209" spans="1:342" x14ac:dyDescent="0.25">
      <c r="D209" s="135" t="s">
        <v>944</v>
      </c>
      <c r="E209" s="67" t="str">
        <f>VLOOKUP($D209,'Metric Nature'!$C:$D,2,0)&amp;IF(($F209&lt;(EA209)),"Below",IF(($F209&gt;(DZ209)),"Above","Within"))</f>
      </c>
      <c r="F209" s="62">
        <f t="shared" ref="F209" si="3155">DU209</f>
      </c>
      <c r="G209" s="92">
        <f t="shared" ref="G209" si="3156">ED209</f>
      </c>
      <c r="H209" s="62">
        <f t="shared" ref="H209" si="3157">IFERROR(((F209-G209)/G209),0)</f>
      </c>
      <c r="I209" s="89">
        <f t="shared" ref="I209" si="3158">EE209</f>
      </c>
      <c r="J209" s="62">
        <f t="shared" ref="J209" si="3159">IFERROR(((F209-I209)/I209),0)</f>
      </c>
      <c r="K209" s="62"/>
      <c r="L209" s="64"/>
      <c r="M209" s="67" t="str">
        <f>VLOOKUP($D209,'Metric Nature'!$C:$D,2,0)&amp;IF(($N209&lt;(HZ209)),"Below",IF(($N209&gt;(HY209)),"Above","Within"))</f>
      </c>
      <c r="N209" s="71">
        <f t="shared" si="3135"/>
      </c>
      <c r="O209" s="63">
        <f t="shared" si="3136"/>
      </c>
      <c r="P209" s="98">
        <f t="shared" si="3137"/>
      </c>
      <c r="Q209" s="63">
        <f t="shared" si="3138"/>
      </c>
      <c r="R209" s="69">
        <f t="shared" si="3139"/>
      </c>
      <c r="S209" s="62"/>
      <c r="T209" s="64"/>
      <c r="U209" s="67" t="str">
        <f>VLOOKUP($D209,'Metric Nature'!$C:$D,2,0)&amp;IF(($V209&lt;(LY209)),"Below",IF(($V209&gt;(LX209)),"Above","Within"))</f>
      </c>
      <c r="V209" s="62">
        <f t="shared" ref="V209" si="3160">LS209</f>
      </c>
      <c r="W209" s="63">
        <f t="shared" ref="W209" si="3161">MB209</f>
      </c>
      <c r="X209" s="62">
        <f t="shared" ref="X209" si="3162">IFERROR(((V209-W209)/W209),0)</f>
      </c>
      <c r="Y209" s="63">
        <f t="shared" ref="Y209" si="3163">MC209</f>
      </c>
      <c r="Z209" s="62">
        <f t="shared" ref="Z209" si="3164">IFERROR(((V209-Y209)/Y209),0)</f>
      </c>
      <c r="AA209" s="62"/>
      <c r="AB209" s="64"/>
      <c r="AC209" s="60"/>
      <c r="AI209" s="9" t="s">
        <v>944</v>
      </c>
      <c r="AJ209" s="14">
        <f>IFERROR(IFERROR(VLOOKUP($EG209,Data!$B:$CP,Daily!EI$10,0)+VLOOKUP($IF209,Data!$B:$CP,Daily!IH$10,0),0)/IFERROR(VLOOKUP($EG206,Data!$B:$CP,Daily!EI$10,0)+VLOOKUP($IF206,Data!$B:$CP,Daily!IH$10,0),0),0)</f>
      </c>
      <c r="AK209" s="14">
        <f>IFERROR(IFERROR(VLOOKUP($EG209,Data!$B:$CP,Daily!EJ$10,0)+VLOOKUP($IF209,Data!$B:$CP,Daily!II$10,0),0)/IFERROR(VLOOKUP($EG206,Data!$B:$CP,Daily!EJ$10,0)+VLOOKUP($IF206,Data!$B:$CP,Daily!II$10,0),0),0)</f>
      </c>
      <c r="AL209" s="14">
        <f>IFERROR(IFERROR(VLOOKUP($EG209,Data!$B:$CP,Daily!EK$10,0)+VLOOKUP($IF209,Data!$B:$CP,Daily!IJ$10,0),0)/IFERROR(VLOOKUP($EG206,Data!$B:$CP,Daily!EK$10,0)+VLOOKUP($IF206,Data!$B:$CP,Daily!IJ$10,0),0),0)</f>
      </c>
      <c r="AM209" s="14">
        <f>IFERROR(IFERROR(VLOOKUP($EG209,Data!$B:$CP,Daily!EL$10,0)+VLOOKUP($IF209,Data!$B:$CP,Daily!IK$10,0),0)/IFERROR(VLOOKUP($EG206,Data!$B:$CP,Daily!EL$10,0)+VLOOKUP($IF206,Data!$B:$CP,Daily!IK$10,0),0),0)</f>
      </c>
      <c r="AN209" s="14">
        <f>IFERROR(IFERROR(VLOOKUP($EG209,Data!$B:$CP,Daily!EM$10,0)+VLOOKUP($IF209,Data!$B:$CP,Daily!IL$10,0),0)/IFERROR(VLOOKUP($EG206,Data!$B:$CP,Daily!EM$10,0)+VLOOKUP($IF206,Data!$B:$CP,Daily!IL$10,0),0),0)</f>
      </c>
      <c r="AO209" s="14">
        <f>IFERROR(IFERROR(VLOOKUP($EG209,Data!$B:$CP,Daily!EN$10,0)+VLOOKUP($IF209,Data!$B:$CP,Daily!IM$10,0),0)/IFERROR(VLOOKUP($EG206,Data!$B:$CP,Daily!EN$10,0)+VLOOKUP($IF206,Data!$B:$CP,Daily!IM$10,0),0),0)</f>
      </c>
      <c r="AP209" s="14">
        <f>IFERROR(IFERROR(VLOOKUP($EG209,Data!$B:$CP,Daily!EO$10,0)+VLOOKUP($IF209,Data!$B:$CP,Daily!IN$10,0),0)/IFERROR(VLOOKUP($EG206,Data!$B:$CP,Daily!EO$10,0)+VLOOKUP($IF206,Data!$B:$CP,Daily!IN$10,0),0),0)</f>
      </c>
      <c r="AQ209" s="14">
        <f>IFERROR(IFERROR(VLOOKUP($EG209,Data!$B:$CP,Daily!EP$10,0)+VLOOKUP($IF209,Data!$B:$CP,Daily!IO$10,0),0)/IFERROR(VLOOKUP($EG206,Data!$B:$CP,Daily!EP$10,0)+VLOOKUP($IF206,Data!$B:$CP,Daily!IO$10,0),0),0)</f>
      </c>
      <c r="AR209" s="14">
        <f>IFERROR(IFERROR(VLOOKUP($EG209,Data!$B:$CP,Daily!EQ$10,0)+VLOOKUP($IF209,Data!$B:$CP,Daily!IP$10,0),0)/IFERROR(VLOOKUP($EG206,Data!$B:$CP,Daily!EQ$10,0)+VLOOKUP($IF206,Data!$B:$CP,Daily!IP$10,0),0),0)</f>
      </c>
      <c r="AS209" s="14">
        <f>IFERROR(IFERROR(VLOOKUP($EG209,Data!$B:$CP,Daily!ER$10,0)+VLOOKUP($IF209,Data!$B:$CP,Daily!IQ$10,0),0)/IFERROR(VLOOKUP($EG206,Data!$B:$CP,Daily!ER$10,0)+VLOOKUP($IF206,Data!$B:$CP,Daily!IQ$10,0),0),0)</f>
      </c>
      <c r="AT209" s="14">
        <f>IFERROR(IFERROR(VLOOKUP($EG209,Data!$B:$CP,Daily!ES$10,0)+VLOOKUP($IF209,Data!$B:$CP,Daily!IR$10,0),0)/IFERROR(VLOOKUP($EG206,Data!$B:$CP,Daily!ES$10,0)+VLOOKUP($IF206,Data!$B:$CP,Daily!IR$10,0),0),0)</f>
      </c>
      <c r="AU209" s="14">
        <f>IFERROR(IFERROR(VLOOKUP($EG209,Data!$B:$CP,Daily!ET$10,0)+VLOOKUP($IF209,Data!$B:$CP,Daily!IS$10,0),0)/IFERROR(VLOOKUP($EG206,Data!$B:$CP,Daily!ET$10,0)+VLOOKUP($IF206,Data!$B:$CP,Daily!IS$10,0),0),0)</f>
      </c>
      <c r="AV209" s="14">
        <f>IFERROR(IFERROR(VLOOKUP($EG209,Data!$B:$CP,Daily!EU$10,0)+VLOOKUP($IF209,Data!$B:$CP,Daily!IT$10,0),0)/IFERROR(VLOOKUP($EG206,Data!$B:$CP,Daily!EU$10,0)+VLOOKUP($IF206,Data!$B:$CP,Daily!IT$10,0),0),0)</f>
      </c>
      <c r="AW209" s="14">
        <f>IFERROR(IFERROR(VLOOKUP($EG209,Data!$B:$CP,Daily!EV$10,0)+VLOOKUP($IF209,Data!$B:$CP,Daily!IU$10,0),0)/IFERROR(VLOOKUP($EG206,Data!$B:$CP,Daily!EV$10,0)+VLOOKUP($IF206,Data!$B:$CP,Daily!IU$10,0),0),0)</f>
      </c>
      <c r="AX209" s="14">
        <f>IFERROR(IFERROR(VLOOKUP($EG209,Data!$B:$CP,Daily!EW$10,0)+VLOOKUP($IF209,Data!$B:$CP,Daily!IV$10,0),0)/IFERROR(VLOOKUP($EG206,Data!$B:$CP,Daily!EW$10,0)+VLOOKUP($IF206,Data!$B:$CP,Daily!IV$10,0),0),0)</f>
      </c>
      <c r="AY209" s="14">
        <f>IFERROR(IFERROR(VLOOKUP($EG209,Data!$B:$CP,Daily!EX$10,0)+VLOOKUP($IF209,Data!$B:$CP,Daily!IW$10,0),0)/IFERROR(VLOOKUP($EG206,Data!$B:$CP,Daily!EX$10,0)+VLOOKUP($IF206,Data!$B:$CP,Daily!IW$10,0),0),0)</f>
      </c>
      <c r="AZ209" s="14">
        <f>IFERROR(IFERROR(VLOOKUP($EG209,Data!$B:$CP,Daily!EY$10,0)+VLOOKUP($IF209,Data!$B:$CP,Daily!IX$10,0),0)/IFERROR(VLOOKUP($EG206,Data!$B:$CP,Daily!EY$10,0)+VLOOKUP($IF206,Data!$B:$CP,Daily!IX$10,0),0),0)</f>
      </c>
      <c r="BA209" s="14">
        <f>IFERROR(IFERROR(VLOOKUP($EG209,Data!$B:$CP,Daily!EZ$10,0)+VLOOKUP($IF209,Data!$B:$CP,Daily!IY$10,0),0)/IFERROR(VLOOKUP($EG206,Data!$B:$CP,Daily!EZ$10,0)+VLOOKUP($IF206,Data!$B:$CP,Daily!IY$10,0),0),0)</f>
      </c>
      <c r="BB209" s="14">
        <f>IFERROR(IFERROR(VLOOKUP($EG209,Data!$B:$CP,Daily!FA$10,0)+VLOOKUP($IF209,Data!$B:$CP,Daily!IZ$10,0),0)/IFERROR(VLOOKUP($EG206,Data!$B:$CP,Daily!FA$10,0)+VLOOKUP($IF206,Data!$B:$CP,Daily!IZ$10,0),0),0)</f>
      </c>
      <c r="BC209" s="14">
        <f>IFERROR(IFERROR(VLOOKUP($EG209,Data!$B:$CP,Daily!FB$10,0)+VLOOKUP($IF209,Data!$B:$CP,Daily!JA$10,0),0)/IFERROR(VLOOKUP($EG206,Data!$B:$CP,Daily!FB$10,0)+VLOOKUP($IF206,Data!$B:$CP,Daily!JA$10,0),0),0)</f>
      </c>
      <c r="BD209" s="14">
        <f>IFERROR(IFERROR(VLOOKUP($EG209,Data!$B:$CP,Daily!FC$10,0)+VLOOKUP($IF209,Data!$B:$CP,Daily!JB$10,0),0)/IFERROR(VLOOKUP($EG206,Data!$B:$CP,Daily!FC$10,0)+VLOOKUP($IF206,Data!$B:$CP,Daily!JB$10,0),0),0)</f>
      </c>
      <c r="BE209" s="14">
        <f>IFERROR(IFERROR(VLOOKUP($EG209,Data!$B:$CP,Daily!FD$10,0)+VLOOKUP($IF209,Data!$B:$CP,Daily!JC$10,0),0)/IFERROR(VLOOKUP($EG206,Data!$B:$CP,Daily!FD$10,0)+VLOOKUP($IF206,Data!$B:$CP,Daily!JC$10,0),0),0)</f>
      </c>
      <c r="BF209" s="14">
        <f>IFERROR(IFERROR(VLOOKUP($EG209,Data!$B:$CP,Daily!FE$10,0)+VLOOKUP($IF209,Data!$B:$CP,Daily!JD$10,0),0)/IFERROR(VLOOKUP($EG206,Data!$B:$CP,Daily!FE$10,0)+VLOOKUP($IF206,Data!$B:$CP,Daily!JD$10,0),0),0)</f>
      </c>
      <c r="BG209" s="14">
        <f>IFERROR(IFERROR(VLOOKUP($EG209,Data!$B:$CP,Daily!FF$10,0)+VLOOKUP($IF209,Data!$B:$CP,Daily!JE$10,0),0)/IFERROR(VLOOKUP($EG206,Data!$B:$CP,Daily!FF$10,0)+VLOOKUP($IF206,Data!$B:$CP,Daily!JE$10,0),0),0)</f>
      </c>
      <c r="BH209" s="14">
        <f>IFERROR(IFERROR(VLOOKUP($EG209,Data!$B:$CP,Daily!FG$10,0)+VLOOKUP($IF209,Data!$B:$CP,Daily!JF$10,0),0)/IFERROR(VLOOKUP($EG206,Data!$B:$CP,Daily!FG$10,0)+VLOOKUP($IF206,Data!$B:$CP,Daily!JF$10,0),0),0)</f>
      </c>
      <c r="BI209" s="14">
        <f>IFERROR(IFERROR(VLOOKUP($EG209,Data!$B:$CP,Daily!FH$10,0)+VLOOKUP($IF209,Data!$B:$CP,Daily!JG$10,0),0)/IFERROR(VLOOKUP($EG206,Data!$B:$CP,Daily!FH$10,0)+VLOOKUP($IF206,Data!$B:$CP,Daily!JG$10,0),0),0)</f>
      </c>
      <c r="BJ209" s="14">
        <f>IFERROR(IFERROR(VLOOKUP($EG209,Data!$B:$CP,Daily!FI$10,0)+VLOOKUP($IF209,Data!$B:$CP,Daily!JH$10,0),0)/IFERROR(VLOOKUP($EG206,Data!$B:$CP,Daily!FI$10,0)+VLOOKUP($IF206,Data!$B:$CP,Daily!JH$10,0),0),0)</f>
      </c>
      <c r="BK209" s="14">
        <f>IFERROR(IFERROR(VLOOKUP($EG209,Data!$B:$CP,Daily!FJ$10,0)+VLOOKUP($IF209,Data!$B:$CP,Daily!JI$10,0),0)/IFERROR(VLOOKUP($EG206,Data!$B:$CP,Daily!FJ$10,0)+VLOOKUP($IF206,Data!$B:$CP,Daily!JI$10,0),0),0)</f>
      </c>
      <c r="BL209" s="14">
        <f>IFERROR(IFERROR(VLOOKUP($EG209,Data!$B:$CP,Daily!FK$10,0)+VLOOKUP($IF209,Data!$B:$CP,Daily!JJ$10,0),0)/IFERROR(VLOOKUP($EG206,Data!$B:$CP,Daily!FK$10,0)+VLOOKUP($IF206,Data!$B:$CP,Daily!JJ$10,0),0),0)</f>
      </c>
      <c r="BM209" s="14">
        <f>IFERROR(IFERROR(VLOOKUP($EG209,Data!$B:$CP,Daily!FL$10,0)+VLOOKUP($IF209,Data!$B:$CP,Daily!JK$10,0),0)/IFERROR(VLOOKUP($EG206,Data!$B:$CP,Daily!FL$10,0)+VLOOKUP($IF206,Data!$B:$CP,Daily!JK$10,0),0),0)</f>
      </c>
      <c r="BN209" s="14">
        <f>IFERROR(IFERROR(VLOOKUP($EG209,Data!$B:$CP,Daily!FM$10,0)+VLOOKUP($IF209,Data!$B:$CP,Daily!JL$10,0),0)/IFERROR(VLOOKUP($EG206,Data!$B:$CP,Daily!FM$10,0)+VLOOKUP($IF206,Data!$B:$CP,Daily!JL$10,0),0),0)</f>
      </c>
      <c r="BO209" s="14">
        <f>IFERROR(IFERROR(VLOOKUP($EG209,Data!$B:$CP,Daily!FN$10,0)+VLOOKUP($IF209,Data!$B:$CP,Daily!JM$10,0),0)/IFERROR(VLOOKUP($EG206,Data!$B:$CP,Daily!FN$10,0)+VLOOKUP($IF206,Data!$B:$CP,Daily!JM$10,0),0),0)</f>
      </c>
      <c r="BP209" s="14">
        <f>IFERROR(IFERROR(VLOOKUP($EG209,Data!$B:$CP,Daily!FO$10,0)+VLOOKUP($IF209,Data!$B:$CP,Daily!JN$10,0),0)/IFERROR(VLOOKUP($EG206,Data!$B:$CP,Daily!FO$10,0)+VLOOKUP($IF206,Data!$B:$CP,Daily!JN$10,0),0),0)</f>
      </c>
      <c r="BQ209" s="14">
        <f>IFERROR(IFERROR(VLOOKUP($EG209,Data!$B:$CP,Daily!FP$10,0)+VLOOKUP($IF209,Data!$B:$CP,Daily!JO$10,0),0)/IFERROR(VLOOKUP($EG206,Data!$B:$CP,Daily!FP$10,0)+VLOOKUP($IF206,Data!$B:$CP,Daily!JO$10,0),0),0)</f>
      </c>
      <c r="BR209" s="14">
        <f>IFERROR(IFERROR(VLOOKUP($EG209,Data!$B:$CP,Daily!FQ$10,0)+VLOOKUP($IF209,Data!$B:$CP,Daily!JP$10,0),0)/IFERROR(VLOOKUP($EG206,Data!$B:$CP,Daily!FQ$10,0)+VLOOKUP($IF206,Data!$B:$CP,Daily!JP$10,0),0),0)</f>
      </c>
      <c r="BS209" s="14">
        <f>IFERROR(IFERROR(VLOOKUP($EG209,Data!$B:$CP,Daily!FR$10,0)+VLOOKUP($IF209,Data!$B:$CP,Daily!JQ$10,0),0)/IFERROR(VLOOKUP($EG206,Data!$B:$CP,Daily!FR$10,0)+VLOOKUP($IF206,Data!$B:$CP,Daily!JQ$10,0),0),0)</f>
      </c>
      <c r="BT209" s="14">
        <f>IFERROR(IFERROR(VLOOKUP($EG209,Data!$B:$CP,Daily!FS$10,0)+VLOOKUP($IF209,Data!$B:$CP,Daily!JR$10,0),0)/IFERROR(VLOOKUP($EG206,Data!$B:$CP,Daily!FS$10,0)+VLOOKUP($IF206,Data!$B:$CP,Daily!JR$10,0),0),0)</f>
      </c>
      <c r="BU209" s="14">
        <f>IFERROR(IFERROR(VLOOKUP($EG209,Data!$B:$CP,Daily!FT$10,0)+VLOOKUP($IF209,Data!$B:$CP,Daily!JS$10,0),0)/IFERROR(VLOOKUP($EG206,Data!$B:$CP,Daily!FT$10,0)+VLOOKUP($IF206,Data!$B:$CP,Daily!JS$10,0),0),0)</f>
      </c>
      <c r="BV209" s="14">
        <f>IFERROR(IFERROR(VLOOKUP($EG209,Data!$B:$CP,Daily!FU$10,0)+VLOOKUP($IF209,Data!$B:$CP,Daily!JT$10,0),0)/IFERROR(VLOOKUP($EG206,Data!$B:$CP,Daily!FU$10,0)+VLOOKUP($IF206,Data!$B:$CP,Daily!JT$10,0),0),0)</f>
      </c>
      <c r="BW209" s="14">
        <f>IFERROR(IFERROR(VLOOKUP($EG209,Data!$B:$CP,Daily!FV$10,0)+VLOOKUP($IF209,Data!$B:$CP,Daily!JU$10,0),0)/IFERROR(VLOOKUP($EG206,Data!$B:$CP,Daily!FV$10,0)+VLOOKUP($IF206,Data!$B:$CP,Daily!JU$10,0),0),0)</f>
      </c>
      <c r="BX209" s="14">
        <f>IFERROR(IFERROR(VLOOKUP($EG209,Data!$B:$CP,Daily!FW$10,0)+VLOOKUP($IF209,Data!$B:$CP,Daily!JV$10,0),0)/IFERROR(VLOOKUP($EG206,Data!$B:$CP,Daily!FW$10,0)+VLOOKUP($IF206,Data!$B:$CP,Daily!JV$10,0),0),0)</f>
      </c>
      <c r="BY209" s="14">
        <f>IFERROR(IFERROR(VLOOKUP($EG209,Data!$B:$CP,Daily!FX$10,0)+VLOOKUP($IF209,Data!$B:$CP,Daily!JW$10,0),0)/IFERROR(VLOOKUP($EG206,Data!$B:$CP,Daily!FX$10,0)+VLOOKUP($IF206,Data!$B:$CP,Daily!JW$10,0),0),0)</f>
      </c>
      <c r="BZ209" s="14">
        <f>IFERROR(IFERROR(VLOOKUP($EG209,Data!$B:$CP,Daily!FY$10,0)+VLOOKUP($IF209,Data!$B:$CP,Daily!JX$10,0),0)/IFERROR(VLOOKUP($EG206,Data!$B:$CP,Daily!FY$10,0)+VLOOKUP($IF206,Data!$B:$CP,Daily!JX$10,0),0),0)</f>
      </c>
      <c r="CA209" s="14">
        <f>IFERROR(IFERROR(VLOOKUP($EG209,Data!$B:$CP,Daily!FZ$10,0)+VLOOKUP($IF209,Data!$B:$CP,Daily!JY$10,0),0)/IFERROR(VLOOKUP($EG206,Data!$B:$CP,Daily!FZ$10,0)+VLOOKUP($IF206,Data!$B:$CP,Daily!JY$10,0),0),0)</f>
      </c>
      <c r="CB209" s="14">
        <f>IFERROR(IFERROR(VLOOKUP($EG209,Data!$B:$CP,Daily!GA$10,0)+VLOOKUP($IF209,Data!$B:$CP,Daily!JZ$10,0),0)/IFERROR(VLOOKUP($EG206,Data!$B:$CP,Daily!GA$10,0)+VLOOKUP($IF206,Data!$B:$CP,Daily!JZ$10,0),0),0)</f>
      </c>
      <c r="CC209" s="14">
        <f>IFERROR(IFERROR(VLOOKUP($EG209,Data!$B:$CP,Daily!GB$10,0)+VLOOKUP($IF209,Data!$B:$CP,Daily!KA$10,0),0)/IFERROR(VLOOKUP($EG206,Data!$B:$CP,Daily!GB$10,0)+VLOOKUP($IF206,Data!$B:$CP,Daily!KA$10,0),0),0)</f>
      </c>
      <c r="CD209" s="14">
        <f>IFERROR(IFERROR(VLOOKUP($EG209,Data!$B:$CP,Daily!GC$10,0)+VLOOKUP($IF209,Data!$B:$CP,Daily!KB$10,0),0)/IFERROR(VLOOKUP($EG206,Data!$B:$CP,Daily!GC$10,0)+VLOOKUP($IF206,Data!$B:$CP,Daily!KB$10,0),0),0)</f>
      </c>
      <c r="CE209" s="14">
        <f>IFERROR(IFERROR(VLOOKUP($EG209,Data!$B:$CP,Daily!GD$10,0)+VLOOKUP($IF209,Data!$B:$CP,Daily!KC$10,0),0)/IFERROR(VLOOKUP($EG206,Data!$B:$CP,Daily!GD$10,0)+VLOOKUP($IF206,Data!$B:$CP,Daily!KC$10,0),0),0)</f>
      </c>
      <c r="CF209" s="14">
        <f>IFERROR(IFERROR(VLOOKUP($EG209,Data!$B:$CP,Daily!GE$10,0)+VLOOKUP($IF209,Data!$B:$CP,Daily!KD$10,0),0)/IFERROR(VLOOKUP($EG206,Data!$B:$CP,Daily!GE$10,0)+VLOOKUP($IF206,Data!$B:$CP,Daily!KD$10,0),0),0)</f>
      </c>
      <c r="CG209" s="14">
        <f>IFERROR(IFERROR(VLOOKUP($EG209,Data!$B:$CP,Daily!GF$10,0)+VLOOKUP($IF209,Data!$B:$CP,Daily!KE$10,0),0)/IFERROR(VLOOKUP($EG206,Data!$B:$CP,Daily!GF$10,0)+VLOOKUP($IF206,Data!$B:$CP,Daily!KE$10,0),0),0)</f>
      </c>
      <c r="CH209" s="14">
        <f>IFERROR(IFERROR(VLOOKUP($EG209,Data!$B:$CP,Daily!GG$10,0)+VLOOKUP($IF209,Data!$B:$CP,Daily!KF$10,0),0)/IFERROR(VLOOKUP($EG206,Data!$B:$CP,Daily!GG$10,0)+VLOOKUP($IF206,Data!$B:$CP,Daily!KF$10,0),0),0)</f>
      </c>
      <c r="CI209" s="14">
        <f>IFERROR(IFERROR(VLOOKUP($EG209,Data!$B:$CP,Daily!GH$10,0)+VLOOKUP($IF209,Data!$B:$CP,Daily!KG$10,0),0)/IFERROR(VLOOKUP($EG206,Data!$B:$CP,Daily!GH$10,0)+VLOOKUP($IF206,Data!$B:$CP,Daily!KG$10,0),0),0)</f>
      </c>
      <c r="CJ209" s="14">
        <f>IFERROR(IFERROR(VLOOKUP($EG209,Data!$B:$CP,Daily!GI$10,0)+VLOOKUP($IF209,Data!$B:$CP,Daily!KH$10,0),0)/IFERROR(VLOOKUP($EG206,Data!$B:$CP,Daily!GI$10,0)+VLOOKUP($IF206,Data!$B:$CP,Daily!KH$10,0),0),0)</f>
      </c>
      <c r="CK209" s="14">
        <f>IFERROR(IFERROR(VLOOKUP($EG209,Data!$B:$CP,Daily!GJ$10,0)+VLOOKUP($IF209,Data!$B:$CP,Daily!KI$10,0),0)/IFERROR(VLOOKUP($EG206,Data!$B:$CP,Daily!GJ$10,0)+VLOOKUP($IF206,Data!$B:$CP,Daily!KI$10,0),0),0)</f>
      </c>
      <c r="CL209" s="14">
        <f>IFERROR(IFERROR(VLOOKUP($EG209,Data!$B:$CP,Daily!GK$10,0)+VLOOKUP($IF209,Data!$B:$CP,Daily!KJ$10,0),0)/IFERROR(VLOOKUP($EG206,Data!$B:$CP,Daily!GK$10,0)+VLOOKUP($IF206,Data!$B:$CP,Daily!KJ$10,0),0),0)</f>
      </c>
      <c r="CM209" s="14">
        <f>IFERROR(IFERROR(VLOOKUP($EG209,Data!$B:$CP,Daily!GL$10,0)+VLOOKUP($IF209,Data!$B:$CP,Daily!KK$10,0),0)/IFERROR(VLOOKUP($EG206,Data!$B:$CP,Daily!GL$10,0)+VLOOKUP($IF206,Data!$B:$CP,Daily!KK$10,0),0),0)</f>
      </c>
      <c r="CN209" s="14">
        <f>IFERROR(IFERROR(VLOOKUP($EG209,Data!$B:$CP,Daily!GM$10,0)+VLOOKUP($IF209,Data!$B:$CP,Daily!KL$10,0),0)/IFERROR(VLOOKUP($EG206,Data!$B:$CP,Daily!GM$10,0)+VLOOKUP($IF206,Data!$B:$CP,Daily!KL$10,0),0),0)</f>
      </c>
      <c r="CO209" s="14">
        <f>IFERROR(IFERROR(VLOOKUP($EG209,Data!$B:$CP,Daily!GN$10,0)+VLOOKUP($IF209,Data!$B:$CP,Daily!KM$10,0),0)/IFERROR(VLOOKUP($EG206,Data!$B:$CP,Daily!GN$10,0)+VLOOKUP($IF206,Data!$B:$CP,Daily!KM$10,0),0),0)</f>
      </c>
      <c r="CP209" s="14">
        <f>IFERROR(IFERROR(VLOOKUP($EG209,Data!$B:$CP,Daily!GO$10,0)+VLOOKUP($IF209,Data!$B:$CP,Daily!KN$10,0),0)/IFERROR(VLOOKUP($EG206,Data!$B:$CP,Daily!GO$10,0)+VLOOKUP($IF206,Data!$B:$CP,Daily!KN$10,0),0),0)</f>
      </c>
      <c r="CQ209" s="14">
        <f>IFERROR(IFERROR(VLOOKUP($EG209,Data!$B:$CP,Daily!GP$10,0)+VLOOKUP($IF209,Data!$B:$CP,Daily!KO$10,0),0)/IFERROR(VLOOKUP($EG206,Data!$B:$CP,Daily!GP$10,0)+VLOOKUP($IF206,Data!$B:$CP,Daily!KO$10,0),0),0)</f>
      </c>
      <c r="CR209" s="14">
        <f>IFERROR(IFERROR(VLOOKUP($EG209,Data!$B:$CP,Daily!GQ$10,0)+VLOOKUP($IF209,Data!$B:$CP,Daily!KP$10,0),0)/IFERROR(VLOOKUP($EG206,Data!$B:$CP,Daily!GQ$10,0)+VLOOKUP($IF206,Data!$B:$CP,Daily!KP$10,0),0),0)</f>
      </c>
      <c r="CS209" s="14">
        <f>IFERROR(IFERROR(VLOOKUP($EG209,Data!$B:$CP,Daily!GR$10,0)+VLOOKUP($IF209,Data!$B:$CP,Daily!KQ$10,0),0)/IFERROR(VLOOKUP($EG206,Data!$B:$CP,Daily!GR$10,0)+VLOOKUP($IF206,Data!$B:$CP,Daily!KQ$10,0),0),0)</f>
      </c>
      <c r="CT209" s="14">
        <f>IFERROR(IFERROR(VLOOKUP($EG209,Data!$B:$CP,Daily!GS$10,0)+VLOOKUP($IF209,Data!$B:$CP,Daily!KR$10,0),0)/IFERROR(VLOOKUP($EG206,Data!$B:$CP,Daily!GS$10,0)+VLOOKUP($IF206,Data!$B:$CP,Daily!KR$10,0),0),0)</f>
      </c>
      <c r="CU209" s="14">
        <f>IFERROR(IFERROR(VLOOKUP($EG209,Data!$B:$CP,Daily!GT$10,0)+VLOOKUP($IF209,Data!$B:$CP,Daily!KS$10,0),0)/IFERROR(VLOOKUP($EG206,Data!$B:$CP,Daily!GT$10,0)+VLOOKUP($IF206,Data!$B:$CP,Daily!KS$10,0),0),0)</f>
      </c>
      <c r="CV209" s="14">
        <f>IFERROR(IFERROR(VLOOKUP($EG209,Data!$B:$CP,Daily!GU$10,0)+VLOOKUP($IF209,Data!$B:$CP,Daily!KT$10,0),0)/IFERROR(VLOOKUP($EG206,Data!$B:$CP,Daily!GU$10,0)+VLOOKUP($IF206,Data!$B:$CP,Daily!KT$10,0),0),0)</f>
      </c>
      <c r="CW209" s="14">
        <f>IFERROR(IFERROR(VLOOKUP($EG209,Data!$B:$CP,Daily!GV$10,0)+VLOOKUP($IF209,Data!$B:$CP,Daily!KU$10,0),0)/IFERROR(VLOOKUP($EG206,Data!$B:$CP,Daily!GV$10,0)+VLOOKUP($IF206,Data!$B:$CP,Daily!KU$10,0),0),0)</f>
      </c>
      <c r="CX209" s="14">
        <f>IFERROR(IFERROR(VLOOKUP($EG209,Data!$B:$CP,Daily!GW$10,0)+VLOOKUP($IF209,Data!$B:$CP,Daily!KV$10,0),0)/IFERROR(VLOOKUP($EG206,Data!$B:$CP,Daily!GW$10,0)+VLOOKUP($IF206,Data!$B:$CP,Daily!KV$10,0),0),0)</f>
      </c>
      <c r="CY209" s="14">
        <f>IFERROR(IFERROR(VLOOKUP($EG209,Data!$B:$CP,Daily!GX$10,0)+VLOOKUP($IF209,Data!$B:$CP,Daily!KW$10,0),0)/IFERROR(VLOOKUP($EG206,Data!$B:$CP,Daily!GX$10,0)+VLOOKUP($IF206,Data!$B:$CP,Daily!KW$10,0),0),0)</f>
      </c>
      <c r="CZ209" s="14">
        <f>IFERROR(IFERROR(VLOOKUP($EG209,Data!$B:$CP,Daily!GY$10,0)+VLOOKUP($IF209,Data!$B:$CP,Daily!KX$10,0),0)/IFERROR(VLOOKUP($EG206,Data!$B:$CP,Daily!GY$10,0)+VLOOKUP($IF206,Data!$B:$CP,Daily!KX$10,0),0),0)</f>
      </c>
      <c r="DA209" s="14">
        <f>IFERROR(IFERROR(VLOOKUP($EG209,Data!$B:$CP,Daily!GZ$10,0)+VLOOKUP($IF209,Data!$B:$CP,Daily!KY$10,0),0)/IFERROR(VLOOKUP($EG206,Data!$B:$CP,Daily!GZ$10,0)+VLOOKUP($IF206,Data!$B:$CP,Daily!KY$10,0),0),0)</f>
      </c>
      <c r="DB209" s="14">
        <f>IFERROR(IFERROR(VLOOKUP($EG209,Data!$B:$CP,Daily!HA$10,0)+VLOOKUP($IF209,Data!$B:$CP,Daily!KZ$10,0),0)/IFERROR(VLOOKUP($EG206,Data!$B:$CP,Daily!HA$10,0)+VLOOKUP($IF206,Data!$B:$CP,Daily!KZ$10,0),0),0)</f>
      </c>
      <c r="DC209" s="14">
        <f>IFERROR(IFERROR(VLOOKUP($EG209,Data!$B:$CP,Daily!HB$10,0)+VLOOKUP($IF209,Data!$B:$CP,Daily!LA$10,0),0)/IFERROR(VLOOKUP($EG206,Data!$B:$CP,Daily!HB$10,0)+VLOOKUP($IF206,Data!$B:$CP,Daily!LA$10,0),0),0)</f>
      </c>
      <c r="DD209" s="14">
        <f>IFERROR(IFERROR(VLOOKUP($EG209,Data!$B:$CP,Daily!HC$10,0)+VLOOKUP($IF209,Data!$B:$CP,Daily!LB$10,0),0)/IFERROR(VLOOKUP($EG206,Data!$B:$CP,Daily!HC$10,0)+VLOOKUP($IF206,Data!$B:$CP,Daily!LB$10,0),0),0)</f>
      </c>
      <c r="DE209" s="14">
        <f>IFERROR(IFERROR(VLOOKUP($EG209,Data!$B:$CP,Daily!HD$10,0)+VLOOKUP($IF209,Data!$B:$CP,Daily!LC$10,0),0)/IFERROR(VLOOKUP($EG206,Data!$B:$CP,Daily!HD$10,0)+VLOOKUP($IF206,Data!$B:$CP,Daily!LC$10,0),0),0)</f>
      </c>
      <c r="DF209" s="14">
        <f>IFERROR(IFERROR(VLOOKUP($EG209,Data!$B:$CP,Daily!HE$10,0)+VLOOKUP($IF209,Data!$B:$CP,Daily!LD$10,0),0)/IFERROR(VLOOKUP($EG206,Data!$B:$CP,Daily!HE$10,0)+VLOOKUP($IF206,Data!$B:$CP,Daily!LD$10,0),0),0)</f>
      </c>
      <c r="DG209" s="14">
        <f>IFERROR(IFERROR(VLOOKUP($EG209,Data!$B:$CP,Daily!HF$10,0)+VLOOKUP($IF209,Data!$B:$CP,Daily!LE$10,0),0)/IFERROR(VLOOKUP($EG206,Data!$B:$CP,Daily!HF$10,0)+VLOOKUP($IF206,Data!$B:$CP,Daily!LE$10,0),0),0)</f>
      </c>
      <c r="DH209" s="14">
        <f>IFERROR(IFERROR(VLOOKUP($EG209,Data!$B:$CP,Daily!HG$10,0)+VLOOKUP($IF209,Data!$B:$CP,Daily!LF$10,0),0)/IFERROR(VLOOKUP($EG206,Data!$B:$CP,Daily!HG$10,0)+VLOOKUP($IF206,Data!$B:$CP,Daily!LF$10,0),0),0)</f>
      </c>
      <c r="DI209" s="14">
        <f>IFERROR(IFERROR(VLOOKUP($EG209,Data!$B:$CP,Daily!HH$10,0)+VLOOKUP($IF209,Data!$B:$CP,Daily!LG$10,0),0)/IFERROR(VLOOKUP($EG206,Data!$B:$CP,Daily!HH$10,0)+VLOOKUP($IF206,Data!$B:$CP,Daily!LG$10,0),0),0)</f>
      </c>
      <c r="DJ209" s="14">
        <f>IFERROR(IFERROR(VLOOKUP($EG209,Data!$B:$CP,Daily!HI$10,0)+VLOOKUP($IF209,Data!$B:$CP,Daily!LH$10,0),0)/IFERROR(VLOOKUP($EG206,Data!$B:$CP,Daily!HI$10,0)+VLOOKUP($IF206,Data!$B:$CP,Daily!LH$10,0),0),0)</f>
      </c>
      <c r="DK209" s="14">
        <f>IFERROR(IFERROR(VLOOKUP($EG209,Data!$B:$CP,Daily!HJ$10,0)+VLOOKUP($IF209,Data!$B:$CP,Daily!LI$10,0),0)/IFERROR(VLOOKUP($EG206,Data!$B:$CP,Daily!HJ$10,0)+VLOOKUP($IF206,Data!$B:$CP,Daily!LI$10,0),0),0)</f>
      </c>
      <c r="DL209" s="14">
        <f>IFERROR(IFERROR(VLOOKUP($EG209,Data!$B:$CP,Daily!HK$10,0)+VLOOKUP($IF209,Data!$B:$CP,Daily!LJ$10,0),0)/IFERROR(VLOOKUP($EG206,Data!$B:$CP,Daily!HK$10,0)+VLOOKUP($IF206,Data!$B:$CP,Daily!LJ$10,0),0),0)</f>
      </c>
      <c r="DM209" s="14">
        <f>IFERROR(IFERROR(VLOOKUP($EG209,Data!$B:$CP,Daily!HL$10,0)+VLOOKUP($IF209,Data!$B:$CP,Daily!LK$10,0),0)/IFERROR(VLOOKUP($EG206,Data!$B:$CP,Daily!HL$10,0)+VLOOKUP($IF206,Data!$B:$CP,Daily!LK$10,0),0),0)</f>
      </c>
      <c r="DN209" s="14">
        <f>IFERROR(IFERROR(VLOOKUP($EG209,Data!$B:$CP,Daily!HM$10,0)+VLOOKUP($IF209,Data!$B:$CP,Daily!LL$10,0),0)/IFERROR(VLOOKUP($EG206,Data!$B:$CP,Daily!HM$10,0)+VLOOKUP($IF206,Data!$B:$CP,Daily!LL$10,0),0),0)</f>
      </c>
      <c r="DO209" s="14">
        <f>IFERROR(IFERROR(VLOOKUP($EG209,Data!$B:$CP,Daily!HN$10,0)+VLOOKUP($IF209,Data!$B:$CP,Daily!LM$10,0),0)/IFERROR(VLOOKUP($EG206,Data!$B:$CP,Daily!HN$10,0)+VLOOKUP($IF206,Data!$B:$CP,Daily!LM$10,0),0),0)</f>
      </c>
      <c r="DP209" s="14">
        <f>IFERROR(IFERROR(VLOOKUP($EG209,Data!$B:$CP,Daily!HO$10,0)+VLOOKUP($IF209,Data!$B:$CP,Daily!LN$10,0),0)/IFERROR(VLOOKUP($EG206,Data!$B:$CP,Daily!HO$10,0)+VLOOKUP($IF206,Data!$B:$CP,Daily!LN$10,0),0),0)</f>
      </c>
      <c r="DQ209" s="14">
        <f>IFERROR(IFERROR(VLOOKUP($EG209,Data!$B:$CP,Daily!HP$10,0)+VLOOKUP($IF209,Data!$B:$CP,Daily!LO$10,0),0)/IFERROR(VLOOKUP($EG206,Data!$B:$CP,Daily!HP$10,0)+VLOOKUP($IF206,Data!$B:$CP,Daily!LO$10,0),0),0)</f>
      </c>
      <c r="DR209" s="14">
        <f>IFERROR(IFERROR(VLOOKUP($EG209,Data!$B:$CP,Daily!HQ$10,0)+VLOOKUP($IF209,Data!$B:$CP,Daily!LP$10,0),0)/IFERROR(VLOOKUP($EG206,Data!$B:$CP,Daily!HQ$10,0)+VLOOKUP($IF206,Data!$B:$CP,Daily!LP$10,0),0),0)</f>
      </c>
      <c r="DS209" s="14">
        <f>IFERROR(IFERROR(VLOOKUP($EG209,Data!$B:$CP,Daily!HR$10,0)+VLOOKUP($IF209,Data!$B:$CP,Daily!LQ$10,0),0)/IFERROR(VLOOKUP($EG206,Data!$B:$CP,Daily!HR$10,0)+VLOOKUP($IF206,Data!$B:$CP,Daily!LQ$10,0),0),0)</f>
      </c>
      <c r="DT209" s="14">
        <f>IFERROR(IFERROR(VLOOKUP($EG209,Data!$B:$CP,Daily!HS$10,0)+VLOOKUP($IF209,Data!$B:$CP,Daily!LR$10,0),0)/IFERROR(VLOOKUP($EG206,Data!$B:$CP,Daily!HS$10,0)+VLOOKUP($IF206,Data!$B:$CP,Daily!LR$10,0),0),0)</f>
      </c>
      <c r="DU209" s="14">
        <f>IFERROR(IFERROR(VLOOKUP($EG209,Data!$B:$CP,Daily!HT$10,0)+VLOOKUP($IF209,Data!$B:$CP,Daily!LS$10,0),0)/IFERROR(VLOOKUP($EG206,Data!$B:$CP,Daily!HT$10,0)+VLOOKUP($IF206,Data!$B:$CP,Daily!LS$10,0),0),0)</f>
      </c>
      <c r="DV209" s="55"/>
      <c r="DW209" s="14">
        <f t="shared" si="3065"/>
      </c>
      <c r="DX209" s="14">
        <f t="shared" si="3066"/>
      </c>
      <c r="DY209" s="14">
        <f t="shared" si="3145"/>
      </c>
      <c r="DZ209" s="14">
        <f t="shared" si="3146"/>
      </c>
      <c r="EA209" s="14">
        <f t="shared" si="3147"/>
      </c>
      <c r="EB209" s="18"/>
      <c r="EC209" s="14">
        <f t="shared" si="3148"/>
      </c>
      <c r="ED209" s="14">
        <f t="shared" si="3149"/>
      </c>
      <c r="EE209" s="14">
        <f t="shared" si="3150"/>
      </c>
      <c r="EF209" s="16"/>
      <c r="EG209" s="9" t="s">
        <v>959</v>
      </c>
      <c r="EH209" s="9" t="s">
        <v>182</v>
      </c>
      <c r="EI209" s="14">
        <f>IFERROR(VLOOKUP($EG209,Data!$B:$CP,Daily!EI$10,0)/VLOOKUP($EG206,Data!$B:$CP,Daily!EI$10,0),0)</f>
      </c>
      <c r="EJ209" s="14">
        <f>IFERROR(VLOOKUP($EG209,Data!$B:$CP,Daily!EJ$10,0)/VLOOKUP($EG206,Data!$B:$CP,Daily!EJ$10,0),0)</f>
      </c>
      <c r="EK209" s="14">
        <f>IFERROR(VLOOKUP($EG209,Data!$B:$CP,Daily!EK$10,0)/VLOOKUP($EG206,Data!$B:$CP,Daily!EK$10,0),0)</f>
      </c>
      <c r="EL209" s="14">
        <f>IFERROR(VLOOKUP($EG209,Data!$B:$CP,Daily!EL$10,0)/VLOOKUP($EG206,Data!$B:$CP,Daily!EL$10,0),0)</f>
      </c>
      <c r="EM209" s="14">
        <f>IFERROR(VLOOKUP($EG209,Data!$B:$CP,Daily!EM$10,0)/VLOOKUP($EG206,Data!$B:$CP,Daily!EM$10,0),0)</f>
      </c>
      <c r="EN209" s="14">
        <f>IFERROR(VLOOKUP($EG209,Data!$B:$CP,Daily!EN$10,0)/VLOOKUP($EG206,Data!$B:$CP,Daily!EN$10,0),0)</f>
      </c>
      <c r="EO209" s="14">
        <f>IFERROR(VLOOKUP($EG209,Data!$B:$CP,Daily!EO$10,0)/VLOOKUP($EG206,Data!$B:$CP,Daily!EO$10,0),0)</f>
      </c>
      <c r="EP209" s="14">
        <f>IFERROR(VLOOKUP($EG209,Data!$B:$CP,Daily!EP$10,0)/VLOOKUP($EG206,Data!$B:$CP,Daily!EP$10,0),0)</f>
      </c>
      <c r="EQ209" s="14">
        <f>IFERROR(VLOOKUP($EG209,Data!$B:$CP,Daily!EQ$10,0)/VLOOKUP($EG206,Data!$B:$CP,Daily!EQ$10,0),0)</f>
      </c>
      <c r="ER209" s="14">
        <f>IFERROR(VLOOKUP($EG209,Data!$B:$CP,Daily!ER$10,0)/VLOOKUP($EG206,Data!$B:$CP,Daily!ER$10,0),0)</f>
      </c>
      <c r="ES209" s="14">
        <f>IFERROR(VLOOKUP($EG209,Data!$B:$CP,Daily!ES$10,0)/VLOOKUP($EG206,Data!$B:$CP,Daily!ES$10,0),0)</f>
      </c>
      <c r="ET209" s="14">
        <f>IFERROR(VLOOKUP($EG209,Data!$B:$CP,Daily!ET$10,0)/VLOOKUP($EG206,Data!$B:$CP,Daily!ET$10,0),0)</f>
      </c>
      <c r="EU209" s="14">
        <f>IFERROR(VLOOKUP($EG209,Data!$B:$CP,Daily!EU$10,0)/VLOOKUP($EG206,Data!$B:$CP,Daily!EU$10,0),0)</f>
      </c>
      <c r="EV209" s="14">
        <f>IFERROR(VLOOKUP($EG209,Data!$B:$CP,Daily!EV$10,0)/VLOOKUP($EG206,Data!$B:$CP,Daily!EV$10,0),0)</f>
      </c>
      <c r="EW209" s="14">
        <f>IFERROR(VLOOKUP($EG209,Data!$B:$CP,Daily!EW$10,0)/VLOOKUP($EG206,Data!$B:$CP,Daily!EW$10,0),0)</f>
      </c>
      <c r="EX209" s="14">
        <f>IFERROR(VLOOKUP($EG209,Data!$B:$CP,Daily!EX$10,0)/VLOOKUP($EG206,Data!$B:$CP,Daily!EX$10,0),0)</f>
      </c>
      <c r="EY209" s="14">
        <f>IFERROR(VLOOKUP($EG209,Data!$B:$CP,Daily!EY$10,0)/VLOOKUP($EG206,Data!$B:$CP,Daily!EY$10,0),0)</f>
      </c>
      <c r="EZ209" s="14">
        <f>IFERROR(VLOOKUP($EG209,Data!$B:$CP,Daily!EZ$10,0)/VLOOKUP($EG206,Data!$B:$CP,Daily!EZ$10,0),0)</f>
      </c>
      <c r="FA209" s="14">
        <f>IFERROR(VLOOKUP($EG209,Data!$B:$CP,Daily!FA$10,0)/VLOOKUP($EG206,Data!$B:$CP,Daily!FA$10,0),0)</f>
      </c>
      <c r="FB209" s="14">
        <f>IFERROR(VLOOKUP($EG209,Data!$B:$CP,Daily!FB$10,0)/VLOOKUP($EG206,Data!$B:$CP,Daily!FB$10,0),0)</f>
      </c>
      <c r="FC209" s="14">
        <f>IFERROR(VLOOKUP($EG209,Data!$B:$CP,Daily!FC$10,0)/VLOOKUP($EG206,Data!$B:$CP,Daily!FC$10,0),0)</f>
      </c>
      <c r="FD209" s="14">
        <f>IFERROR(VLOOKUP($EG209,Data!$B:$CP,Daily!FD$10,0)/VLOOKUP($EG206,Data!$B:$CP,Daily!FD$10,0),0)</f>
      </c>
      <c r="FE209" s="14">
        <f>IFERROR(VLOOKUP($EG209,Data!$B:$CP,Daily!FE$10,0)/VLOOKUP($EG206,Data!$B:$CP,Daily!FE$10,0),0)</f>
      </c>
      <c r="FF209" s="14">
        <f>IFERROR(VLOOKUP($EG209,Data!$B:$CP,Daily!FF$10,0)/VLOOKUP($EG206,Data!$B:$CP,Daily!FF$10,0),0)</f>
      </c>
      <c r="FG209" s="14">
        <f>IFERROR(VLOOKUP($EG209,Data!$B:$CP,Daily!FG$10,0)/VLOOKUP($EG206,Data!$B:$CP,Daily!FG$10,0),0)</f>
      </c>
      <c r="FH209" s="14">
        <f>IFERROR(VLOOKUP($EG209,Data!$B:$CP,Daily!FH$10,0)/VLOOKUP($EG206,Data!$B:$CP,Daily!FH$10,0),0)</f>
      </c>
      <c r="FI209" s="14">
        <f>IFERROR(VLOOKUP($EG209,Data!$B:$CP,Daily!FI$10,0)/VLOOKUP($EG206,Data!$B:$CP,Daily!FI$10,0),0)</f>
      </c>
      <c r="FJ209" s="14">
        <f>IFERROR(VLOOKUP($EG209,Data!$B:$CP,Daily!FJ$10,0)/VLOOKUP($EG206,Data!$B:$CP,Daily!FJ$10,0),0)</f>
      </c>
      <c r="FK209" s="14">
        <f>IFERROR(VLOOKUP($EG209,Data!$B:$CP,Daily!FK$10,0)/VLOOKUP($EG206,Data!$B:$CP,Daily!FK$10,0),0)</f>
      </c>
      <c r="FL209" s="14">
        <f>IFERROR(VLOOKUP($EG209,Data!$B:$CP,Daily!FL$10,0)/VLOOKUP($EG206,Data!$B:$CP,Daily!FL$10,0),0)</f>
      </c>
      <c r="FM209" s="14">
        <f>IFERROR(VLOOKUP($EG209,Data!$B:$CP,Daily!FM$10,0)/VLOOKUP($EG206,Data!$B:$CP,Daily!FM$10,0),0)</f>
      </c>
      <c r="FN209" s="14">
        <f>IFERROR(VLOOKUP($EG209,Data!$B:$CP,Daily!FN$10,0)/VLOOKUP($EG206,Data!$B:$CP,Daily!FN$10,0),0)</f>
      </c>
      <c r="FO209" s="14">
        <f>IFERROR(VLOOKUP($EG209,Data!$B:$CP,Daily!FO$10,0)/VLOOKUP($EG206,Data!$B:$CP,Daily!FO$10,0),0)</f>
      </c>
      <c r="FP209" s="14">
        <f>IFERROR(VLOOKUP($EG209,Data!$B:$CP,Daily!FP$10,0)/VLOOKUP($EG206,Data!$B:$CP,Daily!FP$10,0),0)</f>
      </c>
      <c r="FQ209" s="14">
        <f>IFERROR(VLOOKUP($EG209,Data!$B:$CP,Daily!FQ$10,0)/VLOOKUP($EG206,Data!$B:$CP,Daily!FQ$10,0),0)</f>
      </c>
      <c r="FR209" s="14">
        <f>IFERROR(VLOOKUP($EG209,Data!$B:$CP,Daily!FR$10,0)/VLOOKUP($EG206,Data!$B:$CP,Daily!FR$10,0),0)</f>
      </c>
      <c r="FS209" s="14">
        <f>IFERROR(VLOOKUP($EG209,Data!$B:$CP,Daily!FS$10,0)/VLOOKUP($EG206,Data!$B:$CP,Daily!FS$10,0),0)</f>
      </c>
      <c r="FT209" s="14">
        <f>IFERROR(VLOOKUP($EG209,Data!$B:$CP,Daily!FT$10,0)/VLOOKUP($EG206,Data!$B:$CP,Daily!FT$10,0),0)</f>
      </c>
      <c r="FU209" s="14">
        <f>IFERROR(VLOOKUP($EG209,Data!$B:$CP,Daily!FU$10,0)/VLOOKUP($EG206,Data!$B:$CP,Daily!FU$10,0),0)</f>
      </c>
      <c r="FV209" s="14">
        <f>IFERROR(VLOOKUP($EG209,Data!$B:$CP,Daily!FV$10,0)/VLOOKUP($EG206,Data!$B:$CP,Daily!FV$10,0),0)</f>
      </c>
      <c r="FW209" s="14">
        <f>IFERROR(VLOOKUP($EG209,Data!$B:$CP,Daily!FW$10,0)/VLOOKUP($EG206,Data!$B:$CP,Daily!FW$10,0),0)</f>
      </c>
      <c r="FX209" s="14">
        <f>IFERROR(VLOOKUP($EG209,Data!$B:$CP,Daily!FX$10,0)/VLOOKUP($EG206,Data!$B:$CP,Daily!FX$10,0),0)</f>
      </c>
      <c r="FY209" s="14">
        <f>IFERROR(VLOOKUP($EG209,Data!$B:$CP,Daily!FY$10,0)/VLOOKUP($EG206,Data!$B:$CP,Daily!FY$10,0),0)</f>
      </c>
      <c r="FZ209" s="14">
        <f>IFERROR(VLOOKUP($EG209,Data!$B:$CP,Daily!FZ$10,0)/VLOOKUP($EG206,Data!$B:$CP,Daily!FZ$10,0),0)</f>
      </c>
      <c r="GA209" s="14">
        <f>IFERROR(VLOOKUP($EG209,Data!$B:$CP,Daily!GA$10,0)/VLOOKUP($EG206,Data!$B:$CP,Daily!GA$10,0),0)</f>
      </c>
      <c r="GB209" s="14">
        <f>IFERROR(VLOOKUP($EG209,Data!$B:$CP,Daily!GB$10,0)/VLOOKUP($EG206,Data!$B:$CP,Daily!GB$10,0),0)</f>
      </c>
      <c r="GC209" s="14">
        <f>IFERROR(VLOOKUP($EG209,Data!$B:$CP,Daily!GC$10,0)/VLOOKUP($EG206,Data!$B:$CP,Daily!GC$10,0),0)</f>
      </c>
      <c r="GD209" s="14">
        <f>IFERROR(VLOOKUP($EG209,Data!$B:$CP,Daily!GD$10,0)/VLOOKUP($EG206,Data!$B:$CP,Daily!GD$10,0),0)</f>
      </c>
      <c r="GE209" s="14">
        <f>IFERROR(VLOOKUP($EG209,Data!$B:$CP,Daily!GE$10,0)/VLOOKUP($EG206,Data!$B:$CP,Daily!GE$10,0),0)</f>
      </c>
      <c r="GF209" s="14">
        <f>IFERROR(VLOOKUP($EG209,Data!$B:$CP,Daily!GF$10,0)/VLOOKUP($EG206,Data!$B:$CP,Daily!GF$10,0),0)</f>
      </c>
      <c r="GG209" s="14">
        <f>IFERROR(VLOOKUP($EG209,Data!$B:$CP,Daily!GG$10,0)/VLOOKUP($EG206,Data!$B:$CP,Daily!GG$10,0),0)</f>
      </c>
      <c r="GH209" s="14">
        <f>IFERROR(VLOOKUP($EG209,Data!$B:$CP,Daily!GH$10,0)/VLOOKUP($EG206,Data!$B:$CP,Daily!GH$10,0),0)</f>
      </c>
      <c r="GI209" s="14">
        <f>IFERROR(VLOOKUP($EG209,Data!$B:$CP,Daily!GI$10,0)/VLOOKUP($EG206,Data!$B:$CP,Daily!GI$10,0),0)</f>
      </c>
      <c r="GJ209" s="14">
        <f>IFERROR(VLOOKUP($EG209,Data!$B:$CP,Daily!GJ$10,0)/VLOOKUP($EG206,Data!$B:$CP,Daily!GJ$10,0),0)</f>
      </c>
      <c r="GK209" s="14">
        <f>IFERROR(VLOOKUP($EG209,Data!$B:$CP,Daily!GK$10,0)/VLOOKUP($EG206,Data!$B:$CP,Daily!GK$10,0),0)</f>
      </c>
      <c r="GL209" s="14">
        <f>IFERROR(VLOOKUP($EG209,Data!$B:$CP,Daily!GL$10,0)/VLOOKUP($EG206,Data!$B:$CP,Daily!GL$10,0),0)</f>
      </c>
      <c r="GM209" s="14">
        <f>IFERROR(VLOOKUP($EG209,Data!$B:$CP,Daily!GM$10,0)/VLOOKUP($EG206,Data!$B:$CP,Daily!GM$10,0),0)</f>
      </c>
      <c r="GN209" s="14">
        <f>IFERROR(VLOOKUP($EG209,Data!$B:$CP,Daily!GN$10,0)/VLOOKUP($EG206,Data!$B:$CP,Daily!GN$10,0),0)</f>
      </c>
      <c r="GO209" s="14">
        <f>IFERROR(VLOOKUP($EG209,Data!$B:$CP,Daily!GO$10,0)/VLOOKUP($EG206,Data!$B:$CP,Daily!GO$10,0),0)</f>
      </c>
      <c r="GP209" s="14">
        <f>IFERROR(VLOOKUP($EG209,Data!$B:$CP,Daily!GP$10,0)/VLOOKUP($EG206,Data!$B:$CP,Daily!GP$10,0),0)</f>
      </c>
      <c r="GQ209" s="14">
        <f>IFERROR(VLOOKUP($EG209,Data!$B:$CP,Daily!GQ$10,0)/VLOOKUP($EG206,Data!$B:$CP,Daily!GQ$10,0),0)</f>
      </c>
      <c r="GR209" s="14">
        <f>IFERROR(VLOOKUP($EG209,Data!$B:$CP,Daily!GR$10,0)/VLOOKUP($EG206,Data!$B:$CP,Daily!GR$10,0),0)</f>
      </c>
      <c r="GS209" s="14">
        <f>IFERROR(VLOOKUP($EG209,Data!$B:$CP,Daily!GS$10,0)/VLOOKUP($EG206,Data!$B:$CP,Daily!GS$10,0),0)</f>
      </c>
      <c r="GT209" s="14">
        <f>IFERROR(VLOOKUP($EG209,Data!$B:$CP,Daily!GT$10,0)/VLOOKUP($EG206,Data!$B:$CP,Daily!GT$10,0),0)</f>
      </c>
      <c r="GU209" s="14">
        <f>IFERROR(VLOOKUP($EG209,Data!$B:$CP,Daily!GU$10,0)/VLOOKUP($EG206,Data!$B:$CP,Daily!GU$10,0),0)</f>
      </c>
      <c r="GV209" s="14">
        <f>IFERROR(VLOOKUP($EG209,Data!$B:$CP,Daily!GV$10,0)/VLOOKUP($EG206,Data!$B:$CP,Daily!GV$10,0),0)</f>
      </c>
      <c r="GW209" s="14">
        <f>IFERROR(VLOOKUP($EG209,Data!$B:$CP,Daily!GW$10,0)/VLOOKUP($EG206,Data!$B:$CP,Daily!GW$10,0),0)</f>
      </c>
      <c r="GX209" s="14">
        <f>IFERROR(VLOOKUP($EG209,Data!$B:$CP,Daily!GX$10,0)/VLOOKUP($EG206,Data!$B:$CP,Daily!GX$10,0),0)</f>
      </c>
      <c r="GY209" s="14">
        <f>IFERROR(VLOOKUP($EG209,Data!$B:$CP,Daily!GY$10,0)/VLOOKUP($EG206,Data!$B:$CP,Daily!GY$10,0),0)</f>
      </c>
      <c r="GZ209" s="14">
        <f>IFERROR(VLOOKUP($EG209,Data!$B:$CP,Daily!GZ$10,0)/VLOOKUP($EG206,Data!$B:$CP,Daily!GZ$10,0),0)</f>
      </c>
      <c r="HA209" s="14">
        <f>IFERROR(VLOOKUP($EG209,Data!$B:$CP,Daily!HA$10,0)/VLOOKUP($EG206,Data!$B:$CP,Daily!HA$10,0),0)</f>
      </c>
      <c r="HB209" s="14">
        <f>IFERROR(VLOOKUP($EG209,Data!$B:$CP,Daily!HB$10,0)/VLOOKUP($EG206,Data!$B:$CP,Daily!HB$10,0),0)</f>
      </c>
      <c r="HC209" s="14">
        <f>IFERROR(VLOOKUP($EG209,Data!$B:$CP,Daily!HC$10,0)/VLOOKUP($EG206,Data!$B:$CP,Daily!HC$10,0),0)</f>
      </c>
      <c r="HD209" s="14">
        <f>IFERROR(VLOOKUP($EG209,Data!$B:$CP,Daily!HD$10,0)/VLOOKUP($EG206,Data!$B:$CP,Daily!HD$10,0),0)</f>
      </c>
      <c r="HE209" s="14">
        <f>IFERROR(VLOOKUP($EG209,Data!$B:$CP,Daily!HE$10,0)/VLOOKUP($EG206,Data!$B:$CP,Daily!HE$10,0),0)</f>
      </c>
      <c r="HF209" s="14">
        <f>IFERROR(VLOOKUP($EG209,Data!$B:$CP,Daily!HF$10,0)/VLOOKUP($EG206,Data!$B:$CP,Daily!HF$10,0),0)</f>
      </c>
      <c r="HG209" s="14">
        <f>IFERROR(VLOOKUP($EG209,Data!$B:$CP,Daily!HG$10,0)/VLOOKUP($EG206,Data!$B:$CP,Daily!HG$10,0),0)</f>
      </c>
      <c r="HH209" s="14">
        <f>IFERROR(VLOOKUP($EG209,Data!$B:$CP,Daily!HH$10,0)/VLOOKUP($EG206,Data!$B:$CP,Daily!HH$10,0),0)</f>
      </c>
      <c r="HI209" s="14">
        <f>IFERROR(VLOOKUP($EG209,Data!$B:$CP,Daily!HI$10,0)/VLOOKUP($EG206,Data!$B:$CP,Daily!HI$10,0),0)</f>
      </c>
      <c r="HJ209" s="14">
        <f>IFERROR(VLOOKUP($EG209,Data!$B:$CP,Daily!HJ$10,0)/VLOOKUP($EG206,Data!$B:$CP,Daily!HJ$10,0),0)</f>
      </c>
      <c r="HK209" s="14">
        <f>IFERROR(VLOOKUP($EG209,Data!$B:$CP,Daily!HK$10,0)/VLOOKUP($EG206,Data!$B:$CP,Daily!HK$10,0),0)</f>
      </c>
      <c r="HL209" s="14">
        <f>IFERROR(VLOOKUP($EG209,Data!$B:$CP,Daily!HL$10,0)/VLOOKUP($EG206,Data!$B:$CP,Daily!HL$10,0),0)</f>
      </c>
      <c r="HM209" s="14">
        <f>IFERROR(VLOOKUP($EG209,Data!$B:$CP,Daily!HM$10,0)/VLOOKUP($EG206,Data!$B:$CP,Daily!HM$10,0),0)</f>
      </c>
      <c r="HN209" s="14">
        <f>IFERROR(VLOOKUP($EG209,Data!$B:$CP,Daily!HN$10,0)/VLOOKUP($EG206,Data!$B:$CP,Daily!HN$10,0),0)</f>
      </c>
      <c r="HO209" s="14">
        <f>IFERROR(VLOOKUP($EG209,Data!$B:$CP,Daily!HO$10,0)/VLOOKUP($EG206,Data!$B:$CP,Daily!HO$10,0),0)</f>
      </c>
      <c r="HP209" s="14">
        <f>IFERROR(VLOOKUP($EG209,Data!$B:$CP,Daily!HP$10,0)/VLOOKUP($EG206,Data!$B:$CP,Daily!HP$10,0),0)</f>
      </c>
      <c r="HQ209" s="14">
        <f>IFERROR(VLOOKUP($EG209,Data!$B:$CP,Daily!HQ$10,0)/VLOOKUP($EG206,Data!$B:$CP,Daily!HQ$10,0),0)</f>
      </c>
      <c r="HR209" s="14">
        <f>IFERROR(VLOOKUP($EG209,Data!$B:$CP,Daily!HR$10,0)/VLOOKUP($EG206,Data!$B:$CP,Daily!HR$10,0),0)</f>
      </c>
      <c r="HS209" s="14">
        <f>IFERROR(VLOOKUP($EG209,Data!$B:$CP,Daily!HS$10,0)/VLOOKUP($EG206,Data!$B:$CP,Daily!HS$10,0),0)</f>
      </c>
      <c r="HT209" s="14">
        <f>IFERROR(VLOOKUP($EG209,Data!$B:$CP,Daily!HT$10,0)/VLOOKUP($EG206,Data!$B:$CP,Daily!HT$10,0),0)</f>
      </c>
      <c r="HU209" s="17"/>
      <c r="HV209" s="52">
        <f t="shared" si="1902"/>
      </c>
      <c r="HW209" s="52">
        <f t="shared" si="1903"/>
      </c>
      <c r="HX209" s="52">
        <f t="shared" si="3071"/>
      </c>
      <c r="HY209" s="52">
        <f t="shared" si="3072"/>
      </c>
      <c r="HZ209" s="52">
        <f t="shared" si="3073"/>
      </c>
      <c r="IA209" s="55"/>
      <c r="IB209" s="14">
        <f t="shared" si="3074"/>
      </c>
      <c r="IC209" s="14">
        <f t="shared" si="3151"/>
      </c>
      <c r="ID209" s="14">
        <f t="shared" si="3152"/>
      </c>
      <c r="IE209" s="16"/>
      <c r="IF209" s="9" t="s">
        <v>960</v>
      </c>
      <c r="IG209" s="9" t="s">
        <v>182</v>
      </c>
      <c r="IH209" s="14">
        <f>IFERROR(VLOOKUP($IF209,Data!$B:$CP,Daily!IH$10,0)/VLOOKUP($IF206,Data!$B:$CP,Daily!IH$10,0),0)</f>
      </c>
      <c r="II209" s="14">
        <f>IFERROR(VLOOKUP($IF209,Data!$B:$CP,Daily!II$10,0)/VLOOKUP($IF206,Data!$B:$CP,Daily!II$10,0),0)</f>
      </c>
      <c r="IJ209" s="14">
        <f>IFERROR(VLOOKUP($IF209,Data!$B:$CP,Daily!IJ$10,0)/VLOOKUP($IF206,Data!$B:$CP,Daily!IJ$10,0),0)</f>
      </c>
      <c r="IK209" s="14">
        <f>IFERROR(VLOOKUP($IF209,Data!$B:$CP,Daily!IK$10,0)/VLOOKUP($IF206,Data!$B:$CP,Daily!IK$10,0),0)</f>
      </c>
      <c r="IL209" s="14">
        <f>IFERROR(VLOOKUP($IF209,Data!$B:$CP,Daily!IL$10,0)/VLOOKUP($IF206,Data!$B:$CP,Daily!IL$10,0),0)</f>
      </c>
      <c r="IM209" s="14">
        <f>IFERROR(VLOOKUP($IF209,Data!$B:$CP,Daily!IM$10,0)/VLOOKUP($IF206,Data!$B:$CP,Daily!IM$10,0),0)</f>
      </c>
      <c r="IN209" s="14">
        <f>IFERROR(VLOOKUP($IF209,Data!$B:$CP,Daily!IN$10,0)/VLOOKUP($IF206,Data!$B:$CP,Daily!IN$10,0),0)</f>
      </c>
      <c r="IO209" s="14">
        <f>IFERROR(VLOOKUP($IF209,Data!$B:$CP,Daily!IO$10,0)/VLOOKUP($IF206,Data!$B:$CP,Daily!IO$10,0),0)</f>
      </c>
      <c r="IP209" s="14">
        <f>IFERROR(VLOOKUP($IF209,Data!$B:$CP,Daily!IP$10,0)/VLOOKUP($IF206,Data!$B:$CP,Daily!IP$10,0),0)</f>
      </c>
      <c r="IQ209" s="14">
        <f>IFERROR(VLOOKUP($IF209,Data!$B:$CP,Daily!IQ$10,0)/VLOOKUP($IF206,Data!$B:$CP,Daily!IQ$10,0),0)</f>
      </c>
      <c r="IR209" s="14">
        <f>IFERROR(VLOOKUP($IF209,Data!$B:$CP,Daily!IR$10,0)/VLOOKUP($IF206,Data!$B:$CP,Daily!IR$10,0),0)</f>
      </c>
      <c r="IS209" s="14">
        <f>IFERROR(VLOOKUP($IF209,Data!$B:$CP,Daily!IS$10,0)/VLOOKUP($IF206,Data!$B:$CP,Daily!IS$10,0),0)</f>
      </c>
      <c r="IT209" s="14">
        <f>IFERROR(VLOOKUP($IF209,Data!$B:$CP,Daily!IT$10,0)/VLOOKUP($IF206,Data!$B:$CP,Daily!IT$10,0),0)</f>
      </c>
      <c r="IU209" s="14">
        <f>IFERROR(VLOOKUP($IF209,Data!$B:$CP,Daily!IU$10,0)/VLOOKUP($IF206,Data!$B:$CP,Daily!IU$10,0),0)</f>
      </c>
      <c r="IV209" s="14">
        <f>IFERROR(VLOOKUP($IF209,Data!$B:$CP,Daily!IV$10,0)/VLOOKUP($IF206,Data!$B:$CP,Daily!IV$10,0),0)</f>
      </c>
      <c r="IW209" s="14">
        <f>IFERROR(VLOOKUP($IF209,Data!$B:$CP,Daily!IW$10,0)/VLOOKUP($IF206,Data!$B:$CP,Daily!IW$10,0),0)</f>
      </c>
      <c r="IX209" s="14">
        <f>IFERROR(VLOOKUP($IF209,Data!$B:$CP,Daily!IX$10,0)/VLOOKUP($IF206,Data!$B:$CP,Daily!IX$10,0),0)</f>
      </c>
      <c r="IY209" s="14">
        <f>IFERROR(VLOOKUP($IF209,Data!$B:$CP,Daily!IY$10,0)/VLOOKUP($IF206,Data!$B:$CP,Daily!IY$10,0),0)</f>
      </c>
      <c r="IZ209" s="14">
        <f>IFERROR(VLOOKUP($IF209,Data!$B:$CP,Daily!IZ$10,0)/VLOOKUP($IF206,Data!$B:$CP,Daily!IZ$10,0),0)</f>
      </c>
      <c r="JA209" s="14">
        <f>IFERROR(VLOOKUP($IF209,Data!$B:$CP,Daily!JA$10,0)/VLOOKUP($IF206,Data!$B:$CP,Daily!JA$10,0),0)</f>
      </c>
      <c r="JB209" s="14">
        <f>IFERROR(VLOOKUP($IF209,Data!$B:$CP,Daily!JB$10,0)/VLOOKUP($IF206,Data!$B:$CP,Daily!JB$10,0),0)</f>
      </c>
      <c r="JC209" s="14">
        <f>IFERROR(VLOOKUP($IF209,Data!$B:$CP,Daily!JC$10,0)/VLOOKUP($IF206,Data!$B:$CP,Daily!JC$10,0),0)</f>
      </c>
      <c r="JD209" s="14">
        <f>IFERROR(VLOOKUP($IF209,Data!$B:$CP,Daily!JD$10,0)/VLOOKUP($IF206,Data!$B:$CP,Daily!JD$10,0),0)</f>
      </c>
      <c r="JE209" s="14">
        <f>IFERROR(VLOOKUP($IF209,Data!$B:$CP,Daily!JE$10,0)/VLOOKUP($IF206,Data!$B:$CP,Daily!JE$10,0),0)</f>
      </c>
      <c r="JF209" s="14">
        <f>IFERROR(VLOOKUP($IF209,Data!$B:$CP,Daily!JF$10,0)/VLOOKUP($IF206,Data!$B:$CP,Daily!JF$10,0),0)</f>
      </c>
      <c r="JG209" s="14">
        <f>IFERROR(VLOOKUP($IF209,Data!$B:$CP,Daily!JG$10,0)/VLOOKUP($IF206,Data!$B:$CP,Daily!JG$10,0),0)</f>
      </c>
      <c r="JH209" s="14">
        <f>IFERROR(VLOOKUP($IF209,Data!$B:$CP,Daily!JH$10,0)/VLOOKUP($IF206,Data!$B:$CP,Daily!JH$10,0),0)</f>
      </c>
      <c r="JI209" s="14">
        <f>IFERROR(VLOOKUP($IF209,Data!$B:$CP,Daily!JI$10,0)/VLOOKUP($IF206,Data!$B:$CP,Daily!JI$10,0),0)</f>
      </c>
      <c r="JJ209" s="14">
        <f>IFERROR(VLOOKUP($IF209,Data!$B:$CP,Daily!JJ$10,0)/VLOOKUP($IF206,Data!$B:$CP,Daily!JJ$10,0),0)</f>
      </c>
      <c r="JK209" s="14">
        <f>IFERROR(VLOOKUP($IF209,Data!$B:$CP,Daily!JK$10,0)/VLOOKUP($IF206,Data!$B:$CP,Daily!JK$10,0),0)</f>
      </c>
      <c r="JL209" s="14">
        <f>IFERROR(VLOOKUP($IF209,Data!$B:$CP,Daily!JL$10,0)/VLOOKUP($IF206,Data!$B:$CP,Daily!JL$10,0),0)</f>
      </c>
      <c r="JM209" s="14">
        <f>IFERROR(VLOOKUP($IF209,Data!$B:$CP,Daily!JM$10,0)/VLOOKUP($IF206,Data!$B:$CP,Daily!JM$10,0),0)</f>
      </c>
      <c r="JN209" s="14">
        <f>IFERROR(VLOOKUP($IF209,Data!$B:$CP,Daily!JN$10,0)/VLOOKUP($IF206,Data!$B:$CP,Daily!JN$10,0),0)</f>
      </c>
      <c r="JO209" s="14">
        <f>IFERROR(VLOOKUP($IF209,Data!$B:$CP,Daily!JO$10,0)/VLOOKUP($IF206,Data!$B:$CP,Daily!JO$10,0),0)</f>
      </c>
      <c r="JP209" s="14">
        <f>IFERROR(VLOOKUP($IF209,Data!$B:$CP,Daily!JP$10,0)/VLOOKUP($IF206,Data!$B:$CP,Daily!JP$10,0),0)</f>
      </c>
      <c r="JQ209" s="14">
        <f>IFERROR(VLOOKUP($IF209,Data!$B:$CP,Daily!JQ$10,0)/VLOOKUP($IF206,Data!$B:$CP,Daily!JQ$10,0),0)</f>
      </c>
      <c r="JR209" s="14">
        <f>IFERROR(VLOOKUP($IF209,Data!$B:$CP,Daily!JR$10,0)/VLOOKUP($IF206,Data!$B:$CP,Daily!JR$10,0),0)</f>
      </c>
      <c r="JS209" s="14">
        <f>IFERROR(VLOOKUP($IF209,Data!$B:$CP,Daily!JS$10,0)/VLOOKUP($IF206,Data!$B:$CP,Daily!JS$10,0),0)</f>
      </c>
      <c r="JT209" s="14">
        <f>IFERROR(VLOOKUP($IF209,Data!$B:$CP,Daily!JT$10,0)/VLOOKUP($IF206,Data!$B:$CP,Daily!JT$10,0),0)</f>
      </c>
      <c r="JU209" s="14">
        <f>IFERROR(VLOOKUP($IF209,Data!$B:$CP,Daily!JU$10,0)/VLOOKUP($IF206,Data!$B:$CP,Daily!JU$10,0),0)</f>
      </c>
      <c r="JV209" s="14">
        <f>IFERROR(VLOOKUP($IF209,Data!$B:$CP,Daily!JV$10,0)/VLOOKUP($IF206,Data!$B:$CP,Daily!JV$10,0),0)</f>
      </c>
      <c r="JW209" s="14">
        <f>IFERROR(VLOOKUP($IF209,Data!$B:$CP,Daily!JW$10,0)/VLOOKUP($IF206,Data!$B:$CP,Daily!JW$10,0),0)</f>
      </c>
      <c r="JX209" s="14">
        <f>IFERROR(VLOOKUP($IF209,Data!$B:$CP,Daily!JX$10,0)/VLOOKUP($IF206,Data!$B:$CP,Daily!JX$10,0),0)</f>
      </c>
      <c r="JY209" s="14">
        <f>IFERROR(VLOOKUP($IF209,Data!$B:$CP,Daily!JY$10,0)/VLOOKUP($IF206,Data!$B:$CP,Daily!JY$10,0),0)</f>
      </c>
      <c r="JZ209" s="14">
        <f>IFERROR(VLOOKUP($IF209,Data!$B:$CP,Daily!JZ$10,0)/VLOOKUP($IF206,Data!$B:$CP,Daily!JZ$10,0),0)</f>
      </c>
      <c r="KA209" s="14">
        <f>IFERROR(VLOOKUP($IF209,Data!$B:$CP,Daily!KA$10,0)/VLOOKUP($IF206,Data!$B:$CP,Daily!KA$10,0),0)</f>
      </c>
      <c r="KB209" s="14">
        <f>IFERROR(VLOOKUP($IF209,Data!$B:$CP,Daily!KB$10,0)/VLOOKUP($IF206,Data!$B:$CP,Daily!KB$10,0),0)</f>
      </c>
      <c r="KC209" s="14">
        <f>IFERROR(VLOOKUP($IF209,Data!$B:$CP,Daily!KC$10,0)/VLOOKUP($IF206,Data!$B:$CP,Daily!KC$10,0),0)</f>
      </c>
      <c r="KD209" s="14">
        <f>IFERROR(VLOOKUP($IF209,Data!$B:$CP,Daily!KD$10,0)/VLOOKUP($IF206,Data!$B:$CP,Daily!KD$10,0),0)</f>
      </c>
      <c r="KE209" s="14">
        <f>IFERROR(VLOOKUP($IF209,Data!$B:$CP,Daily!KE$10,0)/VLOOKUP($IF206,Data!$B:$CP,Daily!KE$10,0),0)</f>
      </c>
      <c r="KF209" s="14">
        <f>IFERROR(VLOOKUP($IF209,Data!$B:$CP,Daily!KF$10,0)/VLOOKUP($IF206,Data!$B:$CP,Daily!KF$10,0),0)</f>
      </c>
      <c r="KG209" s="14">
        <f>IFERROR(VLOOKUP($IF209,Data!$B:$CP,Daily!KG$10,0)/VLOOKUP($IF206,Data!$B:$CP,Daily!KG$10,0),0)</f>
      </c>
      <c r="KH209" s="14">
        <f>IFERROR(VLOOKUP($IF209,Data!$B:$CP,Daily!KH$10,0)/VLOOKUP($IF206,Data!$B:$CP,Daily!KH$10,0),0)</f>
      </c>
      <c r="KI209" s="14">
        <f>IFERROR(VLOOKUP($IF209,Data!$B:$CP,Daily!KI$10,0)/VLOOKUP($IF206,Data!$B:$CP,Daily!KI$10,0),0)</f>
      </c>
      <c r="KJ209" s="14">
        <f>IFERROR(VLOOKUP($IF209,Data!$B:$CP,Daily!KJ$10,0)/VLOOKUP($IF206,Data!$B:$CP,Daily!KJ$10,0),0)</f>
      </c>
      <c r="KK209" s="14">
        <f>IFERROR(VLOOKUP($IF209,Data!$B:$CP,Daily!KK$10,0)/VLOOKUP($IF206,Data!$B:$CP,Daily!KK$10,0),0)</f>
      </c>
      <c r="KL209" s="14">
        <f>IFERROR(VLOOKUP($IF209,Data!$B:$CP,Daily!KL$10,0)/VLOOKUP($IF206,Data!$B:$CP,Daily!KL$10,0),0)</f>
      </c>
      <c r="KM209" s="14">
        <f>IFERROR(VLOOKUP($IF209,Data!$B:$CP,Daily!KM$10,0)/VLOOKUP($IF206,Data!$B:$CP,Daily!KM$10,0),0)</f>
      </c>
      <c r="KN209" s="14">
        <f>IFERROR(VLOOKUP($IF209,Data!$B:$CP,Daily!KN$10,0)/VLOOKUP($IF206,Data!$B:$CP,Daily!KN$10,0),0)</f>
      </c>
      <c r="KO209" s="14">
        <f>IFERROR(VLOOKUP($IF209,Data!$B:$CP,Daily!KO$10,0)/VLOOKUP($IF206,Data!$B:$CP,Daily!KO$10,0),0)</f>
      </c>
      <c r="KP209" s="14">
        <f>IFERROR(VLOOKUP($IF209,Data!$B:$CP,Daily!KP$10,0)/VLOOKUP($IF206,Data!$B:$CP,Daily!KP$10,0),0)</f>
      </c>
      <c r="KQ209" s="14">
        <f>IFERROR(VLOOKUP($IF209,Data!$B:$CP,Daily!KQ$10,0)/VLOOKUP($IF206,Data!$B:$CP,Daily!KQ$10,0),0)</f>
      </c>
      <c r="KR209" s="14">
        <f>IFERROR(VLOOKUP($IF209,Data!$B:$CP,Daily!KR$10,0)/VLOOKUP($IF206,Data!$B:$CP,Daily!KR$10,0),0)</f>
      </c>
      <c r="KS209" s="14">
        <f>IFERROR(VLOOKUP($IF209,Data!$B:$CP,Daily!KS$10,0)/VLOOKUP($IF206,Data!$B:$CP,Daily!KS$10,0),0)</f>
      </c>
      <c r="KT209" s="14">
        <f>IFERROR(VLOOKUP($IF209,Data!$B:$CP,Daily!KT$10,0)/VLOOKUP($IF206,Data!$B:$CP,Daily!KT$10,0),0)</f>
      </c>
      <c r="KU209" s="14">
        <f>IFERROR(VLOOKUP($IF209,Data!$B:$CP,Daily!KU$10,0)/VLOOKUP($IF206,Data!$B:$CP,Daily!KU$10,0),0)</f>
      </c>
      <c r="KV209" s="14">
        <f>IFERROR(VLOOKUP($IF209,Data!$B:$CP,Daily!KV$10,0)/VLOOKUP($IF206,Data!$B:$CP,Daily!KV$10,0),0)</f>
      </c>
      <c r="KW209" s="14">
        <f>IFERROR(VLOOKUP($IF209,Data!$B:$CP,Daily!KW$10,0)/VLOOKUP($IF206,Data!$B:$CP,Daily!KW$10,0),0)</f>
      </c>
      <c r="KX209" s="14">
        <f>IFERROR(VLOOKUP($IF209,Data!$B:$CP,Daily!KX$10,0)/VLOOKUP($IF206,Data!$B:$CP,Daily!KX$10,0),0)</f>
      </c>
      <c r="KY209" s="14">
        <f>IFERROR(VLOOKUP($IF209,Data!$B:$CP,Daily!KY$10,0)/VLOOKUP($IF206,Data!$B:$CP,Daily!KY$10,0),0)</f>
      </c>
      <c r="KZ209" s="14">
        <f>IFERROR(VLOOKUP($IF209,Data!$B:$CP,Daily!KZ$10,0)/VLOOKUP($IF206,Data!$B:$CP,Daily!KZ$10,0),0)</f>
      </c>
      <c r="LA209" s="14">
        <f>IFERROR(VLOOKUP($IF209,Data!$B:$CP,Daily!LA$10,0)/VLOOKUP($IF206,Data!$B:$CP,Daily!LA$10,0),0)</f>
      </c>
      <c r="LB209" s="14">
        <f>IFERROR(VLOOKUP($IF209,Data!$B:$CP,Daily!LB$10,0)/VLOOKUP($IF206,Data!$B:$CP,Daily!LB$10,0),0)</f>
      </c>
      <c r="LC209" s="14">
        <f>IFERROR(VLOOKUP($IF209,Data!$B:$CP,Daily!LC$10,0)/VLOOKUP($IF206,Data!$B:$CP,Daily!LC$10,0),0)</f>
      </c>
      <c r="LD209" s="14">
        <f>IFERROR(VLOOKUP($IF209,Data!$B:$CP,Daily!LD$10,0)/VLOOKUP($IF206,Data!$B:$CP,Daily!LD$10,0),0)</f>
      </c>
      <c r="LE209" s="14">
        <f>IFERROR(VLOOKUP($IF209,Data!$B:$CP,Daily!LE$10,0)/VLOOKUP($IF206,Data!$B:$CP,Daily!LE$10,0),0)</f>
      </c>
      <c r="LF209" s="14">
        <f>IFERROR(VLOOKUP($IF209,Data!$B:$CP,Daily!LF$10,0)/VLOOKUP($IF206,Data!$B:$CP,Daily!LF$10,0),0)</f>
      </c>
      <c r="LG209" s="14">
        <f>IFERROR(VLOOKUP($IF209,Data!$B:$CP,Daily!LG$10,0)/VLOOKUP($IF206,Data!$B:$CP,Daily!LG$10,0),0)</f>
      </c>
      <c r="LH209" s="14">
        <f>IFERROR(VLOOKUP($IF209,Data!$B:$CP,Daily!LH$10,0)/VLOOKUP($IF206,Data!$B:$CP,Daily!LH$10,0),0)</f>
      </c>
      <c r="LI209" s="14">
        <f>IFERROR(VLOOKUP($IF209,Data!$B:$CP,Daily!LI$10,0)/VLOOKUP($IF206,Data!$B:$CP,Daily!LI$10,0),0)</f>
      </c>
      <c r="LJ209" s="14">
        <f>IFERROR(VLOOKUP($IF209,Data!$B:$CP,Daily!LJ$10,0)/VLOOKUP($IF206,Data!$B:$CP,Daily!LJ$10,0),0)</f>
      </c>
      <c r="LK209" s="14">
        <f>IFERROR(VLOOKUP($IF209,Data!$B:$CP,Daily!LK$10,0)/VLOOKUP($IF206,Data!$B:$CP,Daily!LK$10,0),0)</f>
      </c>
      <c r="LL209" s="14">
        <f>IFERROR(VLOOKUP($IF209,Data!$B:$CP,Daily!LL$10,0)/VLOOKUP($IF206,Data!$B:$CP,Daily!LL$10,0),0)</f>
      </c>
      <c r="LM209" s="14">
        <f>IFERROR(VLOOKUP($IF209,Data!$B:$CP,Daily!LM$10,0)/VLOOKUP($IF206,Data!$B:$CP,Daily!LM$10,0),0)</f>
      </c>
      <c r="LN209" s="14">
        <f>IFERROR(VLOOKUP($IF209,Data!$B:$CP,Daily!LN$10,0)/VLOOKUP($IF206,Data!$B:$CP,Daily!LN$10,0),0)</f>
      </c>
      <c r="LO209" s="14">
        <f>IFERROR(VLOOKUP($IF209,Data!$B:$CP,Daily!LO$10,0)/VLOOKUP($IF206,Data!$B:$CP,Daily!LO$10,0),0)</f>
      </c>
      <c r="LP209" s="14">
        <f>IFERROR(VLOOKUP($IF209,Data!$B:$CP,Daily!LP$10,0)/VLOOKUP($IF206,Data!$B:$CP,Daily!LP$10,0),0)</f>
      </c>
      <c r="LQ209" s="14">
        <f>IFERROR(VLOOKUP($IF209,Data!$B:$CP,Daily!LQ$10,0)/VLOOKUP($IF206,Data!$B:$CP,Daily!LQ$10,0),0)</f>
      </c>
      <c r="LR209" s="14">
        <f>IFERROR(VLOOKUP($IF209,Data!$B:$CP,Daily!LR$10,0)/VLOOKUP($IF206,Data!$B:$CP,Daily!LR$10,0),0)</f>
      </c>
      <c r="LS209" s="14">
        <f>IFERROR(VLOOKUP($IF209,Data!$B:$CP,Daily!LS$10,0)/VLOOKUP($IF206,Data!$B:$CP,Daily!LS$10,0),0)</f>
      </c>
      <c r="LU209" s="52">
        <f t="shared" si="3075"/>
      </c>
      <c r="LV209" s="52">
        <f t="shared" si="3076"/>
      </c>
      <c r="LW209" s="52">
        <f t="shared" si="3077"/>
      </c>
      <c r="LX209" s="52">
        <f t="shared" si="3078"/>
      </c>
      <c r="LY209" s="52">
        <f t="shared" si="3079"/>
      </c>
      <c r="LZ209" s="53"/>
      <c r="MA209" s="14">
        <f t="shared" si="3080"/>
      </c>
      <c r="MB209" s="14">
        <f t="shared" si="3153"/>
      </c>
      <c r="MC209" s="14">
        <f t="shared" si="3154"/>
      </c>
    </row>
    <row r="210" spans="1:342" x14ac:dyDescent="0.25">
      <c r="D210" s="135" t="s">
        <v>947</v>
      </c>
      <c r="E210" s="67" t="str">
        <f>VLOOKUP($D210,'Metric Nature'!$C:$D,2,0)&amp;IF(($F210&lt;(EA210)),"Below",IF(($F210&gt;(DZ210)),"Above","Within"))</f>
      </c>
      <c r="F210" s="62">
        <f t="shared" ref="F210" si="3165">DU210</f>
      </c>
      <c r="G210" s="92">
        <f t="shared" ref="G210" si="3166">ED210</f>
      </c>
      <c r="H210" s="62">
        <f t="shared" ref="H210" si="3167">IFERROR(((F210-G210)/G210),0)</f>
      </c>
      <c r="I210" s="89">
        <f t="shared" ref="I210" si="3168">EE210</f>
      </c>
      <c r="J210" s="62">
        <f t="shared" ref="J210" si="3169">IFERROR(((F210-I210)/I210),0)</f>
      </c>
      <c r="K210" s="62"/>
      <c r="L210" s="64"/>
      <c r="M210" s="67" t="str">
        <f>VLOOKUP($D210,'Metric Nature'!$C:$D,2,0)&amp;IF(($N210&lt;(HZ210)),"Below",IF(($N210&gt;(HY210)),"Above","Within"))</f>
      </c>
      <c r="N210" s="71">
        <f t="shared" si="3135"/>
      </c>
      <c r="O210" s="63">
        <f t="shared" si="3136"/>
      </c>
      <c r="P210" s="98">
        <f t="shared" si="3137"/>
      </c>
      <c r="Q210" s="63">
        <f t="shared" si="3138"/>
      </c>
      <c r="R210" s="69">
        <f t="shared" si="3139"/>
      </c>
      <c r="S210" s="62"/>
      <c r="T210" s="64"/>
      <c r="U210" s="67" t="str">
        <f>VLOOKUP($D210,'Metric Nature'!$C:$D,2,0)&amp;IF(($V210&lt;(LY210)),"Below",IF(($V210&gt;(LX210)),"Above","Within"))</f>
      </c>
      <c r="V210" s="62">
        <f t="shared" ref="V210" si="3170">LS210</f>
      </c>
      <c r="W210" s="63">
        <f t="shared" ref="W210" si="3171">MB210</f>
      </c>
      <c r="X210" s="62">
        <f t="shared" ref="X210" si="3172">IFERROR(((V210-W210)/W210),0)</f>
      </c>
      <c r="Y210" s="63">
        <f t="shared" ref="Y210" si="3173">MC210</f>
      </c>
      <c r="Z210" s="62">
        <f t="shared" ref="Z210" si="3174">IFERROR(((V210-Y210)/Y210),0)</f>
      </c>
      <c r="AA210" s="62"/>
      <c r="AB210" s="64"/>
      <c r="AC210" s="60"/>
      <c r="AI210" s="9" t="s">
        <v>947</v>
      </c>
      <c r="AJ210" s="14">
        <f>IFERROR(IFERROR(VLOOKUP($EG210,Data!$B:$CP,Daily!EI$10,0)+VLOOKUP($IF210,Data!$B:$CP,Daily!IH$10,0),0)/IFERROR(VLOOKUP($EG206,Data!$B:$CP,Daily!EI$10,0)+VLOOKUP($IF206,Data!$B:$CP,Daily!IH$10,0),0),0)</f>
      </c>
      <c r="AK210" s="14">
        <f>IFERROR(IFERROR(VLOOKUP($EG210,Data!$B:$CP,Daily!EJ$10,0)+VLOOKUP($IF210,Data!$B:$CP,Daily!II$10,0),0)/IFERROR(VLOOKUP($EG206,Data!$B:$CP,Daily!EJ$10,0)+VLOOKUP($IF206,Data!$B:$CP,Daily!II$10,0),0),0)</f>
      </c>
      <c r="AL210" s="14">
        <f>IFERROR(IFERROR(VLOOKUP($EG210,Data!$B:$CP,Daily!EK$10,0)+VLOOKUP($IF210,Data!$B:$CP,Daily!IJ$10,0),0)/IFERROR(VLOOKUP($EG206,Data!$B:$CP,Daily!EK$10,0)+VLOOKUP($IF206,Data!$B:$CP,Daily!IJ$10,0),0),0)</f>
      </c>
      <c r="AM210" s="14">
        <f>IFERROR(IFERROR(VLOOKUP($EG210,Data!$B:$CP,Daily!EL$10,0)+VLOOKUP($IF210,Data!$B:$CP,Daily!IK$10,0),0)/IFERROR(VLOOKUP($EG206,Data!$B:$CP,Daily!EL$10,0)+VLOOKUP($IF206,Data!$B:$CP,Daily!IK$10,0),0),0)</f>
      </c>
      <c r="AN210" s="14">
        <f>IFERROR(IFERROR(VLOOKUP($EG210,Data!$B:$CP,Daily!EM$10,0)+VLOOKUP($IF210,Data!$B:$CP,Daily!IL$10,0),0)/IFERROR(VLOOKUP($EG206,Data!$B:$CP,Daily!EM$10,0)+VLOOKUP($IF206,Data!$B:$CP,Daily!IL$10,0),0),0)</f>
      </c>
      <c r="AO210" s="14">
        <f>IFERROR(IFERROR(VLOOKUP($EG210,Data!$B:$CP,Daily!EN$10,0)+VLOOKUP($IF210,Data!$B:$CP,Daily!IM$10,0),0)/IFERROR(VLOOKUP($EG206,Data!$B:$CP,Daily!EN$10,0)+VLOOKUP($IF206,Data!$B:$CP,Daily!IM$10,0),0),0)</f>
      </c>
      <c r="AP210" s="14">
        <f>IFERROR(IFERROR(VLOOKUP($EG210,Data!$B:$CP,Daily!EO$10,0)+VLOOKUP($IF210,Data!$B:$CP,Daily!IN$10,0),0)/IFERROR(VLOOKUP($EG206,Data!$B:$CP,Daily!EO$10,0)+VLOOKUP($IF206,Data!$B:$CP,Daily!IN$10,0),0),0)</f>
      </c>
      <c r="AQ210" s="14">
        <f>IFERROR(IFERROR(VLOOKUP($EG210,Data!$B:$CP,Daily!EP$10,0)+VLOOKUP($IF210,Data!$B:$CP,Daily!IO$10,0),0)/IFERROR(VLOOKUP($EG206,Data!$B:$CP,Daily!EP$10,0)+VLOOKUP($IF206,Data!$B:$CP,Daily!IO$10,0),0),0)</f>
      </c>
      <c r="AR210" s="14">
        <f>IFERROR(IFERROR(VLOOKUP($EG210,Data!$B:$CP,Daily!EQ$10,0)+VLOOKUP($IF210,Data!$B:$CP,Daily!IP$10,0),0)/IFERROR(VLOOKUP($EG206,Data!$B:$CP,Daily!EQ$10,0)+VLOOKUP($IF206,Data!$B:$CP,Daily!IP$10,0),0),0)</f>
      </c>
      <c r="AS210" s="14">
        <f>IFERROR(IFERROR(VLOOKUP($EG210,Data!$B:$CP,Daily!ER$10,0)+VLOOKUP($IF210,Data!$B:$CP,Daily!IQ$10,0),0)/IFERROR(VLOOKUP($EG206,Data!$B:$CP,Daily!ER$10,0)+VLOOKUP($IF206,Data!$B:$CP,Daily!IQ$10,0),0),0)</f>
      </c>
      <c r="AT210" s="14">
        <f>IFERROR(IFERROR(VLOOKUP($EG210,Data!$B:$CP,Daily!ES$10,0)+VLOOKUP($IF210,Data!$B:$CP,Daily!IR$10,0),0)/IFERROR(VLOOKUP($EG206,Data!$B:$CP,Daily!ES$10,0)+VLOOKUP($IF206,Data!$B:$CP,Daily!IR$10,0),0),0)</f>
      </c>
      <c r="AU210" s="14">
        <f>IFERROR(IFERROR(VLOOKUP($EG210,Data!$B:$CP,Daily!ET$10,0)+VLOOKUP($IF210,Data!$B:$CP,Daily!IS$10,0),0)/IFERROR(VLOOKUP($EG206,Data!$B:$CP,Daily!ET$10,0)+VLOOKUP($IF206,Data!$B:$CP,Daily!IS$10,0),0),0)</f>
      </c>
      <c r="AV210" s="14">
        <f>IFERROR(IFERROR(VLOOKUP($EG210,Data!$B:$CP,Daily!EU$10,0)+VLOOKUP($IF210,Data!$B:$CP,Daily!IT$10,0),0)/IFERROR(VLOOKUP($EG206,Data!$B:$CP,Daily!EU$10,0)+VLOOKUP($IF206,Data!$B:$CP,Daily!IT$10,0),0),0)</f>
      </c>
      <c r="AW210" s="14">
        <f>IFERROR(IFERROR(VLOOKUP($EG210,Data!$B:$CP,Daily!EV$10,0)+VLOOKUP($IF210,Data!$B:$CP,Daily!IU$10,0),0)/IFERROR(VLOOKUP($EG206,Data!$B:$CP,Daily!EV$10,0)+VLOOKUP($IF206,Data!$B:$CP,Daily!IU$10,0),0),0)</f>
      </c>
      <c r="AX210" s="14">
        <f>IFERROR(IFERROR(VLOOKUP($EG210,Data!$B:$CP,Daily!EW$10,0)+VLOOKUP($IF210,Data!$B:$CP,Daily!IV$10,0),0)/IFERROR(VLOOKUP($EG206,Data!$B:$CP,Daily!EW$10,0)+VLOOKUP($IF206,Data!$B:$CP,Daily!IV$10,0),0),0)</f>
      </c>
      <c r="AY210" s="14">
        <f>IFERROR(IFERROR(VLOOKUP($EG210,Data!$B:$CP,Daily!EX$10,0)+VLOOKUP($IF210,Data!$B:$CP,Daily!IW$10,0),0)/IFERROR(VLOOKUP($EG206,Data!$B:$CP,Daily!EX$10,0)+VLOOKUP($IF206,Data!$B:$CP,Daily!IW$10,0),0),0)</f>
      </c>
      <c r="AZ210" s="14">
        <f>IFERROR(IFERROR(VLOOKUP($EG210,Data!$B:$CP,Daily!EY$10,0)+VLOOKUP($IF210,Data!$B:$CP,Daily!IX$10,0),0)/IFERROR(VLOOKUP($EG206,Data!$B:$CP,Daily!EY$10,0)+VLOOKUP($IF206,Data!$B:$CP,Daily!IX$10,0),0),0)</f>
      </c>
      <c r="BA210" s="14">
        <f>IFERROR(IFERROR(VLOOKUP($EG210,Data!$B:$CP,Daily!EZ$10,0)+VLOOKUP($IF210,Data!$B:$CP,Daily!IY$10,0),0)/IFERROR(VLOOKUP($EG206,Data!$B:$CP,Daily!EZ$10,0)+VLOOKUP($IF206,Data!$B:$CP,Daily!IY$10,0),0),0)</f>
      </c>
      <c r="BB210" s="14">
        <f>IFERROR(IFERROR(VLOOKUP($EG210,Data!$B:$CP,Daily!FA$10,0)+VLOOKUP($IF210,Data!$B:$CP,Daily!IZ$10,0),0)/IFERROR(VLOOKUP($EG206,Data!$B:$CP,Daily!FA$10,0)+VLOOKUP($IF206,Data!$B:$CP,Daily!IZ$10,0),0),0)</f>
      </c>
      <c r="BC210" s="14">
        <f>IFERROR(IFERROR(VLOOKUP($EG210,Data!$B:$CP,Daily!FB$10,0)+VLOOKUP($IF210,Data!$B:$CP,Daily!JA$10,0),0)/IFERROR(VLOOKUP($EG206,Data!$B:$CP,Daily!FB$10,0)+VLOOKUP($IF206,Data!$B:$CP,Daily!JA$10,0),0),0)</f>
      </c>
      <c r="BD210" s="14">
        <f>IFERROR(IFERROR(VLOOKUP($EG210,Data!$B:$CP,Daily!FC$10,0)+VLOOKUP($IF210,Data!$B:$CP,Daily!JB$10,0),0)/IFERROR(VLOOKUP($EG206,Data!$B:$CP,Daily!FC$10,0)+VLOOKUP($IF206,Data!$B:$CP,Daily!JB$10,0),0),0)</f>
      </c>
      <c r="BE210" s="14">
        <f>IFERROR(IFERROR(VLOOKUP($EG210,Data!$B:$CP,Daily!FD$10,0)+VLOOKUP($IF210,Data!$B:$CP,Daily!JC$10,0),0)/IFERROR(VLOOKUP($EG206,Data!$B:$CP,Daily!FD$10,0)+VLOOKUP($IF206,Data!$B:$CP,Daily!JC$10,0),0),0)</f>
      </c>
      <c r="BF210" s="14">
        <f>IFERROR(IFERROR(VLOOKUP($EG210,Data!$B:$CP,Daily!FE$10,0)+VLOOKUP($IF210,Data!$B:$CP,Daily!JD$10,0),0)/IFERROR(VLOOKUP($EG206,Data!$B:$CP,Daily!FE$10,0)+VLOOKUP($IF206,Data!$B:$CP,Daily!JD$10,0),0),0)</f>
      </c>
      <c r="BG210" s="14">
        <f>IFERROR(IFERROR(VLOOKUP($EG210,Data!$B:$CP,Daily!FF$10,0)+VLOOKUP($IF210,Data!$B:$CP,Daily!JE$10,0),0)/IFERROR(VLOOKUP($EG206,Data!$B:$CP,Daily!FF$10,0)+VLOOKUP($IF206,Data!$B:$CP,Daily!JE$10,0),0),0)</f>
      </c>
      <c r="BH210" s="14">
        <f>IFERROR(IFERROR(VLOOKUP($EG210,Data!$B:$CP,Daily!FG$10,0)+VLOOKUP($IF210,Data!$B:$CP,Daily!JF$10,0),0)/IFERROR(VLOOKUP($EG206,Data!$B:$CP,Daily!FG$10,0)+VLOOKUP($IF206,Data!$B:$CP,Daily!JF$10,0),0),0)</f>
      </c>
      <c r="BI210" s="14">
        <f>IFERROR(IFERROR(VLOOKUP($EG210,Data!$B:$CP,Daily!FH$10,0)+VLOOKUP($IF210,Data!$B:$CP,Daily!JG$10,0),0)/IFERROR(VLOOKUP($EG206,Data!$B:$CP,Daily!FH$10,0)+VLOOKUP($IF206,Data!$B:$CP,Daily!JG$10,0),0),0)</f>
      </c>
      <c r="BJ210" s="14">
        <f>IFERROR(IFERROR(VLOOKUP($EG210,Data!$B:$CP,Daily!FI$10,0)+VLOOKUP($IF210,Data!$B:$CP,Daily!JH$10,0),0)/IFERROR(VLOOKUP($EG206,Data!$B:$CP,Daily!FI$10,0)+VLOOKUP($IF206,Data!$B:$CP,Daily!JH$10,0),0),0)</f>
      </c>
      <c r="BK210" s="14">
        <f>IFERROR(IFERROR(VLOOKUP($EG210,Data!$B:$CP,Daily!FJ$10,0)+VLOOKUP($IF210,Data!$B:$CP,Daily!JI$10,0),0)/IFERROR(VLOOKUP($EG206,Data!$B:$CP,Daily!FJ$10,0)+VLOOKUP($IF206,Data!$B:$CP,Daily!JI$10,0),0),0)</f>
      </c>
      <c r="BL210" s="14">
        <f>IFERROR(IFERROR(VLOOKUP($EG210,Data!$B:$CP,Daily!FK$10,0)+VLOOKUP($IF210,Data!$B:$CP,Daily!JJ$10,0),0)/IFERROR(VLOOKUP($EG206,Data!$B:$CP,Daily!FK$10,0)+VLOOKUP($IF206,Data!$B:$CP,Daily!JJ$10,0),0),0)</f>
      </c>
      <c r="BM210" s="14">
        <f>IFERROR(IFERROR(VLOOKUP($EG210,Data!$B:$CP,Daily!FL$10,0)+VLOOKUP($IF210,Data!$B:$CP,Daily!JK$10,0),0)/IFERROR(VLOOKUP($EG206,Data!$B:$CP,Daily!FL$10,0)+VLOOKUP($IF206,Data!$B:$CP,Daily!JK$10,0),0),0)</f>
      </c>
      <c r="BN210" s="14">
        <f>IFERROR(IFERROR(VLOOKUP($EG210,Data!$B:$CP,Daily!FM$10,0)+VLOOKUP($IF210,Data!$B:$CP,Daily!JL$10,0),0)/IFERROR(VLOOKUP($EG206,Data!$B:$CP,Daily!FM$10,0)+VLOOKUP($IF206,Data!$B:$CP,Daily!JL$10,0),0),0)</f>
      </c>
      <c r="BO210" s="14">
        <f>IFERROR(IFERROR(VLOOKUP($EG210,Data!$B:$CP,Daily!FN$10,0)+VLOOKUP($IF210,Data!$B:$CP,Daily!JM$10,0),0)/IFERROR(VLOOKUP($EG206,Data!$B:$CP,Daily!FN$10,0)+VLOOKUP($IF206,Data!$B:$CP,Daily!JM$10,0),0),0)</f>
      </c>
      <c r="BP210" s="14">
        <f>IFERROR(IFERROR(VLOOKUP($EG210,Data!$B:$CP,Daily!FO$10,0)+VLOOKUP($IF210,Data!$B:$CP,Daily!JN$10,0),0)/IFERROR(VLOOKUP($EG206,Data!$B:$CP,Daily!FO$10,0)+VLOOKUP($IF206,Data!$B:$CP,Daily!JN$10,0),0),0)</f>
      </c>
      <c r="BQ210" s="14">
        <f>IFERROR(IFERROR(VLOOKUP($EG210,Data!$B:$CP,Daily!FP$10,0)+VLOOKUP($IF210,Data!$B:$CP,Daily!JO$10,0),0)/IFERROR(VLOOKUP($EG206,Data!$B:$CP,Daily!FP$10,0)+VLOOKUP($IF206,Data!$B:$CP,Daily!JO$10,0),0),0)</f>
      </c>
      <c r="BR210" s="14">
        <f>IFERROR(IFERROR(VLOOKUP($EG210,Data!$B:$CP,Daily!FQ$10,0)+VLOOKUP($IF210,Data!$B:$CP,Daily!JP$10,0),0)/IFERROR(VLOOKUP($EG206,Data!$B:$CP,Daily!FQ$10,0)+VLOOKUP($IF206,Data!$B:$CP,Daily!JP$10,0),0),0)</f>
      </c>
      <c r="BS210" s="14">
        <f>IFERROR(IFERROR(VLOOKUP($EG210,Data!$B:$CP,Daily!FR$10,0)+VLOOKUP($IF210,Data!$B:$CP,Daily!JQ$10,0),0)/IFERROR(VLOOKUP($EG206,Data!$B:$CP,Daily!FR$10,0)+VLOOKUP($IF206,Data!$B:$CP,Daily!JQ$10,0),0),0)</f>
      </c>
      <c r="BT210" s="14">
        <f>IFERROR(IFERROR(VLOOKUP($EG210,Data!$B:$CP,Daily!FS$10,0)+VLOOKUP($IF210,Data!$B:$CP,Daily!JR$10,0),0)/IFERROR(VLOOKUP($EG206,Data!$B:$CP,Daily!FS$10,0)+VLOOKUP($IF206,Data!$B:$CP,Daily!JR$10,0),0),0)</f>
      </c>
      <c r="BU210" s="14">
        <f>IFERROR(IFERROR(VLOOKUP($EG210,Data!$B:$CP,Daily!FT$10,0)+VLOOKUP($IF210,Data!$B:$CP,Daily!JS$10,0),0)/IFERROR(VLOOKUP($EG206,Data!$B:$CP,Daily!FT$10,0)+VLOOKUP($IF206,Data!$B:$CP,Daily!JS$10,0),0),0)</f>
      </c>
      <c r="BV210" s="14">
        <f>IFERROR(IFERROR(VLOOKUP($EG210,Data!$B:$CP,Daily!FU$10,0)+VLOOKUP($IF210,Data!$B:$CP,Daily!JT$10,0),0)/IFERROR(VLOOKUP($EG206,Data!$B:$CP,Daily!FU$10,0)+VLOOKUP($IF206,Data!$B:$CP,Daily!JT$10,0),0),0)</f>
      </c>
      <c r="BW210" s="14">
        <f>IFERROR(IFERROR(VLOOKUP($EG210,Data!$B:$CP,Daily!FV$10,0)+VLOOKUP($IF210,Data!$B:$CP,Daily!JU$10,0),0)/IFERROR(VLOOKUP($EG206,Data!$B:$CP,Daily!FV$10,0)+VLOOKUP($IF206,Data!$B:$CP,Daily!JU$10,0),0),0)</f>
      </c>
      <c r="BX210" s="14">
        <f>IFERROR(IFERROR(VLOOKUP($EG210,Data!$B:$CP,Daily!FW$10,0)+VLOOKUP($IF210,Data!$B:$CP,Daily!JV$10,0),0)/IFERROR(VLOOKUP($EG206,Data!$B:$CP,Daily!FW$10,0)+VLOOKUP($IF206,Data!$B:$CP,Daily!JV$10,0),0),0)</f>
      </c>
      <c r="BY210" s="14">
        <f>IFERROR(IFERROR(VLOOKUP($EG210,Data!$B:$CP,Daily!FX$10,0)+VLOOKUP($IF210,Data!$B:$CP,Daily!JW$10,0),0)/IFERROR(VLOOKUP($EG206,Data!$B:$CP,Daily!FX$10,0)+VLOOKUP($IF206,Data!$B:$CP,Daily!JW$10,0),0),0)</f>
      </c>
      <c r="BZ210" s="14">
        <f>IFERROR(IFERROR(VLOOKUP($EG210,Data!$B:$CP,Daily!FY$10,0)+VLOOKUP($IF210,Data!$B:$CP,Daily!JX$10,0),0)/IFERROR(VLOOKUP($EG206,Data!$B:$CP,Daily!FY$10,0)+VLOOKUP($IF206,Data!$B:$CP,Daily!JX$10,0),0),0)</f>
      </c>
      <c r="CA210" s="14">
        <f>IFERROR(IFERROR(VLOOKUP($EG210,Data!$B:$CP,Daily!FZ$10,0)+VLOOKUP($IF210,Data!$B:$CP,Daily!JY$10,0),0)/IFERROR(VLOOKUP($EG206,Data!$B:$CP,Daily!FZ$10,0)+VLOOKUP($IF206,Data!$B:$CP,Daily!JY$10,0),0),0)</f>
      </c>
      <c r="CB210" s="14">
        <f>IFERROR(IFERROR(VLOOKUP($EG210,Data!$B:$CP,Daily!GA$10,0)+VLOOKUP($IF210,Data!$B:$CP,Daily!JZ$10,0),0)/IFERROR(VLOOKUP($EG206,Data!$B:$CP,Daily!GA$10,0)+VLOOKUP($IF206,Data!$B:$CP,Daily!JZ$10,0),0),0)</f>
      </c>
      <c r="CC210" s="14">
        <f>IFERROR(IFERROR(VLOOKUP($EG210,Data!$B:$CP,Daily!GB$10,0)+VLOOKUP($IF210,Data!$B:$CP,Daily!KA$10,0),0)/IFERROR(VLOOKUP($EG206,Data!$B:$CP,Daily!GB$10,0)+VLOOKUP($IF206,Data!$B:$CP,Daily!KA$10,0),0),0)</f>
      </c>
      <c r="CD210" s="14">
        <f>IFERROR(IFERROR(VLOOKUP($EG210,Data!$B:$CP,Daily!GC$10,0)+VLOOKUP($IF210,Data!$B:$CP,Daily!KB$10,0),0)/IFERROR(VLOOKUP($EG206,Data!$B:$CP,Daily!GC$10,0)+VLOOKUP($IF206,Data!$B:$CP,Daily!KB$10,0),0),0)</f>
      </c>
      <c r="CE210" s="14">
        <f>IFERROR(IFERROR(VLOOKUP($EG210,Data!$B:$CP,Daily!GD$10,0)+VLOOKUP($IF210,Data!$B:$CP,Daily!KC$10,0),0)/IFERROR(VLOOKUP($EG206,Data!$B:$CP,Daily!GD$10,0)+VLOOKUP($IF206,Data!$B:$CP,Daily!KC$10,0),0),0)</f>
      </c>
      <c r="CF210" s="14">
        <f>IFERROR(IFERROR(VLOOKUP($EG210,Data!$B:$CP,Daily!GE$10,0)+VLOOKUP($IF210,Data!$B:$CP,Daily!KD$10,0),0)/IFERROR(VLOOKUP($EG206,Data!$B:$CP,Daily!GE$10,0)+VLOOKUP($IF206,Data!$B:$CP,Daily!KD$10,0),0),0)</f>
      </c>
      <c r="CG210" s="14">
        <f>IFERROR(IFERROR(VLOOKUP($EG210,Data!$B:$CP,Daily!GF$10,0)+VLOOKUP($IF210,Data!$B:$CP,Daily!KE$10,0),0)/IFERROR(VLOOKUP($EG206,Data!$B:$CP,Daily!GF$10,0)+VLOOKUP($IF206,Data!$B:$CP,Daily!KE$10,0),0),0)</f>
      </c>
      <c r="CH210" s="14">
        <f>IFERROR(IFERROR(VLOOKUP($EG210,Data!$B:$CP,Daily!GG$10,0)+VLOOKUP($IF210,Data!$B:$CP,Daily!KF$10,0),0)/IFERROR(VLOOKUP($EG206,Data!$B:$CP,Daily!GG$10,0)+VLOOKUP($IF206,Data!$B:$CP,Daily!KF$10,0),0),0)</f>
      </c>
      <c r="CI210" s="14">
        <f>IFERROR(IFERROR(VLOOKUP($EG210,Data!$B:$CP,Daily!GH$10,0)+VLOOKUP($IF210,Data!$B:$CP,Daily!KG$10,0),0)/IFERROR(VLOOKUP($EG206,Data!$B:$CP,Daily!GH$10,0)+VLOOKUP($IF206,Data!$B:$CP,Daily!KG$10,0),0),0)</f>
      </c>
      <c r="CJ210" s="14">
        <f>IFERROR(IFERROR(VLOOKUP($EG210,Data!$B:$CP,Daily!GI$10,0)+VLOOKUP($IF210,Data!$B:$CP,Daily!KH$10,0),0)/IFERROR(VLOOKUP($EG206,Data!$B:$CP,Daily!GI$10,0)+VLOOKUP($IF206,Data!$B:$CP,Daily!KH$10,0),0),0)</f>
      </c>
      <c r="CK210" s="14">
        <f>IFERROR(IFERROR(VLOOKUP($EG210,Data!$B:$CP,Daily!GJ$10,0)+VLOOKUP($IF210,Data!$B:$CP,Daily!KI$10,0),0)/IFERROR(VLOOKUP($EG206,Data!$B:$CP,Daily!GJ$10,0)+VLOOKUP($IF206,Data!$B:$CP,Daily!KI$10,0),0),0)</f>
      </c>
      <c r="CL210" s="14">
        <f>IFERROR(IFERROR(VLOOKUP($EG210,Data!$B:$CP,Daily!GK$10,0)+VLOOKUP($IF210,Data!$B:$CP,Daily!KJ$10,0),0)/IFERROR(VLOOKUP($EG206,Data!$B:$CP,Daily!GK$10,0)+VLOOKUP($IF206,Data!$B:$CP,Daily!KJ$10,0),0),0)</f>
      </c>
      <c r="CM210" s="14">
        <f>IFERROR(IFERROR(VLOOKUP($EG210,Data!$B:$CP,Daily!GL$10,0)+VLOOKUP($IF210,Data!$B:$CP,Daily!KK$10,0),0)/IFERROR(VLOOKUP($EG206,Data!$B:$CP,Daily!GL$10,0)+VLOOKUP($IF206,Data!$B:$CP,Daily!KK$10,0),0),0)</f>
      </c>
      <c r="CN210" s="14">
        <f>IFERROR(IFERROR(VLOOKUP($EG210,Data!$B:$CP,Daily!GM$10,0)+VLOOKUP($IF210,Data!$B:$CP,Daily!KL$10,0),0)/IFERROR(VLOOKUP($EG206,Data!$B:$CP,Daily!GM$10,0)+VLOOKUP($IF206,Data!$B:$CP,Daily!KL$10,0),0),0)</f>
      </c>
      <c r="CO210" s="14">
        <f>IFERROR(IFERROR(VLOOKUP($EG210,Data!$B:$CP,Daily!GN$10,0)+VLOOKUP($IF210,Data!$B:$CP,Daily!KM$10,0),0)/IFERROR(VLOOKUP($EG206,Data!$B:$CP,Daily!GN$10,0)+VLOOKUP($IF206,Data!$B:$CP,Daily!KM$10,0),0),0)</f>
      </c>
      <c r="CP210" s="14">
        <f>IFERROR(IFERROR(VLOOKUP($EG210,Data!$B:$CP,Daily!GO$10,0)+VLOOKUP($IF210,Data!$B:$CP,Daily!KN$10,0),0)/IFERROR(VLOOKUP($EG206,Data!$B:$CP,Daily!GO$10,0)+VLOOKUP($IF206,Data!$B:$CP,Daily!KN$10,0),0),0)</f>
      </c>
      <c r="CQ210" s="14">
        <f>IFERROR(IFERROR(VLOOKUP($EG210,Data!$B:$CP,Daily!GP$10,0)+VLOOKUP($IF210,Data!$B:$CP,Daily!KO$10,0),0)/IFERROR(VLOOKUP($EG206,Data!$B:$CP,Daily!GP$10,0)+VLOOKUP($IF206,Data!$B:$CP,Daily!KO$10,0),0),0)</f>
      </c>
      <c r="CR210" s="14">
        <f>IFERROR(IFERROR(VLOOKUP($EG210,Data!$B:$CP,Daily!GQ$10,0)+VLOOKUP($IF210,Data!$B:$CP,Daily!KP$10,0),0)/IFERROR(VLOOKUP($EG206,Data!$B:$CP,Daily!GQ$10,0)+VLOOKUP($IF206,Data!$B:$CP,Daily!KP$10,0),0),0)</f>
      </c>
      <c r="CS210" s="14">
        <f>IFERROR(IFERROR(VLOOKUP($EG210,Data!$B:$CP,Daily!GR$10,0)+VLOOKUP($IF210,Data!$B:$CP,Daily!KQ$10,0),0)/IFERROR(VLOOKUP($EG206,Data!$B:$CP,Daily!GR$10,0)+VLOOKUP($IF206,Data!$B:$CP,Daily!KQ$10,0),0),0)</f>
      </c>
      <c r="CT210" s="14">
        <f>IFERROR(IFERROR(VLOOKUP($EG210,Data!$B:$CP,Daily!GS$10,0)+VLOOKUP($IF210,Data!$B:$CP,Daily!KR$10,0),0)/IFERROR(VLOOKUP($EG206,Data!$B:$CP,Daily!GS$10,0)+VLOOKUP($IF206,Data!$B:$CP,Daily!KR$10,0),0),0)</f>
      </c>
      <c r="CU210" s="14">
        <f>IFERROR(IFERROR(VLOOKUP($EG210,Data!$B:$CP,Daily!GT$10,0)+VLOOKUP($IF210,Data!$B:$CP,Daily!KS$10,0),0)/IFERROR(VLOOKUP($EG206,Data!$B:$CP,Daily!GT$10,0)+VLOOKUP($IF206,Data!$B:$CP,Daily!KS$10,0),0),0)</f>
      </c>
      <c r="CV210" s="14">
        <f>IFERROR(IFERROR(VLOOKUP($EG210,Data!$B:$CP,Daily!GU$10,0)+VLOOKUP($IF210,Data!$B:$CP,Daily!KT$10,0),0)/IFERROR(VLOOKUP($EG206,Data!$B:$CP,Daily!GU$10,0)+VLOOKUP($IF206,Data!$B:$CP,Daily!KT$10,0),0),0)</f>
      </c>
      <c r="CW210" s="14">
        <f>IFERROR(IFERROR(VLOOKUP($EG210,Data!$B:$CP,Daily!GV$10,0)+VLOOKUP($IF210,Data!$B:$CP,Daily!KU$10,0),0)/IFERROR(VLOOKUP($EG206,Data!$B:$CP,Daily!GV$10,0)+VLOOKUP($IF206,Data!$B:$CP,Daily!KU$10,0),0),0)</f>
      </c>
      <c r="CX210" s="14">
        <f>IFERROR(IFERROR(VLOOKUP($EG210,Data!$B:$CP,Daily!GW$10,0)+VLOOKUP($IF210,Data!$B:$CP,Daily!KV$10,0),0)/IFERROR(VLOOKUP($EG206,Data!$B:$CP,Daily!GW$10,0)+VLOOKUP($IF206,Data!$B:$CP,Daily!KV$10,0),0),0)</f>
      </c>
      <c r="CY210" s="14">
        <f>IFERROR(IFERROR(VLOOKUP($EG210,Data!$B:$CP,Daily!GX$10,0)+VLOOKUP($IF210,Data!$B:$CP,Daily!KW$10,0),0)/IFERROR(VLOOKUP($EG206,Data!$B:$CP,Daily!GX$10,0)+VLOOKUP($IF206,Data!$B:$CP,Daily!KW$10,0),0),0)</f>
      </c>
      <c r="CZ210" s="14">
        <f>IFERROR(IFERROR(VLOOKUP($EG210,Data!$B:$CP,Daily!GY$10,0)+VLOOKUP($IF210,Data!$B:$CP,Daily!KX$10,0),0)/IFERROR(VLOOKUP($EG206,Data!$B:$CP,Daily!GY$10,0)+VLOOKUP($IF206,Data!$B:$CP,Daily!KX$10,0),0),0)</f>
      </c>
      <c r="DA210" s="14">
        <f>IFERROR(IFERROR(VLOOKUP($EG210,Data!$B:$CP,Daily!GZ$10,0)+VLOOKUP($IF210,Data!$B:$CP,Daily!KY$10,0),0)/IFERROR(VLOOKUP($EG206,Data!$B:$CP,Daily!GZ$10,0)+VLOOKUP($IF206,Data!$B:$CP,Daily!KY$10,0),0),0)</f>
      </c>
      <c r="DB210" s="14">
        <f>IFERROR(IFERROR(VLOOKUP($EG210,Data!$B:$CP,Daily!HA$10,0)+VLOOKUP($IF210,Data!$B:$CP,Daily!KZ$10,0),0)/IFERROR(VLOOKUP($EG206,Data!$B:$CP,Daily!HA$10,0)+VLOOKUP($IF206,Data!$B:$CP,Daily!KZ$10,0),0),0)</f>
      </c>
      <c r="DC210" s="14">
        <f>IFERROR(IFERROR(VLOOKUP($EG210,Data!$B:$CP,Daily!HB$10,0)+VLOOKUP($IF210,Data!$B:$CP,Daily!LA$10,0),0)/IFERROR(VLOOKUP($EG206,Data!$B:$CP,Daily!HB$10,0)+VLOOKUP($IF206,Data!$B:$CP,Daily!LA$10,0),0),0)</f>
      </c>
      <c r="DD210" s="14">
        <f>IFERROR(IFERROR(VLOOKUP($EG210,Data!$B:$CP,Daily!HC$10,0)+VLOOKUP($IF210,Data!$B:$CP,Daily!LB$10,0),0)/IFERROR(VLOOKUP($EG206,Data!$B:$CP,Daily!HC$10,0)+VLOOKUP($IF206,Data!$B:$CP,Daily!LB$10,0),0),0)</f>
      </c>
      <c r="DE210" s="14">
        <f>IFERROR(IFERROR(VLOOKUP($EG210,Data!$B:$CP,Daily!HD$10,0)+VLOOKUP($IF210,Data!$B:$CP,Daily!LC$10,0),0)/IFERROR(VLOOKUP($EG206,Data!$B:$CP,Daily!HD$10,0)+VLOOKUP($IF206,Data!$B:$CP,Daily!LC$10,0),0),0)</f>
      </c>
      <c r="DF210" s="14">
        <f>IFERROR(IFERROR(VLOOKUP($EG210,Data!$B:$CP,Daily!HE$10,0)+VLOOKUP($IF210,Data!$B:$CP,Daily!LD$10,0),0)/IFERROR(VLOOKUP($EG206,Data!$B:$CP,Daily!HE$10,0)+VLOOKUP($IF206,Data!$B:$CP,Daily!LD$10,0),0),0)</f>
      </c>
      <c r="DG210" s="14">
        <f>IFERROR(IFERROR(VLOOKUP($EG210,Data!$B:$CP,Daily!HF$10,0)+VLOOKUP($IF210,Data!$B:$CP,Daily!LE$10,0),0)/IFERROR(VLOOKUP($EG206,Data!$B:$CP,Daily!HF$10,0)+VLOOKUP($IF206,Data!$B:$CP,Daily!LE$10,0),0),0)</f>
      </c>
      <c r="DH210" s="14">
        <f>IFERROR(IFERROR(VLOOKUP($EG210,Data!$B:$CP,Daily!HG$10,0)+VLOOKUP($IF210,Data!$B:$CP,Daily!LF$10,0),0)/IFERROR(VLOOKUP($EG206,Data!$B:$CP,Daily!HG$10,0)+VLOOKUP($IF206,Data!$B:$CP,Daily!LF$10,0),0),0)</f>
      </c>
      <c r="DI210" s="14">
        <f>IFERROR(IFERROR(VLOOKUP($EG210,Data!$B:$CP,Daily!HH$10,0)+VLOOKUP($IF210,Data!$B:$CP,Daily!LG$10,0),0)/IFERROR(VLOOKUP($EG206,Data!$B:$CP,Daily!HH$10,0)+VLOOKUP($IF206,Data!$B:$CP,Daily!LG$10,0),0),0)</f>
      </c>
      <c r="DJ210" s="14">
        <f>IFERROR(IFERROR(VLOOKUP($EG210,Data!$B:$CP,Daily!HI$10,0)+VLOOKUP($IF210,Data!$B:$CP,Daily!LH$10,0),0)/IFERROR(VLOOKUP($EG206,Data!$B:$CP,Daily!HI$10,0)+VLOOKUP($IF206,Data!$B:$CP,Daily!LH$10,0),0),0)</f>
      </c>
      <c r="DK210" s="14">
        <f>IFERROR(IFERROR(VLOOKUP($EG210,Data!$B:$CP,Daily!HJ$10,0)+VLOOKUP($IF210,Data!$B:$CP,Daily!LI$10,0),0)/IFERROR(VLOOKUP($EG206,Data!$B:$CP,Daily!HJ$10,0)+VLOOKUP($IF206,Data!$B:$CP,Daily!LI$10,0),0),0)</f>
      </c>
      <c r="DL210" s="14">
        <f>IFERROR(IFERROR(VLOOKUP($EG210,Data!$B:$CP,Daily!HK$10,0)+VLOOKUP($IF210,Data!$B:$CP,Daily!LJ$10,0),0)/IFERROR(VLOOKUP($EG206,Data!$B:$CP,Daily!HK$10,0)+VLOOKUP($IF206,Data!$B:$CP,Daily!LJ$10,0),0),0)</f>
      </c>
      <c r="DM210" s="14">
        <f>IFERROR(IFERROR(VLOOKUP($EG210,Data!$B:$CP,Daily!HL$10,0)+VLOOKUP($IF210,Data!$B:$CP,Daily!LK$10,0),0)/IFERROR(VLOOKUP($EG206,Data!$B:$CP,Daily!HL$10,0)+VLOOKUP($IF206,Data!$B:$CP,Daily!LK$10,0),0),0)</f>
      </c>
      <c r="DN210" s="14">
        <f>IFERROR(IFERROR(VLOOKUP($EG210,Data!$B:$CP,Daily!HM$10,0)+VLOOKUP($IF210,Data!$B:$CP,Daily!LL$10,0),0)/IFERROR(VLOOKUP($EG206,Data!$B:$CP,Daily!HM$10,0)+VLOOKUP($IF206,Data!$B:$CP,Daily!LL$10,0),0),0)</f>
      </c>
      <c r="DO210" s="14">
        <f>IFERROR(IFERROR(VLOOKUP($EG210,Data!$B:$CP,Daily!HN$10,0)+VLOOKUP($IF210,Data!$B:$CP,Daily!LM$10,0),0)/IFERROR(VLOOKUP($EG206,Data!$B:$CP,Daily!HN$10,0)+VLOOKUP($IF206,Data!$B:$CP,Daily!LM$10,0),0),0)</f>
      </c>
      <c r="DP210" s="14">
        <f>IFERROR(IFERROR(VLOOKUP($EG210,Data!$B:$CP,Daily!HO$10,0)+VLOOKUP($IF210,Data!$B:$CP,Daily!LN$10,0),0)/IFERROR(VLOOKUP($EG206,Data!$B:$CP,Daily!HO$10,0)+VLOOKUP($IF206,Data!$B:$CP,Daily!LN$10,0),0),0)</f>
      </c>
      <c r="DQ210" s="14">
        <f>IFERROR(IFERROR(VLOOKUP($EG210,Data!$B:$CP,Daily!HP$10,0)+VLOOKUP($IF210,Data!$B:$CP,Daily!LO$10,0),0)/IFERROR(VLOOKUP($EG206,Data!$B:$CP,Daily!HP$10,0)+VLOOKUP($IF206,Data!$B:$CP,Daily!LO$10,0),0),0)</f>
      </c>
      <c r="DR210" s="14">
        <f>IFERROR(IFERROR(VLOOKUP($EG210,Data!$B:$CP,Daily!HQ$10,0)+VLOOKUP($IF210,Data!$B:$CP,Daily!LP$10,0),0)/IFERROR(VLOOKUP($EG206,Data!$B:$CP,Daily!HQ$10,0)+VLOOKUP($IF206,Data!$B:$CP,Daily!LP$10,0),0),0)</f>
      </c>
      <c r="DS210" s="14">
        <f>IFERROR(IFERROR(VLOOKUP($EG210,Data!$B:$CP,Daily!HR$10,0)+VLOOKUP($IF210,Data!$B:$CP,Daily!LQ$10,0),0)/IFERROR(VLOOKUP($EG206,Data!$B:$CP,Daily!HR$10,0)+VLOOKUP($IF206,Data!$B:$CP,Daily!LQ$10,0),0),0)</f>
      </c>
      <c r="DT210" s="14">
        <f>IFERROR(IFERROR(VLOOKUP($EG210,Data!$B:$CP,Daily!HS$10,0)+VLOOKUP($IF210,Data!$B:$CP,Daily!LR$10,0),0)/IFERROR(VLOOKUP($EG206,Data!$B:$CP,Daily!HS$10,0)+VLOOKUP($IF206,Data!$B:$CP,Daily!LR$10,0),0),0)</f>
      </c>
      <c r="DU210" s="14">
        <f>IFERROR(IFERROR(VLOOKUP($EG210,Data!$B:$CP,Daily!HT$10,0)+VLOOKUP($IF210,Data!$B:$CP,Daily!LS$10,0),0)/IFERROR(VLOOKUP($EG206,Data!$B:$CP,Daily!HT$10,0)+VLOOKUP($IF206,Data!$B:$CP,Daily!LS$10,0),0),0)</f>
      </c>
      <c r="DV210" s="55"/>
      <c r="DW210" s="14">
        <f t="shared" si="3065"/>
      </c>
      <c r="DX210" s="14">
        <f t="shared" si="3066"/>
      </c>
      <c r="DY210" s="14">
        <f t="shared" si="3145"/>
      </c>
      <c r="DZ210" s="14">
        <f t="shared" si="3146"/>
      </c>
      <c r="EA210" s="14">
        <f t="shared" si="3147"/>
      </c>
      <c r="EB210" s="18"/>
      <c r="EC210" s="14">
        <f t="shared" si="3148"/>
      </c>
      <c r="ED210" s="14">
        <f t="shared" si="3149"/>
      </c>
      <c r="EE210" s="14">
        <f t="shared" si="3150"/>
      </c>
      <c r="EF210" s="16"/>
      <c r="EG210" s="9" t="s">
        <v>961</v>
      </c>
      <c r="EH210" s="9" t="s">
        <v>183</v>
      </c>
      <c r="EI210" s="14">
        <f>IFERROR(VLOOKUP($EG210,Data!$B:$CP,Daily!EI$10,0)/VLOOKUP($EG206,Data!$B:$CP,Daily!EI$10,0),0)</f>
      </c>
      <c r="EJ210" s="14">
        <f>IFERROR(VLOOKUP($EG210,Data!$B:$CP,Daily!EJ$10,0)/VLOOKUP($EG206,Data!$B:$CP,Daily!EJ$10,0),0)</f>
      </c>
      <c r="EK210" s="14">
        <f>IFERROR(VLOOKUP($EG210,Data!$B:$CP,Daily!EK$10,0)/VLOOKUP($EG206,Data!$B:$CP,Daily!EK$10,0),0)</f>
      </c>
      <c r="EL210" s="14">
        <f>IFERROR(VLOOKUP($EG210,Data!$B:$CP,Daily!EL$10,0)/VLOOKUP($EG206,Data!$B:$CP,Daily!EL$10,0),0)</f>
      </c>
      <c r="EM210" s="14">
        <f>IFERROR(VLOOKUP($EG210,Data!$B:$CP,Daily!EM$10,0)/VLOOKUP($EG206,Data!$B:$CP,Daily!EM$10,0),0)</f>
      </c>
      <c r="EN210" s="14">
        <f>IFERROR(VLOOKUP($EG210,Data!$B:$CP,Daily!EN$10,0)/VLOOKUP($EG206,Data!$B:$CP,Daily!EN$10,0),0)</f>
      </c>
      <c r="EO210" s="14">
        <f>IFERROR(VLOOKUP($EG210,Data!$B:$CP,Daily!EO$10,0)/VLOOKUP($EG206,Data!$B:$CP,Daily!EO$10,0),0)</f>
      </c>
      <c r="EP210" s="14">
        <f>IFERROR(VLOOKUP($EG210,Data!$B:$CP,Daily!EP$10,0)/VLOOKUP($EG206,Data!$B:$CP,Daily!EP$10,0),0)</f>
      </c>
      <c r="EQ210" s="14">
        <f>IFERROR(VLOOKUP($EG210,Data!$B:$CP,Daily!EQ$10,0)/VLOOKUP($EG206,Data!$B:$CP,Daily!EQ$10,0),0)</f>
      </c>
      <c r="ER210" s="14">
        <f>IFERROR(VLOOKUP($EG210,Data!$B:$CP,Daily!ER$10,0)/VLOOKUP($EG206,Data!$B:$CP,Daily!ER$10,0),0)</f>
      </c>
      <c r="ES210" s="14">
        <f>IFERROR(VLOOKUP($EG210,Data!$B:$CP,Daily!ES$10,0)/VLOOKUP($EG206,Data!$B:$CP,Daily!ES$10,0),0)</f>
      </c>
      <c r="ET210" s="14">
        <f>IFERROR(VLOOKUP($EG210,Data!$B:$CP,Daily!ET$10,0)/VLOOKUP($EG206,Data!$B:$CP,Daily!ET$10,0),0)</f>
      </c>
      <c r="EU210" s="14">
        <f>IFERROR(VLOOKUP($EG210,Data!$B:$CP,Daily!EU$10,0)/VLOOKUP($EG206,Data!$B:$CP,Daily!EU$10,0),0)</f>
      </c>
      <c r="EV210" s="14">
        <f>IFERROR(VLOOKUP($EG210,Data!$B:$CP,Daily!EV$10,0)/VLOOKUP($EG206,Data!$B:$CP,Daily!EV$10,0),0)</f>
      </c>
      <c r="EW210" s="14">
        <f>IFERROR(VLOOKUP($EG210,Data!$B:$CP,Daily!EW$10,0)/VLOOKUP($EG206,Data!$B:$CP,Daily!EW$10,0),0)</f>
      </c>
      <c r="EX210" s="14">
        <f>IFERROR(VLOOKUP($EG210,Data!$B:$CP,Daily!EX$10,0)/VLOOKUP($EG206,Data!$B:$CP,Daily!EX$10,0),0)</f>
      </c>
      <c r="EY210" s="14">
        <f>IFERROR(VLOOKUP($EG210,Data!$B:$CP,Daily!EY$10,0)/VLOOKUP($EG206,Data!$B:$CP,Daily!EY$10,0),0)</f>
      </c>
      <c r="EZ210" s="14">
        <f>IFERROR(VLOOKUP($EG210,Data!$B:$CP,Daily!EZ$10,0)/VLOOKUP($EG206,Data!$B:$CP,Daily!EZ$10,0),0)</f>
      </c>
      <c r="FA210" s="14">
        <f>IFERROR(VLOOKUP($EG210,Data!$B:$CP,Daily!FA$10,0)/VLOOKUP($EG206,Data!$B:$CP,Daily!FA$10,0),0)</f>
      </c>
      <c r="FB210" s="14">
        <f>IFERROR(VLOOKUP($EG210,Data!$B:$CP,Daily!FB$10,0)/VLOOKUP($EG206,Data!$B:$CP,Daily!FB$10,0),0)</f>
      </c>
      <c r="FC210" s="14">
        <f>IFERROR(VLOOKUP($EG210,Data!$B:$CP,Daily!FC$10,0)/VLOOKUP($EG206,Data!$B:$CP,Daily!FC$10,0),0)</f>
      </c>
      <c r="FD210" s="14">
        <f>IFERROR(VLOOKUP($EG210,Data!$B:$CP,Daily!FD$10,0)/VLOOKUP($EG206,Data!$B:$CP,Daily!FD$10,0),0)</f>
      </c>
      <c r="FE210" s="14">
        <f>IFERROR(VLOOKUP($EG210,Data!$B:$CP,Daily!FE$10,0)/VLOOKUP($EG206,Data!$B:$CP,Daily!FE$10,0),0)</f>
      </c>
      <c r="FF210" s="14">
        <f>IFERROR(VLOOKUP($EG210,Data!$B:$CP,Daily!FF$10,0)/VLOOKUP($EG206,Data!$B:$CP,Daily!FF$10,0),0)</f>
      </c>
      <c r="FG210" s="14">
        <f>IFERROR(VLOOKUP($EG210,Data!$B:$CP,Daily!FG$10,0)/VLOOKUP($EG206,Data!$B:$CP,Daily!FG$10,0),0)</f>
      </c>
      <c r="FH210" s="14">
        <f>IFERROR(VLOOKUP($EG210,Data!$B:$CP,Daily!FH$10,0)/VLOOKUP($EG206,Data!$B:$CP,Daily!FH$10,0),0)</f>
      </c>
      <c r="FI210" s="14">
        <f>IFERROR(VLOOKUP($EG210,Data!$B:$CP,Daily!FI$10,0)/VLOOKUP($EG206,Data!$B:$CP,Daily!FI$10,0),0)</f>
      </c>
      <c r="FJ210" s="14">
        <f>IFERROR(VLOOKUP($EG210,Data!$B:$CP,Daily!FJ$10,0)/VLOOKUP($EG206,Data!$B:$CP,Daily!FJ$10,0),0)</f>
      </c>
      <c r="FK210" s="14">
        <f>IFERROR(VLOOKUP($EG210,Data!$B:$CP,Daily!FK$10,0)/VLOOKUP($EG206,Data!$B:$CP,Daily!FK$10,0),0)</f>
      </c>
      <c r="FL210" s="14">
        <f>IFERROR(VLOOKUP($EG210,Data!$B:$CP,Daily!FL$10,0)/VLOOKUP($EG206,Data!$B:$CP,Daily!FL$10,0),0)</f>
      </c>
      <c r="FM210" s="14">
        <f>IFERROR(VLOOKUP($EG210,Data!$B:$CP,Daily!FM$10,0)/VLOOKUP($EG206,Data!$B:$CP,Daily!FM$10,0),0)</f>
      </c>
      <c r="FN210" s="14">
        <f>IFERROR(VLOOKUP($EG210,Data!$B:$CP,Daily!FN$10,0)/VLOOKUP($EG206,Data!$B:$CP,Daily!FN$10,0),0)</f>
      </c>
      <c r="FO210" s="14">
        <f>IFERROR(VLOOKUP($EG210,Data!$B:$CP,Daily!FO$10,0)/VLOOKUP($EG206,Data!$B:$CP,Daily!FO$10,0),0)</f>
      </c>
      <c r="FP210" s="14">
        <f>IFERROR(VLOOKUP($EG210,Data!$B:$CP,Daily!FP$10,0)/VLOOKUP($EG206,Data!$B:$CP,Daily!FP$10,0),0)</f>
      </c>
      <c r="FQ210" s="14">
        <f>IFERROR(VLOOKUP($EG210,Data!$B:$CP,Daily!FQ$10,0)/VLOOKUP($EG206,Data!$B:$CP,Daily!FQ$10,0),0)</f>
      </c>
      <c r="FR210" s="14">
        <f>IFERROR(VLOOKUP($EG210,Data!$B:$CP,Daily!FR$10,0)/VLOOKUP($EG206,Data!$B:$CP,Daily!FR$10,0),0)</f>
      </c>
      <c r="FS210" s="14">
        <f>IFERROR(VLOOKUP($EG210,Data!$B:$CP,Daily!FS$10,0)/VLOOKUP($EG206,Data!$B:$CP,Daily!FS$10,0),0)</f>
      </c>
      <c r="FT210" s="14">
        <f>IFERROR(VLOOKUP($EG210,Data!$B:$CP,Daily!FT$10,0)/VLOOKUP($EG206,Data!$B:$CP,Daily!FT$10,0),0)</f>
      </c>
      <c r="FU210" s="14">
        <f>IFERROR(VLOOKUP($EG210,Data!$B:$CP,Daily!FU$10,0)/VLOOKUP($EG206,Data!$B:$CP,Daily!FU$10,0),0)</f>
      </c>
      <c r="FV210" s="14">
        <f>IFERROR(VLOOKUP($EG210,Data!$B:$CP,Daily!FV$10,0)/VLOOKUP($EG206,Data!$B:$CP,Daily!FV$10,0),0)</f>
      </c>
      <c r="FW210" s="14">
        <f>IFERROR(VLOOKUP($EG210,Data!$B:$CP,Daily!FW$10,0)/VLOOKUP($EG206,Data!$B:$CP,Daily!FW$10,0),0)</f>
      </c>
      <c r="FX210" s="14">
        <f>IFERROR(VLOOKUP($EG210,Data!$B:$CP,Daily!FX$10,0)/VLOOKUP($EG206,Data!$B:$CP,Daily!FX$10,0),0)</f>
      </c>
      <c r="FY210" s="14">
        <f>IFERROR(VLOOKUP($EG210,Data!$B:$CP,Daily!FY$10,0)/VLOOKUP($EG206,Data!$B:$CP,Daily!FY$10,0),0)</f>
      </c>
      <c r="FZ210" s="14">
        <f>IFERROR(VLOOKUP($EG210,Data!$B:$CP,Daily!FZ$10,0)/VLOOKUP($EG206,Data!$B:$CP,Daily!FZ$10,0),0)</f>
      </c>
      <c r="GA210" s="14">
        <f>IFERROR(VLOOKUP($EG210,Data!$B:$CP,Daily!GA$10,0)/VLOOKUP($EG206,Data!$B:$CP,Daily!GA$10,0),0)</f>
      </c>
      <c r="GB210" s="14">
        <f>IFERROR(VLOOKUP($EG210,Data!$B:$CP,Daily!GB$10,0)/VLOOKUP($EG206,Data!$B:$CP,Daily!GB$10,0),0)</f>
      </c>
      <c r="GC210" s="14">
        <f>IFERROR(VLOOKUP($EG210,Data!$B:$CP,Daily!GC$10,0)/VLOOKUP($EG206,Data!$B:$CP,Daily!GC$10,0),0)</f>
      </c>
      <c r="GD210" s="14">
        <f>IFERROR(VLOOKUP($EG210,Data!$B:$CP,Daily!GD$10,0)/VLOOKUP($EG206,Data!$B:$CP,Daily!GD$10,0),0)</f>
      </c>
      <c r="GE210" s="14">
        <f>IFERROR(VLOOKUP($EG210,Data!$B:$CP,Daily!GE$10,0)/VLOOKUP($EG206,Data!$B:$CP,Daily!GE$10,0),0)</f>
      </c>
      <c r="GF210" s="14">
        <f>IFERROR(VLOOKUP($EG210,Data!$B:$CP,Daily!GF$10,0)/VLOOKUP($EG206,Data!$B:$CP,Daily!GF$10,0),0)</f>
      </c>
      <c r="GG210" s="14">
        <f>IFERROR(VLOOKUP($EG210,Data!$B:$CP,Daily!GG$10,0)/VLOOKUP($EG206,Data!$B:$CP,Daily!GG$10,0),0)</f>
      </c>
      <c r="GH210" s="14">
        <f>IFERROR(VLOOKUP($EG210,Data!$B:$CP,Daily!GH$10,0)/VLOOKUP($EG206,Data!$B:$CP,Daily!GH$10,0),0)</f>
      </c>
      <c r="GI210" s="14">
        <f>IFERROR(VLOOKUP($EG210,Data!$B:$CP,Daily!GI$10,0)/VLOOKUP($EG206,Data!$B:$CP,Daily!GI$10,0),0)</f>
      </c>
      <c r="GJ210" s="14">
        <f>IFERROR(VLOOKUP($EG210,Data!$B:$CP,Daily!GJ$10,0)/VLOOKUP($EG206,Data!$B:$CP,Daily!GJ$10,0),0)</f>
      </c>
      <c r="GK210" s="14">
        <f>IFERROR(VLOOKUP($EG210,Data!$B:$CP,Daily!GK$10,0)/VLOOKUP($EG206,Data!$B:$CP,Daily!GK$10,0),0)</f>
      </c>
      <c r="GL210" s="14">
        <f>IFERROR(VLOOKUP($EG210,Data!$B:$CP,Daily!GL$10,0)/VLOOKUP($EG206,Data!$B:$CP,Daily!GL$10,0),0)</f>
      </c>
      <c r="GM210" s="14">
        <f>IFERROR(VLOOKUP($EG210,Data!$B:$CP,Daily!GM$10,0)/VLOOKUP($EG206,Data!$B:$CP,Daily!GM$10,0),0)</f>
      </c>
      <c r="GN210" s="14">
        <f>IFERROR(VLOOKUP($EG210,Data!$B:$CP,Daily!GN$10,0)/VLOOKUP($EG206,Data!$B:$CP,Daily!GN$10,0),0)</f>
      </c>
      <c r="GO210" s="14">
        <f>IFERROR(VLOOKUP($EG210,Data!$B:$CP,Daily!GO$10,0)/VLOOKUP($EG206,Data!$B:$CP,Daily!GO$10,0),0)</f>
      </c>
      <c r="GP210" s="14">
        <f>IFERROR(VLOOKUP($EG210,Data!$B:$CP,Daily!GP$10,0)/VLOOKUP($EG206,Data!$B:$CP,Daily!GP$10,0),0)</f>
      </c>
      <c r="GQ210" s="14">
        <f>IFERROR(VLOOKUP($EG210,Data!$B:$CP,Daily!GQ$10,0)/VLOOKUP($EG206,Data!$B:$CP,Daily!GQ$10,0),0)</f>
      </c>
      <c r="GR210" s="14">
        <f>IFERROR(VLOOKUP($EG210,Data!$B:$CP,Daily!GR$10,0)/VLOOKUP($EG206,Data!$B:$CP,Daily!GR$10,0),0)</f>
      </c>
      <c r="GS210" s="14">
        <f>IFERROR(VLOOKUP($EG210,Data!$B:$CP,Daily!GS$10,0)/VLOOKUP($EG206,Data!$B:$CP,Daily!GS$10,0),0)</f>
      </c>
      <c r="GT210" s="14">
        <f>IFERROR(VLOOKUP($EG210,Data!$B:$CP,Daily!GT$10,0)/VLOOKUP($EG206,Data!$B:$CP,Daily!GT$10,0),0)</f>
      </c>
      <c r="GU210" s="14">
        <f>IFERROR(VLOOKUP($EG210,Data!$B:$CP,Daily!GU$10,0)/VLOOKUP($EG206,Data!$B:$CP,Daily!GU$10,0),0)</f>
      </c>
      <c r="GV210" s="14">
        <f>IFERROR(VLOOKUP($EG210,Data!$B:$CP,Daily!GV$10,0)/VLOOKUP($EG206,Data!$B:$CP,Daily!GV$10,0),0)</f>
      </c>
      <c r="GW210" s="14">
        <f>IFERROR(VLOOKUP($EG210,Data!$B:$CP,Daily!GW$10,0)/VLOOKUP($EG206,Data!$B:$CP,Daily!GW$10,0),0)</f>
      </c>
      <c r="GX210" s="14">
        <f>IFERROR(VLOOKUP($EG210,Data!$B:$CP,Daily!GX$10,0)/VLOOKUP($EG206,Data!$B:$CP,Daily!GX$10,0),0)</f>
      </c>
      <c r="GY210" s="14">
        <f>IFERROR(VLOOKUP($EG210,Data!$B:$CP,Daily!GY$10,0)/VLOOKUP($EG206,Data!$B:$CP,Daily!GY$10,0),0)</f>
      </c>
      <c r="GZ210" s="14">
        <f>IFERROR(VLOOKUP($EG210,Data!$B:$CP,Daily!GZ$10,0)/VLOOKUP($EG206,Data!$B:$CP,Daily!GZ$10,0),0)</f>
      </c>
      <c r="HA210" s="14">
        <f>IFERROR(VLOOKUP($EG210,Data!$B:$CP,Daily!HA$10,0)/VLOOKUP($EG206,Data!$B:$CP,Daily!HA$10,0),0)</f>
      </c>
      <c r="HB210" s="14">
        <f>IFERROR(VLOOKUP($EG210,Data!$B:$CP,Daily!HB$10,0)/VLOOKUP($EG206,Data!$B:$CP,Daily!HB$10,0),0)</f>
      </c>
      <c r="HC210" s="14">
        <f>IFERROR(VLOOKUP($EG210,Data!$B:$CP,Daily!HC$10,0)/VLOOKUP($EG206,Data!$B:$CP,Daily!HC$10,0),0)</f>
      </c>
      <c r="HD210" s="14">
        <f>IFERROR(VLOOKUP($EG210,Data!$B:$CP,Daily!HD$10,0)/VLOOKUP($EG206,Data!$B:$CP,Daily!HD$10,0),0)</f>
      </c>
      <c r="HE210" s="14">
        <f>IFERROR(VLOOKUP($EG210,Data!$B:$CP,Daily!HE$10,0)/VLOOKUP($EG206,Data!$B:$CP,Daily!HE$10,0),0)</f>
      </c>
      <c r="HF210" s="14">
        <f>IFERROR(VLOOKUP($EG210,Data!$B:$CP,Daily!HF$10,0)/VLOOKUP($EG206,Data!$B:$CP,Daily!HF$10,0),0)</f>
      </c>
      <c r="HG210" s="14">
        <f>IFERROR(VLOOKUP($EG210,Data!$B:$CP,Daily!HG$10,0)/VLOOKUP($EG206,Data!$B:$CP,Daily!HG$10,0),0)</f>
      </c>
      <c r="HH210" s="14">
        <f>IFERROR(VLOOKUP($EG210,Data!$B:$CP,Daily!HH$10,0)/VLOOKUP($EG206,Data!$B:$CP,Daily!HH$10,0),0)</f>
      </c>
      <c r="HI210" s="14">
        <f>IFERROR(VLOOKUP($EG210,Data!$B:$CP,Daily!HI$10,0)/VLOOKUP($EG206,Data!$B:$CP,Daily!HI$10,0),0)</f>
      </c>
      <c r="HJ210" s="14">
        <f>IFERROR(VLOOKUP($EG210,Data!$B:$CP,Daily!HJ$10,0)/VLOOKUP($EG206,Data!$B:$CP,Daily!HJ$10,0),0)</f>
      </c>
      <c r="HK210" s="14">
        <f>IFERROR(VLOOKUP($EG210,Data!$B:$CP,Daily!HK$10,0)/VLOOKUP($EG206,Data!$B:$CP,Daily!HK$10,0),0)</f>
      </c>
      <c r="HL210" s="14">
        <f>IFERROR(VLOOKUP($EG210,Data!$B:$CP,Daily!HL$10,0)/VLOOKUP($EG206,Data!$B:$CP,Daily!HL$10,0),0)</f>
      </c>
      <c r="HM210" s="14">
        <f>IFERROR(VLOOKUP($EG210,Data!$B:$CP,Daily!HM$10,0)/VLOOKUP($EG206,Data!$B:$CP,Daily!HM$10,0),0)</f>
      </c>
      <c r="HN210" s="14">
        <f>IFERROR(VLOOKUP($EG210,Data!$B:$CP,Daily!HN$10,0)/VLOOKUP($EG206,Data!$B:$CP,Daily!HN$10,0),0)</f>
      </c>
      <c r="HO210" s="14">
        <f>IFERROR(VLOOKUP($EG210,Data!$B:$CP,Daily!HO$10,0)/VLOOKUP($EG206,Data!$B:$CP,Daily!HO$10,0),0)</f>
      </c>
      <c r="HP210" s="14">
        <f>IFERROR(VLOOKUP($EG210,Data!$B:$CP,Daily!HP$10,0)/VLOOKUP($EG206,Data!$B:$CP,Daily!HP$10,0),0)</f>
      </c>
      <c r="HQ210" s="14">
        <f>IFERROR(VLOOKUP($EG210,Data!$B:$CP,Daily!HQ$10,0)/VLOOKUP($EG206,Data!$B:$CP,Daily!HQ$10,0),0)</f>
      </c>
      <c r="HR210" s="14">
        <f>IFERROR(VLOOKUP($EG210,Data!$B:$CP,Daily!HR$10,0)/VLOOKUP($EG206,Data!$B:$CP,Daily!HR$10,0),0)</f>
      </c>
      <c r="HS210" s="14">
        <f>IFERROR(VLOOKUP($EG210,Data!$B:$CP,Daily!HS$10,0)/VLOOKUP($EG206,Data!$B:$CP,Daily!HS$10,0),0)</f>
      </c>
      <c r="HT210" s="14">
        <f>IFERROR(VLOOKUP($EG210,Data!$B:$CP,Daily!HT$10,0)/VLOOKUP($EG206,Data!$B:$CP,Daily!HT$10,0),0)</f>
      </c>
      <c r="HU210" s="17"/>
      <c r="HV210" s="52">
        <f t="shared" si="1902"/>
      </c>
      <c r="HW210" s="52">
        <f t="shared" si="1903"/>
      </c>
      <c r="HX210" s="52">
        <f t="shared" si="3071"/>
      </c>
      <c r="HY210" s="52">
        <f t="shared" si="3072"/>
      </c>
      <c r="HZ210" s="52">
        <f t="shared" si="3073"/>
      </c>
      <c r="IA210" s="55"/>
      <c r="IB210" s="14">
        <f t="shared" si="3074"/>
      </c>
      <c r="IC210" s="14">
        <f t="shared" si="3151"/>
      </c>
      <c r="ID210" s="14">
        <f t="shared" si="3152"/>
      </c>
      <c r="IE210" s="16"/>
      <c r="IF210" s="9" t="s">
        <v>962</v>
      </c>
      <c r="IG210" s="9" t="s">
        <v>183</v>
      </c>
      <c r="IH210" s="14">
        <f>IFERROR(VLOOKUP($IF210,Data!$B:$CP,Daily!IH$10,0)/VLOOKUP($IF206,Data!$B:$CP,Daily!IH$10,0),0)</f>
      </c>
      <c r="II210" s="14">
        <f>IFERROR(VLOOKUP($IF210,Data!$B:$CP,Daily!II$10,0)/VLOOKUP($IF206,Data!$B:$CP,Daily!II$10,0),0)</f>
      </c>
      <c r="IJ210" s="14">
        <f>IFERROR(VLOOKUP($IF210,Data!$B:$CP,Daily!IJ$10,0)/VLOOKUP($IF206,Data!$B:$CP,Daily!IJ$10,0),0)</f>
      </c>
      <c r="IK210" s="14">
        <f>IFERROR(VLOOKUP($IF210,Data!$B:$CP,Daily!IK$10,0)/VLOOKUP($IF206,Data!$B:$CP,Daily!IK$10,0),0)</f>
      </c>
      <c r="IL210" s="14">
        <f>IFERROR(VLOOKUP($IF210,Data!$B:$CP,Daily!IL$10,0)/VLOOKUP($IF206,Data!$B:$CP,Daily!IL$10,0),0)</f>
      </c>
      <c r="IM210" s="14">
        <f>IFERROR(VLOOKUP($IF210,Data!$B:$CP,Daily!IM$10,0)/VLOOKUP($IF206,Data!$B:$CP,Daily!IM$10,0),0)</f>
      </c>
      <c r="IN210" s="14">
        <f>IFERROR(VLOOKUP($IF210,Data!$B:$CP,Daily!IN$10,0)/VLOOKUP($IF206,Data!$B:$CP,Daily!IN$10,0),0)</f>
      </c>
      <c r="IO210" s="14">
        <f>IFERROR(VLOOKUP($IF210,Data!$B:$CP,Daily!IO$10,0)/VLOOKUP($IF206,Data!$B:$CP,Daily!IO$10,0),0)</f>
      </c>
      <c r="IP210" s="14">
        <f>IFERROR(VLOOKUP($IF210,Data!$B:$CP,Daily!IP$10,0)/VLOOKUP($IF206,Data!$B:$CP,Daily!IP$10,0),0)</f>
      </c>
      <c r="IQ210" s="14">
        <f>IFERROR(VLOOKUP($IF210,Data!$B:$CP,Daily!IQ$10,0)/VLOOKUP($IF206,Data!$B:$CP,Daily!IQ$10,0),0)</f>
      </c>
      <c r="IR210" s="14">
        <f>IFERROR(VLOOKUP($IF210,Data!$B:$CP,Daily!IR$10,0)/VLOOKUP($IF206,Data!$B:$CP,Daily!IR$10,0),0)</f>
      </c>
      <c r="IS210" s="14">
        <f>IFERROR(VLOOKUP($IF210,Data!$B:$CP,Daily!IS$10,0)/VLOOKUP($IF206,Data!$B:$CP,Daily!IS$10,0),0)</f>
      </c>
      <c r="IT210" s="14">
        <f>IFERROR(VLOOKUP($IF210,Data!$B:$CP,Daily!IT$10,0)/VLOOKUP($IF206,Data!$B:$CP,Daily!IT$10,0),0)</f>
      </c>
      <c r="IU210" s="14">
        <f>IFERROR(VLOOKUP($IF210,Data!$B:$CP,Daily!IU$10,0)/VLOOKUP($IF206,Data!$B:$CP,Daily!IU$10,0),0)</f>
      </c>
      <c r="IV210" s="14">
        <f>IFERROR(VLOOKUP($IF210,Data!$B:$CP,Daily!IV$10,0)/VLOOKUP($IF206,Data!$B:$CP,Daily!IV$10,0),0)</f>
      </c>
      <c r="IW210" s="14">
        <f>IFERROR(VLOOKUP($IF210,Data!$B:$CP,Daily!IW$10,0)/VLOOKUP($IF206,Data!$B:$CP,Daily!IW$10,0),0)</f>
      </c>
      <c r="IX210" s="14">
        <f>IFERROR(VLOOKUP($IF210,Data!$B:$CP,Daily!IX$10,0)/VLOOKUP($IF206,Data!$B:$CP,Daily!IX$10,0),0)</f>
      </c>
      <c r="IY210" s="14">
        <f>IFERROR(VLOOKUP($IF210,Data!$B:$CP,Daily!IY$10,0)/VLOOKUP($IF206,Data!$B:$CP,Daily!IY$10,0),0)</f>
      </c>
      <c r="IZ210" s="14">
        <f>IFERROR(VLOOKUP($IF210,Data!$B:$CP,Daily!IZ$10,0)/VLOOKUP($IF206,Data!$B:$CP,Daily!IZ$10,0),0)</f>
      </c>
      <c r="JA210" s="14">
        <f>IFERROR(VLOOKUP($IF210,Data!$B:$CP,Daily!JA$10,0)/VLOOKUP($IF206,Data!$B:$CP,Daily!JA$10,0),0)</f>
      </c>
      <c r="JB210" s="14">
        <f>IFERROR(VLOOKUP($IF210,Data!$B:$CP,Daily!JB$10,0)/VLOOKUP($IF206,Data!$B:$CP,Daily!JB$10,0),0)</f>
      </c>
      <c r="JC210" s="14">
        <f>IFERROR(VLOOKUP($IF210,Data!$B:$CP,Daily!JC$10,0)/VLOOKUP($IF206,Data!$B:$CP,Daily!JC$10,0),0)</f>
      </c>
      <c r="JD210" s="14">
        <f>IFERROR(VLOOKUP($IF210,Data!$B:$CP,Daily!JD$10,0)/VLOOKUP($IF206,Data!$B:$CP,Daily!JD$10,0),0)</f>
      </c>
      <c r="JE210" s="14">
        <f>IFERROR(VLOOKUP($IF210,Data!$B:$CP,Daily!JE$10,0)/VLOOKUP($IF206,Data!$B:$CP,Daily!JE$10,0),0)</f>
      </c>
      <c r="JF210" s="14">
        <f>IFERROR(VLOOKUP($IF210,Data!$B:$CP,Daily!JF$10,0)/VLOOKUP($IF206,Data!$B:$CP,Daily!JF$10,0),0)</f>
      </c>
      <c r="JG210" s="14">
        <f>IFERROR(VLOOKUP($IF210,Data!$B:$CP,Daily!JG$10,0)/VLOOKUP($IF206,Data!$B:$CP,Daily!JG$10,0),0)</f>
      </c>
      <c r="JH210" s="14">
        <f>IFERROR(VLOOKUP($IF210,Data!$B:$CP,Daily!JH$10,0)/VLOOKUP($IF206,Data!$B:$CP,Daily!JH$10,0),0)</f>
      </c>
      <c r="JI210" s="14">
        <f>IFERROR(VLOOKUP($IF210,Data!$B:$CP,Daily!JI$10,0)/VLOOKUP($IF206,Data!$B:$CP,Daily!JI$10,0),0)</f>
      </c>
      <c r="JJ210" s="14">
        <f>IFERROR(VLOOKUP($IF210,Data!$B:$CP,Daily!JJ$10,0)/VLOOKUP($IF206,Data!$B:$CP,Daily!JJ$10,0),0)</f>
      </c>
      <c r="JK210" s="14">
        <f>IFERROR(VLOOKUP($IF210,Data!$B:$CP,Daily!JK$10,0)/VLOOKUP($IF206,Data!$B:$CP,Daily!JK$10,0),0)</f>
      </c>
      <c r="JL210" s="14">
        <f>IFERROR(VLOOKUP($IF210,Data!$B:$CP,Daily!JL$10,0)/VLOOKUP($IF206,Data!$B:$CP,Daily!JL$10,0),0)</f>
      </c>
      <c r="JM210" s="14">
        <f>IFERROR(VLOOKUP($IF210,Data!$B:$CP,Daily!JM$10,0)/VLOOKUP($IF206,Data!$B:$CP,Daily!JM$10,0),0)</f>
      </c>
      <c r="JN210" s="14">
        <f>IFERROR(VLOOKUP($IF210,Data!$B:$CP,Daily!JN$10,0)/VLOOKUP($IF206,Data!$B:$CP,Daily!JN$10,0),0)</f>
      </c>
      <c r="JO210" s="14">
        <f>IFERROR(VLOOKUP($IF210,Data!$B:$CP,Daily!JO$10,0)/VLOOKUP($IF206,Data!$B:$CP,Daily!JO$10,0),0)</f>
      </c>
      <c r="JP210" s="14">
        <f>IFERROR(VLOOKUP($IF210,Data!$B:$CP,Daily!JP$10,0)/VLOOKUP($IF206,Data!$B:$CP,Daily!JP$10,0),0)</f>
      </c>
      <c r="JQ210" s="14">
        <f>IFERROR(VLOOKUP($IF210,Data!$B:$CP,Daily!JQ$10,0)/VLOOKUP($IF206,Data!$B:$CP,Daily!JQ$10,0),0)</f>
      </c>
      <c r="JR210" s="14">
        <f>IFERROR(VLOOKUP($IF210,Data!$B:$CP,Daily!JR$10,0)/VLOOKUP($IF206,Data!$B:$CP,Daily!JR$10,0),0)</f>
      </c>
      <c r="JS210" s="14">
        <f>IFERROR(VLOOKUP($IF210,Data!$B:$CP,Daily!JS$10,0)/VLOOKUP($IF206,Data!$B:$CP,Daily!JS$10,0),0)</f>
      </c>
      <c r="JT210" s="14">
        <f>IFERROR(VLOOKUP($IF210,Data!$B:$CP,Daily!JT$10,0)/VLOOKUP($IF206,Data!$B:$CP,Daily!JT$10,0),0)</f>
      </c>
      <c r="JU210" s="14">
        <f>IFERROR(VLOOKUP($IF210,Data!$B:$CP,Daily!JU$10,0)/VLOOKUP($IF206,Data!$B:$CP,Daily!JU$10,0),0)</f>
      </c>
      <c r="JV210" s="14">
        <f>IFERROR(VLOOKUP($IF210,Data!$B:$CP,Daily!JV$10,0)/VLOOKUP($IF206,Data!$B:$CP,Daily!JV$10,0),0)</f>
      </c>
      <c r="JW210" s="14">
        <f>IFERROR(VLOOKUP($IF210,Data!$B:$CP,Daily!JW$10,0)/VLOOKUP($IF206,Data!$B:$CP,Daily!JW$10,0),0)</f>
      </c>
      <c r="JX210" s="14">
        <f>IFERROR(VLOOKUP($IF210,Data!$B:$CP,Daily!JX$10,0)/VLOOKUP($IF206,Data!$B:$CP,Daily!JX$10,0),0)</f>
      </c>
      <c r="JY210" s="14">
        <f>IFERROR(VLOOKUP($IF210,Data!$B:$CP,Daily!JY$10,0)/VLOOKUP($IF206,Data!$B:$CP,Daily!JY$10,0),0)</f>
      </c>
      <c r="JZ210" s="14">
        <f>IFERROR(VLOOKUP($IF210,Data!$B:$CP,Daily!JZ$10,0)/VLOOKUP($IF206,Data!$B:$CP,Daily!JZ$10,0),0)</f>
      </c>
      <c r="KA210" s="14">
        <f>IFERROR(VLOOKUP($IF210,Data!$B:$CP,Daily!KA$10,0)/VLOOKUP($IF206,Data!$B:$CP,Daily!KA$10,0),0)</f>
      </c>
      <c r="KB210" s="14">
        <f>IFERROR(VLOOKUP($IF210,Data!$B:$CP,Daily!KB$10,0)/VLOOKUP($IF206,Data!$B:$CP,Daily!KB$10,0),0)</f>
      </c>
      <c r="KC210" s="14">
        <f>IFERROR(VLOOKUP($IF210,Data!$B:$CP,Daily!KC$10,0)/VLOOKUP($IF206,Data!$B:$CP,Daily!KC$10,0),0)</f>
      </c>
      <c r="KD210" s="14">
        <f>IFERROR(VLOOKUP($IF210,Data!$B:$CP,Daily!KD$10,0)/VLOOKUP($IF206,Data!$B:$CP,Daily!KD$10,0),0)</f>
      </c>
      <c r="KE210" s="14">
        <f>IFERROR(VLOOKUP($IF210,Data!$B:$CP,Daily!KE$10,0)/VLOOKUP($IF206,Data!$B:$CP,Daily!KE$10,0),0)</f>
      </c>
      <c r="KF210" s="14">
        <f>IFERROR(VLOOKUP($IF210,Data!$B:$CP,Daily!KF$10,0)/VLOOKUP($IF206,Data!$B:$CP,Daily!KF$10,0),0)</f>
      </c>
      <c r="KG210" s="14">
        <f>IFERROR(VLOOKUP($IF210,Data!$B:$CP,Daily!KG$10,0)/VLOOKUP($IF206,Data!$B:$CP,Daily!KG$10,0),0)</f>
      </c>
      <c r="KH210" s="14">
        <f>IFERROR(VLOOKUP($IF210,Data!$B:$CP,Daily!KH$10,0)/VLOOKUP($IF206,Data!$B:$CP,Daily!KH$10,0),0)</f>
      </c>
      <c r="KI210" s="14">
        <f>IFERROR(VLOOKUP($IF210,Data!$B:$CP,Daily!KI$10,0)/VLOOKUP($IF206,Data!$B:$CP,Daily!KI$10,0),0)</f>
      </c>
      <c r="KJ210" s="14">
        <f>IFERROR(VLOOKUP($IF210,Data!$B:$CP,Daily!KJ$10,0)/VLOOKUP($IF206,Data!$B:$CP,Daily!KJ$10,0),0)</f>
      </c>
      <c r="KK210" s="14">
        <f>IFERROR(VLOOKUP($IF210,Data!$B:$CP,Daily!KK$10,0)/VLOOKUP($IF206,Data!$B:$CP,Daily!KK$10,0),0)</f>
      </c>
      <c r="KL210" s="14">
        <f>IFERROR(VLOOKUP($IF210,Data!$B:$CP,Daily!KL$10,0)/VLOOKUP($IF206,Data!$B:$CP,Daily!KL$10,0),0)</f>
      </c>
      <c r="KM210" s="14">
        <f>IFERROR(VLOOKUP($IF210,Data!$B:$CP,Daily!KM$10,0)/VLOOKUP($IF206,Data!$B:$CP,Daily!KM$10,0),0)</f>
      </c>
      <c r="KN210" s="14">
        <f>IFERROR(VLOOKUP($IF210,Data!$B:$CP,Daily!KN$10,0)/VLOOKUP($IF206,Data!$B:$CP,Daily!KN$10,0),0)</f>
      </c>
      <c r="KO210" s="14">
        <f>IFERROR(VLOOKUP($IF210,Data!$B:$CP,Daily!KO$10,0)/VLOOKUP($IF206,Data!$B:$CP,Daily!KO$10,0),0)</f>
      </c>
      <c r="KP210" s="14">
        <f>IFERROR(VLOOKUP($IF210,Data!$B:$CP,Daily!KP$10,0)/VLOOKUP($IF206,Data!$B:$CP,Daily!KP$10,0),0)</f>
      </c>
      <c r="KQ210" s="14">
        <f>IFERROR(VLOOKUP($IF210,Data!$B:$CP,Daily!KQ$10,0)/VLOOKUP($IF206,Data!$B:$CP,Daily!KQ$10,0),0)</f>
      </c>
      <c r="KR210" s="14">
        <f>IFERROR(VLOOKUP($IF210,Data!$B:$CP,Daily!KR$10,0)/VLOOKUP($IF206,Data!$B:$CP,Daily!KR$10,0),0)</f>
      </c>
      <c r="KS210" s="14">
        <f>IFERROR(VLOOKUP($IF210,Data!$B:$CP,Daily!KS$10,0)/VLOOKUP($IF206,Data!$B:$CP,Daily!KS$10,0),0)</f>
      </c>
      <c r="KT210" s="14">
        <f>IFERROR(VLOOKUP($IF210,Data!$B:$CP,Daily!KT$10,0)/VLOOKUP($IF206,Data!$B:$CP,Daily!KT$10,0),0)</f>
      </c>
      <c r="KU210" s="14">
        <f>IFERROR(VLOOKUP($IF210,Data!$B:$CP,Daily!KU$10,0)/VLOOKUP($IF206,Data!$B:$CP,Daily!KU$10,0),0)</f>
      </c>
      <c r="KV210" s="14">
        <f>IFERROR(VLOOKUP($IF210,Data!$B:$CP,Daily!KV$10,0)/VLOOKUP($IF206,Data!$B:$CP,Daily!KV$10,0),0)</f>
      </c>
      <c r="KW210" s="14">
        <f>IFERROR(VLOOKUP($IF210,Data!$B:$CP,Daily!KW$10,0)/VLOOKUP($IF206,Data!$B:$CP,Daily!KW$10,0),0)</f>
      </c>
      <c r="KX210" s="14">
        <f>IFERROR(VLOOKUP($IF210,Data!$B:$CP,Daily!KX$10,0)/VLOOKUP($IF206,Data!$B:$CP,Daily!KX$10,0),0)</f>
      </c>
      <c r="KY210" s="14">
        <f>IFERROR(VLOOKUP($IF210,Data!$B:$CP,Daily!KY$10,0)/VLOOKUP($IF206,Data!$B:$CP,Daily!KY$10,0),0)</f>
      </c>
      <c r="KZ210" s="14">
        <f>IFERROR(VLOOKUP($IF210,Data!$B:$CP,Daily!KZ$10,0)/VLOOKUP($IF206,Data!$B:$CP,Daily!KZ$10,0),0)</f>
      </c>
      <c r="LA210" s="14">
        <f>IFERROR(VLOOKUP($IF210,Data!$B:$CP,Daily!LA$10,0)/VLOOKUP($IF206,Data!$B:$CP,Daily!LA$10,0),0)</f>
      </c>
      <c r="LB210" s="14">
        <f>IFERROR(VLOOKUP($IF210,Data!$B:$CP,Daily!LB$10,0)/VLOOKUP($IF206,Data!$B:$CP,Daily!LB$10,0),0)</f>
      </c>
      <c r="LC210" s="14">
        <f>IFERROR(VLOOKUP($IF210,Data!$B:$CP,Daily!LC$10,0)/VLOOKUP($IF206,Data!$B:$CP,Daily!LC$10,0),0)</f>
      </c>
      <c r="LD210" s="14">
        <f>IFERROR(VLOOKUP($IF210,Data!$B:$CP,Daily!LD$10,0)/VLOOKUP($IF206,Data!$B:$CP,Daily!LD$10,0),0)</f>
      </c>
      <c r="LE210" s="14">
        <f>IFERROR(VLOOKUP($IF210,Data!$B:$CP,Daily!LE$10,0)/VLOOKUP($IF206,Data!$B:$CP,Daily!LE$10,0),0)</f>
      </c>
      <c r="LF210" s="14">
        <f>IFERROR(VLOOKUP($IF210,Data!$B:$CP,Daily!LF$10,0)/VLOOKUP($IF206,Data!$B:$CP,Daily!LF$10,0),0)</f>
      </c>
      <c r="LG210" s="14">
        <f>IFERROR(VLOOKUP($IF210,Data!$B:$CP,Daily!LG$10,0)/VLOOKUP($IF206,Data!$B:$CP,Daily!LG$10,0),0)</f>
      </c>
      <c r="LH210" s="14">
        <f>IFERROR(VLOOKUP($IF210,Data!$B:$CP,Daily!LH$10,0)/VLOOKUP($IF206,Data!$B:$CP,Daily!LH$10,0),0)</f>
      </c>
      <c r="LI210" s="14">
        <f>IFERROR(VLOOKUP($IF210,Data!$B:$CP,Daily!LI$10,0)/VLOOKUP($IF206,Data!$B:$CP,Daily!LI$10,0),0)</f>
      </c>
      <c r="LJ210" s="14">
        <f>IFERROR(VLOOKUP($IF210,Data!$B:$CP,Daily!LJ$10,0)/VLOOKUP($IF206,Data!$B:$CP,Daily!LJ$10,0),0)</f>
      </c>
      <c r="LK210" s="14">
        <f>IFERROR(VLOOKUP($IF210,Data!$B:$CP,Daily!LK$10,0)/VLOOKUP($IF206,Data!$B:$CP,Daily!LK$10,0),0)</f>
      </c>
      <c r="LL210" s="14">
        <f>IFERROR(VLOOKUP($IF210,Data!$B:$CP,Daily!LL$10,0)/VLOOKUP($IF206,Data!$B:$CP,Daily!LL$10,0),0)</f>
      </c>
      <c r="LM210" s="14">
        <f>IFERROR(VLOOKUP($IF210,Data!$B:$CP,Daily!LM$10,0)/VLOOKUP($IF206,Data!$B:$CP,Daily!LM$10,0),0)</f>
      </c>
      <c r="LN210" s="14">
        <f>IFERROR(VLOOKUP($IF210,Data!$B:$CP,Daily!LN$10,0)/VLOOKUP($IF206,Data!$B:$CP,Daily!LN$10,0),0)</f>
      </c>
      <c r="LO210" s="14">
        <f>IFERROR(VLOOKUP($IF210,Data!$B:$CP,Daily!LO$10,0)/VLOOKUP($IF206,Data!$B:$CP,Daily!LO$10,0),0)</f>
      </c>
      <c r="LP210" s="14">
        <f>IFERROR(VLOOKUP($IF210,Data!$B:$CP,Daily!LP$10,0)/VLOOKUP($IF206,Data!$B:$CP,Daily!LP$10,0),0)</f>
      </c>
      <c r="LQ210" s="14">
        <f>IFERROR(VLOOKUP($IF210,Data!$B:$CP,Daily!LQ$10,0)/VLOOKUP($IF206,Data!$B:$CP,Daily!LQ$10,0),0)</f>
      </c>
      <c r="LR210" s="14">
        <f>IFERROR(VLOOKUP($IF210,Data!$B:$CP,Daily!LR$10,0)/VLOOKUP($IF206,Data!$B:$CP,Daily!LR$10,0),0)</f>
      </c>
      <c r="LS210" s="14">
        <f>IFERROR(VLOOKUP($IF210,Data!$B:$CP,Daily!LS$10,0)/VLOOKUP($IF206,Data!$B:$CP,Daily!LS$10,0),0)</f>
      </c>
      <c r="LU210" s="52">
        <f t="shared" si="3075"/>
      </c>
      <c r="LV210" s="52">
        <f t="shared" si="3076"/>
      </c>
      <c r="LW210" s="52">
        <f t="shared" si="3077"/>
      </c>
      <c r="LX210" s="52">
        <f t="shared" si="3078"/>
      </c>
      <c r="LY210" s="52">
        <f t="shared" si="3079"/>
      </c>
      <c r="LZ210" s="53"/>
      <c r="MA210" s="14">
        <f t="shared" si="3080"/>
      </c>
      <c r="MB210" s="14">
        <f t="shared" si="3153"/>
      </c>
      <c r="MC210" s="14">
        <f t="shared" si="3154"/>
      </c>
    </row>
    <row r="211" spans="1:342" x14ac:dyDescent="0.25">
      <c r="D211" s="83" t="s">
        <v>963</v>
      </c>
      <c r="E211" s="81"/>
      <c r="F211" s="79"/>
      <c r="G211" s="79"/>
      <c r="H211" s="80"/>
      <c r="I211" s="79"/>
      <c r="J211" s="80"/>
      <c r="K211" s="79"/>
      <c r="L211" s="79"/>
      <c r="M211" s="81"/>
      <c r="N211" s="79"/>
      <c r="O211" s="79"/>
      <c r="P211" s="79"/>
      <c r="Q211" s="79"/>
      <c r="R211" s="79"/>
      <c r="S211" s="79"/>
      <c r="T211" s="79"/>
      <c r="U211" s="81"/>
      <c r="V211" s="79"/>
      <c r="W211" s="79"/>
      <c r="X211" s="79"/>
      <c r="Y211" s="79"/>
      <c r="Z211" s="79"/>
      <c r="AA211" s="79"/>
      <c r="AB211" s="77"/>
      <c r="AC211" s="60"/>
    </row>
    <row r="212" spans="1:342" x14ac:dyDescent="0.25">
      <c r="D212" s="74" t="s">
        <v>248</v>
      </c>
      <c r="E212" s="67" t="str">
        <f>VLOOKUP($D212,'Metric Nature'!$C:$D,2,0)&amp;IF(($F212&lt;(EA212)),"Below",IF(($F212&gt;(DZ212)),"Above","Within"))</f>
      </c>
      <c r="F212" s="145">
        <f>DU212</f>
      </c>
      <c r="G212" s="145">
        <f t="shared" ref="G212:G215" si="3175">ED212</f>
      </c>
      <c r="H212" s="146">
        <f t="shared" ref="H212:H215" si="3176">IFERROR(((F212-G212)/G212),0)</f>
      </c>
      <c r="I212" s="145">
        <f t="shared" ref="I212:I215" si="3177">EE212</f>
      </c>
      <c r="J212" s="147">
        <f t="shared" ref="J212:J215" si="3178">IFERROR(((F212-I212)/I212),0)</f>
      </c>
      <c r="K212" s="145">
        <v>2.2429753382501561E-3</v>
      </c>
      <c r="L212" s="148"/>
      <c r="M212" s="67" t="str">
        <f>VLOOKUP($D212,'Metric Nature'!$C:$D,2,0)&amp;IF(($N212&lt;(HZ212)),"Below",IF(($N212&gt;(HY212)),"Above","Within"))</f>
      </c>
      <c r="N212" s="145">
        <f t="shared" ref="N212:N215" si="3179">HT212</f>
      </c>
      <c r="O212" s="145">
        <f t="shared" ref="O212:O215" si="3180">IC212</f>
      </c>
      <c r="P212" s="147">
        <f t="shared" ref="P212:P215" si="3181">IFERROR(((N212-O212)/O212),0)</f>
      </c>
      <c r="Q212" s="145">
        <f t="shared" ref="Q212:Q215" si="3182">ID212</f>
      </c>
      <c r="R212" s="147">
        <f t="shared" ref="R212:R215" si="3183">IFERROR(((N212-Q212)/Q212),0)</f>
      </c>
      <c r="S212" s="145">
        <v>7.9280968468835172E-3</v>
      </c>
      <c r="T212" s="148"/>
      <c r="U212" s="67" t="str">
        <f>VLOOKUP($D212,'Metric Nature'!$C:$D,2,0)&amp;IF(($V212&lt;(LY212)),"Below",IF(($V212&gt;(LX212)),"Above","Within"))</f>
      </c>
      <c r="V212" s="145">
        <f t="shared" ref="V212:V215" si="3184">LS212</f>
      </c>
      <c r="W212" s="145">
        <f t="shared" ref="W212:W215" si="3185">MB212</f>
      </c>
      <c r="X212" s="147">
        <f t="shared" ref="X212:X215" si="3186">IFERROR(((V212-W212)/W212),0)</f>
      </c>
      <c r="Y212" s="145">
        <f t="shared" ref="Y212:Y215" si="3187">MC212</f>
      </c>
      <c r="Z212" s="147">
        <f t="shared" ref="Z212:Z215" si="3188">IFERROR(((V212-Y212)/Y212),0)</f>
      </c>
      <c r="AA212" s="145">
        <v>4.2186115430498175E-2</v>
      </c>
      <c r="AB212" s="148"/>
      <c r="AC212" s="1"/>
      <c r="AD212" s="1"/>
      <c r="AE212" s="1"/>
      <c r="AF212" s="1"/>
      <c r="AG212" s="1"/>
      <c r="AH212" s="1"/>
      <c r="AI212" s="9" t="s">
        <v>296</v>
      </c>
      <c r="AJ212" s="10">
        <f t="shared" ref="AJ212" si="3189">EI212+IH212</f>
      </c>
      <c r="AK212" s="10">
        <f t="shared" ref="AK212" si="3190">EJ212+II212</f>
      </c>
      <c r="AL212" s="10">
        <f t="shared" ref="AL212" si="3191">EK212+IJ212</f>
      </c>
      <c r="AM212" s="10">
        <f t="shared" ref="AM212" si="3192">EL212+IK212</f>
      </c>
      <c r="AN212" s="10">
        <f t="shared" ref="AN212" si="3193">EM212+IL212</f>
      </c>
      <c r="AO212" s="10">
        <f t="shared" ref="AO212" si="3194">EN212+IM212</f>
      </c>
      <c r="AP212" s="10">
        <f t="shared" ref="AP212" si="3195">EO212+IN212</f>
      </c>
      <c r="AQ212" s="10">
        <f t="shared" ref="AQ212" si="3196">EP212+IO212</f>
      </c>
      <c r="AR212" s="10">
        <f t="shared" ref="AR212" si="3197">EQ212+IP212</f>
      </c>
      <c r="AS212" s="10">
        <f t="shared" ref="AS212" si="3198">ER212+IQ212</f>
      </c>
      <c r="AT212" s="10">
        <f t="shared" ref="AT212" si="3199">ES212+IR212</f>
      </c>
      <c r="AU212" s="10">
        <f t="shared" ref="AU212" si="3200">ET212+IS212</f>
      </c>
      <c r="AV212" s="10">
        <f t="shared" ref="AV212" si="3201">EU212+IT212</f>
      </c>
      <c r="AW212" s="10">
        <f t="shared" ref="AW212" si="3202">EV212+IU212</f>
      </c>
      <c r="AX212" s="10">
        <f t="shared" ref="AX212" si="3203">EW212+IV212</f>
      </c>
      <c r="AY212" s="10">
        <f t="shared" ref="AY212" si="3204">EX212+IW212</f>
      </c>
      <c r="AZ212" s="10">
        <f t="shared" ref="AZ212" si="3205">EY212+IX212</f>
      </c>
      <c r="BA212" s="10">
        <f t="shared" ref="BA212" si="3206">EZ212+IY212</f>
      </c>
      <c r="BB212" s="10">
        <f t="shared" ref="BB212" si="3207">FA212+IZ212</f>
      </c>
      <c r="BC212" s="10">
        <f t="shared" ref="BC212" si="3208">FB212+JA212</f>
      </c>
      <c r="BD212" s="10">
        <f t="shared" ref="BD212" si="3209">FC212+JB212</f>
      </c>
      <c r="BE212" s="10">
        <f t="shared" ref="BE212" si="3210">FD212+JC212</f>
      </c>
      <c r="BF212" s="10">
        <f t="shared" ref="BF212" si="3211">FE212+JD212</f>
      </c>
      <c r="BG212" s="10">
        <f t="shared" ref="BG212" si="3212">FF212+JE212</f>
      </c>
      <c r="BH212" s="10">
        <f t="shared" ref="BH212" si="3213">FG212+JF212</f>
      </c>
      <c r="BI212" s="10">
        <f t="shared" ref="BI212" si="3214">FH212+JG212</f>
      </c>
      <c r="BJ212" s="10">
        <f t="shared" ref="BJ212" si="3215">FI212+JH212</f>
      </c>
      <c r="BK212" s="10">
        <f t="shared" ref="BK212" si="3216">FJ212+JI212</f>
      </c>
      <c r="BL212" s="10">
        <f t="shared" ref="BL212" si="3217">FK212+JJ212</f>
      </c>
      <c r="BM212" s="10">
        <f t="shared" ref="BM212" si="3218">FL212+JK212</f>
      </c>
      <c r="BN212" s="10">
        <f t="shared" ref="BN212" si="3219">FM212+JL212</f>
      </c>
      <c r="BO212" s="10">
        <f t="shared" ref="BO212" si="3220">FN212+JM212</f>
      </c>
      <c r="BP212" s="10">
        <f t="shared" ref="BP212" si="3221">FO212+JN212</f>
      </c>
      <c r="BQ212" s="10">
        <f t="shared" ref="BQ212" si="3222">FP212+JO212</f>
      </c>
      <c r="BR212" s="10">
        <f t="shared" ref="BR212" si="3223">FQ212+JP212</f>
      </c>
      <c r="BS212" s="10">
        <f t="shared" ref="BS212" si="3224">FR212+JQ212</f>
      </c>
      <c r="BT212" s="10">
        <f t="shared" ref="BT212" si="3225">FS212+JR212</f>
      </c>
      <c r="BU212" s="10">
        <f t="shared" ref="BU212" si="3226">FT212+JS212</f>
      </c>
      <c r="BV212" s="10">
        <f t="shared" ref="BV212" si="3227">FU212+JT212</f>
      </c>
      <c r="BW212" s="10">
        <f t="shared" ref="BW212" si="3228">FV212+JU212</f>
      </c>
      <c r="BX212" s="10">
        <f t="shared" ref="BX212" si="3229">FW212+JV212</f>
      </c>
      <c r="BY212" s="10">
        <f t="shared" ref="BY212" si="3230">FX212+JW212</f>
      </c>
      <c r="BZ212" s="10">
        <f t="shared" ref="BZ212" si="3231">FY212+JX212</f>
      </c>
      <c r="CA212" s="10">
        <f t="shared" ref="CA212" si="3232">FZ212+JY212</f>
      </c>
      <c r="CB212" s="10">
        <f t="shared" ref="CB212" si="3233">GA212+JZ212</f>
      </c>
      <c r="CC212" s="10">
        <f t="shared" ref="CC212" si="3234">GB212+KA212</f>
      </c>
      <c r="CD212" s="10">
        <f t="shared" ref="CD212" si="3235">GC212+KB212</f>
      </c>
      <c r="CE212" s="10">
        <f t="shared" ref="CE212" si="3236">GD212+KC212</f>
      </c>
      <c r="CF212" s="10">
        <f t="shared" ref="CF212" si="3237">GE212+KD212</f>
      </c>
      <c r="CG212" s="10">
        <f t="shared" ref="CG212" si="3238">GF212+KE212</f>
      </c>
      <c r="CH212" s="10">
        <f t="shared" ref="CH212" si="3239">GG212+KF212</f>
      </c>
      <c r="CI212" s="10">
        <f t="shared" ref="CI212" si="3240">GH212+KG212</f>
      </c>
      <c r="CJ212" s="10">
        <f t="shared" ref="CJ212" si="3241">GI212+KH212</f>
      </c>
      <c r="CK212" s="10">
        <f t="shared" ref="CK212" si="3242">GJ212+KI212</f>
      </c>
      <c r="CL212" s="10">
        <f t="shared" ref="CL212" si="3243">GK212+KJ212</f>
      </c>
      <c r="CM212" s="10">
        <f t="shared" ref="CM212" si="3244">GL212+KK212</f>
      </c>
      <c r="CN212" s="10">
        <f t="shared" ref="CN212" si="3245">GM212+KL212</f>
      </c>
      <c r="CO212" s="10">
        <f t="shared" ref="CO212" si="3246">GN212+KM212</f>
      </c>
      <c r="CP212" s="10">
        <f t="shared" ref="CP212" si="3247">GO212+KN212</f>
      </c>
      <c r="CQ212" s="10">
        <f t="shared" ref="CQ212" si="3248">GP212+KO212</f>
      </c>
      <c r="CR212" s="10">
        <f t="shared" ref="CR212" si="3249">GQ212+KP212</f>
      </c>
      <c r="CS212" s="10">
        <f t="shared" ref="CS212" si="3250">GR212+KQ212</f>
      </c>
      <c r="CT212" s="10">
        <f t="shared" ref="CT212" si="3251">GS212+KR212</f>
      </c>
      <c r="CU212" s="10">
        <f t="shared" ref="CU212" si="3252">GT212+KS212</f>
      </c>
      <c r="CV212" s="10">
        <f t="shared" ref="CV212" si="3253">GU212+KT212</f>
      </c>
      <c r="CW212" s="10">
        <f t="shared" ref="CW212" si="3254">GV212+KU212</f>
      </c>
      <c r="CX212" s="10">
        <f t="shared" ref="CX212" si="3255">GW212+KV212</f>
      </c>
      <c r="CY212" s="10">
        <f t="shared" ref="CY212" si="3256">GX212+KW212</f>
      </c>
      <c r="CZ212" s="10">
        <f t="shared" ref="CZ212" si="3257">GY212+KX212</f>
      </c>
      <c r="DA212" s="10">
        <f t="shared" ref="DA212" si="3258">GZ212+KY212</f>
      </c>
      <c r="DB212" s="10">
        <f t="shared" ref="DB212" si="3259">HA212+KZ212</f>
      </c>
      <c r="DC212" s="10">
        <f t="shared" ref="DC212" si="3260">HB212+LA212</f>
      </c>
      <c r="DD212" s="10">
        <f t="shared" ref="DD212" si="3261">HC212+LB212</f>
      </c>
      <c r="DE212" s="10">
        <f t="shared" ref="DE212" si="3262">HD212+LC212</f>
      </c>
      <c r="DF212" s="10">
        <f t="shared" ref="DF212" si="3263">HE212+LD212</f>
      </c>
      <c r="DG212" s="10">
        <f t="shared" ref="DG212" si="3264">HF212+LE212</f>
      </c>
      <c r="DH212" s="10">
        <f t="shared" ref="DH212" si="3265">HG212+LF212</f>
      </c>
      <c r="DI212" s="10">
        <f t="shared" ref="DI212" si="3266">HH212+LG212</f>
      </c>
      <c r="DJ212" s="10">
        <f t="shared" ref="DJ212" si="3267">HI212+LH212</f>
      </c>
      <c r="DK212" s="10">
        <f t="shared" ref="DK212" si="3268">HJ212+LI212</f>
      </c>
      <c r="DL212" s="10">
        <f t="shared" ref="DL212" si="3269">HK212+LJ212</f>
      </c>
      <c r="DM212" s="10">
        <f t="shared" ref="DM212" si="3270">HL212+LK212</f>
      </c>
      <c r="DN212" s="10">
        <f t="shared" ref="DN212" si="3271">HM212+LL212</f>
      </c>
      <c r="DO212" s="10">
        <f t="shared" ref="DO212" si="3272">HN212+LM212</f>
      </c>
      <c r="DP212" s="10">
        <f t="shared" ref="DP212" si="3273">HO212+LN212</f>
      </c>
      <c r="DQ212" s="10">
        <f t="shared" ref="DQ212" si="3274">HP212+LO212</f>
      </c>
      <c r="DR212" s="10">
        <f t="shared" ref="DR212" si="3275">HQ212+LP212</f>
      </c>
      <c r="DS212" s="10">
        <f t="shared" ref="DS212" si="3276">HR212+LQ212</f>
      </c>
      <c r="DT212" s="10">
        <f t="shared" ref="DT212" si="3277">HS212+LR212</f>
      </c>
      <c r="DU212" s="10">
        <f t="shared" ref="DU212" si="3278">HT212+LS212</f>
      </c>
      <c r="DV212" s="17"/>
      <c r="DW212" s="10">
        <f t="shared" si="1899"/>
      </c>
      <c r="DX212" s="10">
        <f t="shared" si="1900"/>
      </c>
      <c r="DY212" s="10">
        <f>DX212-DW212</f>
      </c>
      <c r="DZ212" s="10">
        <f>DX212+(1.25*DY212)</f>
      </c>
      <c r="EA212" s="10">
        <f>DW212-(1.25*DY212)</f>
      </c>
      <c r="EB212" s="18"/>
      <c r="EC212" s="11">
        <f t="shared" ref="EC212" si="3279">_xlfn.STDEV.P(AJ212:DU212)</f>
      </c>
      <c r="ED212" s="11">
        <f>AVERAGE(DN212:DT212)</f>
      </c>
      <c r="EE212" s="11">
        <f>AVERAGE(CQ212:DT212)</f>
      </c>
      <c r="EF212" s="16"/>
      <c r="EG212" s="9" t="s">
        <v>298</v>
      </c>
      <c r="EH212" s="9" t="s">
        <v>10</v>
      </c>
      <c r="EI212" s="10">
        <f>VLOOKUP($EG212,Data!$B:$CP,Daily!EI$10,0)</f>
      </c>
      <c r="EJ212" s="10">
        <f>VLOOKUP($EG212,Data!$B:$CP,Daily!EJ$10,0)</f>
      </c>
      <c r="EK212" s="10">
        <f>VLOOKUP($EG212,Data!$B:$CP,Daily!EK$10,0)</f>
      </c>
      <c r="EL212" s="10">
        <f>VLOOKUP($EG212,Data!$B:$CP,Daily!EL$10,0)</f>
      </c>
      <c r="EM212" s="10">
        <f>VLOOKUP($EG212,Data!$B:$CP,Daily!EM$10,0)</f>
      </c>
      <c r="EN212" s="10">
        <f>VLOOKUP($EG212,Data!$B:$CP,Daily!EN$10,0)</f>
      </c>
      <c r="EO212" s="10">
        <f>VLOOKUP($EG212,Data!$B:$CP,Daily!EO$10,0)</f>
      </c>
      <c r="EP212" s="10">
        <f>VLOOKUP($EG212,Data!$B:$CP,Daily!EP$10,0)</f>
      </c>
      <c r="EQ212" s="10">
        <f>VLOOKUP($EG212,Data!$B:$CP,Daily!EQ$10,0)</f>
      </c>
      <c r="ER212" s="10">
        <f>VLOOKUP($EG212,Data!$B:$CP,Daily!ER$10,0)</f>
      </c>
      <c r="ES212" s="10">
        <f>VLOOKUP($EG212,Data!$B:$CP,Daily!ES$10,0)</f>
      </c>
      <c r="ET212" s="10">
        <f>VLOOKUP($EG212,Data!$B:$CP,Daily!ET$10,0)</f>
      </c>
      <c r="EU212" s="10">
        <f>VLOOKUP($EG212,Data!$B:$CP,Daily!EU$10,0)</f>
      </c>
      <c r="EV212" s="10">
        <f>VLOOKUP($EG212,Data!$B:$CP,Daily!EV$10,0)</f>
      </c>
      <c r="EW212" s="10">
        <f>VLOOKUP($EG212,Data!$B:$CP,Daily!EW$10,0)</f>
      </c>
      <c r="EX212" s="10">
        <f>VLOOKUP($EG212,Data!$B:$CP,Daily!EX$10,0)</f>
      </c>
      <c r="EY212" s="10">
        <f>VLOOKUP($EG212,Data!$B:$CP,Daily!EY$10,0)</f>
      </c>
      <c r="EZ212" s="10">
        <f>VLOOKUP($EG212,Data!$B:$CP,Daily!EZ$10,0)</f>
      </c>
      <c r="FA212" s="10">
        <f>VLOOKUP($EG212,Data!$B:$CP,Daily!FA$10,0)</f>
      </c>
      <c r="FB212" s="10">
        <f>VLOOKUP($EG212,Data!$B:$CP,Daily!FB$10,0)</f>
      </c>
      <c r="FC212" s="10">
        <f>VLOOKUP($EG212,Data!$B:$CP,Daily!FC$10,0)</f>
      </c>
      <c r="FD212" s="10">
        <f>VLOOKUP($EG212,Data!$B:$CP,Daily!FD$10,0)</f>
      </c>
      <c r="FE212" s="10">
        <f>VLOOKUP($EG212,Data!$B:$CP,Daily!FE$10,0)</f>
      </c>
      <c r="FF212" s="10">
        <f>VLOOKUP($EG212,Data!$B:$CP,Daily!FF$10,0)</f>
      </c>
      <c r="FG212" s="10">
        <f>VLOOKUP($EG212,Data!$B:$CP,Daily!FG$10,0)</f>
      </c>
      <c r="FH212" s="10">
        <f>VLOOKUP($EG212,Data!$B:$CP,Daily!FH$10,0)</f>
      </c>
      <c r="FI212" s="10">
        <f>VLOOKUP($EG212,Data!$B:$CP,Daily!FI$10,0)</f>
      </c>
      <c r="FJ212" s="10">
        <f>VLOOKUP($EG212,Data!$B:$CP,Daily!FJ$10,0)</f>
      </c>
      <c r="FK212" s="10">
        <f>VLOOKUP($EG212,Data!$B:$CP,Daily!FK$10,0)</f>
      </c>
      <c r="FL212" s="10">
        <f>VLOOKUP($EG212,Data!$B:$CP,Daily!FL$10,0)</f>
      </c>
      <c r="FM212" s="10">
        <f>VLOOKUP($EG212,Data!$B:$CP,Daily!FM$10,0)</f>
      </c>
      <c r="FN212" s="10">
        <f>VLOOKUP($EG212,Data!$B:$CP,Daily!FN$10,0)</f>
      </c>
      <c r="FO212" s="10">
        <f>VLOOKUP($EG212,Data!$B:$CP,Daily!FO$10,0)</f>
      </c>
      <c r="FP212" s="10">
        <f>VLOOKUP($EG212,Data!$B:$CP,Daily!FP$10,0)</f>
      </c>
      <c r="FQ212" s="10">
        <f>VLOOKUP($EG212,Data!$B:$CP,Daily!FQ$10,0)</f>
      </c>
      <c r="FR212" s="10">
        <f>VLOOKUP($EG212,Data!$B:$CP,Daily!FR$10,0)</f>
      </c>
      <c r="FS212" s="10">
        <f>VLOOKUP($EG212,Data!$B:$CP,Daily!FS$10,0)</f>
      </c>
      <c r="FT212" s="10">
        <f>VLOOKUP($EG212,Data!$B:$CP,Daily!FT$10,0)</f>
      </c>
      <c r="FU212" s="10">
        <f>VLOOKUP($EG212,Data!$B:$CP,Daily!FU$10,0)</f>
      </c>
      <c r="FV212" s="10">
        <f>VLOOKUP($EG212,Data!$B:$CP,Daily!FV$10,0)</f>
      </c>
      <c r="FW212" s="10">
        <f>VLOOKUP($EG212,Data!$B:$CP,Daily!FW$10,0)</f>
      </c>
      <c r="FX212" s="10">
        <f>VLOOKUP($EG212,Data!$B:$CP,Daily!FX$10,0)</f>
      </c>
      <c r="FY212" s="10">
        <f>VLOOKUP($EG212,Data!$B:$CP,Daily!FY$10,0)</f>
      </c>
      <c r="FZ212" s="10">
        <f>VLOOKUP($EG212,Data!$B:$CP,Daily!FZ$10,0)</f>
      </c>
      <c r="GA212" s="10">
        <f>VLOOKUP($EG212,Data!$B:$CP,Daily!GA$10,0)</f>
      </c>
      <c r="GB212" s="10">
        <f>VLOOKUP($EG212,Data!$B:$CP,Daily!GB$10,0)</f>
      </c>
      <c r="GC212" s="10">
        <f>VLOOKUP($EG212,Data!$B:$CP,Daily!GC$10,0)</f>
      </c>
      <c r="GD212" s="10">
        <f>VLOOKUP($EG212,Data!$B:$CP,Daily!GD$10,0)</f>
      </c>
      <c r="GE212" s="10">
        <f>VLOOKUP($EG212,Data!$B:$CP,Daily!GE$10,0)</f>
      </c>
      <c r="GF212" s="10">
        <f>VLOOKUP($EG212,Data!$B:$CP,Daily!GF$10,0)</f>
      </c>
      <c r="GG212" s="10">
        <f>VLOOKUP($EG212,Data!$B:$CP,Daily!GG$10,0)</f>
      </c>
      <c r="GH212" s="10">
        <f>VLOOKUP($EG212,Data!$B:$CP,Daily!GH$10,0)</f>
      </c>
      <c r="GI212" s="10">
        <f>VLOOKUP($EG212,Data!$B:$CP,Daily!GI$10,0)</f>
      </c>
      <c r="GJ212" s="10">
        <f>VLOOKUP($EG212,Data!$B:$CP,Daily!GJ$10,0)</f>
      </c>
      <c r="GK212" s="10">
        <f>VLOOKUP($EG212,Data!$B:$CP,Daily!GK$10,0)</f>
      </c>
      <c r="GL212" s="10">
        <f>VLOOKUP($EG212,Data!$B:$CP,Daily!GL$10,0)</f>
      </c>
      <c r="GM212" s="10">
        <f>VLOOKUP($EG212,Data!$B:$CP,Daily!GM$10,0)</f>
      </c>
      <c r="GN212" s="10">
        <f>VLOOKUP($EG212,Data!$B:$CP,Daily!GN$10,0)</f>
      </c>
      <c r="GO212" s="10">
        <f>VLOOKUP($EG212,Data!$B:$CP,Daily!GO$10,0)</f>
      </c>
      <c r="GP212" s="10">
        <f>VLOOKUP($EG212,Data!$B:$CP,Daily!GP$10,0)</f>
      </c>
      <c r="GQ212" s="10">
        <f>VLOOKUP($EG212,Data!$B:$CP,Daily!GQ$10,0)</f>
      </c>
      <c r="GR212" s="10">
        <f>VLOOKUP($EG212,Data!$B:$CP,Daily!GR$10,0)</f>
      </c>
      <c r="GS212" s="10">
        <f>VLOOKUP($EG212,Data!$B:$CP,Daily!GS$10,0)</f>
      </c>
      <c r="GT212" s="10">
        <f>VLOOKUP($EG212,Data!$B:$CP,Daily!GT$10,0)</f>
      </c>
      <c r="GU212" s="10">
        <f>VLOOKUP($EG212,Data!$B:$CP,Daily!GU$10,0)</f>
      </c>
      <c r="GV212" s="10">
        <f>VLOOKUP($EG212,Data!$B:$CP,Daily!GV$10,0)</f>
      </c>
      <c r="GW212" s="10">
        <f>VLOOKUP($EG212,Data!$B:$CP,Daily!GW$10,0)</f>
      </c>
      <c r="GX212" s="10">
        <f>VLOOKUP($EG212,Data!$B:$CP,Daily!GX$10,0)</f>
      </c>
      <c r="GY212" s="10">
        <f>VLOOKUP($EG212,Data!$B:$CP,Daily!GY$10,0)</f>
      </c>
      <c r="GZ212" s="10">
        <f>VLOOKUP($EG212,Data!$B:$CP,Daily!GZ$10,0)</f>
      </c>
      <c r="HA212" s="10">
        <f>VLOOKUP($EG212,Data!$B:$CP,Daily!HA$10,0)</f>
      </c>
      <c r="HB212" s="10">
        <f>VLOOKUP($EG212,Data!$B:$CP,Daily!HB$10,0)</f>
      </c>
      <c r="HC212" s="10">
        <f>VLOOKUP($EG212,Data!$B:$CP,Daily!HC$10,0)</f>
      </c>
      <c r="HD212" s="10">
        <f>VLOOKUP($EG212,Data!$B:$CP,Daily!HD$10,0)</f>
      </c>
      <c r="HE212" s="10">
        <f>VLOOKUP($EG212,Data!$B:$CP,Daily!HE$10,0)</f>
      </c>
      <c r="HF212" s="10">
        <f>VLOOKUP($EG212,Data!$B:$CP,Daily!HF$10,0)</f>
      </c>
      <c r="HG212" s="10">
        <f>VLOOKUP($EG212,Data!$B:$CP,Daily!HG$10,0)</f>
      </c>
      <c r="HH212" s="10">
        <f>VLOOKUP($EG212,Data!$B:$CP,Daily!HH$10,0)</f>
      </c>
      <c r="HI212" s="10">
        <f>VLOOKUP($EG212,Data!$B:$CP,Daily!HI$10,0)</f>
      </c>
      <c r="HJ212" s="10">
        <f>VLOOKUP($EG212,Data!$B:$CP,Daily!HJ$10,0)</f>
      </c>
      <c r="HK212" s="10">
        <f>VLOOKUP($EG212,Data!$B:$CP,Daily!HK$10,0)</f>
      </c>
      <c r="HL212" s="10">
        <f>VLOOKUP($EG212,Data!$B:$CP,Daily!HL$10,0)</f>
      </c>
      <c r="HM212" s="10">
        <f>VLOOKUP($EG212,Data!$B:$CP,Daily!HM$10,0)</f>
      </c>
      <c r="HN212" s="10">
        <f>VLOOKUP($EG212,Data!$B:$CP,Daily!HN$10,0)</f>
      </c>
      <c r="HO212" s="10">
        <f>VLOOKUP($EG212,Data!$B:$CP,Daily!HO$10,0)</f>
      </c>
      <c r="HP212" s="10">
        <f>VLOOKUP($EG212,Data!$B:$CP,Daily!HP$10,0)</f>
      </c>
      <c r="HQ212" s="10">
        <f>VLOOKUP($EG212,Data!$B:$CP,Daily!HQ$10,0)</f>
      </c>
      <c r="HR212" s="10">
        <f>VLOOKUP($EG212,Data!$B:$CP,Daily!HR$10,0)</f>
      </c>
      <c r="HS212" s="10">
        <f>VLOOKUP($EG212,Data!$B:$CP,Daily!HS$10,0)</f>
      </c>
      <c r="HT212" s="10">
        <f>VLOOKUP($EG212,Data!$B:$CP,Daily!HT$10,0)</f>
      </c>
      <c r="HU212" s="17"/>
      <c r="HV212" s="10">
        <f>_xlfn.QUARTILE.INC($EI212:$HS212,1)</f>
      </c>
      <c r="HW212" s="10">
        <f t="shared" ref="HW212:HZ212" si="3280">_xlfn.QUARTILE.INC($EI212:$HS212,1)</f>
      </c>
      <c r="HX212" s="10">
        <f t="shared" si="3280"/>
      </c>
      <c r="HY212" s="10">
        <f t="shared" si="3280"/>
      </c>
      <c r="HZ212" s="10">
        <f t="shared" si="3280"/>
      </c>
      <c r="IA212" s="54"/>
      <c r="IB212" s="11">
        <f t="shared" ref="IB212:IB213" si="3281">_xlfn.STDEV.P(FM212:HT212)</f>
      </c>
      <c r="IC212" s="11">
        <f>AVERAGE(HM212:HS212)</f>
      </c>
      <c r="ID212" s="11">
        <f>AVERAGE(GP212:HS212)</f>
      </c>
      <c r="IE212" s="16"/>
      <c r="IF212" s="9" t="s">
        <v>299</v>
      </c>
      <c r="IG212" s="9" t="s">
        <v>10</v>
      </c>
      <c r="IH212" s="10">
        <f>VLOOKUP($IF212,Data!$B:$CP,Daily!IH$10,0)</f>
      </c>
      <c r="II212" s="10">
        <f>VLOOKUP($IF212,Data!$B:$CP,Daily!II$10,0)</f>
      </c>
      <c r="IJ212" s="10">
        <f>VLOOKUP($IF212,Data!$B:$CP,Daily!IJ$10,0)</f>
      </c>
      <c r="IK212" s="10">
        <f>VLOOKUP($IF212,Data!$B:$CP,Daily!IK$10,0)</f>
      </c>
      <c r="IL212" s="10">
        <f>VLOOKUP($IF212,Data!$B:$CP,Daily!IL$10,0)</f>
      </c>
      <c r="IM212" s="10">
        <f>VLOOKUP($IF212,Data!$B:$CP,Daily!IM$10,0)</f>
      </c>
      <c r="IN212" s="10">
        <f>VLOOKUP($IF212,Data!$B:$CP,Daily!IN$10,0)</f>
      </c>
      <c r="IO212" s="10">
        <f>VLOOKUP($IF212,Data!$B:$CP,Daily!IO$10,0)</f>
      </c>
      <c r="IP212" s="10">
        <f>VLOOKUP($IF212,Data!$B:$CP,Daily!IP$10,0)</f>
      </c>
      <c r="IQ212" s="10">
        <f>VLOOKUP($IF212,Data!$B:$CP,Daily!IQ$10,0)</f>
      </c>
      <c r="IR212" s="10">
        <f>VLOOKUP($IF212,Data!$B:$CP,Daily!IR$10,0)</f>
      </c>
      <c r="IS212" s="10">
        <f>VLOOKUP($IF212,Data!$B:$CP,Daily!IS$10,0)</f>
      </c>
      <c r="IT212" s="10">
        <f>VLOOKUP($IF212,Data!$B:$CP,Daily!IT$10,0)</f>
      </c>
      <c r="IU212" s="10">
        <f>VLOOKUP($IF212,Data!$B:$CP,Daily!IU$10,0)</f>
      </c>
      <c r="IV212" s="10">
        <f>VLOOKUP($IF212,Data!$B:$CP,Daily!IV$10,0)</f>
      </c>
      <c r="IW212" s="10">
        <f>VLOOKUP($IF212,Data!$B:$CP,Daily!IW$10,0)</f>
      </c>
      <c r="IX212" s="10">
        <f>VLOOKUP($IF212,Data!$B:$CP,Daily!IX$10,0)</f>
      </c>
      <c r="IY212" s="10">
        <f>VLOOKUP($IF212,Data!$B:$CP,Daily!IY$10,0)</f>
      </c>
      <c r="IZ212" s="10">
        <f>VLOOKUP($IF212,Data!$B:$CP,Daily!IZ$10,0)</f>
      </c>
      <c r="JA212" s="10">
        <f>VLOOKUP($IF212,Data!$B:$CP,Daily!JA$10,0)</f>
      </c>
      <c r="JB212" s="10">
        <f>VLOOKUP($IF212,Data!$B:$CP,Daily!JB$10,0)</f>
      </c>
      <c r="JC212" s="10">
        <f>VLOOKUP($IF212,Data!$B:$CP,Daily!JC$10,0)</f>
      </c>
      <c r="JD212" s="10">
        <f>VLOOKUP($IF212,Data!$B:$CP,Daily!JD$10,0)</f>
      </c>
      <c r="JE212" s="10">
        <f>VLOOKUP($IF212,Data!$B:$CP,Daily!JE$10,0)</f>
      </c>
      <c r="JF212" s="10">
        <f>VLOOKUP($IF212,Data!$B:$CP,Daily!JF$10,0)</f>
      </c>
      <c r="JG212" s="10">
        <f>VLOOKUP($IF212,Data!$B:$CP,Daily!JG$10,0)</f>
      </c>
      <c r="JH212" s="10">
        <f>VLOOKUP($IF212,Data!$B:$CP,Daily!JH$10,0)</f>
      </c>
      <c r="JI212" s="10">
        <f>VLOOKUP($IF212,Data!$B:$CP,Daily!JI$10,0)</f>
      </c>
      <c r="JJ212" s="10">
        <f>VLOOKUP($IF212,Data!$B:$CP,Daily!JJ$10,0)</f>
      </c>
      <c r="JK212" s="10">
        <f>VLOOKUP($IF212,Data!$B:$CP,Daily!JK$10,0)</f>
      </c>
      <c r="JL212" s="10">
        <f>VLOOKUP($IF212,Data!$B:$CP,Daily!JL$10,0)</f>
      </c>
      <c r="JM212" s="10">
        <f>VLOOKUP($IF212,Data!$B:$CP,Daily!JM$10,0)</f>
      </c>
      <c r="JN212" s="10">
        <f>VLOOKUP($IF212,Data!$B:$CP,Daily!JN$10,0)</f>
      </c>
      <c r="JO212" s="10">
        <f>VLOOKUP($IF212,Data!$B:$CP,Daily!JO$10,0)</f>
      </c>
      <c r="JP212" s="10">
        <f>VLOOKUP($IF212,Data!$B:$CP,Daily!JP$10,0)</f>
      </c>
      <c r="JQ212" s="10">
        <f>VLOOKUP($IF212,Data!$B:$CP,Daily!JQ$10,0)</f>
      </c>
      <c r="JR212" s="10">
        <f>VLOOKUP($IF212,Data!$B:$CP,Daily!JR$10,0)</f>
      </c>
      <c r="JS212" s="10">
        <f>VLOOKUP($IF212,Data!$B:$CP,Daily!JS$10,0)</f>
      </c>
      <c r="JT212" s="10">
        <f>VLOOKUP($IF212,Data!$B:$CP,Daily!JT$10,0)</f>
      </c>
      <c r="JU212" s="10">
        <f>VLOOKUP($IF212,Data!$B:$CP,Daily!JU$10,0)</f>
      </c>
      <c r="JV212" s="10">
        <f>VLOOKUP($IF212,Data!$B:$CP,Daily!JV$10,0)</f>
      </c>
      <c r="JW212" s="10">
        <f>VLOOKUP($IF212,Data!$B:$CP,Daily!JW$10,0)</f>
      </c>
      <c r="JX212" s="10">
        <f>VLOOKUP($IF212,Data!$B:$CP,Daily!JX$10,0)</f>
      </c>
      <c r="JY212" s="10">
        <f>VLOOKUP($IF212,Data!$B:$CP,Daily!JY$10,0)</f>
      </c>
      <c r="JZ212" s="10">
        <f>VLOOKUP($IF212,Data!$B:$CP,Daily!JZ$10,0)</f>
      </c>
      <c r="KA212" s="10">
        <f>VLOOKUP($IF212,Data!$B:$CP,Daily!KA$10,0)</f>
      </c>
      <c r="KB212" s="10">
        <f>VLOOKUP($IF212,Data!$B:$CP,Daily!KB$10,0)</f>
      </c>
      <c r="KC212" s="10">
        <f>VLOOKUP($IF212,Data!$B:$CP,Daily!KC$10,0)</f>
      </c>
      <c r="KD212" s="10">
        <f>VLOOKUP($IF212,Data!$B:$CP,Daily!KD$10,0)</f>
      </c>
      <c r="KE212" s="10">
        <f>VLOOKUP($IF212,Data!$B:$CP,Daily!KE$10,0)</f>
      </c>
      <c r="KF212" s="10">
        <f>VLOOKUP($IF212,Data!$B:$CP,Daily!KF$10,0)</f>
      </c>
      <c r="KG212" s="10">
        <f>VLOOKUP($IF212,Data!$B:$CP,Daily!KG$10,0)</f>
      </c>
      <c r="KH212" s="10">
        <f>VLOOKUP($IF212,Data!$B:$CP,Daily!KH$10,0)</f>
      </c>
      <c r="KI212" s="10">
        <f>VLOOKUP($IF212,Data!$B:$CP,Daily!KI$10,0)</f>
      </c>
      <c r="KJ212" s="10">
        <f>VLOOKUP($IF212,Data!$B:$CP,Daily!KJ$10,0)</f>
      </c>
      <c r="KK212" s="10">
        <f>VLOOKUP($IF212,Data!$B:$CP,Daily!KK$10,0)</f>
      </c>
      <c r="KL212" s="10">
        <f>VLOOKUP($IF212,Data!$B:$CP,Daily!KL$10,0)</f>
      </c>
      <c r="KM212" s="10">
        <f>VLOOKUP($IF212,Data!$B:$CP,Daily!KM$10,0)</f>
      </c>
      <c r="KN212" s="10">
        <f>VLOOKUP($IF212,Data!$B:$CP,Daily!KN$10,0)</f>
      </c>
      <c r="KO212" s="10">
        <f>VLOOKUP($IF212,Data!$B:$CP,Daily!KO$10,0)</f>
      </c>
      <c r="KP212" s="10">
        <f>VLOOKUP($IF212,Data!$B:$CP,Daily!KP$10,0)</f>
      </c>
      <c r="KQ212" s="10">
        <f>VLOOKUP($IF212,Data!$B:$CP,Daily!KQ$10,0)</f>
      </c>
      <c r="KR212" s="10">
        <f>VLOOKUP($IF212,Data!$B:$CP,Daily!KR$10,0)</f>
      </c>
      <c r="KS212" s="10">
        <f>VLOOKUP($IF212,Data!$B:$CP,Daily!KS$10,0)</f>
      </c>
      <c r="KT212" s="10">
        <f>VLOOKUP($IF212,Data!$B:$CP,Daily!KT$10,0)</f>
      </c>
      <c r="KU212" s="10">
        <f>VLOOKUP($IF212,Data!$B:$CP,Daily!KU$10,0)</f>
      </c>
      <c r="KV212" s="10">
        <f>VLOOKUP($IF212,Data!$B:$CP,Daily!KV$10,0)</f>
      </c>
      <c r="KW212" s="10">
        <f>VLOOKUP($IF212,Data!$B:$CP,Daily!KW$10,0)</f>
      </c>
      <c r="KX212" s="10">
        <f>VLOOKUP($IF212,Data!$B:$CP,Daily!KX$10,0)</f>
      </c>
      <c r="KY212" s="10">
        <f>VLOOKUP($IF212,Data!$B:$CP,Daily!KY$10,0)</f>
      </c>
      <c r="KZ212" s="10">
        <f>VLOOKUP($IF212,Data!$B:$CP,Daily!KZ$10,0)</f>
      </c>
      <c r="LA212" s="10">
        <f>VLOOKUP($IF212,Data!$B:$CP,Daily!LA$10,0)</f>
      </c>
      <c r="LB212" s="10">
        <f>VLOOKUP($IF212,Data!$B:$CP,Daily!LB$10,0)</f>
      </c>
      <c r="LC212" s="10">
        <f>VLOOKUP($IF212,Data!$B:$CP,Daily!LC$10,0)</f>
      </c>
      <c r="LD212" s="10">
        <f>VLOOKUP($IF212,Data!$B:$CP,Daily!LD$10,0)</f>
      </c>
      <c r="LE212" s="10">
        <f>VLOOKUP($IF212,Data!$B:$CP,Daily!LE$10,0)</f>
      </c>
      <c r="LF212" s="10">
        <f>VLOOKUP($IF212,Data!$B:$CP,Daily!LF$10,0)</f>
      </c>
      <c r="LG212" s="10">
        <f>VLOOKUP($IF212,Data!$B:$CP,Daily!LG$10,0)</f>
      </c>
      <c r="LH212" s="10">
        <f>VLOOKUP($IF212,Data!$B:$CP,Daily!LH$10,0)</f>
      </c>
      <c r="LI212" s="10">
        <f>VLOOKUP($IF212,Data!$B:$CP,Daily!LI$10,0)</f>
      </c>
      <c r="LJ212" s="10">
        <f>VLOOKUP($IF212,Data!$B:$CP,Daily!LJ$10,0)</f>
      </c>
      <c r="LK212" s="10">
        <f>VLOOKUP($IF212,Data!$B:$CP,Daily!LK$10,0)</f>
      </c>
      <c r="LL212" s="10">
        <f>VLOOKUP($IF212,Data!$B:$CP,Daily!LL$10,0)</f>
      </c>
      <c r="LM212" s="10">
        <f>VLOOKUP($IF212,Data!$B:$CP,Daily!LM$10,0)</f>
      </c>
      <c r="LN212" s="10">
        <f>VLOOKUP($IF212,Data!$B:$CP,Daily!LN$10,0)</f>
      </c>
      <c r="LO212" s="10">
        <f>VLOOKUP($IF212,Data!$B:$CP,Daily!LO$10,0)</f>
      </c>
      <c r="LP212" s="10">
        <f>VLOOKUP($IF212,Data!$B:$CP,Daily!LP$10,0)</f>
      </c>
      <c r="LQ212" s="10">
        <f>VLOOKUP($IF212,Data!$B:$CP,Daily!LQ$10,0)</f>
      </c>
      <c r="LR212" s="10">
        <f>VLOOKUP($IF212,Data!$B:$CP,Daily!LR$10,0)</f>
      </c>
      <c r="LS212" s="10">
        <f>VLOOKUP($IF212,Data!$B:$CP,Daily!LS$10,0)</f>
      </c>
      <c r="LU212" s="10">
        <f t="shared" si="1906"/>
      </c>
      <c r="LV212" s="10">
        <f t="shared" si="1907"/>
      </c>
      <c r="LW212" s="10">
        <f t="shared" ref="LW212" si="3282">LV212-LU212</f>
      </c>
      <c r="LX212" s="10">
        <f>LV212+(1.25*LW212)</f>
      </c>
      <c r="LY212" s="10">
        <f>LU212-(1.25*LW212)</f>
      </c>
      <c r="LZ212" s="58"/>
      <c r="MA212" s="11">
        <f>_xlfn.STDEV.P(JL212:LS212)</f>
      </c>
      <c r="MB212" s="11">
        <f>AVERAGE(LL212:LR212)</f>
      </c>
      <c r="MC212" s="11">
        <f>AVERAGE(KO212:LR212)</f>
      </c>
      <c r="MD212" s="15"/>
    </row>
    <row r="213" spans="1:342" x14ac:dyDescent="0.25">
      <c r="D213" s="106" t="s">
        <v>964</v>
      </c>
      <c r="E213" s="104" t="str">
        <f>VLOOKUP($D213,'Metric Nature'!$C:$D,2,0)&amp;IF(($F213&lt;(EA213)),"Below",IF(($F213&gt;(DZ213)),"Above","Within"))</f>
      </c>
      <c r="F213" s="96">
        <f t="shared" ref="F213" si="3283">DU213</f>
      </c>
      <c r="G213" s="92">
        <f t="shared" ref="G213" si="3284">ED213</f>
      </c>
      <c r="H213" s="96">
        <f t="shared" ref="H213" si="3285">IFERROR(((F213-G213)/G213),0)</f>
      </c>
      <c r="I213" s="89">
        <f t="shared" ref="I213" si="3286">EE213</f>
      </c>
      <c r="J213" s="96">
        <f t="shared" ref="J213" si="3287">IFERROR(((F213-I213)/I213),0)</f>
      </c>
      <c r="K213" s="62"/>
      <c r="L213" s="64"/>
      <c r="M213" s="67" t="str">
        <f>VLOOKUP($D213,'Metric Nature'!$C:$D,2,0)&amp;IF(($N213&lt;(HZ213)),"Below",IF(($N213&gt;(HY213)),"Above","Within"))</f>
      </c>
      <c r="N213" s="71">
        <f t="shared" ref="N213" si="3288">HT213</f>
      </c>
      <c r="O213" s="63">
        <f t="shared" ref="O213" si="3289">IC213</f>
      </c>
      <c r="P213" s="98">
        <f t="shared" ref="P213" si="3290">IFERROR(((N213-O213)/O213),0)</f>
      </c>
      <c r="Q213" s="63">
        <f t="shared" ref="Q213" si="3291">ID213</f>
      </c>
      <c r="R213" s="69">
        <f t="shared" ref="R213" si="3292">IFERROR(((N213-Q213)/Q213),0)</f>
      </c>
      <c r="S213" s="62"/>
      <c r="T213" s="64"/>
      <c r="U213" s="67" t="str">
        <f>VLOOKUP($D213,'Metric Nature'!$C:$D,2,0)&amp;IF(($V213&lt;(LY213)),"Below",IF(($V213&gt;(LX213)),"Above","Within"))</f>
      </c>
      <c r="V213" s="96">
        <f t="shared" ref="V213" si="3293">LS213</f>
      </c>
      <c r="W213" s="63">
        <f t="shared" ref="W213" si="3294">MB213</f>
      </c>
      <c r="X213" s="96">
        <f t="shared" ref="X213" si="3295">IFERROR(((V213-W213)/W213),0)</f>
      </c>
      <c r="Y213" s="63">
        <f t="shared" ref="Y213" si="3296">MC213</f>
      </c>
      <c r="Z213" s="96">
        <f t="shared" ref="Z213" si="3297">IFERROR(((V213-Y213)/Y213),0)</f>
      </c>
      <c r="AA213" s="62"/>
      <c r="AB213" s="64"/>
      <c r="AC213" s="1"/>
      <c r="AD213" s="1"/>
      <c r="AE213" s="1"/>
      <c r="AF213" s="1"/>
      <c r="AG213" s="1"/>
      <c r="AH213" s="1"/>
      <c r="AI213" s="9" t="s">
        <v>296</v>
      </c>
      <c r="AJ213" s="14">
        <f>(VLOOKUP($EG213,Data!$B:$CP,Daily!EI$10,0)+VLOOKUP($IF213,Data!$B:$CP,Daily!IH$10,0))/AJ$11</f>
      </c>
      <c r="AK213" s="14">
        <f>(VLOOKUP($EG213,Data!$B:$CP,Daily!EJ$10,0)+VLOOKUP($IF213,Data!$B:$CP,Daily!II$10,0))/AK$11</f>
      </c>
      <c r="AL213" s="14">
        <f>(VLOOKUP($EG213,Data!$B:$CP,Daily!EK$10,0)+VLOOKUP($IF213,Data!$B:$CP,Daily!IJ$10,0))/AL$11</f>
      </c>
      <c r="AM213" s="14">
        <f>(VLOOKUP($EG213,Data!$B:$CP,Daily!EL$10,0)+VLOOKUP($IF213,Data!$B:$CP,Daily!IK$10,0))/AM$11</f>
      </c>
      <c r="AN213" s="14">
        <f>(VLOOKUP($EG213,Data!$B:$CP,Daily!EM$10,0)+VLOOKUP($IF213,Data!$B:$CP,Daily!IL$10,0))/AN$11</f>
      </c>
      <c r="AO213" s="14">
        <f>(VLOOKUP($EG213,Data!$B:$CP,Daily!EN$10,0)+VLOOKUP($IF213,Data!$B:$CP,Daily!IM$10,0))/AO$11</f>
      </c>
      <c r="AP213" s="14">
        <f>(VLOOKUP($EG213,Data!$B:$CP,Daily!EO$10,0)+VLOOKUP($IF213,Data!$B:$CP,Daily!IN$10,0))/AP$11</f>
      </c>
      <c r="AQ213" s="14">
        <f>(VLOOKUP($EG213,Data!$B:$CP,Daily!EP$10,0)+VLOOKUP($IF213,Data!$B:$CP,Daily!IO$10,0))/AQ$11</f>
      </c>
      <c r="AR213" s="14">
        <f>(VLOOKUP($EG213,Data!$B:$CP,Daily!EQ$10,0)+VLOOKUP($IF213,Data!$B:$CP,Daily!IP$10,0))/AR$11</f>
      </c>
      <c r="AS213" s="14">
        <f>(VLOOKUP($EG213,Data!$B:$CP,Daily!ER$10,0)+VLOOKUP($IF213,Data!$B:$CP,Daily!IQ$10,0))/AS$11</f>
      </c>
      <c r="AT213" s="14">
        <f>(VLOOKUP($EG213,Data!$B:$CP,Daily!ES$10,0)+VLOOKUP($IF213,Data!$B:$CP,Daily!IR$10,0))/AT$11</f>
      </c>
      <c r="AU213" s="14">
        <f>(VLOOKUP($EG213,Data!$B:$CP,Daily!ET$10,0)+VLOOKUP($IF213,Data!$B:$CP,Daily!IS$10,0))/AU$11</f>
      </c>
      <c r="AV213" s="14">
        <f>(VLOOKUP($EG213,Data!$B:$CP,Daily!EU$10,0)+VLOOKUP($IF213,Data!$B:$CP,Daily!IT$10,0))/AV$11</f>
      </c>
      <c r="AW213" s="14">
        <f>(VLOOKUP($EG213,Data!$B:$CP,Daily!EV$10,0)+VLOOKUP($IF213,Data!$B:$CP,Daily!IU$10,0))/AW$11</f>
      </c>
      <c r="AX213" s="14">
        <f>(VLOOKUP($EG213,Data!$B:$CP,Daily!EW$10,0)+VLOOKUP($IF213,Data!$B:$CP,Daily!IV$10,0))/AX$11</f>
      </c>
      <c r="AY213" s="14">
        <f>(VLOOKUP($EG213,Data!$B:$CP,Daily!EX$10,0)+VLOOKUP($IF213,Data!$B:$CP,Daily!IW$10,0))/AY$11</f>
      </c>
      <c r="AZ213" s="14">
        <f>(VLOOKUP($EG213,Data!$B:$CP,Daily!EY$10,0)+VLOOKUP($IF213,Data!$B:$CP,Daily!IX$10,0))/AZ$11</f>
      </c>
      <c r="BA213" s="14">
        <f>(VLOOKUP($EG213,Data!$B:$CP,Daily!EZ$10,0)+VLOOKUP($IF213,Data!$B:$CP,Daily!IY$10,0))/BA$11</f>
      </c>
      <c r="BB213" s="14">
        <f>(VLOOKUP($EG213,Data!$B:$CP,Daily!FA$10,0)+VLOOKUP($IF213,Data!$B:$CP,Daily!IZ$10,0))/BB$11</f>
      </c>
      <c r="BC213" s="14">
        <f>(VLOOKUP($EG213,Data!$B:$CP,Daily!FB$10,0)+VLOOKUP($IF213,Data!$B:$CP,Daily!JA$10,0))/BC$11</f>
      </c>
      <c r="BD213" s="14">
        <f>(VLOOKUP($EG213,Data!$B:$CP,Daily!FC$10,0)+VLOOKUP($IF213,Data!$B:$CP,Daily!JB$10,0))/BD$11</f>
      </c>
      <c r="BE213" s="14">
        <f>(VLOOKUP($EG213,Data!$B:$CP,Daily!FD$10,0)+VLOOKUP($IF213,Data!$B:$CP,Daily!JC$10,0))/BE$11</f>
      </c>
      <c r="BF213" s="14">
        <f>(VLOOKUP($EG213,Data!$B:$CP,Daily!FE$10,0)+VLOOKUP($IF213,Data!$B:$CP,Daily!JD$10,0))/BF$11</f>
      </c>
      <c r="BG213" s="14">
        <f>(VLOOKUP($EG213,Data!$B:$CP,Daily!FF$10,0)+VLOOKUP($IF213,Data!$B:$CP,Daily!JE$10,0))/BG$11</f>
      </c>
      <c r="BH213" s="14">
        <f>(VLOOKUP($EG213,Data!$B:$CP,Daily!FG$10,0)+VLOOKUP($IF213,Data!$B:$CP,Daily!JF$10,0))/BH$11</f>
      </c>
      <c r="BI213" s="14">
        <f>(VLOOKUP($EG213,Data!$B:$CP,Daily!FH$10,0)+VLOOKUP($IF213,Data!$B:$CP,Daily!JG$10,0))/BI$11</f>
      </c>
      <c r="BJ213" s="14">
        <f>(VLOOKUP($EG213,Data!$B:$CP,Daily!FI$10,0)+VLOOKUP($IF213,Data!$B:$CP,Daily!JH$10,0))/BJ$11</f>
      </c>
      <c r="BK213" s="14">
        <f>(VLOOKUP($EG213,Data!$B:$CP,Daily!FJ$10,0)+VLOOKUP($IF213,Data!$B:$CP,Daily!JI$10,0))/BK$11</f>
      </c>
      <c r="BL213" s="14">
        <f>(VLOOKUP($EG213,Data!$B:$CP,Daily!FK$10,0)+VLOOKUP($IF213,Data!$B:$CP,Daily!JJ$10,0))/BL$11</f>
      </c>
      <c r="BM213" s="14">
        <f>(VLOOKUP($EG213,Data!$B:$CP,Daily!FL$10,0)+VLOOKUP($IF213,Data!$B:$CP,Daily!JK$10,0))/BM$11</f>
      </c>
      <c r="BN213" s="14">
        <f>(VLOOKUP($EG213,Data!$B:$CP,Daily!FM$10,0)+VLOOKUP($IF213,Data!$B:$CP,Daily!JL$10,0))/BN$11</f>
      </c>
      <c r="BO213" s="14">
        <f>(VLOOKUP($EG213,Data!$B:$CP,Daily!FN$10,0)+VLOOKUP($IF213,Data!$B:$CP,Daily!JM$10,0))/BO$11</f>
      </c>
      <c r="BP213" s="14">
        <f>(VLOOKUP($EG213,Data!$B:$CP,Daily!FO$10,0)+VLOOKUP($IF213,Data!$B:$CP,Daily!JN$10,0))/BP$11</f>
      </c>
      <c r="BQ213" s="14">
        <f>(VLOOKUP($EG213,Data!$B:$CP,Daily!FP$10,0)+VLOOKUP($IF213,Data!$B:$CP,Daily!JO$10,0))/BQ$11</f>
      </c>
      <c r="BR213" s="14">
        <f>(VLOOKUP($EG213,Data!$B:$CP,Daily!FQ$10,0)+VLOOKUP($IF213,Data!$B:$CP,Daily!JP$10,0))/BR$11</f>
      </c>
      <c r="BS213" s="14">
        <f>(VLOOKUP($EG213,Data!$B:$CP,Daily!FR$10,0)+VLOOKUP($IF213,Data!$B:$CP,Daily!JQ$10,0))/BS$11</f>
      </c>
      <c r="BT213" s="14">
        <f>(VLOOKUP($EG213,Data!$B:$CP,Daily!FS$10,0)+VLOOKUP($IF213,Data!$B:$CP,Daily!JR$10,0))/BT$11</f>
      </c>
      <c r="BU213" s="14">
        <f>(VLOOKUP($EG213,Data!$B:$CP,Daily!FT$10,0)+VLOOKUP($IF213,Data!$B:$CP,Daily!JS$10,0))/BU$11</f>
      </c>
      <c r="BV213" s="14">
        <f>(VLOOKUP($EG213,Data!$B:$CP,Daily!FU$10,0)+VLOOKUP($IF213,Data!$B:$CP,Daily!JT$10,0))/BV$11</f>
      </c>
      <c r="BW213" s="14">
        <f>(VLOOKUP($EG213,Data!$B:$CP,Daily!FV$10,0)+VLOOKUP($IF213,Data!$B:$CP,Daily!JU$10,0))/BW$11</f>
      </c>
      <c r="BX213" s="14">
        <f>(VLOOKUP($EG213,Data!$B:$CP,Daily!FW$10,0)+VLOOKUP($IF213,Data!$B:$CP,Daily!JV$10,0))/BX$11</f>
      </c>
      <c r="BY213" s="14">
        <f>(VLOOKUP($EG213,Data!$B:$CP,Daily!FX$10,0)+VLOOKUP($IF213,Data!$B:$CP,Daily!JW$10,0))/BY$11</f>
      </c>
      <c r="BZ213" s="14">
        <f>(VLOOKUP($EG213,Data!$B:$CP,Daily!FY$10,0)+VLOOKUP($IF213,Data!$B:$CP,Daily!JX$10,0))/BZ$11</f>
      </c>
      <c r="CA213" s="14">
        <f>(VLOOKUP($EG213,Data!$B:$CP,Daily!FZ$10,0)+VLOOKUP($IF213,Data!$B:$CP,Daily!JY$10,0))/CA$11</f>
      </c>
      <c r="CB213" s="14">
        <f>(VLOOKUP($EG213,Data!$B:$CP,Daily!GA$10,0)+VLOOKUP($IF213,Data!$B:$CP,Daily!JZ$10,0))/CB$11</f>
      </c>
      <c r="CC213" s="14">
        <f>(VLOOKUP($EG213,Data!$B:$CP,Daily!GB$10,0)+VLOOKUP($IF213,Data!$B:$CP,Daily!KA$10,0))/CC$11</f>
      </c>
      <c r="CD213" s="14">
        <f>(VLOOKUP($EG213,Data!$B:$CP,Daily!GC$10,0)+VLOOKUP($IF213,Data!$B:$CP,Daily!KB$10,0))/CD$11</f>
      </c>
      <c r="CE213" s="14">
        <f>(VLOOKUP($EG213,Data!$B:$CP,Daily!GD$10,0)+VLOOKUP($IF213,Data!$B:$CP,Daily!KC$10,0))/CE$11</f>
      </c>
      <c r="CF213" s="14">
        <f>(VLOOKUP($EG213,Data!$B:$CP,Daily!GE$10,0)+VLOOKUP($IF213,Data!$B:$CP,Daily!KD$10,0))/CF$11</f>
      </c>
      <c r="CG213" s="14">
        <f>(VLOOKUP($EG213,Data!$B:$CP,Daily!GF$10,0)+VLOOKUP($IF213,Data!$B:$CP,Daily!KE$10,0))/CG$11</f>
      </c>
      <c r="CH213" s="14">
        <f>(VLOOKUP($EG213,Data!$B:$CP,Daily!GG$10,0)+VLOOKUP($IF213,Data!$B:$CP,Daily!KF$10,0))/CH$11</f>
      </c>
      <c r="CI213" s="14">
        <f>(VLOOKUP($EG213,Data!$B:$CP,Daily!GH$10,0)+VLOOKUP($IF213,Data!$B:$CP,Daily!KG$10,0))/CI$11</f>
      </c>
      <c r="CJ213" s="14">
        <f>(VLOOKUP($EG213,Data!$B:$CP,Daily!GI$10,0)+VLOOKUP($IF213,Data!$B:$CP,Daily!KH$10,0))/CJ$11</f>
      </c>
      <c r="CK213" s="14">
        <f>(VLOOKUP($EG213,Data!$B:$CP,Daily!GJ$10,0)+VLOOKUP($IF213,Data!$B:$CP,Daily!KI$10,0))/CK$11</f>
      </c>
      <c r="CL213" s="14">
        <f>(VLOOKUP($EG213,Data!$B:$CP,Daily!GK$10,0)+VLOOKUP($IF213,Data!$B:$CP,Daily!KJ$10,0))/CL$11</f>
      </c>
      <c r="CM213" s="14">
        <f>(VLOOKUP($EG213,Data!$B:$CP,Daily!GL$10,0)+VLOOKUP($IF213,Data!$B:$CP,Daily!KK$10,0))/CM$11</f>
      </c>
      <c r="CN213" s="14">
        <f>(VLOOKUP($EG213,Data!$B:$CP,Daily!GM$10,0)+VLOOKUP($IF213,Data!$B:$CP,Daily!KL$10,0))/CN$11</f>
      </c>
      <c r="CO213" s="14">
        <f>(VLOOKUP($EG213,Data!$B:$CP,Daily!GN$10,0)+VLOOKUP($IF213,Data!$B:$CP,Daily!KM$10,0))/CO$11</f>
      </c>
      <c r="CP213" s="14">
        <f>(VLOOKUP($EG213,Data!$B:$CP,Daily!GO$10,0)+VLOOKUP($IF213,Data!$B:$CP,Daily!KN$10,0))/CP$11</f>
      </c>
      <c r="CQ213" s="14">
        <f>(VLOOKUP($EG213,Data!$B:$CP,Daily!GP$10,0)+VLOOKUP($IF213,Data!$B:$CP,Daily!KO$10,0))/CQ$11</f>
      </c>
      <c r="CR213" s="14">
        <f>(VLOOKUP($EG213,Data!$B:$CP,Daily!GQ$10,0)+VLOOKUP($IF213,Data!$B:$CP,Daily!KP$10,0))/CR$11</f>
      </c>
      <c r="CS213" s="14">
        <f>(VLOOKUP($EG213,Data!$B:$CP,Daily!GR$10,0)+VLOOKUP($IF213,Data!$B:$CP,Daily!KQ$10,0))/CS$11</f>
      </c>
      <c r="CT213" s="14">
        <f>(VLOOKUP($EG213,Data!$B:$CP,Daily!GS$10,0)+VLOOKUP($IF213,Data!$B:$CP,Daily!KR$10,0))/CT$11</f>
      </c>
      <c r="CU213" s="14">
        <f>(VLOOKUP($EG213,Data!$B:$CP,Daily!GT$10,0)+VLOOKUP($IF213,Data!$B:$CP,Daily!KS$10,0))/CU$11</f>
      </c>
      <c r="CV213" s="14">
        <f>(VLOOKUP($EG213,Data!$B:$CP,Daily!GU$10,0)+VLOOKUP($IF213,Data!$B:$CP,Daily!KT$10,0))/CV$11</f>
      </c>
      <c r="CW213" s="14">
        <f>(VLOOKUP($EG213,Data!$B:$CP,Daily!GV$10,0)+VLOOKUP($IF213,Data!$B:$CP,Daily!KU$10,0))/CW$11</f>
      </c>
      <c r="CX213" s="14">
        <f>(VLOOKUP($EG213,Data!$B:$CP,Daily!GW$10,0)+VLOOKUP($IF213,Data!$B:$CP,Daily!KV$10,0))/CX$11</f>
      </c>
      <c r="CY213" s="14">
        <f>(VLOOKUP($EG213,Data!$B:$CP,Daily!GX$10,0)+VLOOKUP($IF213,Data!$B:$CP,Daily!KW$10,0))/CY$11</f>
      </c>
      <c r="CZ213" s="14">
        <f>(VLOOKUP($EG213,Data!$B:$CP,Daily!GY$10,0)+VLOOKUP($IF213,Data!$B:$CP,Daily!KX$10,0))/CZ$11</f>
      </c>
      <c r="DA213" s="14">
        <f>(VLOOKUP($EG213,Data!$B:$CP,Daily!GZ$10,0)+VLOOKUP($IF213,Data!$B:$CP,Daily!KY$10,0))/DA$11</f>
      </c>
      <c r="DB213" s="14">
        <f>(VLOOKUP($EG213,Data!$B:$CP,Daily!HA$10,0)+VLOOKUP($IF213,Data!$B:$CP,Daily!KZ$10,0))/DB$11</f>
      </c>
      <c r="DC213" s="14">
        <f>(VLOOKUP($EG213,Data!$B:$CP,Daily!HB$10,0)+VLOOKUP($IF213,Data!$B:$CP,Daily!LA$10,0))/DC$11</f>
      </c>
      <c r="DD213" s="14">
        <f>(VLOOKUP($EG213,Data!$B:$CP,Daily!HC$10,0)+VLOOKUP($IF213,Data!$B:$CP,Daily!LB$10,0))/DD$11</f>
      </c>
      <c r="DE213" s="14">
        <f>(VLOOKUP($EG213,Data!$B:$CP,Daily!HD$10,0)+VLOOKUP($IF213,Data!$B:$CP,Daily!LC$10,0))/DE$11</f>
      </c>
      <c r="DF213" s="14">
        <f>(VLOOKUP($EG213,Data!$B:$CP,Daily!HE$10,0)+VLOOKUP($IF213,Data!$B:$CP,Daily!LD$10,0))/DF$11</f>
      </c>
      <c r="DG213" s="14">
        <f>(VLOOKUP($EG213,Data!$B:$CP,Daily!HF$10,0)+VLOOKUP($IF213,Data!$B:$CP,Daily!LE$10,0))/DG$11</f>
      </c>
      <c r="DH213" s="14">
        <f>(VLOOKUP($EG213,Data!$B:$CP,Daily!HG$10,0)+VLOOKUP($IF213,Data!$B:$CP,Daily!LF$10,0))/DH$11</f>
      </c>
      <c r="DI213" s="14">
        <f>(VLOOKUP($EG213,Data!$B:$CP,Daily!HH$10,0)+VLOOKUP($IF213,Data!$B:$CP,Daily!LG$10,0))/DI$11</f>
      </c>
      <c r="DJ213" s="14">
        <f>(VLOOKUP($EG213,Data!$B:$CP,Daily!HI$10,0)+VLOOKUP($IF213,Data!$B:$CP,Daily!LH$10,0))/DJ$11</f>
      </c>
      <c r="DK213" s="14">
        <f>(VLOOKUP($EG213,Data!$B:$CP,Daily!HJ$10,0)+VLOOKUP($IF213,Data!$B:$CP,Daily!LI$10,0))/DK$11</f>
      </c>
      <c r="DL213" s="14">
        <f>(VLOOKUP($EG213,Data!$B:$CP,Daily!HK$10,0)+VLOOKUP($IF213,Data!$B:$CP,Daily!LJ$10,0))/DL$11</f>
      </c>
      <c r="DM213" s="14">
        <f>(VLOOKUP($EG213,Data!$B:$CP,Daily!HL$10,0)+VLOOKUP($IF213,Data!$B:$CP,Daily!LK$10,0))/DM$11</f>
      </c>
      <c r="DN213" s="14">
        <f>(VLOOKUP($EG213,Data!$B:$CP,Daily!HM$10,0)+VLOOKUP($IF213,Data!$B:$CP,Daily!LL$10,0))/DN$11</f>
      </c>
      <c r="DO213" s="14">
        <f>(VLOOKUP($EG213,Data!$B:$CP,Daily!HN$10,0)+VLOOKUP($IF213,Data!$B:$CP,Daily!LM$10,0))/DO$11</f>
      </c>
      <c r="DP213" s="14">
        <f>(VLOOKUP($EG213,Data!$B:$CP,Daily!HO$10,0)+VLOOKUP($IF213,Data!$B:$CP,Daily!LN$10,0))/DP$11</f>
      </c>
      <c r="DQ213" s="14">
        <f>(VLOOKUP($EG213,Data!$B:$CP,Daily!HP$10,0)+VLOOKUP($IF213,Data!$B:$CP,Daily!LO$10,0))/DQ$11</f>
      </c>
      <c r="DR213" s="14">
        <f>(VLOOKUP($EG213,Data!$B:$CP,Daily!HQ$10,0)+VLOOKUP($IF213,Data!$B:$CP,Daily!LP$10,0))/DR$11</f>
      </c>
      <c r="DS213" s="14">
        <f>(VLOOKUP($EG213,Data!$B:$CP,Daily!HR$10,0)+VLOOKUP($IF213,Data!$B:$CP,Daily!LQ$10,0))/DS$11</f>
      </c>
      <c r="DT213" s="14">
        <f>(VLOOKUP($EG213,Data!$B:$CP,Daily!HS$10,0)+VLOOKUP($IF213,Data!$B:$CP,Daily!LR$10,0))/DT$11</f>
      </c>
      <c r="DU213" s="14">
        <f>(VLOOKUP($EG213,Data!$B:$CP,Daily!HT$10,0)+VLOOKUP($IF213,Data!$B:$CP,Daily!LS$10,0))/DU$11</f>
      </c>
      <c r="DV213" s="17"/>
      <c r="DW213" s="14">
        <f>_xlfn.QUARTILE.INC($AJ213:$DT213,1)</f>
      </c>
      <c r="DX213" s="14">
        <f>_xlfn.QUARTILE.INC($AJ213:$DT213,3)</f>
      </c>
      <c r="DY213" s="14">
        <f>DX213-DW213</f>
      </c>
      <c r="DZ213" s="14">
        <f>DX213+(0.75*DY213)</f>
      </c>
      <c r="EA213" s="14">
        <f>DW213-(0.75*DY213)</f>
      </c>
      <c r="EB213" s="18"/>
      <c r="EC213" s="14">
        <f>_xlfn.STDEV.P(AJ213:DU213)</f>
      </c>
      <c r="ED213" s="14">
        <f>SUMPRODUCT(DN213:DT213,DN$11:DT$11)/SUM(DN$11:DT$11)</f>
      </c>
      <c r="EE213" s="14">
        <f>SUMPRODUCT(CR213:DT213,CR$11:DT$11)/SUM(CR$11:DT$11)</f>
      </c>
      <c r="EF213" s="16"/>
      <c r="EG213" s="9" t="s">
        <v>298</v>
      </c>
      <c r="EH213" s="9" t="s">
        <v>10</v>
      </c>
      <c r="EI213" s="14">
        <f>VLOOKUP($EG213,Data!$B:$CP,Daily!EI$10,0)/EI$11</f>
      </c>
      <c r="EJ213" s="14">
        <f>VLOOKUP($EG213,Data!$B:$CP,Daily!EJ$10,0)/EJ$11</f>
      </c>
      <c r="EK213" s="14">
        <f>VLOOKUP($EG213,Data!$B:$CP,Daily!EK$10,0)/EK$11</f>
      </c>
      <c r="EL213" s="14">
        <f>VLOOKUP($EG213,Data!$B:$CP,Daily!EL$10,0)/EL$11</f>
      </c>
      <c r="EM213" s="14">
        <f>VLOOKUP($EG213,Data!$B:$CP,Daily!EM$10,0)/EM$11</f>
      </c>
      <c r="EN213" s="14">
        <f>VLOOKUP($EG213,Data!$B:$CP,Daily!EN$10,0)/EN$11</f>
      </c>
      <c r="EO213" s="14">
        <f>VLOOKUP($EG213,Data!$B:$CP,Daily!EO$10,0)/EO$11</f>
      </c>
      <c r="EP213" s="14">
        <f>VLOOKUP($EG213,Data!$B:$CP,Daily!EP$10,0)/EP$11</f>
      </c>
      <c r="EQ213" s="14">
        <f>VLOOKUP($EG213,Data!$B:$CP,Daily!EQ$10,0)/EQ$11</f>
      </c>
      <c r="ER213" s="14">
        <f>VLOOKUP($EG213,Data!$B:$CP,Daily!ER$10,0)/ER$11</f>
      </c>
      <c r="ES213" s="14">
        <f>VLOOKUP($EG213,Data!$B:$CP,Daily!ES$10,0)/ES$11</f>
      </c>
      <c r="ET213" s="14">
        <f>VLOOKUP($EG213,Data!$B:$CP,Daily!ET$10,0)/ET$11</f>
      </c>
      <c r="EU213" s="14">
        <f>VLOOKUP($EG213,Data!$B:$CP,Daily!EU$10,0)/EU$11</f>
      </c>
      <c r="EV213" s="14">
        <f>VLOOKUP($EG213,Data!$B:$CP,Daily!EV$10,0)/EV$11</f>
      </c>
      <c r="EW213" s="14">
        <f>VLOOKUP($EG213,Data!$B:$CP,Daily!EW$10,0)/EW$11</f>
      </c>
      <c r="EX213" s="14">
        <f>VLOOKUP($EG213,Data!$B:$CP,Daily!EX$10,0)/EX$11</f>
      </c>
      <c r="EY213" s="14">
        <f>VLOOKUP($EG213,Data!$B:$CP,Daily!EY$10,0)/EY$11</f>
      </c>
      <c r="EZ213" s="14">
        <f>VLOOKUP($EG213,Data!$B:$CP,Daily!EZ$10,0)/EZ$11</f>
      </c>
      <c r="FA213" s="14">
        <f>VLOOKUP($EG213,Data!$B:$CP,Daily!FA$10,0)/FA$11</f>
      </c>
      <c r="FB213" s="14">
        <f>VLOOKUP($EG213,Data!$B:$CP,Daily!FB$10,0)/FB$11</f>
      </c>
      <c r="FC213" s="14">
        <f>VLOOKUP($EG213,Data!$B:$CP,Daily!FC$10,0)/FC$11</f>
      </c>
      <c r="FD213" s="14">
        <f>VLOOKUP($EG213,Data!$B:$CP,Daily!FD$10,0)/FD$11</f>
      </c>
      <c r="FE213" s="14">
        <f>VLOOKUP($EG213,Data!$B:$CP,Daily!FE$10,0)/FE$11</f>
      </c>
      <c r="FF213" s="14">
        <f>VLOOKUP($EG213,Data!$B:$CP,Daily!FF$10,0)/FF$11</f>
      </c>
      <c r="FG213" s="14">
        <f>VLOOKUP($EG213,Data!$B:$CP,Daily!FG$10,0)/FG$11</f>
      </c>
      <c r="FH213" s="14">
        <f>VLOOKUP($EG213,Data!$B:$CP,Daily!FH$10,0)/FH$11</f>
      </c>
      <c r="FI213" s="14">
        <f>VLOOKUP($EG213,Data!$B:$CP,Daily!FI$10,0)/FI$11</f>
      </c>
      <c r="FJ213" s="14">
        <f>VLOOKUP($EG213,Data!$B:$CP,Daily!FJ$10,0)/FJ$11</f>
      </c>
      <c r="FK213" s="14">
        <f>VLOOKUP($EG213,Data!$B:$CP,Daily!FK$10,0)/FK$11</f>
      </c>
      <c r="FL213" s="14">
        <f>VLOOKUP($EG213,Data!$B:$CP,Daily!FL$10,0)/FL$11</f>
      </c>
      <c r="FM213" s="14">
        <f>VLOOKUP($EG213,Data!$B:$CP,Daily!FM$10,0)/FM$11</f>
      </c>
      <c r="FN213" s="14">
        <f>VLOOKUP($EG213,Data!$B:$CP,Daily!FN$10,0)/FN$11</f>
      </c>
      <c r="FO213" s="14">
        <f>VLOOKUP($EG213,Data!$B:$CP,Daily!FO$10,0)/FO$11</f>
      </c>
      <c r="FP213" s="14">
        <f>VLOOKUP($EG213,Data!$B:$CP,Daily!FP$10,0)/FP$11</f>
      </c>
      <c r="FQ213" s="14">
        <f>VLOOKUP($EG213,Data!$B:$CP,Daily!FQ$10,0)/FQ$11</f>
      </c>
      <c r="FR213" s="14">
        <f>VLOOKUP($EG213,Data!$B:$CP,Daily!FR$10,0)/FR$11</f>
      </c>
      <c r="FS213" s="14">
        <f>VLOOKUP($EG213,Data!$B:$CP,Daily!FS$10,0)/FS$11</f>
      </c>
      <c r="FT213" s="14">
        <f>VLOOKUP($EG213,Data!$B:$CP,Daily!FT$10,0)/FT$11</f>
      </c>
      <c r="FU213" s="14">
        <f>VLOOKUP($EG213,Data!$B:$CP,Daily!FU$10,0)/FU$11</f>
      </c>
      <c r="FV213" s="14">
        <f>VLOOKUP($EG213,Data!$B:$CP,Daily!FV$10,0)/FV$11</f>
      </c>
      <c r="FW213" s="14">
        <f>VLOOKUP($EG213,Data!$B:$CP,Daily!FW$10,0)/FW$11</f>
      </c>
      <c r="FX213" s="14">
        <f>VLOOKUP($EG213,Data!$B:$CP,Daily!FX$10,0)/FX$11</f>
      </c>
      <c r="FY213" s="14">
        <f>VLOOKUP($EG213,Data!$B:$CP,Daily!FY$10,0)/FY$11</f>
      </c>
      <c r="FZ213" s="14">
        <f>VLOOKUP($EG213,Data!$B:$CP,Daily!FZ$10,0)/FZ$11</f>
      </c>
      <c r="GA213" s="14">
        <f>VLOOKUP($EG213,Data!$B:$CP,Daily!GA$10,0)/GA$11</f>
      </c>
      <c r="GB213" s="14">
        <f>VLOOKUP($EG213,Data!$B:$CP,Daily!GB$10,0)/GB$11</f>
      </c>
      <c r="GC213" s="14">
        <f>VLOOKUP($EG213,Data!$B:$CP,Daily!GC$10,0)/GC$11</f>
      </c>
      <c r="GD213" s="14">
        <f>VLOOKUP($EG213,Data!$B:$CP,Daily!GD$10,0)/GD$11</f>
      </c>
      <c r="GE213" s="14">
        <f>VLOOKUP($EG213,Data!$B:$CP,Daily!GE$10,0)/GE$11</f>
      </c>
      <c r="GF213" s="14">
        <f>VLOOKUP($EG213,Data!$B:$CP,Daily!GF$10,0)/GF$11</f>
      </c>
      <c r="GG213" s="14">
        <f>VLOOKUP($EG213,Data!$B:$CP,Daily!GG$10,0)/GG$11</f>
      </c>
      <c r="GH213" s="14">
        <f>VLOOKUP($EG213,Data!$B:$CP,Daily!GH$10,0)/GH$11</f>
      </c>
      <c r="GI213" s="14">
        <f>VLOOKUP($EG213,Data!$B:$CP,Daily!GI$10,0)/GI$11</f>
      </c>
      <c r="GJ213" s="14">
        <f>VLOOKUP($EG213,Data!$B:$CP,Daily!GJ$10,0)/GJ$11</f>
      </c>
      <c r="GK213" s="14">
        <f>VLOOKUP($EG213,Data!$B:$CP,Daily!GK$10,0)/GK$11</f>
      </c>
      <c r="GL213" s="14">
        <f>VLOOKUP($EG213,Data!$B:$CP,Daily!GL$10,0)/GL$11</f>
      </c>
      <c r="GM213" s="14">
        <f>VLOOKUP($EG213,Data!$B:$CP,Daily!GM$10,0)/GM$11</f>
      </c>
      <c r="GN213" s="14">
        <f>VLOOKUP($EG213,Data!$B:$CP,Daily!GN$10,0)/GN$11</f>
      </c>
      <c r="GO213" s="14">
        <f>VLOOKUP($EG213,Data!$B:$CP,Daily!GO$10,0)/GO$11</f>
      </c>
      <c r="GP213" s="14">
        <f>VLOOKUP($EG213,Data!$B:$CP,Daily!GP$10,0)/GP$11</f>
      </c>
      <c r="GQ213" s="14">
        <f>VLOOKUP($EG213,Data!$B:$CP,Daily!GQ$10,0)/GQ$11</f>
      </c>
      <c r="GR213" s="14">
        <f>VLOOKUP($EG213,Data!$B:$CP,Daily!GR$10,0)/GR$11</f>
      </c>
      <c r="GS213" s="14">
        <f>VLOOKUP($EG213,Data!$B:$CP,Daily!GS$10,0)/GS$11</f>
      </c>
      <c r="GT213" s="14">
        <f>VLOOKUP($EG213,Data!$B:$CP,Daily!GT$10,0)/GT$11</f>
      </c>
      <c r="GU213" s="14">
        <f>VLOOKUP($EG213,Data!$B:$CP,Daily!GU$10,0)/GU$11</f>
      </c>
      <c r="GV213" s="14">
        <f>VLOOKUP($EG213,Data!$B:$CP,Daily!GV$10,0)/GV$11</f>
      </c>
      <c r="GW213" s="14">
        <f>VLOOKUP($EG213,Data!$B:$CP,Daily!GW$10,0)/GW$11</f>
      </c>
      <c r="GX213" s="14">
        <f>VLOOKUP($EG213,Data!$B:$CP,Daily!GX$10,0)/GX$11</f>
      </c>
      <c r="GY213" s="14">
        <f>VLOOKUP($EG213,Data!$B:$CP,Daily!GY$10,0)/GY$11</f>
      </c>
      <c r="GZ213" s="14">
        <f>VLOOKUP($EG213,Data!$B:$CP,Daily!GZ$10,0)/GZ$11</f>
      </c>
      <c r="HA213" s="14">
        <f>VLOOKUP($EG213,Data!$B:$CP,Daily!HA$10,0)/HA$11</f>
      </c>
      <c r="HB213" s="14">
        <f>VLOOKUP($EG213,Data!$B:$CP,Daily!HB$10,0)/HB$11</f>
      </c>
      <c r="HC213" s="14">
        <f>VLOOKUP($EG213,Data!$B:$CP,Daily!HC$10,0)/HC$11</f>
      </c>
      <c r="HD213" s="14">
        <f>VLOOKUP($EG213,Data!$B:$CP,Daily!HD$10,0)/HD$11</f>
      </c>
      <c r="HE213" s="14">
        <f>VLOOKUP($EG213,Data!$B:$CP,Daily!HE$10,0)/HE$11</f>
      </c>
      <c r="HF213" s="14">
        <f>VLOOKUP($EG213,Data!$B:$CP,Daily!HF$10,0)/HF$11</f>
      </c>
      <c r="HG213" s="14">
        <f>VLOOKUP($EG213,Data!$B:$CP,Daily!HG$10,0)/HG$11</f>
      </c>
      <c r="HH213" s="14">
        <f>VLOOKUP($EG213,Data!$B:$CP,Daily!HH$10,0)/HH$11</f>
      </c>
      <c r="HI213" s="14">
        <f>VLOOKUP($EG213,Data!$B:$CP,Daily!HI$10,0)/HI$11</f>
      </c>
      <c r="HJ213" s="14">
        <f>VLOOKUP($EG213,Data!$B:$CP,Daily!HJ$10,0)/HJ$11</f>
      </c>
      <c r="HK213" s="14">
        <f>VLOOKUP($EG213,Data!$B:$CP,Daily!HK$10,0)/HK$11</f>
      </c>
      <c r="HL213" s="14">
        <f>VLOOKUP($EG213,Data!$B:$CP,Daily!HL$10,0)/HL$11</f>
      </c>
      <c r="HM213" s="14">
        <f>VLOOKUP($EG213,Data!$B:$CP,Daily!HM$10,0)/HM$11</f>
      </c>
      <c r="HN213" s="14">
        <f>VLOOKUP($EG213,Data!$B:$CP,Daily!HN$10,0)/HN$11</f>
      </c>
      <c r="HO213" s="14">
        <f>VLOOKUP($EG213,Data!$B:$CP,Daily!HO$10,0)/HO$11</f>
      </c>
      <c r="HP213" s="14">
        <f>VLOOKUP($EG213,Data!$B:$CP,Daily!HP$10,0)/HP$11</f>
      </c>
      <c r="HQ213" s="14">
        <f>VLOOKUP($EG213,Data!$B:$CP,Daily!HQ$10,0)/HQ$11</f>
      </c>
      <c r="HR213" s="14">
        <f>VLOOKUP($EG213,Data!$B:$CP,Daily!HR$10,0)/HR$11</f>
      </c>
      <c r="HS213" s="14">
        <f>VLOOKUP($EG213,Data!$B:$CP,Daily!HS$10,0)/HS$11</f>
      </c>
      <c r="HT213" s="14">
        <f>VLOOKUP($EG213,Data!$B:$CP,Daily!HT$10,0)/HT$11</f>
      </c>
      <c r="HU213" s="17"/>
      <c r="HV213" s="52">
        <f t="shared" si="1902"/>
      </c>
      <c r="HW213" s="52">
        <f t="shared" si="1903"/>
      </c>
      <c r="HX213" s="52">
        <f t="shared" ref="HX213" si="3298">HW213-HV213</f>
      </c>
      <c r="HY213" s="52">
        <f t="shared" ref="HY213" si="3299">HW213+(0.75*HX213)</f>
      </c>
      <c r="HZ213" s="52">
        <f t="shared" ref="HZ213" si="3300">HV213-(0.75*HX213)</f>
      </c>
      <c r="IA213" s="54"/>
      <c r="IB213" s="14">
        <f t="shared" si="3281"/>
      </c>
      <c r="IC213" s="14">
        <f>SUMPRODUCT(HM213:HS213,HM$11:HS$11)/SUM(HM$11:HS$11)</f>
      </c>
      <c r="ID213" s="14">
        <f>SUMPRODUCT(GQ213:HS213,GQ$11:HS$11)/SUM(GQ$11:HS$11)</f>
      </c>
      <c r="IE213" s="16"/>
      <c r="IF213" s="9" t="s">
        <v>299</v>
      </c>
      <c r="IG213" s="9" t="s">
        <v>10</v>
      </c>
      <c r="IH213" s="14">
        <f>VLOOKUP($IF213,Data!$B:$CP,Daily!IH$10,0)/IH$11</f>
      </c>
      <c r="II213" s="14">
        <f>VLOOKUP($IF213,Data!$B:$CP,Daily!II$10,0)/II$11</f>
      </c>
      <c r="IJ213" s="14">
        <f>VLOOKUP($IF213,Data!$B:$CP,Daily!IJ$10,0)/IJ$11</f>
      </c>
      <c r="IK213" s="14">
        <f>VLOOKUP($IF213,Data!$B:$CP,Daily!IK$10,0)/IK$11</f>
      </c>
      <c r="IL213" s="14">
        <f>VLOOKUP($IF213,Data!$B:$CP,Daily!IL$10,0)/IL$11</f>
      </c>
      <c r="IM213" s="14">
        <f>VLOOKUP($IF213,Data!$B:$CP,Daily!IM$10,0)/IM$11</f>
      </c>
      <c r="IN213" s="14">
        <f>VLOOKUP($IF213,Data!$B:$CP,Daily!IN$10,0)/IN$11</f>
      </c>
      <c r="IO213" s="14">
        <f>VLOOKUP($IF213,Data!$B:$CP,Daily!IO$10,0)/IO$11</f>
      </c>
      <c r="IP213" s="14">
        <f>VLOOKUP($IF213,Data!$B:$CP,Daily!IP$10,0)/IP$11</f>
      </c>
      <c r="IQ213" s="14">
        <f>VLOOKUP($IF213,Data!$B:$CP,Daily!IQ$10,0)/IQ$11</f>
      </c>
      <c r="IR213" s="14">
        <f>VLOOKUP($IF213,Data!$B:$CP,Daily!IR$10,0)/IR$11</f>
      </c>
      <c r="IS213" s="14">
        <f>VLOOKUP($IF213,Data!$B:$CP,Daily!IS$10,0)/IS$11</f>
      </c>
      <c r="IT213" s="14">
        <f>VLOOKUP($IF213,Data!$B:$CP,Daily!IT$10,0)/IT$11</f>
      </c>
      <c r="IU213" s="14">
        <f>VLOOKUP($IF213,Data!$B:$CP,Daily!IU$10,0)/IU$11</f>
      </c>
      <c r="IV213" s="14">
        <f>VLOOKUP($IF213,Data!$B:$CP,Daily!IV$10,0)/IV$11</f>
      </c>
      <c r="IW213" s="14">
        <f>VLOOKUP($IF213,Data!$B:$CP,Daily!IW$10,0)/IW$11</f>
      </c>
      <c r="IX213" s="14">
        <f>VLOOKUP($IF213,Data!$B:$CP,Daily!IX$10,0)/IX$11</f>
      </c>
      <c r="IY213" s="14">
        <f>VLOOKUP($IF213,Data!$B:$CP,Daily!IY$10,0)/IY$11</f>
      </c>
      <c r="IZ213" s="14">
        <f>VLOOKUP($IF213,Data!$B:$CP,Daily!IZ$10,0)/IZ$11</f>
      </c>
      <c r="JA213" s="14">
        <f>VLOOKUP($IF213,Data!$B:$CP,Daily!JA$10,0)/JA$11</f>
      </c>
      <c r="JB213" s="14">
        <f>VLOOKUP($IF213,Data!$B:$CP,Daily!JB$10,0)/JB$11</f>
      </c>
      <c r="JC213" s="14">
        <f>VLOOKUP($IF213,Data!$B:$CP,Daily!JC$10,0)/JC$11</f>
      </c>
      <c r="JD213" s="14">
        <f>VLOOKUP($IF213,Data!$B:$CP,Daily!JD$10,0)/JD$11</f>
      </c>
      <c r="JE213" s="14">
        <f>VLOOKUP($IF213,Data!$B:$CP,Daily!JE$10,0)/JE$11</f>
      </c>
      <c r="JF213" s="14">
        <f>VLOOKUP($IF213,Data!$B:$CP,Daily!JF$10,0)/JF$11</f>
      </c>
      <c r="JG213" s="14">
        <f>VLOOKUP($IF213,Data!$B:$CP,Daily!JG$10,0)/JG$11</f>
      </c>
      <c r="JH213" s="14">
        <f>VLOOKUP($IF213,Data!$B:$CP,Daily!JH$10,0)/JH$11</f>
      </c>
      <c r="JI213" s="14">
        <f>VLOOKUP($IF213,Data!$B:$CP,Daily!JI$10,0)/JI$11</f>
      </c>
      <c r="JJ213" s="14">
        <f>VLOOKUP($IF213,Data!$B:$CP,Daily!JJ$10,0)/JJ$11</f>
      </c>
      <c r="JK213" s="14">
        <f>VLOOKUP($IF213,Data!$B:$CP,Daily!JK$10,0)/JK$11</f>
      </c>
      <c r="JL213" s="14">
        <f>VLOOKUP($IF213,Data!$B:$CP,Daily!JL$10,0)/JL$11</f>
      </c>
      <c r="JM213" s="14">
        <f>VLOOKUP($IF213,Data!$B:$CP,Daily!JM$10,0)/JM$11</f>
      </c>
      <c r="JN213" s="14">
        <f>VLOOKUP($IF213,Data!$B:$CP,Daily!JN$10,0)/JN$11</f>
      </c>
      <c r="JO213" s="14">
        <f>VLOOKUP($IF213,Data!$B:$CP,Daily!JO$10,0)/JO$11</f>
      </c>
      <c r="JP213" s="14">
        <f>VLOOKUP($IF213,Data!$B:$CP,Daily!JP$10,0)/JP$11</f>
      </c>
      <c r="JQ213" s="14">
        <f>VLOOKUP($IF213,Data!$B:$CP,Daily!JQ$10,0)/JQ$11</f>
      </c>
      <c r="JR213" s="14">
        <f>VLOOKUP($IF213,Data!$B:$CP,Daily!JR$10,0)/JR$11</f>
      </c>
      <c r="JS213" s="14">
        <f>VLOOKUP($IF213,Data!$B:$CP,Daily!JS$10,0)/JS$11</f>
      </c>
      <c r="JT213" s="14">
        <f>VLOOKUP($IF213,Data!$B:$CP,Daily!JT$10,0)/JT$11</f>
      </c>
      <c r="JU213" s="14">
        <f>VLOOKUP($IF213,Data!$B:$CP,Daily!JU$10,0)/JU$11</f>
      </c>
      <c r="JV213" s="14">
        <f>VLOOKUP($IF213,Data!$B:$CP,Daily!JV$10,0)/JV$11</f>
      </c>
      <c r="JW213" s="14">
        <f>VLOOKUP($IF213,Data!$B:$CP,Daily!JW$10,0)/JW$11</f>
      </c>
      <c r="JX213" s="14">
        <f>VLOOKUP($IF213,Data!$B:$CP,Daily!JX$10,0)/JX$11</f>
      </c>
      <c r="JY213" s="14">
        <f>VLOOKUP($IF213,Data!$B:$CP,Daily!JY$10,0)/JY$11</f>
      </c>
      <c r="JZ213" s="14">
        <f>VLOOKUP($IF213,Data!$B:$CP,Daily!JZ$10,0)/JZ$11</f>
      </c>
      <c r="KA213" s="14">
        <f>VLOOKUP($IF213,Data!$B:$CP,Daily!KA$10,0)/KA$11</f>
      </c>
      <c r="KB213" s="14">
        <f>VLOOKUP($IF213,Data!$B:$CP,Daily!KB$10,0)/KB$11</f>
      </c>
      <c r="KC213" s="14">
        <f>VLOOKUP($IF213,Data!$B:$CP,Daily!KC$10,0)/KC$11</f>
      </c>
      <c r="KD213" s="14">
        <f>VLOOKUP($IF213,Data!$B:$CP,Daily!KD$10,0)/KD$11</f>
      </c>
      <c r="KE213" s="14">
        <f>VLOOKUP($IF213,Data!$B:$CP,Daily!KE$10,0)/KE$11</f>
      </c>
      <c r="KF213" s="14">
        <f>VLOOKUP($IF213,Data!$B:$CP,Daily!KF$10,0)/KF$11</f>
      </c>
      <c r="KG213" s="14">
        <f>VLOOKUP($IF213,Data!$B:$CP,Daily!KG$10,0)/KG$11</f>
      </c>
      <c r="KH213" s="14">
        <f>VLOOKUP($IF213,Data!$B:$CP,Daily!KH$10,0)/KH$11</f>
      </c>
      <c r="KI213" s="14">
        <f>VLOOKUP($IF213,Data!$B:$CP,Daily!KI$10,0)/KI$11</f>
      </c>
      <c r="KJ213" s="14">
        <f>VLOOKUP($IF213,Data!$B:$CP,Daily!KJ$10,0)/KJ$11</f>
      </c>
      <c r="KK213" s="14">
        <f>VLOOKUP($IF213,Data!$B:$CP,Daily!KK$10,0)/KK$11</f>
      </c>
      <c r="KL213" s="14">
        <f>VLOOKUP($IF213,Data!$B:$CP,Daily!KL$10,0)/KL$11</f>
      </c>
      <c r="KM213" s="14">
        <f>VLOOKUP($IF213,Data!$B:$CP,Daily!KM$10,0)/KM$11</f>
      </c>
      <c r="KN213" s="14">
        <f>VLOOKUP($IF213,Data!$B:$CP,Daily!KN$10,0)/KN$11</f>
      </c>
      <c r="KO213" s="14">
        <f>VLOOKUP($IF213,Data!$B:$CP,Daily!KO$10,0)/KO$11</f>
      </c>
      <c r="KP213" s="14">
        <f>VLOOKUP($IF213,Data!$B:$CP,Daily!KP$10,0)/KP$11</f>
      </c>
      <c r="KQ213" s="14">
        <f>VLOOKUP($IF213,Data!$B:$CP,Daily!KQ$10,0)/KQ$11</f>
      </c>
      <c r="KR213" s="14">
        <f>VLOOKUP($IF213,Data!$B:$CP,Daily!KR$10,0)/KR$11</f>
      </c>
      <c r="KS213" s="14">
        <f>VLOOKUP($IF213,Data!$B:$CP,Daily!KS$10,0)/KS$11</f>
      </c>
      <c r="KT213" s="14">
        <f>VLOOKUP($IF213,Data!$B:$CP,Daily!KT$10,0)/KT$11</f>
      </c>
      <c r="KU213" s="14">
        <f>VLOOKUP($IF213,Data!$B:$CP,Daily!KU$10,0)/KU$11</f>
      </c>
      <c r="KV213" s="14">
        <f>VLOOKUP($IF213,Data!$B:$CP,Daily!KV$10,0)/KV$11</f>
      </c>
      <c r="KW213" s="14">
        <f>VLOOKUP($IF213,Data!$B:$CP,Daily!KW$10,0)/KW$11</f>
      </c>
      <c r="KX213" s="14">
        <f>VLOOKUP($IF213,Data!$B:$CP,Daily!KX$10,0)/KX$11</f>
      </c>
      <c r="KY213" s="14">
        <f>VLOOKUP($IF213,Data!$B:$CP,Daily!KY$10,0)/KY$11</f>
      </c>
      <c r="KZ213" s="14">
        <f>VLOOKUP($IF213,Data!$B:$CP,Daily!KZ$10,0)/KZ$11</f>
      </c>
      <c r="LA213" s="14">
        <f>VLOOKUP($IF213,Data!$B:$CP,Daily!LA$10,0)/LA$11</f>
      </c>
      <c r="LB213" s="14">
        <f>VLOOKUP($IF213,Data!$B:$CP,Daily!LB$10,0)/LB$11</f>
      </c>
      <c r="LC213" s="14">
        <f>VLOOKUP($IF213,Data!$B:$CP,Daily!LC$10,0)/LC$11</f>
      </c>
      <c r="LD213" s="14">
        <f>VLOOKUP($IF213,Data!$B:$CP,Daily!LD$10,0)/LD$11</f>
      </c>
      <c r="LE213" s="14">
        <f>VLOOKUP($IF213,Data!$B:$CP,Daily!LE$10,0)/LE$11</f>
      </c>
      <c r="LF213" s="14">
        <f>VLOOKUP($IF213,Data!$B:$CP,Daily!LF$10,0)/LF$11</f>
      </c>
      <c r="LG213" s="14">
        <f>VLOOKUP($IF213,Data!$B:$CP,Daily!LG$10,0)/LG$11</f>
      </c>
      <c r="LH213" s="14">
        <f>VLOOKUP($IF213,Data!$B:$CP,Daily!LH$10,0)/LH$11</f>
      </c>
      <c r="LI213" s="14">
        <f>VLOOKUP($IF213,Data!$B:$CP,Daily!LI$10,0)/LI$11</f>
      </c>
      <c r="LJ213" s="14">
        <f>VLOOKUP($IF213,Data!$B:$CP,Daily!LJ$10,0)/LJ$11</f>
      </c>
      <c r="LK213" s="14">
        <f>VLOOKUP($IF213,Data!$B:$CP,Daily!LK$10,0)/LK$11</f>
      </c>
      <c r="LL213" s="14">
        <f>VLOOKUP($IF213,Data!$B:$CP,Daily!LL$10,0)/LL$11</f>
      </c>
      <c r="LM213" s="14">
        <f>VLOOKUP($IF213,Data!$B:$CP,Daily!LM$10,0)/LM$11</f>
      </c>
      <c r="LN213" s="14">
        <f>VLOOKUP($IF213,Data!$B:$CP,Daily!LN$10,0)/LN$11</f>
      </c>
      <c r="LO213" s="14">
        <f>VLOOKUP($IF213,Data!$B:$CP,Daily!LO$10,0)/LO$11</f>
      </c>
      <c r="LP213" s="14">
        <f>VLOOKUP($IF213,Data!$B:$CP,Daily!LP$10,0)/LP$11</f>
      </c>
      <c r="LQ213" s="14">
        <f>VLOOKUP($IF213,Data!$B:$CP,Daily!LQ$10,0)/LQ$11</f>
      </c>
      <c r="LR213" s="14">
        <f>VLOOKUP($IF213,Data!$B:$CP,Daily!LR$10,0)/LR$11</f>
      </c>
      <c r="LS213" s="14">
        <f>VLOOKUP($IF213,Data!$B:$CP,Daily!LS$10,0)/LS$11</f>
      </c>
      <c r="LT213" s="14" t="e">
        <f>VLOOKUP($IF213,Data!$B:$CP,Daily!LT$10,0)/LT$11</f>
      </c>
      <c r="LU213" s="52">
        <f>_xlfn.QUARTILE.INC($IH213:$LR213,1)</f>
      </c>
      <c r="LV213" s="52">
        <f>_xlfn.QUARTILE.INC($IH213:$LR213,3)</f>
      </c>
      <c r="LW213" s="52">
        <f>LV213-LU213</f>
      </c>
      <c r="LX213" s="52">
        <f>LV213+(0.75*LW213)</f>
      </c>
      <c r="LY213" s="52">
        <f>LU213-(0.75*LW213)</f>
      </c>
      <c r="LZ213" s="58"/>
      <c r="MA213" s="14">
        <f>_xlfn.STDEV.P(JL213:LS213)</f>
      </c>
      <c r="MB213" s="14">
        <f>SUMPRODUCT(LL213:LR213,LL$11:LR$11)/SUM(LL$11:LR$11)</f>
      </c>
      <c r="MC213" s="14">
        <f>SUMPRODUCT(KP213:LR213,KP$11:LR$11)/SUM(KP$11:LR$11)</f>
      </c>
      <c r="MD213" s="15"/>
    </row>
    <row r="214" spans="1:342" hidden="1" x14ac:dyDescent="0.25">
      <c r="D214" s="230" t="s">
        <v>965</v>
      </c>
      <c r="E214" s="104" t="str">
        <f>VLOOKUP($D214,'Metric Nature'!$C:$D,2,0)&amp;IF(($F214&lt;(EA214)),"Below",IF(($F214&gt;(DZ214)),"Above","Within"))</f>
      </c>
      <c r="F214" s="96">
        <f t="shared" ref="F214" si="3301">DU214</f>
      </c>
      <c r="G214" s="92">
        <f t="shared" ref="G214" si="3302">ED214</f>
      </c>
      <c r="H214" s="96">
        <f t="shared" ref="H214" si="3303">IFERROR(((F214-G214)/G214),0)</f>
      </c>
      <c r="I214" s="89">
        <f t="shared" ref="I214" si="3304">EE214</f>
      </c>
      <c r="J214" s="96">
        <f t="shared" ref="J214" si="3305">IFERROR(((F214-I214)/I214),0)</f>
      </c>
      <c r="K214" s="62"/>
      <c r="L214" s="64"/>
      <c r="M214" s="67" t="str">
        <f>VLOOKUP($D214,'Metric Nature'!$C:$D,2,0)&amp;IF(($N214&lt;(HZ214)),"Below",IF(($N214&gt;(HY214)),"Above","Within"))</f>
      </c>
      <c r="N214" s="71">
        <f t="shared" ref="N214" si="3306">HT214</f>
      </c>
      <c r="O214" s="63">
        <f t="shared" ref="O214" si="3307">IC214</f>
      </c>
      <c r="P214" s="98">
        <f t="shared" ref="P214" si="3308">IFERROR(((N214-O214)/O214),0)</f>
      </c>
      <c r="Q214" s="63">
        <f t="shared" ref="Q214" si="3309">ID214</f>
      </c>
      <c r="R214" s="69">
        <f t="shared" ref="R214" si="3310">IFERROR(((N214-Q214)/Q214),0)</f>
      </c>
      <c r="S214" s="62"/>
      <c r="T214" s="64"/>
      <c r="U214" s="67" t="str">
        <f>VLOOKUP($D214,'Metric Nature'!$C:$D,2,0)&amp;IF(($V214&lt;(LY214)),"Below",IF(($V214&gt;(LX214)),"Above","Within"))</f>
      </c>
      <c r="V214" s="96">
        <f t="shared" ref="V214" si="3311">LS214</f>
      </c>
      <c r="W214" s="63">
        <f t="shared" ref="W214" si="3312">MB214</f>
      </c>
      <c r="X214" s="96">
        <f t="shared" ref="X214" si="3313">IFERROR(((V214-W214)/W214),0)</f>
      </c>
      <c r="Y214" s="63">
        <f t="shared" ref="Y214" si="3314">MC214</f>
      </c>
      <c r="Z214" s="96">
        <f t="shared" ref="Z214" si="3315">IFERROR(((V214-Y214)/Y214),0)</f>
      </c>
      <c r="AA214" s="62"/>
      <c r="AB214" s="64"/>
      <c r="AC214" s="1"/>
      <c r="AD214" s="1"/>
      <c r="AE214" s="1"/>
      <c r="AF214" s="1"/>
      <c r="AG214" s="1"/>
      <c r="AH214" s="1"/>
      <c r="AI214" s="9" t="s">
        <v>966</v>
      </c>
      <c r="AJ214" s="14">
        <f>IFERROR(IFERROR(VLOOKUP($EG214,Data!$B:$CP,Daily!EI$10,0)+VLOOKUP($IF214,Data!$B:$CP,Daily!IH$10,0),0)/IFERROR(VLOOKUP($EG213,Data!$B:$CP,Daily!EI$10,0)+VLOOKUP($IF213,Data!$B:$CP,Daily!IH$10,0),0),0)</f>
      </c>
      <c r="AK214" s="14">
        <f>IFERROR(IFERROR(VLOOKUP($EG214,Data!$B:$CP,Daily!EJ$10,0)+VLOOKUP($IF214,Data!$B:$CP,Daily!II$10,0),0)/IFERROR(VLOOKUP($EG213,Data!$B:$CP,Daily!EJ$10,0)+VLOOKUP($IF213,Data!$B:$CP,Daily!II$10,0),0),0)</f>
      </c>
      <c r="AL214" s="14">
        <f>IFERROR(IFERROR(VLOOKUP($EG214,Data!$B:$CP,Daily!EK$10,0)+VLOOKUP($IF214,Data!$B:$CP,Daily!IJ$10,0),0)/IFERROR(VLOOKUP($EG213,Data!$B:$CP,Daily!EK$10,0)+VLOOKUP($IF213,Data!$B:$CP,Daily!IJ$10,0),0),0)</f>
      </c>
      <c r="AM214" s="14">
        <f>IFERROR(IFERROR(VLOOKUP($EG214,Data!$B:$CP,Daily!EL$10,0)+VLOOKUP($IF214,Data!$B:$CP,Daily!IK$10,0),0)/IFERROR(VLOOKUP($EG213,Data!$B:$CP,Daily!EL$10,0)+VLOOKUP($IF213,Data!$B:$CP,Daily!IK$10,0),0),0)</f>
      </c>
      <c r="AN214" s="14">
        <f>IFERROR(IFERROR(VLOOKUP($EG214,Data!$B:$CP,Daily!EM$10,0)+VLOOKUP($IF214,Data!$B:$CP,Daily!IL$10,0),0)/IFERROR(VLOOKUP($EG213,Data!$B:$CP,Daily!EM$10,0)+VLOOKUP($IF213,Data!$B:$CP,Daily!IL$10,0),0),0)</f>
      </c>
      <c r="AO214" s="14">
        <f>IFERROR(IFERROR(VLOOKUP($EG214,Data!$B:$CP,Daily!EN$10,0)+VLOOKUP($IF214,Data!$B:$CP,Daily!IM$10,0),0)/IFERROR(VLOOKUP($EG213,Data!$B:$CP,Daily!EN$10,0)+VLOOKUP($IF213,Data!$B:$CP,Daily!IM$10,0),0),0)</f>
      </c>
      <c r="AP214" s="14">
        <f>IFERROR(IFERROR(VLOOKUP($EG214,Data!$B:$CP,Daily!EO$10,0)+VLOOKUP($IF214,Data!$B:$CP,Daily!IN$10,0),0)/IFERROR(VLOOKUP($EG213,Data!$B:$CP,Daily!EO$10,0)+VLOOKUP($IF213,Data!$B:$CP,Daily!IN$10,0),0),0)</f>
      </c>
      <c r="AQ214" s="14">
        <f>IFERROR(IFERROR(VLOOKUP($EG214,Data!$B:$CP,Daily!EP$10,0)+VLOOKUP($IF214,Data!$B:$CP,Daily!IO$10,0),0)/IFERROR(VLOOKUP($EG213,Data!$B:$CP,Daily!EP$10,0)+VLOOKUP($IF213,Data!$B:$CP,Daily!IO$10,0),0),0)</f>
      </c>
      <c r="AR214" s="14">
        <f>IFERROR(IFERROR(VLOOKUP($EG214,Data!$B:$CP,Daily!EQ$10,0)+VLOOKUP($IF214,Data!$B:$CP,Daily!IP$10,0),0)/IFERROR(VLOOKUP($EG213,Data!$B:$CP,Daily!EQ$10,0)+VLOOKUP($IF213,Data!$B:$CP,Daily!IP$10,0),0),0)</f>
      </c>
      <c r="AS214" s="14">
        <f>IFERROR(IFERROR(VLOOKUP($EG214,Data!$B:$CP,Daily!ER$10,0)+VLOOKUP($IF214,Data!$B:$CP,Daily!IQ$10,0),0)/IFERROR(VLOOKUP($EG213,Data!$B:$CP,Daily!ER$10,0)+VLOOKUP($IF213,Data!$B:$CP,Daily!IQ$10,0),0),0)</f>
      </c>
      <c r="AT214" s="14">
        <f>IFERROR(IFERROR(VLOOKUP($EG214,Data!$B:$CP,Daily!ES$10,0)+VLOOKUP($IF214,Data!$B:$CP,Daily!IR$10,0),0)/IFERROR(VLOOKUP($EG213,Data!$B:$CP,Daily!ES$10,0)+VLOOKUP($IF213,Data!$B:$CP,Daily!IR$10,0),0),0)</f>
      </c>
      <c r="AU214" s="14">
        <f>IFERROR(IFERROR(VLOOKUP($EG214,Data!$B:$CP,Daily!ET$10,0)+VLOOKUP($IF214,Data!$B:$CP,Daily!IS$10,0),0)/IFERROR(VLOOKUP($EG213,Data!$B:$CP,Daily!ET$10,0)+VLOOKUP($IF213,Data!$B:$CP,Daily!IS$10,0),0),0)</f>
      </c>
      <c r="AV214" s="14">
        <f>IFERROR(IFERROR(VLOOKUP($EG214,Data!$B:$CP,Daily!EU$10,0)+VLOOKUP($IF214,Data!$B:$CP,Daily!IT$10,0),0)/IFERROR(VLOOKUP($EG213,Data!$B:$CP,Daily!EU$10,0)+VLOOKUP($IF213,Data!$B:$CP,Daily!IT$10,0),0),0)</f>
      </c>
      <c r="AW214" s="14">
        <f>IFERROR(IFERROR(VLOOKUP($EG214,Data!$B:$CP,Daily!EV$10,0)+VLOOKUP($IF214,Data!$B:$CP,Daily!IU$10,0),0)/IFERROR(VLOOKUP($EG213,Data!$B:$CP,Daily!EV$10,0)+VLOOKUP($IF213,Data!$B:$CP,Daily!IU$10,0),0),0)</f>
      </c>
      <c r="AX214" s="14">
        <f>IFERROR(IFERROR(VLOOKUP($EG214,Data!$B:$CP,Daily!EW$10,0)+VLOOKUP($IF214,Data!$B:$CP,Daily!IV$10,0),0)/IFERROR(VLOOKUP($EG213,Data!$B:$CP,Daily!EW$10,0)+VLOOKUP($IF213,Data!$B:$CP,Daily!IV$10,0),0),0)</f>
      </c>
      <c r="AY214" s="14">
        <f>IFERROR(IFERROR(VLOOKUP($EG214,Data!$B:$CP,Daily!EX$10,0)+VLOOKUP($IF214,Data!$B:$CP,Daily!IW$10,0),0)/IFERROR(VLOOKUP($EG213,Data!$B:$CP,Daily!EX$10,0)+VLOOKUP($IF213,Data!$B:$CP,Daily!IW$10,0),0),0)</f>
      </c>
      <c r="AZ214" s="14">
        <f>IFERROR(IFERROR(VLOOKUP($EG214,Data!$B:$CP,Daily!EY$10,0)+VLOOKUP($IF214,Data!$B:$CP,Daily!IX$10,0),0)/IFERROR(VLOOKUP($EG213,Data!$B:$CP,Daily!EY$10,0)+VLOOKUP($IF213,Data!$B:$CP,Daily!IX$10,0),0),0)</f>
      </c>
      <c r="BA214" s="14">
        <f>IFERROR(IFERROR(VLOOKUP($EG214,Data!$B:$CP,Daily!EZ$10,0)+VLOOKUP($IF214,Data!$B:$CP,Daily!IY$10,0),0)/IFERROR(VLOOKUP($EG213,Data!$B:$CP,Daily!EZ$10,0)+VLOOKUP($IF213,Data!$B:$CP,Daily!IY$10,0),0),0)</f>
      </c>
      <c r="BB214" s="14">
        <f>IFERROR(IFERROR(VLOOKUP($EG214,Data!$B:$CP,Daily!FA$10,0)+VLOOKUP($IF214,Data!$B:$CP,Daily!IZ$10,0),0)/IFERROR(VLOOKUP($EG213,Data!$B:$CP,Daily!FA$10,0)+VLOOKUP($IF213,Data!$B:$CP,Daily!IZ$10,0),0),0)</f>
      </c>
      <c r="BC214" s="14">
        <f>IFERROR(IFERROR(VLOOKUP($EG214,Data!$B:$CP,Daily!FB$10,0)+VLOOKUP($IF214,Data!$B:$CP,Daily!JA$10,0),0)/IFERROR(VLOOKUP($EG213,Data!$B:$CP,Daily!FB$10,0)+VLOOKUP($IF213,Data!$B:$CP,Daily!JA$10,0),0),0)</f>
      </c>
      <c r="BD214" s="14">
        <f>IFERROR(IFERROR(VLOOKUP($EG214,Data!$B:$CP,Daily!FC$10,0)+VLOOKUP($IF214,Data!$B:$CP,Daily!JB$10,0),0)/IFERROR(VLOOKUP($EG213,Data!$B:$CP,Daily!FC$10,0)+VLOOKUP($IF213,Data!$B:$CP,Daily!JB$10,0),0),0)</f>
      </c>
      <c r="BE214" s="14">
        <f>IFERROR(IFERROR(VLOOKUP($EG214,Data!$B:$CP,Daily!FD$10,0)+VLOOKUP($IF214,Data!$B:$CP,Daily!JC$10,0),0)/IFERROR(VLOOKUP($EG213,Data!$B:$CP,Daily!FD$10,0)+VLOOKUP($IF213,Data!$B:$CP,Daily!JC$10,0),0),0)</f>
      </c>
      <c r="BF214" s="14">
        <f>IFERROR(IFERROR(VLOOKUP($EG214,Data!$B:$CP,Daily!FE$10,0)+VLOOKUP($IF214,Data!$B:$CP,Daily!JD$10,0),0)/IFERROR(VLOOKUP($EG213,Data!$B:$CP,Daily!FE$10,0)+VLOOKUP($IF213,Data!$B:$CP,Daily!JD$10,0),0),0)</f>
      </c>
      <c r="BG214" s="14">
        <f>IFERROR(IFERROR(VLOOKUP($EG214,Data!$B:$CP,Daily!FF$10,0)+VLOOKUP($IF214,Data!$B:$CP,Daily!JE$10,0),0)/IFERROR(VLOOKUP($EG213,Data!$B:$CP,Daily!FF$10,0)+VLOOKUP($IF213,Data!$B:$CP,Daily!JE$10,0),0),0)</f>
      </c>
      <c r="BH214" s="14">
        <f>IFERROR(IFERROR(VLOOKUP($EG214,Data!$B:$CP,Daily!FG$10,0)+VLOOKUP($IF214,Data!$B:$CP,Daily!JF$10,0),0)/IFERROR(VLOOKUP($EG213,Data!$B:$CP,Daily!FG$10,0)+VLOOKUP($IF213,Data!$B:$CP,Daily!JF$10,0),0),0)</f>
      </c>
      <c r="BI214" s="14">
        <f>IFERROR(IFERROR(VLOOKUP($EG214,Data!$B:$CP,Daily!FH$10,0)+VLOOKUP($IF214,Data!$B:$CP,Daily!JG$10,0),0)/IFERROR(VLOOKUP($EG213,Data!$B:$CP,Daily!FH$10,0)+VLOOKUP($IF213,Data!$B:$CP,Daily!JG$10,0),0),0)</f>
      </c>
      <c r="BJ214" s="14">
        <f>IFERROR(IFERROR(VLOOKUP($EG214,Data!$B:$CP,Daily!FI$10,0)+VLOOKUP($IF214,Data!$B:$CP,Daily!JH$10,0),0)/IFERROR(VLOOKUP($EG213,Data!$B:$CP,Daily!FI$10,0)+VLOOKUP($IF213,Data!$B:$CP,Daily!JH$10,0),0),0)</f>
      </c>
      <c r="BK214" s="14">
        <f>IFERROR(IFERROR(VLOOKUP($EG214,Data!$B:$CP,Daily!FJ$10,0)+VLOOKUP($IF214,Data!$B:$CP,Daily!JI$10,0),0)/IFERROR(VLOOKUP($EG213,Data!$B:$CP,Daily!FJ$10,0)+VLOOKUP($IF213,Data!$B:$CP,Daily!JI$10,0),0),0)</f>
      </c>
      <c r="BL214" s="14">
        <f>IFERROR(IFERROR(VLOOKUP($EG214,Data!$B:$CP,Daily!FK$10,0)+VLOOKUP($IF214,Data!$B:$CP,Daily!JJ$10,0),0)/IFERROR(VLOOKUP($EG213,Data!$B:$CP,Daily!FK$10,0)+VLOOKUP($IF213,Data!$B:$CP,Daily!JJ$10,0),0),0)</f>
      </c>
      <c r="BM214" s="14">
        <f>IFERROR(IFERROR(VLOOKUP($EG214,Data!$B:$CP,Daily!FL$10,0)+VLOOKUP($IF214,Data!$B:$CP,Daily!JK$10,0),0)/IFERROR(VLOOKUP($EG213,Data!$B:$CP,Daily!FL$10,0)+VLOOKUP($IF213,Data!$B:$CP,Daily!JK$10,0),0),0)</f>
      </c>
      <c r="BN214" s="14">
        <f>IFERROR(IFERROR(VLOOKUP($EG214,Data!$B:$CP,Daily!FM$10,0)+VLOOKUP($IF214,Data!$B:$CP,Daily!JL$10,0),0)/IFERROR(VLOOKUP($EG213,Data!$B:$CP,Daily!FM$10,0)+VLOOKUP($IF213,Data!$B:$CP,Daily!JL$10,0),0),0)</f>
      </c>
      <c r="BO214" s="14">
        <f>IFERROR(IFERROR(VLOOKUP($EG214,Data!$B:$CP,Daily!FN$10,0)+VLOOKUP($IF214,Data!$B:$CP,Daily!JM$10,0),0)/IFERROR(VLOOKUP($EG213,Data!$B:$CP,Daily!FN$10,0)+VLOOKUP($IF213,Data!$B:$CP,Daily!JM$10,0),0),0)</f>
      </c>
      <c r="BP214" s="14">
        <f>IFERROR(IFERROR(VLOOKUP($EG214,Data!$B:$CP,Daily!FO$10,0)+VLOOKUP($IF214,Data!$B:$CP,Daily!JN$10,0),0)/IFERROR(VLOOKUP($EG213,Data!$B:$CP,Daily!FO$10,0)+VLOOKUP($IF213,Data!$B:$CP,Daily!JN$10,0),0),0)</f>
      </c>
      <c r="BQ214" s="14">
        <f>IFERROR(IFERROR(VLOOKUP($EG214,Data!$B:$CP,Daily!FP$10,0)+VLOOKUP($IF214,Data!$B:$CP,Daily!JO$10,0),0)/IFERROR(VLOOKUP($EG213,Data!$B:$CP,Daily!FP$10,0)+VLOOKUP($IF213,Data!$B:$CP,Daily!JO$10,0),0),0)</f>
      </c>
      <c r="BR214" s="14">
        <f>IFERROR(IFERROR(VLOOKUP($EG214,Data!$B:$CP,Daily!FQ$10,0)+VLOOKUP($IF214,Data!$B:$CP,Daily!JP$10,0),0)/IFERROR(VLOOKUP($EG213,Data!$B:$CP,Daily!FQ$10,0)+VLOOKUP($IF213,Data!$B:$CP,Daily!JP$10,0),0),0)</f>
      </c>
      <c r="BS214" s="14">
        <f>IFERROR(IFERROR(VLOOKUP($EG214,Data!$B:$CP,Daily!FR$10,0)+VLOOKUP($IF214,Data!$B:$CP,Daily!JQ$10,0),0)/IFERROR(VLOOKUP($EG213,Data!$B:$CP,Daily!FR$10,0)+VLOOKUP($IF213,Data!$B:$CP,Daily!JQ$10,0),0),0)</f>
      </c>
      <c r="BT214" s="14">
        <f>IFERROR(IFERROR(VLOOKUP($EG214,Data!$B:$CP,Daily!FS$10,0)+VLOOKUP($IF214,Data!$B:$CP,Daily!JR$10,0),0)/IFERROR(VLOOKUP($EG213,Data!$B:$CP,Daily!FS$10,0)+VLOOKUP($IF213,Data!$B:$CP,Daily!JR$10,0),0),0)</f>
      </c>
      <c r="BU214" s="14">
        <f>IFERROR(IFERROR(VLOOKUP($EG214,Data!$B:$CP,Daily!FT$10,0)+VLOOKUP($IF214,Data!$B:$CP,Daily!JS$10,0),0)/IFERROR(VLOOKUP($EG213,Data!$B:$CP,Daily!FT$10,0)+VLOOKUP($IF213,Data!$B:$CP,Daily!JS$10,0),0),0)</f>
      </c>
      <c r="BV214" s="14">
        <f>IFERROR(IFERROR(VLOOKUP($EG214,Data!$B:$CP,Daily!FU$10,0)+VLOOKUP($IF214,Data!$B:$CP,Daily!JT$10,0),0)/IFERROR(VLOOKUP($EG213,Data!$B:$CP,Daily!FU$10,0)+VLOOKUP($IF213,Data!$B:$CP,Daily!JT$10,0),0),0)</f>
      </c>
      <c r="BW214" s="14">
        <f>IFERROR(IFERROR(VLOOKUP($EG214,Data!$B:$CP,Daily!FV$10,0)+VLOOKUP($IF214,Data!$B:$CP,Daily!JU$10,0),0)/IFERROR(VLOOKUP($EG213,Data!$B:$CP,Daily!FV$10,0)+VLOOKUP($IF213,Data!$B:$CP,Daily!JU$10,0),0),0)</f>
      </c>
      <c r="BX214" s="14">
        <f>IFERROR(IFERROR(VLOOKUP($EG214,Data!$B:$CP,Daily!FW$10,0)+VLOOKUP($IF214,Data!$B:$CP,Daily!JV$10,0),0)/IFERROR(VLOOKUP($EG213,Data!$B:$CP,Daily!FW$10,0)+VLOOKUP($IF213,Data!$B:$CP,Daily!JV$10,0),0),0)</f>
      </c>
      <c r="BY214" s="14">
        <f>IFERROR(IFERROR(VLOOKUP($EG214,Data!$B:$CP,Daily!FX$10,0)+VLOOKUP($IF214,Data!$B:$CP,Daily!JW$10,0),0)/IFERROR(VLOOKUP($EG213,Data!$B:$CP,Daily!FX$10,0)+VLOOKUP($IF213,Data!$B:$CP,Daily!JW$10,0),0),0)</f>
      </c>
      <c r="BZ214" s="14">
        <f>IFERROR(IFERROR(VLOOKUP($EG214,Data!$B:$CP,Daily!FY$10,0)+VLOOKUP($IF214,Data!$B:$CP,Daily!JX$10,0),0)/IFERROR(VLOOKUP($EG213,Data!$B:$CP,Daily!FY$10,0)+VLOOKUP($IF213,Data!$B:$CP,Daily!JX$10,0),0),0)</f>
      </c>
      <c r="CA214" s="14">
        <f>IFERROR(IFERROR(VLOOKUP($EG214,Data!$B:$CP,Daily!FZ$10,0)+VLOOKUP($IF214,Data!$B:$CP,Daily!JY$10,0),0)/IFERROR(VLOOKUP($EG213,Data!$B:$CP,Daily!FZ$10,0)+VLOOKUP($IF213,Data!$B:$CP,Daily!JY$10,0),0),0)</f>
      </c>
      <c r="CB214" s="14">
        <f>IFERROR(IFERROR(VLOOKUP($EG214,Data!$B:$CP,Daily!GA$10,0)+VLOOKUP($IF214,Data!$B:$CP,Daily!JZ$10,0),0)/IFERROR(VLOOKUP($EG213,Data!$B:$CP,Daily!GA$10,0)+VLOOKUP($IF213,Data!$B:$CP,Daily!JZ$10,0),0),0)</f>
      </c>
      <c r="CC214" s="14">
        <f>IFERROR(IFERROR(VLOOKUP($EG214,Data!$B:$CP,Daily!GB$10,0)+VLOOKUP($IF214,Data!$B:$CP,Daily!KA$10,0),0)/IFERROR(VLOOKUP($EG213,Data!$B:$CP,Daily!GB$10,0)+VLOOKUP($IF213,Data!$B:$CP,Daily!KA$10,0),0),0)</f>
      </c>
      <c r="CD214" s="14">
        <f>IFERROR(IFERROR(VLOOKUP($EG214,Data!$B:$CP,Daily!GC$10,0)+VLOOKUP($IF214,Data!$B:$CP,Daily!KB$10,0),0)/IFERROR(VLOOKUP($EG213,Data!$B:$CP,Daily!GC$10,0)+VLOOKUP($IF213,Data!$B:$CP,Daily!KB$10,0),0),0)</f>
      </c>
      <c r="CE214" s="14">
        <f>IFERROR(IFERROR(VLOOKUP($EG214,Data!$B:$CP,Daily!GD$10,0)+VLOOKUP($IF214,Data!$B:$CP,Daily!KC$10,0),0)/IFERROR(VLOOKUP($EG213,Data!$B:$CP,Daily!GD$10,0)+VLOOKUP($IF213,Data!$B:$CP,Daily!KC$10,0),0),0)</f>
      </c>
      <c r="CF214" s="14">
        <f>IFERROR(IFERROR(VLOOKUP($EG214,Data!$B:$CP,Daily!GE$10,0)+VLOOKUP($IF214,Data!$B:$CP,Daily!KD$10,0),0)/IFERROR(VLOOKUP($EG213,Data!$B:$CP,Daily!GE$10,0)+VLOOKUP($IF213,Data!$B:$CP,Daily!KD$10,0),0),0)</f>
      </c>
      <c r="CG214" s="14">
        <f>IFERROR(IFERROR(VLOOKUP($EG214,Data!$B:$CP,Daily!GF$10,0)+VLOOKUP($IF214,Data!$B:$CP,Daily!KE$10,0),0)/IFERROR(VLOOKUP($EG213,Data!$B:$CP,Daily!GF$10,0)+VLOOKUP($IF213,Data!$B:$CP,Daily!KE$10,0),0),0)</f>
      </c>
      <c r="CH214" s="14">
        <f>IFERROR(IFERROR(VLOOKUP($EG214,Data!$B:$CP,Daily!GG$10,0)+VLOOKUP($IF214,Data!$B:$CP,Daily!KF$10,0),0)/IFERROR(VLOOKUP($EG213,Data!$B:$CP,Daily!GG$10,0)+VLOOKUP($IF213,Data!$B:$CP,Daily!KF$10,0),0),0)</f>
      </c>
      <c r="CI214" s="14">
        <f>IFERROR(IFERROR(VLOOKUP($EG214,Data!$B:$CP,Daily!GH$10,0)+VLOOKUP($IF214,Data!$B:$CP,Daily!KG$10,0),0)/IFERROR(VLOOKUP($EG213,Data!$B:$CP,Daily!GH$10,0)+VLOOKUP($IF213,Data!$B:$CP,Daily!KG$10,0),0),0)</f>
      </c>
      <c r="CJ214" s="14">
        <f>IFERROR(IFERROR(VLOOKUP($EG214,Data!$B:$CP,Daily!GI$10,0)+VLOOKUP($IF214,Data!$B:$CP,Daily!KH$10,0),0)/IFERROR(VLOOKUP($EG213,Data!$B:$CP,Daily!GI$10,0)+VLOOKUP($IF213,Data!$B:$CP,Daily!KH$10,0),0),0)</f>
      </c>
      <c r="CK214" s="14">
        <f>IFERROR(IFERROR(VLOOKUP($EG214,Data!$B:$CP,Daily!GJ$10,0)+VLOOKUP($IF214,Data!$B:$CP,Daily!KI$10,0),0)/IFERROR(VLOOKUP($EG213,Data!$B:$CP,Daily!GJ$10,0)+VLOOKUP($IF213,Data!$B:$CP,Daily!KI$10,0),0),0)</f>
      </c>
      <c r="CL214" s="14">
        <f>IFERROR(IFERROR(VLOOKUP($EG214,Data!$B:$CP,Daily!GK$10,0)+VLOOKUP($IF214,Data!$B:$CP,Daily!KJ$10,0),0)/IFERROR(VLOOKUP($EG213,Data!$B:$CP,Daily!GK$10,0)+VLOOKUP($IF213,Data!$B:$CP,Daily!KJ$10,0),0),0)</f>
      </c>
      <c r="CM214" s="14">
        <f>IFERROR(IFERROR(VLOOKUP($EG214,Data!$B:$CP,Daily!GL$10,0)+VLOOKUP($IF214,Data!$B:$CP,Daily!KK$10,0),0)/IFERROR(VLOOKUP($EG213,Data!$B:$CP,Daily!GL$10,0)+VLOOKUP($IF213,Data!$B:$CP,Daily!KK$10,0),0),0)</f>
      </c>
      <c r="CN214" s="14">
        <f>IFERROR(IFERROR(VLOOKUP($EG214,Data!$B:$CP,Daily!GM$10,0)+VLOOKUP($IF214,Data!$B:$CP,Daily!KL$10,0),0)/IFERROR(VLOOKUP($EG213,Data!$B:$CP,Daily!GM$10,0)+VLOOKUP($IF213,Data!$B:$CP,Daily!KL$10,0),0),0)</f>
      </c>
      <c r="CO214" s="14">
        <f>IFERROR(IFERROR(VLOOKUP($EG214,Data!$B:$CP,Daily!GN$10,0)+VLOOKUP($IF214,Data!$B:$CP,Daily!KM$10,0),0)/IFERROR(VLOOKUP($EG213,Data!$B:$CP,Daily!GN$10,0)+VLOOKUP($IF213,Data!$B:$CP,Daily!KM$10,0),0),0)</f>
      </c>
      <c r="CP214" s="14">
        <f>IFERROR(IFERROR(VLOOKUP($EG214,Data!$B:$CP,Daily!GO$10,0)+VLOOKUP($IF214,Data!$B:$CP,Daily!KN$10,0),0)/IFERROR(VLOOKUP($EG213,Data!$B:$CP,Daily!GO$10,0)+VLOOKUP($IF213,Data!$B:$CP,Daily!KN$10,0),0),0)</f>
      </c>
      <c r="CQ214" s="14">
        <f>IFERROR(IFERROR(VLOOKUP($EG214,Data!$B:$CP,Daily!GP$10,0)+VLOOKUP($IF214,Data!$B:$CP,Daily!KO$10,0),0)/IFERROR(VLOOKUP($EG213,Data!$B:$CP,Daily!GP$10,0)+VLOOKUP($IF213,Data!$B:$CP,Daily!KO$10,0),0),0)</f>
      </c>
      <c r="CR214" s="14">
        <f>IFERROR(IFERROR(VLOOKUP($EG214,Data!$B:$CP,Daily!GQ$10,0)+VLOOKUP($IF214,Data!$B:$CP,Daily!KP$10,0),0)/IFERROR(VLOOKUP($EG213,Data!$B:$CP,Daily!GQ$10,0)+VLOOKUP($IF213,Data!$B:$CP,Daily!KP$10,0),0),0)</f>
      </c>
      <c r="CS214" s="14">
        <f>IFERROR(IFERROR(VLOOKUP($EG214,Data!$B:$CP,Daily!GR$10,0)+VLOOKUP($IF214,Data!$B:$CP,Daily!KQ$10,0),0)/IFERROR(VLOOKUP($EG213,Data!$B:$CP,Daily!GR$10,0)+VLOOKUP($IF213,Data!$B:$CP,Daily!KQ$10,0),0),0)</f>
      </c>
      <c r="CT214" s="14">
        <f>IFERROR(IFERROR(VLOOKUP($EG214,Data!$B:$CP,Daily!GS$10,0)+VLOOKUP($IF214,Data!$B:$CP,Daily!KR$10,0),0)/IFERROR(VLOOKUP($EG213,Data!$B:$CP,Daily!GS$10,0)+VLOOKUP($IF213,Data!$B:$CP,Daily!KR$10,0),0),0)</f>
      </c>
      <c r="CU214" s="14">
        <f>IFERROR(IFERROR(VLOOKUP($EG214,Data!$B:$CP,Daily!GT$10,0)+VLOOKUP($IF214,Data!$B:$CP,Daily!KS$10,0),0)/IFERROR(VLOOKUP($EG213,Data!$B:$CP,Daily!GT$10,0)+VLOOKUP($IF213,Data!$B:$CP,Daily!KS$10,0),0),0)</f>
      </c>
      <c r="CV214" s="14">
        <f>IFERROR(IFERROR(VLOOKUP($EG214,Data!$B:$CP,Daily!GU$10,0)+VLOOKUP($IF214,Data!$B:$CP,Daily!KT$10,0),0)/IFERROR(VLOOKUP($EG213,Data!$B:$CP,Daily!GU$10,0)+VLOOKUP($IF213,Data!$B:$CP,Daily!KT$10,0),0),0)</f>
      </c>
      <c r="CW214" s="14">
        <f>IFERROR(IFERROR(VLOOKUP($EG214,Data!$B:$CP,Daily!GV$10,0)+VLOOKUP($IF214,Data!$B:$CP,Daily!KU$10,0),0)/IFERROR(VLOOKUP($EG213,Data!$B:$CP,Daily!GV$10,0)+VLOOKUP($IF213,Data!$B:$CP,Daily!KU$10,0),0),0)</f>
      </c>
      <c r="CX214" s="14">
        <f>IFERROR(IFERROR(VLOOKUP($EG214,Data!$B:$CP,Daily!GW$10,0)+VLOOKUP($IF214,Data!$B:$CP,Daily!KV$10,0),0)/IFERROR(VLOOKUP($EG213,Data!$B:$CP,Daily!GW$10,0)+VLOOKUP($IF213,Data!$B:$CP,Daily!KV$10,0),0),0)</f>
      </c>
      <c r="CY214" s="14">
        <f>IFERROR(IFERROR(VLOOKUP($EG214,Data!$B:$CP,Daily!GX$10,0)+VLOOKUP($IF214,Data!$B:$CP,Daily!KW$10,0),0)/IFERROR(VLOOKUP($EG213,Data!$B:$CP,Daily!GX$10,0)+VLOOKUP($IF213,Data!$B:$CP,Daily!KW$10,0),0),0)</f>
      </c>
      <c r="CZ214" s="14">
        <f>IFERROR(IFERROR(VLOOKUP($EG214,Data!$B:$CP,Daily!GY$10,0)+VLOOKUP($IF214,Data!$B:$CP,Daily!KX$10,0),0)/IFERROR(VLOOKUP($EG213,Data!$B:$CP,Daily!GY$10,0)+VLOOKUP($IF213,Data!$B:$CP,Daily!KX$10,0),0),0)</f>
      </c>
      <c r="DA214" s="14">
        <f>IFERROR(IFERROR(VLOOKUP($EG214,Data!$B:$CP,Daily!GZ$10,0)+VLOOKUP($IF214,Data!$B:$CP,Daily!KY$10,0),0)/IFERROR(VLOOKUP($EG213,Data!$B:$CP,Daily!GZ$10,0)+VLOOKUP($IF213,Data!$B:$CP,Daily!KY$10,0),0),0)</f>
      </c>
      <c r="DB214" s="14">
        <f>IFERROR(IFERROR(VLOOKUP($EG214,Data!$B:$CP,Daily!HA$10,0)+VLOOKUP($IF214,Data!$B:$CP,Daily!KZ$10,0),0)/IFERROR(VLOOKUP($EG213,Data!$B:$CP,Daily!HA$10,0)+VLOOKUP($IF213,Data!$B:$CP,Daily!KZ$10,0),0),0)</f>
      </c>
      <c r="DC214" s="14">
        <f>IFERROR(IFERROR(VLOOKUP($EG214,Data!$B:$CP,Daily!HB$10,0)+VLOOKUP($IF214,Data!$B:$CP,Daily!LA$10,0),0)/IFERROR(VLOOKUP($EG213,Data!$B:$CP,Daily!HB$10,0)+VLOOKUP($IF213,Data!$B:$CP,Daily!LA$10,0),0),0)</f>
      </c>
      <c r="DD214" s="14">
        <f>IFERROR(IFERROR(VLOOKUP($EG214,Data!$B:$CP,Daily!HC$10,0)+VLOOKUP($IF214,Data!$B:$CP,Daily!LB$10,0),0)/IFERROR(VLOOKUP($EG213,Data!$B:$CP,Daily!HC$10,0)+VLOOKUP($IF213,Data!$B:$CP,Daily!LB$10,0),0),0)</f>
      </c>
      <c r="DE214" s="14">
        <f>IFERROR(IFERROR(VLOOKUP($EG214,Data!$B:$CP,Daily!HD$10,0)+VLOOKUP($IF214,Data!$B:$CP,Daily!LC$10,0),0)/IFERROR(VLOOKUP($EG213,Data!$B:$CP,Daily!HD$10,0)+VLOOKUP($IF213,Data!$B:$CP,Daily!LC$10,0),0),0)</f>
      </c>
      <c r="DF214" s="14">
        <f>IFERROR(IFERROR(VLOOKUP($EG214,Data!$B:$CP,Daily!HE$10,0)+VLOOKUP($IF214,Data!$B:$CP,Daily!LD$10,0),0)/IFERROR(VLOOKUP($EG213,Data!$B:$CP,Daily!HE$10,0)+VLOOKUP($IF213,Data!$B:$CP,Daily!LD$10,0),0),0)</f>
      </c>
      <c r="DG214" s="14">
        <f>IFERROR(IFERROR(VLOOKUP($EG214,Data!$B:$CP,Daily!HF$10,0)+VLOOKUP($IF214,Data!$B:$CP,Daily!LE$10,0),0)/IFERROR(VLOOKUP($EG213,Data!$B:$CP,Daily!HF$10,0)+VLOOKUP($IF213,Data!$B:$CP,Daily!LE$10,0),0),0)</f>
      </c>
      <c r="DH214" s="14">
        <f>IFERROR(IFERROR(VLOOKUP($EG214,Data!$B:$CP,Daily!HG$10,0)+VLOOKUP($IF214,Data!$B:$CP,Daily!LF$10,0),0)/IFERROR(VLOOKUP($EG213,Data!$B:$CP,Daily!HG$10,0)+VLOOKUP($IF213,Data!$B:$CP,Daily!LF$10,0),0),0)</f>
      </c>
      <c r="DI214" s="14">
        <f>IFERROR(IFERROR(VLOOKUP($EG214,Data!$B:$CP,Daily!HH$10,0)+VLOOKUP($IF214,Data!$B:$CP,Daily!LG$10,0),0)/IFERROR(VLOOKUP($EG213,Data!$B:$CP,Daily!HH$10,0)+VLOOKUP($IF213,Data!$B:$CP,Daily!LG$10,0),0),0)</f>
      </c>
      <c r="DJ214" s="14">
        <f>IFERROR(IFERROR(VLOOKUP($EG214,Data!$B:$CP,Daily!HI$10,0)+VLOOKUP($IF214,Data!$B:$CP,Daily!LH$10,0),0)/IFERROR(VLOOKUP($EG213,Data!$B:$CP,Daily!HI$10,0)+VLOOKUP($IF213,Data!$B:$CP,Daily!LH$10,0),0),0)</f>
      </c>
      <c r="DK214" s="14">
        <f>IFERROR(IFERROR(VLOOKUP($EG214,Data!$B:$CP,Daily!HJ$10,0)+VLOOKUP($IF214,Data!$B:$CP,Daily!LI$10,0),0)/IFERROR(VLOOKUP($EG213,Data!$B:$CP,Daily!HJ$10,0)+VLOOKUP($IF213,Data!$B:$CP,Daily!LI$10,0),0),0)</f>
      </c>
      <c r="DL214" s="14">
        <f>IFERROR(IFERROR(VLOOKUP($EG214,Data!$B:$CP,Daily!HK$10,0)+VLOOKUP($IF214,Data!$B:$CP,Daily!LJ$10,0),0)/IFERROR(VLOOKUP($EG213,Data!$B:$CP,Daily!HK$10,0)+VLOOKUP($IF213,Data!$B:$CP,Daily!LJ$10,0),0),0)</f>
      </c>
      <c r="DM214" s="14">
        <f>IFERROR(IFERROR(VLOOKUP($EG214,Data!$B:$CP,Daily!HL$10,0)+VLOOKUP($IF214,Data!$B:$CP,Daily!LK$10,0),0)/IFERROR(VLOOKUP($EG213,Data!$B:$CP,Daily!HL$10,0)+VLOOKUP($IF213,Data!$B:$CP,Daily!LK$10,0),0),0)</f>
      </c>
      <c r="DN214" s="14">
        <f>IFERROR(IFERROR(VLOOKUP($EG214,Data!$B:$CP,Daily!HM$10,0)+VLOOKUP($IF214,Data!$B:$CP,Daily!LL$10,0),0)/IFERROR(VLOOKUP($EG213,Data!$B:$CP,Daily!HM$10,0)+VLOOKUP($IF213,Data!$B:$CP,Daily!LL$10,0),0),0)</f>
      </c>
      <c r="DO214" s="14">
        <f>IFERROR(IFERROR(VLOOKUP($EG214,Data!$B:$CP,Daily!HN$10,0)+VLOOKUP($IF214,Data!$B:$CP,Daily!LM$10,0),0)/IFERROR(VLOOKUP($EG213,Data!$B:$CP,Daily!HN$10,0)+VLOOKUP($IF213,Data!$B:$CP,Daily!LM$10,0),0),0)</f>
      </c>
      <c r="DP214" s="14">
        <f>IFERROR(IFERROR(VLOOKUP($EG214,Data!$B:$CP,Daily!HO$10,0)+VLOOKUP($IF214,Data!$B:$CP,Daily!LN$10,0),0)/IFERROR(VLOOKUP($EG213,Data!$B:$CP,Daily!HO$10,0)+VLOOKUP($IF213,Data!$B:$CP,Daily!LN$10,0),0),0)</f>
      </c>
      <c r="DQ214" s="14">
        <f>IFERROR(IFERROR(VLOOKUP($EG214,Data!$B:$CP,Daily!HP$10,0)+VLOOKUP($IF214,Data!$B:$CP,Daily!LO$10,0),0)/IFERROR(VLOOKUP($EG213,Data!$B:$CP,Daily!HP$10,0)+VLOOKUP($IF213,Data!$B:$CP,Daily!LO$10,0),0),0)</f>
      </c>
      <c r="DR214" s="14">
        <f>IFERROR(IFERROR(VLOOKUP($EG214,Data!$B:$CP,Daily!HQ$10,0)+VLOOKUP($IF214,Data!$B:$CP,Daily!LP$10,0),0)/IFERROR(VLOOKUP($EG213,Data!$B:$CP,Daily!HQ$10,0)+VLOOKUP($IF213,Data!$B:$CP,Daily!LP$10,0),0),0)</f>
      </c>
      <c r="DS214" s="14">
        <f>IFERROR(IFERROR(VLOOKUP($EG214,Data!$B:$CP,Daily!HR$10,0)+VLOOKUP($IF214,Data!$B:$CP,Daily!LQ$10,0),0)/IFERROR(VLOOKUP($EG213,Data!$B:$CP,Daily!HR$10,0)+VLOOKUP($IF213,Data!$B:$CP,Daily!LQ$10,0),0),0)</f>
      </c>
      <c r="DT214" s="14">
        <f>IFERROR(IFERROR(VLOOKUP($EG214,Data!$B:$CP,Daily!HS$10,0)+VLOOKUP($IF214,Data!$B:$CP,Daily!LR$10,0),0)/IFERROR(VLOOKUP($EG213,Data!$B:$CP,Daily!HS$10,0)+VLOOKUP($IF213,Data!$B:$CP,Daily!LR$10,0),0),0)</f>
      </c>
      <c r="DU214" s="14">
        <f>IFERROR(IFERROR(VLOOKUP($EG214,Data!$B:$CP,Daily!HT$10,0)+VLOOKUP($IF214,Data!$B:$CP,Daily!LS$10,0),0)/IFERROR(VLOOKUP($EG213,Data!$B:$CP,Daily!HT$10,0)+VLOOKUP($IF213,Data!$B:$CP,Daily!LS$10,0),0),0)</f>
      </c>
      <c r="DV214" s="55"/>
      <c r="DW214" s="14">
        <f>_xlfn.QUARTILE.INC($AJ214:$DT214,1)</f>
      </c>
      <c r="DX214" s="14">
        <f>_xlfn.QUARTILE.INC($AJ214:$DT214,3)</f>
      </c>
      <c r="DY214" s="14">
        <f>DX214-DW214</f>
      </c>
      <c r="DZ214" s="14">
        <f>DX214+(0.75*DY214)</f>
      </c>
      <c r="EA214" s="14">
        <f>DW214-(0.75*DY214)</f>
      </c>
      <c r="EB214" s="18"/>
      <c r="EC214" s="14">
        <f>_xlfn.STDEV.P(AJ214:DU214)</f>
      </c>
      <c r="ED214" s="14">
        <f>SUMPRODUCT(DN214:DT214,DN$213:DT$213)/SUM(DN$213:DT$213)</f>
      </c>
      <c r="EE214" s="14">
        <f>SUMPRODUCT(CR214:DT214,CR$213:DT$213)/SUM(CR$213:DT$213)</f>
      </c>
      <c r="EF214" s="16"/>
      <c r="EG214" s="9" t="s">
        <v>967</v>
      </c>
      <c r="EH214" s="9" t="s">
        <v>11</v>
      </c>
      <c r="EI214" s="14">
        <f>IFERROR(VLOOKUP($EG214,Data!$B:$CP,Daily!EI$10,0)/VLOOKUP($EG213,Data!$B:$CP,Daily!EI$10,0),0)</f>
      </c>
      <c r="EJ214" s="14">
        <f>IFERROR(VLOOKUP($EG214,Data!$B:$CP,Daily!EJ$10,0)/VLOOKUP($EG213,Data!$B:$CP,Daily!EJ$10,0),0)</f>
      </c>
      <c r="EK214" s="14">
        <f>IFERROR(VLOOKUP($EG214,Data!$B:$CP,Daily!EK$10,0)/VLOOKUP($EG213,Data!$B:$CP,Daily!EK$10,0),0)</f>
      </c>
      <c r="EL214" s="14">
        <f>IFERROR(VLOOKUP($EG214,Data!$B:$CP,Daily!EL$10,0)/VLOOKUP($EG213,Data!$B:$CP,Daily!EL$10,0),0)</f>
      </c>
      <c r="EM214" s="14">
        <f>IFERROR(VLOOKUP($EG214,Data!$B:$CP,Daily!EM$10,0)/VLOOKUP($EG213,Data!$B:$CP,Daily!EM$10,0),0)</f>
      </c>
      <c r="EN214" s="14">
        <f>IFERROR(VLOOKUP($EG214,Data!$B:$CP,Daily!EN$10,0)/VLOOKUP($EG213,Data!$B:$CP,Daily!EN$10,0),0)</f>
      </c>
      <c r="EO214" s="14">
        <f>IFERROR(VLOOKUP($EG214,Data!$B:$CP,Daily!EO$10,0)/VLOOKUP($EG213,Data!$B:$CP,Daily!EO$10,0),0)</f>
      </c>
      <c r="EP214" s="14">
        <f>IFERROR(VLOOKUP($EG214,Data!$B:$CP,Daily!EP$10,0)/VLOOKUP($EG213,Data!$B:$CP,Daily!EP$10,0),0)</f>
      </c>
      <c r="EQ214" s="14">
        <f>IFERROR(VLOOKUP($EG214,Data!$B:$CP,Daily!EQ$10,0)/VLOOKUP($EG213,Data!$B:$CP,Daily!EQ$10,0),0)</f>
      </c>
      <c r="ER214" s="14">
        <f>IFERROR(VLOOKUP($EG214,Data!$B:$CP,Daily!ER$10,0)/VLOOKUP($EG213,Data!$B:$CP,Daily!ER$10,0),0)</f>
      </c>
      <c r="ES214" s="14">
        <f>IFERROR(VLOOKUP($EG214,Data!$B:$CP,Daily!ES$10,0)/VLOOKUP($EG213,Data!$B:$CP,Daily!ES$10,0),0)</f>
      </c>
      <c r="ET214" s="14">
        <f>IFERROR(VLOOKUP($EG214,Data!$B:$CP,Daily!ET$10,0)/VLOOKUP($EG213,Data!$B:$CP,Daily!ET$10,0),0)</f>
      </c>
      <c r="EU214" s="14">
        <f>IFERROR(VLOOKUP($EG214,Data!$B:$CP,Daily!EU$10,0)/VLOOKUP($EG213,Data!$B:$CP,Daily!EU$10,0),0)</f>
      </c>
      <c r="EV214" s="14">
        <f>IFERROR(VLOOKUP($EG214,Data!$B:$CP,Daily!EV$10,0)/VLOOKUP($EG213,Data!$B:$CP,Daily!EV$10,0),0)</f>
      </c>
      <c r="EW214" s="14">
        <f>IFERROR(VLOOKUP($EG214,Data!$B:$CP,Daily!EW$10,0)/VLOOKUP($EG213,Data!$B:$CP,Daily!EW$10,0),0)</f>
      </c>
      <c r="EX214" s="14">
        <f>IFERROR(VLOOKUP($EG214,Data!$B:$CP,Daily!EX$10,0)/VLOOKUP($EG213,Data!$B:$CP,Daily!EX$10,0),0)</f>
      </c>
      <c r="EY214" s="14">
        <f>IFERROR(VLOOKUP($EG214,Data!$B:$CP,Daily!EY$10,0)/VLOOKUP($EG213,Data!$B:$CP,Daily!EY$10,0),0)</f>
      </c>
      <c r="EZ214" s="14">
        <f>IFERROR(VLOOKUP($EG214,Data!$B:$CP,Daily!EZ$10,0)/VLOOKUP($EG213,Data!$B:$CP,Daily!EZ$10,0),0)</f>
      </c>
      <c r="FA214" s="14">
        <f>IFERROR(VLOOKUP($EG214,Data!$B:$CP,Daily!FA$10,0)/VLOOKUP($EG213,Data!$B:$CP,Daily!FA$10,0),0)</f>
      </c>
      <c r="FB214" s="14">
        <f>IFERROR(VLOOKUP($EG214,Data!$B:$CP,Daily!FB$10,0)/VLOOKUP($EG213,Data!$B:$CP,Daily!FB$10,0),0)</f>
      </c>
      <c r="FC214" s="14">
        <f>IFERROR(VLOOKUP($EG214,Data!$B:$CP,Daily!FC$10,0)/VLOOKUP($EG213,Data!$B:$CP,Daily!FC$10,0),0)</f>
      </c>
      <c r="FD214" s="14">
        <f>IFERROR(VLOOKUP($EG214,Data!$B:$CP,Daily!FD$10,0)/VLOOKUP($EG213,Data!$B:$CP,Daily!FD$10,0),0)</f>
      </c>
      <c r="FE214" s="14">
        <f>IFERROR(VLOOKUP($EG214,Data!$B:$CP,Daily!FE$10,0)/VLOOKUP($EG213,Data!$B:$CP,Daily!FE$10,0),0)</f>
      </c>
      <c r="FF214" s="14">
        <f>IFERROR(VLOOKUP($EG214,Data!$B:$CP,Daily!FF$10,0)/VLOOKUP($EG213,Data!$B:$CP,Daily!FF$10,0),0)</f>
      </c>
      <c r="FG214" s="14">
        <f>IFERROR(VLOOKUP($EG214,Data!$B:$CP,Daily!FG$10,0)/VLOOKUP($EG213,Data!$B:$CP,Daily!FG$10,0),0)</f>
      </c>
      <c r="FH214" s="14">
        <f>IFERROR(VLOOKUP($EG214,Data!$B:$CP,Daily!FH$10,0)/VLOOKUP($EG213,Data!$B:$CP,Daily!FH$10,0),0)</f>
      </c>
      <c r="FI214" s="14">
        <f>IFERROR(VLOOKUP($EG214,Data!$B:$CP,Daily!FI$10,0)/VLOOKUP($EG213,Data!$B:$CP,Daily!FI$10,0),0)</f>
      </c>
      <c r="FJ214" s="14">
        <f>IFERROR(VLOOKUP($EG214,Data!$B:$CP,Daily!FJ$10,0)/VLOOKUP($EG213,Data!$B:$CP,Daily!FJ$10,0),0)</f>
      </c>
      <c r="FK214" s="14">
        <f>IFERROR(VLOOKUP($EG214,Data!$B:$CP,Daily!FK$10,0)/VLOOKUP($EG213,Data!$B:$CP,Daily!FK$10,0),0)</f>
      </c>
      <c r="FL214" s="14">
        <f>IFERROR(VLOOKUP($EG214,Data!$B:$CP,Daily!FL$10,0)/VLOOKUP($EG213,Data!$B:$CP,Daily!FL$10,0),0)</f>
      </c>
      <c r="FM214" s="14">
        <f>IFERROR(VLOOKUP($EG214,Data!$B:$CP,Daily!FM$10,0)/VLOOKUP($EG213,Data!$B:$CP,Daily!FM$10,0),0)</f>
      </c>
      <c r="FN214" s="14">
        <f>IFERROR(VLOOKUP($EG214,Data!$B:$CP,Daily!FN$10,0)/VLOOKUP($EG213,Data!$B:$CP,Daily!FN$10,0),0)</f>
      </c>
      <c r="FO214" s="14">
        <f>IFERROR(VLOOKUP($EG214,Data!$B:$CP,Daily!FO$10,0)/VLOOKUP($EG213,Data!$B:$CP,Daily!FO$10,0),0)</f>
      </c>
      <c r="FP214" s="14">
        <f>IFERROR(VLOOKUP($EG214,Data!$B:$CP,Daily!FP$10,0)/VLOOKUP($EG213,Data!$B:$CP,Daily!FP$10,0),0)</f>
      </c>
      <c r="FQ214" s="14">
        <f>IFERROR(VLOOKUP($EG214,Data!$B:$CP,Daily!FQ$10,0)/VLOOKUP($EG213,Data!$B:$CP,Daily!FQ$10,0),0)</f>
      </c>
      <c r="FR214" s="14">
        <f>IFERROR(VLOOKUP($EG214,Data!$B:$CP,Daily!FR$10,0)/VLOOKUP($EG213,Data!$B:$CP,Daily!FR$10,0),0)</f>
      </c>
      <c r="FS214" s="14">
        <f>IFERROR(VLOOKUP($EG214,Data!$B:$CP,Daily!FS$10,0)/VLOOKUP($EG213,Data!$B:$CP,Daily!FS$10,0),0)</f>
      </c>
      <c r="FT214" s="14">
        <f>IFERROR(VLOOKUP($EG214,Data!$B:$CP,Daily!FT$10,0)/VLOOKUP($EG213,Data!$B:$CP,Daily!FT$10,0),0)</f>
      </c>
      <c r="FU214" s="14">
        <f>IFERROR(VLOOKUP($EG214,Data!$B:$CP,Daily!FU$10,0)/VLOOKUP($EG213,Data!$B:$CP,Daily!FU$10,0),0)</f>
      </c>
      <c r="FV214" s="14">
        <f>IFERROR(VLOOKUP($EG214,Data!$B:$CP,Daily!FV$10,0)/VLOOKUP($EG213,Data!$B:$CP,Daily!FV$10,0),0)</f>
      </c>
      <c r="FW214" s="14">
        <f>IFERROR(VLOOKUP($EG214,Data!$B:$CP,Daily!FW$10,0)/VLOOKUP($EG213,Data!$B:$CP,Daily!FW$10,0),0)</f>
      </c>
      <c r="FX214" s="14">
        <f>IFERROR(VLOOKUP($EG214,Data!$B:$CP,Daily!FX$10,0)/VLOOKUP($EG213,Data!$B:$CP,Daily!FX$10,0),0)</f>
      </c>
      <c r="FY214" s="14">
        <f>IFERROR(VLOOKUP($EG214,Data!$B:$CP,Daily!FY$10,0)/VLOOKUP($EG213,Data!$B:$CP,Daily!FY$10,0),0)</f>
      </c>
      <c r="FZ214" s="14">
        <f>IFERROR(VLOOKUP($EG214,Data!$B:$CP,Daily!FZ$10,0)/VLOOKUP($EG213,Data!$B:$CP,Daily!FZ$10,0),0)</f>
      </c>
      <c r="GA214" s="14">
        <f>IFERROR(VLOOKUP($EG214,Data!$B:$CP,Daily!GA$10,0)/VLOOKUP($EG213,Data!$B:$CP,Daily!GA$10,0),0)</f>
      </c>
      <c r="GB214" s="14">
        <f>IFERROR(VLOOKUP($EG214,Data!$B:$CP,Daily!GB$10,0)/VLOOKUP($EG213,Data!$B:$CP,Daily!GB$10,0),0)</f>
      </c>
      <c r="GC214" s="14">
        <f>IFERROR(VLOOKUP($EG214,Data!$B:$CP,Daily!GC$10,0)/VLOOKUP($EG213,Data!$B:$CP,Daily!GC$10,0),0)</f>
      </c>
      <c r="GD214" s="14">
        <f>IFERROR(VLOOKUP($EG214,Data!$B:$CP,Daily!GD$10,0)/VLOOKUP($EG213,Data!$B:$CP,Daily!GD$10,0),0)</f>
      </c>
      <c r="GE214" s="14">
        <f>IFERROR(VLOOKUP($EG214,Data!$B:$CP,Daily!GE$10,0)/VLOOKUP($EG213,Data!$B:$CP,Daily!GE$10,0),0)</f>
      </c>
      <c r="GF214" s="14">
        <f>IFERROR(VLOOKUP($EG214,Data!$B:$CP,Daily!GF$10,0)/VLOOKUP($EG213,Data!$B:$CP,Daily!GF$10,0),0)</f>
      </c>
      <c r="GG214" s="14">
        <f>IFERROR(VLOOKUP($EG214,Data!$B:$CP,Daily!GG$10,0)/VLOOKUP($EG213,Data!$B:$CP,Daily!GG$10,0),0)</f>
      </c>
      <c r="GH214" s="14">
        <f>IFERROR(VLOOKUP($EG214,Data!$B:$CP,Daily!GH$10,0)/VLOOKUP($EG213,Data!$B:$CP,Daily!GH$10,0),0)</f>
      </c>
      <c r="GI214" s="14">
        <f>IFERROR(VLOOKUP($EG214,Data!$B:$CP,Daily!GI$10,0)/VLOOKUP($EG213,Data!$B:$CP,Daily!GI$10,0),0)</f>
      </c>
      <c r="GJ214" s="14">
        <f>IFERROR(VLOOKUP($EG214,Data!$B:$CP,Daily!GJ$10,0)/VLOOKUP($EG213,Data!$B:$CP,Daily!GJ$10,0),0)</f>
      </c>
      <c r="GK214" s="14">
        <f>IFERROR(VLOOKUP($EG214,Data!$B:$CP,Daily!GK$10,0)/VLOOKUP($EG213,Data!$B:$CP,Daily!GK$10,0),0)</f>
      </c>
      <c r="GL214" s="14">
        <f>IFERROR(VLOOKUP($EG214,Data!$B:$CP,Daily!GL$10,0)/VLOOKUP($EG213,Data!$B:$CP,Daily!GL$10,0),0)</f>
      </c>
      <c r="GM214" s="14">
        <f>IFERROR(VLOOKUP($EG214,Data!$B:$CP,Daily!GM$10,0)/VLOOKUP($EG213,Data!$B:$CP,Daily!GM$10,0),0)</f>
      </c>
      <c r="GN214" s="14">
        <f>IFERROR(VLOOKUP($EG214,Data!$B:$CP,Daily!GN$10,0)/VLOOKUP($EG213,Data!$B:$CP,Daily!GN$10,0),0)</f>
      </c>
      <c r="GO214" s="14">
        <f>IFERROR(VLOOKUP($EG214,Data!$B:$CP,Daily!GO$10,0)/VLOOKUP($EG213,Data!$B:$CP,Daily!GO$10,0),0)</f>
      </c>
      <c r="GP214" s="14">
        <f>IFERROR(VLOOKUP($EG214,Data!$B:$CP,Daily!GP$10,0)/VLOOKUP($EG213,Data!$B:$CP,Daily!GP$10,0),0)</f>
      </c>
      <c r="GQ214" s="14">
        <f>IFERROR(VLOOKUP($EG214,Data!$B:$CP,Daily!GQ$10,0)/VLOOKUP($EG213,Data!$B:$CP,Daily!GQ$10,0),0)</f>
      </c>
      <c r="GR214" s="14">
        <f>IFERROR(VLOOKUP($EG214,Data!$B:$CP,Daily!GR$10,0)/VLOOKUP($EG213,Data!$B:$CP,Daily!GR$10,0),0)</f>
      </c>
      <c r="GS214" s="14">
        <f>IFERROR(VLOOKUP($EG214,Data!$B:$CP,Daily!GS$10,0)/VLOOKUP($EG213,Data!$B:$CP,Daily!GS$10,0),0)</f>
      </c>
      <c r="GT214" s="14">
        <f>IFERROR(VLOOKUP($EG214,Data!$B:$CP,Daily!GT$10,0)/VLOOKUP($EG213,Data!$B:$CP,Daily!GT$10,0),0)</f>
      </c>
      <c r="GU214" s="14">
        <f>IFERROR(VLOOKUP($EG214,Data!$B:$CP,Daily!GU$10,0)/VLOOKUP($EG213,Data!$B:$CP,Daily!GU$10,0),0)</f>
      </c>
      <c r="GV214" s="14">
        <f>IFERROR(VLOOKUP($EG214,Data!$B:$CP,Daily!GV$10,0)/VLOOKUP($EG213,Data!$B:$CP,Daily!GV$10,0),0)</f>
      </c>
      <c r="GW214" s="14">
        <f>IFERROR(VLOOKUP($EG214,Data!$B:$CP,Daily!GW$10,0)/VLOOKUP($EG213,Data!$B:$CP,Daily!GW$10,0),0)</f>
      </c>
      <c r="GX214" s="14">
        <f>IFERROR(VLOOKUP($EG214,Data!$B:$CP,Daily!GX$10,0)/VLOOKUP($EG213,Data!$B:$CP,Daily!GX$10,0),0)</f>
      </c>
      <c r="GY214" s="14">
        <f>IFERROR(VLOOKUP($EG214,Data!$B:$CP,Daily!GY$10,0)/VLOOKUP($EG213,Data!$B:$CP,Daily!GY$10,0),0)</f>
      </c>
      <c r="GZ214" s="14">
        <f>IFERROR(VLOOKUP($EG214,Data!$B:$CP,Daily!GZ$10,0)/VLOOKUP($EG213,Data!$B:$CP,Daily!GZ$10,0),0)</f>
      </c>
      <c r="HA214" s="14">
        <f>IFERROR(VLOOKUP($EG214,Data!$B:$CP,Daily!HA$10,0)/VLOOKUP($EG213,Data!$B:$CP,Daily!HA$10,0),0)</f>
      </c>
      <c r="HB214" s="14">
        <f>IFERROR(VLOOKUP($EG214,Data!$B:$CP,Daily!HB$10,0)/VLOOKUP($EG213,Data!$B:$CP,Daily!HB$10,0),0)</f>
      </c>
      <c r="HC214" s="14">
        <f>IFERROR(VLOOKUP($EG214,Data!$B:$CP,Daily!HC$10,0)/VLOOKUP($EG213,Data!$B:$CP,Daily!HC$10,0),0)</f>
      </c>
      <c r="HD214" s="14">
        <f>IFERROR(VLOOKUP($EG214,Data!$B:$CP,Daily!HD$10,0)/VLOOKUP($EG213,Data!$B:$CP,Daily!HD$10,0),0)</f>
      </c>
      <c r="HE214" s="14">
        <f>IFERROR(VLOOKUP($EG214,Data!$B:$CP,Daily!HE$10,0)/VLOOKUP($EG213,Data!$B:$CP,Daily!HE$10,0),0)</f>
      </c>
      <c r="HF214" s="14">
        <f>IFERROR(VLOOKUP($EG214,Data!$B:$CP,Daily!HF$10,0)/VLOOKUP($EG213,Data!$B:$CP,Daily!HF$10,0),0)</f>
      </c>
      <c r="HG214" s="14">
        <f>IFERROR(VLOOKUP($EG214,Data!$B:$CP,Daily!HG$10,0)/VLOOKUP($EG213,Data!$B:$CP,Daily!HG$10,0),0)</f>
      </c>
      <c r="HH214" s="14">
        <f>IFERROR(VLOOKUP($EG214,Data!$B:$CP,Daily!HH$10,0)/VLOOKUP($EG213,Data!$B:$CP,Daily!HH$10,0),0)</f>
      </c>
      <c r="HI214" s="14">
        <f>IFERROR(VLOOKUP($EG214,Data!$B:$CP,Daily!HI$10,0)/VLOOKUP($EG213,Data!$B:$CP,Daily!HI$10,0),0)</f>
      </c>
      <c r="HJ214" s="14">
        <f>IFERROR(VLOOKUP($EG214,Data!$B:$CP,Daily!HJ$10,0)/VLOOKUP($EG213,Data!$B:$CP,Daily!HJ$10,0),0)</f>
      </c>
      <c r="HK214" s="14">
        <f>IFERROR(VLOOKUP($EG214,Data!$B:$CP,Daily!HK$10,0)/VLOOKUP($EG213,Data!$B:$CP,Daily!HK$10,0),0)</f>
      </c>
      <c r="HL214" s="14">
        <f>IFERROR(VLOOKUP($EG214,Data!$B:$CP,Daily!HL$10,0)/VLOOKUP($EG213,Data!$B:$CP,Daily!HL$10,0),0)</f>
      </c>
      <c r="HM214" s="14">
        <f>IFERROR(VLOOKUP($EG214,Data!$B:$CP,Daily!HM$10,0)/VLOOKUP($EG213,Data!$B:$CP,Daily!HM$10,0),0)</f>
      </c>
      <c r="HN214" s="14">
        <f>IFERROR(VLOOKUP($EG214,Data!$B:$CP,Daily!HN$10,0)/VLOOKUP($EG213,Data!$B:$CP,Daily!HN$10,0),0)</f>
      </c>
      <c r="HO214" s="14">
        <f>IFERROR(VLOOKUP($EG214,Data!$B:$CP,Daily!HO$10,0)/VLOOKUP($EG213,Data!$B:$CP,Daily!HO$10,0),0)</f>
      </c>
      <c r="HP214" s="14">
        <f>IFERROR(VLOOKUP($EG214,Data!$B:$CP,Daily!HP$10,0)/VLOOKUP($EG213,Data!$B:$CP,Daily!HP$10,0),0)</f>
      </c>
      <c r="HQ214" s="14">
        <f>IFERROR(VLOOKUP($EG214,Data!$B:$CP,Daily!HQ$10,0)/VLOOKUP($EG213,Data!$B:$CP,Daily!HQ$10,0),0)</f>
      </c>
      <c r="HR214" s="14">
        <f>IFERROR(VLOOKUP($EG214,Data!$B:$CP,Daily!HR$10,0)/VLOOKUP($EG213,Data!$B:$CP,Daily!HR$10,0),0)</f>
      </c>
      <c r="HS214" s="14">
        <f>IFERROR(VLOOKUP($EG214,Data!$B:$CP,Daily!HS$10,0)/VLOOKUP($EG213,Data!$B:$CP,Daily!HS$10,0),0)</f>
      </c>
      <c r="HT214" s="14">
        <f>IFERROR(VLOOKUP($EG214,Data!$B:$CP,Daily!HT$10,0)/VLOOKUP($EG213,Data!$B:$CP,Daily!HT$10,0),0)</f>
      </c>
      <c r="HU214" s="17"/>
      <c r="HV214" s="52">
        <f t="shared" si="1902"/>
      </c>
      <c r="HW214" s="52">
        <f t="shared" si="1903"/>
      </c>
      <c r="HX214" s="52">
        <f t="shared" ref="HX214" si="3316">HW214-HV214</f>
      </c>
      <c r="HY214" s="52">
        <f t="shared" ref="HY214" si="3317">HW214+(0.75*HX214)</f>
      </c>
      <c r="HZ214" s="52">
        <f t="shared" ref="HZ214" si="3318">HV214-(0.75*HX214)</f>
      </c>
      <c r="IA214" s="54"/>
      <c r="IB214" s="14">
        <f t="shared" ref="IB214" si="3319">_xlfn.STDEV.P(FM214:HT214)</f>
      </c>
      <c r="IC214" s="14">
        <f>SUMPRODUCT(HM214:HS214,HM$213:HS$213)/SUM(HM$213:HS$213)</f>
      </c>
      <c r="ID214" s="14">
        <f>SUMPRODUCT(GQ214:HS214,GQ$213:HS$213)/SUM(GQ$213:HS$213)</f>
      </c>
      <c r="IE214" s="16"/>
      <c r="IF214" s="9" t="s">
        <v>968</v>
      </c>
      <c r="IG214" s="9" t="s">
        <v>11</v>
      </c>
      <c r="IH214" s="14">
        <f>IFERROR(VLOOKUP($IF214,Data!$B:$CP,Daily!IH$10,0)/VLOOKUP($IF213,Data!$B:$CP,Daily!IH$10,0),0)</f>
      </c>
      <c r="II214" s="14">
        <f>IFERROR(VLOOKUP($IF214,Data!$B:$CP,Daily!II$10,0)/VLOOKUP($IF213,Data!$B:$CP,Daily!II$10,0),0)</f>
      </c>
      <c r="IJ214" s="14">
        <f>IFERROR(VLOOKUP($IF214,Data!$B:$CP,Daily!IJ$10,0)/VLOOKUP($IF213,Data!$B:$CP,Daily!IJ$10,0),0)</f>
      </c>
      <c r="IK214" s="14">
        <f>IFERROR(VLOOKUP($IF214,Data!$B:$CP,Daily!IK$10,0)/VLOOKUP($IF213,Data!$B:$CP,Daily!IK$10,0),0)</f>
      </c>
      <c r="IL214" s="14">
        <f>IFERROR(VLOOKUP($IF214,Data!$B:$CP,Daily!IL$10,0)/VLOOKUP($IF213,Data!$B:$CP,Daily!IL$10,0),0)</f>
      </c>
      <c r="IM214" s="14">
        <f>IFERROR(VLOOKUP($IF214,Data!$B:$CP,Daily!IM$10,0)/VLOOKUP($IF213,Data!$B:$CP,Daily!IM$10,0),0)</f>
      </c>
      <c r="IN214" s="14">
        <f>IFERROR(VLOOKUP($IF214,Data!$B:$CP,Daily!IN$10,0)/VLOOKUP($IF213,Data!$B:$CP,Daily!IN$10,0),0)</f>
      </c>
      <c r="IO214" s="14">
        <f>IFERROR(VLOOKUP($IF214,Data!$B:$CP,Daily!IO$10,0)/VLOOKUP($IF213,Data!$B:$CP,Daily!IO$10,0),0)</f>
      </c>
      <c r="IP214" s="14">
        <f>IFERROR(VLOOKUP($IF214,Data!$B:$CP,Daily!IP$10,0)/VLOOKUP($IF213,Data!$B:$CP,Daily!IP$10,0),0)</f>
      </c>
      <c r="IQ214" s="14">
        <f>IFERROR(VLOOKUP($IF214,Data!$B:$CP,Daily!IQ$10,0)/VLOOKUP($IF213,Data!$B:$CP,Daily!IQ$10,0),0)</f>
      </c>
      <c r="IR214" s="14">
        <f>IFERROR(VLOOKUP($IF214,Data!$B:$CP,Daily!IR$10,0)/VLOOKUP($IF213,Data!$B:$CP,Daily!IR$10,0),0)</f>
      </c>
      <c r="IS214" s="14">
        <f>IFERROR(VLOOKUP($IF214,Data!$B:$CP,Daily!IS$10,0)/VLOOKUP($IF213,Data!$B:$CP,Daily!IS$10,0),0)</f>
      </c>
      <c r="IT214" s="14">
        <f>IFERROR(VLOOKUP($IF214,Data!$B:$CP,Daily!IT$10,0)/VLOOKUP($IF213,Data!$B:$CP,Daily!IT$10,0),0)</f>
      </c>
      <c r="IU214" s="14">
        <f>IFERROR(VLOOKUP($IF214,Data!$B:$CP,Daily!IU$10,0)/VLOOKUP($IF213,Data!$B:$CP,Daily!IU$10,0),0)</f>
      </c>
      <c r="IV214" s="14">
        <f>IFERROR(VLOOKUP($IF214,Data!$B:$CP,Daily!IV$10,0)/VLOOKUP($IF213,Data!$B:$CP,Daily!IV$10,0),0)</f>
      </c>
      <c r="IW214" s="14">
        <f>IFERROR(VLOOKUP($IF214,Data!$B:$CP,Daily!IW$10,0)/VLOOKUP($IF213,Data!$B:$CP,Daily!IW$10,0),0)</f>
      </c>
      <c r="IX214" s="14">
        <f>IFERROR(VLOOKUP($IF214,Data!$B:$CP,Daily!IX$10,0)/VLOOKUP($IF213,Data!$B:$CP,Daily!IX$10,0),0)</f>
      </c>
      <c r="IY214" s="14">
        <f>IFERROR(VLOOKUP($IF214,Data!$B:$CP,Daily!IY$10,0)/VLOOKUP($IF213,Data!$B:$CP,Daily!IY$10,0),0)</f>
      </c>
      <c r="IZ214" s="14">
        <f>IFERROR(VLOOKUP($IF214,Data!$B:$CP,Daily!IZ$10,0)/VLOOKUP($IF213,Data!$B:$CP,Daily!IZ$10,0),0)</f>
      </c>
      <c r="JA214" s="14">
        <f>IFERROR(VLOOKUP($IF214,Data!$B:$CP,Daily!JA$10,0)/VLOOKUP($IF213,Data!$B:$CP,Daily!JA$10,0),0)</f>
      </c>
      <c r="JB214" s="14">
        <f>IFERROR(VLOOKUP($IF214,Data!$B:$CP,Daily!JB$10,0)/VLOOKUP($IF213,Data!$B:$CP,Daily!JB$10,0),0)</f>
      </c>
      <c r="JC214" s="14">
        <f>IFERROR(VLOOKUP($IF214,Data!$B:$CP,Daily!JC$10,0)/VLOOKUP($IF213,Data!$B:$CP,Daily!JC$10,0),0)</f>
      </c>
      <c r="JD214" s="14">
        <f>IFERROR(VLOOKUP($IF214,Data!$B:$CP,Daily!JD$10,0)/VLOOKUP($IF213,Data!$B:$CP,Daily!JD$10,0),0)</f>
      </c>
      <c r="JE214" s="14">
        <f>IFERROR(VLOOKUP($IF214,Data!$B:$CP,Daily!JE$10,0)/VLOOKUP($IF213,Data!$B:$CP,Daily!JE$10,0),0)</f>
      </c>
      <c r="JF214" s="14">
        <f>IFERROR(VLOOKUP($IF214,Data!$B:$CP,Daily!JF$10,0)/VLOOKUP($IF213,Data!$B:$CP,Daily!JF$10,0),0)</f>
      </c>
      <c r="JG214" s="14">
        <f>IFERROR(VLOOKUP($IF214,Data!$B:$CP,Daily!JG$10,0)/VLOOKUP($IF213,Data!$B:$CP,Daily!JG$10,0),0)</f>
      </c>
      <c r="JH214" s="14">
        <f>IFERROR(VLOOKUP($IF214,Data!$B:$CP,Daily!JH$10,0)/VLOOKUP($IF213,Data!$B:$CP,Daily!JH$10,0),0)</f>
      </c>
      <c r="JI214" s="14">
        <f>IFERROR(VLOOKUP($IF214,Data!$B:$CP,Daily!JI$10,0)/VLOOKUP($IF213,Data!$B:$CP,Daily!JI$10,0),0)</f>
      </c>
      <c r="JJ214" s="14">
        <f>IFERROR(VLOOKUP($IF214,Data!$B:$CP,Daily!JJ$10,0)/VLOOKUP($IF213,Data!$B:$CP,Daily!JJ$10,0),0)</f>
      </c>
      <c r="JK214" s="14">
        <f>IFERROR(VLOOKUP($IF214,Data!$B:$CP,Daily!JK$10,0)/VLOOKUP($IF213,Data!$B:$CP,Daily!JK$10,0),0)</f>
      </c>
      <c r="JL214" s="14">
        <f>IFERROR(VLOOKUP($IF214,Data!$B:$CP,Daily!JL$10,0)/VLOOKUP($IF213,Data!$B:$CP,Daily!JL$10,0),0)</f>
      </c>
      <c r="JM214" s="14">
        <f>IFERROR(VLOOKUP($IF214,Data!$B:$CP,Daily!JM$10,0)/VLOOKUP($IF213,Data!$B:$CP,Daily!JM$10,0),0)</f>
      </c>
      <c r="JN214" s="14">
        <f>IFERROR(VLOOKUP($IF214,Data!$B:$CP,Daily!JN$10,0)/VLOOKUP($IF213,Data!$B:$CP,Daily!JN$10,0),0)</f>
      </c>
      <c r="JO214" s="14">
        <f>IFERROR(VLOOKUP($IF214,Data!$B:$CP,Daily!JO$10,0)/VLOOKUP($IF213,Data!$B:$CP,Daily!JO$10,0),0)</f>
      </c>
      <c r="JP214" s="14">
        <f>IFERROR(VLOOKUP($IF214,Data!$B:$CP,Daily!JP$10,0)/VLOOKUP($IF213,Data!$B:$CP,Daily!JP$10,0),0)</f>
      </c>
      <c r="JQ214" s="14">
        <f>IFERROR(VLOOKUP($IF214,Data!$B:$CP,Daily!JQ$10,0)/VLOOKUP($IF213,Data!$B:$CP,Daily!JQ$10,0),0)</f>
      </c>
      <c r="JR214" s="14">
        <f>IFERROR(VLOOKUP($IF214,Data!$B:$CP,Daily!JR$10,0)/VLOOKUP($IF213,Data!$B:$CP,Daily!JR$10,0),0)</f>
      </c>
      <c r="JS214" s="14">
        <f>IFERROR(VLOOKUP($IF214,Data!$B:$CP,Daily!JS$10,0)/VLOOKUP($IF213,Data!$B:$CP,Daily!JS$10,0),0)</f>
      </c>
      <c r="JT214" s="14">
        <f>IFERROR(VLOOKUP($IF214,Data!$B:$CP,Daily!JT$10,0)/VLOOKUP($IF213,Data!$B:$CP,Daily!JT$10,0),0)</f>
      </c>
      <c r="JU214" s="14">
        <f>IFERROR(VLOOKUP($IF214,Data!$B:$CP,Daily!JU$10,0)/VLOOKUP($IF213,Data!$B:$CP,Daily!JU$10,0),0)</f>
      </c>
      <c r="JV214" s="14">
        <f>IFERROR(VLOOKUP($IF214,Data!$B:$CP,Daily!JV$10,0)/VLOOKUP($IF213,Data!$B:$CP,Daily!JV$10,0),0)</f>
      </c>
      <c r="JW214" s="14">
        <f>IFERROR(VLOOKUP($IF214,Data!$B:$CP,Daily!JW$10,0)/VLOOKUP($IF213,Data!$B:$CP,Daily!JW$10,0),0)</f>
      </c>
      <c r="JX214" s="14">
        <f>IFERROR(VLOOKUP($IF214,Data!$B:$CP,Daily!JX$10,0)/VLOOKUP($IF213,Data!$B:$CP,Daily!JX$10,0),0)</f>
      </c>
      <c r="JY214" s="14">
        <f>IFERROR(VLOOKUP($IF214,Data!$B:$CP,Daily!JY$10,0)/VLOOKUP($IF213,Data!$B:$CP,Daily!JY$10,0),0)</f>
      </c>
      <c r="JZ214" s="14">
        <f>IFERROR(VLOOKUP($IF214,Data!$B:$CP,Daily!JZ$10,0)/VLOOKUP($IF213,Data!$B:$CP,Daily!JZ$10,0),0)</f>
      </c>
      <c r="KA214" s="14">
        <f>IFERROR(VLOOKUP($IF214,Data!$B:$CP,Daily!KA$10,0)/VLOOKUP($IF213,Data!$B:$CP,Daily!KA$10,0),0)</f>
      </c>
      <c r="KB214" s="14">
        <f>IFERROR(VLOOKUP($IF214,Data!$B:$CP,Daily!KB$10,0)/VLOOKUP($IF213,Data!$B:$CP,Daily!KB$10,0),0)</f>
      </c>
      <c r="KC214" s="14">
        <f>IFERROR(VLOOKUP($IF214,Data!$B:$CP,Daily!KC$10,0)/VLOOKUP($IF213,Data!$B:$CP,Daily!KC$10,0),0)</f>
      </c>
      <c r="KD214" s="14">
        <f>IFERROR(VLOOKUP($IF214,Data!$B:$CP,Daily!KD$10,0)/VLOOKUP($IF213,Data!$B:$CP,Daily!KD$10,0),0)</f>
      </c>
      <c r="KE214" s="14">
        <f>IFERROR(VLOOKUP($IF214,Data!$B:$CP,Daily!KE$10,0)/VLOOKUP($IF213,Data!$B:$CP,Daily!KE$10,0),0)</f>
      </c>
      <c r="KF214" s="14">
        <f>IFERROR(VLOOKUP($IF214,Data!$B:$CP,Daily!KF$10,0)/VLOOKUP($IF213,Data!$B:$CP,Daily!KF$10,0),0)</f>
      </c>
      <c r="KG214" s="14">
        <f>IFERROR(VLOOKUP($IF214,Data!$B:$CP,Daily!KG$10,0)/VLOOKUP($IF213,Data!$B:$CP,Daily!KG$10,0),0)</f>
      </c>
      <c r="KH214" s="14">
        <f>IFERROR(VLOOKUP($IF214,Data!$B:$CP,Daily!KH$10,0)/VLOOKUP($IF213,Data!$B:$CP,Daily!KH$10,0),0)</f>
      </c>
      <c r="KI214" s="14">
        <f>IFERROR(VLOOKUP($IF214,Data!$B:$CP,Daily!KI$10,0)/VLOOKUP($IF213,Data!$B:$CP,Daily!KI$10,0),0)</f>
      </c>
      <c r="KJ214" s="14">
        <f>IFERROR(VLOOKUP($IF214,Data!$B:$CP,Daily!KJ$10,0)/VLOOKUP($IF213,Data!$B:$CP,Daily!KJ$10,0),0)</f>
      </c>
      <c r="KK214" s="14">
        <f>IFERROR(VLOOKUP($IF214,Data!$B:$CP,Daily!KK$10,0)/VLOOKUP($IF213,Data!$B:$CP,Daily!KK$10,0),0)</f>
      </c>
      <c r="KL214" s="14">
        <f>IFERROR(VLOOKUP($IF214,Data!$B:$CP,Daily!KL$10,0)/VLOOKUP($IF213,Data!$B:$CP,Daily!KL$10,0),0)</f>
      </c>
      <c r="KM214" s="14">
        <f>IFERROR(VLOOKUP($IF214,Data!$B:$CP,Daily!KM$10,0)/VLOOKUP($IF213,Data!$B:$CP,Daily!KM$10,0),0)</f>
      </c>
      <c r="KN214" s="14">
        <f>IFERROR(VLOOKUP($IF214,Data!$B:$CP,Daily!KN$10,0)/VLOOKUP($IF213,Data!$B:$CP,Daily!KN$10,0),0)</f>
      </c>
      <c r="KO214" s="14">
        <f>IFERROR(VLOOKUP($IF214,Data!$B:$CP,Daily!KO$10,0)/VLOOKUP($IF213,Data!$B:$CP,Daily!KO$10,0),0)</f>
      </c>
      <c r="KP214" s="14">
        <f>IFERROR(VLOOKUP($IF214,Data!$B:$CP,Daily!KP$10,0)/VLOOKUP($IF213,Data!$B:$CP,Daily!KP$10,0),0)</f>
      </c>
      <c r="KQ214" s="14">
        <f>IFERROR(VLOOKUP($IF214,Data!$B:$CP,Daily!KQ$10,0)/VLOOKUP($IF213,Data!$B:$CP,Daily!KQ$10,0),0)</f>
      </c>
      <c r="KR214" s="14">
        <f>IFERROR(VLOOKUP($IF214,Data!$B:$CP,Daily!KR$10,0)/VLOOKUP($IF213,Data!$B:$CP,Daily!KR$10,0),0)</f>
      </c>
      <c r="KS214" s="14">
        <f>IFERROR(VLOOKUP($IF214,Data!$B:$CP,Daily!KS$10,0)/VLOOKUP($IF213,Data!$B:$CP,Daily!KS$10,0),0)</f>
      </c>
      <c r="KT214" s="14">
        <f>IFERROR(VLOOKUP($IF214,Data!$B:$CP,Daily!KT$10,0)/VLOOKUP($IF213,Data!$B:$CP,Daily!KT$10,0),0)</f>
      </c>
      <c r="KU214" s="14">
        <f>IFERROR(VLOOKUP($IF214,Data!$B:$CP,Daily!KU$10,0)/VLOOKUP($IF213,Data!$B:$CP,Daily!KU$10,0),0)</f>
      </c>
      <c r="KV214" s="14">
        <f>IFERROR(VLOOKUP($IF214,Data!$B:$CP,Daily!KV$10,0)/VLOOKUP($IF213,Data!$B:$CP,Daily!KV$10,0),0)</f>
      </c>
      <c r="KW214" s="14">
        <f>IFERROR(VLOOKUP($IF214,Data!$B:$CP,Daily!KW$10,0)/VLOOKUP($IF213,Data!$B:$CP,Daily!KW$10,0),0)</f>
      </c>
      <c r="KX214" s="14">
        <f>IFERROR(VLOOKUP($IF214,Data!$B:$CP,Daily!KX$10,0)/VLOOKUP($IF213,Data!$B:$CP,Daily!KX$10,0),0)</f>
      </c>
      <c r="KY214" s="14">
        <f>IFERROR(VLOOKUP($IF214,Data!$B:$CP,Daily!KY$10,0)/VLOOKUP($IF213,Data!$B:$CP,Daily!KY$10,0),0)</f>
      </c>
      <c r="KZ214" s="14">
        <f>IFERROR(VLOOKUP($IF214,Data!$B:$CP,Daily!KZ$10,0)/VLOOKUP($IF213,Data!$B:$CP,Daily!KZ$10,0),0)</f>
      </c>
      <c r="LA214" s="14">
        <f>IFERROR(VLOOKUP($IF214,Data!$B:$CP,Daily!LA$10,0)/VLOOKUP($IF213,Data!$B:$CP,Daily!LA$10,0),0)</f>
      </c>
      <c r="LB214" s="14">
        <f>IFERROR(VLOOKUP($IF214,Data!$B:$CP,Daily!LB$10,0)/VLOOKUP($IF213,Data!$B:$CP,Daily!LB$10,0),0)</f>
      </c>
      <c r="LC214" s="14">
        <f>IFERROR(VLOOKUP($IF214,Data!$B:$CP,Daily!LC$10,0)/VLOOKUP($IF213,Data!$B:$CP,Daily!LC$10,0),0)</f>
      </c>
      <c r="LD214" s="14">
        <f>IFERROR(VLOOKUP($IF214,Data!$B:$CP,Daily!LD$10,0)/VLOOKUP($IF213,Data!$B:$CP,Daily!LD$10,0),0)</f>
      </c>
      <c r="LE214" s="14">
        <f>IFERROR(VLOOKUP($IF214,Data!$B:$CP,Daily!LE$10,0)/VLOOKUP($IF213,Data!$B:$CP,Daily!LE$10,0),0)</f>
      </c>
      <c r="LF214" s="14">
        <f>IFERROR(VLOOKUP($IF214,Data!$B:$CP,Daily!LF$10,0)/VLOOKUP($IF213,Data!$B:$CP,Daily!LF$10,0),0)</f>
      </c>
      <c r="LG214" s="14">
        <f>IFERROR(VLOOKUP($IF214,Data!$B:$CP,Daily!LG$10,0)/VLOOKUP($IF213,Data!$B:$CP,Daily!LG$10,0),0)</f>
      </c>
      <c r="LH214" s="14">
        <f>IFERROR(VLOOKUP($IF214,Data!$B:$CP,Daily!LH$10,0)/VLOOKUP($IF213,Data!$B:$CP,Daily!LH$10,0),0)</f>
      </c>
      <c r="LI214" s="14">
        <f>IFERROR(VLOOKUP($IF214,Data!$B:$CP,Daily!LI$10,0)/VLOOKUP($IF213,Data!$B:$CP,Daily!LI$10,0),0)</f>
      </c>
      <c r="LJ214" s="14">
        <f>IFERROR(VLOOKUP($IF214,Data!$B:$CP,Daily!LJ$10,0)/VLOOKUP($IF213,Data!$B:$CP,Daily!LJ$10,0),0)</f>
      </c>
      <c r="LK214" s="14">
        <f>IFERROR(VLOOKUP($IF214,Data!$B:$CP,Daily!LK$10,0)/VLOOKUP($IF213,Data!$B:$CP,Daily!LK$10,0),0)</f>
      </c>
      <c r="LL214" s="14">
        <f>IFERROR(VLOOKUP($IF214,Data!$B:$CP,Daily!LL$10,0)/VLOOKUP($IF213,Data!$B:$CP,Daily!LL$10,0),0)</f>
      </c>
      <c r="LM214" s="14">
        <f>IFERROR(VLOOKUP($IF214,Data!$B:$CP,Daily!LM$10,0)/VLOOKUP($IF213,Data!$B:$CP,Daily!LM$10,0),0)</f>
      </c>
      <c r="LN214" s="14">
        <f>IFERROR(VLOOKUP($IF214,Data!$B:$CP,Daily!LN$10,0)/VLOOKUP($IF213,Data!$B:$CP,Daily!LN$10,0),0)</f>
      </c>
      <c r="LO214" s="14">
        <f>IFERROR(VLOOKUP($IF214,Data!$B:$CP,Daily!LO$10,0)/VLOOKUP($IF213,Data!$B:$CP,Daily!LO$10,0),0)</f>
      </c>
      <c r="LP214" s="14">
        <f>IFERROR(VLOOKUP($IF214,Data!$B:$CP,Daily!LP$10,0)/VLOOKUP($IF213,Data!$B:$CP,Daily!LP$10,0),0)</f>
      </c>
      <c r="LQ214" s="14">
        <f>IFERROR(VLOOKUP($IF214,Data!$B:$CP,Daily!LQ$10,0)/VLOOKUP($IF213,Data!$B:$CP,Daily!LQ$10,0),0)</f>
      </c>
      <c r="LR214" s="14">
        <f>IFERROR(VLOOKUP($IF214,Data!$B:$CP,Daily!LR$10,0)/VLOOKUP($IF213,Data!$B:$CP,Daily!LR$10,0),0)</f>
      </c>
      <c r="LS214" s="14">
        <f>IFERROR(VLOOKUP($IF214,Data!$B:$CP,Daily!LS$10,0)/VLOOKUP($IF213,Data!$B:$CP,Daily!LS$10,0),0)</f>
      </c>
      <c r="LU214" s="52">
        <f>_xlfn.QUARTILE.INC($IH214:$LR214,1)</f>
      </c>
      <c r="LV214" s="52">
        <f>_xlfn.QUARTILE.INC($IH214:$LR214,3)</f>
      </c>
      <c r="LW214" s="52">
        <f>LV214-LU214</f>
      </c>
      <c r="LX214" s="52">
        <f>LV214+(0.75*LW214)</f>
      </c>
      <c r="LY214" s="52">
        <f>LU214-(0.75*LW214)</f>
      </c>
      <c r="LZ214" s="58"/>
      <c r="MA214" s="14">
        <f>_xlfn.STDEV.P(JL214:LS214)</f>
      </c>
      <c r="MB214" s="14">
        <f>SUMPRODUCT(LL214:LR214,LL$213:LR$213)/SUM(LL$213:LR$213)</f>
      </c>
      <c r="MC214" s="14">
        <f>SUMPRODUCT(KP214:LR214,KP$213:LR$213)/SUM(KP$213:LR$213)</f>
      </c>
      <c r="MD214" s="15"/>
    </row>
    <row r="215" spans="1:342" x14ac:dyDescent="0.25">
      <c r="D215" s="106" t="s">
        <v>969</v>
      </c>
      <c r="E215" s="104" t="str">
        <f>VLOOKUP($D215,'Metric Nature'!$C:$D,2,0)&amp;IF(($F215&lt;(EA215)),"Below",IF(($F215&gt;(DZ215)),"Above","Within"))</f>
      </c>
      <c r="F215" s="96">
        <f t="shared" ref="F215" si="3320">DU215</f>
      </c>
      <c r="G215" s="92">
        <f t="shared" si="3175"/>
      </c>
      <c r="H215" s="96">
        <f t="shared" si="3176"/>
      </c>
      <c r="I215" s="89">
        <f t="shared" si="3177"/>
      </c>
      <c r="J215" s="96">
        <f t="shared" si="3178"/>
      </c>
      <c r="K215" s="71">
        <f t="shared" ref="K215" si="3321">EC215</f>
      </c>
      <c r="L215" s="64"/>
      <c r="M215" s="67" t="str">
        <f>VLOOKUP($D215,'Metric Nature'!$C:$D,2,0)&amp;IF(($N215&lt;(HZ215)),"Below",IF(($N215&gt;(HY215)),"Above","Within"))</f>
      </c>
      <c r="N215" s="96">
        <f t="shared" si="3179"/>
      </c>
      <c r="O215" s="63">
        <f t="shared" si="3180"/>
      </c>
      <c r="P215" s="98">
        <f t="shared" si="3181"/>
      </c>
      <c r="Q215" s="63">
        <f t="shared" si="3182"/>
      </c>
      <c r="R215" s="96">
        <f t="shared" si="3183"/>
      </c>
      <c r="S215" s="71">
        <f t="shared" ref="S215" si="3322">IB215/S$36</f>
      </c>
      <c r="T215" s="64"/>
      <c r="U215" s="67" t="str">
        <f>VLOOKUP($D215,'Metric Nature'!$C:$D,2,0)&amp;IF(($V215&lt;(LY215)),"Below",IF(($V215&gt;(LX215)),"Above","Within"))</f>
      </c>
      <c r="V215" s="96">
        <f t="shared" si="3184"/>
      </c>
      <c r="W215" s="63">
        <f t="shared" si="3185"/>
      </c>
      <c r="X215" s="96">
        <f t="shared" si="3186"/>
      </c>
      <c r="Y215" s="63">
        <f t="shared" si="3187"/>
      </c>
      <c r="Z215" s="96">
        <f t="shared" si="3188"/>
      </c>
      <c r="AA215" s="71">
        <f t="shared" ref="AA215" si="3323">MA215/AA$36</f>
      </c>
      <c r="AB215" s="64"/>
      <c r="AC215" s="60" t="s">
        <v>429</v>
      </c>
      <c r="AD215" s="3"/>
      <c r="AE215" s="3"/>
      <c r="AF215" s="3"/>
      <c r="AG215" s="3"/>
      <c r="AH215" s="3"/>
      <c r="AI215" s="9" t="s">
        <v>434</v>
      </c>
      <c r="AJ215" s="14">
        <f>(VLOOKUP($EG215,Data!$B:$CP,Daily!EI$10,0)+VLOOKUP($IF215,Data!$B:$CP,Daily!IH$10,0))/AJ$36</f>
      </c>
      <c r="AK215" s="14">
        <f>(VLOOKUP($EG215,Data!$B:$CP,Daily!EJ$10,0)+VLOOKUP($IF215,Data!$B:$CP,Daily!II$10,0))/AK$36</f>
      </c>
      <c r="AL215" s="14">
        <f>(VLOOKUP($EG215,Data!$B:$CP,Daily!EK$10,0)+VLOOKUP($IF215,Data!$B:$CP,Daily!IJ$10,0))/AL$36</f>
      </c>
      <c r="AM215" s="14">
        <f>(VLOOKUP($EG215,Data!$B:$CP,Daily!EL$10,0)+VLOOKUP($IF215,Data!$B:$CP,Daily!IK$10,0))/AM$36</f>
      </c>
      <c r="AN215" s="14">
        <f>(VLOOKUP($EG215,Data!$B:$CP,Daily!EM$10,0)+VLOOKUP($IF215,Data!$B:$CP,Daily!IL$10,0))/AN$36</f>
      </c>
      <c r="AO215" s="14">
        <f>(VLOOKUP($EG215,Data!$B:$CP,Daily!EN$10,0)+VLOOKUP($IF215,Data!$B:$CP,Daily!IM$10,0))/AO$36</f>
      </c>
      <c r="AP215" s="14">
        <f>(VLOOKUP($EG215,Data!$B:$CP,Daily!EO$10,0)+VLOOKUP($IF215,Data!$B:$CP,Daily!IN$10,0))/AP$36</f>
      </c>
      <c r="AQ215" s="14">
        <f>(VLOOKUP($EG215,Data!$B:$CP,Daily!EP$10,0)+VLOOKUP($IF215,Data!$B:$CP,Daily!IO$10,0))/AQ$36</f>
      </c>
      <c r="AR215" s="14">
        <f>(VLOOKUP($EG215,Data!$B:$CP,Daily!EQ$10,0)+VLOOKUP($IF215,Data!$B:$CP,Daily!IP$10,0))/AR$36</f>
      </c>
      <c r="AS215" s="14">
        <f>(VLOOKUP($EG215,Data!$B:$CP,Daily!ER$10,0)+VLOOKUP($IF215,Data!$B:$CP,Daily!IQ$10,0))/AS$36</f>
      </c>
      <c r="AT215" s="14">
        <f>(VLOOKUP($EG215,Data!$B:$CP,Daily!ES$10,0)+VLOOKUP($IF215,Data!$B:$CP,Daily!IR$10,0))/AT$36</f>
      </c>
      <c r="AU215" s="14">
        <f>(VLOOKUP($EG215,Data!$B:$CP,Daily!ET$10,0)+VLOOKUP($IF215,Data!$B:$CP,Daily!IS$10,0))/AU$36</f>
      </c>
      <c r="AV215" s="14">
        <f>(VLOOKUP($EG215,Data!$B:$CP,Daily!EU$10,0)+VLOOKUP($IF215,Data!$B:$CP,Daily!IT$10,0))/AV$36</f>
      </c>
      <c r="AW215" s="14">
        <f>(VLOOKUP($EG215,Data!$B:$CP,Daily!EV$10,0)+VLOOKUP($IF215,Data!$B:$CP,Daily!IU$10,0))/AW$36</f>
      </c>
      <c r="AX215" s="14">
        <f>(VLOOKUP($EG215,Data!$B:$CP,Daily!EW$10,0)+VLOOKUP($IF215,Data!$B:$CP,Daily!IV$10,0))/AX$36</f>
      </c>
      <c r="AY215" s="14">
        <f>(VLOOKUP($EG215,Data!$B:$CP,Daily!EX$10,0)+VLOOKUP($IF215,Data!$B:$CP,Daily!IW$10,0))/AY$36</f>
      </c>
      <c r="AZ215" s="14">
        <f>(VLOOKUP($EG215,Data!$B:$CP,Daily!EY$10,0)+VLOOKUP($IF215,Data!$B:$CP,Daily!IX$10,0))/AZ$36</f>
      </c>
      <c r="BA215" s="14">
        <f>(VLOOKUP($EG215,Data!$B:$CP,Daily!EZ$10,0)+VLOOKUP($IF215,Data!$B:$CP,Daily!IY$10,0))/BA$36</f>
      </c>
      <c r="BB215" s="14">
        <f>(VLOOKUP($EG215,Data!$B:$CP,Daily!FA$10,0)+VLOOKUP($IF215,Data!$B:$CP,Daily!IZ$10,0))/BB$36</f>
      </c>
      <c r="BC215" s="14">
        <f>(VLOOKUP($EG215,Data!$B:$CP,Daily!FB$10,0)+VLOOKUP($IF215,Data!$B:$CP,Daily!JA$10,0))/BC$36</f>
      </c>
      <c r="BD215" s="14">
        <f>(VLOOKUP($EG215,Data!$B:$CP,Daily!FC$10,0)+VLOOKUP($IF215,Data!$B:$CP,Daily!JB$10,0))/BD$36</f>
      </c>
      <c r="BE215" s="14">
        <f>(VLOOKUP($EG215,Data!$B:$CP,Daily!FD$10,0)+VLOOKUP($IF215,Data!$B:$CP,Daily!JC$10,0))/BE$36</f>
      </c>
      <c r="BF215" s="14">
        <f>(VLOOKUP($EG215,Data!$B:$CP,Daily!FE$10,0)+VLOOKUP($IF215,Data!$B:$CP,Daily!JD$10,0))/BF$36</f>
      </c>
      <c r="BG215" s="14">
        <f>(VLOOKUP($EG215,Data!$B:$CP,Daily!FF$10,0)+VLOOKUP($IF215,Data!$B:$CP,Daily!JE$10,0))/BG$36</f>
      </c>
      <c r="BH215" s="14">
        <f>(VLOOKUP($EG215,Data!$B:$CP,Daily!FG$10,0)+VLOOKUP($IF215,Data!$B:$CP,Daily!JF$10,0))/BH$36</f>
      </c>
      <c r="BI215" s="14">
        <f>(VLOOKUP($EG215,Data!$B:$CP,Daily!FH$10,0)+VLOOKUP($IF215,Data!$B:$CP,Daily!JG$10,0))/BI$36</f>
      </c>
      <c r="BJ215" s="14">
        <f>(VLOOKUP($EG215,Data!$B:$CP,Daily!FI$10,0)+VLOOKUP($IF215,Data!$B:$CP,Daily!JH$10,0))/BJ$36</f>
      </c>
      <c r="BK215" s="14">
        <f>(VLOOKUP($EG215,Data!$B:$CP,Daily!FJ$10,0)+VLOOKUP($IF215,Data!$B:$CP,Daily!JI$10,0))/BK$36</f>
      </c>
      <c r="BL215" s="14">
        <f>(VLOOKUP($EG215,Data!$B:$CP,Daily!FK$10,0)+VLOOKUP($IF215,Data!$B:$CP,Daily!JJ$10,0))/BL$36</f>
      </c>
      <c r="BM215" s="14">
        <f>(VLOOKUP($EG215,Data!$B:$CP,Daily!FL$10,0)+VLOOKUP($IF215,Data!$B:$CP,Daily!JK$10,0))/BM$36</f>
      </c>
      <c r="BN215" s="14">
        <f>(VLOOKUP($EG215,Data!$B:$CP,Daily!FM$10,0)+VLOOKUP($IF215,Data!$B:$CP,Daily!JL$10,0))/BN$36</f>
      </c>
      <c r="BO215" s="14">
        <f>(VLOOKUP($EG215,Data!$B:$CP,Daily!FN$10,0)+VLOOKUP($IF215,Data!$B:$CP,Daily!JM$10,0))/BO$36</f>
      </c>
      <c r="BP215" s="14">
        <f>(VLOOKUP($EG215,Data!$B:$CP,Daily!FO$10,0)+VLOOKUP($IF215,Data!$B:$CP,Daily!JN$10,0))/BP$36</f>
      </c>
      <c r="BQ215" s="14">
        <f>(VLOOKUP($EG215,Data!$B:$CP,Daily!FP$10,0)+VLOOKUP($IF215,Data!$B:$CP,Daily!JO$10,0))/BQ$36</f>
      </c>
      <c r="BR215" s="14">
        <f>(VLOOKUP($EG215,Data!$B:$CP,Daily!FQ$10,0)+VLOOKUP($IF215,Data!$B:$CP,Daily!JP$10,0))/BR$36</f>
      </c>
      <c r="BS215" s="14">
        <f>(VLOOKUP($EG215,Data!$B:$CP,Daily!FR$10,0)+VLOOKUP($IF215,Data!$B:$CP,Daily!JQ$10,0))/BS$36</f>
      </c>
      <c r="BT215" s="14">
        <f>(VLOOKUP($EG215,Data!$B:$CP,Daily!FS$10,0)+VLOOKUP($IF215,Data!$B:$CP,Daily!JR$10,0))/BT$36</f>
      </c>
      <c r="BU215" s="14">
        <f>(VLOOKUP($EG215,Data!$B:$CP,Daily!FT$10,0)+VLOOKUP($IF215,Data!$B:$CP,Daily!JS$10,0))/BU$36</f>
      </c>
      <c r="BV215" s="14">
        <f>(VLOOKUP($EG215,Data!$B:$CP,Daily!FU$10,0)+VLOOKUP($IF215,Data!$B:$CP,Daily!JT$10,0))/BV$36</f>
      </c>
      <c r="BW215" s="14">
        <f>(VLOOKUP($EG215,Data!$B:$CP,Daily!FV$10,0)+VLOOKUP($IF215,Data!$B:$CP,Daily!JU$10,0))/BW$36</f>
      </c>
      <c r="BX215" s="14">
        <f>(VLOOKUP($EG215,Data!$B:$CP,Daily!FW$10,0)+VLOOKUP($IF215,Data!$B:$CP,Daily!JV$10,0))/BX$36</f>
      </c>
      <c r="BY215" s="14">
        <f>(VLOOKUP($EG215,Data!$B:$CP,Daily!FX$10,0)+VLOOKUP($IF215,Data!$B:$CP,Daily!JW$10,0))/BY$36</f>
      </c>
      <c r="BZ215" s="14">
        <f>(VLOOKUP($EG215,Data!$B:$CP,Daily!FY$10,0)+VLOOKUP($IF215,Data!$B:$CP,Daily!JX$10,0))/BZ$36</f>
      </c>
      <c r="CA215" s="14">
        <f>(VLOOKUP($EG215,Data!$B:$CP,Daily!FZ$10,0)+VLOOKUP($IF215,Data!$B:$CP,Daily!JY$10,0))/CA$36</f>
      </c>
      <c r="CB215" s="14">
        <f>(VLOOKUP($EG215,Data!$B:$CP,Daily!GA$10,0)+VLOOKUP($IF215,Data!$B:$CP,Daily!JZ$10,0))/CB$36</f>
      </c>
      <c r="CC215" s="14">
        <f>(VLOOKUP($EG215,Data!$B:$CP,Daily!GB$10,0)+VLOOKUP($IF215,Data!$B:$CP,Daily!KA$10,0))/CC$36</f>
      </c>
      <c r="CD215" s="14">
        <f>(VLOOKUP($EG215,Data!$B:$CP,Daily!GC$10,0)+VLOOKUP($IF215,Data!$B:$CP,Daily!KB$10,0))/CD$36</f>
      </c>
      <c r="CE215" s="14">
        <f>(VLOOKUP($EG215,Data!$B:$CP,Daily!GD$10,0)+VLOOKUP($IF215,Data!$B:$CP,Daily!KC$10,0))/CE$36</f>
      </c>
      <c r="CF215" s="14">
        <f>(VLOOKUP($EG215,Data!$B:$CP,Daily!GE$10,0)+VLOOKUP($IF215,Data!$B:$CP,Daily!KD$10,0))/CF$36</f>
      </c>
      <c r="CG215" s="14">
        <f>(VLOOKUP($EG215,Data!$B:$CP,Daily!GF$10,0)+VLOOKUP($IF215,Data!$B:$CP,Daily!KE$10,0))/CG$36</f>
      </c>
      <c r="CH215" s="14">
        <f>(VLOOKUP($EG215,Data!$B:$CP,Daily!GG$10,0)+VLOOKUP($IF215,Data!$B:$CP,Daily!KF$10,0))/CH$36</f>
      </c>
      <c r="CI215" s="14">
        <f>(VLOOKUP($EG215,Data!$B:$CP,Daily!GH$10,0)+VLOOKUP($IF215,Data!$B:$CP,Daily!KG$10,0))/CI$36</f>
      </c>
      <c r="CJ215" s="14">
        <f>(VLOOKUP($EG215,Data!$B:$CP,Daily!GI$10,0)+VLOOKUP($IF215,Data!$B:$CP,Daily!KH$10,0))/CJ$36</f>
      </c>
      <c r="CK215" s="14">
        <f>(VLOOKUP($EG215,Data!$B:$CP,Daily!GJ$10,0)+VLOOKUP($IF215,Data!$B:$CP,Daily!KI$10,0))/CK$36</f>
      </c>
      <c r="CL215" s="14">
        <f>(VLOOKUP($EG215,Data!$B:$CP,Daily!GK$10,0)+VLOOKUP($IF215,Data!$B:$CP,Daily!KJ$10,0))/CL$36</f>
      </c>
      <c r="CM215" s="14">
        <f>(VLOOKUP($EG215,Data!$B:$CP,Daily!GL$10,0)+VLOOKUP($IF215,Data!$B:$CP,Daily!KK$10,0))/CM$36</f>
      </c>
      <c r="CN215" s="14">
        <f>(VLOOKUP($EG215,Data!$B:$CP,Daily!GM$10,0)+VLOOKUP($IF215,Data!$B:$CP,Daily!KL$10,0))/CN$36</f>
      </c>
      <c r="CO215" s="14">
        <f>(VLOOKUP($EG215,Data!$B:$CP,Daily!GN$10,0)+VLOOKUP($IF215,Data!$B:$CP,Daily!KM$10,0))/CO$36</f>
      </c>
      <c r="CP215" s="14">
        <f>(VLOOKUP($EG215,Data!$B:$CP,Daily!GO$10,0)+VLOOKUP($IF215,Data!$B:$CP,Daily!KN$10,0))/CP$36</f>
      </c>
      <c r="CQ215" s="14">
        <f>(VLOOKUP($EG215,Data!$B:$CP,Daily!GP$10,0)+VLOOKUP($IF215,Data!$B:$CP,Daily!KO$10,0))/CQ$36</f>
      </c>
      <c r="CR215" s="14">
        <f>(VLOOKUP($EG215,Data!$B:$CP,Daily!GQ$10,0)+VLOOKUP($IF215,Data!$B:$CP,Daily!KP$10,0))/CR$36</f>
      </c>
      <c r="CS215" s="14">
        <f>(VLOOKUP($EG215,Data!$B:$CP,Daily!GR$10,0)+VLOOKUP($IF215,Data!$B:$CP,Daily!KQ$10,0))/CS$36</f>
      </c>
      <c r="CT215" s="14">
        <f>(VLOOKUP($EG215,Data!$B:$CP,Daily!GS$10,0)+VLOOKUP($IF215,Data!$B:$CP,Daily!KR$10,0))/CT$36</f>
      </c>
      <c r="CU215" s="14">
        <f>(VLOOKUP($EG215,Data!$B:$CP,Daily!GT$10,0)+VLOOKUP($IF215,Data!$B:$CP,Daily!KS$10,0))/CU$36</f>
      </c>
      <c r="CV215" s="14">
        <f>(VLOOKUP($EG215,Data!$B:$CP,Daily!GU$10,0)+VLOOKUP($IF215,Data!$B:$CP,Daily!KT$10,0))/CV$36</f>
      </c>
      <c r="CW215" s="14">
        <f>(VLOOKUP($EG215,Data!$B:$CP,Daily!GV$10,0)+VLOOKUP($IF215,Data!$B:$CP,Daily!KU$10,0))/CW$36</f>
      </c>
      <c r="CX215" s="14">
        <f>(VLOOKUP($EG215,Data!$B:$CP,Daily!GW$10,0)+VLOOKUP($IF215,Data!$B:$CP,Daily!KV$10,0))/CX$36</f>
      </c>
      <c r="CY215" s="14">
        <f>(VLOOKUP($EG215,Data!$B:$CP,Daily!GX$10,0)+VLOOKUP($IF215,Data!$B:$CP,Daily!KW$10,0))/CY$36</f>
      </c>
      <c r="CZ215" s="14">
        <f>(VLOOKUP($EG215,Data!$B:$CP,Daily!GY$10,0)+VLOOKUP($IF215,Data!$B:$CP,Daily!KX$10,0))/CZ$36</f>
      </c>
      <c r="DA215" s="14">
        <f>(VLOOKUP($EG215,Data!$B:$CP,Daily!GZ$10,0)+VLOOKUP($IF215,Data!$B:$CP,Daily!KY$10,0))/DA$36</f>
      </c>
      <c r="DB215" s="14">
        <f>(VLOOKUP($EG215,Data!$B:$CP,Daily!HA$10,0)+VLOOKUP($IF215,Data!$B:$CP,Daily!KZ$10,0))/DB$36</f>
      </c>
      <c r="DC215" s="14">
        <f>(VLOOKUP($EG215,Data!$B:$CP,Daily!HB$10,0)+VLOOKUP($IF215,Data!$B:$CP,Daily!LA$10,0))/DC$36</f>
      </c>
      <c r="DD215" s="14">
        <f>(VLOOKUP($EG215,Data!$B:$CP,Daily!HC$10,0)+VLOOKUP($IF215,Data!$B:$CP,Daily!LB$10,0))/DD$36</f>
      </c>
      <c r="DE215" s="14">
        <f>(VLOOKUP($EG215,Data!$B:$CP,Daily!HD$10,0)+VLOOKUP($IF215,Data!$B:$CP,Daily!LC$10,0))/DE$36</f>
      </c>
      <c r="DF215" s="14">
        <f>(VLOOKUP($EG215,Data!$B:$CP,Daily!HE$10,0)+VLOOKUP($IF215,Data!$B:$CP,Daily!LD$10,0))/DF$36</f>
      </c>
      <c r="DG215" s="14">
        <f>(VLOOKUP($EG215,Data!$B:$CP,Daily!HF$10,0)+VLOOKUP($IF215,Data!$B:$CP,Daily!LE$10,0))/DG$36</f>
      </c>
      <c r="DH215" s="14">
        <f>(VLOOKUP($EG215,Data!$B:$CP,Daily!HG$10,0)+VLOOKUP($IF215,Data!$B:$CP,Daily!LF$10,0))/DH$36</f>
      </c>
      <c r="DI215" s="14">
        <f>(VLOOKUP($EG215,Data!$B:$CP,Daily!HH$10,0)+VLOOKUP($IF215,Data!$B:$CP,Daily!LG$10,0))/DI$36</f>
      </c>
      <c r="DJ215" s="14">
        <f>(VLOOKUP($EG215,Data!$B:$CP,Daily!HI$10,0)+VLOOKUP($IF215,Data!$B:$CP,Daily!LH$10,0))/DJ$36</f>
      </c>
      <c r="DK215" s="14">
        <f>(VLOOKUP($EG215,Data!$B:$CP,Daily!HJ$10,0)+VLOOKUP($IF215,Data!$B:$CP,Daily!LI$10,0))/DK$36</f>
      </c>
      <c r="DL215" s="14">
        <f>(VLOOKUP($EG215,Data!$B:$CP,Daily!HK$10,0)+VLOOKUP($IF215,Data!$B:$CP,Daily!LJ$10,0))/DL$36</f>
      </c>
      <c r="DM215" s="14">
        <f>(VLOOKUP($EG215,Data!$B:$CP,Daily!HL$10,0)+VLOOKUP($IF215,Data!$B:$CP,Daily!LK$10,0))/DM$36</f>
      </c>
      <c r="DN215" s="14">
        <f>(VLOOKUP($EG215,Data!$B:$CP,Daily!HM$10,0)+VLOOKUP($IF215,Data!$B:$CP,Daily!LL$10,0))/DN$36</f>
      </c>
      <c r="DO215" s="14">
        <f>(VLOOKUP($EG215,Data!$B:$CP,Daily!HN$10,0)+VLOOKUP($IF215,Data!$B:$CP,Daily!LM$10,0))/DO$36</f>
      </c>
      <c r="DP215" s="14">
        <f>(VLOOKUP($EG215,Data!$B:$CP,Daily!HO$10,0)+VLOOKUP($IF215,Data!$B:$CP,Daily!LN$10,0))/DP$36</f>
      </c>
      <c r="DQ215" s="14">
        <f>(VLOOKUP($EG215,Data!$B:$CP,Daily!HP$10,0)+VLOOKUP($IF215,Data!$B:$CP,Daily!LO$10,0))/DQ$36</f>
      </c>
      <c r="DR215" s="14">
        <f>(VLOOKUP($EG215,Data!$B:$CP,Daily!HQ$10,0)+VLOOKUP($IF215,Data!$B:$CP,Daily!LP$10,0))/DR$36</f>
      </c>
      <c r="DS215" s="14">
        <f>(VLOOKUP($EG215,Data!$B:$CP,Daily!HR$10,0)+VLOOKUP($IF215,Data!$B:$CP,Daily!LQ$10,0))/DS$36</f>
      </c>
      <c r="DT215" s="14">
        <f>(VLOOKUP($EG215,Data!$B:$CP,Daily!HS$10,0)+VLOOKUP($IF215,Data!$B:$CP,Daily!LR$10,0))/DT$36</f>
      </c>
      <c r="DU215" s="14">
        <f>(VLOOKUP($EG215,Data!$B:$CP,Daily!HT$10,0)+VLOOKUP($IF215,Data!$B:$CP,Daily!LS$10,0))/DU$36</f>
      </c>
      <c r="DV215" s="18"/>
      <c r="DW215" s="14">
        <f t="shared" ref="DW215:DW221" si="3324">_xlfn.QUARTILE.INC($AJ215:$DT215,1)</f>
      </c>
      <c r="DX215" s="14">
        <f t="shared" ref="DX215:DX220" si="3325">_xlfn.QUARTILE.INC($AJ215:$DT215,3)</f>
      </c>
      <c r="DY215" s="14">
        <f t="shared" ref="DY215:DY222" si="3326">DX215-DW215</f>
      </c>
      <c r="DZ215" s="14">
        <f t="shared" ref="DZ215:DZ222" si="3327">DX215+(0.75*DY215)</f>
      </c>
      <c r="EA215" s="14">
        <f t="shared" ref="EA215:EA222" si="3328">DW215-(0.75*DY215)</f>
      </c>
      <c r="EB215" s="18"/>
      <c r="EC215" s="14">
        <f>_xlfn.STDEV.P(AJ215:DU215)</f>
      </c>
      <c r="ED215" s="14">
        <f t="shared" ref="ED215" si="3329">SUMPRODUCT(DN215:DT215,DN$36:DT$36)/SUM(DN$36:DT$36)</f>
      </c>
      <c r="EE215" s="14">
        <f t="shared" ref="EE215" si="3330">SUMPRODUCT(CR215:DT215,CR$36:DT$36)/SUM(CR$36:DT$36)</f>
      </c>
      <c r="EF215" s="16"/>
      <c r="EG215" s="9" t="s">
        <v>435</v>
      </c>
      <c r="EH215" s="9" t="s">
        <v>43</v>
      </c>
      <c r="EI215" s="14">
        <f>VLOOKUP($EG215,Data!$B:$CP,Daily!EI$10,0)/EI$36</f>
      </c>
      <c r="EJ215" s="14">
        <f>VLOOKUP($EG215,Data!$B:$CP,Daily!EJ$10,0)/EJ$36</f>
      </c>
      <c r="EK215" s="14">
        <f>VLOOKUP($EG215,Data!$B:$CP,Daily!EK$10,0)/EK$36</f>
      </c>
      <c r="EL215" s="14">
        <f>VLOOKUP($EG215,Data!$B:$CP,Daily!EL$10,0)/EL$36</f>
      </c>
      <c r="EM215" s="14">
        <f>VLOOKUP($EG215,Data!$B:$CP,Daily!EM$10,0)/EM$36</f>
      </c>
      <c r="EN215" s="14">
        <f>VLOOKUP($EG215,Data!$B:$CP,Daily!EN$10,0)/EN$36</f>
      </c>
      <c r="EO215" s="14">
        <f>VLOOKUP($EG215,Data!$B:$CP,Daily!EO$10,0)/EO$36</f>
      </c>
      <c r="EP215" s="14">
        <f>VLOOKUP($EG215,Data!$B:$CP,Daily!EP$10,0)/EP$36</f>
      </c>
      <c r="EQ215" s="14">
        <f>VLOOKUP($EG215,Data!$B:$CP,Daily!EQ$10,0)/EQ$36</f>
      </c>
      <c r="ER215" s="14">
        <f>VLOOKUP($EG215,Data!$B:$CP,Daily!ER$10,0)/ER$36</f>
      </c>
      <c r="ES215" s="14">
        <f>VLOOKUP($EG215,Data!$B:$CP,Daily!ES$10,0)/ES$36</f>
      </c>
      <c r="ET215" s="14">
        <f>VLOOKUP($EG215,Data!$B:$CP,Daily!ET$10,0)/ET$36</f>
      </c>
      <c r="EU215" s="14">
        <f>VLOOKUP($EG215,Data!$B:$CP,Daily!EU$10,0)/EU$36</f>
      </c>
      <c r="EV215" s="14">
        <f>VLOOKUP($EG215,Data!$B:$CP,Daily!EV$10,0)/EV$36</f>
      </c>
      <c r="EW215" s="14">
        <f>VLOOKUP($EG215,Data!$B:$CP,Daily!EW$10,0)/EW$36</f>
      </c>
      <c r="EX215" s="14">
        <f>VLOOKUP($EG215,Data!$B:$CP,Daily!EX$10,0)/EX$36</f>
      </c>
      <c r="EY215" s="14">
        <f>VLOOKUP($EG215,Data!$B:$CP,Daily!EY$10,0)/EY$36</f>
      </c>
      <c r="EZ215" s="14">
        <f>VLOOKUP($EG215,Data!$B:$CP,Daily!EZ$10,0)/EZ$36</f>
      </c>
      <c r="FA215" s="14">
        <f>VLOOKUP($EG215,Data!$B:$CP,Daily!FA$10,0)/FA$36</f>
      </c>
      <c r="FB215" s="14">
        <f>VLOOKUP($EG215,Data!$B:$CP,Daily!FB$10,0)/FB$36</f>
      </c>
      <c r="FC215" s="14">
        <f>VLOOKUP($EG215,Data!$B:$CP,Daily!FC$10,0)/FC$36</f>
      </c>
      <c r="FD215" s="14">
        <f>VLOOKUP($EG215,Data!$B:$CP,Daily!FD$10,0)/FD$36</f>
      </c>
      <c r="FE215" s="14">
        <f>VLOOKUP($EG215,Data!$B:$CP,Daily!FE$10,0)/FE$36</f>
      </c>
      <c r="FF215" s="14">
        <f>VLOOKUP($EG215,Data!$B:$CP,Daily!FF$10,0)/FF$36</f>
      </c>
      <c r="FG215" s="14">
        <f>VLOOKUP($EG215,Data!$B:$CP,Daily!FG$10,0)/FG$36</f>
      </c>
      <c r="FH215" s="14">
        <f>VLOOKUP($EG215,Data!$B:$CP,Daily!FH$10,0)/FH$36</f>
      </c>
      <c r="FI215" s="14">
        <f>VLOOKUP($EG215,Data!$B:$CP,Daily!FI$10,0)/FI$36</f>
      </c>
      <c r="FJ215" s="14">
        <f>VLOOKUP($EG215,Data!$B:$CP,Daily!FJ$10,0)/FJ$36</f>
      </c>
      <c r="FK215" s="14">
        <f>VLOOKUP($EG215,Data!$B:$CP,Daily!FK$10,0)/FK$36</f>
      </c>
      <c r="FL215" s="14">
        <f>VLOOKUP($EG215,Data!$B:$CP,Daily!FL$10,0)/FL$36</f>
      </c>
      <c r="FM215" s="14">
        <f>VLOOKUP($EG215,Data!$B:$CP,Daily!FM$10,0)/FM$36</f>
      </c>
      <c r="FN215" s="14">
        <f>VLOOKUP($EG215,Data!$B:$CP,Daily!FN$10,0)/FN$36</f>
      </c>
      <c r="FO215" s="14">
        <f>VLOOKUP($EG215,Data!$B:$CP,Daily!FO$10,0)/FO$36</f>
      </c>
      <c r="FP215" s="14">
        <f>VLOOKUP($EG215,Data!$B:$CP,Daily!FP$10,0)/FP$36</f>
      </c>
      <c r="FQ215" s="14">
        <f>VLOOKUP($EG215,Data!$B:$CP,Daily!FQ$10,0)/FQ$36</f>
      </c>
      <c r="FR215" s="14">
        <f>VLOOKUP($EG215,Data!$B:$CP,Daily!FR$10,0)/FR$36</f>
      </c>
      <c r="FS215" s="14">
        <f>VLOOKUP($EG215,Data!$B:$CP,Daily!FS$10,0)/FS$36</f>
      </c>
      <c r="FT215" s="14">
        <f>VLOOKUP($EG215,Data!$B:$CP,Daily!FT$10,0)/FT$36</f>
      </c>
      <c r="FU215" s="14">
        <f>VLOOKUP($EG215,Data!$B:$CP,Daily!FU$10,0)/FU$36</f>
      </c>
      <c r="FV215" s="14">
        <f>VLOOKUP($EG215,Data!$B:$CP,Daily!FV$10,0)/FV$36</f>
      </c>
      <c r="FW215" s="14">
        <f>VLOOKUP($EG215,Data!$B:$CP,Daily!FW$10,0)/FW$36</f>
      </c>
      <c r="FX215" s="14">
        <f>VLOOKUP($EG215,Data!$B:$CP,Daily!FX$10,0)/FX$36</f>
      </c>
      <c r="FY215" s="14">
        <f>VLOOKUP($EG215,Data!$B:$CP,Daily!FY$10,0)/FY$36</f>
      </c>
      <c r="FZ215" s="14">
        <f>VLOOKUP($EG215,Data!$B:$CP,Daily!FZ$10,0)/FZ$36</f>
      </c>
      <c r="GA215" s="14">
        <f>VLOOKUP($EG215,Data!$B:$CP,Daily!GA$10,0)/GA$36</f>
      </c>
      <c r="GB215" s="14">
        <f>VLOOKUP($EG215,Data!$B:$CP,Daily!GB$10,0)/GB$36</f>
      </c>
      <c r="GC215" s="14">
        <f>VLOOKUP($EG215,Data!$B:$CP,Daily!GC$10,0)/GC$36</f>
      </c>
      <c r="GD215" s="14">
        <f>VLOOKUP($EG215,Data!$B:$CP,Daily!GD$10,0)/GD$36</f>
      </c>
      <c r="GE215" s="14">
        <f>VLOOKUP($EG215,Data!$B:$CP,Daily!GE$10,0)/GE$36</f>
      </c>
      <c r="GF215" s="14">
        <f>VLOOKUP($EG215,Data!$B:$CP,Daily!GF$10,0)/GF$36</f>
      </c>
      <c r="GG215" s="14">
        <f>VLOOKUP($EG215,Data!$B:$CP,Daily!GG$10,0)/GG$36</f>
      </c>
      <c r="GH215" s="14">
        <f>VLOOKUP($EG215,Data!$B:$CP,Daily!GH$10,0)/GH$36</f>
      </c>
      <c r="GI215" s="14">
        <f>VLOOKUP($EG215,Data!$B:$CP,Daily!GI$10,0)/GI$36</f>
      </c>
      <c r="GJ215" s="14">
        <f>VLOOKUP($EG215,Data!$B:$CP,Daily!GJ$10,0)/GJ$36</f>
      </c>
      <c r="GK215" s="14">
        <f>VLOOKUP($EG215,Data!$B:$CP,Daily!GK$10,0)/GK$36</f>
      </c>
      <c r="GL215" s="14">
        <f>VLOOKUP($EG215,Data!$B:$CP,Daily!GL$10,0)/GL$36</f>
      </c>
      <c r="GM215" s="14">
        <f>VLOOKUP($EG215,Data!$B:$CP,Daily!GM$10,0)/GM$36</f>
      </c>
      <c r="GN215" s="14">
        <f>VLOOKUP($EG215,Data!$B:$CP,Daily!GN$10,0)/GN$36</f>
      </c>
      <c r="GO215" s="14">
        <f>VLOOKUP($EG215,Data!$B:$CP,Daily!GO$10,0)/GO$36</f>
      </c>
      <c r="GP215" s="14">
        <f>VLOOKUP($EG215,Data!$B:$CP,Daily!GP$10,0)/GP$36</f>
      </c>
      <c r="GQ215" s="14">
        <f>VLOOKUP($EG215,Data!$B:$CP,Daily!GQ$10,0)/GQ$36</f>
      </c>
      <c r="GR215" s="14">
        <f>VLOOKUP($EG215,Data!$B:$CP,Daily!GR$10,0)/GR$36</f>
      </c>
      <c r="GS215" s="14">
        <f>VLOOKUP($EG215,Data!$B:$CP,Daily!GS$10,0)/GS$36</f>
      </c>
      <c r="GT215" s="14">
        <f>VLOOKUP($EG215,Data!$B:$CP,Daily!GT$10,0)/GT$36</f>
      </c>
      <c r="GU215" s="14">
        <f>VLOOKUP($EG215,Data!$B:$CP,Daily!GU$10,0)/GU$36</f>
      </c>
      <c r="GV215" s="14">
        <f>VLOOKUP($EG215,Data!$B:$CP,Daily!GV$10,0)/GV$36</f>
      </c>
      <c r="GW215" s="14">
        <f>VLOOKUP($EG215,Data!$B:$CP,Daily!GW$10,0)/GW$36</f>
      </c>
      <c r="GX215" s="14">
        <f>VLOOKUP($EG215,Data!$B:$CP,Daily!GX$10,0)/GX$36</f>
      </c>
      <c r="GY215" s="14">
        <f>VLOOKUP($EG215,Data!$B:$CP,Daily!GY$10,0)/GY$36</f>
      </c>
      <c r="GZ215" s="14">
        <f>VLOOKUP($EG215,Data!$B:$CP,Daily!GZ$10,0)/GZ$36</f>
      </c>
      <c r="HA215" s="14">
        <f>VLOOKUP($EG215,Data!$B:$CP,Daily!HA$10,0)/HA$36</f>
      </c>
      <c r="HB215" s="14">
        <f>VLOOKUP($EG215,Data!$B:$CP,Daily!HB$10,0)/HB$36</f>
      </c>
      <c r="HC215" s="14">
        <f>VLOOKUP($EG215,Data!$B:$CP,Daily!HC$10,0)/HC$36</f>
      </c>
      <c r="HD215" s="14">
        <f>VLOOKUP($EG215,Data!$B:$CP,Daily!HD$10,0)/HD$36</f>
      </c>
      <c r="HE215" s="14">
        <f>VLOOKUP($EG215,Data!$B:$CP,Daily!HE$10,0)/HE$36</f>
      </c>
      <c r="HF215" s="14">
        <f>VLOOKUP($EG215,Data!$B:$CP,Daily!HF$10,0)/HF$36</f>
      </c>
      <c r="HG215" s="14">
        <f>VLOOKUP($EG215,Data!$B:$CP,Daily!HG$10,0)/HG$36</f>
      </c>
      <c r="HH215" s="14">
        <f>VLOOKUP($EG215,Data!$B:$CP,Daily!HH$10,0)/HH$36</f>
      </c>
      <c r="HI215" s="14">
        <f>VLOOKUP($EG215,Data!$B:$CP,Daily!HI$10,0)/HI$36</f>
      </c>
      <c r="HJ215" s="14">
        <f>VLOOKUP($EG215,Data!$B:$CP,Daily!HJ$10,0)/HJ$36</f>
      </c>
      <c r="HK215" s="14">
        <f>VLOOKUP($EG215,Data!$B:$CP,Daily!HK$10,0)/HK$36</f>
      </c>
      <c r="HL215" s="14">
        <f>VLOOKUP($EG215,Data!$B:$CP,Daily!HL$10,0)/HL$36</f>
      </c>
      <c r="HM215" s="14">
        <f>VLOOKUP($EG215,Data!$B:$CP,Daily!HM$10,0)/HM$36</f>
      </c>
      <c r="HN215" s="14">
        <f>VLOOKUP($EG215,Data!$B:$CP,Daily!HN$10,0)/HN$36</f>
      </c>
      <c r="HO215" s="14">
        <f>VLOOKUP($EG215,Data!$B:$CP,Daily!HO$10,0)/HO$36</f>
      </c>
      <c r="HP215" s="14">
        <f>VLOOKUP($EG215,Data!$B:$CP,Daily!HP$10,0)/HP$36</f>
      </c>
      <c r="HQ215" s="14">
        <f>VLOOKUP($EG215,Data!$B:$CP,Daily!HQ$10,0)/HQ$36</f>
      </c>
      <c r="HR215" s="14">
        <f>VLOOKUP($EG215,Data!$B:$CP,Daily!HR$10,0)/HR$36</f>
      </c>
      <c r="HS215" s="14">
        <f>VLOOKUP($EG215,Data!$B:$CP,Daily!HS$10,0)/HS$36</f>
      </c>
      <c r="HT215" s="14">
        <f>VLOOKUP($EG215,Data!$B:$CP,Daily!HT$10,0)/HT$36</f>
      </c>
      <c r="HU215" s="17"/>
      <c r="HV215" s="52">
        <f t="shared" ref="HV215:HV221" si="3331">_xlfn.QUARTILE.INC($EI215:$HS215,1)</f>
      </c>
      <c r="HW215" s="52">
        <f t="shared" ref="HW215:HW221" si="3332">_xlfn.QUARTILE.INC($EI215:$HS215,3)</f>
      </c>
      <c r="HX215" s="52">
        <f t="shared" ref="HX215:HX217" si="3333">HW215-HV215</f>
      </c>
      <c r="HY215" s="52">
        <f t="shared" ref="HY215:HY217" si="3334">HW215+(0.75*HX215)</f>
      </c>
      <c r="HZ215" s="52">
        <f t="shared" ref="HZ215:HZ217" si="3335">HV215-(0.75*HX215)</f>
      </c>
      <c r="IA215" s="55"/>
      <c r="IB215" s="14">
        <f t="shared" ref="IB215:IB217" si="3336">_xlfn.STDEV.P(FM215:HT215)</f>
      </c>
      <c r="IC215" s="14">
        <f t="shared" ref="IC215" si="3337">SUMPRODUCT(HM215:HS215,HM$36:HS$36)/SUM(HM$36:HS$36)</f>
      </c>
      <c r="ID215" s="14">
        <f t="shared" ref="ID215" si="3338">SUMPRODUCT(GQ215:HS215,GQ$36:HS$36)/SUM(GQ$36:HS$36)</f>
      </c>
      <c r="IE215" s="16"/>
      <c r="IF215" s="9" t="s">
        <v>436</v>
      </c>
      <c r="IG215" s="9" t="s">
        <v>43</v>
      </c>
      <c r="IH215" s="14">
        <f>VLOOKUP($IF215,Data!$B:$CP,Daily!IH$10,0)/IH$36</f>
      </c>
      <c r="II215" s="14">
        <f>VLOOKUP($IF215,Data!$B:$CP,Daily!II$10,0)/II$36</f>
      </c>
      <c r="IJ215" s="14">
        <f>VLOOKUP($IF215,Data!$B:$CP,Daily!IJ$10,0)/IJ$36</f>
      </c>
      <c r="IK215" s="14">
        <f>VLOOKUP($IF215,Data!$B:$CP,Daily!IK$10,0)/IK$36</f>
      </c>
      <c r="IL215" s="14">
        <f>VLOOKUP($IF215,Data!$B:$CP,Daily!IL$10,0)/IL$36</f>
      </c>
      <c r="IM215" s="14">
        <f>VLOOKUP($IF215,Data!$B:$CP,Daily!IM$10,0)/IM$36</f>
      </c>
      <c r="IN215" s="14">
        <f>VLOOKUP($IF215,Data!$B:$CP,Daily!IN$10,0)/IN$36</f>
      </c>
      <c r="IO215" s="14">
        <f>VLOOKUP($IF215,Data!$B:$CP,Daily!IO$10,0)/IO$36</f>
      </c>
      <c r="IP215" s="14">
        <f>VLOOKUP($IF215,Data!$B:$CP,Daily!IP$10,0)/IP$36</f>
      </c>
      <c r="IQ215" s="14">
        <f>VLOOKUP($IF215,Data!$B:$CP,Daily!IQ$10,0)/IQ$36</f>
      </c>
      <c r="IR215" s="14">
        <f>VLOOKUP($IF215,Data!$B:$CP,Daily!IR$10,0)/IR$36</f>
      </c>
      <c r="IS215" s="14">
        <f>VLOOKUP($IF215,Data!$B:$CP,Daily!IS$10,0)/IS$36</f>
      </c>
      <c r="IT215" s="14">
        <f>VLOOKUP($IF215,Data!$B:$CP,Daily!IT$10,0)/IT$36</f>
      </c>
      <c r="IU215" s="14">
        <f>VLOOKUP($IF215,Data!$B:$CP,Daily!IU$10,0)/IU$36</f>
      </c>
      <c r="IV215" s="14">
        <f>VLOOKUP($IF215,Data!$B:$CP,Daily!IV$10,0)/IV$36</f>
      </c>
      <c r="IW215" s="14">
        <f>VLOOKUP($IF215,Data!$B:$CP,Daily!IW$10,0)/IW$36</f>
      </c>
      <c r="IX215" s="14">
        <f>VLOOKUP($IF215,Data!$B:$CP,Daily!IX$10,0)/IX$36</f>
      </c>
      <c r="IY215" s="14">
        <f>VLOOKUP($IF215,Data!$B:$CP,Daily!IY$10,0)/IY$36</f>
      </c>
      <c r="IZ215" s="14">
        <f>VLOOKUP($IF215,Data!$B:$CP,Daily!IZ$10,0)/IZ$36</f>
      </c>
      <c r="JA215" s="14">
        <f>VLOOKUP($IF215,Data!$B:$CP,Daily!JA$10,0)/JA$36</f>
      </c>
      <c r="JB215" s="14">
        <f>VLOOKUP($IF215,Data!$B:$CP,Daily!JB$10,0)/JB$36</f>
      </c>
      <c r="JC215" s="14">
        <f>VLOOKUP($IF215,Data!$B:$CP,Daily!JC$10,0)/JC$36</f>
      </c>
      <c r="JD215" s="14">
        <f>VLOOKUP($IF215,Data!$B:$CP,Daily!JD$10,0)/JD$36</f>
      </c>
      <c r="JE215" s="14">
        <f>VLOOKUP($IF215,Data!$B:$CP,Daily!JE$10,0)/JE$36</f>
      </c>
      <c r="JF215" s="14">
        <f>VLOOKUP($IF215,Data!$B:$CP,Daily!JF$10,0)/JF$36</f>
      </c>
      <c r="JG215" s="14">
        <f>VLOOKUP($IF215,Data!$B:$CP,Daily!JG$10,0)/JG$36</f>
      </c>
      <c r="JH215" s="14">
        <f>VLOOKUP($IF215,Data!$B:$CP,Daily!JH$10,0)/JH$36</f>
      </c>
      <c r="JI215" s="14">
        <f>VLOOKUP($IF215,Data!$B:$CP,Daily!JI$10,0)/JI$36</f>
      </c>
      <c r="JJ215" s="14">
        <f>VLOOKUP($IF215,Data!$B:$CP,Daily!JJ$10,0)/JJ$36</f>
      </c>
      <c r="JK215" s="14">
        <f>VLOOKUP($IF215,Data!$B:$CP,Daily!JK$10,0)/JK$36</f>
      </c>
      <c r="JL215" s="14">
        <f>VLOOKUP($IF215,Data!$B:$CP,Daily!JL$10,0)/JL$36</f>
      </c>
      <c r="JM215" s="14">
        <f>VLOOKUP($IF215,Data!$B:$CP,Daily!JM$10,0)/JM$36</f>
      </c>
      <c r="JN215" s="14">
        <f>VLOOKUP($IF215,Data!$B:$CP,Daily!JN$10,0)/JN$36</f>
      </c>
      <c r="JO215" s="14">
        <f>VLOOKUP($IF215,Data!$B:$CP,Daily!JO$10,0)/JO$36</f>
      </c>
      <c r="JP215" s="14">
        <f>VLOOKUP($IF215,Data!$B:$CP,Daily!JP$10,0)/JP$36</f>
      </c>
      <c r="JQ215" s="14">
        <f>VLOOKUP($IF215,Data!$B:$CP,Daily!JQ$10,0)/JQ$36</f>
      </c>
      <c r="JR215" s="14">
        <f>VLOOKUP($IF215,Data!$B:$CP,Daily!JR$10,0)/JR$36</f>
      </c>
      <c r="JS215" s="14">
        <f>VLOOKUP($IF215,Data!$B:$CP,Daily!JS$10,0)/JS$36</f>
      </c>
      <c r="JT215" s="14">
        <f>VLOOKUP($IF215,Data!$B:$CP,Daily!JT$10,0)/JT$36</f>
      </c>
      <c r="JU215" s="14">
        <f>VLOOKUP($IF215,Data!$B:$CP,Daily!JU$10,0)/JU$36</f>
      </c>
      <c r="JV215" s="14">
        <f>VLOOKUP($IF215,Data!$B:$CP,Daily!JV$10,0)/JV$36</f>
      </c>
      <c r="JW215" s="14">
        <f>VLOOKUP($IF215,Data!$B:$CP,Daily!JW$10,0)/JW$36</f>
      </c>
      <c r="JX215" s="14">
        <f>VLOOKUP($IF215,Data!$B:$CP,Daily!JX$10,0)/JX$36</f>
      </c>
      <c r="JY215" s="14">
        <f>VLOOKUP($IF215,Data!$B:$CP,Daily!JY$10,0)/JY$36</f>
      </c>
      <c r="JZ215" s="14">
        <f>VLOOKUP($IF215,Data!$B:$CP,Daily!JZ$10,0)/JZ$36</f>
      </c>
      <c r="KA215" s="14">
        <f>VLOOKUP($IF215,Data!$B:$CP,Daily!KA$10,0)/KA$36</f>
      </c>
      <c r="KB215" s="14">
        <f>VLOOKUP($IF215,Data!$B:$CP,Daily!KB$10,0)/KB$36</f>
      </c>
      <c r="KC215" s="14">
        <f>VLOOKUP($IF215,Data!$B:$CP,Daily!KC$10,0)/KC$36</f>
      </c>
      <c r="KD215" s="14">
        <f>VLOOKUP($IF215,Data!$B:$CP,Daily!KD$10,0)/KD$36</f>
      </c>
      <c r="KE215" s="14">
        <f>VLOOKUP($IF215,Data!$B:$CP,Daily!KE$10,0)/KE$36</f>
      </c>
      <c r="KF215" s="14">
        <f>VLOOKUP($IF215,Data!$B:$CP,Daily!KF$10,0)/KF$36</f>
      </c>
      <c r="KG215" s="14">
        <f>VLOOKUP($IF215,Data!$B:$CP,Daily!KG$10,0)/KG$36</f>
      </c>
      <c r="KH215" s="14">
        <f>VLOOKUP($IF215,Data!$B:$CP,Daily!KH$10,0)/KH$36</f>
      </c>
      <c r="KI215" s="14">
        <f>VLOOKUP($IF215,Data!$B:$CP,Daily!KI$10,0)/KI$36</f>
      </c>
      <c r="KJ215" s="14">
        <f>VLOOKUP($IF215,Data!$B:$CP,Daily!KJ$10,0)/KJ$36</f>
      </c>
      <c r="KK215" s="14">
        <f>VLOOKUP($IF215,Data!$B:$CP,Daily!KK$10,0)/KK$36</f>
      </c>
      <c r="KL215" s="14">
        <f>VLOOKUP($IF215,Data!$B:$CP,Daily!KL$10,0)/KL$36</f>
      </c>
      <c r="KM215" s="14">
        <f>VLOOKUP($IF215,Data!$B:$CP,Daily!KM$10,0)/KM$36</f>
      </c>
      <c r="KN215" s="14">
        <f>VLOOKUP($IF215,Data!$B:$CP,Daily!KN$10,0)/KN$36</f>
      </c>
      <c r="KO215" s="14">
        <f>VLOOKUP($IF215,Data!$B:$CP,Daily!KO$10,0)/KO$36</f>
      </c>
      <c r="KP215" s="14">
        <f>VLOOKUP($IF215,Data!$B:$CP,Daily!KP$10,0)/KP$36</f>
      </c>
      <c r="KQ215" s="14">
        <f>VLOOKUP($IF215,Data!$B:$CP,Daily!KQ$10,0)/KQ$36</f>
      </c>
      <c r="KR215" s="14">
        <f>VLOOKUP($IF215,Data!$B:$CP,Daily!KR$10,0)/KR$36</f>
      </c>
      <c r="KS215" s="14">
        <f>VLOOKUP($IF215,Data!$B:$CP,Daily!KS$10,0)/KS$36</f>
      </c>
      <c r="KT215" s="14">
        <f>VLOOKUP($IF215,Data!$B:$CP,Daily!KT$10,0)/KT$36</f>
      </c>
      <c r="KU215" s="14">
        <f>VLOOKUP($IF215,Data!$B:$CP,Daily!KU$10,0)/KU$36</f>
      </c>
      <c r="KV215" s="14">
        <f>VLOOKUP($IF215,Data!$B:$CP,Daily!KV$10,0)/KV$36</f>
      </c>
      <c r="KW215" s="14">
        <f>VLOOKUP($IF215,Data!$B:$CP,Daily!KW$10,0)/KW$36</f>
      </c>
      <c r="KX215" s="14">
        <f>VLOOKUP($IF215,Data!$B:$CP,Daily!KX$10,0)/KX$36</f>
      </c>
      <c r="KY215" s="14">
        <f>VLOOKUP($IF215,Data!$B:$CP,Daily!KY$10,0)/KY$36</f>
      </c>
      <c r="KZ215" s="14">
        <f>VLOOKUP($IF215,Data!$B:$CP,Daily!KZ$10,0)/KZ$36</f>
      </c>
      <c r="LA215" s="14">
        <f>VLOOKUP($IF215,Data!$B:$CP,Daily!LA$10,0)/LA$36</f>
      </c>
      <c r="LB215" s="14">
        <f>VLOOKUP($IF215,Data!$B:$CP,Daily!LB$10,0)/LB$36</f>
      </c>
      <c r="LC215" s="14">
        <f>VLOOKUP($IF215,Data!$B:$CP,Daily!LC$10,0)/LC$36</f>
      </c>
      <c r="LD215" s="14">
        <f>VLOOKUP($IF215,Data!$B:$CP,Daily!LD$10,0)/LD$36</f>
      </c>
      <c r="LE215" s="14">
        <f>VLOOKUP($IF215,Data!$B:$CP,Daily!LE$10,0)/LE$36</f>
      </c>
      <c r="LF215" s="14">
        <f>VLOOKUP($IF215,Data!$B:$CP,Daily!LF$10,0)/LF$36</f>
      </c>
      <c r="LG215" s="14">
        <f>VLOOKUP($IF215,Data!$B:$CP,Daily!LG$10,0)/LG$36</f>
      </c>
      <c r="LH215" s="14">
        <f>VLOOKUP($IF215,Data!$B:$CP,Daily!LH$10,0)/LH$36</f>
      </c>
      <c r="LI215" s="14">
        <f>VLOOKUP($IF215,Data!$B:$CP,Daily!LI$10,0)/LI$36</f>
      </c>
      <c r="LJ215" s="14">
        <f>VLOOKUP($IF215,Data!$B:$CP,Daily!LJ$10,0)/LJ$36</f>
      </c>
      <c r="LK215" s="14">
        <f>VLOOKUP($IF215,Data!$B:$CP,Daily!LK$10,0)/LK$36</f>
      </c>
      <c r="LL215" s="14">
        <f>VLOOKUP($IF215,Data!$B:$CP,Daily!LL$10,0)/LL$36</f>
      </c>
      <c r="LM215" s="14">
        <f>VLOOKUP($IF215,Data!$B:$CP,Daily!LM$10,0)/LM$36</f>
      </c>
      <c r="LN215" s="14">
        <f>VLOOKUP($IF215,Data!$B:$CP,Daily!LN$10,0)/LN$36</f>
      </c>
      <c r="LO215" s="14">
        <f>VLOOKUP($IF215,Data!$B:$CP,Daily!LO$10,0)/LO$36</f>
      </c>
      <c r="LP215" s="14">
        <f>VLOOKUP($IF215,Data!$B:$CP,Daily!LP$10,0)/LP$36</f>
      </c>
      <c r="LQ215" s="14">
        <f>VLOOKUP($IF215,Data!$B:$CP,Daily!LQ$10,0)/LQ$36</f>
      </c>
      <c r="LR215" s="14">
        <f>VLOOKUP($IF215,Data!$B:$CP,Daily!LR$10,0)/LR$36</f>
      </c>
      <c r="LS215" s="14">
        <f>VLOOKUP($IF215,Data!$B:$CP,Daily!LS$10,0)/LS$36</f>
      </c>
      <c r="LU215" s="52">
        <f t="shared" ref="LU215" si="3339">_xlfn.QUARTILE.INC($IH215:$LR215,1)</f>
      </c>
      <c r="LV215" s="52">
        <f t="shared" ref="LV215" si="3340">_xlfn.QUARTILE.INC($IH215:$LR215,3)</f>
      </c>
      <c r="LW215" s="52">
        <f t="shared" ref="LW215" si="3341">LV215-LU215</f>
      </c>
      <c r="LX215" s="52">
        <f t="shared" ref="LX215" si="3342">LV215+(0.75*LW215)</f>
      </c>
      <c r="LY215" s="52">
        <f t="shared" ref="LY215" si="3343">LU215-(0.75*LW215)</f>
      </c>
      <c r="LZ215" s="58"/>
      <c r="MA215" s="14">
        <f t="shared" ref="MA215:MA217" si="3344">_xlfn.STDEV.P(JL215:LS215)</f>
      </c>
      <c r="MB215" s="14">
        <f t="shared" ref="MB215" si="3345">SUMPRODUCT(LL215:LR215,LL$36:LR$36)/SUM(LL$36:LR$36)</f>
      </c>
      <c r="MC215" s="14">
        <f t="shared" ref="MC215" si="3346">SUMPRODUCT(KP215:LR215,KP$36:LR$36)/SUM(KP$36:LR$36)</f>
      </c>
    </row>
    <row r="216" spans="1:342" x14ac:dyDescent="0.25">
      <c r="D216" s="74" t="s">
        <v>970</v>
      </c>
      <c r="E216" s="67" t="str">
        <f>VLOOKUP($D216,'Metric Nature'!$C:$D,2,0)&amp;IF(($F216&lt;(EA216)),"Below",IF(($F216&gt;(DZ216)),"Above","Within"))</f>
      </c>
      <c r="F216" s="62">
        <f t="shared" ref="F216:F222" si="3347">DU216</f>
      </c>
      <c r="G216" s="92">
        <f t="shared" ref="G216:G222" si="3348">ED216</f>
      </c>
      <c r="H216" s="62">
        <f t="shared" ref="H216:H222" si="3349">IFERROR(((F216-G216)/G216),0)</f>
      </c>
      <c r="I216" s="89">
        <f t="shared" ref="I216:I222" si="3350">EE216</f>
      </c>
      <c r="J216" s="62">
        <f t="shared" ref="J216:J222" si="3351">IFERROR(((F216-I216)/I216),0)</f>
      </c>
      <c r="K216" s="62">
        <v>1.488481681795824E-2</v>
      </c>
      <c r="L216" s="64"/>
      <c r="M216" s="67" t="str">
        <f>VLOOKUP($D216,'Metric Nature'!$C:$D,2,0)&amp;IF(($N216&lt;(HZ216)),"Below",IF(($N216&gt;(HY216)),"Above","Within"))</f>
      </c>
      <c r="N216" s="71">
        <f t="shared" ref="N216:N222" si="3352">HT216</f>
      </c>
      <c r="O216" s="63">
        <f t="shared" ref="O216:O222" si="3353">IC216</f>
      </c>
      <c r="P216" s="98">
        <f t="shared" ref="P216:P222" si="3354">IFERROR(((N216-O216)/O216),0)</f>
      </c>
      <c r="Q216" s="63">
        <f t="shared" ref="Q216:Q222" si="3355">ID216</f>
      </c>
      <c r="R216" s="71">
        <f t="shared" ref="R216:R222" si="3356">IFERROR(((N216-Q216)/Q216),0)</f>
      </c>
      <c r="S216" s="62">
        <v>7.9280968468835172E-3</v>
      </c>
      <c r="T216" s="64"/>
      <c r="U216" s="67" t="str">
        <f>VLOOKUP($D216,'Metric Nature'!$C:$D,2,0)&amp;IF(($V216&lt;(LY216)),"Below",IF(($V216&gt;(LX216)),"Above","Within"))</f>
      </c>
      <c r="V216" s="62">
        <f t="shared" ref="V216:V222" si="3357">LS216</f>
      </c>
      <c r="W216" s="63">
        <f t="shared" ref="W216:W222" si="3358">MB216</f>
      </c>
      <c r="X216" s="62">
        <f t="shared" ref="X216:X222" si="3359">IFERROR(((V216-W216)/W216),0)</f>
      </c>
      <c r="Y216" s="63">
        <f t="shared" ref="Y216:Y222" si="3360">MC216</f>
      </c>
      <c r="Z216" s="62">
        <f t="shared" ref="Z216:Z222" si="3361">IFERROR(((V216-Y216)/Y216),0)</f>
      </c>
      <c r="AA216" s="62">
        <v>4.2186115430498175E-2</v>
      </c>
      <c r="AB216" s="64"/>
      <c r="AC216" s="60" t="s">
        <v>971</v>
      </c>
      <c r="AI216" s="9" t="s">
        <v>480</v>
      </c>
      <c r="AJ216" s="14">
        <f>(VLOOKUP($EG216,Data!$B:$CP,Daily!EI$10,0)+VLOOKUP($IF216,Data!$B:$CP,Daily!IH$10,0))/(VLOOKUP($EG61,Data!$B:$CP,Daily!EI$10,0)+VLOOKUP($IF61,Data!$B:$CP,Daily!IH$10,0))</f>
      </c>
      <c r="AK216" s="14">
        <f>(VLOOKUP($EG216,Data!$B:$CP,Daily!EJ$10,0)+VLOOKUP($IF216,Data!$B:$CP,Daily!II$10,0))/(VLOOKUP($EG61,Data!$B:$CP,Daily!EJ$10,0)+VLOOKUP($IF61,Data!$B:$CP,Daily!II$10,0))</f>
      </c>
      <c r="AL216" s="14">
        <f>(VLOOKUP($EG216,Data!$B:$CP,Daily!EK$10,0)+VLOOKUP($IF216,Data!$B:$CP,Daily!IJ$10,0))/(VLOOKUP($EG61,Data!$B:$CP,Daily!EK$10,0)+VLOOKUP($IF61,Data!$B:$CP,Daily!IJ$10,0))</f>
      </c>
      <c r="AM216" s="14">
        <f>(VLOOKUP($EG216,Data!$B:$CP,Daily!EL$10,0)+VLOOKUP($IF216,Data!$B:$CP,Daily!IK$10,0))/(VLOOKUP($EG61,Data!$B:$CP,Daily!EL$10,0)+VLOOKUP($IF61,Data!$B:$CP,Daily!IK$10,0))</f>
      </c>
      <c r="AN216" s="14">
        <f>(VLOOKUP($EG216,Data!$B:$CP,Daily!EM$10,0)+VLOOKUP($IF216,Data!$B:$CP,Daily!IL$10,0))/(VLOOKUP($EG61,Data!$B:$CP,Daily!EM$10,0)+VLOOKUP($IF61,Data!$B:$CP,Daily!IL$10,0))</f>
      </c>
      <c r="AO216" s="14">
        <f>(VLOOKUP($EG216,Data!$B:$CP,Daily!EN$10,0)+VLOOKUP($IF216,Data!$B:$CP,Daily!IM$10,0))/(VLOOKUP($EG61,Data!$B:$CP,Daily!EN$10,0)+VLOOKUP($IF61,Data!$B:$CP,Daily!IM$10,0))</f>
      </c>
      <c r="AP216" s="14">
        <f>(VLOOKUP($EG216,Data!$B:$CP,Daily!EO$10,0)+VLOOKUP($IF216,Data!$B:$CP,Daily!IN$10,0))/(VLOOKUP($EG61,Data!$B:$CP,Daily!EO$10,0)+VLOOKUP($IF61,Data!$B:$CP,Daily!IN$10,0))</f>
      </c>
      <c r="AQ216" s="14">
        <f>(VLOOKUP($EG216,Data!$B:$CP,Daily!EP$10,0)+VLOOKUP($IF216,Data!$B:$CP,Daily!IO$10,0))/(VLOOKUP($EG61,Data!$B:$CP,Daily!EP$10,0)+VLOOKUP($IF61,Data!$B:$CP,Daily!IO$10,0))</f>
      </c>
      <c r="AR216" s="14">
        <f>(VLOOKUP($EG216,Data!$B:$CP,Daily!EQ$10,0)+VLOOKUP($IF216,Data!$B:$CP,Daily!IP$10,0))/(VLOOKUP($EG61,Data!$B:$CP,Daily!EQ$10,0)+VLOOKUP($IF61,Data!$B:$CP,Daily!IP$10,0))</f>
      </c>
      <c r="AS216" s="14">
        <f>(VLOOKUP($EG216,Data!$B:$CP,Daily!ER$10,0)+VLOOKUP($IF216,Data!$B:$CP,Daily!IQ$10,0))/(VLOOKUP($EG61,Data!$B:$CP,Daily!ER$10,0)+VLOOKUP($IF61,Data!$B:$CP,Daily!IQ$10,0))</f>
      </c>
      <c r="AT216" s="14">
        <f>(VLOOKUP($EG216,Data!$B:$CP,Daily!ES$10,0)+VLOOKUP($IF216,Data!$B:$CP,Daily!IR$10,0))/(VLOOKUP($EG61,Data!$B:$CP,Daily!ES$10,0)+VLOOKUP($IF61,Data!$B:$CP,Daily!IR$10,0))</f>
      </c>
      <c r="AU216" s="14">
        <f>(VLOOKUP($EG216,Data!$B:$CP,Daily!ET$10,0)+VLOOKUP($IF216,Data!$B:$CP,Daily!IS$10,0))/(VLOOKUP($EG61,Data!$B:$CP,Daily!ET$10,0)+VLOOKUP($IF61,Data!$B:$CP,Daily!IS$10,0))</f>
      </c>
      <c r="AV216" s="14">
        <f>(VLOOKUP($EG216,Data!$B:$CP,Daily!EU$10,0)+VLOOKUP($IF216,Data!$B:$CP,Daily!IT$10,0))/(VLOOKUP($EG61,Data!$B:$CP,Daily!EU$10,0)+VLOOKUP($IF61,Data!$B:$CP,Daily!IT$10,0))</f>
      </c>
      <c r="AW216" s="14">
        <f>(VLOOKUP($EG216,Data!$B:$CP,Daily!EV$10,0)+VLOOKUP($IF216,Data!$B:$CP,Daily!IU$10,0))/(VLOOKUP($EG61,Data!$B:$CP,Daily!EV$10,0)+VLOOKUP($IF61,Data!$B:$CP,Daily!IU$10,0))</f>
      </c>
      <c r="AX216" s="14">
        <f>(VLOOKUP($EG216,Data!$B:$CP,Daily!EW$10,0)+VLOOKUP($IF216,Data!$B:$CP,Daily!IV$10,0))/(VLOOKUP($EG61,Data!$B:$CP,Daily!EW$10,0)+VLOOKUP($IF61,Data!$B:$CP,Daily!IV$10,0))</f>
      </c>
      <c r="AY216" s="14">
        <f>(VLOOKUP($EG216,Data!$B:$CP,Daily!EX$10,0)+VLOOKUP($IF216,Data!$B:$CP,Daily!IW$10,0))/(VLOOKUP($EG61,Data!$B:$CP,Daily!EX$10,0)+VLOOKUP($IF61,Data!$B:$CP,Daily!IW$10,0))</f>
      </c>
      <c r="AZ216" s="14">
        <f>(VLOOKUP($EG216,Data!$B:$CP,Daily!EY$10,0)+VLOOKUP($IF216,Data!$B:$CP,Daily!IX$10,0))/(VLOOKUP($EG61,Data!$B:$CP,Daily!EY$10,0)+VLOOKUP($IF61,Data!$B:$CP,Daily!IX$10,0))</f>
      </c>
      <c r="BA216" s="14">
        <f>(VLOOKUP($EG216,Data!$B:$CP,Daily!EZ$10,0)+VLOOKUP($IF216,Data!$B:$CP,Daily!IY$10,0))/(VLOOKUP($EG61,Data!$B:$CP,Daily!EZ$10,0)+VLOOKUP($IF61,Data!$B:$CP,Daily!IY$10,0))</f>
      </c>
      <c r="BB216" s="14">
        <f>(VLOOKUP($EG216,Data!$B:$CP,Daily!FA$10,0)+VLOOKUP($IF216,Data!$B:$CP,Daily!IZ$10,0))/(VLOOKUP($EG61,Data!$B:$CP,Daily!FA$10,0)+VLOOKUP($IF61,Data!$B:$CP,Daily!IZ$10,0))</f>
      </c>
      <c r="BC216" s="14">
        <f>(VLOOKUP($EG216,Data!$B:$CP,Daily!FB$10,0)+VLOOKUP($IF216,Data!$B:$CP,Daily!JA$10,0))/(VLOOKUP($EG61,Data!$B:$CP,Daily!FB$10,0)+VLOOKUP($IF61,Data!$B:$CP,Daily!JA$10,0))</f>
      </c>
      <c r="BD216" s="14">
        <f>(VLOOKUP($EG216,Data!$B:$CP,Daily!FC$10,0)+VLOOKUP($IF216,Data!$B:$CP,Daily!JB$10,0))/(VLOOKUP($EG61,Data!$B:$CP,Daily!FC$10,0)+VLOOKUP($IF61,Data!$B:$CP,Daily!JB$10,0))</f>
      </c>
      <c r="BE216" s="14">
        <f>(VLOOKUP($EG216,Data!$B:$CP,Daily!FD$10,0)+VLOOKUP($IF216,Data!$B:$CP,Daily!JC$10,0))/(VLOOKUP($EG61,Data!$B:$CP,Daily!FD$10,0)+VLOOKUP($IF61,Data!$B:$CP,Daily!JC$10,0))</f>
      </c>
      <c r="BF216" s="14">
        <f>(VLOOKUP($EG216,Data!$B:$CP,Daily!FE$10,0)+VLOOKUP($IF216,Data!$B:$CP,Daily!JD$10,0))/(VLOOKUP($EG61,Data!$B:$CP,Daily!FE$10,0)+VLOOKUP($IF61,Data!$B:$CP,Daily!JD$10,0))</f>
      </c>
      <c r="BG216" s="14">
        <f>(VLOOKUP($EG216,Data!$B:$CP,Daily!FF$10,0)+VLOOKUP($IF216,Data!$B:$CP,Daily!JE$10,0))/(VLOOKUP($EG61,Data!$B:$CP,Daily!FF$10,0)+VLOOKUP($IF61,Data!$B:$CP,Daily!JE$10,0))</f>
      </c>
      <c r="BH216" s="14">
        <f>(VLOOKUP($EG216,Data!$B:$CP,Daily!FG$10,0)+VLOOKUP($IF216,Data!$B:$CP,Daily!JF$10,0))/(VLOOKUP($EG61,Data!$B:$CP,Daily!FG$10,0)+VLOOKUP($IF61,Data!$B:$CP,Daily!JF$10,0))</f>
      </c>
      <c r="BI216" s="14">
        <f>(VLOOKUP($EG216,Data!$B:$CP,Daily!FH$10,0)+VLOOKUP($IF216,Data!$B:$CP,Daily!JG$10,0))/(VLOOKUP($EG61,Data!$B:$CP,Daily!FH$10,0)+VLOOKUP($IF61,Data!$B:$CP,Daily!JG$10,0))</f>
      </c>
      <c r="BJ216" s="14">
        <f>(VLOOKUP($EG216,Data!$B:$CP,Daily!FI$10,0)+VLOOKUP($IF216,Data!$B:$CP,Daily!JH$10,0))/(VLOOKUP($EG61,Data!$B:$CP,Daily!FI$10,0)+VLOOKUP($IF61,Data!$B:$CP,Daily!JH$10,0))</f>
      </c>
      <c r="BK216" s="14">
        <f>(VLOOKUP($EG216,Data!$B:$CP,Daily!FJ$10,0)+VLOOKUP($IF216,Data!$B:$CP,Daily!JI$10,0))/(VLOOKUP($EG61,Data!$B:$CP,Daily!FJ$10,0)+VLOOKUP($IF61,Data!$B:$CP,Daily!JI$10,0))</f>
      </c>
      <c r="BL216" s="14">
        <f>(VLOOKUP($EG216,Data!$B:$CP,Daily!FK$10,0)+VLOOKUP($IF216,Data!$B:$CP,Daily!JJ$10,0))/(VLOOKUP($EG61,Data!$B:$CP,Daily!FK$10,0)+VLOOKUP($IF61,Data!$B:$CP,Daily!JJ$10,0))</f>
      </c>
      <c r="BM216" s="14">
        <f>(VLOOKUP($EG216,Data!$B:$CP,Daily!FL$10,0)+VLOOKUP($IF216,Data!$B:$CP,Daily!JK$10,0))/(VLOOKUP($EG61,Data!$B:$CP,Daily!FL$10,0)+VLOOKUP($IF61,Data!$B:$CP,Daily!JK$10,0))</f>
      </c>
      <c r="BN216" s="14">
        <f>(VLOOKUP($EG216,Data!$B:$CP,Daily!FM$10,0)+VLOOKUP($IF216,Data!$B:$CP,Daily!JL$10,0))/(VLOOKUP($EG61,Data!$B:$CP,Daily!FM$10,0)+VLOOKUP($IF61,Data!$B:$CP,Daily!JL$10,0))</f>
      </c>
      <c r="BO216" s="14">
        <f>(VLOOKUP($EG216,Data!$B:$CP,Daily!FN$10,0)+VLOOKUP($IF216,Data!$B:$CP,Daily!JM$10,0))/(VLOOKUP($EG61,Data!$B:$CP,Daily!FN$10,0)+VLOOKUP($IF61,Data!$B:$CP,Daily!JM$10,0))</f>
      </c>
      <c r="BP216" s="14">
        <f>(VLOOKUP($EG216,Data!$B:$CP,Daily!FO$10,0)+VLOOKUP($IF216,Data!$B:$CP,Daily!JN$10,0))/(VLOOKUP($EG61,Data!$B:$CP,Daily!FO$10,0)+VLOOKUP($IF61,Data!$B:$CP,Daily!JN$10,0))</f>
      </c>
      <c r="BQ216" s="14">
        <f>(VLOOKUP($EG216,Data!$B:$CP,Daily!FP$10,0)+VLOOKUP($IF216,Data!$B:$CP,Daily!JO$10,0))/(VLOOKUP($EG61,Data!$B:$CP,Daily!FP$10,0)+VLOOKUP($IF61,Data!$B:$CP,Daily!JO$10,0))</f>
      </c>
      <c r="BR216" s="14">
        <f>(VLOOKUP($EG216,Data!$B:$CP,Daily!FQ$10,0)+VLOOKUP($IF216,Data!$B:$CP,Daily!JP$10,0))/(VLOOKUP($EG61,Data!$B:$CP,Daily!FQ$10,0)+VLOOKUP($IF61,Data!$B:$CP,Daily!JP$10,0))</f>
      </c>
      <c r="BS216" s="14">
        <f>(VLOOKUP($EG216,Data!$B:$CP,Daily!FR$10,0)+VLOOKUP($IF216,Data!$B:$CP,Daily!JQ$10,0))/(VLOOKUP($EG61,Data!$B:$CP,Daily!FR$10,0)+VLOOKUP($IF61,Data!$B:$CP,Daily!JQ$10,0))</f>
      </c>
      <c r="BT216" s="14">
        <f>(VLOOKUP($EG216,Data!$B:$CP,Daily!FS$10,0)+VLOOKUP($IF216,Data!$B:$CP,Daily!JR$10,0))/(VLOOKUP($EG61,Data!$B:$CP,Daily!FS$10,0)+VLOOKUP($IF61,Data!$B:$CP,Daily!JR$10,0))</f>
      </c>
      <c r="BU216" s="14">
        <f>(VLOOKUP($EG216,Data!$B:$CP,Daily!FT$10,0)+VLOOKUP($IF216,Data!$B:$CP,Daily!JS$10,0))/(VLOOKUP($EG61,Data!$B:$CP,Daily!FT$10,0)+VLOOKUP($IF61,Data!$B:$CP,Daily!JS$10,0))</f>
      </c>
      <c r="BV216" s="14">
        <f>(VLOOKUP($EG216,Data!$B:$CP,Daily!FU$10,0)+VLOOKUP($IF216,Data!$B:$CP,Daily!JT$10,0))/(VLOOKUP($EG61,Data!$B:$CP,Daily!FU$10,0)+VLOOKUP($IF61,Data!$B:$CP,Daily!JT$10,0))</f>
      </c>
      <c r="BW216" s="14">
        <f>(VLOOKUP($EG216,Data!$B:$CP,Daily!FV$10,0)+VLOOKUP($IF216,Data!$B:$CP,Daily!JU$10,0))/(VLOOKUP($EG61,Data!$B:$CP,Daily!FV$10,0)+VLOOKUP($IF61,Data!$B:$CP,Daily!JU$10,0))</f>
      </c>
      <c r="BX216" s="14">
        <f>(VLOOKUP($EG216,Data!$B:$CP,Daily!FW$10,0)+VLOOKUP($IF216,Data!$B:$CP,Daily!JV$10,0))/(VLOOKUP($EG61,Data!$B:$CP,Daily!FW$10,0)+VLOOKUP($IF61,Data!$B:$CP,Daily!JV$10,0))</f>
      </c>
      <c r="BY216" s="14">
        <f>(VLOOKUP($EG216,Data!$B:$CP,Daily!FX$10,0)+VLOOKUP($IF216,Data!$B:$CP,Daily!JW$10,0))/(VLOOKUP($EG61,Data!$B:$CP,Daily!FX$10,0)+VLOOKUP($IF61,Data!$B:$CP,Daily!JW$10,0))</f>
      </c>
      <c r="BZ216" s="14">
        <f>(VLOOKUP($EG216,Data!$B:$CP,Daily!FY$10,0)+VLOOKUP($IF216,Data!$B:$CP,Daily!JX$10,0))/(VLOOKUP($EG61,Data!$B:$CP,Daily!FY$10,0)+VLOOKUP($IF61,Data!$B:$CP,Daily!JX$10,0))</f>
      </c>
      <c r="CA216" s="14">
        <f>(VLOOKUP($EG216,Data!$B:$CP,Daily!FZ$10,0)+VLOOKUP($IF216,Data!$B:$CP,Daily!JY$10,0))/(VLOOKUP($EG61,Data!$B:$CP,Daily!FZ$10,0)+VLOOKUP($IF61,Data!$B:$CP,Daily!JY$10,0))</f>
      </c>
      <c r="CB216" s="14">
        <f>(VLOOKUP($EG216,Data!$B:$CP,Daily!GA$10,0)+VLOOKUP($IF216,Data!$B:$CP,Daily!JZ$10,0))/(VLOOKUP($EG61,Data!$B:$CP,Daily!GA$10,0)+VLOOKUP($IF61,Data!$B:$CP,Daily!JZ$10,0))</f>
      </c>
      <c r="CC216" s="14">
        <f>(VLOOKUP($EG216,Data!$B:$CP,Daily!GB$10,0)+VLOOKUP($IF216,Data!$B:$CP,Daily!KA$10,0))/(VLOOKUP($EG61,Data!$B:$CP,Daily!GB$10,0)+VLOOKUP($IF61,Data!$B:$CP,Daily!KA$10,0))</f>
      </c>
      <c r="CD216" s="14">
        <f>(VLOOKUP($EG216,Data!$B:$CP,Daily!GC$10,0)+VLOOKUP($IF216,Data!$B:$CP,Daily!KB$10,0))/(VLOOKUP($EG61,Data!$B:$CP,Daily!GC$10,0)+VLOOKUP($IF61,Data!$B:$CP,Daily!KB$10,0))</f>
      </c>
      <c r="CE216" s="14">
        <f>(VLOOKUP($EG216,Data!$B:$CP,Daily!GD$10,0)+VLOOKUP($IF216,Data!$B:$CP,Daily!KC$10,0))/(VLOOKUP($EG61,Data!$B:$CP,Daily!GD$10,0)+VLOOKUP($IF61,Data!$B:$CP,Daily!KC$10,0))</f>
      </c>
      <c r="CF216" s="14">
        <f>(VLOOKUP($EG216,Data!$B:$CP,Daily!GE$10,0)+VLOOKUP($IF216,Data!$B:$CP,Daily!KD$10,0))/(VLOOKUP($EG61,Data!$B:$CP,Daily!GE$10,0)+VLOOKUP($IF61,Data!$B:$CP,Daily!KD$10,0))</f>
      </c>
      <c r="CG216" s="14">
        <f>(VLOOKUP($EG216,Data!$B:$CP,Daily!GF$10,0)+VLOOKUP($IF216,Data!$B:$CP,Daily!KE$10,0))/(VLOOKUP($EG61,Data!$B:$CP,Daily!GF$10,0)+VLOOKUP($IF61,Data!$B:$CP,Daily!KE$10,0))</f>
      </c>
      <c r="CH216" s="14">
        <f>(VLOOKUP($EG216,Data!$B:$CP,Daily!GG$10,0)+VLOOKUP($IF216,Data!$B:$CP,Daily!KF$10,0))/(VLOOKUP($EG61,Data!$B:$CP,Daily!GG$10,0)+VLOOKUP($IF61,Data!$B:$CP,Daily!KF$10,0))</f>
      </c>
      <c r="CI216" s="14">
        <f>(VLOOKUP($EG216,Data!$B:$CP,Daily!GH$10,0)+VLOOKUP($IF216,Data!$B:$CP,Daily!KG$10,0))/(VLOOKUP($EG61,Data!$B:$CP,Daily!GH$10,0)+VLOOKUP($IF61,Data!$B:$CP,Daily!KG$10,0))</f>
      </c>
      <c r="CJ216" s="14">
        <f>(VLOOKUP($EG216,Data!$B:$CP,Daily!GI$10,0)+VLOOKUP($IF216,Data!$B:$CP,Daily!KH$10,0))/(VLOOKUP($EG61,Data!$B:$CP,Daily!GI$10,0)+VLOOKUP($IF61,Data!$B:$CP,Daily!KH$10,0))</f>
      </c>
      <c r="CK216" s="14">
        <f>(VLOOKUP($EG216,Data!$B:$CP,Daily!GJ$10,0)+VLOOKUP($IF216,Data!$B:$CP,Daily!KI$10,0))/(VLOOKUP($EG61,Data!$B:$CP,Daily!GJ$10,0)+VLOOKUP($IF61,Data!$B:$CP,Daily!KI$10,0))</f>
      </c>
      <c r="CL216" s="14">
        <f>(VLOOKUP($EG216,Data!$B:$CP,Daily!GK$10,0)+VLOOKUP($IF216,Data!$B:$CP,Daily!KJ$10,0))/(VLOOKUP($EG61,Data!$B:$CP,Daily!GK$10,0)+VLOOKUP($IF61,Data!$B:$CP,Daily!KJ$10,0))</f>
      </c>
      <c r="CM216" s="14">
        <f>(VLOOKUP($EG216,Data!$B:$CP,Daily!GL$10,0)+VLOOKUP($IF216,Data!$B:$CP,Daily!KK$10,0))/(VLOOKUP($EG61,Data!$B:$CP,Daily!GL$10,0)+VLOOKUP($IF61,Data!$B:$CP,Daily!KK$10,0))</f>
      </c>
      <c r="CN216" s="14">
        <f>(VLOOKUP($EG216,Data!$B:$CP,Daily!GM$10,0)+VLOOKUP($IF216,Data!$B:$CP,Daily!KL$10,0))/(VLOOKUP($EG61,Data!$B:$CP,Daily!GM$10,0)+VLOOKUP($IF61,Data!$B:$CP,Daily!KL$10,0))</f>
      </c>
      <c r="CO216" s="14">
        <f>(VLOOKUP($EG216,Data!$B:$CP,Daily!GN$10,0)+VLOOKUP($IF216,Data!$B:$CP,Daily!KM$10,0))/(VLOOKUP($EG61,Data!$B:$CP,Daily!GN$10,0)+VLOOKUP($IF61,Data!$B:$CP,Daily!KM$10,0))</f>
      </c>
      <c r="CP216" s="14">
        <f>(VLOOKUP($EG216,Data!$B:$CP,Daily!GO$10,0)+VLOOKUP($IF216,Data!$B:$CP,Daily!KN$10,0))/(VLOOKUP($EG61,Data!$B:$CP,Daily!GO$10,0)+VLOOKUP($IF61,Data!$B:$CP,Daily!KN$10,0))</f>
      </c>
      <c r="CQ216" s="14">
        <f>(VLOOKUP($EG216,Data!$B:$CP,Daily!GP$10,0)+VLOOKUP($IF216,Data!$B:$CP,Daily!KO$10,0))/(VLOOKUP($EG61,Data!$B:$CP,Daily!GP$10,0)+VLOOKUP($IF61,Data!$B:$CP,Daily!KO$10,0))</f>
      </c>
      <c r="CR216" s="14">
        <f>(VLOOKUP($EG216,Data!$B:$CP,Daily!GQ$10,0)+VLOOKUP($IF216,Data!$B:$CP,Daily!KP$10,0))/(VLOOKUP($EG61,Data!$B:$CP,Daily!GQ$10,0)+VLOOKUP($IF61,Data!$B:$CP,Daily!KP$10,0))</f>
      </c>
      <c r="CS216" s="14">
        <f>(VLOOKUP($EG216,Data!$B:$CP,Daily!GR$10,0)+VLOOKUP($IF216,Data!$B:$CP,Daily!KQ$10,0))/(VLOOKUP($EG61,Data!$B:$CP,Daily!GR$10,0)+VLOOKUP($IF61,Data!$B:$CP,Daily!KQ$10,0))</f>
      </c>
      <c r="CT216" s="14">
        <f>(VLOOKUP($EG216,Data!$B:$CP,Daily!GS$10,0)+VLOOKUP($IF216,Data!$B:$CP,Daily!KR$10,0))/(VLOOKUP($EG61,Data!$B:$CP,Daily!GS$10,0)+VLOOKUP($IF61,Data!$B:$CP,Daily!KR$10,0))</f>
      </c>
      <c r="CU216" s="14">
        <f>(VLOOKUP($EG216,Data!$B:$CP,Daily!GT$10,0)+VLOOKUP($IF216,Data!$B:$CP,Daily!KS$10,0))/(VLOOKUP($EG61,Data!$B:$CP,Daily!GT$10,0)+VLOOKUP($IF61,Data!$B:$CP,Daily!KS$10,0))</f>
      </c>
      <c r="CV216" s="14">
        <f>(VLOOKUP($EG216,Data!$B:$CP,Daily!GU$10,0)+VLOOKUP($IF216,Data!$B:$CP,Daily!KT$10,0))/(VLOOKUP($EG61,Data!$B:$CP,Daily!GU$10,0)+VLOOKUP($IF61,Data!$B:$CP,Daily!KT$10,0))</f>
      </c>
      <c r="CW216" s="14">
        <f>(VLOOKUP($EG216,Data!$B:$CP,Daily!GV$10,0)+VLOOKUP($IF216,Data!$B:$CP,Daily!KU$10,0))/(VLOOKUP($EG61,Data!$B:$CP,Daily!GV$10,0)+VLOOKUP($IF61,Data!$B:$CP,Daily!KU$10,0))</f>
      </c>
      <c r="CX216" s="14">
        <f>(VLOOKUP($EG216,Data!$B:$CP,Daily!GW$10,0)+VLOOKUP($IF216,Data!$B:$CP,Daily!KV$10,0))/(VLOOKUP($EG61,Data!$B:$CP,Daily!GW$10,0)+VLOOKUP($IF61,Data!$B:$CP,Daily!KV$10,0))</f>
      </c>
      <c r="CY216" s="14">
        <f>(VLOOKUP($EG216,Data!$B:$CP,Daily!GX$10,0)+VLOOKUP($IF216,Data!$B:$CP,Daily!KW$10,0))/(VLOOKUP($EG61,Data!$B:$CP,Daily!GX$10,0)+VLOOKUP($IF61,Data!$B:$CP,Daily!KW$10,0))</f>
      </c>
      <c r="CZ216" s="14">
        <f>(VLOOKUP($EG216,Data!$B:$CP,Daily!GY$10,0)+VLOOKUP($IF216,Data!$B:$CP,Daily!KX$10,0))/(VLOOKUP($EG61,Data!$B:$CP,Daily!GY$10,0)+VLOOKUP($IF61,Data!$B:$CP,Daily!KX$10,0))</f>
      </c>
      <c r="DA216" s="14">
        <f>(VLOOKUP($EG216,Data!$B:$CP,Daily!GZ$10,0)+VLOOKUP($IF216,Data!$B:$CP,Daily!KY$10,0))/(VLOOKUP($EG61,Data!$B:$CP,Daily!GZ$10,0)+VLOOKUP($IF61,Data!$B:$CP,Daily!KY$10,0))</f>
      </c>
      <c r="DB216" s="14">
        <f>(VLOOKUP($EG216,Data!$B:$CP,Daily!HA$10,0)+VLOOKUP($IF216,Data!$B:$CP,Daily!KZ$10,0))/(VLOOKUP($EG61,Data!$B:$CP,Daily!HA$10,0)+VLOOKUP($IF61,Data!$B:$CP,Daily!KZ$10,0))</f>
      </c>
      <c r="DC216" s="14">
        <f>(VLOOKUP($EG216,Data!$B:$CP,Daily!HB$10,0)+VLOOKUP($IF216,Data!$B:$CP,Daily!LA$10,0))/(VLOOKUP($EG61,Data!$B:$CP,Daily!HB$10,0)+VLOOKUP($IF61,Data!$B:$CP,Daily!LA$10,0))</f>
      </c>
      <c r="DD216" s="14">
        <f>(VLOOKUP($EG216,Data!$B:$CP,Daily!HC$10,0)+VLOOKUP($IF216,Data!$B:$CP,Daily!LB$10,0))/(VLOOKUP($EG61,Data!$B:$CP,Daily!HC$10,0)+VLOOKUP($IF61,Data!$B:$CP,Daily!LB$10,0))</f>
      </c>
      <c r="DE216" s="14">
        <f>(VLOOKUP($EG216,Data!$B:$CP,Daily!HD$10,0)+VLOOKUP($IF216,Data!$B:$CP,Daily!LC$10,0))/(VLOOKUP($EG61,Data!$B:$CP,Daily!HD$10,0)+VLOOKUP($IF61,Data!$B:$CP,Daily!LC$10,0))</f>
      </c>
      <c r="DF216" s="14">
        <f>(VLOOKUP($EG216,Data!$B:$CP,Daily!HE$10,0)+VLOOKUP($IF216,Data!$B:$CP,Daily!LD$10,0))/(VLOOKUP($EG61,Data!$B:$CP,Daily!HE$10,0)+VLOOKUP($IF61,Data!$B:$CP,Daily!LD$10,0))</f>
      </c>
      <c r="DG216" s="14">
        <f>(VLOOKUP($EG216,Data!$B:$CP,Daily!HF$10,0)+VLOOKUP($IF216,Data!$B:$CP,Daily!LE$10,0))/(VLOOKUP($EG61,Data!$B:$CP,Daily!HF$10,0)+VLOOKUP($IF61,Data!$B:$CP,Daily!LE$10,0))</f>
      </c>
      <c r="DH216" s="14">
        <f>(VLOOKUP($EG216,Data!$B:$CP,Daily!HG$10,0)+VLOOKUP($IF216,Data!$B:$CP,Daily!LF$10,0))/(VLOOKUP($EG61,Data!$B:$CP,Daily!HG$10,0)+VLOOKUP($IF61,Data!$B:$CP,Daily!LF$10,0))</f>
      </c>
      <c r="DI216" s="14">
        <f>(VLOOKUP($EG216,Data!$B:$CP,Daily!HH$10,0)+VLOOKUP($IF216,Data!$B:$CP,Daily!LG$10,0))/(VLOOKUP($EG61,Data!$B:$CP,Daily!HH$10,0)+VLOOKUP($IF61,Data!$B:$CP,Daily!LG$10,0))</f>
      </c>
      <c r="DJ216" s="14">
        <f>(VLOOKUP($EG216,Data!$B:$CP,Daily!HI$10,0)+VLOOKUP($IF216,Data!$B:$CP,Daily!LH$10,0))/(VLOOKUP($EG61,Data!$B:$CP,Daily!HI$10,0)+VLOOKUP($IF61,Data!$B:$CP,Daily!LH$10,0))</f>
      </c>
      <c r="DK216" s="14">
        <f>(VLOOKUP($EG216,Data!$B:$CP,Daily!HJ$10,0)+VLOOKUP($IF216,Data!$B:$CP,Daily!LI$10,0))/(VLOOKUP($EG61,Data!$B:$CP,Daily!HJ$10,0)+VLOOKUP($IF61,Data!$B:$CP,Daily!LI$10,0))</f>
      </c>
      <c r="DL216" s="14">
        <f>(VLOOKUP($EG216,Data!$B:$CP,Daily!HK$10,0)+VLOOKUP($IF216,Data!$B:$CP,Daily!LJ$10,0))/(VLOOKUP($EG61,Data!$B:$CP,Daily!HK$10,0)+VLOOKUP($IF61,Data!$B:$CP,Daily!LJ$10,0))</f>
      </c>
      <c r="DM216" s="14">
        <f>(VLOOKUP($EG216,Data!$B:$CP,Daily!HL$10,0)+VLOOKUP($IF216,Data!$B:$CP,Daily!LK$10,0))/(VLOOKUP($EG61,Data!$B:$CP,Daily!HL$10,0)+VLOOKUP($IF61,Data!$B:$CP,Daily!LK$10,0))</f>
      </c>
      <c r="DN216" s="14">
        <f>(VLOOKUP($EG216,Data!$B:$CP,Daily!HM$10,0)+VLOOKUP($IF216,Data!$B:$CP,Daily!LL$10,0))/(VLOOKUP($EG61,Data!$B:$CP,Daily!HM$10,0)+VLOOKUP($IF61,Data!$B:$CP,Daily!LL$10,0))</f>
      </c>
      <c r="DO216" s="14">
        <f>(VLOOKUP($EG216,Data!$B:$CP,Daily!HN$10,0)+VLOOKUP($IF216,Data!$B:$CP,Daily!LM$10,0))/(VLOOKUP($EG61,Data!$B:$CP,Daily!HN$10,0)+VLOOKUP($IF61,Data!$B:$CP,Daily!LM$10,0))</f>
      </c>
      <c r="DP216" s="14">
        <f>(VLOOKUP($EG216,Data!$B:$CP,Daily!HO$10,0)+VLOOKUP($IF216,Data!$B:$CP,Daily!LN$10,0))/(VLOOKUP($EG61,Data!$B:$CP,Daily!HO$10,0)+VLOOKUP($IF61,Data!$B:$CP,Daily!LN$10,0))</f>
      </c>
      <c r="DQ216" s="14">
        <f>(VLOOKUP($EG216,Data!$B:$CP,Daily!HP$10,0)+VLOOKUP($IF216,Data!$B:$CP,Daily!LO$10,0))/(VLOOKUP($EG61,Data!$B:$CP,Daily!HP$10,0)+VLOOKUP($IF61,Data!$B:$CP,Daily!LO$10,0))</f>
      </c>
      <c r="DR216" s="14">
        <f>(VLOOKUP($EG216,Data!$B:$CP,Daily!HQ$10,0)+VLOOKUP($IF216,Data!$B:$CP,Daily!LP$10,0))/(VLOOKUP($EG61,Data!$B:$CP,Daily!HQ$10,0)+VLOOKUP($IF61,Data!$B:$CP,Daily!LP$10,0))</f>
      </c>
      <c r="DS216" s="14">
        <f>(VLOOKUP($EG216,Data!$B:$CP,Daily!HR$10,0)+VLOOKUP($IF216,Data!$B:$CP,Daily!LQ$10,0))/(VLOOKUP($EG61,Data!$B:$CP,Daily!HR$10,0)+VLOOKUP($IF61,Data!$B:$CP,Daily!LQ$10,0))</f>
      </c>
      <c r="DT216" s="14">
        <f>(VLOOKUP($EG216,Data!$B:$CP,Daily!HS$10,0)+VLOOKUP($IF216,Data!$B:$CP,Daily!LR$10,0))/(VLOOKUP($EG61,Data!$B:$CP,Daily!HS$10,0)+VLOOKUP($IF61,Data!$B:$CP,Daily!LR$10,0))</f>
      </c>
      <c r="DU216" s="14">
        <f>(VLOOKUP($EG216,Data!$B:$CP,Daily!HT$10,0)+VLOOKUP($IF216,Data!$B:$CP,Daily!LS$10,0))/(VLOOKUP($EG61,Data!$B:$CP,Daily!HT$10,0)+VLOOKUP($IF61,Data!$B:$CP,Daily!LS$10,0))</f>
      </c>
      <c r="DV216" s="18"/>
      <c r="DW216" s="14">
        <f t="shared" si="3324"/>
      </c>
      <c r="DX216" s="14">
        <f t="shared" si="3325"/>
      </c>
      <c r="DY216" s="14">
        <f t="shared" si="3326"/>
      </c>
      <c r="DZ216" s="14">
        <f t="shared" si="3327"/>
      </c>
      <c r="EA216" s="14">
        <f t="shared" si="3328"/>
      </c>
      <c r="EB216" s="18"/>
      <c r="EC216" s="14">
        <f t="shared" ref="EC216:EC222" si="3362">_xlfn.STDEV.P(AJ216:DU216)</f>
      </c>
      <c r="ED216" s="14">
        <f>SUMPRODUCT(DN216:DT216,DN$61:DT$61)/SUM(DN$61:DT$61)</f>
      </c>
      <c r="EE216" s="14">
        <f>SUMPRODUCT(CR216:DT216,CR$61:DT$61)/SUM(CR$61:DT$61)</f>
      </c>
      <c r="EF216" s="16"/>
      <c r="EG216" s="9" t="s">
        <v>481</v>
      </c>
      <c r="EH216" s="9" t="s">
        <v>54</v>
      </c>
      <c r="EI216" s="14">
        <f>VLOOKUP($EG216,Data!$B:$CP,Daily!EI$10,0)/VLOOKUP($EG61,Data!$B:$CP,Daily!EI$10,0)</f>
      </c>
      <c r="EJ216" s="14">
        <f>VLOOKUP($EG216,Data!$B:$CP,Daily!EJ$10,0)/VLOOKUP($EG61,Data!$B:$CP,Daily!EJ$10,0)</f>
      </c>
      <c r="EK216" s="14">
        <f>VLOOKUP($EG216,Data!$B:$CP,Daily!EK$10,0)/VLOOKUP($EG61,Data!$B:$CP,Daily!EK$10,0)</f>
      </c>
      <c r="EL216" s="14">
        <f>VLOOKUP($EG216,Data!$B:$CP,Daily!EL$10,0)/VLOOKUP($EG61,Data!$B:$CP,Daily!EL$10,0)</f>
      </c>
      <c r="EM216" s="14">
        <f>VLOOKUP($EG216,Data!$B:$CP,Daily!EM$10,0)/VLOOKUP($EG61,Data!$B:$CP,Daily!EM$10,0)</f>
      </c>
      <c r="EN216" s="14">
        <f>VLOOKUP($EG216,Data!$B:$CP,Daily!EN$10,0)/VLOOKUP($EG61,Data!$B:$CP,Daily!EN$10,0)</f>
      </c>
      <c r="EO216" s="14">
        <f>VLOOKUP($EG216,Data!$B:$CP,Daily!EO$10,0)/VLOOKUP($EG61,Data!$B:$CP,Daily!EO$10,0)</f>
      </c>
      <c r="EP216" s="14">
        <f>VLOOKUP($EG216,Data!$B:$CP,Daily!EP$10,0)/VLOOKUP($EG61,Data!$B:$CP,Daily!EP$10,0)</f>
      </c>
      <c r="EQ216" s="14">
        <f>VLOOKUP($EG216,Data!$B:$CP,Daily!EQ$10,0)/VLOOKUP($EG61,Data!$B:$CP,Daily!EQ$10,0)</f>
      </c>
      <c r="ER216" s="14">
        <f>VLOOKUP($EG216,Data!$B:$CP,Daily!ER$10,0)/VLOOKUP($EG61,Data!$B:$CP,Daily!ER$10,0)</f>
      </c>
      <c r="ES216" s="14">
        <f>VLOOKUP($EG216,Data!$B:$CP,Daily!ES$10,0)/VLOOKUP($EG61,Data!$B:$CP,Daily!ES$10,0)</f>
      </c>
      <c r="ET216" s="14">
        <f>VLOOKUP($EG216,Data!$B:$CP,Daily!ET$10,0)/VLOOKUP($EG61,Data!$B:$CP,Daily!ET$10,0)</f>
      </c>
      <c r="EU216" s="14">
        <f>VLOOKUP($EG216,Data!$B:$CP,Daily!EU$10,0)/VLOOKUP($EG61,Data!$B:$CP,Daily!EU$10,0)</f>
      </c>
      <c r="EV216" s="14">
        <f>VLOOKUP($EG216,Data!$B:$CP,Daily!EV$10,0)/VLOOKUP($EG61,Data!$B:$CP,Daily!EV$10,0)</f>
      </c>
      <c r="EW216" s="14">
        <f>VLOOKUP($EG216,Data!$B:$CP,Daily!EW$10,0)/VLOOKUP($EG61,Data!$B:$CP,Daily!EW$10,0)</f>
      </c>
      <c r="EX216" s="14">
        <f>VLOOKUP($EG216,Data!$B:$CP,Daily!EX$10,0)/VLOOKUP($EG61,Data!$B:$CP,Daily!EX$10,0)</f>
      </c>
      <c r="EY216" s="14">
        <f>VLOOKUP($EG216,Data!$B:$CP,Daily!EY$10,0)/VLOOKUP($EG61,Data!$B:$CP,Daily!EY$10,0)</f>
      </c>
      <c r="EZ216" s="14">
        <f>VLOOKUP($EG216,Data!$B:$CP,Daily!EZ$10,0)/VLOOKUP($EG61,Data!$B:$CP,Daily!EZ$10,0)</f>
      </c>
      <c r="FA216" s="14">
        <f>VLOOKUP($EG216,Data!$B:$CP,Daily!FA$10,0)/VLOOKUP($EG61,Data!$B:$CP,Daily!FA$10,0)</f>
      </c>
      <c r="FB216" s="14">
        <f>VLOOKUP($EG216,Data!$B:$CP,Daily!FB$10,0)/VLOOKUP($EG61,Data!$B:$CP,Daily!FB$10,0)</f>
      </c>
      <c r="FC216" s="14">
        <f>VLOOKUP($EG216,Data!$B:$CP,Daily!FC$10,0)/VLOOKUP($EG61,Data!$B:$CP,Daily!FC$10,0)</f>
      </c>
      <c r="FD216" s="14">
        <f>VLOOKUP($EG216,Data!$B:$CP,Daily!FD$10,0)/VLOOKUP($EG61,Data!$B:$CP,Daily!FD$10,0)</f>
      </c>
      <c r="FE216" s="14">
        <f>VLOOKUP($EG216,Data!$B:$CP,Daily!FE$10,0)/VLOOKUP($EG61,Data!$B:$CP,Daily!FE$10,0)</f>
      </c>
      <c r="FF216" s="14">
        <f>VLOOKUP($EG216,Data!$B:$CP,Daily!FF$10,0)/VLOOKUP($EG61,Data!$B:$CP,Daily!FF$10,0)</f>
      </c>
      <c r="FG216" s="14">
        <f>VLOOKUP($EG216,Data!$B:$CP,Daily!FG$10,0)/VLOOKUP($EG61,Data!$B:$CP,Daily!FG$10,0)</f>
      </c>
      <c r="FH216" s="14">
        <f>VLOOKUP($EG216,Data!$B:$CP,Daily!FH$10,0)/VLOOKUP($EG61,Data!$B:$CP,Daily!FH$10,0)</f>
      </c>
      <c r="FI216" s="14">
        <f>VLOOKUP($EG216,Data!$B:$CP,Daily!FI$10,0)/VLOOKUP($EG61,Data!$B:$CP,Daily!FI$10,0)</f>
      </c>
      <c r="FJ216" s="14">
        <f>VLOOKUP($EG216,Data!$B:$CP,Daily!FJ$10,0)/VLOOKUP($EG61,Data!$B:$CP,Daily!FJ$10,0)</f>
      </c>
      <c r="FK216" s="14">
        <f>VLOOKUP($EG216,Data!$B:$CP,Daily!FK$10,0)/VLOOKUP($EG61,Data!$B:$CP,Daily!FK$10,0)</f>
      </c>
      <c r="FL216" s="14">
        <f>VLOOKUP($EG216,Data!$B:$CP,Daily!FL$10,0)/VLOOKUP($EG61,Data!$B:$CP,Daily!FL$10,0)</f>
      </c>
      <c r="FM216" s="14">
        <f>VLOOKUP($EG216,Data!$B:$CP,Daily!FM$10,0)/VLOOKUP($EG61,Data!$B:$CP,Daily!FM$10,0)</f>
      </c>
      <c r="FN216" s="14">
        <f>VLOOKUP($EG216,Data!$B:$CP,Daily!FN$10,0)/VLOOKUP($EG61,Data!$B:$CP,Daily!FN$10,0)</f>
      </c>
      <c r="FO216" s="14">
        <f>VLOOKUP($EG216,Data!$B:$CP,Daily!FO$10,0)/VLOOKUP($EG61,Data!$B:$CP,Daily!FO$10,0)</f>
      </c>
      <c r="FP216" s="14">
        <f>VLOOKUP($EG216,Data!$B:$CP,Daily!FP$10,0)/VLOOKUP($EG61,Data!$B:$CP,Daily!FP$10,0)</f>
      </c>
      <c r="FQ216" s="14">
        <f>VLOOKUP($EG216,Data!$B:$CP,Daily!FQ$10,0)/VLOOKUP($EG61,Data!$B:$CP,Daily!FQ$10,0)</f>
      </c>
      <c r="FR216" s="14">
        <f>VLOOKUP($EG216,Data!$B:$CP,Daily!FR$10,0)/VLOOKUP($EG61,Data!$B:$CP,Daily!FR$10,0)</f>
      </c>
      <c r="FS216" s="14">
        <f>VLOOKUP($EG216,Data!$B:$CP,Daily!FS$10,0)/VLOOKUP($EG61,Data!$B:$CP,Daily!FS$10,0)</f>
      </c>
      <c r="FT216" s="14">
        <f>VLOOKUP($EG216,Data!$B:$CP,Daily!FT$10,0)/VLOOKUP($EG61,Data!$B:$CP,Daily!FT$10,0)</f>
      </c>
      <c r="FU216" s="14">
        <f>VLOOKUP($EG216,Data!$B:$CP,Daily!FU$10,0)/VLOOKUP($EG61,Data!$B:$CP,Daily!FU$10,0)</f>
      </c>
      <c r="FV216" s="14">
        <f>VLOOKUP($EG216,Data!$B:$CP,Daily!FV$10,0)/VLOOKUP($EG61,Data!$B:$CP,Daily!FV$10,0)</f>
      </c>
      <c r="FW216" s="14">
        <f>VLOOKUP($EG216,Data!$B:$CP,Daily!FW$10,0)/VLOOKUP($EG61,Data!$B:$CP,Daily!FW$10,0)</f>
      </c>
      <c r="FX216" s="14">
        <f>VLOOKUP($EG216,Data!$B:$CP,Daily!FX$10,0)/VLOOKUP($EG61,Data!$B:$CP,Daily!FX$10,0)</f>
      </c>
      <c r="FY216" s="14">
        <f>VLOOKUP($EG216,Data!$B:$CP,Daily!FY$10,0)/VLOOKUP($EG61,Data!$B:$CP,Daily!FY$10,0)</f>
      </c>
      <c r="FZ216" s="14">
        <f>VLOOKUP($EG216,Data!$B:$CP,Daily!FZ$10,0)/VLOOKUP($EG61,Data!$B:$CP,Daily!FZ$10,0)</f>
      </c>
      <c r="GA216" s="14">
        <f>VLOOKUP($EG216,Data!$B:$CP,Daily!GA$10,0)/VLOOKUP($EG61,Data!$B:$CP,Daily!GA$10,0)</f>
      </c>
      <c r="GB216" s="14">
        <f>VLOOKUP($EG216,Data!$B:$CP,Daily!GB$10,0)/VLOOKUP($EG61,Data!$B:$CP,Daily!GB$10,0)</f>
      </c>
      <c r="GC216" s="14">
        <f>VLOOKUP($EG216,Data!$B:$CP,Daily!GC$10,0)/VLOOKUP($EG61,Data!$B:$CP,Daily!GC$10,0)</f>
      </c>
      <c r="GD216" s="14">
        <f>VLOOKUP($EG216,Data!$B:$CP,Daily!GD$10,0)/VLOOKUP($EG61,Data!$B:$CP,Daily!GD$10,0)</f>
      </c>
      <c r="GE216" s="14">
        <f>VLOOKUP($EG216,Data!$B:$CP,Daily!GE$10,0)/VLOOKUP($EG61,Data!$B:$CP,Daily!GE$10,0)</f>
      </c>
      <c r="GF216" s="14">
        <f>VLOOKUP($EG216,Data!$B:$CP,Daily!GF$10,0)/VLOOKUP($EG61,Data!$B:$CP,Daily!GF$10,0)</f>
      </c>
      <c r="GG216" s="14">
        <f>VLOOKUP($EG216,Data!$B:$CP,Daily!GG$10,0)/VLOOKUP($EG61,Data!$B:$CP,Daily!GG$10,0)</f>
      </c>
      <c r="GH216" s="14">
        <f>VLOOKUP($EG216,Data!$B:$CP,Daily!GH$10,0)/VLOOKUP($EG61,Data!$B:$CP,Daily!GH$10,0)</f>
      </c>
      <c r="GI216" s="14">
        <f>VLOOKUP($EG216,Data!$B:$CP,Daily!GI$10,0)/VLOOKUP($EG61,Data!$B:$CP,Daily!GI$10,0)</f>
      </c>
      <c r="GJ216" s="14">
        <f>VLOOKUP($EG216,Data!$B:$CP,Daily!GJ$10,0)/VLOOKUP($EG61,Data!$B:$CP,Daily!GJ$10,0)</f>
      </c>
      <c r="GK216" s="14">
        <f>VLOOKUP($EG216,Data!$B:$CP,Daily!GK$10,0)/VLOOKUP($EG61,Data!$B:$CP,Daily!GK$10,0)</f>
      </c>
      <c r="GL216" s="14">
        <f>VLOOKUP($EG216,Data!$B:$CP,Daily!GL$10,0)/VLOOKUP($EG61,Data!$B:$CP,Daily!GL$10,0)</f>
      </c>
      <c r="GM216" s="14">
        <f>VLOOKUP($EG216,Data!$B:$CP,Daily!GM$10,0)/VLOOKUP($EG61,Data!$B:$CP,Daily!GM$10,0)</f>
      </c>
      <c r="GN216" s="14">
        <f>VLOOKUP($EG216,Data!$B:$CP,Daily!GN$10,0)/VLOOKUP($EG61,Data!$B:$CP,Daily!GN$10,0)</f>
      </c>
      <c r="GO216" s="14">
        <f>VLOOKUP($EG216,Data!$B:$CP,Daily!GO$10,0)/VLOOKUP($EG61,Data!$B:$CP,Daily!GO$10,0)</f>
      </c>
      <c r="GP216" s="14">
        <f>VLOOKUP($EG216,Data!$B:$CP,Daily!GP$10,0)/VLOOKUP($EG61,Data!$B:$CP,Daily!GP$10,0)</f>
      </c>
      <c r="GQ216" s="14">
        <f>VLOOKUP($EG216,Data!$B:$CP,Daily!GQ$10,0)/VLOOKUP($EG61,Data!$B:$CP,Daily!GQ$10,0)</f>
      </c>
      <c r="GR216" s="14">
        <f>VLOOKUP($EG216,Data!$B:$CP,Daily!GR$10,0)/VLOOKUP($EG61,Data!$B:$CP,Daily!GR$10,0)</f>
      </c>
      <c r="GS216" s="14">
        <f>VLOOKUP($EG216,Data!$B:$CP,Daily!GS$10,0)/VLOOKUP($EG61,Data!$B:$CP,Daily!GS$10,0)</f>
      </c>
      <c r="GT216" s="14">
        <f>VLOOKUP($EG216,Data!$B:$CP,Daily!GT$10,0)/VLOOKUP($EG61,Data!$B:$CP,Daily!GT$10,0)</f>
      </c>
      <c r="GU216" s="14">
        <f>VLOOKUP($EG216,Data!$B:$CP,Daily!GU$10,0)/VLOOKUP($EG61,Data!$B:$CP,Daily!GU$10,0)</f>
      </c>
      <c r="GV216" s="14">
        <f>VLOOKUP($EG216,Data!$B:$CP,Daily!GV$10,0)/VLOOKUP($EG61,Data!$B:$CP,Daily!GV$10,0)</f>
      </c>
      <c r="GW216" s="14">
        <f>VLOOKUP($EG216,Data!$B:$CP,Daily!GW$10,0)/VLOOKUP($EG61,Data!$B:$CP,Daily!GW$10,0)</f>
      </c>
      <c r="GX216" s="14">
        <f>VLOOKUP($EG216,Data!$B:$CP,Daily!GX$10,0)/VLOOKUP($EG61,Data!$B:$CP,Daily!GX$10,0)</f>
      </c>
      <c r="GY216" s="14">
        <f>VLOOKUP($EG216,Data!$B:$CP,Daily!GY$10,0)/VLOOKUP($EG61,Data!$B:$CP,Daily!GY$10,0)</f>
      </c>
      <c r="GZ216" s="14">
        <f>VLOOKUP($EG216,Data!$B:$CP,Daily!GZ$10,0)/VLOOKUP($EG61,Data!$B:$CP,Daily!GZ$10,0)</f>
      </c>
      <c r="HA216" s="14">
        <f>VLOOKUP($EG216,Data!$B:$CP,Daily!HA$10,0)/VLOOKUP($EG61,Data!$B:$CP,Daily!HA$10,0)</f>
      </c>
      <c r="HB216" s="14">
        <f>VLOOKUP($EG216,Data!$B:$CP,Daily!HB$10,0)/VLOOKUP($EG61,Data!$B:$CP,Daily!HB$10,0)</f>
      </c>
      <c r="HC216" s="14">
        <f>VLOOKUP($EG216,Data!$B:$CP,Daily!HC$10,0)/VLOOKUP($EG61,Data!$B:$CP,Daily!HC$10,0)</f>
      </c>
      <c r="HD216" s="14">
        <f>VLOOKUP($EG216,Data!$B:$CP,Daily!HD$10,0)/VLOOKUP($EG61,Data!$B:$CP,Daily!HD$10,0)</f>
      </c>
      <c r="HE216" s="14">
        <f>VLOOKUP($EG216,Data!$B:$CP,Daily!HE$10,0)/VLOOKUP($EG61,Data!$B:$CP,Daily!HE$10,0)</f>
      </c>
      <c r="HF216" s="14">
        <f>VLOOKUP($EG216,Data!$B:$CP,Daily!HF$10,0)/VLOOKUP($EG61,Data!$B:$CP,Daily!HF$10,0)</f>
      </c>
      <c r="HG216" s="14">
        <f>VLOOKUP($EG216,Data!$B:$CP,Daily!HG$10,0)/VLOOKUP($EG61,Data!$B:$CP,Daily!HG$10,0)</f>
      </c>
      <c r="HH216" s="14">
        <f>VLOOKUP($EG216,Data!$B:$CP,Daily!HH$10,0)/VLOOKUP($EG61,Data!$B:$CP,Daily!HH$10,0)</f>
      </c>
      <c r="HI216" s="14">
        <f>VLOOKUP($EG216,Data!$B:$CP,Daily!HI$10,0)/VLOOKUP($EG61,Data!$B:$CP,Daily!HI$10,0)</f>
      </c>
      <c r="HJ216" s="14">
        <f>VLOOKUP($EG216,Data!$B:$CP,Daily!HJ$10,0)/VLOOKUP($EG61,Data!$B:$CP,Daily!HJ$10,0)</f>
      </c>
      <c r="HK216" s="14">
        <f>VLOOKUP($EG216,Data!$B:$CP,Daily!HK$10,0)/VLOOKUP($EG61,Data!$B:$CP,Daily!HK$10,0)</f>
      </c>
      <c r="HL216" s="14">
        <f>VLOOKUP($EG216,Data!$B:$CP,Daily!HL$10,0)/VLOOKUP($EG61,Data!$B:$CP,Daily!HL$10,0)</f>
      </c>
      <c r="HM216" s="14">
        <f>VLOOKUP($EG216,Data!$B:$CP,Daily!HM$10,0)/VLOOKUP($EG61,Data!$B:$CP,Daily!HM$10,0)</f>
      </c>
      <c r="HN216" s="14">
        <f>VLOOKUP($EG216,Data!$B:$CP,Daily!HN$10,0)/VLOOKUP($EG61,Data!$B:$CP,Daily!HN$10,0)</f>
      </c>
      <c r="HO216" s="14">
        <f>VLOOKUP($EG216,Data!$B:$CP,Daily!HO$10,0)/VLOOKUP($EG61,Data!$B:$CP,Daily!HO$10,0)</f>
      </c>
      <c r="HP216" s="14">
        <f>VLOOKUP($EG216,Data!$B:$CP,Daily!HP$10,0)/VLOOKUP($EG61,Data!$B:$CP,Daily!HP$10,0)</f>
      </c>
      <c r="HQ216" s="14">
        <f>VLOOKUP($EG216,Data!$B:$CP,Daily!HQ$10,0)/VLOOKUP($EG61,Data!$B:$CP,Daily!HQ$10,0)</f>
      </c>
      <c r="HR216" s="14">
        <f>VLOOKUP($EG216,Data!$B:$CP,Daily!HR$10,0)/VLOOKUP($EG61,Data!$B:$CP,Daily!HR$10,0)</f>
      </c>
      <c r="HS216" s="14">
        <f>VLOOKUP($EG216,Data!$B:$CP,Daily!HS$10,0)/VLOOKUP($EG61,Data!$B:$CP,Daily!HS$10,0)</f>
      </c>
      <c r="HT216" s="14">
        <f>VLOOKUP($EG216,Data!$B:$CP,Daily!HT$10,0)/VLOOKUP($EG61,Data!$B:$CP,Daily!HT$10,0)</f>
      </c>
      <c r="HU216" s="17"/>
      <c r="HV216" s="52">
        <f t="shared" si="3331"/>
      </c>
      <c r="HW216" s="52">
        <f t="shared" si="3332"/>
      </c>
      <c r="HX216" s="52">
        <f t="shared" si="3333"/>
      </c>
      <c r="HY216" s="52">
        <f t="shared" si="3334"/>
      </c>
      <c r="HZ216" s="52">
        <f t="shared" si="3335"/>
      </c>
      <c r="IA216" s="55"/>
      <c r="IB216" s="14">
        <f t="shared" si="3336"/>
      </c>
      <c r="IC216" s="14">
        <f>SUMPRODUCT(HM216:HS216,HM$61:HS$61)/SUM(HM$61:HS$61)</f>
      </c>
      <c r="ID216" s="14">
        <f>SUMPRODUCT(GQ216:HS216,GQ$61:HS$61)/SUM(GQ$61:HS$61)</f>
      </c>
      <c r="IE216" s="16"/>
      <c r="IF216" s="9" t="s">
        <v>482</v>
      </c>
      <c r="IG216" s="9" t="s">
        <v>54</v>
      </c>
      <c r="IH216" s="14">
        <f>VLOOKUP($IF216,Data!$B:$CP,Daily!IH$10,0)/VLOOKUP($IF61,Data!$B:$CP,Daily!IH$10,0)</f>
      </c>
      <c r="II216" s="14">
        <f>VLOOKUP($IF216,Data!$B:$CP,Daily!II$10,0)/VLOOKUP($IF61,Data!$B:$CP,Daily!II$10,0)</f>
      </c>
      <c r="IJ216" s="14">
        <f>VLOOKUP($IF216,Data!$B:$CP,Daily!IJ$10,0)/VLOOKUP($IF61,Data!$B:$CP,Daily!IJ$10,0)</f>
      </c>
      <c r="IK216" s="14">
        <f>VLOOKUP($IF216,Data!$B:$CP,Daily!IK$10,0)/VLOOKUP($IF61,Data!$B:$CP,Daily!IK$10,0)</f>
      </c>
      <c r="IL216" s="14">
        <f>VLOOKUP($IF216,Data!$B:$CP,Daily!IL$10,0)/VLOOKUP($IF61,Data!$B:$CP,Daily!IL$10,0)</f>
      </c>
      <c r="IM216" s="14">
        <f>VLOOKUP($IF216,Data!$B:$CP,Daily!IM$10,0)/VLOOKUP($IF61,Data!$B:$CP,Daily!IM$10,0)</f>
      </c>
      <c r="IN216" s="14">
        <f>VLOOKUP($IF216,Data!$B:$CP,Daily!IN$10,0)/VLOOKUP($IF61,Data!$B:$CP,Daily!IN$10,0)</f>
      </c>
      <c r="IO216" s="14">
        <f>VLOOKUP($IF216,Data!$B:$CP,Daily!IO$10,0)/VLOOKUP($IF61,Data!$B:$CP,Daily!IO$10,0)</f>
      </c>
      <c r="IP216" s="14">
        <f>VLOOKUP($IF216,Data!$B:$CP,Daily!IP$10,0)/VLOOKUP($IF61,Data!$B:$CP,Daily!IP$10,0)</f>
      </c>
      <c r="IQ216" s="14">
        <f>VLOOKUP($IF216,Data!$B:$CP,Daily!IQ$10,0)/VLOOKUP($IF61,Data!$B:$CP,Daily!IQ$10,0)</f>
      </c>
      <c r="IR216" s="14">
        <f>VLOOKUP($IF216,Data!$B:$CP,Daily!IR$10,0)/VLOOKUP($IF61,Data!$B:$CP,Daily!IR$10,0)</f>
      </c>
      <c r="IS216" s="14">
        <f>VLOOKUP($IF216,Data!$B:$CP,Daily!IS$10,0)/VLOOKUP($IF61,Data!$B:$CP,Daily!IS$10,0)</f>
      </c>
      <c r="IT216" s="14">
        <f>VLOOKUP($IF216,Data!$B:$CP,Daily!IT$10,0)/VLOOKUP($IF61,Data!$B:$CP,Daily!IT$10,0)</f>
      </c>
      <c r="IU216" s="14">
        <f>VLOOKUP($IF216,Data!$B:$CP,Daily!IU$10,0)/VLOOKUP($IF61,Data!$B:$CP,Daily!IU$10,0)</f>
      </c>
      <c r="IV216" s="14">
        <f>VLOOKUP($IF216,Data!$B:$CP,Daily!IV$10,0)/VLOOKUP($IF61,Data!$B:$CP,Daily!IV$10,0)</f>
      </c>
      <c r="IW216" s="14">
        <f>VLOOKUP($IF216,Data!$B:$CP,Daily!IW$10,0)/VLOOKUP($IF61,Data!$B:$CP,Daily!IW$10,0)</f>
      </c>
      <c r="IX216" s="14">
        <f>VLOOKUP($IF216,Data!$B:$CP,Daily!IX$10,0)/VLOOKUP($IF61,Data!$B:$CP,Daily!IX$10,0)</f>
      </c>
      <c r="IY216" s="14">
        <f>VLOOKUP($IF216,Data!$B:$CP,Daily!IY$10,0)/VLOOKUP($IF61,Data!$B:$CP,Daily!IY$10,0)</f>
      </c>
      <c r="IZ216" s="14">
        <f>VLOOKUP($IF216,Data!$B:$CP,Daily!IZ$10,0)/VLOOKUP($IF61,Data!$B:$CP,Daily!IZ$10,0)</f>
      </c>
      <c r="JA216" s="14">
        <f>VLOOKUP($IF216,Data!$B:$CP,Daily!JA$10,0)/VLOOKUP($IF61,Data!$B:$CP,Daily!JA$10,0)</f>
      </c>
      <c r="JB216" s="14">
        <f>VLOOKUP($IF216,Data!$B:$CP,Daily!JB$10,0)/VLOOKUP($IF61,Data!$B:$CP,Daily!JB$10,0)</f>
      </c>
      <c r="JC216" s="14">
        <f>VLOOKUP($IF216,Data!$B:$CP,Daily!JC$10,0)/VLOOKUP($IF61,Data!$B:$CP,Daily!JC$10,0)</f>
      </c>
      <c r="JD216" s="14">
        <f>VLOOKUP($IF216,Data!$B:$CP,Daily!JD$10,0)/VLOOKUP($IF61,Data!$B:$CP,Daily!JD$10,0)</f>
      </c>
      <c r="JE216" s="14">
        <f>VLOOKUP($IF216,Data!$B:$CP,Daily!JE$10,0)/VLOOKUP($IF61,Data!$B:$CP,Daily!JE$10,0)</f>
      </c>
      <c r="JF216" s="14">
        <f>VLOOKUP($IF216,Data!$B:$CP,Daily!JF$10,0)/VLOOKUP($IF61,Data!$B:$CP,Daily!JF$10,0)</f>
      </c>
      <c r="JG216" s="14">
        <f>VLOOKUP($IF216,Data!$B:$CP,Daily!JG$10,0)/VLOOKUP($IF61,Data!$B:$CP,Daily!JG$10,0)</f>
      </c>
      <c r="JH216" s="14">
        <f>VLOOKUP($IF216,Data!$B:$CP,Daily!JH$10,0)/VLOOKUP($IF61,Data!$B:$CP,Daily!JH$10,0)</f>
      </c>
      <c r="JI216" s="14">
        <f>VLOOKUP($IF216,Data!$B:$CP,Daily!JI$10,0)/VLOOKUP($IF61,Data!$B:$CP,Daily!JI$10,0)</f>
      </c>
      <c r="JJ216" s="14">
        <f>VLOOKUP($IF216,Data!$B:$CP,Daily!JJ$10,0)/VLOOKUP($IF61,Data!$B:$CP,Daily!JJ$10,0)</f>
      </c>
      <c r="JK216" s="14">
        <f>VLOOKUP($IF216,Data!$B:$CP,Daily!JK$10,0)/VLOOKUP($IF61,Data!$B:$CP,Daily!JK$10,0)</f>
      </c>
      <c r="JL216" s="14">
        <f>VLOOKUP($IF216,Data!$B:$CP,Daily!JL$10,0)/VLOOKUP($IF61,Data!$B:$CP,Daily!JL$10,0)</f>
      </c>
      <c r="JM216" s="14">
        <f>VLOOKUP($IF216,Data!$B:$CP,Daily!JM$10,0)/VLOOKUP($IF61,Data!$B:$CP,Daily!JM$10,0)</f>
      </c>
      <c r="JN216" s="14">
        <f>VLOOKUP($IF216,Data!$B:$CP,Daily!JN$10,0)/VLOOKUP($IF61,Data!$B:$CP,Daily!JN$10,0)</f>
      </c>
      <c r="JO216" s="14">
        <f>VLOOKUP($IF216,Data!$B:$CP,Daily!JO$10,0)/VLOOKUP($IF61,Data!$B:$CP,Daily!JO$10,0)</f>
      </c>
      <c r="JP216" s="14">
        <f>VLOOKUP($IF216,Data!$B:$CP,Daily!JP$10,0)/VLOOKUP($IF61,Data!$B:$CP,Daily!JP$10,0)</f>
      </c>
      <c r="JQ216" s="14">
        <f>VLOOKUP($IF216,Data!$B:$CP,Daily!JQ$10,0)/VLOOKUP($IF61,Data!$B:$CP,Daily!JQ$10,0)</f>
      </c>
      <c r="JR216" s="14">
        <f>VLOOKUP($IF216,Data!$B:$CP,Daily!JR$10,0)/VLOOKUP($IF61,Data!$B:$CP,Daily!JR$10,0)</f>
      </c>
      <c r="JS216" s="14">
        <f>VLOOKUP($IF216,Data!$B:$CP,Daily!JS$10,0)/VLOOKUP($IF61,Data!$B:$CP,Daily!JS$10,0)</f>
      </c>
      <c r="JT216" s="14">
        <f>VLOOKUP($IF216,Data!$B:$CP,Daily!JT$10,0)/VLOOKUP($IF61,Data!$B:$CP,Daily!JT$10,0)</f>
      </c>
      <c r="JU216" s="14">
        <f>VLOOKUP($IF216,Data!$B:$CP,Daily!JU$10,0)/VLOOKUP($IF61,Data!$B:$CP,Daily!JU$10,0)</f>
      </c>
      <c r="JV216" s="14">
        <f>VLOOKUP($IF216,Data!$B:$CP,Daily!JV$10,0)/VLOOKUP($IF61,Data!$B:$CP,Daily!JV$10,0)</f>
      </c>
      <c r="JW216" s="14">
        <f>VLOOKUP($IF216,Data!$B:$CP,Daily!JW$10,0)/VLOOKUP($IF61,Data!$B:$CP,Daily!JW$10,0)</f>
      </c>
      <c r="JX216" s="14">
        <f>VLOOKUP($IF216,Data!$B:$CP,Daily!JX$10,0)/VLOOKUP($IF61,Data!$B:$CP,Daily!JX$10,0)</f>
      </c>
      <c r="JY216" s="14">
        <f>VLOOKUP($IF216,Data!$B:$CP,Daily!JY$10,0)/VLOOKUP($IF61,Data!$B:$CP,Daily!JY$10,0)</f>
      </c>
      <c r="JZ216" s="14">
        <f>VLOOKUP($IF216,Data!$B:$CP,Daily!JZ$10,0)/VLOOKUP($IF61,Data!$B:$CP,Daily!JZ$10,0)</f>
      </c>
      <c r="KA216" s="14">
        <f>VLOOKUP($IF216,Data!$B:$CP,Daily!KA$10,0)/VLOOKUP($IF61,Data!$B:$CP,Daily!KA$10,0)</f>
      </c>
      <c r="KB216" s="14">
        <f>VLOOKUP($IF216,Data!$B:$CP,Daily!KB$10,0)/VLOOKUP($IF61,Data!$B:$CP,Daily!KB$10,0)</f>
      </c>
      <c r="KC216" s="14">
        <f>VLOOKUP($IF216,Data!$B:$CP,Daily!KC$10,0)/VLOOKUP($IF61,Data!$B:$CP,Daily!KC$10,0)</f>
      </c>
      <c r="KD216" s="14">
        <f>VLOOKUP($IF216,Data!$B:$CP,Daily!KD$10,0)/VLOOKUP($IF61,Data!$B:$CP,Daily!KD$10,0)</f>
      </c>
      <c r="KE216" s="14">
        <f>VLOOKUP($IF216,Data!$B:$CP,Daily!KE$10,0)/VLOOKUP($IF61,Data!$B:$CP,Daily!KE$10,0)</f>
      </c>
      <c r="KF216" s="14">
        <f>VLOOKUP($IF216,Data!$B:$CP,Daily!KF$10,0)/VLOOKUP($IF61,Data!$B:$CP,Daily!KF$10,0)</f>
      </c>
      <c r="KG216" s="14">
        <f>VLOOKUP($IF216,Data!$B:$CP,Daily!KG$10,0)/VLOOKUP($IF61,Data!$B:$CP,Daily!KG$10,0)</f>
      </c>
      <c r="KH216" s="14">
        <f>VLOOKUP($IF216,Data!$B:$CP,Daily!KH$10,0)/VLOOKUP($IF61,Data!$B:$CP,Daily!KH$10,0)</f>
      </c>
      <c r="KI216" s="14">
        <f>VLOOKUP($IF216,Data!$B:$CP,Daily!KI$10,0)/VLOOKUP($IF61,Data!$B:$CP,Daily!KI$10,0)</f>
      </c>
      <c r="KJ216" s="14">
        <f>VLOOKUP($IF216,Data!$B:$CP,Daily!KJ$10,0)/VLOOKUP($IF61,Data!$B:$CP,Daily!KJ$10,0)</f>
      </c>
      <c r="KK216" s="14">
        <f>VLOOKUP($IF216,Data!$B:$CP,Daily!KK$10,0)/VLOOKUP($IF61,Data!$B:$CP,Daily!KK$10,0)</f>
      </c>
      <c r="KL216" s="14">
        <f>VLOOKUP($IF216,Data!$B:$CP,Daily!KL$10,0)/VLOOKUP($IF61,Data!$B:$CP,Daily!KL$10,0)</f>
      </c>
      <c r="KM216" s="14">
        <f>VLOOKUP($IF216,Data!$B:$CP,Daily!KM$10,0)/VLOOKUP($IF61,Data!$B:$CP,Daily!KM$10,0)</f>
      </c>
      <c r="KN216" s="14">
        <f>VLOOKUP($IF216,Data!$B:$CP,Daily!KN$10,0)/VLOOKUP($IF61,Data!$B:$CP,Daily!KN$10,0)</f>
      </c>
      <c r="KO216" s="14">
        <f>VLOOKUP($IF216,Data!$B:$CP,Daily!KO$10,0)/VLOOKUP($IF61,Data!$B:$CP,Daily!KO$10,0)</f>
      </c>
      <c r="KP216" s="14">
        <f>VLOOKUP($IF216,Data!$B:$CP,Daily!KP$10,0)/VLOOKUP($IF61,Data!$B:$CP,Daily!KP$10,0)</f>
      </c>
      <c r="KQ216" s="14">
        <f>VLOOKUP($IF216,Data!$B:$CP,Daily!KQ$10,0)/VLOOKUP($IF61,Data!$B:$CP,Daily!KQ$10,0)</f>
      </c>
      <c r="KR216" s="14">
        <f>VLOOKUP($IF216,Data!$B:$CP,Daily!KR$10,0)/VLOOKUP($IF61,Data!$B:$CP,Daily!KR$10,0)</f>
      </c>
      <c r="KS216" s="14">
        <f>VLOOKUP($IF216,Data!$B:$CP,Daily!KS$10,0)/VLOOKUP($IF61,Data!$B:$CP,Daily!KS$10,0)</f>
      </c>
      <c r="KT216" s="14">
        <f>VLOOKUP($IF216,Data!$B:$CP,Daily!KT$10,0)/VLOOKUP($IF61,Data!$B:$CP,Daily!KT$10,0)</f>
      </c>
      <c r="KU216" s="14">
        <f>VLOOKUP($IF216,Data!$B:$CP,Daily!KU$10,0)/VLOOKUP($IF61,Data!$B:$CP,Daily!KU$10,0)</f>
      </c>
      <c r="KV216" s="14">
        <f>VLOOKUP($IF216,Data!$B:$CP,Daily!KV$10,0)/VLOOKUP($IF61,Data!$B:$CP,Daily!KV$10,0)</f>
      </c>
      <c r="KW216" s="14">
        <f>VLOOKUP($IF216,Data!$B:$CP,Daily!KW$10,0)/VLOOKUP($IF61,Data!$B:$CP,Daily!KW$10,0)</f>
      </c>
      <c r="KX216" s="14">
        <f>VLOOKUP($IF216,Data!$B:$CP,Daily!KX$10,0)/VLOOKUP($IF61,Data!$B:$CP,Daily!KX$10,0)</f>
      </c>
      <c r="KY216" s="14">
        <f>VLOOKUP($IF216,Data!$B:$CP,Daily!KY$10,0)/VLOOKUP($IF61,Data!$B:$CP,Daily!KY$10,0)</f>
      </c>
      <c r="KZ216" s="14">
        <f>VLOOKUP($IF216,Data!$B:$CP,Daily!KZ$10,0)/VLOOKUP($IF61,Data!$B:$CP,Daily!KZ$10,0)</f>
      </c>
      <c r="LA216" s="14">
        <f>VLOOKUP($IF216,Data!$B:$CP,Daily!LA$10,0)/VLOOKUP($IF61,Data!$B:$CP,Daily!LA$10,0)</f>
      </c>
      <c r="LB216" s="14">
        <f>VLOOKUP($IF216,Data!$B:$CP,Daily!LB$10,0)/VLOOKUP($IF61,Data!$B:$CP,Daily!LB$10,0)</f>
      </c>
      <c r="LC216" s="14">
        <f>VLOOKUP($IF216,Data!$B:$CP,Daily!LC$10,0)/VLOOKUP($IF61,Data!$B:$CP,Daily!LC$10,0)</f>
      </c>
      <c r="LD216" s="14">
        <f>VLOOKUP($IF216,Data!$B:$CP,Daily!LD$10,0)/VLOOKUP($IF61,Data!$B:$CP,Daily!LD$10,0)</f>
      </c>
      <c r="LE216" s="14">
        <f>VLOOKUP($IF216,Data!$B:$CP,Daily!LE$10,0)/VLOOKUP($IF61,Data!$B:$CP,Daily!LE$10,0)</f>
      </c>
      <c r="LF216" s="14">
        <f>VLOOKUP($IF216,Data!$B:$CP,Daily!LF$10,0)/VLOOKUP($IF61,Data!$B:$CP,Daily!LF$10,0)</f>
      </c>
      <c r="LG216" s="14">
        <f>VLOOKUP($IF216,Data!$B:$CP,Daily!LG$10,0)/VLOOKUP($IF61,Data!$B:$CP,Daily!LG$10,0)</f>
      </c>
      <c r="LH216" s="14">
        <f>VLOOKUP($IF216,Data!$B:$CP,Daily!LH$10,0)/VLOOKUP($IF61,Data!$B:$CP,Daily!LH$10,0)</f>
      </c>
      <c r="LI216" s="14">
        <f>VLOOKUP($IF216,Data!$B:$CP,Daily!LI$10,0)/VLOOKUP($IF61,Data!$B:$CP,Daily!LI$10,0)</f>
      </c>
      <c r="LJ216" s="14">
        <f>VLOOKUP($IF216,Data!$B:$CP,Daily!LJ$10,0)/VLOOKUP($IF61,Data!$B:$CP,Daily!LJ$10,0)</f>
      </c>
      <c r="LK216" s="14">
        <f>VLOOKUP($IF216,Data!$B:$CP,Daily!LK$10,0)/VLOOKUP($IF61,Data!$B:$CP,Daily!LK$10,0)</f>
      </c>
      <c r="LL216" s="14">
        <f>VLOOKUP($IF216,Data!$B:$CP,Daily!LL$10,0)/VLOOKUP($IF61,Data!$B:$CP,Daily!LL$10,0)</f>
      </c>
      <c r="LM216" s="14">
        <f>VLOOKUP($IF216,Data!$B:$CP,Daily!LM$10,0)/VLOOKUP($IF61,Data!$B:$CP,Daily!LM$10,0)</f>
      </c>
      <c r="LN216" s="14">
        <f>VLOOKUP($IF216,Data!$B:$CP,Daily!LN$10,0)/VLOOKUP($IF61,Data!$B:$CP,Daily!LN$10,0)</f>
      </c>
      <c r="LO216" s="14">
        <f>VLOOKUP($IF216,Data!$B:$CP,Daily!LO$10,0)/VLOOKUP($IF61,Data!$B:$CP,Daily!LO$10,0)</f>
      </c>
      <c r="LP216" s="14">
        <f>VLOOKUP($IF216,Data!$B:$CP,Daily!LP$10,0)/VLOOKUP($IF61,Data!$B:$CP,Daily!LP$10,0)</f>
      </c>
      <c r="LQ216" s="14">
        <f>VLOOKUP($IF216,Data!$B:$CP,Daily!LQ$10,0)/VLOOKUP($IF61,Data!$B:$CP,Daily!LQ$10,0)</f>
      </c>
      <c r="LR216" s="14">
        <f>VLOOKUP($IF216,Data!$B:$CP,Daily!LR$10,0)/VLOOKUP($IF61,Data!$B:$CP,Daily!LR$10,0)</f>
      </c>
      <c r="LS216" s="14">
        <f>VLOOKUP($IF216,Data!$B:$CP,Daily!LS$10,0)/VLOOKUP($IF61,Data!$B:$CP,Daily!LS$10,0)</f>
      </c>
      <c r="LU216" s="52">
        <f t="shared" ref="LU216:LU220" si="3363">_xlfn.QUARTILE.INC($IH216:$LR216,1)</f>
      </c>
      <c r="LV216" s="52">
        <f t="shared" ref="LV216:LV220" si="3364">_xlfn.QUARTILE.INC($IH216:$LR216,3)</f>
      </c>
      <c r="LW216" s="52">
        <f t="shared" ref="LW216:LW217" si="3365">LV216-LU216</f>
      </c>
      <c r="LX216" s="52">
        <f t="shared" ref="LX216:LX217" si="3366">LV216+(0.75*LW216)</f>
      </c>
      <c r="LY216" s="52">
        <f t="shared" ref="LY216:LY217" si="3367">LU216-(0.75*LW216)</f>
      </c>
      <c r="LZ216" s="55"/>
      <c r="MA216" s="14">
        <f t="shared" si="3344"/>
      </c>
      <c r="MB216" s="14">
        <f>SUMPRODUCT(LL216:LR216,LL$61:LR$61)/SUM(LL$61:LR$61)</f>
      </c>
      <c r="MC216" s="14">
        <f>SUMPRODUCT(KP216:LR216,KP$61:LR$61)/SUM(KP$61:LR$61)</f>
      </c>
      <c r="MD216" s="15"/>
    </row>
    <row r="217" spans="1:342" s="5" customFormat="1" x14ac:dyDescent="0.25">
      <c r="B217" s="84"/>
      <c r="C217"/>
      <c r="D217" s="74" t="s">
        <v>972</v>
      </c>
      <c r="E217" s="67" t="str">
        <f>VLOOKUP($D217,'Metric Nature'!$C:$D,2,0)&amp;IF(($F217&lt;(EA217)),"Below",IF(($F217&gt;(DZ217)),"Above","Within"))</f>
      </c>
      <c r="F217" s="62">
        <f t="shared" si="3347"/>
      </c>
      <c r="G217" s="92">
        <f t="shared" si="3348"/>
      </c>
      <c r="H217" s="62">
        <f t="shared" si="3349"/>
      </c>
      <c r="I217" s="89">
        <f t="shared" si="3350"/>
      </c>
      <c r="J217" s="62">
        <f t="shared" si="3351"/>
      </c>
      <c r="K217" s="62">
        <v>3.9264901008747776E-3</v>
      </c>
      <c r="L217" s="64"/>
      <c r="M217" s="67" t="str">
        <f>VLOOKUP($D217,'Metric Nature'!$C:$D,2,0)&amp;IF(($N217&lt;(HZ217)),"Below",IF(($N217&gt;(HY217)),"Above","Within"))</f>
      </c>
      <c r="N217" s="71">
        <f t="shared" si="3352"/>
      </c>
      <c r="O217" s="63">
        <f t="shared" si="3353"/>
      </c>
      <c r="P217" s="98">
        <f t="shared" si="3354"/>
      </c>
      <c r="Q217" s="63">
        <f t="shared" si="3355"/>
      </c>
      <c r="R217" s="71">
        <f t="shared" si="3356"/>
      </c>
      <c r="S217" s="62">
        <v>2.9749417753078683E-3</v>
      </c>
      <c r="T217" s="64"/>
      <c r="U217" s="67" t="str">
        <f>VLOOKUP($D217,'Metric Nature'!$C:$D,2,0)&amp;IF(($V217&lt;(LY217)),"Below",IF(($V217&gt;(LX217)),"Above","Within"))</f>
      </c>
      <c r="V217" s="62">
        <f t="shared" si="3357"/>
      </c>
      <c r="W217" s="63">
        <f t="shared" si="3358"/>
      </c>
      <c r="X217" s="62">
        <f t="shared" si="3359"/>
      </c>
      <c r="Y217" s="63">
        <f t="shared" si="3360"/>
      </c>
      <c r="Z217" s="62">
        <f t="shared" si="3361"/>
      </c>
      <c r="AA217" s="62">
        <v>1.2236752096123335E-2</v>
      </c>
      <c r="AB217" s="64"/>
      <c r="AC217" s="60" t="s">
        <v>559</v>
      </c>
      <c r="AI217" s="9" t="s">
        <v>540</v>
      </c>
      <c r="AJ217" s="14">
        <f>(VLOOKUP($EG217,Data!$B:$CP,Daily!EI$10,0)+VLOOKUP($IF217,Data!$B:$CP,Daily!IH$10,0))/AJ$72</f>
      </c>
      <c r="AK217" s="14">
        <f>(VLOOKUP($EG217,Data!$B:$CP,Daily!EJ$10,0)+VLOOKUP($IF217,Data!$B:$CP,Daily!II$10,0))/AK$72</f>
      </c>
      <c r="AL217" s="14">
        <f>(VLOOKUP($EG217,Data!$B:$CP,Daily!EK$10,0)+VLOOKUP($IF217,Data!$B:$CP,Daily!IJ$10,0))/AL$72</f>
      </c>
      <c r="AM217" s="14">
        <f>(VLOOKUP($EG217,Data!$B:$CP,Daily!EL$10,0)+VLOOKUP($IF217,Data!$B:$CP,Daily!IK$10,0))/AM$72</f>
      </c>
      <c r="AN217" s="14">
        <f>(VLOOKUP($EG217,Data!$B:$CP,Daily!EM$10,0)+VLOOKUP($IF217,Data!$B:$CP,Daily!IL$10,0))/AN$72</f>
      </c>
      <c r="AO217" s="14">
        <f>(VLOOKUP($EG217,Data!$B:$CP,Daily!EN$10,0)+VLOOKUP($IF217,Data!$B:$CP,Daily!IM$10,0))/AO$72</f>
      </c>
      <c r="AP217" s="14">
        <f>(VLOOKUP($EG217,Data!$B:$CP,Daily!EO$10,0)+VLOOKUP($IF217,Data!$B:$CP,Daily!IN$10,0))/AP$72</f>
      </c>
      <c r="AQ217" s="14">
        <f>(VLOOKUP($EG217,Data!$B:$CP,Daily!EP$10,0)+VLOOKUP($IF217,Data!$B:$CP,Daily!IO$10,0))/AQ$72</f>
      </c>
      <c r="AR217" s="14">
        <f>(VLOOKUP($EG217,Data!$B:$CP,Daily!EQ$10,0)+VLOOKUP($IF217,Data!$B:$CP,Daily!IP$10,0))/AR$72</f>
      </c>
      <c r="AS217" s="14">
        <f>(VLOOKUP($EG217,Data!$B:$CP,Daily!ER$10,0)+VLOOKUP($IF217,Data!$B:$CP,Daily!IQ$10,0))/AS$72</f>
      </c>
      <c r="AT217" s="14">
        <f>(VLOOKUP($EG217,Data!$B:$CP,Daily!ES$10,0)+VLOOKUP($IF217,Data!$B:$CP,Daily!IR$10,0))/AT$72</f>
      </c>
      <c r="AU217" s="14">
        <f>(VLOOKUP($EG217,Data!$B:$CP,Daily!ET$10,0)+VLOOKUP($IF217,Data!$B:$CP,Daily!IS$10,0))/AU$72</f>
      </c>
      <c r="AV217" s="14">
        <f>(VLOOKUP($EG217,Data!$B:$CP,Daily!EU$10,0)+VLOOKUP($IF217,Data!$B:$CP,Daily!IT$10,0))/AV$72</f>
      </c>
      <c r="AW217" s="14">
        <f>(VLOOKUP($EG217,Data!$B:$CP,Daily!EV$10,0)+VLOOKUP($IF217,Data!$B:$CP,Daily!IU$10,0))/AW$72</f>
      </c>
      <c r="AX217" s="14">
        <f>(VLOOKUP($EG217,Data!$B:$CP,Daily!EW$10,0)+VLOOKUP($IF217,Data!$B:$CP,Daily!IV$10,0))/AX$72</f>
      </c>
      <c r="AY217" s="14">
        <f>(VLOOKUP($EG217,Data!$B:$CP,Daily!EX$10,0)+VLOOKUP($IF217,Data!$B:$CP,Daily!IW$10,0))/AY$72</f>
      </c>
      <c r="AZ217" s="14">
        <f>(VLOOKUP($EG217,Data!$B:$CP,Daily!EY$10,0)+VLOOKUP($IF217,Data!$B:$CP,Daily!IX$10,0))/AZ$72</f>
      </c>
      <c r="BA217" s="14">
        <f>(VLOOKUP($EG217,Data!$B:$CP,Daily!EZ$10,0)+VLOOKUP($IF217,Data!$B:$CP,Daily!IY$10,0))/BA$72</f>
      </c>
      <c r="BB217" s="14">
        <f>(VLOOKUP($EG217,Data!$B:$CP,Daily!FA$10,0)+VLOOKUP($IF217,Data!$B:$CP,Daily!IZ$10,0))/BB$72</f>
      </c>
      <c r="BC217" s="14">
        <f>(VLOOKUP($EG217,Data!$B:$CP,Daily!FB$10,0)+VLOOKUP($IF217,Data!$B:$CP,Daily!JA$10,0))/BC$72</f>
      </c>
      <c r="BD217" s="14">
        <f>(VLOOKUP($EG217,Data!$B:$CP,Daily!FC$10,0)+VLOOKUP($IF217,Data!$B:$CP,Daily!JB$10,0))/BD$72</f>
      </c>
      <c r="BE217" s="14">
        <f>(VLOOKUP($EG217,Data!$B:$CP,Daily!FD$10,0)+VLOOKUP($IF217,Data!$B:$CP,Daily!JC$10,0))/BE$72</f>
      </c>
      <c r="BF217" s="14">
        <f>(VLOOKUP($EG217,Data!$B:$CP,Daily!FE$10,0)+VLOOKUP($IF217,Data!$B:$CP,Daily!JD$10,0))/BF$72</f>
      </c>
      <c r="BG217" s="14">
        <f>(VLOOKUP($EG217,Data!$B:$CP,Daily!FF$10,0)+VLOOKUP($IF217,Data!$B:$CP,Daily!JE$10,0))/BG$72</f>
      </c>
      <c r="BH217" s="14">
        <f>(VLOOKUP($EG217,Data!$B:$CP,Daily!FG$10,0)+VLOOKUP($IF217,Data!$B:$CP,Daily!JF$10,0))/BH$72</f>
      </c>
      <c r="BI217" s="14">
        <f>(VLOOKUP($EG217,Data!$B:$CP,Daily!FH$10,0)+VLOOKUP($IF217,Data!$B:$CP,Daily!JG$10,0))/BI$72</f>
      </c>
      <c r="BJ217" s="14">
        <f>(VLOOKUP($EG217,Data!$B:$CP,Daily!FI$10,0)+VLOOKUP($IF217,Data!$B:$CP,Daily!JH$10,0))/BJ$72</f>
      </c>
      <c r="BK217" s="14">
        <f>(VLOOKUP($EG217,Data!$B:$CP,Daily!FJ$10,0)+VLOOKUP($IF217,Data!$B:$CP,Daily!JI$10,0))/BK$72</f>
      </c>
      <c r="BL217" s="14">
        <f>(VLOOKUP($EG217,Data!$B:$CP,Daily!FK$10,0)+VLOOKUP($IF217,Data!$B:$CP,Daily!JJ$10,0))/BL$72</f>
      </c>
      <c r="BM217" s="14">
        <f>(VLOOKUP($EG217,Data!$B:$CP,Daily!FL$10,0)+VLOOKUP($IF217,Data!$B:$CP,Daily!JK$10,0))/BM$72</f>
      </c>
      <c r="BN217" s="14">
        <f>(VLOOKUP($EG217,Data!$B:$CP,Daily!FM$10,0)+VLOOKUP($IF217,Data!$B:$CP,Daily!JL$10,0))/BN$72</f>
      </c>
      <c r="BO217" s="14">
        <f>(VLOOKUP($EG217,Data!$B:$CP,Daily!FN$10,0)+VLOOKUP($IF217,Data!$B:$CP,Daily!JM$10,0))/BO$72</f>
      </c>
      <c r="BP217" s="14">
        <f>(VLOOKUP($EG217,Data!$B:$CP,Daily!FO$10,0)+VLOOKUP($IF217,Data!$B:$CP,Daily!JN$10,0))/BP$72</f>
      </c>
      <c r="BQ217" s="14">
        <f>(VLOOKUP($EG217,Data!$B:$CP,Daily!FP$10,0)+VLOOKUP($IF217,Data!$B:$CP,Daily!JO$10,0))/BQ$72</f>
      </c>
      <c r="BR217" s="14">
        <f>(VLOOKUP($EG217,Data!$B:$CP,Daily!FQ$10,0)+VLOOKUP($IF217,Data!$B:$CP,Daily!JP$10,0))/BR$72</f>
      </c>
      <c r="BS217" s="14">
        <f>(VLOOKUP($EG217,Data!$B:$CP,Daily!FR$10,0)+VLOOKUP($IF217,Data!$B:$CP,Daily!JQ$10,0))/BS$72</f>
      </c>
      <c r="BT217" s="14">
        <f>(VLOOKUP($EG217,Data!$B:$CP,Daily!FS$10,0)+VLOOKUP($IF217,Data!$B:$CP,Daily!JR$10,0))/BT$72</f>
      </c>
      <c r="BU217" s="14">
        <f>(VLOOKUP($EG217,Data!$B:$CP,Daily!FT$10,0)+VLOOKUP($IF217,Data!$B:$CP,Daily!JS$10,0))/BU$72</f>
      </c>
      <c r="BV217" s="14">
        <f>(VLOOKUP($EG217,Data!$B:$CP,Daily!FU$10,0)+VLOOKUP($IF217,Data!$B:$CP,Daily!JT$10,0))/BV$72</f>
      </c>
      <c r="BW217" s="14">
        <f>(VLOOKUP($EG217,Data!$B:$CP,Daily!FV$10,0)+VLOOKUP($IF217,Data!$B:$CP,Daily!JU$10,0))/BW$72</f>
      </c>
      <c r="BX217" s="14">
        <f>(VLOOKUP($EG217,Data!$B:$CP,Daily!FW$10,0)+VLOOKUP($IF217,Data!$B:$CP,Daily!JV$10,0))/BX$72</f>
      </c>
      <c r="BY217" s="14">
        <f>(VLOOKUP($EG217,Data!$B:$CP,Daily!FX$10,0)+VLOOKUP($IF217,Data!$B:$CP,Daily!JW$10,0))/BY$72</f>
      </c>
      <c r="BZ217" s="14">
        <f>(VLOOKUP($EG217,Data!$B:$CP,Daily!FY$10,0)+VLOOKUP($IF217,Data!$B:$CP,Daily!JX$10,0))/BZ$72</f>
      </c>
      <c r="CA217" s="14">
        <f>(VLOOKUP($EG217,Data!$B:$CP,Daily!FZ$10,0)+VLOOKUP($IF217,Data!$B:$CP,Daily!JY$10,0))/CA$72</f>
      </c>
      <c r="CB217" s="14">
        <f>(VLOOKUP($EG217,Data!$B:$CP,Daily!GA$10,0)+VLOOKUP($IF217,Data!$B:$CP,Daily!JZ$10,0))/CB$72</f>
      </c>
      <c r="CC217" s="14">
        <f>(VLOOKUP($EG217,Data!$B:$CP,Daily!GB$10,0)+VLOOKUP($IF217,Data!$B:$CP,Daily!KA$10,0))/CC$72</f>
      </c>
      <c r="CD217" s="14">
        <f>(VLOOKUP($EG217,Data!$B:$CP,Daily!GC$10,0)+VLOOKUP($IF217,Data!$B:$CP,Daily!KB$10,0))/CD$72</f>
      </c>
      <c r="CE217" s="14">
        <f>(VLOOKUP($EG217,Data!$B:$CP,Daily!GD$10,0)+VLOOKUP($IF217,Data!$B:$CP,Daily!KC$10,0))/CE$72</f>
      </c>
      <c r="CF217" s="14">
        <f>(VLOOKUP($EG217,Data!$B:$CP,Daily!GE$10,0)+VLOOKUP($IF217,Data!$B:$CP,Daily!KD$10,0))/CF$72</f>
      </c>
      <c r="CG217" s="14">
        <f>(VLOOKUP($EG217,Data!$B:$CP,Daily!GF$10,0)+VLOOKUP($IF217,Data!$B:$CP,Daily!KE$10,0))/CG$72</f>
      </c>
      <c r="CH217" s="14">
        <f>(VLOOKUP($EG217,Data!$B:$CP,Daily!GG$10,0)+VLOOKUP($IF217,Data!$B:$CP,Daily!KF$10,0))/CH$72</f>
      </c>
      <c r="CI217" s="14">
        <f>(VLOOKUP($EG217,Data!$B:$CP,Daily!GH$10,0)+VLOOKUP($IF217,Data!$B:$CP,Daily!KG$10,0))/CI$72</f>
      </c>
      <c r="CJ217" s="14">
        <f>(VLOOKUP($EG217,Data!$B:$CP,Daily!GI$10,0)+VLOOKUP($IF217,Data!$B:$CP,Daily!KH$10,0))/CJ$72</f>
      </c>
      <c r="CK217" s="14">
        <f>(VLOOKUP($EG217,Data!$B:$CP,Daily!GJ$10,0)+VLOOKUP($IF217,Data!$B:$CP,Daily!KI$10,0))/CK$72</f>
      </c>
      <c r="CL217" s="14">
        <f>(VLOOKUP($EG217,Data!$B:$CP,Daily!GK$10,0)+VLOOKUP($IF217,Data!$B:$CP,Daily!KJ$10,0))/CL$72</f>
      </c>
      <c r="CM217" s="14">
        <f>(VLOOKUP($EG217,Data!$B:$CP,Daily!GL$10,0)+VLOOKUP($IF217,Data!$B:$CP,Daily!KK$10,0))/CM$72</f>
      </c>
      <c r="CN217" s="14">
        <f>(VLOOKUP($EG217,Data!$B:$CP,Daily!GM$10,0)+VLOOKUP($IF217,Data!$B:$CP,Daily!KL$10,0))/CN$72</f>
      </c>
      <c r="CO217" s="14">
        <f>(VLOOKUP($EG217,Data!$B:$CP,Daily!GN$10,0)+VLOOKUP($IF217,Data!$B:$CP,Daily!KM$10,0))/CO$72</f>
      </c>
      <c r="CP217" s="14">
        <f>(VLOOKUP($EG217,Data!$B:$CP,Daily!GO$10,0)+VLOOKUP($IF217,Data!$B:$CP,Daily!KN$10,0))/CP$72</f>
      </c>
      <c r="CQ217" s="14">
        <f>(VLOOKUP($EG217,Data!$B:$CP,Daily!GP$10,0)+VLOOKUP($IF217,Data!$B:$CP,Daily!KO$10,0))/CQ$72</f>
      </c>
      <c r="CR217" s="14">
        <f>(VLOOKUP($EG217,Data!$B:$CP,Daily!GQ$10,0)+VLOOKUP($IF217,Data!$B:$CP,Daily!KP$10,0))/CR$72</f>
      </c>
      <c r="CS217" s="14">
        <f>(VLOOKUP($EG217,Data!$B:$CP,Daily!GR$10,0)+VLOOKUP($IF217,Data!$B:$CP,Daily!KQ$10,0))/CS$72</f>
      </c>
      <c r="CT217" s="14">
        <f>(VLOOKUP($EG217,Data!$B:$CP,Daily!GS$10,0)+VLOOKUP($IF217,Data!$B:$CP,Daily!KR$10,0))/CT$72</f>
      </c>
      <c r="CU217" s="14">
        <f>(VLOOKUP($EG217,Data!$B:$CP,Daily!GT$10,0)+VLOOKUP($IF217,Data!$B:$CP,Daily!KS$10,0))/CU$72</f>
      </c>
      <c r="CV217" s="14">
        <f>(VLOOKUP($EG217,Data!$B:$CP,Daily!GU$10,0)+VLOOKUP($IF217,Data!$B:$CP,Daily!KT$10,0))/CV$72</f>
      </c>
      <c r="CW217" s="14">
        <f>(VLOOKUP($EG217,Data!$B:$CP,Daily!GV$10,0)+VLOOKUP($IF217,Data!$B:$CP,Daily!KU$10,0))/CW$72</f>
      </c>
      <c r="CX217" s="14">
        <f>(VLOOKUP($EG217,Data!$B:$CP,Daily!GW$10,0)+VLOOKUP($IF217,Data!$B:$CP,Daily!KV$10,0))/CX$72</f>
      </c>
      <c r="CY217" s="14">
        <f>(VLOOKUP($EG217,Data!$B:$CP,Daily!GX$10,0)+VLOOKUP($IF217,Data!$B:$CP,Daily!KW$10,0))/CY$72</f>
      </c>
      <c r="CZ217" s="14">
        <f>(VLOOKUP($EG217,Data!$B:$CP,Daily!GY$10,0)+VLOOKUP($IF217,Data!$B:$CP,Daily!KX$10,0))/CZ$72</f>
      </c>
      <c r="DA217" s="14">
        <f>(VLOOKUP($EG217,Data!$B:$CP,Daily!GZ$10,0)+VLOOKUP($IF217,Data!$B:$CP,Daily!KY$10,0))/DA$72</f>
      </c>
      <c r="DB217" s="14">
        <f>(VLOOKUP($EG217,Data!$B:$CP,Daily!HA$10,0)+VLOOKUP($IF217,Data!$B:$CP,Daily!KZ$10,0))/DB$72</f>
      </c>
      <c r="DC217" s="14">
        <f>(VLOOKUP($EG217,Data!$B:$CP,Daily!HB$10,0)+VLOOKUP($IF217,Data!$B:$CP,Daily!LA$10,0))/DC$72</f>
      </c>
      <c r="DD217" s="14">
        <f>(VLOOKUP($EG217,Data!$B:$CP,Daily!HC$10,0)+VLOOKUP($IF217,Data!$B:$CP,Daily!LB$10,0))/DD$72</f>
      </c>
      <c r="DE217" s="14">
        <f>(VLOOKUP($EG217,Data!$B:$CP,Daily!HD$10,0)+VLOOKUP($IF217,Data!$B:$CP,Daily!LC$10,0))/DE$72</f>
      </c>
      <c r="DF217" s="14">
        <f>(VLOOKUP($EG217,Data!$B:$CP,Daily!HE$10,0)+VLOOKUP($IF217,Data!$B:$CP,Daily!LD$10,0))/DF$72</f>
      </c>
      <c r="DG217" s="14">
        <f>(VLOOKUP($EG217,Data!$B:$CP,Daily!HF$10,0)+VLOOKUP($IF217,Data!$B:$CP,Daily!LE$10,0))/DG$72</f>
      </c>
      <c r="DH217" s="14">
        <f>(VLOOKUP($EG217,Data!$B:$CP,Daily!HG$10,0)+VLOOKUP($IF217,Data!$B:$CP,Daily!LF$10,0))/DH$72</f>
      </c>
      <c r="DI217" s="14">
        <f>(VLOOKUP($EG217,Data!$B:$CP,Daily!HH$10,0)+VLOOKUP($IF217,Data!$B:$CP,Daily!LG$10,0))/DI$72</f>
      </c>
      <c r="DJ217" s="14">
        <f>(VLOOKUP($EG217,Data!$B:$CP,Daily!HI$10,0)+VLOOKUP($IF217,Data!$B:$CP,Daily!LH$10,0))/DJ$72</f>
      </c>
      <c r="DK217" s="14">
        <f>(VLOOKUP($EG217,Data!$B:$CP,Daily!HJ$10,0)+VLOOKUP($IF217,Data!$B:$CP,Daily!LI$10,0))/DK$72</f>
      </c>
      <c r="DL217" s="14">
        <f>(VLOOKUP($EG217,Data!$B:$CP,Daily!HK$10,0)+VLOOKUP($IF217,Data!$B:$CP,Daily!LJ$10,0))/DL$72</f>
      </c>
      <c r="DM217" s="14">
        <f>(VLOOKUP($EG217,Data!$B:$CP,Daily!HL$10,0)+VLOOKUP($IF217,Data!$B:$CP,Daily!LK$10,0))/DM$72</f>
      </c>
      <c r="DN217" s="14">
        <f>(VLOOKUP($EG217,Data!$B:$CP,Daily!HM$10,0)+VLOOKUP($IF217,Data!$B:$CP,Daily!LL$10,0))/DN$72</f>
      </c>
      <c r="DO217" s="14">
        <f>(VLOOKUP($EG217,Data!$B:$CP,Daily!HN$10,0)+VLOOKUP($IF217,Data!$B:$CP,Daily!LM$10,0))/DO$72</f>
      </c>
      <c r="DP217" s="14">
        <f>(VLOOKUP($EG217,Data!$B:$CP,Daily!HO$10,0)+VLOOKUP($IF217,Data!$B:$CP,Daily!LN$10,0))/DP$72</f>
      </c>
      <c r="DQ217" s="14">
        <f>(VLOOKUP($EG217,Data!$B:$CP,Daily!HP$10,0)+VLOOKUP($IF217,Data!$B:$CP,Daily!LO$10,0))/DQ$72</f>
      </c>
      <c r="DR217" s="14">
        <f>(VLOOKUP($EG217,Data!$B:$CP,Daily!HQ$10,0)+VLOOKUP($IF217,Data!$B:$CP,Daily!LP$10,0))/DR$72</f>
      </c>
      <c r="DS217" s="14">
        <f>(VLOOKUP($EG217,Data!$B:$CP,Daily!HR$10,0)+VLOOKUP($IF217,Data!$B:$CP,Daily!LQ$10,0))/DS$72</f>
      </c>
      <c r="DT217" s="14">
        <f>(VLOOKUP($EG217,Data!$B:$CP,Daily!HS$10,0)+VLOOKUP($IF217,Data!$B:$CP,Daily!LR$10,0))/DT$72</f>
      </c>
      <c r="DU217" s="14">
        <f>(VLOOKUP($EG217,Data!$B:$CP,Daily!HT$10,0)+VLOOKUP($IF217,Data!$B:$CP,Daily!LS$10,0))/DU$72</f>
      </c>
      <c r="DV217" s="18"/>
      <c r="DW217" s="14">
        <f t="shared" si="3324"/>
      </c>
      <c r="DX217" s="14">
        <f t="shared" si="3325"/>
      </c>
      <c r="DY217" s="14">
        <f t="shared" si="3326"/>
      </c>
      <c r="DZ217" s="14">
        <f t="shared" si="3327"/>
      </c>
      <c r="EA217" s="14">
        <f t="shared" si="3328"/>
      </c>
      <c r="EB217" s="18"/>
      <c r="EC217" s="14">
        <f t="shared" si="3362"/>
      </c>
      <c r="ED217" s="14">
        <f t="shared" ref="ED217" si="3368">SUMPRODUCT(DN217:DT217,DN$72:DT$72)/SUM(DN$72:DT$72)</f>
      </c>
      <c r="EE217" s="14">
        <f t="shared" ref="EE217" si="3369">SUMPRODUCT(CR217:DT217,CR$72:DT$72)/SUM(CR$72:DT$72)</f>
      </c>
      <c r="EF217" s="119"/>
      <c r="EG217" s="9" t="s">
        <v>560</v>
      </c>
      <c r="EH217" s="9" t="s">
        <v>76</v>
      </c>
      <c r="EI217" s="14">
        <f>VLOOKUP($EG217,Data!$B:$CP,Daily!EI$10,0)/EI$72</f>
      </c>
      <c r="EJ217" s="14">
        <f>VLOOKUP($EG217,Data!$B:$CP,Daily!EJ$10,0)/EJ$72</f>
      </c>
      <c r="EK217" s="14">
        <f>VLOOKUP($EG217,Data!$B:$CP,Daily!EK$10,0)/EK$72</f>
      </c>
      <c r="EL217" s="14">
        <f>VLOOKUP($EG217,Data!$B:$CP,Daily!EL$10,0)/EL$72</f>
      </c>
      <c r="EM217" s="14">
        <f>VLOOKUP($EG217,Data!$B:$CP,Daily!EM$10,0)/EM$72</f>
      </c>
      <c r="EN217" s="14">
        <f>VLOOKUP($EG217,Data!$B:$CP,Daily!EN$10,0)/EN$72</f>
      </c>
      <c r="EO217" s="14">
        <f>VLOOKUP($EG217,Data!$B:$CP,Daily!EO$10,0)/EO$72</f>
      </c>
      <c r="EP217" s="14">
        <f>VLOOKUP($EG217,Data!$B:$CP,Daily!EP$10,0)/EP$72</f>
      </c>
      <c r="EQ217" s="14">
        <f>VLOOKUP($EG217,Data!$B:$CP,Daily!EQ$10,0)/EQ$72</f>
      </c>
      <c r="ER217" s="14">
        <f>VLOOKUP($EG217,Data!$B:$CP,Daily!ER$10,0)/ER$72</f>
      </c>
      <c r="ES217" s="14">
        <f>VLOOKUP($EG217,Data!$B:$CP,Daily!ES$10,0)/ES$72</f>
      </c>
      <c r="ET217" s="14">
        <f>VLOOKUP($EG217,Data!$B:$CP,Daily!ET$10,0)/ET$72</f>
      </c>
      <c r="EU217" s="14">
        <f>VLOOKUP($EG217,Data!$B:$CP,Daily!EU$10,0)/EU$72</f>
      </c>
      <c r="EV217" s="14">
        <f>VLOOKUP($EG217,Data!$B:$CP,Daily!EV$10,0)/EV$72</f>
      </c>
      <c r="EW217" s="14">
        <f>VLOOKUP($EG217,Data!$B:$CP,Daily!EW$10,0)/EW$72</f>
      </c>
      <c r="EX217" s="14">
        <f>VLOOKUP($EG217,Data!$B:$CP,Daily!EX$10,0)/EX$72</f>
      </c>
      <c r="EY217" s="14">
        <f>VLOOKUP($EG217,Data!$B:$CP,Daily!EY$10,0)/EY$72</f>
      </c>
      <c r="EZ217" s="14">
        <f>VLOOKUP($EG217,Data!$B:$CP,Daily!EZ$10,0)/EZ$72</f>
      </c>
      <c r="FA217" s="14">
        <f>VLOOKUP($EG217,Data!$B:$CP,Daily!FA$10,0)/FA$72</f>
      </c>
      <c r="FB217" s="14">
        <f>VLOOKUP($EG217,Data!$B:$CP,Daily!FB$10,0)/FB$72</f>
      </c>
      <c r="FC217" s="14">
        <f>VLOOKUP($EG217,Data!$B:$CP,Daily!FC$10,0)/FC$72</f>
      </c>
      <c r="FD217" s="14">
        <f>VLOOKUP($EG217,Data!$B:$CP,Daily!FD$10,0)/FD$72</f>
      </c>
      <c r="FE217" s="14">
        <f>VLOOKUP($EG217,Data!$B:$CP,Daily!FE$10,0)/FE$72</f>
      </c>
      <c r="FF217" s="14">
        <f>VLOOKUP($EG217,Data!$B:$CP,Daily!FF$10,0)/FF$72</f>
      </c>
      <c r="FG217" s="14">
        <f>VLOOKUP($EG217,Data!$B:$CP,Daily!FG$10,0)/FG$72</f>
      </c>
      <c r="FH217" s="14">
        <f>VLOOKUP($EG217,Data!$B:$CP,Daily!FH$10,0)/FH$72</f>
      </c>
      <c r="FI217" s="14">
        <f>VLOOKUP($EG217,Data!$B:$CP,Daily!FI$10,0)/FI$72</f>
      </c>
      <c r="FJ217" s="14">
        <f>VLOOKUP($EG217,Data!$B:$CP,Daily!FJ$10,0)/FJ$72</f>
      </c>
      <c r="FK217" s="14">
        <f>VLOOKUP($EG217,Data!$B:$CP,Daily!FK$10,0)/FK$72</f>
      </c>
      <c r="FL217" s="14">
        <f>VLOOKUP($EG217,Data!$B:$CP,Daily!FL$10,0)/FL$72</f>
      </c>
      <c r="FM217" s="14">
        <f>VLOOKUP($EG217,Data!$B:$CP,Daily!FM$10,0)/FM$72</f>
      </c>
      <c r="FN217" s="14">
        <f>VLOOKUP($EG217,Data!$B:$CP,Daily!FN$10,0)/FN$72</f>
      </c>
      <c r="FO217" s="14">
        <f>VLOOKUP($EG217,Data!$B:$CP,Daily!FO$10,0)/FO$72</f>
      </c>
      <c r="FP217" s="14">
        <f>VLOOKUP($EG217,Data!$B:$CP,Daily!FP$10,0)/FP$72</f>
      </c>
      <c r="FQ217" s="14">
        <f>VLOOKUP($EG217,Data!$B:$CP,Daily!FQ$10,0)/FQ$72</f>
      </c>
      <c r="FR217" s="14">
        <f>VLOOKUP($EG217,Data!$B:$CP,Daily!FR$10,0)/FR$72</f>
      </c>
      <c r="FS217" s="14">
        <f>VLOOKUP($EG217,Data!$B:$CP,Daily!FS$10,0)/FS$72</f>
      </c>
      <c r="FT217" s="14">
        <f>VLOOKUP($EG217,Data!$B:$CP,Daily!FT$10,0)/FT$72</f>
      </c>
      <c r="FU217" s="14">
        <f>VLOOKUP($EG217,Data!$B:$CP,Daily!FU$10,0)/FU$72</f>
      </c>
      <c r="FV217" s="14">
        <f>VLOOKUP($EG217,Data!$B:$CP,Daily!FV$10,0)/FV$72</f>
      </c>
      <c r="FW217" s="14">
        <f>VLOOKUP($EG217,Data!$B:$CP,Daily!FW$10,0)/FW$72</f>
      </c>
      <c r="FX217" s="14">
        <f>VLOOKUP($EG217,Data!$B:$CP,Daily!FX$10,0)/FX$72</f>
      </c>
      <c r="FY217" s="14">
        <f>VLOOKUP($EG217,Data!$B:$CP,Daily!FY$10,0)/FY$72</f>
      </c>
      <c r="FZ217" s="14">
        <f>VLOOKUP($EG217,Data!$B:$CP,Daily!FZ$10,0)/FZ$72</f>
      </c>
      <c r="GA217" s="14">
        <f>VLOOKUP($EG217,Data!$B:$CP,Daily!GA$10,0)/GA$72</f>
      </c>
      <c r="GB217" s="14">
        <f>VLOOKUP($EG217,Data!$B:$CP,Daily!GB$10,0)/GB$72</f>
      </c>
      <c r="GC217" s="14">
        <f>VLOOKUP($EG217,Data!$B:$CP,Daily!GC$10,0)/GC$72</f>
      </c>
      <c r="GD217" s="14">
        <f>VLOOKUP($EG217,Data!$B:$CP,Daily!GD$10,0)/GD$72</f>
      </c>
      <c r="GE217" s="14">
        <f>VLOOKUP($EG217,Data!$B:$CP,Daily!GE$10,0)/GE$72</f>
      </c>
      <c r="GF217" s="14">
        <f>VLOOKUP($EG217,Data!$B:$CP,Daily!GF$10,0)/GF$72</f>
      </c>
      <c r="GG217" s="14">
        <f>VLOOKUP($EG217,Data!$B:$CP,Daily!GG$10,0)/GG$72</f>
      </c>
      <c r="GH217" s="14">
        <f>VLOOKUP($EG217,Data!$B:$CP,Daily!GH$10,0)/GH$72</f>
      </c>
      <c r="GI217" s="14">
        <f>VLOOKUP($EG217,Data!$B:$CP,Daily!GI$10,0)/GI$72</f>
      </c>
      <c r="GJ217" s="14">
        <f>VLOOKUP($EG217,Data!$B:$CP,Daily!GJ$10,0)/GJ$72</f>
      </c>
      <c r="GK217" s="14">
        <f>VLOOKUP($EG217,Data!$B:$CP,Daily!GK$10,0)/GK$72</f>
      </c>
      <c r="GL217" s="14">
        <f>VLOOKUP($EG217,Data!$B:$CP,Daily!GL$10,0)/GL$72</f>
      </c>
      <c r="GM217" s="14">
        <f>VLOOKUP($EG217,Data!$B:$CP,Daily!GM$10,0)/GM$72</f>
      </c>
      <c r="GN217" s="14">
        <f>VLOOKUP($EG217,Data!$B:$CP,Daily!GN$10,0)/GN$72</f>
      </c>
      <c r="GO217" s="14">
        <f>VLOOKUP($EG217,Data!$B:$CP,Daily!GO$10,0)/GO$72</f>
      </c>
      <c r="GP217" s="14">
        <f>VLOOKUP($EG217,Data!$B:$CP,Daily!GP$10,0)/GP$72</f>
      </c>
      <c r="GQ217" s="14">
        <f>VLOOKUP($EG217,Data!$B:$CP,Daily!GQ$10,0)/GQ$72</f>
      </c>
      <c r="GR217" s="14">
        <f>VLOOKUP($EG217,Data!$B:$CP,Daily!GR$10,0)/GR$72</f>
      </c>
      <c r="GS217" s="14">
        <f>VLOOKUP($EG217,Data!$B:$CP,Daily!GS$10,0)/GS$72</f>
      </c>
      <c r="GT217" s="14">
        <f>VLOOKUP($EG217,Data!$B:$CP,Daily!GT$10,0)/GT$72</f>
      </c>
      <c r="GU217" s="14">
        <f>VLOOKUP($EG217,Data!$B:$CP,Daily!GU$10,0)/GU$72</f>
      </c>
      <c r="GV217" s="14">
        <f>VLOOKUP($EG217,Data!$B:$CP,Daily!GV$10,0)/GV$72</f>
      </c>
      <c r="GW217" s="14">
        <f>VLOOKUP($EG217,Data!$B:$CP,Daily!GW$10,0)/GW$72</f>
      </c>
      <c r="GX217" s="14">
        <f>VLOOKUP($EG217,Data!$B:$CP,Daily!GX$10,0)/GX$72</f>
      </c>
      <c r="GY217" s="14">
        <f>VLOOKUP($EG217,Data!$B:$CP,Daily!GY$10,0)/GY$72</f>
      </c>
      <c r="GZ217" s="14">
        <f>VLOOKUP($EG217,Data!$B:$CP,Daily!GZ$10,0)/GZ$72</f>
      </c>
      <c r="HA217" s="14">
        <f>VLOOKUP($EG217,Data!$B:$CP,Daily!HA$10,0)/HA$72</f>
      </c>
      <c r="HB217" s="14">
        <f>VLOOKUP($EG217,Data!$B:$CP,Daily!HB$10,0)/HB$72</f>
      </c>
      <c r="HC217" s="14">
        <f>VLOOKUP($EG217,Data!$B:$CP,Daily!HC$10,0)/HC$72</f>
      </c>
      <c r="HD217" s="14">
        <f>VLOOKUP($EG217,Data!$B:$CP,Daily!HD$10,0)/HD$72</f>
      </c>
      <c r="HE217" s="14">
        <f>VLOOKUP($EG217,Data!$B:$CP,Daily!HE$10,0)/HE$72</f>
      </c>
      <c r="HF217" s="14">
        <f>VLOOKUP($EG217,Data!$B:$CP,Daily!HF$10,0)/HF$72</f>
      </c>
      <c r="HG217" s="14">
        <f>VLOOKUP($EG217,Data!$B:$CP,Daily!HG$10,0)/HG$72</f>
      </c>
      <c r="HH217" s="14">
        <f>VLOOKUP($EG217,Data!$B:$CP,Daily!HH$10,0)/HH$72</f>
      </c>
      <c r="HI217" s="14">
        <f>VLOOKUP($EG217,Data!$B:$CP,Daily!HI$10,0)/HI$72</f>
      </c>
      <c r="HJ217" s="14">
        <f>VLOOKUP($EG217,Data!$B:$CP,Daily!HJ$10,0)/HJ$72</f>
      </c>
      <c r="HK217" s="14">
        <f>VLOOKUP($EG217,Data!$B:$CP,Daily!HK$10,0)/HK$72</f>
      </c>
      <c r="HL217" s="14">
        <f>VLOOKUP($EG217,Data!$B:$CP,Daily!HL$10,0)/HL$72</f>
      </c>
      <c r="HM217" s="14">
        <f>VLOOKUP($EG217,Data!$B:$CP,Daily!HM$10,0)/HM$72</f>
      </c>
      <c r="HN217" s="14">
        <f>VLOOKUP($EG217,Data!$B:$CP,Daily!HN$10,0)/HN$72</f>
      </c>
      <c r="HO217" s="14">
        <f>VLOOKUP($EG217,Data!$B:$CP,Daily!HO$10,0)/HO$72</f>
      </c>
      <c r="HP217" s="14">
        <f>VLOOKUP($EG217,Data!$B:$CP,Daily!HP$10,0)/HP$72</f>
      </c>
      <c r="HQ217" s="14">
        <f>VLOOKUP($EG217,Data!$B:$CP,Daily!HQ$10,0)/HQ$72</f>
      </c>
      <c r="HR217" s="14">
        <f>VLOOKUP($EG217,Data!$B:$CP,Daily!HR$10,0)/HR$72</f>
      </c>
      <c r="HS217" s="14">
        <f>VLOOKUP($EG217,Data!$B:$CP,Daily!HS$10,0)/HS$72</f>
      </c>
      <c r="HT217" s="14">
        <f>VLOOKUP($EG217,Data!$B:$CP,Daily!HT$10,0)/HT$72</f>
      </c>
      <c r="HU217" s="17"/>
      <c r="HV217" s="52">
        <f t="shared" si="3331"/>
      </c>
      <c r="HW217" s="52">
        <f t="shared" si="3332"/>
      </c>
      <c r="HX217" s="52">
        <f t="shared" si="3333"/>
      </c>
      <c r="HY217" s="52">
        <f t="shared" si="3334"/>
      </c>
      <c r="HZ217" s="52">
        <f t="shared" si="3335"/>
      </c>
      <c r="IA217" s="55"/>
      <c r="IB217" s="14">
        <f t="shared" si="3336"/>
      </c>
      <c r="IC217" s="14">
        <f t="shared" ref="IC217" si="3370">SUMPRODUCT(HM217:HS217,HM$72:HS$72)/SUM(HM$72:HS$72)</f>
      </c>
      <c r="ID217" s="14">
        <f t="shared" ref="ID217" si="3371">SUMPRODUCT(GQ217:HS217,GQ$72:HS$72)/SUM(GQ$72:HS$72)</f>
      </c>
      <c r="IE217" s="35"/>
      <c r="IF217" s="9" t="s">
        <v>561</v>
      </c>
      <c r="IG217" s="9" t="s">
        <v>76</v>
      </c>
      <c r="IH217" s="14">
        <f>VLOOKUP($IF217,Data!$B:$CP,Daily!IH$10,0)/IH$72</f>
      </c>
      <c r="II217" s="14">
        <f>VLOOKUP($IF217,Data!$B:$CP,Daily!II$10,0)/II$72</f>
      </c>
      <c r="IJ217" s="14">
        <f>VLOOKUP($IF217,Data!$B:$CP,Daily!IJ$10,0)/IJ$72</f>
      </c>
      <c r="IK217" s="14">
        <f>VLOOKUP($IF217,Data!$B:$CP,Daily!IK$10,0)/IK$72</f>
      </c>
      <c r="IL217" s="14">
        <f>VLOOKUP($IF217,Data!$B:$CP,Daily!IL$10,0)/IL$72</f>
      </c>
      <c r="IM217" s="14">
        <f>VLOOKUP($IF217,Data!$B:$CP,Daily!IM$10,0)/IM$72</f>
      </c>
      <c r="IN217" s="14">
        <f>VLOOKUP($IF217,Data!$B:$CP,Daily!IN$10,0)/IN$72</f>
      </c>
      <c r="IO217" s="14">
        <f>VLOOKUP($IF217,Data!$B:$CP,Daily!IO$10,0)/IO$72</f>
      </c>
      <c r="IP217" s="14">
        <f>VLOOKUP($IF217,Data!$B:$CP,Daily!IP$10,0)/IP$72</f>
      </c>
      <c r="IQ217" s="14">
        <f>VLOOKUP($IF217,Data!$B:$CP,Daily!IQ$10,0)/IQ$72</f>
      </c>
      <c r="IR217" s="14">
        <f>VLOOKUP($IF217,Data!$B:$CP,Daily!IR$10,0)/IR$72</f>
      </c>
      <c r="IS217" s="14">
        <f>VLOOKUP($IF217,Data!$B:$CP,Daily!IS$10,0)/IS$72</f>
      </c>
      <c r="IT217" s="14">
        <f>VLOOKUP($IF217,Data!$B:$CP,Daily!IT$10,0)/IT$72</f>
      </c>
      <c r="IU217" s="14">
        <f>VLOOKUP($IF217,Data!$B:$CP,Daily!IU$10,0)/IU$72</f>
      </c>
      <c r="IV217" s="14">
        <f>VLOOKUP($IF217,Data!$B:$CP,Daily!IV$10,0)/IV$72</f>
      </c>
      <c r="IW217" s="14">
        <f>VLOOKUP($IF217,Data!$B:$CP,Daily!IW$10,0)/IW$72</f>
      </c>
      <c r="IX217" s="14">
        <f>VLOOKUP($IF217,Data!$B:$CP,Daily!IX$10,0)/IX$72</f>
      </c>
      <c r="IY217" s="14">
        <f>VLOOKUP($IF217,Data!$B:$CP,Daily!IY$10,0)/IY$72</f>
      </c>
      <c r="IZ217" s="14">
        <f>VLOOKUP($IF217,Data!$B:$CP,Daily!IZ$10,0)/IZ$72</f>
      </c>
      <c r="JA217" s="14">
        <f>VLOOKUP($IF217,Data!$B:$CP,Daily!JA$10,0)/JA$72</f>
      </c>
      <c r="JB217" s="14">
        <f>VLOOKUP($IF217,Data!$B:$CP,Daily!JB$10,0)/JB$72</f>
      </c>
      <c r="JC217" s="14">
        <f>VLOOKUP($IF217,Data!$B:$CP,Daily!JC$10,0)/JC$72</f>
      </c>
      <c r="JD217" s="14">
        <f>VLOOKUP($IF217,Data!$B:$CP,Daily!JD$10,0)/JD$72</f>
      </c>
      <c r="JE217" s="14">
        <f>VLOOKUP($IF217,Data!$B:$CP,Daily!JE$10,0)/JE$72</f>
      </c>
      <c r="JF217" s="14">
        <f>VLOOKUP($IF217,Data!$B:$CP,Daily!JF$10,0)/JF$72</f>
      </c>
      <c r="JG217" s="14">
        <f>VLOOKUP($IF217,Data!$B:$CP,Daily!JG$10,0)/JG$72</f>
      </c>
      <c r="JH217" s="14">
        <f>VLOOKUP($IF217,Data!$B:$CP,Daily!JH$10,0)/JH$72</f>
      </c>
      <c r="JI217" s="14">
        <f>VLOOKUP($IF217,Data!$B:$CP,Daily!JI$10,0)/JI$72</f>
      </c>
      <c r="JJ217" s="14">
        <f>VLOOKUP($IF217,Data!$B:$CP,Daily!JJ$10,0)/JJ$72</f>
      </c>
      <c r="JK217" s="14">
        <f>VLOOKUP($IF217,Data!$B:$CP,Daily!JK$10,0)/JK$72</f>
      </c>
      <c r="JL217" s="14">
        <f>VLOOKUP($IF217,Data!$B:$CP,Daily!JL$10,0)/JL$72</f>
      </c>
      <c r="JM217" s="14">
        <f>VLOOKUP($IF217,Data!$B:$CP,Daily!JM$10,0)/JM$72</f>
      </c>
      <c r="JN217" s="14">
        <f>VLOOKUP($IF217,Data!$B:$CP,Daily!JN$10,0)/JN$72</f>
      </c>
      <c r="JO217" s="14">
        <f>VLOOKUP($IF217,Data!$B:$CP,Daily!JO$10,0)/JO$72</f>
      </c>
      <c r="JP217" s="14">
        <f>VLOOKUP($IF217,Data!$B:$CP,Daily!JP$10,0)/JP$72</f>
      </c>
      <c r="JQ217" s="14">
        <f>VLOOKUP($IF217,Data!$B:$CP,Daily!JQ$10,0)/JQ$72</f>
      </c>
      <c r="JR217" s="14">
        <f>VLOOKUP($IF217,Data!$B:$CP,Daily!JR$10,0)/JR$72</f>
      </c>
      <c r="JS217" s="14">
        <f>VLOOKUP($IF217,Data!$B:$CP,Daily!JS$10,0)/JS$72</f>
      </c>
      <c r="JT217" s="14">
        <f>VLOOKUP($IF217,Data!$B:$CP,Daily!JT$10,0)/JT$72</f>
      </c>
      <c r="JU217" s="14">
        <f>VLOOKUP($IF217,Data!$B:$CP,Daily!JU$10,0)/JU$72</f>
      </c>
      <c r="JV217" s="14">
        <f>VLOOKUP($IF217,Data!$B:$CP,Daily!JV$10,0)/JV$72</f>
      </c>
      <c r="JW217" s="14">
        <f>VLOOKUP($IF217,Data!$B:$CP,Daily!JW$10,0)/JW$72</f>
      </c>
      <c r="JX217" s="14">
        <f>VLOOKUP($IF217,Data!$B:$CP,Daily!JX$10,0)/JX$72</f>
      </c>
      <c r="JY217" s="14">
        <f>VLOOKUP($IF217,Data!$B:$CP,Daily!JY$10,0)/JY$72</f>
      </c>
      <c r="JZ217" s="14">
        <f>VLOOKUP($IF217,Data!$B:$CP,Daily!JZ$10,0)/JZ$72</f>
      </c>
      <c r="KA217" s="14">
        <f>VLOOKUP($IF217,Data!$B:$CP,Daily!KA$10,0)/KA$72</f>
      </c>
      <c r="KB217" s="14">
        <f>VLOOKUP($IF217,Data!$B:$CP,Daily!KB$10,0)/KB$72</f>
      </c>
      <c r="KC217" s="14">
        <f>VLOOKUP($IF217,Data!$B:$CP,Daily!KC$10,0)/KC$72</f>
      </c>
      <c r="KD217" s="14">
        <f>VLOOKUP($IF217,Data!$B:$CP,Daily!KD$10,0)/KD$72</f>
      </c>
      <c r="KE217" s="14">
        <f>VLOOKUP($IF217,Data!$B:$CP,Daily!KE$10,0)/KE$72</f>
      </c>
      <c r="KF217" s="14">
        <f>VLOOKUP($IF217,Data!$B:$CP,Daily!KF$10,0)/KF$72</f>
      </c>
      <c r="KG217" s="14">
        <f>VLOOKUP($IF217,Data!$B:$CP,Daily!KG$10,0)/KG$72</f>
      </c>
      <c r="KH217" s="14">
        <f>VLOOKUP($IF217,Data!$B:$CP,Daily!KH$10,0)/KH$72</f>
      </c>
      <c r="KI217" s="14">
        <f>VLOOKUP($IF217,Data!$B:$CP,Daily!KI$10,0)/KI$72</f>
      </c>
      <c r="KJ217" s="14">
        <f>VLOOKUP($IF217,Data!$B:$CP,Daily!KJ$10,0)/KJ$72</f>
      </c>
      <c r="KK217" s="14">
        <f>VLOOKUP($IF217,Data!$B:$CP,Daily!KK$10,0)/KK$72</f>
      </c>
      <c r="KL217" s="14">
        <f>VLOOKUP($IF217,Data!$B:$CP,Daily!KL$10,0)/KL$72</f>
      </c>
      <c r="KM217" s="14">
        <f>VLOOKUP($IF217,Data!$B:$CP,Daily!KM$10,0)/KM$72</f>
      </c>
      <c r="KN217" s="14">
        <f>VLOOKUP($IF217,Data!$B:$CP,Daily!KN$10,0)/KN$72</f>
      </c>
      <c r="KO217" s="14">
        <f>VLOOKUP($IF217,Data!$B:$CP,Daily!KO$10,0)/KO$72</f>
      </c>
      <c r="KP217" s="14">
        <f>VLOOKUP($IF217,Data!$B:$CP,Daily!KP$10,0)/KP$72</f>
      </c>
      <c r="KQ217" s="14">
        <f>VLOOKUP($IF217,Data!$B:$CP,Daily!KQ$10,0)/KQ$72</f>
      </c>
      <c r="KR217" s="14">
        <f>VLOOKUP($IF217,Data!$B:$CP,Daily!KR$10,0)/KR$72</f>
      </c>
      <c r="KS217" s="14">
        <f>VLOOKUP($IF217,Data!$B:$CP,Daily!KS$10,0)/KS$72</f>
      </c>
      <c r="KT217" s="14">
        <f>VLOOKUP($IF217,Data!$B:$CP,Daily!KT$10,0)/KT$72</f>
      </c>
      <c r="KU217" s="14">
        <f>VLOOKUP($IF217,Data!$B:$CP,Daily!KU$10,0)/KU$72</f>
      </c>
      <c r="KV217" s="14">
        <f>VLOOKUP($IF217,Data!$B:$CP,Daily!KV$10,0)/KV$72</f>
      </c>
      <c r="KW217" s="14">
        <f>VLOOKUP($IF217,Data!$B:$CP,Daily!KW$10,0)/KW$72</f>
      </c>
      <c r="KX217" s="14">
        <f>VLOOKUP($IF217,Data!$B:$CP,Daily!KX$10,0)/KX$72</f>
      </c>
      <c r="KY217" s="14">
        <f>VLOOKUP($IF217,Data!$B:$CP,Daily!KY$10,0)/KY$72</f>
      </c>
      <c r="KZ217" s="14">
        <f>VLOOKUP($IF217,Data!$B:$CP,Daily!KZ$10,0)/KZ$72</f>
      </c>
      <c r="LA217" s="14">
        <f>VLOOKUP($IF217,Data!$B:$CP,Daily!LA$10,0)/LA$72</f>
      </c>
      <c r="LB217" s="14">
        <f>VLOOKUP($IF217,Data!$B:$CP,Daily!LB$10,0)/LB$72</f>
      </c>
      <c r="LC217" s="14">
        <f>VLOOKUP($IF217,Data!$B:$CP,Daily!LC$10,0)/LC$72</f>
      </c>
      <c r="LD217" s="14">
        <f>VLOOKUP($IF217,Data!$B:$CP,Daily!LD$10,0)/LD$72</f>
      </c>
      <c r="LE217" s="14">
        <f>VLOOKUP($IF217,Data!$B:$CP,Daily!LE$10,0)/LE$72</f>
      </c>
      <c r="LF217" s="14">
        <f>VLOOKUP($IF217,Data!$B:$CP,Daily!LF$10,0)/LF$72</f>
      </c>
      <c r="LG217" s="14">
        <f>VLOOKUP($IF217,Data!$B:$CP,Daily!LG$10,0)/LG$72</f>
      </c>
      <c r="LH217" s="14">
        <f>VLOOKUP($IF217,Data!$B:$CP,Daily!LH$10,0)/LH$72</f>
      </c>
      <c r="LI217" s="14">
        <f>VLOOKUP($IF217,Data!$B:$CP,Daily!LI$10,0)/LI$72</f>
      </c>
      <c r="LJ217" s="14">
        <f>VLOOKUP($IF217,Data!$B:$CP,Daily!LJ$10,0)/LJ$72</f>
      </c>
      <c r="LK217" s="14">
        <f>VLOOKUP($IF217,Data!$B:$CP,Daily!LK$10,0)/LK$72</f>
      </c>
      <c r="LL217" s="14">
        <f>VLOOKUP($IF217,Data!$B:$CP,Daily!LL$10,0)/LL$72</f>
      </c>
      <c r="LM217" s="14">
        <f>VLOOKUP($IF217,Data!$B:$CP,Daily!LM$10,0)/LM$72</f>
      </c>
      <c r="LN217" s="14">
        <f>VLOOKUP($IF217,Data!$B:$CP,Daily!LN$10,0)/LN$72</f>
      </c>
      <c r="LO217" s="14">
        <f>VLOOKUP($IF217,Data!$B:$CP,Daily!LO$10,0)/LO$72</f>
      </c>
      <c r="LP217" s="14">
        <f>VLOOKUP($IF217,Data!$B:$CP,Daily!LP$10,0)/LP$72</f>
      </c>
      <c r="LQ217" s="14">
        <f>VLOOKUP($IF217,Data!$B:$CP,Daily!LQ$10,0)/LQ$72</f>
      </c>
      <c r="LR217" s="14">
        <f>VLOOKUP($IF217,Data!$B:$CP,Daily!LR$10,0)/LR$72</f>
      </c>
      <c r="LS217" s="14">
        <f>VLOOKUP($IF217,Data!$B:$CP,Daily!LS$10,0)/LS$72</f>
      </c>
      <c r="LT217" s="17"/>
      <c r="LU217" s="52">
        <f t="shared" si="3363"/>
      </c>
      <c r="LV217" s="52">
        <f t="shared" si="3364"/>
      </c>
      <c r="LW217" s="52">
        <f t="shared" si="3365"/>
      </c>
      <c r="LX217" s="52">
        <f t="shared" si="3366"/>
      </c>
      <c r="LY217" s="52">
        <f t="shared" si="3367"/>
      </c>
      <c r="LZ217" s="55"/>
      <c r="MA217" s="14">
        <f t="shared" si="3344"/>
      </c>
      <c r="MB217" s="14">
        <f t="shared" ref="MB217" si="3372">SUMPRODUCT(LL217:LR217,LL$72:LR$72)/SUM(LL$72:LR$72)</f>
      </c>
      <c r="MC217" s="14">
        <f t="shared" ref="MC217" si="3373">SUMPRODUCT(KP217:LR217,KP$72:LR$72)/SUM(KP$72:LR$72)</f>
      </c>
    </row>
    <row r="218" spans="1:342" s="5" customFormat="1" x14ac:dyDescent="0.25">
      <c r="B218" s="84"/>
      <c r="C218"/>
      <c r="D218" s="74" t="s">
        <v>973</v>
      </c>
      <c r="E218" s="67" t="str">
        <f>VLOOKUP($D218,'Metric Nature'!$C:$D,2,0)&amp;IF(($F218&lt;(EA218)),"Below",IF(($F218&gt;(DZ218)),"Above","Within"))</f>
      </c>
      <c r="F218" s="62">
        <f t="shared" ref="F218" si="3374">DU218</f>
      </c>
      <c r="G218" s="92">
        <f t="shared" ref="G218" si="3375">ED218</f>
      </c>
      <c r="H218" s="62">
        <f t="shared" ref="H218" si="3376">IFERROR(((F218-G218)/G218),0)</f>
      </c>
      <c r="I218" s="89">
        <f t="shared" ref="I218" si="3377">EE218</f>
      </c>
      <c r="J218" s="62">
        <f t="shared" ref="J218" si="3378">IFERROR(((F218-I218)/I218),0)</f>
      </c>
      <c r="K218" s="62"/>
      <c r="L218" s="64"/>
      <c r="M218" s="67" t="str">
        <f>VLOOKUP($D218,'Metric Nature'!$C:$D,2,0)&amp;IF(($N218&lt;(HZ218)),"Below",IF(($N218&gt;(HY218)),"Above","Within"))</f>
      </c>
      <c r="N218" s="71">
        <f t="shared" ref="N218" si="3379">HT218</f>
      </c>
      <c r="O218" s="63">
        <f t="shared" ref="O218" si="3380">IC218</f>
      </c>
      <c r="P218" s="98">
        <f t="shared" ref="P218" si="3381">IFERROR(((N218-O218)/O218),0)</f>
      </c>
      <c r="Q218" s="63">
        <f t="shared" ref="Q218" si="3382">ID218</f>
      </c>
      <c r="R218" s="71">
        <f t="shared" ref="R218" si="3383">IFERROR(((N218-Q218)/Q218),0)</f>
      </c>
      <c r="S218" s="62"/>
      <c r="T218" s="64"/>
      <c r="U218" s="67" t="str">
        <f>VLOOKUP($D218,'Metric Nature'!$C:$D,2,0)&amp;IF(($V218&lt;(LY218)),"Below",IF(($V218&gt;(LX218)),"Above","Within"))</f>
      </c>
      <c r="V218" s="62">
        <f t="shared" ref="V218" si="3384">LS218</f>
      </c>
      <c r="W218" s="63">
        <f t="shared" ref="W218" si="3385">MB218</f>
      </c>
      <c r="X218" s="62">
        <f t="shared" ref="X218" si="3386">IFERROR(((V218-W218)/W218),0)</f>
      </c>
      <c r="Y218" s="63">
        <f t="shared" ref="Y218" si="3387">MC218</f>
      </c>
      <c r="Z218" s="62">
        <f t="shared" ref="Z218" si="3388">IFERROR(((V218-Y218)/Y218),0)</f>
      </c>
      <c r="AA218" s="62"/>
      <c r="AB218" s="64"/>
      <c r="AC218" s="60"/>
      <c r="AI218" s="9" t="s">
        <v>540</v>
      </c>
      <c r="AJ218" s="14">
        <f>(VLOOKUP($EG218,Data!$B:$CP,Daily!EI$10,0)+VLOOKUP($IF218,Data!$B:$CP,Daily!IH$10,0))/(VLOOKUP($EG79,Data!$B:$CP,Daily!EI$10,0)+VLOOKUP($IF79,Data!$B:$CP,Daily!IH$10,0))</f>
      </c>
      <c r="AK218" s="14">
        <f>(VLOOKUP($EG218,Data!$B:$CP,Daily!EJ$10,0)+VLOOKUP($IF218,Data!$B:$CP,Daily!II$10,0))/(VLOOKUP($EG79,Data!$B:$CP,Daily!EJ$10,0)+VLOOKUP($IF79,Data!$B:$CP,Daily!II$10,0))</f>
      </c>
      <c r="AL218" s="14">
        <f>(VLOOKUP($EG218,Data!$B:$CP,Daily!EK$10,0)+VLOOKUP($IF218,Data!$B:$CP,Daily!IJ$10,0))/(VLOOKUP($EG79,Data!$B:$CP,Daily!EK$10,0)+VLOOKUP($IF79,Data!$B:$CP,Daily!IJ$10,0))</f>
      </c>
      <c r="AM218" s="14">
        <f>(VLOOKUP($EG218,Data!$B:$CP,Daily!EL$10,0)+VLOOKUP($IF218,Data!$B:$CP,Daily!IK$10,0))/(VLOOKUP($EG79,Data!$B:$CP,Daily!EL$10,0)+VLOOKUP($IF79,Data!$B:$CP,Daily!IK$10,0))</f>
      </c>
      <c r="AN218" s="14">
        <f>(VLOOKUP($EG218,Data!$B:$CP,Daily!EM$10,0)+VLOOKUP($IF218,Data!$B:$CP,Daily!IL$10,0))/(VLOOKUP($EG79,Data!$B:$CP,Daily!EM$10,0)+VLOOKUP($IF79,Data!$B:$CP,Daily!IL$10,0))</f>
      </c>
      <c r="AO218" s="14">
        <f>(VLOOKUP($EG218,Data!$B:$CP,Daily!EN$10,0)+VLOOKUP($IF218,Data!$B:$CP,Daily!IM$10,0))/(VLOOKUP($EG79,Data!$B:$CP,Daily!EN$10,0)+VLOOKUP($IF79,Data!$B:$CP,Daily!IM$10,0))</f>
      </c>
      <c r="AP218" s="14">
        <f>(VLOOKUP($EG218,Data!$B:$CP,Daily!EO$10,0)+VLOOKUP($IF218,Data!$B:$CP,Daily!IN$10,0))/(VLOOKUP($EG79,Data!$B:$CP,Daily!EO$10,0)+VLOOKUP($IF79,Data!$B:$CP,Daily!IN$10,0))</f>
      </c>
      <c r="AQ218" s="14">
        <f>(VLOOKUP($EG218,Data!$B:$CP,Daily!EP$10,0)+VLOOKUP($IF218,Data!$B:$CP,Daily!IO$10,0))/(VLOOKUP($EG79,Data!$B:$CP,Daily!EP$10,0)+VLOOKUP($IF79,Data!$B:$CP,Daily!IO$10,0))</f>
      </c>
      <c r="AR218" s="14">
        <f>(VLOOKUP($EG218,Data!$B:$CP,Daily!EQ$10,0)+VLOOKUP($IF218,Data!$B:$CP,Daily!IP$10,0))/(VLOOKUP($EG79,Data!$B:$CP,Daily!EQ$10,0)+VLOOKUP($IF79,Data!$B:$CP,Daily!IP$10,0))</f>
      </c>
      <c r="AS218" s="14">
        <f>(VLOOKUP($EG218,Data!$B:$CP,Daily!ER$10,0)+VLOOKUP($IF218,Data!$B:$CP,Daily!IQ$10,0))/(VLOOKUP($EG79,Data!$B:$CP,Daily!ER$10,0)+VLOOKUP($IF79,Data!$B:$CP,Daily!IQ$10,0))</f>
      </c>
      <c r="AT218" s="14">
        <f>(VLOOKUP($EG218,Data!$B:$CP,Daily!ES$10,0)+VLOOKUP($IF218,Data!$B:$CP,Daily!IR$10,0))/(VLOOKUP($EG79,Data!$B:$CP,Daily!ES$10,0)+VLOOKUP($IF79,Data!$B:$CP,Daily!IR$10,0))</f>
      </c>
      <c r="AU218" s="14">
        <f>(VLOOKUP($EG218,Data!$B:$CP,Daily!ET$10,0)+VLOOKUP($IF218,Data!$B:$CP,Daily!IS$10,0))/(VLOOKUP($EG79,Data!$B:$CP,Daily!ET$10,0)+VLOOKUP($IF79,Data!$B:$CP,Daily!IS$10,0))</f>
      </c>
      <c r="AV218" s="14">
        <f>(VLOOKUP($EG218,Data!$B:$CP,Daily!EU$10,0)+VLOOKUP($IF218,Data!$B:$CP,Daily!IT$10,0))/(VLOOKUP($EG79,Data!$B:$CP,Daily!EU$10,0)+VLOOKUP($IF79,Data!$B:$CP,Daily!IT$10,0))</f>
      </c>
      <c r="AW218" s="14">
        <f>(VLOOKUP($EG218,Data!$B:$CP,Daily!EV$10,0)+VLOOKUP($IF218,Data!$B:$CP,Daily!IU$10,0))/(VLOOKUP($EG79,Data!$B:$CP,Daily!EV$10,0)+VLOOKUP($IF79,Data!$B:$CP,Daily!IU$10,0))</f>
      </c>
      <c r="AX218" s="14">
        <f>(VLOOKUP($EG218,Data!$B:$CP,Daily!EW$10,0)+VLOOKUP($IF218,Data!$B:$CP,Daily!IV$10,0))/(VLOOKUP($EG79,Data!$B:$CP,Daily!EW$10,0)+VLOOKUP($IF79,Data!$B:$CP,Daily!IV$10,0))</f>
      </c>
      <c r="AY218" s="14">
        <f>(VLOOKUP($EG218,Data!$B:$CP,Daily!EX$10,0)+VLOOKUP($IF218,Data!$B:$CP,Daily!IW$10,0))/(VLOOKUP($EG79,Data!$B:$CP,Daily!EX$10,0)+VLOOKUP($IF79,Data!$B:$CP,Daily!IW$10,0))</f>
      </c>
      <c r="AZ218" s="14">
        <f>(VLOOKUP($EG218,Data!$B:$CP,Daily!EY$10,0)+VLOOKUP($IF218,Data!$B:$CP,Daily!IX$10,0))/(VLOOKUP($EG79,Data!$B:$CP,Daily!EY$10,0)+VLOOKUP($IF79,Data!$B:$CP,Daily!IX$10,0))</f>
      </c>
      <c r="BA218" s="14">
        <f>(VLOOKUP($EG218,Data!$B:$CP,Daily!EZ$10,0)+VLOOKUP($IF218,Data!$B:$CP,Daily!IY$10,0))/(VLOOKUP($EG79,Data!$B:$CP,Daily!EZ$10,0)+VLOOKUP($IF79,Data!$B:$CP,Daily!IY$10,0))</f>
      </c>
      <c r="BB218" s="14">
        <f>(VLOOKUP($EG218,Data!$B:$CP,Daily!FA$10,0)+VLOOKUP($IF218,Data!$B:$CP,Daily!IZ$10,0))/(VLOOKUP($EG79,Data!$B:$CP,Daily!FA$10,0)+VLOOKUP($IF79,Data!$B:$CP,Daily!IZ$10,0))</f>
      </c>
      <c r="BC218" s="14">
        <f>(VLOOKUP($EG218,Data!$B:$CP,Daily!FB$10,0)+VLOOKUP($IF218,Data!$B:$CP,Daily!JA$10,0))/(VLOOKUP($EG79,Data!$B:$CP,Daily!FB$10,0)+VLOOKUP($IF79,Data!$B:$CP,Daily!JA$10,0))</f>
      </c>
      <c r="BD218" s="14">
        <f>(VLOOKUP($EG218,Data!$B:$CP,Daily!FC$10,0)+VLOOKUP($IF218,Data!$B:$CP,Daily!JB$10,0))/(VLOOKUP($EG79,Data!$B:$CP,Daily!FC$10,0)+VLOOKUP($IF79,Data!$B:$CP,Daily!JB$10,0))</f>
      </c>
      <c r="BE218" s="14">
        <f>(VLOOKUP($EG218,Data!$B:$CP,Daily!FD$10,0)+VLOOKUP($IF218,Data!$B:$CP,Daily!JC$10,0))/(VLOOKUP($EG79,Data!$B:$CP,Daily!FD$10,0)+VLOOKUP($IF79,Data!$B:$CP,Daily!JC$10,0))</f>
      </c>
      <c r="BF218" s="14">
        <f>(VLOOKUP($EG218,Data!$B:$CP,Daily!FE$10,0)+VLOOKUP($IF218,Data!$B:$CP,Daily!JD$10,0))/(VLOOKUP($EG79,Data!$B:$CP,Daily!FE$10,0)+VLOOKUP($IF79,Data!$B:$CP,Daily!JD$10,0))</f>
      </c>
      <c r="BG218" s="14">
        <f>(VLOOKUP($EG218,Data!$B:$CP,Daily!FF$10,0)+VLOOKUP($IF218,Data!$B:$CP,Daily!JE$10,0))/(VLOOKUP($EG79,Data!$B:$CP,Daily!FF$10,0)+VLOOKUP($IF79,Data!$B:$CP,Daily!JE$10,0))</f>
      </c>
      <c r="BH218" s="14">
        <f>(VLOOKUP($EG218,Data!$B:$CP,Daily!FG$10,0)+VLOOKUP($IF218,Data!$B:$CP,Daily!JF$10,0))/(VLOOKUP($EG79,Data!$B:$CP,Daily!FG$10,0)+VLOOKUP($IF79,Data!$B:$CP,Daily!JF$10,0))</f>
      </c>
      <c r="BI218" s="14">
        <f>(VLOOKUP($EG218,Data!$B:$CP,Daily!FH$10,0)+VLOOKUP($IF218,Data!$B:$CP,Daily!JG$10,0))/(VLOOKUP($EG79,Data!$B:$CP,Daily!FH$10,0)+VLOOKUP($IF79,Data!$B:$CP,Daily!JG$10,0))</f>
      </c>
      <c r="BJ218" s="14">
        <f>(VLOOKUP($EG218,Data!$B:$CP,Daily!FI$10,0)+VLOOKUP($IF218,Data!$B:$CP,Daily!JH$10,0))/(VLOOKUP($EG79,Data!$B:$CP,Daily!FI$10,0)+VLOOKUP($IF79,Data!$B:$CP,Daily!JH$10,0))</f>
      </c>
      <c r="BK218" s="14">
        <f>(VLOOKUP($EG218,Data!$B:$CP,Daily!FJ$10,0)+VLOOKUP($IF218,Data!$B:$CP,Daily!JI$10,0))/(VLOOKUP($EG79,Data!$B:$CP,Daily!FJ$10,0)+VLOOKUP($IF79,Data!$B:$CP,Daily!JI$10,0))</f>
      </c>
      <c r="BL218" s="14">
        <f>(VLOOKUP($EG218,Data!$B:$CP,Daily!FK$10,0)+VLOOKUP($IF218,Data!$B:$CP,Daily!JJ$10,0))/(VLOOKUP($EG79,Data!$B:$CP,Daily!FK$10,0)+VLOOKUP($IF79,Data!$B:$CP,Daily!JJ$10,0))</f>
      </c>
      <c r="BM218" s="14">
        <f>(VLOOKUP($EG218,Data!$B:$CP,Daily!FL$10,0)+VLOOKUP($IF218,Data!$B:$CP,Daily!JK$10,0))/(VLOOKUP($EG79,Data!$B:$CP,Daily!FL$10,0)+VLOOKUP($IF79,Data!$B:$CP,Daily!JK$10,0))</f>
      </c>
      <c r="BN218" s="14">
        <f>(VLOOKUP($EG218,Data!$B:$CP,Daily!FM$10,0)+VLOOKUP($IF218,Data!$B:$CP,Daily!JL$10,0))/(VLOOKUP($EG79,Data!$B:$CP,Daily!FM$10,0)+VLOOKUP($IF79,Data!$B:$CP,Daily!JL$10,0))</f>
      </c>
      <c r="BO218" s="14">
        <f>(VLOOKUP($EG218,Data!$B:$CP,Daily!FN$10,0)+VLOOKUP($IF218,Data!$B:$CP,Daily!JM$10,0))/(VLOOKUP($EG79,Data!$B:$CP,Daily!FN$10,0)+VLOOKUP($IF79,Data!$B:$CP,Daily!JM$10,0))</f>
      </c>
      <c r="BP218" s="14">
        <f>(VLOOKUP($EG218,Data!$B:$CP,Daily!FO$10,0)+VLOOKUP($IF218,Data!$B:$CP,Daily!JN$10,0))/(VLOOKUP($EG79,Data!$B:$CP,Daily!FO$10,0)+VLOOKUP($IF79,Data!$B:$CP,Daily!JN$10,0))</f>
      </c>
      <c r="BQ218" s="14">
        <f>(VLOOKUP($EG218,Data!$B:$CP,Daily!FP$10,0)+VLOOKUP($IF218,Data!$B:$CP,Daily!JO$10,0))/(VLOOKUP($EG79,Data!$B:$CP,Daily!FP$10,0)+VLOOKUP($IF79,Data!$B:$CP,Daily!JO$10,0))</f>
      </c>
      <c r="BR218" s="14">
        <f>(VLOOKUP($EG218,Data!$B:$CP,Daily!FQ$10,0)+VLOOKUP($IF218,Data!$B:$CP,Daily!JP$10,0))/(VLOOKUP($EG79,Data!$B:$CP,Daily!FQ$10,0)+VLOOKUP($IF79,Data!$B:$CP,Daily!JP$10,0))</f>
      </c>
      <c r="BS218" s="14">
        <f>(VLOOKUP($EG218,Data!$B:$CP,Daily!FR$10,0)+VLOOKUP($IF218,Data!$B:$CP,Daily!JQ$10,0))/(VLOOKUP($EG79,Data!$B:$CP,Daily!FR$10,0)+VLOOKUP($IF79,Data!$B:$CP,Daily!JQ$10,0))</f>
      </c>
      <c r="BT218" s="14">
        <f>(VLOOKUP($EG218,Data!$B:$CP,Daily!FS$10,0)+VLOOKUP($IF218,Data!$B:$CP,Daily!JR$10,0))/(VLOOKUP($EG79,Data!$B:$CP,Daily!FS$10,0)+VLOOKUP($IF79,Data!$B:$CP,Daily!JR$10,0))</f>
      </c>
      <c r="BU218" s="14">
        <f>(VLOOKUP($EG218,Data!$B:$CP,Daily!FT$10,0)+VLOOKUP($IF218,Data!$B:$CP,Daily!JS$10,0))/(VLOOKUP($EG79,Data!$B:$CP,Daily!FT$10,0)+VLOOKUP($IF79,Data!$B:$CP,Daily!JS$10,0))</f>
      </c>
      <c r="BV218" s="14">
        <f>(VLOOKUP($EG218,Data!$B:$CP,Daily!FU$10,0)+VLOOKUP($IF218,Data!$B:$CP,Daily!JT$10,0))/(VLOOKUP($EG79,Data!$B:$CP,Daily!FU$10,0)+VLOOKUP($IF79,Data!$B:$CP,Daily!JT$10,0))</f>
      </c>
      <c r="BW218" s="14">
        <f>(VLOOKUP($EG218,Data!$B:$CP,Daily!FV$10,0)+VLOOKUP($IF218,Data!$B:$CP,Daily!JU$10,0))/(VLOOKUP($EG79,Data!$B:$CP,Daily!FV$10,0)+VLOOKUP($IF79,Data!$B:$CP,Daily!JU$10,0))</f>
      </c>
      <c r="BX218" s="14">
        <f>(VLOOKUP($EG218,Data!$B:$CP,Daily!FW$10,0)+VLOOKUP($IF218,Data!$B:$CP,Daily!JV$10,0))/(VLOOKUP($EG79,Data!$B:$CP,Daily!FW$10,0)+VLOOKUP($IF79,Data!$B:$CP,Daily!JV$10,0))</f>
      </c>
      <c r="BY218" s="14">
        <f>(VLOOKUP($EG218,Data!$B:$CP,Daily!FX$10,0)+VLOOKUP($IF218,Data!$B:$CP,Daily!JW$10,0))/(VLOOKUP($EG79,Data!$B:$CP,Daily!FX$10,0)+VLOOKUP($IF79,Data!$B:$CP,Daily!JW$10,0))</f>
      </c>
      <c r="BZ218" s="14">
        <f>(VLOOKUP($EG218,Data!$B:$CP,Daily!FY$10,0)+VLOOKUP($IF218,Data!$B:$CP,Daily!JX$10,0))/(VLOOKUP($EG79,Data!$B:$CP,Daily!FY$10,0)+VLOOKUP($IF79,Data!$B:$CP,Daily!JX$10,0))</f>
      </c>
      <c r="CA218" s="14">
        <f>(VLOOKUP($EG218,Data!$B:$CP,Daily!FZ$10,0)+VLOOKUP($IF218,Data!$B:$CP,Daily!JY$10,0))/(VLOOKUP($EG79,Data!$B:$CP,Daily!FZ$10,0)+VLOOKUP($IF79,Data!$B:$CP,Daily!JY$10,0))</f>
      </c>
      <c r="CB218" s="14">
        <f>(VLOOKUP($EG218,Data!$B:$CP,Daily!GA$10,0)+VLOOKUP($IF218,Data!$B:$CP,Daily!JZ$10,0))/(VLOOKUP($EG79,Data!$B:$CP,Daily!GA$10,0)+VLOOKUP($IF79,Data!$B:$CP,Daily!JZ$10,0))</f>
      </c>
      <c r="CC218" s="14">
        <f>(VLOOKUP($EG218,Data!$B:$CP,Daily!GB$10,0)+VLOOKUP($IF218,Data!$B:$CP,Daily!KA$10,0))/(VLOOKUP($EG79,Data!$B:$CP,Daily!GB$10,0)+VLOOKUP($IF79,Data!$B:$CP,Daily!KA$10,0))</f>
      </c>
      <c r="CD218" s="14">
        <f>(VLOOKUP($EG218,Data!$B:$CP,Daily!GC$10,0)+VLOOKUP($IF218,Data!$B:$CP,Daily!KB$10,0))/(VLOOKUP($EG79,Data!$B:$CP,Daily!GC$10,0)+VLOOKUP($IF79,Data!$B:$CP,Daily!KB$10,0))</f>
      </c>
      <c r="CE218" s="14">
        <f>(VLOOKUP($EG218,Data!$B:$CP,Daily!GD$10,0)+VLOOKUP($IF218,Data!$B:$CP,Daily!KC$10,0))/(VLOOKUP($EG79,Data!$B:$CP,Daily!GD$10,0)+VLOOKUP($IF79,Data!$B:$CP,Daily!KC$10,0))</f>
      </c>
      <c r="CF218" s="14">
        <f>(VLOOKUP($EG218,Data!$B:$CP,Daily!GE$10,0)+VLOOKUP($IF218,Data!$B:$CP,Daily!KD$10,0))/(VLOOKUP($EG79,Data!$B:$CP,Daily!GE$10,0)+VLOOKUP($IF79,Data!$B:$CP,Daily!KD$10,0))</f>
      </c>
      <c r="CG218" s="14">
        <f>(VLOOKUP($EG218,Data!$B:$CP,Daily!GF$10,0)+VLOOKUP($IF218,Data!$B:$CP,Daily!KE$10,0))/(VLOOKUP($EG79,Data!$B:$CP,Daily!GF$10,0)+VLOOKUP($IF79,Data!$B:$CP,Daily!KE$10,0))</f>
      </c>
      <c r="CH218" s="14">
        <f>(VLOOKUP($EG218,Data!$B:$CP,Daily!GG$10,0)+VLOOKUP($IF218,Data!$B:$CP,Daily!KF$10,0))/(VLOOKUP($EG79,Data!$B:$CP,Daily!GG$10,0)+VLOOKUP($IF79,Data!$B:$CP,Daily!KF$10,0))</f>
      </c>
      <c r="CI218" s="14">
        <f>(VLOOKUP($EG218,Data!$B:$CP,Daily!GH$10,0)+VLOOKUP($IF218,Data!$B:$CP,Daily!KG$10,0))/(VLOOKUP($EG79,Data!$B:$CP,Daily!GH$10,0)+VLOOKUP($IF79,Data!$B:$CP,Daily!KG$10,0))</f>
      </c>
      <c r="CJ218" s="14">
        <f>(VLOOKUP($EG218,Data!$B:$CP,Daily!GI$10,0)+VLOOKUP($IF218,Data!$B:$CP,Daily!KH$10,0))/(VLOOKUP($EG79,Data!$B:$CP,Daily!GI$10,0)+VLOOKUP($IF79,Data!$B:$CP,Daily!KH$10,0))</f>
      </c>
      <c r="CK218" s="14">
        <f>(VLOOKUP($EG218,Data!$B:$CP,Daily!GJ$10,0)+VLOOKUP($IF218,Data!$B:$CP,Daily!KI$10,0))/(VLOOKUP($EG79,Data!$B:$CP,Daily!GJ$10,0)+VLOOKUP($IF79,Data!$B:$CP,Daily!KI$10,0))</f>
      </c>
      <c r="CL218" s="14">
        <f>(VLOOKUP($EG218,Data!$B:$CP,Daily!GK$10,0)+VLOOKUP($IF218,Data!$B:$CP,Daily!KJ$10,0))/(VLOOKUP($EG79,Data!$B:$CP,Daily!GK$10,0)+VLOOKUP($IF79,Data!$B:$CP,Daily!KJ$10,0))</f>
      </c>
      <c r="CM218" s="14">
        <f>(VLOOKUP($EG218,Data!$B:$CP,Daily!GL$10,0)+VLOOKUP($IF218,Data!$B:$CP,Daily!KK$10,0))/(VLOOKUP($EG79,Data!$B:$CP,Daily!GL$10,0)+VLOOKUP($IF79,Data!$B:$CP,Daily!KK$10,0))</f>
      </c>
      <c r="CN218" s="14">
        <f>(VLOOKUP($EG218,Data!$B:$CP,Daily!GM$10,0)+VLOOKUP($IF218,Data!$B:$CP,Daily!KL$10,0))/(VLOOKUP($EG79,Data!$B:$CP,Daily!GM$10,0)+VLOOKUP($IF79,Data!$B:$CP,Daily!KL$10,0))</f>
      </c>
      <c r="CO218" s="14">
        <f>(VLOOKUP($EG218,Data!$B:$CP,Daily!GN$10,0)+VLOOKUP($IF218,Data!$B:$CP,Daily!KM$10,0))/(VLOOKUP($EG79,Data!$B:$CP,Daily!GN$10,0)+VLOOKUP($IF79,Data!$B:$CP,Daily!KM$10,0))</f>
      </c>
      <c r="CP218" s="14">
        <f>(VLOOKUP($EG218,Data!$B:$CP,Daily!GO$10,0)+VLOOKUP($IF218,Data!$B:$CP,Daily!KN$10,0))/(VLOOKUP($EG79,Data!$B:$CP,Daily!GO$10,0)+VLOOKUP($IF79,Data!$B:$CP,Daily!KN$10,0))</f>
      </c>
      <c r="CQ218" s="14">
        <f>(VLOOKUP($EG218,Data!$B:$CP,Daily!GP$10,0)+VLOOKUP($IF218,Data!$B:$CP,Daily!KO$10,0))/(VLOOKUP($EG79,Data!$B:$CP,Daily!GP$10,0)+VLOOKUP($IF79,Data!$B:$CP,Daily!KO$10,0))</f>
      </c>
      <c r="CR218" s="14">
        <f>(VLOOKUP($EG218,Data!$B:$CP,Daily!GQ$10,0)+VLOOKUP($IF218,Data!$B:$CP,Daily!KP$10,0))/(VLOOKUP($EG79,Data!$B:$CP,Daily!GQ$10,0)+VLOOKUP($IF79,Data!$B:$CP,Daily!KP$10,0))</f>
      </c>
      <c r="CS218" s="14">
        <f>(VLOOKUP($EG218,Data!$B:$CP,Daily!GR$10,0)+VLOOKUP($IF218,Data!$B:$CP,Daily!KQ$10,0))/(VLOOKUP($EG79,Data!$B:$CP,Daily!GR$10,0)+VLOOKUP($IF79,Data!$B:$CP,Daily!KQ$10,0))</f>
      </c>
      <c r="CT218" s="14">
        <f>(VLOOKUP($EG218,Data!$B:$CP,Daily!GS$10,0)+VLOOKUP($IF218,Data!$B:$CP,Daily!KR$10,0))/(VLOOKUP($EG79,Data!$B:$CP,Daily!GS$10,0)+VLOOKUP($IF79,Data!$B:$CP,Daily!KR$10,0))</f>
      </c>
      <c r="CU218" s="14">
        <f>(VLOOKUP($EG218,Data!$B:$CP,Daily!GT$10,0)+VLOOKUP($IF218,Data!$B:$CP,Daily!KS$10,0))/(VLOOKUP($EG79,Data!$B:$CP,Daily!GT$10,0)+VLOOKUP($IF79,Data!$B:$CP,Daily!KS$10,0))</f>
      </c>
      <c r="CV218" s="14">
        <f>(VLOOKUP($EG218,Data!$B:$CP,Daily!GU$10,0)+VLOOKUP($IF218,Data!$B:$CP,Daily!KT$10,0))/(VLOOKUP($EG79,Data!$B:$CP,Daily!GU$10,0)+VLOOKUP($IF79,Data!$B:$CP,Daily!KT$10,0))</f>
      </c>
      <c r="CW218" s="14">
        <f>(VLOOKUP($EG218,Data!$B:$CP,Daily!GV$10,0)+VLOOKUP($IF218,Data!$B:$CP,Daily!KU$10,0))/(VLOOKUP($EG79,Data!$B:$CP,Daily!GV$10,0)+VLOOKUP($IF79,Data!$B:$CP,Daily!KU$10,0))</f>
      </c>
      <c r="CX218" s="14">
        <f>(VLOOKUP($EG218,Data!$B:$CP,Daily!GW$10,0)+VLOOKUP($IF218,Data!$B:$CP,Daily!KV$10,0))/(VLOOKUP($EG79,Data!$B:$CP,Daily!GW$10,0)+VLOOKUP($IF79,Data!$B:$CP,Daily!KV$10,0))</f>
      </c>
      <c r="CY218" s="14">
        <f>(VLOOKUP($EG218,Data!$B:$CP,Daily!GX$10,0)+VLOOKUP($IF218,Data!$B:$CP,Daily!KW$10,0))/(VLOOKUP($EG79,Data!$B:$CP,Daily!GX$10,0)+VLOOKUP($IF79,Data!$B:$CP,Daily!KW$10,0))</f>
      </c>
      <c r="CZ218" s="14">
        <f>(VLOOKUP($EG218,Data!$B:$CP,Daily!GY$10,0)+VLOOKUP($IF218,Data!$B:$CP,Daily!KX$10,0))/(VLOOKUP($EG79,Data!$B:$CP,Daily!GY$10,0)+VLOOKUP($IF79,Data!$B:$CP,Daily!KX$10,0))</f>
      </c>
      <c r="DA218" s="14">
        <f>(VLOOKUP($EG218,Data!$B:$CP,Daily!GZ$10,0)+VLOOKUP($IF218,Data!$B:$CP,Daily!KY$10,0))/(VLOOKUP($EG79,Data!$B:$CP,Daily!GZ$10,0)+VLOOKUP($IF79,Data!$B:$CP,Daily!KY$10,0))</f>
      </c>
      <c r="DB218" s="14">
        <f>(VLOOKUP($EG218,Data!$B:$CP,Daily!HA$10,0)+VLOOKUP($IF218,Data!$B:$CP,Daily!KZ$10,0))/(VLOOKUP($EG79,Data!$B:$CP,Daily!HA$10,0)+VLOOKUP($IF79,Data!$B:$CP,Daily!KZ$10,0))</f>
      </c>
      <c r="DC218" s="14">
        <f>(VLOOKUP($EG218,Data!$B:$CP,Daily!HB$10,0)+VLOOKUP($IF218,Data!$B:$CP,Daily!LA$10,0))/(VLOOKUP($EG79,Data!$B:$CP,Daily!HB$10,0)+VLOOKUP($IF79,Data!$B:$CP,Daily!LA$10,0))</f>
      </c>
      <c r="DD218" s="14">
        <f>(VLOOKUP($EG218,Data!$B:$CP,Daily!HC$10,0)+VLOOKUP($IF218,Data!$B:$CP,Daily!LB$10,0))/(VLOOKUP($EG79,Data!$B:$CP,Daily!HC$10,0)+VLOOKUP($IF79,Data!$B:$CP,Daily!LB$10,0))</f>
      </c>
      <c r="DE218" s="14">
        <f>(VLOOKUP($EG218,Data!$B:$CP,Daily!HD$10,0)+VLOOKUP($IF218,Data!$B:$CP,Daily!LC$10,0))/(VLOOKUP($EG79,Data!$B:$CP,Daily!HD$10,0)+VLOOKUP($IF79,Data!$B:$CP,Daily!LC$10,0))</f>
      </c>
      <c r="DF218" s="14">
        <f>(VLOOKUP($EG218,Data!$B:$CP,Daily!HE$10,0)+VLOOKUP($IF218,Data!$B:$CP,Daily!LD$10,0))/(VLOOKUP($EG79,Data!$B:$CP,Daily!HE$10,0)+VLOOKUP($IF79,Data!$B:$CP,Daily!LD$10,0))</f>
      </c>
      <c r="DG218" s="14">
        <f>(VLOOKUP($EG218,Data!$B:$CP,Daily!HF$10,0)+VLOOKUP($IF218,Data!$B:$CP,Daily!LE$10,0))/(VLOOKUP($EG79,Data!$B:$CP,Daily!HF$10,0)+VLOOKUP($IF79,Data!$B:$CP,Daily!LE$10,0))</f>
      </c>
      <c r="DH218" s="14">
        <f>(VLOOKUP($EG218,Data!$B:$CP,Daily!HG$10,0)+VLOOKUP($IF218,Data!$B:$CP,Daily!LF$10,0))/(VLOOKUP($EG79,Data!$B:$CP,Daily!HG$10,0)+VLOOKUP($IF79,Data!$B:$CP,Daily!LF$10,0))</f>
      </c>
      <c r="DI218" s="14">
        <f>(VLOOKUP($EG218,Data!$B:$CP,Daily!HH$10,0)+VLOOKUP($IF218,Data!$B:$CP,Daily!LG$10,0))/(VLOOKUP($EG79,Data!$B:$CP,Daily!HH$10,0)+VLOOKUP($IF79,Data!$B:$CP,Daily!LG$10,0))</f>
      </c>
      <c r="DJ218" s="14">
        <f>(VLOOKUP($EG218,Data!$B:$CP,Daily!HI$10,0)+VLOOKUP($IF218,Data!$B:$CP,Daily!LH$10,0))/(VLOOKUP($EG79,Data!$B:$CP,Daily!HI$10,0)+VLOOKUP($IF79,Data!$B:$CP,Daily!LH$10,0))</f>
      </c>
      <c r="DK218" s="14">
        <f>(VLOOKUP($EG218,Data!$B:$CP,Daily!HJ$10,0)+VLOOKUP($IF218,Data!$B:$CP,Daily!LI$10,0))/(VLOOKUP($EG79,Data!$B:$CP,Daily!HJ$10,0)+VLOOKUP($IF79,Data!$B:$CP,Daily!LI$10,0))</f>
      </c>
      <c r="DL218" s="14">
        <f>(VLOOKUP($EG218,Data!$B:$CP,Daily!HK$10,0)+VLOOKUP($IF218,Data!$B:$CP,Daily!LJ$10,0))/(VLOOKUP($EG79,Data!$B:$CP,Daily!HK$10,0)+VLOOKUP($IF79,Data!$B:$CP,Daily!LJ$10,0))</f>
      </c>
      <c r="DM218" s="14">
        <f>(VLOOKUP($EG218,Data!$B:$CP,Daily!HL$10,0)+VLOOKUP($IF218,Data!$B:$CP,Daily!LK$10,0))/(VLOOKUP($EG79,Data!$B:$CP,Daily!HL$10,0)+VLOOKUP($IF79,Data!$B:$CP,Daily!LK$10,0))</f>
      </c>
      <c r="DN218" s="14">
        <f>(VLOOKUP($EG218,Data!$B:$CP,Daily!HM$10,0)+VLOOKUP($IF218,Data!$B:$CP,Daily!LL$10,0))/(VLOOKUP($EG79,Data!$B:$CP,Daily!HM$10,0)+VLOOKUP($IF79,Data!$B:$CP,Daily!LL$10,0))</f>
      </c>
      <c r="DO218" s="14">
        <f>(VLOOKUP($EG218,Data!$B:$CP,Daily!HN$10,0)+VLOOKUP($IF218,Data!$B:$CP,Daily!LM$10,0))/(VLOOKUP($EG79,Data!$B:$CP,Daily!HN$10,0)+VLOOKUP($IF79,Data!$B:$CP,Daily!LM$10,0))</f>
      </c>
      <c r="DP218" s="14">
        <f>(VLOOKUP($EG218,Data!$B:$CP,Daily!HO$10,0)+VLOOKUP($IF218,Data!$B:$CP,Daily!LN$10,0))/(VLOOKUP($EG79,Data!$B:$CP,Daily!HO$10,0)+VLOOKUP($IF79,Data!$B:$CP,Daily!LN$10,0))</f>
      </c>
      <c r="DQ218" s="14">
        <f>(VLOOKUP($EG218,Data!$B:$CP,Daily!HP$10,0)+VLOOKUP($IF218,Data!$B:$CP,Daily!LO$10,0))/(VLOOKUP($EG79,Data!$B:$CP,Daily!HP$10,0)+VLOOKUP($IF79,Data!$B:$CP,Daily!LO$10,0))</f>
      </c>
      <c r="DR218" s="14">
        <f>(VLOOKUP($EG218,Data!$B:$CP,Daily!HQ$10,0)+VLOOKUP($IF218,Data!$B:$CP,Daily!LP$10,0))/(VLOOKUP($EG79,Data!$B:$CP,Daily!HQ$10,0)+VLOOKUP($IF79,Data!$B:$CP,Daily!LP$10,0))</f>
      </c>
      <c r="DS218" s="14">
        <f>(VLOOKUP($EG218,Data!$B:$CP,Daily!HR$10,0)+VLOOKUP($IF218,Data!$B:$CP,Daily!LQ$10,0))/(VLOOKUP($EG79,Data!$B:$CP,Daily!HR$10,0)+VLOOKUP($IF79,Data!$B:$CP,Daily!LQ$10,0))</f>
      </c>
      <c r="DT218" s="14">
        <f>(VLOOKUP($EG218,Data!$B:$CP,Daily!HS$10,0)+VLOOKUP($IF218,Data!$B:$CP,Daily!LR$10,0))/(VLOOKUP($EG79,Data!$B:$CP,Daily!HS$10,0)+VLOOKUP($IF79,Data!$B:$CP,Daily!LR$10,0))</f>
      </c>
      <c r="DU218" s="14">
        <f>(VLOOKUP($EG218,Data!$B:$CP,Daily!HT$10,0)+VLOOKUP($IF218,Data!$B:$CP,Daily!LS$10,0))/(VLOOKUP($EG79,Data!$B:$CP,Daily!HT$10,0)+VLOOKUP($IF79,Data!$B:$CP,Daily!LS$10,0))</f>
      </c>
      <c r="DV218" s="18"/>
      <c r="DW218" s="14">
        <f t="shared" si="3324"/>
      </c>
      <c r="DX218" s="14">
        <f t="shared" si="3325"/>
      </c>
      <c r="DY218" s="14">
        <f t="shared" ref="DY218" si="3389">DX218-DW218</f>
      </c>
      <c r="DZ218" s="14">
        <f t="shared" ref="DZ218" si="3390">DX218+(0.75*DY218)</f>
      </c>
      <c r="EA218" s="14">
        <f t="shared" ref="EA218" si="3391">DW218-(0.75*DY218)</f>
      </c>
      <c r="EB218" s="18"/>
      <c r="EC218" s="14">
        <f t="shared" ref="EC218" si="3392">_xlfn.STDEV.P(AJ218:DU218)</f>
      </c>
      <c r="ED218" s="14">
        <f>SUMPRODUCT(DN218:DT218,DN$79:DT$79)/SUM(DN$79:DT$79)</f>
      </c>
      <c r="EE218" s="14">
        <f>SUMPRODUCT(CR218:DT218,CR$79:DT$79)/SUM(CR$79:DT$79)</f>
      </c>
      <c r="EF218" s="35"/>
      <c r="EG218" s="9" t="s">
        <v>541</v>
      </c>
      <c r="EH218" s="9" t="s">
        <v>71</v>
      </c>
      <c r="EI218" s="14">
        <f>VLOOKUP($EG218,Data!$B:$CP,Daily!EI$10,0)/VLOOKUP($EG79,Data!$B:$CP,Daily!EI$10,0)</f>
      </c>
      <c r="EJ218" s="14">
        <f>VLOOKUP($EG218,Data!$B:$CP,Daily!EJ$10,0)/VLOOKUP($EG79,Data!$B:$CP,Daily!EJ$10,0)</f>
      </c>
      <c r="EK218" s="14">
        <f>VLOOKUP($EG218,Data!$B:$CP,Daily!EK$10,0)/VLOOKUP($EG79,Data!$B:$CP,Daily!EK$10,0)</f>
      </c>
      <c r="EL218" s="14">
        <f>VLOOKUP($EG218,Data!$B:$CP,Daily!EL$10,0)/VLOOKUP($EG79,Data!$B:$CP,Daily!EL$10,0)</f>
      </c>
      <c r="EM218" s="14">
        <f>VLOOKUP($EG218,Data!$B:$CP,Daily!EM$10,0)/VLOOKUP($EG79,Data!$B:$CP,Daily!EM$10,0)</f>
      </c>
      <c r="EN218" s="14">
        <f>VLOOKUP($EG218,Data!$B:$CP,Daily!EN$10,0)/VLOOKUP($EG79,Data!$B:$CP,Daily!EN$10,0)</f>
      </c>
      <c r="EO218" s="14">
        <f>VLOOKUP($EG218,Data!$B:$CP,Daily!EO$10,0)/VLOOKUP($EG79,Data!$B:$CP,Daily!EO$10,0)</f>
      </c>
      <c r="EP218" s="14">
        <f>VLOOKUP($EG218,Data!$B:$CP,Daily!EP$10,0)/VLOOKUP($EG79,Data!$B:$CP,Daily!EP$10,0)</f>
      </c>
      <c r="EQ218" s="14">
        <f>VLOOKUP($EG218,Data!$B:$CP,Daily!EQ$10,0)/VLOOKUP($EG79,Data!$B:$CP,Daily!EQ$10,0)</f>
      </c>
      <c r="ER218" s="14">
        <f>VLOOKUP($EG218,Data!$B:$CP,Daily!ER$10,0)/VLOOKUP($EG79,Data!$B:$CP,Daily!ER$10,0)</f>
      </c>
      <c r="ES218" s="14">
        <f>VLOOKUP($EG218,Data!$B:$CP,Daily!ES$10,0)/VLOOKUP($EG79,Data!$B:$CP,Daily!ES$10,0)</f>
      </c>
      <c r="ET218" s="14">
        <f>VLOOKUP($EG218,Data!$B:$CP,Daily!ET$10,0)/VLOOKUP($EG79,Data!$B:$CP,Daily!ET$10,0)</f>
      </c>
      <c r="EU218" s="14">
        <f>VLOOKUP($EG218,Data!$B:$CP,Daily!EU$10,0)/VLOOKUP($EG79,Data!$B:$CP,Daily!EU$10,0)</f>
      </c>
      <c r="EV218" s="14">
        <f>VLOOKUP($EG218,Data!$B:$CP,Daily!EV$10,0)/VLOOKUP($EG79,Data!$B:$CP,Daily!EV$10,0)</f>
      </c>
      <c r="EW218" s="14">
        <f>VLOOKUP($EG218,Data!$B:$CP,Daily!EW$10,0)/VLOOKUP($EG79,Data!$B:$CP,Daily!EW$10,0)</f>
      </c>
      <c r="EX218" s="14">
        <f>VLOOKUP($EG218,Data!$B:$CP,Daily!EX$10,0)/VLOOKUP($EG79,Data!$B:$CP,Daily!EX$10,0)</f>
      </c>
      <c r="EY218" s="14">
        <f>VLOOKUP($EG218,Data!$B:$CP,Daily!EY$10,0)/VLOOKUP($EG79,Data!$B:$CP,Daily!EY$10,0)</f>
      </c>
      <c r="EZ218" s="14">
        <f>VLOOKUP($EG218,Data!$B:$CP,Daily!EZ$10,0)/VLOOKUP($EG79,Data!$B:$CP,Daily!EZ$10,0)</f>
      </c>
      <c r="FA218" s="14">
        <f>VLOOKUP($EG218,Data!$B:$CP,Daily!FA$10,0)/VLOOKUP($EG79,Data!$B:$CP,Daily!FA$10,0)</f>
      </c>
      <c r="FB218" s="14">
        <f>VLOOKUP($EG218,Data!$B:$CP,Daily!FB$10,0)/VLOOKUP($EG79,Data!$B:$CP,Daily!FB$10,0)</f>
      </c>
      <c r="FC218" s="14">
        <f>VLOOKUP($EG218,Data!$B:$CP,Daily!FC$10,0)/VLOOKUP($EG79,Data!$B:$CP,Daily!FC$10,0)</f>
      </c>
      <c r="FD218" s="14">
        <f>VLOOKUP($EG218,Data!$B:$CP,Daily!FD$10,0)/VLOOKUP($EG79,Data!$B:$CP,Daily!FD$10,0)</f>
      </c>
      <c r="FE218" s="14">
        <f>VLOOKUP($EG218,Data!$B:$CP,Daily!FE$10,0)/VLOOKUP($EG79,Data!$B:$CP,Daily!FE$10,0)</f>
      </c>
      <c r="FF218" s="14">
        <f>VLOOKUP($EG218,Data!$B:$CP,Daily!FF$10,0)/VLOOKUP($EG79,Data!$B:$CP,Daily!FF$10,0)</f>
      </c>
      <c r="FG218" s="14">
        <f>VLOOKUP($EG218,Data!$B:$CP,Daily!FG$10,0)/VLOOKUP($EG79,Data!$B:$CP,Daily!FG$10,0)</f>
      </c>
      <c r="FH218" s="14">
        <f>VLOOKUP($EG218,Data!$B:$CP,Daily!FH$10,0)/VLOOKUP($EG79,Data!$B:$CP,Daily!FH$10,0)</f>
      </c>
      <c r="FI218" s="14">
        <f>VLOOKUP($EG218,Data!$B:$CP,Daily!FI$10,0)/VLOOKUP($EG79,Data!$B:$CP,Daily!FI$10,0)</f>
      </c>
      <c r="FJ218" s="14">
        <f>VLOOKUP($EG218,Data!$B:$CP,Daily!FJ$10,0)/VLOOKUP($EG79,Data!$B:$CP,Daily!FJ$10,0)</f>
      </c>
      <c r="FK218" s="14">
        <f>VLOOKUP($EG218,Data!$B:$CP,Daily!FK$10,0)/VLOOKUP($EG79,Data!$B:$CP,Daily!FK$10,0)</f>
      </c>
      <c r="FL218" s="14">
        <f>VLOOKUP($EG218,Data!$B:$CP,Daily!FL$10,0)/VLOOKUP($EG79,Data!$B:$CP,Daily!FL$10,0)</f>
      </c>
      <c r="FM218" s="14">
        <f>VLOOKUP($EG218,Data!$B:$CP,Daily!FM$10,0)/VLOOKUP($EG79,Data!$B:$CP,Daily!FM$10,0)</f>
      </c>
      <c r="FN218" s="14">
        <f>VLOOKUP($EG218,Data!$B:$CP,Daily!FN$10,0)/VLOOKUP($EG79,Data!$B:$CP,Daily!FN$10,0)</f>
      </c>
      <c r="FO218" s="14">
        <f>VLOOKUP($EG218,Data!$B:$CP,Daily!FO$10,0)/VLOOKUP($EG79,Data!$B:$CP,Daily!FO$10,0)</f>
      </c>
      <c r="FP218" s="14">
        <f>VLOOKUP($EG218,Data!$B:$CP,Daily!FP$10,0)/VLOOKUP($EG79,Data!$B:$CP,Daily!FP$10,0)</f>
      </c>
      <c r="FQ218" s="14">
        <f>VLOOKUP($EG218,Data!$B:$CP,Daily!FQ$10,0)/VLOOKUP($EG79,Data!$B:$CP,Daily!FQ$10,0)</f>
      </c>
      <c r="FR218" s="14">
        <f>VLOOKUP($EG218,Data!$B:$CP,Daily!FR$10,0)/VLOOKUP($EG79,Data!$B:$CP,Daily!FR$10,0)</f>
      </c>
      <c r="FS218" s="14">
        <f>VLOOKUP($EG218,Data!$B:$CP,Daily!FS$10,0)/VLOOKUP($EG79,Data!$B:$CP,Daily!FS$10,0)</f>
      </c>
      <c r="FT218" s="14">
        <f>VLOOKUP($EG218,Data!$B:$CP,Daily!FT$10,0)/VLOOKUP($EG79,Data!$B:$CP,Daily!FT$10,0)</f>
      </c>
      <c r="FU218" s="14">
        <f>VLOOKUP($EG218,Data!$B:$CP,Daily!FU$10,0)/VLOOKUP($EG79,Data!$B:$CP,Daily!FU$10,0)</f>
      </c>
      <c r="FV218" s="14">
        <f>VLOOKUP($EG218,Data!$B:$CP,Daily!FV$10,0)/VLOOKUP($EG79,Data!$B:$CP,Daily!FV$10,0)</f>
      </c>
      <c r="FW218" s="14">
        <f>VLOOKUP($EG218,Data!$B:$CP,Daily!FW$10,0)/VLOOKUP($EG79,Data!$B:$CP,Daily!FW$10,0)</f>
      </c>
      <c r="FX218" s="14">
        <f>VLOOKUP($EG218,Data!$B:$CP,Daily!FX$10,0)/VLOOKUP($EG79,Data!$B:$CP,Daily!FX$10,0)</f>
      </c>
      <c r="FY218" s="14">
        <f>VLOOKUP($EG218,Data!$B:$CP,Daily!FY$10,0)/VLOOKUP($EG79,Data!$B:$CP,Daily!FY$10,0)</f>
      </c>
      <c r="FZ218" s="14">
        <f>VLOOKUP($EG218,Data!$B:$CP,Daily!FZ$10,0)/VLOOKUP($EG79,Data!$B:$CP,Daily!FZ$10,0)</f>
      </c>
      <c r="GA218" s="14">
        <f>VLOOKUP($EG218,Data!$B:$CP,Daily!GA$10,0)/VLOOKUP($EG79,Data!$B:$CP,Daily!GA$10,0)</f>
      </c>
      <c r="GB218" s="14">
        <f>VLOOKUP($EG218,Data!$B:$CP,Daily!GB$10,0)/VLOOKUP($EG79,Data!$B:$CP,Daily!GB$10,0)</f>
      </c>
      <c r="GC218" s="14">
        <f>VLOOKUP($EG218,Data!$B:$CP,Daily!GC$10,0)/VLOOKUP($EG79,Data!$B:$CP,Daily!GC$10,0)</f>
      </c>
      <c r="GD218" s="14">
        <f>VLOOKUP($EG218,Data!$B:$CP,Daily!GD$10,0)/VLOOKUP($EG79,Data!$B:$CP,Daily!GD$10,0)</f>
      </c>
      <c r="GE218" s="14">
        <f>VLOOKUP($EG218,Data!$B:$CP,Daily!GE$10,0)/VLOOKUP($EG79,Data!$B:$CP,Daily!GE$10,0)</f>
      </c>
      <c r="GF218" s="14">
        <f>VLOOKUP($EG218,Data!$B:$CP,Daily!GF$10,0)/VLOOKUP($EG79,Data!$B:$CP,Daily!GF$10,0)</f>
      </c>
      <c r="GG218" s="14">
        <f>VLOOKUP($EG218,Data!$B:$CP,Daily!GG$10,0)/VLOOKUP($EG79,Data!$B:$CP,Daily!GG$10,0)</f>
      </c>
      <c r="GH218" s="14">
        <f>VLOOKUP($EG218,Data!$B:$CP,Daily!GH$10,0)/VLOOKUP($EG79,Data!$B:$CP,Daily!GH$10,0)</f>
      </c>
      <c r="GI218" s="14">
        <f>VLOOKUP($EG218,Data!$B:$CP,Daily!GI$10,0)/VLOOKUP($EG79,Data!$B:$CP,Daily!GI$10,0)</f>
      </c>
      <c r="GJ218" s="14">
        <f>VLOOKUP($EG218,Data!$B:$CP,Daily!GJ$10,0)/VLOOKUP($EG79,Data!$B:$CP,Daily!GJ$10,0)</f>
      </c>
      <c r="GK218" s="14">
        <f>VLOOKUP($EG218,Data!$B:$CP,Daily!GK$10,0)/VLOOKUP($EG79,Data!$B:$CP,Daily!GK$10,0)</f>
      </c>
      <c r="GL218" s="14">
        <f>VLOOKUP($EG218,Data!$B:$CP,Daily!GL$10,0)/VLOOKUP($EG79,Data!$B:$CP,Daily!GL$10,0)</f>
      </c>
      <c r="GM218" s="14">
        <f>VLOOKUP($EG218,Data!$B:$CP,Daily!GM$10,0)/VLOOKUP($EG79,Data!$B:$CP,Daily!GM$10,0)</f>
      </c>
      <c r="GN218" s="14">
        <f>VLOOKUP($EG218,Data!$B:$CP,Daily!GN$10,0)/VLOOKUP($EG79,Data!$B:$CP,Daily!GN$10,0)</f>
      </c>
      <c r="GO218" s="14">
        <f>VLOOKUP($EG218,Data!$B:$CP,Daily!GO$10,0)/VLOOKUP($EG79,Data!$B:$CP,Daily!GO$10,0)</f>
      </c>
      <c r="GP218" s="14">
        <f>VLOOKUP($EG218,Data!$B:$CP,Daily!GP$10,0)/VLOOKUP($EG79,Data!$B:$CP,Daily!GP$10,0)</f>
      </c>
      <c r="GQ218" s="14">
        <f>VLOOKUP($EG218,Data!$B:$CP,Daily!GQ$10,0)/VLOOKUP($EG79,Data!$B:$CP,Daily!GQ$10,0)</f>
      </c>
      <c r="GR218" s="14">
        <f>VLOOKUP($EG218,Data!$B:$CP,Daily!GR$10,0)/VLOOKUP($EG79,Data!$B:$CP,Daily!GR$10,0)</f>
      </c>
      <c r="GS218" s="14">
        <f>VLOOKUP($EG218,Data!$B:$CP,Daily!GS$10,0)/VLOOKUP($EG79,Data!$B:$CP,Daily!GS$10,0)</f>
      </c>
      <c r="GT218" s="14">
        <f>VLOOKUP($EG218,Data!$B:$CP,Daily!GT$10,0)/VLOOKUP($EG79,Data!$B:$CP,Daily!GT$10,0)</f>
      </c>
      <c r="GU218" s="14">
        <f>VLOOKUP($EG218,Data!$B:$CP,Daily!GU$10,0)/VLOOKUP($EG79,Data!$B:$CP,Daily!GU$10,0)</f>
      </c>
      <c r="GV218" s="14">
        <f>VLOOKUP($EG218,Data!$B:$CP,Daily!GV$10,0)/VLOOKUP($EG79,Data!$B:$CP,Daily!GV$10,0)</f>
      </c>
      <c r="GW218" s="14">
        <f>VLOOKUP($EG218,Data!$B:$CP,Daily!GW$10,0)/VLOOKUP($EG79,Data!$B:$CP,Daily!GW$10,0)</f>
      </c>
      <c r="GX218" s="14">
        <f>VLOOKUP($EG218,Data!$B:$CP,Daily!GX$10,0)/VLOOKUP($EG79,Data!$B:$CP,Daily!GX$10,0)</f>
      </c>
      <c r="GY218" s="14">
        <f>VLOOKUP($EG218,Data!$B:$CP,Daily!GY$10,0)/VLOOKUP($EG79,Data!$B:$CP,Daily!GY$10,0)</f>
      </c>
      <c r="GZ218" s="14">
        <f>VLOOKUP($EG218,Data!$B:$CP,Daily!GZ$10,0)/VLOOKUP($EG79,Data!$B:$CP,Daily!GZ$10,0)</f>
      </c>
      <c r="HA218" s="14">
        <f>VLOOKUP($EG218,Data!$B:$CP,Daily!HA$10,0)/VLOOKUP($EG79,Data!$B:$CP,Daily!HA$10,0)</f>
      </c>
      <c r="HB218" s="14">
        <f>VLOOKUP($EG218,Data!$B:$CP,Daily!HB$10,0)/VLOOKUP($EG79,Data!$B:$CP,Daily!HB$10,0)</f>
      </c>
      <c r="HC218" s="14">
        <f>VLOOKUP($EG218,Data!$B:$CP,Daily!HC$10,0)/VLOOKUP($EG79,Data!$B:$CP,Daily!HC$10,0)</f>
      </c>
      <c r="HD218" s="14">
        <f>VLOOKUP($EG218,Data!$B:$CP,Daily!HD$10,0)/VLOOKUP($EG79,Data!$B:$CP,Daily!HD$10,0)</f>
      </c>
      <c r="HE218" s="14">
        <f>VLOOKUP($EG218,Data!$B:$CP,Daily!HE$10,0)/VLOOKUP($EG79,Data!$B:$CP,Daily!HE$10,0)</f>
      </c>
      <c r="HF218" s="14">
        <f>VLOOKUP($EG218,Data!$B:$CP,Daily!HF$10,0)/VLOOKUP($EG79,Data!$B:$CP,Daily!HF$10,0)</f>
      </c>
      <c r="HG218" s="14">
        <f>VLOOKUP($EG218,Data!$B:$CP,Daily!HG$10,0)/VLOOKUP($EG79,Data!$B:$CP,Daily!HG$10,0)</f>
      </c>
      <c r="HH218" s="14">
        <f>VLOOKUP($EG218,Data!$B:$CP,Daily!HH$10,0)/VLOOKUP($EG79,Data!$B:$CP,Daily!HH$10,0)</f>
      </c>
      <c r="HI218" s="14">
        <f>VLOOKUP($EG218,Data!$B:$CP,Daily!HI$10,0)/VLOOKUP($EG79,Data!$B:$CP,Daily!HI$10,0)</f>
      </c>
      <c r="HJ218" s="14">
        <f>VLOOKUP($EG218,Data!$B:$CP,Daily!HJ$10,0)/VLOOKUP($EG79,Data!$B:$CP,Daily!HJ$10,0)</f>
      </c>
      <c r="HK218" s="14">
        <f>VLOOKUP($EG218,Data!$B:$CP,Daily!HK$10,0)/VLOOKUP($EG79,Data!$B:$CP,Daily!HK$10,0)</f>
      </c>
      <c r="HL218" s="14">
        <f>VLOOKUP($EG218,Data!$B:$CP,Daily!HL$10,0)/VLOOKUP($EG79,Data!$B:$CP,Daily!HL$10,0)</f>
      </c>
      <c r="HM218" s="14">
        <f>VLOOKUP($EG218,Data!$B:$CP,Daily!HM$10,0)/VLOOKUP($EG79,Data!$B:$CP,Daily!HM$10,0)</f>
      </c>
      <c r="HN218" s="14">
        <f>VLOOKUP($EG218,Data!$B:$CP,Daily!HN$10,0)/VLOOKUP($EG79,Data!$B:$CP,Daily!HN$10,0)</f>
      </c>
      <c r="HO218" s="14">
        <f>VLOOKUP($EG218,Data!$B:$CP,Daily!HO$10,0)/VLOOKUP($EG79,Data!$B:$CP,Daily!HO$10,0)</f>
      </c>
      <c r="HP218" s="14">
        <f>VLOOKUP($EG218,Data!$B:$CP,Daily!HP$10,0)/VLOOKUP($EG79,Data!$B:$CP,Daily!HP$10,0)</f>
      </c>
      <c r="HQ218" s="14">
        <f>VLOOKUP($EG218,Data!$B:$CP,Daily!HQ$10,0)/VLOOKUP($EG79,Data!$B:$CP,Daily!HQ$10,0)</f>
      </c>
      <c r="HR218" s="14">
        <f>VLOOKUP($EG218,Data!$B:$CP,Daily!HR$10,0)/VLOOKUP($EG79,Data!$B:$CP,Daily!HR$10,0)</f>
      </c>
      <c r="HS218" s="14">
        <f>VLOOKUP($EG218,Data!$B:$CP,Daily!HS$10,0)/VLOOKUP($EG79,Data!$B:$CP,Daily!HS$10,0)</f>
      </c>
      <c r="HT218" s="14">
        <f>VLOOKUP($EG218,Data!$B:$CP,Daily!HT$10,0)/VLOOKUP($EG79,Data!$B:$CP,Daily!HT$10,0)</f>
      </c>
      <c r="HU218" s="17"/>
      <c r="HV218" s="52">
        <f t="shared" si="3331"/>
      </c>
      <c r="HW218" s="52">
        <f t="shared" si="3332"/>
      </c>
      <c r="HX218" s="52">
        <f t="shared" ref="HX218" si="3393">HW218-HV218</f>
      </c>
      <c r="HY218" s="52">
        <f t="shared" ref="HY218" si="3394">HW218+(0.75*HX218)</f>
      </c>
      <c r="HZ218" s="52">
        <f t="shared" ref="HZ218" si="3395">HV218-(0.75*HX218)</f>
      </c>
      <c r="IA218" s="55"/>
      <c r="IB218" s="14">
        <f t="shared" ref="IB218" si="3396">_xlfn.STDEV.P(FM218:HT218)</f>
      </c>
      <c r="IC218" s="14">
        <f>SUMPRODUCT(HM218:HS218,HM$79:HS$79)/SUM(HM$79:HS$79)</f>
      </c>
      <c r="ID218" s="14">
        <f>SUMPRODUCT(GQ218:HS218,GQ$79:HS$79)/SUM(GQ$79:HS$79)</f>
      </c>
      <c r="IE218" s="35"/>
      <c r="IF218" s="9" t="s">
        <v>542</v>
      </c>
      <c r="IG218" s="9" t="s">
        <v>71</v>
      </c>
      <c r="IH218" s="14">
        <f>IFERROR(IFERROR(VLOOKUP($IF218,Data!$B:$CP,Daily!IH$10,0),0)/IFERROR(VLOOKUP($IF79,Data!$B:$CP,Daily!IH$10,0),0),0)</f>
      </c>
      <c r="II218" s="14">
        <f>IFERROR(IFERROR(VLOOKUP($IF218,Data!$B:$CP,Daily!II$10,0),0)/IFERROR(VLOOKUP($IF79,Data!$B:$CP,Daily!II$10,0),0),0)</f>
      </c>
      <c r="IJ218" s="14">
        <f>IFERROR(IFERROR(VLOOKUP($IF218,Data!$B:$CP,Daily!IJ$10,0),0)/IFERROR(VLOOKUP($IF79,Data!$B:$CP,Daily!IJ$10,0),0),0)</f>
      </c>
      <c r="IK218" s="14">
        <f>IFERROR(IFERROR(VLOOKUP($IF218,Data!$B:$CP,Daily!IK$10,0),0)/IFERROR(VLOOKUP($IF79,Data!$B:$CP,Daily!IK$10,0),0),0)</f>
      </c>
      <c r="IL218" s="14">
        <f>IFERROR(IFERROR(VLOOKUP($IF218,Data!$B:$CP,Daily!IL$10,0),0)/IFERROR(VLOOKUP($IF79,Data!$B:$CP,Daily!IL$10,0),0),0)</f>
      </c>
      <c r="IM218" s="14">
        <f>IFERROR(IFERROR(VLOOKUP($IF218,Data!$B:$CP,Daily!IM$10,0),0)/IFERROR(VLOOKUP($IF79,Data!$B:$CP,Daily!IM$10,0),0),0)</f>
      </c>
      <c r="IN218" s="14">
        <f>IFERROR(IFERROR(VLOOKUP($IF218,Data!$B:$CP,Daily!IN$10,0),0)/IFERROR(VLOOKUP($IF79,Data!$B:$CP,Daily!IN$10,0),0),0)</f>
      </c>
      <c r="IO218" s="14">
        <f>IFERROR(IFERROR(VLOOKUP($IF218,Data!$B:$CP,Daily!IO$10,0),0)/IFERROR(VLOOKUP($IF79,Data!$B:$CP,Daily!IO$10,0),0),0)</f>
      </c>
      <c r="IP218" s="14">
        <f>IFERROR(IFERROR(VLOOKUP($IF218,Data!$B:$CP,Daily!IP$10,0),0)/IFERROR(VLOOKUP($IF79,Data!$B:$CP,Daily!IP$10,0),0),0)</f>
      </c>
      <c r="IQ218" s="14">
        <f>IFERROR(IFERROR(VLOOKUP($IF218,Data!$B:$CP,Daily!IQ$10,0),0)/IFERROR(VLOOKUP($IF79,Data!$B:$CP,Daily!IQ$10,0),0),0)</f>
      </c>
      <c r="IR218" s="14">
        <f>IFERROR(IFERROR(VLOOKUP($IF218,Data!$B:$CP,Daily!IR$10,0),0)/IFERROR(VLOOKUP($IF79,Data!$B:$CP,Daily!IR$10,0),0),0)</f>
      </c>
      <c r="IS218" s="14">
        <f>IFERROR(IFERROR(VLOOKUP($IF218,Data!$B:$CP,Daily!IS$10,0),0)/IFERROR(VLOOKUP($IF79,Data!$B:$CP,Daily!IS$10,0),0),0)</f>
      </c>
      <c r="IT218" s="14">
        <f>IFERROR(IFERROR(VLOOKUP($IF218,Data!$B:$CP,Daily!IT$10,0),0)/IFERROR(VLOOKUP($IF79,Data!$B:$CP,Daily!IT$10,0),0),0)</f>
      </c>
      <c r="IU218" s="14">
        <f>IFERROR(IFERROR(VLOOKUP($IF218,Data!$B:$CP,Daily!IU$10,0),0)/IFERROR(VLOOKUP($IF79,Data!$B:$CP,Daily!IU$10,0),0),0)</f>
      </c>
      <c r="IV218" s="14">
        <f>IFERROR(IFERROR(VLOOKUP($IF218,Data!$B:$CP,Daily!IV$10,0),0)/IFERROR(VLOOKUP($IF79,Data!$B:$CP,Daily!IV$10,0),0),0)</f>
      </c>
      <c r="IW218" s="14">
        <f>IFERROR(IFERROR(VLOOKUP($IF218,Data!$B:$CP,Daily!IW$10,0),0)/IFERROR(VLOOKUP($IF79,Data!$B:$CP,Daily!IW$10,0),0),0)</f>
      </c>
      <c r="IX218" s="14">
        <f>IFERROR(IFERROR(VLOOKUP($IF218,Data!$B:$CP,Daily!IX$10,0),0)/IFERROR(VLOOKUP($IF79,Data!$B:$CP,Daily!IX$10,0),0),0)</f>
      </c>
      <c r="IY218" s="14">
        <f>IFERROR(IFERROR(VLOOKUP($IF218,Data!$B:$CP,Daily!IY$10,0),0)/IFERROR(VLOOKUP($IF79,Data!$B:$CP,Daily!IY$10,0),0),0)</f>
      </c>
      <c r="IZ218" s="14">
        <f>IFERROR(IFERROR(VLOOKUP($IF218,Data!$B:$CP,Daily!IZ$10,0),0)/IFERROR(VLOOKUP($IF79,Data!$B:$CP,Daily!IZ$10,0),0),0)</f>
      </c>
      <c r="JA218" s="14">
        <f>IFERROR(IFERROR(VLOOKUP($IF218,Data!$B:$CP,Daily!JA$10,0),0)/IFERROR(VLOOKUP($IF79,Data!$B:$CP,Daily!JA$10,0),0),0)</f>
      </c>
      <c r="JB218" s="14">
        <f>IFERROR(IFERROR(VLOOKUP($IF218,Data!$B:$CP,Daily!JB$10,0),0)/IFERROR(VLOOKUP($IF79,Data!$B:$CP,Daily!JB$10,0),0),0)</f>
      </c>
      <c r="JC218" s="14">
        <f>IFERROR(IFERROR(VLOOKUP($IF218,Data!$B:$CP,Daily!JC$10,0),0)/IFERROR(VLOOKUP($IF79,Data!$B:$CP,Daily!JC$10,0),0),0)</f>
      </c>
      <c r="JD218" s="14">
        <f>IFERROR(IFERROR(VLOOKUP($IF218,Data!$B:$CP,Daily!JD$10,0),0)/IFERROR(VLOOKUP($IF79,Data!$B:$CP,Daily!JD$10,0),0),0)</f>
      </c>
      <c r="JE218" s="14">
        <f>IFERROR(IFERROR(VLOOKUP($IF218,Data!$B:$CP,Daily!JE$10,0),0)/IFERROR(VLOOKUP($IF79,Data!$B:$CP,Daily!JE$10,0),0),0)</f>
      </c>
      <c r="JF218" s="14">
        <f>IFERROR(IFERROR(VLOOKUP($IF218,Data!$B:$CP,Daily!JF$10,0),0)/IFERROR(VLOOKUP($IF79,Data!$B:$CP,Daily!JF$10,0),0),0)</f>
      </c>
      <c r="JG218" s="14">
        <f>IFERROR(IFERROR(VLOOKUP($IF218,Data!$B:$CP,Daily!JG$10,0),0)/IFERROR(VLOOKUP($IF79,Data!$B:$CP,Daily!JG$10,0),0),0)</f>
      </c>
      <c r="JH218" s="14">
        <f>IFERROR(IFERROR(VLOOKUP($IF218,Data!$B:$CP,Daily!JH$10,0),0)/IFERROR(VLOOKUP($IF79,Data!$B:$CP,Daily!JH$10,0),0),0)</f>
      </c>
      <c r="JI218" s="14">
        <f>IFERROR(IFERROR(VLOOKUP($IF218,Data!$B:$CP,Daily!JI$10,0),0)/IFERROR(VLOOKUP($IF79,Data!$B:$CP,Daily!JI$10,0),0),0)</f>
      </c>
      <c r="JJ218" s="14">
        <f>IFERROR(IFERROR(VLOOKUP($IF218,Data!$B:$CP,Daily!JJ$10,0),0)/IFERROR(VLOOKUP($IF79,Data!$B:$CP,Daily!JJ$10,0),0),0)</f>
      </c>
      <c r="JK218" s="14">
        <f>IFERROR(IFERROR(VLOOKUP($IF218,Data!$B:$CP,Daily!JK$10,0),0)/IFERROR(VLOOKUP($IF79,Data!$B:$CP,Daily!JK$10,0),0),0)</f>
      </c>
      <c r="JL218" s="14">
        <f>IFERROR(IFERROR(VLOOKUP($IF218,Data!$B:$CP,Daily!JL$10,0),0)/IFERROR(VLOOKUP($IF79,Data!$B:$CP,Daily!JL$10,0),0),0)</f>
      </c>
      <c r="JM218" s="14">
        <f>IFERROR(IFERROR(VLOOKUP($IF218,Data!$B:$CP,Daily!JM$10,0),0)/IFERROR(VLOOKUP($IF79,Data!$B:$CP,Daily!JM$10,0),0),0)</f>
      </c>
      <c r="JN218" s="14">
        <f>IFERROR(IFERROR(VLOOKUP($IF218,Data!$B:$CP,Daily!JN$10,0),0)/IFERROR(VLOOKUP($IF79,Data!$B:$CP,Daily!JN$10,0),0),0)</f>
      </c>
      <c r="JO218" s="14">
        <f>IFERROR(IFERROR(VLOOKUP($IF218,Data!$B:$CP,Daily!JO$10,0),0)/IFERROR(VLOOKUP($IF79,Data!$B:$CP,Daily!JO$10,0),0),0)</f>
      </c>
      <c r="JP218" s="14">
        <f>IFERROR(IFERROR(VLOOKUP($IF218,Data!$B:$CP,Daily!JP$10,0),0)/IFERROR(VLOOKUP($IF79,Data!$B:$CP,Daily!JP$10,0),0),0)</f>
      </c>
      <c r="JQ218" s="14">
        <f>IFERROR(IFERROR(VLOOKUP($IF218,Data!$B:$CP,Daily!JQ$10,0),0)/IFERROR(VLOOKUP($IF79,Data!$B:$CP,Daily!JQ$10,0),0),0)</f>
      </c>
      <c r="JR218" s="14">
        <f>IFERROR(IFERROR(VLOOKUP($IF218,Data!$B:$CP,Daily!JR$10,0),0)/IFERROR(VLOOKUP($IF79,Data!$B:$CP,Daily!JR$10,0),0),0)</f>
      </c>
      <c r="JS218" s="14">
        <f>IFERROR(IFERROR(VLOOKUP($IF218,Data!$B:$CP,Daily!JS$10,0),0)/IFERROR(VLOOKUP($IF79,Data!$B:$CP,Daily!JS$10,0),0),0)</f>
      </c>
      <c r="JT218" s="14">
        <f>IFERROR(IFERROR(VLOOKUP($IF218,Data!$B:$CP,Daily!JT$10,0),0)/IFERROR(VLOOKUP($IF79,Data!$B:$CP,Daily!JT$10,0),0),0)</f>
      </c>
      <c r="JU218" s="14">
        <f>IFERROR(IFERROR(VLOOKUP($IF218,Data!$B:$CP,Daily!JU$10,0),0)/IFERROR(VLOOKUP($IF79,Data!$B:$CP,Daily!JU$10,0),0),0)</f>
      </c>
      <c r="JV218" s="14">
        <f>IFERROR(IFERROR(VLOOKUP($IF218,Data!$B:$CP,Daily!JV$10,0),0)/IFERROR(VLOOKUP($IF79,Data!$B:$CP,Daily!JV$10,0),0),0)</f>
      </c>
      <c r="JW218" s="14">
        <f>IFERROR(IFERROR(VLOOKUP($IF218,Data!$B:$CP,Daily!JW$10,0),0)/IFERROR(VLOOKUP($IF79,Data!$B:$CP,Daily!JW$10,0),0),0)</f>
      </c>
      <c r="JX218" s="14">
        <f>IFERROR(IFERROR(VLOOKUP($IF218,Data!$B:$CP,Daily!JX$10,0),0)/IFERROR(VLOOKUP($IF79,Data!$B:$CP,Daily!JX$10,0),0),0)</f>
      </c>
      <c r="JY218" s="14">
        <f>IFERROR(IFERROR(VLOOKUP($IF218,Data!$B:$CP,Daily!JY$10,0),0)/IFERROR(VLOOKUP($IF79,Data!$B:$CP,Daily!JY$10,0),0),0)</f>
      </c>
      <c r="JZ218" s="14">
        <f>IFERROR(IFERROR(VLOOKUP($IF218,Data!$B:$CP,Daily!JZ$10,0),0)/IFERROR(VLOOKUP($IF79,Data!$B:$CP,Daily!JZ$10,0),0),0)</f>
      </c>
      <c r="KA218" s="14">
        <f>IFERROR(IFERROR(VLOOKUP($IF218,Data!$B:$CP,Daily!KA$10,0),0)/IFERROR(VLOOKUP($IF79,Data!$B:$CP,Daily!KA$10,0),0),0)</f>
      </c>
      <c r="KB218" s="14">
        <f>IFERROR(IFERROR(VLOOKUP($IF218,Data!$B:$CP,Daily!KB$10,0),0)/IFERROR(VLOOKUP($IF79,Data!$B:$CP,Daily!KB$10,0),0),0)</f>
      </c>
      <c r="KC218" s="14">
        <f>IFERROR(IFERROR(VLOOKUP($IF218,Data!$B:$CP,Daily!KC$10,0),0)/IFERROR(VLOOKUP($IF79,Data!$B:$CP,Daily!KC$10,0),0),0)</f>
      </c>
      <c r="KD218" s="14">
        <f>IFERROR(IFERROR(VLOOKUP($IF218,Data!$B:$CP,Daily!KD$10,0),0)/IFERROR(VLOOKUP($IF79,Data!$B:$CP,Daily!KD$10,0),0),0)</f>
      </c>
      <c r="KE218" s="14">
        <f>IFERROR(IFERROR(VLOOKUP($IF218,Data!$B:$CP,Daily!KE$10,0),0)/IFERROR(VLOOKUP($IF79,Data!$B:$CP,Daily!KE$10,0),0),0)</f>
      </c>
      <c r="KF218" s="14">
        <f>IFERROR(IFERROR(VLOOKUP($IF218,Data!$B:$CP,Daily!KF$10,0),0)/IFERROR(VLOOKUP($IF79,Data!$B:$CP,Daily!KF$10,0),0),0)</f>
      </c>
      <c r="KG218" s="14">
        <f>IFERROR(IFERROR(VLOOKUP($IF218,Data!$B:$CP,Daily!KG$10,0),0)/IFERROR(VLOOKUP($IF79,Data!$B:$CP,Daily!KG$10,0),0),0)</f>
      </c>
      <c r="KH218" s="14">
        <f>IFERROR(IFERROR(VLOOKUP($IF218,Data!$B:$CP,Daily!KH$10,0),0)/IFERROR(VLOOKUP($IF79,Data!$B:$CP,Daily!KH$10,0),0),0)</f>
      </c>
      <c r="KI218" s="14">
        <f>IFERROR(IFERROR(VLOOKUP($IF218,Data!$B:$CP,Daily!KI$10,0),0)/IFERROR(VLOOKUP($IF79,Data!$B:$CP,Daily!KI$10,0),0),0)</f>
      </c>
      <c r="KJ218" s="14">
        <f>IFERROR(IFERROR(VLOOKUP($IF218,Data!$B:$CP,Daily!KJ$10,0),0)/IFERROR(VLOOKUP($IF79,Data!$B:$CP,Daily!KJ$10,0),0),0)</f>
      </c>
      <c r="KK218" s="14">
        <f>IFERROR(IFERROR(VLOOKUP($IF218,Data!$B:$CP,Daily!KK$10,0),0)/IFERROR(VLOOKUP($IF79,Data!$B:$CP,Daily!KK$10,0),0),0)</f>
      </c>
      <c r="KL218" s="14">
        <f>IFERROR(IFERROR(VLOOKUP($IF218,Data!$B:$CP,Daily!KL$10,0),0)/IFERROR(VLOOKUP($IF79,Data!$B:$CP,Daily!KL$10,0),0),0)</f>
      </c>
      <c r="KM218" s="14">
        <f>IFERROR(IFERROR(VLOOKUP($IF218,Data!$B:$CP,Daily!KM$10,0),0)/IFERROR(VLOOKUP($IF79,Data!$B:$CP,Daily!KM$10,0),0),0)</f>
      </c>
      <c r="KN218" s="14">
        <f>IFERROR(IFERROR(VLOOKUP($IF218,Data!$B:$CP,Daily!KN$10,0),0)/IFERROR(VLOOKUP($IF79,Data!$B:$CP,Daily!KN$10,0),0),0)</f>
      </c>
      <c r="KO218" s="14">
        <f>IFERROR(IFERROR(VLOOKUP($IF218,Data!$B:$CP,Daily!KO$10,0),0)/IFERROR(VLOOKUP($IF79,Data!$B:$CP,Daily!KO$10,0),0),0)</f>
      </c>
      <c r="KP218" s="14">
        <f>IFERROR(IFERROR(VLOOKUP($IF218,Data!$B:$CP,Daily!KP$10,0),0)/IFERROR(VLOOKUP($IF79,Data!$B:$CP,Daily!KP$10,0),0),0)</f>
      </c>
      <c r="KQ218" s="14">
        <f>IFERROR(IFERROR(VLOOKUP($IF218,Data!$B:$CP,Daily!KQ$10,0),0)/IFERROR(VLOOKUP($IF79,Data!$B:$CP,Daily!KQ$10,0),0),0)</f>
      </c>
      <c r="KR218" s="14">
        <f>IFERROR(IFERROR(VLOOKUP($IF218,Data!$B:$CP,Daily!KR$10,0),0)/IFERROR(VLOOKUP($IF79,Data!$B:$CP,Daily!KR$10,0),0),0)</f>
      </c>
      <c r="KS218" s="14">
        <f>IFERROR(IFERROR(VLOOKUP($IF218,Data!$B:$CP,Daily!KS$10,0),0)/IFERROR(VLOOKUP($IF79,Data!$B:$CP,Daily!KS$10,0),0),0)</f>
      </c>
      <c r="KT218" s="14">
        <f>IFERROR(IFERROR(VLOOKUP($IF218,Data!$B:$CP,Daily!KT$10,0),0)/IFERROR(VLOOKUP($IF79,Data!$B:$CP,Daily!KT$10,0),0),0)</f>
      </c>
      <c r="KU218" s="14">
        <f>IFERROR(IFERROR(VLOOKUP($IF218,Data!$B:$CP,Daily!KU$10,0),0)/IFERROR(VLOOKUP($IF79,Data!$B:$CP,Daily!KU$10,0),0),0)</f>
      </c>
      <c r="KV218" s="14">
        <f>IFERROR(IFERROR(VLOOKUP($IF218,Data!$B:$CP,Daily!KV$10,0),0)/IFERROR(VLOOKUP($IF79,Data!$B:$CP,Daily!KV$10,0),0),0)</f>
      </c>
      <c r="KW218" s="14">
        <f>IFERROR(IFERROR(VLOOKUP($IF218,Data!$B:$CP,Daily!KW$10,0),0)/IFERROR(VLOOKUP($IF79,Data!$B:$CP,Daily!KW$10,0),0),0)</f>
      </c>
      <c r="KX218" s="14">
        <f>IFERROR(IFERROR(VLOOKUP($IF218,Data!$B:$CP,Daily!KX$10,0),0)/IFERROR(VLOOKUP($IF79,Data!$B:$CP,Daily!KX$10,0),0),0)</f>
      </c>
      <c r="KY218" s="14">
        <f>IFERROR(IFERROR(VLOOKUP($IF218,Data!$B:$CP,Daily!KY$10,0),0)/IFERROR(VLOOKUP($IF79,Data!$B:$CP,Daily!KY$10,0),0),0)</f>
      </c>
      <c r="KZ218" s="14">
        <f>IFERROR(IFERROR(VLOOKUP($IF218,Data!$B:$CP,Daily!KZ$10,0),0)/IFERROR(VLOOKUP($IF79,Data!$B:$CP,Daily!KZ$10,0),0),0)</f>
      </c>
      <c r="LA218" s="14">
        <f>IFERROR(IFERROR(VLOOKUP($IF218,Data!$B:$CP,Daily!LA$10,0),0)/IFERROR(VLOOKUP($IF79,Data!$B:$CP,Daily!LA$10,0),0),0)</f>
      </c>
      <c r="LB218" s="14">
        <f>IFERROR(IFERROR(VLOOKUP($IF218,Data!$B:$CP,Daily!LB$10,0),0)/IFERROR(VLOOKUP($IF79,Data!$B:$CP,Daily!LB$10,0),0),0)</f>
      </c>
      <c r="LC218" s="14">
        <f>IFERROR(IFERROR(VLOOKUP($IF218,Data!$B:$CP,Daily!LC$10,0),0)/IFERROR(VLOOKUP($IF79,Data!$B:$CP,Daily!LC$10,0),0),0)</f>
      </c>
      <c r="LD218" s="14">
        <f>IFERROR(IFERROR(VLOOKUP($IF218,Data!$B:$CP,Daily!LD$10,0),0)/IFERROR(VLOOKUP($IF79,Data!$B:$CP,Daily!LD$10,0),0),0)</f>
      </c>
      <c r="LE218" s="14">
        <f>IFERROR(IFERROR(VLOOKUP($IF218,Data!$B:$CP,Daily!LE$10,0),0)/IFERROR(VLOOKUP($IF79,Data!$B:$CP,Daily!LE$10,0),0),0)</f>
      </c>
      <c r="LF218" s="14">
        <f>IFERROR(IFERROR(VLOOKUP($IF218,Data!$B:$CP,Daily!LF$10,0),0)/IFERROR(VLOOKUP($IF79,Data!$B:$CP,Daily!LF$10,0),0),0)</f>
      </c>
      <c r="LG218" s="14">
        <f>IFERROR(IFERROR(VLOOKUP($IF218,Data!$B:$CP,Daily!LG$10,0),0)/IFERROR(VLOOKUP($IF79,Data!$B:$CP,Daily!LG$10,0),0),0)</f>
      </c>
      <c r="LH218" s="14">
        <f>IFERROR(IFERROR(VLOOKUP($IF218,Data!$B:$CP,Daily!LH$10,0),0)/IFERROR(VLOOKUP($IF79,Data!$B:$CP,Daily!LH$10,0),0),0)</f>
      </c>
      <c r="LI218" s="14">
        <f>IFERROR(IFERROR(VLOOKUP($IF218,Data!$B:$CP,Daily!LI$10,0),0)/IFERROR(VLOOKUP($IF79,Data!$B:$CP,Daily!LI$10,0),0),0)</f>
      </c>
      <c r="LJ218" s="14">
        <f>IFERROR(IFERROR(VLOOKUP($IF218,Data!$B:$CP,Daily!LJ$10,0),0)/IFERROR(VLOOKUP($IF79,Data!$B:$CP,Daily!LJ$10,0),0),0)</f>
      </c>
      <c r="LK218" s="14">
        <f>IFERROR(IFERROR(VLOOKUP($IF218,Data!$B:$CP,Daily!LK$10,0),0)/IFERROR(VLOOKUP($IF79,Data!$B:$CP,Daily!LK$10,0),0),0)</f>
      </c>
      <c r="LL218" s="14">
        <f>IFERROR(IFERROR(VLOOKUP($IF218,Data!$B:$CP,Daily!LL$10,0),0)/IFERROR(VLOOKUP($IF79,Data!$B:$CP,Daily!LL$10,0),0),0)</f>
      </c>
      <c r="LM218" s="14">
        <f>IFERROR(IFERROR(VLOOKUP($IF218,Data!$B:$CP,Daily!LM$10,0),0)/IFERROR(VLOOKUP($IF79,Data!$B:$CP,Daily!LM$10,0),0),0)</f>
      </c>
      <c r="LN218" s="14">
        <f>IFERROR(IFERROR(VLOOKUP($IF218,Data!$B:$CP,Daily!LN$10,0),0)/IFERROR(VLOOKUP($IF79,Data!$B:$CP,Daily!LN$10,0),0),0)</f>
      </c>
      <c r="LO218" s="14">
        <f>IFERROR(IFERROR(VLOOKUP($IF218,Data!$B:$CP,Daily!LO$10,0),0)/IFERROR(VLOOKUP($IF79,Data!$B:$CP,Daily!LO$10,0),0),0)</f>
      </c>
      <c r="LP218" s="14">
        <f>IFERROR(IFERROR(VLOOKUP($IF218,Data!$B:$CP,Daily!LP$10,0),0)/IFERROR(VLOOKUP($IF79,Data!$B:$CP,Daily!LP$10,0),0),0)</f>
      </c>
      <c r="LQ218" s="14">
        <f>IFERROR(IFERROR(VLOOKUP($IF218,Data!$B:$CP,Daily!LQ$10,0),0)/IFERROR(VLOOKUP($IF79,Data!$B:$CP,Daily!LQ$10,0),0),0)</f>
      </c>
      <c r="LR218" s="14">
        <f>IFERROR(IFERROR(VLOOKUP($IF218,Data!$B:$CP,Daily!LR$10,0),0)/IFERROR(VLOOKUP($IF79,Data!$B:$CP,Daily!LR$10,0),0),0)</f>
      </c>
      <c r="LS218" s="14">
        <f>IFERROR(IFERROR(VLOOKUP($IF218,Data!$B:$CP,Daily!LS$10,0),0)/IFERROR(VLOOKUP($IF79,Data!$B:$CP,Daily!LS$10,0),0),0)</f>
      </c>
      <c r="LT218" s="17"/>
      <c r="LU218" s="52">
        <f t="shared" si="3363"/>
      </c>
      <c r="LV218" s="52">
        <f t="shared" si="3364"/>
      </c>
      <c r="LW218" s="52">
        <f t="shared" ref="LW218" si="3397">LV218-LU218</f>
      </c>
      <c r="LX218" s="52">
        <f t="shared" ref="LX218" si="3398">LV218+(0.75*LW218)</f>
      </c>
      <c r="LY218" s="52">
        <f t="shared" ref="LY218" si="3399">LU218-(0.75*LW218)</f>
      </c>
      <c r="LZ218" s="55"/>
      <c r="MA218" s="14">
        <f t="shared" ref="MA218" si="3400">_xlfn.STDEV.P(JL218:LS218)</f>
      </c>
      <c r="MB218" s="14">
        <f>SUMPRODUCT(LL218:LR218,LL$79:LR$79)/SUM(LL$79:LR$79)</f>
      </c>
      <c r="MC218" s="14">
        <f>SUMPRODUCT(KP218:LR218,KP$79:LR$79)/SUM(KP$79:LR$79)</f>
      </c>
    </row>
    <row r="219" spans="1:342" x14ac:dyDescent="0.25">
      <c r="A219" s="5"/>
      <c r="D219" s="74" t="s">
        <v>974</v>
      </c>
      <c r="E219" s="67" t="str">
        <f>VLOOKUP($D219,'Metric Nature'!$C:$D,2,0)&amp;IF(($F219&lt;(EA219)),"Below",IF(($F219&gt;(DZ219)),"Above","Within"))</f>
      </c>
      <c r="F219" s="62">
        <f t="shared" si="3347"/>
      </c>
      <c r="G219" s="92">
        <f t="shared" si="3348"/>
      </c>
      <c r="H219" s="62">
        <f t="shared" si="3349"/>
      </c>
      <c r="I219" s="89">
        <f t="shared" si="3350"/>
      </c>
      <c r="J219" s="62">
        <f t="shared" si="3351"/>
      </c>
      <c r="K219" s="62">
        <v>5.403953461958432E-3</v>
      </c>
      <c r="L219" s="64"/>
      <c r="M219" s="67" t="str">
        <f>VLOOKUP($D219,'Metric Nature'!$C:$D,2,0)&amp;IF(($N219&lt;(HZ219)),"Below",IF(($N219&gt;(HY219)),"Above","Within"))</f>
      </c>
      <c r="N219" s="71">
        <f t="shared" si="3352"/>
      </c>
      <c r="O219" s="63">
        <f t="shared" si="3353"/>
      </c>
      <c r="P219" s="98">
        <f t="shared" si="3354"/>
      </c>
      <c r="Q219" s="63">
        <f t="shared" si="3355"/>
      </c>
      <c r="R219" s="71">
        <f t="shared" si="3356"/>
      </c>
      <c r="S219" s="62">
        <v>3.201884958077942E-3</v>
      </c>
      <c r="T219" s="64"/>
      <c r="U219" s="67" t="str">
        <f>VLOOKUP($D219,'Metric Nature'!$C:$D,2,0)&amp;IF(($V219&lt;(LY219)),"Below",IF(($V219&gt;(LX219)),"Above","Within"))</f>
      </c>
      <c r="V219" s="62">
        <f t="shared" si="3357"/>
      </c>
      <c r="W219" s="63">
        <f t="shared" si="3358"/>
      </c>
      <c r="X219" s="62">
        <f t="shared" si="3359"/>
      </c>
      <c r="Y219" s="63">
        <f t="shared" si="3360"/>
      </c>
      <c r="Z219" s="62">
        <f t="shared" si="3361"/>
      </c>
      <c r="AA219" s="62">
        <v>1.0395383576507012E-2</v>
      </c>
      <c r="AB219" s="64"/>
      <c r="AC219" s="60" t="s">
        <v>580</v>
      </c>
      <c r="AD219" s="5"/>
      <c r="AE219" s="5"/>
      <c r="AF219" s="5"/>
      <c r="AG219" s="5"/>
      <c r="AH219" s="5"/>
      <c r="AI219" s="9" t="s">
        <v>581</v>
      </c>
      <c r="AJ219" s="14">
        <f>(VLOOKUP($EG219,Data!$B:$CP,Daily!EI$10,0)+VLOOKUP($IF219,Data!$B:$CP,Daily!IH$10,0))/(VLOOKUP($EG92,Data!$B:$CP,Daily!EI$10,0)+VLOOKUP($IF92,Data!$B:$CP,Daily!IH$10,0))</f>
      </c>
      <c r="AK219" s="14">
        <f>(VLOOKUP($EG219,Data!$B:$CP,Daily!EJ$10,0)+VLOOKUP($IF219,Data!$B:$CP,Daily!II$10,0))/(VLOOKUP($EG92,Data!$B:$CP,Daily!EJ$10,0)+VLOOKUP($IF92,Data!$B:$CP,Daily!II$10,0))</f>
      </c>
      <c r="AL219" s="14">
        <f>(VLOOKUP($EG219,Data!$B:$CP,Daily!EK$10,0)+VLOOKUP($IF219,Data!$B:$CP,Daily!IJ$10,0))/(VLOOKUP($EG92,Data!$B:$CP,Daily!EK$10,0)+VLOOKUP($IF92,Data!$B:$CP,Daily!IJ$10,0))</f>
      </c>
      <c r="AM219" s="14">
        <f>(VLOOKUP($EG219,Data!$B:$CP,Daily!EL$10,0)+VLOOKUP($IF219,Data!$B:$CP,Daily!IK$10,0))/(VLOOKUP($EG92,Data!$B:$CP,Daily!EL$10,0)+VLOOKUP($IF92,Data!$B:$CP,Daily!IK$10,0))</f>
      </c>
      <c r="AN219" s="14">
        <f>(VLOOKUP($EG219,Data!$B:$CP,Daily!EM$10,0)+VLOOKUP($IF219,Data!$B:$CP,Daily!IL$10,0))/(VLOOKUP($EG92,Data!$B:$CP,Daily!EM$10,0)+VLOOKUP($IF92,Data!$B:$CP,Daily!IL$10,0))</f>
      </c>
      <c r="AO219" s="14">
        <f>(VLOOKUP($EG219,Data!$B:$CP,Daily!EN$10,0)+VLOOKUP($IF219,Data!$B:$CP,Daily!IM$10,0))/(VLOOKUP($EG92,Data!$B:$CP,Daily!EN$10,0)+VLOOKUP($IF92,Data!$B:$CP,Daily!IM$10,0))</f>
      </c>
      <c r="AP219" s="14">
        <f>(VLOOKUP($EG219,Data!$B:$CP,Daily!EO$10,0)+VLOOKUP($IF219,Data!$B:$CP,Daily!IN$10,0))/(VLOOKUP($EG92,Data!$B:$CP,Daily!EO$10,0)+VLOOKUP($IF92,Data!$B:$CP,Daily!IN$10,0))</f>
      </c>
      <c r="AQ219" s="14">
        <f>(VLOOKUP($EG219,Data!$B:$CP,Daily!EP$10,0)+VLOOKUP($IF219,Data!$B:$CP,Daily!IO$10,0))/(VLOOKUP($EG92,Data!$B:$CP,Daily!EP$10,0)+VLOOKUP($IF92,Data!$B:$CP,Daily!IO$10,0))</f>
      </c>
      <c r="AR219" s="14">
        <f>(VLOOKUP($EG219,Data!$B:$CP,Daily!EQ$10,0)+VLOOKUP($IF219,Data!$B:$CP,Daily!IP$10,0))/(VLOOKUP($EG92,Data!$B:$CP,Daily!EQ$10,0)+VLOOKUP($IF92,Data!$B:$CP,Daily!IP$10,0))</f>
      </c>
      <c r="AS219" s="14">
        <f>(VLOOKUP($EG219,Data!$B:$CP,Daily!ER$10,0)+VLOOKUP($IF219,Data!$B:$CP,Daily!IQ$10,0))/(VLOOKUP($EG92,Data!$B:$CP,Daily!ER$10,0)+VLOOKUP($IF92,Data!$B:$CP,Daily!IQ$10,0))</f>
      </c>
      <c r="AT219" s="14">
        <f>(VLOOKUP($EG219,Data!$B:$CP,Daily!ES$10,0)+VLOOKUP($IF219,Data!$B:$CP,Daily!IR$10,0))/(VLOOKUP($EG92,Data!$B:$CP,Daily!ES$10,0)+VLOOKUP($IF92,Data!$B:$CP,Daily!IR$10,0))</f>
      </c>
      <c r="AU219" s="14">
        <f>(VLOOKUP($EG219,Data!$B:$CP,Daily!ET$10,0)+VLOOKUP($IF219,Data!$B:$CP,Daily!IS$10,0))/(VLOOKUP($EG92,Data!$B:$CP,Daily!ET$10,0)+VLOOKUP($IF92,Data!$B:$CP,Daily!IS$10,0))</f>
      </c>
      <c r="AV219" s="14">
        <f>(VLOOKUP($EG219,Data!$B:$CP,Daily!EU$10,0)+VLOOKUP($IF219,Data!$B:$CP,Daily!IT$10,0))/(VLOOKUP($EG92,Data!$B:$CP,Daily!EU$10,0)+VLOOKUP($IF92,Data!$B:$CP,Daily!IT$10,0))</f>
      </c>
      <c r="AW219" s="14">
        <f>(VLOOKUP($EG219,Data!$B:$CP,Daily!EV$10,0)+VLOOKUP($IF219,Data!$B:$CP,Daily!IU$10,0))/(VLOOKUP($EG92,Data!$B:$CP,Daily!EV$10,0)+VLOOKUP($IF92,Data!$B:$CP,Daily!IU$10,0))</f>
      </c>
      <c r="AX219" s="14">
        <f>(VLOOKUP($EG219,Data!$B:$CP,Daily!EW$10,0)+VLOOKUP($IF219,Data!$B:$CP,Daily!IV$10,0))/(VLOOKUP($EG92,Data!$B:$CP,Daily!EW$10,0)+VLOOKUP($IF92,Data!$B:$CP,Daily!IV$10,0))</f>
      </c>
      <c r="AY219" s="14">
        <f>(VLOOKUP($EG219,Data!$B:$CP,Daily!EX$10,0)+VLOOKUP($IF219,Data!$B:$CP,Daily!IW$10,0))/(VLOOKUP($EG92,Data!$B:$CP,Daily!EX$10,0)+VLOOKUP($IF92,Data!$B:$CP,Daily!IW$10,0))</f>
      </c>
      <c r="AZ219" s="14">
        <f>(VLOOKUP($EG219,Data!$B:$CP,Daily!EY$10,0)+VLOOKUP($IF219,Data!$B:$CP,Daily!IX$10,0))/(VLOOKUP($EG92,Data!$B:$CP,Daily!EY$10,0)+VLOOKUP($IF92,Data!$B:$CP,Daily!IX$10,0))</f>
      </c>
      <c r="BA219" s="14">
        <f>(VLOOKUP($EG219,Data!$B:$CP,Daily!EZ$10,0)+VLOOKUP($IF219,Data!$B:$CP,Daily!IY$10,0))/(VLOOKUP($EG92,Data!$B:$CP,Daily!EZ$10,0)+VLOOKUP($IF92,Data!$B:$CP,Daily!IY$10,0))</f>
      </c>
      <c r="BB219" s="14">
        <f>(VLOOKUP($EG219,Data!$B:$CP,Daily!FA$10,0)+VLOOKUP($IF219,Data!$B:$CP,Daily!IZ$10,0))/(VLOOKUP($EG92,Data!$B:$CP,Daily!FA$10,0)+VLOOKUP($IF92,Data!$B:$CP,Daily!IZ$10,0))</f>
      </c>
      <c r="BC219" s="14">
        <f>(VLOOKUP($EG219,Data!$B:$CP,Daily!FB$10,0)+VLOOKUP($IF219,Data!$B:$CP,Daily!JA$10,0))/(VLOOKUP($EG92,Data!$B:$CP,Daily!FB$10,0)+VLOOKUP($IF92,Data!$B:$CP,Daily!JA$10,0))</f>
      </c>
      <c r="BD219" s="14">
        <f>(VLOOKUP($EG219,Data!$B:$CP,Daily!FC$10,0)+VLOOKUP($IF219,Data!$B:$CP,Daily!JB$10,0))/(VLOOKUP($EG92,Data!$B:$CP,Daily!FC$10,0)+VLOOKUP($IF92,Data!$B:$CP,Daily!JB$10,0))</f>
      </c>
      <c r="BE219" s="14">
        <f>(VLOOKUP($EG219,Data!$B:$CP,Daily!FD$10,0)+VLOOKUP($IF219,Data!$B:$CP,Daily!JC$10,0))/(VLOOKUP($EG92,Data!$B:$CP,Daily!FD$10,0)+VLOOKUP($IF92,Data!$B:$CP,Daily!JC$10,0))</f>
      </c>
      <c r="BF219" s="14">
        <f>(VLOOKUP($EG219,Data!$B:$CP,Daily!FE$10,0)+VLOOKUP($IF219,Data!$B:$CP,Daily!JD$10,0))/(VLOOKUP($EG92,Data!$B:$CP,Daily!FE$10,0)+VLOOKUP($IF92,Data!$B:$CP,Daily!JD$10,0))</f>
      </c>
      <c r="BG219" s="14">
        <f>(VLOOKUP($EG219,Data!$B:$CP,Daily!FF$10,0)+VLOOKUP($IF219,Data!$B:$CP,Daily!JE$10,0))/(VLOOKUP($EG92,Data!$B:$CP,Daily!FF$10,0)+VLOOKUP($IF92,Data!$B:$CP,Daily!JE$10,0))</f>
      </c>
      <c r="BH219" s="14">
        <f>(VLOOKUP($EG219,Data!$B:$CP,Daily!FG$10,0)+VLOOKUP($IF219,Data!$B:$CP,Daily!JF$10,0))/(VLOOKUP($EG92,Data!$B:$CP,Daily!FG$10,0)+VLOOKUP($IF92,Data!$B:$CP,Daily!JF$10,0))</f>
      </c>
      <c r="BI219" s="14">
        <f>(VLOOKUP($EG219,Data!$B:$CP,Daily!FH$10,0)+VLOOKUP($IF219,Data!$B:$CP,Daily!JG$10,0))/(VLOOKUP($EG92,Data!$B:$CP,Daily!FH$10,0)+VLOOKUP($IF92,Data!$B:$CP,Daily!JG$10,0))</f>
      </c>
      <c r="BJ219" s="14">
        <f>(VLOOKUP($EG219,Data!$B:$CP,Daily!FI$10,0)+VLOOKUP($IF219,Data!$B:$CP,Daily!JH$10,0))/(VLOOKUP($EG92,Data!$B:$CP,Daily!FI$10,0)+VLOOKUP($IF92,Data!$B:$CP,Daily!JH$10,0))</f>
      </c>
      <c r="BK219" s="14">
        <f>(VLOOKUP($EG219,Data!$B:$CP,Daily!FJ$10,0)+VLOOKUP($IF219,Data!$B:$CP,Daily!JI$10,0))/(VLOOKUP($EG92,Data!$B:$CP,Daily!FJ$10,0)+VLOOKUP($IF92,Data!$B:$CP,Daily!JI$10,0))</f>
      </c>
      <c r="BL219" s="14">
        <f>(VLOOKUP($EG219,Data!$B:$CP,Daily!FK$10,0)+VLOOKUP($IF219,Data!$B:$CP,Daily!JJ$10,0))/(VLOOKUP($EG92,Data!$B:$CP,Daily!FK$10,0)+VLOOKUP($IF92,Data!$B:$CP,Daily!JJ$10,0))</f>
      </c>
      <c r="BM219" s="14">
        <f>(VLOOKUP($EG219,Data!$B:$CP,Daily!FL$10,0)+VLOOKUP($IF219,Data!$B:$CP,Daily!JK$10,0))/(VLOOKUP($EG92,Data!$B:$CP,Daily!FL$10,0)+VLOOKUP($IF92,Data!$B:$CP,Daily!JK$10,0))</f>
      </c>
      <c r="BN219" s="14">
        <f>(VLOOKUP($EG219,Data!$B:$CP,Daily!FM$10,0)+VLOOKUP($IF219,Data!$B:$CP,Daily!JL$10,0))/(VLOOKUP($EG92,Data!$B:$CP,Daily!FM$10,0)+VLOOKUP($IF92,Data!$B:$CP,Daily!JL$10,0))</f>
      </c>
      <c r="BO219" s="14">
        <f>(VLOOKUP($EG219,Data!$B:$CP,Daily!FN$10,0)+VLOOKUP($IF219,Data!$B:$CP,Daily!JM$10,0))/(VLOOKUP($EG92,Data!$B:$CP,Daily!FN$10,0)+VLOOKUP($IF92,Data!$B:$CP,Daily!JM$10,0))</f>
      </c>
      <c r="BP219" s="14">
        <f>(VLOOKUP($EG219,Data!$B:$CP,Daily!FO$10,0)+VLOOKUP($IF219,Data!$B:$CP,Daily!JN$10,0))/(VLOOKUP($EG92,Data!$B:$CP,Daily!FO$10,0)+VLOOKUP($IF92,Data!$B:$CP,Daily!JN$10,0))</f>
      </c>
      <c r="BQ219" s="14">
        <f>(VLOOKUP($EG219,Data!$B:$CP,Daily!FP$10,0)+VLOOKUP($IF219,Data!$B:$CP,Daily!JO$10,0))/(VLOOKUP($EG92,Data!$B:$CP,Daily!FP$10,0)+VLOOKUP($IF92,Data!$B:$CP,Daily!JO$10,0))</f>
      </c>
      <c r="BR219" s="14">
        <f>(VLOOKUP($EG219,Data!$B:$CP,Daily!FQ$10,0)+VLOOKUP($IF219,Data!$B:$CP,Daily!JP$10,0))/(VLOOKUP($EG92,Data!$B:$CP,Daily!FQ$10,0)+VLOOKUP($IF92,Data!$B:$CP,Daily!JP$10,0))</f>
      </c>
      <c r="BS219" s="14">
        <f>(VLOOKUP($EG219,Data!$B:$CP,Daily!FR$10,0)+VLOOKUP($IF219,Data!$B:$CP,Daily!JQ$10,0))/(VLOOKUP($EG92,Data!$B:$CP,Daily!FR$10,0)+VLOOKUP($IF92,Data!$B:$CP,Daily!JQ$10,0))</f>
      </c>
      <c r="BT219" s="14">
        <f>(VLOOKUP($EG219,Data!$B:$CP,Daily!FS$10,0)+VLOOKUP($IF219,Data!$B:$CP,Daily!JR$10,0))/(VLOOKUP($EG92,Data!$B:$CP,Daily!FS$10,0)+VLOOKUP($IF92,Data!$B:$CP,Daily!JR$10,0))</f>
      </c>
      <c r="BU219" s="14">
        <f>(VLOOKUP($EG219,Data!$B:$CP,Daily!FT$10,0)+VLOOKUP($IF219,Data!$B:$CP,Daily!JS$10,0))/(VLOOKUP($EG92,Data!$B:$CP,Daily!FT$10,0)+VLOOKUP($IF92,Data!$B:$CP,Daily!JS$10,0))</f>
      </c>
      <c r="BV219" s="14">
        <f>(VLOOKUP($EG219,Data!$B:$CP,Daily!FU$10,0)+VLOOKUP($IF219,Data!$B:$CP,Daily!JT$10,0))/(VLOOKUP($EG92,Data!$B:$CP,Daily!FU$10,0)+VLOOKUP($IF92,Data!$B:$CP,Daily!JT$10,0))</f>
      </c>
      <c r="BW219" s="14">
        <f>(VLOOKUP($EG219,Data!$B:$CP,Daily!FV$10,0)+VLOOKUP($IF219,Data!$B:$CP,Daily!JU$10,0))/(VLOOKUP($EG92,Data!$B:$CP,Daily!FV$10,0)+VLOOKUP($IF92,Data!$B:$CP,Daily!JU$10,0))</f>
      </c>
      <c r="BX219" s="14">
        <f>(VLOOKUP($EG219,Data!$B:$CP,Daily!FW$10,0)+VLOOKUP($IF219,Data!$B:$CP,Daily!JV$10,0))/(VLOOKUP($EG92,Data!$B:$CP,Daily!FW$10,0)+VLOOKUP($IF92,Data!$B:$CP,Daily!JV$10,0))</f>
      </c>
      <c r="BY219" s="14">
        <f>(VLOOKUP($EG219,Data!$B:$CP,Daily!FX$10,0)+VLOOKUP($IF219,Data!$B:$CP,Daily!JW$10,0))/(VLOOKUP($EG92,Data!$B:$CP,Daily!FX$10,0)+VLOOKUP($IF92,Data!$B:$CP,Daily!JW$10,0))</f>
      </c>
      <c r="BZ219" s="14">
        <f>(VLOOKUP($EG219,Data!$B:$CP,Daily!FY$10,0)+VLOOKUP($IF219,Data!$B:$CP,Daily!JX$10,0))/(VLOOKUP($EG92,Data!$B:$CP,Daily!FY$10,0)+VLOOKUP($IF92,Data!$B:$CP,Daily!JX$10,0))</f>
      </c>
      <c r="CA219" s="14">
        <f>(VLOOKUP($EG219,Data!$B:$CP,Daily!FZ$10,0)+VLOOKUP($IF219,Data!$B:$CP,Daily!JY$10,0))/(VLOOKUP($EG92,Data!$B:$CP,Daily!FZ$10,0)+VLOOKUP($IF92,Data!$B:$CP,Daily!JY$10,0))</f>
      </c>
      <c r="CB219" s="14">
        <f>(VLOOKUP($EG219,Data!$B:$CP,Daily!GA$10,0)+VLOOKUP($IF219,Data!$B:$CP,Daily!JZ$10,0))/(VLOOKUP($EG92,Data!$B:$CP,Daily!GA$10,0)+VLOOKUP($IF92,Data!$B:$CP,Daily!JZ$10,0))</f>
      </c>
      <c r="CC219" s="14">
        <f>(VLOOKUP($EG219,Data!$B:$CP,Daily!GB$10,0)+VLOOKUP($IF219,Data!$B:$CP,Daily!KA$10,0))/(VLOOKUP($EG92,Data!$B:$CP,Daily!GB$10,0)+VLOOKUP($IF92,Data!$B:$CP,Daily!KA$10,0))</f>
      </c>
      <c r="CD219" s="14">
        <f>(VLOOKUP($EG219,Data!$B:$CP,Daily!GC$10,0)+VLOOKUP($IF219,Data!$B:$CP,Daily!KB$10,0))/(VLOOKUP($EG92,Data!$B:$CP,Daily!GC$10,0)+VLOOKUP($IF92,Data!$B:$CP,Daily!KB$10,0))</f>
      </c>
      <c r="CE219" s="14">
        <f>(VLOOKUP($EG219,Data!$B:$CP,Daily!GD$10,0)+VLOOKUP($IF219,Data!$B:$CP,Daily!KC$10,0))/(VLOOKUP($EG92,Data!$B:$CP,Daily!GD$10,0)+VLOOKUP($IF92,Data!$B:$CP,Daily!KC$10,0))</f>
      </c>
      <c r="CF219" s="14">
        <f>(VLOOKUP($EG219,Data!$B:$CP,Daily!GE$10,0)+VLOOKUP($IF219,Data!$B:$CP,Daily!KD$10,0))/(VLOOKUP($EG92,Data!$B:$CP,Daily!GE$10,0)+VLOOKUP($IF92,Data!$B:$CP,Daily!KD$10,0))</f>
      </c>
      <c r="CG219" s="14">
        <f>(VLOOKUP($EG219,Data!$B:$CP,Daily!GF$10,0)+VLOOKUP($IF219,Data!$B:$CP,Daily!KE$10,0))/(VLOOKUP($EG92,Data!$B:$CP,Daily!GF$10,0)+VLOOKUP($IF92,Data!$B:$CP,Daily!KE$10,0))</f>
      </c>
      <c r="CH219" s="14">
        <f>(VLOOKUP($EG219,Data!$B:$CP,Daily!GG$10,0)+VLOOKUP($IF219,Data!$B:$CP,Daily!KF$10,0))/(VLOOKUP($EG92,Data!$B:$CP,Daily!GG$10,0)+VLOOKUP($IF92,Data!$B:$CP,Daily!KF$10,0))</f>
      </c>
      <c r="CI219" s="14">
        <f>(VLOOKUP($EG219,Data!$B:$CP,Daily!GH$10,0)+VLOOKUP($IF219,Data!$B:$CP,Daily!KG$10,0))/(VLOOKUP($EG92,Data!$B:$CP,Daily!GH$10,0)+VLOOKUP($IF92,Data!$B:$CP,Daily!KG$10,0))</f>
      </c>
      <c r="CJ219" s="14">
        <f>(VLOOKUP($EG219,Data!$B:$CP,Daily!GI$10,0)+VLOOKUP($IF219,Data!$B:$CP,Daily!KH$10,0))/(VLOOKUP($EG92,Data!$B:$CP,Daily!GI$10,0)+VLOOKUP($IF92,Data!$B:$CP,Daily!KH$10,0))</f>
      </c>
      <c r="CK219" s="14">
        <f>(VLOOKUP($EG219,Data!$B:$CP,Daily!GJ$10,0)+VLOOKUP($IF219,Data!$B:$CP,Daily!KI$10,0))/(VLOOKUP($EG92,Data!$B:$CP,Daily!GJ$10,0)+VLOOKUP($IF92,Data!$B:$CP,Daily!KI$10,0))</f>
      </c>
      <c r="CL219" s="14">
        <f>(VLOOKUP($EG219,Data!$B:$CP,Daily!GK$10,0)+VLOOKUP($IF219,Data!$B:$CP,Daily!KJ$10,0))/(VLOOKUP($EG92,Data!$B:$CP,Daily!GK$10,0)+VLOOKUP($IF92,Data!$B:$CP,Daily!KJ$10,0))</f>
      </c>
      <c r="CM219" s="14">
        <f>(VLOOKUP($EG219,Data!$B:$CP,Daily!GL$10,0)+VLOOKUP($IF219,Data!$B:$CP,Daily!KK$10,0))/(VLOOKUP($EG92,Data!$B:$CP,Daily!GL$10,0)+VLOOKUP($IF92,Data!$B:$CP,Daily!KK$10,0))</f>
      </c>
      <c r="CN219" s="14">
        <f>(VLOOKUP($EG219,Data!$B:$CP,Daily!GM$10,0)+VLOOKUP($IF219,Data!$B:$CP,Daily!KL$10,0))/(VLOOKUP($EG92,Data!$B:$CP,Daily!GM$10,0)+VLOOKUP($IF92,Data!$B:$CP,Daily!KL$10,0))</f>
      </c>
      <c r="CO219" s="14">
        <f>(VLOOKUP($EG219,Data!$B:$CP,Daily!GN$10,0)+VLOOKUP($IF219,Data!$B:$CP,Daily!KM$10,0))/(VLOOKUP($EG92,Data!$B:$CP,Daily!GN$10,0)+VLOOKUP($IF92,Data!$B:$CP,Daily!KM$10,0))</f>
      </c>
      <c r="CP219" s="14">
        <f>(VLOOKUP($EG219,Data!$B:$CP,Daily!GO$10,0)+VLOOKUP($IF219,Data!$B:$CP,Daily!KN$10,0))/(VLOOKUP($EG92,Data!$B:$CP,Daily!GO$10,0)+VLOOKUP($IF92,Data!$B:$CP,Daily!KN$10,0))</f>
      </c>
      <c r="CQ219" s="14">
        <f>(VLOOKUP($EG219,Data!$B:$CP,Daily!GP$10,0)+VLOOKUP($IF219,Data!$B:$CP,Daily!KO$10,0))/(VLOOKUP($EG92,Data!$B:$CP,Daily!GP$10,0)+VLOOKUP($IF92,Data!$B:$CP,Daily!KO$10,0))</f>
      </c>
      <c r="CR219" s="14">
        <f>(VLOOKUP($EG219,Data!$B:$CP,Daily!GQ$10,0)+VLOOKUP($IF219,Data!$B:$CP,Daily!KP$10,0))/(VLOOKUP($EG92,Data!$B:$CP,Daily!GQ$10,0)+VLOOKUP($IF92,Data!$B:$CP,Daily!KP$10,0))</f>
      </c>
      <c r="CS219" s="14">
        <f>(VLOOKUP($EG219,Data!$B:$CP,Daily!GR$10,0)+VLOOKUP($IF219,Data!$B:$CP,Daily!KQ$10,0))/(VLOOKUP($EG92,Data!$B:$CP,Daily!GR$10,0)+VLOOKUP($IF92,Data!$B:$CP,Daily!KQ$10,0))</f>
      </c>
      <c r="CT219" s="14">
        <f>(VLOOKUP($EG219,Data!$B:$CP,Daily!GS$10,0)+VLOOKUP($IF219,Data!$B:$CP,Daily!KR$10,0))/(VLOOKUP($EG92,Data!$B:$CP,Daily!GS$10,0)+VLOOKUP($IF92,Data!$B:$CP,Daily!KR$10,0))</f>
      </c>
      <c r="CU219" s="14">
        <f>(VLOOKUP($EG219,Data!$B:$CP,Daily!GT$10,0)+VLOOKUP($IF219,Data!$B:$CP,Daily!KS$10,0))/(VLOOKUP($EG92,Data!$B:$CP,Daily!GT$10,0)+VLOOKUP($IF92,Data!$B:$CP,Daily!KS$10,0))</f>
      </c>
      <c r="CV219" s="14">
        <f>(VLOOKUP($EG219,Data!$B:$CP,Daily!GU$10,0)+VLOOKUP($IF219,Data!$B:$CP,Daily!KT$10,0))/(VLOOKUP($EG92,Data!$B:$CP,Daily!GU$10,0)+VLOOKUP($IF92,Data!$B:$CP,Daily!KT$10,0))</f>
      </c>
      <c r="CW219" s="14">
        <f>(VLOOKUP($EG219,Data!$B:$CP,Daily!GV$10,0)+VLOOKUP($IF219,Data!$B:$CP,Daily!KU$10,0))/(VLOOKUP($EG92,Data!$B:$CP,Daily!GV$10,0)+VLOOKUP($IF92,Data!$B:$CP,Daily!KU$10,0))</f>
      </c>
      <c r="CX219" s="14">
        <f>(VLOOKUP($EG219,Data!$B:$CP,Daily!GW$10,0)+VLOOKUP($IF219,Data!$B:$CP,Daily!KV$10,0))/(VLOOKUP($EG92,Data!$B:$CP,Daily!GW$10,0)+VLOOKUP($IF92,Data!$B:$CP,Daily!KV$10,0))</f>
      </c>
      <c r="CY219" s="14">
        <f>(VLOOKUP($EG219,Data!$B:$CP,Daily!GX$10,0)+VLOOKUP($IF219,Data!$B:$CP,Daily!KW$10,0))/(VLOOKUP($EG92,Data!$B:$CP,Daily!GX$10,0)+VLOOKUP($IF92,Data!$B:$CP,Daily!KW$10,0))</f>
      </c>
      <c r="CZ219" s="14">
        <f>(VLOOKUP($EG219,Data!$B:$CP,Daily!GY$10,0)+VLOOKUP($IF219,Data!$B:$CP,Daily!KX$10,0))/(VLOOKUP($EG92,Data!$B:$CP,Daily!GY$10,0)+VLOOKUP($IF92,Data!$B:$CP,Daily!KX$10,0))</f>
      </c>
      <c r="DA219" s="14">
        <f>(VLOOKUP($EG219,Data!$B:$CP,Daily!GZ$10,0)+VLOOKUP($IF219,Data!$B:$CP,Daily!KY$10,0))/(VLOOKUP($EG92,Data!$B:$CP,Daily!GZ$10,0)+VLOOKUP($IF92,Data!$B:$CP,Daily!KY$10,0))</f>
      </c>
      <c r="DB219" s="14">
        <f>(VLOOKUP($EG219,Data!$B:$CP,Daily!HA$10,0)+VLOOKUP($IF219,Data!$B:$CP,Daily!KZ$10,0))/(VLOOKUP($EG92,Data!$B:$CP,Daily!HA$10,0)+VLOOKUP($IF92,Data!$B:$CP,Daily!KZ$10,0))</f>
      </c>
      <c r="DC219" s="14">
        <f>(VLOOKUP($EG219,Data!$B:$CP,Daily!HB$10,0)+VLOOKUP($IF219,Data!$B:$CP,Daily!LA$10,0))/(VLOOKUP($EG92,Data!$B:$CP,Daily!HB$10,0)+VLOOKUP($IF92,Data!$B:$CP,Daily!LA$10,0))</f>
      </c>
      <c r="DD219" s="14">
        <f>(VLOOKUP($EG219,Data!$B:$CP,Daily!HC$10,0)+VLOOKUP($IF219,Data!$B:$CP,Daily!LB$10,0))/(VLOOKUP($EG92,Data!$B:$CP,Daily!HC$10,0)+VLOOKUP($IF92,Data!$B:$CP,Daily!LB$10,0))</f>
      </c>
      <c r="DE219" s="14">
        <f>(VLOOKUP($EG219,Data!$B:$CP,Daily!HD$10,0)+VLOOKUP($IF219,Data!$B:$CP,Daily!LC$10,0))/(VLOOKUP($EG92,Data!$B:$CP,Daily!HD$10,0)+VLOOKUP($IF92,Data!$B:$CP,Daily!LC$10,0))</f>
      </c>
      <c r="DF219" s="14">
        <f>(VLOOKUP($EG219,Data!$B:$CP,Daily!HE$10,0)+VLOOKUP($IF219,Data!$B:$CP,Daily!LD$10,0))/(VLOOKUP($EG92,Data!$B:$CP,Daily!HE$10,0)+VLOOKUP($IF92,Data!$B:$CP,Daily!LD$10,0))</f>
      </c>
      <c r="DG219" s="14">
        <f>(VLOOKUP($EG219,Data!$B:$CP,Daily!HF$10,0)+VLOOKUP($IF219,Data!$B:$CP,Daily!LE$10,0))/(VLOOKUP($EG92,Data!$B:$CP,Daily!HF$10,0)+VLOOKUP($IF92,Data!$B:$CP,Daily!LE$10,0))</f>
      </c>
      <c r="DH219" s="14">
        <f>(VLOOKUP($EG219,Data!$B:$CP,Daily!HG$10,0)+VLOOKUP($IF219,Data!$B:$CP,Daily!LF$10,0))/(VLOOKUP($EG92,Data!$B:$CP,Daily!HG$10,0)+VLOOKUP($IF92,Data!$B:$CP,Daily!LF$10,0))</f>
      </c>
      <c r="DI219" s="14">
        <f>(VLOOKUP($EG219,Data!$B:$CP,Daily!HH$10,0)+VLOOKUP($IF219,Data!$B:$CP,Daily!LG$10,0))/(VLOOKUP($EG92,Data!$B:$CP,Daily!HH$10,0)+VLOOKUP($IF92,Data!$B:$CP,Daily!LG$10,0))</f>
      </c>
      <c r="DJ219" s="14">
        <f>(VLOOKUP($EG219,Data!$B:$CP,Daily!HI$10,0)+VLOOKUP($IF219,Data!$B:$CP,Daily!LH$10,0))/(VLOOKUP($EG92,Data!$B:$CP,Daily!HI$10,0)+VLOOKUP($IF92,Data!$B:$CP,Daily!LH$10,0))</f>
      </c>
      <c r="DK219" s="14">
        <f>(VLOOKUP($EG219,Data!$B:$CP,Daily!HJ$10,0)+VLOOKUP($IF219,Data!$B:$CP,Daily!LI$10,0))/(VLOOKUP($EG92,Data!$B:$CP,Daily!HJ$10,0)+VLOOKUP($IF92,Data!$B:$CP,Daily!LI$10,0))</f>
      </c>
      <c r="DL219" s="14">
        <f>(VLOOKUP($EG219,Data!$B:$CP,Daily!HK$10,0)+VLOOKUP($IF219,Data!$B:$CP,Daily!LJ$10,0))/(VLOOKUP($EG92,Data!$B:$CP,Daily!HK$10,0)+VLOOKUP($IF92,Data!$B:$CP,Daily!LJ$10,0))</f>
      </c>
      <c r="DM219" s="14">
        <f>(VLOOKUP($EG219,Data!$B:$CP,Daily!HL$10,0)+VLOOKUP($IF219,Data!$B:$CP,Daily!LK$10,0))/(VLOOKUP($EG92,Data!$B:$CP,Daily!HL$10,0)+VLOOKUP($IF92,Data!$B:$CP,Daily!LK$10,0))</f>
      </c>
      <c r="DN219" s="14">
        <f>(VLOOKUP($EG219,Data!$B:$CP,Daily!HM$10,0)+VLOOKUP($IF219,Data!$B:$CP,Daily!LL$10,0))/(VLOOKUP($EG92,Data!$B:$CP,Daily!HM$10,0)+VLOOKUP($IF92,Data!$B:$CP,Daily!LL$10,0))</f>
      </c>
      <c r="DO219" s="14">
        <f>(VLOOKUP($EG219,Data!$B:$CP,Daily!HN$10,0)+VLOOKUP($IF219,Data!$B:$CP,Daily!LM$10,0))/(VLOOKUP($EG92,Data!$B:$CP,Daily!HN$10,0)+VLOOKUP($IF92,Data!$B:$CP,Daily!LM$10,0))</f>
      </c>
      <c r="DP219" s="14">
        <f>(VLOOKUP($EG219,Data!$B:$CP,Daily!HO$10,0)+VLOOKUP($IF219,Data!$B:$CP,Daily!LN$10,0))/(VLOOKUP($EG92,Data!$B:$CP,Daily!HO$10,0)+VLOOKUP($IF92,Data!$B:$CP,Daily!LN$10,0))</f>
      </c>
      <c r="DQ219" s="14">
        <f>(VLOOKUP($EG219,Data!$B:$CP,Daily!HP$10,0)+VLOOKUP($IF219,Data!$B:$CP,Daily!LO$10,0))/(VLOOKUP($EG92,Data!$B:$CP,Daily!HP$10,0)+VLOOKUP($IF92,Data!$B:$CP,Daily!LO$10,0))</f>
      </c>
      <c r="DR219" s="14">
        <f>(VLOOKUP($EG219,Data!$B:$CP,Daily!HQ$10,0)+VLOOKUP($IF219,Data!$B:$CP,Daily!LP$10,0))/(VLOOKUP($EG92,Data!$B:$CP,Daily!HQ$10,0)+VLOOKUP($IF92,Data!$B:$CP,Daily!LP$10,0))</f>
      </c>
      <c r="DS219" s="14">
        <f>(VLOOKUP($EG219,Data!$B:$CP,Daily!HR$10,0)+VLOOKUP($IF219,Data!$B:$CP,Daily!LQ$10,0))/(VLOOKUP($EG92,Data!$B:$CP,Daily!HR$10,0)+VLOOKUP($IF92,Data!$B:$CP,Daily!LQ$10,0))</f>
      </c>
      <c r="DT219" s="14">
        <f>(VLOOKUP($EG219,Data!$B:$CP,Daily!HS$10,0)+VLOOKUP($IF219,Data!$B:$CP,Daily!LR$10,0))/(VLOOKUP($EG92,Data!$B:$CP,Daily!HS$10,0)+VLOOKUP($IF92,Data!$B:$CP,Daily!LR$10,0))</f>
      </c>
      <c r="DU219" s="14">
        <f>(VLOOKUP($EG219,Data!$B:$CP,Daily!HT$10,0)+VLOOKUP($IF219,Data!$B:$CP,Daily!LS$10,0))/(VLOOKUP($EG92,Data!$B:$CP,Daily!HT$10,0)+VLOOKUP($IF92,Data!$B:$CP,Daily!LS$10,0))</f>
      </c>
      <c r="DV219" s="55"/>
      <c r="DW219" s="14">
        <f t="shared" si="3324"/>
      </c>
      <c r="DX219" s="14">
        <f t="shared" si="3325"/>
      </c>
      <c r="DY219" s="14">
        <f t="shared" si="3326"/>
      </c>
      <c r="DZ219" s="14">
        <f t="shared" si="3327"/>
      </c>
      <c r="EA219" s="14">
        <f t="shared" si="3328"/>
      </c>
      <c r="EB219" s="18"/>
      <c r="EC219" s="14">
        <f t="shared" si="3362"/>
      </c>
      <c r="ED219" s="14">
        <f>SUMPRODUCT(DN219:DT219,DN$92:DT$92)/SUM(DN$92:DT$92)</f>
      </c>
      <c r="EE219" s="14">
        <f>SUMPRODUCT(CR219:DT219,CR$92:DT$92)/SUM(CR$92:DT$92)</f>
      </c>
      <c r="EF219" s="16"/>
      <c r="EG219" s="9" t="s">
        <v>582</v>
      </c>
      <c r="EH219" s="9" t="s">
        <v>84</v>
      </c>
      <c r="EI219" s="14">
        <f>VLOOKUP($EG219,Data!$B:$CP,Daily!EI$10,0)/VLOOKUP($EG92,Data!$B:$CP,Daily!EI$10,0)</f>
      </c>
      <c r="EJ219" s="14">
        <f>VLOOKUP($EG219,Data!$B:$CP,Daily!EJ$10,0)/VLOOKUP($EG92,Data!$B:$CP,Daily!EJ$10,0)</f>
      </c>
      <c r="EK219" s="14">
        <f>VLOOKUP($EG219,Data!$B:$CP,Daily!EK$10,0)/VLOOKUP($EG92,Data!$B:$CP,Daily!EK$10,0)</f>
      </c>
      <c r="EL219" s="14">
        <f>VLOOKUP($EG219,Data!$B:$CP,Daily!EL$10,0)/VLOOKUP($EG92,Data!$B:$CP,Daily!EL$10,0)</f>
      </c>
      <c r="EM219" s="14">
        <f>VLOOKUP($EG219,Data!$B:$CP,Daily!EM$10,0)/VLOOKUP($EG92,Data!$B:$CP,Daily!EM$10,0)</f>
      </c>
      <c r="EN219" s="14">
        <f>VLOOKUP($EG219,Data!$B:$CP,Daily!EN$10,0)/VLOOKUP($EG92,Data!$B:$CP,Daily!EN$10,0)</f>
      </c>
      <c r="EO219" s="14">
        <f>VLOOKUP($EG219,Data!$B:$CP,Daily!EO$10,0)/VLOOKUP($EG92,Data!$B:$CP,Daily!EO$10,0)</f>
      </c>
      <c r="EP219" s="14">
        <f>VLOOKUP($EG219,Data!$B:$CP,Daily!EP$10,0)/VLOOKUP($EG92,Data!$B:$CP,Daily!EP$10,0)</f>
      </c>
      <c r="EQ219" s="14">
        <f>VLOOKUP($EG219,Data!$B:$CP,Daily!EQ$10,0)/VLOOKUP($EG92,Data!$B:$CP,Daily!EQ$10,0)</f>
      </c>
      <c r="ER219" s="14">
        <f>VLOOKUP($EG219,Data!$B:$CP,Daily!ER$10,0)/VLOOKUP($EG92,Data!$B:$CP,Daily!ER$10,0)</f>
      </c>
      <c r="ES219" s="14">
        <f>VLOOKUP($EG219,Data!$B:$CP,Daily!ES$10,0)/VLOOKUP($EG92,Data!$B:$CP,Daily!ES$10,0)</f>
      </c>
      <c r="ET219" s="14">
        <f>VLOOKUP($EG219,Data!$B:$CP,Daily!ET$10,0)/VLOOKUP($EG92,Data!$B:$CP,Daily!ET$10,0)</f>
      </c>
      <c r="EU219" s="14">
        <f>VLOOKUP($EG219,Data!$B:$CP,Daily!EU$10,0)/VLOOKUP($EG92,Data!$B:$CP,Daily!EU$10,0)</f>
      </c>
      <c r="EV219" s="14">
        <f>VLOOKUP($EG219,Data!$B:$CP,Daily!EV$10,0)/VLOOKUP($EG92,Data!$B:$CP,Daily!EV$10,0)</f>
      </c>
      <c r="EW219" s="14">
        <f>VLOOKUP($EG219,Data!$B:$CP,Daily!EW$10,0)/VLOOKUP($EG92,Data!$B:$CP,Daily!EW$10,0)</f>
      </c>
      <c r="EX219" s="14">
        <f>VLOOKUP($EG219,Data!$B:$CP,Daily!EX$10,0)/VLOOKUP($EG92,Data!$B:$CP,Daily!EX$10,0)</f>
      </c>
      <c r="EY219" s="14">
        <f>VLOOKUP($EG219,Data!$B:$CP,Daily!EY$10,0)/VLOOKUP($EG92,Data!$B:$CP,Daily!EY$10,0)</f>
      </c>
      <c r="EZ219" s="14">
        <f>VLOOKUP($EG219,Data!$B:$CP,Daily!EZ$10,0)/VLOOKUP($EG92,Data!$B:$CP,Daily!EZ$10,0)</f>
      </c>
      <c r="FA219" s="14">
        <f>VLOOKUP($EG219,Data!$B:$CP,Daily!FA$10,0)/VLOOKUP($EG92,Data!$B:$CP,Daily!FA$10,0)</f>
      </c>
      <c r="FB219" s="14">
        <f>VLOOKUP($EG219,Data!$B:$CP,Daily!FB$10,0)/VLOOKUP($EG92,Data!$B:$CP,Daily!FB$10,0)</f>
      </c>
      <c r="FC219" s="14">
        <f>VLOOKUP($EG219,Data!$B:$CP,Daily!FC$10,0)/VLOOKUP($EG92,Data!$B:$CP,Daily!FC$10,0)</f>
      </c>
      <c r="FD219" s="14">
        <f>VLOOKUP($EG219,Data!$B:$CP,Daily!FD$10,0)/VLOOKUP($EG92,Data!$B:$CP,Daily!FD$10,0)</f>
      </c>
      <c r="FE219" s="14">
        <f>VLOOKUP($EG219,Data!$B:$CP,Daily!FE$10,0)/VLOOKUP($EG92,Data!$B:$CP,Daily!FE$10,0)</f>
      </c>
      <c r="FF219" s="14">
        <f>VLOOKUP($EG219,Data!$B:$CP,Daily!FF$10,0)/VLOOKUP($EG92,Data!$B:$CP,Daily!FF$10,0)</f>
      </c>
      <c r="FG219" s="14">
        <f>VLOOKUP($EG219,Data!$B:$CP,Daily!FG$10,0)/VLOOKUP($EG92,Data!$B:$CP,Daily!FG$10,0)</f>
      </c>
      <c r="FH219" s="14">
        <f>VLOOKUP($EG219,Data!$B:$CP,Daily!FH$10,0)/VLOOKUP($EG92,Data!$B:$CP,Daily!FH$10,0)</f>
      </c>
      <c r="FI219" s="14">
        <f>VLOOKUP($EG219,Data!$B:$CP,Daily!FI$10,0)/VLOOKUP($EG92,Data!$B:$CP,Daily!FI$10,0)</f>
      </c>
      <c r="FJ219" s="14">
        <f>VLOOKUP($EG219,Data!$B:$CP,Daily!FJ$10,0)/VLOOKUP($EG92,Data!$B:$CP,Daily!FJ$10,0)</f>
      </c>
      <c r="FK219" s="14">
        <f>VLOOKUP($EG219,Data!$B:$CP,Daily!FK$10,0)/VLOOKUP($EG92,Data!$B:$CP,Daily!FK$10,0)</f>
      </c>
      <c r="FL219" s="14">
        <f>VLOOKUP($EG219,Data!$B:$CP,Daily!FL$10,0)/VLOOKUP($EG92,Data!$B:$CP,Daily!FL$10,0)</f>
      </c>
      <c r="FM219" s="14">
        <f>VLOOKUP($EG219,Data!$B:$CP,Daily!FM$10,0)/VLOOKUP($EG92,Data!$B:$CP,Daily!FM$10,0)</f>
      </c>
      <c r="FN219" s="14">
        <f>VLOOKUP($EG219,Data!$B:$CP,Daily!FN$10,0)/VLOOKUP($EG92,Data!$B:$CP,Daily!FN$10,0)</f>
      </c>
      <c r="FO219" s="14">
        <f>VLOOKUP($EG219,Data!$B:$CP,Daily!FO$10,0)/VLOOKUP($EG92,Data!$B:$CP,Daily!FO$10,0)</f>
      </c>
      <c r="FP219" s="14">
        <f>VLOOKUP($EG219,Data!$B:$CP,Daily!FP$10,0)/VLOOKUP($EG92,Data!$B:$CP,Daily!FP$10,0)</f>
      </c>
      <c r="FQ219" s="14">
        <f>VLOOKUP($EG219,Data!$B:$CP,Daily!FQ$10,0)/VLOOKUP($EG92,Data!$B:$CP,Daily!FQ$10,0)</f>
      </c>
      <c r="FR219" s="14">
        <f>VLOOKUP($EG219,Data!$B:$CP,Daily!FR$10,0)/VLOOKUP($EG92,Data!$B:$CP,Daily!FR$10,0)</f>
      </c>
      <c r="FS219" s="14">
        <f>VLOOKUP($EG219,Data!$B:$CP,Daily!FS$10,0)/VLOOKUP($EG92,Data!$B:$CP,Daily!FS$10,0)</f>
      </c>
      <c r="FT219" s="14">
        <f>VLOOKUP($EG219,Data!$B:$CP,Daily!FT$10,0)/VLOOKUP($EG92,Data!$B:$CP,Daily!FT$10,0)</f>
      </c>
      <c r="FU219" s="14">
        <f>VLOOKUP($EG219,Data!$B:$CP,Daily!FU$10,0)/VLOOKUP($EG92,Data!$B:$CP,Daily!FU$10,0)</f>
      </c>
      <c r="FV219" s="14">
        <f>VLOOKUP($EG219,Data!$B:$CP,Daily!FV$10,0)/VLOOKUP($EG92,Data!$B:$CP,Daily!FV$10,0)</f>
      </c>
      <c r="FW219" s="14">
        <f>VLOOKUP($EG219,Data!$B:$CP,Daily!FW$10,0)/VLOOKUP($EG92,Data!$B:$CP,Daily!FW$10,0)</f>
      </c>
      <c r="FX219" s="14">
        <f>VLOOKUP($EG219,Data!$B:$CP,Daily!FX$10,0)/VLOOKUP($EG92,Data!$B:$CP,Daily!FX$10,0)</f>
      </c>
      <c r="FY219" s="14">
        <f>VLOOKUP($EG219,Data!$B:$CP,Daily!FY$10,0)/VLOOKUP($EG92,Data!$B:$CP,Daily!FY$10,0)</f>
      </c>
      <c r="FZ219" s="14">
        <f>VLOOKUP($EG219,Data!$B:$CP,Daily!FZ$10,0)/VLOOKUP($EG92,Data!$B:$CP,Daily!FZ$10,0)</f>
      </c>
      <c r="GA219" s="14">
        <f>VLOOKUP($EG219,Data!$B:$CP,Daily!GA$10,0)/VLOOKUP($EG92,Data!$B:$CP,Daily!GA$10,0)</f>
      </c>
      <c r="GB219" s="14">
        <f>VLOOKUP($EG219,Data!$B:$CP,Daily!GB$10,0)/VLOOKUP($EG92,Data!$B:$CP,Daily!GB$10,0)</f>
      </c>
      <c r="GC219" s="14">
        <f>VLOOKUP($EG219,Data!$B:$CP,Daily!GC$10,0)/VLOOKUP($EG92,Data!$B:$CP,Daily!GC$10,0)</f>
      </c>
      <c r="GD219" s="14">
        <f>VLOOKUP($EG219,Data!$B:$CP,Daily!GD$10,0)/VLOOKUP($EG92,Data!$B:$CP,Daily!GD$10,0)</f>
      </c>
      <c r="GE219" s="14">
        <f>VLOOKUP($EG219,Data!$B:$CP,Daily!GE$10,0)/VLOOKUP($EG92,Data!$B:$CP,Daily!GE$10,0)</f>
      </c>
      <c r="GF219" s="14">
        <f>VLOOKUP($EG219,Data!$B:$CP,Daily!GF$10,0)/VLOOKUP($EG92,Data!$B:$CP,Daily!GF$10,0)</f>
      </c>
      <c r="GG219" s="14">
        <f>VLOOKUP($EG219,Data!$B:$CP,Daily!GG$10,0)/VLOOKUP($EG92,Data!$B:$CP,Daily!GG$10,0)</f>
      </c>
      <c r="GH219" s="14">
        <f>VLOOKUP($EG219,Data!$B:$CP,Daily!GH$10,0)/VLOOKUP($EG92,Data!$B:$CP,Daily!GH$10,0)</f>
      </c>
      <c r="GI219" s="14">
        <f>VLOOKUP($EG219,Data!$B:$CP,Daily!GI$10,0)/VLOOKUP($EG92,Data!$B:$CP,Daily!GI$10,0)</f>
      </c>
      <c r="GJ219" s="14">
        <f>VLOOKUP($EG219,Data!$B:$CP,Daily!GJ$10,0)/VLOOKUP($EG92,Data!$B:$CP,Daily!GJ$10,0)</f>
      </c>
      <c r="GK219" s="14">
        <f>VLOOKUP($EG219,Data!$B:$CP,Daily!GK$10,0)/VLOOKUP($EG92,Data!$B:$CP,Daily!GK$10,0)</f>
      </c>
      <c r="GL219" s="14">
        <f>VLOOKUP($EG219,Data!$B:$CP,Daily!GL$10,0)/VLOOKUP($EG92,Data!$B:$CP,Daily!GL$10,0)</f>
      </c>
      <c r="GM219" s="14">
        <f>VLOOKUP($EG219,Data!$B:$CP,Daily!GM$10,0)/VLOOKUP($EG92,Data!$B:$CP,Daily!GM$10,0)</f>
      </c>
      <c r="GN219" s="14">
        <f>VLOOKUP($EG219,Data!$B:$CP,Daily!GN$10,0)/VLOOKUP($EG92,Data!$B:$CP,Daily!GN$10,0)</f>
      </c>
      <c r="GO219" s="14">
        <f>VLOOKUP($EG219,Data!$B:$CP,Daily!GO$10,0)/VLOOKUP($EG92,Data!$B:$CP,Daily!GO$10,0)</f>
      </c>
      <c r="GP219" s="14">
        <f>VLOOKUP($EG219,Data!$B:$CP,Daily!GP$10,0)/VLOOKUP($EG92,Data!$B:$CP,Daily!GP$10,0)</f>
      </c>
      <c r="GQ219" s="14">
        <f>VLOOKUP($EG219,Data!$B:$CP,Daily!GQ$10,0)/VLOOKUP($EG92,Data!$B:$CP,Daily!GQ$10,0)</f>
      </c>
      <c r="GR219" s="14">
        <f>VLOOKUP($EG219,Data!$B:$CP,Daily!GR$10,0)/VLOOKUP($EG92,Data!$B:$CP,Daily!GR$10,0)</f>
      </c>
      <c r="GS219" s="14">
        <f>VLOOKUP($EG219,Data!$B:$CP,Daily!GS$10,0)/VLOOKUP($EG92,Data!$B:$CP,Daily!GS$10,0)</f>
      </c>
      <c r="GT219" s="14">
        <f>VLOOKUP($EG219,Data!$B:$CP,Daily!GT$10,0)/VLOOKUP($EG92,Data!$B:$CP,Daily!GT$10,0)</f>
      </c>
      <c r="GU219" s="14">
        <f>VLOOKUP($EG219,Data!$B:$CP,Daily!GU$10,0)/VLOOKUP($EG92,Data!$B:$CP,Daily!GU$10,0)</f>
      </c>
      <c r="GV219" s="14">
        <f>VLOOKUP($EG219,Data!$B:$CP,Daily!GV$10,0)/VLOOKUP($EG92,Data!$B:$CP,Daily!GV$10,0)</f>
      </c>
      <c r="GW219" s="14">
        <f>VLOOKUP($EG219,Data!$B:$CP,Daily!GW$10,0)/VLOOKUP($EG92,Data!$B:$CP,Daily!GW$10,0)</f>
      </c>
      <c r="GX219" s="14">
        <f>VLOOKUP($EG219,Data!$B:$CP,Daily!GX$10,0)/VLOOKUP($EG92,Data!$B:$CP,Daily!GX$10,0)</f>
      </c>
      <c r="GY219" s="14">
        <f>VLOOKUP($EG219,Data!$B:$CP,Daily!GY$10,0)/VLOOKUP($EG92,Data!$B:$CP,Daily!GY$10,0)</f>
      </c>
      <c r="GZ219" s="14">
        <f>VLOOKUP($EG219,Data!$B:$CP,Daily!GZ$10,0)/VLOOKUP($EG92,Data!$B:$CP,Daily!GZ$10,0)</f>
      </c>
      <c r="HA219" s="14">
        <f>VLOOKUP($EG219,Data!$B:$CP,Daily!HA$10,0)/VLOOKUP($EG92,Data!$B:$CP,Daily!HA$10,0)</f>
      </c>
      <c r="HB219" s="14">
        <f>VLOOKUP($EG219,Data!$B:$CP,Daily!HB$10,0)/VLOOKUP($EG92,Data!$B:$CP,Daily!HB$10,0)</f>
      </c>
      <c r="HC219" s="14">
        <f>VLOOKUP($EG219,Data!$B:$CP,Daily!HC$10,0)/VLOOKUP($EG92,Data!$B:$CP,Daily!HC$10,0)</f>
      </c>
      <c r="HD219" s="14">
        <f>VLOOKUP($EG219,Data!$B:$CP,Daily!HD$10,0)/VLOOKUP($EG92,Data!$B:$CP,Daily!HD$10,0)</f>
      </c>
      <c r="HE219" s="14">
        <f>VLOOKUP($EG219,Data!$B:$CP,Daily!HE$10,0)/VLOOKUP($EG92,Data!$B:$CP,Daily!HE$10,0)</f>
      </c>
      <c r="HF219" s="14">
        <f>VLOOKUP($EG219,Data!$B:$CP,Daily!HF$10,0)/VLOOKUP($EG92,Data!$B:$CP,Daily!HF$10,0)</f>
      </c>
      <c r="HG219" s="14">
        <f>VLOOKUP($EG219,Data!$B:$CP,Daily!HG$10,0)/VLOOKUP($EG92,Data!$B:$CP,Daily!HG$10,0)</f>
      </c>
      <c r="HH219" s="14">
        <f>VLOOKUP($EG219,Data!$B:$CP,Daily!HH$10,0)/VLOOKUP($EG92,Data!$B:$CP,Daily!HH$10,0)</f>
      </c>
      <c r="HI219" s="14">
        <f>VLOOKUP($EG219,Data!$B:$CP,Daily!HI$10,0)/VLOOKUP($EG92,Data!$B:$CP,Daily!HI$10,0)</f>
      </c>
      <c r="HJ219" s="14">
        <f>VLOOKUP($EG219,Data!$B:$CP,Daily!HJ$10,0)/VLOOKUP($EG92,Data!$B:$CP,Daily!HJ$10,0)</f>
      </c>
      <c r="HK219" s="14">
        <f>VLOOKUP($EG219,Data!$B:$CP,Daily!HK$10,0)/VLOOKUP($EG92,Data!$B:$CP,Daily!HK$10,0)</f>
      </c>
      <c r="HL219" s="14">
        <f>VLOOKUP($EG219,Data!$B:$CP,Daily!HL$10,0)/VLOOKUP($EG92,Data!$B:$CP,Daily!HL$10,0)</f>
      </c>
      <c r="HM219" s="14">
        <f>VLOOKUP($EG219,Data!$B:$CP,Daily!HM$10,0)/VLOOKUP($EG92,Data!$B:$CP,Daily!HM$10,0)</f>
      </c>
      <c r="HN219" s="14">
        <f>VLOOKUP($EG219,Data!$B:$CP,Daily!HN$10,0)/VLOOKUP($EG92,Data!$B:$CP,Daily!HN$10,0)</f>
      </c>
      <c r="HO219" s="14">
        <f>VLOOKUP($EG219,Data!$B:$CP,Daily!HO$10,0)/VLOOKUP($EG92,Data!$B:$CP,Daily!HO$10,0)</f>
      </c>
      <c r="HP219" s="14">
        <f>VLOOKUP($EG219,Data!$B:$CP,Daily!HP$10,0)/VLOOKUP($EG92,Data!$B:$CP,Daily!HP$10,0)</f>
      </c>
      <c r="HQ219" s="14">
        <f>VLOOKUP($EG219,Data!$B:$CP,Daily!HQ$10,0)/VLOOKUP($EG92,Data!$B:$CP,Daily!HQ$10,0)</f>
      </c>
      <c r="HR219" s="14">
        <f>VLOOKUP($EG219,Data!$B:$CP,Daily!HR$10,0)/VLOOKUP($EG92,Data!$B:$CP,Daily!HR$10,0)</f>
      </c>
      <c r="HS219" s="14">
        <f>VLOOKUP($EG219,Data!$B:$CP,Daily!HS$10,0)/VLOOKUP($EG92,Data!$B:$CP,Daily!HS$10,0)</f>
      </c>
      <c r="HT219" s="14">
        <f>VLOOKUP($EG219,Data!$B:$CP,Daily!HT$10,0)/VLOOKUP($EG92,Data!$B:$CP,Daily!HT$10,0)</f>
      </c>
      <c r="HU219" s="17"/>
      <c r="HV219" s="52">
        <f t="shared" si="3331"/>
      </c>
      <c r="HW219" s="52">
        <f t="shared" si="3332"/>
      </c>
      <c r="HX219" s="52">
        <f>HW219-HV219</f>
      </c>
      <c r="HY219" s="52">
        <f>HW219+(0.75*HX219)</f>
      </c>
      <c r="HZ219" s="52">
        <f>HV219-(0.75*HX219)</f>
      </c>
      <c r="IA219" s="55"/>
      <c r="IB219" s="14">
        <f>_xlfn.STDEV.P(FM219:HT219)</f>
      </c>
      <c r="IC219" s="14">
        <f>SUMPRODUCT(HM219:HS219,HM$92:HS$92)/SUM(HM$92:HS$92)</f>
      </c>
      <c r="ID219" s="14">
        <f>SUMPRODUCT(GQ219:HS219,GQ$92:HS$92)/SUM(GQ$92:HS$92)</f>
      </c>
      <c r="IE219" s="16"/>
      <c r="IF219" s="9" t="s">
        <v>583</v>
      </c>
      <c r="IG219" s="9" t="s">
        <v>84</v>
      </c>
      <c r="IH219" s="14">
        <f>VLOOKUP($IF219,Data!$B:$CP,Daily!IH$10,0)/VLOOKUP($IF92,Data!$B:$CP,Daily!IH$10,0)</f>
      </c>
      <c r="II219" s="14">
        <f>VLOOKUP($IF219,Data!$B:$CP,Daily!II$10,0)/VLOOKUP($IF92,Data!$B:$CP,Daily!II$10,0)</f>
      </c>
      <c r="IJ219" s="14">
        <f>VLOOKUP($IF219,Data!$B:$CP,Daily!IJ$10,0)/VLOOKUP($IF92,Data!$B:$CP,Daily!IJ$10,0)</f>
      </c>
      <c r="IK219" s="14">
        <f>VLOOKUP($IF219,Data!$B:$CP,Daily!IK$10,0)/VLOOKUP($IF92,Data!$B:$CP,Daily!IK$10,0)</f>
      </c>
      <c r="IL219" s="14">
        <f>VLOOKUP($IF219,Data!$B:$CP,Daily!IL$10,0)/VLOOKUP($IF92,Data!$B:$CP,Daily!IL$10,0)</f>
      </c>
      <c r="IM219" s="14">
        <f>VLOOKUP($IF219,Data!$B:$CP,Daily!IM$10,0)/VLOOKUP($IF92,Data!$B:$CP,Daily!IM$10,0)</f>
      </c>
      <c r="IN219" s="14">
        <f>VLOOKUP($IF219,Data!$B:$CP,Daily!IN$10,0)/VLOOKUP($IF92,Data!$B:$CP,Daily!IN$10,0)</f>
      </c>
      <c r="IO219" s="14">
        <f>VLOOKUP($IF219,Data!$B:$CP,Daily!IO$10,0)/VLOOKUP($IF92,Data!$B:$CP,Daily!IO$10,0)</f>
      </c>
      <c r="IP219" s="14">
        <f>VLOOKUP($IF219,Data!$B:$CP,Daily!IP$10,0)/VLOOKUP($IF92,Data!$B:$CP,Daily!IP$10,0)</f>
      </c>
      <c r="IQ219" s="14">
        <f>VLOOKUP($IF219,Data!$B:$CP,Daily!IQ$10,0)/VLOOKUP($IF92,Data!$B:$CP,Daily!IQ$10,0)</f>
      </c>
      <c r="IR219" s="14">
        <f>VLOOKUP($IF219,Data!$B:$CP,Daily!IR$10,0)/VLOOKUP($IF92,Data!$B:$CP,Daily!IR$10,0)</f>
      </c>
      <c r="IS219" s="14">
        <f>VLOOKUP($IF219,Data!$B:$CP,Daily!IS$10,0)/VLOOKUP($IF92,Data!$B:$CP,Daily!IS$10,0)</f>
      </c>
      <c r="IT219" s="14">
        <f>VLOOKUP($IF219,Data!$B:$CP,Daily!IT$10,0)/VLOOKUP($IF92,Data!$B:$CP,Daily!IT$10,0)</f>
      </c>
      <c r="IU219" s="14">
        <f>VLOOKUP($IF219,Data!$B:$CP,Daily!IU$10,0)/VLOOKUP($IF92,Data!$B:$CP,Daily!IU$10,0)</f>
      </c>
      <c r="IV219" s="14">
        <f>VLOOKUP($IF219,Data!$B:$CP,Daily!IV$10,0)/VLOOKUP($IF92,Data!$B:$CP,Daily!IV$10,0)</f>
      </c>
      <c r="IW219" s="14">
        <f>VLOOKUP($IF219,Data!$B:$CP,Daily!IW$10,0)/VLOOKUP($IF92,Data!$B:$CP,Daily!IW$10,0)</f>
      </c>
      <c r="IX219" s="14">
        <f>VLOOKUP($IF219,Data!$B:$CP,Daily!IX$10,0)/VLOOKUP($IF92,Data!$B:$CP,Daily!IX$10,0)</f>
      </c>
      <c r="IY219" s="14">
        <f>VLOOKUP($IF219,Data!$B:$CP,Daily!IY$10,0)/VLOOKUP($IF92,Data!$B:$CP,Daily!IY$10,0)</f>
      </c>
      <c r="IZ219" s="14">
        <f>VLOOKUP($IF219,Data!$B:$CP,Daily!IZ$10,0)/VLOOKUP($IF92,Data!$B:$CP,Daily!IZ$10,0)</f>
      </c>
      <c r="JA219" s="14">
        <f>VLOOKUP($IF219,Data!$B:$CP,Daily!JA$10,0)/VLOOKUP($IF92,Data!$B:$CP,Daily!JA$10,0)</f>
      </c>
      <c r="JB219" s="14">
        <f>VLOOKUP($IF219,Data!$B:$CP,Daily!JB$10,0)/VLOOKUP($IF92,Data!$B:$CP,Daily!JB$10,0)</f>
      </c>
      <c r="JC219" s="14">
        <f>VLOOKUP($IF219,Data!$B:$CP,Daily!JC$10,0)/VLOOKUP($IF92,Data!$B:$CP,Daily!JC$10,0)</f>
      </c>
      <c r="JD219" s="14">
        <f>VLOOKUP($IF219,Data!$B:$CP,Daily!JD$10,0)/VLOOKUP($IF92,Data!$B:$CP,Daily!JD$10,0)</f>
      </c>
      <c r="JE219" s="14">
        <f>VLOOKUP($IF219,Data!$B:$CP,Daily!JE$10,0)/VLOOKUP($IF92,Data!$B:$CP,Daily!JE$10,0)</f>
      </c>
      <c r="JF219" s="14">
        <f>VLOOKUP($IF219,Data!$B:$CP,Daily!JF$10,0)/VLOOKUP($IF92,Data!$B:$CP,Daily!JF$10,0)</f>
      </c>
      <c r="JG219" s="14">
        <f>VLOOKUP($IF219,Data!$B:$CP,Daily!JG$10,0)/VLOOKUP($IF92,Data!$B:$CP,Daily!JG$10,0)</f>
      </c>
      <c r="JH219" s="14">
        <f>VLOOKUP($IF219,Data!$B:$CP,Daily!JH$10,0)/VLOOKUP($IF92,Data!$B:$CP,Daily!JH$10,0)</f>
      </c>
      <c r="JI219" s="14">
        <f>VLOOKUP($IF219,Data!$B:$CP,Daily!JI$10,0)/VLOOKUP($IF92,Data!$B:$CP,Daily!JI$10,0)</f>
      </c>
      <c r="JJ219" s="14">
        <f>VLOOKUP($IF219,Data!$B:$CP,Daily!JJ$10,0)/VLOOKUP($IF92,Data!$B:$CP,Daily!JJ$10,0)</f>
      </c>
      <c r="JK219" s="14">
        <f>VLOOKUP($IF219,Data!$B:$CP,Daily!JK$10,0)/VLOOKUP($IF92,Data!$B:$CP,Daily!JK$10,0)</f>
      </c>
      <c r="JL219" s="14">
        <f>VLOOKUP($IF219,Data!$B:$CP,Daily!JL$10,0)/VLOOKUP($IF92,Data!$B:$CP,Daily!JL$10,0)</f>
      </c>
      <c r="JM219" s="14">
        <f>VLOOKUP($IF219,Data!$B:$CP,Daily!JM$10,0)/VLOOKUP($IF92,Data!$B:$CP,Daily!JM$10,0)</f>
      </c>
      <c r="JN219" s="14">
        <f>VLOOKUP($IF219,Data!$B:$CP,Daily!JN$10,0)/VLOOKUP($IF92,Data!$B:$CP,Daily!JN$10,0)</f>
      </c>
      <c r="JO219" s="14">
        <f>VLOOKUP($IF219,Data!$B:$CP,Daily!JO$10,0)/VLOOKUP($IF92,Data!$B:$CP,Daily!JO$10,0)</f>
      </c>
      <c r="JP219" s="14">
        <f>VLOOKUP($IF219,Data!$B:$CP,Daily!JP$10,0)/VLOOKUP($IF92,Data!$B:$CP,Daily!JP$10,0)</f>
      </c>
      <c r="JQ219" s="14">
        <f>VLOOKUP($IF219,Data!$B:$CP,Daily!JQ$10,0)/VLOOKUP($IF92,Data!$B:$CP,Daily!JQ$10,0)</f>
      </c>
      <c r="JR219" s="14">
        <f>VLOOKUP($IF219,Data!$B:$CP,Daily!JR$10,0)/VLOOKUP($IF92,Data!$B:$CP,Daily!JR$10,0)</f>
      </c>
      <c r="JS219" s="14">
        <f>VLOOKUP($IF219,Data!$B:$CP,Daily!JS$10,0)/VLOOKUP($IF92,Data!$B:$CP,Daily!JS$10,0)</f>
      </c>
      <c r="JT219" s="14">
        <f>VLOOKUP($IF219,Data!$B:$CP,Daily!JT$10,0)/VLOOKUP($IF92,Data!$B:$CP,Daily!JT$10,0)</f>
      </c>
      <c r="JU219" s="14">
        <f>VLOOKUP($IF219,Data!$B:$CP,Daily!JU$10,0)/VLOOKUP($IF92,Data!$B:$CP,Daily!JU$10,0)</f>
      </c>
      <c r="JV219" s="14">
        <f>VLOOKUP($IF219,Data!$B:$CP,Daily!JV$10,0)/VLOOKUP($IF92,Data!$B:$CP,Daily!JV$10,0)</f>
      </c>
      <c r="JW219" s="14">
        <f>VLOOKUP($IF219,Data!$B:$CP,Daily!JW$10,0)/VLOOKUP($IF92,Data!$B:$CP,Daily!JW$10,0)</f>
      </c>
      <c r="JX219" s="14">
        <f>VLOOKUP($IF219,Data!$B:$CP,Daily!JX$10,0)/VLOOKUP($IF92,Data!$B:$CP,Daily!JX$10,0)</f>
      </c>
      <c r="JY219" s="14">
        <f>VLOOKUP($IF219,Data!$B:$CP,Daily!JY$10,0)/VLOOKUP($IF92,Data!$B:$CP,Daily!JY$10,0)</f>
      </c>
      <c r="JZ219" s="14">
        <f>VLOOKUP($IF219,Data!$B:$CP,Daily!JZ$10,0)/VLOOKUP($IF92,Data!$B:$CP,Daily!JZ$10,0)</f>
      </c>
      <c r="KA219" s="14">
        <f>VLOOKUP($IF219,Data!$B:$CP,Daily!KA$10,0)/VLOOKUP($IF92,Data!$B:$CP,Daily!KA$10,0)</f>
      </c>
      <c r="KB219" s="14">
        <f>VLOOKUP($IF219,Data!$B:$CP,Daily!KB$10,0)/VLOOKUP($IF92,Data!$B:$CP,Daily!KB$10,0)</f>
      </c>
      <c r="KC219" s="14">
        <f>VLOOKUP($IF219,Data!$B:$CP,Daily!KC$10,0)/VLOOKUP($IF92,Data!$B:$CP,Daily!KC$10,0)</f>
      </c>
      <c r="KD219" s="14">
        <f>VLOOKUP($IF219,Data!$B:$CP,Daily!KD$10,0)/VLOOKUP($IF92,Data!$B:$CP,Daily!KD$10,0)</f>
      </c>
      <c r="KE219" s="14">
        <f>VLOOKUP($IF219,Data!$B:$CP,Daily!KE$10,0)/VLOOKUP($IF92,Data!$B:$CP,Daily!KE$10,0)</f>
      </c>
      <c r="KF219" s="14">
        <f>VLOOKUP($IF219,Data!$B:$CP,Daily!KF$10,0)/VLOOKUP($IF92,Data!$B:$CP,Daily!KF$10,0)</f>
      </c>
      <c r="KG219" s="14">
        <f>VLOOKUP($IF219,Data!$B:$CP,Daily!KG$10,0)/VLOOKUP($IF92,Data!$B:$CP,Daily!KG$10,0)</f>
      </c>
      <c r="KH219" s="14">
        <f>VLOOKUP($IF219,Data!$B:$CP,Daily!KH$10,0)/VLOOKUP($IF92,Data!$B:$CP,Daily!KH$10,0)</f>
      </c>
      <c r="KI219" s="14">
        <f>VLOOKUP($IF219,Data!$B:$CP,Daily!KI$10,0)/VLOOKUP($IF92,Data!$B:$CP,Daily!KI$10,0)</f>
      </c>
      <c r="KJ219" s="14">
        <f>VLOOKUP($IF219,Data!$B:$CP,Daily!KJ$10,0)/VLOOKUP($IF92,Data!$B:$CP,Daily!KJ$10,0)</f>
      </c>
      <c r="KK219" s="14">
        <f>VLOOKUP($IF219,Data!$B:$CP,Daily!KK$10,0)/VLOOKUP($IF92,Data!$B:$CP,Daily!KK$10,0)</f>
      </c>
      <c r="KL219" s="14">
        <f>VLOOKUP($IF219,Data!$B:$CP,Daily!KL$10,0)/VLOOKUP($IF92,Data!$B:$CP,Daily!KL$10,0)</f>
      </c>
      <c r="KM219" s="14">
        <f>VLOOKUP($IF219,Data!$B:$CP,Daily!KM$10,0)/VLOOKUP($IF92,Data!$B:$CP,Daily!KM$10,0)</f>
      </c>
      <c r="KN219" s="14">
        <f>VLOOKUP($IF219,Data!$B:$CP,Daily!KN$10,0)/VLOOKUP($IF92,Data!$B:$CP,Daily!KN$10,0)</f>
      </c>
      <c r="KO219" s="14">
        <f>VLOOKUP($IF219,Data!$B:$CP,Daily!KO$10,0)/VLOOKUP($IF92,Data!$B:$CP,Daily!KO$10,0)</f>
      </c>
      <c r="KP219" s="14">
        <f>VLOOKUP($IF219,Data!$B:$CP,Daily!KP$10,0)/VLOOKUP($IF92,Data!$B:$CP,Daily!KP$10,0)</f>
      </c>
      <c r="KQ219" s="14">
        <f>VLOOKUP($IF219,Data!$B:$CP,Daily!KQ$10,0)/VLOOKUP($IF92,Data!$B:$CP,Daily!KQ$10,0)</f>
      </c>
      <c r="KR219" s="14">
        <f>VLOOKUP($IF219,Data!$B:$CP,Daily!KR$10,0)/VLOOKUP($IF92,Data!$B:$CP,Daily!KR$10,0)</f>
      </c>
      <c r="KS219" s="14">
        <f>VLOOKUP($IF219,Data!$B:$CP,Daily!KS$10,0)/VLOOKUP($IF92,Data!$B:$CP,Daily!KS$10,0)</f>
      </c>
      <c r="KT219" s="14">
        <f>VLOOKUP($IF219,Data!$B:$CP,Daily!KT$10,0)/VLOOKUP($IF92,Data!$B:$CP,Daily!KT$10,0)</f>
      </c>
      <c r="KU219" s="14">
        <f>VLOOKUP($IF219,Data!$B:$CP,Daily!KU$10,0)/VLOOKUP($IF92,Data!$B:$CP,Daily!KU$10,0)</f>
      </c>
      <c r="KV219" s="14">
        <f>VLOOKUP($IF219,Data!$B:$CP,Daily!KV$10,0)/VLOOKUP($IF92,Data!$B:$CP,Daily!KV$10,0)</f>
      </c>
      <c r="KW219" s="14">
        <f>VLOOKUP($IF219,Data!$B:$CP,Daily!KW$10,0)/VLOOKUP($IF92,Data!$B:$CP,Daily!KW$10,0)</f>
      </c>
      <c r="KX219" s="14">
        <f>VLOOKUP($IF219,Data!$B:$CP,Daily!KX$10,0)/VLOOKUP($IF92,Data!$B:$CP,Daily!KX$10,0)</f>
      </c>
      <c r="KY219" s="14">
        <f>VLOOKUP($IF219,Data!$B:$CP,Daily!KY$10,0)/VLOOKUP($IF92,Data!$B:$CP,Daily!KY$10,0)</f>
      </c>
      <c r="KZ219" s="14">
        <f>VLOOKUP($IF219,Data!$B:$CP,Daily!KZ$10,0)/VLOOKUP($IF92,Data!$B:$CP,Daily!KZ$10,0)</f>
      </c>
      <c r="LA219" s="14">
        <f>VLOOKUP($IF219,Data!$B:$CP,Daily!LA$10,0)/VLOOKUP($IF92,Data!$B:$CP,Daily!LA$10,0)</f>
      </c>
      <c r="LB219" s="14">
        <f>VLOOKUP($IF219,Data!$B:$CP,Daily!LB$10,0)/VLOOKUP($IF92,Data!$B:$CP,Daily!LB$10,0)</f>
      </c>
      <c r="LC219" s="14">
        <f>VLOOKUP($IF219,Data!$B:$CP,Daily!LC$10,0)/VLOOKUP($IF92,Data!$B:$CP,Daily!LC$10,0)</f>
      </c>
      <c r="LD219" s="14">
        <f>VLOOKUP($IF219,Data!$B:$CP,Daily!LD$10,0)/VLOOKUP($IF92,Data!$B:$CP,Daily!LD$10,0)</f>
      </c>
      <c r="LE219" s="14">
        <f>VLOOKUP($IF219,Data!$B:$CP,Daily!LE$10,0)/VLOOKUP($IF92,Data!$B:$CP,Daily!LE$10,0)</f>
      </c>
      <c r="LF219" s="14">
        <f>VLOOKUP($IF219,Data!$B:$CP,Daily!LF$10,0)/VLOOKUP($IF92,Data!$B:$CP,Daily!LF$10,0)</f>
      </c>
      <c r="LG219" s="14">
        <f>VLOOKUP($IF219,Data!$B:$CP,Daily!LG$10,0)/VLOOKUP($IF92,Data!$B:$CP,Daily!LG$10,0)</f>
      </c>
      <c r="LH219" s="14">
        <f>VLOOKUP($IF219,Data!$B:$CP,Daily!LH$10,0)/VLOOKUP($IF92,Data!$B:$CP,Daily!LH$10,0)</f>
      </c>
      <c r="LI219" s="14">
        <f>VLOOKUP($IF219,Data!$B:$CP,Daily!LI$10,0)/VLOOKUP($IF92,Data!$B:$CP,Daily!LI$10,0)</f>
      </c>
      <c r="LJ219" s="14">
        <f>VLOOKUP($IF219,Data!$B:$CP,Daily!LJ$10,0)/VLOOKUP($IF92,Data!$B:$CP,Daily!LJ$10,0)</f>
      </c>
      <c r="LK219" s="14">
        <f>VLOOKUP($IF219,Data!$B:$CP,Daily!LK$10,0)/VLOOKUP($IF92,Data!$B:$CP,Daily!LK$10,0)</f>
      </c>
      <c r="LL219" s="14">
        <f>VLOOKUP($IF219,Data!$B:$CP,Daily!LL$10,0)/VLOOKUP($IF92,Data!$B:$CP,Daily!LL$10,0)</f>
      </c>
      <c r="LM219" s="14">
        <f>VLOOKUP($IF219,Data!$B:$CP,Daily!LM$10,0)/VLOOKUP($IF92,Data!$B:$CP,Daily!LM$10,0)</f>
      </c>
      <c r="LN219" s="14">
        <f>VLOOKUP($IF219,Data!$B:$CP,Daily!LN$10,0)/VLOOKUP($IF92,Data!$B:$CP,Daily!LN$10,0)</f>
      </c>
      <c r="LO219" s="14">
        <f>VLOOKUP($IF219,Data!$B:$CP,Daily!LO$10,0)/VLOOKUP($IF92,Data!$B:$CP,Daily!LO$10,0)</f>
      </c>
      <c r="LP219" s="14">
        <f>VLOOKUP($IF219,Data!$B:$CP,Daily!LP$10,0)/VLOOKUP($IF92,Data!$B:$CP,Daily!LP$10,0)</f>
      </c>
      <c r="LQ219" s="14">
        <f>VLOOKUP($IF219,Data!$B:$CP,Daily!LQ$10,0)/VLOOKUP($IF92,Data!$B:$CP,Daily!LQ$10,0)</f>
      </c>
      <c r="LR219" s="14">
        <f>VLOOKUP($IF219,Data!$B:$CP,Daily!LR$10,0)/VLOOKUP($IF92,Data!$B:$CP,Daily!LR$10,0)</f>
      </c>
      <c r="LS219" s="14">
        <f>VLOOKUP($IF219,Data!$B:$CP,Daily!LS$10,0)/VLOOKUP($IF92,Data!$B:$CP,Daily!LS$10,0)</f>
      </c>
      <c r="LU219" s="52">
        <f t="shared" si="3363"/>
      </c>
      <c r="LV219" s="52">
        <f t="shared" si="3364"/>
      </c>
      <c r="LW219" s="52">
        <f>LV219-LU219</f>
      </c>
      <c r="LX219" s="52">
        <f>LV219+(0.75*LW219)</f>
      </c>
      <c r="LY219" s="52">
        <f>LU219-(0.75*LW219)</f>
      </c>
      <c r="LZ219" s="55"/>
      <c r="MA219" s="14">
        <f>_xlfn.STDEV.P(JL219:LS219)</f>
      </c>
      <c r="MB219" s="14">
        <f>SUMPRODUCT(LL219:LR219,LL$92:LR$92)/SUM(LL$92:LR$92)</f>
      </c>
      <c r="MC219" s="14">
        <f>SUMPRODUCT(KP219:LR219,KP$92:LR$92)/SUM(KP$92:LR$92)</f>
      </c>
      <c r="MD219" s="15"/>
    </row>
    <row r="220" spans="1:342" x14ac:dyDescent="0.25">
      <c r="A220" s="5"/>
      <c r="D220" s="74" t="s">
        <v>975</v>
      </c>
      <c r="E220" s="67" t="str">
        <f>VLOOKUP($D220,'Metric Nature'!$C:$D,2,0)&amp;IF(($F220&lt;(EA220)),"Below",IF(($F220&gt;(DZ220)),"Above","Within"))</f>
      </c>
      <c r="F220" s="62">
        <f t="shared" si="3347"/>
      </c>
      <c r="G220" s="92">
        <f t="shared" si="3348"/>
      </c>
      <c r="H220" s="62">
        <f t="shared" si="3349"/>
      </c>
      <c r="I220" s="89">
        <f t="shared" si="3350"/>
      </c>
      <c r="J220" s="62">
        <f t="shared" si="3351"/>
      </c>
      <c r="K220" s="62">
        <v>7.9472983102569644E-3</v>
      </c>
      <c r="L220" s="64"/>
      <c r="M220" s="67" t="str">
        <f>VLOOKUP($D220,'Metric Nature'!$C:$D,2,0)&amp;IF(($N220&lt;(HZ220)),"Below",IF(($N220&gt;(HY220)),"Above","Within"))</f>
      </c>
      <c r="N220" s="71">
        <f t="shared" si="3352"/>
      </c>
      <c r="O220" s="63">
        <f t="shared" si="3353"/>
      </c>
      <c r="P220" s="98">
        <f t="shared" si="3354"/>
      </c>
      <c r="Q220" s="63">
        <f t="shared" si="3355"/>
      </c>
      <c r="R220" s="71">
        <f t="shared" si="3356"/>
      </c>
      <c r="S220" s="62">
        <v>7.8714892528439096E-3</v>
      </c>
      <c r="T220" s="64"/>
      <c r="U220" s="67" t="str">
        <f>VLOOKUP($D220,'Metric Nature'!$C:$D,2,0)&amp;IF(($V220&lt;(LY220)),"Below",IF(($V220&gt;(LX220)),"Above","Within"))</f>
      </c>
      <c r="V220" s="62">
        <f t="shared" si="3357"/>
      </c>
      <c r="W220" s="63">
        <f t="shared" si="3358"/>
      </c>
      <c r="X220" s="62">
        <f t="shared" si="3359"/>
      </c>
      <c r="Y220" s="63">
        <f t="shared" si="3360"/>
      </c>
      <c r="Z220" s="62">
        <f t="shared" si="3361"/>
      </c>
      <c r="AA220" s="62">
        <v>1.8385056945105546E-2</v>
      </c>
      <c r="AB220" s="64"/>
      <c r="AC220" s="60" t="s">
        <v>614</v>
      </c>
      <c r="AD220" s="5"/>
      <c r="AE220" s="5"/>
      <c r="AF220" s="5"/>
      <c r="AG220" s="5"/>
      <c r="AH220" s="5"/>
      <c r="AI220" s="9" t="s">
        <v>615</v>
      </c>
      <c r="AJ220" s="14">
        <f>(VLOOKUP($EG220,Data!$B:$CP,Daily!EI$10,0)+VLOOKUP($IF220,Data!$B:$CP,Daily!IH$10,0))/(VLOOKUP($EG101,Data!$B:$CP,Daily!EI$10,0)+VLOOKUP($IF101,Data!$B:$CP,Daily!IH$10,0))</f>
      </c>
      <c r="AK220" s="14">
        <f>(VLOOKUP($EG220,Data!$B:$CP,Daily!EJ$10,0)+VLOOKUP($IF220,Data!$B:$CP,Daily!II$10,0))/(VLOOKUP($EG101,Data!$B:$CP,Daily!EJ$10,0)+VLOOKUP($IF101,Data!$B:$CP,Daily!II$10,0))</f>
      </c>
      <c r="AL220" s="14">
        <f>(VLOOKUP($EG220,Data!$B:$CP,Daily!EK$10,0)+VLOOKUP($IF220,Data!$B:$CP,Daily!IJ$10,0))/(VLOOKUP($EG101,Data!$B:$CP,Daily!EK$10,0)+VLOOKUP($IF101,Data!$B:$CP,Daily!IJ$10,0))</f>
      </c>
      <c r="AM220" s="14">
        <f>(VLOOKUP($EG220,Data!$B:$CP,Daily!EL$10,0)+VLOOKUP($IF220,Data!$B:$CP,Daily!IK$10,0))/(VLOOKUP($EG101,Data!$B:$CP,Daily!EL$10,0)+VLOOKUP($IF101,Data!$B:$CP,Daily!IK$10,0))</f>
      </c>
      <c r="AN220" s="14">
        <f>(VLOOKUP($EG220,Data!$B:$CP,Daily!EM$10,0)+VLOOKUP($IF220,Data!$B:$CP,Daily!IL$10,0))/(VLOOKUP($EG101,Data!$B:$CP,Daily!EM$10,0)+VLOOKUP($IF101,Data!$B:$CP,Daily!IL$10,0))</f>
      </c>
      <c r="AO220" s="14">
        <f>(VLOOKUP($EG220,Data!$B:$CP,Daily!EN$10,0)+VLOOKUP($IF220,Data!$B:$CP,Daily!IM$10,0))/(VLOOKUP($EG101,Data!$B:$CP,Daily!EN$10,0)+VLOOKUP($IF101,Data!$B:$CP,Daily!IM$10,0))</f>
      </c>
      <c r="AP220" s="14">
        <f>(VLOOKUP($EG220,Data!$B:$CP,Daily!EO$10,0)+VLOOKUP($IF220,Data!$B:$CP,Daily!IN$10,0))/(VLOOKUP($EG101,Data!$B:$CP,Daily!EO$10,0)+VLOOKUP($IF101,Data!$B:$CP,Daily!IN$10,0))</f>
      </c>
      <c r="AQ220" s="14">
        <f>(VLOOKUP($EG220,Data!$B:$CP,Daily!EP$10,0)+VLOOKUP($IF220,Data!$B:$CP,Daily!IO$10,0))/(VLOOKUP($EG101,Data!$B:$CP,Daily!EP$10,0)+VLOOKUP($IF101,Data!$B:$CP,Daily!IO$10,0))</f>
      </c>
      <c r="AR220" s="14">
        <f>(VLOOKUP($EG220,Data!$B:$CP,Daily!EQ$10,0)+VLOOKUP($IF220,Data!$B:$CP,Daily!IP$10,0))/(VLOOKUP($EG101,Data!$B:$CP,Daily!EQ$10,0)+VLOOKUP($IF101,Data!$B:$CP,Daily!IP$10,0))</f>
      </c>
      <c r="AS220" s="14">
        <f>(VLOOKUP($EG220,Data!$B:$CP,Daily!ER$10,0)+VLOOKUP($IF220,Data!$B:$CP,Daily!IQ$10,0))/(VLOOKUP($EG101,Data!$B:$CP,Daily!ER$10,0)+VLOOKUP($IF101,Data!$B:$CP,Daily!IQ$10,0))</f>
      </c>
      <c r="AT220" s="14">
        <f>(VLOOKUP($EG220,Data!$B:$CP,Daily!ES$10,0)+VLOOKUP($IF220,Data!$B:$CP,Daily!IR$10,0))/(VLOOKUP($EG101,Data!$B:$CP,Daily!ES$10,0)+VLOOKUP($IF101,Data!$B:$CP,Daily!IR$10,0))</f>
      </c>
      <c r="AU220" s="14">
        <f>(VLOOKUP($EG220,Data!$B:$CP,Daily!ET$10,0)+VLOOKUP($IF220,Data!$B:$CP,Daily!IS$10,0))/(VLOOKUP($EG101,Data!$B:$CP,Daily!ET$10,0)+VLOOKUP($IF101,Data!$B:$CP,Daily!IS$10,0))</f>
      </c>
      <c r="AV220" s="14">
        <f>(VLOOKUP($EG220,Data!$B:$CP,Daily!EU$10,0)+VLOOKUP($IF220,Data!$B:$CP,Daily!IT$10,0))/(VLOOKUP($EG101,Data!$B:$CP,Daily!EU$10,0)+VLOOKUP($IF101,Data!$B:$CP,Daily!IT$10,0))</f>
      </c>
      <c r="AW220" s="14">
        <f>(VLOOKUP($EG220,Data!$B:$CP,Daily!EV$10,0)+VLOOKUP($IF220,Data!$B:$CP,Daily!IU$10,0))/(VLOOKUP($EG101,Data!$B:$CP,Daily!EV$10,0)+VLOOKUP($IF101,Data!$B:$CP,Daily!IU$10,0))</f>
      </c>
      <c r="AX220" s="14">
        <f>(VLOOKUP($EG220,Data!$B:$CP,Daily!EW$10,0)+VLOOKUP($IF220,Data!$B:$CP,Daily!IV$10,0))/(VLOOKUP($EG101,Data!$B:$CP,Daily!EW$10,0)+VLOOKUP($IF101,Data!$B:$CP,Daily!IV$10,0))</f>
      </c>
      <c r="AY220" s="14">
        <f>(VLOOKUP($EG220,Data!$B:$CP,Daily!EX$10,0)+VLOOKUP($IF220,Data!$B:$CP,Daily!IW$10,0))/(VLOOKUP($EG101,Data!$B:$CP,Daily!EX$10,0)+VLOOKUP($IF101,Data!$B:$CP,Daily!IW$10,0))</f>
      </c>
      <c r="AZ220" s="14">
        <f>(VLOOKUP($EG220,Data!$B:$CP,Daily!EY$10,0)+VLOOKUP($IF220,Data!$B:$CP,Daily!IX$10,0))/(VLOOKUP($EG101,Data!$B:$CP,Daily!EY$10,0)+VLOOKUP($IF101,Data!$B:$CP,Daily!IX$10,0))</f>
      </c>
      <c r="BA220" s="14">
        <f>(VLOOKUP($EG220,Data!$B:$CP,Daily!EZ$10,0)+VLOOKUP($IF220,Data!$B:$CP,Daily!IY$10,0))/(VLOOKUP($EG101,Data!$B:$CP,Daily!EZ$10,0)+VLOOKUP($IF101,Data!$B:$CP,Daily!IY$10,0))</f>
      </c>
      <c r="BB220" s="14">
        <f>(VLOOKUP($EG220,Data!$B:$CP,Daily!FA$10,0)+VLOOKUP($IF220,Data!$B:$CP,Daily!IZ$10,0))/(VLOOKUP($EG101,Data!$B:$CP,Daily!FA$10,0)+VLOOKUP($IF101,Data!$B:$CP,Daily!IZ$10,0))</f>
      </c>
      <c r="BC220" s="14">
        <f>(VLOOKUP($EG220,Data!$B:$CP,Daily!FB$10,0)+VLOOKUP($IF220,Data!$B:$CP,Daily!JA$10,0))/(VLOOKUP($EG101,Data!$B:$CP,Daily!FB$10,0)+VLOOKUP($IF101,Data!$B:$CP,Daily!JA$10,0))</f>
      </c>
      <c r="BD220" s="14">
        <f>(VLOOKUP($EG220,Data!$B:$CP,Daily!FC$10,0)+VLOOKUP($IF220,Data!$B:$CP,Daily!JB$10,0))/(VLOOKUP($EG101,Data!$B:$CP,Daily!FC$10,0)+VLOOKUP($IF101,Data!$B:$CP,Daily!JB$10,0))</f>
      </c>
      <c r="BE220" s="14">
        <f>(VLOOKUP($EG220,Data!$B:$CP,Daily!FD$10,0)+VLOOKUP($IF220,Data!$B:$CP,Daily!JC$10,0))/(VLOOKUP($EG101,Data!$B:$CP,Daily!FD$10,0)+VLOOKUP($IF101,Data!$B:$CP,Daily!JC$10,0))</f>
      </c>
      <c r="BF220" s="14">
        <f>(VLOOKUP($EG220,Data!$B:$CP,Daily!FE$10,0)+VLOOKUP($IF220,Data!$B:$CP,Daily!JD$10,0))/(VLOOKUP($EG101,Data!$B:$CP,Daily!FE$10,0)+VLOOKUP($IF101,Data!$B:$CP,Daily!JD$10,0))</f>
      </c>
      <c r="BG220" s="14">
        <f>(VLOOKUP($EG220,Data!$B:$CP,Daily!FF$10,0)+VLOOKUP($IF220,Data!$B:$CP,Daily!JE$10,0))/(VLOOKUP($EG101,Data!$B:$CP,Daily!FF$10,0)+VLOOKUP($IF101,Data!$B:$CP,Daily!JE$10,0))</f>
      </c>
      <c r="BH220" s="14">
        <f>(VLOOKUP($EG220,Data!$B:$CP,Daily!FG$10,0)+VLOOKUP($IF220,Data!$B:$CP,Daily!JF$10,0))/(VLOOKUP($EG101,Data!$B:$CP,Daily!FG$10,0)+VLOOKUP($IF101,Data!$B:$CP,Daily!JF$10,0))</f>
      </c>
      <c r="BI220" s="14">
        <f>(VLOOKUP($EG220,Data!$B:$CP,Daily!FH$10,0)+VLOOKUP($IF220,Data!$B:$CP,Daily!JG$10,0))/(VLOOKUP($EG101,Data!$B:$CP,Daily!FH$10,0)+VLOOKUP($IF101,Data!$B:$CP,Daily!JG$10,0))</f>
      </c>
      <c r="BJ220" s="14">
        <f>(VLOOKUP($EG220,Data!$B:$CP,Daily!FI$10,0)+VLOOKUP($IF220,Data!$B:$CP,Daily!JH$10,0))/(VLOOKUP($EG101,Data!$B:$CP,Daily!FI$10,0)+VLOOKUP($IF101,Data!$B:$CP,Daily!JH$10,0))</f>
      </c>
      <c r="BK220" s="14">
        <f>(VLOOKUP($EG220,Data!$B:$CP,Daily!FJ$10,0)+VLOOKUP($IF220,Data!$B:$CP,Daily!JI$10,0))/(VLOOKUP($EG101,Data!$B:$CP,Daily!FJ$10,0)+VLOOKUP($IF101,Data!$B:$CP,Daily!JI$10,0))</f>
      </c>
      <c r="BL220" s="14">
        <f>(VLOOKUP($EG220,Data!$B:$CP,Daily!FK$10,0)+VLOOKUP($IF220,Data!$B:$CP,Daily!JJ$10,0))/(VLOOKUP($EG101,Data!$B:$CP,Daily!FK$10,0)+VLOOKUP($IF101,Data!$B:$CP,Daily!JJ$10,0))</f>
      </c>
      <c r="BM220" s="14">
        <f>(VLOOKUP($EG220,Data!$B:$CP,Daily!FL$10,0)+VLOOKUP($IF220,Data!$B:$CP,Daily!JK$10,0))/(VLOOKUP($EG101,Data!$B:$CP,Daily!FL$10,0)+VLOOKUP($IF101,Data!$B:$CP,Daily!JK$10,0))</f>
      </c>
      <c r="BN220" s="14">
        <f>(VLOOKUP($EG220,Data!$B:$CP,Daily!FM$10,0)+VLOOKUP($IF220,Data!$B:$CP,Daily!JL$10,0))/(VLOOKUP($EG101,Data!$B:$CP,Daily!FM$10,0)+VLOOKUP($IF101,Data!$B:$CP,Daily!JL$10,0))</f>
      </c>
      <c r="BO220" s="14">
        <f>(VLOOKUP($EG220,Data!$B:$CP,Daily!FN$10,0)+VLOOKUP($IF220,Data!$B:$CP,Daily!JM$10,0))/(VLOOKUP($EG101,Data!$B:$CP,Daily!FN$10,0)+VLOOKUP($IF101,Data!$B:$CP,Daily!JM$10,0))</f>
      </c>
      <c r="BP220" s="14">
        <f>(VLOOKUP($EG220,Data!$B:$CP,Daily!FO$10,0)+VLOOKUP($IF220,Data!$B:$CP,Daily!JN$10,0))/(VLOOKUP($EG101,Data!$B:$CP,Daily!FO$10,0)+VLOOKUP($IF101,Data!$B:$CP,Daily!JN$10,0))</f>
      </c>
      <c r="BQ220" s="14">
        <f>(VLOOKUP($EG220,Data!$B:$CP,Daily!FP$10,0)+VLOOKUP($IF220,Data!$B:$CP,Daily!JO$10,0))/(VLOOKUP($EG101,Data!$B:$CP,Daily!FP$10,0)+VLOOKUP($IF101,Data!$B:$CP,Daily!JO$10,0))</f>
      </c>
      <c r="BR220" s="14">
        <f>(VLOOKUP($EG220,Data!$B:$CP,Daily!FQ$10,0)+VLOOKUP($IF220,Data!$B:$CP,Daily!JP$10,0))/(VLOOKUP($EG101,Data!$B:$CP,Daily!FQ$10,0)+VLOOKUP($IF101,Data!$B:$CP,Daily!JP$10,0))</f>
      </c>
      <c r="BS220" s="14">
        <f>(VLOOKUP($EG220,Data!$B:$CP,Daily!FR$10,0)+VLOOKUP($IF220,Data!$B:$CP,Daily!JQ$10,0))/(VLOOKUP($EG101,Data!$B:$CP,Daily!FR$10,0)+VLOOKUP($IF101,Data!$B:$CP,Daily!JQ$10,0))</f>
      </c>
      <c r="BT220" s="14">
        <f>(VLOOKUP($EG220,Data!$B:$CP,Daily!FS$10,0)+VLOOKUP($IF220,Data!$B:$CP,Daily!JR$10,0))/(VLOOKUP($EG101,Data!$B:$CP,Daily!FS$10,0)+VLOOKUP($IF101,Data!$B:$CP,Daily!JR$10,0))</f>
      </c>
      <c r="BU220" s="14">
        <f>(VLOOKUP($EG220,Data!$B:$CP,Daily!FT$10,0)+VLOOKUP($IF220,Data!$B:$CP,Daily!JS$10,0))/(VLOOKUP($EG101,Data!$B:$CP,Daily!FT$10,0)+VLOOKUP($IF101,Data!$B:$CP,Daily!JS$10,0))</f>
      </c>
      <c r="BV220" s="14">
        <f>(VLOOKUP($EG220,Data!$B:$CP,Daily!FU$10,0)+VLOOKUP($IF220,Data!$B:$CP,Daily!JT$10,0))/(VLOOKUP($EG101,Data!$B:$CP,Daily!FU$10,0)+VLOOKUP($IF101,Data!$B:$CP,Daily!JT$10,0))</f>
      </c>
      <c r="BW220" s="14">
        <f>(VLOOKUP($EG220,Data!$B:$CP,Daily!FV$10,0)+VLOOKUP($IF220,Data!$B:$CP,Daily!JU$10,0))/(VLOOKUP($EG101,Data!$B:$CP,Daily!FV$10,0)+VLOOKUP($IF101,Data!$B:$CP,Daily!JU$10,0))</f>
      </c>
      <c r="BX220" s="14">
        <f>(VLOOKUP($EG220,Data!$B:$CP,Daily!FW$10,0)+VLOOKUP($IF220,Data!$B:$CP,Daily!JV$10,0))/(VLOOKUP($EG101,Data!$B:$CP,Daily!FW$10,0)+VLOOKUP($IF101,Data!$B:$CP,Daily!JV$10,0))</f>
      </c>
      <c r="BY220" s="14">
        <f>(VLOOKUP($EG220,Data!$B:$CP,Daily!FX$10,0)+VLOOKUP($IF220,Data!$B:$CP,Daily!JW$10,0))/(VLOOKUP($EG101,Data!$B:$CP,Daily!FX$10,0)+VLOOKUP($IF101,Data!$B:$CP,Daily!JW$10,0))</f>
      </c>
      <c r="BZ220" s="14">
        <f>(VLOOKUP($EG220,Data!$B:$CP,Daily!FY$10,0)+VLOOKUP($IF220,Data!$B:$CP,Daily!JX$10,0))/(VLOOKUP($EG101,Data!$B:$CP,Daily!FY$10,0)+VLOOKUP($IF101,Data!$B:$CP,Daily!JX$10,0))</f>
      </c>
      <c r="CA220" s="14">
        <f>(VLOOKUP($EG220,Data!$B:$CP,Daily!FZ$10,0)+VLOOKUP($IF220,Data!$B:$CP,Daily!JY$10,0))/(VLOOKUP($EG101,Data!$B:$CP,Daily!FZ$10,0)+VLOOKUP($IF101,Data!$B:$CP,Daily!JY$10,0))</f>
      </c>
      <c r="CB220" s="14">
        <f>(VLOOKUP($EG220,Data!$B:$CP,Daily!GA$10,0)+VLOOKUP($IF220,Data!$B:$CP,Daily!JZ$10,0))/(VLOOKUP($EG101,Data!$B:$CP,Daily!GA$10,0)+VLOOKUP($IF101,Data!$B:$CP,Daily!JZ$10,0))</f>
      </c>
      <c r="CC220" s="14">
        <f>(VLOOKUP($EG220,Data!$B:$CP,Daily!GB$10,0)+VLOOKUP($IF220,Data!$B:$CP,Daily!KA$10,0))/(VLOOKUP($EG101,Data!$B:$CP,Daily!GB$10,0)+VLOOKUP($IF101,Data!$B:$CP,Daily!KA$10,0))</f>
      </c>
      <c r="CD220" s="14">
        <f>(VLOOKUP($EG220,Data!$B:$CP,Daily!GC$10,0)+VLOOKUP($IF220,Data!$B:$CP,Daily!KB$10,0))/(VLOOKUP($EG101,Data!$B:$CP,Daily!GC$10,0)+VLOOKUP($IF101,Data!$B:$CP,Daily!KB$10,0))</f>
      </c>
      <c r="CE220" s="14">
        <f>(VLOOKUP($EG220,Data!$B:$CP,Daily!GD$10,0)+VLOOKUP($IF220,Data!$B:$CP,Daily!KC$10,0))/(VLOOKUP($EG101,Data!$B:$CP,Daily!GD$10,0)+VLOOKUP($IF101,Data!$B:$CP,Daily!KC$10,0))</f>
      </c>
      <c r="CF220" s="14">
        <f>(VLOOKUP($EG220,Data!$B:$CP,Daily!GE$10,0)+VLOOKUP($IF220,Data!$B:$CP,Daily!KD$10,0))/(VLOOKUP($EG101,Data!$B:$CP,Daily!GE$10,0)+VLOOKUP($IF101,Data!$B:$CP,Daily!KD$10,0))</f>
      </c>
      <c r="CG220" s="14">
        <f>(VLOOKUP($EG220,Data!$B:$CP,Daily!GF$10,0)+VLOOKUP($IF220,Data!$B:$CP,Daily!KE$10,0))/(VLOOKUP($EG101,Data!$B:$CP,Daily!GF$10,0)+VLOOKUP($IF101,Data!$B:$CP,Daily!KE$10,0))</f>
      </c>
      <c r="CH220" s="14">
        <f>(VLOOKUP($EG220,Data!$B:$CP,Daily!GG$10,0)+VLOOKUP($IF220,Data!$B:$CP,Daily!KF$10,0))/(VLOOKUP($EG101,Data!$B:$CP,Daily!GG$10,0)+VLOOKUP($IF101,Data!$B:$CP,Daily!KF$10,0))</f>
      </c>
      <c r="CI220" s="14">
        <f>(VLOOKUP($EG220,Data!$B:$CP,Daily!GH$10,0)+VLOOKUP($IF220,Data!$B:$CP,Daily!KG$10,0))/(VLOOKUP($EG101,Data!$B:$CP,Daily!GH$10,0)+VLOOKUP($IF101,Data!$B:$CP,Daily!KG$10,0))</f>
      </c>
      <c r="CJ220" s="14">
        <f>(VLOOKUP($EG220,Data!$B:$CP,Daily!GI$10,0)+VLOOKUP($IF220,Data!$B:$CP,Daily!KH$10,0))/(VLOOKUP($EG101,Data!$B:$CP,Daily!GI$10,0)+VLOOKUP($IF101,Data!$B:$CP,Daily!KH$10,0))</f>
      </c>
      <c r="CK220" s="14">
        <f>(VLOOKUP($EG220,Data!$B:$CP,Daily!GJ$10,0)+VLOOKUP($IF220,Data!$B:$CP,Daily!KI$10,0))/(VLOOKUP($EG101,Data!$B:$CP,Daily!GJ$10,0)+VLOOKUP($IF101,Data!$B:$CP,Daily!KI$10,0))</f>
      </c>
      <c r="CL220" s="14">
        <f>(VLOOKUP($EG220,Data!$B:$CP,Daily!GK$10,0)+VLOOKUP($IF220,Data!$B:$CP,Daily!KJ$10,0))/(VLOOKUP($EG101,Data!$B:$CP,Daily!GK$10,0)+VLOOKUP($IF101,Data!$B:$CP,Daily!KJ$10,0))</f>
      </c>
      <c r="CM220" s="14">
        <f>(VLOOKUP($EG220,Data!$B:$CP,Daily!GL$10,0)+VLOOKUP($IF220,Data!$B:$CP,Daily!KK$10,0))/(VLOOKUP($EG101,Data!$B:$CP,Daily!GL$10,0)+VLOOKUP($IF101,Data!$B:$CP,Daily!KK$10,0))</f>
      </c>
      <c r="CN220" s="14">
        <f>(VLOOKUP($EG220,Data!$B:$CP,Daily!GM$10,0)+VLOOKUP($IF220,Data!$B:$CP,Daily!KL$10,0))/(VLOOKUP($EG101,Data!$B:$CP,Daily!GM$10,0)+VLOOKUP($IF101,Data!$B:$CP,Daily!KL$10,0))</f>
      </c>
      <c r="CO220" s="14">
        <f>(VLOOKUP($EG220,Data!$B:$CP,Daily!GN$10,0)+VLOOKUP($IF220,Data!$B:$CP,Daily!KM$10,0))/(VLOOKUP($EG101,Data!$B:$CP,Daily!GN$10,0)+VLOOKUP($IF101,Data!$B:$CP,Daily!KM$10,0))</f>
      </c>
      <c r="CP220" s="14">
        <f>(VLOOKUP($EG220,Data!$B:$CP,Daily!GO$10,0)+VLOOKUP($IF220,Data!$B:$CP,Daily!KN$10,0))/(VLOOKUP($EG101,Data!$B:$CP,Daily!GO$10,0)+VLOOKUP($IF101,Data!$B:$CP,Daily!KN$10,0))</f>
      </c>
      <c r="CQ220" s="14">
        <f>(VLOOKUP($EG220,Data!$B:$CP,Daily!GP$10,0)+VLOOKUP($IF220,Data!$B:$CP,Daily!KO$10,0))/(VLOOKUP($EG101,Data!$B:$CP,Daily!GP$10,0)+VLOOKUP($IF101,Data!$B:$CP,Daily!KO$10,0))</f>
      </c>
      <c r="CR220" s="14">
        <f>(VLOOKUP($EG220,Data!$B:$CP,Daily!GQ$10,0)+VLOOKUP($IF220,Data!$B:$CP,Daily!KP$10,0))/(VLOOKUP($EG101,Data!$B:$CP,Daily!GQ$10,0)+VLOOKUP($IF101,Data!$B:$CP,Daily!KP$10,0))</f>
      </c>
      <c r="CS220" s="14">
        <f>(VLOOKUP($EG220,Data!$B:$CP,Daily!GR$10,0)+VLOOKUP($IF220,Data!$B:$CP,Daily!KQ$10,0))/(VLOOKUP($EG101,Data!$B:$CP,Daily!GR$10,0)+VLOOKUP($IF101,Data!$B:$CP,Daily!KQ$10,0))</f>
      </c>
      <c r="CT220" s="14">
        <f>(VLOOKUP($EG220,Data!$B:$CP,Daily!GS$10,0)+VLOOKUP($IF220,Data!$B:$CP,Daily!KR$10,0))/(VLOOKUP($EG101,Data!$B:$CP,Daily!GS$10,0)+VLOOKUP($IF101,Data!$B:$CP,Daily!KR$10,0))</f>
      </c>
      <c r="CU220" s="14">
        <f>(VLOOKUP($EG220,Data!$B:$CP,Daily!GT$10,0)+VLOOKUP($IF220,Data!$B:$CP,Daily!KS$10,0))/(VLOOKUP($EG101,Data!$B:$CP,Daily!GT$10,0)+VLOOKUP($IF101,Data!$B:$CP,Daily!KS$10,0))</f>
      </c>
      <c r="CV220" s="14">
        <f>(VLOOKUP($EG220,Data!$B:$CP,Daily!GU$10,0)+VLOOKUP($IF220,Data!$B:$CP,Daily!KT$10,0))/(VLOOKUP($EG101,Data!$B:$CP,Daily!GU$10,0)+VLOOKUP($IF101,Data!$B:$CP,Daily!KT$10,0))</f>
      </c>
      <c r="CW220" s="14">
        <f>(VLOOKUP($EG220,Data!$B:$CP,Daily!GV$10,0)+VLOOKUP($IF220,Data!$B:$CP,Daily!KU$10,0))/(VLOOKUP($EG101,Data!$B:$CP,Daily!GV$10,0)+VLOOKUP($IF101,Data!$B:$CP,Daily!KU$10,0))</f>
      </c>
      <c r="CX220" s="14">
        <f>(VLOOKUP($EG220,Data!$B:$CP,Daily!GW$10,0)+VLOOKUP($IF220,Data!$B:$CP,Daily!KV$10,0))/(VLOOKUP($EG101,Data!$B:$CP,Daily!GW$10,0)+VLOOKUP($IF101,Data!$B:$CP,Daily!KV$10,0))</f>
      </c>
      <c r="CY220" s="14">
        <f>(VLOOKUP($EG220,Data!$B:$CP,Daily!GX$10,0)+VLOOKUP($IF220,Data!$B:$CP,Daily!KW$10,0))/(VLOOKUP($EG101,Data!$B:$CP,Daily!GX$10,0)+VLOOKUP($IF101,Data!$B:$CP,Daily!KW$10,0))</f>
      </c>
      <c r="CZ220" s="14">
        <f>(VLOOKUP($EG220,Data!$B:$CP,Daily!GY$10,0)+VLOOKUP($IF220,Data!$B:$CP,Daily!KX$10,0))/(VLOOKUP($EG101,Data!$B:$CP,Daily!GY$10,0)+VLOOKUP($IF101,Data!$B:$CP,Daily!KX$10,0))</f>
      </c>
      <c r="DA220" s="14">
        <f>(VLOOKUP($EG220,Data!$B:$CP,Daily!GZ$10,0)+VLOOKUP($IF220,Data!$B:$CP,Daily!KY$10,0))/(VLOOKUP($EG101,Data!$B:$CP,Daily!GZ$10,0)+VLOOKUP($IF101,Data!$B:$CP,Daily!KY$10,0))</f>
      </c>
      <c r="DB220" s="14">
        <f>(VLOOKUP($EG220,Data!$B:$CP,Daily!HA$10,0)+VLOOKUP($IF220,Data!$B:$CP,Daily!KZ$10,0))/(VLOOKUP($EG101,Data!$B:$CP,Daily!HA$10,0)+VLOOKUP($IF101,Data!$B:$CP,Daily!KZ$10,0))</f>
      </c>
      <c r="DC220" s="14">
        <f>(VLOOKUP($EG220,Data!$B:$CP,Daily!HB$10,0)+VLOOKUP($IF220,Data!$B:$CP,Daily!LA$10,0))/(VLOOKUP($EG101,Data!$B:$CP,Daily!HB$10,0)+VLOOKUP($IF101,Data!$B:$CP,Daily!LA$10,0))</f>
      </c>
      <c r="DD220" s="14">
        <f>(VLOOKUP($EG220,Data!$B:$CP,Daily!HC$10,0)+VLOOKUP($IF220,Data!$B:$CP,Daily!LB$10,0))/(VLOOKUP($EG101,Data!$B:$CP,Daily!HC$10,0)+VLOOKUP($IF101,Data!$B:$CP,Daily!LB$10,0))</f>
      </c>
      <c r="DE220" s="14">
        <f>(VLOOKUP($EG220,Data!$B:$CP,Daily!HD$10,0)+VLOOKUP($IF220,Data!$B:$CP,Daily!LC$10,0))/(VLOOKUP($EG101,Data!$B:$CP,Daily!HD$10,0)+VLOOKUP($IF101,Data!$B:$CP,Daily!LC$10,0))</f>
      </c>
      <c r="DF220" s="14">
        <f>(VLOOKUP($EG220,Data!$B:$CP,Daily!HE$10,0)+VLOOKUP($IF220,Data!$B:$CP,Daily!LD$10,0))/(VLOOKUP($EG101,Data!$B:$CP,Daily!HE$10,0)+VLOOKUP($IF101,Data!$B:$CP,Daily!LD$10,0))</f>
      </c>
      <c r="DG220" s="14">
        <f>(VLOOKUP($EG220,Data!$B:$CP,Daily!HF$10,0)+VLOOKUP($IF220,Data!$B:$CP,Daily!LE$10,0))/(VLOOKUP($EG101,Data!$B:$CP,Daily!HF$10,0)+VLOOKUP($IF101,Data!$B:$CP,Daily!LE$10,0))</f>
      </c>
      <c r="DH220" s="14">
        <f>(VLOOKUP($EG220,Data!$B:$CP,Daily!HG$10,0)+VLOOKUP($IF220,Data!$B:$CP,Daily!LF$10,0))/(VLOOKUP($EG101,Data!$B:$CP,Daily!HG$10,0)+VLOOKUP($IF101,Data!$B:$CP,Daily!LF$10,0))</f>
      </c>
      <c r="DI220" s="14">
        <f>(VLOOKUP($EG220,Data!$B:$CP,Daily!HH$10,0)+VLOOKUP($IF220,Data!$B:$CP,Daily!LG$10,0))/(VLOOKUP($EG101,Data!$B:$CP,Daily!HH$10,0)+VLOOKUP($IF101,Data!$B:$CP,Daily!LG$10,0))</f>
      </c>
      <c r="DJ220" s="14">
        <f>(VLOOKUP($EG220,Data!$B:$CP,Daily!HI$10,0)+VLOOKUP($IF220,Data!$B:$CP,Daily!LH$10,0))/(VLOOKUP($EG101,Data!$B:$CP,Daily!HI$10,0)+VLOOKUP($IF101,Data!$B:$CP,Daily!LH$10,0))</f>
      </c>
      <c r="DK220" s="14">
        <f>(VLOOKUP($EG220,Data!$B:$CP,Daily!HJ$10,0)+VLOOKUP($IF220,Data!$B:$CP,Daily!LI$10,0))/(VLOOKUP($EG101,Data!$B:$CP,Daily!HJ$10,0)+VLOOKUP($IF101,Data!$B:$CP,Daily!LI$10,0))</f>
      </c>
      <c r="DL220" s="14">
        <f>(VLOOKUP($EG220,Data!$B:$CP,Daily!HK$10,0)+VLOOKUP($IF220,Data!$B:$CP,Daily!LJ$10,0))/(VLOOKUP($EG101,Data!$B:$CP,Daily!HK$10,0)+VLOOKUP($IF101,Data!$B:$CP,Daily!LJ$10,0))</f>
      </c>
      <c r="DM220" s="14">
        <f>(VLOOKUP($EG220,Data!$B:$CP,Daily!HL$10,0)+VLOOKUP($IF220,Data!$B:$CP,Daily!LK$10,0))/(VLOOKUP($EG101,Data!$B:$CP,Daily!HL$10,0)+VLOOKUP($IF101,Data!$B:$CP,Daily!LK$10,0))</f>
      </c>
      <c r="DN220" s="14">
        <f>(VLOOKUP($EG220,Data!$B:$CP,Daily!HM$10,0)+VLOOKUP($IF220,Data!$B:$CP,Daily!LL$10,0))/(VLOOKUP($EG101,Data!$B:$CP,Daily!HM$10,0)+VLOOKUP($IF101,Data!$B:$CP,Daily!LL$10,0))</f>
      </c>
      <c r="DO220" s="14">
        <f>(VLOOKUP($EG220,Data!$B:$CP,Daily!HN$10,0)+VLOOKUP($IF220,Data!$B:$CP,Daily!LM$10,0))/(VLOOKUP($EG101,Data!$B:$CP,Daily!HN$10,0)+VLOOKUP($IF101,Data!$B:$CP,Daily!LM$10,0))</f>
      </c>
      <c r="DP220" s="14">
        <f>(VLOOKUP($EG220,Data!$B:$CP,Daily!HO$10,0)+VLOOKUP($IF220,Data!$B:$CP,Daily!LN$10,0))/(VLOOKUP($EG101,Data!$B:$CP,Daily!HO$10,0)+VLOOKUP($IF101,Data!$B:$CP,Daily!LN$10,0))</f>
      </c>
      <c r="DQ220" s="14">
        <f>(VLOOKUP($EG220,Data!$B:$CP,Daily!HP$10,0)+VLOOKUP($IF220,Data!$B:$CP,Daily!LO$10,0))/(VLOOKUP($EG101,Data!$B:$CP,Daily!HP$10,0)+VLOOKUP($IF101,Data!$B:$CP,Daily!LO$10,0))</f>
      </c>
      <c r="DR220" s="14">
        <f>(VLOOKUP($EG220,Data!$B:$CP,Daily!HQ$10,0)+VLOOKUP($IF220,Data!$B:$CP,Daily!LP$10,0))/(VLOOKUP($EG101,Data!$B:$CP,Daily!HQ$10,0)+VLOOKUP($IF101,Data!$B:$CP,Daily!LP$10,0))</f>
      </c>
      <c r="DS220" s="14">
        <f>(VLOOKUP($EG220,Data!$B:$CP,Daily!HR$10,0)+VLOOKUP($IF220,Data!$B:$CP,Daily!LQ$10,0))/(VLOOKUP($EG101,Data!$B:$CP,Daily!HR$10,0)+VLOOKUP($IF101,Data!$B:$CP,Daily!LQ$10,0))</f>
      </c>
      <c r="DT220" s="14">
        <f>(VLOOKUP($EG220,Data!$B:$CP,Daily!HS$10,0)+VLOOKUP($IF220,Data!$B:$CP,Daily!LR$10,0))/(VLOOKUP($EG101,Data!$B:$CP,Daily!HS$10,0)+VLOOKUP($IF101,Data!$B:$CP,Daily!LR$10,0))</f>
      </c>
      <c r="DU220" s="14">
        <f>(VLOOKUP($EG220,Data!$B:$CP,Daily!HT$10,0)+VLOOKUP($IF220,Data!$B:$CP,Daily!LS$10,0))/(VLOOKUP($EG101,Data!$B:$CP,Daily!HT$10,0)+VLOOKUP($IF101,Data!$B:$CP,Daily!LS$10,0))</f>
      </c>
      <c r="DV220" s="18"/>
      <c r="DW220" s="14">
        <f t="shared" si="3324"/>
      </c>
      <c r="DX220" s="14">
        <f t="shared" si="3325"/>
      </c>
      <c r="DY220" s="14">
        <f t="shared" si="3326"/>
      </c>
      <c r="DZ220" s="14">
        <f t="shared" si="3327"/>
      </c>
      <c r="EA220" s="14">
        <f t="shared" si="3328"/>
      </c>
      <c r="EB220" s="18"/>
      <c r="EC220" s="14">
        <f t="shared" si="3362"/>
      </c>
      <c r="ED220" s="14">
        <f>SUMPRODUCT(DN220:DT220,DN$101:DT$101)/SUM(DN$101:DT$101)</f>
      </c>
      <c r="EE220" s="14">
        <f>SUMPRODUCT(CR220:DT220,CR$101:DT$101)/SUM(CR$101:DT$101)</f>
      </c>
      <c r="EF220" s="16"/>
      <c r="EG220" s="9" t="s">
        <v>616</v>
      </c>
      <c r="EH220" s="9" t="s">
        <v>92</v>
      </c>
      <c r="EI220" s="14">
        <f>VLOOKUP($EG220,Data!$B:$CP,Daily!EI$10,0)/VLOOKUP($EG101,Data!$B:$CP,Daily!EI$10,0)</f>
      </c>
      <c r="EJ220" s="14">
        <f>VLOOKUP($EG220,Data!$B:$CP,Daily!EJ$10,0)/VLOOKUP($EG101,Data!$B:$CP,Daily!EJ$10,0)</f>
      </c>
      <c r="EK220" s="14">
        <f>VLOOKUP($EG220,Data!$B:$CP,Daily!EK$10,0)/VLOOKUP($EG101,Data!$B:$CP,Daily!EK$10,0)</f>
      </c>
      <c r="EL220" s="14">
        <f>VLOOKUP($EG220,Data!$B:$CP,Daily!EL$10,0)/VLOOKUP($EG101,Data!$B:$CP,Daily!EL$10,0)</f>
      </c>
      <c r="EM220" s="14">
        <f>VLOOKUP($EG220,Data!$B:$CP,Daily!EM$10,0)/VLOOKUP($EG101,Data!$B:$CP,Daily!EM$10,0)</f>
      </c>
      <c r="EN220" s="14">
        <f>VLOOKUP($EG220,Data!$B:$CP,Daily!EN$10,0)/VLOOKUP($EG101,Data!$B:$CP,Daily!EN$10,0)</f>
      </c>
      <c r="EO220" s="14">
        <f>VLOOKUP($EG220,Data!$B:$CP,Daily!EO$10,0)/VLOOKUP($EG101,Data!$B:$CP,Daily!EO$10,0)</f>
      </c>
      <c r="EP220" s="14">
        <f>VLOOKUP($EG220,Data!$B:$CP,Daily!EP$10,0)/VLOOKUP($EG101,Data!$B:$CP,Daily!EP$10,0)</f>
      </c>
      <c r="EQ220" s="14">
        <f>VLOOKUP($EG220,Data!$B:$CP,Daily!EQ$10,0)/VLOOKUP($EG101,Data!$B:$CP,Daily!EQ$10,0)</f>
      </c>
      <c r="ER220" s="14">
        <f>VLOOKUP($EG220,Data!$B:$CP,Daily!ER$10,0)/VLOOKUP($EG101,Data!$B:$CP,Daily!ER$10,0)</f>
      </c>
      <c r="ES220" s="14">
        <f>VLOOKUP($EG220,Data!$B:$CP,Daily!ES$10,0)/VLOOKUP($EG101,Data!$B:$CP,Daily!ES$10,0)</f>
      </c>
      <c r="ET220" s="14">
        <f>VLOOKUP($EG220,Data!$B:$CP,Daily!ET$10,0)/VLOOKUP($EG101,Data!$B:$CP,Daily!ET$10,0)</f>
      </c>
      <c r="EU220" s="14">
        <f>VLOOKUP($EG220,Data!$B:$CP,Daily!EU$10,0)/VLOOKUP($EG101,Data!$B:$CP,Daily!EU$10,0)</f>
      </c>
      <c r="EV220" s="14">
        <f>VLOOKUP($EG220,Data!$B:$CP,Daily!EV$10,0)/VLOOKUP($EG101,Data!$B:$CP,Daily!EV$10,0)</f>
      </c>
      <c r="EW220" s="14">
        <f>VLOOKUP($EG220,Data!$B:$CP,Daily!EW$10,0)/VLOOKUP($EG101,Data!$B:$CP,Daily!EW$10,0)</f>
      </c>
      <c r="EX220" s="14">
        <f>VLOOKUP($EG220,Data!$B:$CP,Daily!EX$10,0)/VLOOKUP($EG101,Data!$B:$CP,Daily!EX$10,0)</f>
      </c>
      <c r="EY220" s="14">
        <f>VLOOKUP($EG220,Data!$B:$CP,Daily!EY$10,0)/VLOOKUP($EG101,Data!$B:$CP,Daily!EY$10,0)</f>
      </c>
      <c r="EZ220" s="14">
        <f>VLOOKUP($EG220,Data!$B:$CP,Daily!EZ$10,0)/VLOOKUP($EG101,Data!$B:$CP,Daily!EZ$10,0)</f>
      </c>
      <c r="FA220" s="14">
        <f>VLOOKUP($EG220,Data!$B:$CP,Daily!FA$10,0)/VLOOKUP($EG101,Data!$B:$CP,Daily!FA$10,0)</f>
      </c>
      <c r="FB220" s="14">
        <f>VLOOKUP($EG220,Data!$B:$CP,Daily!FB$10,0)/VLOOKUP($EG101,Data!$B:$CP,Daily!FB$10,0)</f>
      </c>
      <c r="FC220" s="14">
        <f>VLOOKUP($EG220,Data!$B:$CP,Daily!FC$10,0)/VLOOKUP($EG101,Data!$B:$CP,Daily!FC$10,0)</f>
      </c>
      <c r="FD220" s="14">
        <f>VLOOKUP($EG220,Data!$B:$CP,Daily!FD$10,0)/VLOOKUP($EG101,Data!$B:$CP,Daily!FD$10,0)</f>
      </c>
      <c r="FE220" s="14">
        <f>VLOOKUP($EG220,Data!$B:$CP,Daily!FE$10,0)/VLOOKUP($EG101,Data!$B:$CP,Daily!FE$10,0)</f>
      </c>
      <c r="FF220" s="14">
        <f>VLOOKUP($EG220,Data!$B:$CP,Daily!FF$10,0)/VLOOKUP($EG101,Data!$B:$CP,Daily!FF$10,0)</f>
      </c>
      <c r="FG220" s="14">
        <f>VLOOKUP($EG220,Data!$B:$CP,Daily!FG$10,0)/VLOOKUP($EG101,Data!$B:$CP,Daily!FG$10,0)</f>
      </c>
      <c r="FH220" s="14">
        <f>VLOOKUP($EG220,Data!$B:$CP,Daily!FH$10,0)/VLOOKUP($EG101,Data!$B:$CP,Daily!FH$10,0)</f>
      </c>
      <c r="FI220" s="14">
        <f>VLOOKUP($EG220,Data!$B:$CP,Daily!FI$10,0)/VLOOKUP($EG101,Data!$B:$CP,Daily!FI$10,0)</f>
      </c>
      <c r="FJ220" s="14">
        <f>VLOOKUP($EG220,Data!$B:$CP,Daily!FJ$10,0)/VLOOKUP($EG101,Data!$B:$CP,Daily!FJ$10,0)</f>
      </c>
      <c r="FK220" s="14">
        <f>VLOOKUP($EG220,Data!$B:$CP,Daily!FK$10,0)/VLOOKUP($EG101,Data!$B:$CP,Daily!FK$10,0)</f>
      </c>
      <c r="FL220" s="14">
        <f>VLOOKUP($EG220,Data!$B:$CP,Daily!FL$10,0)/VLOOKUP($EG101,Data!$B:$CP,Daily!FL$10,0)</f>
      </c>
      <c r="FM220" s="14">
        <f>VLOOKUP($EG220,Data!$B:$CP,Daily!FM$10,0)/VLOOKUP($EG101,Data!$B:$CP,Daily!FM$10,0)</f>
      </c>
      <c r="FN220" s="14">
        <f>VLOOKUP($EG220,Data!$B:$CP,Daily!FN$10,0)/VLOOKUP($EG101,Data!$B:$CP,Daily!FN$10,0)</f>
      </c>
      <c r="FO220" s="14">
        <f>VLOOKUP($EG220,Data!$B:$CP,Daily!FO$10,0)/VLOOKUP($EG101,Data!$B:$CP,Daily!FO$10,0)</f>
      </c>
      <c r="FP220" s="14">
        <f>VLOOKUP($EG220,Data!$B:$CP,Daily!FP$10,0)/VLOOKUP($EG101,Data!$B:$CP,Daily!FP$10,0)</f>
      </c>
      <c r="FQ220" s="14">
        <f>VLOOKUP($EG220,Data!$B:$CP,Daily!FQ$10,0)/VLOOKUP($EG101,Data!$B:$CP,Daily!FQ$10,0)</f>
      </c>
      <c r="FR220" s="14">
        <f>VLOOKUP($EG220,Data!$B:$CP,Daily!FR$10,0)/VLOOKUP($EG101,Data!$B:$CP,Daily!FR$10,0)</f>
      </c>
      <c r="FS220" s="14">
        <f>VLOOKUP($EG220,Data!$B:$CP,Daily!FS$10,0)/VLOOKUP($EG101,Data!$B:$CP,Daily!FS$10,0)</f>
      </c>
      <c r="FT220" s="14">
        <f>VLOOKUP($EG220,Data!$B:$CP,Daily!FT$10,0)/VLOOKUP($EG101,Data!$B:$CP,Daily!FT$10,0)</f>
      </c>
      <c r="FU220" s="14">
        <f>VLOOKUP($EG220,Data!$B:$CP,Daily!FU$10,0)/VLOOKUP($EG101,Data!$B:$CP,Daily!FU$10,0)</f>
      </c>
      <c r="FV220" s="14">
        <f>VLOOKUP($EG220,Data!$B:$CP,Daily!FV$10,0)/VLOOKUP($EG101,Data!$B:$CP,Daily!FV$10,0)</f>
      </c>
      <c r="FW220" s="14">
        <f>VLOOKUP($EG220,Data!$B:$CP,Daily!FW$10,0)/VLOOKUP($EG101,Data!$B:$CP,Daily!FW$10,0)</f>
      </c>
      <c r="FX220" s="14">
        <f>VLOOKUP($EG220,Data!$B:$CP,Daily!FX$10,0)/VLOOKUP($EG101,Data!$B:$CP,Daily!FX$10,0)</f>
      </c>
      <c r="FY220" s="14">
        <f>VLOOKUP($EG220,Data!$B:$CP,Daily!FY$10,0)/VLOOKUP($EG101,Data!$B:$CP,Daily!FY$10,0)</f>
      </c>
      <c r="FZ220" s="14">
        <f>VLOOKUP($EG220,Data!$B:$CP,Daily!FZ$10,0)/VLOOKUP($EG101,Data!$B:$CP,Daily!FZ$10,0)</f>
      </c>
      <c r="GA220" s="14">
        <f>VLOOKUP($EG220,Data!$B:$CP,Daily!GA$10,0)/VLOOKUP($EG101,Data!$B:$CP,Daily!GA$10,0)</f>
      </c>
      <c r="GB220" s="14">
        <f>VLOOKUP($EG220,Data!$B:$CP,Daily!GB$10,0)/VLOOKUP($EG101,Data!$B:$CP,Daily!GB$10,0)</f>
      </c>
      <c r="GC220" s="14">
        <f>VLOOKUP($EG220,Data!$B:$CP,Daily!GC$10,0)/VLOOKUP($EG101,Data!$B:$CP,Daily!GC$10,0)</f>
      </c>
      <c r="GD220" s="14">
        <f>VLOOKUP($EG220,Data!$B:$CP,Daily!GD$10,0)/VLOOKUP($EG101,Data!$B:$CP,Daily!GD$10,0)</f>
      </c>
      <c r="GE220" s="14">
        <f>VLOOKUP($EG220,Data!$B:$CP,Daily!GE$10,0)/VLOOKUP($EG101,Data!$B:$CP,Daily!GE$10,0)</f>
      </c>
      <c r="GF220" s="14">
        <f>VLOOKUP($EG220,Data!$B:$CP,Daily!GF$10,0)/VLOOKUP($EG101,Data!$B:$CP,Daily!GF$10,0)</f>
      </c>
      <c r="GG220" s="14">
        <f>VLOOKUP($EG220,Data!$B:$CP,Daily!GG$10,0)/VLOOKUP($EG101,Data!$B:$CP,Daily!GG$10,0)</f>
      </c>
      <c r="GH220" s="14">
        <f>VLOOKUP($EG220,Data!$B:$CP,Daily!GH$10,0)/VLOOKUP($EG101,Data!$B:$CP,Daily!GH$10,0)</f>
      </c>
      <c r="GI220" s="14">
        <f>VLOOKUP($EG220,Data!$B:$CP,Daily!GI$10,0)/VLOOKUP($EG101,Data!$B:$CP,Daily!GI$10,0)</f>
      </c>
      <c r="GJ220" s="14">
        <f>VLOOKUP($EG220,Data!$B:$CP,Daily!GJ$10,0)/VLOOKUP($EG101,Data!$B:$CP,Daily!GJ$10,0)</f>
      </c>
      <c r="GK220" s="14">
        <f>VLOOKUP($EG220,Data!$B:$CP,Daily!GK$10,0)/VLOOKUP($EG101,Data!$B:$CP,Daily!GK$10,0)</f>
      </c>
      <c r="GL220" s="14">
        <f>VLOOKUP($EG220,Data!$B:$CP,Daily!GL$10,0)/VLOOKUP($EG101,Data!$B:$CP,Daily!GL$10,0)</f>
      </c>
      <c r="GM220" s="14">
        <f>VLOOKUP($EG220,Data!$B:$CP,Daily!GM$10,0)/VLOOKUP($EG101,Data!$B:$CP,Daily!GM$10,0)</f>
      </c>
      <c r="GN220" s="14">
        <f>VLOOKUP($EG220,Data!$B:$CP,Daily!GN$10,0)/VLOOKUP($EG101,Data!$B:$CP,Daily!GN$10,0)</f>
      </c>
      <c r="GO220" s="14">
        <f>VLOOKUP($EG220,Data!$B:$CP,Daily!GO$10,0)/VLOOKUP($EG101,Data!$B:$CP,Daily!GO$10,0)</f>
      </c>
      <c r="GP220" s="14">
        <f>VLOOKUP($EG220,Data!$B:$CP,Daily!GP$10,0)/VLOOKUP($EG101,Data!$B:$CP,Daily!GP$10,0)</f>
      </c>
      <c r="GQ220" s="14">
        <f>VLOOKUP($EG220,Data!$B:$CP,Daily!GQ$10,0)/VLOOKUP($EG101,Data!$B:$CP,Daily!GQ$10,0)</f>
      </c>
      <c r="GR220" s="14">
        <f>VLOOKUP($EG220,Data!$B:$CP,Daily!GR$10,0)/VLOOKUP($EG101,Data!$B:$CP,Daily!GR$10,0)</f>
      </c>
      <c r="GS220" s="14">
        <f>VLOOKUP($EG220,Data!$B:$CP,Daily!GS$10,0)/VLOOKUP($EG101,Data!$B:$CP,Daily!GS$10,0)</f>
      </c>
      <c r="GT220" s="14">
        <f>VLOOKUP($EG220,Data!$B:$CP,Daily!GT$10,0)/VLOOKUP($EG101,Data!$B:$CP,Daily!GT$10,0)</f>
      </c>
      <c r="GU220" s="14">
        <f>VLOOKUP($EG220,Data!$B:$CP,Daily!GU$10,0)/VLOOKUP($EG101,Data!$B:$CP,Daily!GU$10,0)</f>
      </c>
      <c r="GV220" s="14">
        <f>VLOOKUP($EG220,Data!$B:$CP,Daily!GV$10,0)/VLOOKUP($EG101,Data!$B:$CP,Daily!GV$10,0)</f>
      </c>
      <c r="GW220" s="14">
        <f>VLOOKUP($EG220,Data!$B:$CP,Daily!GW$10,0)/VLOOKUP($EG101,Data!$B:$CP,Daily!GW$10,0)</f>
      </c>
      <c r="GX220" s="14">
        <f>VLOOKUP($EG220,Data!$B:$CP,Daily!GX$10,0)/VLOOKUP($EG101,Data!$B:$CP,Daily!GX$10,0)</f>
      </c>
      <c r="GY220" s="14">
        <f>VLOOKUP($EG220,Data!$B:$CP,Daily!GY$10,0)/VLOOKUP($EG101,Data!$B:$CP,Daily!GY$10,0)</f>
      </c>
      <c r="GZ220" s="14">
        <f>VLOOKUP($EG220,Data!$B:$CP,Daily!GZ$10,0)/VLOOKUP($EG101,Data!$B:$CP,Daily!GZ$10,0)</f>
      </c>
      <c r="HA220" s="14">
        <f>VLOOKUP($EG220,Data!$B:$CP,Daily!HA$10,0)/VLOOKUP($EG101,Data!$B:$CP,Daily!HA$10,0)</f>
      </c>
      <c r="HB220" s="14">
        <f>VLOOKUP($EG220,Data!$B:$CP,Daily!HB$10,0)/VLOOKUP($EG101,Data!$B:$CP,Daily!HB$10,0)</f>
      </c>
      <c r="HC220" s="14">
        <f>VLOOKUP($EG220,Data!$B:$CP,Daily!HC$10,0)/VLOOKUP($EG101,Data!$B:$CP,Daily!HC$10,0)</f>
      </c>
      <c r="HD220" s="14">
        <f>VLOOKUP($EG220,Data!$B:$CP,Daily!HD$10,0)/VLOOKUP($EG101,Data!$B:$CP,Daily!HD$10,0)</f>
      </c>
      <c r="HE220" s="14">
        <f>VLOOKUP($EG220,Data!$B:$CP,Daily!HE$10,0)/VLOOKUP($EG101,Data!$B:$CP,Daily!HE$10,0)</f>
      </c>
      <c r="HF220" s="14">
        <f>VLOOKUP($EG220,Data!$B:$CP,Daily!HF$10,0)/VLOOKUP($EG101,Data!$B:$CP,Daily!HF$10,0)</f>
      </c>
      <c r="HG220" s="14">
        <f>VLOOKUP($EG220,Data!$B:$CP,Daily!HG$10,0)/VLOOKUP($EG101,Data!$B:$CP,Daily!HG$10,0)</f>
      </c>
      <c r="HH220" s="14">
        <f>VLOOKUP($EG220,Data!$B:$CP,Daily!HH$10,0)/VLOOKUP($EG101,Data!$B:$CP,Daily!HH$10,0)</f>
      </c>
      <c r="HI220" s="14">
        <f>VLOOKUP($EG220,Data!$B:$CP,Daily!HI$10,0)/VLOOKUP($EG101,Data!$B:$CP,Daily!HI$10,0)</f>
      </c>
      <c r="HJ220" s="14">
        <f>VLOOKUP($EG220,Data!$B:$CP,Daily!HJ$10,0)/VLOOKUP($EG101,Data!$B:$CP,Daily!HJ$10,0)</f>
      </c>
      <c r="HK220" s="14">
        <f>VLOOKUP($EG220,Data!$B:$CP,Daily!HK$10,0)/VLOOKUP($EG101,Data!$B:$CP,Daily!HK$10,0)</f>
      </c>
      <c r="HL220" s="14">
        <f>VLOOKUP($EG220,Data!$B:$CP,Daily!HL$10,0)/VLOOKUP($EG101,Data!$B:$CP,Daily!HL$10,0)</f>
      </c>
      <c r="HM220" s="14">
        <f>VLOOKUP($EG220,Data!$B:$CP,Daily!HM$10,0)/VLOOKUP($EG101,Data!$B:$CP,Daily!HM$10,0)</f>
      </c>
      <c r="HN220" s="14">
        <f>VLOOKUP($EG220,Data!$B:$CP,Daily!HN$10,0)/VLOOKUP($EG101,Data!$B:$CP,Daily!HN$10,0)</f>
      </c>
      <c r="HO220" s="14">
        <f>VLOOKUP($EG220,Data!$B:$CP,Daily!HO$10,0)/VLOOKUP($EG101,Data!$B:$CP,Daily!HO$10,0)</f>
      </c>
      <c r="HP220" s="14">
        <f>VLOOKUP($EG220,Data!$B:$CP,Daily!HP$10,0)/VLOOKUP($EG101,Data!$B:$CP,Daily!HP$10,0)</f>
      </c>
      <c r="HQ220" s="14">
        <f>VLOOKUP($EG220,Data!$B:$CP,Daily!HQ$10,0)/VLOOKUP($EG101,Data!$B:$CP,Daily!HQ$10,0)</f>
      </c>
      <c r="HR220" s="14">
        <f>VLOOKUP($EG220,Data!$B:$CP,Daily!HR$10,0)/VLOOKUP($EG101,Data!$B:$CP,Daily!HR$10,0)</f>
      </c>
      <c r="HS220" s="14">
        <f>VLOOKUP($EG220,Data!$B:$CP,Daily!HS$10,0)/VLOOKUP($EG101,Data!$B:$CP,Daily!HS$10,0)</f>
      </c>
      <c r="HT220" s="14">
        <f>VLOOKUP($EG220,Data!$B:$CP,Daily!HT$10,0)/VLOOKUP($EG101,Data!$B:$CP,Daily!HT$10,0)</f>
      </c>
      <c r="HU220" s="17"/>
      <c r="HV220" s="52">
        <f t="shared" si="3331"/>
      </c>
      <c r="HW220" s="52">
        <f t="shared" si="3332"/>
      </c>
      <c r="HX220" s="52">
        <f t="shared" ref="HX220:HX222" si="3401">HW220-HV220</f>
      </c>
      <c r="HY220" s="52">
        <f t="shared" ref="HY220:HY222" si="3402">HW220+(0.75*HX220)</f>
      </c>
      <c r="HZ220" s="52">
        <f t="shared" ref="HZ220:HZ222" si="3403">HV220-(0.75*HX220)</f>
      </c>
      <c r="IA220" s="55"/>
      <c r="IB220" s="14">
        <f t="shared" ref="IB220:IB222" si="3404">_xlfn.STDEV.P(FM220:HT220)</f>
      </c>
      <c r="IC220" s="14">
        <f>SUMPRODUCT(HM220:HS220,HM$101:HS$101)/SUM(HM$101:HS$101)</f>
      </c>
      <c r="ID220" s="14">
        <f>SUMPRODUCT(GQ220:HS220,GQ$101:HS$101)/SUM(GQ$101:HS$101)</f>
      </c>
      <c r="IE220" s="16"/>
      <c r="IF220" s="9" t="s">
        <v>617</v>
      </c>
      <c r="IG220" s="9" t="s">
        <v>92</v>
      </c>
      <c r="IH220" s="14">
        <f>VLOOKUP($IF220,Data!$B:$CP,Daily!IH$10,0)/VLOOKUP($IF101,Data!$B:$CP,Daily!IH$10,0)</f>
      </c>
      <c r="II220" s="14">
        <f>VLOOKUP($IF220,Data!$B:$CP,Daily!II$10,0)/VLOOKUP($IF101,Data!$B:$CP,Daily!II$10,0)</f>
      </c>
      <c r="IJ220" s="14">
        <f>VLOOKUP($IF220,Data!$B:$CP,Daily!IJ$10,0)/VLOOKUP($IF101,Data!$B:$CP,Daily!IJ$10,0)</f>
      </c>
      <c r="IK220" s="14">
        <f>VLOOKUP($IF220,Data!$B:$CP,Daily!IK$10,0)/VLOOKUP($IF101,Data!$B:$CP,Daily!IK$10,0)</f>
      </c>
      <c r="IL220" s="14">
        <f>VLOOKUP($IF220,Data!$B:$CP,Daily!IL$10,0)/VLOOKUP($IF101,Data!$B:$CP,Daily!IL$10,0)</f>
      </c>
      <c r="IM220" s="14">
        <f>VLOOKUP($IF220,Data!$B:$CP,Daily!IM$10,0)/VLOOKUP($IF101,Data!$B:$CP,Daily!IM$10,0)</f>
      </c>
      <c r="IN220" s="14">
        <f>VLOOKUP($IF220,Data!$B:$CP,Daily!IN$10,0)/VLOOKUP($IF101,Data!$B:$CP,Daily!IN$10,0)</f>
      </c>
      <c r="IO220" s="14">
        <f>VLOOKUP($IF220,Data!$B:$CP,Daily!IO$10,0)/VLOOKUP($IF101,Data!$B:$CP,Daily!IO$10,0)</f>
      </c>
      <c r="IP220" s="14">
        <f>VLOOKUP($IF220,Data!$B:$CP,Daily!IP$10,0)/VLOOKUP($IF101,Data!$B:$CP,Daily!IP$10,0)</f>
      </c>
      <c r="IQ220" s="14">
        <f>VLOOKUP($IF220,Data!$B:$CP,Daily!IQ$10,0)/VLOOKUP($IF101,Data!$B:$CP,Daily!IQ$10,0)</f>
      </c>
      <c r="IR220" s="14">
        <f>VLOOKUP($IF220,Data!$B:$CP,Daily!IR$10,0)/VLOOKUP($IF101,Data!$B:$CP,Daily!IR$10,0)</f>
      </c>
      <c r="IS220" s="14">
        <f>VLOOKUP($IF220,Data!$B:$CP,Daily!IS$10,0)/VLOOKUP($IF101,Data!$B:$CP,Daily!IS$10,0)</f>
      </c>
      <c r="IT220" s="14">
        <f>VLOOKUP($IF220,Data!$B:$CP,Daily!IT$10,0)/VLOOKUP($IF101,Data!$B:$CP,Daily!IT$10,0)</f>
      </c>
      <c r="IU220" s="14">
        <f>VLOOKUP($IF220,Data!$B:$CP,Daily!IU$10,0)/VLOOKUP($IF101,Data!$B:$CP,Daily!IU$10,0)</f>
      </c>
      <c r="IV220" s="14">
        <f>VLOOKUP($IF220,Data!$B:$CP,Daily!IV$10,0)/VLOOKUP($IF101,Data!$B:$CP,Daily!IV$10,0)</f>
      </c>
      <c r="IW220" s="14">
        <f>VLOOKUP($IF220,Data!$B:$CP,Daily!IW$10,0)/VLOOKUP($IF101,Data!$B:$CP,Daily!IW$10,0)</f>
      </c>
      <c r="IX220" s="14">
        <f>VLOOKUP($IF220,Data!$B:$CP,Daily!IX$10,0)/VLOOKUP($IF101,Data!$B:$CP,Daily!IX$10,0)</f>
      </c>
      <c r="IY220" s="14">
        <f>VLOOKUP($IF220,Data!$B:$CP,Daily!IY$10,0)/VLOOKUP($IF101,Data!$B:$CP,Daily!IY$10,0)</f>
      </c>
      <c r="IZ220" s="14">
        <f>VLOOKUP($IF220,Data!$B:$CP,Daily!IZ$10,0)/VLOOKUP($IF101,Data!$B:$CP,Daily!IZ$10,0)</f>
      </c>
      <c r="JA220" s="14">
        <f>VLOOKUP($IF220,Data!$B:$CP,Daily!JA$10,0)/VLOOKUP($IF101,Data!$B:$CP,Daily!JA$10,0)</f>
      </c>
      <c r="JB220" s="14">
        <f>VLOOKUP($IF220,Data!$B:$CP,Daily!JB$10,0)/VLOOKUP($IF101,Data!$B:$CP,Daily!JB$10,0)</f>
      </c>
      <c r="JC220" s="14">
        <f>VLOOKUP($IF220,Data!$B:$CP,Daily!JC$10,0)/VLOOKUP($IF101,Data!$B:$CP,Daily!JC$10,0)</f>
      </c>
      <c r="JD220" s="14">
        <f>VLOOKUP($IF220,Data!$B:$CP,Daily!JD$10,0)/VLOOKUP($IF101,Data!$B:$CP,Daily!JD$10,0)</f>
      </c>
      <c r="JE220" s="14">
        <f>VLOOKUP($IF220,Data!$B:$CP,Daily!JE$10,0)/VLOOKUP($IF101,Data!$B:$CP,Daily!JE$10,0)</f>
      </c>
      <c r="JF220" s="14">
        <f>VLOOKUP($IF220,Data!$B:$CP,Daily!JF$10,0)/VLOOKUP($IF101,Data!$B:$CP,Daily!JF$10,0)</f>
      </c>
      <c r="JG220" s="14">
        <f>VLOOKUP($IF220,Data!$B:$CP,Daily!JG$10,0)/VLOOKUP($IF101,Data!$B:$CP,Daily!JG$10,0)</f>
      </c>
      <c r="JH220" s="14">
        <f>VLOOKUP($IF220,Data!$B:$CP,Daily!JH$10,0)/VLOOKUP($IF101,Data!$B:$CP,Daily!JH$10,0)</f>
      </c>
      <c r="JI220" s="14">
        <f>VLOOKUP($IF220,Data!$B:$CP,Daily!JI$10,0)/VLOOKUP($IF101,Data!$B:$CP,Daily!JI$10,0)</f>
      </c>
      <c r="JJ220" s="14">
        <f>VLOOKUP($IF220,Data!$B:$CP,Daily!JJ$10,0)/VLOOKUP($IF101,Data!$B:$CP,Daily!JJ$10,0)</f>
      </c>
      <c r="JK220" s="14">
        <f>VLOOKUP($IF220,Data!$B:$CP,Daily!JK$10,0)/VLOOKUP($IF101,Data!$B:$CP,Daily!JK$10,0)</f>
      </c>
      <c r="JL220" s="14">
        <f>VLOOKUP($IF220,Data!$B:$CP,Daily!JL$10,0)/VLOOKUP($IF101,Data!$B:$CP,Daily!JL$10,0)</f>
      </c>
      <c r="JM220" s="14">
        <f>VLOOKUP($IF220,Data!$B:$CP,Daily!JM$10,0)/VLOOKUP($IF101,Data!$B:$CP,Daily!JM$10,0)</f>
      </c>
      <c r="JN220" s="14">
        <f>VLOOKUP($IF220,Data!$B:$CP,Daily!JN$10,0)/VLOOKUP($IF101,Data!$B:$CP,Daily!JN$10,0)</f>
      </c>
      <c r="JO220" s="14">
        <f>VLOOKUP($IF220,Data!$B:$CP,Daily!JO$10,0)/VLOOKUP($IF101,Data!$B:$CP,Daily!JO$10,0)</f>
      </c>
      <c r="JP220" s="14">
        <f>VLOOKUP($IF220,Data!$B:$CP,Daily!JP$10,0)/VLOOKUP($IF101,Data!$B:$CP,Daily!JP$10,0)</f>
      </c>
      <c r="JQ220" s="14">
        <f>VLOOKUP($IF220,Data!$B:$CP,Daily!JQ$10,0)/VLOOKUP($IF101,Data!$B:$CP,Daily!JQ$10,0)</f>
      </c>
      <c r="JR220" s="14">
        <f>VLOOKUP($IF220,Data!$B:$CP,Daily!JR$10,0)/VLOOKUP($IF101,Data!$B:$CP,Daily!JR$10,0)</f>
      </c>
      <c r="JS220" s="14">
        <f>VLOOKUP($IF220,Data!$B:$CP,Daily!JS$10,0)/VLOOKUP($IF101,Data!$B:$CP,Daily!JS$10,0)</f>
      </c>
      <c r="JT220" s="14">
        <f>VLOOKUP($IF220,Data!$B:$CP,Daily!JT$10,0)/VLOOKUP($IF101,Data!$B:$CP,Daily!JT$10,0)</f>
      </c>
      <c r="JU220" s="14">
        <f>VLOOKUP($IF220,Data!$B:$CP,Daily!JU$10,0)/VLOOKUP($IF101,Data!$B:$CP,Daily!JU$10,0)</f>
      </c>
      <c r="JV220" s="14">
        <f>VLOOKUP($IF220,Data!$B:$CP,Daily!JV$10,0)/VLOOKUP($IF101,Data!$B:$CP,Daily!JV$10,0)</f>
      </c>
      <c r="JW220" s="14">
        <f>VLOOKUP($IF220,Data!$B:$CP,Daily!JW$10,0)/VLOOKUP($IF101,Data!$B:$CP,Daily!JW$10,0)</f>
      </c>
      <c r="JX220" s="14">
        <f>VLOOKUP($IF220,Data!$B:$CP,Daily!JX$10,0)/VLOOKUP($IF101,Data!$B:$CP,Daily!JX$10,0)</f>
      </c>
      <c r="JY220" s="14">
        <f>VLOOKUP($IF220,Data!$B:$CP,Daily!JY$10,0)/VLOOKUP($IF101,Data!$B:$CP,Daily!JY$10,0)</f>
      </c>
      <c r="JZ220" s="14">
        <f>VLOOKUP($IF220,Data!$B:$CP,Daily!JZ$10,0)/VLOOKUP($IF101,Data!$B:$CP,Daily!JZ$10,0)</f>
      </c>
      <c r="KA220" s="14">
        <f>VLOOKUP($IF220,Data!$B:$CP,Daily!KA$10,0)/VLOOKUP($IF101,Data!$B:$CP,Daily!KA$10,0)</f>
      </c>
      <c r="KB220" s="14">
        <f>VLOOKUP($IF220,Data!$B:$CP,Daily!KB$10,0)/VLOOKUP($IF101,Data!$B:$CP,Daily!KB$10,0)</f>
      </c>
      <c r="KC220" s="14">
        <f>VLOOKUP($IF220,Data!$B:$CP,Daily!KC$10,0)/VLOOKUP($IF101,Data!$B:$CP,Daily!KC$10,0)</f>
      </c>
      <c r="KD220" s="14">
        <f>VLOOKUP($IF220,Data!$B:$CP,Daily!KD$10,0)/VLOOKUP($IF101,Data!$B:$CP,Daily!KD$10,0)</f>
      </c>
      <c r="KE220" s="14">
        <f>VLOOKUP($IF220,Data!$B:$CP,Daily!KE$10,0)/VLOOKUP($IF101,Data!$B:$CP,Daily!KE$10,0)</f>
      </c>
      <c r="KF220" s="14">
        <f>VLOOKUP($IF220,Data!$B:$CP,Daily!KF$10,0)/VLOOKUP($IF101,Data!$B:$CP,Daily!KF$10,0)</f>
      </c>
      <c r="KG220" s="14">
        <f>VLOOKUP($IF220,Data!$B:$CP,Daily!KG$10,0)/VLOOKUP($IF101,Data!$B:$CP,Daily!KG$10,0)</f>
      </c>
      <c r="KH220" s="14">
        <f>VLOOKUP($IF220,Data!$B:$CP,Daily!KH$10,0)/VLOOKUP($IF101,Data!$B:$CP,Daily!KH$10,0)</f>
      </c>
      <c r="KI220" s="14">
        <f>VLOOKUP($IF220,Data!$B:$CP,Daily!KI$10,0)/VLOOKUP($IF101,Data!$B:$CP,Daily!KI$10,0)</f>
      </c>
      <c r="KJ220" s="14">
        <f>VLOOKUP($IF220,Data!$B:$CP,Daily!KJ$10,0)/VLOOKUP($IF101,Data!$B:$CP,Daily!KJ$10,0)</f>
      </c>
      <c r="KK220" s="14">
        <f>VLOOKUP($IF220,Data!$B:$CP,Daily!KK$10,0)/VLOOKUP($IF101,Data!$B:$CP,Daily!KK$10,0)</f>
      </c>
      <c r="KL220" s="14">
        <f>VLOOKUP($IF220,Data!$B:$CP,Daily!KL$10,0)/VLOOKUP($IF101,Data!$B:$CP,Daily!KL$10,0)</f>
      </c>
      <c r="KM220" s="14">
        <f>VLOOKUP($IF220,Data!$B:$CP,Daily!KM$10,0)/VLOOKUP($IF101,Data!$B:$CP,Daily!KM$10,0)</f>
      </c>
      <c r="KN220" s="14">
        <f>VLOOKUP($IF220,Data!$B:$CP,Daily!KN$10,0)/VLOOKUP($IF101,Data!$B:$CP,Daily!KN$10,0)</f>
      </c>
      <c r="KO220" s="14">
        <f>VLOOKUP($IF220,Data!$B:$CP,Daily!KO$10,0)/VLOOKUP($IF101,Data!$B:$CP,Daily!KO$10,0)</f>
      </c>
      <c r="KP220" s="14">
        <f>VLOOKUP($IF220,Data!$B:$CP,Daily!KP$10,0)/VLOOKUP($IF101,Data!$B:$CP,Daily!KP$10,0)</f>
      </c>
      <c r="KQ220" s="14">
        <f>VLOOKUP($IF220,Data!$B:$CP,Daily!KQ$10,0)/VLOOKUP($IF101,Data!$B:$CP,Daily!KQ$10,0)</f>
      </c>
      <c r="KR220" s="14">
        <f>VLOOKUP($IF220,Data!$B:$CP,Daily!KR$10,0)/VLOOKUP($IF101,Data!$B:$CP,Daily!KR$10,0)</f>
      </c>
      <c r="KS220" s="14">
        <f>VLOOKUP($IF220,Data!$B:$CP,Daily!KS$10,0)/VLOOKUP($IF101,Data!$B:$CP,Daily!KS$10,0)</f>
      </c>
      <c r="KT220" s="14">
        <f>VLOOKUP($IF220,Data!$B:$CP,Daily!KT$10,0)/VLOOKUP($IF101,Data!$B:$CP,Daily!KT$10,0)</f>
      </c>
      <c r="KU220" s="14">
        <f>VLOOKUP($IF220,Data!$B:$CP,Daily!KU$10,0)/VLOOKUP($IF101,Data!$B:$CP,Daily!KU$10,0)</f>
      </c>
      <c r="KV220" s="14">
        <f>VLOOKUP($IF220,Data!$B:$CP,Daily!KV$10,0)/VLOOKUP($IF101,Data!$B:$CP,Daily!KV$10,0)</f>
      </c>
      <c r="KW220" s="14">
        <f>VLOOKUP($IF220,Data!$B:$CP,Daily!KW$10,0)/VLOOKUP($IF101,Data!$B:$CP,Daily!KW$10,0)</f>
      </c>
      <c r="KX220" s="14">
        <f>VLOOKUP($IF220,Data!$B:$CP,Daily!KX$10,0)/VLOOKUP($IF101,Data!$B:$CP,Daily!KX$10,0)</f>
      </c>
      <c r="KY220" s="14">
        <f>VLOOKUP($IF220,Data!$B:$CP,Daily!KY$10,0)/VLOOKUP($IF101,Data!$B:$CP,Daily!KY$10,0)</f>
      </c>
      <c r="KZ220" s="14">
        <f>VLOOKUP($IF220,Data!$B:$CP,Daily!KZ$10,0)/VLOOKUP($IF101,Data!$B:$CP,Daily!KZ$10,0)</f>
      </c>
      <c r="LA220" s="14">
        <f>VLOOKUP($IF220,Data!$B:$CP,Daily!LA$10,0)/VLOOKUP($IF101,Data!$B:$CP,Daily!LA$10,0)</f>
      </c>
      <c r="LB220" s="14">
        <f>VLOOKUP($IF220,Data!$B:$CP,Daily!LB$10,0)/VLOOKUP($IF101,Data!$B:$CP,Daily!LB$10,0)</f>
      </c>
      <c r="LC220" s="14">
        <f>VLOOKUP($IF220,Data!$B:$CP,Daily!LC$10,0)/VLOOKUP($IF101,Data!$B:$CP,Daily!LC$10,0)</f>
      </c>
      <c r="LD220" s="14">
        <f>VLOOKUP($IF220,Data!$B:$CP,Daily!LD$10,0)/VLOOKUP($IF101,Data!$B:$CP,Daily!LD$10,0)</f>
      </c>
      <c r="LE220" s="14">
        <f>VLOOKUP($IF220,Data!$B:$CP,Daily!LE$10,0)/VLOOKUP($IF101,Data!$B:$CP,Daily!LE$10,0)</f>
      </c>
      <c r="LF220" s="14">
        <f>VLOOKUP($IF220,Data!$B:$CP,Daily!LF$10,0)/VLOOKUP($IF101,Data!$B:$CP,Daily!LF$10,0)</f>
      </c>
      <c r="LG220" s="14">
        <f>VLOOKUP($IF220,Data!$B:$CP,Daily!LG$10,0)/VLOOKUP($IF101,Data!$B:$CP,Daily!LG$10,0)</f>
      </c>
      <c r="LH220" s="14">
        <f>VLOOKUP($IF220,Data!$B:$CP,Daily!LH$10,0)/VLOOKUP($IF101,Data!$B:$CP,Daily!LH$10,0)</f>
      </c>
      <c r="LI220" s="14">
        <f>VLOOKUP($IF220,Data!$B:$CP,Daily!LI$10,0)/VLOOKUP($IF101,Data!$B:$CP,Daily!LI$10,0)</f>
      </c>
      <c r="LJ220" s="14">
        <f>VLOOKUP($IF220,Data!$B:$CP,Daily!LJ$10,0)/VLOOKUP($IF101,Data!$B:$CP,Daily!LJ$10,0)</f>
      </c>
      <c r="LK220" s="14">
        <f>VLOOKUP($IF220,Data!$B:$CP,Daily!LK$10,0)/VLOOKUP($IF101,Data!$B:$CP,Daily!LK$10,0)</f>
      </c>
      <c r="LL220" s="14">
        <f>VLOOKUP($IF220,Data!$B:$CP,Daily!LL$10,0)/VLOOKUP($IF101,Data!$B:$CP,Daily!LL$10,0)</f>
      </c>
      <c r="LM220" s="14">
        <f>VLOOKUP($IF220,Data!$B:$CP,Daily!LM$10,0)/VLOOKUP($IF101,Data!$B:$CP,Daily!LM$10,0)</f>
      </c>
      <c r="LN220" s="14">
        <f>VLOOKUP($IF220,Data!$B:$CP,Daily!LN$10,0)/VLOOKUP($IF101,Data!$B:$CP,Daily!LN$10,0)</f>
      </c>
      <c r="LO220" s="14">
        <f>VLOOKUP($IF220,Data!$B:$CP,Daily!LO$10,0)/VLOOKUP($IF101,Data!$B:$CP,Daily!LO$10,0)</f>
      </c>
      <c r="LP220" s="14">
        <f>VLOOKUP($IF220,Data!$B:$CP,Daily!LP$10,0)/VLOOKUP($IF101,Data!$B:$CP,Daily!LP$10,0)</f>
      </c>
      <c r="LQ220" s="14">
        <f>VLOOKUP($IF220,Data!$B:$CP,Daily!LQ$10,0)/VLOOKUP($IF101,Data!$B:$CP,Daily!LQ$10,0)</f>
      </c>
      <c r="LR220" s="14">
        <f>VLOOKUP($IF220,Data!$B:$CP,Daily!LR$10,0)/VLOOKUP($IF101,Data!$B:$CP,Daily!LR$10,0)</f>
      </c>
      <c r="LS220" s="14">
        <f>VLOOKUP($IF220,Data!$B:$CP,Daily!LS$10,0)/VLOOKUP($IF101,Data!$B:$CP,Daily!LS$10,0)</f>
      </c>
      <c r="LU220" s="52">
        <f t="shared" si="3363"/>
      </c>
      <c r="LV220" s="52">
        <f t="shared" si="3364"/>
      </c>
      <c r="LW220" s="52">
        <f t="shared" ref="LW220:LW222" si="3405">LV220-LU220</f>
      </c>
      <c r="LX220" s="52">
        <f t="shared" ref="LX220:LX222" si="3406">LV220+(0.75*LW220)</f>
      </c>
      <c r="LY220" s="52">
        <f t="shared" ref="LY220:LY222" si="3407">LU220-(0.75*LW220)</f>
      </c>
      <c r="LZ220" s="55"/>
      <c r="MA220" s="14">
        <f t="shared" ref="MA220:MA222" si="3408">_xlfn.STDEV.P(JL220:LS220)</f>
      </c>
      <c r="MB220" s="14">
        <f>SUMPRODUCT(LL220:LR220,LL$101:LR$101)/SUM(LL$101:LR$101)</f>
      </c>
      <c r="MC220" s="14">
        <f>SUMPRODUCT(KP220:LR220,KP$101:LR$101)/SUM(KP$101:LR$101)</f>
      </c>
      <c r="MD220" s="15"/>
    </row>
    <row r="221" spans="1:342" x14ac:dyDescent="0.25">
      <c r="D221" s="74" t="s">
        <v>652</v>
      </c>
      <c r="E221" s="67" t="str">
        <f>VLOOKUP($D221,'Metric Nature'!$C:$D,2,0)&amp;IF(($F221&lt;(EA221)),"Below",IF(($F221&gt;(DZ221)),"Above","Within"))</f>
      </c>
      <c r="F221" s="62">
        <f t="shared" si="3347"/>
      </c>
      <c r="G221" s="92">
        <f t="shared" si="3348"/>
      </c>
      <c r="H221" s="62">
        <f t="shared" si="3349"/>
      </c>
      <c r="I221" s="89">
        <f t="shared" si="3350"/>
      </c>
      <c r="J221" s="62">
        <f t="shared" si="3351"/>
      </c>
      <c r="K221" s="62">
        <v>1.3232454843620891E-3</v>
      </c>
      <c r="L221" s="64"/>
      <c r="M221" s="67" t="str">
        <f>VLOOKUP($D221,'Metric Nature'!$C:$D,2,0)&amp;IF(($N221&lt;(HZ221)),"Below",IF(($N221&gt;(HY221)),"Above","Within"))</f>
      </c>
      <c r="N221" s="71">
        <f t="shared" si="3352"/>
      </c>
      <c r="O221" s="63">
        <f t="shared" si="3353"/>
      </c>
      <c r="P221" s="98">
        <f t="shared" si="3354"/>
      </c>
      <c r="Q221" s="63">
        <f t="shared" si="3355"/>
      </c>
      <c r="R221" s="71">
        <f t="shared" si="3356"/>
      </c>
      <c r="S221" s="62">
        <v>1.2628007856096545E-3</v>
      </c>
      <c r="T221" s="64"/>
      <c r="U221" s="67" t="str">
        <f>VLOOKUP($D221,'Metric Nature'!$C:$D,2,0)&amp;IF(($V221&lt;(LY221)),"Below",IF(($V221&gt;(LX221)),"Above","Within"))</f>
      </c>
      <c r="V221" s="62">
        <f t="shared" si="3357"/>
      </c>
      <c r="W221" s="63">
        <f t="shared" si="3358"/>
      </c>
      <c r="X221" s="62">
        <f t="shared" si="3359"/>
      </c>
      <c r="Y221" s="63">
        <f t="shared" si="3360"/>
      </c>
      <c r="Z221" s="62">
        <f t="shared" si="3361"/>
      </c>
      <c r="AA221" s="62">
        <v>1.7182698216990529E-3</v>
      </c>
      <c r="AB221" s="64"/>
      <c r="AC221" s="60" t="s">
        <v>738</v>
      </c>
      <c r="AI221" s="9" t="s">
        <v>540</v>
      </c>
      <c r="AJ221" s="14">
        <f>(VLOOKUP($EG221,Data!$B:$CP,Daily!EI$10,0)+VLOOKUP($IF221,Data!$B:$CP,Daily!IH$10,0))/AJ$134</f>
      </c>
      <c r="AK221" s="14">
        <f>(VLOOKUP($EG221,Data!$B:$CP,Daily!EJ$10,0)+VLOOKUP($IF221,Data!$B:$CP,Daily!II$10,0))/AK$134</f>
      </c>
      <c r="AL221" s="14">
        <f>(VLOOKUP($EG221,Data!$B:$CP,Daily!EK$10,0)+VLOOKUP($IF221,Data!$B:$CP,Daily!IJ$10,0))/AL$134</f>
      </c>
      <c r="AM221" s="14">
        <f>(VLOOKUP($EG221,Data!$B:$CP,Daily!EL$10,0)+VLOOKUP($IF221,Data!$B:$CP,Daily!IK$10,0))/AM$134</f>
      </c>
      <c r="AN221" s="14">
        <f>(VLOOKUP($EG221,Data!$B:$CP,Daily!EM$10,0)+VLOOKUP($IF221,Data!$B:$CP,Daily!IL$10,0))/AN$134</f>
      </c>
      <c r="AO221" s="14">
        <f>(VLOOKUP($EG221,Data!$B:$CP,Daily!EN$10,0)+VLOOKUP($IF221,Data!$B:$CP,Daily!IM$10,0))/AO$134</f>
      </c>
      <c r="AP221" s="14">
        <f>(VLOOKUP($EG221,Data!$B:$CP,Daily!EO$10,0)+VLOOKUP($IF221,Data!$B:$CP,Daily!IN$10,0))/AP$134</f>
      </c>
      <c r="AQ221" s="14">
        <f>(VLOOKUP($EG221,Data!$B:$CP,Daily!EP$10,0)+VLOOKUP($IF221,Data!$B:$CP,Daily!IO$10,0))/AQ$134</f>
      </c>
      <c r="AR221" s="14">
        <f>(VLOOKUP($EG221,Data!$B:$CP,Daily!EQ$10,0)+VLOOKUP($IF221,Data!$B:$CP,Daily!IP$10,0))/AR$134</f>
      </c>
      <c r="AS221" s="14">
        <f>(VLOOKUP($EG221,Data!$B:$CP,Daily!ER$10,0)+VLOOKUP($IF221,Data!$B:$CP,Daily!IQ$10,0))/AS$134</f>
      </c>
      <c r="AT221" s="14">
        <f>(VLOOKUP($EG221,Data!$B:$CP,Daily!ES$10,0)+VLOOKUP($IF221,Data!$B:$CP,Daily!IR$10,0))/AT$134</f>
      </c>
      <c r="AU221" s="14">
        <f>(VLOOKUP($EG221,Data!$B:$CP,Daily!ET$10,0)+VLOOKUP($IF221,Data!$B:$CP,Daily!IS$10,0))/AU$134</f>
      </c>
      <c r="AV221" s="14">
        <f>(VLOOKUP($EG221,Data!$B:$CP,Daily!EU$10,0)+VLOOKUP($IF221,Data!$B:$CP,Daily!IT$10,0))/AV$134</f>
      </c>
      <c r="AW221" s="14">
        <f>(VLOOKUP($EG221,Data!$B:$CP,Daily!EV$10,0)+VLOOKUP($IF221,Data!$B:$CP,Daily!IU$10,0))/AW$134</f>
      </c>
      <c r="AX221" s="14">
        <f>(VLOOKUP($EG221,Data!$B:$CP,Daily!EW$10,0)+VLOOKUP($IF221,Data!$B:$CP,Daily!IV$10,0))/AX$134</f>
      </c>
      <c r="AY221" s="14">
        <f>(VLOOKUP($EG221,Data!$B:$CP,Daily!EX$10,0)+VLOOKUP($IF221,Data!$B:$CP,Daily!IW$10,0))/AY$134</f>
      </c>
      <c r="AZ221" s="14">
        <f>(VLOOKUP($EG221,Data!$B:$CP,Daily!EY$10,0)+VLOOKUP($IF221,Data!$B:$CP,Daily!IX$10,0))/AZ$134</f>
      </c>
      <c r="BA221" s="14">
        <f>(VLOOKUP($EG221,Data!$B:$CP,Daily!EZ$10,0)+VLOOKUP($IF221,Data!$B:$CP,Daily!IY$10,0))/BA$134</f>
      </c>
      <c r="BB221" s="14">
        <f>(VLOOKUP($EG221,Data!$B:$CP,Daily!FA$10,0)+VLOOKUP($IF221,Data!$B:$CP,Daily!IZ$10,0))/BB$134</f>
      </c>
      <c r="BC221" s="14">
        <f>(VLOOKUP($EG221,Data!$B:$CP,Daily!FB$10,0)+VLOOKUP($IF221,Data!$B:$CP,Daily!JA$10,0))/BC$134</f>
      </c>
      <c r="BD221" s="14">
        <f>(VLOOKUP($EG221,Data!$B:$CP,Daily!FC$10,0)+VLOOKUP($IF221,Data!$B:$CP,Daily!JB$10,0))/BD$134</f>
      </c>
      <c r="BE221" s="14">
        <f>(VLOOKUP($EG221,Data!$B:$CP,Daily!FD$10,0)+VLOOKUP($IF221,Data!$B:$CP,Daily!JC$10,0))/BE$134</f>
      </c>
      <c r="BF221" s="14">
        <f>(VLOOKUP($EG221,Data!$B:$CP,Daily!FE$10,0)+VLOOKUP($IF221,Data!$B:$CP,Daily!JD$10,0))/BF$134</f>
      </c>
      <c r="BG221" s="14">
        <f>(VLOOKUP($EG221,Data!$B:$CP,Daily!FF$10,0)+VLOOKUP($IF221,Data!$B:$CP,Daily!JE$10,0))/BG$134</f>
      </c>
      <c r="BH221" s="14">
        <f>(VLOOKUP($EG221,Data!$B:$CP,Daily!FG$10,0)+VLOOKUP($IF221,Data!$B:$CP,Daily!JF$10,0))/BH$134</f>
      </c>
      <c r="BI221" s="14">
        <f>(VLOOKUP($EG221,Data!$B:$CP,Daily!FH$10,0)+VLOOKUP($IF221,Data!$B:$CP,Daily!JG$10,0))/BI$134</f>
      </c>
      <c r="BJ221" s="14">
        <f>(VLOOKUP($EG221,Data!$B:$CP,Daily!FI$10,0)+VLOOKUP($IF221,Data!$B:$CP,Daily!JH$10,0))/BJ$134</f>
      </c>
      <c r="BK221" s="14">
        <f>(VLOOKUP($EG221,Data!$B:$CP,Daily!FJ$10,0)+VLOOKUP($IF221,Data!$B:$CP,Daily!JI$10,0))/BK$134</f>
      </c>
      <c r="BL221" s="14">
        <f>(VLOOKUP($EG221,Data!$B:$CP,Daily!FK$10,0)+VLOOKUP($IF221,Data!$B:$CP,Daily!JJ$10,0))/BL$134</f>
      </c>
      <c r="BM221" s="14">
        <f>(VLOOKUP($EG221,Data!$B:$CP,Daily!FL$10,0)+VLOOKUP($IF221,Data!$B:$CP,Daily!JK$10,0))/BM$134</f>
      </c>
      <c r="BN221" s="14">
        <f>(VLOOKUP($EG221,Data!$B:$CP,Daily!FM$10,0)+VLOOKUP($IF221,Data!$B:$CP,Daily!JL$10,0))/BN$134</f>
      </c>
      <c r="BO221" s="14">
        <f>(VLOOKUP($EG221,Data!$B:$CP,Daily!FN$10,0)+VLOOKUP($IF221,Data!$B:$CP,Daily!JM$10,0))/BO$134</f>
      </c>
      <c r="BP221" s="14">
        <f>(VLOOKUP($EG221,Data!$B:$CP,Daily!FO$10,0)+VLOOKUP($IF221,Data!$B:$CP,Daily!JN$10,0))/BP$134</f>
      </c>
      <c r="BQ221" s="14">
        <f>(VLOOKUP($EG221,Data!$B:$CP,Daily!FP$10,0)+VLOOKUP($IF221,Data!$B:$CP,Daily!JO$10,0))/BQ$134</f>
      </c>
      <c r="BR221" s="14">
        <f>(VLOOKUP($EG221,Data!$B:$CP,Daily!FQ$10,0)+VLOOKUP($IF221,Data!$B:$CP,Daily!JP$10,0))/BR$134</f>
      </c>
      <c r="BS221" s="14">
        <f>(VLOOKUP($EG221,Data!$B:$CP,Daily!FR$10,0)+VLOOKUP($IF221,Data!$B:$CP,Daily!JQ$10,0))/BS$134</f>
      </c>
      <c r="BT221" s="14">
        <f>(VLOOKUP($EG221,Data!$B:$CP,Daily!FS$10,0)+VLOOKUP($IF221,Data!$B:$CP,Daily!JR$10,0))/BT$134</f>
      </c>
      <c r="BU221" s="14">
        <f>(VLOOKUP($EG221,Data!$B:$CP,Daily!FT$10,0)+VLOOKUP($IF221,Data!$B:$CP,Daily!JS$10,0))/BU$134</f>
      </c>
      <c r="BV221" s="14">
        <f>(VLOOKUP($EG221,Data!$B:$CP,Daily!FU$10,0)+VLOOKUP($IF221,Data!$B:$CP,Daily!JT$10,0))/BV$134</f>
      </c>
      <c r="BW221" s="14">
        <f>(VLOOKUP($EG221,Data!$B:$CP,Daily!FV$10,0)+VLOOKUP($IF221,Data!$B:$CP,Daily!JU$10,0))/BW$134</f>
      </c>
      <c r="BX221" s="14">
        <f>(VLOOKUP($EG221,Data!$B:$CP,Daily!FW$10,0)+VLOOKUP($IF221,Data!$B:$CP,Daily!JV$10,0))/BX$134</f>
      </c>
      <c r="BY221" s="14">
        <f>(VLOOKUP($EG221,Data!$B:$CP,Daily!FX$10,0)+VLOOKUP($IF221,Data!$B:$CP,Daily!JW$10,0))/BY$134</f>
      </c>
      <c r="BZ221" s="14">
        <f>(VLOOKUP($EG221,Data!$B:$CP,Daily!FY$10,0)+VLOOKUP($IF221,Data!$B:$CP,Daily!JX$10,0))/BZ$134</f>
      </c>
      <c r="CA221" s="14">
        <f>(VLOOKUP($EG221,Data!$B:$CP,Daily!FZ$10,0)+VLOOKUP($IF221,Data!$B:$CP,Daily!JY$10,0))/CA$134</f>
      </c>
      <c r="CB221" s="14">
        <f>(VLOOKUP($EG221,Data!$B:$CP,Daily!GA$10,0)+VLOOKUP($IF221,Data!$B:$CP,Daily!JZ$10,0))/CB$134</f>
      </c>
      <c r="CC221" s="14">
        <f>(VLOOKUP($EG221,Data!$B:$CP,Daily!GB$10,0)+VLOOKUP($IF221,Data!$B:$CP,Daily!KA$10,0))/CC$134</f>
      </c>
      <c r="CD221" s="14">
        <f>(VLOOKUP($EG221,Data!$B:$CP,Daily!GC$10,0)+VLOOKUP($IF221,Data!$B:$CP,Daily!KB$10,0))/CD$134</f>
      </c>
      <c r="CE221" s="14">
        <f>(VLOOKUP($EG221,Data!$B:$CP,Daily!GD$10,0)+VLOOKUP($IF221,Data!$B:$CP,Daily!KC$10,0))/CE$134</f>
      </c>
      <c r="CF221" s="14">
        <f>(VLOOKUP($EG221,Data!$B:$CP,Daily!GE$10,0)+VLOOKUP($IF221,Data!$B:$CP,Daily!KD$10,0))/CF$134</f>
      </c>
      <c r="CG221" s="14">
        <f>(VLOOKUP($EG221,Data!$B:$CP,Daily!GF$10,0)+VLOOKUP($IF221,Data!$B:$CP,Daily!KE$10,0))/CG$134</f>
      </c>
      <c r="CH221" s="14">
        <f>(VLOOKUP($EG221,Data!$B:$CP,Daily!GG$10,0)+VLOOKUP($IF221,Data!$B:$CP,Daily!KF$10,0))/CH$134</f>
      </c>
      <c r="CI221" s="14">
        <f>(VLOOKUP($EG221,Data!$B:$CP,Daily!GH$10,0)+VLOOKUP($IF221,Data!$B:$CP,Daily!KG$10,0))/CI$134</f>
      </c>
      <c r="CJ221" s="14">
        <f>(VLOOKUP($EG221,Data!$B:$CP,Daily!GI$10,0)+VLOOKUP($IF221,Data!$B:$CP,Daily!KH$10,0))/CJ$134</f>
      </c>
      <c r="CK221" s="14">
        <f>(VLOOKUP($EG221,Data!$B:$CP,Daily!GJ$10,0)+VLOOKUP($IF221,Data!$B:$CP,Daily!KI$10,0))/CK$134</f>
      </c>
      <c r="CL221" s="14">
        <f>(VLOOKUP($EG221,Data!$B:$CP,Daily!GK$10,0)+VLOOKUP($IF221,Data!$B:$CP,Daily!KJ$10,0))/CL$134</f>
      </c>
      <c r="CM221" s="14">
        <f>(VLOOKUP($EG221,Data!$B:$CP,Daily!GL$10,0)+VLOOKUP($IF221,Data!$B:$CP,Daily!KK$10,0))/CM$134</f>
      </c>
      <c r="CN221" s="14">
        <f>(VLOOKUP($EG221,Data!$B:$CP,Daily!GM$10,0)+VLOOKUP($IF221,Data!$B:$CP,Daily!KL$10,0))/CN$134</f>
      </c>
      <c r="CO221" s="14">
        <f>(VLOOKUP($EG221,Data!$B:$CP,Daily!GN$10,0)+VLOOKUP($IF221,Data!$B:$CP,Daily!KM$10,0))/CO$134</f>
      </c>
      <c r="CP221" s="14">
        <f>(VLOOKUP($EG221,Data!$B:$CP,Daily!GO$10,0)+VLOOKUP($IF221,Data!$B:$CP,Daily!KN$10,0))/CP$134</f>
      </c>
      <c r="CQ221" s="14">
        <f>(VLOOKUP($EG221,Data!$B:$CP,Daily!GP$10,0)+VLOOKUP($IF221,Data!$B:$CP,Daily!KO$10,0))/CQ$134</f>
      </c>
      <c r="CR221" s="14">
        <f>(VLOOKUP($EG221,Data!$B:$CP,Daily!GQ$10,0)+VLOOKUP($IF221,Data!$B:$CP,Daily!KP$10,0))/CR$134</f>
      </c>
      <c r="CS221" s="14">
        <f>(VLOOKUP($EG221,Data!$B:$CP,Daily!GR$10,0)+VLOOKUP($IF221,Data!$B:$CP,Daily!KQ$10,0))/CS$134</f>
      </c>
      <c r="CT221" s="14">
        <f>(VLOOKUP($EG221,Data!$B:$CP,Daily!GS$10,0)+VLOOKUP($IF221,Data!$B:$CP,Daily!KR$10,0))/CT$134</f>
      </c>
      <c r="CU221" s="14">
        <f>(VLOOKUP($EG221,Data!$B:$CP,Daily!GT$10,0)+VLOOKUP($IF221,Data!$B:$CP,Daily!KS$10,0))/CU$134</f>
      </c>
      <c r="CV221" s="14">
        <f>(VLOOKUP($EG221,Data!$B:$CP,Daily!GU$10,0)+VLOOKUP($IF221,Data!$B:$CP,Daily!KT$10,0))/CV$134</f>
      </c>
      <c r="CW221" s="14">
        <f>(VLOOKUP($EG221,Data!$B:$CP,Daily!GV$10,0)+VLOOKUP($IF221,Data!$B:$CP,Daily!KU$10,0))/CW$134</f>
      </c>
      <c r="CX221" s="14">
        <f>(VLOOKUP($EG221,Data!$B:$CP,Daily!GW$10,0)+VLOOKUP($IF221,Data!$B:$CP,Daily!KV$10,0))/CX$134</f>
      </c>
      <c r="CY221" s="14">
        <f>(VLOOKUP($EG221,Data!$B:$CP,Daily!GX$10,0)+VLOOKUP($IF221,Data!$B:$CP,Daily!KW$10,0))/CY$134</f>
      </c>
      <c r="CZ221" s="14">
        <f>(VLOOKUP($EG221,Data!$B:$CP,Daily!GY$10,0)+VLOOKUP($IF221,Data!$B:$CP,Daily!KX$10,0))/CZ$134</f>
      </c>
      <c r="DA221" s="14">
        <f>(VLOOKUP($EG221,Data!$B:$CP,Daily!GZ$10,0)+VLOOKUP($IF221,Data!$B:$CP,Daily!KY$10,0))/DA$134</f>
      </c>
      <c r="DB221" s="14">
        <f>(VLOOKUP($EG221,Data!$B:$CP,Daily!HA$10,0)+VLOOKUP($IF221,Data!$B:$CP,Daily!KZ$10,0))/DB$134</f>
      </c>
      <c r="DC221" s="14">
        <f>(VLOOKUP($EG221,Data!$B:$CP,Daily!HB$10,0)+VLOOKUP($IF221,Data!$B:$CP,Daily!LA$10,0))/DC$134</f>
      </c>
      <c r="DD221" s="14">
        <f>(VLOOKUP($EG221,Data!$B:$CP,Daily!HC$10,0)+VLOOKUP($IF221,Data!$B:$CP,Daily!LB$10,0))/DD$134</f>
      </c>
      <c r="DE221" s="14">
        <f>(VLOOKUP($EG221,Data!$B:$CP,Daily!HD$10,0)+VLOOKUP($IF221,Data!$B:$CP,Daily!LC$10,0))/DE$134</f>
      </c>
      <c r="DF221" s="14">
        <f>(VLOOKUP($EG221,Data!$B:$CP,Daily!HE$10,0)+VLOOKUP($IF221,Data!$B:$CP,Daily!LD$10,0))/DF$134</f>
      </c>
      <c r="DG221" s="14">
        <f>(VLOOKUP($EG221,Data!$B:$CP,Daily!HF$10,0)+VLOOKUP($IF221,Data!$B:$CP,Daily!LE$10,0))/DG$134</f>
      </c>
      <c r="DH221" s="14">
        <f>(VLOOKUP($EG221,Data!$B:$CP,Daily!HG$10,0)+VLOOKUP($IF221,Data!$B:$CP,Daily!LF$10,0))/DH$134</f>
      </c>
      <c r="DI221" s="14">
        <f>(VLOOKUP($EG221,Data!$B:$CP,Daily!HH$10,0)+VLOOKUP($IF221,Data!$B:$CP,Daily!LG$10,0))/DI$134</f>
      </c>
      <c r="DJ221" s="14">
        <f>(VLOOKUP($EG221,Data!$B:$CP,Daily!HI$10,0)+VLOOKUP($IF221,Data!$B:$CP,Daily!LH$10,0))/DJ$134</f>
      </c>
      <c r="DK221" s="14">
        <f>(VLOOKUP($EG221,Data!$B:$CP,Daily!HJ$10,0)+VLOOKUP($IF221,Data!$B:$CP,Daily!LI$10,0))/DK$134</f>
      </c>
      <c r="DL221" s="14">
        <f>(VLOOKUP($EG221,Data!$B:$CP,Daily!HK$10,0)+VLOOKUP($IF221,Data!$B:$CP,Daily!LJ$10,0))/DL$134</f>
      </c>
      <c r="DM221" s="14">
        <f>(VLOOKUP($EG221,Data!$B:$CP,Daily!HL$10,0)+VLOOKUP($IF221,Data!$B:$CP,Daily!LK$10,0))/DM$134</f>
      </c>
      <c r="DN221" s="14">
        <f>(VLOOKUP($EG221,Data!$B:$CP,Daily!HM$10,0)+VLOOKUP($IF221,Data!$B:$CP,Daily!LL$10,0))/DN$134</f>
      </c>
      <c r="DO221" s="14">
        <f>(VLOOKUP($EG221,Data!$B:$CP,Daily!HN$10,0)+VLOOKUP($IF221,Data!$B:$CP,Daily!LM$10,0))/DO$134</f>
      </c>
      <c r="DP221" s="14">
        <f>(VLOOKUP($EG221,Data!$B:$CP,Daily!HO$10,0)+VLOOKUP($IF221,Data!$B:$CP,Daily!LN$10,0))/DP$134</f>
      </c>
      <c r="DQ221" s="14">
        <f>(VLOOKUP($EG221,Data!$B:$CP,Daily!HP$10,0)+VLOOKUP($IF221,Data!$B:$CP,Daily!LO$10,0))/DQ$134</f>
      </c>
      <c r="DR221" s="14">
        <f>(VLOOKUP($EG221,Data!$B:$CP,Daily!HQ$10,0)+VLOOKUP($IF221,Data!$B:$CP,Daily!LP$10,0))/DR$134</f>
      </c>
      <c r="DS221" s="14">
        <f>(VLOOKUP($EG221,Data!$B:$CP,Daily!HR$10,0)+VLOOKUP($IF221,Data!$B:$CP,Daily!LQ$10,0))/DS$134</f>
      </c>
      <c r="DT221" s="14">
        <f>(VLOOKUP($EG221,Data!$B:$CP,Daily!HS$10,0)+VLOOKUP($IF221,Data!$B:$CP,Daily!LR$10,0))/DT$134</f>
      </c>
      <c r="DU221" s="14">
        <f>(VLOOKUP($EG221,Data!$B:$CP,Daily!HT$10,0)+VLOOKUP($IF221,Data!$B:$CP,Daily!LS$10,0))/DU$134</f>
      </c>
      <c r="DV221" s="18"/>
      <c r="DW221" s="14">
        <f t="shared" si="3324"/>
      </c>
      <c r="DX221" s="14">
        <f>_xlfn.QUARTILE.INC($AJ221:$DT221,3)</f>
      </c>
      <c r="DY221" s="14">
        <f t="shared" si="3326"/>
      </c>
      <c r="DZ221" s="14">
        <f t="shared" si="3327"/>
      </c>
      <c r="EA221" s="14">
        <f t="shared" si="3328"/>
      </c>
      <c r="EB221" s="18"/>
      <c r="EC221" s="14">
        <f t="shared" si="3362"/>
      </c>
      <c r="ED221" s="14">
        <f t="shared" ref="ED221" si="3409">SUMPRODUCT(DN221:DT221,DN$134:DT$134)/SUM(DN$134:DT$134)</f>
      </c>
      <c r="EE221" s="14">
        <f t="shared" ref="EE221" si="3410">SUMPRODUCT(CR221:DT221,CR$134:DT$134)/SUM(CR$134:DT$134)</f>
      </c>
      <c r="EF221" s="16"/>
      <c r="EG221" s="9" t="s">
        <v>739</v>
      </c>
      <c r="EH221" s="9" t="s">
        <v>119</v>
      </c>
      <c r="EI221" s="14">
        <f>VLOOKUP($EG221,Data!$B:$CP,Daily!EI$10,0)/EI$134</f>
      </c>
      <c r="EJ221" s="14">
        <f>VLOOKUP($EG221,Data!$B:$CP,Daily!EJ$10,0)/EJ$134</f>
      </c>
      <c r="EK221" s="14">
        <f>VLOOKUP($EG221,Data!$B:$CP,Daily!EK$10,0)/EK$134</f>
      </c>
      <c r="EL221" s="14">
        <f>VLOOKUP($EG221,Data!$B:$CP,Daily!EL$10,0)/EL$134</f>
      </c>
      <c r="EM221" s="14">
        <f>VLOOKUP($EG221,Data!$B:$CP,Daily!EM$10,0)/EM$134</f>
      </c>
      <c r="EN221" s="14">
        <f>VLOOKUP($EG221,Data!$B:$CP,Daily!EN$10,0)/EN$134</f>
      </c>
      <c r="EO221" s="14">
        <f>VLOOKUP($EG221,Data!$B:$CP,Daily!EO$10,0)/EO$134</f>
      </c>
      <c r="EP221" s="14">
        <f>VLOOKUP($EG221,Data!$B:$CP,Daily!EP$10,0)/EP$134</f>
      </c>
      <c r="EQ221" s="14">
        <f>VLOOKUP($EG221,Data!$B:$CP,Daily!EQ$10,0)/EQ$134</f>
      </c>
      <c r="ER221" s="14">
        <f>VLOOKUP($EG221,Data!$B:$CP,Daily!ER$10,0)/ER$134</f>
      </c>
      <c r="ES221" s="14">
        <f>VLOOKUP($EG221,Data!$B:$CP,Daily!ES$10,0)/ES$134</f>
      </c>
      <c r="ET221" s="14">
        <f>VLOOKUP($EG221,Data!$B:$CP,Daily!ET$10,0)/ET$134</f>
      </c>
      <c r="EU221" s="14">
        <f>VLOOKUP($EG221,Data!$B:$CP,Daily!EU$10,0)/EU$134</f>
      </c>
      <c r="EV221" s="14">
        <f>VLOOKUP($EG221,Data!$B:$CP,Daily!EV$10,0)/EV$134</f>
      </c>
      <c r="EW221" s="14">
        <f>VLOOKUP($EG221,Data!$B:$CP,Daily!EW$10,0)/EW$134</f>
      </c>
      <c r="EX221" s="14">
        <f>VLOOKUP($EG221,Data!$B:$CP,Daily!EX$10,0)/EX$134</f>
      </c>
      <c r="EY221" s="14">
        <f>VLOOKUP($EG221,Data!$B:$CP,Daily!EY$10,0)/EY$134</f>
      </c>
      <c r="EZ221" s="14">
        <f>VLOOKUP($EG221,Data!$B:$CP,Daily!EZ$10,0)/EZ$134</f>
      </c>
      <c r="FA221" s="14">
        <f>VLOOKUP($EG221,Data!$B:$CP,Daily!FA$10,0)/FA$134</f>
      </c>
      <c r="FB221" s="14">
        <f>VLOOKUP($EG221,Data!$B:$CP,Daily!FB$10,0)/FB$134</f>
      </c>
      <c r="FC221" s="14">
        <f>VLOOKUP($EG221,Data!$B:$CP,Daily!FC$10,0)/FC$134</f>
      </c>
      <c r="FD221" s="14">
        <f>VLOOKUP($EG221,Data!$B:$CP,Daily!FD$10,0)/FD$134</f>
      </c>
      <c r="FE221" s="14">
        <f>VLOOKUP($EG221,Data!$B:$CP,Daily!FE$10,0)/FE$134</f>
      </c>
      <c r="FF221" s="14">
        <f>VLOOKUP($EG221,Data!$B:$CP,Daily!FF$10,0)/FF$134</f>
      </c>
      <c r="FG221" s="14">
        <f>VLOOKUP($EG221,Data!$B:$CP,Daily!FG$10,0)/FG$134</f>
      </c>
      <c r="FH221" s="14">
        <f>VLOOKUP($EG221,Data!$B:$CP,Daily!FH$10,0)/FH$134</f>
      </c>
      <c r="FI221" s="14">
        <f>VLOOKUP($EG221,Data!$B:$CP,Daily!FI$10,0)/FI$134</f>
      </c>
      <c r="FJ221" s="14">
        <f>VLOOKUP($EG221,Data!$B:$CP,Daily!FJ$10,0)/FJ$134</f>
      </c>
      <c r="FK221" s="14">
        <f>VLOOKUP($EG221,Data!$B:$CP,Daily!FK$10,0)/FK$134</f>
      </c>
      <c r="FL221" s="14">
        <f>VLOOKUP($EG221,Data!$B:$CP,Daily!FL$10,0)/FL$134</f>
      </c>
      <c r="FM221" s="14">
        <f>VLOOKUP($EG221,Data!$B:$CP,Daily!FM$10,0)/FM$134</f>
      </c>
      <c r="FN221" s="14">
        <f>VLOOKUP($EG221,Data!$B:$CP,Daily!FN$10,0)/FN$134</f>
      </c>
      <c r="FO221" s="14">
        <f>VLOOKUP($EG221,Data!$B:$CP,Daily!FO$10,0)/FO$134</f>
      </c>
      <c r="FP221" s="14">
        <f>VLOOKUP($EG221,Data!$B:$CP,Daily!FP$10,0)/FP$134</f>
      </c>
      <c r="FQ221" s="14">
        <f>VLOOKUP($EG221,Data!$B:$CP,Daily!FQ$10,0)/FQ$134</f>
      </c>
      <c r="FR221" s="14">
        <f>VLOOKUP($EG221,Data!$B:$CP,Daily!FR$10,0)/FR$134</f>
      </c>
      <c r="FS221" s="14">
        <f>VLOOKUP($EG221,Data!$B:$CP,Daily!FS$10,0)/FS$134</f>
      </c>
      <c r="FT221" s="14">
        <f>VLOOKUP($EG221,Data!$B:$CP,Daily!FT$10,0)/FT$134</f>
      </c>
      <c r="FU221" s="14">
        <f>VLOOKUP($EG221,Data!$B:$CP,Daily!FU$10,0)/FU$134</f>
      </c>
      <c r="FV221" s="14">
        <f>VLOOKUP($EG221,Data!$B:$CP,Daily!FV$10,0)/FV$134</f>
      </c>
      <c r="FW221" s="14">
        <f>VLOOKUP($EG221,Data!$B:$CP,Daily!FW$10,0)/FW$134</f>
      </c>
      <c r="FX221" s="14">
        <f>VLOOKUP($EG221,Data!$B:$CP,Daily!FX$10,0)/FX$134</f>
      </c>
      <c r="FY221" s="14">
        <f>VLOOKUP($EG221,Data!$B:$CP,Daily!FY$10,0)/FY$134</f>
      </c>
      <c r="FZ221" s="14">
        <f>VLOOKUP($EG221,Data!$B:$CP,Daily!FZ$10,0)/FZ$134</f>
      </c>
      <c r="GA221" s="14">
        <f>VLOOKUP($EG221,Data!$B:$CP,Daily!GA$10,0)/GA$134</f>
      </c>
      <c r="GB221" s="14">
        <f>VLOOKUP($EG221,Data!$B:$CP,Daily!GB$10,0)/GB$134</f>
      </c>
      <c r="GC221" s="14">
        <f>VLOOKUP($EG221,Data!$B:$CP,Daily!GC$10,0)/GC$134</f>
      </c>
      <c r="GD221" s="14">
        <f>VLOOKUP($EG221,Data!$B:$CP,Daily!GD$10,0)/GD$134</f>
      </c>
      <c r="GE221" s="14">
        <f>VLOOKUP($EG221,Data!$B:$CP,Daily!GE$10,0)/GE$134</f>
      </c>
      <c r="GF221" s="14">
        <f>VLOOKUP($EG221,Data!$B:$CP,Daily!GF$10,0)/GF$134</f>
      </c>
      <c r="GG221" s="14">
        <f>VLOOKUP($EG221,Data!$B:$CP,Daily!GG$10,0)/GG$134</f>
      </c>
      <c r="GH221" s="14">
        <f>VLOOKUP($EG221,Data!$B:$CP,Daily!GH$10,0)/GH$134</f>
      </c>
      <c r="GI221" s="14">
        <f>VLOOKUP($EG221,Data!$B:$CP,Daily!GI$10,0)/GI$134</f>
      </c>
      <c r="GJ221" s="14">
        <f>VLOOKUP($EG221,Data!$B:$CP,Daily!GJ$10,0)/GJ$134</f>
      </c>
      <c r="GK221" s="14">
        <f>VLOOKUP($EG221,Data!$B:$CP,Daily!GK$10,0)/GK$134</f>
      </c>
      <c r="GL221" s="14">
        <f>VLOOKUP($EG221,Data!$B:$CP,Daily!GL$10,0)/GL$134</f>
      </c>
      <c r="GM221" s="14">
        <f>VLOOKUP($EG221,Data!$B:$CP,Daily!GM$10,0)/GM$134</f>
      </c>
      <c r="GN221" s="14">
        <f>VLOOKUP($EG221,Data!$B:$CP,Daily!GN$10,0)/GN$134</f>
      </c>
      <c r="GO221" s="14">
        <f>VLOOKUP($EG221,Data!$B:$CP,Daily!GO$10,0)/GO$134</f>
      </c>
      <c r="GP221" s="14">
        <f>VLOOKUP($EG221,Data!$B:$CP,Daily!GP$10,0)/GP$134</f>
      </c>
      <c r="GQ221" s="14">
        <f>VLOOKUP($EG221,Data!$B:$CP,Daily!GQ$10,0)/GQ$134</f>
      </c>
      <c r="GR221" s="14">
        <f>VLOOKUP($EG221,Data!$B:$CP,Daily!GR$10,0)/GR$134</f>
      </c>
      <c r="GS221" s="14">
        <f>VLOOKUP($EG221,Data!$B:$CP,Daily!GS$10,0)/GS$134</f>
      </c>
      <c r="GT221" s="14">
        <f>VLOOKUP($EG221,Data!$B:$CP,Daily!GT$10,0)/GT$134</f>
      </c>
      <c r="GU221" s="14">
        <f>VLOOKUP($EG221,Data!$B:$CP,Daily!GU$10,0)/GU$134</f>
      </c>
      <c r="GV221" s="14">
        <f>VLOOKUP($EG221,Data!$B:$CP,Daily!GV$10,0)/GV$134</f>
      </c>
      <c r="GW221" s="14">
        <f>VLOOKUP($EG221,Data!$B:$CP,Daily!GW$10,0)/GW$134</f>
      </c>
      <c r="GX221" s="14">
        <f>VLOOKUP($EG221,Data!$B:$CP,Daily!GX$10,0)/GX$134</f>
      </c>
      <c r="GY221" s="14">
        <f>VLOOKUP($EG221,Data!$B:$CP,Daily!GY$10,0)/GY$134</f>
      </c>
      <c r="GZ221" s="14">
        <f>VLOOKUP($EG221,Data!$B:$CP,Daily!GZ$10,0)/GZ$134</f>
      </c>
      <c r="HA221" s="14">
        <f>VLOOKUP($EG221,Data!$B:$CP,Daily!HA$10,0)/HA$134</f>
      </c>
      <c r="HB221" s="14">
        <f>VLOOKUP($EG221,Data!$B:$CP,Daily!HB$10,0)/HB$134</f>
      </c>
      <c r="HC221" s="14">
        <f>VLOOKUP($EG221,Data!$B:$CP,Daily!HC$10,0)/HC$134</f>
      </c>
      <c r="HD221" s="14">
        <f>VLOOKUP($EG221,Data!$B:$CP,Daily!HD$10,0)/HD$134</f>
      </c>
      <c r="HE221" s="14">
        <f>VLOOKUP($EG221,Data!$B:$CP,Daily!HE$10,0)/HE$134</f>
      </c>
      <c r="HF221" s="14">
        <f>VLOOKUP($EG221,Data!$B:$CP,Daily!HF$10,0)/HF$134</f>
      </c>
      <c r="HG221" s="14">
        <f>VLOOKUP($EG221,Data!$B:$CP,Daily!HG$10,0)/HG$134</f>
      </c>
      <c r="HH221" s="14">
        <f>VLOOKUP($EG221,Data!$B:$CP,Daily!HH$10,0)/HH$134</f>
      </c>
      <c r="HI221" s="14">
        <f>VLOOKUP($EG221,Data!$B:$CP,Daily!HI$10,0)/HI$134</f>
      </c>
      <c r="HJ221" s="14">
        <f>VLOOKUP($EG221,Data!$B:$CP,Daily!HJ$10,0)/HJ$134</f>
      </c>
      <c r="HK221" s="14">
        <f>VLOOKUP($EG221,Data!$B:$CP,Daily!HK$10,0)/HK$134</f>
      </c>
      <c r="HL221" s="14">
        <f>VLOOKUP($EG221,Data!$B:$CP,Daily!HL$10,0)/HL$134</f>
      </c>
      <c r="HM221" s="14">
        <f>VLOOKUP($EG221,Data!$B:$CP,Daily!HM$10,0)/HM$134</f>
      </c>
      <c r="HN221" s="14">
        <f>VLOOKUP($EG221,Data!$B:$CP,Daily!HN$10,0)/HN$134</f>
      </c>
      <c r="HO221" s="14">
        <f>VLOOKUP($EG221,Data!$B:$CP,Daily!HO$10,0)/HO$134</f>
      </c>
      <c r="HP221" s="14">
        <f>VLOOKUP($EG221,Data!$B:$CP,Daily!HP$10,0)/HP$134</f>
      </c>
      <c r="HQ221" s="14">
        <f>VLOOKUP($EG221,Data!$B:$CP,Daily!HQ$10,0)/HQ$134</f>
      </c>
      <c r="HR221" s="14">
        <f>VLOOKUP($EG221,Data!$B:$CP,Daily!HR$10,0)/HR$134</f>
      </c>
      <c r="HS221" s="14">
        <f>VLOOKUP($EG221,Data!$B:$CP,Daily!HS$10,0)/HS$134</f>
      </c>
      <c r="HT221" s="14">
        <f>VLOOKUP($EG221,Data!$B:$CP,Daily!HT$10,0)/HT$134</f>
      </c>
      <c r="HU221" s="17"/>
      <c r="HV221" s="52">
        <f t="shared" si="3331"/>
      </c>
      <c r="HW221" s="52">
        <f t="shared" si="3332"/>
      </c>
      <c r="HX221" s="52">
        <f t="shared" si="3401"/>
      </c>
      <c r="HY221" s="52">
        <f t="shared" si="3402"/>
      </c>
      <c r="HZ221" s="52">
        <f t="shared" si="3403"/>
      </c>
      <c r="IA221" s="55"/>
      <c r="IB221" s="14">
        <f t="shared" si="3404"/>
      </c>
      <c r="IC221" s="14">
        <f t="shared" ref="IC221" si="3411">SUMPRODUCT(HM221:HS221,HM$134:HS$134)/SUM(HM$134:HS$134)</f>
      </c>
      <c r="ID221" s="14">
        <f>SUMPRODUCT(GQ221:HS221,GQ$134:HS$134)/SUM(GQ$121:HS$134)</f>
      </c>
      <c r="IE221" s="16"/>
      <c r="IF221" s="9" t="s">
        <v>740</v>
      </c>
      <c r="IG221" s="9" t="s">
        <v>119</v>
      </c>
      <c r="IH221" s="14">
        <f>VLOOKUP($IF221,Data!$B:$CP,Daily!IH$10,0)/IH$134</f>
      </c>
      <c r="II221" s="14">
        <f>VLOOKUP($IF221,Data!$B:$CP,Daily!II$10,0)/II$134</f>
      </c>
      <c r="IJ221" s="14">
        <f>VLOOKUP($IF221,Data!$B:$CP,Daily!IJ$10,0)/IJ$134</f>
      </c>
      <c r="IK221" s="14">
        <f>VLOOKUP($IF221,Data!$B:$CP,Daily!IK$10,0)/IK$134</f>
      </c>
      <c r="IL221" s="14">
        <f>VLOOKUP($IF221,Data!$B:$CP,Daily!IL$10,0)/IL$134</f>
      </c>
      <c r="IM221" s="14">
        <f>VLOOKUP($IF221,Data!$B:$CP,Daily!IM$10,0)/IM$134</f>
      </c>
      <c r="IN221" s="14">
        <f>VLOOKUP($IF221,Data!$B:$CP,Daily!IN$10,0)/IN$134</f>
      </c>
      <c r="IO221" s="14">
        <f>VLOOKUP($IF221,Data!$B:$CP,Daily!IO$10,0)/IO$134</f>
      </c>
      <c r="IP221" s="14">
        <f>VLOOKUP($IF221,Data!$B:$CP,Daily!IP$10,0)/IP$134</f>
      </c>
      <c r="IQ221" s="14">
        <f>VLOOKUP($IF221,Data!$B:$CP,Daily!IQ$10,0)/IQ$134</f>
      </c>
      <c r="IR221" s="14">
        <f>VLOOKUP($IF221,Data!$B:$CP,Daily!IR$10,0)/IR$134</f>
      </c>
      <c r="IS221" s="14">
        <f>VLOOKUP($IF221,Data!$B:$CP,Daily!IS$10,0)/IS$134</f>
      </c>
      <c r="IT221" s="14">
        <f>VLOOKUP($IF221,Data!$B:$CP,Daily!IT$10,0)/IT$134</f>
      </c>
      <c r="IU221" s="14">
        <f>VLOOKUP($IF221,Data!$B:$CP,Daily!IU$10,0)/IU$134</f>
      </c>
      <c r="IV221" s="14">
        <f>VLOOKUP($IF221,Data!$B:$CP,Daily!IV$10,0)/IV$134</f>
      </c>
      <c r="IW221" s="14">
        <f>VLOOKUP($IF221,Data!$B:$CP,Daily!IW$10,0)/IW$134</f>
      </c>
      <c r="IX221" s="14">
        <f>VLOOKUP($IF221,Data!$B:$CP,Daily!IX$10,0)/IX$134</f>
      </c>
      <c r="IY221" s="14">
        <f>VLOOKUP($IF221,Data!$B:$CP,Daily!IY$10,0)/IY$134</f>
      </c>
      <c r="IZ221" s="14">
        <f>VLOOKUP($IF221,Data!$B:$CP,Daily!IZ$10,0)/IZ$134</f>
      </c>
      <c r="JA221" s="14">
        <f>VLOOKUP($IF221,Data!$B:$CP,Daily!JA$10,0)/JA$134</f>
      </c>
      <c r="JB221" s="14">
        <f>VLOOKUP($IF221,Data!$B:$CP,Daily!JB$10,0)/JB$134</f>
      </c>
      <c r="JC221" s="14">
        <f>VLOOKUP($IF221,Data!$B:$CP,Daily!JC$10,0)/JC$134</f>
      </c>
      <c r="JD221" s="14">
        <f>VLOOKUP($IF221,Data!$B:$CP,Daily!JD$10,0)/JD$134</f>
      </c>
      <c r="JE221" s="14">
        <f>VLOOKUP($IF221,Data!$B:$CP,Daily!JE$10,0)/JE$134</f>
      </c>
      <c r="JF221" s="14">
        <f>VLOOKUP($IF221,Data!$B:$CP,Daily!JF$10,0)/JF$134</f>
      </c>
      <c r="JG221" s="14">
        <f>VLOOKUP($IF221,Data!$B:$CP,Daily!JG$10,0)/JG$134</f>
      </c>
      <c r="JH221" s="14">
        <f>VLOOKUP($IF221,Data!$B:$CP,Daily!JH$10,0)/JH$134</f>
      </c>
      <c r="JI221" s="14">
        <f>VLOOKUP($IF221,Data!$B:$CP,Daily!JI$10,0)/JI$134</f>
      </c>
      <c r="JJ221" s="14">
        <f>VLOOKUP($IF221,Data!$B:$CP,Daily!JJ$10,0)/JJ$134</f>
      </c>
      <c r="JK221" s="14">
        <f>VLOOKUP($IF221,Data!$B:$CP,Daily!JK$10,0)/JK$134</f>
      </c>
      <c r="JL221" s="14">
        <f>VLOOKUP($IF221,Data!$B:$CP,Daily!JL$10,0)/JL$134</f>
      </c>
      <c r="JM221" s="14">
        <f>VLOOKUP($IF221,Data!$B:$CP,Daily!JM$10,0)/JM$134</f>
      </c>
      <c r="JN221" s="14">
        <f>VLOOKUP($IF221,Data!$B:$CP,Daily!JN$10,0)/JN$134</f>
      </c>
      <c r="JO221" s="14">
        <f>VLOOKUP($IF221,Data!$B:$CP,Daily!JO$10,0)/JO$134</f>
      </c>
      <c r="JP221" s="14">
        <f>VLOOKUP($IF221,Data!$B:$CP,Daily!JP$10,0)/JP$134</f>
      </c>
      <c r="JQ221" s="14">
        <f>VLOOKUP($IF221,Data!$B:$CP,Daily!JQ$10,0)/JQ$134</f>
      </c>
      <c r="JR221" s="14">
        <f>VLOOKUP($IF221,Data!$B:$CP,Daily!JR$10,0)/JR$134</f>
      </c>
      <c r="JS221" s="14">
        <f>VLOOKUP($IF221,Data!$B:$CP,Daily!JS$10,0)/JS$134</f>
      </c>
      <c r="JT221" s="14">
        <f>VLOOKUP($IF221,Data!$B:$CP,Daily!JT$10,0)/JT$134</f>
      </c>
      <c r="JU221" s="14">
        <f>VLOOKUP($IF221,Data!$B:$CP,Daily!JU$10,0)/JU$134</f>
      </c>
      <c r="JV221" s="14">
        <f>VLOOKUP($IF221,Data!$B:$CP,Daily!JV$10,0)/JV$134</f>
      </c>
      <c r="JW221" s="14">
        <f>VLOOKUP($IF221,Data!$B:$CP,Daily!JW$10,0)/JW$134</f>
      </c>
      <c r="JX221" s="14">
        <f>VLOOKUP($IF221,Data!$B:$CP,Daily!JX$10,0)/JX$134</f>
      </c>
      <c r="JY221" s="14">
        <f>VLOOKUP($IF221,Data!$B:$CP,Daily!JY$10,0)/JY$134</f>
      </c>
      <c r="JZ221" s="14">
        <f>VLOOKUP($IF221,Data!$B:$CP,Daily!JZ$10,0)/JZ$134</f>
      </c>
      <c r="KA221" s="14">
        <f>VLOOKUP($IF221,Data!$B:$CP,Daily!KA$10,0)/KA$134</f>
      </c>
      <c r="KB221" s="14">
        <f>VLOOKUP($IF221,Data!$B:$CP,Daily!KB$10,0)/KB$134</f>
      </c>
      <c r="KC221" s="14">
        <f>VLOOKUP($IF221,Data!$B:$CP,Daily!KC$10,0)/KC$134</f>
      </c>
      <c r="KD221" s="14">
        <f>VLOOKUP($IF221,Data!$B:$CP,Daily!KD$10,0)/KD$134</f>
      </c>
      <c r="KE221" s="14">
        <f>VLOOKUP($IF221,Data!$B:$CP,Daily!KE$10,0)/KE$134</f>
      </c>
      <c r="KF221" s="14">
        <f>VLOOKUP($IF221,Data!$B:$CP,Daily!KF$10,0)/KF$134</f>
      </c>
      <c r="KG221" s="14">
        <f>VLOOKUP($IF221,Data!$B:$CP,Daily!KG$10,0)/KG$134</f>
      </c>
      <c r="KH221" s="14">
        <f>VLOOKUP($IF221,Data!$B:$CP,Daily!KH$10,0)/KH$134</f>
      </c>
      <c r="KI221" s="14">
        <f>VLOOKUP($IF221,Data!$B:$CP,Daily!KI$10,0)/KI$134</f>
      </c>
      <c r="KJ221" s="14">
        <f>VLOOKUP($IF221,Data!$B:$CP,Daily!KJ$10,0)/KJ$134</f>
      </c>
      <c r="KK221" s="14">
        <f>VLOOKUP($IF221,Data!$B:$CP,Daily!KK$10,0)/KK$134</f>
      </c>
      <c r="KL221" s="14">
        <f>VLOOKUP($IF221,Data!$B:$CP,Daily!KL$10,0)/KL$134</f>
      </c>
      <c r="KM221" s="14">
        <f>VLOOKUP($IF221,Data!$B:$CP,Daily!KM$10,0)/KM$134</f>
      </c>
      <c r="KN221" s="14">
        <f>VLOOKUP($IF221,Data!$B:$CP,Daily!KN$10,0)/KN$134</f>
      </c>
      <c r="KO221" s="14">
        <f>VLOOKUP($IF221,Data!$B:$CP,Daily!KO$10,0)/KO$134</f>
      </c>
      <c r="KP221" s="14">
        <f>VLOOKUP($IF221,Data!$B:$CP,Daily!KP$10,0)/KP$134</f>
      </c>
      <c r="KQ221" s="14">
        <f>VLOOKUP($IF221,Data!$B:$CP,Daily!KQ$10,0)/KQ$134</f>
      </c>
      <c r="KR221" s="14">
        <f>VLOOKUP($IF221,Data!$B:$CP,Daily!KR$10,0)/KR$134</f>
      </c>
      <c r="KS221" s="14">
        <f>VLOOKUP($IF221,Data!$B:$CP,Daily!KS$10,0)/KS$134</f>
      </c>
      <c r="KT221" s="14">
        <f>VLOOKUP($IF221,Data!$B:$CP,Daily!KT$10,0)/KT$134</f>
      </c>
      <c r="KU221" s="14">
        <f>VLOOKUP($IF221,Data!$B:$CP,Daily!KU$10,0)/KU$134</f>
      </c>
      <c r="KV221" s="14">
        <f>VLOOKUP($IF221,Data!$B:$CP,Daily!KV$10,0)/KV$134</f>
      </c>
      <c r="KW221" s="14">
        <f>VLOOKUP($IF221,Data!$B:$CP,Daily!KW$10,0)/KW$134</f>
      </c>
      <c r="KX221" s="14">
        <f>VLOOKUP($IF221,Data!$B:$CP,Daily!KX$10,0)/KX$134</f>
      </c>
      <c r="KY221" s="14">
        <f>VLOOKUP($IF221,Data!$B:$CP,Daily!KY$10,0)/KY$134</f>
      </c>
      <c r="KZ221" s="14">
        <f>VLOOKUP($IF221,Data!$B:$CP,Daily!KZ$10,0)/KZ$134</f>
      </c>
      <c r="LA221" s="14">
        <f>VLOOKUP($IF221,Data!$B:$CP,Daily!LA$10,0)/LA$134</f>
      </c>
      <c r="LB221" s="14">
        <f>VLOOKUP($IF221,Data!$B:$CP,Daily!LB$10,0)/LB$134</f>
      </c>
      <c r="LC221" s="14">
        <f>VLOOKUP($IF221,Data!$B:$CP,Daily!LC$10,0)/LC$134</f>
      </c>
      <c r="LD221" s="14">
        <f>VLOOKUP($IF221,Data!$B:$CP,Daily!LD$10,0)/LD$134</f>
      </c>
      <c r="LE221" s="14">
        <f>VLOOKUP($IF221,Data!$B:$CP,Daily!LE$10,0)/LE$134</f>
      </c>
      <c r="LF221" s="14">
        <f>VLOOKUP($IF221,Data!$B:$CP,Daily!LF$10,0)/LF$134</f>
      </c>
      <c r="LG221" s="14">
        <f>VLOOKUP($IF221,Data!$B:$CP,Daily!LG$10,0)/LG$134</f>
      </c>
      <c r="LH221" s="14">
        <f>VLOOKUP($IF221,Data!$B:$CP,Daily!LH$10,0)/LH$134</f>
      </c>
      <c r="LI221" s="14">
        <f>VLOOKUP($IF221,Data!$B:$CP,Daily!LI$10,0)/LI$134</f>
      </c>
      <c r="LJ221" s="14">
        <f>VLOOKUP($IF221,Data!$B:$CP,Daily!LJ$10,0)/LJ$134</f>
      </c>
      <c r="LK221" s="14">
        <f>VLOOKUP($IF221,Data!$B:$CP,Daily!LK$10,0)/LK$134</f>
      </c>
      <c r="LL221" s="14">
        <f>VLOOKUP($IF221,Data!$B:$CP,Daily!LL$10,0)/LL$134</f>
      </c>
      <c r="LM221" s="14">
        <f>VLOOKUP($IF221,Data!$B:$CP,Daily!LM$10,0)/LM$134</f>
      </c>
      <c r="LN221" s="14">
        <f>VLOOKUP($IF221,Data!$B:$CP,Daily!LN$10,0)/LN$134</f>
      </c>
      <c r="LO221" s="14">
        <f>VLOOKUP($IF221,Data!$B:$CP,Daily!LO$10,0)/LO$134</f>
      </c>
      <c r="LP221" s="14">
        <f>VLOOKUP($IF221,Data!$B:$CP,Daily!LP$10,0)/LP$134</f>
      </c>
      <c r="LQ221" s="14">
        <f>VLOOKUP($IF221,Data!$B:$CP,Daily!LQ$10,0)/LQ$134</f>
      </c>
      <c r="LR221" s="14">
        <f>VLOOKUP($IF221,Data!$B:$CP,Daily!LR$10,0)/LR$134</f>
      </c>
      <c r="LS221" s="14">
        <f>VLOOKUP($IF221,Data!$B:$CP,Daily!LS$10,0)/LS$134</f>
      </c>
      <c r="LU221" s="52">
        <f>_xlfn.QUARTILE.INC($IH221:$LR221,1)</f>
      </c>
      <c r="LV221" s="52">
        <f>_xlfn.QUARTILE.INC($IH221:$LR221,3)</f>
      </c>
      <c r="LW221" s="52">
        <f t="shared" si="3405"/>
      </c>
      <c r="LX221" s="52">
        <f t="shared" si="3406"/>
      </c>
      <c r="LY221" s="52">
        <f t="shared" si="3407"/>
      </c>
      <c r="LZ221" s="55"/>
      <c r="MA221" s="14">
        <f t="shared" si="3408"/>
      </c>
      <c r="MB221" s="14">
        <f t="shared" ref="MB221" si="3412">SUMPRODUCT(LL221:LR221,LL$134:LR$134)/SUM(LL$134:LR$134)</f>
      </c>
      <c r="MC221" s="14">
        <f t="shared" ref="MC221" si="3413">SUMPRODUCT(KP221:LR221,KP$134:LR$134)/SUM(KP$134:LR$134)</f>
      </c>
    </row>
    <row r="222" spans="1:342" x14ac:dyDescent="0.25">
      <c r="D222" s="75" t="s">
        <v>976</v>
      </c>
      <c r="E222" s="136" t="str">
        <f>VLOOKUP($D222,'Metric Nature'!$C:$D,2,0)&amp;IF(($F222&lt;(EA222)),"Below",IF(($F222&gt;(DZ222)),"Above","Within"))</f>
      </c>
      <c r="F222" s="137">
        <f t="shared" si="3347"/>
      </c>
      <c r="G222" s="138">
        <f t="shared" si="3348"/>
      </c>
      <c r="H222" s="137">
        <f t="shared" si="3349"/>
      </c>
      <c r="I222" s="138">
        <f t="shared" si="3350"/>
      </c>
      <c r="J222" s="137">
        <f t="shared" si="3351"/>
      </c>
      <c r="K222" s="137">
        <v>1.3225920056585462E-2</v>
      </c>
      <c r="L222" s="139"/>
      <c r="M222" s="136" t="str">
        <f>VLOOKUP($D222,'Metric Nature'!$C:$D,2,0)&amp;IF(($N222&lt;(HZ222)),"Below",IF(($N222&gt;(HY222)),"Above","Within"))</f>
      </c>
      <c r="N222" s="140">
        <f t="shared" si="3352"/>
      </c>
      <c r="O222" s="138">
        <f t="shared" si="3353"/>
      </c>
      <c r="P222" s="140">
        <f t="shared" si="3354"/>
      </c>
      <c r="Q222" s="138">
        <f t="shared" si="3355"/>
      </c>
      <c r="R222" s="140">
        <f t="shared" si="3356"/>
      </c>
      <c r="S222" s="137">
        <v>9.1734229743236674E-3</v>
      </c>
      <c r="T222" s="139"/>
      <c r="U222" s="136" t="str">
        <f>VLOOKUP($D222,'Metric Nature'!$C:$D,2,0)&amp;IF(($V222&lt;(LY222)),"Below",IF(($V222&gt;(LX222)),"Above","Within"))</f>
      </c>
      <c r="V222" s="137">
        <f t="shared" si="3357"/>
      </c>
      <c r="W222" s="138">
        <f t="shared" si="3358"/>
      </c>
      <c r="X222" s="137">
        <f t="shared" si="3359"/>
      </c>
      <c r="Y222" s="138">
        <f t="shared" si="3360"/>
      </c>
      <c r="Z222" s="137">
        <f t="shared" si="3361"/>
      </c>
      <c r="AA222" s="137">
        <v>1.4283789529725279E-2</v>
      </c>
      <c r="AB222" s="139"/>
      <c r="AC222" s="60" t="s">
        <v>781</v>
      </c>
      <c r="AI222" s="9" t="s">
        <v>540</v>
      </c>
      <c r="AJ222" s="14">
        <f>(VLOOKUP($EG222,Data!$B:$CP,Daily!EI$10,0)+VLOOKUP($IF222,Data!$B:$CP,Daily!IH$10,0))/AJ$142</f>
      </c>
      <c r="AK222" s="14">
        <f>(VLOOKUP($EG222,Data!$B:$CP,Daily!EJ$10,0)+VLOOKUP($IF222,Data!$B:$CP,Daily!II$10,0))/AK$142</f>
      </c>
      <c r="AL222" s="14">
        <f>(VLOOKUP($EG222,Data!$B:$CP,Daily!EK$10,0)+VLOOKUP($IF222,Data!$B:$CP,Daily!IJ$10,0))/AL$142</f>
      </c>
      <c r="AM222" s="14">
        <f>(VLOOKUP($EG222,Data!$B:$CP,Daily!EL$10,0)+VLOOKUP($IF222,Data!$B:$CP,Daily!IK$10,0))/AM$142</f>
      </c>
      <c r="AN222" s="14">
        <f>(VLOOKUP($EG222,Data!$B:$CP,Daily!EM$10,0)+VLOOKUP($IF222,Data!$B:$CP,Daily!IL$10,0))/AN$142</f>
      </c>
      <c r="AO222" s="14">
        <f>(VLOOKUP($EG222,Data!$B:$CP,Daily!EN$10,0)+VLOOKUP($IF222,Data!$B:$CP,Daily!IM$10,0))/AO$142</f>
      </c>
      <c r="AP222" s="14">
        <f>(VLOOKUP($EG222,Data!$B:$CP,Daily!EO$10,0)+VLOOKUP($IF222,Data!$B:$CP,Daily!IN$10,0))/AP$142</f>
      </c>
      <c r="AQ222" s="14">
        <f>(VLOOKUP($EG222,Data!$B:$CP,Daily!EP$10,0)+VLOOKUP($IF222,Data!$B:$CP,Daily!IO$10,0))/AQ$142</f>
      </c>
      <c r="AR222" s="14">
        <f>(VLOOKUP($EG222,Data!$B:$CP,Daily!EQ$10,0)+VLOOKUP($IF222,Data!$B:$CP,Daily!IP$10,0))/AR$142</f>
      </c>
      <c r="AS222" s="14">
        <f>(VLOOKUP($EG222,Data!$B:$CP,Daily!ER$10,0)+VLOOKUP($IF222,Data!$B:$CP,Daily!IQ$10,0))/AS$142</f>
      </c>
      <c r="AT222" s="14">
        <f>(VLOOKUP($EG222,Data!$B:$CP,Daily!ES$10,0)+VLOOKUP($IF222,Data!$B:$CP,Daily!IR$10,0))/AT$142</f>
      </c>
      <c r="AU222" s="14">
        <f>(VLOOKUP($EG222,Data!$B:$CP,Daily!ET$10,0)+VLOOKUP($IF222,Data!$B:$CP,Daily!IS$10,0))/AU$142</f>
      </c>
      <c r="AV222" s="14">
        <f>(VLOOKUP($EG222,Data!$B:$CP,Daily!EU$10,0)+VLOOKUP($IF222,Data!$B:$CP,Daily!IT$10,0))/AV$142</f>
      </c>
      <c r="AW222" s="14">
        <f>(VLOOKUP($EG222,Data!$B:$CP,Daily!EV$10,0)+VLOOKUP($IF222,Data!$B:$CP,Daily!IU$10,0))/AW$142</f>
      </c>
      <c r="AX222" s="14">
        <f>(VLOOKUP($EG222,Data!$B:$CP,Daily!EW$10,0)+VLOOKUP($IF222,Data!$B:$CP,Daily!IV$10,0))/AX$142</f>
      </c>
      <c r="AY222" s="14">
        <f>(VLOOKUP($EG222,Data!$B:$CP,Daily!EX$10,0)+VLOOKUP($IF222,Data!$B:$CP,Daily!IW$10,0))/AY$142</f>
      </c>
      <c r="AZ222" s="14">
        <f>(VLOOKUP($EG222,Data!$B:$CP,Daily!EY$10,0)+VLOOKUP($IF222,Data!$B:$CP,Daily!IX$10,0))/AZ$142</f>
      </c>
      <c r="BA222" s="14">
        <f>(VLOOKUP($EG222,Data!$B:$CP,Daily!EZ$10,0)+VLOOKUP($IF222,Data!$B:$CP,Daily!IY$10,0))/BA$142</f>
      </c>
      <c r="BB222" s="14">
        <f>(VLOOKUP($EG222,Data!$B:$CP,Daily!FA$10,0)+VLOOKUP($IF222,Data!$B:$CP,Daily!IZ$10,0))/BB$142</f>
      </c>
      <c r="BC222" s="14">
        <f>(VLOOKUP($EG222,Data!$B:$CP,Daily!FB$10,0)+VLOOKUP($IF222,Data!$B:$CP,Daily!JA$10,0))/BC$142</f>
      </c>
      <c r="BD222" s="14">
        <f>(VLOOKUP($EG222,Data!$B:$CP,Daily!FC$10,0)+VLOOKUP($IF222,Data!$B:$CP,Daily!JB$10,0))/BD$142</f>
      </c>
      <c r="BE222" s="14">
        <f>(VLOOKUP($EG222,Data!$B:$CP,Daily!FD$10,0)+VLOOKUP($IF222,Data!$B:$CP,Daily!JC$10,0))/BE$142</f>
      </c>
      <c r="BF222" s="14">
        <f>(VLOOKUP($EG222,Data!$B:$CP,Daily!FE$10,0)+VLOOKUP($IF222,Data!$B:$CP,Daily!JD$10,0))/BF$142</f>
      </c>
      <c r="BG222" s="14">
        <f>(VLOOKUP($EG222,Data!$B:$CP,Daily!FF$10,0)+VLOOKUP($IF222,Data!$B:$CP,Daily!JE$10,0))/BG$142</f>
      </c>
      <c r="BH222" s="14">
        <f>(VLOOKUP($EG222,Data!$B:$CP,Daily!FG$10,0)+VLOOKUP($IF222,Data!$B:$CP,Daily!JF$10,0))/BH$142</f>
      </c>
      <c r="BI222" s="14">
        <f>(VLOOKUP($EG222,Data!$B:$CP,Daily!FH$10,0)+VLOOKUP($IF222,Data!$B:$CP,Daily!JG$10,0))/BI$142</f>
      </c>
      <c r="BJ222" s="14">
        <f>(VLOOKUP($EG222,Data!$B:$CP,Daily!FI$10,0)+VLOOKUP($IF222,Data!$B:$CP,Daily!JH$10,0))/BJ$142</f>
      </c>
      <c r="BK222" s="14">
        <f>(VLOOKUP($EG222,Data!$B:$CP,Daily!FJ$10,0)+VLOOKUP($IF222,Data!$B:$CP,Daily!JI$10,0))/BK$142</f>
      </c>
      <c r="BL222" s="14">
        <f>(VLOOKUP($EG222,Data!$B:$CP,Daily!FK$10,0)+VLOOKUP($IF222,Data!$B:$CP,Daily!JJ$10,0))/BL$142</f>
      </c>
      <c r="BM222" s="14">
        <f>(VLOOKUP($EG222,Data!$B:$CP,Daily!FL$10,0)+VLOOKUP($IF222,Data!$B:$CP,Daily!JK$10,0))/BM$142</f>
      </c>
      <c r="BN222" s="14">
        <f>(VLOOKUP($EG222,Data!$B:$CP,Daily!FM$10,0)+VLOOKUP($IF222,Data!$B:$CP,Daily!JL$10,0))/BN$142</f>
      </c>
      <c r="BO222" s="14">
        <f>(VLOOKUP($EG222,Data!$B:$CP,Daily!FN$10,0)+VLOOKUP($IF222,Data!$B:$CP,Daily!JM$10,0))/BO$142</f>
      </c>
      <c r="BP222" s="14">
        <f>(VLOOKUP($EG222,Data!$B:$CP,Daily!FO$10,0)+VLOOKUP($IF222,Data!$B:$CP,Daily!JN$10,0))/BP$142</f>
      </c>
      <c r="BQ222" s="14">
        <f>(VLOOKUP($EG222,Data!$B:$CP,Daily!FP$10,0)+VLOOKUP($IF222,Data!$B:$CP,Daily!JO$10,0))/BQ$142</f>
      </c>
      <c r="BR222" s="14">
        <f>(VLOOKUP($EG222,Data!$B:$CP,Daily!FQ$10,0)+VLOOKUP($IF222,Data!$B:$CP,Daily!JP$10,0))/BR$142</f>
      </c>
      <c r="BS222" s="14">
        <f>(VLOOKUP($EG222,Data!$B:$CP,Daily!FR$10,0)+VLOOKUP($IF222,Data!$B:$CP,Daily!JQ$10,0))/BS$142</f>
      </c>
      <c r="BT222" s="14">
        <f>(VLOOKUP($EG222,Data!$B:$CP,Daily!FS$10,0)+VLOOKUP($IF222,Data!$B:$CP,Daily!JR$10,0))/BT$142</f>
      </c>
      <c r="BU222" s="14">
        <f>(VLOOKUP($EG222,Data!$B:$CP,Daily!FT$10,0)+VLOOKUP($IF222,Data!$B:$CP,Daily!JS$10,0))/BU$142</f>
      </c>
      <c r="BV222" s="14">
        <f>(VLOOKUP($EG222,Data!$B:$CP,Daily!FU$10,0)+VLOOKUP($IF222,Data!$B:$CP,Daily!JT$10,0))/BV$142</f>
      </c>
      <c r="BW222" s="14">
        <f>(VLOOKUP($EG222,Data!$B:$CP,Daily!FV$10,0)+VLOOKUP($IF222,Data!$B:$CP,Daily!JU$10,0))/BW$142</f>
      </c>
      <c r="BX222" s="14">
        <f>(VLOOKUP($EG222,Data!$B:$CP,Daily!FW$10,0)+VLOOKUP($IF222,Data!$B:$CP,Daily!JV$10,0))/BX$142</f>
      </c>
      <c r="BY222" s="14">
        <f>(VLOOKUP($EG222,Data!$B:$CP,Daily!FX$10,0)+VLOOKUP($IF222,Data!$B:$CP,Daily!JW$10,0))/BY$142</f>
      </c>
      <c r="BZ222" s="14">
        <f>(VLOOKUP($EG222,Data!$B:$CP,Daily!FY$10,0)+VLOOKUP($IF222,Data!$B:$CP,Daily!JX$10,0))/BZ$142</f>
      </c>
      <c r="CA222" s="14">
        <f>(VLOOKUP($EG222,Data!$B:$CP,Daily!FZ$10,0)+VLOOKUP($IF222,Data!$B:$CP,Daily!JY$10,0))/CA$142</f>
      </c>
      <c r="CB222" s="14">
        <f>(VLOOKUP($EG222,Data!$B:$CP,Daily!GA$10,0)+VLOOKUP($IF222,Data!$B:$CP,Daily!JZ$10,0))/CB$142</f>
      </c>
      <c r="CC222" s="14">
        <f>(VLOOKUP($EG222,Data!$B:$CP,Daily!GB$10,0)+VLOOKUP($IF222,Data!$B:$CP,Daily!KA$10,0))/CC$142</f>
      </c>
      <c r="CD222" s="14">
        <f>(VLOOKUP($EG222,Data!$B:$CP,Daily!GC$10,0)+VLOOKUP($IF222,Data!$B:$CP,Daily!KB$10,0))/CD$142</f>
      </c>
      <c r="CE222" s="14">
        <f>(VLOOKUP($EG222,Data!$B:$CP,Daily!GD$10,0)+VLOOKUP($IF222,Data!$B:$CP,Daily!KC$10,0))/CE$142</f>
      </c>
      <c r="CF222" s="14">
        <f>(VLOOKUP($EG222,Data!$B:$CP,Daily!GE$10,0)+VLOOKUP($IF222,Data!$B:$CP,Daily!KD$10,0))/CF$142</f>
      </c>
      <c r="CG222" s="14">
        <f>(VLOOKUP($EG222,Data!$B:$CP,Daily!GF$10,0)+VLOOKUP($IF222,Data!$B:$CP,Daily!KE$10,0))/CG$142</f>
      </c>
      <c r="CH222" s="14">
        <f>(VLOOKUP($EG222,Data!$B:$CP,Daily!GG$10,0)+VLOOKUP($IF222,Data!$B:$CP,Daily!KF$10,0))/CH$142</f>
      </c>
      <c r="CI222" s="14">
        <f>(VLOOKUP($EG222,Data!$B:$CP,Daily!GH$10,0)+VLOOKUP($IF222,Data!$B:$CP,Daily!KG$10,0))/CI$142</f>
      </c>
      <c r="CJ222" s="14">
        <f>(VLOOKUP($EG222,Data!$B:$CP,Daily!GI$10,0)+VLOOKUP($IF222,Data!$B:$CP,Daily!KH$10,0))/CJ$142</f>
      </c>
      <c r="CK222" s="14">
        <f>(VLOOKUP($EG222,Data!$B:$CP,Daily!GJ$10,0)+VLOOKUP($IF222,Data!$B:$CP,Daily!KI$10,0))/CK$142</f>
      </c>
      <c r="CL222" s="14">
        <f>(VLOOKUP($EG222,Data!$B:$CP,Daily!GK$10,0)+VLOOKUP($IF222,Data!$B:$CP,Daily!KJ$10,0))/CL$142</f>
      </c>
      <c r="CM222" s="14">
        <f>(VLOOKUP($EG222,Data!$B:$CP,Daily!GL$10,0)+VLOOKUP($IF222,Data!$B:$CP,Daily!KK$10,0))/CM$142</f>
      </c>
      <c r="CN222" s="14">
        <f>(VLOOKUP($EG222,Data!$B:$CP,Daily!GM$10,0)+VLOOKUP($IF222,Data!$B:$CP,Daily!KL$10,0))/CN$142</f>
      </c>
      <c r="CO222" s="14">
        <f>(VLOOKUP($EG222,Data!$B:$CP,Daily!GN$10,0)+VLOOKUP($IF222,Data!$B:$CP,Daily!KM$10,0))/CO$142</f>
      </c>
      <c r="CP222" s="14">
        <f>(VLOOKUP($EG222,Data!$B:$CP,Daily!GO$10,0)+VLOOKUP($IF222,Data!$B:$CP,Daily!KN$10,0))/CP$142</f>
      </c>
      <c r="CQ222" s="14">
        <f>(VLOOKUP($EG222,Data!$B:$CP,Daily!GP$10,0)+VLOOKUP($IF222,Data!$B:$CP,Daily!KO$10,0))/CQ$142</f>
      </c>
      <c r="CR222" s="14">
        <f>(VLOOKUP($EG222,Data!$B:$CP,Daily!GQ$10,0)+VLOOKUP($IF222,Data!$B:$CP,Daily!KP$10,0))/CR$142</f>
      </c>
      <c r="CS222" s="14">
        <f>(VLOOKUP($EG222,Data!$B:$CP,Daily!GR$10,0)+VLOOKUP($IF222,Data!$B:$CP,Daily!KQ$10,0))/CS$142</f>
      </c>
      <c r="CT222" s="14">
        <f>(VLOOKUP($EG222,Data!$B:$CP,Daily!GS$10,0)+VLOOKUP($IF222,Data!$B:$CP,Daily!KR$10,0))/CT$142</f>
      </c>
      <c r="CU222" s="14">
        <f>(VLOOKUP($EG222,Data!$B:$CP,Daily!GT$10,0)+VLOOKUP($IF222,Data!$B:$CP,Daily!KS$10,0))/CU$142</f>
      </c>
      <c r="CV222" s="14">
        <f>(VLOOKUP($EG222,Data!$B:$CP,Daily!GU$10,0)+VLOOKUP($IF222,Data!$B:$CP,Daily!KT$10,0))/CV$142</f>
      </c>
      <c r="CW222" s="14">
        <f>(VLOOKUP($EG222,Data!$B:$CP,Daily!GV$10,0)+VLOOKUP($IF222,Data!$B:$CP,Daily!KU$10,0))/CW$142</f>
      </c>
      <c r="CX222" s="14">
        <f>(VLOOKUP($EG222,Data!$B:$CP,Daily!GW$10,0)+VLOOKUP($IF222,Data!$B:$CP,Daily!KV$10,0))/CX$142</f>
      </c>
      <c r="CY222" s="14">
        <f>(VLOOKUP($EG222,Data!$B:$CP,Daily!GX$10,0)+VLOOKUP($IF222,Data!$B:$CP,Daily!KW$10,0))/CY$142</f>
      </c>
      <c r="CZ222" s="14">
        <f>(VLOOKUP($EG222,Data!$B:$CP,Daily!GY$10,0)+VLOOKUP($IF222,Data!$B:$CP,Daily!KX$10,0))/CZ$142</f>
      </c>
      <c r="DA222" s="14">
        <f>(VLOOKUP($EG222,Data!$B:$CP,Daily!GZ$10,0)+VLOOKUP($IF222,Data!$B:$CP,Daily!KY$10,0))/DA$142</f>
      </c>
      <c r="DB222" s="14">
        <f>(VLOOKUP($EG222,Data!$B:$CP,Daily!HA$10,0)+VLOOKUP($IF222,Data!$B:$CP,Daily!KZ$10,0))/DB$142</f>
      </c>
      <c r="DC222" s="14">
        <f>(VLOOKUP($EG222,Data!$B:$CP,Daily!HB$10,0)+VLOOKUP($IF222,Data!$B:$CP,Daily!LA$10,0))/DC$142</f>
      </c>
      <c r="DD222" s="14">
        <f>(VLOOKUP($EG222,Data!$B:$CP,Daily!HC$10,0)+VLOOKUP($IF222,Data!$B:$CP,Daily!LB$10,0))/DD$142</f>
      </c>
      <c r="DE222" s="14">
        <f>(VLOOKUP($EG222,Data!$B:$CP,Daily!HD$10,0)+VLOOKUP($IF222,Data!$B:$CP,Daily!LC$10,0))/DE$142</f>
      </c>
      <c r="DF222" s="14">
        <f>(VLOOKUP($EG222,Data!$B:$CP,Daily!HE$10,0)+VLOOKUP($IF222,Data!$B:$CP,Daily!LD$10,0))/DF$142</f>
      </c>
      <c r="DG222" s="14">
        <f>(VLOOKUP($EG222,Data!$B:$CP,Daily!HF$10,0)+VLOOKUP($IF222,Data!$B:$CP,Daily!LE$10,0))/DG$142</f>
      </c>
      <c r="DH222" s="14">
        <f>(VLOOKUP($EG222,Data!$B:$CP,Daily!HG$10,0)+VLOOKUP($IF222,Data!$B:$CP,Daily!LF$10,0))/DH$142</f>
      </c>
      <c r="DI222" s="14">
        <f>(VLOOKUP($EG222,Data!$B:$CP,Daily!HH$10,0)+VLOOKUP($IF222,Data!$B:$CP,Daily!LG$10,0))/DI$142</f>
      </c>
      <c r="DJ222" s="14">
        <f>(VLOOKUP($EG222,Data!$B:$CP,Daily!HI$10,0)+VLOOKUP($IF222,Data!$B:$CP,Daily!LH$10,0))/DJ$142</f>
      </c>
      <c r="DK222" s="14">
        <f>(VLOOKUP($EG222,Data!$B:$CP,Daily!HJ$10,0)+VLOOKUP($IF222,Data!$B:$CP,Daily!LI$10,0))/DK$142</f>
      </c>
      <c r="DL222" s="14">
        <f>(VLOOKUP($EG222,Data!$B:$CP,Daily!HK$10,0)+VLOOKUP($IF222,Data!$B:$CP,Daily!LJ$10,0))/DL$142</f>
      </c>
      <c r="DM222" s="14">
        <f>(VLOOKUP($EG222,Data!$B:$CP,Daily!HL$10,0)+VLOOKUP($IF222,Data!$B:$CP,Daily!LK$10,0))/DM$142</f>
      </c>
      <c r="DN222" s="14">
        <f>(VLOOKUP($EG222,Data!$B:$CP,Daily!HM$10,0)+VLOOKUP($IF222,Data!$B:$CP,Daily!LL$10,0))/DN$142</f>
      </c>
      <c r="DO222" s="14">
        <f>(VLOOKUP($EG222,Data!$B:$CP,Daily!HN$10,0)+VLOOKUP($IF222,Data!$B:$CP,Daily!LM$10,0))/DO$142</f>
      </c>
      <c r="DP222" s="14">
        <f>(VLOOKUP($EG222,Data!$B:$CP,Daily!HO$10,0)+VLOOKUP($IF222,Data!$B:$CP,Daily!LN$10,0))/DP$142</f>
      </c>
      <c r="DQ222" s="14">
        <f>(VLOOKUP($EG222,Data!$B:$CP,Daily!HP$10,0)+VLOOKUP($IF222,Data!$B:$CP,Daily!LO$10,0))/DQ$142</f>
      </c>
      <c r="DR222" s="14">
        <f>(VLOOKUP($EG222,Data!$B:$CP,Daily!HQ$10,0)+VLOOKUP($IF222,Data!$B:$CP,Daily!LP$10,0))/DR$142</f>
      </c>
      <c r="DS222" s="14">
        <f>(VLOOKUP($EG222,Data!$B:$CP,Daily!HR$10,0)+VLOOKUP($IF222,Data!$B:$CP,Daily!LQ$10,0))/DS$142</f>
      </c>
      <c r="DT222" s="14">
        <f>(VLOOKUP($EG222,Data!$B:$CP,Daily!HS$10,0)+VLOOKUP($IF222,Data!$B:$CP,Daily!LR$10,0))/DT$142</f>
      </c>
      <c r="DU222" s="14">
        <f>(VLOOKUP($EG222,Data!$B:$CP,Daily!HT$10,0)+VLOOKUP($IF222,Data!$B:$CP,Daily!LS$10,0))/DU$142</f>
      </c>
      <c r="DV222" s="18"/>
      <c r="DW222" s="14">
        <f t="shared" si="1899"/>
      </c>
      <c r="DX222" s="14">
        <f t="shared" si="1900"/>
      </c>
      <c r="DY222" s="14">
        <f t="shared" si="3326"/>
      </c>
      <c r="DZ222" s="14">
        <f t="shared" si="3327"/>
      </c>
      <c r="EA222" s="14">
        <f t="shared" si="3328"/>
      </c>
      <c r="EB222" s="18"/>
      <c r="EC222" s="14">
        <f t="shared" si="3362"/>
      </c>
      <c r="ED222" s="14">
        <f t="shared" ref="ED222" si="3414">SUMPRODUCT(DN222:DT222,DN$142:DT$142)/SUM(DN$142:DT$142)</f>
      </c>
      <c r="EE222" s="14">
        <f t="shared" ref="EE222" si="3415">SUMPRODUCT(CR222:DT222,CR$142:DT$142)/SUM(CR$142:DT$142)</f>
      </c>
      <c r="EF222" s="16"/>
      <c r="EG222" s="9" t="s">
        <v>782</v>
      </c>
      <c r="EH222" s="9" t="s">
        <v>132</v>
      </c>
      <c r="EI222" s="14">
        <f>VLOOKUP($EG222,Data!$B:$CP,Daily!EI$10,0)/EI$142</f>
      </c>
      <c r="EJ222" s="14">
        <f>VLOOKUP($EG222,Data!$B:$CP,Daily!EJ$10,0)/EJ$142</f>
      </c>
      <c r="EK222" s="14">
        <f>VLOOKUP($EG222,Data!$B:$CP,Daily!EK$10,0)/EK$142</f>
      </c>
      <c r="EL222" s="14">
        <f>VLOOKUP($EG222,Data!$B:$CP,Daily!EL$10,0)/EL$142</f>
      </c>
      <c r="EM222" s="14">
        <f>VLOOKUP($EG222,Data!$B:$CP,Daily!EM$10,0)/EM$142</f>
      </c>
      <c r="EN222" s="14">
        <f>VLOOKUP($EG222,Data!$B:$CP,Daily!EN$10,0)/EN$142</f>
      </c>
      <c r="EO222" s="14">
        <f>VLOOKUP($EG222,Data!$B:$CP,Daily!EO$10,0)/EO$142</f>
      </c>
      <c r="EP222" s="14">
        <f>VLOOKUP($EG222,Data!$B:$CP,Daily!EP$10,0)/EP$142</f>
      </c>
      <c r="EQ222" s="14">
        <f>VLOOKUP($EG222,Data!$B:$CP,Daily!EQ$10,0)/EQ$142</f>
      </c>
      <c r="ER222" s="14">
        <f>VLOOKUP($EG222,Data!$B:$CP,Daily!ER$10,0)/ER$142</f>
      </c>
      <c r="ES222" s="14">
        <f>VLOOKUP($EG222,Data!$B:$CP,Daily!ES$10,0)/ES$142</f>
      </c>
      <c r="ET222" s="14">
        <f>VLOOKUP($EG222,Data!$B:$CP,Daily!ET$10,0)/ET$142</f>
      </c>
      <c r="EU222" s="14">
        <f>VLOOKUP($EG222,Data!$B:$CP,Daily!EU$10,0)/EU$142</f>
      </c>
      <c r="EV222" s="14">
        <f>VLOOKUP($EG222,Data!$B:$CP,Daily!EV$10,0)/EV$142</f>
      </c>
      <c r="EW222" s="14">
        <f>VLOOKUP($EG222,Data!$B:$CP,Daily!EW$10,0)/EW$142</f>
      </c>
      <c r="EX222" s="14">
        <f>VLOOKUP($EG222,Data!$B:$CP,Daily!EX$10,0)/EX$142</f>
      </c>
      <c r="EY222" s="14">
        <f>VLOOKUP($EG222,Data!$B:$CP,Daily!EY$10,0)/EY$142</f>
      </c>
      <c r="EZ222" s="14">
        <f>VLOOKUP($EG222,Data!$B:$CP,Daily!EZ$10,0)/EZ$142</f>
      </c>
      <c r="FA222" s="14">
        <f>VLOOKUP($EG222,Data!$B:$CP,Daily!FA$10,0)/FA$142</f>
      </c>
      <c r="FB222" s="14">
        <f>VLOOKUP($EG222,Data!$B:$CP,Daily!FB$10,0)/FB$142</f>
      </c>
      <c r="FC222" s="14">
        <f>VLOOKUP($EG222,Data!$B:$CP,Daily!FC$10,0)/FC$142</f>
      </c>
      <c r="FD222" s="14">
        <f>VLOOKUP($EG222,Data!$B:$CP,Daily!FD$10,0)/FD$142</f>
      </c>
      <c r="FE222" s="14">
        <f>VLOOKUP($EG222,Data!$B:$CP,Daily!FE$10,0)/FE$142</f>
      </c>
      <c r="FF222" s="14">
        <f>VLOOKUP($EG222,Data!$B:$CP,Daily!FF$10,0)/FF$142</f>
      </c>
      <c r="FG222" s="14">
        <f>VLOOKUP($EG222,Data!$B:$CP,Daily!FG$10,0)/FG$142</f>
      </c>
      <c r="FH222" s="14">
        <f>VLOOKUP($EG222,Data!$B:$CP,Daily!FH$10,0)/FH$142</f>
      </c>
      <c r="FI222" s="14">
        <f>VLOOKUP($EG222,Data!$B:$CP,Daily!FI$10,0)/FI$142</f>
      </c>
      <c r="FJ222" s="14">
        <f>VLOOKUP($EG222,Data!$B:$CP,Daily!FJ$10,0)/FJ$142</f>
      </c>
      <c r="FK222" s="14">
        <f>VLOOKUP($EG222,Data!$B:$CP,Daily!FK$10,0)/FK$142</f>
      </c>
      <c r="FL222" s="14">
        <f>VLOOKUP($EG222,Data!$B:$CP,Daily!FL$10,0)/FL$142</f>
      </c>
      <c r="FM222" s="14">
        <f>VLOOKUP($EG222,Data!$B:$CP,Daily!FM$10,0)/FM$142</f>
      </c>
      <c r="FN222" s="14">
        <f>VLOOKUP($EG222,Data!$B:$CP,Daily!FN$10,0)/FN$142</f>
      </c>
      <c r="FO222" s="14">
        <f>VLOOKUP($EG222,Data!$B:$CP,Daily!FO$10,0)/FO$142</f>
      </c>
      <c r="FP222" s="14">
        <f>VLOOKUP($EG222,Data!$B:$CP,Daily!FP$10,0)/FP$142</f>
      </c>
      <c r="FQ222" s="14">
        <f>VLOOKUP($EG222,Data!$B:$CP,Daily!FQ$10,0)/FQ$142</f>
      </c>
      <c r="FR222" s="14">
        <f>VLOOKUP($EG222,Data!$B:$CP,Daily!FR$10,0)/FR$142</f>
      </c>
      <c r="FS222" s="14">
        <f>VLOOKUP($EG222,Data!$B:$CP,Daily!FS$10,0)/FS$142</f>
      </c>
      <c r="FT222" s="14">
        <f>VLOOKUP($EG222,Data!$B:$CP,Daily!FT$10,0)/FT$142</f>
      </c>
      <c r="FU222" s="14">
        <f>VLOOKUP($EG222,Data!$B:$CP,Daily!FU$10,0)/FU$142</f>
      </c>
      <c r="FV222" s="14">
        <f>VLOOKUP($EG222,Data!$B:$CP,Daily!FV$10,0)/FV$142</f>
      </c>
      <c r="FW222" s="14">
        <f>VLOOKUP($EG222,Data!$B:$CP,Daily!FW$10,0)/FW$142</f>
      </c>
      <c r="FX222" s="14">
        <f>VLOOKUP($EG222,Data!$B:$CP,Daily!FX$10,0)/FX$142</f>
      </c>
      <c r="FY222" s="14">
        <f>VLOOKUP($EG222,Data!$B:$CP,Daily!FY$10,0)/FY$142</f>
      </c>
      <c r="FZ222" s="14">
        <f>VLOOKUP($EG222,Data!$B:$CP,Daily!FZ$10,0)/FZ$142</f>
      </c>
      <c r="GA222" s="14">
        <f>VLOOKUP($EG222,Data!$B:$CP,Daily!GA$10,0)/GA$142</f>
      </c>
      <c r="GB222" s="14">
        <f>VLOOKUP($EG222,Data!$B:$CP,Daily!GB$10,0)/GB$142</f>
      </c>
      <c r="GC222" s="14">
        <f>VLOOKUP($EG222,Data!$B:$CP,Daily!GC$10,0)/GC$142</f>
      </c>
      <c r="GD222" s="14">
        <f>VLOOKUP($EG222,Data!$B:$CP,Daily!GD$10,0)/GD$142</f>
      </c>
      <c r="GE222" s="14">
        <f>VLOOKUP($EG222,Data!$B:$CP,Daily!GE$10,0)/GE$142</f>
      </c>
      <c r="GF222" s="14">
        <f>VLOOKUP($EG222,Data!$B:$CP,Daily!GF$10,0)/GF$142</f>
      </c>
      <c r="GG222" s="14">
        <f>VLOOKUP($EG222,Data!$B:$CP,Daily!GG$10,0)/GG$142</f>
      </c>
      <c r="GH222" s="14">
        <f>VLOOKUP($EG222,Data!$B:$CP,Daily!GH$10,0)/GH$142</f>
      </c>
      <c r="GI222" s="14">
        <f>VLOOKUP($EG222,Data!$B:$CP,Daily!GI$10,0)/GI$142</f>
      </c>
      <c r="GJ222" s="14">
        <f>VLOOKUP($EG222,Data!$B:$CP,Daily!GJ$10,0)/GJ$142</f>
      </c>
      <c r="GK222" s="14">
        <f>VLOOKUP($EG222,Data!$B:$CP,Daily!GK$10,0)/GK$142</f>
      </c>
      <c r="GL222" s="14">
        <f>VLOOKUP($EG222,Data!$B:$CP,Daily!GL$10,0)/GL$142</f>
      </c>
      <c r="GM222" s="14">
        <f>VLOOKUP($EG222,Data!$B:$CP,Daily!GM$10,0)/GM$142</f>
      </c>
      <c r="GN222" s="14">
        <f>VLOOKUP($EG222,Data!$B:$CP,Daily!GN$10,0)/GN$142</f>
      </c>
      <c r="GO222" s="14">
        <f>VLOOKUP($EG222,Data!$B:$CP,Daily!GO$10,0)/GO$142</f>
      </c>
      <c r="GP222" s="14">
        <f>VLOOKUP($EG222,Data!$B:$CP,Daily!GP$10,0)/GP$142</f>
      </c>
      <c r="GQ222" s="14">
        <f>VLOOKUP($EG222,Data!$B:$CP,Daily!GQ$10,0)/GQ$142</f>
      </c>
      <c r="GR222" s="14">
        <f>VLOOKUP($EG222,Data!$B:$CP,Daily!GR$10,0)/GR$142</f>
      </c>
      <c r="GS222" s="14">
        <f>VLOOKUP($EG222,Data!$B:$CP,Daily!GS$10,0)/GS$142</f>
      </c>
      <c r="GT222" s="14">
        <f>VLOOKUP($EG222,Data!$B:$CP,Daily!GT$10,0)/GT$142</f>
      </c>
      <c r="GU222" s="14">
        <f>VLOOKUP($EG222,Data!$B:$CP,Daily!GU$10,0)/GU$142</f>
      </c>
      <c r="GV222" s="14">
        <f>VLOOKUP($EG222,Data!$B:$CP,Daily!GV$10,0)/GV$142</f>
      </c>
      <c r="GW222" s="14">
        <f>VLOOKUP($EG222,Data!$B:$CP,Daily!GW$10,0)/GW$142</f>
      </c>
      <c r="GX222" s="14">
        <f>VLOOKUP($EG222,Data!$B:$CP,Daily!GX$10,0)/GX$142</f>
      </c>
      <c r="GY222" s="14">
        <f>VLOOKUP($EG222,Data!$B:$CP,Daily!GY$10,0)/GY$142</f>
      </c>
      <c r="GZ222" s="14">
        <f>VLOOKUP($EG222,Data!$B:$CP,Daily!GZ$10,0)/GZ$142</f>
      </c>
      <c r="HA222" s="14">
        <f>VLOOKUP($EG222,Data!$B:$CP,Daily!HA$10,0)/HA$142</f>
      </c>
      <c r="HB222" s="14">
        <f>VLOOKUP($EG222,Data!$B:$CP,Daily!HB$10,0)/HB$142</f>
      </c>
      <c r="HC222" s="14">
        <f>VLOOKUP($EG222,Data!$B:$CP,Daily!HC$10,0)/HC$142</f>
      </c>
      <c r="HD222" s="14">
        <f>VLOOKUP($EG222,Data!$B:$CP,Daily!HD$10,0)/HD$142</f>
      </c>
      <c r="HE222" s="14">
        <f>VLOOKUP($EG222,Data!$B:$CP,Daily!HE$10,0)/HE$142</f>
      </c>
      <c r="HF222" s="14">
        <f>VLOOKUP($EG222,Data!$B:$CP,Daily!HF$10,0)/HF$142</f>
      </c>
      <c r="HG222" s="14">
        <f>VLOOKUP($EG222,Data!$B:$CP,Daily!HG$10,0)/HG$142</f>
      </c>
      <c r="HH222" s="14">
        <f>VLOOKUP($EG222,Data!$B:$CP,Daily!HH$10,0)/HH$142</f>
      </c>
      <c r="HI222" s="14">
        <f>VLOOKUP($EG222,Data!$B:$CP,Daily!HI$10,0)/HI$142</f>
      </c>
      <c r="HJ222" s="14">
        <f>VLOOKUP($EG222,Data!$B:$CP,Daily!HJ$10,0)/HJ$142</f>
      </c>
      <c r="HK222" s="14">
        <f>VLOOKUP($EG222,Data!$B:$CP,Daily!HK$10,0)/HK$142</f>
      </c>
      <c r="HL222" s="14">
        <f>VLOOKUP($EG222,Data!$B:$CP,Daily!HL$10,0)/HL$142</f>
      </c>
      <c r="HM222" s="14">
        <f>VLOOKUP($EG222,Data!$B:$CP,Daily!HM$10,0)/HM$142</f>
      </c>
      <c r="HN222" s="14">
        <f>VLOOKUP($EG222,Data!$B:$CP,Daily!HN$10,0)/HN$142</f>
      </c>
      <c r="HO222" s="14">
        <f>VLOOKUP($EG222,Data!$B:$CP,Daily!HO$10,0)/HO$142</f>
      </c>
      <c r="HP222" s="14">
        <f>VLOOKUP($EG222,Data!$B:$CP,Daily!HP$10,0)/HP$142</f>
      </c>
      <c r="HQ222" s="14">
        <f>VLOOKUP($EG222,Data!$B:$CP,Daily!HQ$10,0)/HQ$142</f>
      </c>
      <c r="HR222" s="14">
        <f>VLOOKUP($EG222,Data!$B:$CP,Daily!HR$10,0)/HR$142</f>
      </c>
      <c r="HS222" s="14">
        <f>VLOOKUP($EG222,Data!$B:$CP,Daily!HS$10,0)/HS$142</f>
      </c>
      <c r="HT222" s="14">
        <f>VLOOKUP($EG222,Data!$B:$CP,Daily!HT$10,0)/HT$142</f>
      </c>
      <c r="HU222" s="17"/>
      <c r="HV222" s="52">
        <f t="shared" si="1902"/>
      </c>
      <c r="HW222" s="52">
        <f t="shared" si="1903"/>
      </c>
      <c r="HX222" s="52">
        <f t="shared" si="3401"/>
      </c>
      <c r="HY222" s="52">
        <f t="shared" si="3402"/>
      </c>
      <c r="HZ222" s="52">
        <f t="shared" si="3403"/>
      </c>
      <c r="IA222" s="55"/>
      <c r="IB222" s="14">
        <f t="shared" si="3404"/>
      </c>
      <c r="IC222" s="14">
        <f t="shared" ref="IC222" si="3416">SUMPRODUCT(HM222:HS222,HM$142:HS$142)/SUM(HM$142:HS$142)</f>
      </c>
      <c r="ID222" s="14">
        <f t="shared" ref="ID222" si="3417">SUMPRODUCT(GQ222:HS222,GQ$142:HS$142)/SUM(GQ$142:HS$142)</f>
      </c>
      <c r="IE222" s="16"/>
      <c r="IF222" s="9" t="s">
        <v>783</v>
      </c>
      <c r="IG222" s="9" t="s">
        <v>132</v>
      </c>
      <c r="IH222" s="14">
        <f>VLOOKUP($IF222,Data!$B:$CP,Daily!IH$10,0)/IH$142</f>
      </c>
      <c r="II222" s="14">
        <f>VLOOKUP($IF222,Data!$B:$CP,Daily!II$10,0)/II$142</f>
      </c>
      <c r="IJ222" s="14">
        <f>VLOOKUP($IF222,Data!$B:$CP,Daily!IJ$10,0)/IJ$142</f>
      </c>
      <c r="IK222" s="14">
        <f>VLOOKUP($IF222,Data!$B:$CP,Daily!IK$10,0)/IK$142</f>
      </c>
      <c r="IL222" s="14">
        <f>VLOOKUP($IF222,Data!$B:$CP,Daily!IL$10,0)/IL$142</f>
      </c>
      <c r="IM222" s="14">
        <f>VLOOKUP($IF222,Data!$B:$CP,Daily!IM$10,0)/IM$142</f>
      </c>
      <c r="IN222" s="14">
        <f>VLOOKUP($IF222,Data!$B:$CP,Daily!IN$10,0)/IN$142</f>
      </c>
      <c r="IO222" s="14">
        <f>VLOOKUP($IF222,Data!$B:$CP,Daily!IO$10,0)/IO$142</f>
      </c>
      <c r="IP222" s="14">
        <f>VLOOKUP($IF222,Data!$B:$CP,Daily!IP$10,0)/IP$142</f>
      </c>
      <c r="IQ222" s="14">
        <f>VLOOKUP($IF222,Data!$B:$CP,Daily!IQ$10,0)/IQ$142</f>
      </c>
      <c r="IR222" s="14">
        <f>VLOOKUP($IF222,Data!$B:$CP,Daily!IR$10,0)/IR$142</f>
      </c>
      <c r="IS222" s="14">
        <f>VLOOKUP($IF222,Data!$B:$CP,Daily!IS$10,0)/IS$142</f>
      </c>
      <c r="IT222" s="14">
        <f>VLOOKUP($IF222,Data!$B:$CP,Daily!IT$10,0)/IT$142</f>
      </c>
      <c r="IU222" s="14">
        <f>VLOOKUP($IF222,Data!$B:$CP,Daily!IU$10,0)/IU$142</f>
      </c>
      <c r="IV222" s="14">
        <f>VLOOKUP($IF222,Data!$B:$CP,Daily!IV$10,0)/IV$142</f>
      </c>
      <c r="IW222" s="14">
        <f>VLOOKUP($IF222,Data!$B:$CP,Daily!IW$10,0)/IW$142</f>
      </c>
      <c r="IX222" s="14">
        <f>VLOOKUP($IF222,Data!$B:$CP,Daily!IX$10,0)/IX$142</f>
      </c>
      <c r="IY222" s="14">
        <f>VLOOKUP($IF222,Data!$B:$CP,Daily!IY$10,0)/IY$142</f>
      </c>
      <c r="IZ222" s="14">
        <f>VLOOKUP($IF222,Data!$B:$CP,Daily!IZ$10,0)/IZ$142</f>
      </c>
      <c r="JA222" s="14">
        <f>VLOOKUP($IF222,Data!$B:$CP,Daily!JA$10,0)/JA$142</f>
      </c>
      <c r="JB222" s="14">
        <f>VLOOKUP($IF222,Data!$B:$CP,Daily!JB$10,0)/JB$142</f>
      </c>
      <c r="JC222" s="14">
        <f>VLOOKUP($IF222,Data!$B:$CP,Daily!JC$10,0)/JC$142</f>
      </c>
      <c r="JD222" s="14">
        <f>VLOOKUP($IF222,Data!$B:$CP,Daily!JD$10,0)/JD$142</f>
      </c>
      <c r="JE222" s="14">
        <f>VLOOKUP($IF222,Data!$B:$CP,Daily!JE$10,0)/JE$142</f>
      </c>
      <c r="JF222" s="14">
        <f>VLOOKUP($IF222,Data!$B:$CP,Daily!JF$10,0)/JF$142</f>
      </c>
      <c r="JG222" s="14">
        <f>VLOOKUP($IF222,Data!$B:$CP,Daily!JG$10,0)/JG$142</f>
      </c>
      <c r="JH222" s="14">
        <f>VLOOKUP($IF222,Data!$B:$CP,Daily!JH$10,0)/JH$142</f>
      </c>
      <c r="JI222" s="14">
        <f>VLOOKUP($IF222,Data!$B:$CP,Daily!JI$10,0)/JI$142</f>
      </c>
      <c r="JJ222" s="14">
        <f>VLOOKUP($IF222,Data!$B:$CP,Daily!JJ$10,0)/JJ$142</f>
      </c>
      <c r="JK222" s="14">
        <f>VLOOKUP($IF222,Data!$B:$CP,Daily!JK$10,0)/JK$142</f>
      </c>
      <c r="JL222" s="14">
        <f>VLOOKUP($IF222,Data!$B:$CP,Daily!JL$10,0)/JL$142</f>
      </c>
      <c r="JM222" s="14">
        <f>VLOOKUP($IF222,Data!$B:$CP,Daily!JM$10,0)/JM$142</f>
      </c>
      <c r="JN222" s="14">
        <f>VLOOKUP($IF222,Data!$B:$CP,Daily!JN$10,0)/JN$142</f>
      </c>
      <c r="JO222" s="14">
        <f>VLOOKUP($IF222,Data!$B:$CP,Daily!JO$10,0)/JO$142</f>
      </c>
      <c r="JP222" s="14">
        <f>VLOOKUP($IF222,Data!$B:$CP,Daily!JP$10,0)/JP$142</f>
      </c>
      <c r="JQ222" s="14">
        <f>VLOOKUP($IF222,Data!$B:$CP,Daily!JQ$10,0)/JQ$142</f>
      </c>
      <c r="JR222" s="14">
        <f>VLOOKUP($IF222,Data!$B:$CP,Daily!JR$10,0)/JR$142</f>
      </c>
      <c r="JS222" s="14">
        <f>VLOOKUP($IF222,Data!$B:$CP,Daily!JS$10,0)/JS$142</f>
      </c>
      <c r="JT222" s="14">
        <f>VLOOKUP($IF222,Data!$B:$CP,Daily!JT$10,0)/JT$142</f>
      </c>
      <c r="JU222" s="14">
        <f>VLOOKUP($IF222,Data!$B:$CP,Daily!JU$10,0)/JU$142</f>
      </c>
      <c r="JV222" s="14">
        <f>VLOOKUP($IF222,Data!$B:$CP,Daily!JV$10,0)/JV$142</f>
      </c>
      <c r="JW222" s="14">
        <f>VLOOKUP($IF222,Data!$B:$CP,Daily!JW$10,0)/JW$142</f>
      </c>
      <c r="JX222" s="14">
        <f>VLOOKUP($IF222,Data!$B:$CP,Daily!JX$10,0)/JX$142</f>
      </c>
      <c r="JY222" s="14">
        <f>VLOOKUP($IF222,Data!$B:$CP,Daily!JY$10,0)/JY$142</f>
      </c>
      <c r="JZ222" s="14">
        <f>VLOOKUP($IF222,Data!$B:$CP,Daily!JZ$10,0)/JZ$142</f>
      </c>
      <c r="KA222" s="14">
        <f>VLOOKUP($IF222,Data!$B:$CP,Daily!KA$10,0)/KA$142</f>
      </c>
      <c r="KB222" s="14">
        <f>VLOOKUP($IF222,Data!$B:$CP,Daily!KB$10,0)/KB$142</f>
      </c>
      <c r="KC222" s="14">
        <f>VLOOKUP($IF222,Data!$B:$CP,Daily!KC$10,0)/KC$142</f>
      </c>
      <c r="KD222" s="14">
        <f>VLOOKUP($IF222,Data!$B:$CP,Daily!KD$10,0)/KD$142</f>
      </c>
      <c r="KE222" s="14">
        <f>VLOOKUP($IF222,Data!$B:$CP,Daily!KE$10,0)/KE$142</f>
      </c>
      <c r="KF222" s="14">
        <f>VLOOKUP($IF222,Data!$B:$CP,Daily!KF$10,0)/KF$142</f>
      </c>
      <c r="KG222" s="14">
        <f>VLOOKUP($IF222,Data!$B:$CP,Daily!KG$10,0)/KG$142</f>
      </c>
      <c r="KH222" s="14">
        <f>VLOOKUP($IF222,Data!$B:$CP,Daily!KH$10,0)/KH$142</f>
      </c>
      <c r="KI222" s="14">
        <f>VLOOKUP($IF222,Data!$B:$CP,Daily!KI$10,0)/KI$142</f>
      </c>
      <c r="KJ222" s="14">
        <f>VLOOKUP($IF222,Data!$B:$CP,Daily!KJ$10,0)/KJ$142</f>
      </c>
      <c r="KK222" s="14">
        <f>VLOOKUP($IF222,Data!$B:$CP,Daily!KK$10,0)/KK$142</f>
      </c>
      <c r="KL222" s="14">
        <f>VLOOKUP($IF222,Data!$B:$CP,Daily!KL$10,0)/KL$142</f>
      </c>
      <c r="KM222" s="14">
        <f>VLOOKUP($IF222,Data!$B:$CP,Daily!KM$10,0)/KM$142</f>
      </c>
      <c r="KN222" s="14">
        <f>VLOOKUP($IF222,Data!$B:$CP,Daily!KN$10,0)/KN$142</f>
      </c>
      <c r="KO222" s="14">
        <f>VLOOKUP($IF222,Data!$B:$CP,Daily!KO$10,0)/KO$142</f>
      </c>
      <c r="KP222" s="14">
        <f>VLOOKUP($IF222,Data!$B:$CP,Daily!KP$10,0)/KP$142</f>
      </c>
      <c r="KQ222" s="14">
        <f>VLOOKUP($IF222,Data!$B:$CP,Daily!KQ$10,0)/KQ$142</f>
      </c>
      <c r="KR222" s="14">
        <f>VLOOKUP($IF222,Data!$B:$CP,Daily!KR$10,0)/KR$142</f>
      </c>
      <c r="KS222" s="14">
        <f>VLOOKUP($IF222,Data!$B:$CP,Daily!KS$10,0)/KS$142</f>
      </c>
      <c r="KT222" s="14">
        <f>VLOOKUP($IF222,Data!$B:$CP,Daily!KT$10,0)/KT$142</f>
      </c>
      <c r="KU222" s="14">
        <f>VLOOKUP($IF222,Data!$B:$CP,Daily!KU$10,0)/KU$142</f>
      </c>
      <c r="KV222" s="14">
        <f>VLOOKUP($IF222,Data!$B:$CP,Daily!KV$10,0)/KV$142</f>
      </c>
      <c r="KW222" s="14">
        <f>VLOOKUP($IF222,Data!$B:$CP,Daily!KW$10,0)/KW$142</f>
      </c>
      <c r="KX222" s="14">
        <f>VLOOKUP($IF222,Data!$B:$CP,Daily!KX$10,0)/KX$142</f>
      </c>
      <c r="KY222" s="14">
        <f>VLOOKUP($IF222,Data!$B:$CP,Daily!KY$10,0)/KY$142</f>
      </c>
      <c r="KZ222" s="14">
        <f>VLOOKUP($IF222,Data!$B:$CP,Daily!KZ$10,0)/KZ$142</f>
      </c>
      <c r="LA222" s="14">
        <f>VLOOKUP($IF222,Data!$B:$CP,Daily!LA$10,0)/LA$142</f>
      </c>
      <c r="LB222" s="14">
        <f>VLOOKUP($IF222,Data!$B:$CP,Daily!LB$10,0)/LB$142</f>
      </c>
      <c r="LC222" s="14">
        <f>VLOOKUP($IF222,Data!$B:$CP,Daily!LC$10,0)/LC$142</f>
      </c>
      <c r="LD222" s="14">
        <f>VLOOKUP($IF222,Data!$B:$CP,Daily!LD$10,0)/LD$142</f>
      </c>
      <c r="LE222" s="14">
        <f>VLOOKUP($IF222,Data!$B:$CP,Daily!LE$10,0)/LE$142</f>
      </c>
      <c r="LF222" s="14">
        <f>VLOOKUP($IF222,Data!$B:$CP,Daily!LF$10,0)/LF$142</f>
      </c>
      <c r="LG222" s="14">
        <f>VLOOKUP($IF222,Data!$B:$CP,Daily!LG$10,0)/LG$142</f>
      </c>
      <c r="LH222" s="14">
        <f>VLOOKUP($IF222,Data!$B:$CP,Daily!LH$10,0)/LH$142</f>
      </c>
      <c r="LI222" s="14">
        <f>VLOOKUP($IF222,Data!$B:$CP,Daily!LI$10,0)/LI$142</f>
      </c>
      <c r="LJ222" s="14">
        <f>VLOOKUP($IF222,Data!$B:$CP,Daily!LJ$10,0)/LJ$142</f>
      </c>
      <c r="LK222" s="14">
        <f>VLOOKUP($IF222,Data!$B:$CP,Daily!LK$10,0)/LK$142</f>
      </c>
      <c r="LL222" s="14">
        <f>VLOOKUP($IF222,Data!$B:$CP,Daily!LL$10,0)/LL$142</f>
      </c>
      <c r="LM222" s="14">
        <f>VLOOKUP($IF222,Data!$B:$CP,Daily!LM$10,0)/LM$142</f>
      </c>
      <c r="LN222" s="14">
        <f>VLOOKUP($IF222,Data!$B:$CP,Daily!LN$10,0)/LN$142</f>
      </c>
      <c r="LO222" s="14">
        <f>VLOOKUP($IF222,Data!$B:$CP,Daily!LO$10,0)/LO$142</f>
      </c>
      <c r="LP222" s="14">
        <f>VLOOKUP($IF222,Data!$B:$CP,Daily!LP$10,0)/LP$142</f>
      </c>
      <c r="LQ222" s="14">
        <f>VLOOKUP($IF222,Data!$B:$CP,Daily!LQ$10,0)/LQ$142</f>
      </c>
      <c r="LR222" s="14">
        <f>VLOOKUP($IF222,Data!$B:$CP,Daily!LR$10,0)/LR$142</f>
      </c>
      <c r="LS222" s="14">
        <f>VLOOKUP($IF222,Data!$B:$CP,Daily!LS$10,0)/LS$142</f>
      </c>
      <c r="LU222" s="52">
        <f t="shared" si="1906"/>
      </c>
      <c r="LV222" s="52">
        <f t="shared" si="1907"/>
      </c>
      <c r="LW222" s="52">
        <f t="shared" si="3405"/>
      </c>
      <c r="LX222" s="52">
        <f t="shared" si="3406"/>
      </c>
      <c r="LY222" s="52">
        <f t="shared" si="3407"/>
      </c>
      <c r="LZ222" s="55"/>
      <c r="MA222" s="14">
        <f t="shared" si="3408"/>
      </c>
      <c r="MB222" s="14">
        <f t="shared" ref="MB222" si="3418">SUMPRODUCT(LL222:LR222,LL$142:LR$142)/SUM(LL$142:LR$142)</f>
      </c>
      <c r="MC222" s="14">
        <f t="shared" ref="MC222" si="3419">SUMPRODUCT(KP222:LR222,KP$142:LR$142)/SUM(KP$142:LR$142)</f>
      </c>
    </row>
    <row r="223" spans="1:342" x14ac:dyDescent="0.25">
      <c r="D223" s="83" t="s">
        <v>977</v>
      </c>
      <c r="E223" s="81"/>
      <c r="F223" s="79"/>
      <c r="G223" s="79"/>
      <c r="H223" s="80"/>
      <c r="I223" s="79"/>
      <c r="J223" s="80"/>
      <c r="K223" s="79"/>
      <c r="L223" s="79"/>
      <c r="M223" s="81"/>
      <c r="N223" s="79"/>
      <c r="O223" s="79"/>
      <c r="P223" s="79"/>
      <c r="Q223" s="79"/>
      <c r="R223" s="79"/>
      <c r="S223" s="79"/>
      <c r="T223" s="79"/>
      <c r="U223" s="81"/>
      <c r="V223" s="79"/>
      <c r="W223" s="79"/>
      <c r="X223" s="79"/>
      <c r="Y223" s="79"/>
      <c r="Z223" s="79"/>
      <c r="AA223" s="79"/>
      <c r="AB223" s="77"/>
      <c r="AC223" s="60"/>
    </row>
    <row r="224" spans="1:342" x14ac:dyDescent="0.25">
      <c r="D224" s="74" t="str">
        <f>Data!C439</f>
      </c>
      <c r="E224" s="67" t="s">
        <v>978</v>
      </c>
      <c r="F224" s="62"/>
      <c r="G224" s="92"/>
      <c r="H224" s="62"/>
      <c r="I224" s="89"/>
      <c r="J224" s="62"/>
      <c r="K224" s="92"/>
      <c r="L224" s="64"/>
      <c r="M224" s="67" t="str">
        <f>VLOOKUP($D224,'Metric Nature'!$C:$D,2,0)&amp;IF(($N224&lt;(HZ224)),"Below",IF(($N224&gt;(HY224)),"Above","Within"))</f>
      </c>
      <c r="N224" s="226">
        <f t="shared" ref="N224:N228" si="3420">HT224</f>
      </c>
      <c r="O224" s="226">
        <f t="shared" ref="O224:O228" si="3421">IC224</f>
      </c>
      <c r="P224" s="98">
        <f t="shared" ref="P224:P228" si="3422">IFERROR(((N224-O224)/O224),0)</f>
      </c>
      <c r="Q224" s="226">
        <f t="shared" ref="Q224:Q228" si="3423">ID224</f>
      </c>
      <c r="R224" s="71">
        <f t="shared" ref="R224:R228" si="3424">IFERROR(((N224-Q224)/Q224),0)</f>
      </c>
      <c r="S224" s="62">
        <v>7.9280968468835172E-3</v>
      </c>
      <c r="T224" s="64"/>
      <c r="U224" s="67"/>
      <c r="V224" s="62"/>
      <c r="W224" s="63"/>
      <c r="X224" s="62"/>
      <c r="Y224" s="63"/>
      <c r="Z224" s="62"/>
      <c r="AA224" s="62">
        <v>4.2186115430498175E-2</v>
      </c>
      <c r="AB224" s="64"/>
      <c r="AC224" s="1"/>
      <c r="AD224" s="1"/>
      <c r="AE224" s="1"/>
      <c r="AF224" s="1"/>
      <c r="AG224" s="1"/>
      <c r="AH224" s="1"/>
      <c r="AI224" s="9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7"/>
      <c r="DW224" s="14"/>
      <c r="DX224" s="14"/>
      <c r="DY224" s="14"/>
      <c r="DZ224" s="14"/>
      <c r="EA224" s="14"/>
      <c r="EB224" s="18"/>
      <c r="EC224" s="14"/>
      <c r="ED224" s="14"/>
      <c r="EE224" s="14"/>
      <c r="EF224" s="16"/>
      <c r="EG224" s="9" t="str">
        <f>Data!B439</f>
      </c>
      <c r="EH224" s="9" t="str">
        <f>Data!C439</f>
      </c>
      <c r="EI224" s="10">
        <f>VLOOKUP($EG224,Data!$B:$CP,Daily!EI$10,0)</f>
      </c>
      <c r="EJ224" s="10">
        <f>VLOOKUP($EG224,Data!$B:$CP,Daily!EJ$10,0)</f>
      </c>
      <c r="EK224" s="10">
        <f>VLOOKUP($EG224,Data!$B:$CP,Daily!EK$10,0)</f>
      </c>
      <c r="EL224" s="10">
        <f>VLOOKUP($EG224,Data!$B:$CP,Daily!EL$10,0)</f>
      </c>
      <c r="EM224" s="10">
        <f>VLOOKUP($EG224,Data!$B:$CP,Daily!EM$10,0)</f>
      </c>
      <c r="EN224" s="10">
        <f>VLOOKUP($EG224,Data!$B:$CP,Daily!EN$10,0)</f>
      </c>
      <c r="EO224" s="10">
        <f>VLOOKUP($EG224,Data!$B:$CP,Daily!EO$10,0)</f>
      </c>
      <c r="EP224" s="10">
        <f>VLOOKUP($EG224,Data!$B:$CP,Daily!EP$10,0)</f>
      </c>
      <c r="EQ224" s="10">
        <f>VLOOKUP($EG224,Data!$B:$CP,Daily!EQ$10,0)</f>
      </c>
      <c r="ER224" s="10">
        <f>VLOOKUP($EG224,Data!$B:$CP,Daily!ER$10,0)</f>
      </c>
      <c r="ES224" s="10">
        <f>VLOOKUP($EG224,Data!$B:$CP,Daily!ES$10,0)</f>
      </c>
      <c r="ET224" s="10">
        <f>VLOOKUP($EG224,Data!$B:$CP,Daily!ET$10,0)</f>
      </c>
      <c r="EU224" s="10">
        <f>VLOOKUP($EG224,Data!$B:$CP,Daily!EU$10,0)</f>
      </c>
      <c r="EV224" s="10">
        <f>VLOOKUP($EG224,Data!$B:$CP,Daily!EV$10,0)</f>
      </c>
      <c r="EW224" s="10">
        <f>VLOOKUP($EG224,Data!$B:$CP,Daily!EW$10,0)</f>
      </c>
      <c r="EX224" s="10">
        <f>VLOOKUP($EG224,Data!$B:$CP,Daily!EX$10,0)</f>
      </c>
      <c r="EY224" s="10">
        <f>VLOOKUP($EG224,Data!$B:$CP,Daily!EY$10,0)</f>
      </c>
      <c r="EZ224" s="10">
        <f>VLOOKUP($EG224,Data!$B:$CP,Daily!EZ$10,0)</f>
      </c>
      <c r="FA224" s="10">
        <f>VLOOKUP($EG224,Data!$B:$CP,Daily!FA$10,0)</f>
      </c>
      <c r="FB224" s="10">
        <f>VLOOKUP($EG224,Data!$B:$CP,Daily!FB$10,0)</f>
      </c>
      <c r="FC224" s="10">
        <f>VLOOKUP($EG224,Data!$B:$CP,Daily!FC$10,0)</f>
      </c>
      <c r="FD224" s="10">
        <f>VLOOKUP($EG224,Data!$B:$CP,Daily!FD$10,0)</f>
      </c>
      <c r="FE224" s="10">
        <f>VLOOKUP($EG224,Data!$B:$CP,Daily!FE$10,0)</f>
      </c>
      <c r="FF224" s="10">
        <f>VLOOKUP($EG224,Data!$B:$CP,Daily!FF$10,0)</f>
      </c>
      <c r="FG224" s="10">
        <f>VLOOKUP($EG224,Data!$B:$CP,Daily!FG$10,0)</f>
      </c>
      <c r="FH224" s="10">
        <f>VLOOKUP($EG224,Data!$B:$CP,Daily!FH$10,0)</f>
      </c>
      <c r="FI224" s="10">
        <f>VLOOKUP($EG224,Data!$B:$CP,Daily!FI$10,0)</f>
      </c>
      <c r="FJ224" s="10">
        <f>VLOOKUP($EG224,Data!$B:$CP,Daily!FJ$10,0)</f>
      </c>
      <c r="FK224" s="10">
        <f>VLOOKUP($EG224,Data!$B:$CP,Daily!FK$10,0)</f>
      </c>
      <c r="FL224" s="10">
        <f>VLOOKUP($EG224,Data!$B:$CP,Daily!FL$10,0)</f>
      </c>
      <c r="FM224" s="10">
        <f>VLOOKUP($EG224,Data!$B:$CP,Daily!FM$10,0)</f>
      </c>
      <c r="FN224" s="10">
        <f>VLOOKUP($EG224,Data!$B:$CP,Daily!FN$10,0)</f>
      </c>
      <c r="FO224" s="10">
        <f>VLOOKUP($EG224,Data!$B:$CP,Daily!FO$10,0)</f>
      </c>
      <c r="FP224" s="10">
        <f>VLOOKUP($EG224,Data!$B:$CP,Daily!FP$10,0)</f>
      </c>
      <c r="FQ224" s="10">
        <f>VLOOKUP($EG224,Data!$B:$CP,Daily!FQ$10,0)</f>
      </c>
      <c r="FR224" s="10">
        <f>VLOOKUP($EG224,Data!$B:$CP,Daily!FR$10,0)</f>
      </c>
      <c r="FS224" s="10">
        <f>VLOOKUP($EG224,Data!$B:$CP,Daily!FS$10,0)</f>
      </c>
      <c r="FT224" s="10">
        <f>VLOOKUP($EG224,Data!$B:$CP,Daily!FT$10,0)</f>
      </c>
      <c r="FU224" s="10">
        <f>VLOOKUP($EG224,Data!$B:$CP,Daily!FU$10,0)</f>
      </c>
      <c r="FV224" s="10">
        <f>VLOOKUP($EG224,Data!$B:$CP,Daily!FV$10,0)</f>
      </c>
      <c r="FW224" s="10">
        <f>VLOOKUP($EG224,Data!$B:$CP,Daily!FW$10,0)</f>
      </c>
      <c r="FX224" s="10">
        <f>VLOOKUP($EG224,Data!$B:$CP,Daily!FX$10,0)</f>
      </c>
      <c r="FY224" s="10">
        <f>VLOOKUP($EG224,Data!$B:$CP,Daily!FY$10,0)</f>
      </c>
      <c r="FZ224" s="10">
        <f>VLOOKUP($EG224,Data!$B:$CP,Daily!FZ$10,0)</f>
      </c>
      <c r="GA224" s="10">
        <f>VLOOKUP($EG224,Data!$B:$CP,Daily!GA$10,0)</f>
      </c>
      <c r="GB224" s="10">
        <f>VLOOKUP($EG224,Data!$B:$CP,Daily!GB$10,0)</f>
      </c>
      <c r="GC224" s="10">
        <f>VLOOKUP($EG224,Data!$B:$CP,Daily!GC$10,0)</f>
      </c>
      <c r="GD224" s="10">
        <f>VLOOKUP($EG224,Data!$B:$CP,Daily!GD$10,0)</f>
      </c>
      <c r="GE224" s="10">
        <f>VLOOKUP($EG224,Data!$B:$CP,Daily!GE$10,0)</f>
      </c>
      <c r="GF224" s="10">
        <f>VLOOKUP($EG224,Data!$B:$CP,Daily!GF$10,0)</f>
      </c>
      <c r="GG224" s="10">
        <f>VLOOKUP($EG224,Data!$B:$CP,Daily!GG$10,0)</f>
      </c>
      <c r="GH224" s="10">
        <f>VLOOKUP($EG224,Data!$B:$CP,Daily!GH$10,0)</f>
      </c>
      <c r="GI224" s="10">
        <f>VLOOKUP($EG224,Data!$B:$CP,Daily!GI$10,0)</f>
      </c>
      <c r="GJ224" s="10">
        <f>VLOOKUP($EG224,Data!$B:$CP,Daily!GJ$10,0)</f>
      </c>
      <c r="GK224" s="10">
        <f>VLOOKUP($EG224,Data!$B:$CP,Daily!GK$10,0)</f>
      </c>
      <c r="GL224" s="10">
        <f>VLOOKUP($EG224,Data!$B:$CP,Daily!GL$10,0)</f>
      </c>
      <c r="GM224" s="10">
        <f>VLOOKUP($EG224,Data!$B:$CP,Daily!GM$10,0)</f>
      </c>
      <c r="GN224" s="10">
        <f>VLOOKUP($EG224,Data!$B:$CP,Daily!GN$10,0)</f>
      </c>
      <c r="GO224" s="10">
        <f>VLOOKUP($EG224,Data!$B:$CP,Daily!GO$10,0)</f>
      </c>
      <c r="GP224" s="10">
        <f>VLOOKUP($EG224,Data!$B:$CP,Daily!GP$10,0)</f>
      </c>
      <c r="GQ224" s="10">
        <f>VLOOKUP($EG224,Data!$B:$CP,Daily!GQ$10,0)</f>
      </c>
      <c r="GR224" s="10">
        <f>VLOOKUP($EG224,Data!$B:$CP,Daily!GR$10,0)</f>
      </c>
      <c r="GS224" s="10">
        <f>VLOOKUP($EG224,Data!$B:$CP,Daily!GS$10,0)</f>
      </c>
      <c r="GT224" s="10">
        <f>VLOOKUP($EG224,Data!$B:$CP,Daily!GT$10,0)</f>
      </c>
      <c r="GU224" s="10">
        <f>VLOOKUP($EG224,Data!$B:$CP,Daily!GU$10,0)</f>
      </c>
      <c r="GV224" s="10">
        <f>VLOOKUP($EG224,Data!$B:$CP,Daily!GV$10,0)</f>
      </c>
      <c r="GW224" s="10">
        <f>VLOOKUP($EG224,Data!$B:$CP,Daily!GW$10,0)</f>
      </c>
      <c r="GX224" s="10">
        <f>VLOOKUP($EG224,Data!$B:$CP,Daily!GX$10,0)</f>
      </c>
      <c r="GY224" s="10">
        <f>VLOOKUP($EG224,Data!$B:$CP,Daily!GY$10,0)</f>
      </c>
      <c r="GZ224" s="10">
        <f>VLOOKUP($EG224,Data!$B:$CP,Daily!GZ$10,0)</f>
      </c>
      <c r="HA224" s="10">
        <f>VLOOKUP($EG224,Data!$B:$CP,Daily!HA$10,0)</f>
      </c>
      <c r="HB224" s="10">
        <f>VLOOKUP($EG224,Data!$B:$CP,Daily!HB$10,0)</f>
      </c>
      <c r="HC224" s="10">
        <f>VLOOKUP($EG224,Data!$B:$CP,Daily!HC$10,0)</f>
      </c>
      <c r="HD224" s="10">
        <f>VLOOKUP($EG224,Data!$B:$CP,Daily!HD$10,0)</f>
      </c>
      <c r="HE224" s="10">
        <f>VLOOKUP($EG224,Data!$B:$CP,Daily!HE$10,0)</f>
      </c>
      <c r="HF224" s="10">
        <f>VLOOKUP($EG224,Data!$B:$CP,Daily!HF$10,0)</f>
      </c>
      <c r="HG224" s="10">
        <f>VLOOKUP($EG224,Data!$B:$CP,Daily!HG$10,0)</f>
      </c>
      <c r="HH224" s="10">
        <f>VLOOKUP($EG224,Data!$B:$CP,Daily!HH$10,0)</f>
      </c>
      <c r="HI224" s="10">
        <f>VLOOKUP($EG224,Data!$B:$CP,Daily!HI$10,0)</f>
      </c>
      <c r="HJ224" s="10">
        <f>VLOOKUP($EG224,Data!$B:$CP,Daily!HJ$10,0)</f>
      </c>
      <c r="HK224" s="10">
        <f>VLOOKUP($EG224,Data!$B:$CP,Daily!HK$10,0)</f>
      </c>
      <c r="HL224" s="10">
        <f>VLOOKUP($EG224,Data!$B:$CP,Daily!HL$10,0)</f>
      </c>
      <c r="HM224" s="10">
        <f>VLOOKUP($EG224,Data!$B:$CP,Daily!HM$10,0)</f>
      </c>
      <c r="HN224" s="10">
        <f>VLOOKUP($EG224,Data!$B:$CP,Daily!HN$10,0)</f>
      </c>
      <c r="HO224" s="10">
        <f>VLOOKUP($EG224,Data!$B:$CP,Daily!HO$10,0)</f>
      </c>
      <c r="HP224" s="10">
        <f>VLOOKUP($EG224,Data!$B:$CP,Daily!HP$10,0)</f>
      </c>
      <c r="HQ224" s="10">
        <f>VLOOKUP($EG224,Data!$B:$CP,Daily!HQ$10,0)</f>
      </c>
      <c r="HR224" s="10">
        <f>VLOOKUP($EG224,Data!$B:$CP,Daily!HR$10,0)</f>
      </c>
      <c r="HS224" s="10">
        <f>VLOOKUP($EG224,Data!$B:$CP,Daily!HS$10,0)</f>
      </c>
      <c r="HT224" s="10">
        <f>VLOOKUP($EG224,Data!$B:$CP,Daily!HT$10,0)</f>
      </c>
      <c r="HU224" s="17"/>
      <c r="HV224" s="10">
        <f t="shared" ref="HV224:HV228" si="3425">_xlfn.QUARTILE.INC($EI224:$HS224,1)</f>
      </c>
      <c r="HW224" s="10">
        <f t="shared" ref="HW224:HW228" si="3426">_xlfn.QUARTILE.INC($EI224:$HS224,3)</f>
      </c>
      <c r="HX224" s="10">
        <f t="shared" ref="HX224:HX228" si="3427">HW224-HV224</f>
      </c>
      <c r="HY224" s="10">
        <f t="shared" ref="HY224:HY228" si="3428">HW224+(0.75*HX224)</f>
      </c>
      <c r="HZ224" s="10">
        <f t="shared" ref="HZ224:HZ228" si="3429">HV224-(0.75*HX224)</f>
      </c>
      <c r="IA224" s="54"/>
      <c r="IB224" s="11">
        <f t="shared" ref="IB224:IB228" si="3430">_xlfn.STDEV.P(FM224:HT224)</f>
      </c>
      <c r="IC224" s="11">
        <f>AVERAGE(HM224:HS224)</f>
      </c>
      <c r="ID224" s="11">
        <f>AVERAGE(GP224:HS224)</f>
      </c>
      <c r="IE224" s="16"/>
      <c r="IF224" s="9"/>
      <c r="IG224" s="9"/>
      <c r="IH224" s="227"/>
      <c r="II224" s="227"/>
      <c r="IJ224" s="227"/>
      <c r="IK224" s="227"/>
      <c r="IL224" s="227"/>
      <c r="IM224" s="227"/>
      <c r="IN224" s="227"/>
      <c r="IO224" s="227"/>
      <c r="IP224" s="227"/>
      <c r="IQ224" s="227"/>
      <c r="IR224" s="227"/>
      <c r="IS224" s="227"/>
      <c r="IT224" s="227"/>
      <c r="IU224" s="227"/>
      <c r="IV224" s="227"/>
      <c r="IW224" s="227"/>
      <c r="IX224" s="227"/>
      <c r="IY224" s="227"/>
      <c r="IZ224" s="227"/>
      <c r="JA224" s="227"/>
      <c r="JB224" s="227"/>
      <c r="JC224" s="227"/>
      <c r="JD224" s="227"/>
      <c r="JE224" s="227"/>
      <c r="JF224" s="227"/>
      <c r="JG224" s="227"/>
      <c r="JH224" s="227"/>
      <c r="JI224" s="227"/>
      <c r="JJ224" s="227"/>
      <c r="JK224" s="227"/>
      <c r="JL224" s="227"/>
      <c r="JM224" s="227"/>
      <c r="JN224" s="227"/>
      <c r="JO224" s="227"/>
      <c r="JP224" s="227"/>
      <c r="JQ224" s="227"/>
      <c r="JR224" s="227"/>
      <c r="JS224" s="227"/>
      <c r="JT224" s="227"/>
      <c r="JU224" s="227"/>
      <c r="JV224" s="227"/>
      <c r="JW224" s="227"/>
      <c r="JX224" s="227"/>
      <c r="JY224" s="227"/>
      <c r="JZ224" s="227"/>
      <c r="KA224" s="227"/>
      <c r="KB224" s="227"/>
      <c r="KC224" s="227"/>
      <c r="KD224" s="227"/>
      <c r="KE224" s="227"/>
      <c r="KF224" s="227"/>
      <c r="KG224" s="227"/>
      <c r="KH224" s="227"/>
      <c r="KI224" s="227"/>
      <c r="KJ224" s="227"/>
      <c r="KK224" s="227"/>
      <c r="KL224" s="227"/>
      <c r="KM224" s="227"/>
      <c r="KN224" s="227"/>
      <c r="KO224" s="227"/>
      <c r="KP224" s="227"/>
      <c r="KQ224" s="227"/>
      <c r="KR224" s="227"/>
      <c r="KS224" s="227"/>
      <c r="KT224" s="227"/>
      <c r="KU224" s="227"/>
      <c r="KV224" s="227"/>
      <c r="KW224" s="227"/>
      <c r="KX224" s="227"/>
      <c r="KY224" s="227"/>
      <c r="KZ224" s="227"/>
      <c r="LA224" s="227"/>
      <c r="LB224" s="227"/>
      <c r="LC224" s="227"/>
      <c r="LD224" s="227"/>
      <c r="LE224" s="227"/>
      <c r="LF224" s="227"/>
      <c r="LG224" s="227"/>
      <c r="LH224" s="227"/>
      <c r="LI224" s="227"/>
      <c r="LJ224" s="227"/>
      <c r="LK224" s="227"/>
      <c r="LL224" s="227"/>
      <c r="LM224" s="227"/>
      <c r="LN224" s="227"/>
      <c r="LO224" s="227"/>
      <c r="LP224" s="227"/>
      <c r="LQ224" s="227"/>
      <c r="LR224" s="227"/>
      <c r="LS224" s="227"/>
      <c r="LU224" s="52"/>
      <c r="LV224" s="52"/>
      <c r="LW224" s="52"/>
      <c r="LX224" s="52"/>
      <c r="LY224" s="52"/>
      <c r="LZ224" s="58"/>
      <c r="MA224" s="14"/>
      <c r="MB224" s="14"/>
      <c r="MC224" s="14"/>
      <c r="MD224" s="15"/>
    </row>
    <row r="225" spans="2:342" x14ac:dyDescent="0.25">
      <c r="D225" s="74" t="str">
        <f>Data!C440</f>
      </c>
      <c r="E225" s="67" t="s">
        <v>978</v>
      </c>
      <c r="F225" s="96"/>
      <c r="G225" s="92"/>
      <c r="H225" s="96"/>
      <c r="I225" s="89"/>
      <c r="J225" s="96"/>
      <c r="K225" s="71"/>
      <c r="L225" s="64"/>
      <c r="M225" s="67" t="str">
        <f>VLOOKUP($D225,'Metric Nature'!$C:$D,2,0)&amp;IF(($N225&lt;(HZ225)),"Below",IF(($N225&gt;(HY225)),"Above","Within"))</f>
      </c>
      <c r="N225" s="226">
        <f t="shared" si="3420"/>
      </c>
      <c r="O225" s="226">
        <f t="shared" si="3421"/>
      </c>
      <c r="P225" s="98">
        <f t="shared" si="3422"/>
      </c>
      <c r="Q225" s="226">
        <f t="shared" si="3423"/>
      </c>
      <c r="R225" s="96">
        <f t="shared" si="3424"/>
      </c>
      <c r="S225" s="71">
        <f t="shared" ref="S225" si="3431">IB225/S$36</f>
      </c>
      <c r="T225" s="64"/>
      <c r="U225" s="67"/>
      <c r="V225" s="96"/>
      <c r="W225" s="63"/>
      <c r="X225" s="96"/>
      <c r="Y225" s="63"/>
      <c r="Z225" s="96"/>
      <c r="AA225" s="71">
        <f t="shared" ref="AA225" si="3432">MA225/AA$36</f>
      </c>
      <c r="AB225" s="64"/>
      <c r="AC225" s="60"/>
      <c r="AD225" s="3"/>
      <c r="AE225" s="3"/>
      <c r="AF225" s="3"/>
      <c r="AG225" s="3"/>
      <c r="AH225" s="3"/>
      <c r="AI225" s="9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8"/>
      <c r="DW225" s="14"/>
      <c r="DX225" s="14"/>
      <c r="DY225" s="14"/>
      <c r="DZ225" s="14"/>
      <c r="EA225" s="14"/>
      <c r="EB225" s="18"/>
      <c r="EC225" s="14"/>
      <c r="ED225" s="14"/>
      <c r="EE225" s="14"/>
      <c r="EF225" s="16"/>
      <c r="EG225" s="9" t="str">
        <f>Data!B440</f>
      </c>
      <c r="EH225" s="9" t="str">
        <f>Data!C440</f>
      </c>
      <c r="EI225" s="10">
        <f>VLOOKUP($EG225,Data!$B:$CP,Daily!EI$10,0)</f>
      </c>
      <c r="EJ225" s="10">
        <f>VLOOKUP($EG225,Data!$B:$CP,Daily!EJ$10,0)</f>
      </c>
      <c r="EK225" s="10">
        <f>VLOOKUP($EG225,Data!$B:$CP,Daily!EK$10,0)</f>
      </c>
      <c r="EL225" s="10">
        <f>VLOOKUP($EG225,Data!$B:$CP,Daily!EL$10,0)</f>
      </c>
      <c r="EM225" s="10">
        <f>VLOOKUP($EG225,Data!$B:$CP,Daily!EM$10,0)</f>
      </c>
      <c r="EN225" s="10">
        <f>VLOOKUP($EG225,Data!$B:$CP,Daily!EN$10,0)</f>
      </c>
      <c r="EO225" s="10">
        <f>VLOOKUP($EG225,Data!$B:$CP,Daily!EO$10,0)</f>
      </c>
      <c r="EP225" s="10">
        <f>VLOOKUP($EG225,Data!$B:$CP,Daily!EP$10,0)</f>
      </c>
      <c r="EQ225" s="10">
        <f>VLOOKUP($EG225,Data!$B:$CP,Daily!EQ$10,0)</f>
      </c>
      <c r="ER225" s="10">
        <f>VLOOKUP($EG225,Data!$B:$CP,Daily!ER$10,0)</f>
      </c>
      <c r="ES225" s="10">
        <f>VLOOKUP($EG225,Data!$B:$CP,Daily!ES$10,0)</f>
      </c>
      <c r="ET225" s="10">
        <f>VLOOKUP($EG225,Data!$B:$CP,Daily!ET$10,0)</f>
      </c>
      <c r="EU225" s="10">
        <f>VLOOKUP($EG225,Data!$B:$CP,Daily!EU$10,0)</f>
      </c>
      <c r="EV225" s="10">
        <f>VLOOKUP($EG225,Data!$B:$CP,Daily!EV$10,0)</f>
      </c>
      <c r="EW225" s="10">
        <f>VLOOKUP($EG225,Data!$B:$CP,Daily!EW$10,0)</f>
      </c>
      <c r="EX225" s="10">
        <f>VLOOKUP($EG225,Data!$B:$CP,Daily!EX$10,0)</f>
      </c>
      <c r="EY225" s="10">
        <f>VLOOKUP($EG225,Data!$B:$CP,Daily!EY$10,0)</f>
      </c>
      <c r="EZ225" s="10">
        <f>VLOOKUP($EG225,Data!$B:$CP,Daily!EZ$10,0)</f>
      </c>
      <c r="FA225" s="10">
        <f>VLOOKUP($EG225,Data!$B:$CP,Daily!FA$10,0)</f>
      </c>
      <c r="FB225" s="10">
        <f>VLOOKUP($EG225,Data!$B:$CP,Daily!FB$10,0)</f>
      </c>
      <c r="FC225" s="10">
        <f>VLOOKUP($EG225,Data!$B:$CP,Daily!FC$10,0)</f>
      </c>
      <c r="FD225" s="10">
        <f>VLOOKUP($EG225,Data!$B:$CP,Daily!FD$10,0)</f>
      </c>
      <c r="FE225" s="10">
        <f>VLOOKUP($EG225,Data!$B:$CP,Daily!FE$10,0)</f>
      </c>
      <c r="FF225" s="10">
        <f>VLOOKUP($EG225,Data!$B:$CP,Daily!FF$10,0)</f>
      </c>
      <c r="FG225" s="10">
        <f>VLOOKUP($EG225,Data!$B:$CP,Daily!FG$10,0)</f>
      </c>
      <c r="FH225" s="10">
        <f>VLOOKUP($EG225,Data!$B:$CP,Daily!FH$10,0)</f>
      </c>
      <c r="FI225" s="10">
        <f>VLOOKUP($EG225,Data!$B:$CP,Daily!FI$10,0)</f>
      </c>
      <c r="FJ225" s="10">
        <f>VLOOKUP($EG225,Data!$B:$CP,Daily!FJ$10,0)</f>
      </c>
      <c r="FK225" s="10">
        <f>VLOOKUP($EG225,Data!$B:$CP,Daily!FK$10,0)</f>
      </c>
      <c r="FL225" s="10">
        <f>VLOOKUP($EG225,Data!$B:$CP,Daily!FL$10,0)</f>
      </c>
      <c r="FM225" s="10">
        <f>VLOOKUP($EG225,Data!$B:$CP,Daily!FM$10,0)</f>
      </c>
      <c r="FN225" s="10">
        <f>VLOOKUP($EG225,Data!$B:$CP,Daily!FN$10,0)</f>
      </c>
      <c r="FO225" s="10">
        <f>VLOOKUP($EG225,Data!$B:$CP,Daily!FO$10,0)</f>
      </c>
      <c r="FP225" s="10">
        <f>VLOOKUP($EG225,Data!$B:$CP,Daily!FP$10,0)</f>
      </c>
      <c r="FQ225" s="10">
        <f>VLOOKUP($EG225,Data!$B:$CP,Daily!FQ$10,0)</f>
      </c>
      <c r="FR225" s="10">
        <f>VLOOKUP($EG225,Data!$B:$CP,Daily!FR$10,0)</f>
      </c>
      <c r="FS225" s="10">
        <f>VLOOKUP($EG225,Data!$B:$CP,Daily!FS$10,0)</f>
      </c>
      <c r="FT225" s="10">
        <f>VLOOKUP($EG225,Data!$B:$CP,Daily!FT$10,0)</f>
      </c>
      <c r="FU225" s="10">
        <f>VLOOKUP($EG225,Data!$B:$CP,Daily!FU$10,0)</f>
      </c>
      <c r="FV225" s="10">
        <f>VLOOKUP($EG225,Data!$B:$CP,Daily!FV$10,0)</f>
      </c>
      <c r="FW225" s="10">
        <f>VLOOKUP($EG225,Data!$B:$CP,Daily!FW$10,0)</f>
      </c>
      <c r="FX225" s="10">
        <f>VLOOKUP($EG225,Data!$B:$CP,Daily!FX$10,0)</f>
      </c>
      <c r="FY225" s="10">
        <f>VLOOKUP($EG225,Data!$B:$CP,Daily!FY$10,0)</f>
      </c>
      <c r="FZ225" s="10">
        <f>VLOOKUP($EG225,Data!$B:$CP,Daily!FZ$10,0)</f>
      </c>
      <c r="GA225" s="10">
        <f>VLOOKUP($EG225,Data!$B:$CP,Daily!GA$10,0)</f>
      </c>
      <c r="GB225" s="10">
        <f>VLOOKUP($EG225,Data!$B:$CP,Daily!GB$10,0)</f>
      </c>
      <c r="GC225" s="10">
        <f>VLOOKUP($EG225,Data!$B:$CP,Daily!GC$10,0)</f>
      </c>
      <c r="GD225" s="10">
        <f>VLOOKUP($EG225,Data!$B:$CP,Daily!GD$10,0)</f>
      </c>
      <c r="GE225" s="10">
        <f>VLOOKUP($EG225,Data!$B:$CP,Daily!GE$10,0)</f>
      </c>
      <c r="GF225" s="10">
        <f>VLOOKUP($EG225,Data!$B:$CP,Daily!GF$10,0)</f>
      </c>
      <c r="GG225" s="10">
        <f>VLOOKUP($EG225,Data!$B:$CP,Daily!GG$10,0)</f>
      </c>
      <c r="GH225" s="10">
        <f>VLOOKUP($EG225,Data!$B:$CP,Daily!GH$10,0)</f>
      </c>
      <c r="GI225" s="10">
        <f>VLOOKUP($EG225,Data!$B:$CP,Daily!GI$10,0)</f>
      </c>
      <c r="GJ225" s="10">
        <f>VLOOKUP($EG225,Data!$B:$CP,Daily!GJ$10,0)</f>
      </c>
      <c r="GK225" s="10">
        <f>VLOOKUP($EG225,Data!$B:$CP,Daily!GK$10,0)</f>
      </c>
      <c r="GL225" s="10">
        <f>VLOOKUP($EG225,Data!$B:$CP,Daily!GL$10,0)</f>
      </c>
      <c r="GM225" s="10">
        <f>VLOOKUP($EG225,Data!$B:$CP,Daily!GM$10,0)</f>
      </c>
      <c r="GN225" s="10">
        <f>VLOOKUP($EG225,Data!$B:$CP,Daily!GN$10,0)</f>
      </c>
      <c r="GO225" s="10">
        <f>VLOOKUP($EG225,Data!$B:$CP,Daily!GO$10,0)</f>
      </c>
      <c r="GP225" s="10">
        <f>VLOOKUP($EG225,Data!$B:$CP,Daily!GP$10,0)</f>
      </c>
      <c r="GQ225" s="10">
        <f>VLOOKUP($EG225,Data!$B:$CP,Daily!GQ$10,0)</f>
      </c>
      <c r="GR225" s="10">
        <f>VLOOKUP($EG225,Data!$B:$CP,Daily!GR$10,0)</f>
      </c>
      <c r="GS225" s="10">
        <f>VLOOKUP($EG225,Data!$B:$CP,Daily!GS$10,0)</f>
      </c>
      <c r="GT225" s="10">
        <f>VLOOKUP($EG225,Data!$B:$CP,Daily!GT$10,0)</f>
      </c>
      <c r="GU225" s="10">
        <f>VLOOKUP($EG225,Data!$B:$CP,Daily!GU$10,0)</f>
      </c>
      <c r="GV225" s="10">
        <f>VLOOKUP($EG225,Data!$B:$CP,Daily!GV$10,0)</f>
      </c>
      <c r="GW225" s="10">
        <f>VLOOKUP($EG225,Data!$B:$CP,Daily!GW$10,0)</f>
      </c>
      <c r="GX225" s="10">
        <f>VLOOKUP($EG225,Data!$B:$CP,Daily!GX$10,0)</f>
      </c>
      <c r="GY225" s="10">
        <f>VLOOKUP($EG225,Data!$B:$CP,Daily!GY$10,0)</f>
      </c>
      <c r="GZ225" s="10">
        <f>VLOOKUP($EG225,Data!$B:$CP,Daily!GZ$10,0)</f>
      </c>
      <c r="HA225" s="10">
        <f>VLOOKUP($EG225,Data!$B:$CP,Daily!HA$10,0)</f>
      </c>
      <c r="HB225" s="10">
        <f>VLOOKUP($EG225,Data!$B:$CP,Daily!HB$10,0)</f>
      </c>
      <c r="HC225" s="10">
        <f>VLOOKUP($EG225,Data!$B:$CP,Daily!HC$10,0)</f>
      </c>
      <c r="HD225" s="10">
        <f>VLOOKUP($EG225,Data!$B:$CP,Daily!HD$10,0)</f>
      </c>
      <c r="HE225" s="10">
        <f>VLOOKUP($EG225,Data!$B:$CP,Daily!HE$10,0)</f>
      </c>
      <c r="HF225" s="10">
        <f>VLOOKUP($EG225,Data!$B:$CP,Daily!HF$10,0)</f>
      </c>
      <c r="HG225" s="10">
        <f>VLOOKUP($EG225,Data!$B:$CP,Daily!HG$10,0)</f>
      </c>
      <c r="HH225" s="10">
        <f>VLOOKUP($EG225,Data!$B:$CP,Daily!HH$10,0)</f>
      </c>
      <c r="HI225" s="10">
        <f>VLOOKUP($EG225,Data!$B:$CP,Daily!HI$10,0)</f>
      </c>
      <c r="HJ225" s="10">
        <f>VLOOKUP($EG225,Data!$B:$CP,Daily!HJ$10,0)</f>
      </c>
      <c r="HK225" s="10">
        <f>VLOOKUP($EG225,Data!$B:$CP,Daily!HK$10,0)</f>
      </c>
      <c r="HL225" s="10">
        <f>VLOOKUP($EG225,Data!$B:$CP,Daily!HL$10,0)</f>
      </c>
      <c r="HM225" s="10">
        <f>VLOOKUP($EG225,Data!$B:$CP,Daily!HM$10,0)</f>
      </c>
      <c r="HN225" s="10">
        <f>VLOOKUP($EG225,Data!$B:$CP,Daily!HN$10,0)</f>
      </c>
      <c r="HO225" s="10">
        <f>VLOOKUP($EG225,Data!$B:$CP,Daily!HO$10,0)</f>
      </c>
      <c r="HP225" s="10">
        <f>VLOOKUP($EG225,Data!$B:$CP,Daily!HP$10,0)</f>
      </c>
      <c r="HQ225" s="10">
        <f>VLOOKUP($EG225,Data!$B:$CP,Daily!HQ$10,0)</f>
      </c>
      <c r="HR225" s="10">
        <f>VLOOKUP($EG225,Data!$B:$CP,Daily!HR$10,0)</f>
      </c>
      <c r="HS225" s="10">
        <f>VLOOKUP($EG225,Data!$B:$CP,Daily!HS$10,0)</f>
      </c>
      <c r="HT225" s="10">
        <f>VLOOKUP($EG225,Data!$B:$CP,Daily!HT$10,0)</f>
      </c>
      <c r="HU225" s="17"/>
      <c r="HV225" s="10">
        <f t="shared" si="3425"/>
      </c>
      <c r="HW225" s="10">
        <f t="shared" si="3426"/>
      </c>
      <c r="HX225" s="10">
        <f t="shared" si="3427"/>
      </c>
      <c r="HY225" s="10">
        <f t="shared" si="3428"/>
      </c>
      <c r="HZ225" s="10">
        <f t="shared" si="3429"/>
      </c>
      <c r="IA225" s="55"/>
      <c r="IB225" s="11">
        <f t="shared" si="3430"/>
      </c>
      <c r="IC225" s="11">
        <f t="shared" ref="IC225:IC228" si="3433">AVERAGE(HM225:HS225)</f>
      </c>
      <c r="ID225" s="11">
        <f t="shared" ref="ID225:ID228" si="3434">AVERAGE(GP225:HS225)</f>
      </c>
      <c r="IE225" s="16"/>
      <c r="IF225" s="9"/>
      <c r="IG225" s="9"/>
      <c r="IH225" s="227"/>
      <c r="II225" s="227"/>
      <c r="IJ225" s="227"/>
      <c r="IK225" s="227"/>
      <c r="IL225" s="227"/>
      <c r="IM225" s="227"/>
      <c r="IN225" s="227"/>
      <c r="IO225" s="227"/>
      <c r="IP225" s="227"/>
      <c r="IQ225" s="227"/>
      <c r="IR225" s="227"/>
      <c r="IS225" s="227"/>
      <c r="IT225" s="227"/>
      <c r="IU225" s="227"/>
      <c r="IV225" s="227"/>
      <c r="IW225" s="227"/>
      <c r="IX225" s="227"/>
      <c r="IY225" s="227"/>
      <c r="IZ225" s="227"/>
      <c r="JA225" s="227"/>
      <c r="JB225" s="227"/>
      <c r="JC225" s="227"/>
      <c r="JD225" s="227"/>
      <c r="JE225" s="227"/>
      <c r="JF225" s="227"/>
      <c r="JG225" s="227"/>
      <c r="JH225" s="227"/>
      <c r="JI225" s="227"/>
      <c r="JJ225" s="227"/>
      <c r="JK225" s="227"/>
      <c r="JL225" s="227"/>
      <c r="JM225" s="227"/>
      <c r="JN225" s="227"/>
      <c r="JO225" s="227"/>
      <c r="JP225" s="227"/>
      <c r="JQ225" s="227"/>
      <c r="JR225" s="227"/>
      <c r="JS225" s="227"/>
      <c r="JT225" s="227"/>
      <c r="JU225" s="227"/>
      <c r="JV225" s="227"/>
      <c r="JW225" s="227"/>
      <c r="JX225" s="227"/>
      <c r="JY225" s="227"/>
      <c r="JZ225" s="227"/>
      <c r="KA225" s="227"/>
      <c r="KB225" s="227"/>
      <c r="KC225" s="227"/>
      <c r="KD225" s="227"/>
      <c r="KE225" s="227"/>
      <c r="KF225" s="227"/>
      <c r="KG225" s="227"/>
      <c r="KH225" s="227"/>
      <c r="KI225" s="227"/>
      <c r="KJ225" s="227"/>
      <c r="KK225" s="227"/>
      <c r="KL225" s="227"/>
      <c r="KM225" s="227"/>
      <c r="KN225" s="227"/>
      <c r="KO225" s="227"/>
      <c r="KP225" s="227"/>
      <c r="KQ225" s="227"/>
      <c r="KR225" s="227"/>
      <c r="KS225" s="227"/>
      <c r="KT225" s="227"/>
      <c r="KU225" s="227"/>
      <c r="KV225" s="227"/>
      <c r="KW225" s="227"/>
      <c r="KX225" s="227"/>
      <c r="KY225" s="227"/>
      <c r="KZ225" s="227"/>
      <c r="LA225" s="227"/>
      <c r="LB225" s="227"/>
      <c r="LC225" s="227"/>
      <c r="LD225" s="227"/>
      <c r="LE225" s="227"/>
      <c r="LF225" s="227"/>
      <c r="LG225" s="227"/>
      <c r="LH225" s="227"/>
      <c r="LI225" s="227"/>
      <c r="LJ225" s="227"/>
      <c r="LK225" s="227"/>
      <c r="LL225" s="227"/>
      <c r="LM225" s="227"/>
      <c r="LN225" s="227"/>
      <c r="LO225" s="227"/>
      <c r="LP225" s="227"/>
      <c r="LQ225" s="227"/>
      <c r="LR225" s="227"/>
      <c r="LS225" s="227"/>
      <c r="LU225" s="52"/>
      <c r="LV225" s="52"/>
      <c r="LW225" s="52"/>
      <c r="LX225" s="52"/>
      <c r="LY225" s="52"/>
      <c r="LZ225" s="58"/>
      <c r="MA225" s="14"/>
      <c r="MB225" s="14"/>
      <c r="MC225" s="14"/>
    </row>
    <row r="226" spans="2:342" x14ac:dyDescent="0.25">
      <c r="D226" s="74" t="str">
        <f>Data!C441</f>
      </c>
      <c r="E226" s="67" t="s">
        <v>978</v>
      </c>
      <c r="F226" s="62"/>
      <c r="G226" s="92"/>
      <c r="H226" s="62"/>
      <c r="I226" s="89"/>
      <c r="J226" s="62"/>
      <c r="K226" s="62"/>
      <c r="L226" s="64"/>
      <c r="M226" s="67" t="str">
        <f>VLOOKUP($D226,'Metric Nature'!$C:$D,2,0)&amp;IF(($N226&lt;(HZ226)),"Below",IF(($N226&gt;(HY226)),"Above","Within"))</f>
      </c>
      <c r="N226" s="226">
        <f t="shared" si="3420"/>
      </c>
      <c r="O226" s="226">
        <f t="shared" si="3421"/>
      </c>
      <c r="P226" s="98">
        <f t="shared" si="3422"/>
      </c>
      <c r="Q226" s="226">
        <f t="shared" si="3423"/>
      </c>
      <c r="R226" s="71">
        <f t="shared" si="3424"/>
      </c>
      <c r="S226" s="62">
        <v>7.9280968468835172E-3</v>
      </c>
      <c r="T226" s="64"/>
      <c r="U226" s="67"/>
      <c r="V226" s="62"/>
      <c r="W226" s="63"/>
      <c r="X226" s="62"/>
      <c r="Y226" s="63"/>
      <c r="Z226" s="62"/>
      <c r="AA226" s="62">
        <v>4.2186115430498175E-2</v>
      </c>
      <c r="AB226" s="64"/>
      <c r="AC226" s="60"/>
      <c r="AI226" s="9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8"/>
      <c r="DW226" s="14"/>
      <c r="DX226" s="14"/>
      <c r="DY226" s="14"/>
      <c r="DZ226" s="14"/>
      <c r="EA226" s="14"/>
      <c r="EB226" s="18"/>
      <c r="EC226" s="14"/>
      <c r="ED226" s="14"/>
      <c r="EE226" s="14"/>
      <c r="EF226" s="16"/>
      <c r="EG226" s="9" t="str">
        <f>Data!B441</f>
      </c>
      <c r="EH226" s="9" t="str">
        <f>Data!C441</f>
      </c>
      <c r="EI226" s="10">
        <f>VLOOKUP($EG226,Data!$B:$CP,Daily!EI$10,0)</f>
      </c>
      <c r="EJ226" s="10">
        <f>VLOOKUP($EG226,Data!$B:$CP,Daily!EJ$10,0)</f>
      </c>
      <c r="EK226" s="10">
        <f>VLOOKUP($EG226,Data!$B:$CP,Daily!EK$10,0)</f>
      </c>
      <c r="EL226" s="10">
        <f>VLOOKUP($EG226,Data!$B:$CP,Daily!EL$10,0)</f>
      </c>
      <c r="EM226" s="10">
        <f>VLOOKUP($EG226,Data!$B:$CP,Daily!EM$10,0)</f>
      </c>
      <c r="EN226" s="10">
        <f>VLOOKUP($EG226,Data!$B:$CP,Daily!EN$10,0)</f>
      </c>
      <c r="EO226" s="10">
        <f>VLOOKUP($EG226,Data!$B:$CP,Daily!EO$10,0)</f>
      </c>
      <c r="EP226" s="10">
        <f>VLOOKUP($EG226,Data!$B:$CP,Daily!EP$10,0)</f>
      </c>
      <c r="EQ226" s="10">
        <f>VLOOKUP($EG226,Data!$B:$CP,Daily!EQ$10,0)</f>
      </c>
      <c r="ER226" s="10">
        <f>VLOOKUP($EG226,Data!$B:$CP,Daily!ER$10,0)</f>
      </c>
      <c r="ES226" s="10">
        <f>VLOOKUP($EG226,Data!$B:$CP,Daily!ES$10,0)</f>
      </c>
      <c r="ET226" s="10">
        <f>VLOOKUP($EG226,Data!$B:$CP,Daily!ET$10,0)</f>
      </c>
      <c r="EU226" s="10">
        <f>VLOOKUP($EG226,Data!$B:$CP,Daily!EU$10,0)</f>
      </c>
      <c r="EV226" s="10">
        <f>VLOOKUP($EG226,Data!$B:$CP,Daily!EV$10,0)</f>
      </c>
      <c r="EW226" s="10">
        <f>VLOOKUP($EG226,Data!$B:$CP,Daily!EW$10,0)</f>
      </c>
      <c r="EX226" s="10">
        <f>VLOOKUP($EG226,Data!$B:$CP,Daily!EX$10,0)</f>
      </c>
      <c r="EY226" s="10">
        <f>VLOOKUP($EG226,Data!$B:$CP,Daily!EY$10,0)</f>
      </c>
      <c r="EZ226" s="10">
        <f>VLOOKUP($EG226,Data!$B:$CP,Daily!EZ$10,0)</f>
      </c>
      <c r="FA226" s="10">
        <f>VLOOKUP($EG226,Data!$B:$CP,Daily!FA$10,0)</f>
      </c>
      <c r="FB226" s="10">
        <f>VLOOKUP($EG226,Data!$B:$CP,Daily!FB$10,0)</f>
      </c>
      <c r="FC226" s="10">
        <f>VLOOKUP($EG226,Data!$B:$CP,Daily!FC$10,0)</f>
      </c>
      <c r="FD226" s="10">
        <f>VLOOKUP($EG226,Data!$B:$CP,Daily!FD$10,0)</f>
      </c>
      <c r="FE226" s="10">
        <f>VLOOKUP($EG226,Data!$B:$CP,Daily!FE$10,0)</f>
      </c>
      <c r="FF226" s="10">
        <f>VLOOKUP($EG226,Data!$B:$CP,Daily!FF$10,0)</f>
      </c>
      <c r="FG226" s="10">
        <f>VLOOKUP($EG226,Data!$B:$CP,Daily!FG$10,0)</f>
      </c>
      <c r="FH226" s="10">
        <f>VLOOKUP($EG226,Data!$B:$CP,Daily!FH$10,0)</f>
      </c>
      <c r="FI226" s="10">
        <f>VLOOKUP($EG226,Data!$B:$CP,Daily!FI$10,0)</f>
      </c>
      <c r="FJ226" s="10">
        <f>VLOOKUP($EG226,Data!$B:$CP,Daily!FJ$10,0)</f>
      </c>
      <c r="FK226" s="10">
        <f>VLOOKUP($EG226,Data!$B:$CP,Daily!FK$10,0)</f>
      </c>
      <c r="FL226" s="10">
        <f>VLOOKUP($EG226,Data!$B:$CP,Daily!FL$10,0)</f>
      </c>
      <c r="FM226" s="10">
        <f>VLOOKUP($EG226,Data!$B:$CP,Daily!FM$10,0)</f>
      </c>
      <c r="FN226" s="10">
        <f>VLOOKUP($EG226,Data!$B:$CP,Daily!FN$10,0)</f>
      </c>
      <c r="FO226" s="10">
        <f>VLOOKUP($EG226,Data!$B:$CP,Daily!FO$10,0)</f>
      </c>
      <c r="FP226" s="10">
        <f>VLOOKUP($EG226,Data!$B:$CP,Daily!FP$10,0)</f>
      </c>
      <c r="FQ226" s="10">
        <f>VLOOKUP($EG226,Data!$B:$CP,Daily!FQ$10,0)</f>
      </c>
      <c r="FR226" s="10">
        <f>VLOOKUP($EG226,Data!$B:$CP,Daily!FR$10,0)</f>
      </c>
      <c r="FS226" s="10">
        <f>VLOOKUP($EG226,Data!$B:$CP,Daily!FS$10,0)</f>
      </c>
      <c r="FT226" s="10">
        <f>VLOOKUP($EG226,Data!$B:$CP,Daily!FT$10,0)</f>
      </c>
      <c r="FU226" s="10">
        <f>VLOOKUP($EG226,Data!$B:$CP,Daily!FU$10,0)</f>
      </c>
      <c r="FV226" s="10">
        <f>VLOOKUP($EG226,Data!$B:$CP,Daily!FV$10,0)</f>
      </c>
      <c r="FW226" s="10">
        <f>VLOOKUP($EG226,Data!$B:$CP,Daily!FW$10,0)</f>
      </c>
      <c r="FX226" s="10">
        <f>VLOOKUP($EG226,Data!$B:$CP,Daily!FX$10,0)</f>
      </c>
      <c r="FY226" s="10">
        <f>VLOOKUP($EG226,Data!$B:$CP,Daily!FY$10,0)</f>
      </c>
      <c r="FZ226" s="10">
        <f>VLOOKUP($EG226,Data!$B:$CP,Daily!FZ$10,0)</f>
      </c>
      <c r="GA226" s="10">
        <f>VLOOKUP($EG226,Data!$B:$CP,Daily!GA$10,0)</f>
      </c>
      <c r="GB226" s="10">
        <f>VLOOKUP($EG226,Data!$B:$CP,Daily!GB$10,0)</f>
      </c>
      <c r="GC226" s="10">
        <f>VLOOKUP($EG226,Data!$B:$CP,Daily!GC$10,0)</f>
      </c>
      <c r="GD226" s="10">
        <f>VLOOKUP($EG226,Data!$B:$CP,Daily!GD$10,0)</f>
      </c>
      <c r="GE226" s="10">
        <f>VLOOKUP($EG226,Data!$B:$CP,Daily!GE$10,0)</f>
      </c>
      <c r="GF226" s="10">
        <f>VLOOKUP($EG226,Data!$B:$CP,Daily!GF$10,0)</f>
      </c>
      <c r="GG226" s="10">
        <f>VLOOKUP($EG226,Data!$B:$CP,Daily!GG$10,0)</f>
      </c>
      <c r="GH226" s="10">
        <f>VLOOKUP($EG226,Data!$B:$CP,Daily!GH$10,0)</f>
      </c>
      <c r="GI226" s="10">
        <f>VLOOKUP($EG226,Data!$B:$CP,Daily!GI$10,0)</f>
      </c>
      <c r="GJ226" s="10">
        <f>VLOOKUP($EG226,Data!$B:$CP,Daily!GJ$10,0)</f>
      </c>
      <c r="GK226" s="10">
        <f>VLOOKUP($EG226,Data!$B:$CP,Daily!GK$10,0)</f>
      </c>
      <c r="GL226" s="10">
        <f>VLOOKUP($EG226,Data!$B:$CP,Daily!GL$10,0)</f>
      </c>
      <c r="GM226" s="10">
        <f>VLOOKUP($EG226,Data!$B:$CP,Daily!GM$10,0)</f>
      </c>
      <c r="GN226" s="10">
        <f>VLOOKUP($EG226,Data!$B:$CP,Daily!GN$10,0)</f>
      </c>
      <c r="GO226" s="10">
        <f>VLOOKUP($EG226,Data!$B:$CP,Daily!GO$10,0)</f>
      </c>
      <c r="GP226" s="10">
        <f>VLOOKUP($EG226,Data!$B:$CP,Daily!GP$10,0)</f>
      </c>
      <c r="GQ226" s="10">
        <f>VLOOKUP($EG226,Data!$B:$CP,Daily!GQ$10,0)</f>
      </c>
      <c r="GR226" s="10">
        <f>VLOOKUP($EG226,Data!$B:$CP,Daily!GR$10,0)</f>
      </c>
      <c r="GS226" s="10">
        <f>VLOOKUP($EG226,Data!$B:$CP,Daily!GS$10,0)</f>
      </c>
      <c r="GT226" s="10">
        <f>VLOOKUP($EG226,Data!$B:$CP,Daily!GT$10,0)</f>
      </c>
      <c r="GU226" s="10">
        <f>VLOOKUP($EG226,Data!$B:$CP,Daily!GU$10,0)</f>
      </c>
      <c r="GV226" s="10">
        <f>VLOOKUP($EG226,Data!$B:$CP,Daily!GV$10,0)</f>
      </c>
      <c r="GW226" s="10">
        <f>VLOOKUP($EG226,Data!$B:$CP,Daily!GW$10,0)</f>
      </c>
      <c r="GX226" s="10">
        <f>VLOOKUP($EG226,Data!$B:$CP,Daily!GX$10,0)</f>
      </c>
      <c r="GY226" s="10">
        <f>VLOOKUP($EG226,Data!$B:$CP,Daily!GY$10,0)</f>
      </c>
      <c r="GZ226" s="10">
        <f>VLOOKUP($EG226,Data!$B:$CP,Daily!GZ$10,0)</f>
      </c>
      <c r="HA226" s="10">
        <f>VLOOKUP($EG226,Data!$B:$CP,Daily!HA$10,0)</f>
      </c>
      <c r="HB226" s="10">
        <f>VLOOKUP($EG226,Data!$B:$CP,Daily!HB$10,0)</f>
      </c>
      <c r="HC226" s="10">
        <f>VLOOKUP($EG226,Data!$B:$CP,Daily!HC$10,0)</f>
      </c>
      <c r="HD226" s="10">
        <f>VLOOKUP($EG226,Data!$B:$CP,Daily!HD$10,0)</f>
      </c>
      <c r="HE226" s="10">
        <f>VLOOKUP($EG226,Data!$B:$CP,Daily!HE$10,0)</f>
      </c>
      <c r="HF226" s="10">
        <f>VLOOKUP($EG226,Data!$B:$CP,Daily!HF$10,0)</f>
      </c>
      <c r="HG226" s="10">
        <f>VLOOKUP($EG226,Data!$B:$CP,Daily!HG$10,0)</f>
      </c>
      <c r="HH226" s="10">
        <f>VLOOKUP($EG226,Data!$B:$CP,Daily!HH$10,0)</f>
      </c>
      <c r="HI226" s="10">
        <f>VLOOKUP($EG226,Data!$B:$CP,Daily!HI$10,0)</f>
      </c>
      <c r="HJ226" s="10">
        <f>VLOOKUP($EG226,Data!$B:$CP,Daily!HJ$10,0)</f>
      </c>
      <c r="HK226" s="10">
        <f>VLOOKUP($EG226,Data!$B:$CP,Daily!HK$10,0)</f>
      </c>
      <c r="HL226" s="10">
        <f>VLOOKUP($EG226,Data!$B:$CP,Daily!HL$10,0)</f>
      </c>
      <c r="HM226" s="10">
        <f>VLOOKUP($EG226,Data!$B:$CP,Daily!HM$10,0)</f>
      </c>
      <c r="HN226" s="10">
        <f>VLOOKUP($EG226,Data!$B:$CP,Daily!HN$10,0)</f>
      </c>
      <c r="HO226" s="10">
        <f>VLOOKUP($EG226,Data!$B:$CP,Daily!HO$10,0)</f>
      </c>
      <c r="HP226" s="10">
        <f>VLOOKUP($EG226,Data!$B:$CP,Daily!HP$10,0)</f>
      </c>
      <c r="HQ226" s="10">
        <f>VLOOKUP($EG226,Data!$B:$CP,Daily!HQ$10,0)</f>
      </c>
      <c r="HR226" s="10">
        <f>VLOOKUP($EG226,Data!$B:$CP,Daily!HR$10,0)</f>
      </c>
      <c r="HS226" s="10">
        <f>VLOOKUP($EG226,Data!$B:$CP,Daily!HS$10,0)</f>
      </c>
      <c r="HT226" s="10">
        <f>VLOOKUP($EG226,Data!$B:$CP,Daily!HT$10,0)</f>
      </c>
      <c r="HU226" s="17"/>
      <c r="HV226" s="10">
        <f t="shared" si="3425"/>
      </c>
      <c r="HW226" s="10">
        <f t="shared" si="3426"/>
      </c>
      <c r="HX226" s="10">
        <f t="shared" si="3427"/>
      </c>
      <c r="HY226" s="10">
        <f t="shared" si="3428"/>
      </c>
      <c r="HZ226" s="10">
        <f t="shared" si="3429"/>
      </c>
      <c r="IA226" s="55"/>
      <c r="IB226" s="11">
        <f t="shared" si="3430"/>
      </c>
      <c r="IC226" s="11">
        <f t="shared" si="3433"/>
      </c>
      <c r="ID226" s="11">
        <f t="shared" si="3434"/>
      </c>
      <c r="IE226" s="16"/>
      <c r="IF226" s="9"/>
      <c r="IG226" s="9"/>
      <c r="IH226" s="227"/>
      <c r="II226" s="227"/>
      <c r="IJ226" s="227"/>
      <c r="IK226" s="227"/>
      <c r="IL226" s="227"/>
      <c r="IM226" s="227"/>
      <c r="IN226" s="227"/>
      <c r="IO226" s="227"/>
      <c r="IP226" s="227"/>
      <c r="IQ226" s="227"/>
      <c r="IR226" s="227"/>
      <c r="IS226" s="227"/>
      <c r="IT226" s="227"/>
      <c r="IU226" s="227"/>
      <c r="IV226" s="227"/>
      <c r="IW226" s="227"/>
      <c r="IX226" s="227"/>
      <c r="IY226" s="227"/>
      <c r="IZ226" s="227"/>
      <c r="JA226" s="227"/>
      <c r="JB226" s="227"/>
      <c r="JC226" s="227"/>
      <c r="JD226" s="227"/>
      <c r="JE226" s="227"/>
      <c r="JF226" s="227"/>
      <c r="JG226" s="227"/>
      <c r="JH226" s="227"/>
      <c r="JI226" s="227"/>
      <c r="JJ226" s="227"/>
      <c r="JK226" s="227"/>
      <c r="JL226" s="227"/>
      <c r="JM226" s="227"/>
      <c r="JN226" s="227"/>
      <c r="JO226" s="227"/>
      <c r="JP226" s="227"/>
      <c r="JQ226" s="227"/>
      <c r="JR226" s="227"/>
      <c r="JS226" s="227"/>
      <c r="JT226" s="227"/>
      <c r="JU226" s="227"/>
      <c r="JV226" s="227"/>
      <c r="JW226" s="227"/>
      <c r="JX226" s="227"/>
      <c r="JY226" s="227"/>
      <c r="JZ226" s="227"/>
      <c r="KA226" s="227"/>
      <c r="KB226" s="227"/>
      <c r="KC226" s="227"/>
      <c r="KD226" s="227"/>
      <c r="KE226" s="227"/>
      <c r="KF226" s="227"/>
      <c r="KG226" s="227"/>
      <c r="KH226" s="227"/>
      <c r="KI226" s="227"/>
      <c r="KJ226" s="227"/>
      <c r="KK226" s="227"/>
      <c r="KL226" s="227"/>
      <c r="KM226" s="227"/>
      <c r="KN226" s="227"/>
      <c r="KO226" s="227"/>
      <c r="KP226" s="227"/>
      <c r="KQ226" s="227"/>
      <c r="KR226" s="227"/>
      <c r="KS226" s="227"/>
      <c r="KT226" s="227"/>
      <c r="KU226" s="227"/>
      <c r="KV226" s="227"/>
      <c r="KW226" s="227"/>
      <c r="KX226" s="227"/>
      <c r="KY226" s="227"/>
      <c r="KZ226" s="227"/>
      <c r="LA226" s="227"/>
      <c r="LB226" s="227"/>
      <c r="LC226" s="227"/>
      <c r="LD226" s="227"/>
      <c r="LE226" s="227"/>
      <c r="LF226" s="227"/>
      <c r="LG226" s="227"/>
      <c r="LH226" s="227"/>
      <c r="LI226" s="227"/>
      <c r="LJ226" s="227"/>
      <c r="LK226" s="227"/>
      <c r="LL226" s="227"/>
      <c r="LM226" s="227"/>
      <c r="LN226" s="227"/>
      <c r="LO226" s="227"/>
      <c r="LP226" s="227"/>
      <c r="LQ226" s="227"/>
      <c r="LR226" s="227"/>
      <c r="LS226" s="227"/>
      <c r="LU226" s="52"/>
      <c r="LV226" s="52"/>
      <c r="LW226" s="52"/>
      <c r="LX226" s="52"/>
      <c r="LY226" s="52"/>
      <c r="LZ226" s="55"/>
      <c r="MA226" s="14"/>
      <c r="MB226" s="14"/>
      <c r="MC226" s="14"/>
      <c r="MD226" s="15"/>
    </row>
    <row r="227" spans="2:342" s="5" customFormat="1" x14ac:dyDescent="0.25">
      <c r="B227" s="84"/>
      <c r="C227"/>
      <c r="D227" s="74" t="str">
        <f>Data!C442</f>
      </c>
      <c r="E227" s="67" t="s">
        <v>978</v>
      </c>
      <c r="F227" s="62"/>
      <c r="G227" s="92"/>
      <c r="H227" s="62"/>
      <c r="I227" s="89"/>
      <c r="J227" s="62"/>
      <c r="K227" s="62"/>
      <c r="L227" s="64"/>
      <c r="M227" s="67" t="str">
        <f>VLOOKUP($D227,'Metric Nature'!$C:$D,2,0)&amp;IF(($N227&lt;(HZ227)),"Below",IF(($N227&gt;(HY227)),"Above","Within"))</f>
      </c>
      <c r="N227" s="226">
        <f t="shared" si="3420"/>
      </c>
      <c r="O227" s="226">
        <f t="shared" si="3421"/>
      </c>
      <c r="P227" s="98">
        <f t="shared" si="3422"/>
      </c>
      <c r="Q227" s="226">
        <f t="shared" si="3423"/>
      </c>
      <c r="R227" s="71">
        <f t="shared" si="3424"/>
      </c>
      <c r="S227" s="62">
        <v>2.9749417753078683E-3</v>
      </c>
      <c r="T227" s="64"/>
      <c r="U227" s="67"/>
      <c r="V227" s="62"/>
      <c r="W227" s="63"/>
      <c r="X227" s="62"/>
      <c r="Y227" s="63"/>
      <c r="Z227" s="62"/>
      <c r="AA227" s="62">
        <v>1.2236752096123335E-2</v>
      </c>
      <c r="AB227" s="64"/>
      <c r="AC227" s="60"/>
      <c r="AI227" s="9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8"/>
      <c r="DW227" s="14"/>
      <c r="DX227" s="14"/>
      <c r="DY227" s="14"/>
      <c r="DZ227" s="14"/>
      <c r="EA227" s="14"/>
      <c r="EB227" s="18"/>
      <c r="EC227" s="14"/>
      <c r="ED227" s="14"/>
      <c r="EE227" s="14"/>
      <c r="EF227" s="119"/>
      <c r="EG227" s="9" t="str">
        <f>Data!B442</f>
      </c>
      <c r="EH227" s="9" t="str">
        <f>Data!C442</f>
      </c>
      <c r="EI227" s="10">
        <f>VLOOKUP($EG227,Data!$B:$CP,Daily!EI$10,0)</f>
      </c>
      <c r="EJ227" s="10">
        <f>VLOOKUP($EG227,Data!$B:$CP,Daily!EJ$10,0)</f>
      </c>
      <c r="EK227" s="10">
        <f>VLOOKUP($EG227,Data!$B:$CP,Daily!EK$10,0)</f>
      </c>
      <c r="EL227" s="10">
        <f>VLOOKUP($EG227,Data!$B:$CP,Daily!EL$10,0)</f>
      </c>
      <c r="EM227" s="10">
        <f>VLOOKUP($EG227,Data!$B:$CP,Daily!EM$10,0)</f>
      </c>
      <c r="EN227" s="10">
        <f>VLOOKUP($EG227,Data!$B:$CP,Daily!EN$10,0)</f>
      </c>
      <c r="EO227" s="10">
        <f>VLOOKUP($EG227,Data!$B:$CP,Daily!EO$10,0)</f>
      </c>
      <c r="EP227" s="10">
        <f>VLOOKUP($EG227,Data!$B:$CP,Daily!EP$10,0)</f>
      </c>
      <c r="EQ227" s="10">
        <f>VLOOKUP($EG227,Data!$B:$CP,Daily!EQ$10,0)</f>
      </c>
      <c r="ER227" s="10">
        <f>VLOOKUP($EG227,Data!$B:$CP,Daily!ER$10,0)</f>
      </c>
      <c r="ES227" s="10">
        <f>VLOOKUP($EG227,Data!$B:$CP,Daily!ES$10,0)</f>
      </c>
      <c r="ET227" s="10">
        <f>VLOOKUP($EG227,Data!$B:$CP,Daily!ET$10,0)</f>
      </c>
      <c r="EU227" s="10">
        <f>VLOOKUP($EG227,Data!$B:$CP,Daily!EU$10,0)</f>
      </c>
      <c r="EV227" s="10">
        <f>VLOOKUP($EG227,Data!$B:$CP,Daily!EV$10,0)</f>
      </c>
      <c r="EW227" s="10">
        <f>VLOOKUP($EG227,Data!$B:$CP,Daily!EW$10,0)</f>
      </c>
      <c r="EX227" s="10">
        <f>VLOOKUP($EG227,Data!$B:$CP,Daily!EX$10,0)</f>
      </c>
      <c r="EY227" s="10">
        <f>VLOOKUP($EG227,Data!$B:$CP,Daily!EY$10,0)</f>
      </c>
      <c r="EZ227" s="10">
        <f>VLOOKUP($EG227,Data!$B:$CP,Daily!EZ$10,0)</f>
      </c>
      <c r="FA227" s="10">
        <f>VLOOKUP($EG227,Data!$B:$CP,Daily!FA$10,0)</f>
      </c>
      <c r="FB227" s="10">
        <f>VLOOKUP($EG227,Data!$B:$CP,Daily!FB$10,0)</f>
      </c>
      <c r="FC227" s="10">
        <f>VLOOKUP($EG227,Data!$B:$CP,Daily!FC$10,0)</f>
      </c>
      <c r="FD227" s="10">
        <f>VLOOKUP($EG227,Data!$B:$CP,Daily!FD$10,0)</f>
      </c>
      <c r="FE227" s="10">
        <f>VLOOKUP($EG227,Data!$B:$CP,Daily!FE$10,0)</f>
      </c>
      <c r="FF227" s="10">
        <f>VLOOKUP($EG227,Data!$B:$CP,Daily!FF$10,0)</f>
      </c>
      <c r="FG227" s="10">
        <f>VLOOKUP($EG227,Data!$B:$CP,Daily!FG$10,0)</f>
      </c>
      <c r="FH227" s="10">
        <f>VLOOKUP($EG227,Data!$B:$CP,Daily!FH$10,0)</f>
      </c>
      <c r="FI227" s="10">
        <f>VLOOKUP($EG227,Data!$B:$CP,Daily!FI$10,0)</f>
      </c>
      <c r="FJ227" s="10">
        <f>VLOOKUP($EG227,Data!$B:$CP,Daily!FJ$10,0)</f>
      </c>
      <c r="FK227" s="10">
        <f>VLOOKUP($EG227,Data!$B:$CP,Daily!FK$10,0)</f>
      </c>
      <c r="FL227" s="10">
        <f>VLOOKUP($EG227,Data!$B:$CP,Daily!FL$10,0)</f>
      </c>
      <c r="FM227" s="10">
        <f>VLOOKUP($EG227,Data!$B:$CP,Daily!FM$10,0)</f>
      </c>
      <c r="FN227" s="10">
        <f>VLOOKUP($EG227,Data!$B:$CP,Daily!FN$10,0)</f>
      </c>
      <c r="FO227" s="10">
        <f>VLOOKUP($EG227,Data!$B:$CP,Daily!FO$10,0)</f>
      </c>
      <c r="FP227" s="10">
        <f>VLOOKUP($EG227,Data!$B:$CP,Daily!FP$10,0)</f>
      </c>
      <c r="FQ227" s="10">
        <f>VLOOKUP($EG227,Data!$B:$CP,Daily!FQ$10,0)</f>
      </c>
      <c r="FR227" s="10">
        <f>VLOOKUP($EG227,Data!$B:$CP,Daily!FR$10,0)</f>
      </c>
      <c r="FS227" s="10">
        <f>VLOOKUP($EG227,Data!$B:$CP,Daily!FS$10,0)</f>
      </c>
      <c r="FT227" s="10">
        <f>VLOOKUP($EG227,Data!$B:$CP,Daily!FT$10,0)</f>
      </c>
      <c r="FU227" s="10">
        <f>VLOOKUP($EG227,Data!$B:$CP,Daily!FU$10,0)</f>
      </c>
      <c r="FV227" s="10">
        <f>VLOOKUP($EG227,Data!$B:$CP,Daily!FV$10,0)</f>
      </c>
      <c r="FW227" s="10">
        <f>VLOOKUP($EG227,Data!$B:$CP,Daily!FW$10,0)</f>
      </c>
      <c r="FX227" s="10">
        <f>VLOOKUP($EG227,Data!$B:$CP,Daily!FX$10,0)</f>
      </c>
      <c r="FY227" s="10">
        <f>VLOOKUP($EG227,Data!$B:$CP,Daily!FY$10,0)</f>
      </c>
      <c r="FZ227" s="10">
        <f>VLOOKUP($EG227,Data!$B:$CP,Daily!FZ$10,0)</f>
      </c>
      <c r="GA227" s="10">
        <f>VLOOKUP($EG227,Data!$B:$CP,Daily!GA$10,0)</f>
      </c>
      <c r="GB227" s="10">
        <f>VLOOKUP($EG227,Data!$B:$CP,Daily!GB$10,0)</f>
      </c>
      <c r="GC227" s="10">
        <f>VLOOKUP($EG227,Data!$B:$CP,Daily!GC$10,0)</f>
      </c>
      <c r="GD227" s="10">
        <f>VLOOKUP($EG227,Data!$B:$CP,Daily!GD$10,0)</f>
      </c>
      <c r="GE227" s="10">
        <f>VLOOKUP($EG227,Data!$B:$CP,Daily!GE$10,0)</f>
      </c>
      <c r="GF227" s="10">
        <f>VLOOKUP($EG227,Data!$B:$CP,Daily!GF$10,0)</f>
      </c>
      <c r="GG227" s="10">
        <f>VLOOKUP($EG227,Data!$B:$CP,Daily!GG$10,0)</f>
      </c>
      <c r="GH227" s="10">
        <f>VLOOKUP($EG227,Data!$B:$CP,Daily!GH$10,0)</f>
      </c>
      <c r="GI227" s="10">
        <f>VLOOKUP($EG227,Data!$B:$CP,Daily!GI$10,0)</f>
      </c>
      <c r="GJ227" s="10">
        <f>VLOOKUP($EG227,Data!$B:$CP,Daily!GJ$10,0)</f>
      </c>
      <c r="GK227" s="10">
        <f>VLOOKUP($EG227,Data!$B:$CP,Daily!GK$10,0)</f>
      </c>
      <c r="GL227" s="10">
        <f>VLOOKUP($EG227,Data!$B:$CP,Daily!GL$10,0)</f>
      </c>
      <c r="GM227" s="10">
        <f>VLOOKUP($EG227,Data!$B:$CP,Daily!GM$10,0)</f>
      </c>
      <c r="GN227" s="10">
        <f>VLOOKUP($EG227,Data!$B:$CP,Daily!GN$10,0)</f>
      </c>
      <c r="GO227" s="10">
        <f>VLOOKUP($EG227,Data!$B:$CP,Daily!GO$10,0)</f>
      </c>
      <c r="GP227" s="10">
        <f>VLOOKUP($EG227,Data!$B:$CP,Daily!GP$10,0)</f>
      </c>
      <c r="GQ227" s="10">
        <f>VLOOKUP($EG227,Data!$B:$CP,Daily!GQ$10,0)</f>
      </c>
      <c r="GR227" s="10">
        <f>VLOOKUP($EG227,Data!$B:$CP,Daily!GR$10,0)</f>
      </c>
      <c r="GS227" s="10">
        <f>VLOOKUP($EG227,Data!$B:$CP,Daily!GS$10,0)</f>
      </c>
      <c r="GT227" s="10">
        <f>VLOOKUP($EG227,Data!$B:$CP,Daily!GT$10,0)</f>
      </c>
      <c r="GU227" s="10">
        <f>VLOOKUP($EG227,Data!$B:$CP,Daily!GU$10,0)</f>
      </c>
      <c r="GV227" s="10">
        <f>VLOOKUP($EG227,Data!$B:$CP,Daily!GV$10,0)</f>
      </c>
      <c r="GW227" s="10">
        <f>VLOOKUP($EG227,Data!$B:$CP,Daily!GW$10,0)</f>
      </c>
      <c r="GX227" s="10">
        <f>VLOOKUP($EG227,Data!$B:$CP,Daily!GX$10,0)</f>
      </c>
      <c r="GY227" s="10">
        <f>VLOOKUP($EG227,Data!$B:$CP,Daily!GY$10,0)</f>
      </c>
      <c r="GZ227" s="10">
        <f>VLOOKUP($EG227,Data!$B:$CP,Daily!GZ$10,0)</f>
      </c>
      <c r="HA227" s="10">
        <f>VLOOKUP($EG227,Data!$B:$CP,Daily!HA$10,0)</f>
      </c>
      <c r="HB227" s="10">
        <f>VLOOKUP($EG227,Data!$B:$CP,Daily!HB$10,0)</f>
      </c>
      <c r="HC227" s="10">
        <f>VLOOKUP($EG227,Data!$B:$CP,Daily!HC$10,0)</f>
      </c>
      <c r="HD227" s="10">
        <f>VLOOKUP($EG227,Data!$B:$CP,Daily!HD$10,0)</f>
      </c>
      <c r="HE227" s="10">
        <f>VLOOKUP($EG227,Data!$B:$CP,Daily!HE$10,0)</f>
      </c>
      <c r="HF227" s="10">
        <f>VLOOKUP($EG227,Data!$B:$CP,Daily!HF$10,0)</f>
      </c>
      <c r="HG227" s="10">
        <f>VLOOKUP($EG227,Data!$B:$CP,Daily!HG$10,0)</f>
      </c>
      <c r="HH227" s="10">
        <f>VLOOKUP($EG227,Data!$B:$CP,Daily!HH$10,0)</f>
      </c>
      <c r="HI227" s="10">
        <f>VLOOKUP($EG227,Data!$B:$CP,Daily!HI$10,0)</f>
      </c>
      <c r="HJ227" s="10">
        <f>VLOOKUP($EG227,Data!$B:$CP,Daily!HJ$10,0)</f>
      </c>
      <c r="HK227" s="10">
        <f>VLOOKUP($EG227,Data!$B:$CP,Daily!HK$10,0)</f>
      </c>
      <c r="HL227" s="10">
        <f>VLOOKUP($EG227,Data!$B:$CP,Daily!HL$10,0)</f>
      </c>
      <c r="HM227" s="10">
        <f>VLOOKUP($EG227,Data!$B:$CP,Daily!HM$10,0)</f>
      </c>
      <c r="HN227" s="10">
        <f>VLOOKUP($EG227,Data!$B:$CP,Daily!HN$10,0)</f>
      </c>
      <c r="HO227" s="10">
        <f>VLOOKUP($EG227,Data!$B:$CP,Daily!HO$10,0)</f>
      </c>
      <c r="HP227" s="10">
        <f>VLOOKUP($EG227,Data!$B:$CP,Daily!HP$10,0)</f>
      </c>
      <c r="HQ227" s="10">
        <f>VLOOKUP($EG227,Data!$B:$CP,Daily!HQ$10,0)</f>
      </c>
      <c r="HR227" s="10">
        <f>VLOOKUP($EG227,Data!$B:$CP,Daily!HR$10,0)</f>
      </c>
      <c r="HS227" s="10">
        <f>VLOOKUP($EG227,Data!$B:$CP,Daily!HS$10,0)</f>
      </c>
      <c r="HT227" s="10">
        <f>VLOOKUP($EG227,Data!$B:$CP,Daily!HT$10,0)</f>
      </c>
      <c r="HU227" s="17"/>
      <c r="HV227" s="10">
        <f t="shared" si="3425"/>
      </c>
      <c r="HW227" s="10">
        <f t="shared" si="3426"/>
      </c>
      <c r="HX227" s="10">
        <f t="shared" si="3427"/>
      </c>
      <c r="HY227" s="10">
        <f t="shared" si="3428"/>
      </c>
      <c r="HZ227" s="10">
        <f t="shared" si="3429"/>
      </c>
      <c r="IA227" s="55"/>
      <c r="IB227" s="11">
        <f t="shared" si="3430"/>
      </c>
      <c r="IC227" s="11">
        <f t="shared" si="3433"/>
      </c>
      <c r="ID227" s="11">
        <f t="shared" si="3434"/>
      </c>
      <c r="IE227" s="35"/>
      <c r="IF227" s="9"/>
      <c r="IG227" s="9"/>
      <c r="IH227" s="227"/>
      <c r="II227" s="227"/>
      <c r="IJ227" s="227"/>
      <c r="IK227" s="227"/>
      <c r="IL227" s="227"/>
      <c r="IM227" s="227"/>
      <c r="IN227" s="227"/>
      <c r="IO227" s="227"/>
      <c r="IP227" s="227"/>
      <c r="IQ227" s="227"/>
      <c r="IR227" s="227"/>
      <c r="IS227" s="227"/>
      <c r="IT227" s="227"/>
      <c r="IU227" s="227"/>
      <c r="IV227" s="227"/>
      <c r="IW227" s="227"/>
      <c r="IX227" s="227"/>
      <c r="IY227" s="227"/>
      <c r="IZ227" s="227"/>
      <c r="JA227" s="227"/>
      <c r="JB227" s="227"/>
      <c r="JC227" s="227"/>
      <c r="JD227" s="227"/>
      <c r="JE227" s="227"/>
      <c r="JF227" s="227"/>
      <c r="JG227" s="227"/>
      <c r="JH227" s="227"/>
      <c r="JI227" s="227"/>
      <c r="JJ227" s="227"/>
      <c r="JK227" s="227"/>
      <c r="JL227" s="227"/>
      <c r="JM227" s="227"/>
      <c r="JN227" s="227"/>
      <c r="JO227" s="227"/>
      <c r="JP227" s="227"/>
      <c r="JQ227" s="227"/>
      <c r="JR227" s="227"/>
      <c r="JS227" s="227"/>
      <c r="JT227" s="227"/>
      <c r="JU227" s="227"/>
      <c r="JV227" s="227"/>
      <c r="JW227" s="227"/>
      <c r="JX227" s="227"/>
      <c r="JY227" s="227"/>
      <c r="JZ227" s="227"/>
      <c r="KA227" s="227"/>
      <c r="KB227" s="227"/>
      <c r="KC227" s="227"/>
      <c r="KD227" s="227"/>
      <c r="KE227" s="227"/>
      <c r="KF227" s="227"/>
      <c r="KG227" s="227"/>
      <c r="KH227" s="227"/>
      <c r="KI227" s="227"/>
      <c r="KJ227" s="227"/>
      <c r="KK227" s="227"/>
      <c r="KL227" s="227"/>
      <c r="KM227" s="227"/>
      <c r="KN227" s="227"/>
      <c r="KO227" s="227"/>
      <c r="KP227" s="227"/>
      <c r="KQ227" s="227"/>
      <c r="KR227" s="227"/>
      <c r="KS227" s="227"/>
      <c r="KT227" s="227"/>
      <c r="KU227" s="227"/>
      <c r="KV227" s="227"/>
      <c r="KW227" s="227"/>
      <c r="KX227" s="227"/>
      <c r="KY227" s="227"/>
      <c r="KZ227" s="227"/>
      <c r="LA227" s="227"/>
      <c r="LB227" s="227"/>
      <c r="LC227" s="227"/>
      <c r="LD227" s="227"/>
      <c r="LE227" s="227"/>
      <c r="LF227" s="227"/>
      <c r="LG227" s="227"/>
      <c r="LH227" s="227"/>
      <c r="LI227" s="227"/>
      <c r="LJ227" s="227"/>
      <c r="LK227" s="227"/>
      <c r="LL227" s="227"/>
      <c r="LM227" s="227"/>
      <c r="LN227" s="227"/>
      <c r="LO227" s="227"/>
      <c r="LP227" s="227"/>
      <c r="LQ227" s="227"/>
      <c r="LR227" s="227"/>
      <c r="LS227" s="227"/>
      <c r="LT227" s="17"/>
      <c r="LU227" s="52"/>
      <c r="LV227" s="52"/>
      <c r="LW227" s="52"/>
      <c r="LX227" s="52"/>
      <c r="LY227" s="52"/>
      <c r="LZ227" s="55"/>
      <c r="MA227" s="14"/>
      <c r="MB227" s="14"/>
      <c r="MC227" s="14"/>
    </row>
    <row r="228" spans="2:342" s="5" customFormat="1" x14ac:dyDescent="0.25">
      <c r="B228" s="84"/>
      <c r="C228"/>
      <c r="D228" s="74" t="str">
        <f>Data!C443</f>
      </c>
      <c r="E228" s="67" t="s">
        <v>978</v>
      </c>
      <c r="F228" s="62"/>
      <c r="G228" s="92"/>
      <c r="H228" s="62"/>
      <c r="I228" s="89"/>
      <c r="J228" s="62"/>
      <c r="K228" s="62"/>
      <c r="L228" s="64"/>
      <c r="M228" s="67" t="str">
        <f>VLOOKUP($D228,'Metric Nature'!$C:$D,2,0)&amp;IF(($N228&lt;(HZ228)),"Below",IF(($N228&gt;(HY228)),"Above","Within"))</f>
      </c>
      <c r="N228" s="226">
        <f t="shared" si="3420"/>
      </c>
      <c r="O228" s="226">
        <f t="shared" si="3421"/>
      </c>
      <c r="P228" s="98">
        <f t="shared" si="3422"/>
      </c>
      <c r="Q228" s="226">
        <f t="shared" si="3423"/>
      </c>
      <c r="R228" s="71">
        <f t="shared" si="3424"/>
      </c>
      <c r="S228" s="62"/>
      <c r="T228" s="64"/>
      <c r="U228" s="67"/>
      <c r="V228" s="62"/>
      <c r="W228" s="63"/>
      <c r="X228" s="62"/>
      <c r="Y228" s="63"/>
      <c r="Z228" s="62"/>
      <c r="AA228" s="62"/>
      <c r="AB228" s="64"/>
      <c r="AC228" s="60"/>
      <c r="AI228" s="9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8"/>
      <c r="DW228" s="14"/>
      <c r="DX228" s="14"/>
      <c r="DY228" s="14"/>
      <c r="DZ228" s="14"/>
      <c r="EA228" s="14"/>
      <c r="EB228" s="18"/>
      <c r="EC228" s="14"/>
      <c r="ED228" s="14"/>
      <c r="EE228" s="14"/>
      <c r="EF228" s="35"/>
      <c r="EG228" s="9" t="str">
        <f>Data!B443</f>
      </c>
      <c r="EH228" s="9" t="str">
        <f>Data!C443</f>
      </c>
      <c r="EI228" s="10">
        <f>VLOOKUP($EG228,Data!$B:$CP,Daily!EI$10,0)</f>
      </c>
      <c r="EJ228" s="10">
        <f>VLOOKUP($EG228,Data!$B:$CP,Daily!EJ$10,0)</f>
      </c>
      <c r="EK228" s="10">
        <f>VLOOKUP($EG228,Data!$B:$CP,Daily!EK$10,0)</f>
      </c>
      <c r="EL228" s="10">
        <f>VLOOKUP($EG228,Data!$B:$CP,Daily!EL$10,0)</f>
      </c>
      <c r="EM228" s="10">
        <f>VLOOKUP($EG228,Data!$B:$CP,Daily!EM$10,0)</f>
      </c>
      <c r="EN228" s="10">
        <f>VLOOKUP($EG228,Data!$B:$CP,Daily!EN$10,0)</f>
      </c>
      <c r="EO228" s="10">
        <f>VLOOKUP($EG228,Data!$B:$CP,Daily!EO$10,0)</f>
      </c>
      <c r="EP228" s="10">
        <f>VLOOKUP($EG228,Data!$B:$CP,Daily!EP$10,0)</f>
      </c>
      <c r="EQ228" s="10">
        <f>VLOOKUP($EG228,Data!$B:$CP,Daily!EQ$10,0)</f>
      </c>
      <c r="ER228" s="10">
        <f>VLOOKUP($EG228,Data!$B:$CP,Daily!ER$10,0)</f>
      </c>
      <c r="ES228" s="10">
        <f>VLOOKUP($EG228,Data!$B:$CP,Daily!ES$10,0)</f>
      </c>
      <c r="ET228" s="10">
        <f>VLOOKUP($EG228,Data!$B:$CP,Daily!ET$10,0)</f>
      </c>
      <c r="EU228" s="10">
        <f>VLOOKUP($EG228,Data!$B:$CP,Daily!EU$10,0)</f>
      </c>
      <c r="EV228" s="10">
        <f>VLOOKUP($EG228,Data!$B:$CP,Daily!EV$10,0)</f>
      </c>
      <c r="EW228" s="10">
        <f>VLOOKUP($EG228,Data!$B:$CP,Daily!EW$10,0)</f>
      </c>
      <c r="EX228" s="10">
        <f>VLOOKUP($EG228,Data!$B:$CP,Daily!EX$10,0)</f>
      </c>
      <c r="EY228" s="10">
        <f>VLOOKUP($EG228,Data!$B:$CP,Daily!EY$10,0)</f>
      </c>
      <c r="EZ228" s="10">
        <f>VLOOKUP($EG228,Data!$B:$CP,Daily!EZ$10,0)</f>
      </c>
      <c r="FA228" s="10">
        <f>VLOOKUP($EG228,Data!$B:$CP,Daily!FA$10,0)</f>
      </c>
      <c r="FB228" s="10">
        <f>VLOOKUP($EG228,Data!$B:$CP,Daily!FB$10,0)</f>
      </c>
      <c r="FC228" s="10">
        <f>VLOOKUP($EG228,Data!$B:$CP,Daily!FC$10,0)</f>
      </c>
      <c r="FD228" s="10">
        <f>VLOOKUP($EG228,Data!$B:$CP,Daily!FD$10,0)</f>
      </c>
      <c r="FE228" s="10">
        <f>VLOOKUP($EG228,Data!$B:$CP,Daily!FE$10,0)</f>
      </c>
      <c r="FF228" s="10">
        <f>VLOOKUP($EG228,Data!$B:$CP,Daily!FF$10,0)</f>
      </c>
      <c r="FG228" s="10">
        <f>VLOOKUP($EG228,Data!$B:$CP,Daily!FG$10,0)</f>
      </c>
      <c r="FH228" s="10">
        <f>VLOOKUP($EG228,Data!$B:$CP,Daily!FH$10,0)</f>
      </c>
      <c r="FI228" s="10">
        <f>VLOOKUP($EG228,Data!$B:$CP,Daily!FI$10,0)</f>
      </c>
      <c r="FJ228" s="10">
        <f>VLOOKUP($EG228,Data!$B:$CP,Daily!FJ$10,0)</f>
      </c>
      <c r="FK228" s="10">
        <f>VLOOKUP($EG228,Data!$B:$CP,Daily!FK$10,0)</f>
      </c>
      <c r="FL228" s="10">
        <f>VLOOKUP($EG228,Data!$B:$CP,Daily!FL$10,0)</f>
      </c>
      <c r="FM228" s="10">
        <f>VLOOKUP($EG228,Data!$B:$CP,Daily!FM$10,0)</f>
      </c>
      <c r="FN228" s="10">
        <f>VLOOKUP($EG228,Data!$B:$CP,Daily!FN$10,0)</f>
      </c>
      <c r="FO228" s="10">
        <f>VLOOKUP($EG228,Data!$B:$CP,Daily!FO$10,0)</f>
      </c>
      <c r="FP228" s="10">
        <f>VLOOKUP($EG228,Data!$B:$CP,Daily!FP$10,0)</f>
      </c>
      <c r="FQ228" s="10">
        <f>VLOOKUP($EG228,Data!$B:$CP,Daily!FQ$10,0)</f>
      </c>
      <c r="FR228" s="10">
        <f>VLOOKUP($EG228,Data!$B:$CP,Daily!FR$10,0)</f>
      </c>
      <c r="FS228" s="10">
        <f>VLOOKUP($EG228,Data!$B:$CP,Daily!FS$10,0)</f>
      </c>
      <c r="FT228" s="10">
        <f>VLOOKUP($EG228,Data!$B:$CP,Daily!FT$10,0)</f>
      </c>
      <c r="FU228" s="10">
        <f>VLOOKUP($EG228,Data!$B:$CP,Daily!FU$10,0)</f>
      </c>
      <c r="FV228" s="10">
        <f>VLOOKUP($EG228,Data!$B:$CP,Daily!FV$10,0)</f>
      </c>
      <c r="FW228" s="10">
        <f>VLOOKUP($EG228,Data!$B:$CP,Daily!FW$10,0)</f>
      </c>
      <c r="FX228" s="10">
        <f>VLOOKUP($EG228,Data!$B:$CP,Daily!FX$10,0)</f>
      </c>
      <c r="FY228" s="10">
        <f>VLOOKUP($EG228,Data!$B:$CP,Daily!FY$10,0)</f>
      </c>
      <c r="FZ228" s="10">
        <f>VLOOKUP($EG228,Data!$B:$CP,Daily!FZ$10,0)</f>
      </c>
      <c r="GA228" s="10">
        <f>VLOOKUP($EG228,Data!$B:$CP,Daily!GA$10,0)</f>
      </c>
      <c r="GB228" s="10">
        <f>VLOOKUP($EG228,Data!$B:$CP,Daily!GB$10,0)</f>
      </c>
      <c r="GC228" s="10">
        <f>VLOOKUP($EG228,Data!$B:$CP,Daily!GC$10,0)</f>
      </c>
      <c r="GD228" s="10">
        <f>VLOOKUP($EG228,Data!$B:$CP,Daily!GD$10,0)</f>
      </c>
      <c r="GE228" s="10">
        <f>VLOOKUP($EG228,Data!$B:$CP,Daily!GE$10,0)</f>
      </c>
      <c r="GF228" s="10">
        <f>VLOOKUP($EG228,Data!$B:$CP,Daily!GF$10,0)</f>
      </c>
      <c r="GG228" s="10">
        <f>VLOOKUP($EG228,Data!$B:$CP,Daily!GG$10,0)</f>
      </c>
      <c r="GH228" s="10">
        <f>VLOOKUP($EG228,Data!$B:$CP,Daily!GH$10,0)</f>
      </c>
      <c r="GI228" s="10">
        <f>VLOOKUP($EG228,Data!$B:$CP,Daily!GI$10,0)</f>
      </c>
      <c r="GJ228" s="10">
        <f>VLOOKUP($EG228,Data!$B:$CP,Daily!GJ$10,0)</f>
      </c>
      <c r="GK228" s="10">
        <f>VLOOKUP($EG228,Data!$B:$CP,Daily!GK$10,0)</f>
      </c>
      <c r="GL228" s="10">
        <f>VLOOKUP($EG228,Data!$B:$CP,Daily!GL$10,0)</f>
      </c>
      <c r="GM228" s="10">
        <f>VLOOKUP($EG228,Data!$B:$CP,Daily!GM$10,0)</f>
      </c>
      <c r="GN228" s="10">
        <f>VLOOKUP($EG228,Data!$B:$CP,Daily!GN$10,0)</f>
      </c>
      <c r="GO228" s="10">
        <f>VLOOKUP($EG228,Data!$B:$CP,Daily!GO$10,0)</f>
      </c>
      <c r="GP228" s="10">
        <f>VLOOKUP($EG228,Data!$B:$CP,Daily!GP$10,0)</f>
      </c>
      <c r="GQ228" s="10">
        <f>VLOOKUP($EG228,Data!$B:$CP,Daily!GQ$10,0)</f>
      </c>
      <c r="GR228" s="10">
        <f>VLOOKUP($EG228,Data!$B:$CP,Daily!GR$10,0)</f>
      </c>
      <c r="GS228" s="10">
        <f>VLOOKUP($EG228,Data!$B:$CP,Daily!GS$10,0)</f>
      </c>
      <c r="GT228" s="10">
        <f>VLOOKUP($EG228,Data!$B:$CP,Daily!GT$10,0)</f>
      </c>
      <c r="GU228" s="10">
        <f>VLOOKUP($EG228,Data!$B:$CP,Daily!GU$10,0)</f>
      </c>
      <c r="GV228" s="10">
        <f>VLOOKUP($EG228,Data!$B:$CP,Daily!GV$10,0)</f>
      </c>
      <c r="GW228" s="10">
        <f>VLOOKUP($EG228,Data!$B:$CP,Daily!GW$10,0)</f>
      </c>
      <c r="GX228" s="10">
        <f>VLOOKUP($EG228,Data!$B:$CP,Daily!GX$10,0)</f>
      </c>
      <c r="GY228" s="10">
        <f>VLOOKUP($EG228,Data!$B:$CP,Daily!GY$10,0)</f>
      </c>
      <c r="GZ228" s="10">
        <f>VLOOKUP($EG228,Data!$B:$CP,Daily!GZ$10,0)</f>
      </c>
      <c r="HA228" s="10">
        <f>VLOOKUP($EG228,Data!$B:$CP,Daily!HA$10,0)</f>
      </c>
      <c r="HB228" s="10">
        <f>VLOOKUP($EG228,Data!$B:$CP,Daily!HB$10,0)</f>
      </c>
      <c r="HC228" s="10">
        <f>VLOOKUP($EG228,Data!$B:$CP,Daily!HC$10,0)</f>
      </c>
      <c r="HD228" s="10">
        <f>VLOOKUP($EG228,Data!$B:$CP,Daily!HD$10,0)</f>
      </c>
      <c r="HE228" s="10">
        <f>VLOOKUP($EG228,Data!$B:$CP,Daily!HE$10,0)</f>
      </c>
      <c r="HF228" s="10">
        <f>VLOOKUP($EG228,Data!$B:$CP,Daily!HF$10,0)</f>
      </c>
      <c r="HG228" s="10">
        <f>VLOOKUP($EG228,Data!$B:$CP,Daily!HG$10,0)</f>
      </c>
      <c r="HH228" s="10">
        <f>VLOOKUP($EG228,Data!$B:$CP,Daily!HH$10,0)</f>
      </c>
      <c r="HI228" s="10">
        <f>VLOOKUP($EG228,Data!$B:$CP,Daily!HI$10,0)</f>
      </c>
      <c r="HJ228" s="10">
        <f>VLOOKUP($EG228,Data!$B:$CP,Daily!HJ$10,0)</f>
      </c>
      <c r="HK228" s="10">
        <f>VLOOKUP($EG228,Data!$B:$CP,Daily!HK$10,0)</f>
      </c>
      <c r="HL228" s="10">
        <f>VLOOKUP($EG228,Data!$B:$CP,Daily!HL$10,0)</f>
      </c>
      <c r="HM228" s="10">
        <f>VLOOKUP($EG228,Data!$B:$CP,Daily!HM$10,0)</f>
      </c>
      <c r="HN228" s="10">
        <f>VLOOKUP($EG228,Data!$B:$CP,Daily!HN$10,0)</f>
      </c>
      <c r="HO228" s="10">
        <f>VLOOKUP($EG228,Data!$B:$CP,Daily!HO$10,0)</f>
      </c>
      <c r="HP228" s="10">
        <f>VLOOKUP($EG228,Data!$B:$CP,Daily!HP$10,0)</f>
      </c>
      <c r="HQ228" s="10">
        <f>VLOOKUP($EG228,Data!$B:$CP,Daily!HQ$10,0)</f>
      </c>
      <c r="HR228" s="10">
        <f>VLOOKUP($EG228,Data!$B:$CP,Daily!HR$10,0)</f>
      </c>
      <c r="HS228" s="10">
        <f>VLOOKUP($EG228,Data!$B:$CP,Daily!HS$10,0)</f>
      </c>
      <c r="HT228" s="10">
        <f>VLOOKUP($EG228,Data!$B:$CP,Daily!HT$10,0)</f>
      </c>
      <c r="HU228" s="17"/>
      <c r="HV228" s="10">
        <f t="shared" si="3425"/>
      </c>
      <c r="HW228" s="10">
        <f t="shared" si="3426"/>
      </c>
      <c r="HX228" s="10">
        <f t="shared" si="3427"/>
      </c>
      <c r="HY228" s="10">
        <f t="shared" si="3428"/>
      </c>
      <c r="HZ228" s="10">
        <f t="shared" si="3429"/>
      </c>
      <c r="IA228" s="55"/>
      <c r="IB228" s="11">
        <f t="shared" si="3430"/>
      </c>
      <c r="IC228" s="11">
        <f t="shared" si="3433"/>
      </c>
      <c r="ID228" s="11">
        <f t="shared" si="3434"/>
      </c>
      <c r="IE228" s="35"/>
      <c r="IF228" s="9"/>
      <c r="IG228" s="9"/>
      <c r="IH228" s="227"/>
      <c r="II228" s="227"/>
      <c r="IJ228" s="227"/>
      <c r="IK228" s="227"/>
      <c r="IL228" s="227"/>
      <c r="IM228" s="227"/>
      <c r="IN228" s="227"/>
      <c r="IO228" s="227"/>
      <c r="IP228" s="227"/>
      <c r="IQ228" s="227"/>
      <c r="IR228" s="227"/>
      <c r="IS228" s="227"/>
      <c r="IT228" s="227"/>
      <c r="IU228" s="227"/>
      <c r="IV228" s="227"/>
      <c r="IW228" s="227"/>
      <c r="IX228" s="227"/>
      <c r="IY228" s="227"/>
      <c r="IZ228" s="227"/>
      <c r="JA228" s="227"/>
      <c r="JB228" s="227"/>
      <c r="JC228" s="227"/>
      <c r="JD228" s="227"/>
      <c r="JE228" s="227"/>
      <c r="JF228" s="227"/>
      <c r="JG228" s="227"/>
      <c r="JH228" s="227"/>
      <c r="JI228" s="227"/>
      <c r="JJ228" s="227"/>
      <c r="JK228" s="227"/>
      <c r="JL228" s="227"/>
      <c r="JM228" s="227"/>
      <c r="JN228" s="227"/>
      <c r="JO228" s="227"/>
      <c r="JP228" s="227"/>
      <c r="JQ228" s="227"/>
      <c r="JR228" s="227"/>
      <c r="JS228" s="227"/>
      <c r="JT228" s="227"/>
      <c r="JU228" s="227"/>
      <c r="JV228" s="227"/>
      <c r="JW228" s="227"/>
      <c r="JX228" s="227"/>
      <c r="JY228" s="227"/>
      <c r="JZ228" s="227"/>
      <c r="KA228" s="227"/>
      <c r="KB228" s="227"/>
      <c r="KC228" s="227"/>
      <c r="KD228" s="227"/>
      <c r="KE228" s="227"/>
      <c r="KF228" s="227"/>
      <c r="KG228" s="227"/>
      <c r="KH228" s="227"/>
      <c r="KI228" s="227"/>
      <c r="KJ228" s="227"/>
      <c r="KK228" s="227"/>
      <c r="KL228" s="227"/>
      <c r="KM228" s="227"/>
      <c r="KN228" s="227"/>
      <c r="KO228" s="227"/>
      <c r="KP228" s="227"/>
      <c r="KQ228" s="227"/>
      <c r="KR228" s="227"/>
      <c r="KS228" s="227"/>
      <c r="KT228" s="227"/>
      <c r="KU228" s="227"/>
      <c r="KV228" s="227"/>
      <c r="KW228" s="227"/>
      <c r="KX228" s="227"/>
      <c r="KY228" s="227"/>
      <c r="KZ228" s="227"/>
      <c r="LA228" s="227"/>
      <c r="LB228" s="227"/>
      <c r="LC228" s="227"/>
      <c r="LD228" s="227"/>
      <c r="LE228" s="227"/>
      <c r="LF228" s="227"/>
      <c r="LG228" s="227"/>
      <c r="LH228" s="227"/>
      <c r="LI228" s="227"/>
      <c r="LJ228" s="227"/>
      <c r="LK228" s="227"/>
      <c r="LL228" s="227"/>
      <c r="LM228" s="227"/>
      <c r="LN228" s="227"/>
      <c r="LO228" s="227"/>
      <c r="LP228" s="227"/>
      <c r="LQ228" s="227"/>
      <c r="LR228" s="227"/>
      <c r="LS228" s="227"/>
      <c r="LT228" s="17"/>
      <c r="LU228" s="52"/>
      <c r="LV228" s="52"/>
      <c r="LW228" s="52"/>
      <c r="LX228" s="52"/>
      <c r="LY228" s="52"/>
      <c r="LZ228" s="55"/>
      <c r="MA228" s="14"/>
      <c r="MB228" s="14"/>
      <c r="MC228" s="14"/>
    </row>
    <row r="229" spans="2:342" x14ac:dyDescent="0.25">
      <c r="D229" s="83" t="s">
        <v>979</v>
      </c>
      <c r="E229" s="81"/>
      <c r="F229" s="79"/>
      <c r="G229" s="79"/>
      <c r="H229" s="80"/>
      <c r="I229" s="79"/>
      <c r="J229" s="80"/>
      <c r="K229" s="79"/>
      <c r="L229" s="79"/>
      <c r="M229" s="81"/>
      <c r="N229" s="79"/>
      <c r="O229" s="79"/>
      <c r="P229" s="79"/>
      <c r="Q229" s="79"/>
      <c r="R229" s="79"/>
      <c r="S229" s="79"/>
      <c r="T229" s="79"/>
      <c r="U229" s="81"/>
      <c r="V229" s="79"/>
      <c r="W229" s="79"/>
      <c r="X229" s="79"/>
      <c r="Y229" s="79"/>
      <c r="Z229" s="79"/>
      <c r="AA229" s="79"/>
      <c r="AB229" s="77"/>
      <c r="AC229" s="60"/>
    </row>
    <row r="230" spans="2:342" x14ac:dyDescent="0.25">
      <c r="D230" s="74" t="str">
        <f>Data!C489</f>
      </c>
      <c r="E230" s="67" t="s">
        <v>978</v>
      </c>
      <c r="F230" s="62"/>
      <c r="G230" s="92"/>
      <c r="H230" s="62"/>
      <c r="I230" s="89"/>
      <c r="J230" s="62"/>
      <c r="K230" s="92"/>
      <c r="L230" s="64"/>
      <c r="M230" s="67"/>
      <c r="N230" s="226"/>
      <c r="O230" s="226"/>
      <c r="P230" s="98"/>
      <c r="Q230" s="226"/>
      <c r="R230" s="71"/>
      <c r="S230" s="62"/>
      <c r="T230" s="64"/>
      <c r="U230" s="67" t="str">
        <f>VLOOKUP($D230,'Metric Nature'!$C:$D,2,0)&amp;IF(($V230&lt;(LY230)),"Below",IF(($V230&gt;(LX230)),"Above","Within"))</f>
      </c>
      <c r="V230" s="226">
        <f>LS230</f>
      </c>
      <c r="W230" s="226">
        <f t="shared" ref="W230:W234" si="3435">MB230</f>
      </c>
      <c r="X230" s="98">
        <f t="shared" ref="X230:X234" si="3436">IFERROR(((V230-W230)/W230),0)</f>
      </c>
      <c r="Y230" s="226">
        <f t="shared" ref="Y230:Y234" si="3437">MC230</f>
      </c>
      <c r="Z230" s="71">
        <f t="shared" ref="Z230:Z234" si="3438">IFERROR(((V230-Y230)/Y230),0)</f>
      </c>
      <c r="AA230" s="145">
        <v>4.2186115430498175E-2</v>
      </c>
      <c r="AB230" s="148"/>
      <c r="AC230" s="1"/>
      <c r="AD230" s="1"/>
      <c r="AE230" s="1"/>
      <c r="AF230" s="1"/>
      <c r="AG230" s="1"/>
      <c r="AH230" s="1"/>
      <c r="AI230" s="9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7"/>
      <c r="DW230" s="14"/>
      <c r="DX230" s="14"/>
      <c r="DY230" s="14"/>
      <c r="DZ230" s="14"/>
      <c r="EA230" s="14"/>
      <c r="EB230" s="18"/>
      <c r="EC230" s="14"/>
      <c r="ED230" s="14"/>
      <c r="EE230" s="14"/>
      <c r="EF230" s="16"/>
      <c r="EG230" s="9"/>
      <c r="EH230" s="9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7"/>
      <c r="HV230" s="52"/>
      <c r="HW230" s="52"/>
      <c r="HX230" s="52"/>
      <c r="HY230" s="52"/>
      <c r="HZ230" s="52"/>
      <c r="IA230" s="54"/>
      <c r="IB230" s="14"/>
      <c r="IC230" s="14"/>
      <c r="ID230" s="14"/>
      <c r="IE230" s="16"/>
      <c r="IF230" s="9" t="str">
        <f>Data!B489</f>
      </c>
      <c r="IG230" s="9" t="str">
        <f>Data!C489</f>
      </c>
      <c r="IH230" s="10">
        <f>VLOOKUP($IF230,Data!$B:$CP,Daily!IH$10,0)</f>
      </c>
      <c r="II230" s="10">
        <f>VLOOKUP($IF230,Data!$B:$CP,Daily!II$10,0)</f>
      </c>
      <c r="IJ230" s="10">
        <f>VLOOKUP($IF230,Data!$B:$CP,Daily!IJ$10,0)</f>
      </c>
      <c r="IK230" s="10">
        <f>VLOOKUP($IF230,Data!$B:$CP,Daily!IK$10,0)</f>
      </c>
      <c r="IL230" s="10">
        <f>VLOOKUP($IF230,Data!$B:$CP,Daily!IL$10,0)</f>
      </c>
      <c r="IM230" s="10">
        <f>VLOOKUP($IF230,Data!$B:$CP,Daily!IM$10,0)</f>
      </c>
      <c r="IN230" s="10">
        <f>VLOOKUP($IF230,Data!$B:$CP,Daily!IN$10,0)</f>
      </c>
      <c r="IO230" s="10">
        <f>VLOOKUP($IF230,Data!$B:$CP,Daily!IO$10,0)</f>
      </c>
      <c r="IP230" s="10">
        <f>VLOOKUP($IF230,Data!$B:$CP,Daily!IP$10,0)</f>
      </c>
      <c r="IQ230" s="10">
        <f>VLOOKUP($IF230,Data!$B:$CP,Daily!IQ$10,0)</f>
      </c>
      <c r="IR230" s="10">
        <f>VLOOKUP($IF230,Data!$B:$CP,Daily!IR$10,0)</f>
      </c>
      <c r="IS230" s="10">
        <f>VLOOKUP($IF230,Data!$B:$CP,Daily!IS$10,0)</f>
      </c>
      <c r="IT230" s="10">
        <f>VLOOKUP($IF230,Data!$B:$CP,Daily!IT$10,0)</f>
      </c>
      <c r="IU230" s="10">
        <f>VLOOKUP($IF230,Data!$B:$CP,Daily!IU$10,0)</f>
      </c>
      <c r="IV230" s="10">
        <f>VLOOKUP($IF230,Data!$B:$CP,Daily!IV$10,0)</f>
      </c>
      <c r="IW230" s="10">
        <f>VLOOKUP($IF230,Data!$B:$CP,Daily!IW$10,0)</f>
      </c>
      <c r="IX230" s="10">
        <f>VLOOKUP($IF230,Data!$B:$CP,Daily!IX$10,0)</f>
      </c>
      <c r="IY230" s="10">
        <f>VLOOKUP($IF230,Data!$B:$CP,Daily!IY$10,0)</f>
      </c>
      <c r="IZ230" s="10">
        <f>VLOOKUP($IF230,Data!$B:$CP,Daily!IZ$10,0)</f>
      </c>
      <c r="JA230" s="10">
        <f>VLOOKUP($IF230,Data!$B:$CP,Daily!JA$10,0)</f>
      </c>
      <c r="JB230" s="10">
        <f>VLOOKUP($IF230,Data!$B:$CP,Daily!JB$10,0)</f>
      </c>
      <c r="JC230" s="10">
        <f>VLOOKUP($IF230,Data!$B:$CP,Daily!JC$10,0)</f>
      </c>
      <c r="JD230" s="10">
        <f>VLOOKUP($IF230,Data!$B:$CP,Daily!JD$10,0)</f>
      </c>
      <c r="JE230" s="10">
        <f>VLOOKUP($IF230,Data!$B:$CP,Daily!JE$10,0)</f>
      </c>
      <c r="JF230" s="10">
        <f>VLOOKUP($IF230,Data!$B:$CP,Daily!JF$10,0)</f>
      </c>
      <c r="JG230" s="10">
        <f>VLOOKUP($IF230,Data!$B:$CP,Daily!JG$10,0)</f>
      </c>
      <c r="JH230" s="10">
        <f>VLOOKUP($IF230,Data!$B:$CP,Daily!JH$10,0)</f>
      </c>
      <c r="JI230" s="10">
        <f>VLOOKUP($IF230,Data!$B:$CP,Daily!JI$10,0)</f>
      </c>
      <c r="JJ230" s="10">
        <f>VLOOKUP($IF230,Data!$B:$CP,Daily!JJ$10,0)</f>
      </c>
      <c r="JK230" s="10">
        <f>VLOOKUP($IF230,Data!$B:$CP,Daily!JK$10,0)</f>
      </c>
      <c r="JL230" s="10">
        <f>VLOOKUP($IF230,Data!$B:$CP,Daily!JL$10,0)</f>
      </c>
      <c r="JM230" s="10">
        <f>VLOOKUP($IF230,Data!$B:$CP,Daily!JM$10,0)</f>
      </c>
      <c r="JN230" s="10">
        <f>VLOOKUP($IF230,Data!$B:$CP,Daily!JN$10,0)</f>
      </c>
      <c r="JO230" s="10">
        <f>VLOOKUP($IF230,Data!$B:$CP,Daily!JO$10,0)</f>
      </c>
      <c r="JP230" s="10">
        <f>VLOOKUP($IF230,Data!$B:$CP,Daily!JP$10,0)</f>
      </c>
      <c r="JQ230" s="10">
        <f>VLOOKUP($IF230,Data!$B:$CP,Daily!JQ$10,0)</f>
      </c>
      <c r="JR230" s="10">
        <f>VLOOKUP($IF230,Data!$B:$CP,Daily!JR$10,0)</f>
      </c>
      <c r="JS230" s="10">
        <f>VLOOKUP($IF230,Data!$B:$CP,Daily!JS$10,0)</f>
      </c>
      <c r="JT230" s="10">
        <f>VLOOKUP($IF230,Data!$B:$CP,Daily!JT$10,0)</f>
      </c>
      <c r="JU230" s="10">
        <f>VLOOKUP($IF230,Data!$B:$CP,Daily!JU$10,0)</f>
      </c>
      <c r="JV230" s="10">
        <f>VLOOKUP($IF230,Data!$B:$CP,Daily!JV$10,0)</f>
      </c>
      <c r="JW230" s="10">
        <f>VLOOKUP($IF230,Data!$B:$CP,Daily!JW$10,0)</f>
      </c>
      <c r="JX230" s="10">
        <f>VLOOKUP($IF230,Data!$B:$CP,Daily!JX$10,0)</f>
      </c>
      <c r="JY230" s="10">
        <f>VLOOKUP($IF230,Data!$B:$CP,Daily!JY$10,0)</f>
      </c>
      <c r="JZ230" s="10">
        <f>VLOOKUP($IF230,Data!$B:$CP,Daily!JZ$10,0)</f>
      </c>
      <c r="KA230" s="10">
        <f>VLOOKUP($IF230,Data!$B:$CP,Daily!KA$10,0)</f>
      </c>
      <c r="KB230" s="10">
        <f>VLOOKUP($IF230,Data!$B:$CP,Daily!KB$10,0)</f>
      </c>
      <c r="KC230" s="10">
        <f>VLOOKUP($IF230,Data!$B:$CP,Daily!KC$10,0)</f>
      </c>
      <c r="KD230" s="10">
        <f>VLOOKUP($IF230,Data!$B:$CP,Daily!KD$10,0)</f>
      </c>
      <c r="KE230" s="10">
        <f>VLOOKUP($IF230,Data!$B:$CP,Daily!KE$10,0)</f>
      </c>
      <c r="KF230" s="10">
        <f>VLOOKUP($IF230,Data!$B:$CP,Daily!KF$10,0)</f>
      </c>
      <c r="KG230" s="10">
        <f>VLOOKUP($IF230,Data!$B:$CP,Daily!KG$10,0)</f>
      </c>
      <c r="KH230" s="10">
        <f>VLOOKUP($IF230,Data!$B:$CP,Daily!KH$10,0)</f>
      </c>
      <c r="KI230" s="10">
        <f>VLOOKUP($IF230,Data!$B:$CP,Daily!KI$10,0)</f>
      </c>
      <c r="KJ230" s="10">
        <f>VLOOKUP($IF230,Data!$B:$CP,Daily!KJ$10,0)</f>
      </c>
      <c r="KK230" s="10">
        <f>VLOOKUP($IF230,Data!$B:$CP,Daily!KK$10,0)</f>
      </c>
      <c r="KL230" s="10">
        <f>VLOOKUP($IF230,Data!$B:$CP,Daily!KL$10,0)</f>
      </c>
      <c r="KM230" s="10">
        <f>VLOOKUP($IF230,Data!$B:$CP,Daily!KM$10,0)</f>
      </c>
      <c r="KN230" s="10">
        <f>VLOOKUP($IF230,Data!$B:$CP,Daily!KN$10,0)</f>
      </c>
      <c r="KO230" s="10">
        <f>VLOOKUP($IF230,Data!$B:$CP,Daily!KO$10,0)</f>
      </c>
      <c r="KP230" s="10">
        <f>VLOOKUP($IF230,Data!$B:$CP,Daily!KP$10,0)</f>
      </c>
      <c r="KQ230" s="10">
        <f>VLOOKUP($IF230,Data!$B:$CP,Daily!KQ$10,0)</f>
      </c>
      <c r="KR230" s="10">
        <f>VLOOKUP($IF230,Data!$B:$CP,Daily!KR$10,0)</f>
      </c>
      <c r="KS230" s="10">
        <f>VLOOKUP($IF230,Data!$B:$CP,Daily!KS$10,0)</f>
      </c>
      <c r="KT230" s="10">
        <f>VLOOKUP($IF230,Data!$B:$CP,Daily!KT$10,0)</f>
      </c>
      <c r="KU230" s="10">
        <f>VLOOKUP($IF230,Data!$B:$CP,Daily!KU$10,0)</f>
      </c>
      <c r="KV230" s="10">
        <f>VLOOKUP($IF230,Data!$B:$CP,Daily!KV$10,0)</f>
      </c>
      <c r="KW230" s="10">
        <f>VLOOKUP($IF230,Data!$B:$CP,Daily!KW$10,0)</f>
      </c>
      <c r="KX230" s="10">
        <f>VLOOKUP($IF230,Data!$B:$CP,Daily!KX$10,0)</f>
      </c>
      <c r="KY230" s="10">
        <f>VLOOKUP($IF230,Data!$B:$CP,Daily!KY$10,0)</f>
      </c>
      <c r="KZ230" s="10">
        <f>VLOOKUP($IF230,Data!$B:$CP,Daily!KZ$10,0)</f>
      </c>
      <c r="LA230" s="10">
        <f>VLOOKUP($IF230,Data!$B:$CP,Daily!LA$10,0)</f>
      </c>
      <c r="LB230" s="10">
        <f>VLOOKUP($IF230,Data!$B:$CP,Daily!LB$10,0)</f>
      </c>
      <c r="LC230" s="10">
        <f>VLOOKUP($IF230,Data!$B:$CP,Daily!LC$10,0)</f>
      </c>
      <c r="LD230" s="10">
        <f>VLOOKUP($IF230,Data!$B:$CP,Daily!LD$10,0)</f>
      </c>
      <c r="LE230" s="10">
        <f>VLOOKUP($IF230,Data!$B:$CP,Daily!LE$10,0)</f>
      </c>
      <c r="LF230" s="10">
        <f>VLOOKUP($IF230,Data!$B:$CP,Daily!LF$10,0)</f>
      </c>
      <c r="LG230" s="10">
        <f>VLOOKUP($IF230,Data!$B:$CP,Daily!LG$10,0)</f>
      </c>
      <c r="LH230" s="10">
        <f>VLOOKUP($IF230,Data!$B:$CP,Daily!LH$10,0)</f>
      </c>
      <c r="LI230" s="10">
        <f>VLOOKUP($IF230,Data!$B:$CP,Daily!LI$10,0)</f>
      </c>
      <c r="LJ230" s="10">
        <f>VLOOKUP($IF230,Data!$B:$CP,Daily!LJ$10,0)</f>
      </c>
      <c r="LK230" s="10">
        <f>VLOOKUP($IF230,Data!$B:$CP,Daily!LK$10,0)</f>
      </c>
      <c r="LL230" s="10">
        <f>VLOOKUP($IF230,Data!$B:$CP,Daily!LL$10,0)</f>
      </c>
      <c r="LM230" s="10">
        <f>VLOOKUP($IF230,Data!$B:$CP,Daily!LM$10,0)</f>
      </c>
      <c r="LN230" s="10">
        <f>VLOOKUP($IF230,Data!$B:$CP,Daily!LN$10,0)</f>
      </c>
      <c r="LO230" s="10">
        <f>VLOOKUP($IF230,Data!$B:$CP,Daily!LO$10,0)</f>
      </c>
      <c r="LP230" s="10">
        <f>VLOOKUP($IF230,Data!$B:$CP,Daily!LP$10,0)</f>
      </c>
      <c r="LQ230" s="10">
        <f>VLOOKUP($IF230,Data!$B:$CP,Daily!LQ$10,0)</f>
      </c>
      <c r="LR230" s="10">
        <f>VLOOKUP($IF230,Data!$B:$CP,Daily!LR$10,0)</f>
      </c>
      <c r="LS230" s="10">
        <f>VLOOKUP($IF230,Data!$B:$CP,Daily!LS$10,0)</f>
      </c>
      <c r="LU230" s="10">
        <f t="shared" ref="LU230:LU246" si="3439">_xlfn.QUARTILE.INC($IH230:$LR230,1)</f>
      </c>
      <c r="LV230" s="10">
        <f t="shared" ref="LV230:LV246" si="3440">_xlfn.QUARTILE.INC($IH230:$LR230,3)</f>
      </c>
      <c r="LW230" s="10">
        <f t="shared" ref="LW230" si="3441">LV230-LU230</f>
      </c>
      <c r="LX230" s="10">
        <f>LV230+(1.25*LW230)</f>
      </c>
      <c r="LY230" s="10">
        <f>LU230-(1.25*LW230)</f>
      </c>
      <c r="LZ230" s="58"/>
      <c r="MA230" s="11">
        <f>_xlfn.STDEV.P(JL230:LS230)</f>
      </c>
      <c r="MB230" s="11">
        <f>AVERAGE(LL230:LR230)</f>
      </c>
      <c r="MC230" s="11">
        <f>AVERAGE(KO230:LR230)</f>
      </c>
      <c r="MD230" s="15"/>
    </row>
    <row r="231" spans="2:342" x14ac:dyDescent="0.25">
      <c r="D231" s="74" t="str">
        <f>Data!C490</f>
      </c>
      <c r="E231" s="67" t="s">
        <v>978</v>
      </c>
      <c r="F231" s="96"/>
      <c r="G231" s="92"/>
      <c r="H231" s="96"/>
      <c r="I231" s="89"/>
      <c r="J231" s="96"/>
      <c r="K231" s="71"/>
      <c r="L231" s="64"/>
      <c r="M231" s="67"/>
      <c r="N231" s="226"/>
      <c r="O231" s="226"/>
      <c r="P231" s="98"/>
      <c r="Q231" s="226"/>
      <c r="R231" s="96"/>
      <c r="S231" s="71"/>
      <c r="T231" s="64"/>
      <c r="U231" s="67" t="str">
        <f>VLOOKUP($D231,'Metric Nature'!$C:$D,2,0)&amp;IF(($V231&lt;(LY231)),"Below",IF(($V231&gt;(LX231)),"Above","Within"))</f>
      </c>
      <c r="V231" s="226">
        <f>LS231</f>
      </c>
      <c r="W231" s="226">
        <f t="shared" si="3435"/>
      </c>
      <c r="X231" s="98">
        <f t="shared" si="3436"/>
      </c>
      <c r="Y231" s="226">
        <f t="shared" si="3437"/>
      </c>
      <c r="Z231" s="96">
        <f t="shared" si="3438"/>
      </c>
      <c r="AA231" s="62"/>
      <c r="AB231" s="64"/>
      <c r="AC231" s="60"/>
      <c r="AD231" s="3"/>
      <c r="AE231" s="3"/>
      <c r="AF231" s="3"/>
      <c r="AG231" s="3"/>
      <c r="AH231" s="3"/>
      <c r="AI231" s="9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8"/>
      <c r="DW231" s="14"/>
      <c r="DX231" s="14"/>
      <c r="DY231" s="14"/>
      <c r="DZ231" s="14"/>
      <c r="EA231" s="14"/>
      <c r="EB231" s="18"/>
      <c r="EC231" s="14"/>
      <c r="ED231" s="14"/>
      <c r="EE231" s="14"/>
      <c r="EF231" s="16"/>
      <c r="EG231" s="9"/>
      <c r="EH231" s="9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7"/>
      <c r="HV231" s="52"/>
      <c r="HW231" s="52"/>
      <c r="HX231" s="52"/>
      <c r="HY231" s="52"/>
      <c r="HZ231" s="52"/>
      <c r="IA231" s="55"/>
      <c r="IB231" s="14"/>
      <c r="IC231" s="14"/>
      <c r="ID231" s="14"/>
      <c r="IE231" s="16"/>
      <c r="IF231" s="9" t="str">
        <f>Data!B490</f>
      </c>
      <c r="IG231" s="9" t="str">
        <f>Data!C490</f>
      </c>
      <c r="IH231" s="10">
        <f>VLOOKUP($IF231,Data!$B:$CP,Daily!IH$10,0)</f>
      </c>
      <c r="II231" s="10">
        <f>VLOOKUP($IF231,Data!$B:$CP,Daily!II$10,0)</f>
      </c>
      <c r="IJ231" s="10">
        <f>VLOOKUP($IF231,Data!$B:$CP,Daily!IJ$10,0)</f>
      </c>
      <c r="IK231" s="10">
        <f>VLOOKUP($IF231,Data!$B:$CP,Daily!IK$10,0)</f>
      </c>
      <c r="IL231" s="10">
        <f>VLOOKUP($IF231,Data!$B:$CP,Daily!IL$10,0)</f>
      </c>
      <c r="IM231" s="10">
        <f>VLOOKUP($IF231,Data!$B:$CP,Daily!IM$10,0)</f>
      </c>
      <c r="IN231" s="10">
        <f>VLOOKUP($IF231,Data!$B:$CP,Daily!IN$10,0)</f>
      </c>
      <c r="IO231" s="10">
        <f>VLOOKUP($IF231,Data!$B:$CP,Daily!IO$10,0)</f>
      </c>
      <c r="IP231" s="10">
        <f>VLOOKUP($IF231,Data!$B:$CP,Daily!IP$10,0)</f>
      </c>
      <c r="IQ231" s="10">
        <f>VLOOKUP($IF231,Data!$B:$CP,Daily!IQ$10,0)</f>
      </c>
      <c r="IR231" s="10">
        <f>VLOOKUP($IF231,Data!$B:$CP,Daily!IR$10,0)</f>
      </c>
      <c r="IS231" s="10">
        <f>VLOOKUP($IF231,Data!$B:$CP,Daily!IS$10,0)</f>
      </c>
      <c r="IT231" s="10">
        <f>VLOOKUP($IF231,Data!$B:$CP,Daily!IT$10,0)</f>
      </c>
      <c r="IU231" s="10">
        <f>VLOOKUP($IF231,Data!$B:$CP,Daily!IU$10,0)</f>
      </c>
      <c r="IV231" s="10">
        <f>VLOOKUP($IF231,Data!$B:$CP,Daily!IV$10,0)</f>
      </c>
      <c r="IW231" s="10">
        <f>VLOOKUP($IF231,Data!$B:$CP,Daily!IW$10,0)</f>
      </c>
      <c r="IX231" s="10">
        <f>VLOOKUP($IF231,Data!$B:$CP,Daily!IX$10,0)</f>
      </c>
      <c r="IY231" s="10">
        <f>VLOOKUP($IF231,Data!$B:$CP,Daily!IY$10,0)</f>
      </c>
      <c r="IZ231" s="10">
        <f>VLOOKUP($IF231,Data!$B:$CP,Daily!IZ$10,0)</f>
      </c>
      <c r="JA231" s="10">
        <f>VLOOKUP($IF231,Data!$B:$CP,Daily!JA$10,0)</f>
      </c>
      <c r="JB231" s="10">
        <f>VLOOKUP($IF231,Data!$B:$CP,Daily!JB$10,0)</f>
      </c>
      <c r="JC231" s="10">
        <f>VLOOKUP($IF231,Data!$B:$CP,Daily!JC$10,0)</f>
      </c>
      <c r="JD231" s="10">
        <f>VLOOKUP($IF231,Data!$B:$CP,Daily!JD$10,0)</f>
      </c>
      <c r="JE231" s="10">
        <f>VLOOKUP($IF231,Data!$B:$CP,Daily!JE$10,0)</f>
      </c>
      <c r="JF231" s="10">
        <f>VLOOKUP($IF231,Data!$B:$CP,Daily!JF$10,0)</f>
      </c>
      <c r="JG231" s="10">
        <f>VLOOKUP($IF231,Data!$B:$CP,Daily!JG$10,0)</f>
      </c>
      <c r="JH231" s="10">
        <f>VLOOKUP($IF231,Data!$B:$CP,Daily!JH$10,0)</f>
      </c>
      <c r="JI231" s="10">
        <f>VLOOKUP($IF231,Data!$B:$CP,Daily!JI$10,0)</f>
      </c>
      <c r="JJ231" s="10">
        <f>VLOOKUP($IF231,Data!$B:$CP,Daily!JJ$10,0)</f>
      </c>
      <c r="JK231" s="10">
        <f>VLOOKUP($IF231,Data!$B:$CP,Daily!JK$10,0)</f>
      </c>
      <c r="JL231" s="10">
        <f>VLOOKUP($IF231,Data!$B:$CP,Daily!JL$10,0)</f>
      </c>
      <c r="JM231" s="10">
        <f>VLOOKUP($IF231,Data!$B:$CP,Daily!JM$10,0)</f>
      </c>
      <c r="JN231" s="10">
        <f>VLOOKUP($IF231,Data!$B:$CP,Daily!JN$10,0)</f>
      </c>
      <c r="JO231" s="10">
        <f>VLOOKUP($IF231,Data!$B:$CP,Daily!JO$10,0)</f>
      </c>
      <c r="JP231" s="10">
        <f>VLOOKUP($IF231,Data!$B:$CP,Daily!JP$10,0)</f>
      </c>
      <c r="JQ231" s="10">
        <f>VLOOKUP($IF231,Data!$B:$CP,Daily!JQ$10,0)</f>
      </c>
      <c r="JR231" s="10">
        <f>VLOOKUP($IF231,Data!$B:$CP,Daily!JR$10,0)</f>
      </c>
      <c r="JS231" s="10">
        <f>VLOOKUP($IF231,Data!$B:$CP,Daily!JS$10,0)</f>
      </c>
      <c r="JT231" s="10">
        <f>VLOOKUP($IF231,Data!$B:$CP,Daily!JT$10,0)</f>
      </c>
      <c r="JU231" s="10">
        <f>VLOOKUP($IF231,Data!$B:$CP,Daily!JU$10,0)</f>
      </c>
      <c r="JV231" s="10">
        <f>VLOOKUP($IF231,Data!$B:$CP,Daily!JV$10,0)</f>
      </c>
      <c r="JW231" s="10">
        <f>VLOOKUP($IF231,Data!$B:$CP,Daily!JW$10,0)</f>
      </c>
      <c r="JX231" s="10">
        <f>VLOOKUP($IF231,Data!$B:$CP,Daily!JX$10,0)</f>
      </c>
      <c r="JY231" s="10">
        <f>VLOOKUP($IF231,Data!$B:$CP,Daily!JY$10,0)</f>
      </c>
      <c r="JZ231" s="10">
        <f>VLOOKUP($IF231,Data!$B:$CP,Daily!JZ$10,0)</f>
      </c>
      <c r="KA231" s="10">
        <f>VLOOKUP($IF231,Data!$B:$CP,Daily!KA$10,0)</f>
      </c>
      <c r="KB231" s="10">
        <f>VLOOKUP($IF231,Data!$B:$CP,Daily!KB$10,0)</f>
      </c>
      <c r="KC231" s="10">
        <f>VLOOKUP($IF231,Data!$B:$CP,Daily!KC$10,0)</f>
      </c>
      <c r="KD231" s="10">
        <f>VLOOKUP($IF231,Data!$B:$CP,Daily!KD$10,0)</f>
      </c>
      <c r="KE231" s="10">
        <f>VLOOKUP($IF231,Data!$B:$CP,Daily!KE$10,0)</f>
      </c>
      <c r="KF231" s="10">
        <f>VLOOKUP($IF231,Data!$B:$CP,Daily!KF$10,0)</f>
      </c>
      <c r="KG231" s="10">
        <f>VLOOKUP($IF231,Data!$B:$CP,Daily!KG$10,0)</f>
      </c>
      <c r="KH231" s="10">
        <f>VLOOKUP($IF231,Data!$B:$CP,Daily!KH$10,0)</f>
      </c>
      <c r="KI231" s="10">
        <f>VLOOKUP($IF231,Data!$B:$CP,Daily!KI$10,0)</f>
      </c>
      <c r="KJ231" s="10">
        <f>VLOOKUP($IF231,Data!$B:$CP,Daily!KJ$10,0)</f>
      </c>
      <c r="KK231" s="10">
        <f>VLOOKUP($IF231,Data!$B:$CP,Daily!KK$10,0)</f>
      </c>
      <c r="KL231" s="10">
        <f>VLOOKUP($IF231,Data!$B:$CP,Daily!KL$10,0)</f>
      </c>
      <c r="KM231" s="10">
        <f>VLOOKUP($IF231,Data!$B:$CP,Daily!KM$10,0)</f>
      </c>
      <c r="KN231" s="10">
        <f>VLOOKUP($IF231,Data!$B:$CP,Daily!KN$10,0)</f>
      </c>
      <c r="KO231" s="10">
        <f>VLOOKUP($IF231,Data!$B:$CP,Daily!KO$10,0)</f>
      </c>
      <c r="KP231" s="10">
        <f>VLOOKUP($IF231,Data!$B:$CP,Daily!KP$10,0)</f>
      </c>
      <c r="KQ231" s="10">
        <f>VLOOKUP($IF231,Data!$B:$CP,Daily!KQ$10,0)</f>
      </c>
      <c r="KR231" s="10">
        <f>VLOOKUP($IF231,Data!$B:$CP,Daily!KR$10,0)</f>
      </c>
      <c r="KS231" s="10">
        <f>VLOOKUP($IF231,Data!$B:$CP,Daily!KS$10,0)</f>
      </c>
      <c r="KT231" s="10">
        <f>VLOOKUP($IF231,Data!$B:$CP,Daily!KT$10,0)</f>
      </c>
      <c r="KU231" s="10">
        <f>VLOOKUP($IF231,Data!$B:$CP,Daily!KU$10,0)</f>
      </c>
      <c r="KV231" s="10">
        <f>VLOOKUP($IF231,Data!$B:$CP,Daily!KV$10,0)</f>
      </c>
      <c r="KW231" s="10">
        <f>VLOOKUP($IF231,Data!$B:$CP,Daily!KW$10,0)</f>
      </c>
      <c r="KX231" s="10">
        <f>VLOOKUP($IF231,Data!$B:$CP,Daily!KX$10,0)</f>
      </c>
      <c r="KY231" s="10">
        <f>VLOOKUP($IF231,Data!$B:$CP,Daily!KY$10,0)</f>
      </c>
      <c r="KZ231" s="10">
        <f>VLOOKUP($IF231,Data!$B:$CP,Daily!KZ$10,0)</f>
      </c>
      <c r="LA231" s="10">
        <f>VLOOKUP($IF231,Data!$B:$CP,Daily!LA$10,0)</f>
      </c>
      <c r="LB231" s="10">
        <f>VLOOKUP($IF231,Data!$B:$CP,Daily!LB$10,0)</f>
      </c>
      <c r="LC231" s="10">
        <f>VLOOKUP($IF231,Data!$B:$CP,Daily!LC$10,0)</f>
      </c>
      <c r="LD231" s="10">
        <f>VLOOKUP($IF231,Data!$B:$CP,Daily!LD$10,0)</f>
      </c>
      <c r="LE231" s="10">
        <f>VLOOKUP($IF231,Data!$B:$CP,Daily!LE$10,0)</f>
      </c>
      <c r="LF231" s="10">
        <f>VLOOKUP($IF231,Data!$B:$CP,Daily!LF$10,0)</f>
      </c>
      <c r="LG231" s="10">
        <f>VLOOKUP($IF231,Data!$B:$CP,Daily!LG$10,0)</f>
      </c>
      <c r="LH231" s="10">
        <f>VLOOKUP($IF231,Data!$B:$CP,Daily!LH$10,0)</f>
      </c>
      <c r="LI231" s="10">
        <f>VLOOKUP($IF231,Data!$B:$CP,Daily!LI$10,0)</f>
      </c>
      <c r="LJ231" s="10">
        <f>VLOOKUP($IF231,Data!$B:$CP,Daily!LJ$10,0)</f>
      </c>
      <c r="LK231" s="10">
        <f>VLOOKUP($IF231,Data!$B:$CP,Daily!LK$10,0)</f>
      </c>
      <c r="LL231" s="10">
        <f>VLOOKUP($IF231,Data!$B:$CP,Daily!LL$10,0)</f>
      </c>
      <c r="LM231" s="10">
        <f>VLOOKUP($IF231,Data!$B:$CP,Daily!LM$10,0)</f>
      </c>
      <c r="LN231" s="10">
        <f>VLOOKUP($IF231,Data!$B:$CP,Daily!LN$10,0)</f>
      </c>
      <c r="LO231" s="10">
        <f>VLOOKUP($IF231,Data!$B:$CP,Daily!LO$10,0)</f>
      </c>
      <c r="LP231" s="10">
        <f>VLOOKUP($IF231,Data!$B:$CP,Daily!LP$10,0)</f>
      </c>
      <c r="LQ231" s="10">
        <f>VLOOKUP($IF231,Data!$B:$CP,Daily!LQ$10,0)</f>
      </c>
      <c r="LR231" s="10">
        <f>VLOOKUP($IF231,Data!$B:$CP,Daily!LR$10,0)</f>
      </c>
      <c r="LS231" s="10">
        <f>VLOOKUP($IF231,Data!$B:$CP,Daily!LS$10,0)</f>
      </c>
      <c r="LU231" s="10">
        <f t="shared" si="3439"/>
      </c>
      <c r="LV231" s="10">
        <f t="shared" si="3440"/>
      </c>
      <c r="LW231" s="10">
        <f t="shared" ref="LW231:LW234" si="3442">LV231-LU231</f>
      </c>
      <c r="LX231" s="10">
        <f t="shared" ref="LX231:LX234" si="3443">LV231+(1.25*LW231)</f>
      </c>
      <c r="LY231" s="10">
        <f t="shared" ref="LY231:LY234" si="3444">LU231-(1.25*LW231)</f>
      </c>
      <c r="LZ231" s="58"/>
      <c r="MA231" s="11">
        <f t="shared" ref="MA231:MA234" si="3445">_xlfn.STDEV.P(JL231:LS231)</f>
      </c>
      <c r="MB231" s="11">
        <f t="shared" ref="MB231:MB234" si="3446">AVERAGE(LL231:LR231)</f>
      </c>
      <c r="MC231" s="11">
        <f t="shared" ref="MC231:MC234" si="3447">AVERAGE(KO231:LR231)</f>
      </c>
    </row>
    <row r="232" spans="2:342" x14ac:dyDescent="0.25">
      <c r="D232" s="74" t="str">
        <f>Data!C491</f>
      </c>
      <c r="E232" s="67" t="s">
        <v>978</v>
      </c>
      <c r="F232" s="62"/>
      <c r="G232" s="92"/>
      <c r="H232" s="62"/>
      <c r="I232" s="89"/>
      <c r="J232" s="62"/>
      <c r="K232" s="62"/>
      <c r="L232" s="64"/>
      <c r="M232" s="67"/>
      <c r="N232" s="226"/>
      <c r="O232" s="226"/>
      <c r="P232" s="98"/>
      <c r="Q232" s="226"/>
      <c r="R232" s="71"/>
      <c r="S232" s="62"/>
      <c r="T232" s="64"/>
      <c r="U232" s="67" t="str">
        <f>VLOOKUP($D232,'Metric Nature'!$C:$D,2,0)&amp;IF(($V232&lt;(LY232)),"Below",IF(($V232&gt;(LX232)),"Above","Within"))</f>
      </c>
      <c r="V232" s="226">
        <f>LS232</f>
      </c>
      <c r="W232" s="226">
        <f t="shared" si="3435"/>
      </c>
      <c r="X232" s="98">
        <f t="shared" si="3436"/>
      </c>
      <c r="Y232" s="226">
        <f t="shared" si="3437"/>
      </c>
      <c r="Z232" s="71">
        <f t="shared" si="3438"/>
      </c>
      <c r="AA232" s="62"/>
      <c r="AB232" s="64"/>
      <c r="AC232" s="60"/>
      <c r="AI232" s="9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8"/>
      <c r="DW232" s="14"/>
      <c r="DX232" s="14"/>
      <c r="DY232" s="14"/>
      <c r="DZ232" s="14"/>
      <c r="EA232" s="14"/>
      <c r="EB232" s="18"/>
      <c r="EC232" s="14"/>
      <c r="ED232" s="14"/>
      <c r="EE232" s="14"/>
      <c r="EF232" s="16"/>
      <c r="EG232" s="9"/>
      <c r="EH232" s="9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7"/>
      <c r="HV232" s="52"/>
      <c r="HW232" s="52"/>
      <c r="HX232" s="52"/>
      <c r="HY232" s="52"/>
      <c r="HZ232" s="52"/>
      <c r="IA232" s="55"/>
      <c r="IB232" s="14"/>
      <c r="IC232" s="14"/>
      <c r="ID232" s="14"/>
      <c r="IE232" s="16"/>
      <c r="IF232" s="9" t="str">
        <f>Data!B491</f>
      </c>
      <c r="IG232" s="9" t="str">
        <f>Data!C491</f>
      </c>
      <c r="IH232" s="10">
        <f>VLOOKUP($IF232,Data!$B:$CP,Daily!IH$10,0)</f>
      </c>
      <c r="II232" s="10">
        <f>VLOOKUP($IF232,Data!$B:$CP,Daily!II$10,0)</f>
      </c>
      <c r="IJ232" s="10">
        <f>VLOOKUP($IF232,Data!$B:$CP,Daily!IJ$10,0)</f>
      </c>
      <c r="IK232" s="10">
        <f>VLOOKUP($IF232,Data!$B:$CP,Daily!IK$10,0)</f>
      </c>
      <c r="IL232" s="10">
        <f>VLOOKUP($IF232,Data!$B:$CP,Daily!IL$10,0)</f>
      </c>
      <c r="IM232" s="10">
        <f>VLOOKUP($IF232,Data!$B:$CP,Daily!IM$10,0)</f>
      </c>
      <c r="IN232" s="10">
        <f>VLOOKUP($IF232,Data!$B:$CP,Daily!IN$10,0)</f>
      </c>
      <c r="IO232" s="10">
        <f>VLOOKUP($IF232,Data!$B:$CP,Daily!IO$10,0)</f>
      </c>
      <c r="IP232" s="10">
        <f>VLOOKUP($IF232,Data!$B:$CP,Daily!IP$10,0)</f>
      </c>
      <c r="IQ232" s="10">
        <f>VLOOKUP($IF232,Data!$B:$CP,Daily!IQ$10,0)</f>
      </c>
      <c r="IR232" s="10">
        <f>VLOOKUP($IF232,Data!$B:$CP,Daily!IR$10,0)</f>
      </c>
      <c r="IS232" s="10">
        <f>VLOOKUP($IF232,Data!$B:$CP,Daily!IS$10,0)</f>
      </c>
      <c r="IT232" s="10">
        <f>VLOOKUP($IF232,Data!$B:$CP,Daily!IT$10,0)</f>
      </c>
      <c r="IU232" s="10">
        <f>VLOOKUP($IF232,Data!$B:$CP,Daily!IU$10,0)</f>
      </c>
      <c r="IV232" s="10">
        <f>VLOOKUP($IF232,Data!$B:$CP,Daily!IV$10,0)</f>
      </c>
      <c r="IW232" s="10">
        <f>VLOOKUP($IF232,Data!$B:$CP,Daily!IW$10,0)</f>
      </c>
      <c r="IX232" s="10">
        <f>VLOOKUP($IF232,Data!$B:$CP,Daily!IX$10,0)</f>
      </c>
      <c r="IY232" s="10">
        <f>VLOOKUP($IF232,Data!$B:$CP,Daily!IY$10,0)</f>
      </c>
      <c r="IZ232" s="10">
        <f>VLOOKUP($IF232,Data!$B:$CP,Daily!IZ$10,0)</f>
      </c>
      <c r="JA232" s="10">
        <f>VLOOKUP($IF232,Data!$B:$CP,Daily!JA$10,0)</f>
      </c>
      <c r="JB232" s="10">
        <f>VLOOKUP($IF232,Data!$B:$CP,Daily!JB$10,0)</f>
      </c>
      <c r="JC232" s="10">
        <f>VLOOKUP($IF232,Data!$B:$CP,Daily!JC$10,0)</f>
      </c>
      <c r="JD232" s="10">
        <f>VLOOKUP($IF232,Data!$B:$CP,Daily!JD$10,0)</f>
      </c>
      <c r="JE232" s="10">
        <f>VLOOKUP($IF232,Data!$B:$CP,Daily!JE$10,0)</f>
      </c>
      <c r="JF232" s="10">
        <f>VLOOKUP($IF232,Data!$B:$CP,Daily!JF$10,0)</f>
      </c>
      <c r="JG232" s="10">
        <f>VLOOKUP($IF232,Data!$B:$CP,Daily!JG$10,0)</f>
      </c>
      <c r="JH232" s="10">
        <f>VLOOKUP($IF232,Data!$B:$CP,Daily!JH$10,0)</f>
      </c>
      <c r="JI232" s="10">
        <f>VLOOKUP($IF232,Data!$B:$CP,Daily!JI$10,0)</f>
      </c>
      <c r="JJ232" s="10">
        <f>VLOOKUP($IF232,Data!$B:$CP,Daily!JJ$10,0)</f>
      </c>
      <c r="JK232" s="10">
        <f>VLOOKUP($IF232,Data!$B:$CP,Daily!JK$10,0)</f>
      </c>
      <c r="JL232" s="10">
        <f>VLOOKUP($IF232,Data!$B:$CP,Daily!JL$10,0)</f>
      </c>
      <c r="JM232" s="10">
        <f>VLOOKUP($IF232,Data!$B:$CP,Daily!JM$10,0)</f>
      </c>
      <c r="JN232" s="10">
        <f>VLOOKUP($IF232,Data!$B:$CP,Daily!JN$10,0)</f>
      </c>
      <c r="JO232" s="10">
        <f>VLOOKUP($IF232,Data!$B:$CP,Daily!JO$10,0)</f>
      </c>
      <c r="JP232" s="10">
        <f>VLOOKUP($IF232,Data!$B:$CP,Daily!JP$10,0)</f>
      </c>
      <c r="JQ232" s="10">
        <f>VLOOKUP($IF232,Data!$B:$CP,Daily!JQ$10,0)</f>
      </c>
      <c r="JR232" s="10">
        <f>VLOOKUP($IF232,Data!$B:$CP,Daily!JR$10,0)</f>
      </c>
      <c r="JS232" s="10">
        <f>VLOOKUP($IF232,Data!$B:$CP,Daily!JS$10,0)</f>
      </c>
      <c r="JT232" s="10">
        <f>VLOOKUP($IF232,Data!$B:$CP,Daily!JT$10,0)</f>
      </c>
      <c r="JU232" s="10">
        <f>VLOOKUP($IF232,Data!$B:$CP,Daily!JU$10,0)</f>
      </c>
      <c r="JV232" s="10">
        <f>VLOOKUP($IF232,Data!$B:$CP,Daily!JV$10,0)</f>
      </c>
      <c r="JW232" s="10">
        <f>VLOOKUP($IF232,Data!$B:$CP,Daily!JW$10,0)</f>
      </c>
      <c r="JX232" s="10">
        <f>VLOOKUP($IF232,Data!$B:$CP,Daily!JX$10,0)</f>
      </c>
      <c r="JY232" s="10">
        <f>VLOOKUP($IF232,Data!$B:$CP,Daily!JY$10,0)</f>
      </c>
      <c r="JZ232" s="10">
        <f>VLOOKUP($IF232,Data!$B:$CP,Daily!JZ$10,0)</f>
      </c>
      <c r="KA232" s="10">
        <f>VLOOKUP($IF232,Data!$B:$CP,Daily!KA$10,0)</f>
      </c>
      <c r="KB232" s="10">
        <f>VLOOKUP($IF232,Data!$B:$CP,Daily!KB$10,0)</f>
      </c>
      <c r="KC232" s="10">
        <f>VLOOKUP($IF232,Data!$B:$CP,Daily!KC$10,0)</f>
      </c>
      <c r="KD232" s="10">
        <f>VLOOKUP($IF232,Data!$B:$CP,Daily!KD$10,0)</f>
      </c>
      <c r="KE232" s="10">
        <f>VLOOKUP($IF232,Data!$B:$CP,Daily!KE$10,0)</f>
      </c>
      <c r="KF232" s="10">
        <f>VLOOKUP($IF232,Data!$B:$CP,Daily!KF$10,0)</f>
      </c>
      <c r="KG232" s="10">
        <f>VLOOKUP($IF232,Data!$B:$CP,Daily!KG$10,0)</f>
      </c>
      <c r="KH232" s="10">
        <f>VLOOKUP($IF232,Data!$B:$CP,Daily!KH$10,0)</f>
      </c>
      <c r="KI232" s="10">
        <f>VLOOKUP($IF232,Data!$B:$CP,Daily!KI$10,0)</f>
      </c>
      <c r="KJ232" s="10">
        <f>VLOOKUP($IF232,Data!$B:$CP,Daily!KJ$10,0)</f>
      </c>
      <c r="KK232" s="10">
        <f>VLOOKUP($IF232,Data!$B:$CP,Daily!KK$10,0)</f>
      </c>
      <c r="KL232" s="10">
        <f>VLOOKUP($IF232,Data!$B:$CP,Daily!KL$10,0)</f>
      </c>
      <c r="KM232" s="10">
        <f>VLOOKUP($IF232,Data!$B:$CP,Daily!KM$10,0)</f>
      </c>
      <c r="KN232" s="10">
        <f>VLOOKUP($IF232,Data!$B:$CP,Daily!KN$10,0)</f>
      </c>
      <c r="KO232" s="10">
        <f>VLOOKUP($IF232,Data!$B:$CP,Daily!KO$10,0)</f>
      </c>
      <c r="KP232" s="10">
        <f>VLOOKUP($IF232,Data!$B:$CP,Daily!KP$10,0)</f>
      </c>
      <c r="KQ232" s="10">
        <f>VLOOKUP($IF232,Data!$B:$CP,Daily!KQ$10,0)</f>
      </c>
      <c r="KR232" s="10">
        <f>VLOOKUP($IF232,Data!$B:$CP,Daily!KR$10,0)</f>
      </c>
      <c r="KS232" s="10">
        <f>VLOOKUP($IF232,Data!$B:$CP,Daily!KS$10,0)</f>
      </c>
      <c r="KT232" s="10">
        <f>VLOOKUP($IF232,Data!$B:$CP,Daily!KT$10,0)</f>
      </c>
      <c r="KU232" s="10">
        <f>VLOOKUP($IF232,Data!$B:$CP,Daily!KU$10,0)</f>
      </c>
      <c r="KV232" s="10">
        <f>VLOOKUP($IF232,Data!$B:$CP,Daily!KV$10,0)</f>
      </c>
      <c r="KW232" s="10">
        <f>VLOOKUP($IF232,Data!$B:$CP,Daily!KW$10,0)</f>
      </c>
      <c r="KX232" s="10">
        <f>VLOOKUP($IF232,Data!$B:$CP,Daily!KX$10,0)</f>
      </c>
      <c r="KY232" s="10">
        <f>VLOOKUP($IF232,Data!$B:$CP,Daily!KY$10,0)</f>
      </c>
      <c r="KZ232" s="10">
        <f>VLOOKUP($IF232,Data!$B:$CP,Daily!KZ$10,0)</f>
      </c>
      <c r="LA232" s="10">
        <f>VLOOKUP($IF232,Data!$B:$CP,Daily!LA$10,0)</f>
      </c>
      <c r="LB232" s="10">
        <f>VLOOKUP($IF232,Data!$B:$CP,Daily!LB$10,0)</f>
      </c>
      <c r="LC232" s="10">
        <f>VLOOKUP($IF232,Data!$B:$CP,Daily!LC$10,0)</f>
      </c>
      <c r="LD232" s="10">
        <f>VLOOKUP($IF232,Data!$B:$CP,Daily!LD$10,0)</f>
      </c>
      <c r="LE232" s="10">
        <f>VLOOKUP($IF232,Data!$B:$CP,Daily!LE$10,0)</f>
      </c>
      <c r="LF232" s="10">
        <f>VLOOKUP($IF232,Data!$B:$CP,Daily!LF$10,0)</f>
      </c>
      <c r="LG232" s="10">
        <f>VLOOKUP($IF232,Data!$B:$CP,Daily!LG$10,0)</f>
      </c>
      <c r="LH232" s="10">
        <f>VLOOKUP($IF232,Data!$B:$CP,Daily!LH$10,0)</f>
      </c>
      <c r="LI232" s="10">
        <f>VLOOKUP($IF232,Data!$B:$CP,Daily!LI$10,0)</f>
      </c>
      <c r="LJ232" s="10">
        <f>VLOOKUP($IF232,Data!$B:$CP,Daily!LJ$10,0)</f>
      </c>
      <c r="LK232" s="10">
        <f>VLOOKUP($IF232,Data!$B:$CP,Daily!LK$10,0)</f>
      </c>
      <c r="LL232" s="10">
        <f>VLOOKUP($IF232,Data!$B:$CP,Daily!LL$10,0)</f>
      </c>
      <c r="LM232" s="10">
        <f>VLOOKUP($IF232,Data!$B:$CP,Daily!LM$10,0)</f>
      </c>
      <c r="LN232" s="10">
        <f>VLOOKUP($IF232,Data!$B:$CP,Daily!LN$10,0)</f>
      </c>
      <c r="LO232" s="10">
        <f>VLOOKUP($IF232,Data!$B:$CP,Daily!LO$10,0)</f>
      </c>
      <c r="LP232" s="10">
        <f>VLOOKUP($IF232,Data!$B:$CP,Daily!LP$10,0)</f>
      </c>
      <c r="LQ232" s="10">
        <f>VLOOKUP($IF232,Data!$B:$CP,Daily!LQ$10,0)</f>
      </c>
      <c r="LR232" s="10">
        <f>VLOOKUP($IF232,Data!$B:$CP,Daily!LR$10,0)</f>
      </c>
      <c r="LS232" s="10">
        <f>VLOOKUP($IF232,Data!$B:$CP,Daily!LS$10,0)</f>
      </c>
      <c r="LU232" s="10">
        <f t="shared" si="3439"/>
      </c>
      <c r="LV232" s="10">
        <f t="shared" si="3440"/>
      </c>
      <c r="LW232" s="10">
        <f t="shared" si="3442"/>
      </c>
      <c r="LX232" s="10">
        <f t="shared" si="3443"/>
      </c>
      <c r="LY232" s="10">
        <f t="shared" si="3444"/>
      </c>
      <c r="LZ232" s="55"/>
      <c r="MA232" s="11">
        <f t="shared" si="3445"/>
      </c>
      <c r="MB232" s="11">
        <f t="shared" si="3446"/>
      </c>
      <c r="MC232" s="11">
        <f t="shared" si="3447"/>
      </c>
      <c r="MD232" s="15"/>
    </row>
    <row r="233" spans="2:342" s="5" customFormat="1" x14ac:dyDescent="0.25">
      <c r="B233" s="84"/>
      <c r="C233"/>
      <c r="D233" s="74" t="str">
        <f>Data!C492</f>
      </c>
      <c r="E233" s="67" t="s">
        <v>978</v>
      </c>
      <c r="F233" s="62"/>
      <c r="G233" s="92"/>
      <c r="H233" s="62"/>
      <c r="I233" s="89"/>
      <c r="J233" s="62"/>
      <c r="K233" s="62"/>
      <c r="L233" s="64"/>
      <c r="M233" s="67"/>
      <c r="N233" s="226"/>
      <c r="O233" s="226"/>
      <c r="P233" s="98"/>
      <c r="Q233" s="226"/>
      <c r="R233" s="71"/>
      <c r="S233" s="62"/>
      <c r="T233" s="64"/>
      <c r="U233" s="67" t="str">
        <f>VLOOKUP($D233,'Metric Nature'!$C:$D,2,0)&amp;IF(($V233&lt;(LY233)),"Below",IF(($V233&gt;(LX233)),"Above","Within"))</f>
      </c>
      <c r="V233" s="226">
        <f>LS233</f>
      </c>
      <c r="W233" s="226">
        <f t="shared" si="3435"/>
      </c>
      <c r="X233" s="98">
        <f t="shared" si="3436"/>
      </c>
      <c r="Y233" s="226">
        <f t="shared" si="3437"/>
      </c>
      <c r="Z233" s="71">
        <f t="shared" si="3438"/>
      </c>
      <c r="AA233" s="71">
        <f t="shared" ref="AA233" si="3448">MA233/AA$36</f>
      </c>
      <c r="AB233" s="64"/>
      <c r="AC233" s="60"/>
      <c r="AI233" s="9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8"/>
      <c r="DW233" s="14"/>
      <c r="DX233" s="14"/>
      <c r="DY233" s="14"/>
      <c r="DZ233" s="14"/>
      <c r="EA233" s="14"/>
      <c r="EB233" s="18"/>
      <c r="EC233" s="14"/>
      <c r="ED233" s="14"/>
      <c r="EE233" s="14"/>
      <c r="EF233" s="119"/>
      <c r="EG233" s="9"/>
      <c r="EH233" s="9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7"/>
      <c r="HV233" s="52"/>
      <c r="HW233" s="52"/>
      <c r="HX233" s="52"/>
      <c r="HY233" s="52"/>
      <c r="HZ233" s="52"/>
      <c r="IA233" s="55"/>
      <c r="IB233" s="14"/>
      <c r="IC233" s="14"/>
      <c r="ID233" s="14"/>
      <c r="IE233" s="35"/>
      <c r="IF233" s="9" t="str">
        <f>Data!B492</f>
      </c>
      <c r="IG233" s="9" t="str">
        <f>Data!C492</f>
      </c>
      <c r="IH233" s="10">
        <f>VLOOKUP($IF233,Data!$B:$CP,Daily!IH$10,0)</f>
      </c>
      <c r="II233" s="10">
        <f>VLOOKUP($IF233,Data!$B:$CP,Daily!II$10,0)</f>
      </c>
      <c r="IJ233" s="10">
        <f>VLOOKUP($IF233,Data!$B:$CP,Daily!IJ$10,0)</f>
      </c>
      <c r="IK233" s="10">
        <f>VLOOKUP($IF233,Data!$B:$CP,Daily!IK$10,0)</f>
      </c>
      <c r="IL233" s="10">
        <f>VLOOKUP($IF233,Data!$B:$CP,Daily!IL$10,0)</f>
      </c>
      <c r="IM233" s="10">
        <f>VLOOKUP($IF233,Data!$B:$CP,Daily!IM$10,0)</f>
      </c>
      <c r="IN233" s="10">
        <f>VLOOKUP($IF233,Data!$B:$CP,Daily!IN$10,0)</f>
      </c>
      <c r="IO233" s="10">
        <f>VLOOKUP($IF233,Data!$B:$CP,Daily!IO$10,0)</f>
      </c>
      <c r="IP233" s="10">
        <f>VLOOKUP($IF233,Data!$B:$CP,Daily!IP$10,0)</f>
      </c>
      <c r="IQ233" s="10">
        <f>VLOOKUP($IF233,Data!$B:$CP,Daily!IQ$10,0)</f>
      </c>
      <c r="IR233" s="10">
        <f>VLOOKUP($IF233,Data!$B:$CP,Daily!IR$10,0)</f>
      </c>
      <c r="IS233" s="10">
        <f>VLOOKUP($IF233,Data!$B:$CP,Daily!IS$10,0)</f>
      </c>
      <c r="IT233" s="10">
        <f>VLOOKUP($IF233,Data!$B:$CP,Daily!IT$10,0)</f>
      </c>
      <c r="IU233" s="10">
        <f>VLOOKUP($IF233,Data!$B:$CP,Daily!IU$10,0)</f>
      </c>
      <c r="IV233" s="10">
        <f>VLOOKUP($IF233,Data!$B:$CP,Daily!IV$10,0)</f>
      </c>
      <c r="IW233" s="10">
        <f>VLOOKUP($IF233,Data!$B:$CP,Daily!IW$10,0)</f>
      </c>
      <c r="IX233" s="10">
        <f>VLOOKUP($IF233,Data!$B:$CP,Daily!IX$10,0)</f>
      </c>
      <c r="IY233" s="10">
        <f>VLOOKUP($IF233,Data!$B:$CP,Daily!IY$10,0)</f>
      </c>
      <c r="IZ233" s="10">
        <f>VLOOKUP($IF233,Data!$B:$CP,Daily!IZ$10,0)</f>
      </c>
      <c r="JA233" s="10">
        <f>VLOOKUP($IF233,Data!$B:$CP,Daily!JA$10,0)</f>
      </c>
      <c r="JB233" s="10">
        <f>VLOOKUP($IF233,Data!$B:$CP,Daily!JB$10,0)</f>
      </c>
      <c r="JC233" s="10">
        <f>VLOOKUP($IF233,Data!$B:$CP,Daily!JC$10,0)</f>
      </c>
      <c r="JD233" s="10">
        <f>VLOOKUP($IF233,Data!$B:$CP,Daily!JD$10,0)</f>
      </c>
      <c r="JE233" s="10">
        <f>VLOOKUP($IF233,Data!$B:$CP,Daily!JE$10,0)</f>
      </c>
      <c r="JF233" s="10">
        <f>VLOOKUP($IF233,Data!$B:$CP,Daily!JF$10,0)</f>
      </c>
      <c r="JG233" s="10">
        <f>VLOOKUP($IF233,Data!$B:$CP,Daily!JG$10,0)</f>
      </c>
      <c r="JH233" s="10">
        <f>VLOOKUP($IF233,Data!$B:$CP,Daily!JH$10,0)</f>
      </c>
      <c r="JI233" s="10">
        <f>VLOOKUP($IF233,Data!$B:$CP,Daily!JI$10,0)</f>
      </c>
      <c r="JJ233" s="10">
        <f>VLOOKUP($IF233,Data!$B:$CP,Daily!JJ$10,0)</f>
      </c>
      <c r="JK233" s="10">
        <f>VLOOKUP($IF233,Data!$B:$CP,Daily!JK$10,0)</f>
      </c>
      <c r="JL233" s="10">
        <f>VLOOKUP($IF233,Data!$B:$CP,Daily!JL$10,0)</f>
      </c>
      <c r="JM233" s="10">
        <f>VLOOKUP($IF233,Data!$B:$CP,Daily!JM$10,0)</f>
      </c>
      <c r="JN233" s="10">
        <f>VLOOKUP($IF233,Data!$B:$CP,Daily!JN$10,0)</f>
      </c>
      <c r="JO233" s="10">
        <f>VLOOKUP($IF233,Data!$B:$CP,Daily!JO$10,0)</f>
      </c>
      <c r="JP233" s="10">
        <f>VLOOKUP($IF233,Data!$B:$CP,Daily!JP$10,0)</f>
      </c>
      <c r="JQ233" s="10">
        <f>VLOOKUP($IF233,Data!$B:$CP,Daily!JQ$10,0)</f>
      </c>
      <c r="JR233" s="10">
        <f>VLOOKUP($IF233,Data!$B:$CP,Daily!JR$10,0)</f>
      </c>
      <c r="JS233" s="10">
        <f>VLOOKUP($IF233,Data!$B:$CP,Daily!JS$10,0)</f>
      </c>
      <c r="JT233" s="10">
        <f>VLOOKUP($IF233,Data!$B:$CP,Daily!JT$10,0)</f>
      </c>
      <c r="JU233" s="10">
        <f>VLOOKUP($IF233,Data!$B:$CP,Daily!JU$10,0)</f>
      </c>
      <c r="JV233" s="10">
        <f>VLOOKUP($IF233,Data!$B:$CP,Daily!JV$10,0)</f>
      </c>
      <c r="JW233" s="10">
        <f>VLOOKUP($IF233,Data!$B:$CP,Daily!JW$10,0)</f>
      </c>
      <c r="JX233" s="10">
        <f>VLOOKUP($IF233,Data!$B:$CP,Daily!JX$10,0)</f>
      </c>
      <c r="JY233" s="10">
        <f>VLOOKUP($IF233,Data!$B:$CP,Daily!JY$10,0)</f>
      </c>
      <c r="JZ233" s="10">
        <f>VLOOKUP($IF233,Data!$B:$CP,Daily!JZ$10,0)</f>
      </c>
      <c r="KA233" s="10">
        <f>VLOOKUP($IF233,Data!$B:$CP,Daily!KA$10,0)</f>
      </c>
      <c r="KB233" s="10">
        <f>VLOOKUP($IF233,Data!$B:$CP,Daily!KB$10,0)</f>
      </c>
      <c r="KC233" s="10">
        <f>VLOOKUP($IF233,Data!$B:$CP,Daily!KC$10,0)</f>
      </c>
      <c r="KD233" s="10">
        <f>VLOOKUP($IF233,Data!$B:$CP,Daily!KD$10,0)</f>
      </c>
      <c r="KE233" s="10">
        <f>VLOOKUP($IF233,Data!$B:$CP,Daily!KE$10,0)</f>
      </c>
      <c r="KF233" s="10">
        <f>VLOOKUP($IF233,Data!$B:$CP,Daily!KF$10,0)</f>
      </c>
      <c r="KG233" s="10">
        <f>VLOOKUP($IF233,Data!$B:$CP,Daily!KG$10,0)</f>
      </c>
      <c r="KH233" s="10">
        <f>VLOOKUP($IF233,Data!$B:$CP,Daily!KH$10,0)</f>
      </c>
      <c r="KI233" s="10">
        <f>VLOOKUP($IF233,Data!$B:$CP,Daily!KI$10,0)</f>
      </c>
      <c r="KJ233" s="10">
        <f>VLOOKUP($IF233,Data!$B:$CP,Daily!KJ$10,0)</f>
      </c>
      <c r="KK233" s="10">
        <f>VLOOKUP($IF233,Data!$B:$CP,Daily!KK$10,0)</f>
      </c>
      <c r="KL233" s="10">
        <f>VLOOKUP($IF233,Data!$B:$CP,Daily!KL$10,0)</f>
      </c>
      <c r="KM233" s="10">
        <f>VLOOKUP($IF233,Data!$B:$CP,Daily!KM$10,0)</f>
      </c>
      <c r="KN233" s="10">
        <f>VLOOKUP($IF233,Data!$B:$CP,Daily!KN$10,0)</f>
      </c>
      <c r="KO233" s="10">
        <f>VLOOKUP($IF233,Data!$B:$CP,Daily!KO$10,0)</f>
      </c>
      <c r="KP233" s="10">
        <f>VLOOKUP($IF233,Data!$B:$CP,Daily!KP$10,0)</f>
      </c>
      <c r="KQ233" s="10">
        <f>VLOOKUP($IF233,Data!$B:$CP,Daily!KQ$10,0)</f>
      </c>
      <c r="KR233" s="10">
        <f>VLOOKUP($IF233,Data!$B:$CP,Daily!KR$10,0)</f>
      </c>
      <c r="KS233" s="10">
        <f>VLOOKUP($IF233,Data!$B:$CP,Daily!KS$10,0)</f>
      </c>
      <c r="KT233" s="10">
        <f>VLOOKUP($IF233,Data!$B:$CP,Daily!KT$10,0)</f>
      </c>
      <c r="KU233" s="10">
        <f>VLOOKUP($IF233,Data!$B:$CP,Daily!KU$10,0)</f>
      </c>
      <c r="KV233" s="10">
        <f>VLOOKUP($IF233,Data!$B:$CP,Daily!KV$10,0)</f>
      </c>
      <c r="KW233" s="10">
        <f>VLOOKUP($IF233,Data!$B:$CP,Daily!KW$10,0)</f>
      </c>
      <c r="KX233" s="10">
        <f>VLOOKUP($IF233,Data!$B:$CP,Daily!KX$10,0)</f>
      </c>
      <c r="KY233" s="10">
        <f>VLOOKUP($IF233,Data!$B:$CP,Daily!KY$10,0)</f>
      </c>
      <c r="KZ233" s="10">
        <f>VLOOKUP($IF233,Data!$B:$CP,Daily!KZ$10,0)</f>
      </c>
      <c r="LA233" s="10">
        <f>VLOOKUP($IF233,Data!$B:$CP,Daily!LA$10,0)</f>
      </c>
      <c r="LB233" s="10">
        <f>VLOOKUP($IF233,Data!$B:$CP,Daily!LB$10,0)</f>
      </c>
      <c r="LC233" s="10">
        <f>VLOOKUP($IF233,Data!$B:$CP,Daily!LC$10,0)</f>
      </c>
      <c r="LD233" s="10">
        <f>VLOOKUP($IF233,Data!$B:$CP,Daily!LD$10,0)</f>
      </c>
      <c r="LE233" s="10">
        <f>VLOOKUP($IF233,Data!$B:$CP,Daily!LE$10,0)</f>
      </c>
      <c r="LF233" s="10">
        <f>VLOOKUP($IF233,Data!$B:$CP,Daily!LF$10,0)</f>
      </c>
      <c r="LG233" s="10">
        <f>VLOOKUP($IF233,Data!$B:$CP,Daily!LG$10,0)</f>
      </c>
      <c r="LH233" s="10">
        <f>VLOOKUP($IF233,Data!$B:$CP,Daily!LH$10,0)</f>
      </c>
      <c r="LI233" s="10">
        <f>VLOOKUP($IF233,Data!$B:$CP,Daily!LI$10,0)</f>
      </c>
      <c r="LJ233" s="10">
        <f>VLOOKUP($IF233,Data!$B:$CP,Daily!LJ$10,0)</f>
      </c>
      <c r="LK233" s="10">
        <f>VLOOKUP($IF233,Data!$B:$CP,Daily!LK$10,0)</f>
      </c>
      <c r="LL233" s="10">
        <f>VLOOKUP($IF233,Data!$B:$CP,Daily!LL$10,0)</f>
      </c>
      <c r="LM233" s="10">
        <f>VLOOKUP($IF233,Data!$B:$CP,Daily!LM$10,0)</f>
      </c>
      <c r="LN233" s="10">
        <f>VLOOKUP($IF233,Data!$B:$CP,Daily!LN$10,0)</f>
      </c>
      <c r="LO233" s="10">
        <f>VLOOKUP($IF233,Data!$B:$CP,Daily!LO$10,0)</f>
      </c>
      <c r="LP233" s="10">
        <f>VLOOKUP($IF233,Data!$B:$CP,Daily!LP$10,0)</f>
      </c>
      <c r="LQ233" s="10">
        <f>VLOOKUP($IF233,Data!$B:$CP,Daily!LQ$10,0)</f>
      </c>
      <c r="LR233" s="10">
        <f>VLOOKUP($IF233,Data!$B:$CP,Daily!LR$10,0)</f>
      </c>
      <c r="LS233" s="10">
        <f>VLOOKUP($IF233,Data!$B:$CP,Daily!LS$10,0)</f>
      </c>
      <c r="LT233" s="17"/>
      <c r="LU233" s="10">
        <f t="shared" si="3439"/>
      </c>
      <c r="LV233" s="10">
        <f t="shared" si="3440"/>
      </c>
      <c r="LW233" s="10">
        <f t="shared" si="3442"/>
      </c>
      <c r="LX233" s="10">
        <f t="shared" si="3443"/>
      </c>
      <c r="LY233" s="10">
        <f t="shared" si="3444"/>
      </c>
      <c r="LZ233" s="55"/>
      <c r="MA233" s="11">
        <f t="shared" si="3445"/>
      </c>
      <c r="MB233" s="11">
        <f t="shared" si="3446"/>
      </c>
      <c r="MC233" s="11">
        <f t="shared" si="3447"/>
      </c>
    </row>
    <row r="234" spans="2:342" s="5" customFormat="1" x14ac:dyDescent="0.25">
      <c r="B234" s="84"/>
      <c r="C234"/>
      <c r="D234" s="74" t="str">
        <f>Data!C493</f>
      </c>
      <c r="E234" s="67" t="s">
        <v>978</v>
      </c>
      <c r="F234" s="62"/>
      <c r="G234" s="92"/>
      <c r="H234" s="62"/>
      <c r="I234" s="89"/>
      <c r="J234" s="62"/>
      <c r="K234" s="62"/>
      <c r="L234" s="64"/>
      <c r="M234" s="67"/>
      <c r="N234" s="226"/>
      <c r="O234" s="226"/>
      <c r="P234" s="98"/>
      <c r="Q234" s="226"/>
      <c r="R234" s="71"/>
      <c r="S234" s="62"/>
      <c r="T234" s="64"/>
      <c r="U234" s="67" t="str">
        <f>VLOOKUP($D234,'Metric Nature'!$C:$D,2,0)&amp;IF(($V234&lt;(LY234)),"Below",IF(($V234&gt;(LX234)),"Above","Within"))</f>
      </c>
      <c r="V234" s="226">
        <f>LS234</f>
      </c>
      <c r="W234" s="226">
        <f t="shared" si="3435"/>
      </c>
      <c r="X234" s="98">
        <f t="shared" si="3436"/>
      </c>
      <c r="Y234" s="226">
        <f t="shared" si="3437"/>
      </c>
      <c r="Z234" s="71">
        <f t="shared" si="3438"/>
      </c>
      <c r="AA234" s="62">
        <v>4.2186115430498175E-2</v>
      </c>
      <c r="AB234" s="64"/>
      <c r="AC234" s="60"/>
      <c r="AI234" s="9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8"/>
      <c r="DW234" s="14"/>
      <c r="DX234" s="14"/>
      <c r="DY234" s="14"/>
      <c r="DZ234" s="14"/>
      <c r="EA234" s="14"/>
      <c r="EB234" s="18"/>
      <c r="EC234" s="14"/>
      <c r="ED234" s="14"/>
      <c r="EE234" s="14"/>
      <c r="EF234" s="35"/>
      <c r="EG234" s="9"/>
      <c r="EH234" s="9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7"/>
      <c r="HV234" s="52"/>
      <c r="HW234" s="52"/>
      <c r="HX234" s="52"/>
      <c r="HY234" s="52"/>
      <c r="HZ234" s="52"/>
      <c r="IA234" s="55"/>
      <c r="IB234" s="14"/>
      <c r="IC234" s="14"/>
      <c r="ID234" s="14"/>
      <c r="IE234" s="35"/>
      <c r="IF234" s="9" t="str">
        <f>Data!B493</f>
      </c>
      <c r="IG234" s="9" t="str">
        <f>Data!C493</f>
      </c>
      <c r="IH234" s="10">
        <f>VLOOKUP($IF234,Data!$B:$CP,Daily!IH$10,0)</f>
      </c>
      <c r="II234" s="10">
        <f>VLOOKUP($IF234,Data!$B:$CP,Daily!II$10,0)</f>
      </c>
      <c r="IJ234" s="10">
        <f>VLOOKUP($IF234,Data!$B:$CP,Daily!IJ$10,0)</f>
      </c>
      <c r="IK234" s="10">
        <f>VLOOKUP($IF234,Data!$B:$CP,Daily!IK$10,0)</f>
      </c>
      <c r="IL234" s="10">
        <f>VLOOKUP($IF234,Data!$B:$CP,Daily!IL$10,0)</f>
      </c>
      <c r="IM234" s="10">
        <f>VLOOKUP($IF234,Data!$B:$CP,Daily!IM$10,0)</f>
      </c>
      <c r="IN234" s="10">
        <f>VLOOKUP($IF234,Data!$B:$CP,Daily!IN$10,0)</f>
      </c>
      <c r="IO234" s="10">
        <f>VLOOKUP($IF234,Data!$B:$CP,Daily!IO$10,0)</f>
      </c>
      <c r="IP234" s="10">
        <f>VLOOKUP($IF234,Data!$B:$CP,Daily!IP$10,0)</f>
      </c>
      <c r="IQ234" s="10">
        <f>VLOOKUP($IF234,Data!$B:$CP,Daily!IQ$10,0)</f>
      </c>
      <c r="IR234" s="10">
        <f>VLOOKUP($IF234,Data!$B:$CP,Daily!IR$10,0)</f>
      </c>
      <c r="IS234" s="10">
        <f>VLOOKUP($IF234,Data!$B:$CP,Daily!IS$10,0)</f>
      </c>
      <c r="IT234" s="10">
        <f>VLOOKUP($IF234,Data!$B:$CP,Daily!IT$10,0)</f>
      </c>
      <c r="IU234" s="10">
        <f>VLOOKUP($IF234,Data!$B:$CP,Daily!IU$10,0)</f>
      </c>
      <c r="IV234" s="10">
        <f>VLOOKUP($IF234,Data!$B:$CP,Daily!IV$10,0)</f>
      </c>
      <c r="IW234" s="10">
        <f>VLOOKUP($IF234,Data!$B:$CP,Daily!IW$10,0)</f>
      </c>
      <c r="IX234" s="10">
        <f>VLOOKUP($IF234,Data!$B:$CP,Daily!IX$10,0)</f>
      </c>
      <c r="IY234" s="10">
        <f>VLOOKUP($IF234,Data!$B:$CP,Daily!IY$10,0)</f>
      </c>
      <c r="IZ234" s="10">
        <f>VLOOKUP($IF234,Data!$B:$CP,Daily!IZ$10,0)</f>
      </c>
      <c r="JA234" s="10">
        <f>VLOOKUP($IF234,Data!$B:$CP,Daily!JA$10,0)</f>
      </c>
      <c r="JB234" s="10">
        <f>VLOOKUP($IF234,Data!$B:$CP,Daily!JB$10,0)</f>
      </c>
      <c r="JC234" s="10">
        <f>VLOOKUP($IF234,Data!$B:$CP,Daily!JC$10,0)</f>
      </c>
      <c r="JD234" s="10">
        <f>VLOOKUP($IF234,Data!$B:$CP,Daily!JD$10,0)</f>
      </c>
      <c r="JE234" s="10">
        <f>VLOOKUP($IF234,Data!$B:$CP,Daily!JE$10,0)</f>
      </c>
      <c r="JF234" s="10">
        <f>VLOOKUP($IF234,Data!$B:$CP,Daily!JF$10,0)</f>
      </c>
      <c r="JG234" s="10">
        <f>VLOOKUP($IF234,Data!$B:$CP,Daily!JG$10,0)</f>
      </c>
      <c r="JH234" s="10">
        <f>VLOOKUP($IF234,Data!$B:$CP,Daily!JH$10,0)</f>
      </c>
      <c r="JI234" s="10">
        <f>VLOOKUP($IF234,Data!$B:$CP,Daily!JI$10,0)</f>
      </c>
      <c r="JJ234" s="10">
        <f>VLOOKUP($IF234,Data!$B:$CP,Daily!JJ$10,0)</f>
      </c>
      <c r="JK234" s="10">
        <f>VLOOKUP($IF234,Data!$B:$CP,Daily!JK$10,0)</f>
      </c>
      <c r="JL234" s="10">
        <f>VLOOKUP($IF234,Data!$B:$CP,Daily!JL$10,0)</f>
      </c>
      <c r="JM234" s="10">
        <f>VLOOKUP($IF234,Data!$B:$CP,Daily!JM$10,0)</f>
      </c>
      <c r="JN234" s="10">
        <f>VLOOKUP($IF234,Data!$B:$CP,Daily!JN$10,0)</f>
      </c>
      <c r="JO234" s="10">
        <f>VLOOKUP($IF234,Data!$B:$CP,Daily!JO$10,0)</f>
      </c>
      <c r="JP234" s="10">
        <f>VLOOKUP($IF234,Data!$B:$CP,Daily!JP$10,0)</f>
      </c>
      <c r="JQ234" s="10">
        <f>VLOOKUP($IF234,Data!$B:$CP,Daily!JQ$10,0)</f>
      </c>
      <c r="JR234" s="10">
        <f>VLOOKUP($IF234,Data!$B:$CP,Daily!JR$10,0)</f>
      </c>
      <c r="JS234" s="10">
        <f>VLOOKUP($IF234,Data!$B:$CP,Daily!JS$10,0)</f>
      </c>
      <c r="JT234" s="10">
        <f>VLOOKUP($IF234,Data!$B:$CP,Daily!JT$10,0)</f>
      </c>
      <c r="JU234" s="10">
        <f>VLOOKUP($IF234,Data!$B:$CP,Daily!JU$10,0)</f>
      </c>
      <c r="JV234" s="10">
        <f>VLOOKUP($IF234,Data!$B:$CP,Daily!JV$10,0)</f>
      </c>
      <c r="JW234" s="10">
        <f>VLOOKUP($IF234,Data!$B:$CP,Daily!JW$10,0)</f>
      </c>
      <c r="JX234" s="10">
        <f>VLOOKUP($IF234,Data!$B:$CP,Daily!JX$10,0)</f>
      </c>
      <c r="JY234" s="10">
        <f>VLOOKUP($IF234,Data!$B:$CP,Daily!JY$10,0)</f>
      </c>
      <c r="JZ234" s="10">
        <f>VLOOKUP($IF234,Data!$B:$CP,Daily!JZ$10,0)</f>
      </c>
      <c r="KA234" s="10">
        <f>VLOOKUP($IF234,Data!$B:$CP,Daily!KA$10,0)</f>
      </c>
      <c r="KB234" s="10">
        <f>VLOOKUP($IF234,Data!$B:$CP,Daily!KB$10,0)</f>
      </c>
      <c r="KC234" s="10">
        <f>VLOOKUP($IF234,Data!$B:$CP,Daily!KC$10,0)</f>
      </c>
      <c r="KD234" s="10">
        <f>VLOOKUP($IF234,Data!$B:$CP,Daily!KD$10,0)</f>
      </c>
      <c r="KE234" s="10">
        <f>VLOOKUP($IF234,Data!$B:$CP,Daily!KE$10,0)</f>
      </c>
      <c r="KF234" s="10">
        <f>VLOOKUP($IF234,Data!$B:$CP,Daily!KF$10,0)</f>
      </c>
      <c r="KG234" s="10">
        <f>VLOOKUP($IF234,Data!$B:$CP,Daily!KG$10,0)</f>
      </c>
      <c r="KH234" s="10">
        <f>VLOOKUP($IF234,Data!$B:$CP,Daily!KH$10,0)</f>
      </c>
      <c r="KI234" s="10">
        <f>VLOOKUP($IF234,Data!$B:$CP,Daily!KI$10,0)</f>
      </c>
      <c r="KJ234" s="10">
        <f>VLOOKUP($IF234,Data!$B:$CP,Daily!KJ$10,0)</f>
      </c>
      <c r="KK234" s="10">
        <f>VLOOKUP($IF234,Data!$B:$CP,Daily!KK$10,0)</f>
      </c>
      <c r="KL234" s="10">
        <f>VLOOKUP($IF234,Data!$B:$CP,Daily!KL$10,0)</f>
      </c>
      <c r="KM234" s="10">
        <f>VLOOKUP($IF234,Data!$B:$CP,Daily!KM$10,0)</f>
      </c>
      <c r="KN234" s="10">
        <f>VLOOKUP($IF234,Data!$B:$CP,Daily!KN$10,0)</f>
      </c>
      <c r="KO234" s="10">
        <f>VLOOKUP($IF234,Data!$B:$CP,Daily!KO$10,0)</f>
      </c>
      <c r="KP234" s="10">
        <f>VLOOKUP($IF234,Data!$B:$CP,Daily!KP$10,0)</f>
      </c>
      <c r="KQ234" s="10">
        <f>VLOOKUP($IF234,Data!$B:$CP,Daily!KQ$10,0)</f>
      </c>
      <c r="KR234" s="10">
        <f>VLOOKUP($IF234,Data!$B:$CP,Daily!KR$10,0)</f>
      </c>
      <c r="KS234" s="10">
        <f>VLOOKUP($IF234,Data!$B:$CP,Daily!KS$10,0)</f>
      </c>
      <c r="KT234" s="10">
        <f>VLOOKUP($IF234,Data!$B:$CP,Daily!KT$10,0)</f>
      </c>
      <c r="KU234" s="10">
        <f>VLOOKUP($IF234,Data!$B:$CP,Daily!KU$10,0)</f>
      </c>
      <c r="KV234" s="10">
        <f>VLOOKUP($IF234,Data!$B:$CP,Daily!KV$10,0)</f>
      </c>
      <c r="KW234" s="10">
        <f>VLOOKUP($IF234,Data!$B:$CP,Daily!KW$10,0)</f>
      </c>
      <c r="KX234" s="10">
        <f>VLOOKUP($IF234,Data!$B:$CP,Daily!KX$10,0)</f>
      </c>
      <c r="KY234" s="10">
        <f>VLOOKUP($IF234,Data!$B:$CP,Daily!KY$10,0)</f>
      </c>
      <c r="KZ234" s="10">
        <f>VLOOKUP($IF234,Data!$B:$CP,Daily!KZ$10,0)</f>
      </c>
      <c r="LA234" s="10">
        <f>VLOOKUP($IF234,Data!$B:$CP,Daily!LA$10,0)</f>
      </c>
      <c r="LB234" s="10">
        <f>VLOOKUP($IF234,Data!$B:$CP,Daily!LB$10,0)</f>
      </c>
      <c r="LC234" s="10">
        <f>VLOOKUP($IF234,Data!$B:$CP,Daily!LC$10,0)</f>
      </c>
      <c r="LD234" s="10">
        <f>VLOOKUP($IF234,Data!$B:$CP,Daily!LD$10,0)</f>
      </c>
      <c r="LE234" s="10">
        <f>VLOOKUP($IF234,Data!$B:$CP,Daily!LE$10,0)</f>
      </c>
      <c r="LF234" s="10">
        <f>VLOOKUP($IF234,Data!$B:$CP,Daily!LF$10,0)</f>
      </c>
      <c r="LG234" s="10">
        <f>VLOOKUP($IF234,Data!$B:$CP,Daily!LG$10,0)</f>
      </c>
      <c r="LH234" s="10">
        <f>VLOOKUP($IF234,Data!$B:$CP,Daily!LH$10,0)</f>
      </c>
      <c r="LI234" s="10">
        <f>VLOOKUP($IF234,Data!$B:$CP,Daily!LI$10,0)</f>
      </c>
      <c r="LJ234" s="10">
        <f>VLOOKUP($IF234,Data!$B:$CP,Daily!LJ$10,0)</f>
      </c>
      <c r="LK234" s="10">
        <f>VLOOKUP($IF234,Data!$B:$CP,Daily!LK$10,0)</f>
      </c>
      <c r="LL234" s="10">
        <f>VLOOKUP($IF234,Data!$B:$CP,Daily!LL$10,0)</f>
      </c>
      <c r="LM234" s="10">
        <f>VLOOKUP($IF234,Data!$B:$CP,Daily!LM$10,0)</f>
      </c>
      <c r="LN234" s="10">
        <f>VLOOKUP($IF234,Data!$B:$CP,Daily!LN$10,0)</f>
      </c>
      <c r="LO234" s="10">
        <f>VLOOKUP($IF234,Data!$B:$CP,Daily!LO$10,0)</f>
      </c>
      <c r="LP234" s="10">
        <f>VLOOKUP($IF234,Data!$B:$CP,Daily!LP$10,0)</f>
      </c>
      <c r="LQ234" s="10">
        <f>VLOOKUP($IF234,Data!$B:$CP,Daily!LQ$10,0)</f>
      </c>
      <c r="LR234" s="10">
        <f>VLOOKUP($IF234,Data!$B:$CP,Daily!LR$10,0)</f>
      </c>
      <c r="LS234" s="10">
        <f>VLOOKUP($IF234,Data!$B:$CP,Daily!LS$10,0)</f>
      </c>
      <c r="LT234" s="17"/>
      <c r="LU234" s="10">
        <f t="shared" si="3439"/>
      </c>
      <c r="LV234" s="10">
        <f t="shared" si="3440"/>
      </c>
      <c r="LW234" s="10">
        <f t="shared" si="3442"/>
      </c>
      <c r="LX234" s="10">
        <f t="shared" si="3443"/>
      </c>
      <c r="LY234" s="10">
        <f t="shared" si="3444"/>
      </c>
      <c r="LZ234" s="55"/>
      <c r="MA234" s="11">
        <f t="shared" si="3445"/>
      </c>
      <c r="MB234" s="11">
        <f t="shared" si="3446"/>
      </c>
      <c r="MC234" s="11">
        <f t="shared" si="3447"/>
      </c>
    </row>
    <row r="235" spans="2:342" x14ac:dyDescent="0.25">
      <c r="D235" s="83" t="s">
        <v>980</v>
      </c>
      <c r="E235" s="81"/>
      <c r="F235" s="79"/>
      <c r="G235" s="79"/>
      <c r="H235" s="80"/>
      <c r="I235" s="79"/>
      <c r="J235" s="80"/>
      <c r="K235" s="79"/>
      <c r="L235" s="79"/>
      <c r="M235" s="81"/>
      <c r="N235" s="79"/>
      <c r="O235" s="79"/>
      <c r="P235" s="79"/>
      <c r="Q235" s="79"/>
      <c r="R235" s="79"/>
      <c r="S235" s="79"/>
      <c r="T235" s="79"/>
      <c r="U235" s="81"/>
      <c r="V235" s="79"/>
      <c r="W235" s="79"/>
      <c r="X235" s="79"/>
      <c r="Y235" s="79"/>
      <c r="Z235" s="79"/>
      <c r="AA235" s="79"/>
      <c r="AB235" s="77"/>
      <c r="AC235" s="60"/>
    </row>
    <row r="236" spans="2:342" x14ac:dyDescent="0.25">
      <c r="D236" s="74" t="str">
        <f>Data!C543</f>
      </c>
      <c r="E236" s="67"/>
      <c r="F236" s="226"/>
      <c r="G236" s="226"/>
      <c r="H236" s="98"/>
      <c r="I236" s="226"/>
      <c r="J236" s="71"/>
      <c r="K236" s="92"/>
      <c r="L236" s="64"/>
      <c r="M236" s="67" t="str">
        <f>VLOOKUP($D236,'Metric Nature'!$C:$D,2,0)&amp;IF(($N236&lt;(HZ236)),"Below",IF(($N236&gt;(HY236)),"Above","Within"))</f>
      </c>
      <c r="N236" s="226">
        <f t="shared" ref="N236:N240" si="3449">HT236</f>
      </c>
      <c r="O236" s="226">
        <f t="shared" ref="O236:O240" si="3450">IC236</f>
      </c>
      <c r="P236" s="98">
        <f t="shared" ref="P236:P240" si="3451">IFERROR(((N236-O236)/O236),0)</f>
      </c>
      <c r="Q236" s="226">
        <f t="shared" ref="Q236:Q240" si="3452">ID236</f>
      </c>
      <c r="R236" s="71">
        <f t="shared" ref="R236:R240" si="3453">IFERROR(((N236-Q236)/Q236),0)</f>
      </c>
      <c r="S236" s="62">
        <v>7.9280968468835172E-3</v>
      </c>
      <c r="T236" s="64"/>
      <c r="U236" s="67"/>
      <c r="V236" s="62"/>
      <c r="W236" s="63"/>
      <c r="X236" s="62"/>
      <c r="Y236" s="63"/>
      <c r="Z236" s="62"/>
      <c r="AA236" s="62">
        <v>4.2186115430498175E-2</v>
      </c>
      <c r="AB236" s="64"/>
      <c r="AC236" s="1"/>
      <c r="AD236" s="1"/>
      <c r="AE236" s="1"/>
      <c r="AF236" s="1"/>
      <c r="AG236" s="1"/>
      <c r="AH236" s="1"/>
      <c r="AI236" s="9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7"/>
      <c r="DW236" s="10"/>
      <c r="DX236" s="10"/>
      <c r="DY236" s="10"/>
      <c r="DZ236" s="10"/>
      <c r="EA236" s="10"/>
      <c r="EB236" s="18"/>
      <c r="EC236" s="11"/>
      <c r="ED236" s="11"/>
      <c r="EE236" s="11"/>
      <c r="EF236" s="16"/>
      <c r="EG236" s="9" t="str">
        <f>Data!B543</f>
      </c>
      <c r="EH236" s="9" t="str">
        <f>Data!C543</f>
      </c>
      <c r="EI236" s="10">
        <f>VLOOKUP($EG236,Data!$B:$CP,Daily!EI$10,0)</f>
      </c>
      <c r="EJ236" s="10">
        <f>VLOOKUP($EG236,Data!$B:$CP,Daily!EJ$10,0)</f>
      </c>
      <c r="EK236" s="10">
        <f>VLOOKUP($EG236,Data!$B:$CP,Daily!EK$10,0)</f>
      </c>
      <c r="EL236" s="10">
        <f>VLOOKUP($EG236,Data!$B:$CP,Daily!EL$10,0)</f>
      </c>
      <c r="EM236" s="10">
        <f>VLOOKUP($EG236,Data!$B:$CP,Daily!EM$10,0)</f>
      </c>
      <c r="EN236" s="10">
        <f>VLOOKUP($EG236,Data!$B:$CP,Daily!EN$10,0)</f>
      </c>
      <c r="EO236" s="10">
        <f>VLOOKUP($EG236,Data!$B:$CP,Daily!EO$10,0)</f>
      </c>
      <c r="EP236" s="10">
        <f>VLOOKUP($EG236,Data!$B:$CP,Daily!EP$10,0)</f>
      </c>
      <c r="EQ236" s="10">
        <f>VLOOKUP($EG236,Data!$B:$CP,Daily!EQ$10,0)</f>
      </c>
      <c r="ER236" s="10">
        <f>VLOOKUP($EG236,Data!$B:$CP,Daily!ER$10,0)</f>
      </c>
      <c r="ES236" s="10">
        <f>VLOOKUP($EG236,Data!$B:$CP,Daily!ES$10,0)</f>
      </c>
      <c r="ET236" s="10">
        <f>VLOOKUP($EG236,Data!$B:$CP,Daily!ET$10,0)</f>
      </c>
      <c r="EU236" s="10">
        <f>VLOOKUP($EG236,Data!$B:$CP,Daily!EU$10,0)</f>
      </c>
      <c r="EV236" s="10">
        <f>VLOOKUP($EG236,Data!$B:$CP,Daily!EV$10,0)</f>
      </c>
      <c r="EW236" s="10">
        <f>VLOOKUP($EG236,Data!$B:$CP,Daily!EW$10,0)</f>
      </c>
      <c r="EX236" s="10">
        <f>VLOOKUP($EG236,Data!$B:$CP,Daily!EX$10,0)</f>
      </c>
      <c r="EY236" s="10">
        <f>VLOOKUP($EG236,Data!$B:$CP,Daily!EY$10,0)</f>
      </c>
      <c r="EZ236" s="10">
        <f>VLOOKUP($EG236,Data!$B:$CP,Daily!EZ$10,0)</f>
      </c>
      <c r="FA236" s="10">
        <f>VLOOKUP($EG236,Data!$B:$CP,Daily!FA$10,0)</f>
      </c>
      <c r="FB236" s="10">
        <f>VLOOKUP($EG236,Data!$B:$CP,Daily!FB$10,0)</f>
      </c>
      <c r="FC236" s="10">
        <f>VLOOKUP($EG236,Data!$B:$CP,Daily!FC$10,0)</f>
      </c>
      <c r="FD236" s="10">
        <f>VLOOKUP($EG236,Data!$B:$CP,Daily!FD$10,0)</f>
      </c>
      <c r="FE236" s="10">
        <f>VLOOKUP($EG236,Data!$B:$CP,Daily!FE$10,0)</f>
      </c>
      <c r="FF236" s="10">
        <f>VLOOKUP($EG236,Data!$B:$CP,Daily!FF$10,0)</f>
      </c>
      <c r="FG236" s="10">
        <f>VLOOKUP($EG236,Data!$B:$CP,Daily!FG$10,0)</f>
      </c>
      <c r="FH236" s="10">
        <f>VLOOKUP($EG236,Data!$B:$CP,Daily!FH$10,0)</f>
      </c>
      <c r="FI236" s="10">
        <f>VLOOKUP($EG236,Data!$B:$CP,Daily!FI$10,0)</f>
      </c>
      <c r="FJ236" s="10">
        <f>VLOOKUP($EG236,Data!$B:$CP,Daily!FJ$10,0)</f>
      </c>
      <c r="FK236" s="10">
        <f>VLOOKUP($EG236,Data!$B:$CP,Daily!FK$10,0)</f>
      </c>
      <c r="FL236" s="10">
        <f>VLOOKUP($EG236,Data!$B:$CP,Daily!FL$10,0)</f>
      </c>
      <c r="FM236" s="10">
        <f>VLOOKUP($EG236,Data!$B:$CP,Daily!FM$10,0)</f>
      </c>
      <c r="FN236" s="10">
        <f>VLOOKUP($EG236,Data!$B:$CP,Daily!FN$10,0)</f>
      </c>
      <c r="FO236" s="10">
        <f>VLOOKUP($EG236,Data!$B:$CP,Daily!FO$10,0)</f>
      </c>
      <c r="FP236" s="10">
        <f>VLOOKUP($EG236,Data!$B:$CP,Daily!FP$10,0)</f>
      </c>
      <c r="FQ236" s="10">
        <f>VLOOKUP($EG236,Data!$B:$CP,Daily!FQ$10,0)</f>
      </c>
      <c r="FR236" s="10">
        <f>VLOOKUP($EG236,Data!$B:$CP,Daily!FR$10,0)</f>
      </c>
      <c r="FS236" s="10">
        <f>VLOOKUP($EG236,Data!$B:$CP,Daily!FS$10,0)</f>
      </c>
      <c r="FT236" s="10">
        <f>VLOOKUP($EG236,Data!$B:$CP,Daily!FT$10,0)</f>
      </c>
      <c r="FU236" s="10">
        <f>VLOOKUP($EG236,Data!$B:$CP,Daily!FU$10,0)</f>
      </c>
      <c r="FV236" s="10">
        <f>VLOOKUP($EG236,Data!$B:$CP,Daily!FV$10,0)</f>
      </c>
      <c r="FW236" s="10">
        <f>VLOOKUP($EG236,Data!$B:$CP,Daily!FW$10,0)</f>
      </c>
      <c r="FX236" s="10">
        <f>VLOOKUP($EG236,Data!$B:$CP,Daily!FX$10,0)</f>
      </c>
      <c r="FY236" s="10">
        <f>VLOOKUP($EG236,Data!$B:$CP,Daily!FY$10,0)</f>
      </c>
      <c r="FZ236" s="10">
        <f>VLOOKUP($EG236,Data!$B:$CP,Daily!FZ$10,0)</f>
      </c>
      <c r="GA236" s="10">
        <f>VLOOKUP($EG236,Data!$B:$CP,Daily!GA$10,0)</f>
      </c>
      <c r="GB236" s="10">
        <f>VLOOKUP($EG236,Data!$B:$CP,Daily!GB$10,0)</f>
      </c>
      <c r="GC236" s="10">
        <f>VLOOKUP($EG236,Data!$B:$CP,Daily!GC$10,0)</f>
      </c>
      <c r="GD236" s="10">
        <f>VLOOKUP($EG236,Data!$B:$CP,Daily!GD$10,0)</f>
      </c>
      <c r="GE236" s="10">
        <f>VLOOKUP($EG236,Data!$B:$CP,Daily!GE$10,0)</f>
      </c>
      <c r="GF236" s="10">
        <f>VLOOKUP($EG236,Data!$B:$CP,Daily!GF$10,0)</f>
      </c>
      <c r="GG236" s="10">
        <f>VLOOKUP($EG236,Data!$B:$CP,Daily!GG$10,0)</f>
      </c>
      <c r="GH236" s="10">
        <f>VLOOKUP($EG236,Data!$B:$CP,Daily!GH$10,0)</f>
      </c>
      <c r="GI236" s="10">
        <f>VLOOKUP($EG236,Data!$B:$CP,Daily!GI$10,0)</f>
      </c>
      <c r="GJ236" s="10">
        <f>VLOOKUP($EG236,Data!$B:$CP,Daily!GJ$10,0)</f>
      </c>
      <c r="GK236" s="10">
        <f>VLOOKUP($EG236,Data!$B:$CP,Daily!GK$10,0)</f>
      </c>
      <c r="GL236" s="10">
        <f>VLOOKUP($EG236,Data!$B:$CP,Daily!GL$10,0)</f>
      </c>
      <c r="GM236" s="10">
        <f>VLOOKUP($EG236,Data!$B:$CP,Daily!GM$10,0)</f>
      </c>
      <c r="GN236" s="10">
        <f>VLOOKUP($EG236,Data!$B:$CP,Daily!GN$10,0)</f>
      </c>
      <c r="GO236" s="10">
        <f>VLOOKUP($EG236,Data!$B:$CP,Daily!GO$10,0)</f>
      </c>
      <c r="GP236" s="10">
        <f>VLOOKUP($EG236,Data!$B:$CP,Daily!GP$10,0)</f>
      </c>
      <c r="GQ236" s="10">
        <f>VLOOKUP($EG236,Data!$B:$CP,Daily!GQ$10,0)</f>
      </c>
      <c r="GR236" s="10">
        <f>VLOOKUP($EG236,Data!$B:$CP,Daily!GR$10,0)</f>
      </c>
      <c r="GS236" s="10">
        <f>VLOOKUP($EG236,Data!$B:$CP,Daily!GS$10,0)</f>
      </c>
      <c r="GT236" s="10">
        <f>VLOOKUP($EG236,Data!$B:$CP,Daily!GT$10,0)</f>
      </c>
      <c r="GU236" s="10">
        <f>VLOOKUP($EG236,Data!$B:$CP,Daily!GU$10,0)</f>
      </c>
      <c r="GV236" s="10">
        <f>VLOOKUP($EG236,Data!$B:$CP,Daily!GV$10,0)</f>
      </c>
      <c r="GW236" s="10">
        <f>VLOOKUP($EG236,Data!$B:$CP,Daily!GW$10,0)</f>
      </c>
      <c r="GX236" s="10">
        <f>VLOOKUP($EG236,Data!$B:$CP,Daily!GX$10,0)</f>
      </c>
      <c r="GY236" s="10">
        <f>VLOOKUP($EG236,Data!$B:$CP,Daily!GY$10,0)</f>
      </c>
      <c r="GZ236" s="10">
        <f>VLOOKUP($EG236,Data!$B:$CP,Daily!GZ$10,0)</f>
      </c>
      <c r="HA236" s="10">
        <f>VLOOKUP($EG236,Data!$B:$CP,Daily!HA$10,0)</f>
      </c>
      <c r="HB236" s="10">
        <f>VLOOKUP($EG236,Data!$B:$CP,Daily!HB$10,0)</f>
      </c>
      <c r="HC236" s="10">
        <f>VLOOKUP($EG236,Data!$B:$CP,Daily!HC$10,0)</f>
      </c>
      <c r="HD236" s="10">
        <f>VLOOKUP($EG236,Data!$B:$CP,Daily!HD$10,0)</f>
      </c>
      <c r="HE236" s="10">
        <f>VLOOKUP($EG236,Data!$B:$CP,Daily!HE$10,0)</f>
      </c>
      <c r="HF236" s="10">
        <f>VLOOKUP($EG236,Data!$B:$CP,Daily!HF$10,0)</f>
      </c>
      <c r="HG236" s="10">
        <f>VLOOKUP($EG236,Data!$B:$CP,Daily!HG$10,0)</f>
      </c>
      <c r="HH236" s="10">
        <f>VLOOKUP($EG236,Data!$B:$CP,Daily!HH$10,0)</f>
      </c>
      <c r="HI236" s="10">
        <f>VLOOKUP($EG236,Data!$B:$CP,Daily!HI$10,0)</f>
      </c>
      <c r="HJ236" s="10">
        <f>VLOOKUP($EG236,Data!$B:$CP,Daily!HJ$10,0)</f>
      </c>
      <c r="HK236" s="10">
        <f>VLOOKUP($EG236,Data!$B:$CP,Daily!HK$10,0)</f>
      </c>
      <c r="HL236" s="10">
        <f>VLOOKUP($EG236,Data!$B:$CP,Daily!HL$10,0)</f>
      </c>
      <c r="HM236" s="10">
        <f>VLOOKUP($EG236,Data!$B:$CP,Daily!HM$10,0)</f>
      </c>
      <c r="HN236" s="10">
        <f>VLOOKUP($EG236,Data!$B:$CP,Daily!HN$10,0)</f>
      </c>
      <c r="HO236" s="10">
        <f>VLOOKUP($EG236,Data!$B:$CP,Daily!HO$10,0)</f>
      </c>
      <c r="HP236" s="10">
        <f>VLOOKUP($EG236,Data!$B:$CP,Daily!HP$10,0)</f>
      </c>
      <c r="HQ236" s="10">
        <f>VLOOKUP($EG236,Data!$B:$CP,Daily!HQ$10,0)</f>
      </c>
      <c r="HR236" s="10">
        <f>VLOOKUP($EG236,Data!$B:$CP,Daily!HR$10,0)</f>
      </c>
      <c r="HS236" s="10">
        <f>VLOOKUP($EG236,Data!$B:$CP,Daily!HS$10,0)</f>
      </c>
      <c r="HT236" s="10">
        <f>VLOOKUP($EG236,Data!$B:$CP,Daily!HT$10,0)</f>
      </c>
      <c r="HU236" s="17"/>
      <c r="HV236" s="10">
        <f t="shared" ref="HV236:HV240" si="3454">_xlfn.QUARTILE.INC($EI236:$HS236,1)</f>
      </c>
      <c r="HW236" s="10">
        <f t="shared" ref="HW236:HW240" si="3455">_xlfn.QUARTILE.INC($EI236:$HS236,3)</f>
      </c>
      <c r="HX236" s="10">
        <f t="shared" ref="HX236" si="3456">HW236-HV236</f>
      </c>
      <c r="HY236" s="10">
        <f t="shared" ref="HY236" si="3457">HW236+(0.75*HX236)</f>
      </c>
      <c r="HZ236" s="10">
        <f t="shared" ref="HZ236" si="3458">HV236-(0.75*HX236)</f>
      </c>
      <c r="IA236" s="54"/>
      <c r="IB236" s="11">
        <f t="shared" ref="IB236:IB240" si="3459">_xlfn.STDEV.P(FM236:HT236)</f>
      </c>
      <c r="IC236" s="11">
        <f>AVERAGE(HM236:HS236)</f>
      </c>
      <c r="ID236" s="11">
        <f>AVERAGE(GP236:HS236)</f>
      </c>
      <c r="IE236" s="16"/>
      <c r="IF236" s="9"/>
      <c r="IG236" s="9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U236" s="52"/>
      <c r="LV236" s="52"/>
      <c r="LW236" s="52"/>
      <c r="LX236" s="52"/>
      <c r="LY236" s="52"/>
      <c r="LZ236" s="58"/>
      <c r="MA236" s="14"/>
      <c r="MB236" s="14"/>
      <c r="MC236" s="14"/>
      <c r="MD236" s="15"/>
    </row>
    <row r="237" spans="2:342" x14ac:dyDescent="0.25">
      <c r="D237" s="74" t="str">
        <f>Data!C544</f>
      </c>
      <c r="E237" s="67"/>
      <c r="F237" s="226"/>
      <c r="G237" s="226"/>
      <c r="H237" s="98"/>
      <c r="I237" s="226"/>
      <c r="J237" s="96"/>
      <c r="K237" s="71"/>
      <c r="L237" s="64"/>
      <c r="M237" s="67" t="str">
        <f>VLOOKUP($D237,'Metric Nature'!$C:$D,2,0)&amp;IF(($N237&lt;(HZ237)),"Below",IF(($N237&gt;(HY237)),"Above","Within"))</f>
      </c>
      <c r="N237" s="226">
        <f t="shared" si="3449"/>
      </c>
      <c r="O237" s="226">
        <f t="shared" si="3450"/>
      </c>
      <c r="P237" s="98">
        <f t="shared" si="3451"/>
      </c>
      <c r="Q237" s="226">
        <f t="shared" si="3452"/>
      </c>
      <c r="R237" s="96">
        <f t="shared" si="3453"/>
      </c>
      <c r="S237" s="71">
        <f t="shared" ref="S237" si="3460">IB237/S$36</f>
      </c>
      <c r="T237" s="64"/>
      <c r="U237" s="67"/>
      <c r="V237" s="96"/>
      <c r="W237" s="63"/>
      <c r="X237" s="96"/>
      <c r="Y237" s="63"/>
      <c r="Z237" s="96"/>
      <c r="AA237" s="71">
        <f t="shared" ref="AA237" si="3461">MA237/AA$36</f>
      </c>
      <c r="AB237" s="64"/>
      <c r="AC237" s="60"/>
      <c r="AD237" s="3"/>
      <c r="AE237" s="3"/>
      <c r="AF237" s="3"/>
      <c r="AG237" s="3"/>
      <c r="AH237" s="3"/>
      <c r="AI237" s="9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8"/>
      <c r="DW237" s="10"/>
      <c r="DX237" s="10"/>
      <c r="DY237" s="10"/>
      <c r="DZ237" s="10"/>
      <c r="EA237" s="10"/>
      <c r="EB237" s="18"/>
      <c r="EC237" s="11"/>
      <c r="ED237" s="11"/>
      <c r="EE237" s="11"/>
      <c r="EF237" s="16"/>
      <c r="EG237" s="9" t="str">
        <f>Data!B544</f>
      </c>
      <c r="EH237" s="9" t="str">
        <f>Data!C544</f>
      </c>
      <c r="EI237" s="10">
        <f>VLOOKUP($EG237,Data!$B:$CP,Daily!EI$10,0)</f>
      </c>
      <c r="EJ237" s="10">
        <f>VLOOKUP($EG237,Data!$B:$CP,Daily!EJ$10,0)</f>
      </c>
      <c r="EK237" s="10">
        <f>VLOOKUP($EG237,Data!$B:$CP,Daily!EK$10,0)</f>
      </c>
      <c r="EL237" s="10">
        <f>VLOOKUP($EG237,Data!$B:$CP,Daily!EL$10,0)</f>
      </c>
      <c r="EM237" s="10">
        <f>VLOOKUP($EG237,Data!$B:$CP,Daily!EM$10,0)</f>
      </c>
      <c r="EN237" s="10">
        <f>VLOOKUP($EG237,Data!$B:$CP,Daily!EN$10,0)</f>
      </c>
      <c r="EO237" s="10">
        <f>VLOOKUP($EG237,Data!$B:$CP,Daily!EO$10,0)</f>
      </c>
      <c r="EP237" s="10">
        <f>VLOOKUP($EG237,Data!$B:$CP,Daily!EP$10,0)</f>
      </c>
      <c r="EQ237" s="10">
        <f>VLOOKUP($EG237,Data!$B:$CP,Daily!EQ$10,0)</f>
      </c>
      <c r="ER237" s="10">
        <f>VLOOKUP($EG237,Data!$B:$CP,Daily!ER$10,0)</f>
      </c>
      <c r="ES237" s="10">
        <f>VLOOKUP($EG237,Data!$B:$CP,Daily!ES$10,0)</f>
      </c>
      <c r="ET237" s="10">
        <f>VLOOKUP($EG237,Data!$B:$CP,Daily!ET$10,0)</f>
      </c>
      <c r="EU237" s="10">
        <f>VLOOKUP($EG237,Data!$B:$CP,Daily!EU$10,0)</f>
      </c>
      <c r="EV237" s="10">
        <f>VLOOKUP($EG237,Data!$B:$CP,Daily!EV$10,0)</f>
      </c>
      <c r="EW237" s="10">
        <f>VLOOKUP($EG237,Data!$B:$CP,Daily!EW$10,0)</f>
      </c>
      <c r="EX237" s="10">
        <f>VLOOKUP($EG237,Data!$B:$CP,Daily!EX$10,0)</f>
      </c>
      <c r="EY237" s="10">
        <f>VLOOKUP($EG237,Data!$B:$CP,Daily!EY$10,0)</f>
      </c>
      <c r="EZ237" s="10">
        <f>VLOOKUP($EG237,Data!$B:$CP,Daily!EZ$10,0)</f>
      </c>
      <c r="FA237" s="10">
        <f>VLOOKUP($EG237,Data!$B:$CP,Daily!FA$10,0)</f>
      </c>
      <c r="FB237" s="10">
        <f>VLOOKUP($EG237,Data!$B:$CP,Daily!FB$10,0)</f>
      </c>
      <c r="FC237" s="10">
        <f>VLOOKUP($EG237,Data!$B:$CP,Daily!FC$10,0)</f>
      </c>
      <c r="FD237" s="10">
        <f>VLOOKUP($EG237,Data!$B:$CP,Daily!FD$10,0)</f>
      </c>
      <c r="FE237" s="10">
        <f>VLOOKUP($EG237,Data!$B:$CP,Daily!FE$10,0)</f>
      </c>
      <c r="FF237" s="10">
        <f>VLOOKUP($EG237,Data!$B:$CP,Daily!FF$10,0)</f>
      </c>
      <c r="FG237" s="10">
        <f>VLOOKUP($EG237,Data!$B:$CP,Daily!FG$10,0)</f>
      </c>
      <c r="FH237" s="10">
        <f>VLOOKUP($EG237,Data!$B:$CP,Daily!FH$10,0)</f>
      </c>
      <c r="FI237" s="10">
        <f>VLOOKUP($EG237,Data!$B:$CP,Daily!FI$10,0)</f>
      </c>
      <c r="FJ237" s="10">
        <f>VLOOKUP($EG237,Data!$B:$CP,Daily!FJ$10,0)</f>
      </c>
      <c r="FK237" s="10">
        <f>VLOOKUP($EG237,Data!$B:$CP,Daily!FK$10,0)</f>
      </c>
      <c r="FL237" s="10">
        <f>VLOOKUP($EG237,Data!$B:$CP,Daily!FL$10,0)</f>
      </c>
      <c r="FM237" s="10">
        <f>VLOOKUP($EG237,Data!$B:$CP,Daily!FM$10,0)</f>
      </c>
      <c r="FN237" s="10">
        <f>VLOOKUP($EG237,Data!$B:$CP,Daily!FN$10,0)</f>
      </c>
      <c r="FO237" s="10">
        <f>VLOOKUP($EG237,Data!$B:$CP,Daily!FO$10,0)</f>
      </c>
      <c r="FP237" s="10">
        <f>VLOOKUP($EG237,Data!$B:$CP,Daily!FP$10,0)</f>
      </c>
      <c r="FQ237" s="10">
        <f>VLOOKUP($EG237,Data!$B:$CP,Daily!FQ$10,0)</f>
      </c>
      <c r="FR237" s="10">
        <f>VLOOKUP($EG237,Data!$B:$CP,Daily!FR$10,0)</f>
      </c>
      <c r="FS237" s="10">
        <f>VLOOKUP($EG237,Data!$B:$CP,Daily!FS$10,0)</f>
      </c>
      <c r="FT237" s="10">
        <f>VLOOKUP($EG237,Data!$B:$CP,Daily!FT$10,0)</f>
      </c>
      <c r="FU237" s="10">
        <f>VLOOKUP($EG237,Data!$B:$CP,Daily!FU$10,0)</f>
      </c>
      <c r="FV237" s="10">
        <f>VLOOKUP($EG237,Data!$B:$CP,Daily!FV$10,0)</f>
      </c>
      <c r="FW237" s="10">
        <f>VLOOKUP($EG237,Data!$B:$CP,Daily!FW$10,0)</f>
      </c>
      <c r="FX237" s="10">
        <f>VLOOKUP($EG237,Data!$B:$CP,Daily!FX$10,0)</f>
      </c>
      <c r="FY237" s="10">
        <f>VLOOKUP($EG237,Data!$B:$CP,Daily!FY$10,0)</f>
      </c>
      <c r="FZ237" s="10">
        <f>VLOOKUP($EG237,Data!$B:$CP,Daily!FZ$10,0)</f>
      </c>
      <c r="GA237" s="10">
        <f>VLOOKUP($EG237,Data!$B:$CP,Daily!GA$10,0)</f>
      </c>
      <c r="GB237" s="10">
        <f>VLOOKUP($EG237,Data!$B:$CP,Daily!GB$10,0)</f>
      </c>
      <c r="GC237" s="10">
        <f>VLOOKUP($EG237,Data!$B:$CP,Daily!GC$10,0)</f>
      </c>
      <c r="GD237" s="10">
        <f>VLOOKUP($EG237,Data!$B:$CP,Daily!GD$10,0)</f>
      </c>
      <c r="GE237" s="10">
        <f>VLOOKUP($EG237,Data!$B:$CP,Daily!GE$10,0)</f>
      </c>
      <c r="GF237" s="10">
        <f>VLOOKUP($EG237,Data!$B:$CP,Daily!GF$10,0)</f>
      </c>
      <c r="GG237" s="10">
        <f>VLOOKUP($EG237,Data!$B:$CP,Daily!GG$10,0)</f>
      </c>
      <c r="GH237" s="10">
        <f>VLOOKUP($EG237,Data!$B:$CP,Daily!GH$10,0)</f>
      </c>
      <c r="GI237" s="10">
        <f>VLOOKUP($EG237,Data!$B:$CP,Daily!GI$10,0)</f>
      </c>
      <c r="GJ237" s="10">
        <f>VLOOKUP($EG237,Data!$B:$CP,Daily!GJ$10,0)</f>
      </c>
      <c r="GK237" s="10">
        <f>VLOOKUP($EG237,Data!$B:$CP,Daily!GK$10,0)</f>
      </c>
      <c r="GL237" s="10">
        <f>VLOOKUP($EG237,Data!$B:$CP,Daily!GL$10,0)</f>
      </c>
      <c r="GM237" s="10">
        <f>VLOOKUP($EG237,Data!$B:$CP,Daily!GM$10,0)</f>
      </c>
      <c r="GN237" s="10">
        <f>VLOOKUP($EG237,Data!$B:$CP,Daily!GN$10,0)</f>
      </c>
      <c r="GO237" s="10">
        <f>VLOOKUP($EG237,Data!$B:$CP,Daily!GO$10,0)</f>
      </c>
      <c r="GP237" s="10">
        <f>VLOOKUP($EG237,Data!$B:$CP,Daily!GP$10,0)</f>
      </c>
      <c r="GQ237" s="10">
        <f>VLOOKUP($EG237,Data!$B:$CP,Daily!GQ$10,0)</f>
      </c>
      <c r="GR237" s="10">
        <f>VLOOKUP($EG237,Data!$B:$CP,Daily!GR$10,0)</f>
      </c>
      <c r="GS237" s="10">
        <f>VLOOKUP($EG237,Data!$B:$CP,Daily!GS$10,0)</f>
      </c>
      <c r="GT237" s="10">
        <f>VLOOKUP($EG237,Data!$B:$CP,Daily!GT$10,0)</f>
      </c>
      <c r="GU237" s="10">
        <f>VLOOKUP($EG237,Data!$B:$CP,Daily!GU$10,0)</f>
      </c>
      <c r="GV237" s="10">
        <f>VLOOKUP($EG237,Data!$B:$CP,Daily!GV$10,0)</f>
      </c>
      <c r="GW237" s="10">
        <f>VLOOKUP($EG237,Data!$B:$CP,Daily!GW$10,0)</f>
      </c>
      <c r="GX237" s="10">
        <f>VLOOKUP($EG237,Data!$B:$CP,Daily!GX$10,0)</f>
      </c>
      <c r="GY237" s="10">
        <f>VLOOKUP($EG237,Data!$B:$CP,Daily!GY$10,0)</f>
      </c>
      <c r="GZ237" s="10">
        <f>VLOOKUP($EG237,Data!$B:$CP,Daily!GZ$10,0)</f>
      </c>
      <c r="HA237" s="10">
        <f>VLOOKUP($EG237,Data!$B:$CP,Daily!HA$10,0)</f>
      </c>
      <c r="HB237" s="10">
        <f>VLOOKUP($EG237,Data!$B:$CP,Daily!HB$10,0)</f>
      </c>
      <c r="HC237" s="10">
        <f>VLOOKUP($EG237,Data!$B:$CP,Daily!HC$10,0)</f>
      </c>
      <c r="HD237" s="10">
        <f>VLOOKUP($EG237,Data!$B:$CP,Daily!HD$10,0)</f>
      </c>
      <c r="HE237" s="10">
        <f>VLOOKUP($EG237,Data!$B:$CP,Daily!HE$10,0)</f>
      </c>
      <c r="HF237" s="10">
        <f>VLOOKUP($EG237,Data!$B:$CP,Daily!HF$10,0)</f>
      </c>
      <c r="HG237" s="10">
        <f>VLOOKUP($EG237,Data!$B:$CP,Daily!HG$10,0)</f>
      </c>
      <c r="HH237" s="10">
        <f>VLOOKUP($EG237,Data!$B:$CP,Daily!HH$10,0)</f>
      </c>
      <c r="HI237" s="10">
        <f>VLOOKUP($EG237,Data!$B:$CP,Daily!HI$10,0)</f>
      </c>
      <c r="HJ237" s="10">
        <f>VLOOKUP($EG237,Data!$B:$CP,Daily!HJ$10,0)</f>
      </c>
      <c r="HK237" s="10">
        <f>VLOOKUP($EG237,Data!$B:$CP,Daily!HK$10,0)</f>
      </c>
      <c r="HL237" s="10">
        <f>VLOOKUP($EG237,Data!$B:$CP,Daily!HL$10,0)</f>
      </c>
      <c r="HM237" s="10">
        <f>VLOOKUP($EG237,Data!$B:$CP,Daily!HM$10,0)</f>
      </c>
      <c r="HN237" s="10">
        <f>VLOOKUP($EG237,Data!$B:$CP,Daily!HN$10,0)</f>
      </c>
      <c r="HO237" s="10">
        <f>VLOOKUP($EG237,Data!$B:$CP,Daily!HO$10,0)</f>
      </c>
      <c r="HP237" s="10">
        <f>VLOOKUP($EG237,Data!$B:$CP,Daily!HP$10,0)</f>
      </c>
      <c r="HQ237" s="10">
        <f>VLOOKUP($EG237,Data!$B:$CP,Daily!HQ$10,0)</f>
      </c>
      <c r="HR237" s="10">
        <f>VLOOKUP($EG237,Data!$B:$CP,Daily!HR$10,0)</f>
      </c>
      <c r="HS237" s="10">
        <f>VLOOKUP($EG237,Data!$B:$CP,Daily!HS$10,0)</f>
      </c>
      <c r="HT237" s="10">
        <f>VLOOKUP($EG237,Data!$B:$CP,Daily!HT$10,0)</f>
      </c>
      <c r="HU237" s="17"/>
      <c r="HV237" s="10">
        <f t="shared" si="3454"/>
      </c>
      <c r="HW237" s="10">
        <f t="shared" si="3455"/>
      </c>
      <c r="HX237" s="10">
        <f t="shared" ref="HX237:HX240" si="3462">HW237-HV237</f>
      </c>
      <c r="HY237" s="10">
        <f t="shared" ref="HY237:HY240" si="3463">HW237+(0.75*HX237)</f>
      </c>
      <c r="HZ237" s="10">
        <f t="shared" ref="HZ237:HZ240" si="3464">HV237-(0.75*HX237)</f>
      </c>
      <c r="IA237" s="55"/>
      <c r="IB237" s="11">
        <f t="shared" si="3459"/>
      </c>
      <c r="IC237" s="11">
        <f t="shared" ref="IC237:IC240" si="3465">AVERAGE(HM237:HS237)</f>
      </c>
      <c r="ID237" s="11">
        <f t="shared" ref="ID237:ID240" si="3466">AVERAGE(GP237:HS237)</f>
      </c>
      <c r="IE237" s="16"/>
      <c r="IF237" s="9"/>
      <c r="IG237" s="9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U237" s="52"/>
      <c r="LV237" s="52"/>
      <c r="LW237" s="52"/>
      <c r="LX237" s="52"/>
      <c r="LY237" s="52"/>
      <c r="LZ237" s="58"/>
      <c r="MA237" s="14"/>
      <c r="MB237" s="14"/>
      <c r="MC237" s="14"/>
    </row>
    <row r="238" spans="2:342" x14ac:dyDescent="0.25">
      <c r="D238" s="74" t="str">
        <f>Data!C545</f>
      </c>
      <c r="E238" s="67"/>
      <c r="F238" s="226"/>
      <c r="G238" s="226"/>
      <c r="H238" s="98"/>
      <c r="I238" s="226"/>
      <c r="J238" s="71"/>
      <c r="K238" s="62"/>
      <c r="L238" s="64"/>
      <c r="M238" s="67" t="str">
        <f>VLOOKUP($D238,'Metric Nature'!$C:$D,2,0)&amp;IF(($N238&lt;(HZ238)),"Below",IF(($N238&gt;(HY238)),"Above","Within"))</f>
      </c>
      <c r="N238" s="226">
        <f t="shared" si="3449"/>
      </c>
      <c r="O238" s="226">
        <f t="shared" si="3450"/>
      </c>
      <c r="P238" s="98">
        <f t="shared" si="3451"/>
      </c>
      <c r="Q238" s="226">
        <f t="shared" si="3452"/>
      </c>
      <c r="R238" s="71">
        <f t="shared" si="3453"/>
      </c>
      <c r="S238" s="62">
        <v>7.9280968468835172E-3</v>
      </c>
      <c r="T238" s="64"/>
      <c r="U238" s="67"/>
      <c r="V238" s="62"/>
      <c r="W238" s="63"/>
      <c r="X238" s="62"/>
      <c r="Y238" s="63"/>
      <c r="Z238" s="62"/>
      <c r="AA238" s="62">
        <v>4.2186115430498175E-2</v>
      </c>
      <c r="AB238" s="64"/>
      <c r="AC238" s="60"/>
      <c r="AI238" s="9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8"/>
      <c r="DW238" s="10"/>
      <c r="DX238" s="10"/>
      <c r="DY238" s="10"/>
      <c r="DZ238" s="10"/>
      <c r="EA238" s="10"/>
      <c r="EB238" s="18"/>
      <c r="EC238" s="11"/>
      <c r="ED238" s="11"/>
      <c r="EE238" s="11"/>
      <c r="EF238" s="16"/>
      <c r="EG238" s="9" t="str">
        <f>Data!B545</f>
      </c>
      <c r="EH238" s="9" t="str">
        <f>Data!C545</f>
      </c>
      <c r="EI238" s="10">
        <f>VLOOKUP($EG238,Data!$B:$CP,Daily!EI$10,0)</f>
      </c>
      <c r="EJ238" s="10">
        <f>VLOOKUP($EG238,Data!$B:$CP,Daily!EJ$10,0)</f>
      </c>
      <c r="EK238" s="10">
        <f>VLOOKUP($EG238,Data!$B:$CP,Daily!EK$10,0)</f>
      </c>
      <c r="EL238" s="10">
        <f>VLOOKUP($EG238,Data!$B:$CP,Daily!EL$10,0)</f>
      </c>
      <c r="EM238" s="10">
        <f>VLOOKUP($EG238,Data!$B:$CP,Daily!EM$10,0)</f>
      </c>
      <c r="EN238" s="10">
        <f>VLOOKUP($EG238,Data!$B:$CP,Daily!EN$10,0)</f>
      </c>
      <c r="EO238" s="10">
        <f>VLOOKUP($EG238,Data!$B:$CP,Daily!EO$10,0)</f>
      </c>
      <c r="EP238" s="10">
        <f>VLOOKUP($EG238,Data!$B:$CP,Daily!EP$10,0)</f>
      </c>
      <c r="EQ238" s="10">
        <f>VLOOKUP($EG238,Data!$B:$CP,Daily!EQ$10,0)</f>
      </c>
      <c r="ER238" s="10">
        <f>VLOOKUP($EG238,Data!$B:$CP,Daily!ER$10,0)</f>
      </c>
      <c r="ES238" s="10">
        <f>VLOOKUP($EG238,Data!$B:$CP,Daily!ES$10,0)</f>
      </c>
      <c r="ET238" s="10">
        <f>VLOOKUP($EG238,Data!$B:$CP,Daily!ET$10,0)</f>
      </c>
      <c r="EU238" s="10">
        <f>VLOOKUP($EG238,Data!$B:$CP,Daily!EU$10,0)</f>
      </c>
      <c r="EV238" s="10">
        <f>VLOOKUP($EG238,Data!$B:$CP,Daily!EV$10,0)</f>
      </c>
      <c r="EW238" s="10">
        <f>VLOOKUP($EG238,Data!$B:$CP,Daily!EW$10,0)</f>
      </c>
      <c r="EX238" s="10">
        <f>VLOOKUP($EG238,Data!$B:$CP,Daily!EX$10,0)</f>
      </c>
      <c r="EY238" s="10">
        <f>VLOOKUP($EG238,Data!$B:$CP,Daily!EY$10,0)</f>
      </c>
      <c r="EZ238" s="10">
        <f>VLOOKUP($EG238,Data!$B:$CP,Daily!EZ$10,0)</f>
      </c>
      <c r="FA238" s="10">
        <f>VLOOKUP($EG238,Data!$B:$CP,Daily!FA$10,0)</f>
      </c>
      <c r="FB238" s="10">
        <f>VLOOKUP($EG238,Data!$B:$CP,Daily!FB$10,0)</f>
      </c>
      <c r="FC238" s="10">
        <f>VLOOKUP($EG238,Data!$B:$CP,Daily!FC$10,0)</f>
      </c>
      <c r="FD238" s="10">
        <f>VLOOKUP($EG238,Data!$B:$CP,Daily!FD$10,0)</f>
      </c>
      <c r="FE238" s="10">
        <f>VLOOKUP($EG238,Data!$B:$CP,Daily!FE$10,0)</f>
      </c>
      <c r="FF238" s="10">
        <f>VLOOKUP($EG238,Data!$B:$CP,Daily!FF$10,0)</f>
      </c>
      <c r="FG238" s="10">
        <f>VLOOKUP($EG238,Data!$B:$CP,Daily!FG$10,0)</f>
      </c>
      <c r="FH238" s="10">
        <f>VLOOKUP($EG238,Data!$B:$CP,Daily!FH$10,0)</f>
      </c>
      <c r="FI238" s="10">
        <f>VLOOKUP($EG238,Data!$B:$CP,Daily!FI$10,0)</f>
      </c>
      <c r="FJ238" s="10">
        <f>VLOOKUP($EG238,Data!$B:$CP,Daily!FJ$10,0)</f>
      </c>
      <c r="FK238" s="10">
        <f>VLOOKUP($EG238,Data!$B:$CP,Daily!FK$10,0)</f>
      </c>
      <c r="FL238" s="10">
        <f>VLOOKUP($EG238,Data!$B:$CP,Daily!FL$10,0)</f>
      </c>
      <c r="FM238" s="10">
        <f>VLOOKUP($EG238,Data!$B:$CP,Daily!FM$10,0)</f>
      </c>
      <c r="FN238" s="10">
        <f>VLOOKUP($EG238,Data!$B:$CP,Daily!FN$10,0)</f>
      </c>
      <c r="FO238" s="10">
        <f>VLOOKUP($EG238,Data!$B:$CP,Daily!FO$10,0)</f>
      </c>
      <c r="FP238" s="10">
        <f>VLOOKUP($EG238,Data!$B:$CP,Daily!FP$10,0)</f>
      </c>
      <c r="FQ238" s="10">
        <f>VLOOKUP($EG238,Data!$B:$CP,Daily!FQ$10,0)</f>
      </c>
      <c r="FR238" s="10">
        <f>VLOOKUP($EG238,Data!$B:$CP,Daily!FR$10,0)</f>
      </c>
      <c r="FS238" s="10">
        <f>VLOOKUP($EG238,Data!$B:$CP,Daily!FS$10,0)</f>
      </c>
      <c r="FT238" s="10">
        <f>VLOOKUP($EG238,Data!$B:$CP,Daily!FT$10,0)</f>
      </c>
      <c r="FU238" s="10">
        <f>VLOOKUP($EG238,Data!$B:$CP,Daily!FU$10,0)</f>
      </c>
      <c r="FV238" s="10">
        <f>VLOOKUP($EG238,Data!$B:$CP,Daily!FV$10,0)</f>
      </c>
      <c r="FW238" s="10">
        <f>VLOOKUP($EG238,Data!$B:$CP,Daily!FW$10,0)</f>
      </c>
      <c r="FX238" s="10">
        <f>VLOOKUP($EG238,Data!$B:$CP,Daily!FX$10,0)</f>
      </c>
      <c r="FY238" s="10">
        <f>VLOOKUP($EG238,Data!$B:$CP,Daily!FY$10,0)</f>
      </c>
      <c r="FZ238" s="10">
        <f>VLOOKUP($EG238,Data!$B:$CP,Daily!FZ$10,0)</f>
      </c>
      <c r="GA238" s="10">
        <f>VLOOKUP($EG238,Data!$B:$CP,Daily!GA$10,0)</f>
      </c>
      <c r="GB238" s="10">
        <f>VLOOKUP($EG238,Data!$B:$CP,Daily!GB$10,0)</f>
      </c>
      <c r="GC238" s="10">
        <f>VLOOKUP($EG238,Data!$B:$CP,Daily!GC$10,0)</f>
      </c>
      <c r="GD238" s="10">
        <f>VLOOKUP($EG238,Data!$B:$CP,Daily!GD$10,0)</f>
      </c>
      <c r="GE238" s="10">
        <f>VLOOKUP($EG238,Data!$B:$CP,Daily!GE$10,0)</f>
      </c>
      <c r="GF238" s="10">
        <f>VLOOKUP($EG238,Data!$B:$CP,Daily!GF$10,0)</f>
      </c>
      <c r="GG238" s="10">
        <f>VLOOKUP($EG238,Data!$B:$CP,Daily!GG$10,0)</f>
      </c>
      <c r="GH238" s="10">
        <f>VLOOKUP($EG238,Data!$B:$CP,Daily!GH$10,0)</f>
      </c>
      <c r="GI238" s="10">
        <f>VLOOKUP($EG238,Data!$B:$CP,Daily!GI$10,0)</f>
      </c>
      <c r="GJ238" s="10">
        <f>VLOOKUP($EG238,Data!$B:$CP,Daily!GJ$10,0)</f>
      </c>
      <c r="GK238" s="10">
        <f>VLOOKUP($EG238,Data!$B:$CP,Daily!GK$10,0)</f>
      </c>
      <c r="GL238" s="10">
        <f>VLOOKUP($EG238,Data!$B:$CP,Daily!GL$10,0)</f>
      </c>
      <c r="GM238" s="10">
        <f>VLOOKUP($EG238,Data!$B:$CP,Daily!GM$10,0)</f>
      </c>
      <c r="GN238" s="10">
        <f>VLOOKUP($EG238,Data!$B:$CP,Daily!GN$10,0)</f>
      </c>
      <c r="GO238" s="10">
        <f>VLOOKUP($EG238,Data!$B:$CP,Daily!GO$10,0)</f>
      </c>
      <c r="GP238" s="10">
        <f>VLOOKUP($EG238,Data!$B:$CP,Daily!GP$10,0)</f>
      </c>
      <c r="GQ238" s="10">
        <f>VLOOKUP($EG238,Data!$B:$CP,Daily!GQ$10,0)</f>
      </c>
      <c r="GR238" s="10">
        <f>VLOOKUP($EG238,Data!$B:$CP,Daily!GR$10,0)</f>
      </c>
      <c r="GS238" s="10">
        <f>VLOOKUP($EG238,Data!$B:$CP,Daily!GS$10,0)</f>
      </c>
      <c r="GT238" s="10">
        <f>VLOOKUP($EG238,Data!$B:$CP,Daily!GT$10,0)</f>
      </c>
      <c r="GU238" s="10">
        <f>VLOOKUP($EG238,Data!$B:$CP,Daily!GU$10,0)</f>
      </c>
      <c r="GV238" s="10">
        <f>VLOOKUP($EG238,Data!$B:$CP,Daily!GV$10,0)</f>
      </c>
      <c r="GW238" s="10">
        <f>VLOOKUP($EG238,Data!$B:$CP,Daily!GW$10,0)</f>
      </c>
      <c r="GX238" s="10">
        <f>VLOOKUP($EG238,Data!$B:$CP,Daily!GX$10,0)</f>
      </c>
      <c r="GY238" s="10">
        <f>VLOOKUP($EG238,Data!$B:$CP,Daily!GY$10,0)</f>
      </c>
      <c r="GZ238" s="10">
        <f>VLOOKUP($EG238,Data!$B:$CP,Daily!GZ$10,0)</f>
      </c>
      <c r="HA238" s="10">
        <f>VLOOKUP($EG238,Data!$B:$CP,Daily!HA$10,0)</f>
      </c>
      <c r="HB238" s="10">
        <f>VLOOKUP($EG238,Data!$B:$CP,Daily!HB$10,0)</f>
      </c>
      <c r="HC238" s="10">
        <f>VLOOKUP($EG238,Data!$B:$CP,Daily!HC$10,0)</f>
      </c>
      <c r="HD238" s="10">
        <f>VLOOKUP($EG238,Data!$B:$CP,Daily!HD$10,0)</f>
      </c>
      <c r="HE238" s="10">
        <f>VLOOKUP($EG238,Data!$B:$CP,Daily!HE$10,0)</f>
      </c>
      <c r="HF238" s="10">
        <f>VLOOKUP($EG238,Data!$B:$CP,Daily!HF$10,0)</f>
      </c>
      <c r="HG238" s="10">
        <f>VLOOKUP($EG238,Data!$B:$CP,Daily!HG$10,0)</f>
      </c>
      <c r="HH238" s="10">
        <f>VLOOKUP($EG238,Data!$B:$CP,Daily!HH$10,0)</f>
      </c>
      <c r="HI238" s="10">
        <f>VLOOKUP($EG238,Data!$B:$CP,Daily!HI$10,0)</f>
      </c>
      <c r="HJ238" s="10">
        <f>VLOOKUP($EG238,Data!$B:$CP,Daily!HJ$10,0)</f>
      </c>
      <c r="HK238" s="10">
        <f>VLOOKUP($EG238,Data!$B:$CP,Daily!HK$10,0)</f>
      </c>
      <c r="HL238" s="10">
        <f>VLOOKUP($EG238,Data!$B:$CP,Daily!HL$10,0)</f>
      </c>
      <c r="HM238" s="10">
        <f>VLOOKUP($EG238,Data!$B:$CP,Daily!HM$10,0)</f>
      </c>
      <c r="HN238" s="10">
        <f>VLOOKUP($EG238,Data!$B:$CP,Daily!HN$10,0)</f>
      </c>
      <c r="HO238" s="10">
        <f>VLOOKUP($EG238,Data!$B:$CP,Daily!HO$10,0)</f>
      </c>
      <c r="HP238" s="10">
        <f>VLOOKUP($EG238,Data!$B:$CP,Daily!HP$10,0)</f>
      </c>
      <c r="HQ238" s="10">
        <f>VLOOKUP($EG238,Data!$B:$CP,Daily!HQ$10,0)</f>
      </c>
      <c r="HR238" s="10">
        <f>VLOOKUP($EG238,Data!$B:$CP,Daily!HR$10,0)</f>
      </c>
      <c r="HS238" s="10">
        <f>VLOOKUP($EG238,Data!$B:$CP,Daily!HS$10,0)</f>
      </c>
      <c r="HT238" s="10">
        <f>VLOOKUP($EG238,Data!$B:$CP,Daily!HT$10,0)</f>
      </c>
      <c r="HU238" s="17"/>
      <c r="HV238" s="10">
        <f t="shared" si="3454"/>
      </c>
      <c r="HW238" s="10">
        <f t="shared" si="3455"/>
      </c>
      <c r="HX238" s="10">
        <f t="shared" si="3462"/>
      </c>
      <c r="HY238" s="10">
        <f t="shared" si="3463"/>
      </c>
      <c r="HZ238" s="10">
        <f t="shared" si="3464"/>
      </c>
      <c r="IA238" s="55"/>
      <c r="IB238" s="11">
        <f t="shared" si="3459"/>
      </c>
      <c r="IC238" s="11">
        <f t="shared" si="3465"/>
      </c>
      <c r="ID238" s="11">
        <f t="shared" si="3466"/>
      </c>
      <c r="IE238" s="16"/>
      <c r="IF238" s="9"/>
      <c r="IG238" s="9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U238" s="52"/>
      <c r="LV238" s="52"/>
      <c r="LW238" s="52"/>
      <c r="LX238" s="52"/>
      <c r="LY238" s="52"/>
      <c r="LZ238" s="55"/>
      <c r="MA238" s="14"/>
      <c r="MB238" s="14"/>
      <c r="MC238" s="14"/>
      <c r="MD238" s="15"/>
    </row>
    <row r="239" spans="2:342" s="5" customFormat="1" x14ac:dyDescent="0.25">
      <c r="B239" s="84"/>
      <c r="C239"/>
      <c r="D239" s="74" t="str">
        <f>Data!C546</f>
      </c>
      <c r="E239" s="67"/>
      <c r="F239" s="226"/>
      <c r="G239" s="226"/>
      <c r="H239" s="98"/>
      <c r="I239" s="226"/>
      <c r="J239" s="71"/>
      <c r="K239" s="62"/>
      <c r="L239" s="64"/>
      <c r="M239" s="67" t="str">
        <f>VLOOKUP($D239,'Metric Nature'!$C:$D,2,0)&amp;IF(($N239&lt;(HZ239)),"Below",IF(($N239&gt;(HY239)),"Above","Within"))</f>
      </c>
      <c r="N239" s="226">
        <f t="shared" si="3449"/>
      </c>
      <c r="O239" s="226">
        <f t="shared" si="3450"/>
      </c>
      <c r="P239" s="98">
        <f t="shared" si="3451"/>
      </c>
      <c r="Q239" s="226">
        <f t="shared" si="3452"/>
      </c>
      <c r="R239" s="71">
        <f t="shared" si="3453"/>
      </c>
      <c r="S239" s="62">
        <v>2.9749417753078683E-3</v>
      </c>
      <c r="T239" s="64"/>
      <c r="U239" s="67"/>
      <c r="V239" s="62"/>
      <c r="W239" s="63"/>
      <c r="X239" s="62"/>
      <c r="Y239" s="63"/>
      <c r="Z239" s="62"/>
      <c r="AA239" s="62">
        <v>1.2236752096123335E-2</v>
      </c>
      <c r="AB239" s="64"/>
      <c r="AC239" s="60"/>
      <c r="AI239" s="9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8"/>
      <c r="DW239" s="10"/>
      <c r="DX239" s="10"/>
      <c r="DY239" s="10"/>
      <c r="DZ239" s="10"/>
      <c r="EA239" s="10"/>
      <c r="EB239" s="18"/>
      <c r="EC239" s="11"/>
      <c r="ED239" s="11"/>
      <c r="EE239" s="11"/>
      <c r="EF239" s="119"/>
      <c r="EG239" s="9" t="str">
        <f>Data!B546</f>
      </c>
      <c r="EH239" s="9" t="str">
        <f>Data!C546</f>
      </c>
      <c r="EI239" s="10">
        <f>VLOOKUP($EG239,Data!$B:$CP,Daily!EI$10,0)</f>
      </c>
      <c r="EJ239" s="10">
        <f>VLOOKUP($EG239,Data!$B:$CP,Daily!EJ$10,0)</f>
      </c>
      <c r="EK239" s="10">
        <f>VLOOKUP($EG239,Data!$B:$CP,Daily!EK$10,0)</f>
      </c>
      <c r="EL239" s="10">
        <f>VLOOKUP($EG239,Data!$B:$CP,Daily!EL$10,0)</f>
      </c>
      <c r="EM239" s="10">
        <f>VLOOKUP($EG239,Data!$B:$CP,Daily!EM$10,0)</f>
      </c>
      <c r="EN239" s="10">
        <f>VLOOKUP($EG239,Data!$B:$CP,Daily!EN$10,0)</f>
      </c>
      <c r="EO239" s="10">
        <f>VLOOKUP($EG239,Data!$B:$CP,Daily!EO$10,0)</f>
      </c>
      <c r="EP239" s="10">
        <f>VLOOKUP($EG239,Data!$B:$CP,Daily!EP$10,0)</f>
      </c>
      <c r="EQ239" s="10">
        <f>VLOOKUP($EG239,Data!$B:$CP,Daily!EQ$10,0)</f>
      </c>
      <c r="ER239" s="10">
        <f>VLOOKUP($EG239,Data!$B:$CP,Daily!ER$10,0)</f>
      </c>
      <c r="ES239" s="10">
        <f>VLOOKUP($EG239,Data!$B:$CP,Daily!ES$10,0)</f>
      </c>
      <c r="ET239" s="10">
        <f>VLOOKUP($EG239,Data!$B:$CP,Daily!ET$10,0)</f>
      </c>
      <c r="EU239" s="10">
        <f>VLOOKUP($EG239,Data!$B:$CP,Daily!EU$10,0)</f>
      </c>
      <c r="EV239" s="10">
        <f>VLOOKUP($EG239,Data!$B:$CP,Daily!EV$10,0)</f>
      </c>
      <c r="EW239" s="10">
        <f>VLOOKUP($EG239,Data!$B:$CP,Daily!EW$10,0)</f>
      </c>
      <c r="EX239" s="10">
        <f>VLOOKUP($EG239,Data!$B:$CP,Daily!EX$10,0)</f>
      </c>
      <c r="EY239" s="10">
        <f>VLOOKUP($EG239,Data!$B:$CP,Daily!EY$10,0)</f>
      </c>
      <c r="EZ239" s="10">
        <f>VLOOKUP($EG239,Data!$B:$CP,Daily!EZ$10,0)</f>
      </c>
      <c r="FA239" s="10">
        <f>VLOOKUP($EG239,Data!$B:$CP,Daily!FA$10,0)</f>
      </c>
      <c r="FB239" s="10">
        <f>VLOOKUP($EG239,Data!$B:$CP,Daily!FB$10,0)</f>
      </c>
      <c r="FC239" s="10">
        <f>VLOOKUP($EG239,Data!$B:$CP,Daily!FC$10,0)</f>
      </c>
      <c r="FD239" s="10">
        <f>VLOOKUP($EG239,Data!$B:$CP,Daily!FD$10,0)</f>
      </c>
      <c r="FE239" s="10">
        <f>VLOOKUP($EG239,Data!$B:$CP,Daily!FE$10,0)</f>
      </c>
      <c r="FF239" s="10">
        <f>VLOOKUP($EG239,Data!$B:$CP,Daily!FF$10,0)</f>
      </c>
      <c r="FG239" s="10">
        <f>VLOOKUP($EG239,Data!$B:$CP,Daily!FG$10,0)</f>
      </c>
      <c r="FH239" s="10">
        <f>VLOOKUP($EG239,Data!$B:$CP,Daily!FH$10,0)</f>
      </c>
      <c r="FI239" s="10">
        <f>VLOOKUP($EG239,Data!$B:$CP,Daily!FI$10,0)</f>
      </c>
      <c r="FJ239" s="10">
        <f>VLOOKUP($EG239,Data!$B:$CP,Daily!FJ$10,0)</f>
      </c>
      <c r="FK239" s="10">
        <f>VLOOKUP($EG239,Data!$B:$CP,Daily!FK$10,0)</f>
      </c>
      <c r="FL239" s="10">
        <f>VLOOKUP($EG239,Data!$B:$CP,Daily!FL$10,0)</f>
      </c>
      <c r="FM239" s="10">
        <f>VLOOKUP($EG239,Data!$B:$CP,Daily!FM$10,0)</f>
      </c>
      <c r="FN239" s="10">
        <f>VLOOKUP($EG239,Data!$B:$CP,Daily!FN$10,0)</f>
      </c>
      <c r="FO239" s="10">
        <f>VLOOKUP($EG239,Data!$B:$CP,Daily!FO$10,0)</f>
      </c>
      <c r="FP239" s="10">
        <f>VLOOKUP($EG239,Data!$B:$CP,Daily!FP$10,0)</f>
      </c>
      <c r="FQ239" s="10">
        <f>VLOOKUP($EG239,Data!$B:$CP,Daily!FQ$10,0)</f>
      </c>
      <c r="FR239" s="10">
        <f>VLOOKUP($EG239,Data!$B:$CP,Daily!FR$10,0)</f>
      </c>
      <c r="FS239" s="10">
        <f>VLOOKUP($EG239,Data!$B:$CP,Daily!FS$10,0)</f>
      </c>
      <c r="FT239" s="10">
        <f>VLOOKUP($EG239,Data!$B:$CP,Daily!FT$10,0)</f>
      </c>
      <c r="FU239" s="10">
        <f>VLOOKUP($EG239,Data!$B:$CP,Daily!FU$10,0)</f>
      </c>
      <c r="FV239" s="10">
        <f>VLOOKUP($EG239,Data!$B:$CP,Daily!FV$10,0)</f>
      </c>
      <c r="FW239" s="10">
        <f>VLOOKUP($EG239,Data!$B:$CP,Daily!FW$10,0)</f>
      </c>
      <c r="FX239" s="10">
        <f>VLOOKUP($EG239,Data!$B:$CP,Daily!FX$10,0)</f>
      </c>
      <c r="FY239" s="10">
        <f>VLOOKUP($EG239,Data!$B:$CP,Daily!FY$10,0)</f>
      </c>
      <c r="FZ239" s="10">
        <f>VLOOKUP($EG239,Data!$B:$CP,Daily!FZ$10,0)</f>
      </c>
      <c r="GA239" s="10">
        <f>VLOOKUP($EG239,Data!$B:$CP,Daily!GA$10,0)</f>
      </c>
      <c r="GB239" s="10">
        <f>VLOOKUP($EG239,Data!$B:$CP,Daily!GB$10,0)</f>
      </c>
      <c r="GC239" s="10">
        <f>VLOOKUP($EG239,Data!$B:$CP,Daily!GC$10,0)</f>
      </c>
      <c r="GD239" s="10">
        <f>VLOOKUP($EG239,Data!$B:$CP,Daily!GD$10,0)</f>
      </c>
      <c r="GE239" s="10">
        <f>VLOOKUP($EG239,Data!$B:$CP,Daily!GE$10,0)</f>
      </c>
      <c r="GF239" s="10">
        <f>VLOOKUP($EG239,Data!$B:$CP,Daily!GF$10,0)</f>
      </c>
      <c r="GG239" s="10">
        <f>VLOOKUP($EG239,Data!$B:$CP,Daily!GG$10,0)</f>
      </c>
      <c r="GH239" s="10">
        <f>VLOOKUP($EG239,Data!$B:$CP,Daily!GH$10,0)</f>
      </c>
      <c r="GI239" s="10">
        <f>VLOOKUP($EG239,Data!$B:$CP,Daily!GI$10,0)</f>
      </c>
      <c r="GJ239" s="10">
        <f>VLOOKUP($EG239,Data!$B:$CP,Daily!GJ$10,0)</f>
      </c>
      <c r="GK239" s="10">
        <f>VLOOKUP($EG239,Data!$B:$CP,Daily!GK$10,0)</f>
      </c>
      <c r="GL239" s="10">
        <f>VLOOKUP($EG239,Data!$B:$CP,Daily!GL$10,0)</f>
      </c>
      <c r="GM239" s="10">
        <f>VLOOKUP($EG239,Data!$B:$CP,Daily!GM$10,0)</f>
      </c>
      <c r="GN239" s="10">
        <f>VLOOKUP($EG239,Data!$B:$CP,Daily!GN$10,0)</f>
      </c>
      <c r="GO239" s="10">
        <f>VLOOKUP($EG239,Data!$B:$CP,Daily!GO$10,0)</f>
      </c>
      <c r="GP239" s="10">
        <f>VLOOKUP($EG239,Data!$B:$CP,Daily!GP$10,0)</f>
      </c>
      <c r="GQ239" s="10">
        <f>VLOOKUP($EG239,Data!$B:$CP,Daily!GQ$10,0)</f>
      </c>
      <c r="GR239" s="10">
        <f>VLOOKUP($EG239,Data!$B:$CP,Daily!GR$10,0)</f>
      </c>
      <c r="GS239" s="10">
        <f>VLOOKUP($EG239,Data!$B:$CP,Daily!GS$10,0)</f>
      </c>
      <c r="GT239" s="10">
        <f>VLOOKUP($EG239,Data!$B:$CP,Daily!GT$10,0)</f>
      </c>
      <c r="GU239" s="10">
        <f>VLOOKUP($EG239,Data!$B:$CP,Daily!GU$10,0)</f>
      </c>
      <c r="GV239" s="10">
        <f>VLOOKUP($EG239,Data!$B:$CP,Daily!GV$10,0)</f>
      </c>
      <c r="GW239" s="10">
        <f>VLOOKUP($EG239,Data!$B:$CP,Daily!GW$10,0)</f>
      </c>
      <c r="GX239" s="10">
        <f>VLOOKUP($EG239,Data!$B:$CP,Daily!GX$10,0)</f>
      </c>
      <c r="GY239" s="10">
        <f>VLOOKUP($EG239,Data!$B:$CP,Daily!GY$10,0)</f>
      </c>
      <c r="GZ239" s="10">
        <f>VLOOKUP($EG239,Data!$B:$CP,Daily!GZ$10,0)</f>
      </c>
      <c r="HA239" s="10">
        <f>VLOOKUP($EG239,Data!$B:$CP,Daily!HA$10,0)</f>
      </c>
      <c r="HB239" s="10">
        <f>VLOOKUP($EG239,Data!$B:$CP,Daily!HB$10,0)</f>
      </c>
      <c r="HC239" s="10">
        <f>VLOOKUP($EG239,Data!$B:$CP,Daily!HC$10,0)</f>
      </c>
      <c r="HD239" s="10">
        <f>VLOOKUP($EG239,Data!$B:$CP,Daily!HD$10,0)</f>
      </c>
      <c r="HE239" s="10">
        <f>VLOOKUP($EG239,Data!$B:$CP,Daily!HE$10,0)</f>
      </c>
      <c r="HF239" s="10">
        <f>VLOOKUP($EG239,Data!$B:$CP,Daily!HF$10,0)</f>
      </c>
      <c r="HG239" s="10">
        <f>VLOOKUP($EG239,Data!$B:$CP,Daily!HG$10,0)</f>
      </c>
      <c r="HH239" s="10">
        <f>VLOOKUP($EG239,Data!$B:$CP,Daily!HH$10,0)</f>
      </c>
      <c r="HI239" s="10">
        <f>VLOOKUP($EG239,Data!$B:$CP,Daily!HI$10,0)</f>
      </c>
      <c r="HJ239" s="10">
        <f>VLOOKUP($EG239,Data!$B:$CP,Daily!HJ$10,0)</f>
      </c>
      <c r="HK239" s="10">
        <f>VLOOKUP($EG239,Data!$B:$CP,Daily!HK$10,0)</f>
      </c>
      <c r="HL239" s="10">
        <f>VLOOKUP($EG239,Data!$B:$CP,Daily!HL$10,0)</f>
      </c>
      <c r="HM239" s="10">
        <f>VLOOKUP($EG239,Data!$B:$CP,Daily!HM$10,0)</f>
      </c>
      <c r="HN239" s="10">
        <f>VLOOKUP($EG239,Data!$B:$CP,Daily!HN$10,0)</f>
      </c>
      <c r="HO239" s="10">
        <f>VLOOKUP($EG239,Data!$B:$CP,Daily!HO$10,0)</f>
      </c>
      <c r="HP239" s="10">
        <f>VLOOKUP($EG239,Data!$B:$CP,Daily!HP$10,0)</f>
      </c>
      <c r="HQ239" s="10">
        <f>VLOOKUP($EG239,Data!$B:$CP,Daily!HQ$10,0)</f>
      </c>
      <c r="HR239" s="10">
        <f>VLOOKUP($EG239,Data!$B:$CP,Daily!HR$10,0)</f>
      </c>
      <c r="HS239" s="10">
        <f>VLOOKUP($EG239,Data!$B:$CP,Daily!HS$10,0)</f>
      </c>
      <c r="HT239" s="10">
        <f>VLOOKUP($EG239,Data!$B:$CP,Daily!HT$10,0)</f>
      </c>
      <c r="HU239" s="17"/>
      <c r="HV239" s="10">
        <f t="shared" si="3454"/>
      </c>
      <c r="HW239" s="10">
        <f t="shared" si="3455"/>
      </c>
      <c r="HX239" s="10">
        <f t="shared" si="3462"/>
      </c>
      <c r="HY239" s="10">
        <f t="shared" si="3463"/>
      </c>
      <c r="HZ239" s="10">
        <f t="shared" si="3464"/>
      </c>
      <c r="IA239" s="55"/>
      <c r="IB239" s="11">
        <f t="shared" si="3459"/>
      </c>
      <c r="IC239" s="11">
        <f t="shared" si="3465"/>
      </c>
      <c r="ID239" s="11">
        <f t="shared" si="3466"/>
      </c>
      <c r="IE239" s="35"/>
      <c r="IF239" s="9"/>
      <c r="IG239" s="9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7"/>
      <c r="LU239" s="52"/>
      <c r="LV239" s="52"/>
      <c r="LW239" s="52"/>
      <c r="LX239" s="52"/>
      <c r="LY239" s="52"/>
      <c r="LZ239" s="55"/>
      <c r="MA239" s="14"/>
      <c r="MB239" s="14"/>
      <c r="MC239" s="14"/>
    </row>
    <row r="240" spans="2:342" x14ac:dyDescent="0.25">
      <c r="D240" s="74" t="str">
        <f>Data!C547</f>
      </c>
      <c r="E240" s="67"/>
      <c r="F240" s="228"/>
      <c r="G240" s="228"/>
      <c r="H240" s="140"/>
      <c r="I240" s="228"/>
      <c r="J240" s="140"/>
      <c r="K240" s="137"/>
      <c r="L240" s="139"/>
      <c r="M240" s="67" t="str">
        <f>VLOOKUP($D240,'Metric Nature'!$C:$D,2,0)&amp;IF(($N240&lt;(HZ240)),"Below",IF(($N240&gt;(HY240)),"Above","Within"))</f>
      </c>
      <c r="N240" s="226">
        <f t="shared" si="3449"/>
      </c>
      <c r="O240" s="226">
        <f t="shared" si="3450"/>
      </c>
      <c r="P240" s="98">
        <f t="shared" si="3451"/>
      </c>
      <c r="Q240" s="226">
        <f t="shared" si="3452"/>
      </c>
      <c r="R240" s="71">
        <f t="shared" si="3453"/>
      </c>
      <c r="S240" s="62"/>
      <c r="T240" s="64"/>
      <c r="U240" s="67"/>
      <c r="V240" s="137"/>
      <c r="W240" s="138"/>
      <c r="X240" s="137"/>
      <c r="Y240" s="138"/>
      <c r="Z240" s="137"/>
      <c r="AA240" s="137">
        <v>1.4283789529725279E-2</v>
      </c>
      <c r="AB240" s="139"/>
      <c r="AC240" s="60"/>
      <c r="AI240" s="9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8"/>
      <c r="DW240" s="10"/>
      <c r="DX240" s="10"/>
      <c r="DY240" s="10"/>
      <c r="DZ240" s="10"/>
      <c r="EA240" s="10"/>
      <c r="EB240" s="18"/>
      <c r="EC240" s="11"/>
      <c r="ED240" s="11"/>
      <c r="EE240" s="11"/>
      <c r="EF240" s="16"/>
      <c r="EG240" s="9" t="str">
        <f>Data!B547</f>
      </c>
      <c r="EH240" s="9" t="str">
        <f>Data!C547</f>
      </c>
      <c r="EI240" s="10">
        <f>VLOOKUP($EG240,Data!$B:$CP,Daily!EI$10,0)</f>
      </c>
      <c r="EJ240" s="10">
        <f>VLOOKUP($EG240,Data!$B:$CP,Daily!EJ$10,0)</f>
      </c>
      <c r="EK240" s="10">
        <f>VLOOKUP($EG240,Data!$B:$CP,Daily!EK$10,0)</f>
      </c>
      <c r="EL240" s="10">
        <f>VLOOKUP($EG240,Data!$B:$CP,Daily!EL$10,0)</f>
      </c>
      <c r="EM240" s="10">
        <f>VLOOKUP($EG240,Data!$B:$CP,Daily!EM$10,0)</f>
      </c>
      <c r="EN240" s="10">
        <f>VLOOKUP($EG240,Data!$B:$CP,Daily!EN$10,0)</f>
      </c>
      <c r="EO240" s="10">
        <f>VLOOKUP($EG240,Data!$B:$CP,Daily!EO$10,0)</f>
      </c>
      <c r="EP240" s="10">
        <f>VLOOKUP($EG240,Data!$B:$CP,Daily!EP$10,0)</f>
      </c>
      <c r="EQ240" s="10">
        <f>VLOOKUP($EG240,Data!$B:$CP,Daily!EQ$10,0)</f>
      </c>
      <c r="ER240" s="10">
        <f>VLOOKUP($EG240,Data!$B:$CP,Daily!ER$10,0)</f>
      </c>
      <c r="ES240" s="10">
        <f>VLOOKUP($EG240,Data!$B:$CP,Daily!ES$10,0)</f>
      </c>
      <c r="ET240" s="10">
        <f>VLOOKUP($EG240,Data!$B:$CP,Daily!ET$10,0)</f>
      </c>
      <c r="EU240" s="10">
        <f>VLOOKUP($EG240,Data!$B:$CP,Daily!EU$10,0)</f>
      </c>
      <c r="EV240" s="10">
        <f>VLOOKUP($EG240,Data!$B:$CP,Daily!EV$10,0)</f>
      </c>
      <c r="EW240" s="10">
        <f>VLOOKUP($EG240,Data!$B:$CP,Daily!EW$10,0)</f>
      </c>
      <c r="EX240" s="10">
        <f>VLOOKUP($EG240,Data!$B:$CP,Daily!EX$10,0)</f>
      </c>
      <c r="EY240" s="10">
        <f>VLOOKUP($EG240,Data!$B:$CP,Daily!EY$10,0)</f>
      </c>
      <c r="EZ240" s="10">
        <f>VLOOKUP($EG240,Data!$B:$CP,Daily!EZ$10,0)</f>
      </c>
      <c r="FA240" s="10">
        <f>VLOOKUP($EG240,Data!$B:$CP,Daily!FA$10,0)</f>
      </c>
      <c r="FB240" s="10">
        <f>VLOOKUP($EG240,Data!$B:$CP,Daily!FB$10,0)</f>
      </c>
      <c r="FC240" s="10">
        <f>VLOOKUP($EG240,Data!$B:$CP,Daily!FC$10,0)</f>
      </c>
      <c r="FD240" s="10">
        <f>VLOOKUP($EG240,Data!$B:$CP,Daily!FD$10,0)</f>
      </c>
      <c r="FE240" s="10">
        <f>VLOOKUP($EG240,Data!$B:$CP,Daily!FE$10,0)</f>
      </c>
      <c r="FF240" s="10">
        <f>VLOOKUP($EG240,Data!$B:$CP,Daily!FF$10,0)</f>
      </c>
      <c r="FG240" s="10">
        <f>VLOOKUP($EG240,Data!$B:$CP,Daily!FG$10,0)</f>
      </c>
      <c r="FH240" s="10">
        <f>VLOOKUP($EG240,Data!$B:$CP,Daily!FH$10,0)</f>
      </c>
      <c r="FI240" s="10">
        <f>VLOOKUP($EG240,Data!$B:$CP,Daily!FI$10,0)</f>
      </c>
      <c r="FJ240" s="10">
        <f>VLOOKUP($EG240,Data!$B:$CP,Daily!FJ$10,0)</f>
      </c>
      <c r="FK240" s="10">
        <f>VLOOKUP($EG240,Data!$B:$CP,Daily!FK$10,0)</f>
      </c>
      <c r="FL240" s="10">
        <f>VLOOKUP($EG240,Data!$B:$CP,Daily!FL$10,0)</f>
      </c>
      <c r="FM240" s="10">
        <f>VLOOKUP($EG240,Data!$B:$CP,Daily!FM$10,0)</f>
      </c>
      <c r="FN240" s="10">
        <f>VLOOKUP($EG240,Data!$B:$CP,Daily!FN$10,0)</f>
      </c>
      <c r="FO240" s="10">
        <f>VLOOKUP($EG240,Data!$B:$CP,Daily!FO$10,0)</f>
      </c>
      <c r="FP240" s="10">
        <f>VLOOKUP($EG240,Data!$B:$CP,Daily!FP$10,0)</f>
      </c>
      <c r="FQ240" s="10">
        <f>VLOOKUP($EG240,Data!$B:$CP,Daily!FQ$10,0)</f>
      </c>
      <c r="FR240" s="10">
        <f>VLOOKUP($EG240,Data!$B:$CP,Daily!FR$10,0)</f>
      </c>
      <c r="FS240" s="10">
        <f>VLOOKUP($EG240,Data!$B:$CP,Daily!FS$10,0)</f>
      </c>
      <c r="FT240" s="10">
        <f>VLOOKUP($EG240,Data!$B:$CP,Daily!FT$10,0)</f>
      </c>
      <c r="FU240" s="10">
        <f>VLOOKUP($EG240,Data!$B:$CP,Daily!FU$10,0)</f>
      </c>
      <c r="FV240" s="10">
        <f>VLOOKUP($EG240,Data!$B:$CP,Daily!FV$10,0)</f>
      </c>
      <c r="FW240" s="10">
        <f>VLOOKUP($EG240,Data!$B:$CP,Daily!FW$10,0)</f>
      </c>
      <c r="FX240" s="10">
        <f>VLOOKUP($EG240,Data!$B:$CP,Daily!FX$10,0)</f>
      </c>
      <c r="FY240" s="10">
        <f>VLOOKUP($EG240,Data!$B:$CP,Daily!FY$10,0)</f>
      </c>
      <c r="FZ240" s="10">
        <f>VLOOKUP($EG240,Data!$B:$CP,Daily!FZ$10,0)</f>
      </c>
      <c r="GA240" s="10">
        <f>VLOOKUP($EG240,Data!$B:$CP,Daily!GA$10,0)</f>
      </c>
      <c r="GB240" s="10">
        <f>VLOOKUP($EG240,Data!$B:$CP,Daily!GB$10,0)</f>
      </c>
      <c r="GC240" s="10">
        <f>VLOOKUP($EG240,Data!$B:$CP,Daily!GC$10,0)</f>
      </c>
      <c r="GD240" s="10">
        <f>VLOOKUP($EG240,Data!$B:$CP,Daily!GD$10,0)</f>
      </c>
      <c r="GE240" s="10">
        <f>VLOOKUP($EG240,Data!$B:$CP,Daily!GE$10,0)</f>
      </c>
      <c r="GF240" s="10">
        <f>VLOOKUP($EG240,Data!$B:$CP,Daily!GF$10,0)</f>
      </c>
      <c r="GG240" s="10">
        <f>VLOOKUP($EG240,Data!$B:$CP,Daily!GG$10,0)</f>
      </c>
      <c r="GH240" s="10">
        <f>VLOOKUP($EG240,Data!$B:$CP,Daily!GH$10,0)</f>
      </c>
      <c r="GI240" s="10">
        <f>VLOOKUP($EG240,Data!$B:$CP,Daily!GI$10,0)</f>
      </c>
      <c r="GJ240" s="10">
        <f>VLOOKUP($EG240,Data!$B:$CP,Daily!GJ$10,0)</f>
      </c>
      <c r="GK240" s="10">
        <f>VLOOKUP($EG240,Data!$B:$CP,Daily!GK$10,0)</f>
      </c>
      <c r="GL240" s="10">
        <f>VLOOKUP($EG240,Data!$B:$CP,Daily!GL$10,0)</f>
      </c>
      <c r="GM240" s="10">
        <f>VLOOKUP($EG240,Data!$B:$CP,Daily!GM$10,0)</f>
      </c>
      <c r="GN240" s="10">
        <f>VLOOKUP($EG240,Data!$B:$CP,Daily!GN$10,0)</f>
      </c>
      <c r="GO240" s="10">
        <f>VLOOKUP($EG240,Data!$B:$CP,Daily!GO$10,0)</f>
      </c>
      <c r="GP240" s="10">
        <f>VLOOKUP($EG240,Data!$B:$CP,Daily!GP$10,0)</f>
      </c>
      <c r="GQ240" s="10">
        <f>VLOOKUP($EG240,Data!$B:$CP,Daily!GQ$10,0)</f>
      </c>
      <c r="GR240" s="10">
        <f>VLOOKUP($EG240,Data!$B:$CP,Daily!GR$10,0)</f>
      </c>
      <c r="GS240" s="10">
        <f>VLOOKUP($EG240,Data!$B:$CP,Daily!GS$10,0)</f>
      </c>
      <c r="GT240" s="10">
        <f>VLOOKUP($EG240,Data!$B:$CP,Daily!GT$10,0)</f>
      </c>
      <c r="GU240" s="10">
        <f>VLOOKUP($EG240,Data!$B:$CP,Daily!GU$10,0)</f>
      </c>
      <c r="GV240" s="10">
        <f>VLOOKUP($EG240,Data!$B:$CP,Daily!GV$10,0)</f>
      </c>
      <c r="GW240" s="10">
        <f>VLOOKUP($EG240,Data!$B:$CP,Daily!GW$10,0)</f>
      </c>
      <c r="GX240" s="10">
        <f>VLOOKUP($EG240,Data!$B:$CP,Daily!GX$10,0)</f>
      </c>
      <c r="GY240" s="10">
        <f>VLOOKUP($EG240,Data!$B:$CP,Daily!GY$10,0)</f>
      </c>
      <c r="GZ240" s="10">
        <f>VLOOKUP($EG240,Data!$B:$CP,Daily!GZ$10,0)</f>
      </c>
      <c r="HA240" s="10">
        <f>VLOOKUP($EG240,Data!$B:$CP,Daily!HA$10,0)</f>
      </c>
      <c r="HB240" s="10">
        <f>VLOOKUP($EG240,Data!$B:$CP,Daily!HB$10,0)</f>
      </c>
      <c r="HC240" s="10">
        <f>VLOOKUP($EG240,Data!$B:$CP,Daily!HC$10,0)</f>
      </c>
      <c r="HD240" s="10">
        <f>VLOOKUP($EG240,Data!$B:$CP,Daily!HD$10,0)</f>
      </c>
      <c r="HE240" s="10">
        <f>VLOOKUP($EG240,Data!$B:$CP,Daily!HE$10,0)</f>
      </c>
      <c r="HF240" s="10">
        <f>VLOOKUP($EG240,Data!$B:$CP,Daily!HF$10,0)</f>
      </c>
      <c r="HG240" s="10">
        <f>VLOOKUP($EG240,Data!$B:$CP,Daily!HG$10,0)</f>
      </c>
      <c r="HH240" s="10">
        <f>VLOOKUP($EG240,Data!$B:$CP,Daily!HH$10,0)</f>
      </c>
      <c r="HI240" s="10">
        <f>VLOOKUP($EG240,Data!$B:$CP,Daily!HI$10,0)</f>
      </c>
      <c r="HJ240" s="10">
        <f>VLOOKUP($EG240,Data!$B:$CP,Daily!HJ$10,0)</f>
      </c>
      <c r="HK240" s="10">
        <f>VLOOKUP($EG240,Data!$B:$CP,Daily!HK$10,0)</f>
      </c>
      <c r="HL240" s="10">
        <f>VLOOKUP($EG240,Data!$B:$CP,Daily!HL$10,0)</f>
      </c>
      <c r="HM240" s="10">
        <f>VLOOKUP($EG240,Data!$B:$CP,Daily!HM$10,0)</f>
      </c>
      <c r="HN240" s="10">
        <f>VLOOKUP($EG240,Data!$B:$CP,Daily!HN$10,0)</f>
      </c>
      <c r="HO240" s="10">
        <f>VLOOKUP($EG240,Data!$B:$CP,Daily!HO$10,0)</f>
      </c>
      <c r="HP240" s="10">
        <f>VLOOKUP($EG240,Data!$B:$CP,Daily!HP$10,0)</f>
      </c>
      <c r="HQ240" s="10">
        <f>VLOOKUP($EG240,Data!$B:$CP,Daily!HQ$10,0)</f>
      </c>
      <c r="HR240" s="10">
        <f>VLOOKUP($EG240,Data!$B:$CP,Daily!HR$10,0)</f>
      </c>
      <c r="HS240" s="10">
        <f>VLOOKUP($EG240,Data!$B:$CP,Daily!HS$10,0)</f>
      </c>
      <c r="HT240" s="10">
        <f>VLOOKUP($EG240,Data!$B:$CP,Daily!HT$10,0)</f>
      </c>
      <c r="HU240" s="17"/>
      <c r="HV240" s="10">
        <f t="shared" si="3454"/>
      </c>
      <c r="HW240" s="10">
        <f t="shared" si="3455"/>
      </c>
      <c r="HX240" s="10">
        <f t="shared" si="3462"/>
      </c>
      <c r="HY240" s="10">
        <f t="shared" si="3463"/>
      </c>
      <c r="HZ240" s="10">
        <f t="shared" si="3464"/>
      </c>
      <c r="IA240" s="55"/>
      <c r="IB240" s="11">
        <f t="shared" si="3459"/>
      </c>
      <c r="IC240" s="11">
        <f t="shared" si="3465"/>
      </c>
      <c r="ID240" s="11">
        <f t="shared" si="3466"/>
      </c>
      <c r="IE240" s="16"/>
      <c r="IF240" s="9"/>
      <c r="IG240" s="9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U240" s="52"/>
      <c r="LV240" s="52"/>
      <c r="LW240" s="52"/>
      <c r="LX240" s="52"/>
      <c r="LY240" s="52"/>
      <c r="LZ240" s="55"/>
      <c r="MA240" s="14"/>
      <c r="MB240" s="14"/>
      <c r="MC240" s="14"/>
    </row>
    <row r="241" spans="2:342" x14ac:dyDescent="0.25">
      <c r="D241" s="83" t="s">
        <v>981</v>
      </c>
      <c r="E241" s="81"/>
      <c r="F241" s="79"/>
      <c r="G241" s="79"/>
      <c r="H241" s="80"/>
      <c r="I241" s="79"/>
      <c r="J241" s="80"/>
      <c r="K241" s="79"/>
      <c r="L241" s="79"/>
      <c r="M241" s="81"/>
      <c r="N241" s="79"/>
      <c r="O241" s="79"/>
      <c r="P241" s="79"/>
      <c r="Q241" s="79"/>
      <c r="R241" s="79"/>
      <c r="S241" s="79"/>
      <c r="T241" s="79"/>
      <c r="U241" s="81"/>
      <c r="V241" s="79"/>
      <c r="W241" s="79"/>
      <c r="X241" s="79"/>
      <c r="Y241" s="79"/>
      <c r="Z241" s="79"/>
      <c r="AA241" s="79"/>
      <c r="AB241" s="77"/>
      <c r="AC241" s="60"/>
    </row>
    <row r="242" spans="2:342" x14ac:dyDescent="0.25">
      <c r="D242" s="74" t="str">
        <f>Data!C594</f>
      </c>
      <c r="E242" s="67"/>
      <c r="F242" s="226"/>
      <c r="G242" s="226"/>
      <c r="H242" s="98"/>
      <c r="I242" s="226"/>
      <c r="J242" s="71"/>
      <c r="K242" s="92"/>
      <c r="L242" s="64"/>
      <c r="M242" s="67" t="str">
        <f>VLOOKUP($D242,'Metric Nature'!$C:$D,2,0)&amp;IF(($N242&lt;(HZ242)),"Below",IF(($N242&gt;(HY242)),"Above","Within"))</f>
      </c>
      <c r="N242" s="226"/>
      <c r="O242" s="226"/>
      <c r="P242" s="98"/>
      <c r="Q242" s="226"/>
      <c r="R242" s="71"/>
      <c r="S242" s="62">
        <v>7.9280968468835172E-3</v>
      </c>
      <c r="T242" s="64"/>
      <c r="U242" s="67" t="str">
        <f>VLOOKUP($D242,'Metric Nature'!$C:$D,2,0)&amp;IF(($V242&lt;(LY242)),"Below",IF(($V242&gt;(LX242)),"Above","Within"))</f>
      </c>
      <c r="V242" s="226">
        <f>LS242</f>
      </c>
      <c r="W242" s="226">
        <f t="shared" ref="W242:W246" si="3467">MB242</f>
      </c>
      <c r="X242" s="98">
        <f t="shared" ref="X242:X246" si="3468">IFERROR(((V242-W242)/W242),0)</f>
      </c>
      <c r="Y242" s="226">
        <f t="shared" ref="Y242:Y246" si="3469">MC242</f>
      </c>
      <c r="Z242" s="71">
        <f t="shared" ref="Z242:Z246" si="3470">IFERROR(((V242-Y242)/Y242),0)</f>
      </c>
      <c r="AA242" s="62">
        <v>4.2186115430498175E-2</v>
      </c>
      <c r="AB242" s="148"/>
      <c r="AC242" s="1"/>
      <c r="AD242" s="1"/>
      <c r="AE242" s="1"/>
      <c r="AF242" s="1"/>
      <c r="AG242" s="1"/>
      <c r="AH242" s="1"/>
      <c r="AI242" s="9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7"/>
      <c r="DW242" s="10"/>
      <c r="DX242" s="10"/>
      <c r="DY242" s="10"/>
      <c r="DZ242" s="10"/>
      <c r="EA242" s="10"/>
      <c r="EB242" s="18"/>
      <c r="EC242" s="11"/>
      <c r="ED242" s="11"/>
      <c r="EE242" s="11"/>
      <c r="EF242" s="16"/>
      <c r="EG242" s="9"/>
      <c r="EH242" s="9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7"/>
      <c r="HV242" s="52"/>
      <c r="HW242" s="52"/>
      <c r="HX242" s="52"/>
      <c r="HY242" s="52"/>
      <c r="HZ242" s="52"/>
      <c r="IA242" s="54"/>
      <c r="IB242" s="14"/>
      <c r="IC242" s="14"/>
      <c r="ID242" s="14"/>
      <c r="IE242" s="16"/>
      <c r="IF242" s="9" t="str">
        <f>Data!B594</f>
      </c>
      <c r="IG242" s="9" t="str">
        <f>Data!C594</f>
      </c>
      <c r="IH242" s="10">
        <f>VLOOKUP($IF242,Data!$B:$CP,Daily!IH$10,0)</f>
      </c>
      <c r="II242" s="10">
        <f>VLOOKUP($IF242,Data!$B:$CP,Daily!II$10,0)</f>
      </c>
      <c r="IJ242" s="10">
        <f>VLOOKUP($IF242,Data!$B:$CP,Daily!IJ$10,0)</f>
      </c>
      <c r="IK242" s="10">
        <f>VLOOKUP($IF242,Data!$B:$CP,Daily!IK$10,0)</f>
      </c>
      <c r="IL242" s="10">
        <f>VLOOKUP($IF242,Data!$B:$CP,Daily!IL$10,0)</f>
      </c>
      <c r="IM242" s="10">
        <f>VLOOKUP($IF242,Data!$B:$CP,Daily!IM$10,0)</f>
      </c>
      <c r="IN242" s="10">
        <f>VLOOKUP($IF242,Data!$B:$CP,Daily!IN$10,0)</f>
      </c>
      <c r="IO242" s="10">
        <f>VLOOKUP($IF242,Data!$B:$CP,Daily!IO$10,0)</f>
      </c>
      <c r="IP242" s="10">
        <f>VLOOKUP($IF242,Data!$B:$CP,Daily!IP$10,0)</f>
      </c>
      <c r="IQ242" s="10">
        <f>VLOOKUP($IF242,Data!$B:$CP,Daily!IQ$10,0)</f>
      </c>
      <c r="IR242" s="10">
        <f>VLOOKUP($IF242,Data!$B:$CP,Daily!IR$10,0)</f>
      </c>
      <c r="IS242" s="10">
        <f>VLOOKUP($IF242,Data!$B:$CP,Daily!IS$10,0)</f>
      </c>
      <c r="IT242" s="10">
        <f>VLOOKUP($IF242,Data!$B:$CP,Daily!IT$10,0)</f>
      </c>
      <c r="IU242" s="10">
        <f>VLOOKUP($IF242,Data!$B:$CP,Daily!IU$10,0)</f>
      </c>
      <c r="IV242" s="10">
        <f>VLOOKUP($IF242,Data!$B:$CP,Daily!IV$10,0)</f>
      </c>
      <c r="IW242" s="10">
        <f>VLOOKUP($IF242,Data!$B:$CP,Daily!IW$10,0)</f>
      </c>
      <c r="IX242" s="10">
        <f>VLOOKUP($IF242,Data!$B:$CP,Daily!IX$10,0)</f>
      </c>
      <c r="IY242" s="10">
        <f>VLOOKUP($IF242,Data!$B:$CP,Daily!IY$10,0)</f>
      </c>
      <c r="IZ242" s="10">
        <f>VLOOKUP($IF242,Data!$B:$CP,Daily!IZ$10,0)</f>
      </c>
      <c r="JA242" s="10">
        <f>VLOOKUP($IF242,Data!$B:$CP,Daily!JA$10,0)</f>
      </c>
      <c r="JB242" s="10">
        <f>VLOOKUP($IF242,Data!$B:$CP,Daily!JB$10,0)</f>
      </c>
      <c r="JC242" s="10">
        <f>VLOOKUP($IF242,Data!$B:$CP,Daily!JC$10,0)</f>
      </c>
      <c r="JD242" s="10">
        <f>VLOOKUP($IF242,Data!$B:$CP,Daily!JD$10,0)</f>
      </c>
      <c r="JE242" s="10">
        <f>VLOOKUP($IF242,Data!$B:$CP,Daily!JE$10,0)</f>
      </c>
      <c r="JF242" s="10">
        <f>VLOOKUP($IF242,Data!$B:$CP,Daily!JF$10,0)</f>
      </c>
      <c r="JG242" s="10">
        <f>VLOOKUP($IF242,Data!$B:$CP,Daily!JG$10,0)</f>
      </c>
      <c r="JH242" s="10">
        <f>VLOOKUP($IF242,Data!$B:$CP,Daily!JH$10,0)</f>
      </c>
      <c r="JI242" s="10">
        <f>VLOOKUP($IF242,Data!$B:$CP,Daily!JI$10,0)</f>
      </c>
      <c r="JJ242" s="10">
        <f>VLOOKUP($IF242,Data!$B:$CP,Daily!JJ$10,0)</f>
      </c>
      <c r="JK242" s="10">
        <f>VLOOKUP($IF242,Data!$B:$CP,Daily!JK$10,0)</f>
      </c>
      <c r="JL242" s="10">
        <f>VLOOKUP($IF242,Data!$B:$CP,Daily!JL$10,0)</f>
      </c>
      <c r="JM242" s="10">
        <f>VLOOKUP($IF242,Data!$B:$CP,Daily!JM$10,0)</f>
      </c>
      <c r="JN242" s="10">
        <f>VLOOKUP($IF242,Data!$B:$CP,Daily!JN$10,0)</f>
      </c>
      <c r="JO242" s="10">
        <f>VLOOKUP($IF242,Data!$B:$CP,Daily!JO$10,0)</f>
      </c>
      <c r="JP242" s="10">
        <f>VLOOKUP($IF242,Data!$B:$CP,Daily!JP$10,0)</f>
      </c>
      <c r="JQ242" s="10">
        <f>VLOOKUP($IF242,Data!$B:$CP,Daily!JQ$10,0)</f>
      </c>
      <c r="JR242" s="10">
        <f>VLOOKUP($IF242,Data!$B:$CP,Daily!JR$10,0)</f>
      </c>
      <c r="JS242" s="10">
        <f>VLOOKUP($IF242,Data!$B:$CP,Daily!JS$10,0)</f>
      </c>
      <c r="JT242" s="10">
        <f>VLOOKUP($IF242,Data!$B:$CP,Daily!JT$10,0)</f>
      </c>
      <c r="JU242" s="10">
        <f>VLOOKUP($IF242,Data!$B:$CP,Daily!JU$10,0)</f>
      </c>
      <c r="JV242" s="10">
        <f>VLOOKUP($IF242,Data!$B:$CP,Daily!JV$10,0)</f>
      </c>
      <c r="JW242" s="10">
        <f>VLOOKUP($IF242,Data!$B:$CP,Daily!JW$10,0)</f>
      </c>
      <c r="JX242" s="10">
        <f>VLOOKUP($IF242,Data!$B:$CP,Daily!JX$10,0)</f>
      </c>
      <c r="JY242" s="10">
        <f>VLOOKUP($IF242,Data!$B:$CP,Daily!JY$10,0)</f>
      </c>
      <c r="JZ242" s="10">
        <f>VLOOKUP($IF242,Data!$B:$CP,Daily!JZ$10,0)</f>
      </c>
      <c r="KA242" s="10">
        <f>VLOOKUP($IF242,Data!$B:$CP,Daily!KA$10,0)</f>
      </c>
      <c r="KB242" s="10">
        <f>VLOOKUP($IF242,Data!$B:$CP,Daily!KB$10,0)</f>
      </c>
      <c r="KC242" s="10">
        <f>VLOOKUP($IF242,Data!$B:$CP,Daily!KC$10,0)</f>
      </c>
      <c r="KD242" s="10">
        <f>VLOOKUP($IF242,Data!$B:$CP,Daily!KD$10,0)</f>
      </c>
      <c r="KE242" s="10">
        <f>VLOOKUP($IF242,Data!$B:$CP,Daily!KE$10,0)</f>
      </c>
      <c r="KF242" s="10">
        <f>VLOOKUP($IF242,Data!$B:$CP,Daily!KF$10,0)</f>
      </c>
      <c r="KG242" s="10">
        <f>VLOOKUP($IF242,Data!$B:$CP,Daily!KG$10,0)</f>
      </c>
      <c r="KH242" s="10">
        <f>VLOOKUP($IF242,Data!$B:$CP,Daily!KH$10,0)</f>
      </c>
      <c r="KI242" s="10">
        <f>VLOOKUP($IF242,Data!$B:$CP,Daily!KI$10,0)</f>
      </c>
      <c r="KJ242" s="10">
        <f>VLOOKUP($IF242,Data!$B:$CP,Daily!KJ$10,0)</f>
      </c>
      <c r="KK242" s="10">
        <f>VLOOKUP($IF242,Data!$B:$CP,Daily!KK$10,0)</f>
      </c>
      <c r="KL242" s="10">
        <f>VLOOKUP($IF242,Data!$B:$CP,Daily!KL$10,0)</f>
      </c>
      <c r="KM242" s="10">
        <f>VLOOKUP($IF242,Data!$B:$CP,Daily!KM$10,0)</f>
      </c>
      <c r="KN242" s="10">
        <f>VLOOKUP($IF242,Data!$B:$CP,Daily!KN$10,0)</f>
      </c>
      <c r="KO242" s="10">
        <f>VLOOKUP($IF242,Data!$B:$CP,Daily!KO$10,0)</f>
      </c>
      <c r="KP242" s="10">
        <f>VLOOKUP($IF242,Data!$B:$CP,Daily!KP$10,0)</f>
      </c>
      <c r="KQ242" s="10">
        <f>VLOOKUP($IF242,Data!$B:$CP,Daily!KQ$10,0)</f>
      </c>
      <c r="KR242" s="10">
        <f>VLOOKUP($IF242,Data!$B:$CP,Daily!KR$10,0)</f>
      </c>
      <c r="KS242" s="10">
        <f>VLOOKUP($IF242,Data!$B:$CP,Daily!KS$10,0)</f>
      </c>
      <c r="KT242" s="10">
        <f>VLOOKUP($IF242,Data!$B:$CP,Daily!KT$10,0)</f>
      </c>
      <c r="KU242" s="10">
        <f>VLOOKUP($IF242,Data!$B:$CP,Daily!KU$10,0)</f>
      </c>
      <c r="KV242" s="10">
        <f>VLOOKUP($IF242,Data!$B:$CP,Daily!KV$10,0)</f>
      </c>
      <c r="KW242" s="10">
        <f>VLOOKUP($IF242,Data!$B:$CP,Daily!KW$10,0)</f>
      </c>
      <c r="KX242" s="10">
        <f>VLOOKUP($IF242,Data!$B:$CP,Daily!KX$10,0)</f>
      </c>
      <c r="KY242" s="10">
        <f>VLOOKUP($IF242,Data!$B:$CP,Daily!KY$10,0)</f>
      </c>
      <c r="KZ242" s="10">
        <f>VLOOKUP($IF242,Data!$B:$CP,Daily!KZ$10,0)</f>
      </c>
      <c r="LA242" s="10">
        <f>VLOOKUP($IF242,Data!$B:$CP,Daily!LA$10,0)</f>
      </c>
      <c r="LB242" s="10">
        <f>VLOOKUP($IF242,Data!$B:$CP,Daily!LB$10,0)</f>
      </c>
      <c r="LC242" s="10">
        <f>VLOOKUP($IF242,Data!$B:$CP,Daily!LC$10,0)</f>
      </c>
      <c r="LD242" s="10">
        <f>VLOOKUP($IF242,Data!$B:$CP,Daily!LD$10,0)</f>
      </c>
      <c r="LE242" s="10">
        <f>VLOOKUP($IF242,Data!$B:$CP,Daily!LE$10,0)</f>
      </c>
      <c r="LF242" s="10">
        <f>VLOOKUP($IF242,Data!$B:$CP,Daily!LF$10,0)</f>
      </c>
      <c r="LG242" s="10">
        <f>VLOOKUP($IF242,Data!$B:$CP,Daily!LG$10,0)</f>
      </c>
      <c r="LH242" s="10">
        <f>VLOOKUP($IF242,Data!$B:$CP,Daily!LH$10,0)</f>
      </c>
      <c r="LI242" s="10">
        <f>VLOOKUP($IF242,Data!$B:$CP,Daily!LI$10,0)</f>
      </c>
      <c r="LJ242" s="10">
        <f>VLOOKUP($IF242,Data!$B:$CP,Daily!LJ$10,0)</f>
      </c>
      <c r="LK242" s="10">
        <f>VLOOKUP($IF242,Data!$B:$CP,Daily!LK$10,0)</f>
      </c>
      <c r="LL242" s="10">
        <f>VLOOKUP($IF242,Data!$B:$CP,Daily!LL$10,0)</f>
      </c>
      <c r="LM242" s="10">
        <f>VLOOKUP($IF242,Data!$B:$CP,Daily!LM$10,0)</f>
      </c>
      <c r="LN242" s="10">
        <f>VLOOKUP($IF242,Data!$B:$CP,Daily!LN$10,0)</f>
      </c>
      <c r="LO242" s="10">
        <f>VLOOKUP($IF242,Data!$B:$CP,Daily!LO$10,0)</f>
      </c>
      <c r="LP242" s="10">
        <f>VLOOKUP($IF242,Data!$B:$CP,Daily!LP$10,0)</f>
      </c>
      <c r="LQ242" s="10">
        <f>VLOOKUP($IF242,Data!$B:$CP,Daily!LQ$10,0)</f>
      </c>
      <c r="LR242" s="10">
        <f>VLOOKUP($IF242,Data!$B:$CP,Daily!LR$10,0)</f>
      </c>
      <c r="LS242" s="10">
        <f>VLOOKUP($IF242,Data!$B:$CP,Daily!LS$10,0)</f>
      </c>
      <c r="LU242" s="10">
        <f t="shared" si="3439"/>
      </c>
      <c r="LV242" s="10">
        <f t="shared" si="3440"/>
      </c>
      <c r="LW242" s="10">
        <f t="shared" ref="LW242:LW246" si="3471">LV242-LU242</f>
      </c>
      <c r="LX242" s="10">
        <f>LV242+(1.25*LW242)</f>
      </c>
      <c r="LY242" s="10">
        <f>LU242-(1.25*LW242)</f>
      </c>
      <c r="LZ242" s="58"/>
      <c r="MA242" s="11">
        <f>_xlfn.STDEV.P(JL242:LS242)</f>
      </c>
      <c r="MB242" s="11">
        <f>AVERAGE(LL242:LR242)</f>
      </c>
      <c r="MC242" s="11">
        <f>AVERAGE(KO242:LR242)</f>
      </c>
      <c r="MD242" s="15"/>
    </row>
    <row r="243" spans="2:342" x14ac:dyDescent="0.25">
      <c r="D243" s="74" t="str">
        <f>Data!C595</f>
      </c>
      <c r="E243" s="67"/>
      <c r="F243" s="226"/>
      <c r="G243" s="226"/>
      <c r="H243" s="98"/>
      <c r="I243" s="226"/>
      <c r="J243" s="96"/>
      <c r="K243" s="71"/>
      <c r="L243" s="64"/>
      <c r="M243" s="67" t="str">
        <f>VLOOKUP($D243,'Metric Nature'!$C:$D,2,0)&amp;IF(($N243&lt;(HZ243)),"Below",IF(($N243&gt;(HY243)),"Above","Within"))</f>
      </c>
      <c r="N243" s="226"/>
      <c r="O243" s="226"/>
      <c r="P243" s="98"/>
      <c r="Q243" s="226"/>
      <c r="R243" s="96"/>
      <c r="S243" s="71">
        <f t="shared" ref="S243" si="3472">IB243/S$36</f>
      </c>
      <c r="T243" s="64"/>
      <c r="U243" s="67" t="str">
        <f>VLOOKUP($D243,'Metric Nature'!$C:$D,2,0)&amp;IF(($V243&lt;(LY243)),"Below",IF(($V243&gt;(LX243)),"Above","Within"))</f>
      </c>
      <c r="V243" s="226">
        <f>LS243</f>
      </c>
      <c r="W243" s="226">
        <f t="shared" si="3467"/>
      </c>
      <c r="X243" s="98">
        <f t="shared" si="3468"/>
      </c>
      <c r="Y243" s="226">
        <f t="shared" si="3469"/>
      </c>
      <c r="Z243" s="96">
        <f t="shared" si="3470"/>
      </c>
      <c r="AA243" s="71">
        <f t="shared" ref="AA243" si="3473">MA243/AA$36</f>
      </c>
      <c r="AB243" s="64"/>
      <c r="AC243" s="60"/>
      <c r="AD243" s="3"/>
      <c r="AE243" s="3"/>
      <c r="AF243" s="3"/>
      <c r="AG243" s="3"/>
      <c r="AH243" s="3"/>
      <c r="AI243" s="9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8"/>
      <c r="DW243" s="10"/>
      <c r="DX243" s="10"/>
      <c r="DY243" s="10"/>
      <c r="DZ243" s="10"/>
      <c r="EA243" s="10"/>
      <c r="EB243" s="18"/>
      <c r="EC243" s="11"/>
      <c r="ED243" s="11"/>
      <c r="EE243" s="11"/>
      <c r="EF243" s="16"/>
      <c r="EG243" s="9"/>
      <c r="EH243" s="9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7"/>
      <c r="HV243" s="52"/>
      <c r="HW243" s="52"/>
      <c r="HX243" s="52"/>
      <c r="HY243" s="52"/>
      <c r="HZ243" s="52"/>
      <c r="IA243" s="55"/>
      <c r="IB243" s="14"/>
      <c r="IC243" s="14"/>
      <c r="ID243" s="14"/>
      <c r="IE243" s="16"/>
      <c r="IF243" s="9" t="str">
        <f>Data!B595</f>
      </c>
      <c r="IG243" s="9" t="str">
        <f>Data!C595</f>
      </c>
      <c r="IH243" s="10">
        <f>VLOOKUP($IF243,Data!$B:$CP,Daily!IH$10,0)</f>
      </c>
      <c r="II243" s="10">
        <f>VLOOKUP($IF243,Data!$B:$CP,Daily!II$10,0)</f>
      </c>
      <c r="IJ243" s="10">
        <f>VLOOKUP($IF243,Data!$B:$CP,Daily!IJ$10,0)</f>
      </c>
      <c r="IK243" s="10">
        <f>VLOOKUP($IF243,Data!$B:$CP,Daily!IK$10,0)</f>
      </c>
      <c r="IL243" s="10">
        <f>VLOOKUP($IF243,Data!$B:$CP,Daily!IL$10,0)</f>
      </c>
      <c r="IM243" s="10">
        <f>VLOOKUP($IF243,Data!$B:$CP,Daily!IM$10,0)</f>
      </c>
      <c r="IN243" s="10">
        <f>VLOOKUP($IF243,Data!$B:$CP,Daily!IN$10,0)</f>
      </c>
      <c r="IO243" s="10">
        <f>VLOOKUP($IF243,Data!$B:$CP,Daily!IO$10,0)</f>
      </c>
      <c r="IP243" s="10">
        <f>VLOOKUP($IF243,Data!$B:$CP,Daily!IP$10,0)</f>
      </c>
      <c r="IQ243" s="10">
        <f>VLOOKUP($IF243,Data!$B:$CP,Daily!IQ$10,0)</f>
      </c>
      <c r="IR243" s="10">
        <f>VLOOKUP($IF243,Data!$B:$CP,Daily!IR$10,0)</f>
      </c>
      <c r="IS243" s="10">
        <f>VLOOKUP($IF243,Data!$B:$CP,Daily!IS$10,0)</f>
      </c>
      <c r="IT243" s="10">
        <f>VLOOKUP($IF243,Data!$B:$CP,Daily!IT$10,0)</f>
      </c>
      <c r="IU243" s="10">
        <f>VLOOKUP($IF243,Data!$B:$CP,Daily!IU$10,0)</f>
      </c>
      <c r="IV243" s="10">
        <f>VLOOKUP($IF243,Data!$B:$CP,Daily!IV$10,0)</f>
      </c>
      <c r="IW243" s="10">
        <f>VLOOKUP($IF243,Data!$B:$CP,Daily!IW$10,0)</f>
      </c>
      <c r="IX243" s="10">
        <f>VLOOKUP($IF243,Data!$B:$CP,Daily!IX$10,0)</f>
      </c>
      <c r="IY243" s="10">
        <f>VLOOKUP($IF243,Data!$B:$CP,Daily!IY$10,0)</f>
      </c>
      <c r="IZ243" s="10">
        <f>VLOOKUP($IF243,Data!$B:$CP,Daily!IZ$10,0)</f>
      </c>
      <c r="JA243" s="10">
        <f>VLOOKUP($IF243,Data!$B:$CP,Daily!JA$10,0)</f>
      </c>
      <c r="JB243" s="10">
        <f>VLOOKUP($IF243,Data!$B:$CP,Daily!JB$10,0)</f>
      </c>
      <c r="JC243" s="10">
        <f>VLOOKUP($IF243,Data!$B:$CP,Daily!JC$10,0)</f>
      </c>
      <c r="JD243" s="10">
        <f>VLOOKUP($IF243,Data!$B:$CP,Daily!JD$10,0)</f>
      </c>
      <c r="JE243" s="10">
        <f>VLOOKUP($IF243,Data!$B:$CP,Daily!JE$10,0)</f>
      </c>
      <c r="JF243" s="10">
        <f>VLOOKUP($IF243,Data!$B:$CP,Daily!JF$10,0)</f>
      </c>
      <c r="JG243" s="10">
        <f>VLOOKUP($IF243,Data!$B:$CP,Daily!JG$10,0)</f>
      </c>
      <c r="JH243" s="10">
        <f>VLOOKUP($IF243,Data!$B:$CP,Daily!JH$10,0)</f>
      </c>
      <c r="JI243" s="10">
        <f>VLOOKUP($IF243,Data!$B:$CP,Daily!JI$10,0)</f>
      </c>
      <c r="JJ243" s="10">
        <f>VLOOKUP($IF243,Data!$B:$CP,Daily!JJ$10,0)</f>
      </c>
      <c r="JK243" s="10">
        <f>VLOOKUP($IF243,Data!$B:$CP,Daily!JK$10,0)</f>
      </c>
      <c r="JL243" s="10">
        <f>VLOOKUP($IF243,Data!$B:$CP,Daily!JL$10,0)</f>
      </c>
      <c r="JM243" s="10">
        <f>VLOOKUP($IF243,Data!$B:$CP,Daily!JM$10,0)</f>
      </c>
      <c r="JN243" s="10">
        <f>VLOOKUP($IF243,Data!$B:$CP,Daily!JN$10,0)</f>
      </c>
      <c r="JO243" s="10">
        <f>VLOOKUP($IF243,Data!$B:$CP,Daily!JO$10,0)</f>
      </c>
      <c r="JP243" s="10">
        <f>VLOOKUP($IF243,Data!$B:$CP,Daily!JP$10,0)</f>
      </c>
      <c r="JQ243" s="10">
        <f>VLOOKUP($IF243,Data!$B:$CP,Daily!JQ$10,0)</f>
      </c>
      <c r="JR243" s="10">
        <f>VLOOKUP($IF243,Data!$B:$CP,Daily!JR$10,0)</f>
      </c>
      <c r="JS243" s="10">
        <f>VLOOKUP($IF243,Data!$B:$CP,Daily!JS$10,0)</f>
      </c>
      <c r="JT243" s="10">
        <f>VLOOKUP($IF243,Data!$B:$CP,Daily!JT$10,0)</f>
      </c>
      <c r="JU243" s="10">
        <f>VLOOKUP($IF243,Data!$B:$CP,Daily!JU$10,0)</f>
      </c>
      <c r="JV243" s="10">
        <f>VLOOKUP($IF243,Data!$B:$CP,Daily!JV$10,0)</f>
      </c>
      <c r="JW243" s="10">
        <f>VLOOKUP($IF243,Data!$B:$CP,Daily!JW$10,0)</f>
      </c>
      <c r="JX243" s="10">
        <f>VLOOKUP($IF243,Data!$B:$CP,Daily!JX$10,0)</f>
      </c>
      <c r="JY243" s="10">
        <f>VLOOKUP($IF243,Data!$B:$CP,Daily!JY$10,0)</f>
      </c>
      <c r="JZ243" s="10">
        <f>VLOOKUP($IF243,Data!$B:$CP,Daily!JZ$10,0)</f>
      </c>
      <c r="KA243" s="10">
        <f>VLOOKUP($IF243,Data!$B:$CP,Daily!KA$10,0)</f>
      </c>
      <c r="KB243" s="10">
        <f>VLOOKUP($IF243,Data!$B:$CP,Daily!KB$10,0)</f>
      </c>
      <c r="KC243" s="10">
        <f>VLOOKUP($IF243,Data!$B:$CP,Daily!KC$10,0)</f>
      </c>
      <c r="KD243" s="10">
        <f>VLOOKUP($IF243,Data!$B:$CP,Daily!KD$10,0)</f>
      </c>
      <c r="KE243" s="10">
        <f>VLOOKUP($IF243,Data!$B:$CP,Daily!KE$10,0)</f>
      </c>
      <c r="KF243" s="10">
        <f>VLOOKUP($IF243,Data!$B:$CP,Daily!KF$10,0)</f>
      </c>
      <c r="KG243" s="10">
        <f>VLOOKUP($IF243,Data!$B:$CP,Daily!KG$10,0)</f>
      </c>
      <c r="KH243" s="10">
        <f>VLOOKUP($IF243,Data!$B:$CP,Daily!KH$10,0)</f>
      </c>
      <c r="KI243" s="10">
        <f>VLOOKUP($IF243,Data!$B:$CP,Daily!KI$10,0)</f>
      </c>
      <c r="KJ243" s="10">
        <f>VLOOKUP($IF243,Data!$B:$CP,Daily!KJ$10,0)</f>
      </c>
      <c r="KK243" s="10">
        <f>VLOOKUP($IF243,Data!$B:$CP,Daily!KK$10,0)</f>
      </c>
      <c r="KL243" s="10">
        <f>VLOOKUP($IF243,Data!$B:$CP,Daily!KL$10,0)</f>
      </c>
      <c r="KM243" s="10">
        <f>VLOOKUP($IF243,Data!$B:$CP,Daily!KM$10,0)</f>
      </c>
      <c r="KN243" s="10">
        <f>VLOOKUP($IF243,Data!$B:$CP,Daily!KN$10,0)</f>
      </c>
      <c r="KO243" s="10">
        <f>VLOOKUP($IF243,Data!$B:$CP,Daily!KO$10,0)</f>
      </c>
      <c r="KP243" s="10">
        <f>VLOOKUP($IF243,Data!$B:$CP,Daily!KP$10,0)</f>
      </c>
      <c r="KQ243" s="10">
        <f>VLOOKUP($IF243,Data!$B:$CP,Daily!KQ$10,0)</f>
      </c>
      <c r="KR243" s="10">
        <f>VLOOKUP($IF243,Data!$B:$CP,Daily!KR$10,0)</f>
      </c>
      <c r="KS243" s="10">
        <f>VLOOKUP($IF243,Data!$B:$CP,Daily!KS$10,0)</f>
      </c>
      <c r="KT243" s="10">
        <f>VLOOKUP($IF243,Data!$B:$CP,Daily!KT$10,0)</f>
      </c>
      <c r="KU243" s="10">
        <f>VLOOKUP($IF243,Data!$B:$CP,Daily!KU$10,0)</f>
      </c>
      <c r="KV243" s="10">
        <f>VLOOKUP($IF243,Data!$B:$CP,Daily!KV$10,0)</f>
      </c>
      <c r="KW243" s="10">
        <f>VLOOKUP($IF243,Data!$B:$CP,Daily!KW$10,0)</f>
      </c>
      <c r="KX243" s="10">
        <f>VLOOKUP($IF243,Data!$B:$CP,Daily!KX$10,0)</f>
      </c>
      <c r="KY243" s="10">
        <f>VLOOKUP($IF243,Data!$B:$CP,Daily!KY$10,0)</f>
      </c>
      <c r="KZ243" s="10">
        <f>VLOOKUP($IF243,Data!$B:$CP,Daily!KZ$10,0)</f>
      </c>
      <c r="LA243" s="10">
        <f>VLOOKUP($IF243,Data!$B:$CP,Daily!LA$10,0)</f>
      </c>
      <c r="LB243" s="10">
        <f>VLOOKUP($IF243,Data!$B:$CP,Daily!LB$10,0)</f>
      </c>
      <c r="LC243" s="10">
        <f>VLOOKUP($IF243,Data!$B:$CP,Daily!LC$10,0)</f>
      </c>
      <c r="LD243" s="10">
        <f>VLOOKUP($IF243,Data!$B:$CP,Daily!LD$10,0)</f>
      </c>
      <c r="LE243" s="10">
        <f>VLOOKUP($IF243,Data!$B:$CP,Daily!LE$10,0)</f>
      </c>
      <c r="LF243" s="10">
        <f>VLOOKUP($IF243,Data!$B:$CP,Daily!LF$10,0)</f>
      </c>
      <c r="LG243" s="10">
        <f>VLOOKUP($IF243,Data!$B:$CP,Daily!LG$10,0)</f>
      </c>
      <c r="LH243" s="10">
        <f>VLOOKUP($IF243,Data!$B:$CP,Daily!LH$10,0)</f>
      </c>
      <c r="LI243" s="10">
        <f>VLOOKUP($IF243,Data!$B:$CP,Daily!LI$10,0)</f>
      </c>
      <c r="LJ243" s="10">
        <f>VLOOKUP($IF243,Data!$B:$CP,Daily!LJ$10,0)</f>
      </c>
      <c r="LK243" s="10">
        <f>VLOOKUP($IF243,Data!$B:$CP,Daily!LK$10,0)</f>
      </c>
      <c r="LL243" s="10">
        <f>VLOOKUP($IF243,Data!$B:$CP,Daily!LL$10,0)</f>
      </c>
      <c r="LM243" s="10">
        <f>VLOOKUP($IF243,Data!$B:$CP,Daily!LM$10,0)</f>
      </c>
      <c r="LN243" s="10">
        <f>VLOOKUP($IF243,Data!$B:$CP,Daily!LN$10,0)</f>
      </c>
      <c r="LO243" s="10">
        <f>VLOOKUP($IF243,Data!$B:$CP,Daily!LO$10,0)</f>
      </c>
      <c r="LP243" s="10">
        <f>VLOOKUP($IF243,Data!$B:$CP,Daily!LP$10,0)</f>
      </c>
      <c r="LQ243" s="10">
        <f>VLOOKUP($IF243,Data!$B:$CP,Daily!LQ$10,0)</f>
      </c>
      <c r="LR243" s="10">
        <f>VLOOKUP($IF243,Data!$B:$CP,Daily!LR$10,0)</f>
      </c>
      <c r="LS243" s="10">
        <f>VLOOKUP($IF243,Data!$B:$CP,Daily!LS$10,0)</f>
      </c>
      <c r="LU243" s="10">
        <f t="shared" si="3439"/>
      </c>
      <c r="LV243" s="10">
        <f t="shared" si="3440"/>
      </c>
      <c r="LW243" s="10">
        <f t="shared" si="3471"/>
      </c>
      <c r="LX243" s="10">
        <f t="shared" ref="LX243:LX246" si="3474">LV243+(1.25*LW243)</f>
      </c>
      <c r="LY243" s="10">
        <f t="shared" ref="LY243:LY246" si="3475">LU243-(1.25*LW243)</f>
      </c>
      <c r="LZ243" s="58"/>
      <c r="MA243" s="11">
        <f t="shared" ref="MA243:MA246" si="3476">_xlfn.STDEV.P(JL243:LS243)</f>
      </c>
      <c r="MB243" s="11">
        <f t="shared" ref="MB243:MB246" si="3477">AVERAGE(LL243:LR243)</f>
      </c>
      <c r="MC243" s="11">
        <f t="shared" ref="MC243:MC246" si="3478">AVERAGE(KO243:LR243)</f>
      </c>
    </row>
    <row r="244" spans="2:342" x14ac:dyDescent="0.25">
      <c r="D244" s="74" t="str">
        <f>Data!C596</f>
      </c>
      <c r="E244" s="67"/>
      <c r="F244" s="226"/>
      <c r="G244" s="226"/>
      <c r="H244" s="98"/>
      <c r="I244" s="226"/>
      <c r="J244" s="71"/>
      <c r="K244" s="62"/>
      <c r="L244" s="64"/>
      <c r="M244" s="67" t="str">
        <f>VLOOKUP($D244,'Metric Nature'!$C:$D,2,0)&amp;IF(($N244&lt;(HZ244)),"Below",IF(($N244&gt;(HY244)),"Above","Within"))</f>
      </c>
      <c r="N244" s="226"/>
      <c r="O244" s="226"/>
      <c r="P244" s="98"/>
      <c r="Q244" s="226"/>
      <c r="R244" s="71"/>
      <c r="S244" s="62">
        <v>7.9280968468835172E-3</v>
      </c>
      <c r="T244" s="64"/>
      <c r="U244" s="67" t="str">
        <f>VLOOKUP($D244,'Metric Nature'!$C:$D,2,0)&amp;IF(($V244&lt;(LY244)),"Below",IF(($V244&gt;(LX244)),"Above","Within"))</f>
      </c>
      <c r="V244" s="226">
        <f>LS244</f>
      </c>
      <c r="W244" s="226">
        <f t="shared" si="3467"/>
      </c>
      <c r="X244" s="98">
        <f t="shared" si="3468"/>
      </c>
      <c r="Y244" s="226">
        <f t="shared" si="3469"/>
      </c>
      <c r="Z244" s="71">
        <f t="shared" si="3470"/>
      </c>
      <c r="AA244" s="62">
        <v>4.2186115430498175E-2</v>
      </c>
      <c r="AB244" s="64"/>
      <c r="AC244" s="60"/>
      <c r="AI244" s="9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8"/>
      <c r="DW244" s="10"/>
      <c r="DX244" s="10"/>
      <c r="DY244" s="10"/>
      <c r="DZ244" s="10"/>
      <c r="EA244" s="10"/>
      <c r="EB244" s="18"/>
      <c r="EC244" s="11"/>
      <c r="ED244" s="11"/>
      <c r="EE244" s="11"/>
      <c r="EF244" s="16"/>
      <c r="EG244" s="9"/>
      <c r="EH244" s="9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7"/>
      <c r="HV244" s="52"/>
      <c r="HW244" s="52"/>
      <c r="HX244" s="52"/>
      <c r="HY244" s="52"/>
      <c r="HZ244" s="52"/>
      <c r="IA244" s="55"/>
      <c r="IB244" s="14"/>
      <c r="IC244" s="14"/>
      <c r="ID244" s="14"/>
      <c r="IE244" s="16"/>
      <c r="IF244" s="9" t="str">
        <f>Data!B596</f>
      </c>
      <c r="IG244" s="9" t="str">
        <f>Data!C596</f>
      </c>
      <c r="IH244" s="10">
        <f>VLOOKUP($IF244,Data!$B:$CP,Daily!IH$10,0)</f>
      </c>
      <c r="II244" s="10">
        <f>VLOOKUP($IF244,Data!$B:$CP,Daily!II$10,0)</f>
      </c>
      <c r="IJ244" s="10">
        <f>VLOOKUP($IF244,Data!$B:$CP,Daily!IJ$10,0)</f>
      </c>
      <c r="IK244" s="10">
        <f>VLOOKUP($IF244,Data!$B:$CP,Daily!IK$10,0)</f>
      </c>
      <c r="IL244" s="10">
        <f>VLOOKUP($IF244,Data!$B:$CP,Daily!IL$10,0)</f>
      </c>
      <c r="IM244" s="10">
        <f>VLOOKUP($IF244,Data!$B:$CP,Daily!IM$10,0)</f>
      </c>
      <c r="IN244" s="10">
        <f>VLOOKUP($IF244,Data!$B:$CP,Daily!IN$10,0)</f>
      </c>
      <c r="IO244" s="10">
        <f>VLOOKUP($IF244,Data!$B:$CP,Daily!IO$10,0)</f>
      </c>
      <c r="IP244" s="10">
        <f>VLOOKUP($IF244,Data!$B:$CP,Daily!IP$10,0)</f>
      </c>
      <c r="IQ244" s="10">
        <f>VLOOKUP($IF244,Data!$B:$CP,Daily!IQ$10,0)</f>
      </c>
      <c r="IR244" s="10">
        <f>VLOOKUP($IF244,Data!$B:$CP,Daily!IR$10,0)</f>
      </c>
      <c r="IS244" s="10">
        <f>VLOOKUP($IF244,Data!$B:$CP,Daily!IS$10,0)</f>
      </c>
      <c r="IT244" s="10">
        <f>VLOOKUP($IF244,Data!$B:$CP,Daily!IT$10,0)</f>
      </c>
      <c r="IU244" s="10">
        <f>VLOOKUP($IF244,Data!$B:$CP,Daily!IU$10,0)</f>
      </c>
      <c r="IV244" s="10">
        <f>VLOOKUP($IF244,Data!$B:$CP,Daily!IV$10,0)</f>
      </c>
      <c r="IW244" s="10">
        <f>VLOOKUP($IF244,Data!$B:$CP,Daily!IW$10,0)</f>
      </c>
      <c r="IX244" s="10">
        <f>VLOOKUP($IF244,Data!$B:$CP,Daily!IX$10,0)</f>
      </c>
      <c r="IY244" s="10">
        <f>VLOOKUP($IF244,Data!$B:$CP,Daily!IY$10,0)</f>
      </c>
      <c r="IZ244" s="10">
        <f>VLOOKUP($IF244,Data!$B:$CP,Daily!IZ$10,0)</f>
      </c>
      <c r="JA244" s="10">
        <f>VLOOKUP($IF244,Data!$B:$CP,Daily!JA$10,0)</f>
      </c>
      <c r="JB244" s="10">
        <f>VLOOKUP($IF244,Data!$B:$CP,Daily!JB$10,0)</f>
      </c>
      <c r="JC244" s="10">
        <f>VLOOKUP($IF244,Data!$B:$CP,Daily!JC$10,0)</f>
      </c>
      <c r="JD244" s="10">
        <f>VLOOKUP($IF244,Data!$B:$CP,Daily!JD$10,0)</f>
      </c>
      <c r="JE244" s="10">
        <f>VLOOKUP($IF244,Data!$B:$CP,Daily!JE$10,0)</f>
      </c>
      <c r="JF244" s="10">
        <f>VLOOKUP($IF244,Data!$B:$CP,Daily!JF$10,0)</f>
      </c>
      <c r="JG244" s="10">
        <f>VLOOKUP($IF244,Data!$B:$CP,Daily!JG$10,0)</f>
      </c>
      <c r="JH244" s="10">
        <f>VLOOKUP($IF244,Data!$B:$CP,Daily!JH$10,0)</f>
      </c>
      <c r="JI244" s="10">
        <f>VLOOKUP($IF244,Data!$B:$CP,Daily!JI$10,0)</f>
      </c>
      <c r="JJ244" s="10">
        <f>VLOOKUP($IF244,Data!$B:$CP,Daily!JJ$10,0)</f>
      </c>
      <c r="JK244" s="10">
        <f>VLOOKUP($IF244,Data!$B:$CP,Daily!JK$10,0)</f>
      </c>
      <c r="JL244" s="10">
        <f>VLOOKUP($IF244,Data!$B:$CP,Daily!JL$10,0)</f>
      </c>
      <c r="JM244" s="10">
        <f>VLOOKUP($IF244,Data!$B:$CP,Daily!JM$10,0)</f>
      </c>
      <c r="JN244" s="10">
        <f>VLOOKUP($IF244,Data!$B:$CP,Daily!JN$10,0)</f>
      </c>
      <c r="JO244" s="10">
        <f>VLOOKUP($IF244,Data!$B:$CP,Daily!JO$10,0)</f>
      </c>
      <c r="JP244" s="10">
        <f>VLOOKUP($IF244,Data!$B:$CP,Daily!JP$10,0)</f>
      </c>
      <c r="JQ244" s="10">
        <f>VLOOKUP($IF244,Data!$B:$CP,Daily!JQ$10,0)</f>
      </c>
      <c r="JR244" s="10">
        <f>VLOOKUP($IF244,Data!$B:$CP,Daily!JR$10,0)</f>
      </c>
      <c r="JS244" s="10">
        <f>VLOOKUP($IF244,Data!$B:$CP,Daily!JS$10,0)</f>
      </c>
      <c r="JT244" s="10">
        <f>VLOOKUP($IF244,Data!$B:$CP,Daily!JT$10,0)</f>
      </c>
      <c r="JU244" s="10">
        <f>VLOOKUP($IF244,Data!$B:$CP,Daily!JU$10,0)</f>
      </c>
      <c r="JV244" s="10">
        <f>VLOOKUP($IF244,Data!$B:$CP,Daily!JV$10,0)</f>
      </c>
      <c r="JW244" s="10">
        <f>VLOOKUP($IF244,Data!$B:$CP,Daily!JW$10,0)</f>
      </c>
      <c r="JX244" s="10">
        <f>VLOOKUP($IF244,Data!$B:$CP,Daily!JX$10,0)</f>
      </c>
      <c r="JY244" s="10">
        <f>VLOOKUP($IF244,Data!$B:$CP,Daily!JY$10,0)</f>
      </c>
      <c r="JZ244" s="10">
        <f>VLOOKUP($IF244,Data!$B:$CP,Daily!JZ$10,0)</f>
      </c>
      <c r="KA244" s="10">
        <f>VLOOKUP($IF244,Data!$B:$CP,Daily!KA$10,0)</f>
      </c>
      <c r="KB244" s="10">
        <f>VLOOKUP($IF244,Data!$B:$CP,Daily!KB$10,0)</f>
      </c>
      <c r="KC244" s="10">
        <f>VLOOKUP($IF244,Data!$B:$CP,Daily!KC$10,0)</f>
      </c>
      <c r="KD244" s="10">
        <f>VLOOKUP($IF244,Data!$B:$CP,Daily!KD$10,0)</f>
      </c>
      <c r="KE244" s="10">
        <f>VLOOKUP($IF244,Data!$B:$CP,Daily!KE$10,0)</f>
      </c>
      <c r="KF244" s="10">
        <f>VLOOKUP($IF244,Data!$B:$CP,Daily!KF$10,0)</f>
      </c>
      <c r="KG244" s="10">
        <f>VLOOKUP($IF244,Data!$B:$CP,Daily!KG$10,0)</f>
      </c>
      <c r="KH244" s="10">
        <f>VLOOKUP($IF244,Data!$B:$CP,Daily!KH$10,0)</f>
      </c>
      <c r="KI244" s="10">
        <f>VLOOKUP($IF244,Data!$B:$CP,Daily!KI$10,0)</f>
      </c>
      <c r="KJ244" s="10">
        <f>VLOOKUP($IF244,Data!$B:$CP,Daily!KJ$10,0)</f>
      </c>
      <c r="KK244" s="10">
        <f>VLOOKUP($IF244,Data!$B:$CP,Daily!KK$10,0)</f>
      </c>
      <c r="KL244" s="10">
        <f>VLOOKUP($IF244,Data!$B:$CP,Daily!KL$10,0)</f>
      </c>
      <c r="KM244" s="10">
        <f>VLOOKUP($IF244,Data!$B:$CP,Daily!KM$10,0)</f>
      </c>
      <c r="KN244" s="10">
        <f>VLOOKUP($IF244,Data!$B:$CP,Daily!KN$10,0)</f>
      </c>
      <c r="KO244" s="10">
        <f>VLOOKUP($IF244,Data!$B:$CP,Daily!KO$10,0)</f>
      </c>
      <c r="KP244" s="10">
        <f>VLOOKUP($IF244,Data!$B:$CP,Daily!KP$10,0)</f>
      </c>
      <c r="KQ244" s="10">
        <f>VLOOKUP($IF244,Data!$B:$CP,Daily!KQ$10,0)</f>
      </c>
      <c r="KR244" s="10">
        <f>VLOOKUP($IF244,Data!$B:$CP,Daily!KR$10,0)</f>
      </c>
      <c r="KS244" s="10">
        <f>VLOOKUP($IF244,Data!$B:$CP,Daily!KS$10,0)</f>
      </c>
      <c r="KT244" s="10">
        <f>VLOOKUP($IF244,Data!$B:$CP,Daily!KT$10,0)</f>
      </c>
      <c r="KU244" s="10">
        <f>VLOOKUP($IF244,Data!$B:$CP,Daily!KU$10,0)</f>
      </c>
      <c r="KV244" s="10">
        <f>VLOOKUP($IF244,Data!$B:$CP,Daily!KV$10,0)</f>
      </c>
      <c r="KW244" s="10">
        <f>VLOOKUP($IF244,Data!$B:$CP,Daily!KW$10,0)</f>
      </c>
      <c r="KX244" s="10">
        <f>VLOOKUP($IF244,Data!$B:$CP,Daily!KX$10,0)</f>
      </c>
      <c r="KY244" s="10">
        <f>VLOOKUP($IF244,Data!$B:$CP,Daily!KY$10,0)</f>
      </c>
      <c r="KZ244" s="10">
        <f>VLOOKUP($IF244,Data!$B:$CP,Daily!KZ$10,0)</f>
      </c>
      <c r="LA244" s="10">
        <f>VLOOKUP($IF244,Data!$B:$CP,Daily!LA$10,0)</f>
      </c>
      <c r="LB244" s="10">
        <f>VLOOKUP($IF244,Data!$B:$CP,Daily!LB$10,0)</f>
      </c>
      <c r="LC244" s="10">
        <f>VLOOKUP($IF244,Data!$B:$CP,Daily!LC$10,0)</f>
      </c>
      <c r="LD244" s="10">
        <f>VLOOKUP($IF244,Data!$B:$CP,Daily!LD$10,0)</f>
      </c>
      <c r="LE244" s="10">
        <f>VLOOKUP($IF244,Data!$B:$CP,Daily!LE$10,0)</f>
      </c>
      <c r="LF244" s="10">
        <f>VLOOKUP($IF244,Data!$B:$CP,Daily!LF$10,0)</f>
      </c>
      <c r="LG244" s="10">
        <f>VLOOKUP($IF244,Data!$B:$CP,Daily!LG$10,0)</f>
      </c>
      <c r="LH244" s="10">
        <f>VLOOKUP($IF244,Data!$B:$CP,Daily!LH$10,0)</f>
      </c>
      <c r="LI244" s="10">
        <f>VLOOKUP($IF244,Data!$B:$CP,Daily!LI$10,0)</f>
      </c>
      <c r="LJ244" s="10">
        <f>VLOOKUP($IF244,Data!$B:$CP,Daily!LJ$10,0)</f>
      </c>
      <c r="LK244" s="10">
        <f>VLOOKUP($IF244,Data!$B:$CP,Daily!LK$10,0)</f>
      </c>
      <c r="LL244" s="10">
        <f>VLOOKUP($IF244,Data!$B:$CP,Daily!LL$10,0)</f>
      </c>
      <c r="LM244" s="10">
        <f>VLOOKUP($IF244,Data!$B:$CP,Daily!LM$10,0)</f>
      </c>
      <c r="LN244" s="10">
        <f>VLOOKUP($IF244,Data!$B:$CP,Daily!LN$10,0)</f>
      </c>
      <c r="LO244" s="10">
        <f>VLOOKUP($IF244,Data!$B:$CP,Daily!LO$10,0)</f>
      </c>
      <c r="LP244" s="10">
        <f>VLOOKUP($IF244,Data!$B:$CP,Daily!LP$10,0)</f>
      </c>
      <c r="LQ244" s="10">
        <f>VLOOKUP($IF244,Data!$B:$CP,Daily!LQ$10,0)</f>
      </c>
      <c r="LR244" s="10">
        <f>VLOOKUP($IF244,Data!$B:$CP,Daily!LR$10,0)</f>
      </c>
      <c r="LS244" s="10">
        <f>VLOOKUP($IF244,Data!$B:$CP,Daily!LS$10,0)</f>
      </c>
      <c r="LU244" s="10">
        <f t="shared" si="3439"/>
      </c>
      <c r="LV244" s="10">
        <f t="shared" si="3440"/>
      </c>
      <c r="LW244" s="10">
        <f t="shared" si="3471"/>
      </c>
      <c r="LX244" s="10">
        <f t="shared" si="3474"/>
      </c>
      <c r="LY244" s="10">
        <f t="shared" si="3475"/>
      </c>
      <c r="LZ244" s="55"/>
      <c r="MA244" s="11">
        <f t="shared" si="3476"/>
      </c>
      <c r="MB244" s="11">
        <f t="shared" si="3477"/>
      </c>
      <c r="MC244" s="11">
        <f t="shared" si="3478"/>
      </c>
      <c r="MD244" s="15"/>
    </row>
    <row r="245" spans="2:342" s="5" customFormat="1" x14ac:dyDescent="0.25">
      <c r="B245" s="84"/>
      <c r="C245"/>
      <c r="D245" s="74" t="str">
        <f>Data!C597</f>
      </c>
      <c r="E245" s="67"/>
      <c r="F245" s="226"/>
      <c r="G245" s="226"/>
      <c r="H245" s="98"/>
      <c r="I245" s="226"/>
      <c r="J245" s="71"/>
      <c r="K245" s="62"/>
      <c r="L245" s="64"/>
      <c r="M245" s="67" t="str">
        <f>VLOOKUP($D245,'Metric Nature'!$C:$D,2,0)&amp;IF(($N245&lt;(HZ245)),"Below",IF(($N245&gt;(HY245)),"Above","Within"))</f>
      </c>
      <c r="N245" s="226"/>
      <c r="O245" s="226"/>
      <c r="P245" s="98"/>
      <c r="Q245" s="226"/>
      <c r="R245" s="71"/>
      <c r="S245" s="62">
        <v>2.9749417753078683E-3</v>
      </c>
      <c r="T245" s="64"/>
      <c r="U245" s="67" t="str">
        <f>VLOOKUP($D245,'Metric Nature'!$C:$D,2,0)&amp;IF(($V245&lt;(LY245)),"Below",IF(($V245&gt;(LX245)),"Above","Within"))</f>
      </c>
      <c r="V245" s="226">
        <f>LS245</f>
      </c>
      <c r="W245" s="226">
        <f t="shared" si="3467"/>
      </c>
      <c r="X245" s="98">
        <f t="shared" si="3468"/>
      </c>
      <c r="Y245" s="226">
        <f t="shared" si="3469"/>
      </c>
      <c r="Z245" s="71">
        <f t="shared" si="3470"/>
      </c>
      <c r="AA245" s="62">
        <v>1.2236752096123335E-2</v>
      </c>
      <c r="AB245" s="64"/>
      <c r="AC245" s="60"/>
      <c r="AI245" s="9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8"/>
      <c r="DW245" s="10"/>
      <c r="DX245" s="10"/>
      <c r="DY245" s="10"/>
      <c r="DZ245" s="10"/>
      <c r="EA245" s="10"/>
      <c r="EB245" s="18"/>
      <c r="EC245" s="11"/>
      <c r="ED245" s="11"/>
      <c r="EE245" s="11"/>
      <c r="EF245" s="119"/>
      <c r="EG245" s="9"/>
      <c r="EH245" s="9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7"/>
      <c r="HV245" s="52"/>
      <c r="HW245" s="52"/>
      <c r="HX245" s="52"/>
      <c r="HY245" s="52"/>
      <c r="HZ245" s="52"/>
      <c r="IA245" s="55"/>
      <c r="IB245" s="14"/>
      <c r="IC245" s="14"/>
      <c r="ID245" s="14"/>
      <c r="IE245" s="35"/>
      <c r="IF245" s="9" t="str">
        <f>Data!B597</f>
      </c>
      <c r="IG245" s="9" t="str">
        <f>Data!C597</f>
      </c>
      <c r="IH245" s="10">
        <f>VLOOKUP($IF245,Data!$B:$CP,Daily!IH$10,0)</f>
      </c>
      <c r="II245" s="10">
        <f>VLOOKUP($IF245,Data!$B:$CP,Daily!II$10,0)</f>
      </c>
      <c r="IJ245" s="10">
        <f>VLOOKUP($IF245,Data!$B:$CP,Daily!IJ$10,0)</f>
      </c>
      <c r="IK245" s="10">
        <f>VLOOKUP($IF245,Data!$B:$CP,Daily!IK$10,0)</f>
      </c>
      <c r="IL245" s="10">
        <f>VLOOKUP($IF245,Data!$B:$CP,Daily!IL$10,0)</f>
      </c>
      <c r="IM245" s="10">
        <f>VLOOKUP($IF245,Data!$B:$CP,Daily!IM$10,0)</f>
      </c>
      <c r="IN245" s="10">
        <f>VLOOKUP($IF245,Data!$B:$CP,Daily!IN$10,0)</f>
      </c>
      <c r="IO245" s="10">
        <f>VLOOKUP($IF245,Data!$B:$CP,Daily!IO$10,0)</f>
      </c>
      <c r="IP245" s="10">
        <f>VLOOKUP($IF245,Data!$B:$CP,Daily!IP$10,0)</f>
      </c>
      <c r="IQ245" s="10">
        <f>VLOOKUP($IF245,Data!$B:$CP,Daily!IQ$10,0)</f>
      </c>
      <c r="IR245" s="10">
        <f>VLOOKUP($IF245,Data!$B:$CP,Daily!IR$10,0)</f>
      </c>
      <c r="IS245" s="10">
        <f>VLOOKUP($IF245,Data!$B:$CP,Daily!IS$10,0)</f>
      </c>
      <c r="IT245" s="10">
        <f>VLOOKUP($IF245,Data!$B:$CP,Daily!IT$10,0)</f>
      </c>
      <c r="IU245" s="10">
        <f>VLOOKUP($IF245,Data!$B:$CP,Daily!IU$10,0)</f>
      </c>
      <c r="IV245" s="10">
        <f>VLOOKUP($IF245,Data!$B:$CP,Daily!IV$10,0)</f>
      </c>
      <c r="IW245" s="10">
        <f>VLOOKUP($IF245,Data!$B:$CP,Daily!IW$10,0)</f>
      </c>
      <c r="IX245" s="10">
        <f>VLOOKUP($IF245,Data!$B:$CP,Daily!IX$10,0)</f>
      </c>
      <c r="IY245" s="10">
        <f>VLOOKUP($IF245,Data!$B:$CP,Daily!IY$10,0)</f>
      </c>
      <c r="IZ245" s="10">
        <f>VLOOKUP($IF245,Data!$B:$CP,Daily!IZ$10,0)</f>
      </c>
      <c r="JA245" s="10">
        <f>VLOOKUP($IF245,Data!$B:$CP,Daily!JA$10,0)</f>
      </c>
      <c r="JB245" s="10">
        <f>VLOOKUP($IF245,Data!$B:$CP,Daily!JB$10,0)</f>
      </c>
      <c r="JC245" s="10">
        <f>VLOOKUP($IF245,Data!$B:$CP,Daily!JC$10,0)</f>
      </c>
      <c r="JD245" s="10">
        <f>VLOOKUP($IF245,Data!$B:$CP,Daily!JD$10,0)</f>
      </c>
      <c r="JE245" s="10">
        <f>VLOOKUP($IF245,Data!$B:$CP,Daily!JE$10,0)</f>
      </c>
      <c r="JF245" s="10">
        <f>VLOOKUP($IF245,Data!$B:$CP,Daily!JF$10,0)</f>
      </c>
      <c r="JG245" s="10">
        <f>VLOOKUP($IF245,Data!$B:$CP,Daily!JG$10,0)</f>
      </c>
      <c r="JH245" s="10">
        <f>VLOOKUP($IF245,Data!$B:$CP,Daily!JH$10,0)</f>
      </c>
      <c r="JI245" s="10">
        <f>VLOOKUP($IF245,Data!$B:$CP,Daily!JI$10,0)</f>
      </c>
      <c r="JJ245" s="10">
        <f>VLOOKUP($IF245,Data!$B:$CP,Daily!JJ$10,0)</f>
      </c>
      <c r="JK245" s="10">
        <f>VLOOKUP($IF245,Data!$B:$CP,Daily!JK$10,0)</f>
      </c>
      <c r="JL245" s="10">
        <f>VLOOKUP($IF245,Data!$B:$CP,Daily!JL$10,0)</f>
      </c>
      <c r="JM245" s="10">
        <f>VLOOKUP($IF245,Data!$B:$CP,Daily!JM$10,0)</f>
      </c>
      <c r="JN245" s="10">
        <f>VLOOKUP($IF245,Data!$B:$CP,Daily!JN$10,0)</f>
      </c>
      <c r="JO245" s="10">
        <f>VLOOKUP($IF245,Data!$B:$CP,Daily!JO$10,0)</f>
      </c>
      <c r="JP245" s="10">
        <f>VLOOKUP($IF245,Data!$B:$CP,Daily!JP$10,0)</f>
      </c>
      <c r="JQ245" s="10">
        <f>VLOOKUP($IF245,Data!$B:$CP,Daily!JQ$10,0)</f>
      </c>
      <c r="JR245" s="10">
        <f>VLOOKUP($IF245,Data!$B:$CP,Daily!JR$10,0)</f>
      </c>
      <c r="JS245" s="10">
        <f>VLOOKUP($IF245,Data!$B:$CP,Daily!JS$10,0)</f>
      </c>
      <c r="JT245" s="10">
        <f>VLOOKUP($IF245,Data!$B:$CP,Daily!JT$10,0)</f>
      </c>
      <c r="JU245" s="10">
        <f>VLOOKUP($IF245,Data!$B:$CP,Daily!JU$10,0)</f>
      </c>
      <c r="JV245" s="10">
        <f>VLOOKUP($IF245,Data!$B:$CP,Daily!JV$10,0)</f>
      </c>
      <c r="JW245" s="10">
        <f>VLOOKUP($IF245,Data!$B:$CP,Daily!JW$10,0)</f>
      </c>
      <c r="JX245" s="10">
        <f>VLOOKUP($IF245,Data!$B:$CP,Daily!JX$10,0)</f>
      </c>
      <c r="JY245" s="10">
        <f>VLOOKUP($IF245,Data!$B:$CP,Daily!JY$10,0)</f>
      </c>
      <c r="JZ245" s="10">
        <f>VLOOKUP($IF245,Data!$B:$CP,Daily!JZ$10,0)</f>
      </c>
      <c r="KA245" s="10">
        <f>VLOOKUP($IF245,Data!$B:$CP,Daily!KA$10,0)</f>
      </c>
      <c r="KB245" s="10">
        <f>VLOOKUP($IF245,Data!$B:$CP,Daily!KB$10,0)</f>
      </c>
      <c r="KC245" s="10">
        <f>VLOOKUP($IF245,Data!$B:$CP,Daily!KC$10,0)</f>
      </c>
      <c r="KD245" s="10">
        <f>VLOOKUP($IF245,Data!$B:$CP,Daily!KD$10,0)</f>
      </c>
      <c r="KE245" s="10">
        <f>VLOOKUP($IF245,Data!$B:$CP,Daily!KE$10,0)</f>
      </c>
      <c r="KF245" s="10">
        <f>VLOOKUP($IF245,Data!$B:$CP,Daily!KF$10,0)</f>
      </c>
      <c r="KG245" s="10">
        <f>VLOOKUP($IF245,Data!$B:$CP,Daily!KG$10,0)</f>
      </c>
      <c r="KH245" s="10">
        <f>VLOOKUP($IF245,Data!$B:$CP,Daily!KH$10,0)</f>
      </c>
      <c r="KI245" s="10">
        <f>VLOOKUP($IF245,Data!$B:$CP,Daily!KI$10,0)</f>
      </c>
      <c r="KJ245" s="10">
        <f>VLOOKUP($IF245,Data!$B:$CP,Daily!KJ$10,0)</f>
      </c>
      <c r="KK245" s="10">
        <f>VLOOKUP($IF245,Data!$B:$CP,Daily!KK$10,0)</f>
      </c>
      <c r="KL245" s="10">
        <f>VLOOKUP($IF245,Data!$B:$CP,Daily!KL$10,0)</f>
      </c>
      <c r="KM245" s="10">
        <f>VLOOKUP($IF245,Data!$B:$CP,Daily!KM$10,0)</f>
      </c>
      <c r="KN245" s="10">
        <f>VLOOKUP($IF245,Data!$B:$CP,Daily!KN$10,0)</f>
      </c>
      <c r="KO245" s="10">
        <f>VLOOKUP($IF245,Data!$B:$CP,Daily!KO$10,0)</f>
      </c>
      <c r="KP245" s="10">
        <f>VLOOKUP($IF245,Data!$B:$CP,Daily!KP$10,0)</f>
      </c>
      <c r="KQ245" s="10">
        <f>VLOOKUP($IF245,Data!$B:$CP,Daily!KQ$10,0)</f>
      </c>
      <c r="KR245" s="10">
        <f>VLOOKUP($IF245,Data!$B:$CP,Daily!KR$10,0)</f>
      </c>
      <c r="KS245" s="10">
        <f>VLOOKUP($IF245,Data!$B:$CP,Daily!KS$10,0)</f>
      </c>
      <c r="KT245" s="10">
        <f>VLOOKUP($IF245,Data!$B:$CP,Daily!KT$10,0)</f>
      </c>
      <c r="KU245" s="10">
        <f>VLOOKUP($IF245,Data!$B:$CP,Daily!KU$10,0)</f>
      </c>
      <c r="KV245" s="10">
        <f>VLOOKUP($IF245,Data!$B:$CP,Daily!KV$10,0)</f>
      </c>
      <c r="KW245" s="10">
        <f>VLOOKUP($IF245,Data!$B:$CP,Daily!KW$10,0)</f>
      </c>
      <c r="KX245" s="10">
        <f>VLOOKUP($IF245,Data!$B:$CP,Daily!KX$10,0)</f>
      </c>
      <c r="KY245" s="10">
        <f>VLOOKUP($IF245,Data!$B:$CP,Daily!KY$10,0)</f>
      </c>
      <c r="KZ245" s="10">
        <f>VLOOKUP($IF245,Data!$B:$CP,Daily!KZ$10,0)</f>
      </c>
      <c r="LA245" s="10">
        <f>VLOOKUP($IF245,Data!$B:$CP,Daily!LA$10,0)</f>
      </c>
      <c r="LB245" s="10">
        <f>VLOOKUP($IF245,Data!$B:$CP,Daily!LB$10,0)</f>
      </c>
      <c r="LC245" s="10">
        <f>VLOOKUP($IF245,Data!$B:$CP,Daily!LC$10,0)</f>
      </c>
      <c r="LD245" s="10">
        <f>VLOOKUP($IF245,Data!$B:$CP,Daily!LD$10,0)</f>
      </c>
      <c r="LE245" s="10">
        <f>VLOOKUP($IF245,Data!$B:$CP,Daily!LE$10,0)</f>
      </c>
      <c r="LF245" s="10">
        <f>VLOOKUP($IF245,Data!$B:$CP,Daily!LF$10,0)</f>
      </c>
      <c r="LG245" s="10">
        <f>VLOOKUP($IF245,Data!$B:$CP,Daily!LG$10,0)</f>
      </c>
      <c r="LH245" s="10">
        <f>VLOOKUP($IF245,Data!$B:$CP,Daily!LH$10,0)</f>
      </c>
      <c r="LI245" s="10">
        <f>VLOOKUP($IF245,Data!$B:$CP,Daily!LI$10,0)</f>
      </c>
      <c r="LJ245" s="10">
        <f>VLOOKUP($IF245,Data!$B:$CP,Daily!LJ$10,0)</f>
      </c>
      <c r="LK245" s="10">
        <f>VLOOKUP($IF245,Data!$B:$CP,Daily!LK$10,0)</f>
      </c>
      <c r="LL245" s="10">
        <f>VLOOKUP($IF245,Data!$B:$CP,Daily!LL$10,0)</f>
      </c>
      <c r="LM245" s="10">
        <f>VLOOKUP($IF245,Data!$B:$CP,Daily!LM$10,0)</f>
      </c>
      <c r="LN245" s="10">
        <f>VLOOKUP($IF245,Data!$B:$CP,Daily!LN$10,0)</f>
      </c>
      <c r="LO245" s="10">
        <f>VLOOKUP($IF245,Data!$B:$CP,Daily!LO$10,0)</f>
      </c>
      <c r="LP245" s="10">
        <f>VLOOKUP($IF245,Data!$B:$CP,Daily!LP$10,0)</f>
      </c>
      <c r="LQ245" s="10">
        <f>VLOOKUP($IF245,Data!$B:$CP,Daily!LQ$10,0)</f>
      </c>
      <c r="LR245" s="10">
        <f>VLOOKUP($IF245,Data!$B:$CP,Daily!LR$10,0)</f>
      </c>
      <c r="LS245" s="10">
        <f>VLOOKUP($IF245,Data!$B:$CP,Daily!LS$10,0)</f>
      </c>
      <c r="LT245" s="17"/>
      <c r="LU245" s="10">
        <f t="shared" si="3439"/>
      </c>
      <c r="LV245" s="10">
        <f t="shared" si="3440"/>
      </c>
      <c r="LW245" s="10">
        <f t="shared" si="3471"/>
      </c>
      <c r="LX245" s="10">
        <f t="shared" si="3474"/>
      </c>
      <c r="LY245" s="10">
        <f t="shared" si="3475"/>
      </c>
      <c r="LZ245" s="55"/>
      <c r="MA245" s="11">
        <f t="shared" si="3476"/>
      </c>
      <c r="MB245" s="11">
        <f t="shared" si="3477"/>
      </c>
      <c r="MC245" s="11">
        <f t="shared" si="3478"/>
      </c>
    </row>
    <row r="246" spans="2:342" x14ac:dyDescent="0.25">
      <c r="D246" s="229" t="str">
        <f>Data!C598</f>
      </c>
      <c r="E246" s="136"/>
      <c r="F246" s="228"/>
      <c r="G246" s="228"/>
      <c r="H246" s="140"/>
      <c r="I246" s="228"/>
      <c r="J246" s="140"/>
      <c r="K246" s="137"/>
      <c r="L246" s="139"/>
      <c r="M246" s="136"/>
      <c r="N246" s="228"/>
      <c r="O246" s="228"/>
      <c r="P246" s="140"/>
      <c r="Q246" s="228"/>
      <c r="R246" s="140"/>
      <c r="S246" s="137"/>
      <c r="T246" s="139"/>
      <c r="U246" s="136" t="str">
        <f>VLOOKUP($D246,'Metric Nature'!$C:$D,2,0)&amp;IF(($V246&lt;(LY246)),"Below",IF(($V246&gt;(LX246)),"Above","Within"))</f>
      </c>
      <c r="V246" s="228">
        <f>LS246</f>
      </c>
      <c r="W246" s="228">
        <f t="shared" si="3467"/>
      </c>
      <c r="X246" s="140">
        <f t="shared" si="3468"/>
      </c>
      <c r="Y246" s="228">
        <f t="shared" si="3469"/>
      </c>
      <c r="Z246" s="140">
        <f t="shared" si="3470"/>
      </c>
      <c r="AA246" s="137">
        <v>1.4283789529725279E-2</v>
      </c>
      <c r="AB246" s="139"/>
      <c r="AC246" s="60"/>
      <c r="AI246" s="9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8"/>
      <c r="DW246" s="10"/>
      <c r="DX246" s="10"/>
      <c r="DY246" s="10"/>
      <c r="DZ246" s="10"/>
      <c r="EA246" s="10"/>
      <c r="EB246" s="18"/>
      <c r="EC246" s="11"/>
      <c r="ED246" s="11"/>
      <c r="EE246" s="11"/>
      <c r="EF246" s="16"/>
      <c r="EG246" s="9"/>
      <c r="EH246" s="9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7"/>
      <c r="HV246" s="52"/>
      <c r="HW246" s="52"/>
      <c r="HX246" s="52"/>
      <c r="HY246" s="52"/>
      <c r="HZ246" s="52"/>
      <c r="IA246" s="55"/>
      <c r="IB246" s="14"/>
      <c r="IC246" s="14"/>
      <c r="ID246" s="14"/>
      <c r="IE246" s="16"/>
      <c r="IF246" s="9" t="str">
        <f>Data!B598</f>
      </c>
      <c r="IG246" s="9" t="str">
        <f>Data!C598</f>
      </c>
      <c r="IH246" s="10">
        <f>VLOOKUP($IF246,Data!$B:$CP,Daily!IH$10,0)</f>
      </c>
      <c r="II246" s="10">
        <f>VLOOKUP($IF246,Data!$B:$CP,Daily!II$10,0)</f>
      </c>
      <c r="IJ246" s="10">
        <f>VLOOKUP($IF246,Data!$B:$CP,Daily!IJ$10,0)</f>
      </c>
      <c r="IK246" s="10">
        <f>VLOOKUP($IF246,Data!$B:$CP,Daily!IK$10,0)</f>
      </c>
      <c r="IL246" s="10">
        <f>VLOOKUP($IF246,Data!$B:$CP,Daily!IL$10,0)</f>
      </c>
      <c r="IM246" s="10">
        <f>VLOOKUP($IF246,Data!$B:$CP,Daily!IM$10,0)</f>
      </c>
      <c r="IN246" s="10">
        <f>VLOOKUP($IF246,Data!$B:$CP,Daily!IN$10,0)</f>
      </c>
      <c r="IO246" s="10">
        <f>VLOOKUP($IF246,Data!$B:$CP,Daily!IO$10,0)</f>
      </c>
      <c r="IP246" s="10">
        <f>VLOOKUP($IF246,Data!$B:$CP,Daily!IP$10,0)</f>
      </c>
      <c r="IQ246" s="10">
        <f>VLOOKUP($IF246,Data!$B:$CP,Daily!IQ$10,0)</f>
      </c>
      <c r="IR246" s="10">
        <f>VLOOKUP($IF246,Data!$B:$CP,Daily!IR$10,0)</f>
      </c>
      <c r="IS246" s="10">
        <f>VLOOKUP($IF246,Data!$B:$CP,Daily!IS$10,0)</f>
      </c>
      <c r="IT246" s="10">
        <f>VLOOKUP($IF246,Data!$B:$CP,Daily!IT$10,0)</f>
      </c>
      <c r="IU246" s="10">
        <f>VLOOKUP($IF246,Data!$B:$CP,Daily!IU$10,0)</f>
      </c>
      <c r="IV246" s="10">
        <f>VLOOKUP($IF246,Data!$B:$CP,Daily!IV$10,0)</f>
      </c>
      <c r="IW246" s="10">
        <f>VLOOKUP($IF246,Data!$B:$CP,Daily!IW$10,0)</f>
      </c>
      <c r="IX246" s="10">
        <f>VLOOKUP($IF246,Data!$B:$CP,Daily!IX$10,0)</f>
      </c>
      <c r="IY246" s="10">
        <f>VLOOKUP($IF246,Data!$B:$CP,Daily!IY$10,0)</f>
      </c>
      <c r="IZ246" s="10">
        <f>VLOOKUP($IF246,Data!$B:$CP,Daily!IZ$10,0)</f>
      </c>
      <c r="JA246" s="10">
        <f>VLOOKUP($IF246,Data!$B:$CP,Daily!JA$10,0)</f>
      </c>
      <c r="JB246" s="10">
        <f>VLOOKUP($IF246,Data!$B:$CP,Daily!JB$10,0)</f>
      </c>
      <c r="JC246" s="10">
        <f>VLOOKUP($IF246,Data!$B:$CP,Daily!JC$10,0)</f>
      </c>
      <c r="JD246" s="10">
        <f>VLOOKUP($IF246,Data!$B:$CP,Daily!JD$10,0)</f>
      </c>
      <c r="JE246" s="10">
        <f>VLOOKUP($IF246,Data!$B:$CP,Daily!JE$10,0)</f>
      </c>
      <c r="JF246" s="10">
        <f>VLOOKUP($IF246,Data!$B:$CP,Daily!JF$10,0)</f>
      </c>
      <c r="JG246" s="10">
        <f>VLOOKUP($IF246,Data!$B:$CP,Daily!JG$10,0)</f>
      </c>
      <c r="JH246" s="10">
        <f>VLOOKUP($IF246,Data!$B:$CP,Daily!JH$10,0)</f>
      </c>
      <c r="JI246" s="10">
        <f>VLOOKUP($IF246,Data!$B:$CP,Daily!JI$10,0)</f>
      </c>
      <c r="JJ246" s="10">
        <f>VLOOKUP($IF246,Data!$B:$CP,Daily!JJ$10,0)</f>
      </c>
      <c r="JK246" s="10">
        <f>VLOOKUP($IF246,Data!$B:$CP,Daily!JK$10,0)</f>
      </c>
      <c r="JL246" s="10">
        <f>VLOOKUP($IF246,Data!$B:$CP,Daily!JL$10,0)</f>
      </c>
      <c r="JM246" s="10">
        <f>VLOOKUP($IF246,Data!$B:$CP,Daily!JM$10,0)</f>
      </c>
      <c r="JN246" s="10">
        <f>VLOOKUP($IF246,Data!$B:$CP,Daily!JN$10,0)</f>
      </c>
      <c r="JO246" s="10">
        <f>VLOOKUP($IF246,Data!$B:$CP,Daily!JO$10,0)</f>
      </c>
      <c r="JP246" s="10">
        <f>VLOOKUP($IF246,Data!$B:$CP,Daily!JP$10,0)</f>
      </c>
      <c r="JQ246" s="10">
        <f>VLOOKUP($IF246,Data!$B:$CP,Daily!JQ$10,0)</f>
      </c>
      <c r="JR246" s="10">
        <f>VLOOKUP($IF246,Data!$B:$CP,Daily!JR$10,0)</f>
      </c>
      <c r="JS246" s="10">
        <f>VLOOKUP($IF246,Data!$B:$CP,Daily!JS$10,0)</f>
      </c>
      <c r="JT246" s="10">
        <f>VLOOKUP($IF246,Data!$B:$CP,Daily!JT$10,0)</f>
      </c>
      <c r="JU246" s="10">
        <f>VLOOKUP($IF246,Data!$B:$CP,Daily!JU$10,0)</f>
      </c>
      <c r="JV246" s="10">
        <f>VLOOKUP($IF246,Data!$B:$CP,Daily!JV$10,0)</f>
      </c>
      <c r="JW246" s="10">
        <f>VLOOKUP($IF246,Data!$B:$CP,Daily!JW$10,0)</f>
      </c>
      <c r="JX246" s="10">
        <f>VLOOKUP($IF246,Data!$B:$CP,Daily!JX$10,0)</f>
      </c>
      <c r="JY246" s="10">
        <f>VLOOKUP($IF246,Data!$B:$CP,Daily!JY$10,0)</f>
      </c>
      <c r="JZ246" s="10">
        <f>VLOOKUP($IF246,Data!$B:$CP,Daily!JZ$10,0)</f>
      </c>
      <c r="KA246" s="10">
        <f>VLOOKUP($IF246,Data!$B:$CP,Daily!KA$10,0)</f>
      </c>
      <c r="KB246" s="10">
        <f>VLOOKUP($IF246,Data!$B:$CP,Daily!KB$10,0)</f>
      </c>
      <c r="KC246" s="10">
        <f>VLOOKUP($IF246,Data!$B:$CP,Daily!KC$10,0)</f>
      </c>
      <c r="KD246" s="10">
        <f>VLOOKUP($IF246,Data!$B:$CP,Daily!KD$10,0)</f>
      </c>
      <c r="KE246" s="10">
        <f>VLOOKUP($IF246,Data!$B:$CP,Daily!KE$10,0)</f>
      </c>
      <c r="KF246" s="10">
        <f>VLOOKUP($IF246,Data!$B:$CP,Daily!KF$10,0)</f>
      </c>
      <c r="KG246" s="10">
        <f>VLOOKUP($IF246,Data!$B:$CP,Daily!KG$10,0)</f>
      </c>
      <c r="KH246" s="10">
        <f>VLOOKUP($IF246,Data!$B:$CP,Daily!KH$10,0)</f>
      </c>
      <c r="KI246" s="10">
        <f>VLOOKUP($IF246,Data!$B:$CP,Daily!KI$10,0)</f>
      </c>
      <c r="KJ246" s="10">
        <f>VLOOKUP($IF246,Data!$B:$CP,Daily!KJ$10,0)</f>
      </c>
      <c r="KK246" s="10">
        <f>VLOOKUP($IF246,Data!$B:$CP,Daily!KK$10,0)</f>
      </c>
      <c r="KL246" s="10">
        <f>VLOOKUP($IF246,Data!$B:$CP,Daily!KL$10,0)</f>
      </c>
      <c r="KM246" s="10">
        <f>VLOOKUP($IF246,Data!$B:$CP,Daily!KM$10,0)</f>
      </c>
      <c r="KN246" s="10">
        <f>VLOOKUP($IF246,Data!$B:$CP,Daily!KN$10,0)</f>
      </c>
      <c r="KO246" s="10">
        <f>VLOOKUP($IF246,Data!$B:$CP,Daily!KO$10,0)</f>
      </c>
      <c r="KP246" s="10">
        <f>VLOOKUP($IF246,Data!$B:$CP,Daily!KP$10,0)</f>
      </c>
      <c r="KQ246" s="10">
        <f>VLOOKUP($IF246,Data!$B:$CP,Daily!KQ$10,0)</f>
      </c>
      <c r="KR246" s="10">
        <f>VLOOKUP($IF246,Data!$B:$CP,Daily!KR$10,0)</f>
      </c>
      <c r="KS246" s="10">
        <f>VLOOKUP($IF246,Data!$B:$CP,Daily!KS$10,0)</f>
      </c>
      <c r="KT246" s="10">
        <f>VLOOKUP($IF246,Data!$B:$CP,Daily!KT$10,0)</f>
      </c>
      <c r="KU246" s="10">
        <f>VLOOKUP($IF246,Data!$B:$CP,Daily!KU$10,0)</f>
      </c>
      <c r="KV246" s="10">
        <f>VLOOKUP($IF246,Data!$B:$CP,Daily!KV$10,0)</f>
      </c>
      <c r="KW246" s="10">
        <f>VLOOKUP($IF246,Data!$B:$CP,Daily!KW$10,0)</f>
      </c>
      <c r="KX246" s="10">
        <f>VLOOKUP($IF246,Data!$B:$CP,Daily!KX$10,0)</f>
      </c>
      <c r="KY246" s="10">
        <f>VLOOKUP($IF246,Data!$B:$CP,Daily!KY$10,0)</f>
      </c>
      <c r="KZ246" s="10">
        <f>VLOOKUP($IF246,Data!$B:$CP,Daily!KZ$10,0)</f>
      </c>
      <c r="LA246" s="10">
        <f>VLOOKUP($IF246,Data!$B:$CP,Daily!LA$10,0)</f>
      </c>
      <c r="LB246" s="10">
        <f>VLOOKUP($IF246,Data!$B:$CP,Daily!LB$10,0)</f>
      </c>
      <c r="LC246" s="10">
        <f>VLOOKUP($IF246,Data!$B:$CP,Daily!LC$10,0)</f>
      </c>
      <c r="LD246" s="10">
        <f>VLOOKUP($IF246,Data!$B:$CP,Daily!LD$10,0)</f>
      </c>
      <c r="LE246" s="10">
        <f>VLOOKUP($IF246,Data!$B:$CP,Daily!LE$10,0)</f>
      </c>
      <c r="LF246" s="10">
        <f>VLOOKUP($IF246,Data!$B:$CP,Daily!LF$10,0)</f>
      </c>
      <c r="LG246" s="10">
        <f>VLOOKUP($IF246,Data!$B:$CP,Daily!LG$10,0)</f>
      </c>
      <c r="LH246" s="10">
        <f>VLOOKUP($IF246,Data!$B:$CP,Daily!LH$10,0)</f>
      </c>
      <c r="LI246" s="10">
        <f>VLOOKUP($IF246,Data!$B:$CP,Daily!LI$10,0)</f>
      </c>
      <c r="LJ246" s="10">
        <f>VLOOKUP($IF246,Data!$B:$CP,Daily!LJ$10,0)</f>
      </c>
      <c r="LK246" s="10">
        <f>VLOOKUP($IF246,Data!$B:$CP,Daily!LK$10,0)</f>
      </c>
      <c r="LL246" s="10">
        <f>VLOOKUP($IF246,Data!$B:$CP,Daily!LL$10,0)</f>
      </c>
      <c r="LM246" s="10">
        <f>VLOOKUP($IF246,Data!$B:$CP,Daily!LM$10,0)</f>
      </c>
      <c r="LN246" s="10">
        <f>VLOOKUP($IF246,Data!$B:$CP,Daily!LN$10,0)</f>
      </c>
      <c r="LO246" s="10">
        <f>VLOOKUP($IF246,Data!$B:$CP,Daily!LO$10,0)</f>
      </c>
      <c r="LP246" s="10">
        <f>VLOOKUP($IF246,Data!$B:$CP,Daily!LP$10,0)</f>
      </c>
      <c r="LQ246" s="10">
        <f>VLOOKUP($IF246,Data!$B:$CP,Daily!LQ$10,0)</f>
      </c>
      <c r="LR246" s="10">
        <f>VLOOKUP($IF246,Data!$B:$CP,Daily!LR$10,0)</f>
      </c>
      <c r="LS246" s="10">
        <f>VLOOKUP($IF246,Data!$B:$CP,Daily!LS$10,0)</f>
      </c>
      <c r="LU246" s="10">
        <f t="shared" si="3439"/>
      </c>
      <c r="LV246" s="10">
        <f t="shared" si="3440"/>
      </c>
      <c r="LW246" s="10">
        <f t="shared" si="3471"/>
      </c>
      <c r="LX246" s="10">
        <f t="shared" si="3474"/>
      </c>
      <c r="LY246" s="10">
        <f t="shared" si="3475"/>
      </c>
      <c r="LZ246" s="55"/>
      <c r="MA246" s="11">
        <f t="shared" si="3476"/>
      </c>
      <c r="MB246" s="11">
        <f t="shared" si="3477"/>
      </c>
      <c r="MC246" s="11">
        <f t="shared" si="3478"/>
      </c>
    </row>
    <row r="247" spans="2:342" x14ac:dyDescent="0.25">
      <c r="D247" s="83" t="s">
        <v>982</v>
      </c>
      <c r="E247" s="81"/>
      <c r="F247" s="79"/>
      <c r="G247" s="79"/>
      <c r="H247" s="80"/>
      <c r="I247" s="79"/>
      <c r="J247" s="80"/>
      <c r="K247" s="79"/>
      <c r="L247" s="79"/>
      <c r="M247" s="81"/>
      <c r="N247" s="79"/>
      <c r="O247" s="79"/>
      <c r="P247" s="79"/>
      <c r="Q247" s="79"/>
      <c r="R247" s="79"/>
      <c r="S247" s="79"/>
      <c r="T247" s="79"/>
      <c r="U247" s="81"/>
      <c r="V247" s="79"/>
      <c r="W247" s="79"/>
      <c r="X247" s="79"/>
      <c r="Y247" s="79"/>
      <c r="Z247" s="79"/>
      <c r="AA247" s="79"/>
      <c r="AB247" s="77"/>
      <c r="AC247" s="60"/>
    </row>
    <row r="248" spans="2:342" x14ac:dyDescent="0.25">
      <c r="D248" s="232" t="str">
        <f>MID(Data!C644,13,45)</f>
      </c>
      <c r="E248" s="104"/>
      <c r="F248" s="226"/>
      <c r="G248" s="226"/>
      <c r="H248" s="98"/>
      <c r="I248" s="226"/>
      <c r="J248" s="71"/>
      <c r="K248" s="92"/>
      <c r="L248" s="64"/>
      <c r="M248" s="67" t="str">
        <f>VLOOKUP($D248,'Metric Nature'!$C:$D,2,0)&amp;IF(($N248&lt;(HZ248)),"Below",IF(($N248&gt;(HY248)),"Above","Within"))</f>
      </c>
      <c r="N248" s="226">
        <f t="shared" ref="N248:N252" si="3479">HT248</f>
      </c>
      <c r="O248" s="226">
        <f t="shared" ref="O248:O252" si="3480">IC248</f>
      </c>
      <c r="P248" s="98">
        <f t="shared" ref="P248:P252" si="3481">IFERROR(((N248-O248)/O248),0)</f>
      </c>
      <c r="Q248" s="226">
        <f t="shared" ref="Q248:Q252" si="3482">ID248</f>
      </c>
      <c r="R248" s="71">
        <f t="shared" ref="R248:R252" si="3483">IFERROR(((N248-Q248)/Q248),0)</f>
      </c>
      <c r="S248" s="62">
        <v>7.9280968468835172E-3</v>
      </c>
      <c r="T248" s="64"/>
      <c r="U248" s="67"/>
      <c r="V248" s="226"/>
      <c r="W248" s="226"/>
      <c r="X248" s="98"/>
      <c r="Y248" s="226"/>
      <c r="Z248" s="71"/>
      <c r="AA248" s="62">
        <v>4.2186115430498175E-2</v>
      </c>
      <c r="AB248" s="148"/>
      <c r="AC248" s="1"/>
      <c r="AD248" s="1"/>
      <c r="AE248" s="1"/>
      <c r="AF248" s="1"/>
      <c r="AG248" s="1"/>
      <c r="AH248" s="1"/>
      <c r="AI248" s="9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7"/>
      <c r="DW248" s="10"/>
      <c r="DX248" s="10"/>
      <c r="DY248" s="10"/>
      <c r="DZ248" s="10"/>
      <c r="EA248" s="10"/>
      <c r="EB248" s="18"/>
      <c r="EC248" s="11"/>
      <c r="ED248" s="11"/>
      <c r="EE248" s="11"/>
      <c r="EF248" s="16"/>
      <c r="EG248" s="9" t="str">
        <f>Data!B644</f>
      </c>
      <c r="EH248" s="9" t="str">
        <f>Data!C644</f>
      </c>
      <c r="EI248" s="10">
        <f>VLOOKUP($EG248,Data!$B:$CP,Daily!EI$10,0)</f>
      </c>
      <c r="EJ248" s="10">
        <f>VLOOKUP($EG248,Data!$B:$CP,Daily!EJ$10,0)</f>
      </c>
      <c r="EK248" s="10">
        <f>VLOOKUP($EG248,Data!$B:$CP,Daily!EK$10,0)</f>
      </c>
      <c r="EL248" s="10">
        <f>VLOOKUP($EG248,Data!$B:$CP,Daily!EL$10,0)</f>
      </c>
      <c r="EM248" s="10">
        <f>VLOOKUP($EG248,Data!$B:$CP,Daily!EM$10,0)</f>
      </c>
      <c r="EN248" s="10">
        <f>VLOOKUP($EG248,Data!$B:$CP,Daily!EN$10,0)</f>
      </c>
      <c r="EO248" s="10">
        <f>VLOOKUP($EG248,Data!$B:$CP,Daily!EO$10,0)</f>
      </c>
      <c r="EP248" s="10">
        <f>VLOOKUP($EG248,Data!$B:$CP,Daily!EP$10,0)</f>
      </c>
      <c r="EQ248" s="10">
        <f>VLOOKUP($EG248,Data!$B:$CP,Daily!EQ$10,0)</f>
      </c>
      <c r="ER248" s="10">
        <f>VLOOKUP($EG248,Data!$B:$CP,Daily!ER$10,0)</f>
      </c>
      <c r="ES248" s="10">
        <f>VLOOKUP($EG248,Data!$B:$CP,Daily!ES$10,0)</f>
      </c>
      <c r="ET248" s="10">
        <f>VLOOKUP($EG248,Data!$B:$CP,Daily!ET$10,0)</f>
      </c>
      <c r="EU248" s="10">
        <f>VLOOKUP($EG248,Data!$B:$CP,Daily!EU$10,0)</f>
      </c>
      <c r="EV248" s="10">
        <f>VLOOKUP($EG248,Data!$B:$CP,Daily!EV$10,0)</f>
      </c>
      <c r="EW248" s="10">
        <f>VLOOKUP($EG248,Data!$B:$CP,Daily!EW$10,0)</f>
      </c>
      <c r="EX248" s="10">
        <f>VLOOKUP($EG248,Data!$B:$CP,Daily!EX$10,0)</f>
      </c>
      <c r="EY248" s="10">
        <f>VLOOKUP($EG248,Data!$B:$CP,Daily!EY$10,0)</f>
      </c>
      <c r="EZ248" s="10">
        <f>VLOOKUP($EG248,Data!$B:$CP,Daily!EZ$10,0)</f>
      </c>
      <c r="FA248" s="10">
        <f>VLOOKUP($EG248,Data!$B:$CP,Daily!FA$10,0)</f>
      </c>
      <c r="FB248" s="10">
        <f>VLOOKUP($EG248,Data!$B:$CP,Daily!FB$10,0)</f>
      </c>
      <c r="FC248" s="10">
        <f>VLOOKUP($EG248,Data!$B:$CP,Daily!FC$10,0)</f>
      </c>
      <c r="FD248" s="10">
        <f>VLOOKUP($EG248,Data!$B:$CP,Daily!FD$10,0)</f>
      </c>
      <c r="FE248" s="10">
        <f>VLOOKUP($EG248,Data!$B:$CP,Daily!FE$10,0)</f>
      </c>
      <c r="FF248" s="10">
        <f>VLOOKUP($EG248,Data!$B:$CP,Daily!FF$10,0)</f>
      </c>
      <c r="FG248" s="10">
        <f>VLOOKUP($EG248,Data!$B:$CP,Daily!FG$10,0)</f>
      </c>
      <c r="FH248" s="10">
        <f>VLOOKUP($EG248,Data!$B:$CP,Daily!FH$10,0)</f>
      </c>
      <c r="FI248" s="10">
        <f>VLOOKUP($EG248,Data!$B:$CP,Daily!FI$10,0)</f>
      </c>
      <c r="FJ248" s="10">
        <f>VLOOKUP($EG248,Data!$B:$CP,Daily!FJ$10,0)</f>
      </c>
      <c r="FK248" s="10">
        <f>VLOOKUP($EG248,Data!$B:$CP,Daily!FK$10,0)</f>
      </c>
      <c r="FL248" s="10">
        <f>VLOOKUP($EG248,Data!$B:$CP,Daily!FL$10,0)</f>
      </c>
      <c r="FM248" s="10">
        <f>VLOOKUP($EG248,Data!$B:$CP,Daily!FM$10,0)</f>
      </c>
      <c r="FN248" s="10">
        <f>VLOOKUP($EG248,Data!$B:$CP,Daily!FN$10,0)</f>
      </c>
      <c r="FO248" s="10">
        <f>VLOOKUP($EG248,Data!$B:$CP,Daily!FO$10,0)</f>
      </c>
      <c r="FP248" s="10">
        <f>VLOOKUP($EG248,Data!$B:$CP,Daily!FP$10,0)</f>
      </c>
      <c r="FQ248" s="10">
        <f>VLOOKUP($EG248,Data!$B:$CP,Daily!FQ$10,0)</f>
      </c>
      <c r="FR248" s="10">
        <f>VLOOKUP($EG248,Data!$B:$CP,Daily!FR$10,0)</f>
      </c>
      <c r="FS248" s="10">
        <f>VLOOKUP($EG248,Data!$B:$CP,Daily!FS$10,0)</f>
      </c>
      <c r="FT248" s="10">
        <f>VLOOKUP($EG248,Data!$B:$CP,Daily!FT$10,0)</f>
      </c>
      <c r="FU248" s="10">
        <f>VLOOKUP($EG248,Data!$B:$CP,Daily!FU$10,0)</f>
      </c>
      <c r="FV248" s="10">
        <f>VLOOKUP($EG248,Data!$B:$CP,Daily!FV$10,0)</f>
      </c>
      <c r="FW248" s="10">
        <f>VLOOKUP($EG248,Data!$B:$CP,Daily!FW$10,0)</f>
      </c>
      <c r="FX248" s="10">
        <f>VLOOKUP($EG248,Data!$B:$CP,Daily!FX$10,0)</f>
      </c>
      <c r="FY248" s="10">
        <f>VLOOKUP($EG248,Data!$B:$CP,Daily!FY$10,0)</f>
      </c>
      <c r="FZ248" s="10">
        <f>VLOOKUP($EG248,Data!$B:$CP,Daily!FZ$10,0)</f>
      </c>
      <c r="GA248" s="10">
        <f>VLOOKUP($EG248,Data!$B:$CP,Daily!GA$10,0)</f>
      </c>
      <c r="GB248" s="10">
        <f>VLOOKUP($EG248,Data!$B:$CP,Daily!GB$10,0)</f>
      </c>
      <c r="GC248" s="10">
        <f>VLOOKUP($EG248,Data!$B:$CP,Daily!GC$10,0)</f>
      </c>
      <c r="GD248" s="10">
        <f>VLOOKUP($EG248,Data!$B:$CP,Daily!GD$10,0)</f>
      </c>
      <c r="GE248" s="10">
        <f>VLOOKUP($EG248,Data!$B:$CP,Daily!GE$10,0)</f>
      </c>
      <c r="GF248" s="10">
        <f>VLOOKUP($EG248,Data!$B:$CP,Daily!GF$10,0)</f>
      </c>
      <c r="GG248" s="10">
        <f>VLOOKUP($EG248,Data!$B:$CP,Daily!GG$10,0)</f>
      </c>
      <c r="GH248" s="10">
        <f>VLOOKUP($EG248,Data!$B:$CP,Daily!GH$10,0)</f>
      </c>
      <c r="GI248" s="10">
        <f>VLOOKUP($EG248,Data!$B:$CP,Daily!GI$10,0)</f>
      </c>
      <c r="GJ248" s="10">
        <f>VLOOKUP($EG248,Data!$B:$CP,Daily!GJ$10,0)</f>
      </c>
      <c r="GK248" s="10">
        <f>VLOOKUP($EG248,Data!$B:$CP,Daily!GK$10,0)</f>
      </c>
      <c r="GL248" s="10">
        <f>VLOOKUP($EG248,Data!$B:$CP,Daily!GL$10,0)</f>
      </c>
      <c r="GM248" s="10">
        <f>VLOOKUP($EG248,Data!$B:$CP,Daily!GM$10,0)</f>
      </c>
      <c r="GN248" s="10">
        <f>VLOOKUP($EG248,Data!$B:$CP,Daily!GN$10,0)</f>
      </c>
      <c r="GO248" s="10">
        <f>VLOOKUP($EG248,Data!$B:$CP,Daily!GO$10,0)</f>
      </c>
      <c r="GP248" s="10">
        <f>VLOOKUP($EG248,Data!$B:$CP,Daily!GP$10,0)</f>
      </c>
      <c r="GQ248" s="10">
        <f>VLOOKUP($EG248,Data!$B:$CP,Daily!GQ$10,0)</f>
      </c>
      <c r="GR248" s="10">
        <f>VLOOKUP($EG248,Data!$B:$CP,Daily!GR$10,0)</f>
      </c>
      <c r="GS248" s="10">
        <f>VLOOKUP($EG248,Data!$B:$CP,Daily!GS$10,0)</f>
      </c>
      <c r="GT248" s="10">
        <f>VLOOKUP($EG248,Data!$B:$CP,Daily!GT$10,0)</f>
      </c>
      <c r="GU248" s="10">
        <f>VLOOKUP($EG248,Data!$B:$CP,Daily!GU$10,0)</f>
      </c>
      <c r="GV248" s="10">
        <f>VLOOKUP($EG248,Data!$B:$CP,Daily!GV$10,0)</f>
      </c>
      <c r="GW248" s="10">
        <f>VLOOKUP($EG248,Data!$B:$CP,Daily!GW$10,0)</f>
      </c>
      <c r="GX248" s="10">
        <f>VLOOKUP($EG248,Data!$B:$CP,Daily!GX$10,0)</f>
      </c>
      <c r="GY248" s="10">
        <f>VLOOKUP($EG248,Data!$B:$CP,Daily!GY$10,0)</f>
      </c>
      <c r="GZ248" s="10">
        <f>VLOOKUP($EG248,Data!$B:$CP,Daily!GZ$10,0)</f>
      </c>
      <c r="HA248" s="10">
        <f>VLOOKUP($EG248,Data!$B:$CP,Daily!HA$10,0)</f>
      </c>
      <c r="HB248" s="10">
        <f>VLOOKUP($EG248,Data!$B:$CP,Daily!HB$10,0)</f>
      </c>
      <c r="HC248" s="10">
        <f>VLOOKUP($EG248,Data!$B:$CP,Daily!HC$10,0)</f>
      </c>
      <c r="HD248" s="10">
        <f>VLOOKUP($EG248,Data!$B:$CP,Daily!HD$10,0)</f>
      </c>
      <c r="HE248" s="10">
        <f>VLOOKUP($EG248,Data!$B:$CP,Daily!HE$10,0)</f>
      </c>
      <c r="HF248" s="10">
        <f>VLOOKUP($EG248,Data!$B:$CP,Daily!HF$10,0)</f>
      </c>
      <c r="HG248" s="10">
        <f>VLOOKUP($EG248,Data!$B:$CP,Daily!HG$10,0)</f>
      </c>
      <c r="HH248" s="10">
        <f>VLOOKUP($EG248,Data!$B:$CP,Daily!HH$10,0)</f>
      </c>
      <c r="HI248" s="10">
        <f>VLOOKUP($EG248,Data!$B:$CP,Daily!HI$10,0)</f>
      </c>
      <c r="HJ248" s="10">
        <f>VLOOKUP($EG248,Data!$B:$CP,Daily!HJ$10,0)</f>
      </c>
      <c r="HK248" s="10">
        <f>VLOOKUP($EG248,Data!$B:$CP,Daily!HK$10,0)</f>
      </c>
      <c r="HL248" s="10">
        <f>VLOOKUP($EG248,Data!$B:$CP,Daily!HL$10,0)</f>
      </c>
      <c r="HM248" s="10">
        <f>VLOOKUP($EG248,Data!$B:$CP,Daily!HM$10,0)</f>
      </c>
      <c r="HN248" s="10">
        <f>VLOOKUP($EG248,Data!$B:$CP,Daily!HN$10,0)</f>
      </c>
      <c r="HO248" s="10">
        <f>VLOOKUP($EG248,Data!$B:$CP,Daily!HO$10,0)</f>
      </c>
      <c r="HP248" s="10">
        <f>VLOOKUP($EG248,Data!$B:$CP,Daily!HP$10,0)</f>
      </c>
      <c r="HQ248" s="10">
        <f>VLOOKUP($EG248,Data!$B:$CP,Daily!HQ$10,0)</f>
      </c>
      <c r="HR248" s="10">
        <f>VLOOKUP($EG248,Data!$B:$CP,Daily!HR$10,0)</f>
      </c>
      <c r="HS248" s="10">
        <f>VLOOKUP($EG248,Data!$B:$CP,Daily!HS$10,0)</f>
      </c>
      <c r="HT248" s="10">
        <f>VLOOKUP($EG248,Data!$B:$CP,Daily!HT$10,0)</f>
      </c>
      <c r="HU248" s="17"/>
      <c r="HV248" s="10">
        <f t="shared" ref="HV248:HV252" si="3484">_xlfn.QUARTILE.INC($EI248:$HS248,1)</f>
      </c>
      <c r="HW248" s="10">
        <f t="shared" ref="HW248:HW252" si="3485">_xlfn.QUARTILE.INC($EI248:$HS248,3)</f>
      </c>
      <c r="HX248" s="10">
        <f t="shared" ref="HX248:HX252" si="3486">HW248-HV248</f>
      </c>
      <c r="HY248" s="10">
        <f t="shared" ref="HY248:HY252" si="3487">HW248+(0.75*HX248)</f>
      </c>
      <c r="HZ248" s="10">
        <f t="shared" ref="HZ248:HZ252" si="3488">HV248-(0.75*HX248)</f>
      </c>
      <c r="IA248" s="54"/>
      <c r="IB248" s="11">
        <f t="shared" ref="IB248:IB252" si="3489">_xlfn.STDEV.P(FM248:HT248)</f>
      </c>
      <c r="IC248" s="11">
        <f>AVERAGE(HM248:HS248)</f>
      </c>
      <c r="ID248" s="11">
        <f>AVERAGE(GP248:HS248)</f>
      </c>
      <c r="IE248" s="16"/>
      <c r="IF248" s="9"/>
      <c r="IG248" s="9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U248" s="10"/>
      <c r="LV248" s="10"/>
      <c r="LW248" s="10"/>
      <c r="LX248" s="10"/>
      <c r="LY248" s="10"/>
      <c r="LZ248" s="58"/>
      <c r="MA248" s="11"/>
      <c r="MB248" s="11"/>
      <c r="MC248" s="11"/>
      <c r="MD248" s="15"/>
    </row>
    <row r="249" spans="2:342" x14ac:dyDescent="0.25">
      <c r="D249" s="232" t="str">
        <f>MID(Data!C645,13,45)</f>
      </c>
      <c r="E249" s="104"/>
      <c r="F249" s="226"/>
      <c r="G249" s="226"/>
      <c r="H249" s="98"/>
      <c r="I249" s="226"/>
      <c r="J249" s="96"/>
      <c r="K249" s="71"/>
      <c r="L249" s="64"/>
      <c r="M249" s="67" t="str">
        <f>VLOOKUP($D249,'Metric Nature'!$C:$D,2,0)&amp;IF(($N249&lt;(HZ249)),"Below",IF(($N249&gt;(HY249)),"Above","Within"))</f>
      </c>
      <c r="N249" s="226">
        <f t="shared" si="3479"/>
      </c>
      <c r="O249" s="226">
        <f t="shared" si="3480"/>
      </c>
      <c r="P249" s="98">
        <f t="shared" si="3481"/>
      </c>
      <c r="Q249" s="226">
        <f t="shared" si="3482"/>
      </c>
      <c r="R249" s="96">
        <f t="shared" si="3483"/>
      </c>
      <c r="S249" s="71">
        <f t="shared" ref="S249" si="3490">IB249/S$36</f>
      </c>
      <c r="T249" s="64"/>
      <c r="U249" s="67"/>
      <c r="V249" s="226"/>
      <c r="W249" s="226"/>
      <c r="X249" s="98"/>
      <c r="Y249" s="226"/>
      <c r="Z249" s="96"/>
      <c r="AA249" s="71">
        <f t="shared" ref="AA249" si="3491">MA249/AA$36</f>
      </c>
      <c r="AB249" s="64"/>
      <c r="AC249" s="60"/>
      <c r="AD249" s="3"/>
      <c r="AE249" s="3"/>
      <c r="AF249" s="3"/>
      <c r="AG249" s="3"/>
      <c r="AH249" s="3"/>
      <c r="AI249" s="9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8"/>
      <c r="DW249" s="10"/>
      <c r="DX249" s="10"/>
      <c r="DY249" s="10"/>
      <c r="DZ249" s="10"/>
      <c r="EA249" s="10"/>
      <c r="EB249" s="18"/>
      <c r="EC249" s="11"/>
      <c r="ED249" s="11"/>
      <c r="EE249" s="11"/>
      <c r="EF249" s="16"/>
      <c r="EG249" s="9" t="str">
        <f>Data!B645</f>
      </c>
      <c r="EH249" s="9" t="str">
        <f>Data!C645</f>
      </c>
      <c r="EI249" s="10">
        <f>VLOOKUP($EG249,Data!$B:$CP,Daily!EI$10,0)</f>
      </c>
      <c r="EJ249" s="10">
        <f>VLOOKUP($EG249,Data!$B:$CP,Daily!EJ$10,0)</f>
      </c>
      <c r="EK249" s="10">
        <f>VLOOKUP($EG249,Data!$B:$CP,Daily!EK$10,0)</f>
      </c>
      <c r="EL249" s="10">
        <f>VLOOKUP($EG249,Data!$B:$CP,Daily!EL$10,0)</f>
      </c>
      <c r="EM249" s="10">
        <f>VLOOKUP($EG249,Data!$B:$CP,Daily!EM$10,0)</f>
      </c>
      <c r="EN249" s="10">
        <f>VLOOKUP($EG249,Data!$B:$CP,Daily!EN$10,0)</f>
      </c>
      <c r="EO249" s="10">
        <f>VLOOKUP($EG249,Data!$B:$CP,Daily!EO$10,0)</f>
      </c>
      <c r="EP249" s="10">
        <f>VLOOKUP($EG249,Data!$B:$CP,Daily!EP$10,0)</f>
      </c>
      <c r="EQ249" s="10">
        <f>VLOOKUP($EG249,Data!$B:$CP,Daily!EQ$10,0)</f>
      </c>
      <c r="ER249" s="10">
        <f>VLOOKUP($EG249,Data!$B:$CP,Daily!ER$10,0)</f>
      </c>
      <c r="ES249" s="10">
        <f>VLOOKUP($EG249,Data!$B:$CP,Daily!ES$10,0)</f>
      </c>
      <c r="ET249" s="10">
        <f>VLOOKUP($EG249,Data!$B:$CP,Daily!ET$10,0)</f>
      </c>
      <c r="EU249" s="10">
        <f>VLOOKUP($EG249,Data!$B:$CP,Daily!EU$10,0)</f>
      </c>
      <c r="EV249" s="10">
        <f>VLOOKUP($EG249,Data!$B:$CP,Daily!EV$10,0)</f>
      </c>
      <c r="EW249" s="10">
        <f>VLOOKUP($EG249,Data!$B:$CP,Daily!EW$10,0)</f>
      </c>
      <c r="EX249" s="10">
        <f>VLOOKUP($EG249,Data!$B:$CP,Daily!EX$10,0)</f>
      </c>
      <c r="EY249" s="10">
        <f>VLOOKUP($EG249,Data!$B:$CP,Daily!EY$10,0)</f>
      </c>
      <c r="EZ249" s="10">
        <f>VLOOKUP($EG249,Data!$B:$CP,Daily!EZ$10,0)</f>
      </c>
      <c r="FA249" s="10">
        <f>VLOOKUP($EG249,Data!$B:$CP,Daily!FA$10,0)</f>
      </c>
      <c r="FB249" s="10">
        <f>VLOOKUP($EG249,Data!$B:$CP,Daily!FB$10,0)</f>
      </c>
      <c r="FC249" s="10">
        <f>VLOOKUP($EG249,Data!$B:$CP,Daily!FC$10,0)</f>
      </c>
      <c r="FD249" s="10">
        <f>VLOOKUP($EG249,Data!$B:$CP,Daily!FD$10,0)</f>
      </c>
      <c r="FE249" s="10">
        <f>VLOOKUP($EG249,Data!$B:$CP,Daily!FE$10,0)</f>
      </c>
      <c r="FF249" s="10">
        <f>VLOOKUP($EG249,Data!$B:$CP,Daily!FF$10,0)</f>
      </c>
      <c r="FG249" s="10">
        <f>VLOOKUP($EG249,Data!$B:$CP,Daily!FG$10,0)</f>
      </c>
      <c r="FH249" s="10">
        <f>VLOOKUP($EG249,Data!$B:$CP,Daily!FH$10,0)</f>
      </c>
      <c r="FI249" s="10">
        <f>VLOOKUP($EG249,Data!$B:$CP,Daily!FI$10,0)</f>
      </c>
      <c r="FJ249" s="10">
        <f>VLOOKUP($EG249,Data!$B:$CP,Daily!FJ$10,0)</f>
      </c>
      <c r="FK249" s="10">
        <f>VLOOKUP($EG249,Data!$B:$CP,Daily!FK$10,0)</f>
      </c>
      <c r="FL249" s="10">
        <f>VLOOKUP($EG249,Data!$B:$CP,Daily!FL$10,0)</f>
      </c>
      <c r="FM249" s="10">
        <f>VLOOKUP($EG249,Data!$B:$CP,Daily!FM$10,0)</f>
      </c>
      <c r="FN249" s="10">
        <f>VLOOKUP($EG249,Data!$B:$CP,Daily!FN$10,0)</f>
      </c>
      <c r="FO249" s="10">
        <f>VLOOKUP($EG249,Data!$B:$CP,Daily!FO$10,0)</f>
      </c>
      <c r="FP249" s="10">
        <f>VLOOKUP($EG249,Data!$B:$CP,Daily!FP$10,0)</f>
      </c>
      <c r="FQ249" s="10">
        <f>VLOOKUP($EG249,Data!$B:$CP,Daily!FQ$10,0)</f>
      </c>
      <c r="FR249" s="10">
        <f>VLOOKUP($EG249,Data!$B:$CP,Daily!FR$10,0)</f>
      </c>
      <c r="FS249" s="10">
        <f>VLOOKUP($EG249,Data!$B:$CP,Daily!FS$10,0)</f>
      </c>
      <c r="FT249" s="10">
        <f>VLOOKUP($EG249,Data!$B:$CP,Daily!FT$10,0)</f>
      </c>
      <c r="FU249" s="10">
        <f>VLOOKUP($EG249,Data!$B:$CP,Daily!FU$10,0)</f>
      </c>
      <c r="FV249" s="10">
        <f>VLOOKUP($EG249,Data!$B:$CP,Daily!FV$10,0)</f>
      </c>
      <c r="FW249" s="10">
        <f>VLOOKUP($EG249,Data!$B:$CP,Daily!FW$10,0)</f>
      </c>
      <c r="FX249" s="10">
        <f>VLOOKUP($EG249,Data!$B:$CP,Daily!FX$10,0)</f>
      </c>
      <c r="FY249" s="10">
        <f>VLOOKUP($EG249,Data!$B:$CP,Daily!FY$10,0)</f>
      </c>
      <c r="FZ249" s="10">
        <f>VLOOKUP($EG249,Data!$B:$CP,Daily!FZ$10,0)</f>
      </c>
      <c r="GA249" s="10">
        <f>VLOOKUP($EG249,Data!$B:$CP,Daily!GA$10,0)</f>
      </c>
      <c r="GB249" s="10">
        <f>VLOOKUP($EG249,Data!$B:$CP,Daily!GB$10,0)</f>
      </c>
      <c r="GC249" s="10">
        <f>VLOOKUP($EG249,Data!$B:$CP,Daily!GC$10,0)</f>
      </c>
      <c r="GD249" s="10">
        <f>VLOOKUP($EG249,Data!$B:$CP,Daily!GD$10,0)</f>
      </c>
      <c r="GE249" s="10">
        <f>VLOOKUP($EG249,Data!$B:$CP,Daily!GE$10,0)</f>
      </c>
      <c r="GF249" s="10">
        <f>VLOOKUP($EG249,Data!$B:$CP,Daily!GF$10,0)</f>
      </c>
      <c r="GG249" s="10">
        <f>VLOOKUP($EG249,Data!$B:$CP,Daily!GG$10,0)</f>
      </c>
      <c r="GH249" s="10">
        <f>VLOOKUP($EG249,Data!$B:$CP,Daily!GH$10,0)</f>
      </c>
      <c r="GI249" s="10">
        <f>VLOOKUP($EG249,Data!$B:$CP,Daily!GI$10,0)</f>
      </c>
      <c r="GJ249" s="10">
        <f>VLOOKUP($EG249,Data!$B:$CP,Daily!GJ$10,0)</f>
      </c>
      <c r="GK249" s="10">
        <f>VLOOKUP($EG249,Data!$B:$CP,Daily!GK$10,0)</f>
      </c>
      <c r="GL249" s="10">
        <f>VLOOKUP($EG249,Data!$B:$CP,Daily!GL$10,0)</f>
      </c>
      <c r="GM249" s="10">
        <f>VLOOKUP($EG249,Data!$B:$CP,Daily!GM$10,0)</f>
      </c>
      <c r="GN249" s="10">
        <f>VLOOKUP($EG249,Data!$B:$CP,Daily!GN$10,0)</f>
      </c>
      <c r="GO249" s="10">
        <f>VLOOKUP($EG249,Data!$B:$CP,Daily!GO$10,0)</f>
      </c>
      <c r="GP249" s="10">
        <f>VLOOKUP($EG249,Data!$B:$CP,Daily!GP$10,0)</f>
      </c>
      <c r="GQ249" s="10">
        <f>VLOOKUP($EG249,Data!$B:$CP,Daily!GQ$10,0)</f>
      </c>
      <c r="GR249" s="10">
        <f>VLOOKUP($EG249,Data!$B:$CP,Daily!GR$10,0)</f>
      </c>
      <c r="GS249" s="10">
        <f>VLOOKUP($EG249,Data!$B:$CP,Daily!GS$10,0)</f>
      </c>
      <c r="GT249" s="10">
        <f>VLOOKUP($EG249,Data!$B:$CP,Daily!GT$10,0)</f>
      </c>
      <c r="GU249" s="10">
        <f>VLOOKUP($EG249,Data!$B:$CP,Daily!GU$10,0)</f>
      </c>
      <c r="GV249" s="10">
        <f>VLOOKUP($EG249,Data!$B:$CP,Daily!GV$10,0)</f>
      </c>
      <c r="GW249" s="10">
        <f>VLOOKUP($EG249,Data!$B:$CP,Daily!GW$10,0)</f>
      </c>
      <c r="GX249" s="10">
        <f>VLOOKUP($EG249,Data!$B:$CP,Daily!GX$10,0)</f>
      </c>
      <c r="GY249" s="10">
        <f>VLOOKUP($EG249,Data!$B:$CP,Daily!GY$10,0)</f>
      </c>
      <c r="GZ249" s="10">
        <f>VLOOKUP($EG249,Data!$B:$CP,Daily!GZ$10,0)</f>
      </c>
      <c r="HA249" s="10">
        <f>VLOOKUP($EG249,Data!$B:$CP,Daily!HA$10,0)</f>
      </c>
      <c r="HB249" s="10">
        <f>VLOOKUP($EG249,Data!$B:$CP,Daily!HB$10,0)</f>
      </c>
      <c r="HC249" s="10">
        <f>VLOOKUP($EG249,Data!$B:$CP,Daily!HC$10,0)</f>
      </c>
      <c r="HD249" s="10">
        <f>VLOOKUP($EG249,Data!$B:$CP,Daily!HD$10,0)</f>
      </c>
      <c r="HE249" s="10">
        <f>VLOOKUP($EG249,Data!$B:$CP,Daily!HE$10,0)</f>
      </c>
      <c r="HF249" s="10">
        <f>VLOOKUP($EG249,Data!$B:$CP,Daily!HF$10,0)</f>
      </c>
      <c r="HG249" s="10">
        <f>VLOOKUP($EG249,Data!$B:$CP,Daily!HG$10,0)</f>
      </c>
      <c r="HH249" s="10">
        <f>VLOOKUP($EG249,Data!$B:$CP,Daily!HH$10,0)</f>
      </c>
      <c r="HI249" s="10">
        <f>VLOOKUP($EG249,Data!$B:$CP,Daily!HI$10,0)</f>
      </c>
      <c r="HJ249" s="10">
        <f>VLOOKUP($EG249,Data!$B:$CP,Daily!HJ$10,0)</f>
      </c>
      <c r="HK249" s="10">
        <f>VLOOKUP($EG249,Data!$B:$CP,Daily!HK$10,0)</f>
      </c>
      <c r="HL249" s="10">
        <f>VLOOKUP($EG249,Data!$B:$CP,Daily!HL$10,0)</f>
      </c>
      <c r="HM249" s="10">
        <f>VLOOKUP($EG249,Data!$B:$CP,Daily!HM$10,0)</f>
      </c>
      <c r="HN249" s="10">
        <f>VLOOKUP($EG249,Data!$B:$CP,Daily!HN$10,0)</f>
      </c>
      <c r="HO249" s="10">
        <f>VLOOKUP($EG249,Data!$B:$CP,Daily!HO$10,0)</f>
      </c>
      <c r="HP249" s="10">
        <f>VLOOKUP($EG249,Data!$B:$CP,Daily!HP$10,0)</f>
      </c>
      <c r="HQ249" s="10">
        <f>VLOOKUP($EG249,Data!$B:$CP,Daily!HQ$10,0)</f>
      </c>
      <c r="HR249" s="10">
        <f>VLOOKUP($EG249,Data!$B:$CP,Daily!HR$10,0)</f>
      </c>
      <c r="HS249" s="10">
        <f>VLOOKUP($EG249,Data!$B:$CP,Daily!HS$10,0)</f>
      </c>
      <c r="HT249" s="10">
        <f>VLOOKUP($EG249,Data!$B:$CP,Daily!HT$10,0)</f>
      </c>
      <c r="HU249" s="17"/>
      <c r="HV249" s="10">
        <f t="shared" si="3484"/>
      </c>
      <c r="HW249" s="10">
        <f t="shared" si="3485"/>
      </c>
      <c r="HX249" s="10">
        <f t="shared" si="3486"/>
      </c>
      <c r="HY249" s="10">
        <f t="shared" si="3487"/>
      </c>
      <c r="HZ249" s="10">
        <f t="shared" si="3488"/>
      </c>
      <c r="IA249" s="55"/>
      <c r="IB249" s="11">
        <f t="shared" si="3489"/>
      </c>
      <c r="IC249" s="11">
        <f t="shared" ref="IC249:IC252" si="3492">AVERAGE(HM249:HS249)</f>
      </c>
      <c r="ID249" s="11">
        <f t="shared" ref="ID249:ID252" si="3493">AVERAGE(GP249:HS249)</f>
      </c>
      <c r="IE249" s="16"/>
      <c r="IF249" s="9"/>
      <c r="IG249" s="9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U249" s="10"/>
      <c r="LV249" s="10"/>
      <c r="LW249" s="10"/>
      <c r="LX249" s="10"/>
      <c r="LY249" s="10"/>
      <c r="LZ249" s="58"/>
      <c r="MA249" s="11"/>
      <c r="MB249" s="11"/>
      <c r="MC249" s="11"/>
    </row>
    <row r="250" spans="2:342" x14ac:dyDescent="0.25">
      <c r="D250" s="232" t="str">
        <f>MID(Data!C646,13,45)</f>
      </c>
      <c r="E250" s="104"/>
      <c r="F250" s="226"/>
      <c r="G250" s="226"/>
      <c r="H250" s="98"/>
      <c r="I250" s="226"/>
      <c r="J250" s="71"/>
      <c r="K250" s="62"/>
      <c r="L250" s="64"/>
      <c r="M250" s="67" t="str">
        <f>VLOOKUP($D250,'Metric Nature'!$C:$D,2,0)&amp;IF(($N250&lt;(HZ250)),"Below",IF(($N250&gt;(HY250)),"Above","Within"))</f>
      </c>
      <c r="N250" s="226">
        <f t="shared" si="3479"/>
      </c>
      <c r="O250" s="226">
        <f t="shared" si="3480"/>
      </c>
      <c r="P250" s="98">
        <f t="shared" si="3481"/>
      </c>
      <c r="Q250" s="226">
        <f t="shared" si="3482"/>
      </c>
      <c r="R250" s="71">
        <f t="shared" si="3483"/>
      </c>
      <c r="S250" s="62">
        <v>7.9280968468835172E-3</v>
      </c>
      <c r="T250" s="64"/>
      <c r="U250" s="67"/>
      <c r="V250" s="226"/>
      <c r="W250" s="226"/>
      <c r="X250" s="98"/>
      <c r="Y250" s="226"/>
      <c r="Z250" s="71"/>
      <c r="AA250" s="62">
        <v>4.2186115430498175E-2</v>
      </c>
      <c r="AB250" s="64"/>
      <c r="AC250" s="60"/>
      <c r="AI250" s="9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8"/>
      <c r="DW250" s="10"/>
      <c r="DX250" s="10"/>
      <c r="DY250" s="10"/>
      <c r="DZ250" s="10"/>
      <c r="EA250" s="10"/>
      <c r="EB250" s="18"/>
      <c r="EC250" s="11"/>
      <c r="ED250" s="11"/>
      <c r="EE250" s="11"/>
      <c r="EF250" s="16"/>
      <c r="EG250" s="9" t="str">
        <f>Data!B646</f>
      </c>
      <c r="EH250" s="9" t="str">
        <f>Data!C646</f>
      </c>
      <c r="EI250" s="10">
        <f>VLOOKUP($EG250,Data!$B:$CP,Daily!EI$10,0)</f>
      </c>
      <c r="EJ250" s="10">
        <f>VLOOKUP($EG250,Data!$B:$CP,Daily!EJ$10,0)</f>
      </c>
      <c r="EK250" s="10">
        <f>VLOOKUP($EG250,Data!$B:$CP,Daily!EK$10,0)</f>
      </c>
      <c r="EL250" s="10">
        <f>VLOOKUP($EG250,Data!$B:$CP,Daily!EL$10,0)</f>
      </c>
      <c r="EM250" s="10">
        <f>VLOOKUP($EG250,Data!$B:$CP,Daily!EM$10,0)</f>
      </c>
      <c r="EN250" s="10">
        <f>VLOOKUP($EG250,Data!$B:$CP,Daily!EN$10,0)</f>
      </c>
      <c r="EO250" s="10">
        <f>VLOOKUP($EG250,Data!$B:$CP,Daily!EO$10,0)</f>
      </c>
      <c r="EP250" s="10">
        <f>VLOOKUP($EG250,Data!$B:$CP,Daily!EP$10,0)</f>
      </c>
      <c r="EQ250" s="10">
        <f>VLOOKUP($EG250,Data!$B:$CP,Daily!EQ$10,0)</f>
      </c>
      <c r="ER250" s="10">
        <f>VLOOKUP($EG250,Data!$B:$CP,Daily!ER$10,0)</f>
      </c>
      <c r="ES250" s="10">
        <f>VLOOKUP($EG250,Data!$B:$CP,Daily!ES$10,0)</f>
      </c>
      <c r="ET250" s="10">
        <f>VLOOKUP($EG250,Data!$B:$CP,Daily!ET$10,0)</f>
      </c>
      <c r="EU250" s="10">
        <f>VLOOKUP($EG250,Data!$B:$CP,Daily!EU$10,0)</f>
      </c>
      <c r="EV250" s="10">
        <f>VLOOKUP($EG250,Data!$B:$CP,Daily!EV$10,0)</f>
      </c>
      <c r="EW250" s="10">
        <f>VLOOKUP($EG250,Data!$B:$CP,Daily!EW$10,0)</f>
      </c>
      <c r="EX250" s="10">
        <f>VLOOKUP($EG250,Data!$B:$CP,Daily!EX$10,0)</f>
      </c>
      <c r="EY250" s="10">
        <f>VLOOKUP($EG250,Data!$B:$CP,Daily!EY$10,0)</f>
      </c>
      <c r="EZ250" s="10">
        <f>VLOOKUP($EG250,Data!$B:$CP,Daily!EZ$10,0)</f>
      </c>
      <c r="FA250" s="10">
        <f>VLOOKUP($EG250,Data!$B:$CP,Daily!FA$10,0)</f>
      </c>
      <c r="FB250" s="10">
        <f>VLOOKUP($EG250,Data!$B:$CP,Daily!FB$10,0)</f>
      </c>
      <c r="FC250" s="10">
        <f>VLOOKUP($EG250,Data!$B:$CP,Daily!FC$10,0)</f>
      </c>
      <c r="FD250" s="10">
        <f>VLOOKUP($EG250,Data!$B:$CP,Daily!FD$10,0)</f>
      </c>
      <c r="FE250" s="10">
        <f>VLOOKUP($EG250,Data!$B:$CP,Daily!FE$10,0)</f>
      </c>
      <c r="FF250" s="10">
        <f>VLOOKUP($EG250,Data!$B:$CP,Daily!FF$10,0)</f>
      </c>
      <c r="FG250" s="10">
        <f>VLOOKUP($EG250,Data!$B:$CP,Daily!FG$10,0)</f>
      </c>
      <c r="FH250" s="10">
        <f>VLOOKUP($EG250,Data!$B:$CP,Daily!FH$10,0)</f>
      </c>
      <c r="FI250" s="10">
        <f>VLOOKUP($EG250,Data!$B:$CP,Daily!FI$10,0)</f>
      </c>
      <c r="FJ250" s="10">
        <f>VLOOKUP($EG250,Data!$B:$CP,Daily!FJ$10,0)</f>
      </c>
      <c r="FK250" s="10">
        <f>VLOOKUP($EG250,Data!$B:$CP,Daily!FK$10,0)</f>
      </c>
      <c r="FL250" s="10">
        <f>VLOOKUP($EG250,Data!$B:$CP,Daily!FL$10,0)</f>
      </c>
      <c r="FM250" s="10">
        <f>VLOOKUP($EG250,Data!$B:$CP,Daily!FM$10,0)</f>
      </c>
      <c r="FN250" s="10">
        <f>VLOOKUP($EG250,Data!$B:$CP,Daily!FN$10,0)</f>
      </c>
      <c r="FO250" s="10">
        <f>VLOOKUP($EG250,Data!$B:$CP,Daily!FO$10,0)</f>
      </c>
      <c r="FP250" s="10">
        <f>VLOOKUP($EG250,Data!$B:$CP,Daily!FP$10,0)</f>
      </c>
      <c r="FQ250" s="10">
        <f>VLOOKUP($EG250,Data!$B:$CP,Daily!FQ$10,0)</f>
      </c>
      <c r="FR250" s="10">
        <f>VLOOKUP($EG250,Data!$B:$CP,Daily!FR$10,0)</f>
      </c>
      <c r="FS250" s="10">
        <f>VLOOKUP($EG250,Data!$B:$CP,Daily!FS$10,0)</f>
      </c>
      <c r="FT250" s="10">
        <f>VLOOKUP($EG250,Data!$B:$CP,Daily!FT$10,0)</f>
      </c>
      <c r="FU250" s="10">
        <f>VLOOKUP($EG250,Data!$B:$CP,Daily!FU$10,0)</f>
      </c>
      <c r="FV250" s="10">
        <f>VLOOKUP($EG250,Data!$B:$CP,Daily!FV$10,0)</f>
      </c>
      <c r="FW250" s="10">
        <f>VLOOKUP($EG250,Data!$B:$CP,Daily!FW$10,0)</f>
      </c>
      <c r="FX250" s="10">
        <f>VLOOKUP($EG250,Data!$B:$CP,Daily!FX$10,0)</f>
      </c>
      <c r="FY250" s="10">
        <f>VLOOKUP($EG250,Data!$B:$CP,Daily!FY$10,0)</f>
      </c>
      <c r="FZ250" s="10">
        <f>VLOOKUP($EG250,Data!$B:$CP,Daily!FZ$10,0)</f>
      </c>
      <c r="GA250" s="10">
        <f>VLOOKUP($EG250,Data!$B:$CP,Daily!GA$10,0)</f>
      </c>
      <c r="GB250" s="10">
        <f>VLOOKUP($EG250,Data!$B:$CP,Daily!GB$10,0)</f>
      </c>
      <c r="GC250" s="10">
        <f>VLOOKUP($EG250,Data!$B:$CP,Daily!GC$10,0)</f>
      </c>
      <c r="GD250" s="10">
        <f>VLOOKUP($EG250,Data!$B:$CP,Daily!GD$10,0)</f>
      </c>
      <c r="GE250" s="10">
        <f>VLOOKUP($EG250,Data!$B:$CP,Daily!GE$10,0)</f>
      </c>
      <c r="GF250" s="10">
        <f>VLOOKUP($EG250,Data!$B:$CP,Daily!GF$10,0)</f>
      </c>
      <c r="GG250" s="10">
        <f>VLOOKUP($EG250,Data!$B:$CP,Daily!GG$10,0)</f>
      </c>
      <c r="GH250" s="10">
        <f>VLOOKUP($EG250,Data!$B:$CP,Daily!GH$10,0)</f>
      </c>
      <c r="GI250" s="10">
        <f>VLOOKUP($EG250,Data!$B:$CP,Daily!GI$10,0)</f>
      </c>
      <c r="GJ250" s="10">
        <f>VLOOKUP($EG250,Data!$B:$CP,Daily!GJ$10,0)</f>
      </c>
      <c r="GK250" s="10">
        <f>VLOOKUP($EG250,Data!$B:$CP,Daily!GK$10,0)</f>
      </c>
      <c r="GL250" s="10">
        <f>VLOOKUP($EG250,Data!$B:$CP,Daily!GL$10,0)</f>
      </c>
      <c r="GM250" s="10">
        <f>VLOOKUP($EG250,Data!$B:$CP,Daily!GM$10,0)</f>
      </c>
      <c r="GN250" s="10">
        <f>VLOOKUP($EG250,Data!$B:$CP,Daily!GN$10,0)</f>
      </c>
      <c r="GO250" s="10">
        <f>VLOOKUP($EG250,Data!$B:$CP,Daily!GO$10,0)</f>
      </c>
      <c r="GP250" s="10">
        <f>VLOOKUP($EG250,Data!$B:$CP,Daily!GP$10,0)</f>
      </c>
      <c r="GQ250" s="10">
        <f>VLOOKUP($EG250,Data!$B:$CP,Daily!GQ$10,0)</f>
      </c>
      <c r="GR250" s="10">
        <f>VLOOKUP($EG250,Data!$B:$CP,Daily!GR$10,0)</f>
      </c>
      <c r="GS250" s="10">
        <f>VLOOKUP($EG250,Data!$B:$CP,Daily!GS$10,0)</f>
      </c>
      <c r="GT250" s="10">
        <f>VLOOKUP($EG250,Data!$B:$CP,Daily!GT$10,0)</f>
      </c>
      <c r="GU250" s="10">
        <f>VLOOKUP($EG250,Data!$B:$CP,Daily!GU$10,0)</f>
      </c>
      <c r="GV250" s="10">
        <f>VLOOKUP($EG250,Data!$B:$CP,Daily!GV$10,0)</f>
      </c>
      <c r="GW250" s="10">
        <f>VLOOKUP($EG250,Data!$B:$CP,Daily!GW$10,0)</f>
      </c>
      <c r="GX250" s="10">
        <f>VLOOKUP($EG250,Data!$B:$CP,Daily!GX$10,0)</f>
      </c>
      <c r="GY250" s="10">
        <f>VLOOKUP($EG250,Data!$B:$CP,Daily!GY$10,0)</f>
      </c>
      <c r="GZ250" s="10">
        <f>VLOOKUP($EG250,Data!$B:$CP,Daily!GZ$10,0)</f>
      </c>
      <c r="HA250" s="10">
        <f>VLOOKUP($EG250,Data!$B:$CP,Daily!HA$10,0)</f>
      </c>
      <c r="HB250" s="10">
        <f>VLOOKUP($EG250,Data!$B:$CP,Daily!HB$10,0)</f>
      </c>
      <c r="HC250" s="10">
        <f>VLOOKUP($EG250,Data!$B:$CP,Daily!HC$10,0)</f>
      </c>
      <c r="HD250" s="10">
        <f>VLOOKUP($EG250,Data!$B:$CP,Daily!HD$10,0)</f>
      </c>
      <c r="HE250" s="10">
        <f>VLOOKUP($EG250,Data!$B:$CP,Daily!HE$10,0)</f>
      </c>
      <c r="HF250" s="10">
        <f>VLOOKUP($EG250,Data!$B:$CP,Daily!HF$10,0)</f>
      </c>
      <c r="HG250" s="10">
        <f>VLOOKUP($EG250,Data!$B:$CP,Daily!HG$10,0)</f>
      </c>
      <c r="HH250" s="10">
        <f>VLOOKUP($EG250,Data!$B:$CP,Daily!HH$10,0)</f>
      </c>
      <c r="HI250" s="10">
        <f>VLOOKUP($EG250,Data!$B:$CP,Daily!HI$10,0)</f>
      </c>
      <c r="HJ250" s="10">
        <f>VLOOKUP($EG250,Data!$B:$CP,Daily!HJ$10,0)</f>
      </c>
      <c r="HK250" s="10">
        <f>VLOOKUP($EG250,Data!$B:$CP,Daily!HK$10,0)</f>
      </c>
      <c r="HL250" s="10">
        <f>VLOOKUP($EG250,Data!$B:$CP,Daily!HL$10,0)</f>
      </c>
      <c r="HM250" s="10">
        <f>VLOOKUP($EG250,Data!$B:$CP,Daily!HM$10,0)</f>
      </c>
      <c r="HN250" s="10">
        <f>VLOOKUP($EG250,Data!$B:$CP,Daily!HN$10,0)</f>
      </c>
      <c r="HO250" s="10">
        <f>VLOOKUP($EG250,Data!$B:$CP,Daily!HO$10,0)</f>
      </c>
      <c r="HP250" s="10">
        <f>VLOOKUP($EG250,Data!$B:$CP,Daily!HP$10,0)</f>
      </c>
      <c r="HQ250" s="10">
        <f>VLOOKUP($EG250,Data!$B:$CP,Daily!HQ$10,0)</f>
      </c>
      <c r="HR250" s="10">
        <f>VLOOKUP($EG250,Data!$B:$CP,Daily!HR$10,0)</f>
      </c>
      <c r="HS250" s="10">
        <f>VLOOKUP($EG250,Data!$B:$CP,Daily!HS$10,0)</f>
      </c>
      <c r="HT250" s="10">
        <f>VLOOKUP($EG250,Data!$B:$CP,Daily!HT$10,0)</f>
      </c>
      <c r="HU250" s="17"/>
      <c r="HV250" s="10">
        <f t="shared" si="3484"/>
      </c>
      <c r="HW250" s="10">
        <f t="shared" si="3485"/>
      </c>
      <c r="HX250" s="10">
        <f t="shared" si="3486"/>
      </c>
      <c r="HY250" s="10">
        <f t="shared" si="3487"/>
      </c>
      <c r="HZ250" s="10">
        <f t="shared" si="3488"/>
      </c>
      <c r="IA250" s="55"/>
      <c r="IB250" s="11">
        <f t="shared" si="3489"/>
      </c>
      <c r="IC250" s="11">
        <f t="shared" si="3492"/>
      </c>
      <c r="ID250" s="11">
        <f t="shared" si="3493"/>
      </c>
      <c r="IE250" s="16"/>
      <c r="IF250" s="9"/>
      <c r="IG250" s="9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U250" s="10"/>
      <c r="LV250" s="10"/>
      <c r="LW250" s="10"/>
      <c r="LX250" s="10"/>
      <c r="LY250" s="10"/>
      <c r="LZ250" s="55"/>
      <c r="MA250" s="11"/>
      <c r="MB250" s="11"/>
      <c r="MC250" s="11"/>
      <c r="MD250" s="15"/>
    </row>
    <row r="251" spans="2:342" s="5" customFormat="1" x14ac:dyDescent="0.25">
      <c r="B251" s="84"/>
      <c r="C251"/>
      <c r="D251" s="232" t="str">
        <f>MID(Data!C647,13,45)</f>
      </c>
      <c r="E251" s="104"/>
      <c r="F251" s="226"/>
      <c r="G251" s="226"/>
      <c r="H251" s="98"/>
      <c r="I251" s="226"/>
      <c r="J251" s="71"/>
      <c r="K251" s="62"/>
      <c r="L251" s="64"/>
      <c r="M251" s="67" t="str">
        <f>VLOOKUP(residential_shop_repackage_landing.html?sc_id_cr_mobile,'Metric Nature'!$C:$D,2,0)&amp;IF(($N251&lt;(HZ251)),"Below",IF(($N251&gt;(HY251)),"Above","Within"))</f>
      </c>
      <c r="N251" s="226">
        <f t="shared" si="3479"/>
      </c>
      <c r="O251" s="226">
        <f t="shared" si="3480"/>
      </c>
      <c r="P251" s="98">
        <f t="shared" si="3481"/>
      </c>
      <c r="Q251" s="226">
        <f t="shared" si="3482"/>
      </c>
      <c r="R251" s="71">
        <f t="shared" si="3483"/>
      </c>
      <c r="S251" s="62">
        <v>2.9749417753078683E-3</v>
      </c>
      <c r="T251" s="64"/>
      <c r="U251" s="67"/>
      <c r="V251" s="226"/>
      <c r="W251" s="226"/>
      <c r="X251" s="98"/>
      <c r="Y251" s="226"/>
      <c r="Z251" s="71"/>
      <c r="AA251" s="62">
        <v>1.2236752096123335E-2</v>
      </c>
      <c r="AB251" s="64"/>
      <c r="AC251" s="60"/>
      <c r="AI251" s="9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8"/>
      <c r="DW251" s="10"/>
      <c r="DX251" s="10"/>
      <c r="DY251" s="10"/>
      <c r="DZ251" s="10"/>
      <c r="EA251" s="10"/>
      <c r="EB251" s="18"/>
      <c r="EC251" s="11"/>
      <c r="ED251" s="11"/>
      <c r="EE251" s="11"/>
      <c r="EF251" s="119"/>
      <c r="EG251" s="9" t="str">
        <f>Data!B647</f>
      </c>
      <c r="EH251" s="9" t="str">
        <f>Data!C647</f>
      </c>
      <c r="EI251" s="10">
        <f>VLOOKUP($EG251,Data!$B:$CP,Daily!EI$10,0)</f>
      </c>
      <c r="EJ251" s="10">
        <f>VLOOKUP($EG251,Data!$B:$CP,Daily!EJ$10,0)</f>
      </c>
      <c r="EK251" s="10">
        <f>VLOOKUP($EG251,Data!$B:$CP,Daily!EK$10,0)</f>
      </c>
      <c r="EL251" s="10">
        <f>VLOOKUP($EG251,Data!$B:$CP,Daily!EL$10,0)</f>
      </c>
      <c r="EM251" s="10">
        <f>VLOOKUP($EG251,Data!$B:$CP,Daily!EM$10,0)</f>
      </c>
      <c r="EN251" s="10">
        <f>VLOOKUP($EG251,Data!$B:$CP,Daily!EN$10,0)</f>
      </c>
      <c r="EO251" s="10">
        <f>VLOOKUP($EG251,Data!$B:$CP,Daily!EO$10,0)</f>
      </c>
      <c r="EP251" s="10">
        <f>VLOOKUP($EG251,Data!$B:$CP,Daily!EP$10,0)</f>
      </c>
      <c r="EQ251" s="10">
        <f>VLOOKUP($EG251,Data!$B:$CP,Daily!EQ$10,0)</f>
      </c>
      <c r="ER251" s="10">
        <f>VLOOKUP($EG251,Data!$B:$CP,Daily!ER$10,0)</f>
      </c>
      <c r="ES251" s="10">
        <f>VLOOKUP($EG251,Data!$B:$CP,Daily!ES$10,0)</f>
      </c>
      <c r="ET251" s="10">
        <f>VLOOKUP($EG251,Data!$B:$CP,Daily!ET$10,0)</f>
      </c>
      <c r="EU251" s="10">
        <f>VLOOKUP($EG251,Data!$B:$CP,Daily!EU$10,0)</f>
      </c>
      <c r="EV251" s="10">
        <f>VLOOKUP($EG251,Data!$B:$CP,Daily!EV$10,0)</f>
      </c>
      <c r="EW251" s="10">
        <f>VLOOKUP($EG251,Data!$B:$CP,Daily!EW$10,0)</f>
      </c>
      <c r="EX251" s="10">
        <f>VLOOKUP($EG251,Data!$B:$CP,Daily!EX$10,0)</f>
      </c>
      <c r="EY251" s="10">
        <f>VLOOKUP($EG251,Data!$B:$CP,Daily!EY$10,0)</f>
      </c>
      <c r="EZ251" s="10">
        <f>VLOOKUP($EG251,Data!$B:$CP,Daily!EZ$10,0)</f>
      </c>
      <c r="FA251" s="10">
        <f>VLOOKUP($EG251,Data!$B:$CP,Daily!FA$10,0)</f>
      </c>
      <c r="FB251" s="10">
        <f>VLOOKUP($EG251,Data!$B:$CP,Daily!FB$10,0)</f>
      </c>
      <c r="FC251" s="10">
        <f>VLOOKUP($EG251,Data!$B:$CP,Daily!FC$10,0)</f>
      </c>
      <c r="FD251" s="10">
        <f>VLOOKUP($EG251,Data!$B:$CP,Daily!FD$10,0)</f>
      </c>
      <c r="FE251" s="10">
        <f>VLOOKUP($EG251,Data!$B:$CP,Daily!FE$10,0)</f>
      </c>
      <c r="FF251" s="10">
        <f>VLOOKUP($EG251,Data!$B:$CP,Daily!FF$10,0)</f>
      </c>
      <c r="FG251" s="10">
        <f>VLOOKUP($EG251,Data!$B:$CP,Daily!FG$10,0)</f>
      </c>
      <c r="FH251" s="10">
        <f>VLOOKUP($EG251,Data!$B:$CP,Daily!FH$10,0)</f>
      </c>
      <c r="FI251" s="10">
        <f>VLOOKUP($EG251,Data!$B:$CP,Daily!FI$10,0)</f>
      </c>
      <c r="FJ251" s="10">
        <f>VLOOKUP($EG251,Data!$B:$CP,Daily!FJ$10,0)</f>
      </c>
      <c r="FK251" s="10">
        <f>VLOOKUP($EG251,Data!$B:$CP,Daily!FK$10,0)</f>
      </c>
      <c r="FL251" s="10">
        <f>VLOOKUP($EG251,Data!$B:$CP,Daily!FL$10,0)</f>
      </c>
      <c r="FM251" s="10">
        <f>VLOOKUP($EG251,Data!$B:$CP,Daily!FM$10,0)</f>
      </c>
      <c r="FN251" s="10">
        <f>VLOOKUP($EG251,Data!$B:$CP,Daily!FN$10,0)</f>
      </c>
      <c r="FO251" s="10">
        <f>VLOOKUP($EG251,Data!$B:$CP,Daily!FO$10,0)</f>
      </c>
      <c r="FP251" s="10">
        <f>VLOOKUP($EG251,Data!$B:$CP,Daily!FP$10,0)</f>
      </c>
      <c r="FQ251" s="10">
        <f>VLOOKUP($EG251,Data!$B:$CP,Daily!FQ$10,0)</f>
      </c>
      <c r="FR251" s="10">
        <f>VLOOKUP($EG251,Data!$B:$CP,Daily!FR$10,0)</f>
      </c>
      <c r="FS251" s="10">
        <f>VLOOKUP($EG251,Data!$B:$CP,Daily!FS$10,0)</f>
      </c>
      <c r="FT251" s="10">
        <f>VLOOKUP($EG251,Data!$B:$CP,Daily!FT$10,0)</f>
      </c>
      <c r="FU251" s="10">
        <f>VLOOKUP($EG251,Data!$B:$CP,Daily!FU$10,0)</f>
      </c>
      <c r="FV251" s="10">
        <f>VLOOKUP($EG251,Data!$B:$CP,Daily!FV$10,0)</f>
      </c>
      <c r="FW251" s="10">
        <f>VLOOKUP($EG251,Data!$B:$CP,Daily!FW$10,0)</f>
      </c>
      <c r="FX251" s="10">
        <f>VLOOKUP($EG251,Data!$B:$CP,Daily!FX$10,0)</f>
      </c>
      <c r="FY251" s="10">
        <f>VLOOKUP($EG251,Data!$B:$CP,Daily!FY$10,0)</f>
      </c>
      <c r="FZ251" s="10">
        <f>VLOOKUP($EG251,Data!$B:$CP,Daily!FZ$10,0)</f>
      </c>
      <c r="GA251" s="10">
        <f>VLOOKUP($EG251,Data!$B:$CP,Daily!GA$10,0)</f>
      </c>
      <c r="GB251" s="10">
        <f>VLOOKUP($EG251,Data!$B:$CP,Daily!GB$10,0)</f>
      </c>
      <c r="GC251" s="10">
        <f>VLOOKUP($EG251,Data!$B:$CP,Daily!GC$10,0)</f>
      </c>
      <c r="GD251" s="10">
        <f>VLOOKUP($EG251,Data!$B:$CP,Daily!GD$10,0)</f>
      </c>
      <c r="GE251" s="10">
        <f>VLOOKUP($EG251,Data!$B:$CP,Daily!GE$10,0)</f>
      </c>
      <c r="GF251" s="10">
        <f>VLOOKUP($EG251,Data!$B:$CP,Daily!GF$10,0)</f>
      </c>
      <c r="GG251" s="10">
        <f>VLOOKUP($EG251,Data!$B:$CP,Daily!GG$10,0)</f>
      </c>
      <c r="GH251" s="10">
        <f>VLOOKUP($EG251,Data!$B:$CP,Daily!GH$10,0)</f>
      </c>
      <c r="GI251" s="10">
        <f>VLOOKUP($EG251,Data!$B:$CP,Daily!GI$10,0)</f>
      </c>
      <c r="GJ251" s="10">
        <f>VLOOKUP($EG251,Data!$B:$CP,Daily!GJ$10,0)</f>
      </c>
      <c r="GK251" s="10">
        <f>VLOOKUP($EG251,Data!$B:$CP,Daily!GK$10,0)</f>
      </c>
      <c r="GL251" s="10">
        <f>VLOOKUP($EG251,Data!$B:$CP,Daily!GL$10,0)</f>
      </c>
      <c r="GM251" s="10">
        <f>VLOOKUP($EG251,Data!$B:$CP,Daily!GM$10,0)</f>
      </c>
      <c r="GN251" s="10">
        <f>VLOOKUP($EG251,Data!$B:$CP,Daily!GN$10,0)</f>
      </c>
      <c r="GO251" s="10">
        <f>VLOOKUP($EG251,Data!$B:$CP,Daily!GO$10,0)</f>
      </c>
      <c r="GP251" s="10">
        <f>VLOOKUP($EG251,Data!$B:$CP,Daily!GP$10,0)</f>
      </c>
      <c r="GQ251" s="10">
        <f>VLOOKUP($EG251,Data!$B:$CP,Daily!GQ$10,0)</f>
      </c>
      <c r="GR251" s="10">
        <f>VLOOKUP($EG251,Data!$B:$CP,Daily!GR$10,0)</f>
      </c>
      <c r="GS251" s="10">
        <f>VLOOKUP($EG251,Data!$B:$CP,Daily!GS$10,0)</f>
      </c>
      <c r="GT251" s="10">
        <f>VLOOKUP($EG251,Data!$B:$CP,Daily!GT$10,0)</f>
      </c>
      <c r="GU251" s="10">
        <f>VLOOKUP($EG251,Data!$B:$CP,Daily!GU$10,0)</f>
      </c>
      <c r="GV251" s="10">
        <f>VLOOKUP($EG251,Data!$B:$CP,Daily!GV$10,0)</f>
      </c>
      <c r="GW251" s="10">
        <f>VLOOKUP($EG251,Data!$B:$CP,Daily!GW$10,0)</f>
      </c>
      <c r="GX251" s="10">
        <f>VLOOKUP($EG251,Data!$B:$CP,Daily!GX$10,0)</f>
      </c>
      <c r="GY251" s="10">
        <f>VLOOKUP($EG251,Data!$B:$CP,Daily!GY$10,0)</f>
      </c>
      <c r="GZ251" s="10">
        <f>VLOOKUP($EG251,Data!$B:$CP,Daily!GZ$10,0)</f>
      </c>
      <c r="HA251" s="10">
        <f>VLOOKUP($EG251,Data!$B:$CP,Daily!HA$10,0)</f>
      </c>
      <c r="HB251" s="10">
        <f>VLOOKUP($EG251,Data!$B:$CP,Daily!HB$10,0)</f>
      </c>
      <c r="HC251" s="10">
        <f>VLOOKUP($EG251,Data!$B:$CP,Daily!HC$10,0)</f>
      </c>
      <c r="HD251" s="10">
        <f>VLOOKUP($EG251,Data!$B:$CP,Daily!HD$10,0)</f>
      </c>
      <c r="HE251" s="10">
        <f>VLOOKUP($EG251,Data!$B:$CP,Daily!HE$10,0)</f>
      </c>
      <c r="HF251" s="10">
        <f>VLOOKUP($EG251,Data!$B:$CP,Daily!HF$10,0)</f>
      </c>
      <c r="HG251" s="10">
        <f>VLOOKUP($EG251,Data!$B:$CP,Daily!HG$10,0)</f>
      </c>
      <c r="HH251" s="10">
        <f>VLOOKUP($EG251,Data!$B:$CP,Daily!HH$10,0)</f>
      </c>
      <c r="HI251" s="10">
        <f>VLOOKUP($EG251,Data!$B:$CP,Daily!HI$10,0)</f>
      </c>
      <c r="HJ251" s="10">
        <f>VLOOKUP($EG251,Data!$B:$CP,Daily!HJ$10,0)</f>
      </c>
      <c r="HK251" s="10">
        <f>VLOOKUP($EG251,Data!$B:$CP,Daily!HK$10,0)</f>
      </c>
      <c r="HL251" s="10">
        <f>VLOOKUP($EG251,Data!$B:$CP,Daily!HL$10,0)</f>
      </c>
      <c r="HM251" s="10">
        <f>VLOOKUP($EG251,Data!$B:$CP,Daily!HM$10,0)</f>
      </c>
      <c r="HN251" s="10">
        <f>VLOOKUP($EG251,Data!$B:$CP,Daily!HN$10,0)</f>
      </c>
      <c r="HO251" s="10">
        <f>VLOOKUP($EG251,Data!$B:$CP,Daily!HO$10,0)</f>
      </c>
      <c r="HP251" s="10">
        <f>VLOOKUP($EG251,Data!$B:$CP,Daily!HP$10,0)</f>
      </c>
      <c r="HQ251" s="10">
        <f>VLOOKUP($EG251,Data!$B:$CP,Daily!HQ$10,0)</f>
      </c>
      <c r="HR251" s="10">
        <f>VLOOKUP($EG251,Data!$B:$CP,Daily!HR$10,0)</f>
      </c>
      <c r="HS251" s="10">
        <f>VLOOKUP($EG251,Data!$B:$CP,Daily!HS$10,0)</f>
      </c>
      <c r="HT251" s="10">
        <f>VLOOKUP($EG251,Data!$B:$CP,Daily!HT$10,0)</f>
      </c>
      <c r="HU251" s="17"/>
      <c r="HV251" s="10">
        <f t="shared" si="3484"/>
      </c>
      <c r="HW251" s="10">
        <f t="shared" si="3485"/>
      </c>
      <c r="HX251" s="10">
        <f t="shared" si="3486"/>
      </c>
      <c r="HY251" s="10">
        <f t="shared" si="3487"/>
      </c>
      <c r="HZ251" s="10">
        <f t="shared" si="3488"/>
      </c>
      <c r="IA251" s="55"/>
      <c r="IB251" s="11">
        <f t="shared" si="3489"/>
      </c>
      <c r="IC251" s="11">
        <f t="shared" si="3492"/>
      </c>
      <c r="ID251" s="11">
        <f t="shared" si="3493"/>
      </c>
      <c r="IE251" s="35"/>
      <c r="IF251" s="9"/>
      <c r="IG251" s="9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7"/>
      <c r="LU251" s="10"/>
      <c r="LV251" s="10"/>
      <c r="LW251" s="10"/>
      <c r="LX251" s="10"/>
      <c r="LY251" s="10"/>
      <c r="LZ251" s="55"/>
      <c r="MA251" s="11"/>
      <c r="MB251" s="11"/>
      <c r="MC251" s="11"/>
    </row>
    <row r="252" spans="2:342" x14ac:dyDescent="0.25">
      <c r="D252" s="232" t="str">
        <f>MID(Data!C648,13,45)</f>
      </c>
      <c r="E252" s="231"/>
      <c r="F252" s="228"/>
      <c r="G252" s="228"/>
      <c r="H252" s="140"/>
      <c r="I252" s="228"/>
      <c r="J252" s="140"/>
      <c r="K252" s="137"/>
      <c r="L252" s="139"/>
      <c r="M252" s="136"/>
      <c r="N252" s="226">
        <f t="shared" si="3479"/>
      </c>
      <c r="O252" s="226">
        <f t="shared" si="3480"/>
      </c>
      <c r="P252" s="98">
        <f t="shared" si="3481"/>
      </c>
      <c r="Q252" s="226">
        <f t="shared" si="3482"/>
      </c>
      <c r="R252" s="71">
        <f t="shared" si="3483"/>
      </c>
      <c r="S252" s="62"/>
      <c r="T252" s="64"/>
      <c r="U252" s="136"/>
      <c r="V252" s="228"/>
      <c r="W252" s="228"/>
      <c r="X252" s="140"/>
      <c r="Y252" s="228"/>
      <c r="Z252" s="140"/>
      <c r="AA252" s="137">
        <v>1.4283789529725279E-2</v>
      </c>
      <c r="AB252" s="139"/>
      <c r="AC252" s="60"/>
      <c r="AI252" s="9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8"/>
      <c r="DW252" s="10"/>
      <c r="DX252" s="10"/>
      <c r="DY252" s="10"/>
      <c r="DZ252" s="10"/>
      <c r="EA252" s="10"/>
      <c r="EB252" s="18"/>
      <c r="EC252" s="11"/>
      <c r="ED252" s="11"/>
      <c r="EE252" s="11"/>
      <c r="EF252" s="16"/>
      <c r="EG252" s="9" t="str">
        <f>Data!B648</f>
      </c>
      <c r="EH252" s="9" t="str">
        <f>Data!C648</f>
      </c>
      <c r="EI252" s="10">
        <f>VLOOKUP($EG252,Data!$B:$CP,Daily!EI$10,0)</f>
      </c>
      <c r="EJ252" s="10">
        <f>VLOOKUP($EG252,Data!$B:$CP,Daily!EJ$10,0)</f>
      </c>
      <c r="EK252" s="10">
        <f>VLOOKUP($EG252,Data!$B:$CP,Daily!EK$10,0)</f>
      </c>
      <c r="EL252" s="10">
        <f>VLOOKUP($EG252,Data!$B:$CP,Daily!EL$10,0)</f>
      </c>
      <c r="EM252" s="10">
        <f>VLOOKUP($EG252,Data!$B:$CP,Daily!EM$10,0)</f>
      </c>
      <c r="EN252" s="10">
        <f>VLOOKUP($EG252,Data!$B:$CP,Daily!EN$10,0)</f>
      </c>
      <c r="EO252" s="10">
        <f>VLOOKUP($EG252,Data!$B:$CP,Daily!EO$10,0)</f>
      </c>
      <c r="EP252" s="10">
        <f>VLOOKUP($EG252,Data!$B:$CP,Daily!EP$10,0)</f>
      </c>
      <c r="EQ252" s="10">
        <f>VLOOKUP($EG252,Data!$B:$CP,Daily!EQ$10,0)</f>
      </c>
      <c r="ER252" s="10">
        <f>VLOOKUP($EG252,Data!$B:$CP,Daily!ER$10,0)</f>
      </c>
      <c r="ES252" s="10">
        <f>VLOOKUP($EG252,Data!$B:$CP,Daily!ES$10,0)</f>
      </c>
      <c r="ET252" s="10">
        <f>VLOOKUP($EG252,Data!$B:$CP,Daily!ET$10,0)</f>
      </c>
      <c r="EU252" s="10">
        <f>VLOOKUP($EG252,Data!$B:$CP,Daily!EU$10,0)</f>
      </c>
      <c r="EV252" s="10">
        <f>VLOOKUP($EG252,Data!$B:$CP,Daily!EV$10,0)</f>
      </c>
      <c r="EW252" s="10">
        <f>VLOOKUP($EG252,Data!$B:$CP,Daily!EW$10,0)</f>
      </c>
      <c r="EX252" s="10">
        <f>VLOOKUP($EG252,Data!$B:$CP,Daily!EX$10,0)</f>
      </c>
      <c r="EY252" s="10">
        <f>VLOOKUP($EG252,Data!$B:$CP,Daily!EY$10,0)</f>
      </c>
      <c r="EZ252" s="10">
        <f>VLOOKUP($EG252,Data!$B:$CP,Daily!EZ$10,0)</f>
      </c>
      <c r="FA252" s="10">
        <f>VLOOKUP($EG252,Data!$B:$CP,Daily!FA$10,0)</f>
      </c>
      <c r="FB252" s="10">
        <f>VLOOKUP($EG252,Data!$B:$CP,Daily!FB$10,0)</f>
      </c>
      <c r="FC252" s="10">
        <f>VLOOKUP($EG252,Data!$B:$CP,Daily!FC$10,0)</f>
      </c>
      <c r="FD252" s="10">
        <f>VLOOKUP($EG252,Data!$B:$CP,Daily!FD$10,0)</f>
      </c>
      <c r="FE252" s="10">
        <f>VLOOKUP($EG252,Data!$B:$CP,Daily!FE$10,0)</f>
      </c>
      <c r="FF252" s="10">
        <f>VLOOKUP($EG252,Data!$B:$CP,Daily!FF$10,0)</f>
      </c>
      <c r="FG252" s="10">
        <f>VLOOKUP($EG252,Data!$B:$CP,Daily!FG$10,0)</f>
      </c>
      <c r="FH252" s="10">
        <f>VLOOKUP($EG252,Data!$B:$CP,Daily!FH$10,0)</f>
      </c>
      <c r="FI252" s="10">
        <f>VLOOKUP($EG252,Data!$B:$CP,Daily!FI$10,0)</f>
      </c>
      <c r="FJ252" s="10">
        <f>VLOOKUP($EG252,Data!$B:$CP,Daily!FJ$10,0)</f>
      </c>
      <c r="FK252" s="10">
        <f>VLOOKUP($EG252,Data!$B:$CP,Daily!FK$10,0)</f>
      </c>
      <c r="FL252" s="10">
        <f>VLOOKUP($EG252,Data!$B:$CP,Daily!FL$10,0)</f>
      </c>
      <c r="FM252" s="10">
        <f>VLOOKUP($EG252,Data!$B:$CP,Daily!FM$10,0)</f>
      </c>
      <c r="FN252" s="10">
        <f>VLOOKUP($EG252,Data!$B:$CP,Daily!FN$10,0)</f>
      </c>
      <c r="FO252" s="10">
        <f>VLOOKUP($EG252,Data!$B:$CP,Daily!FO$10,0)</f>
      </c>
      <c r="FP252" s="10">
        <f>VLOOKUP($EG252,Data!$B:$CP,Daily!FP$10,0)</f>
      </c>
      <c r="FQ252" s="10">
        <f>VLOOKUP($EG252,Data!$B:$CP,Daily!FQ$10,0)</f>
      </c>
      <c r="FR252" s="10">
        <f>VLOOKUP($EG252,Data!$B:$CP,Daily!FR$10,0)</f>
      </c>
      <c r="FS252" s="10">
        <f>VLOOKUP($EG252,Data!$B:$CP,Daily!FS$10,0)</f>
      </c>
      <c r="FT252" s="10">
        <f>VLOOKUP($EG252,Data!$B:$CP,Daily!FT$10,0)</f>
      </c>
      <c r="FU252" s="10">
        <f>VLOOKUP($EG252,Data!$B:$CP,Daily!FU$10,0)</f>
      </c>
      <c r="FV252" s="10">
        <f>VLOOKUP($EG252,Data!$B:$CP,Daily!FV$10,0)</f>
      </c>
      <c r="FW252" s="10">
        <f>VLOOKUP($EG252,Data!$B:$CP,Daily!FW$10,0)</f>
      </c>
      <c r="FX252" s="10">
        <f>VLOOKUP($EG252,Data!$B:$CP,Daily!FX$10,0)</f>
      </c>
      <c r="FY252" s="10">
        <f>VLOOKUP($EG252,Data!$B:$CP,Daily!FY$10,0)</f>
      </c>
      <c r="FZ252" s="10">
        <f>VLOOKUP($EG252,Data!$B:$CP,Daily!FZ$10,0)</f>
      </c>
      <c r="GA252" s="10">
        <f>VLOOKUP($EG252,Data!$B:$CP,Daily!GA$10,0)</f>
      </c>
      <c r="GB252" s="10">
        <f>VLOOKUP($EG252,Data!$B:$CP,Daily!GB$10,0)</f>
      </c>
      <c r="GC252" s="10">
        <f>VLOOKUP($EG252,Data!$B:$CP,Daily!GC$10,0)</f>
      </c>
      <c r="GD252" s="10">
        <f>VLOOKUP($EG252,Data!$B:$CP,Daily!GD$10,0)</f>
      </c>
      <c r="GE252" s="10">
        <f>VLOOKUP($EG252,Data!$B:$CP,Daily!GE$10,0)</f>
      </c>
      <c r="GF252" s="10">
        <f>VLOOKUP($EG252,Data!$B:$CP,Daily!GF$10,0)</f>
      </c>
      <c r="GG252" s="10">
        <f>VLOOKUP($EG252,Data!$B:$CP,Daily!GG$10,0)</f>
      </c>
      <c r="GH252" s="10">
        <f>VLOOKUP($EG252,Data!$B:$CP,Daily!GH$10,0)</f>
      </c>
      <c r="GI252" s="10">
        <f>VLOOKUP($EG252,Data!$B:$CP,Daily!GI$10,0)</f>
      </c>
      <c r="GJ252" s="10">
        <f>VLOOKUP($EG252,Data!$B:$CP,Daily!GJ$10,0)</f>
      </c>
      <c r="GK252" s="10">
        <f>VLOOKUP($EG252,Data!$B:$CP,Daily!GK$10,0)</f>
      </c>
      <c r="GL252" s="10">
        <f>VLOOKUP($EG252,Data!$B:$CP,Daily!GL$10,0)</f>
      </c>
      <c r="GM252" s="10">
        <f>VLOOKUP($EG252,Data!$B:$CP,Daily!GM$10,0)</f>
      </c>
      <c r="GN252" s="10">
        <f>VLOOKUP($EG252,Data!$B:$CP,Daily!GN$10,0)</f>
      </c>
      <c r="GO252" s="10">
        <f>VLOOKUP($EG252,Data!$B:$CP,Daily!GO$10,0)</f>
      </c>
      <c r="GP252" s="10">
        <f>VLOOKUP($EG252,Data!$B:$CP,Daily!GP$10,0)</f>
      </c>
      <c r="GQ252" s="10">
        <f>VLOOKUP($EG252,Data!$B:$CP,Daily!GQ$10,0)</f>
      </c>
      <c r="GR252" s="10">
        <f>VLOOKUP($EG252,Data!$B:$CP,Daily!GR$10,0)</f>
      </c>
      <c r="GS252" s="10">
        <f>VLOOKUP($EG252,Data!$B:$CP,Daily!GS$10,0)</f>
      </c>
      <c r="GT252" s="10">
        <f>VLOOKUP($EG252,Data!$B:$CP,Daily!GT$10,0)</f>
      </c>
      <c r="GU252" s="10">
        <f>VLOOKUP($EG252,Data!$B:$CP,Daily!GU$10,0)</f>
      </c>
      <c r="GV252" s="10">
        <f>VLOOKUP($EG252,Data!$B:$CP,Daily!GV$10,0)</f>
      </c>
      <c r="GW252" s="10">
        <f>VLOOKUP($EG252,Data!$B:$CP,Daily!GW$10,0)</f>
      </c>
      <c r="GX252" s="10">
        <f>VLOOKUP($EG252,Data!$B:$CP,Daily!GX$10,0)</f>
      </c>
      <c r="GY252" s="10">
        <f>VLOOKUP($EG252,Data!$B:$CP,Daily!GY$10,0)</f>
      </c>
      <c r="GZ252" s="10">
        <f>VLOOKUP($EG252,Data!$B:$CP,Daily!GZ$10,0)</f>
      </c>
      <c r="HA252" s="10">
        <f>VLOOKUP($EG252,Data!$B:$CP,Daily!HA$10,0)</f>
      </c>
      <c r="HB252" s="10">
        <f>VLOOKUP($EG252,Data!$B:$CP,Daily!HB$10,0)</f>
      </c>
      <c r="HC252" s="10">
        <f>VLOOKUP($EG252,Data!$B:$CP,Daily!HC$10,0)</f>
      </c>
      <c r="HD252" s="10">
        <f>VLOOKUP($EG252,Data!$B:$CP,Daily!HD$10,0)</f>
      </c>
      <c r="HE252" s="10">
        <f>VLOOKUP($EG252,Data!$B:$CP,Daily!HE$10,0)</f>
      </c>
      <c r="HF252" s="10">
        <f>VLOOKUP($EG252,Data!$B:$CP,Daily!HF$10,0)</f>
      </c>
      <c r="HG252" s="10">
        <f>VLOOKUP($EG252,Data!$B:$CP,Daily!HG$10,0)</f>
      </c>
      <c r="HH252" s="10">
        <f>VLOOKUP($EG252,Data!$B:$CP,Daily!HH$10,0)</f>
      </c>
      <c r="HI252" s="10">
        <f>VLOOKUP($EG252,Data!$B:$CP,Daily!HI$10,0)</f>
      </c>
      <c r="HJ252" s="10">
        <f>VLOOKUP($EG252,Data!$B:$CP,Daily!HJ$10,0)</f>
      </c>
      <c r="HK252" s="10">
        <f>VLOOKUP($EG252,Data!$B:$CP,Daily!HK$10,0)</f>
      </c>
      <c r="HL252" s="10">
        <f>VLOOKUP($EG252,Data!$B:$CP,Daily!HL$10,0)</f>
      </c>
      <c r="HM252" s="10">
        <f>VLOOKUP($EG252,Data!$B:$CP,Daily!HM$10,0)</f>
      </c>
      <c r="HN252" s="10">
        <f>VLOOKUP($EG252,Data!$B:$CP,Daily!HN$10,0)</f>
      </c>
      <c r="HO252" s="10">
        <f>VLOOKUP($EG252,Data!$B:$CP,Daily!HO$10,0)</f>
      </c>
      <c r="HP252" s="10">
        <f>VLOOKUP($EG252,Data!$B:$CP,Daily!HP$10,0)</f>
      </c>
      <c r="HQ252" s="10">
        <f>VLOOKUP($EG252,Data!$B:$CP,Daily!HQ$10,0)</f>
      </c>
      <c r="HR252" s="10">
        <f>VLOOKUP($EG252,Data!$B:$CP,Daily!HR$10,0)</f>
      </c>
      <c r="HS252" s="10">
        <f>VLOOKUP($EG252,Data!$B:$CP,Daily!HS$10,0)</f>
      </c>
      <c r="HT252" s="10">
        <f>VLOOKUP($EG252,Data!$B:$CP,Daily!HT$10,0)</f>
      </c>
      <c r="HU252" s="17"/>
      <c r="HV252" s="10">
        <f t="shared" si="3484"/>
      </c>
      <c r="HW252" s="10">
        <f t="shared" si="3485"/>
      </c>
      <c r="HX252" s="10">
        <f t="shared" si="3486"/>
      </c>
      <c r="HY252" s="10">
        <f t="shared" si="3487"/>
      </c>
      <c r="HZ252" s="10">
        <f t="shared" si="3488"/>
      </c>
      <c r="IA252" s="55"/>
      <c r="IB252" s="11">
        <f t="shared" si="3489"/>
      </c>
      <c r="IC252" s="11">
        <f t="shared" si="3492"/>
      </c>
      <c r="ID252" s="11">
        <f t="shared" si="3493"/>
      </c>
      <c r="IE252" s="16"/>
      <c r="IF252" s="9"/>
      <c r="IG252" s="9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U252" s="10"/>
      <c r="LV252" s="10"/>
      <c r="LW252" s="10"/>
      <c r="LX252" s="10"/>
      <c r="LY252" s="10"/>
      <c r="LZ252" s="55"/>
      <c r="MA252" s="11"/>
      <c r="MB252" s="11"/>
      <c r="MC252" s="11"/>
    </row>
    <row r="253" spans="2:342" x14ac:dyDescent="0.25">
      <c r="D253" s="83" t="s">
        <v>983</v>
      </c>
      <c r="E253" s="81"/>
      <c r="F253" s="79"/>
      <c r="G253" s="79"/>
      <c r="H253" s="80"/>
      <c r="I253" s="79"/>
      <c r="J253" s="80"/>
      <c r="K253" s="79"/>
      <c r="L253" s="79"/>
      <c r="M253" s="81"/>
      <c r="N253" s="79"/>
      <c r="O253" s="79"/>
      <c r="P253" s="79"/>
      <c r="Q253" s="79"/>
      <c r="R253" s="79"/>
      <c r="S253" s="79"/>
      <c r="T253" s="79"/>
      <c r="U253" s="81"/>
      <c r="V253" s="79"/>
      <c r="W253" s="79"/>
      <c r="X253" s="79"/>
      <c r="Y253" s="79"/>
      <c r="Z253" s="79"/>
      <c r="AA253" s="79"/>
      <c r="AB253" s="77"/>
      <c r="AC253" s="60"/>
    </row>
    <row r="254" spans="2:342" x14ac:dyDescent="0.25">
      <c r="D254" s="232" t="str">
        <f>MID(Data!C682,13,45)</f>
      </c>
      <c r="E254" s="104"/>
      <c r="F254" s="226"/>
      <c r="G254" s="226"/>
      <c r="H254" s="98"/>
      <c r="I254" s="226"/>
      <c r="J254" s="71"/>
      <c r="K254" s="92"/>
      <c r="L254" s="64"/>
      <c r="M254" s="67"/>
      <c r="N254" s="226"/>
      <c r="O254" s="226"/>
      <c r="P254" s="98"/>
      <c r="Q254" s="226"/>
      <c r="R254" s="71"/>
      <c r="S254" s="62"/>
      <c r="T254" s="64"/>
      <c r="U254" s="67" t="str">
        <f>VLOOKUP($D254,'Metric Nature'!$C:$D,2,0)&amp;IF(($V254&lt;(LY254)),"Below",IF(($V254&gt;(LX254)),"Above","Within"))</f>
      </c>
      <c r="V254" s="226">
        <f>LS254</f>
      </c>
      <c r="W254" s="226">
        <f t="shared" ref="W254:W258" si="3494">MB254</f>
      </c>
      <c r="X254" s="98">
        <f t="shared" ref="X254:X258" si="3495">IFERROR(((V254-W254)/W254),0)</f>
      </c>
      <c r="Y254" s="226">
        <f t="shared" ref="Y254:Y258" si="3496">MC254</f>
      </c>
      <c r="Z254" s="71">
        <f t="shared" ref="Z254:Z258" si="3497">IFERROR(((V254-Y254)/Y254),0)</f>
      </c>
      <c r="AA254" s="62">
        <v>4.2186115430498175E-2</v>
      </c>
      <c r="AB254" s="148"/>
      <c r="AC254" s="1"/>
      <c r="AD254" s="1"/>
      <c r="AE254" s="1"/>
      <c r="AF254" s="1"/>
      <c r="AG254" s="1"/>
      <c r="AH254" s="1"/>
      <c r="AI254" s="9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7"/>
      <c r="DW254" s="10"/>
      <c r="DX254" s="10"/>
      <c r="DY254" s="10"/>
      <c r="DZ254" s="10"/>
      <c r="EA254" s="10"/>
      <c r="EB254" s="18"/>
      <c r="EC254" s="11"/>
      <c r="ED254" s="11"/>
      <c r="EE254" s="11"/>
      <c r="EF254" s="16"/>
      <c r="EG254" s="9"/>
      <c r="EH254" s="9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7"/>
      <c r="HV254" s="10"/>
      <c r="HW254" s="10"/>
      <c r="HX254" s="10"/>
      <c r="HY254" s="10"/>
      <c r="HZ254" s="10"/>
      <c r="IA254" s="54"/>
      <c r="IB254" s="11"/>
      <c r="IC254" s="11"/>
      <c r="ID254" s="11"/>
      <c r="IE254" s="16"/>
      <c r="IF254" s="9" t="str">
        <f>Data!B682</f>
      </c>
      <c r="IG254" s="9" t="str">
        <f>Data!C682</f>
      </c>
      <c r="IH254" s="10">
        <f>VLOOKUP($IF254,Data!$B:$CP,Daily!IH$10,0)</f>
      </c>
      <c r="II254" s="10">
        <f>VLOOKUP($IF254,Data!$B:$CP,Daily!II$10,0)</f>
      </c>
      <c r="IJ254" s="10">
        <f>VLOOKUP($IF254,Data!$B:$CP,Daily!IJ$10,0)</f>
      </c>
      <c r="IK254" s="10">
        <f>VLOOKUP($IF254,Data!$B:$CP,Daily!IK$10,0)</f>
      </c>
      <c r="IL254" s="10">
        <f>VLOOKUP($IF254,Data!$B:$CP,Daily!IL$10,0)</f>
      </c>
      <c r="IM254" s="10">
        <f>VLOOKUP($IF254,Data!$B:$CP,Daily!IM$10,0)</f>
      </c>
      <c r="IN254" s="10">
        <f>VLOOKUP($IF254,Data!$B:$CP,Daily!IN$10,0)</f>
      </c>
      <c r="IO254" s="10">
        <f>VLOOKUP($IF254,Data!$B:$CP,Daily!IO$10,0)</f>
      </c>
      <c r="IP254" s="10">
        <f>VLOOKUP($IF254,Data!$B:$CP,Daily!IP$10,0)</f>
      </c>
      <c r="IQ254" s="10">
        <f>VLOOKUP($IF254,Data!$B:$CP,Daily!IQ$10,0)</f>
      </c>
      <c r="IR254" s="10">
        <f>VLOOKUP($IF254,Data!$B:$CP,Daily!IR$10,0)</f>
      </c>
      <c r="IS254" s="10">
        <f>VLOOKUP($IF254,Data!$B:$CP,Daily!IS$10,0)</f>
      </c>
      <c r="IT254" s="10">
        <f>VLOOKUP($IF254,Data!$B:$CP,Daily!IT$10,0)</f>
      </c>
      <c r="IU254" s="10">
        <f>VLOOKUP($IF254,Data!$B:$CP,Daily!IU$10,0)</f>
      </c>
      <c r="IV254" s="10">
        <f>VLOOKUP($IF254,Data!$B:$CP,Daily!IV$10,0)</f>
      </c>
      <c r="IW254" s="10">
        <f>VLOOKUP($IF254,Data!$B:$CP,Daily!IW$10,0)</f>
      </c>
      <c r="IX254" s="10">
        <f>VLOOKUP($IF254,Data!$B:$CP,Daily!IX$10,0)</f>
      </c>
      <c r="IY254" s="10">
        <f>VLOOKUP($IF254,Data!$B:$CP,Daily!IY$10,0)</f>
      </c>
      <c r="IZ254" s="10">
        <f>VLOOKUP($IF254,Data!$B:$CP,Daily!IZ$10,0)</f>
      </c>
      <c r="JA254" s="10">
        <f>VLOOKUP($IF254,Data!$B:$CP,Daily!JA$10,0)</f>
      </c>
      <c r="JB254" s="10">
        <f>VLOOKUP($IF254,Data!$B:$CP,Daily!JB$10,0)</f>
      </c>
      <c r="JC254" s="10">
        <f>VLOOKUP($IF254,Data!$B:$CP,Daily!JC$10,0)</f>
      </c>
      <c r="JD254" s="10">
        <f>VLOOKUP($IF254,Data!$B:$CP,Daily!JD$10,0)</f>
      </c>
      <c r="JE254" s="10">
        <f>VLOOKUP($IF254,Data!$B:$CP,Daily!JE$10,0)</f>
      </c>
      <c r="JF254" s="10">
        <f>VLOOKUP($IF254,Data!$B:$CP,Daily!JF$10,0)</f>
      </c>
      <c r="JG254" s="10">
        <f>VLOOKUP($IF254,Data!$B:$CP,Daily!JG$10,0)</f>
      </c>
      <c r="JH254" s="10">
        <f>VLOOKUP($IF254,Data!$B:$CP,Daily!JH$10,0)</f>
      </c>
      <c r="JI254" s="10">
        <f>VLOOKUP($IF254,Data!$B:$CP,Daily!JI$10,0)</f>
      </c>
      <c r="JJ254" s="10">
        <f>VLOOKUP($IF254,Data!$B:$CP,Daily!JJ$10,0)</f>
      </c>
      <c r="JK254" s="10">
        <f>VLOOKUP($IF254,Data!$B:$CP,Daily!JK$10,0)</f>
      </c>
      <c r="JL254" s="10">
        <f>VLOOKUP($IF254,Data!$B:$CP,Daily!JL$10,0)</f>
      </c>
      <c r="JM254" s="10">
        <f>VLOOKUP($IF254,Data!$B:$CP,Daily!JM$10,0)</f>
      </c>
      <c r="JN254" s="10">
        <f>VLOOKUP($IF254,Data!$B:$CP,Daily!JN$10,0)</f>
      </c>
      <c r="JO254" s="10">
        <f>VLOOKUP($IF254,Data!$B:$CP,Daily!JO$10,0)</f>
      </c>
      <c r="JP254" s="10">
        <f>VLOOKUP($IF254,Data!$B:$CP,Daily!JP$10,0)</f>
      </c>
      <c r="JQ254" s="10">
        <f>VLOOKUP($IF254,Data!$B:$CP,Daily!JQ$10,0)</f>
      </c>
      <c r="JR254" s="10">
        <f>VLOOKUP($IF254,Data!$B:$CP,Daily!JR$10,0)</f>
      </c>
      <c r="JS254" s="10">
        <f>VLOOKUP($IF254,Data!$B:$CP,Daily!JS$10,0)</f>
      </c>
      <c r="JT254" s="10">
        <f>VLOOKUP($IF254,Data!$B:$CP,Daily!JT$10,0)</f>
      </c>
      <c r="JU254" s="10">
        <f>VLOOKUP($IF254,Data!$B:$CP,Daily!JU$10,0)</f>
      </c>
      <c r="JV254" s="10">
        <f>VLOOKUP($IF254,Data!$B:$CP,Daily!JV$10,0)</f>
      </c>
      <c r="JW254" s="10">
        <f>VLOOKUP($IF254,Data!$B:$CP,Daily!JW$10,0)</f>
      </c>
      <c r="JX254" s="10">
        <f>VLOOKUP($IF254,Data!$B:$CP,Daily!JX$10,0)</f>
      </c>
      <c r="JY254" s="10">
        <f>VLOOKUP($IF254,Data!$B:$CP,Daily!JY$10,0)</f>
      </c>
      <c r="JZ254" s="10">
        <f>VLOOKUP($IF254,Data!$B:$CP,Daily!JZ$10,0)</f>
      </c>
      <c r="KA254" s="10">
        <f>VLOOKUP($IF254,Data!$B:$CP,Daily!KA$10,0)</f>
      </c>
      <c r="KB254" s="10">
        <f>VLOOKUP($IF254,Data!$B:$CP,Daily!KB$10,0)</f>
      </c>
      <c r="KC254" s="10">
        <f>VLOOKUP($IF254,Data!$B:$CP,Daily!KC$10,0)</f>
      </c>
      <c r="KD254" s="10">
        <f>VLOOKUP($IF254,Data!$B:$CP,Daily!KD$10,0)</f>
      </c>
      <c r="KE254" s="10">
        <f>VLOOKUP($IF254,Data!$B:$CP,Daily!KE$10,0)</f>
      </c>
      <c r="KF254" s="10">
        <f>VLOOKUP($IF254,Data!$B:$CP,Daily!KF$10,0)</f>
      </c>
      <c r="KG254" s="10">
        <f>VLOOKUP($IF254,Data!$B:$CP,Daily!KG$10,0)</f>
      </c>
      <c r="KH254" s="10">
        <f>VLOOKUP($IF254,Data!$B:$CP,Daily!KH$10,0)</f>
      </c>
      <c r="KI254" s="10">
        <f>VLOOKUP($IF254,Data!$B:$CP,Daily!KI$10,0)</f>
      </c>
      <c r="KJ254" s="10">
        <f>VLOOKUP($IF254,Data!$B:$CP,Daily!KJ$10,0)</f>
      </c>
      <c r="KK254" s="10">
        <f>VLOOKUP($IF254,Data!$B:$CP,Daily!KK$10,0)</f>
      </c>
      <c r="KL254" s="10">
        <f>VLOOKUP($IF254,Data!$B:$CP,Daily!KL$10,0)</f>
      </c>
      <c r="KM254" s="10">
        <f>VLOOKUP($IF254,Data!$B:$CP,Daily!KM$10,0)</f>
      </c>
      <c r="KN254" s="10">
        <f>VLOOKUP($IF254,Data!$B:$CP,Daily!KN$10,0)</f>
      </c>
      <c r="KO254" s="10">
        <f>VLOOKUP($IF254,Data!$B:$CP,Daily!KO$10,0)</f>
      </c>
      <c r="KP254" s="10">
        <f>VLOOKUP($IF254,Data!$B:$CP,Daily!KP$10,0)</f>
      </c>
      <c r="KQ254" s="10">
        <f>VLOOKUP($IF254,Data!$B:$CP,Daily!KQ$10,0)</f>
      </c>
      <c r="KR254" s="10">
        <f>VLOOKUP($IF254,Data!$B:$CP,Daily!KR$10,0)</f>
      </c>
      <c r="KS254" s="10">
        <f>VLOOKUP($IF254,Data!$B:$CP,Daily!KS$10,0)</f>
      </c>
      <c r="KT254" s="10">
        <f>VLOOKUP($IF254,Data!$B:$CP,Daily!KT$10,0)</f>
      </c>
      <c r="KU254" s="10">
        <f>VLOOKUP($IF254,Data!$B:$CP,Daily!KU$10,0)</f>
      </c>
      <c r="KV254" s="10">
        <f>VLOOKUP($IF254,Data!$B:$CP,Daily!KV$10,0)</f>
      </c>
      <c r="KW254" s="10">
        <f>VLOOKUP($IF254,Data!$B:$CP,Daily!KW$10,0)</f>
      </c>
      <c r="KX254" s="10">
        <f>VLOOKUP($IF254,Data!$B:$CP,Daily!KX$10,0)</f>
      </c>
      <c r="KY254" s="10">
        <f>VLOOKUP($IF254,Data!$B:$CP,Daily!KY$10,0)</f>
      </c>
      <c r="KZ254" s="10">
        <f>VLOOKUP($IF254,Data!$B:$CP,Daily!KZ$10,0)</f>
      </c>
      <c r="LA254" s="10">
        <f>VLOOKUP($IF254,Data!$B:$CP,Daily!LA$10,0)</f>
      </c>
      <c r="LB254" s="10">
        <f>VLOOKUP($IF254,Data!$B:$CP,Daily!LB$10,0)</f>
      </c>
      <c r="LC254" s="10">
        <f>VLOOKUP($IF254,Data!$B:$CP,Daily!LC$10,0)</f>
      </c>
      <c r="LD254" s="10">
        <f>VLOOKUP($IF254,Data!$B:$CP,Daily!LD$10,0)</f>
      </c>
      <c r="LE254" s="10">
        <f>VLOOKUP($IF254,Data!$B:$CP,Daily!LE$10,0)</f>
      </c>
      <c r="LF254" s="10">
        <f>VLOOKUP($IF254,Data!$B:$CP,Daily!LF$10,0)</f>
      </c>
      <c r="LG254" s="10">
        <f>VLOOKUP($IF254,Data!$B:$CP,Daily!LG$10,0)</f>
      </c>
      <c r="LH254" s="10">
        <f>VLOOKUP($IF254,Data!$B:$CP,Daily!LH$10,0)</f>
      </c>
      <c r="LI254" s="10">
        <f>VLOOKUP($IF254,Data!$B:$CP,Daily!LI$10,0)</f>
      </c>
      <c r="LJ254" s="10">
        <f>VLOOKUP($IF254,Data!$B:$CP,Daily!LJ$10,0)</f>
      </c>
      <c r="LK254" s="10">
        <f>VLOOKUP($IF254,Data!$B:$CP,Daily!LK$10,0)</f>
      </c>
      <c r="LL254" s="10">
        <f>VLOOKUP($IF254,Data!$B:$CP,Daily!LL$10,0)</f>
      </c>
      <c r="LM254" s="10">
        <f>VLOOKUP($IF254,Data!$B:$CP,Daily!LM$10,0)</f>
      </c>
      <c r="LN254" s="10">
        <f>VLOOKUP($IF254,Data!$B:$CP,Daily!LN$10,0)</f>
      </c>
      <c r="LO254" s="10">
        <f>VLOOKUP($IF254,Data!$B:$CP,Daily!LO$10,0)</f>
      </c>
      <c r="LP254" s="10">
        <f>VLOOKUP($IF254,Data!$B:$CP,Daily!LP$10,0)</f>
      </c>
      <c r="LQ254" s="10">
        <f>VLOOKUP($IF254,Data!$B:$CP,Daily!LQ$10,0)</f>
      </c>
      <c r="LR254" s="10">
        <f>VLOOKUP($IF254,Data!$B:$CP,Daily!LR$10,0)</f>
      </c>
      <c r="LS254" s="10">
        <f>VLOOKUP($IF254,Data!$B:$CP,Daily!LS$10,0)</f>
      </c>
      <c r="LU254" s="10">
        <f t="shared" ref="LU254:LU258" si="3498">_xlfn.QUARTILE.INC($IH254:$LR254,1)</f>
      </c>
      <c r="LV254" s="10">
        <f t="shared" ref="LV254:LV258" si="3499">_xlfn.QUARTILE.INC($IH254:$LR254,3)</f>
      </c>
      <c r="LW254" s="10">
        <f t="shared" ref="LW254:LW258" si="3500">LV254-LU254</f>
      </c>
      <c r="LX254" s="10">
        <f>LV254+(1.25*LW254)</f>
      </c>
      <c r="LY254" s="10">
        <f>LU254-(1.25*LW254)</f>
      </c>
      <c r="LZ254" s="58"/>
      <c r="MA254" s="11">
        <f>_xlfn.STDEV.P(JL254:LS254)</f>
      </c>
      <c r="MB254" s="11">
        <f>AVERAGE(LL254:LR254)</f>
      </c>
      <c r="MC254" s="11">
        <f>AVERAGE(KO254:LR254)</f>
      </c>
      <c r="MD254" s="15"/>
    </row>
    <row r="255" spans="2:342" x14ac:dyDescent="0.25">
      <c r="D255" s="232" t="str">
        <f>MID(Data!C683,13,45)</f>
      </c>
      <c r="E255" s="104"/>
      <c r="F255" s="226"/>
      <c r="G255" s="226"/>
      <c r="H255" s="98"/>
      <c r="I255" s="226"/>
      <c r="J255" s="96"/>
      <c r="K255" s="71"/>
      <c r="L255" s="64"/>
      <c r="M255" s="67"/>
      <c r="N255" s="226"/>
      <c r="O255" s="226"/>
      <c r="P255" s="98"/>
      <c r="Q255" s="226"/>
      <c r="R255" s="96"/>
      <c r="S255" s="71"/>
      <c r="T255" s="64"/>
      <c r="U255" s="67" t="str">
        <f>VLOOKUP($D255,'Metric Nature'!$C:$D,2,0)&amp;IF(($V255&lt;(LY255)),"Below",IF(($V255&gt;(LX255)),"Above","Within"))</f>
      </c>
      <c r="V255" s="226">
        <f>LS255</f>
      </c>
      <c r="W255" s="226">
        <f t="shared" si="3494"/>
      </c>
      <c r="X255" s="98">
        <f t="shared" si="3495"/>
      </c>
      <c r="Y255" s="226">
        <f t="shared" si="3496"/>
      </c>
      <c r="Z255" s="96">
        <f t="shared" si="3497"/>
      </c>
      <c r="AA255" s="71">
        <f t="shared" ref="AA255" si="3501">MA255/AA$36</f>
      </c>
      <c r="AB255" s="64"/>
      <c r="AC255" s="60"/>
      <c r="AD255" s="3"/>
      <c r="AE255" s="3"/>
      <c r="AF255" s="3"/>
      <c r="AG255" s="3"/>
      <c r="AH255" s="3"/>
      <c r="AI255" s="9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8"/>
      <c r="DW255" s="10"/>
      <c r="DX255" s="10"/>
      <c r="DY255" s="10"/>
      <c r="DZ255" s="10"/>
      <c r="EA255" s="10"/>
      <c r="EB255" s="18"/>
      <c r="EC255" s="11"/>
      <c r="ED255" s="11"/>
      <c r="EE255" s="11"/>
      <c r="EF255" s="16"/>
      <c r="EG255" s="9"/>
      <c r="EH255" s="9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7"/>
      <c r="HV255" s="10"/>
      <c r="HW255" s="10"/>
      <c r="HX255" s="10"/>
      <c r="HY255" s="10"/>
      <c r="HZ255" s="10"/>
      <c r="IA255" s="55"/>
      <c r="IB255" s="11"/>
      <c r="IC255" s="11"/>
      <c r="ID255" s="11"/>
      <c r="IE255" s="16"/>
      <c r="IF255" s="9" t="str">
        <f>Data!B683</f>
      </c>
      <c r="IG255" s="9" t="str">
        <f>Data!C683</f>
      </c>
      <c r="IH255" s="10">
        <f>VLOOKUP($IF255,Data!$B:$CP,Daily!IH$10,0)</f>
      </c>
      <c r="II255" s="10">
        <f>VLOOKUP($IF255,Data!$B:$CP,Daily!II$10,0)</f>
      </c>
      <c r="IJ255" s="10">
        <f>VLOOKUP($IF255,Data!$B:$CP,Daily!IJ$10,0)</f>
      </c>
      <c r="IK255" s="10">
        <f>VLOOKUP($IF255,Data!$B:$CP,Daily!IK$10,0)</f>
      </c>
      <c r="IL255" s="10">
        <f>VLOOKUP($IF255,Data!$B:$CP,Daily!IL$10,0)</f>
      </c>
      <c r="IM255" s="10">
        <f>VLOOKUP($IF255,Data!$B:$CP,Daily!IM$10,0)</f>
      </c>
      <c r="IN255" s="10">
        <f>VLOOKUP($IF255,Data!$B:$CP,Daily!IN$10,0)</f>
      </c>
      <c r="IO255" s="10">
        <f>VLOOKUP($IF255,Data!$B:$CP,Daily!IO$10,0)</f>
      </c>
      <c r="IP255" s="10">
        <f>VLOOKUP($IF255,Data!$B:$CP,Daily!IP$10,0)</f>
      </c>
      <c r="IQ255" s="10">
        <f>VLOOKUP($IF255,Data!$B:$CP,Daily!IQ$10,0)</f>
      </c>
      <c r="IR255" s="10">
        <f>VLOOKUP($IF255,Data!$B:$CP,Daily!IR$10,0)</f>
      </c>
      <c r="IS255" s="10">
        <f>VLOOKUP($IF255,Data!$B:$CP,Daily!IS$10,0)</f>
      </c>
      <c r="IT255" s="10">
        <f>VLOOKUP($IF255,Data!$B:$CP,Daily!IT$10,0)</f>
      </c>
      <c r="IU255" s="10">
        <f>VLOOKUP($IF255,Data!$B:$CP,Daily!IU$10,0)</f>
      </c>
      <c r="IV255" s="10">
        <f>VLOOKUP($IF255,Data!$B:$CP,Daily!IV$10,0)</f>
      </c>
      <c r="IW255" s="10">
        <f>VLOOKUP($IF255,Data!$B:$CP,Daily!IW$10,0)</f>
      </c>
      <c r="IX255" s="10">
        <f>VLOOKUP($IF255,Data!$B:$CP,Daily!IX$10,0)</f>
      </c>
      <c r="IY255" s="10">
        <f>VLOOKUP($IF255,Data!$B:$CP,Daily!IY$10,0)</f>
      </c>
      <c r="IZ255" s="10">
        <f>VLOOKUP($IF255,Data!$B:$CP,Daily!IZ$10,0)</f>
      </c>
      <c r="JA255" s="10">
        <f>VLOOKUP($IF255,Data!$B:$CP,Daily!JA$10,0)</f>
      </c>
      <c r="JB255" s="10">
        <f>VLOOKUP($IF255,Data!$B:$CP,Daily!JB$10,0)</f>
      </c>
      <c r="JC255" s="10">
        <f>VLOOKUP($IF255,Data!$B:$CP,Daily!JC$10,0)</f>
      </c>
      <c r="JD255" s="10">
        <f>VLOOKUP($IF255,Data!$B:$CP,Daily!JD$10,0)</f>
      </c>
      <c r="JE255" s="10">
        <f>VLOOKUP($IF255,Data!$B:$CP,Daily!JE$10,0)</f>
      </c>
      <c r="JF255" s="10">
        <f>VLOOKUP($IF255,Data!$B:$CP,Daily!JF$10,0)</f>
      </c>
      <c r="JG255" s="10">
        <f>VLOOKUP($IF255,Data!$B:$CP,Daily!JG$10,0)</f>
      </c>
      <c r="JH255" s="10">
        <f>VLOOKUP($IF255,Data!$B:$CP,Daily!JH$10,0)</f>
      </c>
      <c r="JI255" s="10">
        <f>VLOOKUP($IF255,Data!$B:$CP,Daily!JI$10,0)</f>
      </c>
      <c r="JJ255" s="10">
        <f>VLOOKUP($IF255,Data!$B:$CP,Daily!JJ$10,0)</f>
      </c>
      <c r="JK255" s="10">
        <f>VLOOKUP($IF255,Data!$B:$CP,Daily!JK$10,0)</f>
      </c>
      <c r="JL255" s="10">
        <f>VLOOKUP($IF255,Data!$B:$CP,Daily!JL$10,0)</f>
      </c>
      <c r="JM255" s="10">
        <f>VLOOKUP($IF255,Data!$B:$CP,Daily!JM$10,0)</f>
      </c>
      <c r="JN255" s="10">
        <f>VLOOKUP($IF255,Data!$B:$CP,Daily!JN$10,0)</f>
      </c>
      <c r="JO255" s="10">
        <f>VLOOKUP($IF255,Data!$B:$CP,Daily!JO$10,0)</f>
      </c>
      <c r="JP255" s="10">
        <f>VLOOKUP($IF255,Data!$B:$CP,Daily!JP$10,0)</f>
      </c>
      <c r="JQ255" s="10">
        <f>VLOOKUP($IF255,Data!$B:$CP,Daily!JQ$10,0)</f>
      </c>
      <c r="JR255" s="10">
        <f>VLOOKUP($IF255,Data!$B:$CP,Daily!JR$10,0)</f>
      </c>
      <c r="JS255" s="10">
        <f>VLOOKUP($IF255,Data!$B:$CP,Daily!JS$10,0)</f>
      </c>
      <c r="JT255" s="10">
        <f>VLOOKUP($IF255,Data!$B:$CP,Daily!JT$10,0)</f>
      </c>
      <c r="JU255" s="10">
        <f>VLOOKUP($IF255,Data!$B:$CP,Daily!JU$10,0)</f>
      </c>
      <c r="JV255" s="10">
        <f>VLOOKUP($IF255,Data!$B:$CP,Daily!JV$10,0)</f>
      </c>
      <c r="JW255" s="10">
        <f>VLOOKUP($IF255,Data!$B:$CP,Daily!JW$10,0)</f>
      </c>
      <c r="JX255" s="10">
        <f>VLOOKUP($IF255,Data!$B:$CP,Daily!JX$10,0)</f>
      </c>
      <c r="JY255" s="10">
        <f>VLOOKUP($IF255,Data!$B:$CP,Daily!JY$10,0)</f>
      </c>
      <c r="JZ255" s="10">
        <f>VLOOKUP($IF255,Data!$B:$CP,Daily!JZ$10,0)</f>
      </c>
      <c r="KA255" s="10">
        <f>VLOOKUP($IF255,Data!$B:$CP,Daily!KA$10,0)</f>
      </c>
      <c r="KB255" s="10">
        <f>VLOOKUP($IF255,Data!$B:$CP,Daily!KB$10,0)</f>
      </c>
      <c r="KC255" s="10">
        <f>VLOOKUP($IF255,Data!$B:$CP,Daily!KC$10,0)</f>
      </c>
      <c r="KD255" s="10">
        <f>VLOOKUP($IF255,Data!$B:$CP,Daily!KD$10,0)</f>
      </c>
      <c r="KE255" s="10">
        <f>VLOOKUP($IF255,Data!$B:$CP,Daily!KE$10,0)</f>
      </c>
      <c r="KF255" s="10">
        <f>VLOOKUP($IF255,Data!$B:$CP,Daily!KF$10,0)</f>
      </c>
      <c r="KG255" s="10">
        <f>VLOOKUP($IF255,Data!$B:$CP,Daily!KG$10,0)</f>
      </c>
      <c r="KH255" s="10">
        <f>VLOOKUP($IF255,Data!$B:$CP,Daily!KH$10,0)</f>
      </c>
      <c r="KI255" s="10">
        <f>VLOOKUP($IF255,Data!$B:$CP,Daily!KI$10,0)</f>
      </c>
      <c r="KJ255" s="10">
        <f>VLOOKUP($IF255,Data!$B:$CP,Daily!KJ$10,0)</f>
      </c>
      <c r="KK255" s="10">
        <f>VLOOKUP($IF255,Data!$B:$CP,Daily!KK$10,0)</f>
      </c>
      <c r="KL255" s="10">
        <f>VLOOKUP($IF255,Data!$B:$CP,Daily!KL$10,0)</f>
      </c>
      <c r="KM255" s="10">
        <f>VLOOKUP($IF255,Data!$B:$CP,Daily!KM$10,0)</f>
      </c>
      <c r="KN255" s="10">
        <f>VLOOKUP($IF255,Data!$B:$CP,Daily!KN$10,0)</f>
      </c>
      <c r="KO255" s="10">
        <f>VLOOKUP($IF255,Data!$B:$CP,Daily!KO$10,0)</f>
      </c>
      <c r="KP255" s="10">
        <f>VLOOKUP($IF255,Data!$B:$CP,Daily!KP$10,0)</f>
      </c>
      <c r="KQ255" s="10">
        <f>VLOOKUP($IF255,Data!$B:$CP,Daily!KQ$10,0)</f>
      </c>
      <c r="KR255" s="10">
        <f>VLOOKUP($IF255,Data!$B:$CP,Daily!KR$10,0)</f>
      </c>
      <c r="KS255" s="10">
        <f>VLOOKUP($IF255,Data!$B:$CP,Daily!KS$10,0)</f>
      </c>
      <c r="KT255" s="10">
        <f>VLOOKUP($IF255,Data!$B:$CP,Daily!KT$10,0)</f>
      </c>
      <c r="KU255" s="10">
        <f>VLOOKUP($IF255,Data!$B:$CP,Daily!KU$10,0)</f>
      </c>
      <c r="KV255" s="10">
        <f>VLOOKUP($IF255,Data!$B:$CP,Daily!KV$10,0)</f>
      </c>
      <c r="KW255" s="10">
        <f>VLOOKUP($IF255,Data!$B:$CP,Daily!KW$10,0)</f>
      </c>
      <c r="KX255" s="10">
        <f>VLOOKUP($IF255,Data!$B:$CP,Daily!KX$10,0)</f>
      </c>
      <c r="KY255" s="10">
        <f>VLOOKUP($IF255,Data!$B:$CP,Daily!KY$10,0)</f>
      </c>
      <c r="KZ255" s="10">
        <f>VLOOKUP($IF255,Data!$B:$CP,Daily!KZ$10,0)</f>
      </c>
      <c r="LA255" s="10">
        <f>VLOOKUP($IF255,Data!$B:$CP,Daily!LA$10,0)</f>
      </c>
      <c r="LB255" s="10">
        <f>VLOOKUP($IF255,Data!$B:$CP,Daily!LB$10,0)</f>
      </c>
      <c r="LC255" s="10">
        <f>VLOOKUP($IF255,Data!$B:$CP,Daily!LC$10,0)</f>
      </c>
      <c r="LD255" s="10">
        <f>VLOOKUP($IF255,Data!$B:$CP,Daily!LD$10,0)</f>
      </c>
      <c r="LE255" s="10">
        <f>VLOOKUP($IF255,Data!$B:$CP,Daily!LE$10,0)</f>
      </c>
      <c r="LF255" s="10">
        <f>VLOOKUP($IF255,Data!$B:$CP,Daily!LF$10,0)</f>
      </c>
      <c r="LG255" s="10">
        <f>VLOOKUP($IF255,Data!$B:$CP,Daily!LG$10,0)</f>
      </c>
      <c r="LH255" s="10">
        <f>VLOOKUP($IF255,Data!$B:$CP,Daily!LH$10,0)</f>
      </c>
      <c r="LI255" s="10">
        <f>VLOOKUP($IF255,Data!$B:$CP,Daily!LI$10,0)</f>
      </c>
      <c r="LJ255" s="10">
        <f>VLOOKUP($IF255,Data!$B:$CP,Daily!LJ$10,0)</f>
      </c>
      <c r="LK255" s="10">
        <f>VLOOKUP($IF255,Data!$B:$CP,Daily!LK$10,0)</f>
      </c>
      <c r="LL255" s="10">
        <f>VLOOKUP($IF255,Data!$B:$CP,Daily!LL$10,0)</f>
      </c>
      <c r="LM255" s="10">
        <f>VLOOKUP($IF255,Data!$B:$CP,Daily!LM$10,0)</f>
      </c>
      <c r="LN255" s="10">
        <f>VLOOKUP($IF255,Data!$B:$CP,Daily!LN$10,0)</f>
      </c>
      <c r="LO255" s="10">
        <f>VLOOKUP($IF255,Data!$B:$CP,Daily!LO$10,0)</f>
      </c>
      <c r="LP255" s="10">
        <f>VLOOKUP($IF255,Data!$B:$CP,Daily!LP$10,0)</f>
      </c>
      <c r="LQ255" s="10">
        <f>VLOOKUP($IF255,Data!$B:$CP,Daily!LQ$10,0)</f>
      </c>
      <c r="LR255" s="10">
        <f>VLOOKUP($IF255,Data!$B:$CP,Daily!LR$10,0)</f>
      </c>
      <c r="LS255" s="10">
        <f>VLOOKUP($IF255,Data!$B:$CP,Daily!LS$10,0)</f>
      </c>
      <c r="LU255" s="10">
        <f t="shared" si="3498"/>
      </c>
      <c r="LV255" s="10">
        <f t="shared" si="3499"/>
      </c>
      <c r="LW255" s="10">
        <f t="shared" si="3500"/>
      </c>
      <c r="LX255" s="10">
        <f t="shared" ref="LX255:LX258" si="3502">LV255+(1.25*LW255)</f>
      </c>
      <c r="LY255" s="10">
        <f t="shared" ref="LY255:LY258" si="3503">LU255-(1.25*LW255)</f>
      </c>
      <c r="LZ255" s="58"/>
      <c r="MA255" s="11">
        <f t="shared" ref="MA255:MA258" si="3504">_xlfn.STDEV.P(JL255:LS255)</f>
      </c>
      <c r="MB255" s="11">
        <f t="shared" ref="MB255:MB258" si="3505">AVERAGE(LL255:LR255)</f>
      </c>
      <c r="MC255" s="11">
        <f t="shared" ref="MC255:MC258" si="3506">AVERAGE(KO255:LR255)</f>
      </c>
    </row>
    <row r="256" spans="2:342" x14ac:dyDescent="0.25">
      <c r="D256" s="232" t="str">
        <f>MID(Data!C684,13,45)</f>
      </c>
      <c r="E256" s="104"/>
      <c r="F256" s="226"/>
      <c r="G256" s="226"/>
      <c r="H256" s="98"/>
      <c r="I256" s="226"/>
      <c r="J256" s="71"/>
      <c r="K256" s="62"/>
      <c r="L256" s="64"/>
      <c r="M256" s="67"/>
      <c r="N256" s="226"/>
      <c r="O256" s="226"/>
      <c r="P256" s="98"/>
      <c r="Q256" s="226"/>
      <c r="R256" s="71"/>
      <c r="S256" s="62"/>
      <c r="T256" s="64"/>
      <c r="U256" s="67" t="str">
        <f>VLOOKUP($D256,'Metric Nature'!$C:$D,2,0)&amp;IF(($V256&lt;(LY256)),"Below",IF(($V256&gt;(LX256)),"Above","Within"))</f>
      </c>
      <c r="V256" s="226">
        <f>LS256</f>
      </c>
      <c r="W256" s="226">
        <f t="shared" si="3494"/>
      </c>
      <c r="X256" s="98">
        <f t="shared" si="3495"/>
      </c>
      <c r="Y256" s="226">
        <f t="shared" si="3496"/>
      </c>
      <c r="Z256" s="71">
        <f t="shared" si="3497"/>
      </c>
      <c r="AA256" s="62">
        <v>4.2186115430498175E-2</v>
      </c>
      <c r="AB256" s="64"/>
      <c r="AC256" s="60"/>
      <c r="AI256" s="9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8"/>
      <c r="DW256" s="10"/>
      <c r="DX256" s="10"/>
      <c r="DY256" s="10"/>
      <c r="DZ256" s="10"/>
      <c r="EA256" s="10"/>
      <c r="EB256" s="18"/>
      <c r="EC256" s="11"/>
      <c r="ED256" s="11"/>
      <c r="EE256" s="11"/>
      <c r="EF256" s="16"/>
      <c r="EG256" s="9"/>
      <c r="EH256" s="9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7"/>
      <c r="HV256" s="10"/>
      <c r="HW256" s="10"/>
      <c r="HX256" s="10"/>
      <c r="HY256" s="10"/>
      <c r="HZ256" s="10"/>
      <c r="IA256" s="55"/>
      <c r="IB256" s="11"/>
      <c r="IC256" s="11"/>
      <c r="ID256" s="11"/>
      <c r="IE256" s="16"/>
      <c r="IF256" s="9" t="str">
        <f>Data!B684</f>
      </c>
      <c r="IG256" s="9" t="str">
        <f>Data!C684</f>
      </c>
      <c r="IH256" s="10">
        <f>VLOOKUP($IF256,Data!$B:$CP,Daily!IH$10,0)</f>
      </c>
      <c r="II256" s="10">
        <f>VLOOKUP($IF256,Data!$B:$CP,Daily!II$10,0)</f>
      </c>
      <c r="IJ256" s="10">
        <f>VLOOKUP($IF256,Data!$B:$CP,Daily!IJ$10,0)</f>
      </c>
      <c r="IK256" s="10">
        <f>VLOOKUP($IF256,Data!$B:$CP,Daily!IK$10,0)</f>
      </c>
      <c r="IL256" s="10">
        <f>VLOOKUP($IF256,Data!$B:$CP,Daily!IL$10,0)</f>
      </c>
      <c r="IM256" s="10">
        <f>VLOOKUP($IF256,Data!$B:$CP,Daily!IM$10,0)</f>
      </c>
      <c r="IN256" s="10">
        <f>VLOOKUP($IF256,Data!$B:$CP,Daily!IN$10,0)</f>
      </c>
      <c r="IO256" s="10">
        <f>VLOOKUP($IF256,Data!$B:$CP,Daily!IO$10,0)</f>
      </c>
      <c r="IP256" s="10">
        <f>VLOOKUP($IF256,Data!$B:$CP,Daily!IP$10,0)</f>
      </c>
      <c r="IQ256" s="10">
        <f>VLOOKUP($IF256,Data!$B:$CP,Daily!IQ$10,0)</f>
      </c>
      <c r="IR256" s="10">
        <f>VLOOKUP($IF256,Data!$B:$CP,Daily!IR$10,0)</f>
      </c>
      <c r="IS256" s="10">
        <f>VLOOKUP($IF256,Data!$B:$CP,Daily!IS$10,0)</f>
      </c>
      <c r="IT256" s="10">
        <f>VLOOKUP($IF256,Data!$B:$CP,Daily!IT$10,0)</f>
      </c>
      <c r="IU256" s="10">
        <f>VLOOKUP($IF256,Data!$B:$CP,Daily!IU$10,0)</f>
      </c>
      <c r="IV256" s="10">
        <f>VLOOKUP($IF256,Data!$B:$CP,Daily!IV$10,0)</f>
      </c>
      <c r="IW256" s="10">
        <f>VLOOKUP($IF256,Data!$B:$CP,Daily!IW$10,0)</f>
      </c>
      <c r="IX256" s="10">
        <f>VLOOKUP($IF256,Data!$B:$CP,Daily!IX$10,0)</f>
      </c>
      <c r="IY256" s="10">
        <f>VLOOKUP($IF256,Data!$B:$CP,Daily!IY$10,0)</f>
      </c>
      <c r="IZ256" s="10">
        <f>VLOOKUP($IF256,Data!$B:$CP,Daily!IZ$10,0)</f>
      </c>
      <c r="JA256" s="10">
        <f>VLOOKUP($IF256,Data!$B:$CP,Daily!JA$10,0)</f>
      </c>
      <c r="JB256" s="10">
        <f>VLOOKUP($IF256,Data!$B:$CP,Daily!JB$10,0)</f>
      </c>
      <c r="JC256" s="10">
        <f>VLOOKUP($IF256,Data!$B:$CP,Daily!JC$10,0)</f>
      </c>
      <c r="JD256" s="10">
        <f>VLOOKUP($IF256,Data!$B:$CP,Daily!JD$10,0)</f>
      </c>
      <c r="JE256" s="10">
        <f>VLOOKUP($IF256,Data!$B:$CP,Daily!JE$10,0)</f>
      </c>
      <c r="JF256" s="10">
        <f>VLOOKUP($IF256,Data!$B:$CP,Daily!JF$10,0)</f>
      </c>
      <c r="JG256" s="10">
        <f>VLOOKUP($IF256,Data!$B:$CP,Daily!JG$10,0)</f>
      </c>
      <c r="JH256" s="10">
        <f>VLOOKUP($IF256,Data!$B:$CP,Daily!JH$10,0)</f>
      </c>
      <c r="JI256" s="10">
        <f>VLOOKUP($IF256,Data!$B:$CP,Daily!JI$10,0)</f>
      </c>
      <c r="JJ256" s="10">
        <f>VLOOKUP($IF256,Data!$B:$CP,Daily!JJ$10,0)</f>
      </c>
      <c r="JK256" s="10">
        <f>VLOOKUP($IF256,Data!$B:$CP,Daily!JK$10,0)</f>
      </c>
      <c r="JL256" s="10">
        <f>VLOOKUP($IF256,Data!$B:$CP,Daily!JL$10,0)</f>
      </c>
      <c r="JM256" s="10">
        <f>VLOOKUP($IF256,Data!$B:$CP,Daily!JM$10,0)</f>
      </c>
      <c r="JN256" s="10">
        <f>VLOOKUP($IF256,Data!$B:$CP,Daily!JN$10,0)</f>
      </c>
      <c r="JO256" s="10">
        <f>VLOOKUP($IF256,Data!$B:$CP,Daily!JO$10,0)</f>
      </c>
      <c r="JP256" s="10">
        <f>VLOOKUP($IF256,Data!$B:$CP,Daily!JP$10,0)</f>
      </c>
      <c r="JQ256" s="10">
        <f>VLOOKUP($IF256,Data!$B:$CP,Daily!JQ$10,0)</f>
      </c>
      <c r="JR256" s="10">
        <f>VLOOKUP($IF256,Data!$B:$CP,Daily!JR$10,0)</f>
      </c>
      <c r="JS256" s="10">
        <f>VLOOKUP($IF256,Data!$B:$CP,Daily!JS$10,0)</f>
      </c>
      <c r="JT256" s="10">
        <f>VLOOKUP($IF256,Data!$B:$CP,Daily!JT$10,0)</f>
      </c>
      <c r="JU256" s="10">
        <f>VLOOKUP($IF256,Data!$B:$CP,Daily!JU$10,0)</f>
      </c>
      <c r="JV256" s="10">
        <f>VLOOKUP($IF256,Data!$B:$CP,Daily!JV$10,0)</f>
      </c>
      <c r="JW256" s="10">
        <f>VLOOKUP($IF256,Data!$B:$CP,Daily!JW$10,0)</f>
      </c>
      <c r="JX256" s="10">
        <f>VLOOKUP($IF256,Data!$B:$CP,Daily!JX$10,0)</f>
      </c>
      <c r="JY256" s="10">
        <f>VLOOKUP($IF256,Data!$B:$CP,Daily!JY$10,0)</f>
      </c>
      <c r="JZ256" s="10">
        <f>VLOOKUP($IF256,Data!$B:$CP,Daily!JZ$10,0)</f>
      </c>
      <c r="KA256" s="10">
        <f>VLOOKUP($IF256,Data!$B:$CP,Daily!KA$10,0)</f>
      </c>
      <c r="KB256" s="10">
        <f>VLOOKUP($IF256,Data!$B:$CP,Daily!KB$10,0)</f>
      </c>
      <c r="KC256" s="10">
        <f>VLOOKUP($IF256,Data!$B:$CP,Daily!KC$10,0)</f>
      </c>
      <c r="KD256" s="10">
        <f>VLOOKUP($IF256,Data!$B:$CP,Daily!KD$10,0)</f>
      </c>
      <c r="KE256" s="10">
        <f>VLOOKUP($IF256,Data!$B:$CP,Daily!KE$10,0)</f>
      </c>
      <c r="KF256" s="10">
        <f>VLOOKUP($IF256,Data!$B:$CP,Daily!KF$10,0)</f>
      </c>
      <c r="KG256" s="10">
        <f>VLOOKUP($IF256,Data!$B:$CP,Daily!KG$10,0)</f>
      </c>
      <c r="KH256" s="10">
        <f>VLOOKUP($IF256,Data!$B:$CP,Daily!KH$10,0)</f>
      </c>
      <c r="KI256" s="10">
        <f>VLOOKUP($IF256,Data!$B:$CP,Daily!KI$10,0)</f>
      </c>
      <c r="KJ256" s="10">
        <f>VLOOKUP($IF256,Data!$B:$CP,Daily!KJ$10,0)</f>
      </c>
      <c r="KK256" s="10">
        <f>VLOOKUP($IF256,Data!$B:$CP,Daily!KK$10,0)</f>
      </c>
      <c r="KL256" s="10">
        <f>VLOOKUP($IF256,Data!$B:$CP,Daily!KL$10,0)</f>
      </c>
      <c r="KM256" s="10">
        <f>VLOOKUP($IF256,Data!$B:$CP,Daily!KM$10,0)</f>
      </c>
      <c r="KN256" s="10">
        <f>VLOOKUP($IF256,Data!$B:$CP,Daily!KN$10,0)</f>
      </c>
      <c r="KO256" s="10">
        <f>VLOOKUP($IF256,Data!$B:$CP,Daily!KO$10,0)</f>
      </c>
      <c r="KP256" s="10">
        <f>VLOOKUP($IF256,Data!$B:$CP,Daily!KP$10,0)</f>
      </c>
      <c r="KQ256" s="10">
        <f>VLOOKUP($IF256,Data!$B:$CP,Daily!KQ$10,0)</f>
      </c>
      <c r="KR256" s="10">
        <f>VLOOKUP($IF256,Data!$B:$CP,Daily!KR$10,0)</f>
      </c>
      <c r="KS256" s="10">
        <f>VLOOKUP($IF256,Data!$B:$CP,Daily!KS$10,0)</f>
      </c>
      <c r="KT256" s="10">
        <f>VLOOKUP($IF256,Data!$B:$CP,Daily!KT$10,0)</f>
      </c>
      <c r="KU256" s="10">
        <f>VLOOKUP($IF256,Data!$B:$CP,Daily!KU$10,0)</f>
      </c>
      <c r="KV256" s="10">
        <f>VLOOKUP($IF256,Data!$B:$CP,Daily!KV$10,0)</f>
      </c>
      <c r="KW256" s="10">
        <f>VLOOKUP($IF256,Data!$B:$CP,Daily!KW$10,0)</f>
      </c>
      <c r="KX256" s="10">
        <f>VLOOKUP($IF256,Data!$B:$CP,Daily!KX$10,0)</f>
      </c>
      <c r="KY256" s="10">
        <f>VLOOKUP($IF256,Data!$B:$CP,Daily!KY$10,0)</f>
      </c>
      <c r="KZ256" s="10">
        <f>VLOOKUP($IF256,Data!$B:$CP,Daily!KZ$10,0)</f>
      </c>
      <c r="LA256" s="10">
        <f>VLOOKUP($IF256,Data!$B:$CP,Daily!LA$10,0)</f>
      </c>
      <c r="LB256" s="10">
        <f>VLOOKUP($IF256,Data!$B:$CP,Daily!LB$10,0)</f>
      </c>
      <c r="LC256" s="10">
        <f>VLOOKUP($IF256,Data!$B:$CP,Daily!LC$10,0)</f>
      </c>
      <c r="LD256" s="10">
        <f>VLOOKUP($IF256,Data!$B:$CP,Daily!LD$10,0)</f>
      </c>
      <c r="LE256" s="10">
        <f>VLOOKUP($IF256,Data!$B:$CP,Daily!LE$10,0)</f>
      </c>
      <c r="LF256" s="10">
        <f>VLOOKUP($IF256,Data!$B:$CP,Daily!LF$10,0)</f>
      </c>
      <c r="LG256" s="10">
        <f>VLOOKUP($IF256,Data!$B:$CP,Daily!LG$10,0)</f>
      </c>
      <c r="LH256" s="10">
        <f>VLOOKUP($IF256,Data!$B:$CP,Daily!LH$10,0)</f>
      </c>
      <c r="LI256" s="10">
        <f>VLOOKUP($IF256,Data!$B:$CP,Daily!LI$10,0)</f>
      </c>
      <c r="LJ256" s="10">
        <f>VLOOKUP($IF256,Data!$B:$CP,Daily!LJ$10,0)</f>
      </c>
      <c r="LK256" s="10">
        <f>VLOOKUP($IF256,Data!$B:$CP,Daily!LK$10,0)</f>
      </c>
      <c r="LL256" s="10">
        <f>VLOOKUP($IF256,Data!$B:$CP,Daily!LL$10,0)</f>
      </c>
      <c r="LM256" s="10">
        <f>VLOOKUP($IF256,Data!$B:$CP,Daily!LM$10,0)</f>
      </c>
      <c r="LN256" s="10">
        <f>VLOOKUP($IF256,Data!$B:$CP,Daily!LN$10,0)</f>
      </c>
      <c r="LO256" s="10">
        <f>VLOOKUP($IF256,Data!$B:$CP,Daily!LO$10,0)</f>
      </c>
      <c r="LP256" s="10">
        <f>VLOOKUP($IF256,Data!$B:$CP,Daily!LP$10,0)</f>
      </c>
      <c r="LQ256" s="10">
        <f>VLOOKUP($IF256,Data!$B:$CP,Daily!LQ$10,0)</f>
      </c>
      <c r="LR256" s="10">
        <f>VLOOKUP($IF256,Data!$B:$CP,Daily!LR$10,0)</f>
      </c>
      <c r="LS256" s="10">
        <f>VLOOKUP($IF256,Data!$B:$CP,Daily!LS$10,0)</f>
      </c>
      <c r="LU256" s="10">
        <f t="shared" si="3498"/>
      </c>
      <c r="LV256" s="10">
        <f t="shared" si="3499"/>
      </c>
      <c r="LW256" s="10">
        <f t="shared" si="3500"/>
      </c>
      <c r="LX256" s="10">
        <f t="shared" si="3502"/>
      </c>
      <c r="LY256" s="10">
        <f t="shared" si="3503"/>
      </c>
      <c r="LZ256" s="55"/>
      <c r="MA256" s="11">
        <f t="shared" si="3504"/>
      </c>
      <c r="MB256" s="11">
        <f t="shared" si="3505"/>
      </c>
      <c r="MC256" s="11">
        <f t="shared" si="3506"/>
      </c>
      <c r="MD256" s="15"/>
    </row>
    <row r="257" spans="2:342" s="5" customFormat="1" x14ac:dyDescent="0.25">
      <c r="B257" s="84"/>
      <c r="C257"/>
      <c r="D257" s="232" t="str">
        <f>MID(Data!C685,13,45)</f>
      </c>
      <c r="E257" s="104"/>
      <c r="F257" s="226"/>
      <c r="G257" s="226"/>
      <c r="H257" s="98"/>
      <c r="I257" s="226"/>
      <c r="J257" s="71"/>
      <c r="K257" s="62"/>
      <c r="L257" s="64"/>
      <c r="M257" s="67"/>
      <c r="N257" s="226"/>
      <c r="O257" s="226"/>
      <c r="P257" s="98"/>
      <c r="Q257" s="226"/>
      <c r="R257" s="71"/>
      <c r="S257" s="62"/>
      <c r="T257" s="64"/>
      <c r="U257" s="67" t="str">
        <f>VLOOKUP($D257,'Metric Nature'!$C:$D,2,0)&amp;IF(($V257&lt;(LY257)),"Below",IF(($V257&gt;(LX257)),"Above","Within"))</f>
      </c>
      <c r="V257" s="226">
        <f>LS257</f>
      </c>
      <c r="W257" s="226">
        <f t="shared" si="3494"/>
      </c>
      <c r="X257" s="98">
        <f t="shared" si="3495"/>
      </c>
      <c r="Y257" s="226">
        <f t="shared" si="3496"/>
      </c>
      <c r="Z257" s="71">
        <f t="shared" si="3497"/>
      </c>
      <c r="AA257" s="62">
        <v>1.2236752096123335E-2</v>
      </c>
      <c r="AB257" s="64"/>
      <c r="AC257" s="60"/>
      <c r="AI257" s="9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8"/>
      <c r="DW257" s="10"/>
      <c r="DX257" s="10"/>
      <c r="DY257" s="10"/>
      <c r="DZ257" s="10"/>
      <c r="EA257" s="10"/>
      <c r="EB257" s="18"/>
      <c r="EC257" s="11"/>
      <c r="ED257" s="11"/>
      <c r="EE257" s="11"/>
      <c r="EF257" s="119"/>
      <c r="EG257" s="9"/>
      <c r="EH257" s="9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7"/>
      <c r="HV257" s="10"/>
      <c r="HW257" s="10"/>
      <c r="HX257" s="10"/>
      <c r="HY257" s="10"/>
      <c r="HZ257" s="10"/>
      <c r="IA257" s="55"/>
      <c r="IB257" s="11"/>
      <c r="IC257" s="11"/>
      <c r="ID257" s="11"/>
      <c r="IE257" s="35"/>
      <c r="IF257" s="9" t="str">
        <f>Data!B685</f>
      </c>
      <c r="IG257" s="9" t="str">
        <f>Data!C685</f>
      </c>
      <c r="IH257" s="10">
        <f>VLOOKUP($IF257,Data!$B:$CP,Daily!IH$10,0)</f>
      </c>
      <c r="II257" s="10">
        <f>VLOOKUP($IF257,Data!$B:$CP,Daily!II$10,0)</f>
      </c>
      <c r="IJ257" s="10">
        <f>VLOOKUP($IF257,Data!$B:$CP,Daily!IJ$10,0)</f>
      </c>
      <c r="IK257" s="10">
        <f>VLOOKUP($IF257,Data!$B:$CP,Daily!IK$10,0)</f>
      </c>
      <c r="IL257" s="10">
        <f>VLOOKUP($IF257,Data!$B:$CP,Daily!IL$10,0)</f>
      </c>
      <c r="IM257" s="10">
        <f>VLOOKUP($IF257,Data!$B:$CP,Daily!IM$10,0)</f>
      </c>
      <c r="IN257" s="10">
        <f>VLOOKUP($IF257,Data!$B:$CP,Daily!IN$10,0)</f>
      </c>
      <c r="IO257" s="10">
        <f>VLOOKUP($IF257,Data!$B:$CP,Daily!IO$10,0)</f>
      </c>
      <c r="IP257" s="10">
        <f>VLOOKUP($IF257,Data!$B:$CP,Daily!IP$10,0)</f>
      </c>
      <c r="IQ257" s="10">
        <f>VLOOKUP($IF257,Data!$B:$CP,Daily!IQ$10,0)</f>
      </c>
      <c r="IR257" s="10">
        <f>VLOOKUP($IF257,Data!$B:$CP,Daily!IR$10,0)</f>
      </c>
      <c r="IS257" s="10">
        <f>VLOOKUP($IF257,Data!$B:$CP,Daily!IS$10,0)</f>
      </c>
      <c r="IT257" s="10">
        <f>VLOOKUP($IF257,Data!$B:$CP,Daily!IT$10,0)</f>
      </c>
      <c r="IU257" s="10">
        <f>VLOOKUP($IF257,Data!$B:$CP,Daily!IU$10,0)</f>
      </c>
      <c r="IV257" s="10">
        <f>VLOOKUP($IF257,Data!$B:$CP,Daily!IV$10,0)</f>
      </c>
      <c r="IW257" s="10">
        <f>VLOOKUP($IF257,Data!$B:$CP,Daily!IW$10,0)</f>
      </c>
      <c r="IX257" s="10">
        <f>VLOOKUP($IF257,Data!$B:$CP,Daily!IX$10,0)</f>
      </c>
      <c r="IY257" s="10">
        <f>VLOOKUP($IF257,Data!$B:$CP,Daily!IY$10,0)</f>
      </c>
      <c r="IZ257" s="10">
        <f>VLOOKUP($IF257,Data!$B:$CP,Daily!IZ$10,0)</f>
      </c>
      <c r="JA257" s="10">
        <f>VLOOKUP($IF257,Data!$B:$CP,Daily!JA$10,0)</f>
      </c>
      <c r="JB257" s="10">
        <f>VLOOKUP($IF257,Data!$B:$CP,Daily!JB$10,0)</f>
      </c>
      <c r="JC257" s="10">
        <f>VLOOKUP($IF257,Data!$B:$CP,Daily!JC$10,0)</f>
      </c>
      <c r="JD257" s="10">
        <f>VLOOKUP($IF257,Data!$B:$CP,Daily!JD$10,0)</f>
      </c>
      <c r="JE257" s="10">
        <f>VLOOKUP($IF257,Data!$B:$CP,Daily!JE$10,0)</f>
      </c>
      <c r="JF257" s="10">
        <f>VLOOKUP($IF257,Data!$B:$CP,Daily!JF$10,0)</f>
      </c>
      <c r="JG257" s="10">
        <f>VLOOKUP($IF257,Data!$B:$CP,Daily!JG$10,0)</f>
      </c>
      <c r="JH257" s="10">
        <f>VLOOKUP($IF257,Data!$B:$CP,Daily!JH$10,0)</f>
      </c>
      <c r="JI257" s="10">
        <f>VLOOKUP($IF257,Data!$B:$CP,Daily!JI$10,0)</f>
      </c>
      <c r="JJ257" s="10">
        <f>VLOOKUP($IF257,Data!$B:$CP,Daily!JJ$10,0)</f>
      </c>
      <c r="JK257" s="10">
        <f>VLOOKUP($IF257,Data!$B:$CP,Daily!JK$10,0)</f>
      </c>
      <c r="JL257" s="10">
        <f>VLOOKUP($IF257,Data!$B:$CP,Daily!JL$10,0)</f>
      </c>
      <c r="JM257" s="10">
        <f>VLOOKUP($IF257,Data!$B:$CP,Daily!JM$10,0)</f>
      </c>
      <c r="JN257" s="10">
        <f>VLOOKUP($IF257,Data!$B:$CP,Daily!JN$10,0)</f>
      </c>
      <c r="JO257" s="10">
        <f>VLOOKUP($IF257,Data!$B:$CP,Daily!JO$10,0)</f>
      </c>
      <c r="JP257" s="10">
        <f>VLOOKUP($IF257,Data!$B:$CP,Daily!JP$10,0)</f>
      </c>
      <c r="JQ257" s="10">
        <f>VLOOKUP($IF257,Data!$B:$CP,Daily!JQ$10,0)</f>
      </c>
      <c r="JR257" s="10">
        <f>VLOOKUP($IF257,Data!$B:$CP,Daily!JR$10,0)</f>
      </c>
      <c r="JS257" s="10">
        <f>VLOOKUP($IF257,Data!$B:$CP,Daily!JS$10,0)</f>
      </c>
      <c r="JT257" s="10">
        <f>VLOOKUP($IF257,Data!$B:$CP,Daily!JT$10,0)</f>
      </c>
      <c r="JU257" s="10">
        <f>VLOOKUP($IF257,Data!$B:$CP,Daily!JU$10,0)</f>
      </c>
      <c r="JV257" s="10">
        <f>VLOOKUP($IF257,Data!$B:$CP,Daily!JV$10,0)</f>
      </c>
      <c r="JW257" s="10">
        <f>VLOOKUP($IF257,Data!$B:$CP,Daily!JW$10,0)</f>
      </c>
      <c r="JX257" s="10">
        <f>VLOOKUP($IF257,Data!$B:$CP,Daily!JX$10,0)</f>
      </c>
      <c r="JY257" s="10">
        <f>VLOOKUP($IF257,Data!$B:$CP,Daily!JY$10,0)</f>
      </c>
      <c r="JZ257" s="10">
        <f>VLOOKUP($IF257,Data!$B:$CP,Daily!JZ$10,0)</f>
      </c>
      <c r="KA257" s="10">
        <f>VLOOKUP($IF257,Data!$B:$CP,Daily!KA$10,0)</f>
      </c>
      <c r="KB257" s="10">
        <f>VLOOKUP($IF257,Data!$B:$CP,Daily!KB$10,0)</f>
      </c>
      <c r="KC257" s="10">
        <f>VLOOKUP($IF257,Data!$B:$CP,Daily!KC$10,0)</f>
      </c>
      <c r="KD257" s="10">
        <f>VLOOKUP($IF257,Data!$B:$CP,Daily!KD$10,0)</f>
      </c>
      <c r="KE257" s="10">
        <f>VLOOKUP($IF257,Data!$B:$CP,Daily!KE$10,0)</f>
      </c>
      <c r="KF257" s="10">
        <f>VLOOKUP($IF257,Data!$B:$CP,Daily!KF$10,0)</f>
      </c>
      <c r="KG257" s="10">
        <f>VLOOKUP($IF257,Data!$B:$CP,Daily!KG$10,0)</f>
      </c>
      <c r="KH257" s="10">
        <f>VLOOKUP($IF257,Data!$B:$CP,Daily!KH$10,0)</f>
      </c>
      <c r="KI257" s="10">
        <f>VLOOKUP($IF257,Data!$B:$CP,Daily!KI$10,0)</f>
      </c>
      <c r="KJ257" s="10">
        <f>VLOOKUP($IF257,Data!$B:$CP,Daily!KJ$10,0)</f>
      </c>
      <c r="KK257" s="10">
        <f>VLOOKUP($IF257,Data!$B:$CP,Daily!KK$10,0)</f>
      </c>
      <c r="KL257" s="10">
        <f>VLOOKUP($IF257,Data!$B:$CP,Daily!KL$10,0)</f>
      </c>
      <c r="KM257" s="10">
        <f>VLOOKUP($IF257,Data!$B:$CP,Daily!KM$10,0)</f>
      </c>
      <c r="KN257" s="10">
        <f>VLOOKUP($IF257,Data!$B:$CP,Daily!KN$10,0)</f>
      </c>
      <c r="KO257" s="10">
        <f>VLOOKUP($IF257,Data!$B:$CP,Daily!KO$10,0)</f>
      </c>
      <c r="KP257" s="10">
        <f>VLOOKUP($IF257,Data!$B:$CP,Daily!KP$10,0)</f>
      </c>
      <c r="KQ257" s="10">
        <f>VLOOKUP($IF257,Data!$B:$CP,Daily!KQ$10,0)</f>
      </c>
      <c r="KR257" s="10">
        <f>VLOOKUP($IF257,Data!$B:$CP,Daily!KR$10,0)</f>
      </c>
      <c r="KS257" s="10">
        <f>VLOOKUP($IF257,Data!$B:$CP,Daily!KS$10,0)</f>
      </c>
      <c r="KT257" s="10">
        <f>VLOOKUP($IF257,Data!$B:$CP,Daily!KT$10,0)</f>
      </c>
      <c r="KU257" s="10">
        <f>VLOOKUP($IF257,Data!$B:$CP,Daily!KU$10,0)</f>
      </c>
      <c r="KV257" s="10">
        <f>VLOOKUP($IF257,Data!$B:$CP,Daily!KV$10,0)</f>
      </c>
      <c r="KW257" s="10">
        <f>VLOOKUP($IF257,Data!$B:$CP,Daily!KW$10,0)</f>
      </c>
      <c r="KX257" s="10">
        <f>VLOOKUP($IF257,Data!$B:$CP,Daily!KX$10,0)</f>
      </c>
      <c r="KY257" s="10">
        <f>VLOOKUP($IF257,Data!$B:$CP,Daily!KY$10,0)</f>
      </c>
      <c r="KZ257" s="10">
        <f>VLOOKUP($IF257,Data!$B:$CP,Daily!KZ$10,0)</f>
      </c>
      <c r="LA257" s="10">
        <f>VLOOKUP($IF257,Data!$B:$CP,Daily!LA$10,0)</f>
      </c>
      <c r="LB257" s="10">
        <f>VLOOKUP($IF257,Data!$B:$CP,Daily!LB$10,0)</f>
      </c>
      <c r="LC257" s="10">
        <f>VLOOKUP($IF257,Data!$B:$CP,Daily!LC$10,0)</f>
      </c>
      <c r="LD257" s="10">
        <f>VLOOKUP($IF257,Data!$B:$CP,Daily!LD$10,0)</f>
      </c>
      <c r="LE257" s="10">
        <f>VLOOKUP($IF257,Data!$B:$CP,Daily!LE$10,0)</f>
      </c>
      <c r="LF257" s="10">
        <f>VLOOKUP($IF257,Data!$B:$CP,Daily!LF$10,0)</f>
      </c>
      <c r="LG257" s="10">
        <f>VLOOKUP($IF257,Data!$B:$CP,Daily!LG$10,0)</f>
      </c>
      <c r="LH257" s="10">
        <f>VLOOKUP($IF257,Data!$B:$CP,Daily!LH$10,0)</f>
      </c>
      <c r="LI257" s="10">
        <f>VLOOKUP($IF257,Data!$B:$CP,Daily!LI$10,0)</f>
      </c>
      <c r="LJ257" s="10">
        <f>VLOOKUP($IF257,Data!$B:$CP,Daily!LJ$10,0)</f>
      </c>
      <c r="LK257" s="10">
        <f>VLOOKUP($IF257,Data!$B:$CP,Daily!LK$10,0)</f>
      </c>
      <c r="LL257" s="10">
        <f>VLOOKUP($IF257,Data!$B:$CP,Daily!LL$10,0)</f>
      </c>
      <c r="LM257" s="10">
        <f>VLOOKUP($IF257,Data!$B:$CP,Daily!LM$10,0)</f>
      </c>
      <c r="LN257" s="10">
        <f>VLOOKUP($IF257,Data!$B:$CP,Daily!LN$10,0)</f>
      </c>
      <c r="LO257" s="10">
        <f>VLOOKUP($IF257,Data!$B:$CP,Daily!LO$10,0)</f>
      </c>
      <c r="LP257" s="10">
        <f>VLOOKUP($IF257,Data!$B:$CP,Daily!LP$10,0)</f>
      </c>
      <c r="LQ257" s="10">
        <f>VLOOKUP($IF257,Data!$B:$CP,Daily!LQ$10,0)</f>
      </c>
      <c r="LR257" s="10">
        <f>VLOOKUP($IF257,Data!$B:$CP,Daily!LR$10,0)</f>
      </c>
      <c r="LS257" s="10">
        <f>VLOOKUP($IF257,Data!$B:$CP,Daily!LS$10,0)</f>
      </c>
      <c r="LT257" s="17"/>
      <c r="LU257" s="10">
        <f t="shared" si="3498"/>
      </c>
      <c r="LV257" s="10">
        <f t="shared" si="3499"/>
      </c>
      <c r="LW257" s="10">
        <f t="shared" si="3500"/>
      </c>
      <c r="LX257" s="10">
        <f t="shared" si="3502"/>
      </c>
      <c r="LY257" s="10">
        <f t="shared" si="3503"/>
      </c>
      <c r="LZ257" s="55"/>
      <c r="MA257" s="11">
        <f t="shared" si="3504"/>
      </c>
      <c r="MB257" s="11">
        <f t="shared" si="3505"/>
      </c>
      <c r="MC257" s="11">
        <f t="shared" si="3506"/>
      </c>
    </row>
    <row r="258" spans="2:342" x14ac:dyDescent="0.25">
      <c r="D258" s="233" t="str">
        <f>MID(Data!C686,13,45)</f>
      </c>
      <c r="E258" s="231"/>
      <c r="F258" s="228"/>
      <c r="G258" s="228"/>
      <c r="H258" s="140"/>
      <c r="I258" s="228"/>
      <c r="J258" s="140"/>
      <c r="K258" s="137"/>
      <c r="L258" s="139"/>
      <c r="M258" s="136"/>
      <c r="N258" s="228"/>
      <c r="O258" s="228"/>
      <c r="P258" s="140"/>
      <c r="Q258" s="228"/>
      <c r="R258" s="140"/>
      <c r="S258" s="137"/>
      <c r="T258" s="139"/>
      <c r="U258" s="136" t="str">
        <f>VLOOKUP($D258,'Metric Nature'!$C:$D,2,0)&amp;IF(($V258&lt;(LY258)),"Below",IF(($V258&gt;(LX258)),"Above","Within"))</f>
      </c>
      <c r="V258" s="228">
        <f>LS258</f>
      </c>
      <c r="W258" s="228">
        <f t="shared" si="3494"/>
      </c>
      <c r="X258" s="140">
        <f t="shared" si="3495"/>
      </c>
      <c r="Y258" s="228">
        <f t="shared" si="3496"/>
      </c>
      <c r="Z258" s="140">
        <f t="shared" si="3497"/>
      </c>
      <c r="AA258" s="137">
        <v>1.4283789529725279E-2</v>
      </c>
      <c r="AB258" s="139"/>
      <c r="AC258" s="60"/>
      <c r="AI258" s="9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8"/>
      <c r="DW258" s="10"/>
      <c r="DX258" s="10"/>
      <c r="DY258" s="10"/>
      <c r="DZ258" s="10"/>
      <c r="EA258" s="10"/>
      <c r="EB258" s="18"/>
      <c r="EC258" s="11"/>
      <c r="ED258" s="11"/>
      <c r="EE258" s="11"/>
      <c r="EF258" s="16"/>
      <c r="EG258" s="9"/>
      <c r="EH258" s="9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7"/>
      <c r="HV258" s="10"/>
      <c r="HW258" s="10"/>
      <c r="HX258" s="10"/>
      <c r="HY258" s="10"/>
      <c r="HZ258" s="10"/>
      <c r="IA258" s="55"/>
      <c r="IB258" s="11"/>
      <c r="IC258" s="11"/>
      <c r="ID258" s="11"/>
      <c r="IE258" s="16"/>
      <c r="IF258" s="9" t="str">
        <f>Data!B686</f>
      </c>
      <c r="IG258" s="9" t="str">
        <f>Data!C686</f>
      </c>
      <c r="IH258" s="10">
        <f>VLOOKUP($IF258,Data!$B:$CP,Daily!IH$10,0)</f>
      </c>
      <c r="II258" s="10">
        <f>VLOOKUP($IF258,Data!$B:$CP,Daily!II$10,0)</f>
      </c>
      <c r="IJ258" s="10">
        <f>VLOOKUP($IF258,Data!$B:$CP,Daily!IJ$10,0)</f>
      </c>
      <c r="IK258" s="10">
        <f>VLOOKUP($IF258,Data!$B:$CP,Daily!IK$10,0)</f>
      </c>
      <c r="IL258" s="10">
        <f>VLOOKUP($IF258,Data!$B:$CP,Daily!IL$10,0)</f>
      </c>
      <c r="IM258" s="10">
        <f>VLOOKUP($IF258,Data!$B:$CP,Daily!IM$10,0)</f>
      </c>
      <c r="IN258" s="10">
        <f>VLOOKUP($IF258,Data!$B:$CP,Daily!IN$10,0)</f>
      </c>
      <c r="IO258" s="10">
        <f>VLOOKUP($IF258,Data!$B:$CP,Daily!IO$10,0)</f>
      </c>
      <c r="IP258" s="10">
        <f>VLOOKUP($IF258,Data!$B:$CP,Daily!IP$10,0)</f>
      </c>
      <c r="IQ258" s="10">
        <f>VLOOKUP($IF258,Data!$B:$CP,Daily!IQ$10,0)</f>
      </c>
      <c r="IR258" s="10">
        <f>VLOOKUP($IF258,Data!$B:$CP,Daily!IR$10,0)</f>
      </c>
      <c r="IS258" s="10">
        <f>VLOOKUP($IF258,Data!$B:$CP,Daily!IS$10,0)</f>
      </c>
      <c r="IT258" s="10">
        <f>VLOOKUP($IF258,Data!$B:$CP,Daily!IT$10,0)</f>
      </c>
      <c r="IU258" s="10">
        <f>VLOOKUP($IF258,Data!$B:$CP,Daily!IU$10,0)</f>
      </c>
      <c r="IV258" s="10">
        <f>VLOOKUP($IF258,Data!$B:$CP,Daily!IV$10,0)</f>
      </c>
      <c r="IW258" s="10">
        <f>VLOOKUP($IF258,Data!$B:$CP,Daily!IW$10,0)</f>
      </c>
      <c r="IX258" s="10">
        <f>VLOOKUP($IF258,Data!$B:$CP,Daily!IX$10,0)</f>
      </c>
      <c r="IY258" s="10">
        <f>VLOOKUP($IF258,Data!$B:$CP,Daily!IY$10,0)</f>
      </c>
      <c r="IZ258" s="10">
        <f>VLOOKUP($IF258,Data!$B:$CP,Daily!IZ$10,0)</f>
      </c>
      <c r="JA258" s="10">
        <f>VLOOKUP($IF258,Data!$B:$CP,Daily!JA$10,0)</f>
      </c>
      <c r="JB258" s="10">
        <f>VLOOKUP($IF258,Data!$B:$CP,Daily!JB$10,0)</f>
      </c>
      <c r="JC258" s="10">
        <f>VLOOKUP($IF258,Data!$B:$CP,Daily!JC$10,0)</f>
      </c>
      <c r="JD258" s="10">
        <f>VLOOKUP($IF258,Data!$B:$CP,Daily!JD$10,0)</f>
      </c>
      <c r="JE258" s="10">
        <f>VLOOKUP($IF258,Data!$B:$CP,Daily!JE$10,0)</f>
      </c>
      <c r="JF258" s="10">
        <f>VLOOKUP($IF258,Data!$B:$CP,Daily!JF$10,0)</f>
      </c>
      <c r="JG258" s="10">
        <f>VLOOKUP($IF258,Data!$B:$CP,Daily!JG$10,0)</f>
      </c>
      <c r="JH258" s="10">
        <f>VLOOKUP($IF258,Data!$B:$CP,Daily!JH$10,0)</f>
      </c>
      <c r="JI258" s="10">
        <f>VLOOKUP($IF258,Data!$B:$CP,Daily!JI$10,0)</f>
      </c>
      <c r="JJ258" s="10">
        <f>VLOOKUP($IF258,Data!$B:$CP,Daily!JJ$10,0)</f>
      </c>
      <c r="JK258" s="10">
        <f>VLOOKUP($IF258,Data!$B:$CP,Daily!JK$10,0)</f>
      </c>
      <c r="JL258" s="10">
        <f>VLOOKUP($IF258,Data!$B:$CP,Daily!JL$10,0)</f>
      </c>
      <c r="JM258" s="10">
        <f>VLOOKUP($IF258,Data!$B:$CP,Daily!JM$10,0)</f>
      </c>
      <c r="JN258" s="10">
        <f>VLOOKUP($IF258,Data!$B:$CP,Daily!JN$10,0)</f>
      </c>
      <c r="JO258" s="10">
        <f>VLOOKUP($IF258,Data!$B:$CP,Daily!JO$10,0)</f>
      </c>
      <c r="JP258" s="10">
        <f>VLOOKUP($IF258,Data!$B:$CP,Daily!JP$10,0)</f>
      </c>
      <c r="JQ258" s="10">
        <f>VLOOKUP($IF258,Data!$B:$CP,Daily!JQ$10,0)</f>
      </c>
      <c r="JR258" s="10">
        <f>VLOOKUP($IF258,Data!$B:$CP,Daily!JR$10,0)</f>
      </c>
      <c r="JS258" s="10">
        <f>VLOOKUP($IF258,Data!$B:$CP,Daily!JS$10,0)</f>
      </c>
      <c r="JT258" s="10">
        <f>VLOOKUP($IF258,Data!$B:$CP,Daily!JT$10,0)</f>
      </c>
      <c r="JU258" s="10">
        <f>VLOOKUP($IF258,Data!$B:$CP,Daily!JU$10,0)</f>
      </c>
      <c r="JV258" s="10">
        <f>VLOOKUP($IF258,Data!$B:$CP,Daily!JV$10,0)</f>
      </c>
      <c r="JW258" s="10">
        <f>VLOOKUP($IF258,Data!$B:$CP,Daily!JW$10,0)</f>
      </c>
      <c r="JX258" s="10">
        <f>VLOOKUP($IF258,Data!$B:$CP,Daily!JX$10,0)</f>
      </c>
      <c r="JY258" s="10">
        <f>VLOOKUP($IF258,Data!$B:$CP,Daily!JY$10,0)</f>
      </c>
      <c r="JZ258" s="10">
        <f>VLOOKUP($IF258,Data!$B:$CP,Daily!JZ$10,0)</f>
      </c>
      <c r="KA258" s="10">
        <f>VLOOKUP($IF258,Data!$B:$CP,Daily!KA$10,0)</f>
      </c>
      <c r="KB258" s="10">
        <f>VLOOKUP($IF258,Data!$B:$CP,Daily!KB$10,0)</f>
      </c>
      <c r="KC258" s="10">
        <f>VLOOKUP($IF258,Data!$B:$CP,Daily!KC$10,0)</f>
      </c>
      <c r="KD258" s="10">
        <f>VLOOKUP($IF258,Data!$B:$CP,Daily!KD$10,0)</f>
      </c>
      <c r="KE258" s="10">
        <f>VLOOKUP($IF258,Data!$B:$CP,Daily!KE$10,0)</f>
      </c>
      <c r="KF258" s="10">
        <f>VLOOKUP($IF258,Data!$B:$CP,Daily!KF$10,0)</f>
      </c>
      <c r="KG258" s="10">
        <f>VLOOKUP($IF258,Data!$B:$CP,Daily!KG$10,0)</f>
      </c>
      <c r="KH258" s="10">
        <f>VLOOKUP($IF258,Data!$B:$CP,Daily!KH$10,0)</f>
      </c>
      <c r="KI258" s="10">
        <f>VLOOKUP($IF258,Data!$B:$CP,Daily!KI$10,0)</f>
      </c>
      <c r="KJ258" s="10">
        <f>VLOOKUP($IF258,Data!$B:$CP,Daily!KJ$10,0)</f>
      </c>
      <c r="KK258" s="10">
        <f>VLOOKUP($IF258,Data!$B:$CP,Daily!KK$10,0)</f>
      </c>
      <c r="KL258" s="10">
        <f>VLOOKUP($IF258,Data!$B:$CP,Daily!KL$10,0)</f>
      </c>
      <c r="KM258" s="10">
        <f>VLOOKUP($IF258,Data!$B:$CP,Daily!KM$10,0)</f>
      </c>
      <c r="KN258" s="10">
        <f>VLOOKUP($IF258,Data!$B:$CP,Daily!KN$10,0)</f>
      </c>
      <c r="KO258" s="10">
        <f>VLOOKUP($IF258,Data!$B:$CP,Daily!KO$10,0)</f>
      </c>
      <c r="KP258" s="10">
        <f>VLOOKUP($IF258,Data!$B:$CP,Daily!KP$10,0)</f>
      </c>
      <c r="KQ258" s="10">
        <f>VLOOKUP($IF258,Data!$B:$CP,Daily!KQ$10,0)</f>
      </c>
      <c r="KR258" s="10">
        <f>VLOOKUP($IF258,Data!$B:$CP,Daily!KR$10,0)</f>
      </c>
      <c r="KS258" s="10">
        <f>VLOOKUP($IF258,Data!$B:$CP,Daily!KS$10,0)</f>
      </c>
      <c r="KT258" s="10">
        <f>VLOOKUP($IF258,Data!$B:$CP,Daily!KT$10,0)</f>
      </c>
      <c r="KU258" s="10">
        <f>VLOOKUP($IF258,Data!$B:$CP,Daily!KU$10,0)</f>
      </c>
      <c r="KV258" s="10">
        <f>VLOOKUP($IF258,Data!$B:$CP,Daily!KV$10,0)</f>
      </c>
      <c r="KW258" s="10">
        <f>VLOOKUP($IF258,Data!$B:$CP,Daily!KW$10,0)</f>
      </c>
      <c r="KX258" s="10">
        <f>VLOOKUP($IF258,Data!$B:$CP,Daily!KX$10,0)</f>
      </c>
      <c r="KY258" s="10">
        <f>VLOOKUP($IF258,Data!$B:$CP,Daily!KY$10,0)</f>
      </c>
      <c r="KZ258" s="10">
        <f>VLOOKUP($IF258,Data!$B:$CP,Daily!KZ$10,0)</f>
      </c>
      <c r="LA258" s="10">
        <f>VLOOKUP($IF258,Data!$B:$CP,Daily!LA$10,0)</f>
      </c>
      <c r="LB258" s="10">
        <f>VLOOKUP($IF258,Data!$B:$CP,Daily!LB$10,0)</f>
      </c>
      <c r="LC258" s="10">
        <f>VLOOKUP($IF258,Data!$B:$CP,Daily!LC$10,0)</f>
      </c>
      <c r="LD258" s="10">
        <f>VLOOKUP($IF258,Data!$B:$CP,Daily!LD$10,0)</f>
      </c>
      <c r="LE258" s="10">
        <f>VLOOKUP($IF258,Data!$B:$CP,Daily!LE$10,0)</f>
      </c>
      <c r="LF258" s="10">
        <f>VLOOKUP($IF258,Data!$B:$CP,Daily!LF$10,0)</f>
      </c>
      <c r="LG258" s="10">
        <f>VLOOKUP($IF258,Data!$B:$CP,Daily!LG$10,0)</f>
      </c>
      <c r="LH258" s="10">
        <f>VLOOKUP($IF258,Data!$B:$CP,Daily!LH$10,0)</f>
      </c>
      <c r="LI258" s="10">
        <f>VLOOKUP($IF258,Data!$B:$CP,Daily!LI$10,0)</f>
      </c>
      <c r="LJ258" s="10">
        <f>VLOOKUP($IF258,Data!$B:$CP,Daily!LJ$10,0)</f>
      </c>
      <c r="LK258" s="10">
        <f>VLOOKUP($IF258,Data!$B:$CP,Daily!LK$10,0)</f>
      </c>
      <c r="LL258" s="10">
        <f>VLOOKUP($IF258,Data!$B:$CP,Daily!LL$10,0)</f>
      </c>
      <c r="LM258" s="10">
        <f>VLOOKUP($IF258,Data!$B:$CP,Daily!LM$10,0)</f>
      </c>
      <c r="LN258" s="10">
        <f>VLOOKUP($IF258,Data!$B:$CP,Daily!LN$10,0)</f>
      </c>
      <c r="LO258" s="10">
        <f>VLOOKUP($IF258,Data!$B:$CP,Daily!LO$10,0)</f>
      </c>
      <c r="LP258" s="10">
        <f>VLOOKUP($IF258,Data!$B:$CP,Daily!LP$10,0)</f>
      </c>
      <c r="LQ258" s="10">
        <f>VLOOKUP($IF258,Data!$B:$CP,Daily!LQ$10,0)</f>
      </c>
      <c r="LR258" s="10">
        <f>VLOOKUP($IF258,Data!$B:$CP,Daily!LR$10,0)</f>
      </c>
      <c r="LS258" s="10">
        <f>VLOOKUP($IF258,Data!$B:$CP,Daily!LS$10,0)</f>
      </c>
      <c r="LU258" s="10">
        <f t="shared" si="3498"/>
      </c>
      <c r="LV258" s="10">
        <f t="shared" si="3499"/>
      </c>
      <c r="LW258" s="10">
        <f t="shared" si="3500"/>
      </c>
      <c r="LX258" s="10">
        <f t="shared" si="3502"/>
      </c>
      <c r="LY258" s="10">
        <f t="shared" si="3503"/>
      </c>
      <c r="LZ258" s="55"/>
      <c r="MA258" s="11">
        <f t="shared" si="3504"/>
      </c>
      <c r="MB258" s="11">
        <f t="shared" si="3505"/>
      </c>
      <c r="MC258" s="11">
        <f t="shared" si="3506"/>
      </c>
    </row>
    <row r="259" spans="2:342" x14ac:dyDescent="0.25">
      <c r="D259" s="219"/>
    </row>
    <row r="260" spans="2:342" x14ac:dyDescent="0.25">
      <c r="D260" s="219"/>
    </row>
    <row r="261" spans="2:342" x14ac:dyDescent="0.25">
      <c r="D261" s="219"/>
    </row>
    <row r="262" spans="2:342" x14ac:dyDescent="0.25">
      <c r="D262" s="141" t="s">
        <v>984</v>
      </c>
      <c r="S262"/>
      <c r="T262" s="43"/>
      <c r="DV262"/>
      <c r="EC262" s="3"/>
      <c r="EF262"/>
      <c r="EG262" s="3"/>
      <c r="HU262"/>
      <c r="IB262" s="3"/>
      <c r="ID262"/>
      <c r="IE262" s="27"/>
      <c r="IF262" s="3"/>
      <c r="IH262"/>
      <c r="LT262" s="27"/>
      <c r="LU262" s="17"/>
      <c r="MA262" s="3"/>
      <c r="MD262" s="27"/>
    </row>
    <row r="263" spans="2:342" x14ac:dyDescent="0.25">
      <c r="D263" s="83" t="s">
        <v>985</v>
      </c>
      <c r="E263" s="81"/>
      <c r="F263" s="79"/>
      <c r="G263" s="79"/>
      <c r="H263" s="80"/>
      <c r="I263" s="79"/>
      <c r="J263" s="80"/>
      <c r="K263" s="79"/>
      <c r="L263" s="79"/>
      <c r="M263" s="81"/>
      <c r="N263" s="79"/>
      <c r="O263" s="79"/>
      <c r="P263" s="79"/>
      <c r="Q263" s="79"/>
      <c r="R263" s="79"/>
      <c r="S263" s="79"/>
      <c r="T263" s="79"/>
      <c r="U263" s="81"/>
      <c r="V263" s="79"/>
      <c r="W263" s="79"/>
      <c r="X263" s="79"/>
      <c r="Y263" s="79"/>
      <c r="Z263" s="79"/>
      <c r="AA263" s="79"/>
      <c r="AB263" s="77"/>
    </row>
    <row r="265" spans="2:342" x14ac:dyDescent="0.25">
      <c r="D265" s="83" t="s">
        <v>986</v>
      </c>
      <c r="E265" s="81"/>
      <c r="F265" s="79"/>
      <c r="G265" s="79"/>
      <c r="H265" s="80"/>
      <c r="I265" s="79"/>
      <c r="J265" s="80"/>
      <c r="K265" s="79"/>
      <c r="L265" s="79"/>
      <c r="M265" s="81"/>
      <c r="N265" s="79"/>
      <c r="O265" s="79"/>
      <c r="P265" s="79"/>
      <c r="Q265" s="79"/>
      <c r="R265" s="79"/>
      <c r="S265" s="79"/>
      <c r="T265" s="79"/>
      <c r="U265" s="81"/>
      <c r="V265" s="79"/>
      <c r="W265" s="79"/>
      <c r="X265" s="79"/>
      <c r="Y265" s="79"/>
      <c r="Z265" s="79"/>
      <c r="AA265" s="79"/>
      <c r="AB265" s="77"/>
    </row>
    <row r="267" spans="2:342" x14ac:dyDescent="0.25">
      <c r="D267" s="83" t="s">
        <v>987</v>
      </c>
      <c r="E267" s="81"/>
      <c r="F267" s="79"/>
      <c r="G267" s="79"/>
      <c r="H267" s="80"/>
      <c r="I267" s="79"/>
      <c r="J267" s="80"/>
      <c r="K267" s="79"/>
      <c r="L267" s="79"/>
      <c r="M267" s="81"/>
      <c r="N267" s="79"/>
      <c r="O267" s="79"/>
      <c r="P267" s="79"/>
      <c r="Q267" s="79"/>
      <c r="R267" s="79"/>
      <c r="S267" s="79"/>
      <c r="T267" s="79"/>
      <c r="U267" s="81"/>
      <c r="V267" s="79"/>
      <c r="W267" s="79"/>
      <c r="X267" s="79"/>
      <c r="Y267" s="79"/>
      <c r="Z267" s="79"/>
      <c r="AA267" s="79"/>
      <c r="AB267" s="77"/>
    </row>
    <row r="269" spans="2:342" x14ac:dyDescent="0.25">
      <c r="D269" s="83" t="s">
        <v>988</v>
      </c>
      <c r="E269" s="81"/>
      <c r="F269" s="79"/>
      <c r="G269" s="79"/>
      <c r="H269" s="80"/>
      <c r="I269" s="79"/>
      <c r="J269" s="80"/>
      <c r="K269" s="79"/>
      <c r="L269" s="79"/>
      <c r="M269" s="81"/>
      <c r="N269" s="79"/>
      <c r="O269" s="79"/>
      <c r="P269" s="79"/>
      <c r="Q269" s="79"/>
      <c r="R269" s="79"/>
      <c r="S269" s="79"/>
      <c r="T269" s="79"/>
      <c r="U269" s="81"/>
      <c r="V269" s="79"/>
      <c r="W269" s="79"/>
      <c r="X269" s="79"/>
      <c r="Y269" s="79"/>
      <c r="Z269" s="79"/>
      <c r="AA269" s="79"/>
      <c r="AB269" s="77"/>
    </row>
  </sheetData>
  <mergeCells count="4">
    <mergeCell ref="D7:D9"/>
    <mergeCell ref="E7:L7"/>
    <mergeCell ref="M7:T7"/>
    <mergeCell ref="U7:AB7"/>
  </mergeCells>
  <phoneticPr fontId="6" type="noConversion"/>
  <conditionalFormatting sqref="H270:H276 J270:J276 P270:P311 R270:R311 X270:X311 Z270:Z311 Z263:Z268 AA262 X263:X268 Y262 R263:R268 S262 P263:P268 Q262 J263:J268 K262 H263:H268 I262 H133 J133 P133 R133 X133 Z133 J281:J311 H281:H311 Z120 X120 R120 P120 J120 H120 Z71:Z78 X71:X78 R71:R78 P71:P78 J71:J78 H71:H78 H85:H108 J85:J108 P85:P108 R85:R108 X85:X108 Z85:Z108 H26:H37 J26:J37 P26:P37 R26:R37 X26:X37 Z26:Z37 R198 Z198 J198 Z203:Z204 R203:R204 P203:P204 X203:X204 P39:P51 R39:R51 X39:X51 Z39:Z51 H39:H51 J39:J51 H203:H209 J203:J209 J54:J69 H54:H69 Z54:Z69 X54:X69 R54:R69 P54:P69 H259:H261 J259:J261 P259:P261 R259:R261 X238:X240 Z238:Z240 Z259:Z261 X259:X261 R11:R22 P11:P22 Z11:Z22 X11:X22 J11:J22 H11:H22 P169 R169 Z169 X169 H169 J169 P180:P182 R180:R182 Z180:Z182 X180:X182 H180:H182 J180:J182">
    <cfRule type="cellIs" dxfId="1949" priority="2040" operator="greaterThanOrEqual">
      <formula>0.3</formula>
    </cfRule>
  </conditionalFormatting>
  <conditionalFormatting sqref="M270:M276 U270:U311 E270:E276 E263:E268 F262 U263:U268 V262 M263:M268 N262 M133 U133 E281:E311 M281:M311 U120 M120 E112:E133 E157:E166 M157:M166 E27:E34 E71:E78 U71:U78 M71:M78 E36:E37 M85:M108 U85:U108 E85:E110 M26:M37 U26:U37 E197:E210 U198:U210 M198:M210 E39:E51 M39:M51 U39:U51 U54:U69 M54:M69 E54:E69 M259:M261 U259:U261 E259:E261 M213:M215 U213:U215 E213:E215 U10:U22 M10:M22 E10:E22 M142:M154 U142:U154 E168:E189 M168:M189 U168:U189">
    <cfRule type="containsText" dxfId="1948" priority="2029" operator="containsText" text="Within">
      <formula>NOT(ISERROR(SEARCH("Within",E10)))</formula>
    </cfRule>
    <cfRule type="containsText" dxfId="1947" priority="2030" operator="containsText" text="PositiveBelow">
      <formula>NOT(ISERROR(SEARCH("PositiveBelow",E10)))</formula>
    </cfRule>
    <cfRule type="containsText" dxfId="1946" priority="2031" operator="containsText" text="NegativeAbove">
      <formula>NOT(ISERROR(SEARCH("NegativeAbove",E10)))</formula>
    </cfRule>
    <cfRule type="containsText" dxfId="1945" priority="2032" operator="containsText" text="NegativeBelow">
      <formula>NOT(ISERROR(SEARCH("NegativeBelow",E10)))</formula>
    </cfRule>
    <cfRule type="containsText" dxfId="1944" priority="2033" operator="containsText" text="PositiveAbove">
      <formula>NOT(ISERROR(SEARCH("PositiveAbove",E10)))</formula>
    </cfRule>
  </conditionalFormatting>
  <conditionalFormatting sqref="P73:P78 P133 Z133 X133 R133 J133 H133 H120 J120 R120 X120 Z120 P120 P67:P69 P85:P89 P203:P204 P169 H169 P180:P182 H180:H182">
    <cfRule type="cellIs" dxfId="1943" priority="1992" operator="lessThanOrEqual">
      <formula>-0.3</formula>
    </cfRule>
    <cfRule type="cellIs" dxfId="1942" priority="1993" operator="greaterThanOrEqual">
      <formula>0.3</formula>
    </cfRule>
  </conditionalFormatting>
  <conditionalFormatting sqref="M133 U133 E133">
    <cfRule type="containsText" dxfId="1941" priority="1994" operator="containsText" text="Within">
      <formula>NOT(ISERROR(SEARCH("Within",E133)))</formula>
    </cfRule>
    <cfRule type="containsText" dxfId="1940" priority="1995" operator="containsText" text="PositiveBelow">
      <formula>NOT(ISERROR(SEARCH("PositiveBelow",E133)))</formula>
    </cfRule>
    <cfRule type="containsText" dxfId="1939" priority="1996" operator="containsText" text="NegativeAbove">
      <formula>NOT(ISERROR(SEARCH("NegativeAbove",E133)))</formula>
    </cfRule>
    <cfRule type="containsText" dxfId="1938" priority="1997" operator="containsText" text="NegativeBelow">
      <formula>NOT(ISERROR(SEARCH("NegativeBelow",E133)))</formula>
    </cfRule>
    <cfRule type="containsText" dxfId="1937" priority="1998" operator="containsText" text="PositiveAbove">
      <formula>NOT(ISERROR(SEARCH("PositiveAbove",E133)))</formula>
    </cfRule>
  </conditionalFormatting>
  <conditionalFormatting sqref="H120 J120 P120 R120 X120 Z120">
    <cfRule type="cellIs" dxfId="1936" priority="1985" operator="lessThanOrEqual">
      <formula>-0.3</formula>
    </cfRule>
    <cfRule type="cellIs" dxfId="1935" priority="1986" operator="greaterThanOrEqual">
      <formula>0.3</formula>
    </cfRule>
  </conditionalFormatting>
  <conditionalFormatting sqref="H263 J263 P263 R263 X263 Z263">
    <cfRule type="cellIs" dxfId="1934" priority="1978" operator="lessThanOrEqual">
      <formula>-0.3</formula>
    </cfRule>
    <cfRule type="cellIs" dxfId="1933" priority="1979" operator="greaterThanOrEqual">
      <formula>0.3</formula>
    </cfRule>
  </conditionalFormatting>
  <conditionalFormatting sqref="M263 U263 E263">
    <cfRule type="containsText" dxfId="1932" priority="1980" operator="containsText" text="Within">
      <formula>NOT(ISERROR(SEARCH("Within",E263)))</formula>
    </cfRule>
    <cfRule type="containsText" dxfId="1931" priority="1981" operator="containsText" text="PositiveBelow">
      <formula>NOT(ISERROR(SEARCH("PositiveBelow",E263)))</formula>
    </cfRule>
    <cfRule type="containsText" dxfId="1930" priority="1982" operator="containsText" text="NegativeAbove">
      <formula>NOT(ISERROR(SEARCH("NegativeAbove",E263)))</formula>
    </cfRule>
    <cfRule type="containsText" dxfId="1929" priority="1983" operator="containsText" text="NegativeBelow">
      <formula>NOT(ISERROR(SEARCH("NegativeBelow",E263)))</formula>
    </cfRule>
    <cfRule type="containsText" dxfId="1928" priority="1984" operator="containsText" text="PositiveAbove">
      <formula>NOT(ISERROR(SEARCH("PositiveAbove",E263)))</formula>
    </cfRule>
  </conditionalFormatting>
  <conditionalFormatting sqref="H265 J265 P265 R265 X265 Z265">
    <cfRule type="cellIs" dxfId="1927" priority="1971" operator="lessThanOrEqual">
      <formula>-0.3</formula>
    </cfRule>
    <cfRule type="cellIs" dxfId="1926" priority="1972" operator="greaterThanOrEqual">
      <formula>0.3</formula>
    </cfRule>
  </conditionalFormatting>
  <conditionalFormatting sqref="M265 U265 E265">
    <cfRule type="containsText" dxfId="1925" priority="1973" operator="containsText" text="Within">
      <formula>NOT(ISERROR(SEARCH("Within",E265)))</formula>
    </cfRule>
    <cfRule type="containsText" dxfId="1924" priority="1974" operator="containsText" text="PositiveBelow">
      <formula>NOT(ISERROR(SEARCH("PositiveBelow",E265)))</formula>
    </cfRule>
    <cfRule type="containsText" dxfId="1923" priority="1975" operator="containsText" text="NegativeAbove">
      <formula>NOT(ISERROR(SEARCH("NegativeAbove",E265)))</formula>
    </cfRule>
    <cfRule type="containsText" dxfId="1922" priority="1976" operator="containsText" text="NegativeBelow">
      <formula>NOT(ISERROR(SEARCH("NegativeBelow",E265)))</formula>
    </cfRule>
    <cfRule type="containsText" dxfId="1921" priority="1977" operator="containsText" text="PositiveAbove">
      <formula>NOT(ISERROR(SEARCH("PositiveAbove",E265)))</formula>
    </cfRule>
  </conditionalFormatting>
  <conditionalFormatting sqref="H267 J267 P267 R267 X267 Z267">
    <cfRule type="cellIs" dxfId="1920" priority="1957" operator="lessThanOrEqual">
      <formula>-0.3</formula>
    </cfRule>
    <cfRule type="cellIs" dxfId="1919" priority="1958" operator="greaterThanOrEqual">
      <formula>0.3</formula>
    </cfRule>
  </conditionalFormatting>
  <conditionalFormatting sqref="M267 U267 E267">
    <cfRule type="containsText" dxfId="1918" priority="1959" operator="containsText" text="Within">
      <formula>NOT(ISERROR(SEARCH("Within",E267)))</formula>
    </cfRule>
    <cfRule type="containsText" dxfId="1917" priority="1960" operator="containsText" text="PositiveBelow">
      <formula>NOT(ISERROR(SEARCH("PositiveBelow",E267)))</formula>
    </cfRule>
    <cfRule type="containsText" dxfId="1916" priority="1961" operator="containsText" text="NegativeAbove">
      <formula>NOT(ISERROR(SEARCH("NegativeAbove",E267)))</formula>
    </cfRule>
    <cfRule type="containsText" dxfId="1915" priority="1962" operator="containsText" text="NegativeBelow">
      <formula>NOT(ISERROR(SEARCH("NegativeBelow",E267)))</formula>
    </cfRule>
    <cfRule type="containsText" dxfId="1914" priority="1963" operator="containsText" text="PositiveAbove">
      <formula>NOT(ISERROR(SEARCH("PositiveAbove",E267)))</formula>
    </cfRule>
  </conditionalFormatting>
  <conditionalFormatting sqref="R17:R22">
    <cfRule type="cellIs" dxfId="1913" priority="1953" operator="lessThanOrEqual">
      <formula>-0.3</formula>
    </cfRule>
    <cfRule type="cellIs" dxfId="1912" priority="1954" operator="greaterThanOrEqual">
      <formula>0.3</formula>
    </cfRule>
  </conditionalFormatting>
  <conditionalFormatting sqref="Z17:Z22 X17:X22">
    <cfRule type="cellIs" dxfId="1911" priority="1951" operator="lessThanOrEqual">
      <formula>-0.3</formula>
    </cfRule>
    <cfRule type="cellIs" dxfId="1910" priority="1952" operator="greaterThanOrEqual">
      <formula>0.3</formula>
    </cfRule>
  </conditionalFormatting>
  <conditionalFormatting sqref="P27">
    <cfRule type="cellIs" dxfId="1909" priority="1874" operator="lessThanOrEqual">
      <formula>-0.3</formula>
    </cfRule>
    <cfRule type="cellIs" dxfId="1908" priority="1875" operator="greaterThanOrEqual">
      <formula>0.3</formula>
    </cfRule>
  </conditionalFormatting>
  <conditionalFormatting sqref="P36">
    <cfRule type="cellIs" dxfId="1907" priority="1872" operator="lessThanOrEqual">
      <formula>-0.3</formula>
    </cfRule>
    <cfRule type="cellIs" dxfId="1906" priority="1873" operator="greaterThanOrEqual">
      <formula>0.3</formula>
    </cfRule>
  </conditionalFormatting>
  <conditionalFormatting sqref="P56">
    <cfRule type="cellIs" dxfId="1905" priority="1870" operator="lessThanOrEqual">
      <formula>-0.3</formula>
    </cfRule>
    <cfRule type="cellIs" dxfId="1904" priority="1871" operator="greaterThanOrEqual">
      <formula>0.3</formula>
    </cfRule>
  </conditionalFormatting>
  <conditionalFormatting sqref="P72">
    <cfRule type="cellIs" dxfId="1903" priority="1868" operator="lessThanOrEqual">
      <formula>-0.3</formula>
    </cfRule>
    <cfRule type="cellIs" dxfId="1902" priority="1869" operator="greaterThanOrEqual">
      <formula>0.3</formula>
    </cfRule>
  </conditionalFormatting>
  <conditionalFormatting sqref="P91">
    <cfRule type="cellIs" dxfId="1901" priority="1866" operator="lessThanOrEqual">
      <formula>-0.3</formula>
    </cfRule>
    <cfRule type="cellIs" dxfId="1900" priority="1867" operator="greaterThanOrEqual">
      <formula>0.3</formula>
    </cfRule>
  </conditionalFormatting>
  <conditionalFormatting sqref="P100">
    <cfRule type="cellIs" dxfId="1899" priority="1864" operator="lessThanOrEqual">
      <formula>-0.3</formula>
    </cfRule>
    <cfRule type="cellIs" dxfId="1898" priority="1865" operator="greaterThanOrEqual">
      <formula>0.3</formula>
    </cfRule>
  </conditionalFormatting>
  <conditionalFormatting sqref="P28:P34">
    <cfRule type="cellIs" dxfId="1897" priority="1862" operator="lessThanOrEqual">
      <formula>-0.3</formula>
    </cfRule>
    <cfRule type="cellIs" dxfId="1896" priority="1863" operator="greaterThanOrEqual">
      <formula>0.3</formula>
    </cfRule>
  </conditionalFormatting>
  <conditionalFormatting sqref="P37 P39:P51 P54">
    <cfRule type="cellIs" dxfId="1895" priority="1860" operator="lessThanOrEqual">
      <formula>-0.3</formula>
    </cfRule>
    <cfRule type="cellIs" dxfId="1894" priority="1861" operator="greaterThanOrEqual">
      <formula>0.3</formula>
    </cfRule>
  </conditionalFormatting>
  <conditionalFormatting sqref="P57:P65">
    <cfRule type="cellIs" dxfId="1893" priority="1858" operator="lessThanOrEqual">
      <formula>-0.3</formula>
    </cfRule>
    <cfRule type="cellIs" dxfId="1892" priority="1859" operator="greaterThanOrEqual">
      <formula>0.3</formula>
    </cfRule>
  </conditionalFormatting>
  <conditionalFormatting sqref="P92:P98">
    <cfRule type="cellIs" dxfId="1891" priority="1854" operator="lessThanOrEqual">
      <formula>-0.3</formula>
    </cfRule>
    <cfRule type="cellIs" dxfId="1890" priority="1855" operator="greaterThanOrEqual">
      <formula>0.3</formula>
    </cfRule>
  </conditionalFormatting>
  <conditionalFormatting sqref="P101:P107">
    <cfRule type="cellIs" dxfId="1889" priority="1852" operator="lessThanOrEqual">
      <formula>-0.3</formula>
    </cfRule>
    <cfRule type="cellIs" dxfId="1888" priority="1853" operator="greaterThanOrEqual">
      <formula>0.3</formula>
    </cfRule>
  </conditionalFormatting>
  <conditionalFormatting sqref="X27">
    <cfRule type="cellIs" dxfId="1887" priority="1850" operator="lessThanOrEqual">
      <formula>-0.3</formula>
    </cfRule>
    <cfRule type="cellIs" dxfId="1886" priority="1851" operator="greaterThanOrEqual">
      <formula>0.3</formula>
    </cfRule>
  </conditionalFormatting>
  <conditionalFormatting sqref="X28 X30 X32">
    <cfRule type="cellIs" dxfId="1885" priority="1848" operator="lessThanOrEqual">
      <formula>-0.3</formula>
    </cfRule>
    <cfRule type="cellIs" dxfId="1884" priority="1849" operator="greaterThanOrEqual">
      <formula>0.3</formula>
    </cfRule>
  </conditionalFormatting>
  <conditionalFormatting sqref="X72:X73">
    <cfRule type="cellIs" dxfId="1883" priority="1846" operator="lessThanOrEqual">
      <formula>-0.3</formula>
    </cfRule>
    <cfRule type="cellIs" dxfId="1882" priority="1847" operator="greaterThanOrEqual">
      <formula>0.3</formula>
    </cfRule>
  </conditionalFormatting>
  <conditionalFormatting sqref="X91:X92">
    <cfRule type="cellIs" dxfId="1881" priority="1844" operator="lessThanOrEqual">
      <formula>-0.3</formula>
    </cfRule>
    <cfRule type="cellIs" dxfId="1880" priority="1845" operator="greaterThanOrEqual">
      <formula>0.3</formula>
    </cfRule>
  </conditionalFormatting>
  <conditionalFormatting sqref="X100:X101">
    <cfRule type="cellIs" dxfId="1879" priority="1842" operator="lessThanOrEqual">
      <formula>-0.3</formula>
    </cfRule>
    <cfRule type="cellIs" dxfId="1878" priority="1843" operator="greaterThanOrEqual">
      <formula>0.3</formula>
    </cfRule>
  </conditionalFormatting>
  <conditionalFormatting sqref="P66">
    <cfRule type="cellIs" dxfId="1877" priority="1821" operator="lessThanOrEqual">
      <formula>-0.3</formula>
    </cfRule>
    <cfRule type="cellIs" dxfId="1876" priority="1822" operator="greaterThanOrEqual">
      <formula>0.3</formula>
    </cfRule>
  </conditionalFormatting>
  <conditionalFormatting sqref="H270:H276 J270:J276 P270:P311 R270:R311 X270:X311 Z270:Z311 Z263:Z268 AA262 X263:X268 Y262 R263:R268 S262 P263:P268 Q262 J263:J268 K262 H263:H268 I262 H133 J133 P133 R133 X133 Z133 J281:J311 H281:H311 Z120 X120 R120 P120 J120 H120 Z71:Z78 X71:X78 R71:R78 P71:P78 J71:J78 H71:H78 H85:H108 J85:J108 P85:P108 R85:R108 X85:X108 Z85:Z108 H26:H37 J26:J37 P26:P37 R26:R37 X26:X37 Z26:Z37 R198 Z198 J198 Z203:Z204 R203:R204 P203:P204 X203:X204 P39:P51 R39:R51 X39:X51 Z39:Z51 H39:H51 J39:J51 H203:H209 J203:J209 J54:J69 H54:H69 Z54:Z69 X54:X69 R54:R69 P54:P69 H259:H261 J259:J261 P259:P261 R259:R261 X238:X240 Z238:Z240 Z259:Z261 X259:X261 R11:R22 P11:P22 Z11:Z22 X11:X22 J11:J22 H11:H22 P169 R169 Z169 X169 H169 J169 P180:P182 R180:R182 Z180:Z182 X180:X182 H180:H182 J180:J182">
    <cfRule type="cellIs" dxfId="1875" priority="2039" operator="lessThanOrEqual">
      <formula>-0.3</formula>
    </cfRule>
  </conditionalFormatting>
  <conditionalFormatting sqref="Z269 X269 R269 P269 J269 H269">
    <cfRule type="cellIs" dxfId="1874" priority="1797" operator="greaterThanOrEqual">
      <formula>0.3</formula>
    </cfRule>
  </conditionalFormatting>
  <conditionalFormatting sqref="E269 U269 M269">
    <cfRule type="containsText" dxfId="1873" priority="1791" operator="containsText" text="Within">
      <formula>NOT(ISERROR(SEARCH("Within",E269)))</formula>
    </cfRule>
    <cfRule type="containsText" dxfId="1872" priority="1792" operator="containsText" text="PositiveBelow">
      <formula>NOT(ISERROR(SEARCH("PositiveBelow",E269)))</formula>
    </cfRule>
    <cfRule type="containsText" dxfId="1871" priority="1793" operator="containsText" text="NegativeAbove">
      <formula>NOT(ISERROR(SEARCH("NegativeAbove",E269)))</formula>
    </cfRule>
    <cfRule type="containsText" dxfId="1870" priority="1794" operator="containsText" text="NegativeBelow">
      <formula>NOT(ISERROR(SEARCH("NegativeBelow",E269)))</formula>
    </cfRule>
    <cfRule type="containsText" dxfId="1869" priority="1795" operator="containsText" text="PositiveAbove">
      <formula>NOT(ISERROR(SEARCH("PositiveAbove",E269)))</formula>
    </cfRule>
  </conditionalFormatting>
  <conditionalFormatting sqref="H269 J269 P269 R269 X269 Z269">
    <cfRule type="cellIs" dxfId="1868" priority="1784" operator="lessThanOrEqual">
      <formula>-0.3</formula>
    </cfRule>
    <cfRule type="cellIs" dxfId="1867" priority="1785" operator="greaterThanOrEqual">
      <formula>0.3</formula>
    </cfRule>
  </conditionalFormatting>
  <conditionalFormatting sqref="M269 U269 E269">
    <cfRule type="containsText" dxfId="1866" priority="1786" operator="containsText" text="Within">
      <formula>NOT(ISERROR(SEARCH("Within",E269)))</formula>
    </cfRule>
    <cfRule type="containsText" dxfId="1865" priority="1787" operator="containsText" text="PositiveBelow">
      <formula>NOT(ISERROR(SEARCH("PositiveBelow",E269)))</formula>
    </cfRule>
    <cfRule type="containsText" dxfId="1864" priority="1788" operator="containsText" text="NegativeAbove">
      <formula>NOT(ISERROR(SEARCH("NegativeAbove",E269)))</formula>
    </cfRule>
    <cfRule type="containsText" dxfId="1863" priority="1789" operator="containsText" text="NegativeBelow">
      <formula>NOT(ISERROR(SEARCH("NegativeBelow",E269)))</formula>
    </cfRule>
    <cfRule type="containsText" dxfId="1862" priority="1790" operator="containsText" text="PositiveAbove">
      <formula>NOT(ISERROR(SEARCH("PositiveAbove",E269)))</formula>
    </cfRule>
  </conditionalFormatting>
  <conditionalFormatting sqref="Z269 X269 R269 P269 J269 H269">
    <cfRule type="cellIs" dxfId="1861" priority="1796" operator="lessThanOrEqual">
      <formula>-0.3</formula>
    </cfRule>
  </conditionalFormatting>
  <conditionalFormatting sqref="X33">
    <cfRule type="cellIs" dxfId="1860" priority="1782" operator="lessThanOrEqual">
      <formula>-0.3</formula>
    </cfRule>
    <cfRule type="cellIs" dxfId="1859" priority="1783" operator="greaterThanOrEqual">
      <formula>0.3</formula>
    </cfRule>
  </conditionalFormatting>
  <conditionalFormatting sqref="J112:J117 H112:H117 H109:H110 J109:J110 P109:P117 R109:R117 X109:X117 Z109:Z117">
    <cfRule type="cellIs" dxfId="1858" priority="1781" operator="greaterThanOrEqual">
      <formula>0.3</formula>
    </cfRule>
  </conditionalFormatting>
  <conditionalFormatting sqref="M109:M110 U109:U110 U112:U119 M112:M119">
    <cfRule type="containsText" dxfId="1857" priority="1775" operator="containsText" text="Within">
      <formula>NOT(ISERROR(SEARCH("Within",M109)))</formula>
    </cfRule>
    <cfRule type="containsText" dxfId="1856" priority="1776" operator="containsText" text="PositiveBelow">
      <formula>NOT(ISERROR(SEARCH("PositiveBelow",M109)))</formula>
    </cfRule>
    <cfRule type="containsText" dxfId="1855" priority="1777" operator="containsText" text="NegativeAbove">
      <formula>NOT(ISERROR(SEARCH("NegativeAbove",M109)))</formula>
    </cfRule>
    <cfRule type="containsText" dxfId="1854" priority="1778" operator="containsText" text="NegativeBelow">
      <formula>NOT(ISERROR(SEARCH("NegativeBelow",M109)))</formula>
    </cfRule>
    <cfRule type="containsText" dxfId="1853" priority="1779" operator="containsText" text="PositiveAbove">
      <formula>NOT(ISERROR(SEARCH("PositiveAbove",M109)))</formula>
    </cfRule>
  </conditionalFormatting>
  <conditionalFormatting sqref="M109:M110 U109:U110 U112:U119 M112:M119">
    <cfRule type="containsText" dxfId="1852" priority="1770" operator="containsText" text="Within">
      <formula>NOT(ISERROR(SEARCH("Within",M109)))</formula>
    </cfRule>
    <cfRule type="containsText" dxfId="1851" priority="1771" operator="containsText" text="PositiveBelow">
      <formula>NOT(ISERROR(SEARCH("PositiveBelow",M109)))</formula>
    </cfRule>
    <cfRule type="containsText" dxfId="1850" priority="1772" operator="containsText" text="NegativeAbove">
      <formula>NOT(ISERROR(SEARCH("NegativeAbove",M109)))</formula>
    </cfRule>
    <cfRule type="containsText" dxfId="1849" priority="1773" operator="containsText" text="NegativeBelow">
      <formula>NOT(ISERROR(SEARCH("NegativeBelow",M109)))</formula>
    </cfRule>
    <cfRule type="containsText" dxfId="1848" priority="1774" operator="containsText" text="PositiveAbove">
      <formula>NOT(ISERROR(SEARCH("PositiveAbove",M109)))</formula>
    </cfRule>
  </conditionalFormatting>
  <conditionalFormatting sqref="P109:P112">
    <cfRule type="cellIs" dxfId="1847" priority="1768" operator="lessThanOrEqual">
      <formula>-0.3</formula>
    </cfRule>
    <cfRule type="cellIs" dxfId="1846" priority="1769" operator="greaterThanOrEqual">
      <formula>0.3</formula>
    </cfRule>
  </conditionalFormatting>
  <conditionalFormatting sqref="P113:P117">
    <cfRule type="cellIs" dxfId="1845" priority="1766" operator="lessThanOrEqual">
      <formula>-0.3</formula>
    </cfRule>
    <cfRule type="cellIs" dxfId="1844" priority="1767" operator="greaterThanOrEqual">
      <formula>0.3</formula>
    </cfRule>
  </conditionalFormatting>
  <conditionalFormatting sqref="X109:X112">
    <cfRule type="cellIs" dxfId="1843" priority="1764" operator="lessThanOrEqual">
      <formula>-0.3</formula>
    </cfRule>
    <cfRule type="cellIs" dxfId="1842" priority="1765" operator="greaterThanOrEqual">
      <formula>0.3</formula>
    </cfRule>
  </conditionalFormatting>
  <conditionalFormatting sqref="J112:J117 H112:H117 H109:H110 J109:J110 P109:P117 R109:R117 X109:X117 Z109:Z117">
    <cfRule type="cellIs" dxfId="1841" priority="1780" operator="lessThanOrEqual">
      <formula>-0.3</formula>
    </cfRule>
  </conditionalFormatting>
  <conditionalFormatting sqref="H118:H119 J118:J119 P118:P119 R118:R119 X118:X119 Z118:Z119">
    <cfRule type="cellIs" dxfId="1840" priority="1758" operator="greaterThanOrEqual">
      <formula>0.3</formula>
    </cfRule>
  </conditionalFormatting>
  <conditionalFormatting sqref="P118:P119">
    <cfRule type="cellIs" dxfId="1839" priority="1745" operator="lessThanOrEqual">
      <formula>-0.3</formula>
    </cfRule>
    <cfRule type="cellIs" dxfId="1838" priority="1746" operator="greaterThanOrEqual">
      <formula>0.3</formula>
    </cfRule>
  </conditionalFormatting>
  <conditionalFormatting sqref="H118:H119 J118:J119 P118:P119 R118:R119 X118:X119 Z118:Z119">
    <cfRule type="cellIs" dxfId="1837" priority="1757" operator="lessThanOrEqual">
      <formula>-0.3</formula>
    </cfRule>
  </conditionalFormatting>
  <conditionalFormatting sqref="H121 J121:J124 P121 R121:R124 X121 Z121:Z124 H123:H124 P123:P124 X123:X124 P130:P131 R130:R131">
    <cfRule type="cellIs" dxfId="1836" priority="1720" operator="greaterThanOrEqual">
      <formula>0.3</formula>
    </cfRule>
  </conditionalFormatting>
  <conditionalFormatting sqref="P121">
    <cfRule type="cellIs" dxfId="1835" priority="1707" operator="lessThanOrEqual">
      <formula>-0.3</formula>
    </cfRule>
    <cfRule type="cellIs" dxfId="1834" priority="1708" operator="greaterThanOrEqual">
      <formula>0.3</formula>
    </cfRule>
  </conditionalFormatting>
  <conditionalFormatting sqref="P123:P124 P130:P131">
    <cfRule type="cellIs" dxfId="1833" priority="1705" operator="lessThanOrEqual">
      <formula>-0.3</formula>
    </cfRule>
    <cfRule type="cellIs" dxfId="1832" priority="1706" operator="greaterThanOrEqual">
      <formula>0.3</formula>
    </cfRule>
  </conditionalFormatting>
  <conditionalFormatting sqref="X121">
    <cfRule type="cellIs" dxfId="1831" priority="1703" operator="lessThanOrEqual">
      <formula>-0.3</formula>
    </cfRule>
    <cfRule type="cellIs" dxfId="1830" priority="1704" operator="greaterThanOrEqual">
      <formula>0.3</formula>
    </cfRule>
  </conditionalFormatting>
  <conditionalFormatting sqref="H121 J121:J124 P121 R121:R124 X121 Z121:Z124 H123:H124 P123:P124 X123:X124 P130:P131 R130:R131">
    <cfRule type="cellIs" dxfId="1829" priority="1719" operator="lessThanOrEqual">
      <formula>-0.3</formula>
    </cfRule>
  </conditionalFormatting>
  <conditionalFormatting sqref="H132 J132 P132 R132 X132 Z132">
    <cfRule type="cellIs" dxfId="1828" priority="1702" operator="greaterThanOrEqual">
      <formula>0.3</formula>
    </cfRule>
  </conditionalFormatting>
  <conditionalFormatting sqref="P132">
    <cfRule type="cellIs" dxfId="1827" priority="1699" operator="lessThanOrEqual">
      <formula>-0.3</formula>
    </cfRule>
    <cfRule type="cellIs" dxfId="1826" priority="1700" operator="greaterThanOrEqual">
      <formula>0.3</formula>
    </cfRule>
  </conditionalFormatting>
  <conditionalFormatting sqref="H132 J132 P132 R132 X132 Z132">
    <cfRule type="cellIs" dxfId="1825" priority="1701" operator="lessThanOrEqual">
      <formula>-0.3</formula>
    </cfRule>
  </conditionalFormatting>
  <conditionalFormatting sqref="H122">
    <cfRule type="cellIs" dxfId="1824" priority="1688" operator="greaterThanOrEqual">
      <formula>0.3</formula>
    </cfRule>
  </conditionalFormatting>
  <conditionalFormatting sqref="H122">
    <cfRule type="cellIs" dxfId="1823" priority="1687" operator="lessThanOrEqual">
      <formula>-0.3</formula>
    </cfRule>
  </conditionalFormatting>
  <conditionalFormatting sqref="P122">
    <cfRule type="cellIs" dxfId="1822" priority="1686" operator="greaterThanOrEqual">
      <formula>0.3</formula>
    </cfRule>
  </conditionalFormatting>
  <conditionalFormatting sqref="P122">
    <cfRule type="cellIs" dxfId="1821" priority="1683" operator="lessThanOrEqual">
      <formula>-0.3</formula>
    </cfRule>
    <cfRule type="cellIs" dxfId="1820" priority="1684" operator="greaterThanOrEqual">
      <formula>0.3</formula>
    </cfRule>
  </conditionalFormatting>
  <conditionalFormatting sqref="P122">
    <cfRule type="cellIs" dxfId="1819" priority="1685" operator="lessThanOrEqual">
      <formula>-0.3</formula>
    </cfRule>
  </conditionalFormatting>
  <conditionalFormatting sqref="X122">
    <cfRule type="cellIs" dxfId="1818" priority="1682" operator="greaterThanOrEqual">
      <formula>0.3</formula>
    </cfRule>
  </conditionalFormatting>
  <conditionalFormatting sqref="X122">
    <cfRule type="cellIs" dxfId="1817" priority="1681" operator="lessThanOrEqual">
      <formula>-0.3</formula>
    </cfRule>
  </conditionalFormatting>
  <conditionalFormatting sqref="Z141 X141 R141 P141 J141 H141">
    <cfRule type="cellIs" dxfId="1816" priority="1680" operator="greaterThanOrEqual">
      <formula>0.3</formula>
    </cfRule>
  </conditionalFormatting>
  <conditionalFormatting sqref="U141 M141 E141:E153">
    <cfRule type="containsText" dxfId="1815" priority="1674" operator="containsText" text="Within">
      <formula>NOT(ISERROR(SEARCH("Within",E141)))</formula>
    </cfRule>
    <cfRule type="containsText" dxfId="1814" priority="1675" operator="containsText" text="PositiveBelow">
      <formula>NOT(ISERROR(SEARCH("PositiveBelow",E141)))</formula>
    </cfRule>
    <cfRule type="containsText" dxfId="1813" priority="1676" operator="containsText" text="NegativeAbove">
      <formula>NOT(ISERROR(SEARCH("NegativeAbove",E141)))</formula>
    </cfRule>
    <cfRule type="containsText" dxfId="1812" priority="1677" operator="containsText" text="NegativeBelow">
      <formula>NOT(ISERROR(SEARCH("NegativeBelow",E141)))</formula>
    </cfRule>
    <cfRule type="containsText" dxfId="1811" priority="1678" operator="containsText" text="PositiveAbove">
      <formula>NOT(ISERROR(SEARCH("PositiveAbove",E141)))</formula>
    </cfRule>
  </conditionalFormatting>
  <conditionalFormatting sqref="H141 J141 R141 X141 Z141 P141">
    <cfRule type="cellIs" dxfId="1810" priority="1672" operator="lessThanOrEqual">
      <formula>-0.3</formula>
    </cfRule>
    <cfRule type="cellIs" dxfId="1809" priority="1673" operator="greaterThanOrEqual">
      <formula>0.3</formula>
    </cfRule>
  </conditionalFormatting>
  <conditionalFormatting sqref="H141 J141 P141 R141 X141 Z141">
    <cfRule type="cellIs" dxfId="1808" priority="1670" operator="lessThanOrEqual">
      <formula>-0.3</formula>
    </cfRule>
    <cfRule type="cellIs" dxfId="1807" priority="1671" operator="greaterThanOrEqual">
      <formula>0.3</formula>
    </cfRule>
  </conditionalFormatting>
  <conditionalFormatting sqref="Z141 X141 R141 P141 J141 H141">
    <cfRule type="cellIs" dxfId="1806" priority="1679" operator="lessThanOrEqual">
      <formula>-0.3</formula>
    </cfRule>
  </conditionalFormatting>
  <conditionalFormatting sqref="H142 P142 X142 R142:R153 P144:P153 J142:J153 H144:H153 Z142:Z153 X144:X153">
    <cfRule type="cellIs" dxfId="1805" priority="1669" operator="greaterThanOrEqual">
      <formula>0.3</formula>
    </cfRule>
  </conditionalFormatting>
  <conditionalFormatting sqref="P142">
    <cfRule type="cellIs" dxfId="1804" priority="1656" operator="lessThanOrEqual">
      <formula>-0.3</formula>
    </cfRule>
    <cfRule type="cellIs" dxfId="1803" priority="1657" operator="greaterThanOrEqual">
      <formula>0.3</formula>
    </cfRule>
  </conditionalFormatting>
  <conditionalFormatting sqref="P144:P153">
    <cfRule type="cellIs" dxfId="1802" priority="1654" operator="lessThanOrEqual">
      <formula>-0.3</formula>
    </cfRule>
    <cfRule type="cellIs" dxfId="1801" priority="1655" operator="greaterThanOrEqual">
      <formula>0.3</formula>
    </cfRule>
  </conditionalFormatting>
  <conditionalFormatting sqref="X142">
    <cfRule type="cellIs" dxfId="1800" priority="1652" operator="lessThanOrEqual">
      <formula>-0.3</formula>
    </cfRule>
    <cfRule type="cellIs" dxfId="1799" priority="1653" operator="greaterThanOrEqual">
      <formula>0.3</formula>
    </cfRule>
  </conditionalFormatting>
  <conditionalFormatting sqref="H142 P142 X142 R142:R153 P144:P153 J142:J153 H144:H153 Z142:Z153 X144:X153">
    <cfRule type="cellIs" dxfId="1798" priority="1668" operator="lessThanOrEqual">
      <formula>-0.3</formula>
    </cfRule>
  </conditionalFormatting>
  <conditionalFormatting sqref="H154 J154 P154 R154 X154 Z154">
    <cfRule type="cellIs" dxfId="1797" priority="1651" operator="greaterThanOrEqual">
      <formula>0.3</formula>
    </cfRule>
  </conditionalFormatting>
  <conditionalFormatting sqref="P154">
    <cfRule type="cellIs" dxfId="1796" priority="1648" operator="lessThanOrEqual">
      <formula>-0.3</formula>
    </cfRule>
    <cfRule type="cellIs" dxfId="1795" priority="1649" operator="greaterThanOrEqual">
      <formula>0.3</formula>
    </cfRule>
  </conditionalFormatting>
  <conditionalFormatting sqref="H154 J154 P154 R154 X154 Z154">
    <cfRule type="cellIs" dxfId="1794" priority="1650" operator="lessThanOrEqual">
      <formula>-0.3</formula>
    </cfRule>
  </conditionalFormatting>
  <conditionalFormatting sqref="H143">
    <cfRule type="cellIs" dxfId="1793" priority="1647" operator="greaterThanOrEqual">
      <formula>0.3</formula>
    </cfRule>
  </conditionalFormatting>
  <conditionalFormatting sqref="H143">
    <cfRule type="cellIs" dxfId="1792" priority="1646" operator="lessThanOrEqual">
      <formula>-0.3</formula>
    </cfRule>
  </conditionalFormatting>
  <conditionalFormatting sqref="P143">
    <cfRule type="cellIs" dxfId="1791" priority="1645" operator="greaterThanOrEqual">
      <formula>0.3</formula>
    </cfRule>
  </conditionalFormatting>
  <conditionalFormatting sqref="P143">
    <cfRule type="cellIs" dxfId="1790" priority="1642" operator="lessThanOrEqual">
      <formula>-0.3</formula>
    </cfRule>
    <cfRule type="cellIs" dxfId="1789" priority="1643" operator="greaterThanOrEqual">
      <formula>0.3</formula>
    </cfRule>
  </conditionalFormatting>
  <conditionalFormatting sqref="P143">
    <cfRule type="cellIs" dxfId="1788" priority="1644" operator="lessThanOrEqual">
      <formula>-0.3</formula>
    </cfRule>
  </conditionalFormatting>
  <conditionalFormatting sqref="X143">
    <cfRule type="cellIs" dxfId="1787" priority="1641" operator="greaterThanOrEqual">
      <formula>0.3</formula>
    </cfRule>
  </conditionalFormatting>
  <conditionalFormatting sqref="X143">
    <cfRule type="cellIs" dxfId="1786" priority="1640" operator="lessThanOrEqual">
      <formula>-0.3</formula>
    </cfRule>
  </conditionalFormatting>
  <conditionalFormatting sqref="E135:E140">
    <cfRule type="containsText" dxfId="1785" priority="1635" operator="containsText" text="Within">
      <formula>NOT(ISERROR(SEARCH("Within",E135)))</formula>
    </cfRule>
    <cfRule type="containsText" dxfId="1784" priority="1636" operator="containsText" text="PositiveBelow">
      <formula>NOT(ISERROR(SEARCH("PositiveBelow",E135)))</formula>
    </cfRule>
    <cfRule type="containsText" dxfId="1783" priority="1637" operator="containsText" text="NegativeAbove">
      <formula>NOT(ISERROR(SEARCH("NegativeAbove",E135)))</formula>
    </cfRule>
    <cfRule type="containsText" dxfId="1782" priority="1638" operator="containsText" text="NegativeBelow">
      <formula>NOT(ISERROR(SEARCH("NegativeBelow",E135)))</formula>
    </cfRule>
    <cfRule type="containsText" dxfId="1781" priority="1639" operator="containsText" text="PositiveAbove">
      <formula>NOT(ISERROR(SEARCH("PositiveAbove",E135)))</formula>
    </cfRule>
  </conditionalFormatting>
  <conditionalFormatting sqref="H134 P134 X134 J134:J140 R134:R140 Z134:Z140 H136:H140 P136:P140 X136:X140">
    <cfRule type="cellIs" dxfId="1780" priority="1634" operator="greaterThanOrEqual">
      <formula>0.3</formula>
    </cfRule>
  </conditionalFormatting>
  <conditionalFormatting sqref="M134:M140 U134:U140">
    <cfRule type="containsText" dxfId="1779" priority="1628" operator="containsText" text="Within">
      <formula>NOT(ISERROR(SEARCH("Within",M134)))</formula>
    </cfRule>
    <cfRule type="containsText" dxfId="1778" priority="1629" operator="containsText" text="PositiveBelow">
      <formula>NOT(ISERROR(SEARCH("PositiveBelow",M134)))</formula>
    </cfRule>
    <cfRule type="containsText" dxfId="1777" priority="1630" operator="containsText" text="NegativeAbove">
      <formula>NOT(ISERROR(SEARCH("NegativeAbove",M134)))</formula>
    </cfRule>
    <cfRule type="containsText" dxfId="1776" priority="1631" operator="containsText" text="NegativeBelow">
      <formula>NOT(ISERROR(SEARCH("NegativeBelow",M134)))</formula>
    </cfRule>
    <cfRule type="containsText" dxfId="1775" priority="1632" operator="containsText" text="PositiveAbove">
      <formula>NOT(ISERROR(SEARCH("PositiveAbove",M134)))</formula>
    </cfRule>
  </conditionalFormatting>
  <conditionalFormatting sqref="M134:M140 U134:U140">
    <cfRule type="containsText" dxfId="1774" priority="1623" operator="containsText" text="Within">
      <formula>NOT(ISERROR(SEARCH("Within",M134)))</formula>
    </cfRule>
    <cfRule type="containsText" dxfId="1773" priority="1624" operator="containsText" text="PositiveBelow">
      <formula>NOT(ISERROR(SEARCH("PositiveBelow",M134)))</formula>
    </cfRule>
    <cfRule type="containsText" dxfId="1772" priority="1625" operator="containsText" text="NegativeAbove">
      <formula>NOT(ISERROR(SEARCH("NegativeAbove",M134)))</formula>
    </cfRule>
    <cfRule type="containsText" dxfId="1771" priority="1626" operator="containsText" text="NegativeBelow">
      <formula>NOT(ISERROR(SEARCH("NegativeBelow",M134)))</formula>
    </cfRule>
    <cfRule type="containsText" dxfId="1770" priority="1627" operator="containsText" text="PositiveAbove">
      <formula>NOT(ISERROR(SEARCH("PositiveAbove",M134)))</formula>
    </cfRule>
  </conditionalFormatting>
  <conditionalFormatting sqref="P134">
    <cfRule type="cellIs" dxfId="1769" priority="1621" operator="lessThanOrEqual">
      <formula>-0.3</formula>
    </cfRule>
    <cfRule type="cellIs" dxfId="1768" priority="1622" operator="greaterThanOrEqual">
      <formula>0.3</formula>
    </cfRule>
  </conditionalFormatting>
  <conditionalFormatting sqref="P136:P140">
    <cfRule type="cellIs" dxfId="1767" priority="1619" operator="lessThanOrEqual">
      <formula>-0.3</formula>
    </cfRule>
    <cfRule type="cellIs" dxfId="1766" priority="1620" operator="greaterThanOrEqual">
      <formula>0.3</formula>
    </cfRule>
  </conditionalFormatting>
  <conditionalFormatting sqref="X134">
    <cfRule type="cellIs" dxfId="1765" priority="1617" operator="lessThanOrEqual">
      <formula>-0.3</formula>
    </cfRule>
    <cfRule type="cellIs" dxfId="1764" priority="1618" operator="greaterThanOrEqual">
      <formula>0.3</formula>
    </cfRule>
  </conditionalFormatting>
  <conditionalFormatting sqref="H134 P134 X134 J134:J140 R134:R140 Z134:Z140 H136:H140 P136:P140 X136:X140">
    <cfRule type="cellIs" dxfId="1763" priority="1633" operator="lessThanOrEqual">
      <formula>-0.3</formula>
    </cfRule>
  </conditionalFormatting>
  <conditionalFormatting sqref="H135">
    <cfRule type="cellIs" dxfId="1762" priority="1616" operator="greaterThanOrEqual">
      <formula>0.3</formula>
    </cfRule>
  </conditionalFormatting>
  <conditionalFormatting sqref="H135">
    <cfRule type="cellIs" dxfId="1761" priority="1615" operator="lessThanOrEqual">
      <formula>-0.3</formula>
    </cfRule>
  </conditionalFormatting>
  <conditionalFormatting sqref="P135">
    <cfRule type="cellIs" dxfId="1760" priority="1614" operator="greaterThanOrEqual">
      <formula>0.3</formula>
    </cfRule>
  </conditionalFormatting>
  <conditionalFormatting sqref="P135">
    <cfRule type="cellIs" dxfId="1759" priority="1611" operator="lessThanOrEqual">
      <formula>-0.3</formula>
    </cfRule>
    <cfRule type="cellIs" dxfId="1758" priority="1612" operator="greaterThanOrEqual">
      <formula>0.3</formula>
    </cfRule>
  </conditionalFormatting>
  <conditionalFormatting sqref="P135">
    <cfRule type="cellIs" dxfId="1757" priority="1613" operator="lessThanOrEqual">
      <formula>-0.3</formula>
    </cfRule>
  </conditionalFormatting>
  <conditionalFormatting sqref="X135">
    <cfRule type="cellIs" dxfId="1756" priority="1610" operator="greaterThanOrEqual">
      <formula>0.3</formula>
    </cfRule>
  </conditionalFormatting>
  <conditionalFormatting sqref="X135">
    <cfRule type="cellIs" dxfId="1755" priority="1609" operator="lessThanOrEqual">
      <formula>-0.3</formula>
    </cfRule>
  </conditionalFormatting>
  <conditionalFormatting sqref="E154">
    <cfRule type="containsText" dxfId="1754" priority="1594" operator="containsText" text="Within">
      <formula>NOT(ISERROR(SEARCH("Within",E154)))</formula>
    </cfRule>
    <cfRule type="containsText" dxfId="1753" priority="1595" operator="containsText" text="PositiveBelow">
      <formula>NOT(ISERROR(SEARCH("PositiveBelow",E154)))</formula>
    </cfRule>
    <cfRule type="containsText" dxfId="1752" priority="1596" operator="containsText" text="NegativeAbove">
      <formula>NOT(ISERROR(SEARCH("NegativeAbove",E154)))</formula>
    </cfRule>
    <cfRule type="containsText" dxfId="1751" priority="1597" operator="containsText" text="NegativeBelow">
      <formula>NOT(ISERROR(SEARCH("NegativeBelow",E154)))</formula>
    </cfRule>
    <cfRule type="containsText" dxfId="1750" priority="1598" operator="containsText" text="PositiveAbove">
      <formula>NOT(ISERROR(SEARCH("PositiveAbove",E154)))</formula>
    </cfRule>
  </conditionalFormatting>
  <conditionalFormatting sqref="E154">
    <cfRule type="containsText" dxfId="1749" priority="1589" operator="containsText" text="Within">
      <formula>NOT(ISERROR(SEARCH("Within",E154)))</formula>
    </cfRule>
    <cfRule type="containsText" dxfId="1748" priority="1590" operator="containsText" text="PositiveBelow">
      <formula>NOT(ISERROR(SEARCH("PositiveBelow",E154)))</formula>
    </cfRule>
    <cfRule type="containsText" dxfId="1747" priority="1591" operator="containsText" text="NegativeAbove">
      <formula>NOT(ISERROR(SEARCH("NegativeAbove",E154)))</formula>
    </cfRule>
    <cfRule type="containsText" dxfId="1746" priority="1592" operator="containsText" text="NegativeBelow">
      <formula>NOT(ISERROR(SEARCH("NegativeBelow",E154)))</formula>
    </cfRule>
    <cfRule type="containsText" dxfId="1745" priority="1593" operator="containsText" text="PositiveAbove">
      <formula>NOT(ISERROR(SEARCH("PositiveAbove",E154)))</formula>
    </cfRule>
  </conditionalFormatting>
  <conditionalFormatting sqref="E134">
    <cfRule type="containsText" dxfId="1744" priority="1584" operator="containsText" text="Within">
      <formula>NOT(ISERROR(SEARCH("Within",E134)))</formula>
    </cfRule>
    <cfRule type="containsText" dxfId="1743" priority="1585" operator="containsText" text="PositiveBelow">
      <formula>NOT(ISERROR(SEARCH("PositiveBelow",E134)))</formula>
    </cfRule>
    <cfRule type="containsText" dxfId="1742" priority="1586" operator="containsText" text="NegativeAbove">
      <formula>NOT(ISERROR(SEARCH("NegativeAbove",E134)))</formula>
    </cfRule>
    <cfRule type="containsText" dxfId="1741" priority="1587" operator="containsText" text="NegativeBelow">
      <formula>NOT(ISERROR(SEARCH("NegativeBelow",E134)))</formula>
    </cfRule>
    <cfRule type="containsText" dxfId="1740" priority="1588" operator="containsText" text="PositiveAbove">
      <formula>NOT(ISERROR(SEARCH("PositiveAbove",E134)))</formula>
    </cfRule>
  </conditionalFormatting>
  <conditionalFormatting sqref="L154">
    <cfRule type="cellIs" dxfId="1739" priority="1583" operator="greaterThanOrEqual">
      <formula>0.3</formula>
    </cfRule>
  </conditionalFormatting>
  <conditionalFormatting sqref="L154">
    <cfRule type="cellIs" dxfId="1738" priority="1582" operator="lessThanOrEqual">
      <formula>-0.3</formula>
    </cfRule>
  </conditionalFormatting>
  <conditionalFormatting sqref="J126">
    <cfRule type="cellIs" dxfId="1737" priority="1575" operator="greaterThanOrEqual">
      <formula>0.3</formula>
    </cfRule>
  </conditionalFormatting>
  <conditionalFormatting sqref="J126">
    <cfRule type="cellIs" dxfId="1736" priority="1574" operator="lessThanOrEqual">
      <formula>-0.3</formula>
    </cfRule>
  </conditionalFormatting>
  <conditionalFormatting sqref="H126">
    <cfRule type="cellIs" dxfId="1735" priority="1573" operator="greaterThanOrEqual">
      <formula>0.3</formula>
    </cfRule>
  </conditionalFormatting>
  <conditionalFormatting sqref="H126">
    <cfRule type="cellIs" dxfId="1734" priority="1572" operator="lessThanOrEqual">
      <formula>-0.3</formula>
    </cfRule>
  </conditionalFormatting>
  <conditionalFormatting sqref="J128">
    <cfRule type="cellIs" dxfId="1733" priority="1571" operator="greaterThanOrEqual">
      <formula>0.3</formula>
    </cfRule>
  </conditionalFormatting>
  <conditionalFormatting sqref="J128">
    <cfRule type="cellIs" dxfId="1732" priority="1570" operator="lessThanOrEqual">
      <formula>-0.3</formula>
    </cfRule>
  </conditionalFormatting>
  <conditionalFormatting sqref="H128">
    <cfRule type="cellIs" dxfId="1731" priority="1569" operator="greaterThanOrEqual">
      <formula>0.3</formula>
    </cfRule>
  </conditionalFormatting>
  <conditionalFormatting sqref="H128">
    <cfRule type="cellIs" dxfId="1730" priority="1568" operator="lessThanOrEqual">
      <formula>-0.3</formula>
    </cfRule>
  </conditionalFormatting>
  <conditionalFormatting sqref="J130:J131">
    <cfRule type="cellIs" dxfId="1729" priority="1567" operator="greaterThanOrEqual">
      <formula>0.3</formula>
    </cfRule>
  </conditionalFormatting>
  <conditionalFormatting sqref="J130:J131">
    <cfRule type="cellIs" dxfId="1728" priority="1566" operator="lessThanOrEqual">
      <formula>-0.3</formula>
    </cfRule>
  </conditionalFormatting>
  <conditionalFormatting sqref="H130:H131">
    <cfRule type="cellIs" dxfId="1727" priority="1565" operator="greaterThanOrEqual">
      <formula>0.3</formula>
    </cfRule>
  </conditionalFormatting>
  <conditionalFormatting sqref="H130:H131">
    <cfRule type="cellIs" dxfId="1726" priority="1564" operator="lessThanOrEqual">
      <formula>-0.3</formula>
    </cfRule>
  </conditionalFormatting>
  <conditionalFormatting sqref="R126">
    <cfRule type="cellIs" dxfId="1725" priority="1551" operator="greaterThanOrEqual">
      <formula>0.3</formula>
    </cfRule>
  </conditionalFormatting>
  <conditionalFormatting sqref="R126">
    <cfRule type="cellIs" dxfId="1724" priority="1550" operator="lessThanOrEqual">
      <formula>-0.3</formula>
    </cfRule>
  </conditionalFormatting>
  <conditionalFormatting sqref="P126">
    <cfRule type="cellIs" dxfId="1723" priority="1549" operator="greaterThanOrEqual">
      <formula>0.3</formula>
    </cfRule>
  </conditionalFormatting>
  <conditionalFormatting sqref="P126">
    <cfRule type="cellIs" dxfId="1722" priority="1546" operator="lessThanOrEqual">
      <formula>-0.3</formula>
    </cfRule>
    <cfRule type="cellIs" dxfId="1721" priority="1547" operator="greaterThanOrEqual">
      <formula>0.3</formula>
    </cfRule>
  </conditionalFormatting>
  <conditionalFormatting sqref="P126">
    <cfRule type="cellIs" dxfId="1720" priority="1548" operator="lessThanOrEqual">
      <formula>-0.3</formula>
    </cfRule>
  </conditionalFormatting>
  <conditionalFormatting sqref="R128">
    <cfRule type="cellIs" dxfId="1719" priority="1545" operator="greaterThanOrEqual">
      <formula>0.3</formula>
    </cfRule>
  </conditionalFormatting>
  <conditionalFormatting sqref="R128">
    <cfRule type="cellIs" dxfId="1718" priority="1544" operator="lessThanOrEqual">
      <formula>-0.3</formula>
    </cfRule>
  </conditionalFormatting>
  <conditionalFormatting sqref="P128">
    <cfRule type="cellIs" dxfId="1717" priority="1543" operator="greaterThanOrEqual">
      <formula>0.3</formula>
    </cfRule>
  </conditionalFormatting>
  <conditionalFormatting sqref="P128">
    <cfRule type="cellIs" dxfId="1716" priority="1540" operator="lessThanOrEqual">
      <formula>-0.3</formula>
    </cfRule>
    <cfRule type="cellIs" dxfId="1715" priority="1541" operator="greaterThanOrEqual">
      <formula>0.3</formula>
    </cfRule>
  </conditionalFormatting>
  <conditionalFormatting sqref="P128">
    <cfRule type="cellIs" dxfId="1714" priority="1542" operator="lessThanOrEqual">
      <formula>-0.3</formula>
    </cfRule>
  </conditionalFormatting>
  <conditionalFormatting sqref="Z126 X126">
    <cfRule type="cellIs" dxfId="1713" priority="1527" operator="greaterThanOrEqual">
      <formula>0.3</formula>
    </cfRule>
  </conditionalFormatting>
  <conditionalFormatting sqref="Z126 X126">
    <cfRule type="cellIs" dxfId="1712" priority="1526" operator="lessThanOrEqual">
      <formula>-0.3</formula>
    </cfRule>
  </conditionalFormatting>
  <conditionalFormatting sqref="Z128 X128">
    <cfRule type="cellIs" dxfId="1711" priority="1525" operator="greaterThanOrEqual">
      <formula>0.3</formula>
    </cfRule>
  </conditionalFormatting>
  <conditionalFormatting sqref="Z128 X128">
    <cfRule type="cellIs" dxfId="1710" priority="1524" operator="lessThanOrEqual">
      <formula>-0.3</formula>
    </cfRule>
  </conditionalFormatting>
  <conditionalFormatting sqref="Z130:Z131 X130:X131">
    <cfRule type="cellIs" dxfId="1709" priority="1523" operator="greaterThanOrEqual">
      <formula>0.3</formula>
    </cfRule>
  </conditionalFormatting>
  <conditionalFormatting sqref="Z130:Z131 X130:X131">
    <cfRule type="cellIs" dxfId="1708" priority="1522" operator="lessThanOrEqual">
      <formula>-0.3</formula>
    </cfRule>
  </conditionalFormatting>
  <conditionalFormatting sqref="X129 Z129">
    <cfRule type="cellIs" dxfId="1707" priority="1503" operator="greaterThanOrEqual">
      <formula>0.3</formula>
    </cfRule>
  </conditionalFormatting>
  <conditionalFormatting sqref="X129 Z129">
    <cfRule type="cellIs" dxfId="1706" priority="1502" operator="lessThanOrEqual">
      <formula>-0.3</formula>
    </cfRule>
  </conditionalFormatting>
  <conditionalFormatting sqref="H125 J125">
    <cfRule type="cellIs" dxfId="1705" priority="1519" operator="greaterThanOrEqual">
      <formula>0.3</formula>
    </cfRule>
  </conditionalFormatting>
  <conditionalFormatting sqref="H125 J125">
    <cfRule type="cellIs" dxfId="1704" priority="1518" operator="lessThanOrEqual">
      <formula>-0.3</formula>
    </cfRule>
  </conditionalFormatting>
  <conditionalFormatting sqref="H127 J127">
    <cfRule type="cellIs" dxfId="1703" priority="1517" operator="greaterThanOrEqual">
      <formula>0.3</formula>
    </cfRule>
  </conditionalFormatting>
  <conditionalFormatting sqref="H127 J127">
    <cfRule type="cellIs" dxfId="1702" priority="1516" operator="lessThanOrEqual">
      <formula>-0.3</formula>
    </cfRule>
  </conditionalFormatting>
  <conditionalFormatting sqref="H129 J129">
    <cfRule type="cellIs" dxfId="1701" priority="1515" operator="greaterThanOrEqual">
      <formula>0.3</formula>
    </cfRule>
  </conditionalFormatting>
  <conditionalFormatting sqref="H129 J129">
    <cfRule type="cellIs" dxfId="1700" priority="1514" operator="lessThanOrEqual">
      <formula>-0.3</formula>
    </cfRule>
  </conditionalFormatting>
  <conditionalFormatting sqref="P125 R125">
    <cfRule type="cellIs" dxfId="1699" priority="1513" operator="greaterThanOrEqual">
      <formula>0.3</formula>
    </cfRule>
  </conditionalFormatting>
  <conditionalFormatting sqref="P125 R125">
    <cfRule type="cellIs" dxfId="1698" priority="1512" operator="lessThanOrEqual">
      <formula>-0.3</formula>
    </cfRule>
  </conditionalFormatting>
  <conditionalFormatting sqref="P127 R127">
    <cfRule type="cellIs" dxfId="1697" priority="1511" operator="greaterThanOrEqual">
      <formula>0.3</formula>
    </cfRule>
  </conditionalFormatting>
  <conditionalFormatting sqref="P127 R127">
    <cfRule type="cellIs" dxfId="1696" priority="1510" operator="lessThanOrEqual">
      <formula>-0.3</formula>
    </cfRule>
  </conditionalFormatting>
  <conditionalFormatting sqref="P129 R129">
    <cfRule type="cellIs" dxfId="1695" priority="1509" operator="greaterThanOrEqual">
      <formula>0.3</formula>
    </cfRule>
  </conditionalFormatting>
  <conditionalFormatting sqref="P129 R129">
    <cfRule type="cellIs" dxfId="1694" priority="1508" operator="lessThanOrEqual">
      <formula>-0.3</formula>
    </cfRule>
  </conditionalFormatting>
  <conditionalFormatting sqref="X125 Z125">
    <cfRule type="cellIs" dxfId="1693" priority="1507" operator="greaterThanOrEqual">
      <formula>0.3</formula>
    </cfRule>
  </conditionalFormatting>
  <conditionalFormatting sqref="X125 Z125">
    <cfRule type="cellIs" dxfId="1692" priority="1506" operator="lessThanOrEqual">
      <formula>-0.3</formula>
    </cfRule>
  </conditionalFormatting>
  <conditionalFormatting sqref="X127 Z127">
    <cfRule type="cellIs" dxfId="1691" priority="1505" operator="greaterThanOrEqual">
      <formula>0.3</formula>
    </cfRule>
  </conditionalFormatting>
  <conditionalFormatting sqref="X127 Z127">
    <cfRule type="cellIs" dxfId="1690" priority="1504" operator="lessThanOrEqual">
      <formula>-0.3</formula>
    </cfRule>
  </conditionalFormatting>
  <conditionalFormatting sqref="E111">
    <cfRule type="containsText" dxfId="1689" priority="1497" operator="containsText" text="Within">
      <formula>NOT(ISERROR(SEARCH("Within",E111)))</formula>
    </cfRule>
    <cfRule type="containsText" dxfId="1688" priority="1498" operator="containsText" text="PositiveBelow">
      <formula>NOT(ISERROR(SEARCH("PositiveBelow",E111)))</formula>
    </cfRule>
    <cfRule type="containsText" dxfId="1687" priority="1499" operator="containsText" text="NegativeAbove">
      <formula>NOT(ISERROR(SEARCH("NegativeAbove",E111)))</formula>
    </cfRule>
    <cfRule type="containsText" dxfId="1686" priority="1500" operator="containsText" text="NegativeBelow">
      <formula>NOT(ISERROR(SEARCH("NegativeBelow",E111)))</formula>
    </cfRule>
    <cfRule type="containsText" dxfId="1685" priority="1501" operator="containsText" text="PositiveAbove">
      <formula>NOT(ISERROR(SEARCH("PositiveAbove",E111)))</formula>
    </cfRule>
  </conditionalFormatting>
  <conditionalFormatting sqref="H111 J111">
    <cfRule type="cellIs" dxfId="1684" priority="1496" operator="greaterThanOrEqual">
      <formula>0.3</formula>
    </cfRule>
  </conditionalFormatting>
  <conditionalFormatting sqref="M111 U111">
    <cfRule type="containsText" dxfId="1683" priority="1490" operator="containsText" text="Within">
      <formula>NOT(ISERROR(SEARCH("Within",M111)))</formula>
    </cfRule>
    <cfRule type="containsText" dxfId="1682" priority="1491" operator="containsText" text="PositiveBelow">
      <formula>NOT(ISERROR(SEARCH("PositiveBelow",M111)))</formula>
    </cfRule>
    <cfRule type="containsText" dxfId="1681" priority="1492" operator="containsText" text="NegativeAbove">
      <formula>NOT(ISERROR(SEARCH("NegativeAbove",M111)))</formula>
    </cfRule>
    <cfRule type="containsText" dxfId="1680" priority="1493" operator="containsText" text="NegativeBelow">
      <formula>NOT(ISERROR(SEARCH("NegativeBelow",M111)))</formula>
    </cfRule>
    <cfRule type="containsText" dxfId="1679" priority="1494" operator="containsText" text="PositiveAbove">
      <formula>NOT(ISERROR(SEARCH("PositiveAbove",M111)))</formula>
    </cfRule>
  </conditionalFormatting>
  <conditionalFormatting sqref="M111 U111">
    <cfRule type="containsText" dxfId="1678" priority="1485" operator="containsText" text="Within">
      <formula>NOT(ISERROR(SEARCH("Within",M111)))</formula>
    </cfRule>
    <cfRule type="containsText" dxfId="1677" priority="1486" operator="containsText" text="PositiveBelow">
      <formula>NOT(ISERROR(SEARCH("PositiveBelow",M111)))</formula>
    </cfRule>
    <cfRule type="containsText" dxfId="1676" priority="1487" operator="containsText" text="NegativeAbove">
      <formula>NOT(ISERROR(SEARCH("NegativeAbove",M111)))</formula>
    </cfRule>
    <cfRule type="containsText" dxfId="1675" priority="1488" operator="containsText" text="NegativeBelow">
      <formula>NOT(ISERROR(SEARCH("NegativeBelow",M111)))</formula>
    </cfRule>
    <cfRule type="containsText" dxfId="1674" priority="1489" operator="containsText" text="PositiveAbove">
      <formula>NOT(ISERROR(SEARCH("PositiveAbove",M111)))</formula>
    </cfRule>
  </conditionalFormatting>
  <conditionalFormatting sqref="H111 J111">
    <cfRule type="cellIs" dxfId="1673" priority="1495" operator="lessThanOrEqual">
      <formula>-0.3</formula>
    </cfRule>
  </conditionalFormatting>
  <conditionalFormatting sqref="M121:M132">
    <cfRule type="containsText" dxfId="1672" priority="1476" operator="containsText" text="Within">
      <formula>NOT(ISERROR(SEARCH("Within",M121)))</formula>
    </cfRule>
    <cfRule type="containsText" dxfId="1671" priority="1477" operator="containsText" text="PositiveBelow">
      <formula>NOT(ISERROR(SEARCH("PositiveBelow",M121)))</formula>
    </cfRule>
    <cfRule type="containsText" dxfId="1670" priority="1478" operator="containsText" text="NegativeAbove">
      <formula>NOT(ISERROR(SEARCH("NegativeAbove",M121)))</formula>
    </cfRule>
    <cfRule type="containsText" dxfId="1669" priority="1479" operator="containsText" text="NegativeBelow">
      <formula>NOT(ISERROR(SEARCH("NegativeBelow",M121)))</formula>
    </cfRule>
    <cfRule type="containsText" dxfId="1668" priority="1480" operator="containsText" text="PositiveAbove">
      <formula>NOT(ISERROR(SEARCH("PositiveAbove",M121)))</formula>
    </cfRule>
  </conditionalFormatting>
  <conditionalFormatting sqref="M121:M132">
    <cfRule type="containsText" dxfId="1667" priority="1471" operator="containsText" text="Within">
      <formula>NOT(ISERROR(SEARCH("Within",M121)))</formula>
    </cfRule>
    <cfRule type="containsText" dxfId="1666" priority="1472" operator="containsText" text="PositiveBelow">
      <formula>NOT(ISERROR(SEARCH("PositiveBelow",M121)))</formula>
    </cfRule>
    <cfRule type="containsText" dxfId="1665" priority="1473" operator="containsText" text="NegativeAbove">
      <formula>NOT(ISERROR(SEARCH("NegativeAbove",M121)))</formula>
    </cfRule>
    <cfRule type="containsText" dxfId="1664" priority="1474" operator="containsText" text="NegativeBelow">
      <formula>NOT(ISERROR(SEARCH("NegativeBelow",M121)))</formula>
    </cfRule>
    <cfRule type="containsText" dxfId="1663" priority="1475" operator="containsText" text="PositiveAbove">
      <formula>NOT(ISERROR(SEARCH("PositiveAbove",M121)))</formula>
    </cfRule>
  </conditionalFormatting>
  <conditionalFormatting sqref="Z211 X211 R211 P211 J211 H211">
    <cfRule type="cellIs" dxfId="1662" priority="1460" operator="greaterThanOrEqual">
      <formula>0.3</formula>
    </cfRule>
  </conditionalFormatting>
  <conditionalFormatting sqref="U211 M211 E211">
    <cfRule type="containsText" dxfId="1661" priority="1454" operator="containsText" text="Within">
      <formula>NOT(ISERROR(SEARCH("Within",E211)))</formula>
    </cfRule>
    <cfRule type="containsText" dxfId="1660" priority="1455" operator="containsText" text="PositiveBelow">
      <formula>NOT(ISERROR(SEARCH("PositiveBelow",E211)))</formula>
    </cfRule>
    <cfRule type="containsText" dxfId="1659" priority="1456" operator="containsText" text="NegativeAbove">
      <formula>NOT(ISERROR(SEARCH("NegativeAbove",E211)))</formula>
    </cfRule>
    <cfRule type="containsText" dxfId="1658" priority="1457" operator="containsText" text="NegativeBelow">
      <formula>NOT(ISERROR(SEARCH("NegativeBelow",E211)))</formula>
    </cfRule>
    <cfRule type="containsText" dxfId="1657" priority="1458" operator="containsText" text="PositiveAbove">
      <formula>NOT(ISERROR(SEARCH("PositiveAbove",E211)))</formula>
    </cfRule>
  </conditionalFormatting>
  <conditionalFormatting sqref="H211 J211 R211 X211 Z211 P211">
    <cfRule type="cellIs" dxfId="1656" priority="1452" operator="lessThanOrEqual">
      <formula>-0.3</formula>
    </cfRule>
    <cfRule type="cellIs" dxfId="1655" priority="1453" operator="greaterThanOrEqual">
      <formula>0.3</formula>
    </cfRule>
  </conditionalFormatting>
  <conditionalFormatting sqref="H211 J211 P211 R211 X211 Z211">
    <cfRule type="cellIs" dxfId="1654" priority="1450" operator="lessThanOrEqual">
      <formula>-0.3</formula>
    </cfRule>
    <cfRule type="cellIs" dxfId="1653" priority="1451" operator="greaterThanOrEqual">
      <formula>0.3</formula>
    </cfRule>
  </conditionalFormatting>
  <conditionalFormatting sqref="Z211 X211 R211 P211 J211 H211">
    <cfRule type="cellIs" dxfId="1652" priority="1459" operator="lessThanOrEqual">
      <formula>-0.3</formula>
    </cfRule>
  </conditionalFormatting>
  <conditionalFormatting sqref="H216:H222 J216:J222">
    <cfRule type="cellIs" dxfId="1651" priority="1337" operator="greaterThanOrEqual">
      <formula>0.3</formula>
    </cfRule>
  </conditionalFormatting>
  <conditionalFormatting sqref="H216:H222 J216:J222">
    <cfRule type="cellIs" dxfId="1650" priority="1336" operator="lessThanOrEqual">
      <formula>-0.3</formula>
    </cfRule>
  </conditionalFormatting>
  <conditionalFormatting sqref="P216:P222 R216:R222">
    <cfRule type="cellIs" dxfId="1649" priority="1335" operator="greaterThanOrEqual">
      <formula>0.3</formula>
    </cfRule>
  </conditionalFormatting>
  <conditionalFormatting sqref="P216:P222">
    <cfRule type="cellIs" dxfId="1648" priority="1332" operator="lessThanOrEqual">
      <formula>-0.3</formula>
    </cfRule>
    <cfRule type="cellIs" dxfId="1647" priority="1333" operator="greaterThanOrEqual">
      <formula>0.3</formula>
    </cfRule>
  </conditionalFormatting>
  <conditionalFormatting sqref="P216:P222 R216:R222">
    <cfRule type="cellIs" dxfId="1646" priority="1334" operator="lessThanOrEqual">
      <formula>-0.3</formula>
    </cfRule>
  </conditionalFormatting>
  <conditionalFormatting sqref="X216:X222 Z216:Z222">
    <cfRule type="cellIs" dxfId="1645" priority="1331" operator="greaterThanOrEqual">
      <formula>0.3</formula>
    </cfRule>
  </conditionalFormatting>
  <conditionalFormatting sqref="X216:X222 Z216:Z222">
    <cfRule type="cellIs" dxfId="1644" priority="1330" operator="lessThanOrEqual">
      <formula>-0.3</formula>
    </cfRule>
  </conditionalFormatting>
  <conditionalFormatting sqref="Z155 X155 R155 P155 J155 H155">
    <cfRule type="cellIs" dxfId="1643" priority="1327" operator="greaterThanOrEqual">
      <formula>0.3</formula>
    </cfRule>
  </conditionalFormatting>
  <conditionalFormatting sqref="U155 M155">
    <cfRule type="containsText" dxfId="1642" priority="1321" operator="containsText" text="Within">
      <formula>NOT(ISERROR(SEARCH("Within",M155)))</formula>
    </cfRule>
    <cfRule type="containsText" dxfId="1641" priority="1322" operator="containsText" text="PositiveBelow">
      <formula>NOT(ISERROR(SEARCH("PositiveBelow",M155)))</formula>
    </cfRule>
    <cfRule type="containsText" dxfId="1640" priority="1323" operator="containsText" text="NegativeAbove">
      <formula>NOT(ISERROR(SEARCH("NegativeAbove",M155)))</formula>
    </cfRule>
    <cfRule type="containsText" dxfId="1639" priority="1324" operator="containsText" text="NegativeBelow">
      <formula>NOT(ISERROR(SEARCH("NegativeBelow",M155)))</formula>
    </cfRule>
    <cfRule type="containsText" dxfId="1638" priority="1325" operator="containsText" text="PositiveAbove">
      <formula>NOT(ISERROR(SEARCH("PositiveAbove",M155)))</formula>
    </cfRule>
  </conditionalFormatting>
  <conditionalFormatting sqref="H155 J155 R155 X155 Z155 P155">
    <cfRule type="cellIs" dxfId="1637" priority="1319" operator="lessThanOrEqual">
      <formula>-0.3</formula>
    </cfRule>
    <cfRule type="cellIs" dxfId="1636" priority="1320" operator="greaterThanOrEqual">
      <formula>0.3</formula>
    </cfRule>
  </conditionalFormatting>
  <conditionalFormatting sqref="H155 J155 P155 R155 X155 Z155">
    <cfRule type="cellIs" dxfId="1635" priority="1317" operator="lessThanOrEqual">
      <formula>-0.3</formula>
    </cfRule>
    <cfRule type="cellIs" dxfId="1634" priority="1318" operator="greaterThanOrEqual">
      <formula>0.3</formula>
    </cfRule>
  </conditionalFormatting>
  <conditionalFormatting sqref="Z155 X155 R155 P155 J155 H155">
    <cfRule type="cellIs" dxfId="1633" priority="1326" operator="lessThanOrEqual">
      <formula>-0.3</formula>
    </cfRule>
  </conditionalFormatting>
  <conditionalFormatting sqref="P158 R158">
    <cfRule type="cellIs" dxfId="1632" priority="1316" operator="greaterThanOrEqual">
      <formula>0.3</formula>
    </cfRule>
  </conditionalFormatting>
  <conditionalFormatting sqref="P158">
    <cfRule type="cellIs" dxfId="1631" priority="1301" operator="lessThanOrEqual">
      <formula>-0.3</formula>
    </cfRule>
    <cfRule type="cellIs" dxfId="1630" priority="1302" operator="greaterThanOrEqual">
      <formula>0.3</formula>
    </cfRule>
  </conditionalFormatting>
  <conditionalFormatting sqref="P158 R158">
    <cfRule type="cellIs" dxfId="1629" priority="1315" operator="lessThanOrEqual">
      <formula>-0.3</formula>
    </cfRule>
  </conditionalFormatting>
  <conditionalFormatting sqref="P161 R161">
    <cfRule type="cellIs" dxfId="1628" priority="1208" operator="greaterThanOrEqual">
      <formula>0.3</formula>
    </cfRule>
  </conditionalFormatting>
  <conditionalFormatting sqref="P161 R161">
    <cfRule type="cellIs" dxfId="1627" priority="1207" operator="lessThanOrEqual">
      <formula>-0.3</formula>
    </cfRule>
  </conditionalFormatting>
  <conditionalFormatting sqref="P159 R159">
    <cfRule type="cellIs" dxfId="1626" priority="1210" operator="greaterThanOrEqual">
      <formula>0.3</formula>
    </cfRule>
  </conditionalFormatting>
  <conditionalFormatting sqref="P159 R159">
    <cfRule type="cellIs" dxfId="1625" priority="1209" operator="lessThanOrEqual">
      <formula>-0.3</formula>
    </cfRule>
  </conditionalFormatting>
  <conditionalFormatting sqref="P163 R163">
    <cfRule type="cellIs" dxfId="1624" priority="1206" operator="greaterThanOrEqual">
      <formula>0.3</formula>
    </cfRule>
  </conditionalFormatting>
  <conditionalFormatting sqref="P163 R163">
    <cfRule type="cellIs" dxfId="1623" priority="1205" operator="lessThanOrEqual">
      <formula>-0.3</formula>
    </cfRule>
  </conditionalFormatting>
  <conditionalFormatting sqref="P160 R160">
    <cfRule type="cellIs" dxfId="1622" priority="1200" operator="greaterThanOrEqual">
      <formula>0.3</formula>
    </cfRule>
  </conditionalFormatting>
  <conditionalFormatting sqref="P160">
    <cfRule type="cellIs" dxfId="1621" priority="1197" operator="lessThanOrEqual">
      <formula>-0.3</formula>
    </cfRule>
    <cfRule type="cellIs" dxfId="1620" priority="1198" operator="greaterThanOrEqual">
      <formula>0.3</formula>
    </cfRule>
  </conditionalFormatting>
  <conditionalFormatting sqref="P160 R160">
    <cfRule type="cellIs" dxfId="1619" priority="1199" operator="lessThanOrEqual">
      <formula>-0.3</formula>
    </cfRule>
  </conditionalFormatting>
  <conditionalFormatting sqref="P162 R162">
    <cfRule type="cellIs" dxfId="1618" priority="1196" operator="greaterThanOrEqual">
      <formula>0.3</formula>
    </cfRule>
  </conditionalFormatting>
  <conditionalFormatting sqref="P162">
    <cfRule type="cellIs" dxfId="1617" priority="1193" operator="lessThanOrEqual">
      <formula>-0.3</formula>
    </cfRule>
    <cfRule type="cellIs" dxfId="1616" priority="1194" operator="greaterThanOrEqual">
      <formula>0.3</formula>
    </cfRule>
  </conditionalFormatting>
  <conditionalFormatting sqref="P162 R162">
    <cfRule type="cellIs" dxfId="1615" priority="1195" operator="lessThanOrEqual">
      <formula>-0.3</formula>
    </cfRule>
  </conditionalFormatting>
  <conditionalFormatting sqref="P164:P166 R164:R166">
    <cfRule type="cellIs" dxfId="1614" priority="1192" operator="greaterThanOrEqual">
      <formula>0.3</formula>
    </cfRule>
  </conditionalFormatting>
  <conditionalFormatting sqref="P164:P166">
    <cfRule type="cellIs" dxfId="1613" priority="1189" operator="lessThanOrEqual">
      <formula>-0.3</formula>
    </cfRule>
    <cfRule type="cellIs" dxfId="1612" priority="1190" operator="greaterThanOrEqual">
      <formula>0.3</formula>
    </cfRule>
  </conditionalFormatting>
  <conditionalFormatting sqref="P164:P166 R164:R166">
    <cfRule type="cellIs" dxfId="1611" priority="1191" operator="lessThanOrEqual">
      <formula>-0.3</formula>
    </cfRule>
  </conditionalFormatting>
  <conditionalFormatting sqref="Z157">
    <cfRule type="cellIs" dxfId="1610" priority="1160" operator="greaterThanOrEqual">
      <formula>0.3</formula>
    </cfRule>
  </conditionalFormatting>
  <conditionalFormatting sqref="Z157">
    <cfRule type="cellIs" dxfId="1609" priority="1159" operator="lessThanOrEqual">
      <formula>-0.3</formula>
    </cfRule>
  </conditionalFormatting>
  <conditionalFormatting sqref="X159 Z159">
    <cfRule type="cellIs" dxfId="1608" priority="1158" operator="greaterThanOrEqual">
      <formula>0.3</formula>
    </cfRule>
  </conditionalFormatting>
  <conditionalFormatting sqref="X159 Z159">
    <cfRule type="cellIs" dxfId="1607" priority="1157" operator="lessThanOrEqual">
      <formula>-0.3</formula>
    </cfRule>
  </conditionalFormatting>
  <conditionalFormatting sqref="X161 Z161">
    <cfRule type="cellIs" dxfId="1606" priority="1156" operator="greaterThanOrEqual">
      <formula>0.3</formula>
    </cfRule>
  </conditionalFormatting>
  <conditionalFormatting sqref="X161 Z161">
    <cfRule type="cellIs" dxfId="1605" priority="1155" operator="lessThanOrEqual">
      <formula>-0.3</formula>
    </cfRule>
  </conditionalFormatting>
  <conditionalFormatting sqref="X163 Z163">
    <cfRule type="cellIs" dxfId="1604" priority="1154" operator="greaterThanOrEqual">
      <formula>0.3</formula>
    </cfRule>
  </conditionalFormatting>
  <conditionalFormatting sqref="X163 Z163">
    <cfRule type="cellIs" dxfId="1603" priority="1153" operator="lessThanOrEqual">
      <formula>-0.3</formula>
    </cfRule>
  </conditionalFormatting>
  <conditionalFormatting sqref="Z158 X158">
    <cfRule type="cellIs" dxfId="1602" priority="1152" operator="greaterThanOrEqual">
      <formula>0.3</formula>
    </cfRule>
  </conditionalFormatting>
  <conditionalFormatting sqref="Z158 X158">
    <cfRule type="cellIs" dxfId="1601" priority="1151" operator="lessThanOrEqual">
      <formula>-0.3</formula>
    </cfRule>
  </conditionalFormatting>
  <conditionalFormatting sqref="Z160 X160">
    <cfRule type="cellIs" dxfId="1600" priority="1150" operator="greaterThanOrEqual">
      <formula>0.3</formula>
    </cfRule>
  </conditionalFormatting>
  <conditionalFormatting sqref="Z160 X160">
    <cfRule type="cellIs" dxfId="1599" priority="1149" operator="lessThanOrEqual">
      <formula>-0.3</formula>
    </cfRule>
  </conditionalFormatting>
  <conditionalFormatting sqref="Z162 X162">
    <cfRule type="cellIs" dxfId="1598" priority="1148" operator="greaterThanOrEqual">
      <formula>0.3</formula>
    </cfRule>
  </conditionalFormatting>
  <conditionalFormatting sqref="Z162 X162">
    <cfRule type="cellIs" dxfId="1597" priority="1147" operator="lessThanOrEqual">
      <formula>-0.3</formula>
    </cfRule>
  </conditionalFormatting>
  <conditionalFormatting sqref="Z164:Z166 X164:X166">
    <cfRule type="cellIs" dxfId="1596" priority="1146" operator="greaterThanOrEqual">
      <formula>0.3</formula>
    </cfRule>
  </conditionalFormatting>
  <conditionalFormatting sqref="Z164:Z166 X164:X166">
    <cfRule type="cellIs" dxfId="1595" priority="1145" operator="lessThanOrEqual">
      <formula>-0.3</formula>
    </cfRule>
  </conditionalFormatting>
  <conditionalFormatting sqref="H158 J158">
    <cfRule type="cellIs" dxfId="1594" priority="1144" operator="greaterThanOrEqual">
      <formula>0.3</formula>
    </cfRule>
  </conditionalFormatting>
  <conditionalFormatting sqref="H158">
    <cfRule type="cellIs" dxfId="1593" priority="1139" operator="lessThanOrEqual">
      <formula>-0.3</formula>
    </cfRule>
    <cfRule type="cellIs" dxfId="1592" priority="1140" operator="greaterThanOrEqual">
      <formula>0.3</formula>
    </cfRule>
  </conditionalFormatting>
  <conditionalFormatting sqref="H158 J158">
    <cfRule type="cellIs" dxfId="1591" priority="1143" operator="lessThanOrEqual">
      <formula>-0.3</formula>
    </cfRule>
  </conditionalFormatting>
  <conditionalFormatting sqref="H159 J159">
    <cfRule type="cellIs" dxfId="1590" priority="1136" operator="greaterThanOrEqual">
      <formula>0.3</formula>
    </cfRule>
  </conditionalFormatting>
  <conditionalFormatting sqref="H159 J159">
    <cfRule type="cellIs" dxfId="1589" priority="1135" operator="lessThanOrEqual">
      <formula>-0.3</formula>
    </cfRule>
  </conditionalFormatting>
  <conditionalFormatting sqref="H161 J161">
    <cfRule type="cellIs" dxfId="1588" priority="1134" operator="greaterThanOrEqual">
      <formula>0.3</formula>
    </cfRule>
  </conditionalFormatting>
  <conditionalFormatting sqref="H161 J161">
    <cfRule type="cellIs" dxfId="1587" priority="1133" operator="lessThanOrEqual">
      <formula>-0.3</formula>
    </cfRule>
  </conditionalFormatting>
  <conditionalFormatting sqref="H163 J163">
    <cfRule type="cellIs" dxfId="1586" priority="1132" operator="greaterThanOrEqual">
      <formula>0.3</formula>
    </cfRule>
  </conditionalFormatting>
  <conditionalFormatting sqref="H163 J163">
    <cfRule type="cellIs" dxfId="1585" priority="1131" operator="lessThanOrEqual">
      <formula>-0.3</formula>
    </cfRule>
  </conditionalFormatting>
  <conditionalFormatting sqref="H160 J160">
    <cfRule type="cellIs" dxfId="1584" priority="1130" operator="greaterThanOrEqual">
      <formula>0.3</formula>
    </cfRule>
  </conditionalFormatting>
  <conditionalFormatting sqref="H160">
    <cfRule type="cellIs" dxfId="1583" priority="1127" operator="lessThanOrEqual">
      <formula>-0.3</formula>
    </cfRule>
    <cfRule type="cellIs" dxfId="1582" priority="1128" operator="greaterThanOrEqual">
      <formula>0.3</formula>
    </cfRule>
  </conditionalFormatting>
  <conditionalFormatting sqref="H160 J160">
    <cfRule type="cellIs" dxfId="1581" priority="1129" operator="lessThanOrEqual">
      <formula>-0.3</formula>
    </cfRule>
  </conditionalFormatting>
  <conditionalFormatting sqref="H162 J162">
    <cfRule type="cellIs" dxfId="1580" priority="1126" operator="greaterThanOrEqual">
      <formula>0.3</formula>
    </cfRule>
  </conditionalFormatting>
  <conditionalFormatting sqref="H162">
    <cfRule type="cellIs" dxfId="1579" priority="1123" operator="lessThanOrEqual">
      <formula>-0.3</formula>
    </cfRule>
    <cfRule type="cellIs" dxfId="1578" priority="1124" operator="greaterThanOrEqual">
      <formula>0.3</formula>
    </cfRule>
  </conditionalFormatting>
  <conditionalFormatting sqref="H162 J162">
    <cfRule type="cellIs" dxfId="1577" priority="1125" operator="lessThanOrEqual">
      <formula>-0.3</formula>
    </cfRule>
  </conditionalFormatting>
  <conditionalFormatting sqref="H164:H166 J164:J166">
    <cfRule type="cellIs" dxfId="1576" priority="1122" operator="greaterThanOrEqual">
      <formula>0.3</formula>
    </cfRule>
  </conditionalFormatting>
  <conditionalFormatting sqref="H164:H166">
    <cfRule type="cellIs" dxfId="1575" priority="1119" operator="lessThanOrEqual">
      <formula>-0.3</formula>
    </cfRule>
    <cfRule type="cellIs" dxfId="1574" priority="1120" operator="greaterThanOrEqual">
      <formula>0.3</formula>
    </cfRule>
  </conditionalFormatting>
  <conditionalFormatting sqref="H164:H166 J164:J166">
    <cfRule type="cellIs" dxfId="1573" priority="1121" operator="lessThanOrEqual">
      <formula>-0.3</formula>
    </cfRule>
  </conditionalFormatting>
  <conditionalFormatting sqref="U121:U132">
    <cfRule type="containsText" dxfId="1572" priority="1114" operator="containsText" text="Within">
      <formula>NOT(ISERROR(SEARCH("Within",U121)))</formula>
    </cfRule>
    <cfRule type="containsText" dxfId="1571" priority="1115" operator="containsText" text="PositiveBelow">
      <formula>NOT(ISERROR(SEARCH("PositiveBelow",U121)))</formula>
    </cfRule>
    <cfRule type="containsText" dxfId="1570" priority="1116" operator="containsText" text="NegativeAbove">
      <formula>NOT(ISERROR(SEARCH("NegativeAbove",U121)))</formula>
    </cfRule>
    <cfRule type="containsText" dxfId="1569" priority="1117" operator="containsText" text="NegativeBelow">
      <formula>NOT(ISERROR(SEARCH("NegativeBelow",U121)))</formula>
    </cfRule>
    <cfRule type="containsText" dxfId="1568" priority="1118" operator="containsText" text="PositiveAbove">
      <formula>NOT(ISERROR(SEARCH("PositiveAbove",U121)))</formula>
    </cfRule>
  </conditionalFormatting>
  <conditionalFormatting sqref="U121:U132">
    <cfRule type="containsText" dxfId="1567" priority="1109" operator="containsText" text="Within">
      <formula>NOT(ISERROR(SEARCH("Within",U121)))</formula>
    </cfRule>
    <cfRule type="containsText" dxfId="1566" priority="1110" operator="containsText" text="PositiveBelow">
      <formula>NOT(ISERROR(SEARCH("PositiveBelow",U121)))</formula>
    </cfRule>
    <cfRule type="containsText" dxfId="1565" priority="1111" operator="containsText" text="NegativeAbove">
      <formula>NOT(ISERROR(SEARCH("NegativeAbove",U121)))</formula>
    </cfRule>
    <cfRule type="containsText" dxfId="1564" priority="1112" operator="containsText" text="NegativeBelow">
      <formula>NOT(ISERROR(SEARCH("NegativeBelow",U121)))</formula>
    </cfRule>
    <cfRule type="containsText" dxfId="1563" priority="1113" operator="containsText" text="PositiveAbove">
      <formula>NOT(ISERROR(SEARCH("PositiveAbove",U121)))</formula>
    </cfRule>
  </conditionalFormatting>
  <conditionalFormatting sqref="U157:U166">
    <cfRule type="containsText" dxfId="1562" priority="1104" operator="containsText" text="Within">
      <formula>NOT(ISERROR(SEARCH("Within",U157)))</formula>
    </cfRule>
    <cfRule type="containsText" dxfId="1561" priority="1105" operator="containsText" text="PositiveBelow">
      <formula>NOT(ISERROR(SEARCH("PositiveBelow",U157)))</formula>
    </cfRule>
    <cfRule type="containsText" dxfId="1560" priority="1106" operator="containsText" text="NegativeAbove">
      <formula>NOT(ISERROR(SEARCH("NegativeAbove",U157)))</formula>
    </cfRule>
    <cfRule type="containsText" dxfId="1559" priority="1107" operator="containsText" text="NegativeBelow">
      <formula>NOT(ISERROR(SEARCH("NegativeBelow",U157)))</formula>
    </cfRule>
    <cfRule type="containsText" dxfId="1558" priority="1108" operator="containsText" text="PositiveAbove">
      <formula>NOT(ISERROR(SEARCH("PositiveAbove",U157)))</formula>
    </cfRule>
  </conditionalFormatting>
  <conditionalFormatting sqref="U157:U166">
    <cfRule type="containsText" dxfId="1557" priority="1099" operator="containsText" text="Within">
      <formula>NOT(ISERROR(SEARCH("Within",U157)))</formula>
    </cfRule>
    <cfRule type="containsText" dxfId="1556" priority="1100" operator="containsText" text="PositiveBelow">
      <formula>NOT(ISERROR(SEARCH("PositiveBelow",U157)))</formula>
    </cfRule>
    <cfRule type="containsText" dxfId="1555" priority="1101" operator="containsText" text="NegativeAbove">
      <formula>NOT(ISERROR(SEARCH("NegativeAbove",U157)))</formula>
    </cfRule>
    <cfRule type="containsText" dxfId="1554" priority="1102" operator="containsText" text="NegativeBelow">
      <formula>NOT(ISERROR(SEARCH("NegativeBelow",U157)))</formula>
    </cfRule>
    <cfRule type="containsText" dxfId="1553" priority="1103" operator="containsText" text="PositiveAbove">
      <formula>NOT(ISERROR(SEARCH("PositiveAbove",U157)))</formula>
    </cfRule>
  </conditionalFormatting>
  <conditionalFormatting sqref="Z167 X167 R167 P167 J167">
    <cfRule type="cellIs" dxfId="1552" priority="1093" operator="greaterThanOrEqual">
      <formula>0.3</formula>
    </cfRule>
  </conditionalFormatting>
  <conditionalFormatting sqref="U167 M167">
    <cfRule type="containsText" dxfId="1551" priority="1087" operator="containsText" text="Within">
      <formula>NOT(ISERROR(SEARCH("Within",M167)))</formula>
    </cfRule>
    <cfRule type="containsText" dxfId="1550" priority="1088" operator="containsText" text="PositiveBelow">
      <formula>NOT(ISERROR(SEARCH("PositiveBelow",M167)))</formula>
    </cfRule>
    <cfRule type="containsText" dxfId="1549" priority="1089" operator="containsText" text="NegativeAbove">
      <formula>NOT(ISERROR(SEARCH("NegativeAbove",M167)))</formula>
    </cfRule>
    <cfRule type="containsText" dxfId="1548" priority="1090" operator="containsText" text="NegativeBelow">
      <formula>NOT(ISERROR(SEARCH("NegativeBelow",M167)))</formula>
    </cfRule>
    <cfRule type="containsText" dxfId="1547" priority="1091" operator="containsText" text="PositiveAbove">
      <formula>NOT(ISERROR(SEARCH("PositiveAbove",M167)))</formula>
    </cfRule>
  </conditionalFormatting>
  <conditionalFormatting sqref="J167 R167 X167 Z167 P167">
    <cfRule type="cellIs" dxfId="1546" priority="1085" operator="lessThanOrEqual">
      <formula>-0.3</formula>
    </cfRule>
    <cfRule type="cellIs" dxfId="1545" priority="1086" operator="greaterThanOrEqual">
      <formula>0.3</formula>
    </cfRule>
  </conditionalFormatting>
  <conditionalFormatting sqref="J167 P167 R167 X167 Z167">
    <cfRule type="cellIs" dxfId="1544" priority="1083" operator="lessThanOrEqual">
      <formula>-0.3</formula>
    </cfRule>
    <cfRule type="cellIs" dxfId="1543" priority="1084" operator="greaterThanOrEqual">
      <formula>0.3</formula>
    </cfRule>
  </conditionalFormatting>
  <conditionalFormatting sqref="Z167 X167 R167 P167 J167">
    <cfRule type="cellIs" dxfId="1542" priority="1092" operator="lessThanOrEqual">
      <formula>-0.3</formula>
    </cfRule>
  </conditionalFormatting>
  <conditionalFormatting sqref="P168 R168">
    <cfRule type="cellIs" dxfId="1541" priority="1078" operator="greaterThanOrEqual">
      <formula>0.3</formula>
    </cfRule>
  </conditionalFormatting>
  <conditionalFormatting sqref="P168 R168">
    <cfRule type="cellIs" dxfId="1540" priority="1077" operator="lessThanOrEqual">
      <formula>-0.3</formula>
    </cfRule>
  </conditionalFormatting>
  <conditionalFormatting sqref="P170:P176 R170:R176">
    <cfRule type="cellIs" dxfId="1539" priority="1076" operator="greaterThanOrEqual">
      <formula>0.3</formula>
    </cfRule>
  </conditionalFormatting>
  <conditionalFormatting sqref="P170:P176 R170:R176">
    <cfRule type="cellIs" dxfId="1538" priority="1075" operator="lessThanOrEqual">
      <formula>-0.3</formula>
    </cfRule>
  </conditionalFormatting>
  <conditionalFormatting sqref="P171:P176 R171:R176">
    <cfRule type="cellIs" dxfId="1537" priority="1074" operator="greaterThanOrEqual">
      <formula>0.3</formula>
    </cfRule>
  </conditionalFormatting>
  <conditionalFormatting sqref="P171:P176 R171:R176">
    <cfRule type="cellIs" dxfId="1536" priority="1073" operator="lessThanOrEqual">
      <formula>-0.3</formula>
    </cfRule>
  </conditionalFormatting>
  <conditionalFormatting sqref="P179:P180 R179:R180">
    <cfRule type="cellIs" dxfId="1535" priority="1072" operator="greaterThanOrEqual">
      <formula>0.3</formula>
    </cfRule>
  </conditionalFormatting>
  <conditionalFormatting sqref="P179:P180 R179:R180">
    <cfRule type="cellIs" dxfId="1534" priority="1071" operator="lessThanOrEqual">
      <formula>-0.3</formula>
    </cfRule>
  </conditionalFormatting>
  <conditionalFormatting sqref="P177 R177">
    <cfRule type="cellIs" dxfId="1533" priority="1070" operator="greaterThanOrEqual">
      <formula>0.3</formula>
    </cfRule>
  </conditionalFormatting>
  <conditionalFormatting sqref="P177">
    <cfRule type="cellIs" dxfId="1532" priority="1067" operator="lessThanOrEqual">
      <formula>-0.3</formula>
    </cfRule>
    <cfRule type="cellIs" dxfId="1531" priority="1068" operator="greaterThanOrEqual">
      <formula>0.3</formula>
    </cfRule>
  </conditionalFormatting>
  <conditionalFormatting sqref="P177 R177">
    <cfRule type="cellIs" dxfId="1530" priority="1069" operator="lessThanOrEqual">
      <formula>-0.3</formula>
    </cfRule>
  </conditionalFormatting>
  <conditionalFormatting sqref="P178 R178">
    <cfRule type="cellIs" dxfId="1529" priority="1066" operator="greaterThanOrEqual">
      <formula>0.3</formula>
    </cfRule>
  </conditionalFormatting>
  <conditionalFormatting sqref="P178">
    <cfRule type="cellIs" dxfId="1528" priority="1063" operator="lessThanOrEqual">
      <formula>-0.3</formula>
    </cfRule>
    <cfRule type="cellIs" dxfId="1527" priority="1064" operator="greaterThanOrEqual">
      <formula>0.3</formula>
    </cfRule>
  </conditionalFormatting>
  <conditionalFormatting sqref="P178 R178">
    <cfRule type="cellIs" dxfId="1526" priority="1065" operator="lessThanOrEqual">
      <formula>-0.3</formula>
    </cfRule>
  </conditionalFormatting>
  <conditionalFormatting sqref="X168 Z168">
    <cfRule type="cellIs" dxfId="1525" priority="1058" operator="greaterThanOrEqual">
      <formula>0.3</formula>
    </cfRule>
  </conditionalFormatting>
  <conditionalFormatting sqref="X168 Z168">
    <cfRule type="cellIs" dxfId="1524" priority="1057" operator="lessThanOrEqual">
      <formula>-0.3</formula>
    </cfRule>
  </conditionalFormatting>
  <conditionalFormatting sqref="X170:X176 Z170:Z176">
    <cfRule type="cellIs" dxfId="1523" priority="1056" operator="greaterThanOrEqual">
      <formula>0.3</formula>
    </cfRule>
  </conditionalFormatting>
  <conditionalFormatting sqref="X170:X176 Z170:Z176">
    <cfRule type="cellIs" dxfId="1522" priority="1055" operator="lessThanOrEqual">
      <formula>-0.3</formula>
    </cfRule>
  </conditionalFormatting>
  <conditionalFormatting sqref="X171:X176 Z171:Z176">
    <cfRule type="cellIs" dxfId="1521" priority="1054" operator="greaterThanOrEqual">
      <formula>0.3</formula>
    </cfRule>
  </conditionalFormatting>
  <conditionalFormatting sqref="X171:X176 Z171:Z176">
    <cfRule type="cellIs" dxfId="1520" priority="1053" operator="lessThanOrEqual">
      <formula>-0.3</formula>
    </cfRule>
  </conditionalFormatting>
  <conditionalFormatting sqref="X179:X180 Z179:Z180">
    <cfRule type="cellIs" dxfId="1519" priority="1052" operator="greaterThanOrEqual">
      <formula>0.3</formula>
    </cfRule>
  </conditionalFormatting>
  <conditionalFormatting sqref="X179:X180 Z179:Z180">
    <cfRule type="cellIs" dxfId="1518" priority="1051" operator="lessThanOrEqual">
      <formula>-0.3</formula>
    </cfRule>
  </conditionalFormatting>
  <conditionalFormatting sqref="Z177 X177">
    <cfRule type="cellIs" dxfId="1517" priority="1048" operator="greaterThanOrEqual">
      <formula>0.3</formula>
    </cfRule>
  </conditionalFormatting>
  <conditionalFormatting sqref="Z177 X177">
    <cfRule type="cellIs" dxfId="1516" priority="1047" operator="lessThanOrEqual">
      <formula>-0.3</formula>
    </cfRule>
  </conditionalFormatting>
  <conditionalFormatting sqref="Z178 X178">
    <cfRule type="cellIs" dxfId="1515" priority="1046" operator="greaterThanOrEqual">
      <formula>0.3</formula>
    </cfRule>
  </conditionalFormatting>
  <conditionalFormatting sqref="Z178 X178">
    <cfRule type="cellIs" dxfId="1514" priority="1045" operator="lessThanOrEqual">
      <formula>-0.3</formula>
    </cfRule>
  </conditionalFormatting>
  <conditionalFormatting sqref="H168 J168">
    <cfRule type="cellIs" dxfId="1513" priority="1038" operator="greaterThanOrEqual">
      <formula>0.3</formula>
    </cfRule>
  </conditionalFormatting>
  <conditionalFormatting sqref="H168 J168">
    <cfRule type="cellIs" dxfId="1512" priority="1037" operator="lessThanOrEqual">
      <formula>-0.3</formula>
    </cfRule>
  </conditionalFormatting>
  <conditionalFormatting sqref="H170:H176 J170:J176">
    <cfRule type="cellIs" dxfId="1511" priority="1036" operator="greaterThanOrEqual">
      <formula>0.3</formula>
    </cfRule>
  </conditionalFormatting>
  <conditionalFormatting sqref="H170:H176 J170:J176">
    <cfRule type="cellIs" dxfId="1510" priority="1035" operator="lessThanOrEqual">
      <formula>-0.3</formula>
    </cfRule>
  </conditionalFormatting>
  <conditionalFormatting sqref="H171:H176 J171:J176">
    <cfRule type="cellIs" dxfId="1509" priority="1034" operator="greaterThanOrEqual">
      <formula>0.3</formula>
    </cfRule>
  </conditionalFormatting>
  <conditionalFormatting sqref="H171:H176 J171:J176">
    <cfRule type="cellIs" dxfId="1508" priority="1033" operator="lessThanOrEqual">
      <formula>-0.3</formula>
    </cfRule>
  </conditionalFormatting>
  <conditionalFormatting sqref="H179:H180 J179:J180">
    <cfRule type="cellIs" dxfId="1507" priority="1032" operator="greaterThanOrEqual">
      <formula>0.3</formula>
    </cfRule>
  </conditionalFormatting>
  <conditionalFormatting sqref="H179:H180 J179:J180">
    <cfRule type="cellIs" dxfId="1506" priority="1031" operator="lessThanOrEqual">
      <formula>-0.3</formula>
    </cfRule>
  </conditionalFormatting>
  <conditionalFormatting sqref="H177 J177">
    <cfRule type="cellIs" dxfId="1505" priority="1030" operator="greaterThanOrEqual">
      <formula>0.3</formula>
    </cfRule>
  </conditionalFormatting>
  <conditionalFormatting sqref="H177">
    <cfRule type="cellIs" dxfId="1504" priority="1027" operator="lessThanOrEqual">
      <formula>-0.3</formula>
    </cfRule>
    <cfRule type="cellIs" dxfId="1503" priority="1028" operator="greaterThanOrEqual">
      <formula>0.3</formula>
    </cfRule>
  </conditionalFormatting>
  <conditionalFormatting sqref="H177 J177">
    <cfRule type="cellIs" dxfId="1502" priority="1029" operator="lessThanOrEqual">
      <formula>-0.3</formula>
    </cfRule>
  </conditionalFormatting>
  <conditionalFormatting sqref="H178 J178">
    <cfRule type="cellIs" dxfId="1501" priority="1026" operator="greaterThanOrEqual">
      <formula>0.3</formula>
    </cfRule>
  </conditionalFormatting>
  <conditionalFormatting sqref="H178">
    <cfRule type="cellIs" dxfId="1500" priority="1023" operator="lessThanOrEqual">
      <formula>-0.3</formula>
    </cfRule>
    <cfRule type="cellIs" dxfId="1499" priority="1024" operator="greaterThanOrEqual">
      <formula>0.3</formula>
    </cfRule>
  </conditionalFormatting>
  <conditionalFormatting sqref="H178 J178">
    <cfRule type="cellIs" dxfId="1498" priority="1025" operator="lessThanOrEqual">
      <formula>-0.3</formula>
    </cfRule>
  </conditionalFormatting>
  <conditionalFormatting sqref="P183:P184 R183:R184">
    <cfRule type="cellIs" dxfId="1497" priority="1003" operator="greaterThanOrEqual">
      <formula>0.3</formula>
    </cfRule>
  </conditionalFormatting>
  <conditionalFormatting sqref="P183:P184">
    <cfRule type="cellIs" dxfId="1496" priority="1000" operator="lessThanOrEqual">
      <formula>-0.3</formula>
    </cfRule>
    <cfRule type="cellIs" dxfId="1495" priority="1001" operator="greaterThanOrEqual">
      <formula>0.3</formula>
    </cfRule>
  </conditionalFormatting>
  <conditionalFormatting sqref="P183:P184 R183:R184">
    <cfRule type="cellIs" dxfId="1494" priority="1002" operator="lessThanOrEqual">
      <formula>-0.3</formula>
    </cfRule>
  </conditionalFormatting>
  <conditionalFormatting sqref="Z183:Z184 X183:X184">
    <cfRule type="cellIs" dxfId="1493" priority="999" operator="greaterThanOrEqual">
      <formula>0.3</formula>
    </cfRule>
  </conditionalFormatting>
  <conditionalFormatting sqref="Z183:Z184 X183:X184">
    <cfRule type="cellIs" dxfId="1492" priority="998" operator="lessThanOrEqual">
      <formula>-0.3</formula>
    </cfRule>
  </conditionalFormatting>
  <conditionalFormatting sqref="H183:H184 J183:J184">
    <cfRule type="cellIs" dxfId="1491" priority="997" operator="greaterThanOrEqual">
      <formula>0.3</formula>
    </cfRule>
  </conditionalFormatting>
  <conditionalFormatting sqref="H183:H184">
    <cfRule type="cellIs" dxfId="1490" priority="994" operator="lessThanOrEqual">
      <formula>-0.3</formula>
    </cfRule>
    <cfRule type="cellIs" dxfId="1489" priority="995" operator="greaterThanOrEqual">
      <formula>0.3</formula>
    </cfRule>
  </conditionalFormatting>
  <conditionalFormatting sqref="H183:H184 J183:J184">
    <cfRule type="cellIs" dxfId="1488" priority="996" operator="lessThanOrEqual">
      <formula>-0.3</formula>
    </cfRule>
  </conditionalFormatting>
  <conditionalFormatting sqref="P185 R185">
    <cfRule type="cellIs" dxfId="1487" priority="978" operator="greaterThanOrEqual">
      <formula>0.3</formula>
    </cfRule>
  </conditionalFormatting>
  <conditionalFormatting sqref="P185 R185">
    <cfRule type="cellIs" dxfId="1486" priority="977" operator="lessThanOrEqual">
      <formula>-0.3</formula>
    </cfRule>
  </conditionalFormatting>
  <conditionalFormatting sqref="P186:P187 R186:R187">
    <cfRule type="cellIs" dxfId="1485" priority="976" operator="greaterThanOrEqual">
      <formula>0.3</formula>
    </cfRule>
  </conditionalFormatting>
  <conditionalFormatting sqref="P186:P187">
    <cfRule type="cellIs" dxfId="1484" priority="973" operator="lessThanOrEqual">
      <formula>-0.3</formula>
    </cfRule>
    <cfRule type="cellIs" dxfId="1483" priority="974" operator="greaterThanOrEqual">
      <formula>0.3</formula>
    </cfRule>
  </conditionalFormatting>
  <conditionalFormatting sqref="P186:P187 R186:R187">
    <cfRule type="cellIs" dxfId="1482" priority="975" operator="lessThanOrEqual">
      <formula>-0.3</formula>
    </cfRule>
  </conditionalFormatting>
  <conditionalFormatting sqref="X185 Z185">
    <cfRule type="cellIs" dxfId="1481" priority="972" operator="greaterThanOrEqual">
      <formula>0.3</formula>
    </cfRule>
  </conditionalFormatting>
  <conditionalFormatting sqref="X185 Z185">
    <cfRule type="cellIs" dxfId="1480" priority="971" operator="lessThanOrEqual">
      <formula>-0.3</formula>
    </cfRule>
  </conditionalFormatting>
  <conditionalFormatting sqref="Z186:Z187 X186:X187">
    <cfRule type="cellIs" dxfId="1479" priority="970" operator="greaterThanOrEqual">
      <formula>0.3</formula>
    </cfRule>
  </conditionalFormatting>
  <conditionalFormatting sqref="Z186:Z187 X186:X187">
    <cfRule type="cellIs" dxfId="1478" priority="969" operator="lessThanOrEqual">
      <formula>-0.3</formula>
    </cfRule>
  </conditionalFormatting>
  <conditionalFormatting sqref="H185 J185">
    <cfRule type="cellIs" dxfId="1477" priority="968" operator="greaterThanOrEqual">
      <formula>0.3</formula>
    </cfRule>
  </conditionalFormatting>
  <conditionalFormatting sqref="H185 J185">
    <cfRule type="cellIs" dxfId="1476" priority="967" operator="lessThanOrEqual">
      <formula>-0.3</formula>
    </cfRule>
  </conditionalFormatting>
  <conditionalFormatting sqref="H186:H187 J186:J187">
    <cfRule type="cellIs" dxfId="1475" priority="966" operator="greaterThanOrEqual">
      <formula>0.3</formula>
    </cfRule>
  </conditionalFormatting>
  <conditionalFormatting sqref="H186:H187">
    <cfRule type="cellIs" dxfId="1474" priority="963" operator="lessThanOrEqual">
      <formula>-0.3</formula>
    </cfRule>
    <cfRule type="cellIs" dxfId="1473" priority="964" operator="greaterThanOrEqual">
      <formula>0.3</formula>
    </cfRule>
  </conditionalFormatting>
  <conditionalFormatting sqref="H186:H187 J186:J187">
    <cfRule type="cellIs" dxfId="1472" priority="965" operator="lessThanOrEqual">
      <formula>-0.3</formula>
    </cfRule>
  </conditionalFormatting>
  <conditionalFormatting sqref="P188:P189 R188:R189">
    <cfRule type="cellIs" dxfId="1471" priority="947" operator="greaterThanOrEqual">
      <formula>0.3</formula>
    </cfRule>
  </conditionalFormatting>
  <conditionalFormatting sqref="P188:P189">
    <cfRule type="cellIs" dxfId="1470" priority="944" operator="lessThanOrEqual">
      <formula>-0.3</formula>
    </cfRule>
    <cfRule type="cellIs" dxfId="1469" priority="945" operator="greaterThanOrEqual">
      <formula>0.3</formula>
    </cfRule>
  </conditionalFormatting>
  <conditionalFormatting sqref="P188:P189 R188:R189">
    <cfRule type="cellIs" dxfId="1468" priority="946" operator="lessThanOrEqual">
      <formula>-0.3</formula>
    </cfRule>
  </conditionalFormatting>
  <conditionalFormatting sqref="Z188:Z189 X188:X189">
    <cfRule type="cellIs" dxfId="1467" priority="943" operator="greaterThanOrEqual">
      <formula>0.3</formula>
    </cfRule>
  </conditionalFormatting>
  <conditionalFormatting sqref="Z188:Z189 X188:X189">
    <cfRule type="cellIs" dxfId="1466" priority="942" operator="lessThanOrEqual">
      <formula>-0.3</formula>
    </cfRule>
  </conditionalFormatting>
  <conditionalFormatting sqref="H188:H189 J188:J189">
    <cfRule type="cellIs" dxfId="1465" priority="941" operator="greaterThanOrEqual">
      <formula>0.3</formula>
    </cfRule>
  </conditionalFormatting>
  <conditionalFormatting sqref="H188:H189">
    <cfRule type="cellIs" dxfId="1464" priority="938" operator="lessThanOrEqual">
      <formula>-0.3</formula>
    </cfRule>
    <cfRule type="cellIs" dxfId="1463" priority="939" operator="greaterThanOrEqual">
      <formula>0.3</formula>
    </cfRule>
  </conditionalFormatting>
  <conditionalFormatting sqref="H188:H189 J188:J189">
    <cfRule type="cellIs" dxfId="1462" priority="940" operator="lessThanOrEqual">
      <formula>-0.3</formula>
    </cfRule>
  </conditionalFormatting>
  <conditionalFormatting sqref="E167">
    <cfRule type="containsText" dxfId="1461" priority="923" operator="containsText" text="Within">
      <formula>NOT(ISERROR(SEARCH("Within",E167)))</formula>
    </cfRule>
    <cfRule type="containsText" dxfId="1460" priority="924" operator="containsText" text="PositiveBelow">
      <formula>NOT(ISERROR(SEARCH("PositiveBelow",E167)))</formula>
    </cfRule>
    <cfRule type="containsText" dxfId="1459" priority="925" operator="containsText" text="NegativeAbove">
      <formula>NOT(ISERROR(SEARCH("NegativeAbove",E167)))</formula>
    </cfRule>
    <cfRule type="containsText" dxfId="1458" priority="926" operator="containsText" text="NegativeBelow">
      <formula>NOT(ISERROR(SEARCH("NegativeBelow",E167)))</formula>
    </cfRule>
    <cfRule type="containsText" dxfId="1457" priority="927" operator="containsText" text="PositiveAbove">
      <formula>NOT(ISERROR(SEARCH("PositiveAbove",E167)))</formula>
    </cfRule>
  </conditionalFormatting>
  <conditionalFormatting sqref="H167">
    <cfRule type="cellIs" dxfId="1456" priority="922" operator="greaterThanOrEqual">
      <formula>0.3</formula>
    </cfRule>
  </conditionalFormatting>
  <conditionalFormatting sqref="H167">
    <cfRule type="cellIs" dxfId="1455" priority="919" operator="lessThanOrEqual">
      <formula>-0.3</formula>
    </cfRule>
    <cfRule type="cellIs" dxfId="1454" priority="920" operator="greaterThanOrEqual">
      <formula>0.3</formula>
    </cfRule>
  </conditionalFormatting>
  <conditionalFormatting sqref="H167">
    <cfRule type="cellIs" dxfId="1453" priority="917" operator="lessThanOrEqual">
      <formula>-0.3</formula>
    </cfRule>
    <cfRule type="cellIs" dxfId="1452" priority="918" operator="greaterThanOrEqual">
      <formula>0.3</formula>
    </cfRule>
  </conditionalFormatting>
  <conditionalFormatting sqref="H167">
    <cfRule type="cellIs" dxfId="1451" priority="921" operator="lessThanOrEqual">
      <formula>-0.3</formula>
    </cfRule>
  </conditionalFormatting>
  <conditionalFormatting sqref="E35">
    <cfRule type="containsText" dxfId="1450" priority="907" operator="containsText" text="Within">
      <formula>NOT(ISERROR(SEARCH("Within",E35)))</formula>
    </cfRule>
    <cfRule type="containsText" dxfId="1449" priority="908" operator="containsText" text="PositiveBelow">
      <formula>NOT(ISERROR(SEARCH("PositiveBelow",E35)))</formula>
    </cfRule>
    <cfRule type="containsText" dxfId="1448" priority="909" operator="containsText" text="NegativeAbove">
      <formula>NOT(ISERROR(SEARCH("NegativeAbove",E35)))</formula>
    </cfRule>
    <cfRule type="containsText" dxfId="1447" priority="910" operator="containsText" text="NegativeBelow">
      <formula>NOT(ISERROR(SEARCH("NegativeBelow",E35)))</formula>
    </cfRule>
    <cfRule type="containsText" dxfId="1446" priority="911" operator="containsText" text="PositiveAbove">
      <formula>NOT(ISERROR(SEARCH("PositiveAbove",E35)))</formula>
    </cfRule>
  </conditionalFormatting>
  <conditionalFormatting sqref="E26">
    <cfRule type="containsText" dxfId="1445" priority="892" operator="containsText" text="Within">
      <formula>NOT(ISERROR(SEARCH("Within",E26)))</formula>
    </cfRule>
    <cfRule type="containsText" dxfId="1444" priority="893" operator="containsText" text="PositiveBelow">
      <formula>NOT(ISERROR(SEARCH("PositiveBelow",E26)))</formula>
    </cfRule>
    <cfRule type="containsText" dxfId="1443" priority="894" operator="containsText" text="NegativeAbove">
      <formula>NOT(ISERROR(SEARCH("NegativeAbove",E26)))</formula>
    </cfRule>
    <cfRule type="containsText" dxfId="1442" priority="895" operator="containsText" text="NegativeBelow">
      <formula>NOT(ISERROR(SEARCH("NegativeBelow",E26)))</formula>
    </cfRule>
    <cfRule type="containsText" dxfId="1441" priority="896" operator="containsText" text="PositiveAbove">
      <formula>NOT(ISERROR(SEARCH("PositiveAbove",E26)))</formula>
    </cfRule>
  </conditionalFormatting>
  <conditionalFormatting sqref="E155">
    <cfRule type="containsText" dxfId="1440" priority="887" operator="containsText" text="Within">
      <formula>NOT(ISERROR(SEARCH("Within",E155)))</formula>
    </cfRule>
    <cfRule type="containsText" dxfId="1439" priority="888" operator="containsText" text="PositiveBelow">
      <formula>NOT(ISERROR(SEARCH("PositiveBelow",E155)))</formula>
    </cfRule>
    <cfRule type="containsText" dxfId="1438" priority="889" operator="containsText" text="NegativeAbove">
      <formula>NOT(ISERROR(SEARCH("NegativeAbove",E155)))</formula>
    </cfRule>
    <cfRule type="containsText" dxfId="1437" priority="890" operator="containsText" text="NegativeBelow">
      <formula>NOT(ISERROR(SEARCH("NegativeBelow",E155)))</formula>
    </cfRule>
    <cfRule type="containsText" dxfId="1436" priority="891" operator="containsText" text="PositiveAbove">
      <formula>NOT(ISERROR(SEARCH("PositiveAbove",E155)))</formula>
    </cfRule>
  </conditionalFormatting>
  <conditionalFormatting sqref="Z190 X190 R190 P190 J190 H190">
    <cfRule type="cellIs" dxfId="1435" priority="886" operator="greaterThanOrEqual">
      <formula>0.3</formula>
    </cfRule>
  </conditionalFormatting>
  <conditionalFormatting sqref="U190 M190 E190">
    <cfRule type="containsText" dxfId="1434" priority="880" operator="containsText" text="Within">
      <formula>NOT(ISERROR(SEARCH("Within",E190)))</formula>
    </cfRule>
    <cfRule type="containsText" dxfId="1433" priority="881" operator="containsText" text="PositiveBelow">
      <formula>NOT(ISERROR(SEARCH("PositiveBelow",E190)))</formula>
    </cfRule>
    <cfRule type="containsText" dxfId="1432" priority="882" operator="containsText" text="NegativeAbove">
      <formula>NOT(ISERROR(SEARCH("NegativeAbove",E190)))</formula>
    </cfRule>
    <cfRule type="containsText" dxfId="1431" priority="883" operator="containsText" text="NegativeBelow">
      <formula>NOT(ISERROR(SEARCH("NegativeBelow",E190)))</formula>
    </cfRule>
    <cfRule type="containsText" dxfId="1430" priority="884" operator="containsText" text="PositiveAbove">
      <formula>NOT(ISERROR(SEARCH("PositiveAbove",E190)))</formula>
    </cfRule>
  </conditionalFormatting>
  <conditionalFormatting sqref="H190 J190 R190 X190 Z190 P190">
    <cfRule type="cellIs" dxfId="1429" priority="878" operator="lessThanOrEqual">
      <formula>-0.3</formula>
    </cfRule>
    <cfRule type="cellIs" dxfId="1428" priority="879" operator="greaterThanOrEqual">
      <formula>0.3</formula>
    </cfRule>
  </conditionalFormatting>
  <conditionalFormatting sqref="H190 J190 P190 R190 X190 Z190">
    <cfRule type="cellIs" dxfId="1427" priority="876" operator="lessThanOrEqual">
      <formula>-0.3</formula>
    </cfRule>
    <cfRule type="cellIs" dxfId="1426" priority="877" operator="greaterThanOrEqual">
      <formula>0.3</formula>
    </cfRule>
  </conditionalFormatting>
  <conditionalFormatting sqref="Z190 X190 R190 P190 J190 H190">
    <cfRule type="cellIs" dxfId="1425" priority="885" operator="lessThanOrEqual">
      <formula>-0.3</formula>
    </cfRule>
  </conditionalFormatting>
  <conditionalFormatting sqref="H191 J191:J196 P191 R191:R196 X191 Z191:Z196 H193:H196 P193:P196 X193:X196">
    <cfRule type="cellIs" dxfId="1424" priority="875" operator="greaterThanOrEqual">
      <formula>0.3</formula>
    </cfRule>
  </conditionalFormatting>
  <conditionalFormatting sqref="P191">
    <cfRule type="cellIs" dxfId="1423" priority="862" operator="lessThanOrEqual">
      <formula>-0.3</formula>
    </cfRule>
    <cfRule type="cellIs" dxfId="1422" priority="863" operator="greaterThanOrEqual">
      <formula>0.3</formula>
    </cfRule>
  </conditionalFormatting>
  <conditionalFormatting sqref="P193:P196">
    <cfRule type="cellIs" dxfId="1421" priority="860" operator="lessThanOrEqual">
      <formula>-0.3</formula>
    </cfRule>
    <cfRule type="cellIs" dxfId="1420" priority="861" operator="greaterThanOrEqual">
      <formula>0.3</formula>
    </cfRule>
  </conditionalFormatting>
  <conditionalFormatting sqref="X191">
    <cfRule type="cellIs" dxfId="1419" priority="858" operator="lessThanOrEqual">
      <formula>-0.3</formula>
    </cfRule>
    <cfRule type="cellIs" dxfId="1418" priority="859" operator="greaterThanOrEqual">
      <formula>0.3</formula>
    </cfRule>
  </conditionalFormatting>
  <conditionalFormatting sqref="H191 J191:J196 P191 R191:R196 X191 Z191:Z196 H193:H196 P193:P196 X193:X196">
    <cfRule type="cellIs" dxfId="1417" priority="874" operator="lessThanOrEqual">
      <formula>-0.3</formula>
    </cfRule>
  </conditionalFormatting>
  <conditionalFormatting sqref="H192">
    <cfRule type="cellIs" dxfId="1416" priority="853" operator="greaterThanOrEqual">
      <formula>0.3</formula>
    </cfRule>
  </conditionalFormatting>
  <conditionalFormatting sqref="H192">
    <cfRule type="cellIs" dxfId="1415" priority="852" operator="lessThanOrEqual">
      <formula>-0.3</formula>
    </cfRule>
  </conditionalFormatting>
  <conditionalFormatting sqref="P192">
    <cfRule type="cellIs" dxfId="1414" priority="851" operator="greaterThanOrEqual">
      <formula>0.3</formula>
    </cfRule>
  </conditionalFormatting>
  <conditionalFormatting sqref="P192">
    <cfRule type="cellIs" dxfId="1413" priority="848" operator="lessThanOrEqual">
      <formula>-0.3</formula>
    </cfRule>
    <cfRule type="cellIs" dxfId="1412" priority="849" operator="greaterThanOrEqual">
      <formula>0.3</formula>
    </cfRule>
  </conditionalFormatting>
  <conditionalFormatting sqref="P192">
    <cfRule type="cellIs" dxfId="1411" priority="850" operator="lessThanOrEqual">
      <formula>-0.3</formula>
    </cfRule>
  </conditionalFormatting>
  <conditionalFormatting sqref="X192">
    <cfRule type="cellIs" dxfId="1410" priority="847" operator="greaterThanOrEqual">
      <formula>0.3</formula>
    </cfRule>
  </conditionalFormatting>
  <conditionalFormatting sqref="X192">
    <cfRule type="cellIs" dxfId="1409" priority="846" operator="lessThanOrEqual">
      <formula>-0.3</formula>
    </cfRule>
  </conditionalFormatting>
  <conditionalFormatting sqref="E156 M156">
    <cfRule type="containsText" dxfId="1408" priority="819" operator="containsText" text="Within">
      <formula>NOT(ISERROR(SEARCH("Within",E156)))</formula>
    </cfRule>
    <cfRule type="containsText" dxfId="1407" priority="820" operator="containsText" text="PositiveBelow">
      <formula>NOT(ISERROR(SEARCH("PositiveBelow",E156)))</formula>
    </cfRule>
    <cfRule type="containsText" dxfId="1406" priority="821" operator="containsText" text="NegativeAbove">
      <formula>NOT(ISERROR(SEARCH("NegativeAbove",E156)))</formula>
    </cfRule>
    <cfRule type="containsText" dxfId="1405" priority="822" operator="containsText" text="NegativeBelow">
      <formula>NOT(ISERROR(SEARCH("NegativeBelow",E156)))</formula>
    </cfRule>
    <cfRule type="containsText" dxfId="1404" priority="823" operator="containsText" text="PositiveAbove">
      <formula>NOT(ISERROR(SEARCH("PositiveAbove",E156)))</formula>
    </cfRule>
  </conditionalFormatting>
  <conditionalFormatting sqref="P156 R156">
    <cfRule type="cellIs" dxfId="1403" priority="818" operator="greaterThanOrEqual">
      <formula>0.3</formula>
    </cfRule>
  </conditionalFormatting>
  <conditionalFormatting sqref="P156 R156">
    <cfRule type="cellIs" dxfId="1402" priority="817" operator="lessThanOrEqual">
      <formula>-0.3</formula>
    </cfRule>
  </conditionalFormatting>
  <conditionalFormatting sqref="X156 Z156">
    <cfRule type="cellIs" dxfId="1401" priority="816" operator="greaterThanOrEqual">
      <formula>0.3</formula>
    </cfRule>
  </conditionalFormatting>
  <conditionalFormatting sqref="X156 Z156">
    <cfRule type="cellIs" dxfId="1400" priority="815" operator="lessThanOrEqual">
      <formula>-0.3</formula>
    </cfRule>
  </conditionalFormatting>
  <conditionalFormatting sqref="H156 J156">
    <cfRule type="cellIs" dxfId="1399" priority="814" operator="greaterThanOrEqual">
      <formula>0.3</formula>
    </cfRule>
  </conditionalFormatting>
  <conditionalFormatting sqref="H156 J156">
    <cfRule type="cellIs" dxfId="1398" priority="813" operator="lessThanOrEqual">
      <formula>-0.3</formula>
    </cfRule>
  </conditionalFormatting>
  <conditionalFormatting sqref="U156">
    <cfRule type="containsText" dxfId="1397" priority="808" operator="containsText" text="Within">
      <formula>NOT(ISERROR(SEARCH("Within",U156)))</formula>
    </cfRule>
    <cfRule type="containsText" dxfId="1396" priority="809" operator="containsText" text="PositiveBelow">
      <formula>NOT(ISERROR(SEARCH("PositiveBelow",U156)))</formula>
    </cfRule>
    <cfRule type="containsText" dxfId="1395" priority="810" operator="containsText" text="NegativeAbove">
      <formula>NOT(ISERROR(SEARCH("NegativeAbove",U156)))</formula>
    </cfRule>
    <cfRule type="containsText" dxfId="1394" priority="811" operator="containsText" text="NegativeBelow">
      <formula>NOT(ISERROR(SEARCH("NegativeBelow",U156)))</formula>
    </cfRule>
    <cfRule type="containsText" dxfId="1393" priority="812" operator="containsText" text="PositiveAbove">
      <formula>NOT(ISERROR(SEARCH("PositiveAbove",U156)))</formula>
    </cfRule>
  </conditionalFormatting>
  <conditionalFormatting sqref="U156">
    <cfRule type="containsText" dxfId="1392" priority="803" operator="containsText" text="Within">
      <formula>NOT(ISERROR(SEARCH("Within",U156)))</formula>
    </cfRule>
    <cfRule type="containsText" dxfId="1391" priority="804" operator="containsText" text="PositiveBelow">
      <formula>NOT(ISERROR(SEARCH("PositiveBelow",U156)))</formula>
    </cfRule>
    <cfRule type="containsText" dxfId="1390" priority="805" operator="containsText" text="NegativeAbove">
      <formula>NOT(ISERROR(SEARCH("NegativeAbove",U156)))</formula>
    </cfRule>
    <cfRule type="containsText" dxfId="1389" priority="806" operator="containsText" text="NegativeBelow">
      <formula>NOT(ISERROR(SEARCH("NegativeBelow",U156)))</formula>
    </cfRule>
    <cfRule type="containsText" dxfId="1388" priority="807" operator="containsText" text="PositiveAbove">
      <formula>NOT(ISERROR(SEARCH("PositiveAbove",U156)))</formula>
    </cfRule>
  </conditionalFormatting>
  <conditionalFormatting sqref="H157 J157">
    <cfRule type="cellIs" dxfId="1387" priority="802" operator="greaterThanOrEqual">
      <formula>0.3</formula>
    </cfRule>
  </conditionalFormatting>
  <conditionalFormatting sqref="H157">
    <cfRule type="cellIs" dxfId="1386" priority="799" operator="lessThanOrEqual">
      <formula>-0.3</formula>
    </cfRule>
    <cfRule type="cellIs" dxfId="1385" priority="800" operator="greaterThanOrEqual">
      <formula>0.3</formula>
    </cfRule>
  </conditionalFormatting>
  <conditionalFormatting sqref="H157 J157">
    <cfRule type="cellIs" dxfId="1384" priority="801" operator="lessThanOrEqual">
      <formula>-0.3</formula>
    </cfRule>
  </conditionalFormatting>
  <conditionalFormatting sqref="P157 R157">
    <cfRule type="cellIs" dxfId="1383" priority="798" operator="greaterThanOrEqual">
      <formula>0.3</formula>
    </cfRule>
  </conditionalFormatting>
  <conditionalFormatting sqref="P157">
    <cfRule type="cellIs" dxfId="1382" priority="795" operator="lessThanOrEqual">
      <formula>-0.3</formula>
    </cfRule>
    <cfRule type="cellIs" dxfId="1381" priority="796" operator="greaterThanOrEqual">
      <formula>0.3</formula>
    </cfRule>
  </conditionalFormatting>
  <conditionalFormatting sqref="P157 R157">
    <cfRule type="cellIs" dxfId="1380" priority="797" operator="lessThanOrEqual">
      <formula>-0.3</formula>
    </cfRule>
  </conditionalFormatting>
  <conditionalFormatting sqref="X157">
    <cfRule type="cellIs" dxfId="1379" priority="794" operator="greaterThanOrEqual">
      <formula>0.3</formula>
    </cfRule>
  </conditionalFormatting>
  <conditionalFormatting sqref="X157">
    <cfRule type="cellIs" dxfId="1378" priority="793" operator="lessThanOrEqual">
      <formula>-0.3</formula>
    </cfRule>
  </conditionalFormatting>
  <conditionalFormatting sqref="Z70 X70 R70 P70 J70 H70">
    <cfRule type="cellIs" dxfId="1377" priority="792" operator="greaterThanOrEqual">
      <formula>0.3</formula>
    </cfRule>
  </conditionalFormatting>
  <conditionalFormatting sqref="E70 U70 M70">
    <cfRule type="containsText" dxfId="1376" priority="786" operator="containsText" text="Within">
      <formula>NOT(ISERROR(SEARCH("Within",E70)))</formula>
    </cfRule>
    <cfRule type="containsText" dxfId="1375" priority="787" operator="containsText" text="PositiveBelow">
      <formula>NOT(ISERROR(SEARCH("PositiveBelow",E70)))</formula>
    </cfRule>
    <cfRule type="containsText" dxfId="1374" priority="788" operator="containsText" text="NegativeAbove">
      <formula>NOT(ISERROR(SEARCH("NegativeAbove",E70)))</formula>
    </cfRule>
    <cfRule type="containsText" dxfId="1373" priority="789" operator="containsText" text="NegativeBelow">
      <formula>NOT(ISERROR(SEARCH("NegativeBelow",E70)))</formula>
    </cfRule>
    <cfRule type="containsText" dxfId="1372" priority="790" operator="containsText" text="PositiveAbove">
      <formula>NOT(ISERROR(SEARCH("PositiveAbove",E70)))</formula>
    </cfRule>
  </conditionalFormatting>
  <conditionalFormatting sqref="P70">
    <cfRule type="cellIs" dxfId="1371" priority="784" operator="lessThanOrEqual">
      <formula>-0.3</formula>
    </cfRule>
    <cfRule type="cellIs" dxfId="1370" priority="785" operator="greaterThanOrEqual">
      <formula>0.3</formula>
    </cfRule>
  </conditionalFormatting>
  <conditionalFormatting sqref="Z70 X70 R70 P70 J70 H70">
    <cfRule type="cellIs" dxfId="1369" priority="791" operator="lessThanOrEqual">
      <formula>-0.3</formula>
    </cfRule>
  </conditionalFormatting>
  <conditionalFormatting sqref="H79 J79 P79 R79 X79 Z79">
    <cfRule type="cellIs" dxfId="1368" priority="774" operator="greaterThanOrEqual">
      <formula>0.3</formula>
    </cfRule>
  </conditionalFormatting>
  <conditionalFormatting sqref="M79 U79 E79">
    <cfRule type="containsText" dxfId="1367" priority="768" operator="containsText" text="Within">
      <formula>NOT(ISERROR(SEARCH("Within",E79)))</formula>
    </cfRule>
    <cfRule type="containsText" dxfId="1366" priority="769" operator="containsText" text="PositiveBelow">
      <formula>NOT(ISERROR(SEARCH("PositiveBelow",E79)))</formula>
    </cfRule>
    <cfRule type="containsText" dxfId="1365" priority="770" operator="containsText" text="NegativeAbove">
      <formula>NOT(ISERROR(SEARCH("NegativeAbove",E79)))</formula>
    </cfRule>
    <cfRule type="containsText" dxfId="1364" priority="771" operator="containsText" text="NegativeBelow">
      <formula>NOT(ISERROR(SEARCH("NegativeBelow",E79)))</formula>
    </cfRule>
    <cfRule type="containsText" dxfId="1363" priority="772" operator="containsText" text="PositiveAbove">
      <formula>NOT(ISERROR(SEARCH("PositiveAbove",E79)))</formula>
    </cfRule>
  </conditionalFormatting>
  <conditionalFormatting sqref="P79">
    <cfRule type="cellIs" dxfId="1362" priority="766" operator="lessThanOrEqual">
      <formula>-0.3</formula>
    </cfRule>
    <cfRule type="cellIs" dxfId="1361" priority="767" operator="greaterThanOrEqual">
      <formula>0.3</formula>
    </cfRule>
  </conditionalFormatting>
  <conditionalFormatting sqref="H79 J79 P79 R79 X79 Z79">
    <cfRule type="cellIs" dxfId="1360" priority="773" operator="lessThanOrEqual">
      <formula>-0.3</formula>
    </cfRule>
  </conditionalFormatting>
  <conditionalFormatting sqref="J80:J84 H80:H84 R80:R84 P80:P84 Z80:Z84 X80:X84">
    <cfRule type="cellIs" dxfId="1359" priority="765" operator="greaterThanOrEqual">
      <formula>0.3</formula>
    </cfRule>
  </conditionalFormatting>
  <conditionalFormatting sqref="E80:E84 U80:U84 M80:M84">
    <cfRule type="containsText" dxfId="1358" priority="759" operator="containsText" text="Within">
      <formula>NOT(ISERROR(SEARCH("Within",E80)))</formula>
    </cfRule>
    <cfRule type="containsText" dxfId="1357" priority="760" operator="containsText" text="PositiveBelow">
      <formula>NOT(ISERROR(SEARCH("PositiveBelow",E80)))</formula>
    </cfRule>
    <cfRule type="containsText" dxfId="1356" priority="761" operator="containsText" text="NegativeAbove">
      <formula>NOT(ISERROR(SEARCH("NegativeAbove",E80)))</formula>
    </cfRule>
    <cfRule type="containsText" dxfId="1355" priority="762" operator="containsText" text="NegativeBelow">
      <formula>NOT(ISERROR(SEARCH("NegativeBelow",E80)))</formula>
    </cfRule>
    <cfRule type="containsText" dxfId="1354" priority="763" operator="containsText" text="PositiveAbove">
      <formula>NOT(ISERROR(SEARCH("PositiveAbove",E80)))</formula>
    </cfRule>
  </conditionalFormatting>
  <conditionalFormatting sqref="P80:P84">
    <cfRule type="cellIs" dxfId="1353" priority="757" operator="lessThanOrEqual">
      <formula>-0.3</formula>
    </cfRule>
    <cfRule type="cellIs" dxfId="1352" priority="758" operator="greaterThanOrEqual">
      <formula>0.3</formula>
    </cfRule>
  </conditionalFormatting>
  <conditionalFormatting sqref="J80:J84 H80:H84 R80:R84 P80:P84 Z80:Z84 X80:X84">
    <cfRule type="cellIs" dxfId="1351" priority="764" operator="lessThanOrEqual">
      <formula>-0.3</formula>
    </cfRule>
  </conditionalFormatting>
  <conditionalFormatting sqref="E212 E216:E222">
    <cfRule type="containsText" dxfId="1350" priority="752" operator="containsText" text="Within">
      <formula>NOT(ISERROR(SEARCH("Within",E212)))</formula>
    </cfRule>
    <cfRule type="containsText" dxfId="1349" priority="753" operator="containsText" text="PositiveBelow">
      <formula>NOT(ISERROR(SEARCH("PositiveBelow",E212)))</formula>
    </cfRule>
    <cfRule type="containsText" dxfId="1348" priority="754" operator="containsText" text="NegativeAbove">
      <formula>NOT(ISERROR(SEARCH("NegativeAbove",E212)))</formula>
    </cfRule>
    <cfRule type="containsText" dxfId="1347" priority="755" operator="containsText" text="NegativeBelow">
      <formula>NOT(ISERROR(SEARCH("NegativeBelow",E212)))</formula>
    </cfRule>
    <cfRule type="containsText" dxfId="1346" priority="756" operator="containsText" text="PositiveAbove">
      <formula>NOT(ISERROR(SEARCH("PositiveAbove",E212)))</formula>
    </cfRule>
  </conditionalFormatting>
  <conditionalFormatting sqref="M216:M221">
    <cfRule type="containsText" dxfId="1345" priority="747" operator="containsText" text="Within">
      <formula>NOT(ISERROR(SEARCH("Within",M216)))</formula>
    </cfRule>
    <cfRule type="containsText" dxfId="1344" priority="748" operator="containsText" text="PositiveBelow">
      <formula>NOT(ISERROR(SEARCH("PositiveBelow",M216)))</formula>
    </cfRule>
    <cfRule type="containsText" dxfId="1343" priority="749" operator="containsText" text="NegativeAbove">
      <formula>NOT(ISERROR(SEARCH("NegativeAbove",M216)))</formula>
    </cfRule>
    <cfRule type="containsText" dxfId="1342" priority="750" operator="containsText" text="NegativeBelow">
      <formula>NOT(ISERROR(SEARCH("NegativeBelow",M216)))</formula>
    </cfRule>
    <cfRule type="containsText" dxfId="1341" priority="751" operator="containsText" text="PositiveAbove">
      <formula>NOT(ISERROR(SEARCH("PositiveAbove",M216)))</formula>
    </cfRule>
  </conditionalFormatting>
  <conditionalFormatting sqref="U216:U221">
    <cfRule type="containsText" dxfId="1340" priority="742" operator="containsText" text="Within">
      <formula>NOT(ISERROR(SEARCH("Within",U216)))</formula>
    </cfRule>
    <cfRule type="containsText" dxfId="1339" priority="743" operator="containsText" text="PositiveBelow">
      <formula>NOT(ISERROR(SEARCH("PositiveBelow",U216)))</formula>
    </cfRule>
    <cfRule type="containsText" dxfId="1338" priority="744" operator="containsText" text="NegativeAbove">
      <formula>NOT(ISERROR(SEARCH("NegativeAbove",U216)))</formula>
    </cfRule>
    <cfRule type="containsText" dxfId="1337" priority="745" operator="containsText" text="NegativeBelow">
      <formula>NOT(ISERROR(SEARCH("NegativeBelow",U216)))</formula>
    </cfRule>
    <cfRule type="containsText" dxfId="1336" priority="746" operator="containsText" text="PositiveAbove">
      <formula>NOT(ISERROR(SEARCH("PositiveAbove",U216)))</formula>
    </cfRule>
  </conditionalFormatting>
  <conditionalFormatting sqref="U216:U221">
    <cfRule type="containsText" dxfId="1335" priority="737" operator="containsText" text="Within">
      <formula>NOT(ISERROR(SEARCH("Within",U216)))</formula>
    </cfRule>
    <cfRule type="containsText" dxfId="1334" priority="738" operator="containsText" text="PositiveBelow">
      <formula>NOT(ISERROR(SEARCH("PositiveBelow",U216)))</formula>
    </cfRule>
    <cfRule type="containsText" dxfId="1333" priority="739" operator="containsText" text="NegativeAbove">
      <formula>NOT(ISERROR(SEARCH("NegativeAbove",U216)))</formula>
    </cfRule>
    <cfRule type="containsText" dxfId="1332" priority="740" operator="containsText" text="NegativeBelow">
      <formula>NOT(ISERROR(SEARCH("NegativeBelow",U216)))</formula>
    </cfRule>
    <cfRule type="containsText" dxfId="1331" priority="741" operator="containsText" text="PositiveAbove">
      <formula>NOT(ISERROR(SEARCH("PositiveAbove",U216)))</formula>
    </cfRule>
  </conditionalFormatting>
  <conditionalFormatting sqref="Z38 X38 R38 P38 J38 H38">
    <cfRule type="cellIs" dxfId="1330" priority="736" operator="greaterThanOrEqual">
      <formula>0.3</formula>
    </cfRule>
  </conditionalFormatting>
  <conditionalFormatting sqref="E38 U38 M38">
    <cfRule type="containsText" dxfId="1329" priority="730" operator="containsText" text="Within">
      <formula>NOT(ISERROR(SEARCH("Within",E38)))</formula>
    </cfRule>
    <cfRule type="containsText" dxfId="1328" priority="731" operator="containsText" text="PositiveBelow">
      <formula>NOT(ISERROR(SEARCH("PositiveBelow",E38)))</formula>
    </cfRule>
    <cfRule type="containsText" dxfId="1327" priority="732" operator="containsText" text="NegativeAbove">
      <formula>NOT(ISERROR(SEARCH("NegativeAbove",E38)))</formula>
    </cfRule>
    <cfRule type="containsText" dxfId="1326" priority="733" operator="containsText" text="NegativeBelow">
      <formula>NOT(ISERROR(SEARCH("NegativeBelow",E38)))</formula>
    </cfRule>
    <cfRule type="containsText" dxfId="1325" priority="734" operator="containsText" text="PositiveAbove">
      <formula>NOT(ISERROR(SEARCH("PositiveAbove",E38)))</formula>
    </cfRule>
  </conditionalFormatting>
  <conditionalFormatting sqref="P38">
    <cfRule type="cellIs" dxfId="1324" priority="728" operator="lessThanOrEqual">
      <formula>-0.3</formula>
    </cfRule>
    <cfRule type="cellIs" dxfId="1323" priority="729" operator="greaterThanOrEqual">
      <formula>0.3</formula>
    </cfRule>
  </conditionalFormatting>
  <conditionalFormatting sqref="Z38 X38 R38 P38 J38 H38">
    <cfRule type="cellIs" dxfId="1322" priority="735" operator="lessThanOrEqual">
      <formula>-0.3</formula>
    </cfRule>
  </conditionalFormatting>
  <conditionalFormatting sqref="M222">
    <cfRule type="containsText" dxfId="1321" priority="723" operator="containsText" text="Within">
      <formula>NOT(ISERROR(SEARCH("Within",M222)))</formula>
    </cfRule>
    <cfRule type="containsText" dxfId="1320" priority="724" operator="containsText" text="PositiveBelow">
      <formula>NOT(ISERROR(SEARCH("PositiveBelow",M222)))</formula>
    </cfRule>
    <cfRule type="containsText" dxfId="1319" priority="725" operator="containsText" text="NegativeAbove">
      <formula>NOT(ISERROR(SEARCH("NegativeAbove",M222)))</formula>
    </cfRule>
    <cfRule type="containsText" dxfId="1318" priority="726" operator="containsText" text="NegativeBelow">
      <formula>NOT(ISERROR(SEARCH("NegativeBelow",M222)))</formula>
    </cfRule>
    <cfRule type="containsText" dxfId="1317" priority="727" operator="containsText" text="PositiveAbove">
      <formula>NOT(ISERROR(SEARCH("PositiveAbove",M222)))</formula>
    </cfRule>
  </conditionalFormatting>
  <conditionalFormatting sqref="U222">
    <cfRule type="containsText" dxfId="1316" priority="718" operator="containsText" text="Within">
      <formula>NOT(ISERROR(SEARCH("Within",U222)))</formula>
    </cfRule>
    <cfRule type="containsText" dxfId="1315" priority="719" operator="containsText" text="PositiveBelow">
      <formula>NOT(ISERROR(SEARCH("PositiveBelow",U222)))</formula>
    </cfRule>
    <cfRule type="containsText" dxfId="1314" priority="720" operator="containsText" text="NegativeAbove">
      <formula>NOT(ISERROR(SEARCH("NegativeAbove",U222)))</formula>
    </cfRule>
    <cfRule type="containsText" dxfId="1313" priority="721" operator="containsText" text="NegativeBelow">
      <formula>NOT(ISERROR(SEARCH("NegativeBelow",U222)))</formula>
    </cfRule>
    <cfRule type="containsText" dxfId="1312" priority="722" operator="containsText" text="PositiveAbove">
      <formula>NOT(ISERROR(SEARCH("PositiveAbove",U222)))</formula>
    </cfRule>
  </conditionalFormatting>
  <conditionalFormatting sqref="Z25 X25 R25 P25 J25 H25">
    <cfRule type="cellIs" dxfId="1311" priority="717" operator="greaterThanOrEqual">
      <formula>0.3</formula>
    </cfRule>
  </conditionalFormatting>
  <conditionalFormatting sqref="E25 U25 M25">
    <cfRule type="containsText" dxfId="1310" priority="711" operator="containsText" text="Within">
      <formula>NOT(ISERROR(SEARCH("Within",E25)))</formula>
    </cfRule>
    <cfRule type="containsText" dxfId="1309" priority="712" operator="containsText" text="PositiveBelow">
      <formula>NOT(ISERROR(SEARCH("PositiveBelow",E25)))</formula>
    </cfRule>
    <cfRule type="containsText" dxfId="1308" priority="713" operator="containsText" text="NegativeAbove">
      <formula>NOT(ISERROR(SEARCH("NegativeAbove",E25)))</formula>
    </cfRule>
    <cfRule type="containsText" dxfId="1307" priority="714" operator="containsText" text="NegativeBelow">
      <formula>NOT(ISERROR(SEARCH("NegativeBelow",E25)))</formula>
    </cfRule>
    <cfRule type="containsText" dxfId="1306" priority="715" operator="containsText" text="PositiveAbove">
      <formula>NOT(ISERROR(SEARCH("PositiveAbove",E25)))</formula>
    </cfRule>
  </conditionalFormatting>
  <conditionalFormatting sqref="R25">
    <cfRule type="cellIs" dxfId="1305" priority="709" operator="lessThanOrEqual">
      <formula>-0.3</formula>
    </cfRule>
    <cfRule type="cellIs" dxfId="1304" priority="710" operator="greaterThanOrEqual">
      <formula>0.3</formula>
    </cfRule>
  </conditionalFormatting>
  <conditionalFormatting sqref="Z25 X25">
    <cfRule type="cellIs" dxfId="1303" priority="707" operator="lessThanOrEqual">
      <formula>-0.3</formula>
    </cfRule>
    <cfRule type="cellIs" dxfId="1302" priority="708" operator="greaterThanOrEqual">
      <formula>0.3</formula>
    </cfRule>
  </conditionalFormatting>
  <conditionalFormatting sqref="Z25 X25 R25 P25 J25 H25">
    <cfRule type="cellIs" dxfId="1301" priority="716" operator="lessThanOrEqual">
      <formula>-0.3</formula>
    </cfRule>
  </conditionalFormatting>
  <conditionalFormatting sqref="Z23 X23 R23 P23 J23 H23">
    <cfRule type="cellIs" dxfId="1300" priority="706" operator="greaterThanOrEqual">
      <formula>0.3</formula>
    </cfRule>
  </conditionalFormatting>
  <conditionalFormatting sqref="E23 U23 M23">
    <cfRule type="containsText" dxfId="1299" priority="700" operator="containsText" text="Within">
      <formula>NOT(ISERROR(SEARCH("Within",E23)))</formula>
    </cfRule>
    <cfRule type="containsText" dxfId="1298" priority="701" operator="containsText" text="PositiveBelow">
      <formula>NOT(ISERROR(SEARCH("PositiveBelow",E23)))</formula>
    </cfRule>
    <cfRule type="containsText" dxfId="1297" priority="702" operator="containsText" text="NegativeAbove">
      <formula>NOT(ISERROR(SEARCH("NegativeAbove",E23)))</formula>
    </cfRule>
    <cfRule type="containsText" dxfId="1296" priority="703" operator="containsText" text="NegativeBelow">
      <formula>NOT(ISERROR(SEARCH("NegativeBelow",E23)))</formula>
    </cfRule>
    <cfRule type="containsText" dxfId="1295" priority="704" operator="containsText" text="PositiveAbove">
      <formula>NOT(ISERROR(SEARCH("PositiveAbove",E23)))</formula>
    </cfRule>
  </conditionalFormatting>
  <conditionalFormatting sqref="R23">
    <cfRule type="cellIs" dxfId="1294" priority="698" operator="lessThanOrEqual">
      <formula>-0.3</formula>
    </cfRule>
    <cfRule type="cellIs" dxfId="1293" priority="699" operator="greaterThanOrEqual">
      <formula>0.3</formula>
    </cfRule>
  </conditionalFormatting>
  <conditionalFormatting sqref="Z23 X23">
    <cfRule type="cellIs" dxfId="1292" priority="696" operator="lessThanOrEqual">
      <formula>-0.3</formula>
    </cfRule>
    <cfRule type="cellIs" dxfId="1291" priority="697" operator="greaterThanOrEqual">
      <formula>0.3</formula>
    </cfRule>
  </conditionalFormatting>
  <conditionalFormatting sqref="Z23 X23 R23 P23 J23 H23">
    <cfRule type="cellIs" dxfId="1290" priority="705" operator="lessThanOrEqual">
      <formula>-0.3</formula>
    </cfRule>
  </conditionalFormatting>
  <conditionalFormatting sqref="Z24 X24 R24 P24 J24 H24">
    <cfRule type="cellIs" dxfId="1289" priority="695" operator="greaterThanOrEqual">
      <formula>0.3</formula>
    </cfRule>
  </conditionalFormatting>
  <conditionalFormatting sqref="E24 U24 M24">
    <cfRule type="containsText" dxfId="1288" priority="689" operator="containsText" text="Within">
      <formula>NOT(ISERROR(SEARCH("Within",E24)))</formula>
    </cfRule>
    <cfRule type="containsText" dxfId="1287" priority="690" operator="containsText" text="PositiveBelow">
      <formula>NOT(ISERROR(SEARCH("PositiveBelow",E24)))</formula>
    </cfRule>
    <cfRule type="containsText" dxfId="1286" priority="691" operator="containsText" text="NegativeAbove">
      <formula>NOT(ISERROR(SEARCH("NegativeAbove",E24)))</formula>
    </cfRule>
    <cfRule type="containsText" dxfId="1285" priority="692" operator="containsText" text="NegativeBelow">
      <formula>NOT(ISERROR(SEARCH("NegativeBelow",E24)))</formula>
    </cfRule>
    <cfRule type="containsText" dxfId="1284" priority="693" operator="containsText" text="PositiveAbove">
      <formula>NOT(ISERROR(SEARCH("PositiveAbove",E24)))</formula>
    </cfRule>
  </conditionalFormatting>
  <conditionalFormatting sqref="R24">
    <cfRule type="cellIs" dxfId="1283" priority="687" operator="lessThanOrEqual">
      <formula>-0.3</formula>
    </cfRule>
    <cfRule type="cellIs" dxfId="1282" priority="688" operator="greaterThanOrEqual">
      <formula>0.3</formula>
    </cfRule>
  </conditionalFormatting>
  <conditionalFormatting sqref="Z24 X24">
    <cfRule type="cellIs" dxfId="1281" priority="685" operator="lessThanOrEqual">
      <formula>-0.3</formula>
    </cfRule>
    <cfRule type="cellIs" dxfId="1280" priority="686" operator="greaterThanOrEqual">
      <formula>0.3</formula>
    </cfRule>
  </conditionalFormatting>
  <conditionalFormatting sqref="Z24 X24 R24 P24 J24 H24">
    <cfRule type="cellIs" dxfId="1279" priority="694" operator="lessThanOrEqual">
      <formula>-0.3</formula>
    </cfRule>
  </conditionalFormatting>
  <conditionalFormatting sqref="Z197 X197 R197 P197 J197 H197">
    <cfRule type="cellIs" dxfId="1278" priority="684" operator="greaterThanOrEqual">
      <formula>0.3</formula>
    </cfRule>
  </conditionalFormatting>
  <conditionalFormatting sqref="U197 M197">
    <cfRule type="containsText" dxfId="1277" priority="678" operator="containsText" text="Within">
      <formula>NOT(ISERROR(SEARCH("Within",M197)))</formula>
    </cfRule>
    <cfRule type="containsText" dxfId="1276" priority="679" operator="containsText" text="PositiveBelow">
      <formula>NOT(ISERROR(SEARCH("PositiveBelow",M197)))</formula>
    </cfRule>
    <cfRule type="containsText" dxfId="1275" priority="680" operator="containsText" text="NegativeAbove">
      <formula>NOT(ISERROR(SEARCH("NegativeAbove",M197)))</formula>
    </cfRule>
    <cfRule type="containsText" dxfId="1274" priority="681" operator="containsText" text="NegativeBelow">
      <formula>NOT(ISERROR(SEARCH("NegativeBelow",M197)))</formula>
    </cfRule>
    <cfRule type="containsText" dxfId="1273" priority="682" operator="containsText" text="PositiveAbove">
      <formula>NOT(ISERROR(SEARCH("PositiveAbove",M197)))</formula>
    </cfRule>
  </conditionalFormatting>
  <conditionalFormatting sqref="H197 J197 R197 X197 Z197 P197">
    <cfRule type="cellIs" dxfId="1272" priority="676" operator="lessThanOrEqual">
      <formula>-0.3</formula>
    </cfRule>
    <cfRule type="cellIs" dxfId="1271" priority="677" operator="greaterThanOrEqual">
      <formula>0.3</formula>
    </cfRule>
  </conditionalFormatting>
  <conditionalFormatting sqref="H197 J197 P197 R197 X197 Z197">
    <cfRule type="cellIs" dxfId="1270" priority="674" operator="lessThanOrEqual">
      <formula>-0.3</formula>
    </cfRule>
    <cfRule type="cellIs" dxfId="1269" priority="675" operator="greaterThanOrEqual">
      <formula>0.3</formula>
    </cfRule>
  </conditionalFormatting>
  <conditionalFormatting sqref="Z197 X197 R197 P197 J197 H197">
    <cfRule type="cellIs" dxfId="1268" priority="683" operator="lessThanOrEqual">
      <formula>-0.3</formula>
    </cfRule>
  </conditionalFormatting>
  <conditionalFormatting sqref="H198 P198 X198">
    <cfRule type="cellIs" dxfId="1267" priority="673" operator="greaterThanOrEqual">
      <formula>0.3</formula>
    </cfRule>
  </conditionalFormatting>
  <conditionalFormatting sqref="P198">
    <cfRule type="cellIs" dxfId="1266" priority="670" operator="lessThanOrEqual">
      <formula>-0.3</formula>
    </cfRule>
    <cfRule type="cellIs" dxfId="1265" priority="671" operator="greaterThanOrEqual">
      <formula>0.3</formula>
    </cfRule>
  </conditionalFormatting>
  <conditionalFormatting sqref="X198">
    <cfRule type="cellIs" dxfId="1264" priority="666" operator="lessThanOrEqual">
      <formula>-0.3</formula>
    </cfRule>
    <cfRule type="cellIs" dxfId="1263" priority="667" operator="greaterThanOrEqual">
      <formula>0.3</formula>
    </cfRule>
  </conditionalFormatting>
  <conditionalFormatting sqref="H198 P198 X198">
    <cfRule type="cellIs" dxfId="1262" priority="672" operator="lessThanOrEqual">
      <formula>-0.3</formula>
    </cfRule>
  </conditionalFormatting>
  <conditionalFormatting sqref="P205:P210">
    <cfRule type="cellIs" dxfId="1261" priority="633" operator="lessThanOrEqual">
      <formula>-0.3</formula>
    </cfRule>
    <cfRule type="cellIs" dxfId="1260" priority="634" operator="greaterThanOrEqual">
      <formula>0.3</formula>
    </cfRule>
  </conditionalFormatting>
  <conditionalFormatting sqref="R205:R210 X205:X209 Z205:Z209">
    <cfRule type="cellIs" dxfId="1259" priority="643" operator="greaterThanOrEqual">
      <formula>0.3</formula>
    </cfRule>
  </conditionalFormatting>
  <conditionalFormatting sqref="R205:R210 X205:X209 Z205:Z209">
    <cfRule type="cellIs" dxfId="1258" priority="642" operator="lessThanOrEqual">
      <formula>-0.3</formula>
    </cfRule>
  </conditionalFormatting>
  <conditionalFormatting sqref="P205:P210">
    <cfRule type="cellIs" dxfId="1257" priority="636" operator="greaterThanOrEqual">
      <formula>0.3</formula>
    </cfRule>
  </conditionalFormatting>
  <conditionalFormatting sqref="P205:P210">
    <cfRule type="cellIs" dxfId="1256" priority="635" operator="lessThanOrEqual">
      <formula>-0.3</formula>
    </cfRule>
  </conditionalFormatting>
  <conditionalFormatting sqref="J210">
    <cfRule type="cellIs" dxfId="1255" priority="632" operator="greaterThanOrEqual">
      <formula>0.3</formula>
    </cfRule>
  </conditionalFormatting>
  <conditionalFormatting sqref="J210">
    <cfRule type="cellIs" dxfId="1254" priority="631" operator="lessThanOrEqual">
      <formula>-0.3</formula>
    </cfRule>
  </conditionalFormatting>
  <conditionalFormatting sqref="H210">
    <cfRule type="cellIs" dxfId="1253" priority="630" operator="greaterThanOrEqual">
      <formula>0.3</formula>
    </cfRule>
  </conditionalFormatting>
  <conditionalFormatting sqref="H210">
    <cfRule type="cellIs" dxfId="1252" priority="629" operator="lessThanOrEqual">
      <formula>-0.3</formula>
    </cfRule>
  </conditionalFormatting>
  <conditionalFormatting sqref="E191:E196">
    <cfRule type="containsText" dxfId="1251" priority="620" operator="containsText" text="Within">
      <formula>NOT(ISERROR(SEARCH("Within",E191)))</formula>
    </cfRule>
    <cfRule type="containsText" dxfId="1250" priority="621" operator="containsText" text="PositiveBelow">
      <formula>NOT(ISERROR(SEARCH("PositiveBelow",E191)))</formula>
    </cfRule>
    <cfRule type="containsText" dxfId="1249" priority="622" operator="containsText" text="NegativeAbove">
      <formula>NOT(ISERROR(SEARCH("NegativeAbove",E191)))</formula>
    </cfRule>
    <cfRule type="containsText" dxfId="1248" priority="623" operator="containsText" text="NegativeBelow">
      <formula>NOT(ISERROR(SEARCH("NegativeBelow",E191)))</formula>
    </cfRule>
    <cfRule type="containsText" dxfId="1247" priority="624" operator="containsText" text="PositiveAbove">
      <formula>NOT(ISERROR(SEARCH("PositiveAbove",E191)))</formula>
    </cfRule>
  </conditionalFormatting>
  <conditionalFormatting sqref="M191:M196">
    <cfRule type="containsText" dxfId="1246" priority="615" operator="containsText" text="Within">
      <formula>NOT(ISERROR(SEARCH("Within",M191)))</formula>
    </cfRule>
    <cfRule type="containsText" dxfId="1245" priority="616" operator="containsText" text="PositiveBelow">
      <formula>NOT(ISERROR(SEARCH("PositiveBelow",M191)))</formula>
    </cfRule>
    <cfRule type="containsText" dxfId="1244" priority="617" operator="containsText" text="NegativeAbove">
      <formula>NOT(ISERROR(SEARCH("NegativeAbove",M191)))</formula>
    </cfRule>
    <cfRule type="containsText" dxfId="1243" priority="618" operator="containsText" text="NegativeBelow">
      <formula>NOT(ISERROR(SEARCH("NegativeBelow",M191)))</formula>
    </cfRule>
    <cfRule type="containsText" dxfId="1242" priority="619" operator="containsText" text="PositiveAbove">
      <formula>NOT(ISERROR(SEARCH("PositiveAbove",M191)))</formula>
    </cfRule>
  </conditionalFormatting>
  <conditionalFormatting sqref="U191:U196">
    <cfRule type="containsText" dxfId="1241" priority="610" operator="containsText" text="Within">
      <formula>NOT(ISERROR(SEARCH("Within",U191)))</formula>
    </cfRule>
    <cfRule type="containsText" dxfId="1240" priority="611" operator="containsText" text="PositiveBelow">
      <formula>NOT(ISERROR(SEARCH("PositiveBelow",U191)))</formula>
    </cfRule>
    <cfRule type="containsText" dxfId="1239" priority="612" operator="containsText" text="NegativeAbove">
      <formula>NOT(ISERROR(SEARCH("NegativeAbove",U191)))</formula>
    </cfRule>
    <cfRule type="containsText" dxfId="1238" priority="613" operator="containsText" text="NegativeBelow">
      <formula>NOT(ISERROR(SEARCH("NegativeBelow",U191)))</formula>
    </cfRule>
    <cfRule type="containsText" dxfId="1237" priority="614" operator="containsText" text="PositiveAbove">
      <formula>NOT(ISERROR(SEARCH("PositiveAbove",U191)))</formula>
    </cfRule>
  </conditionalFormatting>
  <conditionalFormatting sqref="U191:U196">
    <cfRule type="containsText" dxfId="1236" priority="605" operator="containsText" text="Within">
      <formula>NOT(ISERROR(SEARCH("Within",U191)))</formula>
    </cfRule>
    <cfRule type="containsText" dxfId="1235" priority="606" operator="containsText" text="PositiveBelow">
      <formula>NOT(ISERROR(SEARCH("PositiveBelow",U191)))</formula>
    </cfRule>
    <cfRule type="containsText" dxfId="1234" priority="607" operator="containsText" text="NegativeAbove">
      <formula>NOT(ISERROR(SEARCH("NegativeAbove",U191)))</formula>
    </cfRule>
    <cfRule type="containsText" dxfId="1233" priority="608" operator="containsText" text="NegativeBelow">
      <formula>NOT(ISERROR(SEARCH("NegativeBelow",U191)))</formula>
    </cfRule>
    <cfRule type="containsText" dxfId="1232" priority="609" operator="containsText" text="PositiveAbove">
      <formula>NOT(ISERROR(SEARCH("PositiveAbove",U191)))</formula>
    </cfRule>
  </conditionalFormatting>
  <conditionalFormatting sqref="X210 Z210">
    <cfRule type="cellIs" dxfId="1231" priority="596" operator="greaterThanOrEqual">
      <formula>0.3</formula>
    </cfRule>
  </conditionalFormatting>
  <conditionalFormatting sqref="X210 Z210">
    <cfRule type="cellIs" dxfId="1230" priority="595" operator="lessThanOrEqual">
      <formula>-0.3</formula>
    </cfRule>
  </conditionalFormatting>
  <conditionalFormatting sqref="R199:R202">
    <cfRule type="cellIs" dxfId="1229" priority="574" operator="greaterThanOrEqual">
      <formula>0.3</formula>
    </cfRule>
  </conditionalFormatting>
  <conditionalFormatting sqref="R199:R202">
    <cfRule type="cellIs" dxfId="1228" priority="573" operator="lessThanOrEqual">
      <formula>-0.3</formula>
    </cfRule>
  </conditionalFormatting>
  <conditionalFormatting sqref="P199:P202">
    <cfRule type="cellIs" dxfId="1227" priority="572" operator="greaterThanOrEqual">
      <formula>0.3</formula>
    </cfRule>
  </conditionalFormatting>
  <conditionalFormatting sqref="P199:P202">
    <cfRule type="cellIs" dxfId="1226" priority="569" operator="lessThanOrEqual">
      <formula>-0.3</formula>
    </cfRule>
    <cfRule type="cellIs" dxfId="1225" priority="570" operator="greaterThanOrEqual">
      <formula>0.3</formula>
    </cfRule>
  </conditionalFormatting>
  <conditionalFormatting sqref="P199:P202">
    <cfRule type="cellIs" dxfId="1224" priority="571" operator="lessThanOrEqual">
      <formula>-0.3</formula>
    </cfRule>
  </conditionalFormatting>
  <conditionalFormatting sqref="Z199:Z202">
    <cfRule type="cellIs" dxfId="1223" priority="568" operator="greaterThanOrEqual">
      <formula>0.3</formula>
    </cfRule>
  </conditionalFormatting>
  <conditionalFormatting sqref="Z199:Z202">
    <cfRule type="cellIs" dxfId="1222" priority="567" operator="lessThanOrEqual">
      <formula>-0.3</formula>
    </cfRule>
  </conditionalFormatting>
  <conditionalFormatting sqref="X199:X202">
    <cfRule type="cellIs" dxfId="1221" priority="566" operator="greaterThanOrEqual">
      <formula>0.3</formula>
    </cfRule>
  </conditionalFormatting>
  <conditionalFormatting sqref="X199:X202">
    <cfRule type="cellIs" dxfId="1220" priority="565" operator="lessThanOrEqual">
      <formula>-0.3</formula>
    </cfRule>
  </conditionalFormatting>
  <conditionalFormatting sqref="H199:H202 J199:J202">
    <cfRule type="cellIs" dxfId="1219" priority="562" operator="greaterThanOrEqual">
      <formula>0.3</formula>
    </cfRule>
  </conditionalFormatting>
  <conditionalFormatting sqref="H199:H202 J199:J202">
    <cfRule type="cellIs" dxfId="1218" priority="561" operator="lessThanOrEqual">
      <formula>-0.3</formula>
    </cfRule>
  </conditionalFormatting>
  <conditionalFormatting sqref="J52 H52 Z52 X52 R52 P52">
    <cfRule type="cellIs" dxfId="1217" priority="560" operator="greaterThanOrEqual">
      <formula>0.3</formula>
    </cfRule>
  </conditionalFormatting>
  <conditionalFormatting sqref="U52 M52 E52">
    <cfRule type="containsText" dxfId="1216" priority="554" operator="containsText" text="Within">
      <formula>NOT(ISERROR(SEARCH("Within",E52)))</formula>
    </cfRule>
    <cfRule type="containsText" dxfId="1215" priority="555" operator="containsText" text="PositiveBelow">
      <formula>NOT(ISERROR(SEARCH("PositiveBelow",E52)))</formula>
    </cfRule>
    <cfRule type="containsText" dxfId="1214" priority="556" operator="containsText" text="NegativeAbove">
      <formula>NOT(ISERROR(SEARCH("NegativeAbove",E52)))</formula>
    </cfRule>
    <cfRule type="containsText" dxfId="1213" priority="557" operator="containsText" text="NegativeBelow">
      <formula>NOT(ISERROR(SEARCH("NegativeBelow",E52)))</formula>
    </cfRule>
    <cfRule type="containsText" dxfId="1212" priority="558" operator="containsText" text="PositiveAbove">
      <formula>NOT(ISERROR(SEARCH("PositiveAbove",E52)))</formula>
    </cfRule>
  </conditionalFormatting>
  <conditionalFormatting sqref="P52">
    <cfRule type="cellIs" dxfId="1211" priority="552" operator="lessThanOrEqual">
      <formula>-0.3</formula>
    </cfRule>
    <cfRule type="cellIs" dxfId="1210" priority="553" operator="greaterThanOrEqual">
      <formula>0.3</formula>
    </cfRule>
  </conditionalFormatting>
  <conditionalFormatting sqref="J52 H52 Z52 X52 R52 P52">
    <cfRule type="cellIs" dxfId="1209" priority="559" operator="lessThanOrEqual">
      <formula>-0.3</formula>
    </cfRule>
  </conditionalFormatting>
  <conditionalFormatting sqref="J53 H53 Z53 X53 R53 P53">
    <cfRule type="cellIs" dxfId="1208" priority="551" operator="greaterThanOrEqual">
      <formula>0.3</formula>
    </cfRule>
  </conditionalFormatting>
  <conditionalFormatting sqref="U53 M53 E53">
    <cfRule type="containsText" dxfId="1207" priority="545" operator="containsText" text="Within">
      <formula>NOT(ISERROR(SEARCH("Within",E53)))</formula>
    </cfRule>
    <cfRule type="containsText" dxfId="1206" priority="546" operator="containsText" text="PositiveBelow">
      <formula>NOT(ISERROR(SEARCH("PositiveBelow",E53)))</formula>
    </cfRule>
    <cfRule type="containsText" dxfId="1205" priority="547" operator="containsText" text="NegativeAbove">
      <formula>NOT(ISERROR(SEARCH("NegativeAbove",E53)))</formula>
    </cfRule>
    <cfRule type="containsText" dxfId="1204" priority="548" operator="containsText" text="NegativeBelow">
      <formula>NOT(ISERROR(SEARCH("NegativeBelow",E53)))</formula>
    </cfRule>
    <cfRule type="containsText" dxfId="1203" priority="549" operator="containsText" text="PositiveAbove">
      <formula>NOT(ISERROR(SEARCH("PositiveAbove",E53)))</formula>
    </cfRule>
  </conditionalFormatting>
  <conditionalFormatting sqref="P53">
    <cfRule type="cellIs" dxfId="1202" priority="543" operator="lessThanOrEqual">
      <formula>-0.3</formula>
    </cfRule>
    <cfRule type="cellIs" dxfId="1201" priority="544" operator="greaterThanOrEqual">
      <formula>0.3</formula>
    </cfRule>
  </conditionalFormatting>
  <conditionalFormatting sqref="J53 H53 Z53 X53 R53 P53">
    <cfRule type="cellIs" dxfId="1200" priority="550" operator="lessThanOrEqual">
      <formula>-0.3</formula>
    </cfRule>
  </conditionalFormatting>
  <conditionalFormatting sqref="J215 H215 Z215 X215 R215 P215">
    <cfRule type="cellIs" dxfId="1199" priority="542" operator="greaterThanOrEqual">
      <formula>0.3</formula>
    </cfRule>
  </conditionalFormatting>
  <conditionalFormatting sqref="P215">
    <cfRule type="cellIs" dxfId="1198" priority="534" operator="lessThanOrEqual">
      <formula>-0.3</formula>
    </cfRule>
    <cfRule type="cellIs" dxfId="1197" priority="535" operator="greaterThanOrEqual">
      <formula>0.3</formula>
    </cfRule>
  </conditionalFormatting>
  <conditionalFormatting sqref="J215 H215 Z215 X215 R215 P215">
    <cfRule type="cellIs" dxfId="1196" priority="541" operator="lessThanOrEqual">
      <formula>-0.3</formula>
    </cfRule>
  </conditionalFormatting>
  <conditionalFormatting sqref="P225">
    <cfRule type="cellIs" dxfId="1195" priority="476" operator="lessThanOrEqual">
      <formula>-0.3</formula>
    </cfRule>
    <cfRule type="cellIs" dxfId="1194" priority="477" operator="greaterThanOrEqual">
      <formula>0.3</formula>
    </cfRule>
  </conditionalFormatting>
  <conditionalFormatting sqref="J213:J214 H213:H214">
    <cfRule type="cellIs" dxfId="1193" priority="326" operator="lessThanOrEqual">
      <formula>-0.3</formula>
    </cfRule>
  </conditionalFormatting>
  <conditionalFormatting sqref="Z223 X223 R223 P223 J223 H223">
    <cfRule type="cellIs" dxfId="1192" priority="533" operator="greaterThanOrEqual">
      <formula>0.3</formula>
    </cfRule>
  </conditionalFormatting>
  <conditionalFormatting sqref="U223 M223 E223">
    <cfRule type="containsText" dxfId="1191" priority="527" operator="containsText" text="Within">
      <formula>NOT(ISERROR(SEARCH("Within",E223)))</formula>
    </cfRule>
    <cfRule type="containsText" dxfId="1190" priority="528" operator="containsText" text="PositiveBelow">
      <formula>NOT(ISERROR(SEARCH("PositiveBelow",E223)))</formula>
    </cfRule>
    <cfRule type="containsText" dxfId="1189" priority="529" operator="containsText" text="NegativeAbove">
      <formula>NOT(ISERROR(SEARCH("NegativeAbove",E223)))</formula>
    </cfRule>
    <cfRule type="containsText" dxfId="1188" priority="530" operator="containsText" text="NegativeBelow">
      <formula>NOT(ISERROR(SEARCH("NegativeBelow",E223)))</formula>
    </cfRule>
    <cfRule type="containsText" dxfId="1187" priority="531" operator="containsText" text="PositiveAbove">
      <formula>NOT(ISERROR(SEARCH("PositiveAbove",E223)))</formula>
    </cfRule>
  </conditionalFormatting>
  <conditionalFormatting sqref="H223 J223 R223 X223 Z223 P223">
    <cfRule type="cellIs" dxfId="1186" priority="525" operator="lessThanOrEqual">
      <formula>-0.3</formula>
    </cfRule>
    <cfRule type="cellIs" dxfId="1185" priority="526" operator="greaterThanOrEqual">
      <formula>0.3</formula>
    </cfRule>
  </conditionalFormatting>
  <conditionalFormatting sqref="H223 J223 P223 R223 X223 Z223">
    <cfRule type="cellIs" dxfId="1184" priority="523" operator="lessThanOrEqual">
      <formula>-0.3</formula>
    </cfRule>
    <cfRule type="cellIs" dxfId="1183" priority="524" operator="greaterThanOrEqual">
      <formula>0.3</formula>
    </cfRule>
  </conditionalFormatting>
  <conditionalFormatting sqref="Z223 X223 R223 P223 J223 H223">
    <cfRule type="cellIs" dxfId="1182" priority="532" operator="lessThanOrEqual">
      <formula>-0.3</formula>
    </cfRule>
  </conditionalFormatting>
  <conditionalFormatting sqref="J224 H224 H226:H228 J226:J228">
    <cfRule type="cellIs" dxfId="1181" priority="522" operator="greaterThanOrEqual">
      <formula>0.3</formula>
    </cfRule>
  </conditionalFormatting>
  <conditionalFormatting sqref="J224 H224 H226:H228 J226:J228">
    <cfRule type="cellIs" dxfId="1180" priority="521" operator="lessThanOrEqual">
      <formula>-0.3</formula>
    </cfRule>
  </conditionalFormatting>
  <conditionalFormatting sqref="R224 P224 P226:P228 R226:R228">
    <cfRule type="cellIs" dxfId="1179" priority="520" operator="greaterThanOrEqual">
      <formula>0.3</formula>
    </cfRule>
  </conditionalFormatting>
  <conditionalFormatting sqref="P224 P226:P228">
    <cfRule type="cellIs" dxfId="1178" priority="517" operator="lessThanOrEqual">
      <formula>-0.3</formula>
    </cfRule>
    <cfRule type="cellIs" dxfId="1177" priority="518" operator="greaterThanOrEqual">
      <formula>0.3</formula>
    </cfRule>
  </conditionalFormatting>
  <conditionalFormatting sqref="R224 P224 P226:P228 R226:R228">
    <cfRule type="cellIs" dxfId="1176" priority="519" operator="lessThanOrEqual">
      <formula>-0.3</formula>
    </cfRule>
  </conditionalFormatting>
  <conditionalFormatting sqref="Z224 X224 X226:X228 Z226:Z228">
    <cfRule type="cellIs" dxfId="1175" priority="516" operator="greaterThanOrEqual">
      <formula>0.3</formula>
    </cfRule>
  </conditionalFormatting>
  <conditionalFormatting sqref="Z224 X224 X226:X228 Z226:Z228">
    <cfRule type="cellIs" dxfId="1174" priority="515" operator="lessThanOrEqual">
      <formula>-0.3</formula>
    </cfRule>
  </conditionalFormatting>
  <conditionalFormatting sqref="E224:E228">
    <cfRule type="containsText" dxfId="1173" priority="510" operator="containsText" text="Within">
      <formula>NOT(ISERROR(SEARCH("Within",E224)))</formula>
    </cfRule>
    <cfRule type="containsText" dxfId="1172" priority="511" operator="containsText" text="PositiveBelow">
      <formula>NOT(ISERROR(SEARCH("PositiveBelow",E224)))</formula>
    </cfRule>
    <cfRule type="containsText" dxfId="1171" priority="512" operator="containsText" text="NegativeAbove">
      <formula>NOT(ISERROR(SEARCH("NegativeAbove",E224)))</formula>
    </cfRule>
    <cfRule type="containsText" dxfId="1170" priority="513" operator="containsText" text="NegativeBelow">
      <formula>NOT(ISERROR(SEARCH("NegativeBelow",E224)))</formula>
    </cfRule>
    <cfRule type="containsText" dxfId="1169" priority="514" operator="containsText" text="PositiveAbove">
      <formula>NOT(ISERROR(SEARCH("PositiveAbove",E224)))</formula>
    </cfRule>
  </conditionalFormatting>
  <conditionalFormatting sqref="M224:M228">
    <cfRule type="containsText" dxfId="1168" priority="505" operator="containsText" text="Within">
      <formula>NOT(ISERROR(SEARCH("Within",M224)))</formula>
    </cfRule>
    <cfRule type="containsText" dxfId="1167" priority="506" operator="containsText" text="PositiveBelow">
      <formula>NOT(ISERROR(SEARCH("PositiveBelow",M224)))</formula>
    </cfRule>
    <cfRule type="containsText" dxfId="1166" priority="507" operator="containsText" text="NegativeAbove">
      <formula>NOT(ISERROR(SEARCH("NegativeAbove",M224)))</formula>
    </cfRule>
    <cfRule type="containsText" dxfId="1165" priority="508" operator="containsText" text="NegativeBelow">
      <formula>NOT(ISERROR(SEARCH("NegativeBelow",M224)))</formula>
    </cfRule>
    <cfRule type="containsText" dxfId="1164" priority="509" operator="containsText" text="PositiveAbove">
      <formula>NOT(ISERROR(SEARCH("PositiveAbove",M224)))</formula>
    </cfRule>
  </conditionalFormatting>
  <conditionalFormatting sqref="U224:U228">
    <cfRule type="containsText" dxfId="1163" priority="500" operator="containsText" text="Within">
      <formula>NOT(ISERROR(SEARCH("Within",U224)))</formula>
    </cfRule>
    <cfRule type="containsText" dxfId="1162" priority="501" operator="containsText" text="PositiveBelow">
      <formula>NOT(ISERROR(SEARCH("PositiveBelow",U224)))</formula>
    </cfRule>
    <cfRule type="containsText" dxfId="1161" priority="502" operator="containsText" text="NegativeAbove">
      <formula>NOT(ISERROR(SEARCH("NegativeAbove",U224)))</formula>
    </cfRule>
    <cfRule type="containsText" dxfId="1160" priority="503" operator="containsText" text="NegativeBelow">
      <formula>NOT(ISERROR(SEARCH("NegativeBelow",U224)))</formula>
    </cfRule>
    <cfRule type="containsText" dxfId="1159" priority="504" operator="containsText" text="PositiveAbove">
      <formula>NOT(ISERROR(SEARCH("PositiveAbove",U224)))</formula>
    </cfRule>
  </conditionalFormatting>
  <conditionalFormatting sqref="U224:U228">
    <cfRule type="containsText" dxfId="1158" priority="495" operator="containsText" text="Within">
      <formula>NOT(ISERROR(SEARCH("Within",U224)))</formula>
    </cfRule>
    <cfRule type="containsText" dxfId="1157" priority="496" operator="containsText" text="PositiveBelow">
      <formula>NOT(ISERROR(SEARCH("PositiveBelow",U224)))</formula>
    </cfRule>
    <cfRule type="containsText" dxfId="1156" priority="497" operator="containsText" text="NegativeAbove">
      <formula>NOT(ISERROR(SEARCH("NegativeAbove",U224)))</formula>
    </cfRule>
    <cfRule type="containsText" dxfId="1155" priority="498" operator="containsText" text="NegativeBelow">
      <formula>NOT(ISERROR(SEARCH("NegativeBelow",U224)))</formula>
    </cfRule>
    <cfRule type="containsText" dxfId="1154" priority="499" operator="containsText" text="PositiveAbove">
      <formula>NOT(ISERROR(SEARCH("PositiveAbove",U224)))</formula>
    </cfRule>
  </conditionalFormatting>
  <conditionalFormatting sqref="J225 H225 Z225 X225 R225 P225">
    <cfRule type="cellIs" dxfId="1153" priority="484" operator="greaterThanOrEqual">
      <formula>0.3</formula>
    </cfRule>
  </conditionalFormatting>
  <conditionalFormatting sqref="J225 H225 Z225 X225 R225 P225">
    <cfRule type="cellIs" dxfId="1152" priority="483" operator="lessThanOrEqual">
      <formula>-0.3</formula>
    </cfRule>
  </conditionalFormatting>
  <conditionalFormatting sqref="U236:U240">
    <cfRule type="containsText" dxfId="1151" priority="384" operator="containsText" text="Within">
      <formula>NOT(ISERROR(SEARCH("Within",U236)))</formula>
    </cfRule>
    <cfRule type="containsText" dxfId="1150" priority="385" operator="containsText" text="PositiveBelow">
      <formula>NOT(ISERROR(SEARCH("PositiveBelow",U236)))</formula>
    </cfRule>
    <cfRule type="containsText" dxfId="1149" priority="386" operator="containsText" text="NegativeAbove">
      <formula>NOT(ISERROR(SEARCH("NegativeAbove",U236)))</formula>
    </cfRule>
    <cfRule type="containsText" dxfId="1148" priority="387" operator="containsText" text="NegativeBelow">
      <formula>NOT(ISERROR(SEARCH("NegativeBelow",U236)))</formula>
    </cfRule>
    <cfRule type="containsText" dxfId="1147" priority="388" operator="containsText" text="PositiveAbove">
      <formula>NOT(ISERROR(SEARCH("PositiveAbove",U236)))</formula>
    </cfRule>
  </conditionalFormatting>
  <conditionalFormatting sqref="U236:U240">
    <cfRule type="containsText" dxfId="1146" priority="379" operator="containsText" text="Within">
      <formula>NOT(ISERROR(SEARCH("Within",U236)))</formula>
    </cfRule>
    <cfRule type="containsText" dxfId="1145" priority="380" operator="containsText" text="PositiveBelow">
      <formula>NOT(ISERROR(SEARCH("PositiveBelow",U236)))</formula>
    </cfRule>
    <cfRule type="containsText" dxfId="1144" priority="381" operator="containsText" text="NegativeAbove">
      <formula>NOT(ISERROR(SEARCH("NegativeAbove",U236)))</formula>
    </cfRule>
    <cfRule type="containsText" dxfId="1143" priority="382" operator="containsText" text="NegativeBelow">
      <formula>NOT(ISERROR(SEARCH("NegativeBelow",U236)))</formula>
    </cfRule>
    <cfRule type="containsText" dxfId="1142" priority="383" operator="containsText" text="PositiveAbove">
      <formula>NOT(ISERROR(SEARCH("PositiveAbove",U236)))</formula>
    </cfRule>
  </conditionalFormatting>
  <conditionalFormatting sqref="Z235 X235 R235 P235 J235 H235">
    <cfRule type="cellIs" dxfId="1141" priority="417" operator="greaterThanOrEqual">
      <formula>0.3</formula>
    </cfRule>
  </conditionalFormatting>
  <conditionalFormatting sqref="U235 M235 E235">
    <cfRule type="containsText" dxfId="1140" priority="411" operator="containsText" text="Within">
      <formula>NOT(ISERROR(SEARCH("Within",E235)))</formula>
    </cfRule>
    <cfRule type="containsText" dxfId="1139" priority="412" operator="containsText" text="PositiveBelow">
      <formula>NOT(ISERROR(SEARCH("PositiveBelow",E235)))</formula>
    </cfRule>
    <cfRule type="containsText" dxfId="1138" priority="413" operator="containsText" text="NegativeAbove">
      <formula>NOT(ISERROR(SEARCH("NegativeAbove",E235)))</formula>
    </cfRule>
    <cfRule type="containsText" dxfId="1137" priority="414" operator="containsText" text="NegativeBelow">
      <formula>NOT(ISERROR(SEARCH("NegativeBelow",E235)))</formula>
    </cfRule>
    <cfRule type="containsText" dxfId="1136" priority="415" operator="containsText" text="PositiveAbove">
      <formula>NOT(ISERROR(SEARCH("PositiveAbove",E235)))</formula>
    </cfRule>
  </conditionalFormatting>
  <conditionalFormatting sqref="H235 J235 R235 X235 Z235 P235">
    <cfRule type="cellIs" dxfId="1135" priority="409" operator="lessThanOrEqual">
      <formula>-0.3</formula>
    </cfRule>
    <cfRule type="cellIs" dxfId="1134" priority="410" operator="greaterThanOrEqual">
      <formula>0.3</formula>
    </cfRule>
  </conditionalFormatting>
  <conditionalFormatting sqref="H235 J235 P235 R235 X235 Z235">
    <cfRule type="cellIs" dxfId="1133" priority="407" operator="lessThanOrEqual">
      <formula>-0.3</formula>
    </cfRule>
    <cfRule type="cellIs" dxfId="1132" priority="408" operator="greaterThanOrEqual">
      <formula>0.3</formula>
    </cfRule>
  </conditionalFormatting>
  <conditionalFormatting sqref="Z235 X235 R235 P235 J235 H235">
    <cfRule type="cellIs" dxfId="1131" priority="416" operator="lessThanOrEqual">
      <formula>-0.3</formula>
    </cfRule>
  </conditionalFormatting>
  <conditionalFormatting sqref="Z236 X236">
    <cfRule type="cellIs" dxfId="1130" priority="400" operator="greaterThanOrEqual">
      <formula>0.3</formula>
    </cfRule>
  </conditionalFormatting>
  <conditionalFormatting sqref="Z236 X236">
    <cfRule type="cellIs" dxfId="1129" priority="399" operator="lessThanOrEqual">
      <formula>-0.3</formula>
    </cfRule>
  </conditionalFormatting>
  <conditionalFormatting sqref="E236:E240">
    <cfRule type="containsText" dxfId="1128" priority="394" operator="containsText" text="Within">
      <formula>NOT(ISERROR(SEARCH("Within",E236)))</formula>
    </cfRule>
    <cfRule type="containsText" dxfId="1127" priority="395" operator="containsText" text="PositiveBelow">
      <formula>NOT(ISERROR(SEARCH("PositiveBelow",E236)))</formula>
    </cfRule>
    <cfRule type="containsText" dxfId="1126" priority="396" operator="containsText" text="NegativeAbove">
      <formula>NOT(ISERROR(SEARCH("NegativeAbove",E236)))</formula>
    </cfRule>
    <cfRule type="containsText" dxfId="1125" priority="397" operator="containsText" text="NegativeBelow">
      <formula>NOT(ISERROR(SEARCH("NegativeBelow",E236)))</formula>
    </cfRule>
    <cfRule type="containsText" dxfId="1124" priority="398" operator="containsText" text="PositiveAbove">
      <formula>NOT(ISERROR(SEARCH("PositiveAbove",E236)))</formula>
    </cfRule>
  </conditionalFormatting>
  <conditionalFormatting sqref="Z237 X237">
    <cfRule type="cellIs" dxfId="1123" priority="368" operator="greaterThanOrEqual">
      <formula>0.3</formula>
    </cfRule>
  </conditionalFormatting>
  <conditionalFormatting sqref="Z237 X237">
    <cfRule type="cellIs" dxfId="1122" priority="367" operator="lessThanOrEqual">
      <formula>-0.3</formula>
    </cfRule>
  </conditionalFormatting>
  <conditionalFormatting sqref="R212 Z212 J212">
    <cfRule type="cellIs" dxfId="1121" priority="355" operator="greaterThanOrEqual">
      <formula>0.3</formula>
    </cfRule>
  </conditionalFormatting>
  <conditionalFormatting sqref="U212 M212">
    <cfRule type="containsText" dxfId="1120" priority="349" operator="containsText" text="Within">
      <formula>NOT(ISERROR(SEARCH("Within",M212)))</formula>
    </cfRule>
    <cfRule type="containsText" dxfId="1119" priority="350" operator="containsText" text="PositiveBelow">
      <formula>NOT(ISERROR(SEARCH("PositiveBelow",M212)))</formula>
    </cfRule>
    <cfRule type="containsText" dxfId="1118" priority="351" operator="containsText" text="NegativeAbove">
      <formula>NOT(ISERROR(SEARCH("NegativeAbove",M212)))</formula>
    </cfRule>
    <cfRule type="containsText" dxfId="1117" priority="352" operator="containsText" text="NegativeBelow">
      <formula>NOT(ISERROR(SEARCH("NegativeBelow",M212)))</formula>
    </cfRule>
    <cfRule type="containsText" dxfId="1116" priority="353" operator="containsText" text="PositiveAbove">
      <formula>NOT(ISERROR(SEARCH("PositiveAbove",M212)))</formula>
    </cfRule>
  </conditionalFormatting>
  <conditionalFormatting sqref="R212 Z212 J212">
    <cfRule type="cellIs" dxfId="1115" priority="354" operator="lessThanOrEqual">
      <formula>-0.3</formula>
    </cfRule>
  </conditionalFormatting>
  <conditionalFormatting sqref="H212 P212 X212">
    <cfRule type="cellIs" dxfId="1114" priority="348" operator="greaterThanOrEqual">
      <formula>0.3</formula>
    </cfRule>
  </conditionalFormatting>
  <conditionalFormatting sqref="P212">
    <cfRule type="cellIs" dxfId="1113" priority="345" operator="lessThanOrEqual">
      <formula>-0.3</formula>
    </cfRule>
    <cfRule type="cellIs" dxfId="1112" priority="346" operator="greaterThanOrEqual">
      <formula>0.3</formula>
    </cfRule>
  </conditionalFormatting>
  <conditionalFormatting sqref="X212">
    <cfRule type="cellIs" dxfId="1111" priority="343" operator="lessThanOrEqual">
      <formula>-0.3</formula>
    </cfRule>
    <cfRule type="cellIs" dxfId="1110" priority="344" operator="greaterThanOrEqual">
      <formula>0.3</formula>
    </cfRule>
  </conditionalFormatting>
  <conditionalFormatting sqref="H212 P212 X212">
    <cfRule type="cellIs" dxfId="1109" priority="347" operator="lessThanOrEqual">
      <formula>-0.3</formula>
    </cfRule>
  </conditionalFormatting>
  <conditionalFormatting sqref="P213:P214">
    <cfRule type="cellIs" dxfId="1108" priority="330" operator="lessThanOrEqual">
      <formula>-0.3</formula>
    </cfRule>
    <cfRule type="cellIs" dxfId="1107" priority="331" operator="greaterThanOrEqual">
      <formula>0.3</formula>
    </cfRule>
  </conditionalFormatting>
  <conditionalFormatting sqref="R213:R214">
    <cfRule type="cellIs" dxfId="1106" priority="335" operator="greaterThanOrEqual">
      <formula>0.3</formula>
    </cfRule>
  </conditionalFormatting>
  <conditionalFormatting sqref="R213:R214">
    <cfRule type="cellIs" dxfId="1105" priority="334" operator="lessThanOrEqual">
      <formula>-0.3</formula>
    </cfRule>
  </conditionalFormatting>
  <conditionalFormatting sqref="P213:P214">
    <cfRule type="cellIs" dxfId="1104" priority="333" operator="greaterThanOrEqual">
      <formula>0.3</formula>
    </cfRule>
  </conditionalFormatting>
  <conditionalFormatting sqref="P213:P214">
    <cfRule type="cellIs" dxfId="1103" priority="332" operator="lessThanOrEqual">
      <formula>-0.3</formula>
    </cfRule>
  </conditionalFormatting>
  <conditionalFormatting sqref="Z213:Z214 X213:X214">
    <cfRule type="cellIs" dxfId="1102" priority="329" operator="greaterThanOrEqual">
      <formula>0.3</formula>
    </cfRule>
  </conditionalFormatting>
  <conditionalFormatting sqref="Z213:Z214 X213:X214">
    <cfRule type="cellIs" dxfId="1101" priority="328" operator="lessThanOrEqual">
      <formula>-0.3</formula>
    </cfRule>
  </conditionalFormatting>
  <conditionalFormatting sqref="J213:J214 H213:H214">
    <cfRule type="cellIs" dxfId="1100" priority="327" operator="greaterThanOrEqual">
      <formula>0.3</formula>
    </cfRule>
  </conditionalFormatting>
  <conditionalFormatting sqref="P231">
    <cfRule type="cellIs" dxfId="1099" priority="283" operator="lessThanOrEqual">
      <formula>-0.3</formula>
    </cfRule>
    <cfRule type="cellIs" dxfId="1098" priority="284" operator="greaterThanOrEqual">
      <formula>0.3</formula>
    </cfRule>
  </conditionalFormatting>
  <conditionalFormatting sqref="Z229 X229 R229 P229 J229 H229">
    <cfRule type="cellIs" dxfId="1097" priority="325" operator="greaterThanOrEqual">
      <formula>0.3</formula>
    </cfRule>
  </conditionalFormatting>
  <conditionalFormatting sqref="U229 M229 E229">
    <cfRule type="containsText" dxfId="1096" priority="319" operator="containsText" text="Within">
      <formula>NOT(ISERROR(SEARCH("Within",E229)))</formula>
    </cfRule>
    <cfRule type="containsText" dxfId="1095" priority="320" operator="containsText" text="PositiveBelow">
      <formula>NOT(ISERROR(SEARCH("PositiveBelow",E229)))</formula>
    </cfRule>
    <cfRule type="containsText" dxfId="1094" priority="321" operator="containsText" text="NegativeAbove">
      <formula>NOT(ISERROR(SEARCH("NegativeAbove",E229)))</formula>
    </cfRule>
    <cfRule type="containsText" dxfId="1093" priority="322" operator="containsText" text="NegativeBelow">
      <formula>NOT(ISERROR(SEARCH("NegativeBelow",E229)))</formula>
    </cfRule>
    <cfRule type="containsText" dxfId="1092" priority="323" operator="containsText" text="PositiveAbove">
      <formula>NOT(ISERROR(SEARCH("PositiveAbove",E229)))</formula>
    </cfRule>
  </conditionalFormatting>
  <conditionalFormatting sqref="H229 J229 R229 X229 Z229 P229">
    <cfRule type="cellIs" dxfId="1091" priority="317" operator="lessThanOrEqual">
      <formula>-0.3</formula>
    </cfRule>
    <cfRule type="cellIs" dxfId="1090" priority="318" operator="greaterThanOrEqual">
      <formula>0.3</formula>
    </cfRule>
  </conditionalFormatting>
  <conditionalFormatting sqref="H229 J229 P229 R229 X229 Z229">
    <cfRule type="cellIs" dxfId="1089" priority="315" operator="lessThanOrEqual">
      <formula>-0.3</formula>
    </cfRule>
    <cfRule type="cellIs" dxfId="1088" priority="316" operator="greaterThanOrEqual">
      <formula>0.3</formula>
    </cfRule>
  </conditionalFormatting>
  <conditionalFormatting sqref="Z229 X229 R229 P229 J229 H229">
    <cfRule type="cellIs" dxfId="1087" priority="324" operator="lessThanOrEqual">
      <formula>-0.3</formula>
    </cfRule>
  </conditionalFormatting>
  <conditionalFormatting sqref="J230 H230 H232:H234 J232:J234">
    <cfRule type="cellIs" dxfId="1086" priority="314" operator="greaterThanOrEqual">
      <formula>0.3</formula>
    </cfRule>
  </conditionalFormatting>
  <conditionalFormatting sqref="J230 H230 H232:H234 J232:J234">
    <cfRule type="cellIs" dxfId="1085" priority="313" operator="lessThanOrEqual">
      <formula>-0.3</formula>
    </cfRule>
  </conditionalFormatting>
  <conditionalFormatting sqref="R230 P230 P232:P234 R232:R234">
    <cfRule type="cellIs" dxfId="1084" priority="312" operator="greaterThanOrEqual">
      <formula>0.3</formula>
    </cfRule>
  </conditionalFormatting>
  <conditionalFormatting sqref="P230 P232:P234">
    <cfRule type="cellIs" dxfId="1083" priority="309" operator="lessThanOrEqual">
      <formula>-0.3</formula>
    </cfRule>
    <cfRule type="cellIs" dxfId="1082" priority="310" operator="greaterThanOrEqual">
      <formula>0.3</formula>
    </cfRule>
  </conditionalFormatting>
  <conditionalFormatting sqref="R230 P230 P232:P234 R232:R234">
    <cfRule type="cellIs" dxfId="1081" priority="311" operator="lessThanOrEqual">
      <formula>-0.3</formula>
    </cfRule>
  </conditionalFormatting>
  <conditionalFormatting sqref="E230:E234">
    <cfRule type="containsText" dxfId="1080" priority="302" operator="containsText" text="Within">
      <formula>NOT(ISERROR(SEARCH("Within",E230)))</formula>
    </cfRule>
    <cfRule type="containsText" dxfId="1079" priority="303" operator="containsText" text="PositiveBelow">
      <formula>NOT(ISERROR(SEARCH("PositiveBelow",E230)))</formula>
    </cfRule>
    <cfRule type="containsText" dxfId="1078" priority="304" operator="containsText" text="NegativeAbove">
      <formula>NOT(ISERROR(SEARCH("NegativeAbove",E230)))</formula>
    </cfRule>
    <cfRule type="containsText" dxfId="1077" priority="305" operator="containsText" text="NegativeBelow">
      <formula>NOT(ISERROR(SEARCH("NegativeBelow",E230)))</formula>
    </cfRule>
    <cfRule type="containsText" dxfId="1076" priority="306" operator="containsText" text="PositiveAbove">
      <formula>NOT(ISERROR(SEARCH("PositiveAbove",E230)))</formula>
    </cfRule>
  </conditionalFormatting>
  <conditionalFormatting sqref="M230:M234">
    <cfRule type="containsText" dxfId="1075" priority="297" operator="containsText" text="Within">
      <formula>NOT(ISERROR(SEARCH("Within",M230)))</formula>
    </cfRule>
    <cfRule type="containsText" dxfId="1074" priority="298" operator="containsText" text="PositiveBelow">
      <formula>NOT(ISERROR(SEARCH("PositiveBelow",M230)))</formula>
    </cfRule>
    <cfRule type="containsText" dxfId="1073" priority="299" operator="containsText" text="NegativeAbove">
      <formula>NOT(ISERROR(SEARCH("NegativeAbove",M230)))</formula>
    </cfRule>
    <cfRule type="containsText" dxfId="1072" priority="300" operator="containsText" text="NegativeBelow">
      <formula>NOT(ISERROR(SEARCH("NegativeBelow",M230)))</formula>
    </cfRule>
    <cfRule type="containsText" dxfId="1071" priority="301" operator="containsText" text="PositiveAbove">
      <formula>NOT(ISERROR(SEARCH("PositiveAbove",M230)))</formula>
    </cfRule>
  </conditionalFormatting>
  <conditionalFormatting sqref="J231 H231 R231 P231">
    <cfRule type="cellIs" dxfId="1070" priority="286" operator="greaterThanOrEqual">
      <formula>0.3</formula>
    </cfRule>
  </conditionalFormatting>
  <conditionalFormatting sqref="J231 H231 R231 P231">
    <cfRule type="cellIs" dxfId="1069" priority="285" operator="lessThanOrEqual">
      <formula>-0.3</formula>
    </cfRule>
  </conditionalFormatting>
  <conditionalFormatting sqref="Z230 X230 X232:X234 Z232:Z234">
    <cfRule type="cellIs" dxfId="1068" priority="270" operator="greaterThanOrEqual">
      <formula>0.3</formula>
    </cfRule>
  </conditionalFormatting>
  <conditionalFormatting sqref="Z230 X230 X232:X234 Z232:Z234">
    <cfRule type="cellIs" dxfId="1067" priority="269" operator="lessThanOrEqual">
      <formula>-0.3</formula>
    </cfRule>
  </conditionalFormatting>
  <conditionalFormatting sqref="X231">
    <cfRule type="cellIs" dxfId="1066" priority="263" operator="lessThanOrEqual">
      <formula>-0.3</formula>
    </cfRule>
    <cfRule type="cellIs" dxfId="1065" priority="264" operator="greaterThanOrEqual">
      <formula>0.3</formula>
    </cfRule>
  </conditionalFormatting>
  <conditionalFormatting sqref="X230 X232:X234">
    <cfRule type="cellIs" dxfId="1064" priority="267" operator="lessThanOrEqual">
      <formula>-0.3</formula>
    </cfRule>
    <cfRule type="cellIs" dxfId="1063" priority="268" operator="greaterThanOrEqual">
      <formula>0.3</formula>
    </cfRule>
  </conditionalFormatting>
  <conditionalFormatting sqref="Z231 X231">
    <cfRule type="cellIs" dxfId="1062" priority="266" operator="greaterThanOrEqual">
      <formula>0.3</formula>
    </cfRule>
  </conditionalFormatting>
  <conditionalFormatting sqref="Z231 X231">
    <cfRule type="cellIs" dxfId="1061" priority="265" operator="lessThanOrEqual">
      <formula>-0.3</formula>
    </cfRule>
  </conditionalFormatting>
  <conditionalFormatting sqref="U231:U232 U234">
    <cfRule type="containsText" dxfId="1060" priority="246" operator="containsText" text="Within">
      <formula>NOT(ISERROR(SEARCH("Within",U231)))</formula>
    </cfRule>
    <cfRule type="containsText" dxfId="1059" priority="247" operator="containsText" text="PositiveBelow">
      <formula>NOT(ISERROR(SEARCH("PositiveBelow",U231)))</formula>
    </cfRule>
    <cfRule type="containsText" dxfId="1058" priority="248" operator="containsText" text="NegativeAbove">
      <formula>NOT(ISERROR(SEARCH("NegativeAbove",U231)))</formula>
    </cfRule>
    <cfRule type="containsText" dxfId="1057" priority="249" operator="containsText" text="NegativeBelow">
      <formula>NOT(ISERROR(SEARCH("NegativeBelow",U231)))</formula>
    </cfRule>
    <cfRule type="containsText" dxfId="1056" priority="250" operator="containsText" text="PositiveAbove">
      <formula>NOT(ISERROR(SEARCH("PositiveAbove",U231)))</formula>
    </cfRule>
  </conditionalFormatting>
  <conditionalFormatting sqref="U230 U233">
    <cfRule type="containsText" dxfId="1055" priority="241" operator="containsText" text="Within">
      <formula>NOT(ISERROR(SEARCH("Within",U230)))</formula>
    </cfRule>
    <cfRule type="containsText" dxfId="1054" priority="242" operator="containsText" text="PositiveBelow">
      <formula>NOT(ISERROR(SEARCH("PositiveBelow",U230)))</formula>
    </cfRule>
    <cfRule type="containsText" dxfId="1053" priority="243" operator="containsText" text="NegativeAbove">
      <formula>NOT(ISERROR(SEARCH("NegativeAbove",U230)))</formula>
    </cfRule>
    <cfRule type="containsText" dxfId="1052" priority="244" operator="containsText" text="NegativeBelow">
      <formula>NOT(ISERROR(SEARCH("NegativeBelow",U230)))</formula>
    </cfRule>
    <cfRule type="containsText" dxfId="1051" priority="245" operator="containsText" text="PositiveAbove">
      <formula>NOT(ISERROR(SEARCH("PositiveAbove",U230)))</formula>
    </cfRule>
  </conditionalFormatting>
  <conditionalFormatting sqref="J236 H236 H238:H240 J238:J240">
    <cfRule type="cellIs" dxfId="1050" priority="232" operator="greaterThanOrEqual">
      <formula>0.3</formula>
    </cfRule>
  </conditionalFormatting>
  <conditionalFormatting sqref="J236 H236 H238:H240 J238:J240">
    <cfRule type="cellIs" dxfId="1049" priority="231" operator="lessThanOrEqual">
      <formula>-0.3</formula>
    </cfRule>
  </conditionalFormatting>
  <conditionalFormatting sqref="H237">
    <cfRule type="cellIs" dxfId="1048" priority="225" operator="lessThanOrEqual">
      <formula>-0.3</formula>
    </cfRule>
    <cfRule type="cellIs" dxfId="1047" priority="226" operator="greaterThanOrEqual">
      <formula>0.3</formula>
    </cfRule>
  </conditionalFormatting>
  <conditionalFormatting sqref="H236 H238:H240">
    <cfRule type="cellIs" dxfId="1046" priority="229" operator="lessThanOrEqual">
      <formula>-0.3</formula>
    </cfRule>
    <cfRule type="cellIs" dxfId="1045" priority="230" operator="greaterThanOrEqual">
      <formula>0.3</formula>
    </cfRule>
  </conditionalFormatting>
  <conditionalFormatting sqref="J237 H237">
    <cfRule type="cellIs" dxfId="1044" priority="228" operator="greaterThanOrEqual">
      <formula>0.3</formula>
    </cfRule>
  </conditionalFormatting>
  <conditionalFormatting sqref="J237 H237">
    <cfRule type="cellIs" dxfId="1043" priority="227" operator="lessThanOrEqual">
      <formula>-0.3</formula>
    </cfRule>
  </conditionalFormatting>
  <conditionalFormatting sqref="P237">
    <cfRule type="cellIs" dxfId="1042" priority="217" operator="lessThanOrEqual">
      <formula>-0.3</formula>
    </cfRule>
    <cfRule type="cellIs" dxfId="1041" priority="218" operator="greaterThanOrEqual">
      <formula>0.3</formula>
    </cfRule>
  </conditionalFormatting>
  <conditionalFormatting sqref="R236 P236 P238:P240 R238:R240">
    <cfRule type="cellIs" dxfId="1040" priority="224" operator="greaterThanOrEqual">
      <formula>0.3</formula>
    </cfRule>
  </conditionalFormatting>
  <conditionalFormatting sqref="P236 P238:P240">
    <cfRule type="cellIs" dxfId="1039" priority="221" operator="lessThanOrEqual">
      <formula>-0.3</formula>
    </cfRule>
    <cfRule type="cellIs" dxfId="1038" priority="222" operator="greaterThanOrEqual">
      <formula>0.3</formula>
    </cfRule>
  </conditionalFormatting>
  <conditionalFormatting sqref="R236 P236 P238:P240 R238:R240">
    <cfRule type="cellIs" dxfId="1037" priority="223" operator="lessThanOrEqual">
      <formula>-0.3</formula>
    </cfRule>
  </conditionalFormatting>
  <conditionalFormatting sqref="R237 P237">
    <cfRule type="cellIs" dxfId="1036" priority="220" operator="greaterThanOrEqual">
      <formula>0.3</formula>
    </cfRule>
  </conditionalFormatting>
  <conditionalFormatting sqref="R237 P237">
    <cfRule type="cellIs" dxfId="1035" priority="219" operator="lessThanOrEqual">
      <formula>-0.3</formula>
    </cfRule>
  </conditionalFormatting>
  <conditionalFormatting sqref="M236:M240">
    <cfRule type="containsText" dxfId="1034" priority="212" operator="containsText" text="Within">
      <formula>NOT(ISERROR(SEARCH("Within",M236)))</formula>
    </cfRule>
    <cfRule type="containsText" dxfId="1033" priority="213" operator="containsText" text="PositiveBelow">
      <formula>NOT(ISERROR(SEARCH("PositiveBelow",M236)))</formula>
    </cfRule>
    <cfRule type="containsText" dxfId="1032" priority="214" operator="containsText" text="NegativeAbove">
      <formula>NOT(ISERROR(SEARCH("NegativeAbove",M236)))</formula>
    </cfRule>
    <cfRule type="containsText" dxfId="1031" priority="215" operator="containsText" text="NegativeBelow">
      <formula>NOT(ISERROR(SEARCH("NegativeBelow",M236)))</formula>
    </cfRule>
    <cfRule type="containsText" dxfId="1030" priority="216" operator="containsText" text="PositiveAbove">
      <formula>NOT(ISERROR(SEARCH("PositiveAbove",M236)))</formula>
    </cfRule>
  </conditionalFormatting>
  <conditionalFormatting sqref="Z241 X241 R241 P241 J241 H241">
    <cfRule type="cellIs" dxfId="1029" priority="209" operator="greaterThanOrEqual">
      <formula>0.3</formula>
    </cfRule>
  </conditionalFormatting>
  <conditionalFormatting sqref="U241 M241 E241">
    <cfRule type="containsText" dxfId="1028" priority="203" operator="containsText" text="Within">
      <formula>NOT(ISERROR(SEARCH("Within",E241)))</formula>
    </cfRule>
    <cfRule type="containsText" dxfId="1027" priority="204" operator="containsText" text="PositiveBelow">
      <formula>NOT(ISERROR(SEARCH("PositiveBelow",E241)))</formula>
    </cfRule>
    <cfRule type="containsText" dxfId="1026" priority="205" operator="containsText" text="NegativeAbove">
      <formula>NOT(ISERROR(SEARCH("NegativeAbove",E241)))</formula>
    </cfRule>
    <cfRule type="containsText" dxfId="1025" priority="206" operator="containsText" text="NegativeBelow">
      <formula>NOT(ISERROR(SEARCH("NegativeBelow",E241)))</formula>
    </cfRule>
    <cfRule type="containsText" dxfId="1024" priority="207" operator="containsText" text="PositiveAbove">
      <formula>NOT(ISERROR(SEARCH("PositiveAbove",E241)))</formula>
    </cfRule>
  </conditionalFormatting>
  <conditionalFormatting sqref="H241 J241 R241 X241 Z241 P241">
    <cfRule type="cellIs" dxfId="1023" priority="201" operator="lessThanOrEqual">
      <formula>-0.3</formula>
    </cfRule>
    <cfRule type="cellIs" dxfId="1022" priority="202" operator="greaterThanOrEqual">
      <formula>0.3</formula>
    </cfRule>
  </conditionalFormatting>
  <conditionalFormatting sqref="H241 J241 P241 R241 X241 Z241">
    <cfRule type="cellIs" dxfId="1021" priority="199" operator="lessThanOrEqual">
      <formula>-0.3</formula>
    </cfRule>
    <cfRule type="cellIs" dxfId="1020" priority="200" operator="greaterThanOrEqual">
      <formula>0.3</formula>
    </cfRule>
  </conditionalFormatting>
  <conditionalFormatting sqref="Z241 X241 R241 P241 J241 H241">
    <cfRule type="cellIs" dxfId="1019" priority="208" operator="lessThanOrEqual">
      <formula>-0.3</formula>
    </cfRule>
  </conditionalFormatting>
  <conditionalFormatting sqref="E242:E246">
    <cfRule type="containsText" dxfId="1018" priority="192" operator="containsText" text="Within">
      <formula>NOT(ISERROR(SEARCH("Within",E242)))</formula>
    </cfRule>
    <cfRule type="containsText" dxfId="1017" priority="193" operator="containsText" text="PositiveBelow">
      <formula>NOT(ISERROR(SEARCH("PositiveBelow",E242)))</formula>
    </cfRule>
    <cfRule type="containsText" dxfId="1016" priority="194" operator="containsText" text="NegativeAbove">
      <formula>NOT(ISERROR(SEARCH("NegativeAbove",E242)))</formula>
    </cfRule>
    <cfRule type="containsText" dxfId="1015" priority="195" operator="containsText" text="NegativeBelow">
      <formula>NOT(ISERROR(SEARCH("NegativeBelow",E242)))</formula>
    </cfRule>
    <cfRule type="containsText" dxfId="1014" priority="196" operator="containsText" text="PositiveAbove">
      <formula>NOT(ISERROR(SEARCH("PositiveAbove",E242)))</formula>
    </cfRule>
  </conditionalFormatting>
  <conditionalFormatting sqref="J242 H242 H244:H246 J244:J246">
    <cfRule type="cellIs" dxfId="1013" priority="179" operator="greaterThanOrEqual">
      <formula>0.3</formula>
    </cfRule>
  </conditionalFormatting>
  <conditionalFormatting sqref="J242 H242 H244:H246 J244:J246">
    <cfRule type="cellIs" dxfId="1012" priority="178" operator="lessThanOrEqual">
      <formula>-0.3</formula>
    </cfRule>
  </conditionalFormatting>
  <conditionalFormatting sqref="H243">
    <cfRule type="cellIs" dxfId="1011" priority="172" operator="lessThanOrEqual">
      <formula>-0.3</formula>
    </cfRule>
    <cfRule type="cellIs" dxfId="1010" priority="173" operator="greaterThanOrEqual">
      <formula>0.3</formula>
    </cfRule>
  </conditionalFormatting>
  <conditionalFormatting sqref="H242 H244:H246">
    <cfRule type="cellIs" dxfId="1009" priority="176" operator="lessThanOrEqual">
      <formula>-0.3</formula>
    </cfRule>
    <cfRule type="cellIs" dxfId="1008" priority="177" operator="greaterThanOrEqual">
      <formula>0.3</formula>
    </cfRule>
  </conditionalFormatting>
  <conditionalFormatting sqref="J243 H243">
    <cfRule type="cellIs" dxfId="1007" priority="175" operator="greaterThanOrEqual">
      <formula>0.3</formula>
    </cfRule>
  </conditionalFormatting>
  <conditionalFormatting sqref="J243 H243">
    <cfRule type="cellIs" dxfId="1006" priority="174" operator="lessThanOrEqual">
      <formula>-0.3</formula>
    </cfRule>
  </conditionalFormatting>
  <conditionalFormatting sqref="P243">
    <cfRule type="cellIs" dxfId="1005" priority="164" operator="lessThanOrEqual">
      <formula>-0.3</formula>
    </cfRule>
    <cfRule type="cellIs" dxfId="1004" priority="165" operator="greaterThanOrEqual">
      <formula>0.3</formula>
    </cfRule>
  </conditionalFormatting>
  <conditionalFormatting sqref="R242 P242 P244:P245 R244:R245">
    <cfRule type="cellIs" dxfId="1003" priority="171" operator="greaterThanOrEqual">
      <formula>0.3</formula>
    </cfRule>
  </conditionalFormatting>
  <conditionalFormatting sqref="P242 P244:P245">
    <cfRule type="cellIs" dxfId="1002" priority="168" operator="lessThanOrEqual">
      <formula>-0.3</formula>
    </cfRule>
    <cfRule type="cellIs" dxfId="1001" priority="169" operator="greaterThanOrEqual">
      <formula>0.3</formula>
    </cfRule>
  </conditionalFormatting>
  <conditionalFormatting sqref="R242 P242 P244:P245 R244:R245">
    <cfRule type="cellIs" dxfId="1000" priority="170" operator="lessThanOrEqual">
      <formula>-0.3</formula>
    </cfRule>
  </conditionalFormatting>
  <conditionalFormatting sqref="R243 P243">
    <cfRule type="cellIs" dxfId="999" priority="167" operator="greaterThanOrEqual">
      <formula>0.3</formula>
    </cfRule>
  </conditionalFormatting>
  <conditionalFormatting sqref="R243 P243">
    <cfRule type="cellIs" dxfId="998" priority="166" operator="lessThanOrEqual">
      <formula>-0.3</formula>
    </cfRule>
  </conditionalFormatting>
  <conditionalFormatting sqref="M242:M246">
    <cfRule type="containsText" dxfId="997" priority="159" operator="containsText" text="Within">
      <formula>NOT(ISERROR(SEARCH("Within",M242)))</formula>
    </cfRule>
    <cfRule type="containsText" dxfId="996" priority="160" operator="containsText" text="PositiveBelow">
      <formula>NOT(ISERROR(SEARCH("PositiveBelow",M242)))</formula>
    </cfRule>
    <cfRule type="containsText" dxfId="995" priority="161" operator="containsText" text="NegativeAbove">
      <formula>NOT(ISERROR(SEARCH("NegativeAbove",M242)))</formula>
    </cfRule>
    <cfRule type="containsText" dxfId="994" priority="162" operator="containsText" text="NegativeBelow">
      <formula>NOT(ISERROR(SEARCH("NegativeBelow",M242)))</formula>
    </cfRule>
    <cfRule type="containsText" dxfId="993" priority="163" operator="containsText" text="PositiveAbove">
      <formula>NOT(ISERROR(SEARCH("PositiveAbove",M242)))</formula>
    </cfRule>
  </conditionalFormatting>
  <conditionalFormatting sqref="P246 R246">
    <cfRule type="cellIs" dxfId="992" priority="158" operator="greaterThanOrEqual">
      <formula>0.3</formula>
    </cfRule>
  </conditionalFormatting>
  <conditionalFormatting sqref="P246 R246">
    <cfRule type="cellIs" dxfId="991" priority="157" operator="lessThanOrEqual">
      <formula>-0.3</formula>
    </cfRule>
  </conditionalFormatting>
  <conditionalFormatting sqref="P246">
    <cfRule type="cellIs" dxfId="990" priority="155" operator="lessThanOrEqual">
      <formula>-0.3</formula>
    </cfRule>
    <cfRule type="cellIs" dxfId="989" priority="156" operator="greaterThanOrEqual">
      <formula>0.3</formula>
    </cfRule>
  </conditionalFormatting>
  <conditionalFormatting sqref="Z242 X242 X244:X245 Z244:Z245">
    <cfRule type="cellIs" dxfId="988" priority="154" operator="greaterThanOrEqual">
      <formula>0.3</formula>
    </cfRule>
  </conditionalFormatting>
  <conditionalFormatting sqref="Z242 X242 X244:X245 Z244:Z245">
    <cfRule type="cellIs" dxfId="987" priority="153" operator="lessThanOrEqual">
      <formula>-0.3</formula>
    </cfRule>
  </conditionalFormatting>
  <conditionalFormatting sqref="X243">
    <cfRule type="cellIs" dxfId="986" priority="147" operator="lessThanOrEqual">
      <formula>-0.3</formula>
    </cfRule>
    <cfRule type="cellIs" dxfId="985" priority="148" operator="greaterThanOrEqual">
      <formula>0.3</formula>
    </cfRule>
  </conditionalFormatting>
  <conditionalFormatting sqref="X242 X244:X245">
    <cfRule type="cellIs" dxfId="984" priority="151" operator="lessThanOrEqual">
      <formula>-0.3</formula>
    </cfRule>
    <cfRule type="cellIs" dxfId="983" priority="152" operator="greaterThanOrEqual">
      <formula>0.3</formula>
    </cfRule>
  </conditionalFormatting>
  <conditionalFormatting sqref="Z243 X243">
    <cfRule type="cellIs" dxfId="982" priority="150" operator="greaterThanOrEqual">
      <formula>0.3</formula>
    </cfRule>
  </conditionalFormatting>
  <conditionalFormatting sqref="Z243 X243">
    <cfRule type="cellIs" dxfId="981" priority="149" operator="lessThanOrEqual">
      <formula>-0.3</formula>
    </cfRule>
  </conditionalFormatting>
  <conditionalFormatting sqref="U242:U246">
    <cfRule type="containsText" dxfId="980" priority="142" operator="containsText" text="Within">
      <formula>NOT(ISERROR(SEARCH("Within",U242)))</formula>
    </cfRule>
    <cfRule type="containsText" dxfId="979" priority="143" operator="containsText" text="PositiveBelow">
      <formula>NOT(ISERROR(SEARCH("PositiveBelow",U242)))</formula>
    </cfRule>
    <cfRule type="containsText" dxfId="978" priority="144" operator="containsText" text="NegativeAbove">
      <formula>NOT(ISERROR(SEARCH("NegativeAbove",U242)))</formula>
    </cfRule>
    <cfRule type="containsText" dxfId="977" priority="145" operator="containsText" text="NegativeBelow">
      <formula>NOT(ISERROR(SEARCH("NegativeBelow",U242)))</formula>
    </cfRule>
    <cfRule type="containsText" dxfId="976" priority="146" operator="containsText" text="PositiveAbove">
      <formula>NOT(ISERROR(SEARCH("PositiveAbove",U242)))</formula>
    </cfRule>
  </conditionalFormatting>
  <conditionalFormatting sqref="X246 Z246">
    <cfRule type="cellIs" dxfId="975" priority="141" operator="greaterThanOrEqual">
      <formula>0.3</formula>
    </cfRule>
  </conditionalFormatting>
  <conditionalFormatting sqref="X246 Z246">
    <cfRule type="cellIs" dxfId="974" priority="140" operator="lessThanOrEqual">
      <formula>-0.3</formula>
    </cfRule>
  </conditionalFormatting>
  <conditionalFormatting sqref="X246">
    <cfRule type="cellIs" dxfId="973" priority="138" operator="lessThanOrEqual">
      <formula>-0.3</formula>
    </cfRule>
    <cfRule type="cellIs" dxfId="972" priority="139" operator="greaterThanOrEqual">
      <formula>0.3</formula>
    </cfRule>
  </conditionalFormatting>
  <conditionalFormatting sqref="Z247 X247 R247 P247 J247 H247">
    <cfRule type="cellIs" dxfId="971" priority="137" operator="greaterThanOrEqual">
      <formula>0.3</formula>
    </cfRule>
  </conditionalFormatting>
  <conditionalFormatting sqref="U247 M247 E247">
    <cfRule type="containsText" dxfId="970" priority="131" operator="containsText" text="Within">
      <formula>NOT(ISERROR(SEARCH("Within",E247)))</formula>
    </cfRule>
    <cfRule type="containsText" dxfId="969" priority="132" operator="containsText" text="PositiveBelow">
      <formula>NOT(ISERROR(SEARCH("PositiveBelow",E247)))</formula>
    </cfRule>
    <cfRule type="containsText" dxfId="968" priority="133" operator="containsText" text="NegativeAbove">
      <formula>NOT(ISERROR(SEARCH("NegativeAbove",E247)))</formula>
    </cfRule>
    <cfRule type="containsText" dxfId="967" priority="134" operator="containsText" text="NegativeBelow">
      <formula>NOT(ISERROR(SEARCH("NegativeBelow",E247)))</formula>
    </cfRule>
    <cfRule type="containsText" dxfId="966" priority="135" operator="containsText" text="PositiveAbove">
      <formula>NOT(ISERROR(SEARCH("PositiveAbove",E247)))</formula>
    </cfRule>
  </conditionalFormatting>
  <conditionalFormatting sqref="H247 J247 R247 X247 Z247 P247">
    <cfRule type="cellIs" dxfId="965" priority="129" operator="lessThanOrEqual">
      <formula>-0.3</formula>
    </cfRule>
    <cfRule type="cellIs" dxfId="964" priority="130" operator="greaterThanOrEqual">
      <formula>0.3</formula>
    </cfRule>
  </conditionalFormatting>
  <conditionalFormatting sqref="H247 J247 P247 R247 X247 Z247">
    <cfRule type="cellIs" dxfId="963" priority="127" operator="lessThanOrEqual">
      <formula>-0.3</formula>
    </cfRule>
    <cfRule type="cellIs" dxfId="962" priority="128" operator="greaterThanOrEqual">
      <formula>0.3</formula>
    </cfRule>
  </conditionalFormatting>
  <conditionalFormatting sqref="Z247 X247 R247 P247 J247 H247">
    <cfRule type="cellIs" dxfId="961" priority="136" operator="lessThanOrEqual">
      <formula>-0.3</formula>
    </cfRule>
  </conditionalFormatting>
  <conditionalFormatting sqref="E248:E252">
    <cfRule type="containsText" dxfId="960" priority="122" operator="containsText" text="Within">
      <formula>NOT(ISERROR(SEARCH("Within",E248)))</formula>
    </cfRule>
    <cfRule type="containsText" dxfId="959" priority="123" operator="containsText" text="PositiveBelow">
      <formula>NOT(ISERROR(SEARCH("PositiveBelow",E248)))</formula>
    </cfRule>
    <cfRule type="containsText" dxfId="958" priority="124" operator="containsText" text="NegativeAbove">
      <formula>NOT(ISERROR(SEARCH("NegativeAbove",E248)))</formula>
    </cfRule>
    <cfRule type="containsText" dxfId="957" priority="125" operator="containsText" text="NegativeBelow">
      <formula>NOT(ISERROR(SEARCH("NegativeBelow",E248)))</formula>
    </cfRule>
    <cfRule type="containsText" dxfId="956" priority="126" operator="containsText" text="PositiveAbove">
      <formula>NOT(ISERROR(SEARCH("PositiveAbove",E248)))</formula>
    </cfRule>
  </conditionalFormatting>
  <conditionalFormatting sqref="J248 H248 H250:H252 J250:J252">
    <cfRule type="cellIs" dxfId="955" priority="121" operator="greaterThanOrEqual">
      <formula>0.3</formula>
    </cfRule>
  </conditionalFormatting>
  <conditionalFormatting sqref="J248 H248 H250:H252 J250:J252">
    <cfRule type="cellIs" dxfId="954" priority="120" operator="lessThanOrEqual">
      <formula>-0.3</formula>
    </cfRule>
  </conditionalFormatting>
  <conditionalFormatting sqref="H249">
    <cfRule type="cellIs" dxfId="953" priority="114" operator="lessThanOrEqual">
      <formula>-0.3</formula>
    </cfRule>
    <cfRule type="cellIs" dxfId="952" priority="115" operator="greaterThanOrEqual">
      <formula>0.3</formula>
    </cfRule>
  </conditionalFormatting>
  <conditionalFormatting sqref="H248 H250:H252">
    <cfRule type="cellIs" dxfId="951" priority="118" operator="lessThanOrEqual">
      <formula>-0.3</formula>
    </cfRule>
    <cfRule type="cellIs" dxfId="950" priority="119" operator="greaterThanOrEqual">
      <formula>0.3</formula>
    </cfRule>
  </conditionalFormatting>
  <conditionalFormatting sqref="J249 H249">
    <cfRule type="cellIs" dxfId="949" priority="117" operator="greaterThanOrEqual">
      <formula>0.3</formula>
    </cfRule>
  </conditionalFormatting>
  <conditionalFormatting sqref="J249 H249">
    <cfRule type="cellIs" dxfId="948" priority="116" operator="lessThanOrEqual">
      <formula>-0.3</formula>
    </cfRule>
  </conditionalFormatting>
  <conditionalFormatting sqref="M248:M252">
    <cfRule type="containsText" dxfId="947" priority="101" operator="containsText" text="Within">
      <formula>NOT(ISERROR(SEARCH("Within",M248)))</formula>
    </cfRule>
    <cfRule type="containsText" dxfId="946" priority="102" operator="containsText" text="PositiveBelow">
      <formula>NOT(ISERROR(SEARCH("PositiveBelow",M248)))</formula>
    </cfRule>
    <cfRule type="containsText" dxfId="945" priority="103" operator="containsText" text="NegativeAbove">
      <formula>NOT(ISERROR(SEARCH("NegativeAbove",M248)))</formula>
    </cfRule>
    <cfRule type="containsText" dxfId="944" priority="104" operator="containsText" text="NegativeBelow">
      <formula>NOT(ISERROR(SEARCH("NegativeBelow",M248)))</formula>
    </cfRule>
    <cfRule type="containsText" dxfId="943" priority="105" operator="containsText" text="PositiveAbove">
      <formula>NOT(ISERROR(SEARCH("PositiveAbove",M248)))</formula>
    </cfRule>
  </conditionalFormatting>
  <conditionalFormatting sqref="Z248 X248 X250:X251 Z250:Z251">
    <cfRule type="cellIs" dxfId="942" priority="96" operator="greaterThanOrEqual">
      <formula>0.3</formula>
    </cfRule>
  </conditionalFormatting>
  <conditionalFormatting sqref="Z248 X248 X250:X251 Z250:Z251">
    <cfRule type="cellIs" dxfId="941" priority="95" operator="lessThanOrEqual">
      <formula>-0.3</formula>
    </cfRule>
  </conditionalFormatting>
  <conditionalFormatting sqref="X249">
    <cfRule type="cellIs" dxfId="940" priority="89" operator="lessThanOrEqual">
      <formula>-0.3</formula>
    </cfRule>
    <cfRule type="cellIs" dxfId="939" priority="90" operator="greaterThanOrEqual">
      <formula>0.3</formula>
    </cfRule>
  </conditionalFormatting>
  <conditionalFormatting sqref="X248 X250:X251">
    <cfRule type="cellIs" dxfId="938" priority="93" operator="lessThanOrEqual">
      <formula>-0.3</formula>
    </cfRule>
    <cfRule type="cellIs" dxfId="937" priority="94" operator="greaterThanOrEqual">
      <formula>0.3</formula>
    </cfRule>
  </conditionalFormatting>
  <conditionalFormatting sqref="Z249 X249">
    <cfRule type="cellIs" dxfId="936" priority="92" operator="greaterThanOrEqual">
      <formula>0.3</formula>
    </cfRule>
  </conditionalFormatting>
  <conditionalFormatting sqref="Z249 X249">
    <cfRule type="cellIs" dxfId="935" priority="91" operator="lessThanOrEqual">
      <formula>-0.3</formula>
    </cfRule>
  </conditionalFormatting>
  <conditionalFormatting sqref="U248:U252">
    <cfRule type="containsText" dxfId="934" priority="84" operator="containsText" text="Within">
      <formula>NOT(ISERROR(SEARCH("Within",U248)))</formula>
    </cfRule>
    <cfRule type="containsText" dxfId="933" priority="85" operator="containsText" text="PositiveBelow">
      <formula>NOT(ISERROR(SEARCH("PositiveBelow",U248)))</formula>
    </cfRule>
    <cfRule type="containsText" dxfId="932" priority="86" operator="containsText" text="NegativeAbove">
      <formula>NOT(ISERROR(SEARCH("NegativeAbove",U248)))</formula>
    </cfRule>
    <cfRule type="containsText" dxfId="931" priority="87" operator="containsText" text="NegativeBelow">
      <formula>NOT(ISERROR(SEARCH("NegativeBelow",U248)))</formula>
    </cfRule>
    <cfRule type="containsText" dxfId="930" priority="88" operator="containsText" text="PositiveAbove">
      <formula>NOT(ISERROR(SEARCH("PositiveAbove",U248)))</formula>
    </cfRule>
  </conditionalFormatting>
  <conditionalFormatting sqref="X252 Z252">
    <cfRule type="cellIs" dxfId="929" priority="83" operator="greaterThanOrEqual">
      <formula>0.3</formula>
    </cfRule>
  </conditionalFormatting>
  <conditionalFormatting sqref="X252 Z252">
    <cfRule type="cellIs" dxfId="928" priority="82" operator="lessThanOrEqual">
      <formula>-0.3</formula>
    </cfRule>
  </conditionalFormatting>
  <conditionalFormatting sqref="X252">
    <cfRule type="cellIs" dxfId="927" priority="80" operator="lessThanOrEqual">
      <formula>-0.3</formula>
    </cfRule>
    <cfRule type="cellIs" dxfId="926" priority="81" operator="greaterThanOrEqual">
      <formula>0.3</formula>
    </cfRule>
  </conditionalFormatting>
  <conditionalFormatting sqref="P249">
    <cfRule type="cellIs" dxfId="925" priority="72" operator="lessThanOrEqual">
      <formula>-0.3</formula>
    </cfRule>
    <cfRule type="cellIs" dxfId="924" priority="73" operator="greaterThanOrEqual">
      <formula>0.3</formula>
    </cfRule>
  </conditionalFormatting>
  <conditionalFormatting sqref="R248 P248 P250:P252 R250:R252">
    <cfRule type="cellIs" dxfId="923" priority="79" operator="greaterThanOrEqual">
      <formula>0.3</formula>
    </cfRule>
  </conditionalFormatting>
  <conditionalFormatting sqref="P248 P250:P252">
    <cfRule type="cellIs" dxfId="922" priority="76" operator="lessThanOrEqual">
      <formula>-0.3</formula>
    </cfRule>
    <cfRule type="cellIs" dxfId="921" priority="77" operator="greaterThanOrEqual">
      <formula>0.3</formula>
    </cfRule>
  </conditionalFormatting>
  <conditionalFormatting sqref="R248 P248 P250:P252 R250:R252">
    <cfRule type="cellIs" dxfId="920" priority="78" operator="lessThanOrEqual">
      <formula>-0.3</formula>
    </cfRule>
  </conditionalFormatting>
  <conditionalFormatting sqref="R249 P249">
    <cfRule type="cellIs" dxfId="919" priority="75" operator="greaterThanOrEqual">
      <formula>0.3</formula>
    </cfRule>
  </conditionalFormatting>
  <conditionalFormatting sqref="R249 P249">
    <cfRule type="cellIs" dxfId="918" priority="74" operator="lessThanOrEqual">
      <formula>-0.3</formula>
    </cfRule>
  </conditionalFormatting>
  <conditionalFormatting sqref="Z253 X253 R253 P253 J253 H253">
    <cfRule type="cellIs" dxfId="917" priority="71" operator="greaterThanOrEqual">
      <formula>0.3</formula>
    </cfRule>
  </conditionalFormatting>
  <conditionalFormatting sqref="U253 M253 E253">
    <cfRule type="containsText" dxfId="916" priority="65" operator="containsText" text="Within">
      <formula>NOT(ISERROR(SEARCH("Within",E253)))</formula>
    </cfRule>
    <cfRule type="containsText" dxfId="915" priority="66" operator="containsText" text="PositiveBelow">
      <formula>NOT(ISERROR(SEARCH("PositiveBelow",E253)))</formula>
    </cfRule>
    <cfRule type="containsText" dxfId="914" priority="67" operator="containsText" text="NegativeAbove">
      <formula>NOT(ISERROR(SEARCH("NegativeAbove",E253)))</formula>
    </cfRule>
    <cfRule type="containsText" dxfId="913" priority="68" operator="containsText" text="NegativeBelow">
      <formula>NOT(ISERROR(SEARCH("NegativeBelow",E253)))</formula>
    </cfRule>
    <cfRule type="containsText" dxfId="912" priority="69" operator="containsText" text="PositiveAbove">
      <formula>NOT(ISERROR(SEARCH("PositiveAbove",E253)))</formula>
    </cfRule>
  </conditionalFormatting>
  <conditionalFormatting sqref="H253 J253 R253 X253 Z253 P253">
    <cfRule type="cellIs" dxfId="911" priority="63" operator="lessThanOrEqual">
      <formula>-0.3</formula>
    </cfRule>
    <cfRule type="cellIs" dxfId="910" priority="64" operator="greaterThanOrEqual">
      <formula>0.3</formula>
    </cfRule>
  </conditionalFormatting>
  <conditionalFormatting sqref="H253 J253 P253 R253 X253 Z253">
    <cfRule type="cellIs" dxfId="909" priority="61" operator="lessThanOrEqual">
      <formula>-0.3</formula>
    </cfRule>
    <cfRule type="cellIs" dxfId="908" priority="62" operator="greaterThanOrEqual">
      <formula>0.3</formula>
    </cfRule>
  </conditionalFormatting>
  <conditionalFormatting sqref="Z253 X253 R253 P253 J253 H253">
    <cfRule type="cellIs" dxfId="907" priority="70" operator="lessThanOrEqual">
      <formula>-0.3</formula>
    </cfRule>
  </conditionalFormatting>
  <conditionalFormatting sqref="E254:E258">
    <cfRule type="containsText" dxfId="906" priority="56" operator="containsText" text="Within">
      <formula>NOT(ISERROR(SEARCH("Within",E254)))</formula>
    </cfRule>
    <cfRule type="containsText" dxfId="905" priority="57" operator="containsText" text="PositiveBelow">
      <formula>NOT(ISERROR(SEARCH("PositiveBelow",E254)))</formula>
    </cfRule>
    <cfRule type="containsText" dxfId="904" priority="58" operator="containsText" text="NegativeAbove">
      <formula>NOT(ISERROR(SEARCH("NegativeAbove",E254)))</formula>
    </cfRule>
    <cfRule type="containsText" dxfId="903" priority="59" operator="containsText" text="NegativeBelow">
      <formula>NOT(ISERROR(SEARCH("NegativeBelow",E254)))</formula>
    </cfRule>
    <cfRule type="containsText" dxfId="902" priority="60" operator="containsText" text="PositiveAbove">
      <formula>NOT(ISERROR(SEARCH("PositiveAbove",E254)))</formula>
    </cfRule>
  </conditionalFormatting>
  <conditionalFormatting sqref="J254 H254 H256:H258 J256:J258">
    <cfRule type="cellIs" dxfId="901" priority="55" operator="greaterThanOrEqual">
      <formula>0.3</formula>
    </cfRule>
  </conditionalFormatting>
  <conditionalFormatting sqref="J254 H254 H256:H258 J256:J258">
    <cfRule type="cellIs" dxfId="900" priority="54" operator="lessThanOrEqual">
      <formula>-0.3</formula>
    </cfRule>
  </conditionalFormatting>
  <conditionalFormatting sqref="H255">
    <cfRule type="cellIs" dxfId="899" priority="48" operator="lessThanOrEqual">
      <formula>-0.3</formula>
    </cfRule>
    <cfRule type="cellIs" dxfId="898" priority="49" operator="greaterThanOrEqual">
      <formula>0.3</formula>
    </cfRule>
  </conditionalFormatting>
  <conditionalFormatting sqref="H254 H256:H258">
    <cfRule type="cellIs" dxfId="897" priority="52" operator="lessThanOrEqual">
      <formula>-0.3</formula>
    </cfRule>
    <cfRule type="cellIs" dxfId="896" priority="53" operator="greaterThanOrEqual">
      <formula>0.3</formula>
    </cfRule>
  </conditionalFormatting>
  <conditionalFormatting sqref="J255 H255">
    <cfRule type="cellIs" dxfId="895" priority="51" operator="greaterThanOrEqual">
      <formula>0.3</formula>
    </cfRule>
  </conditionalFormatting>
  <conditionalFormatting sqref="J255 H255">
    <cfRule type="cellIs" dxfId="894" priority="50" operator="lessThanOrEqual">
      <formula>-0.3</formula>
    </cfRule>
  </conditionalFormatting>
  <conditionalFormatting sqref="M254:M258">
    <cfRule type="containsText" dxfId="893" priority="43" operator="containsText" text="Within">
      <formula>NOT(ISERROR(SEARCH("Within",M254)))</formula>
    </cfRule>
    <cfRule type="containsText" dxfId="892" priority="44" operator="containsText" text="PositiveBelow">
      <formula>NOT(ISERROR(SEARCH("PositiveBelow",M254)))</formula>
    </cfRule>
    <cfRule type="containsText" dxfId="891" priority="45" operator="containsText" text="NegativeAbove">
      <formula>NOT(ISERROR(SEARCH("NegativeAbove",M254)))</formula>
    </cfRule>
    <cfRule type="containsText" dxfId="890" priority="46" operator="containsText" text="NegativeBelow">
      <formula>NOT(ISERROR(SEARCH("NegativeBelow",M254)))</formula>
    </cfRule>
    <cfRule type="containsText" dxfId="889" priority="47" operator="containsText" text="PositiveAbove">
      <formula>NOT(ISERROR(SEARCH("PositiveAbove",M254)))</formula>
    </cfRule>
  </conditionalFormatting>
  <conditionalFormatting sqref="P255">
    <cfRule type="cellIs" dxfId="888" priority="18" operator="lessThanOrEqual">
      <formula>-0.3</formula>
    </cfRule>
    <cfRule type="cellIs" dxfId="887" priority="19" operator="greaterThanOrEqual">
      <formula>0.3</formula>
    </cfRule>
  </conditionalFormatting>
  <conditionalFormatting sqref="R254 P254 P256:P258 R256:R258">
    <cfRule type="cellIs" dxfId="886" priority="25" operator="greaterThanOrEqual">
      <formula>0.3</formula>
    </cfRule>
  </conditionalFormatting>
  <conditionalFormatting sqref="P254 P256:P258">
    <cfRule type="cellIs" dxfId="885" priority="22" operator="lessThanOrEqual">
      <formula>-0.3</formula>
    </cfRule>
    <cfRule type="cellIs" dxfId="884" priority="23" operator="greaterThanOrEqual">
      <formula>0.3</formula>
    </cfRule>
  </conditionalFormatting>
  <conditionalFormatting sqref="R254 P254 P256:P258 R256:R258">
    <cfRule type="cellIs" dxfId="883" priority="24" operator="lessThanOrEqual">
      <formula>-0.3</formula>
    </cfRule>
  </conditionalFormatting>
  <conditionalFormatting sqref="R255 P255">
    <cfRule type="cellIs" dxfId="882" priority="21" operator="greaterThanOrEqual">
      <formula>0.3</formula>
    </cfRule>
  </conditionalFormatting>
  <conditionalFormatting sqref="R255 P255">
    <cfRule type="cellIs" dxfId="881" priority="20" operator="lessThanOrEqual">
      <formula>-0.3</formula>
    </cfRule>
  </conditionalFormatting>
  <conditionalFormatting sqref="Z254 X254 X256:X257 Z256:Z257">
    <cfRule type="cellIs" dxfId="880" priority="17" operator="greaterThanOrEqual">
      <formula>0.3</formula>
    </cfRule>
  </conditionalFormatting>
  <conditionalFormatting sqref="Z254 X254 X256:X257 Z256:Z257">
    <cfRule type="cellIs" dxfId="879" priority="16" operator="lessThanOrEqual">
      <formula>-0.3</formula>
    </cfRule>
  </conditionalFormatting>
  <conditionalFormatting sqref="X255">
    <cfRule type="cellIs" dxfId="878" priority="10" operator="lessThanOrEqual">
      <formula>-0.3</formula>
    </cfRule>
    <cfRule type="cellIs" dxfId="877" priority="11" operator="greaterThanOrEqual">
      <formula>0.3</formula>
    </cfRule>
  </conditionalFormatting>
  <conditionalFormatting sqref="X254 X256:X257">
    <cfRule type="cellIs" dxfId="876" priority="14" operator="lessThanOrEqual">
      <formula>-0.3</formula>
    </cfRule>
    <cfRule type="cellIs" dxfId="875" priority="15" operator="greaterThanOrEqual">
      <formula>0.3</formula>
    </cfRule>
  </conditionalFormatting>
  <conditionalFormatting sqref="Z255 X255">
    <cfRule type="cellIs" dxfId="874" priority="13" operator="greaterThanOrEqual">
      <formula>0.3</formula>
    </cfRule>
  </conditionalFormatting>
  <conditionalFormatting sqref="Z255 X255">
    <cfRule type="cellIs" dxfId="873" priority="12" operator="lessThanOrEqual">
      <formula>-0.3</formula>
    </cfRule>
  </conditionalFormatting>
  <conditionalFormatting sqref="U254:U258">
    <cfRule type="containsText" dxfId="872" priority="5" operator="containsText" text="Within">
      <formula>NOT(ISERROR(SEARCH("Within",U254)))</formula>
    </cfRule>
    <cfRule type="containsText" dxfId="871" priority="6" operator="containsText" text="PositiveBelow">
      <formula>NOT(ISERROR(SEARCH("PositiveBelow",U254)))</formula>
    </cfRule>
    <cfRule type="containsText" dxfId="870" priority="7" operator="containsText" text="NegativeAbove">
      <formula>NOT(ISERROR(SEARCH("NegativeAbove",U254)))</formula>
    </cfRule>
    <cfRule type="containsText" dxfId="869" priority="8" operator="containsText" text="NegativeBelow">
      <formula>NOT(ISERROR(SEARCH("NegativeBelow",U254)))</formula>
    </cfRule>
    <cfRule type="containsText" dxfId="868" priority="9" operator="containsText" text="PositiveAbove">
      <formula>NOT(ISERROR(SEARCH("PositiveAbove",U254)))</formula>
    </cfRule>
  </conditionalFormatting>
  <conditionalFormatting sqref="X258 Z258">
    <cfRule type="cellIs" dxfId="867" priority="4" operator="greaterThanOrEqual">
      <formula>0.3</formula>
    </cfRule>
  </conditionalFormatting>
  <conditionalFormatting sqref="X258 Z258">
    <cfRule type="cellIs" dxfId="866" priority="3" operator="lessThanOrEqual">
      <formula>-0.3</formula>
    </cfRule>
  </conditionalFormatting>
  <conditionalFormatting sqref="X258">
    <cfRule type="cellIs" dxfId="865" priority="1" operator="lessThanOrEqual">
      <formula>-0.3</formula>
    </cfRule>
    <cfRule type="cellIs" dxfId="864" priority="2" operator="greaterThanOrEqual">
      <formula>0.3</formula>
    </cfRule>
  </conditionalFormatting>
  <hyperlinks>
    <hyperlink ref="D197" r:id="rId1" display="Cox Mobile" xr:uid="{A6E12A44-EE3B-49D5-8303-B5BD6CF098EC}"/>
  </hyperlinks>
  <pageMargins left="0.7" right="0.7" top="0.75" bottom="0.75" header="0.3" footer="0.3"/>
  <pageSetup orientation="portrait" r:id="rId2"/>
  <customProperties>
    <customPr name="ORB_SHEETNAME" r:id="rId3"/>
  </customProperties>
  <drawing r:id="rId4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Hidden="1" xr2:uid="{95DEFBFA-F2A4-4C35-90E9-6ED914C4C6D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Daily!JL254:LS254</xm:f>
              <xm:sqref>AB254</xm:sqref>
            </x14:sparkline>
            <x14:sparkline>
              <xm:f>Daily!JL255:LS255</xm:f>
              <xm:sqref>AB255</xm:sqref>
            </x14:sparkline>
            <x14:sparkline>
              <xm:f>Daily!JL256:LS256</xm:f>
              <xm:sqref>AB256</xm:sqref>
            </x14:sparkline>
            <x14:sparkline>
              <xm:f>Daily!JL257:LS257</xm:f>
              <xm:sqref>AB257</xm:sqref>
            </x14:sparkline>
            <x14:sparkline>
              <xm:f>Daily!JL258:LS258</xm:f>
              <xm:sqref>AB258</xm:sqref>
            </x14:sparkline>
          </x14:sparklines>
        </x14:sparklineGroup>
        <x14:sparklineGroup displayEmptyCellsAs="gap" displayHidden="1" xr2:uid="{7626698C-37D3-4922-B2E1-9A53FFE9F44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Daily!BN322:DU322</xm:f>
              <xm:sqref>L253</xm:sqref>
            </x14:sparkline>
          </x14:sparklines>
        </x14:sparklineGroup>
        <x14:sparklineGroup displayEmptyCellsAs="gap" displayHidden="1" xr2:uid="{EF59E5C8-6B55-4835-A6BA-6EEAA0A8AB1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Daily!JL322:LS322</xm:f>
              <xm:sqref>AB253</xm:sqref>
            </x14:sparkline>
          </x14:sparklines>
        </x14:sparklineGroup>
        <x14:sparklineGroup displayEmptyCellsAs="gap" displayHidden="1" xr2:uid="{854327C5-EF01-4912-8D3D-17CE30B8270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Daily!BN316:DU316</xm:f>
              <xm:sqref>L247</xm:sqref>
            </x14:sparkline>
          </x14:sparklines>
        </x14:sparklineGroup>
        <x14:sparklineGroup displayEmptyCellsAs="gap" displayHidden="1" xr2:uid="{9D6DCF90-F0D2-4DBF-ADCC-1733C036465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Daily!JL242:LS242</xm:f>
              <xm:sqref>AB242</xm:sqref>
            </x14:sparkline>
            <x14:sparkline>
              <xm:f>Daily!JL243:LS243</xm:f>
              <xm:sqref>AB243</xm:sqref>
            </x14:sparkline>
            <x14:sparkline>
              <xm:f>Daily!JL244:LS244</xm:f>
              <xm:sqref>AB244</xm:sqref>
            </x14:sparkline>
            <x14:sparkline>
              <xm:f>Daily!JL245:LS245</xm:f>
              <xm:sqref>AB245</xm:sqref>
            </x14:sparkline>
            <x14:sparkline>
              <xm:f>Daily!JL246:LS246</xm:f>
              <xm:sqref>AB246</xm:sqref>
            </x14:sparkline>
          </x14:sparklines>
        </x14:sparklineGroup>
        <x14:sparklineGroup displayEmptyCellsAs="gap" displayHidden="1" xr2:uid="{BDFD2E6C-8DDF-487E-89C4-9581D4C7DDC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Daily!JL316:LS316</xm:f>
              <xm:sqref>AB247</xm:sqref>
            </x14:sparkline>
          </x14:sparklines>
        </x14:sparklineGroup>
        <x14:sparklineGroup displayEmptyCellsAs="gap" displayHidden="1" xr2:uid="{124A9DA9-D458-45CE-9AE4-B1F998C090C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Daily!FM316:HT316</xm:f>
              <xm:sqref>T247</xm:sqref>
            </x14:sparkline>
          </x14:sparklines>
        </x14:sparklineGroup>
        <x14:sparklineGroup displayEmptyCellsAs="gap" displayHidden="1" xr2:uid="{59692507-7DE6-40B3-B37C-CF8B629148B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Daily!BN310:DU310</xm:f>
              <xm:sqref>L241</xm:sqref>
            </x14:sparkline>
          </x14:sparklines>
        </x14:sparklineGroup>
        <x14:sparklineGroup displayEmptyCellsAs="gap" displayHidden="1" xr2:uid="{5895B059-B289-4B83-9F99-BC940908CB1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Daily!FM236:HT236</xm:f>
              <xm:sqref>T236</xm:sqref>
            </x14:sparkline>
            <x14:sparkline>
              <xm:f>Daily!FM237:HT237</xm:f>
              <xm:sqref>T237</xm:sqref>
            </x14:sparkline>
            <x14:sparkline>
              <xm:f>Daily!FM238:HT238</xm:f>
              <xm:sqref>T238</xm:sqref>
            </x14:sparkline>
            <x14:sparkline>
              <xm:f>Daily!FM239:HT239</xm:f>
              <xm:sqref>T239</xm:sqref>
            </x14:sparkline>
            <x14:sparkline>
              <xm:f>Daily!FM240:HT240</xm:f>
              <xm:sqref>T240</xm:sqref>
            </x14:sparkline>
          </x14:sparklines>
        </x14:sparklineGroup>
        <x14:sparklineGroup displayEmptyCellsAs="gap" displayHidden="1" xr2:uid="{012ADBF5-BC9F-4D83-9C13-7A45ED65022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Daily!JL310:LS310</xm:f>
              <xm:sqref>AB241</xm:sqref>
            </x14:sparkline>
          </x14:sparklines>
        </x14:sparklineGroup>
        <x14:sparklineGroup displayEmptyCellsAs="gap" displayHidden="1" xr2:uid="{06C548AD-84E3-417A-AD09-4163AB782EF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Daily!FM310:HT310</xm:f>
              <xm:sqref>T241</xm:sqref>
            </x14:sparkline>
          </x14:sparklines>
        </x14:sparklineGroup>
        <x14:sparklineGroup displayEmptyCellsAs="gap" displayHidden="1" xr2:uid="{B4548704-32C8-4908-B245-361A05D4834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Daily!BN304:DU304</xm:f>
              <xm:sqref>L235</xm:sqref>
            </x14:sparkline>
          </x14:sparklines>
        </x14:sparklineGroup>
        <x14:sparklineGroup displayEmptyCellsAs="gap" displayHidden="1" xr2:uid="{6A1E6BD9-F5CE-4F4A-9FAC-A2EC5FE4A43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Daily!JL230:LS230</xm:f>
              <xm:sqref>AB230</xm:sqref>
            </x14:sparkline>
            <x14:sparkline>
              <xm:f>Daily!JL231:LS231</xm:f>
              <xm:sqref>AB231</xm:sqref>
            </x14:sparkline>
            <x14:sparkline>
              <xm:f>Daily!JL232:LS232</xm:f>
              <xm:sqref>AB232</xm:sqref>
            </x14:sparkline>
            <x14:sparkline>
              <xm:f>Daily!JL233:LS233</xm:f>
              <xm:sqref>AB233</xm:sqref>
            </x14:sparkline>
            <x14:sparkline>
              <xm:f>Daily!JL234:LS234</xm:f>
              <xm:sqref>AB234</xm:sqref>
            </x14:sparkline>
          </x14:sparklines>
        </x14:sparklineGroup>
        <x14:sparklineGroup displayEmptyCellsAs="gap" displayHidden="1" xr2:uid="{E3863C7A-F843-410C-B41B-76FA0C2A8A1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Daily!JL304:LS304</xm:f>
              <xm:sqref>AB235</xm:sqref>
            </x14:sparkline>
          </x14:sparklines>
        </x14:sparklineGroup>
        <x14:sparklineGroup displayEmptyCellsAs="gap" displayHidden="1" xr2:uid="{1CD6A785-C178-4DAE-90DF-CBA7F18DF43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Daily!FM322:HT322</xm:f>
              <xm:sqref>T253</xm:sqref>
            </x14:sparkline>
          </x14:sparklines>
        </x14:sparklineGroup>
        <x14:sparklineGroup displayEmptyCellsAs="gap" displayHidden="1" xr2:uid="{8547D847-EF29-468F-9D66-2991CD2CF24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Daily!FM304:HT304</xm:f>
              <xm:sqref>T235</xm:sqref>
            </x14:sparkline>
          </x14:sparklines>
        </x14:sparklineGroup>
        <x14:sparklineGroup displayEmptyCellsAs="gap" displayHidden="1" xr2:uid="{7EAD1854-1324-4ABA-B290-4AA9F968C3F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Daily!FM290:HT290</xm:f>
              <xm:sqref>T229</xm:sqref>
            </x14:sparkline>
          </x14:sparklines>
        </x14:sparklineGroup>
        <x14:sparklineGroup displayEmptyCellsAs="gap" displayHidden="1" xr2:uid="{BA3D0636-535A-44A3-8056-384639D4537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Daily!BN290:DU290</xm:f>
              <xm:sqref>L229</xm:sqref>
            </x14:sparkline>
          </x14:sparklines>
        </x14:sparklineGroup>
        <x14:sparklineGroup displayEmptyCellsAs="gap" displayHidden="1" xr2:uid="{4B7C6F84-F368-4340-9439-C80A55A3675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AB155</xm:sqref>
            </x14:sparkline>
          </x14:sparklines>
        </x14:sparklineGroup>
        <x14:sparklineGroup displayEmptyCellsAs="gap" displayHidden="1" xr2:uid="{39FED943-4F70-47BB-AC4E-03133308F5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T155</xm:sqref>
            </x14:sparkline>
          </x14:sparklines>
        </x14:sparklineGroup>
        <x14:sparklineGroup displayEmptyCellsAs="gap" displayHidden="1" xr2:uid="{3884FC8C-BF0E-4AE6-B718-74448CB0670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L155</xm:sqref>
            </x14:sparkline>
          </x14:sparklines>
        </x14:sparklineGroup>
        <x14:sparklineGroup displayEmptyCellsAs="gap" displayHidden="1" xr2:uid="{C129D12D-C02E-41F2-968C-7D15E225714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Daily!JL290:LS290</xm:f>
              <xm:sqref>AB229</xm:sqref>
            </x14:sparkline>
          </x14:sparklines>
        </x14:sparklineGroup>
        <x14:sparklineGroup displayEmptyCellsAs="gap" displayHidden="1" xr2:uid="{538BB3F2-25C2-4314-9F7C-D6BA89B5A6E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Daily!JL284:LS284</xm:f>
              <xm:sqref>AB223</xm:sqref>
            </x14:sparkline>
          </x14:sparklines>
        </x14:sparklineGroup>
        <x14:sparklineGroup displayEmptyCellsAs="gap" displayHidden="1" xr2:uid="{807C5A5A-4D0C-4255-A692-977BA6BC53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T167</xm:sqref>
            </x14:sparkline>
          </x14:sparklines>
        </x14:sparklineGroup>
        <x14:sparklineGroup displayEmptyCellsAs="gap" displayHidden="1" xr2:uid="{82F19106-74EF-4F2B-846D-41D76FD010B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Daily!FM224:HT224</xm:f>
              <xm:sqref>T224</xm:sqref>
            </x14:sparkline>
            <x14:sparkline>
              <xm:f>Daily!FM225:HT225</xm:f>
              <xm:sqref>T225</xm:sqref>
            </x14:sparkline>
            <x14:sparkline>
              <xm:f>Daily!FM226:HT226</xm:f>
              <xm:sqref>T226</xm:sqref>
            </x14:sparkline>
            <x14:sparkline>
              <xm:f>Daily!FM227:HT227</xm:f>
              <xm:sqref>T227</xm:sqref>
            </x14:sparkline>
            <x14:sparkline>
              <xm:f>Daily!FM228:HT228</xm:f>
              <xm:sqref>T228</xm:sqref>
            </x14:sparkline>
          </x14:sparklines>
        </x14:sparklineGroup>
        <x14:sparklineGroup displayEmptyCellsAs="gap" displayHidden="1" xr2:uid="{42CB5F5C-1555-4387-A38F-09D8953AFA3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Daily!JL265:LS265</xm:f>
              <xm:sqref>AB141</xm:sqref>
            </x14:sparkline>
          </x14:sparklines>
        </x14:sparklineGroup>
        <x14:sparklineGroup displayEmptyCellsAs="gap" displayHidden="1" xr2:uid="{3AF7A2C6-85E2-4B7B-A7C4-81981F42C98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Daily!BN284:DU284</xm:f>
              <xm:sqref>L223</xm:sqref>
            </x14:sparkline>
          </x14:sparklines>
        </x14:sparklineGroup>
        <x14:sparklineGroup displayEmptyCellsAs="gap" displayHidden="1" xr2:uid="{0A45B6F7-788A-4125-855C-525EB0399F8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Daily!FM11:HT11</xm:f>
              <xm:sqref>T11</xm:sqref>
            </x14:sparkline>
            <x14:sparkline>
              <xm:f>Daily!FM12:HT12</xm:f>
              <xm:sqref>T12</xm:sqref>
            </x14:sparkline>
            <x14:sparkline>
              <xm:f>Daily!FM13:HT13</xm:f>
              <xm:sqref>T13</xm:sqref>
            </x14:sparkline>
            <x14:sparkline>
              <xm:f>Daily!FM14:HT14</xm:f>
              <xm:sqref>T14</xm:sqref>
            </x14:sparkline>
            <x14:sparkline>
              <xm:f>Daily!FM15:HT15</xm:f>
              <xm:sqref>T15</xm:sqref>
            </x14:sparkline>
            <x14:sparkline>
              <xm:f>Daily!FM16:HT16</xm:f>
              <xm:sqref>T16</xm:sqref>
            </x14:sparkline>
            <x14:sparkline>
              <xm:f>Daily!FM17:HT17</xm:f>
              <xm:sqref>T17</xm:sqref>
            </x14:sparkline>
            <x14:sparkline>
              <xm:f>Daily!FM18:HT18</xm:f>
              <xm:sqref>T18</xm:sqref>
            </x14:sparkline>
            <x14:sparkline>
              <xm:f>Daily!FM19:HT19</xm:f>
              <xm:sqref>T19</xm:sqref>
            </x14:sparkline>
            <x14:sparkline>
              <xm:f>Daily!FM20:HT20</xm:f>
              <xm:sqref>T20</xm:sqref>
            </x14:sparkline>
            <x14:sparkline>
              <xm:f>Daily!FM21:HT21</xm:f>
              <xm:sqref>T21</xm:sqref>
            </x14:sparkline>
            <x14:sparkline>
              <xm:f>Daily!FM22:HT22</xm:f>
              <xm:sqref>T22</xm:sqref>
            </x14:sparkline>
            <x14:sparkline>
              <xm:f>Daily!FM23:HT23</xm:f>
              <xm:sqref>T23</xm:sqref>
            </x14:sparkline>
            <x14:sparkline>
              <xm:f>Daily!FM24:HT24</xm:f>
              <xm:sqref>T24</xm:sqref>
            </x14:sparkline>
            <x14:sparkline>
              <xm:f>Daily!FM25:HT25</xm:f>
              <xm:sqref>T25</xm:sqref>
            </x14:sparkline>
          </x14:sparklines>
        </x14:sparklineGroup>
        <x14:sparklineGroup displayEmptyCellsAs="gap" displayHidden="1" xr2:uid="{8436F99B-8877-424A-B71E-89E6DCF0D2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Daily!JL72:LS72</xm:f>
              <xm:sqref>AB72</xm:sqref>
            </x14:sparkline>
            <x14:sparkline>
              <xm:f>Daily!JL73:LS73</xm:f>
              <xm:sqref>AB73</xm:sqref>
            </x14:sparkline>
            <x14:sparkline>
              <xm:f>Daily!JL74:LS74</xm:f>
              <xm:sqref>AB74</xm:sqref>
            </x14:sparkline>
            <x14:sparkline>
              <xm:f>Daily!JL75:LS75</xm:f>
              <xm:sqref>AB75</xm:sqref>
            </x14:sparkline>
            <x14:sparkline>
              <xm:f>Daily!JL76:LS76</xm:f>
              <xm:sqref>AB76</xm:sqref>
            </x14:sparkline>
            <x14:sparkline>
              <xm:f>Daily!JL77:LS77</xm:f>
              <xm:sqref>AB77</xm:sqref>
            </x14:sparkline>
            <x14:sparkline>
              <xm:f>Daily!JL78:LS78</xm:f>
              <xm:sqref>AB78</xm:sqref>
            </x14:sparkline>
            <x14:sparkline>
              <xm:f>Daily!JL79:LS79</xm:f>
              <xm:sqref>AB79</xm:sqref>
            </x14:sparkline>
            <x14:sparkline>
              <xm:f>Daily!JL80:LS80</xm:f>
              <xm:sqref>AB80</xm:sqref>
            </x14:sparkline>
            <x14:sparkline>
              <xm:f>Daily!JL81:LS81</xm:f>
              <xm:sqref>AB81</xm:sqref>
            </x14:sparkline>
            <x14:sparkline>
              <xm:f>Daily!JL82:LS82</xm:f>
              <xm:sqref>AB82</xm:sqref>
            </x14:sparkline>
            <x14:sparkline>
              <xm:f>Daily!JL83:LS83</xm:f>
              <xm:sqref>AB83</xm:sqref>
            </x14:sparkline>
            <x14:sparkline>
              <xm:f>Daily!JL84:LS84</xm:f>
              <xm:sqref>AB84</xm:sqref>
            </x14:sparkline>
            <x14:sparkline>
              <xm:f>Daily!JL85:LS85</xm:f>
              <xm:sqref>AB85</xm:sqref>
            </x14:sparkline>
            <x14:sparkline>
              <xm:f>Daily!JL86:LS86</xm:f>
              <xm:sqref>AB86</xm:sqref>
            </x14:sparkline>
            <x14:sparkline>
              <xm:f>Daily!JL87:LS87</xm:f>
              <xm:sqref>AB87</xm:sqref>
            </x14:sparkline>
            <x14:sparkline>
              <xm:f>Daily!JL88:LS88</xm:f>
              <xm:sqref>AB88</xm:sqref>
            </x14:sparkline>
            <x14:sparkline>
              <xm:f>Daily!JL89:LS89</xm:f>
              <xm:sqref>AB89</xm:sqref>
            </x14:sparkline>
          </x14:sparklines>
        </x14:sparklineGroup>
        <x14:sparklineGroup displayEmptyCellsAs="gap" displayHidden="1" xr2:uid="{14A5050B-4E66-4A0D-B2BD-6D7695195C5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Daily!JL11:LS11</xm:f>
              <xm:sqref>AB11</xm:sqref>
            </x14:sparkline>
            <x14:sparkline>
              <xm:f>Daily!JL12:LS12</xm:f>
              <xm:sqref>AB12</xm:sqref>
            </x14:sparkline>
            <x14:sparkline>
              <xm:f>Daily!JL13:LS13</xm:f>
              <xm:sqref>AB13</xm:sqref>
            </x14:sparkline>
            <x14:sparkline>
              <xm:f>Daily!JL14:LS14</xm:f>
              <xm:sqref>AB14</xm:sqref>
            </x14:sparkline>
            <x14:sparkline>
              <xm:f>Daily!JL15:LS15</xm:f>
              <xm:sqref>AB15</xm:sqref>
            </x14:sparkline>
            <x14:sparkline>
              <xm:f>Daily!JL16:LS16</xm:f>
              <xm:sqref>AB16</xm:sqref>
            </x14:sparkline>
            <x14:sparkline>
              <xm:f>Daily!JL17:LS17</xm:f>
              <xm:sqref>AB17</xm:sqref>
            </x14:sparkline>
            <x14:sparkline>
              <xm:f>Daily!JL18:LS18</xm:f>
              <xm:sqref>AB18</xm:sqref>
            </x14:sparkline>
            <x14:sparkline>
              <xm:f>Daily!JL19:LS19</xm:f>
              <xm:sqref>AB19</xm:sqref>
            </x14:sparkline>
            <x14:sparkline>
              <xm:f>Daily!JL20:LS20</xm:f>
              <xm:sqref>AB20</xm:sqref>
            </x14:sparkline>
            <x14:sparkline>
              <xm:f>Daily!JL21:LS21</xm:f>
              <xm:sqref>AB21</xm:sqref>
            </x14:sparkline>
            <x14:sparkline>
              <xm:f>Daily!JL22:LS22</xm:f>
              <xm:sqref>AB22</xm:sqref>
            </x14:sparkline>
            <x14:sparkline>
              <xm:f>Daily!JL23:LS23</xm:f>
              <xm:sqref>AB23</xm:sqref>
            </x14:sparkline>
            <x14:sparkline>
              <xm:f>Daily!JL24:LS24</xm:f>
              <xm:sqref>AB24</xm:sqref>
            </x14:sparkline>
            <x14:sparkline>
              <xm:f>Daily!JL25:LS25</xm:f>
              <xm:sqref>AB25</xm:sqref>
            </x14:sparkline>
          </x14:sparklines>
        </x14:sparklineGroup>
        <x14:sparklineGroup displayEmptyCellsAs="gap" displayHidden="1" xr2:uid="{FFC54E16-8D23-4CB1-BD85-E39CE61C140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Daily!FM72:HT72</xm:f>
              <xm:sqref>T72</xm:sqref>
            </x14:sparkline>
            <x14:sparkline>
              <xm:f>Daily!FM73:HT73</xm:f>
              <xm:sqref>T73</xm:sqref>
            </x14:sparkline>
            <x14:sparkline>
              <xm:f>Daily!FM74:HT74</xm:f>
              <xm:sqref>T74</xm:sqref>
            </x14:sparkline>
            <x14:sparkline>
              <xm:f>Daily!FM75:HT75</xm:f>
              <xm:sqref>T75</xm:sqref>
            </x14:sparkline>
            <x14:sparkline>
              <xm:f>Daily!FM76:HT76</xm:f>
              <xm:sqref>T76</xm:sqref>
            </x14:sparkline>
            <x14:sparkline>
              <xm:f>Daily!FM77:HT77</xm:f>
              <xm:sqref>T77</xm:sqref>
            </x14:sparkline>
            <x14:sparkline>
              <xm:f>Daily!FM78:HT78</xm:f>
              <xm:sqref>T78</xm:sqref>
            </x14:sparkline>
            <x14:sparkline>
              <xm:f>Daily!FM79:HT79</xm:f>
              <xm:sqref>T79</xm:sqref>
            </x14:sparkline>
            <x14:sparkline>
              <xm:f>Daily!FM80:HT80</xm:f>
              <xm:sqref>T80</xm:sqref>
            </x14:sparkline>
            <x14:sparkline>
              <xm:f>Daily!FM81:HT81</xm:f>
              <xm:sqref>T81</xm:sqref>
            </x14:sparkline>
            <x14:sparkline>
              <xm:f>Daily!FM82:HT82</xm:f>
              <xm:sqref>T82</xm:sqref>
            </x14:sparkline>
            <x14:sparkline>
              <xm:f>Daily!FM83:HT83</xm:f>
              <xm:sqref>T83</xm:sqref>
            </x14:sparkline>
            <x14:sparkline>
              <xm:f>Daily!FM84:HT84</xm:f>
              <xm:sqref>T84</xm:sqref>
            </x14:sparkline>
            <x14:sparkline>
              <xm:f>Daily!FM85:HT85</xm:f>
              <xm:sqref>T85</xm:sqref>
            </x14:sparkline>
            <x14:sparkline>
              <xm:f>Daily!FM86:HT86</xm:f>
              <xm:sqref>T86</xm:sqref>
            </x14:sparkline>
            <x14:sparkline>
              <xm:f>Daily!FM87:HT87</xm:f>
              <xm:sqref>T87</xm:sqref>
            </x14:sparkline>
            <x14:sparkline>
              <xm:f>Daily!FM88:HT88</xm:f>
              <xm:sqref>T88</xm:sqref>
            </x14:sparkline>
            <x14:sparkline>
              <xm:f>Daily!FM89:HT89</xm:f>
              <xm:sqref>T89</xm:sqref>
            </x14:sparkline>
          </x14:sparklines>
        </x14:sparklineGroup>
        <x14:sparklineGroup displayEmptyCellsAs="gap" displayHidden="1" xr2:uid="{B1B5E0FF-DE07-489A-93FD-68FCCC17C47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Daily!BN56:DU56</xm:f>
              <xm:sqref>L56</xm:sqref>
            </x14:sparkline>
            <x14:sparkline>
              <xm:f>Daily!BN57:DU57</xm:f>
              <xm:sqref>L57</xm:sqref>
            </x14:sparkline>
            <x14:sparkline>
              <xm:f>Daily!BN58:DU58</xm:f>
              <xm:sqref>L58</xm:sqref>
            </x14:sparkline>
            <x14:sparkline>
              <xm:f>Daily!BN59:DU59</xm:f>
              <xm:sqref>L59</xm:sqref>
            </x14:sparkline>
            <x14:sparkline>
              <xm:f>Daily!BN60:DU60</xm:f>
              <xm:sqref>L60</xm:sqref>
            </x14:sparkline>
            <x14:sparkline>
              <xm:f>Daily!BN61:DU61</xm:f>
              <xm:sqref>L61</xm:sqref>
            </x14:sparkline>
            <x14:sparkline>
              <xm:f>Daily!BN62:DU62</xm:f>
              <xm:sqref>L62</xm:sqref>
            </x14:sparkline>
            <x14:sparkline>
              <xm:f>Daily!BN63:DU63</xm:f>
              <xm:sqref>L63</xm:sqref>
            </x14:sparkline>
            <x14:sparkline>
              <xm:f>Daily!BN64:DU64</xm:f>
              <xm:sqref>L64</xm:sqref>
            </x14:sparkline>
            <x14:sparkline>
              <xm:f>Daily!BN65:DU65</xm:f>
              <xm:sqref>L65</xm:sqref>
            </x14:sparkline>
            <x14:sparkline>
              <xm:f>Daily!BN66:DU66</xm:f>
              <xm:sqref>L66</xm:sqref>
            </x14:sparkline>
            <x14:sparkline>
              <xm:f>Daily!BN67:DU67</xm:f>
              <xm:sqref>L67</xm:sqref>
            </x14:sparkline>
            <x14:sparkline>
              <xm:f>Daily!BN68:DU68</xm:f>
              <xm:sqref>L68</xm:sqref>
            </x14:sparkline>
            <x14:sparkline>
              <xm:f>Daily!BN69:DU69</xm:f>
              <xm:sqref>L69</xm:sqref>
            </x14:sparkline>
            <x14:sparkline>
              <xm:f>Daily!BN70:DU70</xm:f>
              <xm:sqref>L70</xm:sqref>
            </x14:sparkline>
          </x14:sparklines>
        </x14:sparklineGroup>
        <x14:sparklineGroup displayEmptyCellsAs="gap" displayHidden="1" xr2:uid="{08F0AF8A-52FE-4F46-AEBD-28C42396BC5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Daily!JL191:LS191</xm:f>
              <xm:sqref>AB191</xm:sqref>
            </x14:sparkline>
            <x14:sparkline>
              <xm:f>Daily!JL192:LS192</xm:f>
              <xm:sqref>AB192</xm:sqref>
            </x14:sparkline>
            <x14:sparkline>
              <xm:f>Daily!JL193:LS193</xm:f>
              <xm:sqref>AB193</xm:sqref>
            </x14:sparkline>
            <x14:sparkline>
              <xm:f>Daily!JL194:LS194</xm:f>
              <xm:sqref>AB194</xm:sqref>
            </x14:sparkline>
            <x14:sparkline>
              <xm:f>Daily!JL195:LS195</xm:f>
              <xm:sqref>AB195</xm:sqref>
            </x14:sparkline>
            <x14:sparkline>
              <xm:f>Daily!JL196:LS196</xm:f>
              <xm:sqref>AB196</xm:sqref>
            </x14:sparkline>
          </x14:sparklines>
        </x14:sparklineGroup>
        <x14:sparklineGroup displayEmptyCellsAs="gap" displayHidden="1" xr2:uid="{E05805D7-406E-414E-A8DD-1DB4D537ACA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Daily!FM212:HT212</xm:f>
              <xm:sqref>T212</xm:sqref>
            </x14:sparkline>
            <x14:sparkline>
              <xm:f>Daily!FM213:HT213</xm:f>
              <xm:sqref>T213</xm:sqref>
            </x14:sparkline>
            <x14:sparkline>
              <xm:f>Daily!FM214:HT214</xm:f>
              <xm:sqref>T214</xm:sqref>
            </x14:sparkline>
            <x14:sparkline>
              <xm:f>Daily!FM215:HT215</xm:f>
              <xm:sqref>T215</xm:sqref>
            </x14:sparkline>
            <x14:sparkline>
              <xm:f>Daily!FM216:HT216</xm:f>
              <xm:sqref>T216</xm:sqref>
            </x14:sparkline>
            <x14:sparkline>
              <xm:f>Daily!FM217:HT217</xm:f>
              <xm:sqref>T217</xm:sqref>
            </x14:sparkline>
            <x14:sparkline>
              <xm:f>Daily!FM218:HT218</xm:f>
              <xm:sqref>T218</xm:sqref>
            </x14:sparkline>
            <x14:sparkline>
              <xm:f>Daily!FM219:HT219</xm:f>
              <xm:sqref>T219</xm:sqref>
            </x14:sparkline>
            <x14:sparkline>
              <xm:f>Daily!FM220:HT220</xm:f>
              <xm:sqref>T220</xm:sqref>
            </x14:sparkline>
            <x14:sparkline>
              <xm:f>Daily!FM221:HT221</xm:f>
              <xm:sqref>T221</xm:sqref>
            </x14:sparkline>
            <x14:sparkline>
              <xm:f>Daily!FM222:HT222</xm:f>
              <xm:sqref>T222</xm:sqref>
            </x14:sparkline>
          </x14:sparklines>
        </x14:sparklineGroup>
        <x14:sparklineGroup displayEmptyCellsAs="gap" displayHidden="1" xr2:uid="{6A75634E-57DE-47DF-B1A7-949BBF83BA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Daily!BN191:DU191</xm:f>
              <xm:sqref>L191</xm:sqref>
            </x14:sparkline>
            <x14:sparkline>
              <xm:f>Daily!BN192:DU192</xm:f>
              <xm:sqref>L192</xm:sqref>
            </x14:sparkline>
            <x14:sparkline>
              <xm:f>Daily!BN193:DU193</xm:f>
              <xm:sqref>L193</xm:sqref>
            </x14:sparkline>
            <x14:sparkline>
              <xm:f>Daily!BN194:DU194</xm:f>
              <xm:sqref>L194</xm:sqref>
            </x14:sparkline>
            <x14:sparkline>
              <xm:f>Daily!BN195:DU195</xm:f>
              <xm:sqref>L195</xm:sqref>
            </x14:sparkline>
            <x14:sparkline>
              <xm:f>Daily!BN196:DU196</xm:f>
              <xm:sqref>L196</xm:sqref>
            </x14:sparkline>
          </x14:sparklines>
        </x14:sparklineGroup>
        <x14:sparklineGroup displayEmptyCellsAs="gap" displayHidden="1" xr2:uid="{D09F9022-2F78-47CB-BBC1-632CA74A40C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Daily!FM142:HT142</xm:f>
              <xm:sqref>T142</xm:sqref>
            </x14:sparkline>
            <x14:sparkline>
              <xm:f>Daily!FM143:HT143</xm:f>
              <xm:sqref>T143</xm:sqref>
            </x14:sparkline>
            <x14:sparkline>
              <xm:f>Daily!FM144:HT144</xm:f>
              <xm:sqref>T144</xm:sqref>
            </x14:sparkline>
            <x14:sparkline>
              <xm:f>Daily!FM145:HT145</xm:f>
              <xm:sqref>T145</xm:sqref>
            </x14:sparkline>
            <x14:sparkline>
              <xm:f>Daily!FM146:HT146</xm:f>
              <xm:sqref>T146</xm:sqref>
            </x14:sparkline>
            <x14:sparkline>
              <xm:f>Daily!FM147:HT147</xm:f>
              <xm:sqref>T147</xm:sqref>
            </x14:sparkline>
            <x14:sparkline>
              <xm:f>Daily!FM148:HT148</xm:f>
              <xm:sqref>T148</xm:sqref>
            </x14:sparkline>
            <x14:sparkline>
              <xm:f>Daily!FM149:HT149</xm:f>
              <xm:sqref>T149</xm:sqref>
            </x14:sparkline>
            <x14:sparkline>
              <xm:f>Daily!FM150:HT150</xm:f>
              <xm:sqref>T150</xm:sqref>
            </x14:sparkline>
            <x14:sparkline>
              <xm:f>Daily!FM151:HT151</xm:f>
              <xm:sqref>T151</xm:sqref>
            </x14:sparkline>
            <x14:sparkline>
              <xm:f>Daily!FM152:HT152</xm:f>
              <xm:sqref>T152</xm:sqref>
            </x14:sparkline>
            <x14:sparkline>
              <xm:f>Daily!FM153:HT153</xm:f>
              <xm:sqref>T153</xm:sqref>
            </x14:sparkline>
            <x14:sparkline>
              <xm:f>Daily!FM154:HT154</xm:f>
              <xm:sqref>T154</xm:sqref>
            </x14:sparkline>
          </x14:sparklines>
        </x14:sparklineGroup>
        <x14:sparklineGroup displayEmptyCellsAs="gap" displayHidden="1" xr2:uid="{778E7AF3-B3FF-4FFC-AEBF-65B58888BD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Daily!BN142:DU142</xm:f>
              <xm:sqref>L142</xm:sqref>
            </x14:sparkline>
            <x14:sparkline>
              <xm:f>Daily!BN143:DU143</xm:f>
              <xm:sqref>L143</xm:sqref>
            </x14:sparkline>
            <x14:sparkline>
              <xm:f>Daily!BN144:DU144</xm:f>
              <xm:sqref>L144</xm:sqref>
            </x14:sparkline>
            <x14:sparkline>
              <xm:f>Daily!BN145:DU145</xm:f>
              <xm:sqref>L145</xm:sqref>
            </x14:sparkline>
            <x14:sparkline>
              <xm:f>Daily!BN146:DU146</xm:f>
              <xm:sqref>L146</xm:sqref>
            </x14:sparkline>
            <x14:sparkline>
              <xm:f>Daily!BN147:DU147</xm:f>
              <xm:sqref>L147</xm:sqref>
            </x14:sparkline>
            <x14:sparkline>
              <xm:f>Daily!BN148:DU148</xm:f>
              <xm:sqref>L148</xm:sqref>
            </x14:sparkline>
            <x14:sparkline>
              <xm:f>Daily!BN149:DU149</xm:f>
              <xm:sqref>L149</xm:sqref>
            </x14:sparkline>
            <x14:sparkline>
              <xm:f>Daily!BN150:DU150</xm:f>
              <xm:sqref>L150</xm:sqref>
            </x14:sparkline>
            <x14:sparkline>
              <xm:f>Daily!BN151:DU151</xm:f>
              <xm:sqref>L151</xm:sqref>
            </x14:sparkline>
            <x14:sparkline>
              <xm:f>Daily!BN152:DU152</xm:f>
              <xm:sqref>L152</xm:sqref>
            </x14:sparkline>
            <x14:sparkline>
              <xm:f>Daily!BN153:DU153</xm:f>
              <xm:sqref>L153</xm:sqref>
            </x14:sparkline>
            <x14:sparkline>
              <xm:f>Daily!BN154:DU154</xm:f>
              <xm:sqref>L154</xm:sqref>
            </x14:sparkline>
          </x14:sparklines>
        </x14:sparklineGroup>
        <x14:sparklineGroup displayEmptyCellsAs="gap" displayHidden="1" xr2:uid="{B5387F11-2E40-4472-B719-5FB2E721D1D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Daily!FM191:HT191</xm:f>
              <xm:sqref>T191</xm:sqref>
            </x14:sparkline>
            <x14:sparkline>
              <xm:f>Daily!FM192:HT192</xm:f>
              <xm:sqref>T192</xm:sqref>
            </x14:sparkline>
            <x14:sparkline>
              <xm:f>Daily!FM193:HT193</xm:f>
              <xm:sqref>T193</xm:sqref>
            </x14:sparkline>
            <x14:sparkline>
              <xm:f>Daily!FM194:HT194</xm:f>
              <xm:sqref>T194</xm:sqref>
            </x14:sparkline>
            <x14:sparkline>
              <xm:f>Daily!FM195:HT195</xm:f>
              <xm:sqref>T195</xm:sqref>
            </x14:sparkline>
            <x14:sparkline>
              <xm:f>Daily!FM196:HT196</xm:f>
              <xm:sqref>T196</xm:sqref>
            </x14:sparkline>
          </x14:sparklines>
        </x14:sparklineGroup>
        <x14:sparklineGroup displayEmptyCellsAs="gap" displayHidden="1" xr2:uid="{B81F3528-1035-424B-B8CD-60EC71B8CF6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Daily!JL142:LS142</xm:f>
              <xm:sqref>AB142</xm:sqref>
            </x14:sparkline>
            <x14:sparkline>
              <xm:f>Daily!JL143:LS143</xm:f>
              <xm:sqref>AB143</xm:sqref>
            </x14:sparkline>
            <x14:sparkline>
              <xm:f>Daily!JL144:LS144</xm:f>
              <xm:sqref>AB144</xm:sqref>
            </x14:sparkline>
            <x14:sparkline>
              <xm:f>Daily!JL145:LS145</xm:f>
              <xm:sqref>AB145</xm:sqref>
            </x14:sparkline>
            <x14:sparkline>
              <xm:f>Daily!JL146:LS146</xm:f>
              <xm:sqref>AB146</xm:sqref>
            </x14:sparkline>
            <x14:sparkline>
              <xm:f>Daily!JL147:LS147</xm:f>
              <xm:sqref>AB147</xm:sqref>
            </x14:sparkline>
            <x14:sparkline>
              <xm:f>Daily!JL148:LS148</xm:f>
              <xm:sqref>AB148</xm:sqref>
            </x14:sparkline>
            <x14:sparkline>
              <xm:f>Daily!JL149:LS149</xm:f>
              <xm:sqref>AB149</xm:sqref>
            </x14:sparkline>
            <x14:sparkline>
              <xm:f>Daily!JL150:LS150</xm:f>
              <xm:sqref>AB150</xm:sqref>
            </x14:sparkline>
            <x14:sparkline>
              <xm:f>Daily!JL151:LS151</xm:f>
              <xm:sqref>AB151</xm:sqref>
            </x14:sparkline>
            <x14:sparkline>
              <xm:f>Daily!JL152:LS152</xm:f>
              <xm:sqref>AB152</xm:sqref>
            </x14:sparkline>
            <x14:sparkline>
              <xm:f>Daily!JL153:LS153</xm:f>
              <xm:sqref>AB153</xm:sqref>
            </x14:sparkline>
            <x14:sparkline>
              <xm:f>Daily!JL154:LS154</xm:f>
              <xm:sqref>AB154</xm:sqref>
            </x14:sparkline>
          </x14:sparklines>
        </x14:sparklineGroup>
        <x14:sparklineGroup displayEmptyCellsAs="gap" displayHidden="1" xr2:uid="{00000000-0003-0000-0000-000016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Daily!JL264:LS264</xm:f>
              <xm:sqref>AB265</xm:sqref>
            </x14:sparkline>
          </x14:sparklines>
        </x14:sparklineGroup>
        <x14:sparklineGroup displayEmptyCellsAs="gap" displayHidden="1" xr2:uid="{8EA4C9F0-E2BC-4B23-9FF9-96F922EA161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Daily!JL168:LS168</xm:f>
              <xm:sqref>AB168</xm:sqref>
            </x14:sparkline>
            <x14:sparkline>
              <xm:f>Daily!JL169:LS169</xm:f>
              <xm:sqref>AB169</xm:sqref>
            </x14:sparkline>
            <x14:sparkline>
              <xm:f>Daily!JL170:LS170</xm:f>
              <xm:sqref>AB170</xm:sqref>
            </x14:sparkline>
            <x14:sparkline>
              <xm:f>Daily!JL171:LS171</xm:f>
              <xm:sqref>AB171</xm:sqref>
            </x14:sparkline>
            <x14:sparkline>
              <xm:f>Daily!JL172:LS172</xm:f>
              <xm:sqref>AB172</xm:sqref>
            </x14:sparkline>
            <x14:sparkline>
              <xm:f>Daily!JL173:LS173</xm:f>
              <xm:sqref>AB173</xm:sqref>
            </x14:sparkline>
            <x14:sparkline>
              <xm:f>Daily!JL174:LS174</xm:f>
              <xm:sqref>AB174</xm:sqref>
            </x14:sparkline>
            <x14:sparkline>
              <xm:f>Daily!JL175:LS175</xm:f>
              <xm:sqref>AB175</xm:sqref>
            </x14:sparkline>
            <x14:sparkline>
              <xm:f>Daily!JL176:LS176</xm:f>
              <xm:sqref>AB176</xm:sqref>
            </x14:sparkline>
            <x14:sparkline>
              <xm:f>Daily!JL177:LS177</xm:f>
              <xm:sqref>AB177</xm:sqref>
            </x14:sparkline>
            <x14:sparkline>
              <xm:f>Daily!JL178:LS178</xm:f>
              <xm:sqref>AB178</xm:sqref>
            </x14:sparkline>
            <x14:sparkline>
              <xm:f>Daily!JL179:LS179</xm:f>
              <xm:sqref>AB179</xm:sqref>
            </x14:sparkline>
            <x14:sparkline>
              <xm:f>Daily!JL180:LS180</xm:f>
              <xm:sqref>AB180</xm:sqref>
            </x14:sparkline>
            <x14:sparkline>
              <xm:f>Daily!JL181:LS181</xm:f>
              <xm:sqref>AB181</xm:sqref>
            </x14:sparkline>
            <x14:sparkline>
              <xm:f>Daily!JL182:LS182</xm:f>
              <xm:sqref>AB182</xm:sqref>
            </x14:sparkline>
            <x14:sparkline>
              <xm:f>Daily!JL183:LS183</xm:f>
              <xm:sqref>AB183</xm:sqref>
            </x14:sparkline>
            <x14:sparkline>
              <xm:f>Daily!JL184:LS184</xm:f>
              <xm:sqref>AB184</xm:sqref>
            </x14:sparkline>
            <x14:sparkline>
              <xm:f>Daily!JL185:LS185</xm:f>
              <xm:sqref>AB185</xm:sqref>
            </x14:sparkline>
            <x14:sparkline>
              <xm:f>Daily!JL186:LS186</xm:f>
              <xm:sqref>AB186</xm:sqref>
            </x14:sparkline>
            <x14:sparkline>
              <xm:f>Daily!JL187:LS187</xm:f>
              <xm:sqref>AB187</xm:sqref>
            </x14:sparkline>
            <x14:sparkline>
              <xm:f>Daily!JL188:LS188</xm:f>
              <xm:sqref>AB188</xm:sqref>
            </x14:sparkline>
            <x14:sparkline>
              <xm:f>Daily!JL189:LS189</xm:f>
              <xm:sqref>AB189</xm:sqref>
            </x14:sparkline>
          </x14:sparklines>
        </x14:sparklineGroup>
        <x14:sparklineGroup displayEmptyCellsAs="gap" displayHidden="1" xr2:uid="{EF91191B-6BCD-4A1A-B507-F379718893A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Daily!FM168:HT168</xm:f>
              <xm:sqref>T168</xm:sqref>
            </x14:sparkline>
            <x14:sparkline>
              <xm:f>Daily!FM169:HT169</xm:f>
              <xm:sqref>T169</xm:sqref>
            </x14:sparkline>
            <x14:sparkline>
              <xm:f>Daily!FM170:HT170</xm:f>
              <xm:sqref>T170</xm:sqref>
            </x14:sparkline>
            <x14:sparkline>
              <xm:f>Daily!FM171:HT171</xm:f>
              <xm:sqref>T171</xm:sqref>
            </x14:sparkline>
            <x14:sparkline>
              <xm:f>Daily!FM172:HT172</xm:f>
              <xm:sqref>T172</xm:sqref>
            </x14:sparkline>
            <x14:sparkline>
              <xm:f>Daily!FM173:HT173</xm:f>
              <xm:sqref>T173</xm:sqref>
            </x14:sparkline>
            <x14:sparkline>
              <xm:f>Daily!FM174:HT174</xm:f>
              <xm:sqref>T174</xm:sqref>
            </x14:sparkline>
            <x14:sparkline>
              <xm:f>Daily!FM175:HT175</xm:f>
              <xm:sqref>T175</xm:sqref>
            </x14:sparkline>
            <x14:sparkline>
              <xm:f>Daily!FM176:HT176</xm:f>
              <xm:sqref>T176</xm:sqref>
            </x14:sparkline>
            <x14:sparkline>
              <xm:f>Daily!FM177:HT177</xm:f>
              <xm:sqref>T177</xm:sqref>
            </x14:sparkline>
            <x14:sparkline>
              <xm:f>Daily!FM178:HT178</xm:f>
              <xm:sqref>T178</xm:sqref>
            </x14:sparkline>
            <x14:sparkline>
              <xm:f>Daily!FM179:HT179</xm:f>
              <xm:sqref>T179</xm:sqref>
            </x14:sparkline>
            <x14:sparkline>
              <xm:f>Daily!FM180:HT180</xm:f>
              <xm:sqref>T180</xm:sqref>
            </x14:sparkline>
            <x14:sparkline>
              <xm:f>Daily!FM181:HT181</xm:f>
              <xm:sqref>T181</xm:sqref>
            </x14:sparkline>
            <x14:sparkline>
              <xm:f>Daily!FM182:HT182</xm:f>
              <xm:sqref>T182</xm:sqref>
            </x14:sparkline>
            <x14:sparkline>
              <xm:f>Daily!FM183:HT183</xm:f>
              <xm:sqref>T183</xm:sqref>
            </x14:sparkline>
            <x14:sparkline>
              <xm:f>Daily!FM184:HT184</xm:f>
              <xm:sqref>T184</xm:sqref>
            </x14:sparkline>
            <x14:sparkline>
              <xm:f>Daily!FM185:HT185</xm:f>
              <xm:sqref>T185</xm:sqref>
            </x14:sparkline>
            <x14:sparkline>
              <xm:f>Daily!FM186:HT186</xm:f>
              <xm:sqref>T186</xm:sqref>
            </x14:sparkline>
            <x14:sparkline>
              <xm:f>Daily!FM187:HT187</xm:f>
              <xm:sqref>T187</xm:sqref>
            </x14:sparkline>
            <x14:sparkline>
              <xm:f>Daily!FM188:HT188</xm:f>
              <xm:sqref>T188</xm:sqref>
            </x14:sparkline>
            <x14:sparkline>
              <xm:f>Daily!FM189:HT189</xm:f>
              <xm:sqref>T189</xm:sqref>
            </x14:sparkline>
          </x14:sparklines>
        </x14:sparklineGroup>
        <x14:sparklineGroup displayEmptyCellsAs="gap" displayHidden="1" xr2:uid="{00000000-0003-0000-0000-000014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T263</xm:sqref>
            </x14:sparkline>
          </x14:sparklines>
        </x14:sparklineGroup>
        <x14:sparklineGroup displayEmptyCellsAs="gap" displayHidden="1" xr2:uid="{D68649C5-7327-487F-9E30-C568440770A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Daily!FM284:HT284</xm:f>
              <xm:sqref>T223</xm:sqref>
            </x14:sparkline>
          </x14:sparklines>
        </x14:sparklineGroup>
        <x14:sparklineGroup displayEmptyCellsAs="gap" displayHidden="1" xr2:uid="{52F4CA5C-A955-4C50-BCF6-6BE5BDC55E6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Daily!FM302:HT302</xm:f>
              <xm:sqref>T190</xm:sqref>
            </x14:sparkline>
          </x14:sparklines>
        </x14:sparklineGroup>
        <x14:sparklineGroup displayEmptyCellsAs="gap" displayHidden="1" xr2:uid="{49C32A1A-9598-4634-AF6A-9D4EE3582F7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Daily!FM121:HT121</xm:f>
              <xm:sqref>T121</xm:sqref>
            </x14:sparkline>
            <x14:sparkline>
              <xm:f>Daily!FM122:HT122</xm:f>
              <xm:sqref>T122</xm:sqref>
            </x14:sparkline>
            <x14:sparkline>
              <xm:f>Daily!FM123:HT123</xm:f>
              <xm:sqref>T123</xm:sqref>
            </x14:sparkline>
            <x14:sparkline>
              <xm:f>Daily!FM124:HT124</xm:f>
              <xm:sqref>T124</xm:sqref>
            </x14:sparkline>
            <x14:sparkline>
              <xm:f>Daily!FM125:HT125</xm:f>
              <xm:sqref>T125</xm:sqref>
            </x14:sparkline>
            <x14:sparkline>
              <xm:f>Daily!FM126:HT126</xm:f>
              <xm:sqref>T126</xm:sqref>
            </x14:sparkline>
            <x14:sparkline>
              <xm:f>Daily!FM127:HT127</xm:f>
              <xm:sqref>T127</xm:sqref>
            </x14:sparkline>
            <x14:sparkline>
              <xm:f>Daily!FM128:HT128</xm:f>
              <xm:sqref>T128</xm:sqref>
            </x14:sparkline>
            <x14:sparkline>
              <xm:f>Daily!FM129:HT129</xm:f>
              <xm:sqref>T129</xm:sqref>
            </x14:sparkline>
            <x14:sparkline>
              <xm:f>Daily!FM130:HT130</xm:f>
              <xm:sqref>T130</xm:sqref>
            </x14:sparkline>
            <x14:sparkline>
              <xm:f>Daily!FM131:HT131</xm:f>
              <xm:sqref>T131</xm:sqref>
            </x14:sparkline>
            <x14:sparkline>
              <xm:f>Daily!FM132:HT132</xm:f>
              <xm:sqref>T132</xm:sqref>
            </x14:sparkline>
          </x14:sparklines>
        </x14:sparklineGroup>
        <x14:sparklineGroup displayEmptyCellsAs="gap" displayHidden="1" xr2:uid="{695B12DA-06C6-4DD4-A493-91689EC3FB0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Daily!BN121:DU121</xm:f>
              <xm:sqref>L121</xm:sqref>
            </x14:sparkline>
            <x14:sparkline>
              <xm:f>Daily!BN122:DU122</xm:f>
              <xm:sqref>L122</xm:sqref>
            </x14:sparkline>
            <x14:sparkline>
              <xm:f>Daily!BN123:DU123</xm:f>
              <xm:sqref>L123</xm:sqref>
            </x14:sparkline>
            <x14:sparkline>
              <xm:f>Daily!BN124:DU124</xm:f>
              <xm:sqref>L124</xm:sqref>
            </x14:sparkline>
            <x14:sparkline>
              <xm:f>Daily!BN125:DU125</xm:f>
              <xm:sqref>L125</xm:sqref>
            </x14:sparkline>
            <x14:sparkline>
              <xm:f>Daily!BN126:DU126</xm:f>
              <xm:sqref>L126</xm:sqref>
            </x14:sparkline>
            <x14:sparkline>
              <xm:f>Daily!BN127:DU127</xm:f>
              <xm:sqref>L127</xm:sqref>
            </x14:sparkline>
            <x14:sparkline>
              <xm:f>Daily!BN128:DU128</xm:f>
              <xm:sqref>L128</xm:sqref>
            </x14:sparkline>
            <x14:sparkline>
              <xm:f>Daily!BN129:DU129</xm:f>
              <xm:sqref>L129</xm:sqref>
            </x14:sparkline>
            <x14:sparkline>
              <xm:f>Daily!BN130:DU130</xm:f>
              <xm:sqref>L130</xm:sqref>
            </x14:sparkline>
            <x14:sparkline>
              <xm:f>Daily!BN131:DU131</xm:f>
              <xm:sqref>L131</xm:sqref>
            </x14:sparkline>
            <x14:sparkline>
              <xm:f>Daily!BN132:DU132</xm:f>
              <xm:sqref>L132</xm:sqref>
            </x14:sparkline>
          </x14:sparklines>
        </x14:sparklineGroup>
        <x14:sparklineGroup displayEmptyCellsAs="gap" displayHidden="1" xr2:uid="{DB9B510D-E7CF-4929-A03B-4E63B27DF8F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Daily!JL109:LS109</xm:f>
              <xm:sqref>AB109</xm:sqref>
            </x14:sparkline>
            <x14:sparkline>
              <xm:f>Daily!JL110:LS110</xm:f>
              <xm:sqref>AB110</xm:sqref>
            </x14:sparkline>
            <x14:sparkline>
              <xm:f>Daily!JL111:LS111</xm:f>
              <xm:sqref>AB111</xm:sqref>
            </x14:sparkline>
            <x14:sparkline>
              <xm:f>Daily!JL112:LS112</xm:f>
              <xm:sqref>AB112</xm:sqref>
            </x14:sparkline>
            <x14:sparkline>
              <xm:f>Daily!JL113:LS113</xm:f>
              <xm:sqref>AB113</xm:sqref>
            </x14:sparkline>
            <x14:sparkline>
              <xm:f>Daily!JL114:LS114</xm:f>
              <xm:sqref>AB114</xm:sqref>
            </x14:sparkline>
            <x14:sparkline>
              <xm:f>Daily!JL115:LS115</xm:f>
              <xm:sqref>AB115</xm:sqref>
            </x14:sparkline>
            <x14:sparkline>
              <xm:f>Daily!JL116:LS116</xm:f>
              <xm:sqref>AB116</xm:sqref>
            </x14:sparkline>
            <x14:sparkline>
              <xm:f>Daily!JL117:LS117</xm:f>
              <xm:sqref>AB117</xm:sqref>
            </x14:sparkline>
            <x14:sparkline>
              <xm:f>Daily!JL118:LS118</xm:f>
              <xm:sqref>AB118</xm:sqref>
            </x14:sparkline>
            <x14:sparkline>
              <xm:f>Daily!JL119:LS119</xm:f>
              <xm:sqref>AB119</xm:sqref>
            </x14:sparkline>
          </x14:sparklines>
        </x14:sparklineGroup>
        <x14:sparklineGroup displayEmptyCellsAs="gap" displayHidden="1" xr2:uid="{46D97E1A-766E-435F-9303-B1A2D2DC290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Daily!JL121:LS121</xm:f>
              <xm:sqref>AB121</xm:sqref>
            </x14:sparkline>
            <x14:sparkline>
              <xm:f>Daily!JL122:LS122</xm:f>
              <xm:sqref>AB122</xm:sqref>
            </x14:sparkline>
            <x14:sparkline>
              <xm:f>Daily!JL123:LS123</xm:f>
              <xm:sqref>AB123</xm:sqref>
            </x14:sparkline>
            <x14:sparkline>
              <xm:f>Daily!JL124:LS124</xm:f>
              <xm:sqref>AB124</xm:sqref>
            </x14:sparkline>
            <x14:sparkline>
              <xm:f>Daily!JL125:LS125</xm:f>
              <xm:sqref>AB125</xm:sqref>
            </x14:sparkline>
            <x14:sparkline>
              <xm:f>Daily!JL126:LS126</xm:f>
              <xm:sqref>AB126</xm:sqref>
            </x14:sparkline>
            <x14:sparkline>
              <xm:f>Daily!JL127:LS127</xm:f>
              <xm:sqref>AB127</xm:sqref>
            </x14:sparkline>
            <x14:sparkline>
              <xm:f>Daily!JL128:LS128</xm:f>
              <xm:sqref>AB128</xm:sqref>
            </x14:sparkline>
            <x14:sparkline>
              <xm:f>Daily!JL129:LS129</xm:f>
              <xm:sqref>AB129</xm:sqref>
            </x14:sparkline>
            <x14:sparkline>
              <xm:f>Daily!JL130:LS130</xm:f>
              <xm:sqref>AB130</xm:sqref>
            </x14:sparkline>
            <x14:sparkline>
              <xm:f>Daily!JL131:LS131</xm:f>
              <xm:sqref>AB131</xm:sqref>
            </x14:sparkline>
            <x14:sparkline>
              <xm:f>Daily!JL132:LS132</xm:f>
              <xm:sqref>AB132</xm:sqref>
            </x14:sparkline>
          </x14:sparklines>
        </x14:sparklineGroup>
        <x14:sparklineGroup displayEmptyCellsAs="gap" displayHidden="1" xr2:uid="{6492FAD2-5BC8-4C90-820A-B87A03D2541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Daily!BN109:DU109</xm:f>
              <xm:sqref>L109</xm:sqref>
            </x14:sparkline>
            <x14:sparkline>
              <xm:f>Daily!BN110:DU110</xm:f>
              <xm:sqref>L110</xm:sqref>
            </x14:sparkline>
            <x14:sparkline>
              <xm:f>Daily!BN111:DU111</xm:f>
              <xm:sqref>L111</xm:sqref>
            </x14:sparkline>
            <x14:sparkline>
              <xm:f>Daily!BN112:DU112</xm:f>
              <xm:sqref>L112</xm:sqref>
            </x14:sparkline>
            <x14:sparkline>
              <xm:f>Daily!BN113:DU113</xm:f>
              <xm:sqref>L113</xm:sqref>
            </x14:sparkline>
            <x14:sparkline>
              <xm:f>Daily!BN114:DU114</xm:f>
              <xm:sqref>L114</xm:sqref>
            </x14:sparkline>
            <x14:sparkline>
              <xm:f>Daily!BN115:DU115</xm:f>
              <xm:sqref>L115</xm:sqref>
            </x14:sparkline>
            <x14:sparkline>
              <xm:f>Daily!BN116:DU116</xm:f>
              <xm:sqref>L116</xm:sqref>
            </x14:sparkline>
            <x14:sparkline>
              <xm:f>Daily!BN117:DU117</xm:f>
              <xm:sqref>L117</xm:sqref>
            </x14:sparkline>
            <x14:sparkline>
              <xm:f>Daily!BN118:DU118</xm:f>
              <xm:sqref>L118</xm:sqref>
            </x14:sparkline>
            <x14:sparkline>
              <xm:f>Daily!BN119:DU119</xm:f>
              <xm:sqref>L119</xm:sqref>
            </x14:sparkline>
          </x14:sparklines>
        </x14:sparklineGroup>
        <x14:sparklineGroup displayEmptyCellsAs="gap" displayHidden="1" xr2:uid="{00000000-0003-0000-0000-00002E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Daily!JL91:LS91</xm:f>
              <xm:sqref>AB91</xm:sqref>
            </x14:sparkline>
            <x14:sparkline>
              <xm:f>Daily!JL92:LS92</xm:f>
              <xm:sqref>AB92</xm:sqref>
            </x14:sparkline>
            <x14:sparkline>
              <xm:f>Daily!JL93:LS93</xm:f>
              <xm:sqref>AB93</xm:sqref>
            </x14:sparkline>
            <x14:sparkline>
              <xm:f>Daily!JL94:LS94</xm:f>
              <xm:sqref>AB94</xm:sqref>
            </x14:sparkline>
            <x14:sparkline>
              <xm:f>Daily!JL95:LS95</xm:f>
              <xm:sqref>AB95</xm:sqref>
            </x14:sparkline>
            <x14:sparkline>
              <xm:f>Daily!JL96:LS96</xm:f>
              <xm:sqref>AB96</xm:sqref>
            </x14:sparkline>
            <x14:sparkline>
              <xm:f>Daily!JL97:LS97</xm:f>
              <xm:sqref>AB97</xm:sqref>
            </x14:sparkline>
            <x14:sparkline>
              <xm:f>Daily!JL98:LS98</xm:f>
              <xm:sqref>AB98</xm:sqref>
            </x14:sparkline>
          </x14:sparklines>
        </x14:sparklineGroup>
        <x14:sparklineGroup displayEmptyCellsAs="gap" displayHidden="1" xr2:uid="{00000000-0003-0000-0000-000007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AB108</xm:sqref>
            </x14:sparkline>
          </x14:sparklines>
        </x14:sparklineGroup>
        <x14:sparklineGroup displayEmptyCellsAs="gap" displayHidden="1" xr2:uid="{A2FC2300-D4A5-42E7-BBB2-1C33CF4E4B8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Daily!FM109:HT109</xm:f>
              <xm:sqref>T109</xm:sqref>
            </x14:sparkline>
            <x14:sparkline>
              <xm:f>Daily!FM110:HT110</xm:f>
              <xm:sqref>T110</xm:sqref>
            </x14:sparkline>
            <x14:sparkline>
              <xm:f>Daily!FM111:HT111</xm:f>
              <xm:sqref>T111</xm:sqref>
            </x14:sparkline>
            <x14:sparkline>
              <xm:f>Daily!FM112:HT112</xm:f>
              <xm:sqref>T112</xm:sqref>
            </x14:sparkline>
            <x14:sparkline>
              <xm:f>Daily!FM113:HT113</xm:f>
              <xm:sqref>T113</xm:sqref>
            </x14:sparkline>
            <x14:sparkline>
              <xm:f>Daily!FM114:HT114</xm:f>
              <xm:sqref>T114</xm:sqref>
            </x14:sparkline>
            <x14:sparkline>
              <xm:f>Daily!FM115:HT115</xm:f>
              <xm:sqref>T115</xm:sqref>
            </x14:sparkline>
            <x14:sparkline>
              <xm:f>Daily!FM116:HT116</xm:f>
              <xm:sqref>T116</xm:sqref>
            </x14:sparkline>
            <x14:sparkline>
              <xm:f>Daily!FM117:HT117</xm:f>
              <xm:sqref>T117</xm:sqref>
            </x14:sparkline>
            <x14:sparkline>
              <xm:f>Daily!FM118:HT118</xm:f>
              <xm:sqref>T118</xm:sqref>
            </x14:sparkline>
            <x14:sparkline>
              <xm:f>Daily!FM119:HT119</xm:f>
              <xm:sqref>T119</xm:sqref>
            </x14:sparkline>
          </x14:sparklines>
        </x14:sparklineGroup>
        <x14:sparklineGroup displayEmptyCellsAs="gap" displayHidden="1" xr2:uid="{E03EEC50-1657-43D0-A14E-5D761459FCA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Daily!JL36:LS36</xm:f>
              <xm:sqref>AB36</xm:sqref>
            </x14:sparkline>
            <x14:sparkline>
              <xm:f>Daily!JL37:LS37</xm:f>
              <xm:sqref>AB37</xm:sqref>
            </x14:sparkline>
            <x14:sparkline>
              <xm:f>Daily!JL38:LS38</xm:f>
              <xm:sqref>AB38</xm:sqref>
            </x14:sparkline>
            <x14:sparkline>
              <xm:f>Daily!JL39:LS39</xm:f>
              <xm:sqref>AB39</xm:sqref>
            </x14:sparkline>
            <x14:sparkline>
              <xm:f>Daily!JL40:LS40</xm:f>
              <xm:sqref>AB40</xm:sqref>
            </x14:sparkline>
            <x14:sparkline>
              <xm:f>Daily!JL41:LS41</xm:f>
              <xm:sqref>AB41</xm:sqref>
            </x14:sparkline>
            <x14:sparkline>
              <xm:f>Daily!JL42:LS42</xm:f>
              <xm:sqref>AB42</xm:sqref>
            </x14:sparkline>
            <x14:sparkline>
              <xm:f>Daily!JL43:LS43</xm:f>
              <xm:sqref>AB43</xm:sqref>
            </x14:sparkline>
            <x14:sparkline>
              <xm:f>Daily!JL44:LS44</xm:f>
              <xm:sqref>AB44</xm:sqref>
            </x14:sparkline>
            <x14:sparkline>
              <xm:f>Daily!JL45:LS45</xm:f>
              <xm:sqref>AB45</xm:sqref>
            </x14:sparkline>
            <x14:sparkline>
              <xm:f>Daily!JL46:LS46</xm:f>
              <xm:sqref>AB46</xm:sqref>
            </x14:sparkline>
            <x14:sparkline>
              <xm:f>Daily!JL47:LS47</xm:f>
              <xm:sqref>AB47</xm:sqref>
            </x14:sparkline>
            <x14:sparkline>
              <xm:f>Daily!JL48:LS48</xm:f>
              <xm:sqref>AB48</xm:sqref>
            </x14:sparkline>
            <x14:sparkline>
              <xm:f>Daily!JL49:LS49</xm:f>
              <xm:sqref>AB49</xm:sqref>
            </x14:sparkline>
            <x14:sparkline>
              <xm:f>Daily!JL50:LS50</xm:f>
              <xm:sqref>AB50</xm:sqref>
            </x14:sparkline>
            <x14:sparkline>
              <xm:f>Daily!JL51:LS51</xm:f>
              <xm:sqref>AB51</xm:sqref>
            </x14:sparkline>
            <x14:sparkline>
              <xm:f>Daily!JL52:LS52</xm:f>
              <xm:sqref>AB52</xm:sqref>
            </x14:sparkline>
            <x14:sparkline>
              <xm:f>Daily!JL53:LS53</xm:f>
              <xm:sqref>AB53</xm:sqref>
            </x14:sparkline>
            <x14:sparkline>
              <xm:f>Daily!JL54:LS54</xm:f>
              <xm:sqref>AB54</xm:sqref>
            </x14:sparkline>
          </x14:sparklines>
        </x14:sparklineGroup>
        <x14:sparklineGroup displayEmptyCellsAs="gap" displayHidden="1" xr2:uid="{DDD15761-DF93-4233-A313-7E411611AAF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Daily!BN72:DU72</xm:f>
              <xm:sqref>L72</xm:sqref>
            </x14:sparkline>
            <x14:sparkline>
              <xm:f>Daily!BN73:DU73</xm:f>
              <xm:sqref>L73</xm:sqref>
            </x14:sparkline>
            <x14:sparkline>
              <xm:f>Daily!BN74:DU74</xm:f>
              <xm:sqref>L74</xm:sqref>
            </x14:sparkline>
            <x14:sparkline>
              <xm:f>Daily!BN75:DU75</xm:f>
              <xm:sqref>L75</xm:sqref>
            </x14:sparkline>
            <x14:sparkline>
              <xm:f>Daily!BN76:DU76</xm:f>
              <xm:sqref>L76</xm:sqref>
            </x14:sparkline>
            <x14:sparkline>
              <xm:f>Daily!BN77:DU77</xm:f>
              <xm:sqref>L77</xm:sqref>
            </x14:sparkline>
            <x14:sparkline>
              <xm:f>Daily!BN78:DU78</xm:f>
              <xm:sqref>L78</xm:sqref>
            </x14:sparkline>
            <x14:sparkline>
              <xm:f>Daily!BN79:DU79</xm:f>
              <xm:sqref>L79</xm:sqref>
            </x14:sparkline>
            <x14:sparkline>
              <xm:f>Daily!BN80:DU80</xm:f>
              <xm:sqref>L80</xm:sqref>
            </x14:sparkline>
            <x14:sparkline>
              <xm:f>Daily!BN81:DU81</xm:f>
              <xm:sqref>L81</xm:sqref>
            </x14:sparkline>
            <x14:sparkline>
              <xm:f>Daily!BN82:DU82</xm:f>
              <xm:sqref>L82</xm:sqref>
            </x14:sparkline>
            <x14:sparkline>
              <xm:f>Daily!BN83:DU83</xm:f>
              <xm:sqref>L83</xm:sqref>
            </x14:sparkline>
            <x14:sparkline>
              <xm:f>Daily!BN84:DU84</xm:f>
              <xm:sqref>L84</xm:sqref>
            </x14:sparkline>
            <x14:sparkline>
              <xm:f>Daily!BN85:DU85</xm:f>
              <xm:sqref>L85</xm:sqref>
            </x14:sparkline>
            <x14:sparkline>
              <xm:f>Daily!BN86:DU86</xm:f>
              <xm:sqref>L86</xm:sqref>
            </x14:sparkline>
            <x14:sparkline>
              <xm:f>Daily!BN87:DU87</xm:f>
              <xm:sqref>L87</xm:sqref>
            </x14:sparkline>
            <x14:sparkline>
              <xm:f>Daily!BN88:DU88</xm:f>
              <xm:sqref>L88</xm:sqref>
            </x14:sparkline>
            <x14:sparkline>
              <xm:f>Daily!BN89:DU89</xm:f>
              <xm:sqref>L89</xm:sqref>
            </x14:sparkline>
          </x14:sparklines>
        </x14:sparklineGroup>
        <x14:sparklineGroup displayEmptyCellsAs="gap" displayHidden="1" xr2:uid="{00000000-0003-0000-0000-000008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T108</xm:sqref>
            </x14:sparkline>
          </x14:sparklines>
        </x14:sparklineGroup>
        <x14:sparklineGroup displayEmptyCellsAs="gap" displayHidden="1" xr2:uid="{00000000-0003-0000-0000-000009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L108</xm:sqref>
            </x14:sparkline>
          </x14:sparklines>
        </x14:sparklineGroup>
        <x14:sparklineGroup displayEmptyCellsAs="gap" displayHidden="1" xr2:uid="{00000000-0003-0000-0000-00000D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AB133</xm:sqref>
            </x14:sparkline>
          </x14:sparklines>
        </x14:sparklineGroup>
        <x14:sparklineGroup displayEmptyCellsAs="gap" displayHidden="1" xr2:uid="{00000000-0003-0000-0000-00000E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T133</xm:sqref>
            </x14:sparkline>
          </x14:sparklines>
        </x14:sparklineGroup>
        <x14:sparklineGroup displayEmptyCellsAs="gap" displayHidden="1" xr2:uid="{00000000-0003-0000-0000-00000F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L133</xm:sqref>
            </x14:sparkline>
          </x14:sparklines>
        </x14:sparklineGroup>
        <x14:sparklineGroup displayEmptyCellsAs="gap" displayHidden="1" xr2:uid="{00000000-0003-0000-0000-000034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AB99</xm:sqref>
            </x14:sparkline>
          </x14:sparklines>
        </x14:sparklineGroup>
        <x14:sparklineGroup displayEmptyCellsAs="gap" displayHidden="1" xr2:uid="{00000000-0003-0000-0000-000033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T99</xm:sqref>
            </x14:sparkline>
          </x14:sparklines>
        </x14:sparklineGroup>
        <x14:sparklineGroup displayEmptyCellsAs="gap" displayHidden="1" xr2:uid="{00000000-0003-0000-0000-000032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L99</xm:sqref>
            </x14:sparkline>
          </x14:sparklines>
        </x14:sparklineGroup>
        <x14:sparklineGroup displayEmptyCellsAs="gap" displayHidden="1" xr2:uid="{00000000-0003-0000-0000-00001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L120</xm:sqref>
            </x14:sparkline>
          </x14:sparklines>
        </x14:sparklineGroup>
        <x14:sparklineGroup displayEmptyCellsAs="gap" displayHidden="1" xr2:uid="{00000000-0003-0000-0000-000011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T120</xm:sqref>
            </x14:sparkline>
          </x14:sparklines>
        </x14:sparklineGroup>
        <x14:sparklineGroup displayEmptyCellsAs="gap" displayHidden="1" xr2:uid="{A3C4EE5C-CC84-411E-932F-213BB3E74A7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Daily!FM36:HT36</xm:f>
              <xm:sqref>T36</xm:sqref>
            </x14:sparkline>
            <x14:sparkline>
              <xm:f>Daily!FM37:HT37</xm:f>
              <xm:sqref>T37</xm:sqref>
            </x14:sparkline>
            <x14:sparkline>
              <xm:f>Daily!FM38:HT38</xm:f>
              <xm:sqref>T38</xm:sqref>
            </x14:sparkline>
            <x14:sparkline>
              <xm:f>Daily!FM39:HT39</xm:f>
              <xm:sqref>T39</xm:sqref>
            </x14:sparkline>
            <x14:sparkline>
              <xm:f>Daily!FM40:HT40</xm:f>
              <xm:sqref>T40</xm:sqref>
            </x14:sparkline>
            <x14:sparkline>
              <xm:f>Daily!FM41:HT41</xm:f>
              <xm:sqref>T41</xm:sqref>
            </x14:sparkline>
            <x14:sparkline>
              <xm:f>Daily!FM42:HT42</xm:f>
              <xm:sqref>T42</xm:sqref>
            </x14:sparkline>
            <x14:sparkline>
              <xm:f>Daily!FM43:HT43</xm:f>
              <xm:sqref>T43</xm:sqref>
            </x14:sparkline>
            <x14:sparkline>
              <xm:f>Daily!FM44:HT44</xm:f>
              <xm:sqref>T44</xm:sqref>
            </x14:sparkline>
            <x14:sparkline>
              <xm:f>Daily!FM45:HT45</xm:f>
              <xm:sqref>T45</xm:sqref>
            </x14:sparkline>
            <x14:sparkline>
              <xm:f>Daily!FM46:HT46</xm:f>
              <xm:sqref>T46</xm:sqref>
            </x14:sparkline>
            <x14:sparkline>
              <xm:f>Daily!FM47:HT47</xm:f>
              <xm:sqref>T47</xm:sqref>
            </x14:sparkline>
            <x14:sparkline>
              <xm:f>Daily!FM48:HT48</xm:f>
              <xm:sqref>T48</xm:sqref>
            </x14:sparkline>
            <x14:sparkline>
              <xm:f>Daily!FM49:HT49</xm:f>
              <xm:sqref>T49</xm:sqref>
            </x14:sparkline>
            <x14:sparkline>
              <xm:f>Daily!FM50:HT50</xm:f>
              <xm:sqref>T50</xm:sqref>
            </x14:sparkline>
            <x14:sparkline>
              <xm:f>Daily!FM51:HT51</xm:f>
              <xm:sqref>T51</xm:sqref>
            </x14:sparkline>
            <x14:sparkline>
              <xm:f>Daily!FM52:HT52</xm:f>
              <xm:sqref>T52</xm:sqref>
            </x14:sparkline>
            <x14:sparkline>
              <xm:f>Daily!FM53:HT53</xm:f>
              <xm:sqref>T53</xm:sqref>
            </x14:sparkline>
            <x14:sparkline>
              <xm:f>Daily!FM54:HT54</xm:f>
              <xm:sqref>T54</xm:sqref>
            </x14:sparkline>
          </x14:sparklines>
        </x14:sparklineGroup>
        <x14:sparklineGroup displayEmptyCellsAs="gap" displayHidden="1" xr2:uid="{00000000-0003-0000-0000-00002D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Daily!BN91:DU91</xm:f>
              <xm:sqref>L91</xm:sqref>
            </x14:sparkline>
            <x14:sparkline>
              <xm:f>Daily!BN92:DU92</xm:f>
              <xm:sqref>L92</xm:sqref>
            </x14:sparkline>
            <x14:sparkline>
              <xm:f>Daily!BN93:DU93</xm:f>
              <xm:sqref>L93</xm:sqref>
            </x14:sparkline>
            <x14:sparkline>
              <xm:f>Daily!BN94:DU94</xm:f>
              <xm:sqref>L94</xm:sqref>
            </x14:sparkline>
            <x14:sparkline>
              <xm:f>Daily!BN95:DU95</xm:f>
              <xm:sqref>L95</xm:sqref>
            </x14:sparkline>
            <x14:sparkline>
              <xm:f>Daily!BN96:DU96</xm:f>
              <xm:sqref>L96</xm:sqref>
            </x14:sparkline>
            <x14:sparkline>
              <xm:f>Daily!BN97:DU97</xm:f>
              <xm:sqref>L97</xm:sqref>
            </x14:sparkline>
            <x14:sparkline>
              <xm:f>Daily!BN98:DU98</xm:f>
              <xm:sqref>L98</xm:sqref>
            </x14:sparkline>
          </x14:sparklines>
        </x14:sparklineGroup>
        <x14:sparklineGroup displayEmptyCellsAs="gap" displayHidden="1" xr2:uid="{DC327D6E-6F8C-4EF6-84F9-7F95EDA7601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Daily!JL302:LS302</xm:f>
              <xm:sqref>AB190</xm:sqref>
            </x14:sparkline>
          </x14:sparklines>
        </x14:sparklineGroup>
        <x14:sparklineGroup displayEmptyCellsAs="gap" displayHidden="1" xr2:uid="{8EDF9F19-17A9-4C0C-B1FD-DC3EDD91E60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Daily!JL198:LS198</xm:f>
              <xm:sqref>AB198</xm:sqref>
            </x14:sparkline>
            <x14:sparkline>
              <xm:f>Daily!JL199:LS199</xm:f>
              <xm:sqref>AB199</xm:sqref>
            </x14:sparkline>
            <x14:sparkline>
              <xm:f>Daily!JL200:LS200</xm:f>
              <xm:sqref>AB200</xm:sqref>
            </x14:sparkline>
            <x14:sparkline>
              <xm:f>Daily!JL201:LS201</xm:f>
              <xm:sqref>AB201</xm:sqref>
            </x14:sparkline>
            <x14:sparkline>
              <xm:f>Daily!JL202:LS202</xm:f>
              <xm:sqref>AB202</xm:sqref>
            </x14:sparkline>
            <x14:sparkline>
              <xm:f>Daily!JL203:LS203</xm:f>
              <xm:sqref>AB203</xm:sqref>
            </x14:sparkline>
            <x14:sparkline>
              <xm:f>Daily!JL204:LS204</xm:f>
              <xm:sqref>AB204</xm:sqref>
            </x14:sparkline>
            <x14:sparkline>
              <xm:f>Daily!JL205:LS205</xm:f>
              <xm:sqref>AB205</xm:sqref>
            </x14:sparkline>
            <x14:sparkline>
              <xm:f>Daily!JL206:LS206</xm:f>
              <xm:sqref>AB206</xm:sqref>
            </x14:sparkline>
            <x14:sparkline>
              <xm:f>Daily!JL207:LS207</xm:f>
              <xm:sqref>AB207</xm:sqref>
            </x14:sparkline>
            <x14:sparkline>
              <xm:f>Daily!JL208:LS208</xm:f>
              <xm:sqref>AB208</xm:sqref>
            </x14:sparkline>
            <x14:sparkline>
              <xm:f>Daily!JL209:LS209</xm:f>
              <xm:sqref>AB209</xm:sqref>
            </x14:sparkline>
            <x14:sparkline>
              <xm:f>Daily!JL210:LS210</xm:f>
              <xm:sqref>AB210</xm:sqref>
            </x14:sparkline>
          </x14:sparklines>
        </x14:sparklineGroup>
        <x14:sparklineGroup displayEmptyCellsAs="gap" displayHidden="1" xr2:uid="{070E19F6-16E8-46CC-AD36-A47A7FA1AF6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Daily!JL156:LS156</xm:f>
              <xm:sqref>AB156</xm:sqref>
            </x14:sparkline>
            <x14:sparkline>
              <xm:f>Daily!JL157:LS157</xm:f>
              <xm:sqref>AB157</xm:sqref>
            </x14:sparkline>
            <x14:sparkline>
              <xm:f>Daily!JL158:LS158</xm:f>
              <xm:sqref>AB158</xm:sqref>
            </x14:sparkline>
            <x14:sparkline>
              <xm:f>Daily!JL159:LS159</xm:f>
              <xm:sqref>AB159</xm:sqref>
            </x14:sparkline>
            <x14:sparkline>
              <xm:f>Daily!JL160:LS160</xm:f>
              <xm:sqref>AB160</xm:sqref>
            </x14:sparkline>
            <x14:sparkline>
              <xm:f>Daily!JL161:LS161</xm:f>
              <xm:sqref>AB161</xm:sqref>
            </x14:sparkline>
            <x14:sparkline>
              <xm:f>Daily!JL162:LS162</xm:f>
              <xm:sqref>AB162</xm:sqref>
            </x14:sparkline>
            <x14:sparkline>
              <xm:f>Daily!JL163:LS163</xm:f>
              <xm:sqref>AB163</xm:sqref>
            </x14:sparkline>
            <x14:sparkline>
              <xm:f>Daily!JL164:LS164</xm:f>
              <xm:sqref>AB164</xm:sqref>
            </x14:sparkline>
            <x14:sparkline>
              <xm:f>Daily!JL165:LS165</xm:f>
              <xm:sqref>AB165</xm:sqref>
            </x14:sparkline>
            <x14:sparkline>
              <xm:f>Daily!JL166:LS166</xm:f>
              <xm:sqref>AB166</xm:sqref>
            </x14:sparkline>
          </x14:sparklines>
        </x14:sparklineGroup>
        <x14:sparklineGroup displayEmptyCellsAs="gap" displayHidden="1" xr2:uid="{D9272BAE-5EBA-4E38-8B66-C6929261F76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Daily!BN309:DU309</xm:f>
              <xm:sqref>L197</xm:sqref>
            </x14:sparkline>
          </x14:sparklines>
        </x14:sparklineGroup>
        <x14:sparklineGroup displayEmptyCellsAs="gap" displayHidden="1" xr2:uid="{A49B4EBF-8BF6-47B0-89B8-605D7AEC61E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L167</xm:sqref>
            </x14:sparkline>
          </x14:sparklines>
        </x14:sparklineGroup>
        <x14:sparklineGroup displayEmptyCellsAs="gap" displayHidden="1" xr2:uid="{F7161AB6-7125-4547-AF1E-B9566E5E375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Daily!BN11:DU11</xm:f>
              <xm:sqref>L11</xm:sqref>
            </x14:sparkline>
            <x14:sparkline>
              <xm:f>Daily!BN12:DU12</xm:f>
              <xm:sqref>L12</xm:sqref>
            </x14:sparkline>
            <x14:sparkline>
              <xm:f>Daily!BN13:DU13</xm:f>
              <xm:sqref>L13</xm:sqref>
            </x14:sparkline>
            <x14:sparkline>
              <xm:f>Daily!BN14:DU14</xm:f>
              <xm:sqref>L14</xm:sqref>
            </x14:sparkline>
            <x14:sparkline>
              <xm:f>Daily!BN15:DU15</xm:f>
              <xm:sqref>L15</xm:sqref>
            </x14:sparkline>
            <x14:sparkline>
              <xm:f>Daily!BN16:DU16</xm:f>
              <xm:sqref>L16</xm:sqref>
            </x14:sparkline>
            <x14:sparkline>
              <xm:f>Daily!BN17:DU17</xm:f>
              <xm:sqref>L17</xm:sqref>
            </x14:sparkline>
            <x14:sparkline>
              <xm:f>Daily!BN18:DU18</xm:f>
              <xm:sqref>L18</xm:sqref>
            </x14:sparkline>
            <x14:sparkline>
              <xm:f>Daily!BN19:DU19</xm:f>
              <xm:sqref>L19</xm:sqref>
            </x14:sparkline>
            <x14:sparkline>
              <xm:f>Daily!BN20:DU20</xm:f>
              <xm:sqref>L20</xm:sqref>
            </x14:sparkline>
            <x14:sparkline>
              <xm:f>Daily!BN21:DU21</xm:f>
              <xm:sqref>L21</xm:sqref>
            </x14:sparkline>
            <x14:sparkline>
              <xm:f>Daily!BN22:DU22</xm:f>
              <xm:sqref>L22</xm:sqref>
            </x14:sparkline>
            <x14:sparkline>
              <xm:f>Daily!BN23:DU23</xm:f>
              <xm:sqref>L23</xm:sqref>
            </x14:sparkline>
            <x14:sparkline>
              <xm:f>Daily!BN24:DU24</xm:f>
              <xm:sqref>L24</xm:sqref>
            </x14:sparkline>
            <x14:sparkline>
              <xm:f>Daily!BN25:DU25</xm:f>
              <xm:sqref>L25</xm:sqref>
            </x14:sparkline>
          </x14:sparklines>
        </x14:sparklineGroup>
        <x14:sparklineGroup displayEmptyCellsAs="gap" displayHidden="1" xr2:uid="{56C6CAE0-17E7-4B8B-B9C4-E167F3191B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Daily!FM198:HT198</xm:f>
              <xm:sqref>T198</xm:sqref>
            </x14:sparkline>
            <x14:sparkline>
              <xm:f>Daily!FM199:HT199</xm:f>
              <xm:sqref>T199</xm:sqref>
            </x14:sparkline>
            <x14:sparkline>
              <xm:f>Daily!FM200:HT200</xm:f>
              <xm:sqref>T200</xm:sqref>
            </x14:sparkline>
            <x14:sparkline>
              <xm:f>Daily!FM201:HT201</xm:f>
              <xm:sqref>T201</xm:sqref>
            </x14:sparkline>
            <x14:sparkline>
              <xm:f>Daily!FM202:HT202</xm:f>
              <xm:sqref>T202</xm:sqref>
            </x14:sparkline>
            <x14:sparkline>
              <xm:f>Daily!FM203:HT203</xm:f>
              <xm:sqref>T203</xm:sqref>
            </x14:sparkline>
            <x14:sparkline>
              <xm:f>Daily!FM204:HT204</xm:f>
              <xm:sqref>T204</xm:sqref>
            </x14:sparkline>
            <x14:sparkline>
              <xm:f>Daily!FM205:HT205</xm:f>
              <xm:sqref>T205</xm:sqref>
            </x14:sparkline>
            <x14:sparkline>
              <xm:f>Daily!FM206:HT206</xm:f>
              <xm:sqref>T206</xm:sqref>
            </x14:sparkline>
            <x14:sparkline>
              <xm:f>Daily!FM207:HT207</xm:f>
              <xm:sqref>T207</xm:sqref>
            </x14:sparkline>
            <x14:sparkline>
              <xm:f>Daily!FM208:HT208</xm:f>
              <xm:sqref>T208</xm:sqref>
            </x14:sparkline>
            <x14:sparkline>
              <xm:f>Daily!FM209:HT209</xm:f>
              <xm:sqref>T209</xm:sqref>
            </x14:sparkline>
            <x14:sparkline>
              <xm:f>Daily!FM210:HT210</xm:f>
              <xm:sqref>T210</xm:sqref>
            </x14:sparkline>
          </x14:sparklines>
        </x14:sparklineGroup>
        <x14:sparklineGroup displayEmptyCellsAs="gap" displayHidden="1" xr2:uid="{57DC8B96-F906-47A0-9D5A-8FB2ACBD464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Daily!FM274:HT274</xm:f>
              <xm:sqref>T211</xm:sqref>
            </x14:sparkline>
          </x14:sparklines>
        </x14:sparklineGroup>
        <x14:sparklineGroup displayEmptyCellsAs="gap" displayHidden="1" xr2:uid="{F5215D4D-2CF7-4978-BC54-3EB9CA1D701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Daily!BN198:DU198</xm:f>
              <xm:sqref>L198</xm:sqref>
            </x14:sparkline>
            <x14:sparkline>
              <xm:f>Daily!BN199:DU199</xm:f>
              <xm:sqref>L199</xm:sqref>
            </x14:sparkline>
            <x14:sparkline>
              <xm:f>Daily!BN200:DU200</xm:f>
              <xm:sqref>L200</xm:sqref>
            </x14:sparkline>
            <x14:sparkline>
              <xm:f>Daily!BN201:DU201</xm:f>
              <xm:sqref>L201</xm:sqref>
            </x14:sparkline>
            <x14:sparkline>
              <xm:f>Daily!BN202:DU202</xm:f>
              <xm:sqref>L202</xm:sqref>
            </x14:sparkline>
            <x14:sparkline>
              <xm:f>Daily!BN203:DU203</xm:f>
              <xm:sqref>L203</xm:sqref>
            </x14:sparkline>
            <x14:sparkline>
              <xm:f>Daily!BN204:DU204</xm:f>
              <xm:sqref>L204</xm:sqref>
            </x14:sparkline>
            <x14:sparkline>
              <xm:f>Daily!BN205:DU205</xm:f>
              <xm:sqref>L205</xm:sqref>
            </x14:sparkline>
            <x14:sparkline>
              <xm:f>Daily!BN206:DU206</xm:f>
              <xm:sqref>L206</xm:sqref>
            </x14:sparkline>
            <x14:sparkline>
              <xm:f>Daily!BN207:DU207</xm:f>
              <xm:sqref>L207</xm:sqref>
            </x14:sparkline>
            <x14:sparkline>
              <xm:f>Daily!BN208:DU208</xm:f>
              <xm:sqref>L208</xm:sqref>
            </x14:sparkline>
            <x14:sparkline>
              <xm:f>Daily!BN209:DU209</xm:f>
              <xm:sqref>L209</xm:sqref>
            </x14:sparkline>
            <x14:sparkline>
              <xm:f>Daily!BN210:DU210</xm:f>
              <xm:sqref>L210</xm:sqref>
            </x14:sparkline>
          </x14:sparklines>
        </x14:sparklineGroup>
        <x14:sparklineGroup displayEmptyCellsAs="gap" displayHidden="1" xr2:uid="{4E729BBC-42CA-4DAF-88AC-838CB08F8F6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Daily!BN36:DU36</xm:f>
              <xm:sqref>L36</xm:sqref>
            </x14:sparkline>
            <x14:sparkline>
              <xm:f>Daily!BN37:DU37</xm:f>
              <xm:sqref>L37</xm:sqref>
            </x14:sparkline>
            <x14:sparkline>
              <xm:f>Daily!BN38:DU38</xm:f>
              <xm:sqref>L38</xm:sqref>
            </x14:sparkline>
            <x14:sparkline>
              <xm:f>Daily!BN39:DU39</xm:f>
              <xm:sqref>L39</xm:sqref>
            </x14:sparkline>
            <x14:sparkline>
              <xm:f>Daily!BN40:DU40</xm:f>
              <xm:sqref>L40</xm:sqref>
            </x14:sparkline>
            <x14:sparkline>
              <xm:f>Daily!BN41:DU41</xm:f>
              <xm:sqref>L41</xm:sqref>
            </x14:sparkline>
            <x14:sparkline>
              <xm:f>Daily!BN42:DU42</xm:f>
              <xm:sqref>L42</xm:sqref>
            </x14:sparkline>
            <x14:sparkline>
              <xm:f>Daily!BN43:DU43</xm:f>
              <xm:sqref>L43</xm:sqref>
            </x14:sparkline>
            <x14:sparkline>
              <xm:f>Daily!BN44:DU44</xm:f>
              <xm:sqref>L44</xm:sqref>
            </x14:sparkline>
            <x14:sparkline>
              <xm:f>Daily!BN45:DU45</xm:f>
              <xm:sqref>L45</xm:sqref>
            </x14:sparkline>
            <x14:sparkline>
              <xm:f>Daily!BN46:DU46</xm:f>
              <xm:sqref>L46</xm:sqref>
            </x14:sparkline>
            <x14:sparkline>
              <xm:f>Daily!BN47:DU47</xm:f>
              <xm:sqref>L47</xm:sqref>
            </x14:sparkline>
            <x14:sparkline>
              <xm:f>Daily!BN48:DU48</xm:f>
              <xm:sqref>L48</xm:sqref>
            </x14:sparkline>
            <x14:sparkline>
              <xm:f>Daily!BN49:DU49</xm:f>
              <xm:sqref>L49</xm:sqref>
            </x14:sparkline>
            <x14:sparkline>
              <xm:f>Daily!BN50:DU50</xm:f>
              <xm:sqref>L50</xm:sqref>
            </x14:sparkline>
            <x14:sparkline>
              <xm:f>Daily!BN51:DU51</xm:f>
              <xm:sqref>L51</xm:sqref>
            </x14:sparkline>
            <x14:sparkline>
              <xm:f>Daily!BN52:DU52</xm:f>
              <xm:sqref>L52</xm:sqref>
            </x14:sparkline>
            <x14:sparkline>
              <xm:f>Daily!BN53:DU53</xm:f>
              <xm:sqref>L53</xm:sqref>
            </x14:sparkline>
            <x14:sparkline>
              <xm:f>Daily!BN54:DU54</xm:f>
              <xm:sqref>L54</xm:sqref>
            </x14:sparkline>
          </x14:sparklines>
        </x14:sparklineGroup>
        <x14:sparklineGroup displayEmptyCellsAs="gap" displayHidden="1" xr2:uid="{2BA3B7C5-9FBF-42A6-9FCC-2649B4EC206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Daily!BN265:DU265</xm:f>
              <xm:sqref>L141</xm:sqref>
            </x14:sparkline>
          </x14:sparklines>
        </x14:sparklineGroup>
        <x14:sparklineGroup displayEmptyCellsAs="gap" displayHidden="1" xr2:uid="{D56B06D7-53AD-4B87-BDD3-9294EEF415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AB167</xm:sqref>
            </x14:sparkline>
          </x14:sparklines>
        </x14:sparklineGroup>
        <x14:sparklineGroup displayEmptyCellsAs="gap" displayHidden="1" xr2:uid="{D6E634FB-40AA-488C-8D87-2145AD08019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Daily!BN156:DU156</xm:f>
              <xm:sqref>L156</xm:sqref>
            </x14:sparkline>
            <x14:sparkline>
              <xm:f>Daily!BN157:DU157</xm:f>
              <xm:sqref>L157</xm:sqref>
            </x14:sparkline>
            <x14:sparkline>
              <xm:f>Daily!BN158:DU158</xm:f>
              <xm:sqref>L158</xm:sqref>
            </x14:sparkline>
            <x14:sparkline>
              <xm:f>Daily!BN159:DU159</xm:f>
              <xm:sqref>L159</xm:sqref>
            </x14:sparkline>
            <x14:sparkline>
              <xm:f>Daily!BN160:DU160</xm:f>
              <xm:sqref>L160</xm:sqref>
            </x14:sparkline>
            <x14:sparkline>
              <xm:f>Daily!BN161:DU161</xm:f>
              <xm:sqref>L161</xm:sqref>
            </x14:sparkline>
            <x14:sparkline>
              <xm:f>Daily!BN162:DU162</xm:f>
              <xm:sqref>L162</xm:sqref>
            </x14:sparkline>
            <x14:sparkline>
              <xm:f>Daily!BN163:DU163</xm:f>
              <xm:sqref>L163</xm:sqref>
            </x14:sparkline>
            <x14:sparkline>
              <xm:f>Daily!BN164:DU164</xm:f>
              <xm:sqref>L164</xm:sqref>
            </x14:sparkline>
            <x14:sparkline>
              <xm:f>Daily!BN165:DU165</xm:f>
              <xm:sqref>L165</xm:sqref>
            </x14:sparkline>
            <x14:sparkline>
              <xm:f>Daily!BN166:DU166</xm:f>
              <xm:sqref>L166</xm:sqref>
            </x14:sparkline>
          </x14:sparklines>
        </x14:sparklineGroup>
        <x14:sparklineGroup displayEmptyCellsAs="gap" displayHidden="1" xr2:uid="{00000000-0003-0000-0000-000019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AB71</xm:sqref>
            </x14:sparkline>
          </x14:sparklines>
        </x14:sparklineGroup>
        <x14:sparklineGroup displayEmptyCellsAs="gap" displayHidden="1" xr2:uid="{00000000-0003-0000-0000-00001A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L71</xm:sqref>
            </x14:sparkline>
          </x14:sparklines>
        </x14:sparklineGroup>
        <x14:sparklineGroup displayEmptyCellsAs="gap" displayHidden="1" xr2:uid="{4BFBD2CF-2BB9-4FBD-BB40-CDA537A2A03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Daily!FM156:HT156</xm:f>
              <xm:sqref>T156</xm:sqref>
            </x14:sparkline>
            <x14:sparkline>
              <xm:f>Daily!FM157:HT157</xm:f>
              <xm:sqref>T157</xm:sqref>
            </x14:sparkline>
            <x14:sparkline>
              <xm:f>Daily!FM158:HT158</xm:f>
              <xm:sqref>T158</xm:sqref>
            </x14:sparkline>
            <x14:sparkline>
              <xm:f>Daily!FM159:HT159</xm:f>
              <xm:sqref>T159</xm:sqref>
            </x14:sparkline>
            <x14:sparkline>
              <xm:f>Daily!FM160:HT160</xm:f>
              <xm:sqref>T160</xm:sqref>
            </x14:sparkline>
            <x14:sparkline>
              <xm:f>Daily!FM161:HT161</xm:f>
              <xm:sqref>T161</xm:sqref>
            </x14:sparkline>
            <x14:sparkline>
              <xm:f>Daily!FM162:HT162</xm:f>
              <xm:sqref>T162</xm:sqref>
            </x14:sparkline>
            <x14:sparkline>
              <xm:f>Daily!FM163:HT163</xm:f>
              <xm:sqref>T163</xm:sqref>
            </x14:sparkline>
            <x14:sparkline>
              <xm:f>Daily!FM164:HT164</xm:f>
              <xm:sqref>T164</xm:sqref>
            </x14:sparkline>
            <x14:sparkline>
              <xm:f>Daily!FM165:HT165</xm:f>
              <xm:sqref>T165</xm:sqref>
            </x14:sparkline>
            <x14:sparkline>
              <xm:f>Daily!FM166:HT166</xm:f>
              <xm:sqref>T166</xm:sqref>
            </x14:sparkline>
          </x14:sparklines>
        </x14:sparklineGroup>
        <x14:sparklineGroup displayEmptyCellsAs="gap" displayHidden="1" xr2:uid="{734B2B81-617B-4579-BCFC-BD24F8ACCE4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Daily!JL56:LS56</xm:f>
              <xm:sqref>AB56</xm:sqref>
            </x14:sparkline>
            <x14:sparkline>
              <xm:f>Daily!JL57:LS57</xm:f>
              <xm:sqref>AB57</xm:sqref>
            </x14:sparkline>
            <x14:sparkline>
              <xm:f>Daily!JL58:LS58</xm:f>
              <xm:sqref>AB58</xm:sqref>
            </x14:sparkline>
            <x14:sparkline>
              <xm:f>Daily!JL59:LS59</xm:f>
              <xm:sqref>AB59</xm:sqref>
            </x14:sparkline>
            <x14:sparkline>
              <xm:f>Daily!JL60:LS60</xm:f>
              <xm:sqref>AB60</xm:sqref>
            </x14:sparkline>
            <x14:sparkline>
              <xm:f>Daily!JL61:LS61</xm:f>
              <xm:sqref>AB61</xm:sqref>
            </x14:sparkline>
            <x14:sparkline>
              <xm:f>Daily!JL62:LS62</xm:f>
              <xm:sqref>AB62</xm:sqref>
            </x14:sparkline>
            <x14:sparkline>
              <xm:f>Daily!JL63:LS63</xm:f>
              <xm:sqref>AB63</xm:sqref>
            </x14:sparkline>
            <x14:sparkline>
              <xm:f>Daily!JL64:LS64</xm:f>
              <xm:sqref>AB64</xm:sqref>
            </x14:sparkline>
            <x14:sparkline>
              <xm:f>Daily!JL65:LS65</xm:f>
              <xm:sqref>AB65</xm:sqref>
            </x14:sparkline>
            <x14:sparkline>
              <xm:f>Daily!JL66:LS66</xm:f>
              <xm:sqref>AB66</xm:sqref>
            </x14:sparkline>
            <x14:sparkline>
              <xm:f>Daily!JL67:LS67</xm:f>
              <xm:sqref>AB67</xm:sqref>
            </x14:sparkline>
            <x14:sparkline>
              <xm:f>Daily!JL68:LS68</xm:f>
              <xm:sqref>AB68</xm:sqref>
            </x14:sparkline>
            <x14:sparkline>
              <xm:f>Daily!JL69:LS69</xm:f>
              <xm:sqref>AB69</xm:sqref>
            </x14:sparkline>
            <x14:sparkline>
              <xm:f>Daily!JL70:LS70</xm:f>
              <xm:sqref>AB70</xm:sqref>
            </x14:sparkline>
          </x14:sparklines>
        </x14:sparklineGroup>
        <x14:sparklineGroup displayEmptyCellsAs="gap" displayHidden="1" xr2:uid="{86B3AFAB-FA39-41F6-8F4A-D848E8CBBFB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Daily!FM56:HT56</xm:f>
              <xm:sqref>T56</xm:sqref>
            </x14:sparkline>
            <x14:sparkline>
              <xm:f>Daily!FM57:HT57</xm:f>
              <xm:sqref>T57</xm:sqref>
            </x14:sparkline>
            <x14:sparkline>
              <xm:f>Daily!FM58:HT58</xm:f>
              <xm:sqref>T58</xm:sqref>
            </x14:sparkline>
            <x14:sparkline>
              <xm:f>Daily!FM59:HT59</xm:f>
              <xm:sqref>T59</xm:sqref>
            </x14:sparkline>
            <x14:sparkline>
              <xm:f>Daily!FM60:HT60</xm:f>
              <xm:sqref>T60</xm:sqref>
            </x14:sparkline>
            <x14:sparkline>
              <xm:f>Daily!FM61:HT61</xm:f>
              <xm:sqref>T61</xm:sqref>
            </x14:sparkline>
            <x14:sparkline>
              <xm:f>Daily!FM62:HT62</xm:f>
              <xm:sqref>T62</xm:sqref>
            </x14:sparkline>
            <x14:sparkline>
              <xm:f>Daily!FM63:HT63</xm:f>
              <xm:sqref>T63</xm:sqref>
            </x14:sparkline>
            <x14:sparkline>
              <xm:f>Daily!FM64:HT64</xm:f>
              <xm:sqref>T64</xm:sqref>
            </x14:sparkline>
            <x14:sparkline>
              <xm:f>Daily!FM65:HT65</xm:f>
              <xm:sqref>T65</xm:sqref>
            </x14:sparkline>
            <x14:sparkline>
              <xm:f>Daily!FM66:HT66</xm:f>
              <xm:sqref>T66</xm:sqref>
            </x14:sparkline>
            <x14:sparkline>
              <xm:f>Daily!FM67:HT67</xm:f>
              <xm:sqref>T67</xm:sqref>
            </x14:sparkline>
            <x14:sparkline>
              <xm:f>Daily!FM68:HT68</xm:f>
              <xm:sqref>T68</xm:sqref>
            </x14:sparkline>
            <x14:sparkline>
              <xm:f>Daily!FM69:HT69</xm:f>
              <xm:sqref>T69</xm:sqref>
            </x14:sparkline>
            <x14:sparkline>
              <xm:f>Daily!FM70:HT70</xm:f>
              <xm:sqref>T70</xm:sqref>
            </x14:sparkline>
          </x14:sparklines>
        </x14:sparklineGroup>
        <x14:sparklineGroup displayEmptyCellsAs="gap" displayHidden="1" xr2:uid="{00000000-0003-0000-0000-00002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Daily!JL27:LS27</xm:f>
              <xm:sqref>AB27</xm:sqref>
            </x14:sparkline>
            <x14:sparkline>
              <xm:f>Daily!JL28:LS28</xm:f>
              <xm:sqref>AB28</xm:sqref>
            </x14:sparkline>
            <x14:sparkline>
              <xm:f>Daily!JL29:LS29</xm:f>
              <xm:sqref>AB29</xm:sqref>
            </x14:sparkline>
            <x14:sparkline>
              <xm:f>Daily!JL30:LS30</xm:f>
              <xm:sqref>AB30</xm:sqref>
            </x14:sparkline>
            <x14:sparkline>
              <xm:f>Daily!JL31:LS31</xm:f>
              <xm:sqref>AB31</xm:sqref>
            </x14:sparkline>
            <x14:sparkline>
              <xm:f>Daily!JL32:LS32</xm:f>
              <xm:sqref>AB32</xm:sqref>
            </x14:sparkline>
            <x14:sparkline>
              <xm:f>Daily!JL33:LS33</xm:f>
              <xm:sqref>AB33</xm:sqref>
            </x14:sparkline>
            <x14:sparkline>
              <xm:f>Daily!JL34:LS34</xm:f>
              <xm:sqref>AB34</xm:sqref>
            </x14:sparkline>
          </x14:sparklines>
        </x14:sparklineGroup>
        <x14:sparklineGroup displayEmptyCellsAs="gap" displayHidden="1" xr2:uid="{00000000-0003-0000-0000-00001F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L35</xm:sqref>
            </x14:sparkline>
          </x14:sparklines>
        </x14:sparklineGroup>
        <x14:sparklineGroup displayEmptyCellsAs="gap" displayHidden="1" xr2:uid="{00000000-0003-0000-0000-000021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T35</xm:sqref>
            </x14:sparkline>
          </x14:sparklines>
        </x14:sparklineGroup>
        <x14:sparklineGroup displayEmptyCellsAs="gap" displayHidden="1" xr2:uid="{57519CC2-D709-48F8-84CC-045912AACF2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Daily!FM265:HT265</xm:f>
              <xm:sqref>T141</xm:sqref>
            </x14:sparkline>
          </x14:sparklines>
        </x14:sparklineGroup>
        <x14:sparklineGroup displayEmptyCellsAs="gap" displayHidden="1" xr2:uid="{00000000-0003-0000-0000-00001E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Daily!FM27:HT27</xm:f>
              <xm:sqref>T27</xm:sqref>
            </x14:sparkline>
            <x14:sparkline>
              <xm:f>Daily!FM28:HT28</xm:f>
              <xm:sqref>T28</xm:sqref>
            </x14:sparkline>
            <x14:sparkline>
              <xm:f>Daily!FM29:HT29</xm:f>
              <xm:sqref>T29</xm:sqref>
            </x14:sparkline>
            <x14:sparkline>
              <xm:f>Daily!FM30:HT30</xm:f>
              <xm:sqref>T30</xm:sqref>
            </x14:sparkline>
            <x14:sparkline>
              <xm:f>Daily!FM31:HT31</xm:f>
              <xm:sqref>T31</xm:sqref>
            </x14:sparkline>
            <x14:sparkline>
              <xm:f>Daily!FM32:HT32</xm:f>
              <xm:sqref>T32</xm:sqref>
            </x14:sparkline>
            <x14:sparkline>
              <xm:f>Daily!FM33:HT33</xm:f>
              <xm:sqref>T33</xm:sqref>
            </x14:sparkline>
            <x14:sparkline>
              <xm:f>Daily!FM34:HT34</xm:f>
              <xm:sqref>T34</xm:sqref>
            </x14:sparkline>
          </x14:sparklines>
        </x14:sparklineGroup>
        <x14:sparklineGroup displayEmptyCellsAs="gap" displayHidden="1" xr2:uid="{2AE7D0A8-18CB-4E08-A512-EE46821B99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Daily!BN168:DU168</xm:f>
              <xm:sqref>L168</xm:sqref>
            </x14:sparkline>
            <x14:sparkline>
              <xm:f>Daily!BN169:DU169</xm:f>
              <xm:sqref>L169</xm:sqref>
            </x14:sparkline>
            <x14:sparkline>
              <xm:f>Daily!BN170:DU170</xm:f>
              <xm:sqref>L170</xm:sqref>
            </x14:sparkline>
            <x14:sparkline>
              <xm:f>Daily!BN171:DU171</xm:f>
              <xm:sqref>L171</xm:sqref>
            </x14:sparkline>
            <x14:sparkline>
              <xm:f>Daily!BN172:DU172</xm:f>
              <xm:sqref>L172</xm:sqref>
            </x14:sparkline>
            <x14:sparkline>
              <xm:f>Daily!BN173:DU173</xm:f>
              <xm:sqref>L173</xm:sqref>
            </x14:sparkline>
            <x14:sparkline>
              <xm:f>Daily!BN174:DU174</xm:f>
              <xm:sqref>L174</xm:sqref>
            </x14:sparkline>
            <x14:sparkline>
              <xm:f>Daily!BN175:DU175</xm:f>
              <xm:sqref>L175</xm:sqref>
            </x14:sparkline>
            <x14:sparkline>
              <xm:f>Daily!BN176:DU176</xm:f>
              <xm:sqref>L176</xm:sqref>
            </x14:sparkline>
            <x14:sparkline>
              <xm:f>Daily!BN177:DU177</xm:f>
              <xm:sqref>L177</xm:sqref>
            </x14:sparkline>
            <x14:sparkline>
              <xm:f>Daily!BN178:DU178</xm:f>
              <xm:sqref>L178</xm:sqref>
            </x14:sparkline>
            <x14:sparkline>
              <xm:f>Daily!BN179:DU179</xm:f>
              <xm:sqref>L179</xm:sqref>
            </x14:sparkline>
            <x14:sparkline>
              <xm:f>Daily!BN180:DU180</xm:f>
              <xm:sqref>L180</xm:sqref>
            </x14:sparkline>
            <x14:sparkline>
              <xm:f>Daily!BN181:DU181</xm:f>
              <xm:sqref>L181</xm:sqref>
            </x14:sparkline>
            <x14:sparkline>
              <xm:f>Daily!BN182:DU182</xm:f>
              <xm:sqref>L182</xm:sqref>
            </x14:sparkline>
            <x14:sparkline>
              <xm:f>Daily!BN183:DU183</xm:f>
              <xm:sqref>L183</xm:sqref>
            </x14:sparkline>
            <x14:sparkline>
              <xm:f>Daily!BN184:DU184</xm:f>
              <xm:sqref>L184</xm:sqref>
            </x14:sparkline>
            <x14:sparkline>
              <xm:f>Daily!BN185:DU185</xm:f>
              <xm:sqref>L185</xm:sqref>
            </x14:sparkline>
            <x14:sparkline>
              <xm:f>Daily!BN186:DU186</xm:f>
              <xm:sqref>L186</xm:sqref>
            </x14:sparkline>
            <x14:sparkline>
              <xm:f>Daily!BN187:DU187</xm:f>
              <xm:sqref>L187</xm:sqref>
            </x14:sparkline>
            <x14:sparkline>
              <xm:f>Daily!BN188:DU188</xm:f>
              <xm:sqref>L188</xm:sqref>
            </x14:sparkline>
            <x14:sparkline>
              <xm:f>Daily!BN189:DU189</xm:f>
              <xm:sqref>L189</xm:sqref>
            </x14:sparkline>
          </x14:sparklines>
        </x14:sparklineGroup>
        <x14:sparklineGroup displayEmptyCellsAs="gap" displayHidden="1" xr2:uid="{00000000-0003-0000-0000-00000C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AB90</xm:sqref>
            </x14:sparkline>
          </x14:sparklines>
        </x14:sparklineGroup>
        <x14:sparklineGroup displayEmptyCellsAs="gap" displayHidden="1" xr2:uid="{00000000-0003-0000-0000-000027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AB35</xm:sqref>
            </x14:sparkline>
          </x14:sparklines>
        </x14:sparklineGroup>
        <x14:sparklineGroup displayEmptyCellsAs="gap" displayHidden="1" xr2:uid="{00000000-0003-0000-0000-00000B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T90</xm:sqref>
            </x14:sparkline>
          </x14:sparklines>
        </x14:sparklineGroup>
        <x14:sparklineGroup displayEmptyCellsAs="gap" displayHidden="1" xr2:uid="{00000000-0003-0000-0000-00002C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T71</xm:sqref>
            </x14:sparkline>
          </x14:sparklines>
        </x14:sparklineGroup>
        <x14:sparklineGroup displayEmptyCellsAs="gap" displayHidden="1" xr2:uid="{00000000-0003-0000-0000-00000A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L90</xm:sqref>
            </x14:sparkline>
          </x14:sparklines>
        </x14:sparklineGroup>
        <x14:sparklineGroup displayEmptyCellsAs="gap" displayHidden="1" xr2:uid="{00000000-0003-0000-0000-000026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Daily!BN27:DU27</xm:f>
              <xm:sqref>L27</xm:sqref>
            </x14:sparkline>
            <x14:sparkline>
              <xm:f>Daily!BN28:DU28</xm:f>
              <xm:sqref>L28</xm:sqref>
            </x14:sparkline>
            <x14:sparkline>
              <xm:f>Daily!BN29:DU29</xm:f>
              <xm:sqref>L29</xm:sqref>
            </x14:sparkline>
            <x14:sparkline>
              <xm:f>Daily!BN30:DU30</xm:f>
              <xm:sqref>L30</xm:sqref>
            </x14:sparkline>
            <x14:sparkline>
              <xm:f>Daily!BN31:DU31</xm:f>
              <xm:sqref>L31</xm:sqref>
            </x14:sparkline>
            <x14:sparkline>
              <xm:f>Daily!BN32:DU32</xm:f>
              <xm:sqref>L32</xm:sqref>
            </x14:sparkline>
            <x14:sparkline>
              <xm:f>Daily!BN33:DU33</xm:f>
              <xm:sqref>L33</xm:sqref>
            </x14:sparkline>
            <x14:sparkline>
              <xm:f>Daily!BN34:DU34</xm:f>
              <xm:sqref>L34</xm:sqref>
            </x14:sparkline>
          </x14:sparklines>
        </x14:sparklineGroup>
        <x14:sparklineGroup displayEmptyCellsAs="gap" displayHidden="1" xr2:uid="{A9155877-753F-4AD3-A2CB-D0C2375F07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Daily!BN274:DU274</xm:f>
              <xm:sqref>L211</xm:sqref>
            </x14:sparkline>
          </x14:sparklines>
        </x14:sparklineGroup>
        <x14:sparklineGroup displayEmptyCellsAs="gap" displayHidden="1" xr2:uid="{66FD1EDE-C3ED-4EAE-ACC4-988BBE419EA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Daily!JL274:LS274</xm:f>
              <xm:sqref>AB211</xm:sqref>
            </x14:sparkline>
          </x14:sparklines>
        </x14:sparklineGroup>
        <x14:sparklineGroup displayEmptyCellsAs="gap" displayHidden="1" xr2:uid="{00000000-0003-0000-0000-000006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Daily!FM100:HT100</xm:f>
              <xm:sqref>T100</xm:sqref>
            </x14:sparkline>
            <x14:sparkline>
              <xm:f>Daily!FM101:HT101</xm:f>
              <xm:sqref>T101</xm:sqref>
            </x14:sparkline>
            <x14:sparkline>
              <xm:f>Daily!FM102:HT102</xm:f>
              <xm:sqref>T102</xm:sqref>
            </x14:sparkline>
            <x14:sparkline>
              <xm:f>Daily!FM103:HT103</xm:f>
              <xm:sqref>T103</xm:sqref>
            </x14:sparkline>
            <x14:sparkline>
              <xm:f>Daily!FM104:HT104</xm:f>
              <xm:sqref>T104</xm:sqref>
            </x14:sparkline>
            <x14:sparkline>
              <xm:f>Daily!FM105:HT105</xm:f>
              <xm:sqref>T105</xm:sqref>
            </x14:sparkline>
            <x14:sparkline>
              <xm:f>Daily!FM106:HT106</xm:f>
              <xm:sqref>T106</xm:sqref>
            </x14:sparkline>
            <x14:sparkline>
              <xm:f>Daily!FM107:HT107</xm:f>
              <xm:sqref>T107</xm:sqref>
            </x14:sparkline>
          </x14:sparklines>
        </x14:sparklineGroup>
        <x14:sparklineGroup displayEmptyCellsAs="gap" displayHidden="1" xr2:uid="{00000000-0003-0000-0000-000004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Daily!JL100:LS100</xm:f>
              <xm:sqref>AB100</xm:sqref>
            </x14:sparkline>
            <x14:sparkline>
              <xm:f>Daily!JL101:LS101</xm:f>
              <xm:sqref>AB101</xm:sqref>
            </x14:sparkline>
            <x14:sparkline>
              <xm:f>Daily!JL102:LS102</xm:f>
              <xm:sqref>AB102</xm:sqref>
            </x14:sparkline>
            <x14:sparkline>
              <xm:f>Daily!JL103:LS103</xm:f>
              <xm:sqref>AB103</xm:sqref>
            </x14:sparkline>
            <x14:sparkline>
              <xm:f>Daily!JL104:LS104</xm:f>
              <xm:sqref>AB104</xm:sqref>
            </x14:sparkline>
            <x14:sparkline>
              <xm:f>Daily!JL105:LS105</xm:f>
              <xm:sqref>AB105</xm:sqref>
            </x14:sparkline>
            <x14:sparkline>
              <xm:f>Daily!JL106:LS106</xm:f>
              <xm:sqref>AB106</xm:sqref>
            </x14:sparkline>
            <x14:sparkline>
              <xm:f>Daily!JL107:LS107</xm:f>
              <xm:sqref>AB107</xm:sqref>
            </x14:sparkline>
          </x14:sparklines>
        </x14:sparklineGroup>
        <x14:sparklineGroup displayEmptyCellsAs="gap" displayHidden="1" xr2:uid="{00000000-0003-0000-0000-000005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Daily!BN100:DU100</xm:f>
              <xm:sqref>L100</xm:sqref>
            </x14:sparkline>
            <x14:sparkline>
              <xm:f>Daily!BN101:DU101</xm:f>
              <xm:sqref>L101</xm:sqref>
            </x14:sparkline>
            <x14:sparkline>
              <xm:f>Daily!BN102:DU102</xm:f>
              <xm:sqref>L102</xm:sqref>
            </x14:sparkline>
            <x14:sparkline>
              <xm:f>Daily!BN103:DU103</xm:f>
              <xm:sqref>L103</xm:sqref>
            </x14:sparkline>
            <x14:sparkline>
              <xm:f>Daily!BN104:DU104</xm:f>
              <xm:sqref>L104</xm:sqref>
            </x14:sparkline>
            <x14:sparkline>
              <xm:f>Daily!BN105:DU105</xm:f>
              <xm:sqref>L105</xm:sqref>
            </x14:sparkline>
            <x14:sparkline>
              <xm:f>Daily!BN106:DU106</xm:f>
              <xm:sqref>L106</xm:sqref>
            </x14:sparkline>
            <x14:sparkline>
              <xm:f>Daily!BN107:DU107</xm:f>
              <xm:sqref>L107</xm:sqref>
            </x14:sparkline>
          </x14:sparklines>
        </x14:sparklineGroup>
        <x14:sparklineGroup displayEmptyCellsAs="gap" displayHidden="1" xr2:uid="{00000000-0003-0000-0000-00000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Daily!FM91:HT91</xm:f>
              <xm:sqref>T91</xm:sqref>
            </x14:sparkline>
            <x14:sparkline>
              <xm:f>Daily!FM92:HT92</xm:f>
              <xm:sqref>T92</xm:sqref>
            </x14:sparkline>
            <x14:sparkline>
              <xm:f>Daily!FM93:HT93</xm:f>
              <xm:sqref>T93</xm:sqref>
            </x14:sparkline>
            <x14:sparkline>
              <xm:f>Daily!FM94:HT94</xm:f>
              <xm:sqref>T94</xm:sqref>
            </x14:sparkline>
            <x14:sparkline>
              <xm:f>Daily!FM95:HT95</xm:f>
              <xm:sqref>T95</xm:sqref>
            </x14:sparkline>
            <x14:sparkline>
              <xm:f>Daily!FM96:HT96</xm:f>
              <xm:sqref>T96</xm:sqref>
            </x14:sparkline>
            <x14:sparkline>
              <xm:f>Daily!FM97:HT97</xm:f>
              <xm:sqref>T97</xm:sqref>
            </x14:sparkline>
            <x14:sparkline>
              <xm:f>Daily!FM98:HT98</xm:f>
              <xm:sqref>T98</xm:sqref>
            </x14:sparkline>
          </x14:sparklines>
        </x14:sparklineGroup>
        <x14:sparklineGroup displayEmptyCellsAs="gap" displayHidden="1" xr2:uid="{00000000-0003-0000-0000-000015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L263</xm:sqref>
            </x14:sparkline>
          </x14:sparklines>
        </x14:sparklineGroup>
        <x14:sparklineGroup displayEmptyCellsAs="gap" displayHidden="1" xr2:uid="{00000000-0003-0000-0000-000013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AB263</xm:sqref>
            </x14:sparkline>
          </x14:sparklines>
        </x14:sparklineGroup>
        <x14:sparklineGroup displayEmptyCellsAs="gap" displayHidden="1" xr2:uid="{61CFC6EC-EDEB-4FE0-AAA6-E79C2B8FA05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Daily!JL134:LS134</xm:f>
              <xm:sqref>AB134</xm:sqref>
            </x14:sparkline>
            <x14:sparkline>
              <xm:f>Daily!JL135:LS135</xm:f>
              <xm:sqref>AB135</xm:sqref>
            </x14:sparkline>
            <x14:sparkline>
              <xm:f>Daily!JL136:LS136</xm:f>
              <xm:sqref>AB136</xm:sqref>
            </x14:sparkline>
            <x14:sparkline>
              <xm:f>Daily!JL137:LS137</xm:f>
              <xm:sqref>AB137</xm:sqref>
            </x14:sparkline>
            <x14:sparkline>
              <xm:f>Daily!JL138:LS138</xm:f>
              <xm:sqref>AB138</xm:sqref>
            </x14:sparkline>
            <x14:sparkline>
              <xm:f>Daily!JL139:LS139</xm:f>
              <xm:sqref>AB139</xm:sqref>
            </x14:sparkline>
            <x14:sparkline>
              <xm:f>Daily!JL140:LS140</xm:f>
              <xm:sqref>AB140</xm:sqref>
            </x14:sparkline>
          </x14:sparklines>
        </x14:sparklineGroup>
        <x14:sparklineGroup displayEmptyCellsAs="gap" displayHidden="1" xr2:uid="{4500E95C-6E71-4667-B49F-9BF5A234F3B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Daily!BN134:DU134</xm:f>
              <xm:sqref>L134</xm:sqref>
            </x14:sparkline>
            <x14:sparkline>
              <xm:f>Daily!BN135:DU135</xm:f>
              <xm:sqref>L135</xm:sqref>
            </x14:sparkline>
            <x14:sparkline>
              <xm:f>Daily!BN136:DU136</xm:f>
              <xm:sqref>L136</xm:sqref>
            </x14:sparkline>
            <x14:sparkline>
              <xm:f>Daily!BN137:DU137</xm:f>
              <xm:sqref>L137</xm:sqref>
            </x14:sparkline>
            <x14:sparkline>
              <xm:f>Daily!BN138:DU138</xm:f>
              <xm:sqref>L138</xm:sqref>
            </x14:sparkline>
            <x14:sparkline>
              <xm:f>Daily!BN139:DU139</xm:f>
              <xm:sqref>L139</xm:sqref>
            </x14:sparkline>
            <x14:sparkline>
              <xm:f>Daily!BN140:DU140</xm:f>
              <xm:sqref>L140</xm:sqref>
            </x14:sparkline>
          </x14:sparklines>
        </x14:sparklineGroup>
        <x14:sparklineGroup displayEmptyCellsAs="gap" displayHidden="1" xr2:uid="{00000000-0003-0000-0000-000017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Daily!FM264:HT264</xm:f>
              <xm:sqref>T265</xm:sqref>
            </x14:sparkline>
          </x14:sparklines>
        </x14:sparklineGroup>
        <x14:sparklineGroup displayEmptyCellsAs="gap" displayHidden="1" xr2:uid="{C980F99E-D73B-4253-A693-0A1D46F63A8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Daily!FM134:HT134</xm:f>
              <xm:sqref>T134</xm:sqref>
            </x14:sparkline>
            <x14:sparkline>
              <xm:f>Daily!FM135:HT135</xm:f>
              <xm:sqref>T135</xm:sqref>
            </x14:sparkline>
            <x14:sparkline>
              <xm:f>Daily!FM136:HT136</xm:f>
              <xm:sqref>T136</xm:sqref>
            </x14:sparkline>
            <x14:sparkline>
              <xm:f>Daily!FM137:HT137</xm:f>
              <xm:sqref>T137</xm:sqref>
            </x14:sparkline>
            <x14:sparkline>
              <xm:f>Daily!FM138:HT138</xm:f>
              <xm:sqref>T138</xm:sqref>
            </x14:sparkline>
            <x14:sparkline>
              <xm:f>Daily!FM139:HT139</xm:f>
              <xm:sqref>T139</xm:sqref>
            </x14:sparkline>
            <x14:sparkline>
              <xm:f>Daily!FM140:HT140</xm:f>
              <xm:sqref>T140</xm:sqref>
            </x14:sparkline>
          </x14:sparklines>
        </x14:sparklineGroup>
        <x14:sparklineGroup displayEmptyCellsAs="gap" displayHidden="1" xr2:uid="{7A9C4623-F83F-44D6-823A-E9CAA35213A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Daily!BN268:DU268</xm:f>
              <xm:sqref>L269</xm:sqref>
            </x14:sparkline>
          </x14:sparklines>
        </x14:sparklineGroup>
        <x14:sparklineGroup displayEmptyCellsAs="gap" displayHidden="1" xr2:uid="{00000000-0003-0000-0000-000018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Daily!BN264:DU264</xm:f>
              <xm:sqref>L265</xm:sqref>
            </x14:sparkline>
          </x14:sparklines>
        </x14:sparklineGroup>
        <x14:sparklineGroup displayEmptyCellsAs="gap" displayHidden="1" xr2:uid="{4FB45F54-9F2C-4C0F-ABAF-0FCFE3121F6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Daily!JL212:LS212</xm:f>
              <xm:sqref>AB212</xm:sqref>
            </x14:sparkline>
            <x14:sparkline>
              <xm:f>Daily!JL213:LS213</xm:f>
              <xm:sqref>AB213</xm:sqref>
            </x14:sparkline>
            <x14:sparkline>
              <xm:f>Daily!JL214:LS214</xm:f>
              <xm:sqref>AB214</xm:sqref>
            </x14:sparkline>
            <x14:sparkline>
              <xm:f>Daily!JL215:LS215</xm:f>
              <xm:sqref>AB215</xm:sqref>
            </x14:sparkline>
            <x14:sparkline>
              <xm:f>Daily!JL216:LS216</xm:f>
              <xm:sqref>AB216</xm:sqref>
            </x14:sparkline>
            <x14:sparkline>
              <xm:f>Daily!JL217:LS217</xm:f>
              <xm:sqref>AB217</xm:sqref>
            </x14:sparkline>
            <x14:sparkline>
              <xm:f>Daily!JL218:LS218</xm:f>
              <xm:sqref>AB218</xm:sqref>
            </x14:sparkline>
            <x14:sparkline>
              <xm:f>Daily!JL219:LS219</xm:f>
              <xm:sqref>AB219</xm:sqref>
            </x14:sparkline>
            <x14:sparkline>
              <xm:f>Daily!JL220:LS220</xm:f>
              <xm:sqref>AB220</xm:sqref>
            </x14:sparkline>
            <x14:sparkline>
              <xm:f>Daily!JL221:LS221</xm:f>
              <xm:sqref>AB221</xm:sqref>
            </x14:sparkline>
            <x14:sparkline>
              <xm:f>Daily!JL222:LS222</xm:f>
              <xm:sqref>AB222</xm:sqref>
            </x14:sparkline>
          </x14:sparklines>
        </x14:sparklineGroup>
        <x14:sparklineGroup displayEmptyCellsAs="gap" displayHidden="1" xr2:uid="{86D64F70-6A49-40A1-B7B2-31426C0B687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Daily!BN212:DU212</xm:f>
              <xm:sqref>L212</xm:sqref>
            </x14:sparkline>
            <x14:sparkline>
              <xm:f>Daily!BN213:DU213</xm:f>
              <xm:sqref>L213</xm:sqref>
            </x14:sparkline>
            <x14:sparkline>
              <xm:f>Daily!BN214:DU214</xm:f>
              <xm:sqref>L214</xm:sqref>
            </x14:sparkline>
            <x14:sparkline>
              <xm:f>Daily!BN215:DU215</xm:f>
              <xm:sqref>L215</xm:sqref>
            </x14:sparkline>
            <x14:sparkline>
              <xm:f>Daily!BN216:DU216</xm:f>
              <xm:sqref>L216</xm:sqref>
            </x14:sparkline>
            <x14:sparkline>
              <xm:f>Daily!BN217:DU217</xm:f>
              <xm:sqref>L217</xm:sqref>
            </x14:sparkline>
            <x14:sparkline>
              <xm:f>Daily!BN218:DU218</xm:f>
              <xm:sqref>L218</xm:sqref>
            </x14:sparkline>
            <x14:sparkline>
              <xm:f>Daily!BN219:DU219</xm:f>
              <xm:sqref>L219</xm:sqref>
            </x14:sparkline>
            <x14:sparkline>
              <xm:f>Daily!BN220:DU220</xm:f>
              <xm:sqref>L220</xm:sqref>
            </x14:sparkline>
            <x14:sparkline>
              <xm:f>Daily!BN221:DU221</xm:f>
              <xm:sqref>L221</xm:sqref>
            </x14:sparkline>
            <x14:sparkline>
              <xm:f>Daily!BN222:DU222</xm:f>
              <xm:sqref>L222</xm:sqref>
            </x14:sparkline>
          </x14:sparklines>
        </x14:sparklineGroup>
        <x14:sparklineGroup displayEmptyCellsAs="gap" displayHidden="1" xr2:uid="{A03D39C0-B328-4DEE-852C-2B0D9D980B5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Daily!JL268:LS268</xm:f>
              <xm:sqref>AB269</xm:sqref>
            </x14:sparkline>
          </x14:sparklines>
        </x14:sparklineGroup>
        <x14:sparklineGroup displayEmptyCellsAs="gap" displayHidden="1" xr2:uid="{92FFC385-D520-4E09-AF57-E57F704A756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Daily!JL309:LS309</xm:f>
              <xm:sqref>AB197</xm:sqref>
            </x14:sparkline>
          </x14:sparklines>
        </x14:sparklineGroup>
        <x14:sparklineGroup displayEmptyCellsAs="gap" displayHidden="1" xr2:uid="{BC2B4FEB-6608-469E-9EFD-3F42C8A9166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Daily!FM309:HT309</xm:f>
              <xm:sqref>T197</xm:sqref>
            </x14:sparkline>
          </x14:sparklines>
        </x14:sparklineGroup>
        <x14:sparklineGroup displayEmptyCellsAs="gap" displayHidden="1" xr2:uid="{00000000-0003-0000-0000-000012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AB120</xm:sqref>
            </x14:sparkline>
          </x14:sparklines>
        </x14:sparklineGroup>
        <x14:sparklineGroup displayEmptyCellsAs="gap" displayHidden="1" xr2:uid="{E19B71CB-9E78-431C-B2DC-639CB6DE2D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Daily!FM268:HT268</xm:f>
              <xm:sqref>T269</xm:sqref>
            </x14:sparkline>
          </x14:sparklines>
        </x14:sparklineGroup>
        <x14:sparklineGroup displayEmptyCellsAs="gap" displayHidden="1" xr2:uid="{00000000-0003-0000-0000-000031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Daily!JL266:LS266</xm:f>
              <xm:sqref>AB267</xm:sqref>
            </x14:sparkline>
          </x14:sparklines>
        </x14:sparklineGroup>
        <x14:sparklineGroup displayEmptyCellsAs="gap" displayHidden="1" xr2:uid="{00000000-0003-0000-0000-00003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Daily!FM266:HT266</xm:f>
              <xm:sqref>T267</xm:sqref>
            </x14:sparkline>
          </x14:sparklines>
        </x14:sparklineGroup>
        <x14:sparklineGroup displayEmptyCellsAs="gap" displayHidden="1" xr2:uid="{DEF79B0E-DE2F-4E39-9730-706AA2B68B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Daily!BN302:DU302</xm:f>
              <xm:sqref>L190</xm:sqref>
            </x14:sparkline>
          </x14:sparklines>
        </x14:sparklineGroup>
        <x14:sparklineGroup displayEmptyCellsAs="gap" displayHidden="1" xr2:uid="{00000000-0003-0000-0000-00002F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Daily!BN266:DU266</xm:f>
              <xm:sqref>L267</xm:sqref>
            </x14:sparkline>
          </x14:sparklines>
        </x14:sparklineGroup>
        <x14:sparklineGroup displayEmptyCellsAs="gap" displayHidden="1" xr2:uid="{72570D2E-85AD-4A57-B042-1F0FCD31903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Daily!JL248:LS248</xm:f>
              <xm:sqref>AB248</xm:sqref>
            </x14:sparkline>
            <x14:sparkline>
              <xm:f>Daily!JL249:LS249</xm:f>
              <xm:sqref>AB249</xm:sqref>
            </x14:sparkline>
            <x14:sparkline>
              <xm:f>Daily!JL250:LS250</xm:f>
              <xm:sqref>AB250</xm:sqref>
            </x14:sparkline>
            <x14:sparkline>
              <xm:f>Daily!JL251:LS251</xm:f>
              <xm:sqref>AB251</xm:sqref>
            </x14:sparkline>
            <x14:sparkline>
              <xm:f>Daily!JL252:LS252</xm:f>
              <xm:sqref>AB252</xm:sqref>
            </x14:sparkline>
          </x14:sparklines>
        </x14:sparklineGroup>
        <x14:sparklineGroup displayEmptyCellsAs="gap" displayHidden="1" xr2:uid="{8619532C-7DA3-4B77-B1DC-58AACE83B22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Daily!FM248:HT248</xm:f>
              <xm:sqref>T248</xm:sqref>
            </x14:sparkline>
            <x14:sparkline>
              <xm:f>Daily!FM249:HT249</xm:f>
              <xm:sqref>T249</xm:sqref>
            </x14:sparkline>
            <x14:sparkline>
              <xm:f>Daily!FM250:HT250</xm:f>
              <xm:sqref>T250</xm:sqref>
            </x14:sparkline>
            <x14:sparkline>
              <xm:f>Daily!FM251:HT251</xm:f>
              <xm:sqref>T251</xm:sqref>
            </x14:sparkline>
            <x14:sparkline>
              <xm:f>Daily!FM252:HT252</xm:f>
              <xm:sqref>T252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C5D28-9EB2-4BF2-A8B7-80B9FD1D68DB}">
  <sheetPr>
    <tabColor rgb="FF00B0F0"/>
  </sheetPr>
  <dimension ref="A1:DI239"/>
  <sheetViews>
    <sheetView showGridLines="0" showRowColHeaders="0" topLeftCell="B1" zoomScaleNormal="100" workbookViewId="0">
      <pane ySplit="9" topLeftCell="A10" activePane="bottomLeft" state="frozen"/>
      <selection activeCell="B1" sqref="B1"/>
      <selection pane="bottomLeft" activeCell="B1" sqref="B1"/>
    </sheetView>
  </sheetViews>
  <sheetFormatPr defaultColWidth="9.140625" defaultRowHeight="15" outlineLevelCol="1" x14ac:dyDescent="0.25"/>
  <cols>
    <col min="1" max="1" width="25.85546875" hidden="1" customWidth="1"/>
    <col min="2" max="2" width="6" style="84" customWidth="1"/>
    <col min="3" max="3" width="6.85546875" hidden="1" customWidth="1"/>
    <col min="4" max="4" width="34.140625" customWidth="1"/>
    <col min="5" max="5" width="0.5703125" customWidth="1"/>
    <col min="6" max="6" width="9.7109375" customWidth="1"/>
    <col min="7" max="7" width="9.7109375" hidden="1" customWidth="1" outlineLevel="1"/>
    <col min="8" max="8" width="9.7109375" customWidth="1" collapsed="1"/>
    <col min="9" max="9" width="9.7109375" hidden="1" customWidth="1" outlineLevel="1"/>
    <col min="10" max="10" width="8.85546875" bestFit="1" customWidth="1" collapsed="1"/>
    <col min="11" max="11" width="8" hidden="1" customWidth="1"/>
    <col min="12" max="12" width="22.85546875" customWidth="1"/>
    <col min="13" max="13" width="0.5703125" customWidth="1"/>
    <col min="14" max="14" width="9.7109375" customWidth="1"/>
    <col min="15" max="15" width="9.7109375" hidden="1" customWidth="1" outlineLevel="1"/>
    <col min="16" max="16" width="9.7109375" customWidth="1" collapsed="1"/>
    <col min="17" max="17" width="9.7109375" hidden="1" customWidth="1" outlineLevel="1"/>
    <col min="18" max="18" width="8.85546875" bestFit="1" customWidth="1" collapsed="1"/>
    <col min="19" max="19" width="8" style="43" hidden="1" customWidth="1"/>
    <col min="20" max="20" width="22.85546875" customWidth="1"/>
    <col min="21" max="21" width="0.5703125" customWidth="1"/>
    <col min="22" max="22" width="9.7109375" customWidth="1"/>
    <col min="23" max="23" width="9.7109375" hidden="1" customWidth="1" outlineLevel="1"/>
    <col min="24" max="24" width="9.7109375" customWidth="1" collapsed="1"/>
    <col min="25" max="25" width="9.7109375" hidden="1" customWidth="1" outlineLevel="1"/>
    <col min="26" max="26" width="8.85546875" bestFit="1" customWidth="1" collapsed="1"/>
    <col min="27" max="27" width="8" hidden="1" customWidth="1"/>
    <col min="28" max="28" width="22.85546875" customWidth="1"/>
    <col min="29" max="29" width="87.140625" hidden="1" customWidth="1" outlineLevel="1"/>
    <col min="30" max="30" width="9.140625" hidden="1" customWidth="1" collapsed="1"/>
    <col min="31" max="33" width="9.140625" hidden="1" customWidth="1"/>
    <col min="34" max="34" width="2" hidden="1" customWidth="1"/>
    <col min="35" max="35" width="52.5703125" hidden="1" customWidth="1"/>
    <col min="36" max="36" width="9.85546875" hidden="1" customWidth="1"/>
    <col min="37" max="37" width="9.85546875" hidden="1" customWidth="1" outlineLevel="1"/>
    <col min="38" max="38" width="9.85546875" hidden="1" customWidth="1" outlineLevel="1" collapsed="1"/>
    <col min="39" max="46" width="9.85546875" hidden="1" customWidth="1" outlineLevel="1"/>
    <col min="47" max="47" width="9.85546875" hidden="1" customWidth="1" collapsed="1"/>
    <col min="48" max="48" width="4.7109375" style="3" hidden="1" customWidth="1"/>
    <col min="49" max="49" width="11.28515625" style="3" hidden="1" customWidth="1"/>
    <col min="50" max="50" width="11.5703125" style="3" hidden="1" customWidth="1"/>
    <col min="51" max="51" width="9" style="3" hidden="1" customWidth="1"/>
    <col min="52" max="53" width="9.85546875" style="3" hidden="1" customWidth="1"/>
    <col min="54" max="54" width="6" style="3" hidden="1" customWidth="1"/>
    <col min="55" max="55" width="9" hidden="1" customWidth="1"/>
    <col min="56" max="58" width="15.7109375" style="27" hidden="1" customWidth="1"/>
    <col min="59" max="59" width="10.5703125" style="3" hidden="1" customWidth="1"/>
    <col min="60" max="60" width="52.5703125" hidden="1" customWidth="1"/>
    <col min="61" max="61" width="8.5703125" hidden="1" customWidth="1"/>
    <col min="62" max="62" width="9.85546875" hidden="1" customWidth="1"/>
    <col min="63" max="63" width="9.85546875" hidden="1" customWidth="1" outlineLevel="1"/>
    <col min="64" max="64" width="9.85546875" hidden="1" customWidth="1" outlineLevel="1" collapsed="1"/>
    <col min="65" max="72" width="9.85546875" hidden="1" customWidth="1" outlineLevel="1"/>
    <col min="73" max="73" width="9.85546875" hidden="1" customWidth="1" collapsed="1"/>
    <col min="74" max="74" width="4.42578125" style="3" hidden="1" customWidth="1"/>
    <col min="75" max="75" width="11.28515625" style="3" hidden="1" customWidth="1"/>
    <col min="76" max="76" width="11.5703125" style="3" hidden="1" customWidth="1"/>
    <col min="77" max="77" width="7.7109375" style="3" hidden="1" customWidth="1"/>
    <col min="78" max="79" width="9.85546875" style="3" hidden="1" customWidth="1"/>
    <col min="80" max="80" width="6" style="3" hidden="1" customWidth="1"/>
    <col min="81" max="81" width="9" hidden="1" customWidth="1"/>
    <col min="82" max="84" width="15.7109375" style="27" hidden="1" customWidth="1"/>
    <col min="85" max="85" width="9.5703125" style="3" hidden="1" customWidth="1"/>
    <col min="86" max="86" width="52.5703125" hidden="1" customWidth="1"/>
    <col min="87" max="87" width="13.28515625" hidden="1" customWidth="1"/>
    <col min="88" max="88" width="9" hidden="1" customWidth="1"/>
    <col min="89" max="89" width="9" hidden="1" customWidth="1" outlineLevel="1"/>
    <col min="90" max="90" width="9" hidden="1" customWidth="1" outlineLevel="1" collapsed="1"/>
    <col min="91" max="98" width="9" hidden="1" customWidth="1" outlineLevel="1"/>
    <col min="99" max="99" width="9" hidden="1" customWidth="1" collapsed="1"/>
    <col min="100" max="100" width="6.85546875" style="17" hidden="1" customWidth="1"/>
    <col min="101" max="101" width="11.28515625" style="3" hidden="1" customWidth="1"/>
    <col min="102" max="102" width="11.5703125" style="3" hidden="1" customWidth="1"/>
    <col min="103" max="103" width="7.7109375" style="3" hidden="1" customWidth="1"/>
    <col min="104" max="105" width="9" style="3" hidden="1" customWidth="1"/>
    <col min="106" max="106" width="6" style="3" hidden="1" customWidth="1"/>
    <col min="107" max="107" width="7.7109375" style="27" hidden="1" customWidth="1"/>
    <col min="108" max="108" width="15.7109375" style="27" hidden="1" customWidth="1"/>
    <col min="109" max="109" width="13" hidden="1" customWidth="1"/>
    <col min="110" max="110" width="9.140625" hidden="1" customWidth="1"/>
    <col min="111" max="111" width="0.5703125" hidden="1" customWidth="1"/>
    <col min="112" max="112" width="9.140625" hidden="1" customWidth="1"/>
  </cols>
  <sheetData>
    <row r="1" spans="1:113" x14ac:dyDescent="0.25">
      <c r="P1" s="5"/>
      <c r="Q1" s="5"/>
      <c r="R1" s="167"/>
    </row>
    <row r="2" spans="1:113" ht="26.25" x14ac:dyDescent="0.45">
      <c r="D2" s="38" t="str">
        <f>"APP - HEALTH &amp; PERFORMANCE REPORT - Week Ending "&amp;TEXT($AU$3,"DD MMM")</f>
      </c>
    </row>
    <row r="3" spans="1:113" x14ac:dyDescent="0.25">
      <c r="D3" s="109" t="s">
        <v>989</v>
      </c>
      <c r="AJ3" s="202"/>
      <c r="AK3" s="202">
        <f>VLOOKUP(AK5,Lookups!$C:$D,2,0)</f>
      </c>
      <c r="AL3" s="202">
        <f>VLOOKUP(AL5,Lookups!$C:$D,2,0)</f>
      </c>
      <c r="AM3" s="202">
        <f>VLOOKUP(AM5,Lookups!$C:$D,2,0)</f>
      </c>
      <c r="AN3" s="202">
        <f>VLOOKUP(AN5,Lookups!$C:$D,2,0)</f>
      </c>
      <c r="AO3" s="202">
        <f>VLOOKUP(AO5,Lookups!$C:$D,2,0)</f>
      </c>
      <c r="AP3" s="202">
        <f>VLOOKUP(AP5,Lookups!$C:$D,2,0)</f>
      </c>
      <c r="AQ3" s="202">
        <f>VLOOKUP(AQ5,Lookups!$C:$D,2,0)</f>
      </c>
      <c r="AR3" s="202">
        <f>VLOOKUP(AR5,Lookups!$C:$D,2,0)</f>
      </c>
      <c r="AS3" s="202">
        <f>VLOOKUP(AS5,Lookups!$C:$D,2,0)</f>
      </c>
      <c r="AT3" s="202">
        <f>VLOOKUP(AT5,Lookups!$C:$D,2,0)</f>
      </c>
      <c r="AU3" s="202">
        <f>VLOOKUP(AU5,Lookups!$C:$D,2,0)</f>
      </c>
      <c r="BJ3" s="202"/>
      <c r="BK3" s="202">
        <f>VLOOKUP(BK5,Lookups!$C:$D,2,0)</f>
      </c>
      <c r="BL3" s="202">
        <f>VLOOKUP(BL5,Lookups!$C:$D,2,0)</f>
      </c>
      <c r="BM3" s="202">
        <f>VLOOKUP(BM5,Lookups!$C:$D,2,0)</f>
      </c>
      <c r="BN3" s="202">
        <f>VLOOKUP(BN5,Lookups!$C:$D,2,0)</f>
      </c>
      <c r="BO3" s="202">
        <f>VLOOKUP(BO5,Lookups!$C:$D,2,0)</f>
      </c>
      <c r="BP3" s="202">
        <f>VLOOKUP(BP5,Lookups!$C:$D,2,0)</f>
      </c>
      <c r="BQ3" s="202">
        <f>VLOOKUP(BQ5,Lookups!$C:$D,2,0)</f>
      </c>
      <c r="BR3" s="202">
        <f>VLOOKUP(BR5,Lookups!$C:$D,2,0)</f>
      </c>
      <c r="BS3" s="202">
        <f>VLOOKUP(BS5,Lookups!$C:$D,2,0)</f>
      </c>
      <c r="BT3" s="202">
        <f>VLOOKUP(BT5,Lookups!$C:$D,2,0)</f>
      </c>
      <c r="BU3" s="202">
        <f>VLOOKUP(BU5,Lookups!$C:$D,2,0)</f>
      </c>
      <c r="CJ3" s="202"/>
      <c r="CK3" s="202">
        <f>VLOOKUP(CK5,Lookups!$C:$D,2,0)</f>
      </c>
      <c r="CL3" s="202">
        <f>VLOOKUP(CL5,Lookups!$C:$D,2,0)</f>
      </c>
      <c r="CM3" s="202">
        <f>VLOOKUP(CM5,Lookups!$C:$D,2,0)</f>
      </c>
      <c r="CN3" s="202">
        <f>VLOOKUP(CN5,Lookups!$C:$D,2,0)</f>
      </c>
      <c r="CO3" s="202">
        <f>VLOOKUP(CO5,Lookups!$C:$D,2,0)</f>
      </c>
      <c r="CP3" s="202">
        <f>VLOOKUP(CP5,Lookups!$C:$D,2,0)</f>
      </c>
      <c r="CQ3" s="202">
        <f>VLOOKUP(CQ5,Lookups!$C:$D,2,0)</f>
      </c>
      <c r="CR3" s="202">
        <f>VLOOKUP(CR5,Lookups!$C:$D,2,0)</f>
      </c>
      <c r="CS3" s="202">
        <f>VLOOKUP(CS5,Lookups!$C:$D,2,0)</f>
      </c>
      <c r="CT3" s="202">
        <f>VLOOKUP(CT5,Lookups!$C:$D,2,0)</f>
      </c>
      <c r="CU3" s="202">
        <f>VLOOKUP(CU5,Lookups!$C:$D,2,0)</f>
      </c>
    </row>
    <row r="4" spans="1:113" hidden="1" x14ac:dyDescent="0.25">
      <c r="D4" s="110"/>
      <c r="F4">
        <v>94</v>
      </c>
      <c r="G4" s="2">
        <f>F4-7</f>
      </c>
      <c r="I4" s="2"/>
      <c r="K4" s="2"/>
      <c r="N4">
        <f>F4</f>
      </c>
      <c r="O4" s="2">
        <f>G4</f>
      </c>
      <c r="Q4" s="2">
        <v>61</v>
      </c>
      <c r="S4" s="44">
        <v>62</v>
      </c>
      <c r="V4">
        <f>N4</f>
      </c>
      <c r="W4" s="2">
        <f>O4</f>
      </c>
      <c r="Y4" s="2">
        <v>61</v>
      </c>
      <c r="AA4" s="2">
        <v>62</v>
      </c>
      <c r="CG4"/>
    </row>
    <row r="5" spans="1:113" x14ac:dyDescent="0.25">
      <c r="C5" s="120" t="str">
        <f ca="1">COUNTIF($E:$E,"PositiveBelow")+COUNTIF($E:$E,"NegativeAbove")&amp; " KPIs"</f>
      </c>
      <c r="D5" s="109"/>
      <c r="G5" s="2"/>
      <c r="I5" s="2"/>
      <c r="K5" s="2"/>
      <c r="O5" s="2"/>
      <c r="Q5" s="2"/>
      <c r="S5" s="44"/>
      <c r="W5" s="2"/>
      <c r="Y5" s="2"/>
      <c r="AA5" s="2"/>
      <c r="AK5" t="str">
        <f t="shared" ref="AK5:AT5" si="0">AJ9</f>
      </c>
      <c r="AL5" t="str">
        <f t="shared" si="0"/>
      </c>
      <c r="AM5" t="str">
        <f t="shared" si="0"/>
      </c>
      <c r="AN5" t="str">
        <f t="shared" si="0"/>
      </c>
      <c r="AO5" t="str">
        <f t="shared" si="0"/>
      </c>
      <c r="AP5" t="str">
        <f t="shared" si="0"/>
      </c>
      <c r="AQ5" t="str">
        <f t="shared" si="0"/>
      </c>
      <c r="AR5" t="str">
        <f t="shared" si="0"/>
      </c>
      <c r="AS5" t="str">
        <f t="shared" si="0"/>
      </c>
      <c r="AT5" t="str">
        <f t="shared" si="0"/>
      </c>
      <c r="AU5" t="str">
        <f>AT9</f>
      </c>
      <c r="AV5" s="17"/>
      <c r="BK5" t="str">
        <f t="shared" ref="BK5:BT5" si="1">BJ9</f>
      </c>
      <c r="BL5" t="str">
        <f t="shared" si="1"/>
      </c>
      <c r="BM5" t="str">
        <f t="shared" si="1"/>
      </c>
      <c r="BN5" t="str">
        <f t="shared" si="1"/>
      </c>
      <c r="BO5" t="str">
        <f t="shared" si="1"/>
      </c>
      <c r="BP5" t="str">
        <f t="shared" si="1"/>
      </c>
      <c r="BQ5" t="str">
        <f t="shared" si="1"/>
      </c>
      <c r="BR5" t="str">
        <f t="shared" si="1"/>
      </c>
      <c r="BS5" t="str">
        <f t="shared" si="1"/>
      </c>
      <c r="BT5" t="str">
        <f t="shared" si="1"/>
      </c>
      <c r="BU5" t="str">
        <f>BT9</f>
      </c>
      <c r="CG5"/>
      <c r="CK5" t="str">
        <f t="shared" ref="CK5:CT5" si="2">CJ9</f>
      </c>
      <c r="CL5" t="str">
        <f t="shared" si="2"/>
      </c>
      <c r="CM5" t="str">
        <f t="shared" si="2"/>
      </c>
      <c r="CN5" t="str">
        <f t="shared" si="2"/>
      </c>
      <c r="CO5" t="str">
        <f t="shared" si="2"/>
      </c>
      <c r="CP5" t="str">
        <f t="shared" si="2"/>
      </c>
      <c r="CQ5" t="str">
        <f t="shared" si="2"/>
      </c>
      <c r="CR5" t="str">
        <f t="shared" si="2"/>
      </c>
      <c r="CS5" t="str">
        <f t="shared" si="2"/>
      </c>
      <c r="CT5" t="str">
        <f t="shared" si="2"/>
      </c>
      <c r="CU5" t="str">
        <f>CT9</f>
      </c>
    </row>
    <row r="6" spans="1:113" ht="5.25" customHeight="1" x14ac:dyDescent="0.25">
      <c r="D6" s="42"/>
      <c r="G6" s="2"/>
      <c r="I6" s="2"/>
      <c r="K6" s="2"/>
      <c r="O6" s="2"/>
      <c r="Q6" s="2"/>
      <c r="S6" s="44"/>
      <c r="W6" s="2"/>
      <c r="Y6" s="2"/>
      <c r="AA6" s="2"/>
      <c r="CG6"/>
    </row>
    <row r="7" spans="1:113" ht="23.25" x14ac:dyDescent="0.25">
      <c r="C7" s="120" t="str">
        <f ca="1">COUNTIF($E:$E,"PositiveAbove")+COUNTIF($E:$E,"NegativeBelow")&amp; " KPIs"</f>
      </c>
      <c r="D7" s="234" t="s">
        <v>245</v>
      </c>
      <c r="E7" s="236" t="s">
        <v>246</v>
      </c>
      <c r="F7" s="237"/>
      <c r="G7" s="237"/>
      <c r="H7" s="237"/>
      <c r="I7" s="237"/>
      <c r="J7" s="237"/>
      <c r="K7" s="237"/>
      <c r="L7" s="238"/>
      <c r="M7" s="239" t="s">
        <v>3</v>
      </c>
      <c r="N7" s="239"/>
      <c r="O7" s="239"/>
      <c r="P7" s="239"/>
      <c r="Q7" s="239"/>
      <c r="R7" s="239"/>
      <c r="S7" s="239"/>
      <c r="T7" s="240"/>
      <c r="U7" s="241" t="s">
        <v>4</v>
      </c>
      <c r="V7" s="242"/>
      <c r="W7" s="242"/>
      <c r="X7" s="242"/>
      <c r="Y7" s="242"/>
      <c r="Z7" s="242"/>
      <c r="AA7" s="242"/>
      <c r="AB7" s="243"/>
      <c r="AC7" s="41" t="s">
        <v>247</v>
      </c>
      <c r="AI7" s="6" t="s">
        <v>248</v>
      </c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3"/>
      <c r="BF7" s="3"/>
      <c r="BH7" s="20" t="s">
        <v>249</v>
      </c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1"/>
      <c r="BW7" s="21"/>
      <c r="BX7" s="21"/>
      <c r="BY7" s="21"/>
      <c r="BZ7" s="21"/>
      <c r="CA7" s="21"/>
      <c r="CB7" s="21"/>
      <c r="CC7" s="20"/>
      <c r="CD7" s="33"/>
      <c r="CE7" s="118"/>
      <c r="CF7" s="118"/>
      <c r="CG7" s="5"/>
      <c r="CH7" s="2" t="s">
        <v>250</v>
      </c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</row>
    <row r="8" spans="1:113" hidden="1" x14ac:dyDescent="0.25">
      <c r="C8" s="5"/>
      <c r="D8" s="235"/>
      <c r="E8" s="65"/>
      <c r="F8" s="4"/>
      <c r="G8" s="4"/>
      <c r="H8" s="4"/>
      <c r="I8" s="4"/>
      <c r="J8" s="4"/>
      <c r="K8" s="4"/>
      <c r="L8" s="66"/>
      <c r="M8" s="65"/>
      <c r="N8" s="4"/>
      <c r="O8" s="4"/>
      <c r="P8" s="4"/>
      <c r="Q8" s="4"/>
      <c r="R8" s="4"/>
      <c r="S8" s="4"/>
      <c r="T8" s="66"/>
      <c r="U8" s="65"/>
      <c r="V8" s="4"/>
      <c r="W8" s="4"/>
      <c r="X8" s="4"/>
      <c r="Y8" s="4"/>
      <c r="Z8" s="4"/>
      <c r="AA8" s="4"/>
      <c r="AB8" s="66"/>
      <c r="AD8" s="5"/>
      <c r="AE8" s="5"/>
      <c r="AF8" s="5"/>
      <c r="AG8" s="5"/>
      <c r="AH8" s="5"/>
      <c r="BH8" s="5"/>
      <c r="CE8" s="118"/>
      <c r="CF8" s="118"/>
      <c r="CG8" s="5"/>
      <c r="CH8" s="5"/>
    </row>
    <row r="9" spans="1:113" ht="29.25" customHeight="1" x14ac:dyDescent="0.25">
      <c r="C9" s="5"/>
      <c r="D9" s="235"/>
      <c r="E9" s="65"/>
      <c r="F9" s="203">
        <f>AU3</f>
      </c>
      <c r="G9" s="86" t="s">
        <v>252</v>
      </c>
      <c r="H9" s="85" t="s">
        <v>990</v>
      </c>
      <c r="I9" s="86" t="s">
        <v>991</v>
      </c>
      <c r="J9" s="85" t="s">
        <v>992</v>
      </c>
      <c r="K9" s="86" t="s">
        <v>256</v>
      </c>
      <c r="L9" s="87" t="s">
        <v>993</v>
      </c>
      <c r="M9" s="108"/>
      <c r="N9" s="203">
        <f>BU3</f>
      </c>
      <c r="O9" s="86" t="s">
        <v>252</v>
      </c>
      <c r="P9" s="85" t="s">
        <v>990</v>
      </c>
      <c r="Q9" s="86" t="s">
        <v>991</v>
      </c>
      <c r="R9" s="85" t="s">
        <v>992</v>
      </c>
      <c r="S9" s="86" t="s">
        <v>256</v>
      </c>
      <c r="T9" s="87" t="s">
        <v>993</v>
      </c>
      <c r="U9" s="108"/>
      <c r="V9" s="203">
        <f>CU3</f>
      </c>
      <c r="W9" s="86" t="s">
        <v>252</v>
      </c>
      <c r="X9" s="85" t="s">
        <v>990</v>
      </c>
      <c r="Y9" s="86" t="s">
        <v>991</v>
      </c>
      <c r="Z9" s="85" t="s">
        <v>992</v>
      </c>
      <c r="AA9" s="86" t="s">
        <v>256</v>
      </c>
      <c r="AB9" s="87" t="s">
        <v>993</v>
      </c>
      <c r="AC9" s="5"/>
      <c r="AD9" s="5"/>
      <c r="AE9" s="5"/>
      <c r="AF9" s="5"/>
      <c r="AG9" s="5"/>
      <c r="AH9" s="5"/>
      <c r="AJ9" s="27" t="str">
        <f>Data!$Q2</f>
      </c>
      <c r="AK9" s="27" t="str">
        <f>Data!$X2</f>
      </c>
      <c r="AL9" s="27" t="str">
        <f>Data!$AE2</f>
      </c>
      <c r="AM9" s="27" t="str">
        <f>Data!$AL2</f>
      </c>
      <c r="AN9" s="27" t="str">
        <f>Data!$AS2</f>
      </c>
      <c r="AO9" s="27" t="str">
        <f>Data!$AZ2</f>
      </c>
      <c r="AP9" s="27" t="str">
        <f>Data!$BG2</f>
      </c>
      <c r="AQ9" s="27" t="str">
        <f>Data!$BN2</f>
      </c>
      <c r="AR9" s="27" t="str">
        <f>Data!$BU2</f>
      </c>
      <c r="AS9" s="27" t="str">
        <f>Data!$CB2</f>
      </c>
      <c r="AT9" s="27" t="str">
        <f>Data!$CI2</f>
      </c>
      <c r="AU9" s="27" t="str">
        <f>Data!$CP2</f>
      </c>
      <c r="AW9" s="48" t="s">
        <v>265</v>
      </c>
      <c r="AX9" s="48" t="s">
        <v>266</v>
      </c>
      <c r="AY9" s="48" t="s">
        <v>267</v>
      </c>
      <c r="AZ9" s="48" t="s">
        <v>268</v>
      </c>
      <c r="BA9" s="48" t="s">
        <v>269</v>
      </c>
      <c r="BC9" s="34" t="s">
        <v>270</v>
      </c>
      <c r="BD9" s="34" t="s">
        <v>994</v>
      </c>
      <c r="BE9" s="170"/>
      <c r="BF9" s="170"/>
      <c r="BH9" s="5"/>
      <c r="BJ9" s="27" t="str">
        <f>Data!$Q2</f>
      </c>
      <c r="BK9" s="27" t="str">
        <f>Data!$X2</f>
      </c>
      <c r="BL9" s="27" t="str">
        <f>Data!$AE2</f>
      </c>
      <c r="BM9" s="27" t="str">
        <f>Data!$AL2</f>
      </c>
      <c r="BN9" s="27" t="str">
        <f>Data!$AS2</f>
      </c>
      <c r="BO9" s="27" t="str">
        <f>Data!$AZ2</f>
      </c>
      <c r="BP9" s="27" t="str">
        <f>Data!$BG2</f>
      </c>
      <c r="BQ9" s="27" t="str">
        <f>Data!$BN2</f>
      </c>
      <c r="BR9" s="27" t="str">
        <f>Data!$BU2</f>
      </c>
      <c r="BS9" s="27" t="str">
        <f>Data!$CB2</f>
      </c>
      <c r="BT9" s="27" t="str">
        <f>Data!$CI2</f>
      </c>
      <c r="BU9" s="27" t="str">
        <f>Data!$CP2</f>
      </c>
      <c r="BW9" s="48" t="s">
        <v>265</v>
      </c>
      <c r="BX9" s="48" t="s">
        <v>266</v>
      </c>
      <c r="BY9" s="48" t="s">
        <v>267</v>
      </c>
      <c r="BZ9" s="48" t="s">
        <v>268</v>
      </c>
      <c r="CA9" s="48" t="s">
        <v>269</v>
      </c>
      <c r="CB9" s="4"/>
      <c r="CC9" s="34" t="s">
        <v>270</v>
      </c>
      <c r="CD9" s="34" t="s">
        <v>994</v>
      </c>
      <c r="CE9" s="173"/>
      <c r="CF9" s="173"/>
      <c r="CG9" s="5"/>
      <c r="CH9" s="5"/>
      <c r="CJ9" s="27" t="str">
        <f>Data!$Q2</f>
      </c>
      <c r="CK9" s="27" t="str">
        <f>Data!$X2</f>
      </c>
      <c r="CL9" s="27" t="str">
        <f>Data!$AE2</f>
      </c>
      <c r="CM9" s="27" t="str">
        <f>Data!$AL2</f>
      </c>
      <c r="CN9" s="27" t="str">
        <f>Data!$AS2</f>
      </c>
      <c r="CO9" s="27" t="str">
        <f>Data!$AZ2</f>
      </c>
      <c r="CP9" s="27" t="str">
        <f>Data!$BG2</f>
      </c>
      <c r="CQ9" s="27" t="str">
        <f>Data!$BN2</f>
      </c>
      <c r="CR9" s="27" t="str">
        <f>Data!$BU2</f>
      </c>
      <c r="CS9" s="27" t="str">
        <f>Data!$CB2</f>
      </c>
      <c r="CT9" s="27" t="str">
        <f>Data!$CI2</f>
      </c>
      <c r="CU9" s="27" t="str">
        <f>Data!$CP2</f>
      </c>
      <c r="CV9" s="27" t="str">
        <f>Data!$CP2</f>
      </c>
      <c r="CW9" s="48" t="s">
        <v>265</v>
      </c>
      <c r="CX9" s="48" t="s">
        <v>266</v>
      </c>
      <c r="CY9" s="48" t="s">
        <v>267</v>
      </c>
      <c r="CZ9" s="48" t="s">
        <v>268</v>
      </c>
      <c r="DA9" s="48" t="s">
        <v>269</v>
      </c>
      <c r="DB9" s="4"/>
      <c r="DC9" s="34" t="s">
        <v>270</v>
      </c>
      <c r="DD9" s="34" t="s">
        <v>994</v>
      </c>
      <c r="DI9" s="57"/>
    </row>
    <row r="10" spans="1:113" ht="15" customHeight="1" x14ac:dyDescent="0.25">
      <c r="C10" s="5"/>
      <c r="D10" s="83" t="s">
        <v>273</v>
      </c>
      <c r="E10" s="82"/>
      <c r="F10" s="79"/>
      <c r="G10" s="79"/>
      <c r="H10" s="80"/>
      <c r="I10" s="79"/>
      <c r="J10" s="80"/>
      <c r="K10" s="79"/>
      <c r="L10" s="79"/>
      <c r="M10" s="81"/>
      <c r="N10" s="79"/>
      <c r="O10" s="79"/>
      <c r="P10" s="79"/>
      <c r="Q10" s="79"/>
      <c r="R10" s="79"/>
      <c r="S10" s="79"/>
      <c r="T10" s="79"/>
      <c r="U10" s="81"/>
      <c r="V10" s="79"/>
      <c r="W10" s="79"/>
      <c r="X10" s="79"/>
      <c r="Y10" s="79"/>
      <c r="Z10" s="79"/>
      <c r="AA10" s="79"/>
      <c r="AB10" s="77"/>
      <c r="AC10" s="5"/>
      <c r="AD10" s="5"/>
      <c r="AE10" s="5"/>
      <c r="AF10" s="5"/>
      <c r="AG10" s="5"/>
      <c r="AH10" s="5"/>
      <c r="AL10" s="159"/>
      <c r="AM10" s="159"/>
      <c r="AN10" s="159"/>
      <c r="AO10" s="159"/>
      <c r="AP10" s="159"/>
      <c r="AQ10" s="159"/>
      <c r="AR10" s="159"/>
      <c r="AS10" s="159"/>
      <c r="AT10" s="5"/>
      <c r="AU10" s="159"/>
      <c r="BH10" s="160"/>
      <c r="BI10" s="165"/>
      <c r="BL10" s="159"/>
      <c r="BM10" s="159"/>
      <c r="BN10" s="159"/>
      <c r="BO10" s="159"/>
      <c r="BP10" s="159"/>
      <c r="BQ10" s="159"/>
      <c r="BR10" s="159"/>
      <c r="BS10" s="159"/>
      <c r="BT10" s="5"/>
      <c r="BU10" s="159"/>
      <c r="CH10" s="5"/>
      <c r="CL10" s="159"/>
      <c r="CM10" s="159"/>
      <c r="CN10" s="159"/>
      <c r="CO10" s="159"/>
      <c r="CP10" s="159"/>
      <c r="CQ10" s="159"/>
      <c r="CR10" s="159"/>
      <c r="CS10" s="159"/>
      <c r="CT10" s="5"/>
      <c r="CU10" s="159"/>
      <c r="DI10" s="57"/>
    </row>
    <row r="11" spans="1:113" x14ac:dyDescent="0.25">
      <c r="C11" s="5"/>
      <c r="D11" s="73" t="s">
        <v>274</v>
      </c>
      <c r="E11" s="67" t="str">
        <f ca="1">VLOOKUP($D11,'Metric Nature'!$C:$D,2,0)&amp;IF(($F11&lt;(BA11)),"Below",IF(($F11&gt;(AZ11)),"Above","Within"))</f>
      </c>
      <c r="F11" s="68">
        <f t="shared" ref="F11:F24" ca="1" si="3">AT11</f>
      </c>
      <c r="G11" s="68">
        <f t="shared" ref="G11:G24" ca="1" si="4">AS11</f>
      </c>
      <c r="H11" s="98">
        <f ca="1">IFERROR(((F11-G11)/G11),0)</f>
      </c>
      <c r="I11" s="68">
        <f ca="1">BD11</f>
      </c>
      <c r="J11" s="69">
        <f ca="1">IFERROR(((F11-I11)/I11),0)</f>
      </c>
      <c r="K11" s="68">
        <f t="shared" ref="K11" ca="1" si="5">BC11</f>
      </c>
      <c r="L11" s="70"/>
      <c r="M11" s="67" t="str">
        <f ca="1">VLOOKUP($D11,'Metric Nature'!$C:$D,2,0)&amp;IF(($N11&lt;(CA11)),"Below",IF(($N11&gt;(BZ11)),"Above","Within"))</f>
      </c>
      <c r="N11" s="68">
        <f t="shared" ref="N11:N24" ca="1" si="6">BT11</f>
      </c>
      <c r="O11" s="68">
        <f t="shared" ref="O11:O24" ca="1" si="7">BS11</f>
      </c>
      <c r="P11" s="69">
        <f ca="1">IFERROR(((N11-O11)/O11),0)</f>
      </c>
      <c r="Q11" s="68">
        <f ca="1">CD11</f>
      </c>
      <c r="R11" s="69">
        <f ca="1">IFERROR(((N11-Q11)/Q11),0)</f>
      </c>
      <c r="S11" s="68">
        <f t="shared" ref="S11:S24" ca="1" si="8">CC11</f>
      </c>
      <c r="T11" s="70"/>
      <c r="U11" s="67" t="str">
        <f ca="1">VLOOKUP($D11,'Metric Nature'!$C:$D,2,0)&amp;IF(($V11&lt;(DA11)),"Below",IF(($V11&gt;(CZ11)),"Above","Within"))</f>
      </c>
      <c r="V11" s="68">
        <f t="shared" ref="V11:V24" ca="1" si="9">CT11</f>
      </c>
      <c r="W11" s="68">
        <f t="shared" ref="W11:W24" ca="1" si="10">CS11</f>
      </c>
      <c r="X11" s="69">
        <f ca="1">IFERROR(((V11-W11)/W11),0)</f>
      </c>
      <c r="Y11" s="68">
        <f ca="1">DD11</f>
      </c>
      <c r="Z11" s="69">
        <f ca="1">IFERROR(((V11-Y11)/Y11),0)</f>
      </c>
      <c r="AA11" s="68">
        <f t="shared" ref="AA11" ca="1" si="11">DC11</f>
      </c>
      <c r="AB11" s="70"/>
      <c r="AC11" s="5"/>
      <c r="AD11" s="5"/>
      <c r="AE11" s="5"/>
      <c r="AF11" s="5"/>
      <c r="AG11" s="5"/>
      <c r="AH11" s="5"/>
      <c r="AI11" s="9" t="s">
        <v>2</v>
      </c>
      <c r="AJ11" s="164">
        <f ca="1">SUM(OFFSET(Data!$A$1,MATCH(($AI11),Data!$C:$C,0)-1,MATCH(Weekly!AJ$9,Data!$2:$2,0)-1,2,COUNTIF(Data!$2:$2,Weekly!AJ$9)))</f>
      </c>
      <c r="AK11" s="164">
        <f ca="1">SUM(OFFSET(Data!$A$1,MATCH(($AI11),Data!$C:$C,0)-1,MATCH(Weekly!AK$9,Data!$2:$2,0)-1,2,COUNTIF(Data!$2:$2,Weekly!AK$9)))</f>
      </c>
      <c r="AL11" s="164">
        <f ca="1">SUM(OFFSET(Data!$A$1,MATCH(($AI11),Data!$C:$C,0)-1,MATCH(Weekly!AL$9,Data!$2:$2,0)-1,2,COUNTIF(Data!$2:$2,Weekly!AL$9)))</f>
      </c>
      <c r="AM11" s="164">
        <f ca="1">SUM(OFFSET(Data!$A$1,MATCH(($AI11),Data!$C:$C,0)-1,MATCH(Weekly!AM$9,Data!$2:$2,0)-1,2,COUNTIF(Data!$2:$2,Weekly!AM$9)))</f>
      </c>
      <c r="AN11" s="164">
        <f ca="1">SUM(OFFSET(Data!$A$1,MATCH(($AI11),Data!$C:$C,0)-1,MATCH(Weekly!AN$9,Data!$2:$2,0)-1,2,COUNTIF(Data!$2:$2,Weekly!AN$9)))</f>
      </c>
      <c r="AO11" s="164">
        <f ca="1">SUM(OFFSET(Data!$A$1,MATCH(($AI11),Data!$C:$C,0)-1,MATCH(Weekly!AO$9,Data!$2:$2,0)-1,2,COUNTIF(Data!$2:$2,Weekly!AO$9)))</f>
      </c>
      <c r="AP11" s="164">
        <f ca="1">SUM(OFFSET(Data!$A$1,MATCH(($AI11),Data!$C:$C,0)-1,MATCH(Weekly!AP$9,Data!$2:$2,0)-1,2,COUNTIF(Data!$2:$2,Weekly!AP$9)))</f>
      </c>
      <c r="AQ11" s="164">
        <f ca="1">SUM(OFFSET(Data!$A$1,MATCH(($AI11),Data!$C:$C,0)-1,MATCH(Weekly!AQ$9,Data!$2:$2,0)-1,2,COUNTIF(Data!$2:$2,Weekly!AQ$9)))</f>
      </c>
      <c r="AR11" s="164">
        <f ca="1">SUM(OFFSET(Data!$A$1,MATCH(($AI11),Data!$C:$C,0)-1,MATCH(Weekly!AR$9,Data!$2:$2,0)-1,2,COUNTIF(Data!$2:$2,Weekly!AR$9)))</f>
      </c>
      <c r="AS11" s="164">
        <f ca="1">SUM(OFFSET(Data!$A$1,MATCH(($AI11),Data!$C:$C,0)-1,MATCH(Weekly!AS$9,Data!$2:$2,0)-1,2,COUNTIF(Data!$2:$2,Weekly!AS$9)))</f>
      </c>
      <c r="AT11" s="164">
        <f ca="1">SUM(OFFSET(Data!$A$1,MATCH(($AI11),Data!$C:$C,0)-1,MATCH(Weekly!AT$9,Data!$2:$2,0)-1,2,COUNTIF(Data!$2:$2,Weekly!AT$9)))</f>
      </c>
      <c r="AU11" s="164">
        <f ca="1">SUM(OFFSET(Data!$A$1,MATCH(($AI11),Data!$C:$C,0)-1,MATCH(Weekly!AU$9,Data!$2:$2,0)-1,2,COUNTIF(Data!$2:$2,Weekly!AU$9)))</f>
      </c>
      <c r="AV11" s="18"/>
      <c r="AW11" s="10">
        <f ca="1">_xlfn.QUARTILE.INC($AJ11:$AT11,1)</f>
      </c>
      <c r="AX11" s="10">
        <f ca="1">_xlfn.QUARTILE.INC($AJ11:$AT11,3)</f>
      </c>
      <c r="AY11" s="10">
        <f t="shared" ref="AY11:AY24" ca="1" si="12">AX11-AW11</f>
      </c>
      <c r="AZ11" s="10">
        <f t="shared" ref="AZ11:AZ16" ca="1" si="13">AX11+(0.75*AY11)</f>
      </c>
      <c r="BA11" s="10">
        <f t="shared" ref="BA11:BA16" ca="1" si="14">AW11-(0.75*AY11)</f>
      </c>
      <c r="BB11" s="18"/>
      <c r="BC11" s="11">
        <f ca="1">_xlfn.STDEV.P(AJ11:AU11)</f>
      </c>
      <c r="BD11" s="11">
        <f ca="1">AVERAGE(AP11:AS11)</f>
      </c>
      <c r="BE11" s="171"/>
      <c r="BF11" s="171"/>
      <c r="BG11" s="16"/>
      <c r="BH11" s="9" t="s">
        <v>2</v>
      </c>
      <c r="BI11" s="9" t="s">
        <v>3</v>
      </c>
      <c r="BJ11" s="164">
        <f ca="1">SUM(OFFSET(Data!$A$1,MATCH(($BH11&amp;$BI11),Data!$B:$B,0)-1,MATCH(Weekly!BJ$9,Data!$2:$2,0)-1,1,COUNTIF(Data!$2:$2,Weekly!BJ$9)))</f>
      </c>
      <c r="BK11" s="164">
        <f ca="1">SUM(OFFSET(Data!$A$1,MATCH(($BH11&amp;$BI11),Data!$B:$B,0)-1,MATCH(Weekly!BK$9,Data!$2:$2,0)-1,1,COUNTIF(Data!$2:$2,Weekly!BK$9)))</f>
      </c>
      <c r="BL11" s="164">
        <f ca="1">SUM(OFFSET(Data!$A$1,MATCH(($BH11&amp;$BI11),Data!$B:$B,0)-1,MATCH(Weekly!BL$9,Data!$2:$2,0)-1,1,COUNTIF(Data!$2:$2,Weekly!BL$9)))</f>
      </c>
      <c r="BM11" s="164">
        <f ca="1">SUM(OFFSET(Data!$A$1,MATCH(($BH11&amp;$BI11),Data!$B:$B,0)-1,MATCH(Weekly!BM$9,Data!$2:$2,0)-1,1,COUNTIF(Data!$2:$2,Weekly!BM$9)))</f>
      </c>
      <c r="BN11" s="164">
        <f ca="1">SUM(OFFSET(Data!$A$1,MATCH(($BH11&amp;$BI11),Data!$B:$B,0)-1,MATCH(Weekly!BN$9,Data!$2:$2,0)-1,1,COUNTIF(Data!$2:$2,Weekly!BN$9)))</f>
      </c>
      <c r="BO11" s="164">
        <f ca="1">SUM(OFFSET(Data!$A$1,MATCH(($BH11&amp;$BI11),Data!$B:$B,0)-1,MATCH(Weekly!BO$9,Data!$2:$2,0)-1,1,COUNTIF(Data!$2:$2,Weekly!BO$9)))</f>
      </c>
      <c r="BP11" s="164">
        <f ca="1">SUM(OFFSET(Data!$A$1,MATCH(($BH11&amp;$BI11),Data!$B:$B,0)-1,MATCH(Weekly!BP$9,Data!$2:$2,0)-1,1,COUNTIF(Data!$2:$2,Weekly!BP$9)))</f>
      </c>
      <c r="BQ11" s="164">
        <f ca="1">SUM(OFFSET(Data!$A$1,MATCH(($BH11&amp;$BI11),Data!$B:$B,0)-1,MATCH(Weekly!BQ$9,Data!$2:$2,0)-1,1,COUNTIF(Data!$2:$2,Weekly!BQ$9)))</f>
      </c>
      <c r="BR11" s="164">
        <f ca="1">SUM(OFFSET(Data!$A$1,MATCH(($BH11&amp;$BI11),Data!$B:$B,0)-1,MATCH(Weekly!BR$9,Data!$2:$2,0)-1,1,COUNTIF(Data!$2:$2,Weekly!BR$9)))</f>
      </c>
      <c r="BS11" s="164">
        <f ca="1">SUM(OFFSET(Data!$A$1,MATCH(($BH11&amp;$BI11),Data!$B:$B,0)-1,MATCH(Weekly!BS$9,Data!$2:$2,0)-1,1,COUNTIF(Data!$2:$2,Weekly!BS$9)))</f>
      </c>
      <c r="BT11" s="164">
        <f ca="1">SUM(OFFSET(Data!$A$1,MATCH(($BH11&amp;$BI11),Data!$B:$B,0)-1,MATCH(Weekly!BT$9,Data!$2:$2,0)-1,1,COUNTIF(Data!$2:$2,Weekly!BT$9)))</f>
      </c>
      <c r="BU11" s="164">
        <f ca="1">SUM(OFFSET(Data!$A$1,MATCH(($BH11&amp;$BI11),Data!$B:$B,0)-1,MATCH(Weekly!BU$9,Data!$2:$2,0)-1,1,COUNTIF(Data!$2:$2,Weekly!BU$9)))</f>
      </c>
      <c r="BV11" s="17"/>
      <c r="BW11" s="10">
        <f ca="1">_xlfn.QUARTILE.INC($BJ11:$BT11,1)</f>
      </c>
      <c r="BX11" s="10">
        <f ca="1">_xlfn.QUARTILE.INC($BJ11:$BT11,3)</f>
      </c>
      <c r="BY11" s="10">
        <f t="shared" ref="BY11" ca="1" si="15">BX11-BW11</f>
      </c>
      <c r="BZ11" s="10">
        <f t="shared" ref="BZ11" ca="1" si="16">BX11+(0.75*BY11)</f>
      </c>
      <c r="CA11" s="10">
        <f ca="1">BW11-(0.75*BY11)</f>
      </c>
      <c r="CB11" s="53"/>
      <c r="CC11" s="11">
        <f ca="1">_xlfn.STDEV.P(BJ11:BU11)</f>
      </c>
      <c r="CD11" s="11">
        <f ca="1">AVERAGE(BP11:BS11)</f>
      </c>
      <c r="CE11" s="171"/>
      <c r="CF11" s="171"/>
      <c r="CG11" s="16"/>
      <c r="CH11" s="9" t="s">
        <v>2</v>
      </c>
      <c r="CI11" s="9" t="s">
        <v>4</v>
      </c>
      <c r="CJ11" s="164">
        <f ca="1">SUM(OFFSET(Data!$A$1,MATCH(($CH11&amp;$CI11),Data!$B:$B,0)-1,MATCH(Weekly!CJ$9,Data!$2:$2,0)-1,1,COUNTIF(Data!$2:$2,Weekly!CJ$9)))</f>
      </c>
      <c r="CK11" s="164">
        <f ca="1">SUM(OFFSET(Data!$A$1,MATCH(($CH11&amp;$CI11),Data!$B:$B,0)-1,MATCH(Weekly!CK$9,Data!$2:$2,0)-1,1,COUNTIF(Data!$2:$2,Weekly!CK$9)))</f>
      </c>
      <c r="CL11" s="164">
        <f ca="1">SUM(OFFSET(Data!$A$1,MATCH(($CH11&amp;$CI11),Data!$B:$B,0)-1,MATCH(Weekly!CL$9,Data!$2:$2,0)-1,1,COUNTIF(Data!$2:$2,Weekly!CL$9)))</f>
      </c>
      <c r="CM11" s="164">
        <f ca="1">SUM(OFFSET(Data!$A$1,MATCH(($CH11&amp;$CI11),Data!$B:$B,0)-1,MATCH(Weekly!CM$9,Data!$2:$2,0)-1,1,COUNTIF(Data!$2:$2,Weekly!CM$9)))</f>
      </c>
      <c r="CN11" s="164">
        <f ca="1">SUM(OFFSET(Data!$A$1,MATCH(($CH11&amp;$CI11),Data!$B:$B,0)-1,MATCH(Weekly!CN$9,Data!$2:$2,0)-1,1,COUNTIF(Data!$2:$2,Weekly!CN$9)))</f>
      </c>
      <c r="CO11" s="164">
        <f ca="1">SUM(OFFSET(Data!$A$1,MATCH(($CH11&amp;$CI11),Data!$B:$B,0)-1,MATCH(Weekly!CO$9,Data!$2:$2,0)-1,1,COUNTIF(Data!$2:$2,Weekly!CO$9)))</f>
      </c>
      <c r="CP11" s="164">
        <f ca="1">SUM(OFFSET(Data!$A$1,MATCH(($CH11&amp;$CI11),Data!$B:$B,0)-1,MATCH(Weekly!CP$9,Data!$2:$2,0)-1,1,COUNTIF(Data!$2:$2,Weekly!CP$9)))</f>
      </c>
      <c r="CQ11" s="164">
        <f ca="1">SUM(OFFSET(Data!$A$1,MATCH(($CH11&amp;$CI11),Data!$B:$B,0)-1,MATCH(Weekly!CQ$9,Data!$2:$2,0)-1,1,COUNTIF(Data!$2:$2,Weekly!CQ$9)))</f>
      </c>
      <c r="CR11" s="164">
        <f ca="1">SUM(OFFSET(Data!$A$1,MATCH(($CH11&amp;$CI11),Data!$B:$B,0)-1,MATCH(Weekly!CR$9,Data!$2:$2,0)-1,1,COUNTIF(Data!$2:$2,Weekly!CR$9)))</f>
      </c>
      <c r="CS11" s="164">
        <f ca="1">SUM(OFFSET(Data!$A$1,MATCH(($CH11&amp;$CI11),Data!$B:$B,0)-1,MATCH(Weekly!CS$9,Data!$2:$2,0)-1,1,COUNTIF(Data!$2:$2,Weekly!CS$9)))</f>
      </c>
      <c r="CT11" s="164">
        <f ca="1">SUM(OFFSET(Data!$A$1,MATCH(($CH11&amp;$CI11),Data!$B:$B,0)-1,MATCH(Weekly!CT$9,Data!$2:$2,0)-1,1,COUNTIF(Data!$2:$2,Weekly!CT$9)))</f>
      </c>
      <c r="CU11" s="164">
        <f ca="1">SUM(OFFSET(Data!$A$1,MATCH(($CH11&amp;$CI11),Data!$B:$B,0)-1,MATCH(Weekly!CU$9,Data!$2:$2,0)-1,1,COUNTIF(Data!$2:$2,Weekly!CU$9)))</f>
      </c>
      <c r="CV11" s="168"/>
      <c r="CW11" s="10">
        <f ca="1">_xlfn.QUARTILE.INC($CJ11:$CT11,1)</f>
      </c>
      <c r="CX11" s="10">
        <f ca="1">_xlfn.QUARTILE.INC($CJ11:$CT11,3)</f>
      </c>
      <c r="CY11" s="10">
        <f t="shared" ref="CY11:CY24" ca="1" si="17">CX11-CW11</f>
      </c>
      <c r="CZ11" s="10">
        <f t="shared" ref="CZ11:CZ24" ca="1" si="18">CX11+(0.75*CY11)</f>
      </c>
      <c r="DA11" s="10">
        <f ca="1">CW11-(0.75*CY11)</f>
      </c>
      <c r="DB11" s="53"/>
      <c r="DC11" s="11">
        <f ca="1">_xlfn.STDEV.P(CJ11:CU11)</f>
      </c>
      <c r="DD11" s="11">
        <f ca="1">AVERAGE(CP11:CS11)</f>
      </c>
    </row>
    <row r="12" spans="1:113" hidden="1" x14ac:dyDescent="0.25">
      <c r="A12" t="e">
        <f>VLOOKUP(D12,#REF!,2,0)</f>
      </c>
      <c r="C12" s="5"/>
      <c r="D12" s="74" t="s">
        <v>277</v>
      </c>
      <c r="E12" s="67" t="str">
        <f ca="1">VLOOKUP($D12,'Metric Nature'!$C:$D,2,0)&amp;IF(($F12&lt;(BA12)),"Below",IF(($F12&gt;(AZ12)),"Above","Within"))</f>
      </c>
      <c r="F12" s="68">
        <f t="shared" ca="1" si="3"/>
      </c>
      <c r="G12" s="68">
        <f t="shared" ca="1" si="4"/>
      </c>
      <c r="H12" s="71">
        <f t="shared" ref="H12:H24" ca="1" si="19">IFERROR(((F12-G12)/G12),0)</f>
      </c>
      <c r="I12" s="68">
        <f t="shared" ref="I12:I24" ca="1" si="20">BD12</f>
      </c>
      <c r="J12" s="62">
        <f t="shared" ref="J12:J24" ca="1" si="21">IFERROR(((F12-I12)/I12),0)</f>
      </c>
      <c r="K12" s="39">
        <f ca="1">BC12</f>
      </c>
      <c r="L12" s="64"/>
      <c r="M12" s="67" t="str">
        <f ca="1">VLOOKUP($D12,'Metric Nature'!$C:$D,2,0)&amp;IF(($N12&lt;(CA12)),"Below",IF(($N12&gt;(BZ12)),"Above","Within"))</f>
      </c>
      <c r="N12" s="68">
        <f t="shared" ca="1" si="6"/>
      </c>
      <c r="O12" s="68">
        <f t="shared" ca="1" si="7"/>
      </c>
      <c r="P12" s="69">
        <f t="shared" ref="P12:P24" ca="1" si="22">IFERROR(((N12-O12)/O12),0)</f>
      </c>
      <c r="Q12" s="68">
        <f t="shared" ref="Q12:Q24" ca="1" si="23">CD12</f>
      </c>
      <c r="R12" s="62">
        <f t="shared" ref="R12:R24" ca="1" si="24">IFERROR(((N12-Q12)/Q12),0)</f>
      </c>
      <c r="S12" s="39">
        <f t="shared" ca="1" si="8"/>
      </c>
      <c r="T12" s="64"/>
      <c r="U12" s="67" t="str">
        <f ca="1">VLOOKUP($D12,'Metric Nature'!$C:$D,2,0)&amp;IF(($V12&lt;(DA12)),"Below",IF(($V12&gt;(CZ12)),"Above","Within"))</f>
      </c>
      <c r="V12" s="68">
        <f t="shared" ca="1" si="9"/>
      </c>
      <c r="W12" s="68">
        <f t="shared" ca="1" si="10"/>
      </c>
      <c r="X12" s="62">
        <f t="shared" ref="X12:X24" ca="1" si="25">IFERROR(((V12-W12)/W12),0)</f>
      </c>
      <c r="Y12" s="68">
        <f t="shared" ref="Y12:Y24" ca="1" si="26">DD12</f>
      </c>
      <c r="Z12" s="62">
        <f t="shared" ref="Z12:Z24" ca="1" si="27">IFERROR(((V12-Y12)/Y12),0)</f>
      </c>
      <c r="AA12" s="39">
        <f ca="1">DC12</f>
      </c>
      <c r="AB12" s="64"/>
      <c r="AC12" s="1"/>
      <c r="AD12" s="1"/>
      <c r="AE12" s="1"/>
      <c r="AF12" s="1"/>
      <c r="AG12" s="1"/>
      <c r="AH12" s="1"/>
      <c r="AI12" s="9" t="s">
        <v>5</v>
      </c>
      <c r="AJ12" s="164">
        <f ca="1">SUM(OFFSET(Data!$A$1,MATCH(($AI12),Data!$C:$C,0)-1,MATCH(Weekly!AJ$9,Data!$2:$2,0)-1,2,COUNTIF(Data!$2:$2,Weekly!AJ$9)))</f>
      </c>
      <c r="AK12" s="164">
        <f ca="1">SUM(OFFSET(Data!$A$1,MATCH(($AI12),Data!$C:$C,0)-1,MATCH(Weekly!AK$9,Data!$2:$2,0)-1,2,COUNTIF(Data!$2:$2,Weekly!AK$9)))</f>
      </c>
      <c r="AL12" s="164">
        <f ca="1">SUM(OFFSET(Data!$A$1,MATCH(($AI12),Data!$C:$C,0)-1,MATCH(Weekly!AL$9,Data!$2:$2,0)-1,2,COUNTIF(Data!$2:$2,Weekly!AL$9)))</f>
      </c>
      <c r="AM12" s="164">
        <f ca="1">SUM(OFFSET(Data!$A$1,MATCH(($AI12),Data!$C:$C,0)-1,MATCH(Weekly!AM$9,Data!$2:$2,0)-1,2,COUNTIF(Data!$2:$2,Weekly!AM$9)))</f>
      </c>
      <c r="AN12" s="164">
        <f ca="1">SUM(OFFSET(Data!$A$1,MATCH(($AI12),Data!$C:$C,0)-1,MATCH(Weekly!AN$9,Data!$2:$2,0)-1,2,COUNTIF(Data!$2:$2,Weekly!AN$9)))</f>
      </c>
      <c r="AO12" s="164">
        <f ca="1">SUM(OFFSET(Data!$A$1,MATCH(($AI12),Data!$C:$C,0)-1,MATCH(Weekly!AO$9,Data!$2:$2,0)-1,2,COUNTIF(Data!$2:$2,Weekly!AO$9)))</f>
      </c>
      <c r="AP12" s="164">
        <f ca="1">SUM(OFFSET(Data!$A$1,MATCH(($AI12),Data!$C:$C,0)-1,MATCH(Weekly!AP$9,Data!$2:$2,0)-1,2,COUNTIF(Data!$2:$2,Weekly!AP$9)))</f>
      </c>
      <c r="AQ12" s="164">
        <f ca="1">SUM(OFFSET(Data!$A$1,MATCH(($AI12),Data!$C:$C,0)-1,MATCH(Weekly!AQ$9,Data!$2:$2,0)-1,2,COUNTIF(Data!$2:$2,Weekly!AQ$9)))</f>
      </c>
      <c r="AR12" s="164">
        <f ca="1">SUM(OFFSET(Data!$A$1,MATCH(($AI12),Data!$C:$C,0)-1,MATCH(Weekly!AR$9,Data!$2:$2,0)-1,2,COUNTIF(Data!$2:$2,Weekly!AR$9)))</f>
      </c>
      <c r="AS12" s="164">
        <f ca="1">SUM(OFFSET(Data!$A$1,MATCH(($AI12),Data!$C:$C,0)-1,MATCH(Weekly!AS$9,Data!$2:$2,0)-1,2,COUNTIF(Data!$2:$2,Weekly!AS$9)))</f>
      </c>
      <c r="AT12" s="164">
        <f ca="1">SUM(OFFSET(Data!$A$1,MATCH(($AI12),Data!$C:$C,0)-1,MATCH(Weekly!AT$9,Data!$2:$2,0)-1,2,COUNTIF(Data!$2:$2,Weekly!AT$9)))</f>
      </c>
      <c r="AU12" s="164">
        <f ca="1">SUM(OFFSET(Data!$A$1,MATCH(($AI12),Data!$C:$C,0)-1,MATCH(Weekly!AU$9,Data!$2:$2,0)-1,2,COUNTIF(Data!$2:$2,Weekly!AU$9)))</f>
      </c>
      <c r="AV12" s="18"/>
      <c r="AW12" s="10">
        <f t="shared" ref="AW12:AW25" ca="1" si="28">_xlfn.QUARTILE.INC($AJ12:$AT12,1)</f>
      </c>
      <c r="AX12" s="10">
        <f t="shared" ref="AX12:AX25" ca="1" si="29">_xlfn.QUARTILE.INC($AJ12:$AT12,3)</f>
      </c>
      <c r="AY12" s="10">
        <f t="shared" ca="1" si="12"/>
      </c>
      <c r="AZ12" s="10">
        <f t="shared" ca="1" si="13"/>
      </c>
      <c r="BA12" s="10">
        <f t="shared" ca="1" si="14"/>
      </c>
      <c r="BB12" s="18"/>
      <c r="BC12" s="11">
        <f t="shared" ref="BC12:BC24" ca="1" si="30">_xlfn.STDEV.P(AJ12:AU12)</f>
      </c>
      <c r="BD12" s="11">
        <f t="shared" ref="BD12:BD16" ca="1" si="31">AVERAGE(AP12:AS12)</f>
      </c>
      <c r="BE12" s="171"/>
      <c r="BF12" s="171"/>
      <c r="BG12" s="16"/>
      <c r="BH12" s="9" t="s">
        <v>5</v>
      </c>
      <c r="BI12" s="9" t="s">
        <v>3</v>
      </c>
      <c r="BJ12" s="164">
        <f ca="1">SUM(OFFSET(Data!$A$1,MATCH(($BH12&amp;$BI12),Data!$B:$B,0)-1,MATCH(Weekly!BJ$9,Data!$2:$2,0)-1,1,COUNTIF(Data!$2:$2,Weekly!BJ$9)))</f>
      </c>
      <c r="BK12" s="164">
        <f ca="1">SUM(OFFSET(Data!$A$1,MATCH(($BH12&amp;$BI12),Data!$B:$B,0)-1,MATCH(Weekly!BK$9,Data!$2:$2,0)-1,1,COUNTIF(Data!$2:$2,Weekly!BK$9)))</f>
      </c>
      <c r="BL12" s="164">
        <f ca="1">SUM(OFFSET(Data!$A$1,MATCH(($BH12&amp;$BI12),Data!$B:$B,0)-1,MATCH(Weekly!BL$9,Data!$2:$2,0)-1,1,COUNTIF(Data!$2:$2,Weekly!BL$9)))</f>
      </c>
      <c r="BM12" s="164">
        <f ca="1">SUM(OFFSET(Data!$A$1,MATCH(($BH12&amp;$BI12),Data!$B:$B,0)-1,MATCH(Weekly!BM$9,Data!$2:$2,0)-1,1,COUNTIF(Data!$2:$2,Weekly!BM$9)))</f>
      </c>
      <c r="BN12" s="164">
        <f ca="1">SUM(OFFSET(Data!$A$1,MATCH(($BH12&amp;$BI12),Data!$B:$B,0)-1,MATCH(Weekly!BN$9,Data!$2:$2,0)-1,1,COUNTIF(Data!$2:$2,Weekly!BN$9)))</f>
      </c>
      <c r="BO12" s="164">
        <f ca="1">SUM(OFFSET(Data!$A$1,MATCH(($BH12&amp;$BI12),Data!$B:$B,0)-1,MATCH(Weekly!BO$9,Data!$2:$2,0)-1,1,COUNTIF(Data!$2:$2,Weekly!BO$9)))</f>
      </c>
      <c r="BP12" s="164">
        <f ca="1">SUM(OFFSET(Data!$A$1,MATCH(($BH12&amp;$BI12),Data!$B:$B,0)-1,MATCH(Weekly!BP$9,Data!$2:$2,0)-1,1,COUNTIF(Data!$2:$2,Weekly!BP$9)))</f>
      </c>
      <c r="BQ12" s="164">
        <f ca="1">SUM(OFFSET(Data!$A$1,MATCH(($BH12&amp;$BI12),Data!$B:$B,0)-1,MATCH(Weekly!BQ$9,Data!$2:$2,0)-1,1,COUNTIF(Data!$2:$2,Weekly!BQ$9)))</f>
      </c>
      <c r="BR12" s="164">
        <f ca="1">SUM(OFFSET(Data!$A$1,MATCH(($BH12&amp;$BI12),Data!$B:$B,0)-1,MATCH(Weekly!BR$9,Data!$2:$2,0)-1,1,COUNTIF(Data!$2:$2,Weekly!BR$9)))</f>
      </c>
      <c r="BS12" s="164">
        <f ca="1">SUM(OFFSET(Data!$A$1,MATCH(($BH12&amp;$BI12),Data!$B:$B,0)-1,MATCH(Weekly!BS$9,Data!$2:$2,0)-1,1,COUNTIF(Data!$2:$2,Weekly!BS$9)))</f>
      </c>
      <c r="BT12" s="164">
        <f ca="1">SUM(OFFSET(Data!$A$1,MATCH(($BH12&amp;$BI12),Data!$B:$B,0)-1,MATCH(Weekly!BT$9,Data!$2:$2,0)-1,1,COUNTIF(Data!$2:$2,Weekly!BT$9)))</f>
      </c>
      <c r="BU12" s="164">
        <f ca="1">SUM(OFFSET(Data!$A$1,MATCH(($BH12&amp;$BI12),Data!$B:$B,0)-1,MATCH(Weekly!BU$9,Data!$2:$2,0)-1,1,COUNTIF(Data!$2:$2,Weekly!BU$9)))</f>
      </c>
      <c r="BV12" s="17"/>
      <c r="BW12" s="10">
        <f t="shared" ref="BW12:BW25" ca="1" si="32">_xlfn.QUARTILE.INC($BJ12:$BT12,1)</f>
      </c>
      <c r="BX12" s="10">
        <f t="shared" ref="BX12:BX25" ca="1" si="33">_xlfn.QUARTILE.INC($BJ12:$BT12,3)</f>
      </c>
      <c r="BY12" s="10">
        <f t="shared" ref="BY12:BY24" ca="1" si="34">BX12-BW12</f>
      </c>
      <c r="BZ12" s="10">
        <f t="shared" ref="BZ12:BZ24" ca="1" si="35">BX12+(0.75*BY12)</f>
      </c>
      <c r="CA12" s="10">
        <f t="shared" ref="CA12:CA24" ca="1" si="36">BW12-(0.75*BY12)</f>
      </c>
      <c r="CB12" s="53"/>
      <c r="CC12" s="11">
        <f t="shared" ref="CC12:CC24" ca="1" si="37">_xlfn.STDEV.P(BJ12:BU12)</f>
      </c>
      <c r="CD12" s="11">
        <f t="shared" ref="CD12:CD16" ca="1" si="38">AVERAGE(BP12:BS12)</f>
      </c>
      <c r="CE12" s="171"/>
      <c r="CF12" s="171"/>
      <c r="CG12" s="16"/>
      <c r="CH12" s="9" t="s">
        <v>5</v>
      </c>
      <c r="CI12" s="9" t="s">
        <v>4</v>
      </c>
      <c r="CJ12" s="164">
        <f ca="1">SUM(OFFSET(Data!$A$1,MATCH(($CH12&amp;$CI12),Data!$B:$B,0)-1,MATCH(Weekly!CJ$9,Data!$2:$2,0)-1,1,COUNTIF(Data!$2:$2,Weekly!CJ$9)))</f>
      </c>
      <c r="CK12" s="164">
        <f ca="1">SUM(OFFSET(Data!$A$1,MATCH(($CH12&amp;$CI12),Data!$B:$B,0)-1,MATCH(Weekly!CK$9,Data!$2:$2,0)-1,1,COUNTIF(Data!$2:$2,Weekly!CK$9)))</f>
      </c>
      <c r="CL12" s="164">
        <f ca="1">SUM(OFFSET(Data!$A$1,MATCH(($CH12&amp;$CI12),Data!$B:$B,0)-1,MATCH(Weekly!CL$9,Data!$2:$2,0)-1,1,COUNTIF(Data!$2:$2,Weekly!CL$9)))</f>
      </c>
      <c r="CM12" s="164">
        <f ca="1">SUM(OFFSET(Data!$A$1,MATCH(($CH12&amp;$CI12),Data!$B:$B,0)-1,MATCH(Weekly!CM$9,Data!$2:$2,0)-1,1,COUNTIF(Data!$2:$2,Weekly!CM$9)))</f>
      </c>
      <c r="CN12" s="164">
        <f ca="1">SUM(OFFSET(Data!$A$1,MATCH(($CH12&amp;$CI12),Data!$B:$B,0)-1,MATCH(Weekly!CN$9,Data!$2:$2,0)-1,1,COUNTIF(Data!$2:$2,Weekly!CN$9)))</f>
      </c>
      <c r="CO12" s="164">
        <f ca="1">SUM(OFFSET(Data!$A$1,MATCH(($CH12&amp;$CI12),Data!$B:$B,0)-1,MATCH(Weekly!CO$9,Data!$2:$2,0)-1,1,COUNTIF(Data!$2:$2,Weekly!CO$9)))</f>
      </c>
      <c r="CP12" s="164">
        <f ca="1">SUM(OFFSET(Data!$A$1,MATCH(($CH12&amp;$CI12),Data!$B:$B,0)-1,MATCH(Weekly!CP$9,Data!$2:$2,0)-1,1,COUNTIF(Data!$2:$2,Weekly!CP$9)))</f>
      </c>
      <c r="CQ12" s="164">
        <f ca="1">SUM(OFFSET(Data!$A$1,MATCH(($CH12&amp;$CI12),Data!$B:$B,0)-1,MATCH(Weekly!CQ$9,Data!$2:$2,0)-1,1,COUNTIF(Data!$2:$2,Weekly!CQ$9)))</f>
      </c>
      <c r="CR12" s="164">
        <f ca="1">SUM(OFFSET(Data!$A$1,MATCH(($CH12&amp;$CI12),Data!$B:$B,0)-1,MATCH(Weekly!CR$9,Data!$2:$2,0)-1,1,COUNTIF(Data!$2:$2,Weekly!CR$9)))</f>
      </c>
      <c r="CS12" s="164">
        <f ca="1">SUM(OFFSET(Data!$A$1,MATCH(($CH12&amp;$CI12),Data!$B:$B,0)-1,MATCH(Weekly!CS$9,Data!$2:$2,0)-1,1,COUNTIF(Data!$2:$2,Weekly!CS$9)))</f>
      </c>
      <c r="CT12" s="164">
        <f ca="1">SUM(OFFSET(Data!$A$1,MATCH(($CH12&amp;$CI12),Data!$B:$B,0)-1,MATCH(Weekly!CT$9,Data!$2:$2,0)-1,1,COUNTIF(Data!$2:$2,Weekly!CT$9)))</f>
      </c>
      <c r="CU12" s="164">
        <f ca="1">SUM(OFFSET(Data!$A$1,MATCH(($CH12&amp;$CI12),Data!$B:$B,0)-1,MATCH(Weekly!CU$9,Data!$2:$2,0)-1,1,COUNTIF(Data!$2:$2,Weekly!CU$9)))</f>
      </c>
      <c r="CV12" s="168"/>
      <c r="CW12" s="10">
        <f t="shared" ref="CW12:CW25" ca="1" si="39">_xlfn.QUARTILE.INC($CJ12:$CT12,1)</f>
      </c>
      <c r="CX12" s="10">
        <f t="shared" ref="CX12:CX25" ca="1" si="40">_xlfn.QUARTILE.INC($CJ12:$CT12,3)</f>
      </c>
      <c r="CY12" s="10">
        <f t="shared" ca="1" si="17"/>
      </c>
      <c r="CZ12" s="10">
        <f t="shared" ca="1" si="18"/>
      </c>
      <c r="DA12" s="10">
        <f t="shared" ref="DA12:DA16" ca="1" si="41">CW12-(0.75*CY12)</f>
      </c>
      <c r="DB12" s="53"/>
      <c r="DC12" s="11">
        <f t="shared" ref="DC12:DC24" ca="1" si="42">_xlfn.STDEV.P(CJ12:CU12)</f>
      </c>
      <c r="DD12" s="11">
        <f t="shared" ref="DD12:DD16" ca="1" si="43">AVERAGE(CP12:CS12)</f>
      </c>
      <c r="DE12" s="15"/>
    </row>
    <row r="13" spans="1:113" hidden="1" x14ac:dyDescent="0.25">
      <c r="A13" t="e">
        <f>VLOOKUP(D13,#REF!,2,0)</f>
      </c>
      <c r="C13" s="5"/>
      <c r="D13" s="74" t="s">
        <v>6</v>
      </c>
      <c r="E13" s="67" t="str">
        <f ca="1">VLOOKUP($D13,'Metric Nature'!$C:$D,2,0)&amp;IF(($F13&lt;(BA13)),"Below",IF(($F13&gt;(AZ13)),"Above","Within"))</f>
      </c>
      <c r="F13" s="68">
        <f t="shared" ca="1" si="3"/>
      </c>
      <c r="G13" s="68">
        <f t="shared" ca="1" si="4"/>
      </c>
      <c r="H13" s="71">
        <f t="shared" ca="1" si="19"/>
      </c>
      <c r="I13" s="68">
        <f t="shared" ca="1" si="20"/>
      </c>
      <c r="J13" s="62">
        <f t="shared" ca="1" si="21"/>
      </c>
      <c r="K13" s="39">
        <f ca="1">BC13</f>
      </c>
      <c r="L13" s="64"/>
      <c r="M13" s="67" t="str">
        <f ca="1">VLOOKUP($D13,'Metric Nature'!$C:$D,2,0)&amp;IF(($N13&lt;(CA13)),"Below",IF(($N13&gt;(BZ13)),"Above","Within"))</f>
      </c>
      <c r="N13" s="68">
        <f t="shared" ca="1" si="6"/>
      </c>
      <c r="O13" s="68">
        <f t="shared" ca="1" si="7"/>
      </c>
      <c r="P13" s="69">
        <f t="shared" ca="1" si="22"/>
      </c>
      <c r="Q13" s="68">
        <f t="shared" ca="1" si="23"/>
      </c>
      <c r="R13" s="62">
        <f t="shared" ca="1" si="24"/>
      </c>
      <c r="S13" s="39">
        <f t="shared" ca="1" si="8"/>
      </c>
      <c r="T13" s="64"/>
      <c r="U13" s="67" t="str">
        <f ca="1">VLOOKUP($D13,'Metric Nature'!$C:$D,2,0)&amp;IF(($V13&lt;(DA13)),"Below",IF(($V13&gt;(CZ13)),"Above","Within"))</f>
      </c>
      <c r="V13" s="68">
        <f t="shared" ca="1" si="9"/>
      </c>
      <c r="W13" s="68">
        <f t="shared" ca="1" si="10"/>
      </c>
      <c r="X13" s="62">
        <f t="shared" ca="1" si="25"/>
      </c>
      <c r="Y13" s="68">
        <f t="shared" ca="1" si="26"/>
      </c>
      <c r="Z13" s="62">
        <f t="shared" ca="1" si="27"/>
      </c>
      <c r="AA13" s="39">
        <f ca="1">DC13</f>
      </c>
      <c r="AB13" s="64"/>
      <c r="AC13" s="1"/>
      <c r="AD13" s="1"/>
      <c r="AE13" s="1"/>
      <c r="AF13" s="1"/>
      <c r="AG13" s="1"/>
      <c r="AH13" s="1"/>
      <c r="AI13" s="9" t="s">
        <v>6</v>
      </c>
      <c r="AJ13" s="164">
        <f ca="1">SUM(OFFSET(Data!$A$1,MATCH(($AI13),Data!$C:$C,0)-1,MATCH(Weekly!AJ$9,Data!$2:$2,0)-1,2,COUNTIF(Data!$2:$2,Weekly!AJ$9)))</f>
      </c>
      <c r="AK13" s="164">
        <f ca="1">SUM(OFFSET(Data!$A$1,MATCH(($AI13),Data!$C:$C,0)-1,MATCH(Weekly!AK$9,Data!$2:$2,0)-1,2,COUNTIF(Data!$2:$2,Weekly!AK$9)))</f>
      </c>
      <c r="AL13" s="164">
        <f ca="1">SUM(OFFSET(Data!$A$1,MATCH(($AI13),Data!$C:$C,0)-1,MATCH(Weekly!AL$9,Data!$2:$2,0)-1,2,COUNTIF(Data!$2:$2,Weekly!AL$9)))</f>
      </c>
      <c r="AM13" s="164">
        <f ca="1">SUM(OFFSET(Data!$A$1,MATCH(($AI13),Data!$C:$C,0)-1,MATCH(Weekly!AM$9,Data!$2:$2,0)-1,2,COUNTIF(Data!$2:$2,Weekly!AM$9)))</f>
      </c>
      <c r="AN13" s="164">
        <f ca="1">SUM(OFFSET(Data!$A$1,MATCH(($AI13),Data!$C:$C,0)-1,MATCH(Weekly!AN$9,Data!$2:$2,0)-1,2,COUNTIF(Data!$2:$2,Weekly!AN$9)))</f>
      </c>
      <c r="AO13" s="164">
        <f ca="1">SUM(OFFSET(Data!$A$1,MATCH(($AI13),Data!$C:$C,0)-1,MATCH(Weekly!AO$9,Data!$2:$2,0)-1,2,COUNTIF(Data!$2:$2,Weekly!AO$9)))</f>
      </c>
      <c r="AP13" s="164">
        <f ca="1">SUM(OFFSET(Data!$A$1,MATCH(($AI13),Data!$C:$C,0)-1,MATCH(Weekly!AP$9,Data!$2:$2,0)-1,2,COUNTIF(Data!$2:$2,Weekly!AP$9)))</f>
      </c>
      <c r="AQ13" s="164">
        <f ca="1">SUM(OFFSET(Data!$A$1,MATCH(($AI13),Data!$C:$C,0)-1,MATCH(Weekly!AQ$9,Data!$2:$2,0)-1,2,COUNTIF(Data!$2:$2,Weekly!AQ$9)))</f>
      </c>
      <c r="AR13" s="164">
        <f ca="1">SUM(OFFSET(Data!$A$1,MATCH(($AI13),Data!$C:$C,0)-1,MATCH(Weekly!AR$9,Data!$2:$2,0)-1,2,COUNTIF(Data!$2:$2,Weekly!AR$9)))</f>
      </c>
      <c r="AS13" s="164">
        <f ca="1">SUM(OFFSET(Data!$A$1,MATCH(($AI13),Data!$C:$C,0)-1,MATCH(Weekly!AS$9,Data!$2:$2,0)-1,2,COUNTIF(Data!$2:$2,Weekly!AS$9)))</f>
      </c>
      <c r="AT13" s="164">
        <f ca="1">SUM(OFFSET(Data!$A$1,MATCH(($AI13),Data!$C:$C,0)-1,MATCH(Weekly!AT$9,Data!$2:$2,0)-1,2,COUNTIF(Data!$2:$2,Weekly!AT$9)))</f>
      </c>
      <c r="AU13" s="164">
        <f ca="1">SUM(OFFSET(Data!$A$1,MATCH(($AI13),Data!$C:$C,0)-1,MATCH(Weekly!AU$9,Data!$2:$2,0)-1,2,COUNTIF(Data!$2:$2,Weekly!AU$9)))</f>
      </c>
      <c r="AV13" s="18"/>
      <c r="AW13" s="10">
        <f t="shared" ca="1" si="28"/>
      </c>
      <c r="AX13" s="10">
        <f t="shared" ca="1" si="29"/>
      </c>
      <c r="AY13" s="10">
        <f t="shared" ca="1" si="12"/>
      </c>
      <c r="AZ13" s="10">
        <f t="shared" ca="1" si="13"/>
      </c>
      <c r="BA13" s="10">
        <f t="shared" ca="1" si="14"/>
      </c>
      <c r="BB13" s="18"/>
      <c r="BC13" s="11">
        <f t="shared" ca="1" si="30"/>
      </c>
      <c r="BD13" s="11">
        <f t="shared" ca="1" si="31"/>
      </c>
      <c r="BE13" s="171"/>
      <c r="BF13" s="171"/>
      <c r="BG13" s="16"/>
      <c r="BH13" s="9" t="s">
        <v>6</v>
      </c>
      <c r="BI13" s="9" t="s">
        <v>3</v>
      </c>
      <c r="BJ13" s="164">
        <f ca="1">SUM(OFFSET(Data!$A$1,MATCH(($BH13&amp;$BI13),Data!$B:$B,0)-1,MATCH(Weekly!BJ$9,Data!$2:$2,0)-1,1,COUNTIF(Data!$2:$2,Weekly!BJ$9)))</f>
      </c>
      <c r="BK13" s="164">
        <f ca="1">SUM(OFFSET(Data!$A$1,MATCH(($BH13&amp;$BI13),Data!$B:$B,0)-1,MATCH(Weekly!BK$9,Data!$2:$2,0)-1,1,COUNTIF(Data!$2:$2,Weekly!BK$9)))</f>
      </c>
      <c r="BL13" s="164">
        <f ca="1">SUM(OFFSET(Data!$A$1,MATCH(($BH13&amp;$BI13),Data!$B:$B,0)-1,MATCH(Weekly!BL$9,Data!$2:$2,0)-1,1,COUNTIF(Data!$2:$2,Weekly!BL$9)))</f>
      </c>
      <c r="BM13" s="164">
        <f ca="1">SUM(OFFSET(Data!$A$1,MATCH(($BH13&amp;$BI13),Data!$B:$B,0)-1,MATCH(Weekly!BM$9,Data!$2:$2,0)-1,1,COUNTIF(Data!$2:$2,Weekly!BM$9)))</f>
      </c>
      <c r="BN13" s="164">
        <f ca="1">SUM(OFFSET(Data!$A$1,MATCH(($BH13&amp;$BI13),Data!$B:$B,0)-1,MATCH(Weekly!BN$9,Data!$2:$2,0)-1,1,COUNTIF(Data!$2:$2,Weekly!BN$9)))</f>
      </c>
      <c r="BO13" s="164">
        <f ca="1">SUM(OFFSET(Data!$A$1,MATCH(($BH13&amp;$BI13),Data!$B:$B,0)-1,MATCH(Weekly!BO$9,Data!$2:$2,0)-1,1,COUNTIF(Data!$2:$2,Weekly!BO$9)))</f>
      </c>
      <c r="BP13" s="164">
        <f ca="1">SUM(OFFSET(Data!$A$1,MATCH(($BH13&amp;$BI13),Data!$B:$B,0)-1,MATCH(Weekly!BP$9,Data!$2:$2,0)-1,1,COUNTIF(Data!$2:$2,Weekly!BP$9)))</f>
      </c>
      <c r="BQ13" s="164">
        <f ca="1">SUM(OFFSET(Data!$A$1,MATCH(($BH13&amp;$BI13),Data!$B:$B,0)-1,MATCH(Weekly!BQ$9,Data!$2:$2,0)-1,1,COUNTIF(Data!$2:$2,Weekly!BQ$9)))</f>
      </c>
      <c r="BR13" s="164">
        <f ca="1">SUM(OFFSET(Data!$A$1,MATCH(($BH13&amp;$BI13),Data!$B:$B,0)-1,MATCH(Weekly!BR$9,Data!$2:$2,0)-1,1,COUNTIF(Data!$2:$2,Weekly!BR$9)))</f>
      </c>
      <c r="BS13" s="164">
        <f ca="1">SUM(OFFSET(Data!$A$1,MATCH(($BH13&amp;$BI13),Data!$B:$B,0)-1,MATCH(Weekly!BS$9,Data!$2:$2,0)-1,1,COUNTIF(Data!$2:$2,Weekly!BS$9)))</f>
      </c>
      <c r="BT13" s="164">
        <f ca="1">SUM(OFFSET(Data!$A$1,MATCH(($BH13&amp;$BI13),Data!$B:$B,0)-1,MATCH(Weekly!BT$9,Data!$2:$2,0)-1,1,COUNTIF(Data!$2:$2,Weekly!BT$9)))</f>
      </c>
      <c r="BU13" s="164">
        <f ca="1">SUM(OFFSET(Data!$A$1,MATCH(($BH13&amp;$BI13),Data!$B:$B,0)-1,MATCH(Weekly!BU$9,Data!$2:$2,0)-1,1,COUNTIF(Data!$2:$2,Weekly!BU$9)))</f>
      </c>
      <c r="BV13" s="17"/>
      <c r="BW13" s="10">
        <f t="shared" ca="1" si="32"/>
      </c>
      <c r="BX13" s="10">
        <f t="shared" ca="1" si="33"/>
      </c>
      <c r="BY13" s="10">
        <f t="shared" ca="1" si="34"/>
      </c>
      <c r="BZ13" s="10">
        <f t="shared" ca="1" si="35"/>
      </c>
      <c r="CA13" s="10">
        <f t="shared" ca="1" si="36"/>
      </c>
      <c r="CB13" s="53"/>
      <c r="CC13" s="11">
        <f t="shared" ca="1" si="37"/>
      </c>
      <c r="CD13" s="11">
        <f t="shared" ca="1" si="38"/>
      </c>
      <c r="CE13" s="171"/>
      <c r="CF13" s="171"/>
      <c r="CG13" s="16"/>
      <c r="CH13" s="9" t="s">
        <v>6</v>
      </c>
      <c r="CI13" s="9" t="s">
        <v>4</v>
      </c>
      <c r="CJ13" s="164">
        <f ca="1">SUM(OFFSET(Data!$A$1,MATCH(($CH13&amp;$CI13),Data!$B:$B,0)-1,MATCH(Weekly!CJ$9,Data!$2:$2,0)-1,1,COUNTIF(Data!$2:$2,Weekly!CJ$9)))</f>
      </c>
      <c r="CK13" s="164">
        <f ca="1">SUM(OFFSET(Data!$A$1,MATCH(($CH13&amp;$CI13),Data!$B:$B,0)-1,MATCH(Weekly!CK$9,Data!$2:$2,0)-1,1,COUNTIF(Data!$2:$2,Weekly!CK$9)))</f>
      </c>
      <c r="CL13" s="164">
        <f ca="1">SUM(OFFSET(Data!$A$1,MATCH(($CH13&amp;$CI13),Data!$B:$B,0)-1,MATCH(Weekly!CL$9,Data!$2:$2,0)-1,1,COUNTIF(Data!$2:$2,Weekly!CL$9)))</f>
      </c>
      <c r="CM13" s="164">
        <f ca="1">SUM(OFFSET(Data!$A$1,MATCH(($CH13&amp;$CI13),Data!$B:$B,0)-1,MATCH(Weekly!CM$9,Data!$2:$2,0)-1,1,COUNTIF(Data!$2:$2,Weekly!CM$9)))</f>
      </c>
      <c r="CN13" s="164">
        <f ca="1">SUM(OFFSET(Data!$A$1,MATCH(($CH13&amp;$CI13),Data!$B:$B,0)-1,MATCH(Weekly!CN$9,Data!$2:$2,0)-1,1,COUNTIF(Data!$2:$2,Weekly!CN$9)))</f>
      </c>
      <c r="CO13" s="164">
        <f ca="1">SUM(OFFSET(Data!$A$1,MATCH(($CH13&amp;$CI13),Data!$B:$B,0)-1,MATCH(Weekly!CO$9,Data!$2:$2,0)-1,1,COUNTIF(Data!$2:$2,Weekly!CO$9)))</f>
      </c>
      <c r="CP13" s="164">
        <f ca="1">SUM(OFFSET(Data!$A$1,MATCH(($CH13&amp;$CI13),Data!$B:$B,0)-1,MATCH(Weekly!CP$9,Data!$2:$2,0)-1,1,COUNTIF(Data!$2:$2,Weekly!CP$9)))</f>
      </c>
      <c r="CQ13" s="164">
        <f ca="1">SUM(OFFSET(Data!$A$1,MATCH(($CH13&amp;$CI13),Data!$B:$B,0)-1,MATCH(Weekly!CQ$9,Data!$2:$2,0)-1,1,COUNTIF(Data!$2:$2,Weekly!CQ$9)))</f>
      </c>
      <c r="CR13" s="164">
        <f ca="1">SUM(OFFSET(Data!$A$1,MATCH(($CH13&amp;$CI13),Data!$B:$B,0)-1,MATCH(Weekly!CR$9,Data!$2:$2,0)-1,1,COUNTIF(Data!$2:$2,Weekly!CR$9)))</f>
      </c>
      <c r="CS13" s="164">
        <f ca="1">SUM(OFFSET(Data!$A$1,MATCH(($CH13&amp;$CI13),Data!$B:$B,0)-1,MATCH(Weekly!CS$9,Data!$2:$2,0)-1,1,COUNTIF(Data!$2:$2,Weekly!CS$9)))</f>
      </c>
      <c r="CT13" s="164">
        <f ca="1">SUM(OFFSET(Data!$A$1,MATCH(($CH13&amp;$CI13),Data!$B:$B,0)-1,MATCH(Weekly!CT$9,Data!$2:$2,0)-1,1,COUNTIF(Data!$2:$2,Weekly!CT$9)))</f>
      </c>
      <c r="CU13" s="164">
        <f ca="1">SUM(OFFSET(Data!$A$1,MATCH(($CH13&amp;$CI13),Data!$B:$B,0)-1,MATCH(Weekly!CU$9,Data!$2:$2,0)-1,1,COUNTIF(Data!$2:$2,Weekly!CU$9)))</f>
      </c>
      <c r="CV13" s="168"/>
      <c r="CW13" s="10">
        <f t="shared" ca="1" si="39"/>
      </c>
      <c r="CX13" s="10">
        <f t="shared" ca="1" si="40"/>
      </c>
      <c r="CY13" s="10">
        <f t="shared" ca="1" si="17"/>
      </c>
      <c r="CZ13" s="10">
        <f t="shared" ca="1" si="18"/>
      </c>
      <c r="DA13" s="10">
        <f t="shared" ca="1" si="41"/>
      </c>
      <c r="DB13" s="53"/>
      <c r="DC13" s="11">
        <f t="shared" ca="1" si="42"/>
      </c>
      <c r="DD13" s="11">
        <f t="shared" ca="1" si="43"/>
      </c>
      <c r="DE13" s="15"/>
    </row>
    <row r="14" spans="1:113" hidden="1" x14ac:dyDescent="0.25">
      <c r="A14" t="e">
        <f>VLOOKUP(D14,#REF!,2,0)</f>
      </c>
      <c r="C14" s="5"/>
      <c r="D14" s="74" t="s">
        <v>282</v>
      </c>
      <c r="E14" s="67" t="e">
        <f ca="1">VLOOKUP($D14,'Metric Nature'!$C:$D,2,0)&amp;IF(($F14&lt;(BA14)),"Below",IF(($F14&gt;(AZ14)),"Above","Within"))</f>
      </c>
      <c r="F14" s="68">
        <f t="shared" ca="1" si="3"/>
      </c>
      <c r="G14" s="68">
        <f t="shared" ca="1" si="4"/>
      </c>
      <c r="H14" s="71">
        <f t="shared" ca="1" si="19"/>
      </c>
      <c r="I14" s="68">
        <f t="shared" ca="1" si="20"/>
      </c>
      <c r="J14" s="62">
        <f t="shared" ca="1" si="21"/>
      </c>
      <c r="K14" s="39">
        <f ca="1">BC14</f>
      </c>
      <c r="L14" s="64"/>
      <c r="M14" s="67" t="e">
        <f ca="1">VLOOKUP($D14,'Metric Nature'!$C:$D,2,0)&amp;IF(($N14&lt;(CA14)),"Below",IF(($N14&gt;(BZ14)),"Above","Within"))</f>
      </c>
      <c r="N14" s="68">
        <f t="shared" ca="1" si="6"/>
      </c>
      <c r="O14" s="68">
        <f t="shared" ca="1" si="7"/>
      </c>
      <c r="P14" s="69">
        <f t="shared" ca="1" si="22"/>
      </c>
      <c r="Q14" s="68">
        <f t="shared" ca="1" si="23"/>
      </c>
      <c r="R14" s="62">
        <f t="shared" ca="1" si="24"/>
      </c>
      <c r="S14" s="39">
        <f t="shared" ca="1" si="8"/>
      </c>
      <c r="T14" s="64"/>
      <c r="U14" s="67" t="e">
        <f ca="1">VLOOKUP($D14,'Metric Nature'!$C:$D,2,0)&amp;IF(($V14&lt;(DA14)),"Below",IF(($V14&gt;(CZ14)),"Above","Within"))</f>
      </c>
      <c r="V14" s="68">
        <f t="shared" ca="1" si="9"/>
      </c>
      <c r="W14" s="68">
        <f t="shared" ca="1" si="10"/>
      </c>
      <c r="X14" s="62">
        <f t="shared" ca="1" si="25"/>
      </c>
      <c r="Y14" s="68">
        <f t="shared" ca="1" si="26"/>
      </c>
      <c r="Z14" s="62">
        <f t="shared" ca="1" si="27"/>
      </c>
      <c r="AA14" s="39">
        <f ca="1">DC14</f>
      </c>
      <c r="AB14" s="64"/>
      <c r="AC14" s="1"/>
      <c r="AD14" s="1"/>
      <c r="AE14" s="1"/>
      <c r="AF14" s="1"/>
      <c r="AG14" s="1"/>
      <c r="AH14" s="1"/>
      <c r="AI14" s="9" t="s">
        <v>7</v>
      </c>
      <c r="AJ14" s="164">
        <f ca="1">SUM(OFFSET(Data!$A$1,MATCH(($AI14),Data!$C:$C,0)-1,MATCH(Weekly!AJ$9,Data!$2:$2,0)-1,2,COUNTIF(Data!$2:$2,Weekly!AJ$9)))</f>
      </c>
      <c r="AK14" s="164">
        <f ca="1">SUM(OFFSET(Data!$A$1,MATCH(($AI14),Data!$C:$C,0)-1,MATCH(Weekly!AK$9,Data!$2:$2,0)-1,2,COUNTIF(Data!$2:$2,Weekly!AK$9)))</f>
      </c>
      <c r="AL14" s="164">
        <f ca="1">SUM(OFFSET(Data!$A$1,MATCH(($AI14),Data!$C:$C,0)-1,MATCH(Weekly!AL$9,Data!$2:$2,0)-1,2,COUNTIF(Data!$2:$2,Weekly!AL$9)))</f>
      </c>
      <c r="AM14" s="164">
        <f ca="1">SUM(OFFSET(Data!$A$1,MATCH(($AI14),Data!$C:$C,0)-1,MATCH(Weekly!AM$9,Data!$2:$2,0)-1,2,COUNTIF(Data!$2:$2,Weekly!AM$9)))</f>
      </c>
      <c r="AN14" s="164">
        <f ca="1">SUM(OFFSET(Data!$A$1,MATCH(($AI14),Data!$C:$C,0)-1,MATCH(Weekly!AN$9,Data!$2:$2,0)-1,2,COUNTIF(Data!$2:$2,Weekly!AN$9)))</f>
      </c>
      <c r="AO14" s="164">
        <f ca="1">SUM(OFFSET(Data!$A$1,MATCH(($AI14),Data!$C:$C,0)-1,MATCH(Weekly!AO$9,Data!$2:$2,0)-1,2,COUNTIF(Data!$2:$2,Weekly!AO$9)))</f>
      </c>
      <c r="AP14" s="164">
        <f ca="1">SUM(OFFSET(Data!$A$1,MATCH(($AI14),Data!$C:$C,0)-1,MATCH(Weekly!AP$9,Data!$2:$2,0)-1,2,COUNTIF(Data!$2:$2,Weekly!AP$9)))</f>
      </c>
      <c r="AQ14" s="164">
        <f ca="1">SUM(OFFSET(Data!$A$1,MATCH(($AI14),Data!$C:$C,0)-1,MATCH(Weekly!AQ$9,Data!$2:$2,0)-1,2,COUNTIF(Data!$2:$2,Weekly!AQ$9)))</f>
      </c>
      <c r="AR14" s="164">
        <f ca="1">SUM(OFFSET(Data!$A$1,MATCH(($AI14),Data!$C:$C,0)-1,MATCH(Weekly!AR$9,Data!$2:$2,0)-1,2,COUNTIF(Data!$2:$2,Weekly!AR$9)))</f>
      </c>
      <c r="AS14" s="164">
        <f ca="1">SUM(OFFSET(Data!$A$1,MATCH(($AI14),Data!$C:$C,0)-1,MATCH(Weekly!AS$9,Data!$2:$2,0)-1,2,COUNTIF(Data!$2:$2,Weekly!AS$9)))</f>
      </c>
      <c r="AT14" s="164">
        <f ca="1">SUM(OFFSET(Data!$A$1,MATCH(($AI14),Data!$C:$C,0)-1,MATCH(Weekly!AT$9,Data!$2:$2,0)-1,2,COUNTIF(Data!$2:$2,Weekly!AT$9)))</f>
      </c>
      <c r="AU14" s="164">
        <f ca="1">SUM(OFFSET(Data!$A$1,MATCH(($AI14),Data!$C:$C,0)-1,MATCH(Weekly!AU$9,Data!$2:$2,0)-1,2,COUNTIF(Data!$2:$2,Weekly!AU$9)))</f>
      </c>
      <c r="AV14" s="17"/>
      <c r="AW14" s="10">
        <f t="shared" ca="1" si="28"/>
      </c>
      <c r="AX14" s="10">
        <f t="shared" ca="1" si="29"/>
      </c>
      <c r="AY14" s="12">
        <f t="shared" ca="1" si="12"/>
      </c>
      <c r="AZ14" s="12">
        <f t="shared" ca="1" si="13"/>
      </c>
      <c r="BA14" s="12">
        <f t="shared" ca="1" si="14"/>
      </c>
      <c r="BB14" s="17"/>
      <c r="BC14" s="11">
        <f t="shared" ca="1" si="30"/>
      </c>
      <c r="BD14" s="11">
        <f t="shared" ca="1" si="31"/>
      </c>
      <c r="BE14" s="171"/>
      <c r="BF14" s="171"/>
      <c r="BG14" s="16"/>
      <c r="BH14" s="9" t="s">
        <v>7</v>
      </c>
      <c r="BI14" s="9" t="s">
        <v>3</v>
      </c>
      <c r="BJ14" s="164">
        <f ca="1">SUM(OFFSET(Data!$A$1,MATCH(($BH14&amp;$BI14),Data!$B:$B,0)-1,MATCH(Weekly!BJ$9,Data!$2:$2,0)-1,1,COUNTIF(Data!$2:$2,Weekly!BJ$9)))</f>
      </c>
      <c r="BK14" s="164">
        <f ca="1">SUM(OFFSET(Data!$A$1,MATCH(($BH14&amp;$BI14),Data!$B:$B,0)-1,MATCH(Weekly!BK$9,Data!$2:$2,0)-1,1,COUNTIF(Data!$2:$2,Weekly!BK$9)))</f>
      </c>
      <c r="BL14" s="164">
        <f ca="1">SUM(OFFSET(Data!$A$1,MATCH(($BH14&amp;$BI14),Data!$B:$B,0)-1,MATCH(Weekly!BL$9,Data!$2:$2,0)-1,1,COUNTIF(Data!$2:$2,Weekly!BL$9)))</f>
      </c>
      <c r="BM14" s="164">
        <f ca="1">SUM(OFFSET(Data!$A$1,MATCH(($BH14&amp;$BI14),Data!$B:$B,0)-1,MATCH(Weekly!BM$9,Data!$2:$2,0)-1,1,COUNTIF(Data!$2:$2,Weekly!BM$9)))</f>
      </c>
      <c r="BN14" s="164">
        <f ca="1">SUM(OFFSET(Data!$A$1,MATCH(($BH14&amp;$BI14),Data!$B:$B,0)-1,MATCH(Weekly!BN$9,Data!$2:$2,0)-1,1,COUNTIF(Data!$2:$2,Weekly!BN$9)))</f>
      </c>
      <c r="BO14" s="164">
        <f ca="1">SUM(OFFSET(Data!$A$1,MATCH(($BH14&amp;$BI14),Data!$B:$B,0)-1,MATCH(Weekly!BO$9,Data!$2:$2,0)-1,1,COUNTIF(Data!$2:$2,Weekly!BO$9)))</f>
      </c>
      <c r="BP14" s="164">
        <f ca="1">SUM(OFFSET(Data!$A$1,MATCH(($BH14&amp;$BI14),Data!$B:$B,0)-1,MATCH(Weekly!BP$9,Data!$2:$2,0)-1,1,COUNTIF(Data!$2:$2,Weekly!BP$9)))</f>
      </c>
      <c r="BQ14" s="164">
        <f ca="1">SUM(OFFSET(Data!$A$1,MATCH(($BH14&amp;$BI14),Data!$B:$B,0)-1,MATCH(Weekly!BQ$9,Data!$2:$2,0)-1,1,COUNTIF(Data!$2:$2,Weekly!BQ$9)))</f>
      </c>
      <c r="BR14" s="164">
        <f ca="1">SUM(OFFSET(Data!$A$1,MATCH(($BH14&amp;$BI14),Data!$B:$B,0)-1,MATCH(Weekly!BR$9,Data!$2:$2,0)-1,1,COUNTIF(Data!$2:$2,Weekly!BR$9)))</f>
      </c>
      <c r="BS14" s="164">
        <f ca="1">SUM(OFFSET(Data!$A$1,MATCH(($BH14&amp;$BI14),Data!$B:$B,0)-1,MATCH(Weekly!BS$9,Data!$2:$2,0)-1,1,COUNTIF(Data!$2:$2,Weekly!BS$9)))</f>
      </c>
      <c r="BT14" s="164">
        <f ca="1">SUM(OFFSET(Data!$A$1,MATCH(($BH14&amp;$BI14),Data!$B:$B,0)-1,MATCH(Weekly!BT$9,Data!$2:$2,0)-1,1,COUNTIF(Data!$2:$2,Weekly!BT$9)))</f>
      </c>
      <c r="BU14" s="164">
        <f ca="1">SUM(OFFSET(Data!$A$1,MATCH(($BH14&amp;$BI14),Data!$B:$B,0)-1,MATCH(Weekly!BU$9,Data!$2:$2,0)-1,1,COUNTIF(Data!$2:$2,Weekly!BU$9)))</f>
      </c>
      <c r="BV14" s="17"/>
      <c r="BW14" s="10">
        <f t="shared" ca="1" si="32"/>
      </c>
      <c r="BX14" s="10">
        <f t="shared" ca="1" si="33"/>
      </c>
      <c r="BY14" s="10">
        <f t="shared" ca="1" si="34"/>
      </c>
      <c r="BZ14" s="10">
        <f t="shared" ca="1" si="35"/>
      </c>
      <c r="CA14" s="10">
        <f t="shared" ca="1" si="36"/>
      </c>
      <c r="CB14" s="54"/>
      <c r="CC14" s="11">
        <f t="shared" ca="1" si="37"/>
      </c>
      <c r="CD14" s="11">
        <f t="shared" ca="1" si="38"/>
      </c>
      <c r="CE14" s="171"/>
      <c r="CF14" s="171"/>
      <c r="CG14" s="16"/>
      <c r="CH14" s="9" t="s">
        <v>7</v>
      </c>
      <c r="CI14" s="9" t="s">
        <v>4</v>
      </c>
      <c r="CJ14" s="164">
        <f ca="1">SUM(OFFSET(Data!$A$1,MATCH(($CH14&amp;$CI14),Data!$B:$B,0)-1,MATCH(Weekly!CJ$9,Data!$2:$2,0)-1,1,COUNTIF(Data!$2:$2,Weekly!CJ$9)))</f>
      </c>
      <c r="CK14" s="164">
        <f ca="1">SUM(OFFSET(Data!$A$1,MATCH(($CH14&amp;$CI14),Data!$B:$B,0)-1,MATCH(Weekly!CK$9,Data!$2:$2,0)-1,1,COUNTIF(Data!$2:$2,Weekly!CK$9)))</f>
      </c>
      <c r="CL14" s="164">
        <f ca="1">SUM(OFFSET(Data!$A$1,MATCH(($CH14&amp;$CI14),Data!$B:$B,0)-1,MATCH(Weekly!CL$9,Data!$2:$2,0)-1,1,COUNTIF(Data!$2:$2,Weekly!CL$9)))</f>
      </c>
      <c r="CM14" s="164">
        <f ca="1">SUM(OFFSET(Data!$A$1,MATCH(($CH14&amp;$CI14),Data!$B:$B,0)-1,MATCH(Weekly!CM$9,Data!$2:$2,0)-1,1,COUNTIF(Data!$2:$2,Weekly!CM$9)))</f>
      </c>
      <c r="CN14" s="164">
        <f ca="1">SUM(OFFSET(Data!$A$1,MATCH(($CH14&amp;$CI14),Data!$B:$B,0)-1,MATCH(Weekly!CN$9,Data!$2:$2,0)-1,1,COUNTIF(Data!$2:$2,Weekly!CN$9)))</f>
      </c>
      <c r="CO14" s="164">
        <f ca="1">SUM(OFFSET(Data!$A$1,MATCH(($CH14&amp;$CI14),Data!$B:$B,0)-1,MATCH(Weekly!CO$9,Data!$2:$2,0)-1,1,COUNTIF(Data!$2:$2,Weekly!CO$9)))</f>
      </c>
      <c r="CP14" s="164">
        <f ca="1">SUM(OFFSET(Data!$A$1,MATCH(($CH14&amp;$CI14),Data!$B:$B,0)-1,MATCH(Weekly!CP$9,Data!$2:$2,0)-1,1,COUNTIF(Data!$2:$2,Weekly!CP$9)))</f>
      </c>
      <c r="CQ14" s="164">
        <f ca="1">SUM(OFFSET(Data!$A$1,MATCH(($CH14&amp;$CI14),Data!$B:$B,0)-1,MATCH(Weekly!CQ$9,Data!$2:$2,0)-1,1,COUNTIF(Data!$2:$2,Weekly!CQ$9)))</f>
      </c>
      <c r="CR14" s="164">
        <f ca="1">SUM(OFFSET(Data!$A$1,MATCH(($CH14&amp;$CI14),Data!$B:$B,0)-1,MATCH(Weekly!CR$9,Data!$2:$2,0)-1,1,COUNTIF(Data!$2:$2,Weekly!CR$9)))</f>
      </c>
      <c r="CS14" s="164">
        <f ca="1">SUM(OFFSET(Data!$A$1,MATCH(($CH14&amp;$CI14),Data!$B:$B,0)-1,MATCH(Weekly!CS$9,Data!$2:$2,0)-1,1,COUNTIF(Data!$2:$2,Weekly!CS$9)))</f>
      </c>
      <c r="CT14" s="164">
        <f ca="1">SUM(OFFSET(Data!$A$1,MATCH(($CH14&amp;$CI14),Data!$B:$B,0)-1,MATCH(Weekly!CT$9,Data!$2:$2,0)-1,1,COUNTIF(Data!$2:$2,Weekly!CT$9)))</f>
      </c>
      <c r="CU14" s="164">
        <f ca="1">SUM(OFFSET(Data!$A$1,MATCH(($CH14&amp;$CI14),Data!$B:$B,0)-1,MATCH(Weekly!CU$9,Data!$2:$2,0)-1,1,COUNTIF(Data!$2:$2,Weekly!CU$9)))</f>
      </c>
      <c r="CV14" s="168"/>
      <c r="CW14" s="10">
        <f t="shared" ca="1" si="39"/>
      </c>
      <c r="CX14" s="10">
        <f t="shared" ca="1" si="40"/>
      </c>
      <c r="CY14" s="10">
        <f t="shared" ca="1" si="17"/>
      </c>
      <c r="CZ14" s="10">
        <f t="shared" ca="1" si="18"/>
      </c>
      <c r="DA14" s="10">
        <f t="shared" ca="1" si="41"/>
      </c>
      <c r="DB14" s="53"/>
      <c r="DC14" s="11">
        <f t="shared" ca="1" si="42"/>
      </c>
      <c r="DD14" s="11">
        <f t="shared" ca="1" si="43"/>
      </c>
      <c r="DE14" s="15"/>
    </row>
    <row r="15" spans="1:113" hidden="1" x14ac:dyDescent="0.25">
      <c r="C15" s="5"/>
      <c r="D15" s="74" t="s">
        <v>287</v>
      </c>
      <c r="E15" s="67" t="str">
        <f ca="1">VLOOKUP($D15,'Metric Nature'!$C:$D,2,0)&amp;IF(($F15&lt;(BA15)),"Below",IF(($F15&gt;(AZ15)),"Above","Within"))</f>
      </c>
      <c r="F15" s="68">
        <f t="shared" ca="1" si="3"/>
      </c>
      <c r="G15" s="68">
        <f t="shared" ca="1" si="4"/>
      </c>
      <c r="H15" s="71">
        <f t="shared" ca="1" si="19"/>
      </c>
      <c r="I15" s="68">
        <f t="shared" ca="1" si="20"/>
      </c>
      <c r="J15" s="62">
        <f t="shared" ca="1" si="21"/>
      </c>
      <c r="K15" s="39">
        <f ca="1">BC15</f>
      </c>
      <c r="L15" s="64"/>
      <c r="M15" s="67" t="str">
        <f ca="1">VLOOKUP($D15,'Metric Nature'!$C:$D,2,0)&amp;IF(($N15&lt;(CA15)),"Below",IF(($N15&gt;(BZ15)),"Above","Within"))</f>
      </c>
      <c r="N15" s="68">
        <f t="shared" ca="1" si="6"/>
      </c>
      <c r="O15" s="68">
        <f t="shared" ca="1" si="7"/>
      </c>
      <c r="P15" s="69">
        <f t="shared" ca="1" si="22"/>
      </c>
      <c r="Q15" s="68">
        <f t="shared" ca="1" si="23"/>
      </c>
      <c r="R15" s="62">
        <f t="shared" ca="1" si="24"/>
      </c>
      <c r="S15" s="39">
        <f t="shared" ca="1" si="8"/>
      </c>
      <c r="T15" s="64"/>
      <c r="U15" s="67" t="str">
        <f ca="1">VLOOKUP($D15,'Metric Nature'!$C:$D,2,0)&amp;IF(($V15&lt;(DA15)),"Below",IF(($V15&gt;(CZ15)),"Above","Within"))</f>
      </c>
      <c r="V15" s="68">
        <f t="shared" ca="1" si="9"/>
      </c>
      <c r="W15" s="68">
        <f t="shared" ca="1" si="10"/>
      </c>
      <c r="X15" s="62">
        <f t="shared" ca="1" si="25"/>
      </c>
      <c r="Y15" s="68">
        <f t="shared" ca="1" si="26"/>
      </c>
      <c r="Z15" s="62">
        <f t="shared" ca="1" si="27"/>
      </c>
      <c r="AA15" s="39">
        <f t="shared" ref="AA15:AA17" ca="1" si="44">DC15</f>
      </c>
      <c r="AB15" s="64"/>
      <c r="AC15" s="1"/>
      <c r="AD15" s="1"/>
      <c r="AE15" s="1"/>
      <c r="AF15" s="1"/>
      <c r="AG15" s="1"/>
      <c r="AH15" s="1"/>
      <c r="AI15" s="9" t="str">
        <f>Daily!AI15</f>
      </c>
      <c r="AJ15" s="164">
        <f ca="1">AJ11*AJ14</f>
      </c>
      <c r="AK15" s="164">
        <f t="shared" ref="AK15:AU15" ca="1" si="45">AK11*AK14</f>
      </c>
      <c r="AL15" s="164">
        <f t="shared" ca="1" si="45"/>
      </c>
      <c r="AM15" s="164">
        <f t="shared" ca="1" si="45"/>
      </c>
      <c r="AN15" s="164">
        <f t="shared" ca="1" si="45"/>
      </c>
      <c r="AO15" s="164">
        <f t="shared" ca="1" si="45"/>
      </c>
      <c r="AP15" s="164">
        <f t="shared" ca="1" si="45"/>
      </c>
      <c r="AQ15" s="164">
        <f t="shared" ca="1" si="45"/>
      </c>
      <c r="AR15" s="164">
        <f t="shared" ca="1" si="45"/>
      </c>
      <c r="AS15" s="164">
        <f t="shared" ca="1" si="45"/>
      </c>
      <c r="AT15" s="164">
        <f t="shared" ca="1" si="45"/>
      </c>
      <c r="AU15" s="164">
        <f t="shared" ca="1" si="45"/>
      </c>
      <c r="AV15" s="17"/>
      <c r="AW15" s="10">
        <f t="shared" ca="1" si="28"/>
      </c>
      <c r="AX15" s="10">
        <f t="shared" ca="1" si="29"/>
      </c>
      <c r="AY15" s="10">
        <f t="shared" ca="1" si="12"/>
      </c>
      <c r="AZ15" s="10">
        <f t="shared" ca="1" si="13"/>
      </c>
      <c r="BA15" s="10">
        <f t="shared" ca="1" si="14"/>
      </c>
      <c r="BB15" s="17"/>
      <c r="BC15" s="11">
        <f t="shared" ca="1" si="30"/>
      </c>
      <c r="BD15" s="11">
        <f t="shared" ca="1" si="31"/>
      </c>
      <c r="BE15" s="171"/>
      <c r="BF15" s="171"/>
      <c r="BG15" s="16"/>
      <c r="BH15" s="9" t="str">
        <f>Daily!EH15</f>
      </c>
      <c r="BI15" s="9" t="s">
        <v>3</v>
      </c>
      <c r="BJ15" s="164">
        <f ca="1">BJ11*BJ14</f>
      </c>
      <c r="BK15" s="164">
        <f t="shared" ref="BK15:BU15" ca="1" si="46">BK11*BK14</f>
      </c>
      <c r="BL15" s="164">
        <f t="shared" ca="1" si="46"/>
      </c>
      <c r="BM15" s="164">
        <f t="shared" ca="1" si="46"/>
      </c>
      <c r="BN15" s="164">
        <f t="shared" ca="1" si="46"/>
      </c>
      <c r="BO15" s="164">
        <f t="shared" ca="1" si="46"/>
      </c>
      <c r="BP15" s="164">
        <f t="shared" ca="1" si="46"/>
      </c>
      <c r="BQ15" s="164">
        <f t="shared" ca="1" si="46"/>
      </c>
      <c r="BR15" s="164">
        <f t="shared" ca="1" si="46"/>
      </c>
      <c r="BS15" s="164">
        <f t="shared" ca="1" si="46"/>
      </c>
      <c r="BT15" s="164">
        <f t="shared" ca="1" si="46"/>
      </c>
      <c r="BU15" s="164">
        <f t="shared" ca="1" si="46"/>
      </c>
      <c r="BV15" s="17"/>
      <c r="BW15" s="10">
        <f t="shared" ca="1" si="32"/>
      </c>
      <c r="BX15" s="10">
        <f t="shared" ca="1" si="33"/>
      </c>
      <c r="BY15" s="10">
        <f t="shared" ca="1" si="34"/>
      </c>
      <c r="BZ15" s="10">
        <f t="shared" ca="1" si="35"/>
      </c>
      <c r="CA15" s="10">
        <f t="shared" ca="1" si="36"/>
      </c>
      <c r="CB15" s="53"/>
      <c r="CC15" s="11">
        <f t="shared" ca="1" si="37"/>
      </c>
      <c r="CD15" s="11">
        <f t="shared" ca="1" si="38"/>
      </c>
      <c r="CE15" s="171"/>
      <c r="CF15" s="171"/>
      <c r="CG15" s="16"/>
      <c r="CH15" s="9" t="str">
        <f>Daily!IG15</f>
      </c>
      <c r="CI15" s="9" t="s">
        <v>4</v>
      </c>
      <c r="CJ15" s="164">
        <f ca="1">CJ11*CJ14</f>
      </c>
      <c r="CK15" s="164">
        <f t="shared" ref="CK15:CU15" ca="1" si="47">CK11*CK14</f>
      </c>
      <c r="CL15" s="164">
        <f t="shared" ca="1" si="47"/>
      </c>
      <c r="CM15" s="164">
        <f t="shared" ca="1" si="47"/>
      </c>
      <c r="CN15" s="164">
        <f t="shared" ca="1" si="47"/>
      </c>
      <c r="CO15" s="164">
        <f t="shared" ca="1" si="47"/>
      </c>
      <c r="CP15" s="164">
        <f t="shared" ca="1" si="47"/>
      </c>
      <c r="CQ15" s="164">
        <f t="shared" ca="1" si="47"/>
      </c>
      <c r="CR15" s="164">
        <f t="shared" ca="1" si="47"/>
      </c>
      <c r="CS15" s="164">
        <f t="shared" ca="1" si="47"/>
      </c>
      <c r="CT15" s="164">
        <f t="shared" ca="1" si="47"/>
      </c>
      <c r="CU15" s="164">
        <f t="shared" ca="1" si="47"/>
      </c>
      <c r="CV15" s="168"/>
      <c r="CW15" s="10">
        <f t="shared" ca="1" si="39"/>
      </c>
      <c r="CX15" s="10">
        <f t="shared" ca="1" si="40"/>
      </c>
      <c r="CY15" s="10">
        <f t="shared" ca="1" si="17"/>
      </c>
      <c r="CZ15" s="10">
        <f t="shared" ca="1" si="18"/>
      </c>
      <c r="DA15" s="10">
        <f t="shared" ca="1" si="41"/>
      </c>
      <c r="DB15" s="53"/>
      <c r="DC15" s="11">
        <f t="shared" ca="1" si="42"/>
      </c>
      <c r="DD15" s="11">
        <f t="shared" ca="1" si="43"/>
      </c>
      <c r="DE15" s="15"/>
    </row>
    <row r="16" spans="1:113" x14ac:dyDescent="0.25">
      <c r="C16" s="5"/>
      <c r="D16" s="74" t="s">
        <v>288</v>
      </c>
      <c r="E16" s="67" t="str">
        <f ca="1">VLOOKUP($D16,'Metric Nature'!$C:$D,2,0)&amp;IF(($F16&lt;(BA16)),"Below",IF(($F16&gt;(AZ16)),"Above","Within"))</f>
      </c>
      <c r="F16" s="68">
        <f t="shared" ca="1" si="3"/>
      </c>
      <c r="G16" s="68">
        <f t="shared" ca="1" si="4"/>
      </c>
      <c r="H16" s="71">
        <f t="shared" ca="1" si="19"/>
      </c>
      <c r="I16" s="68">
        <f t="shared" ca="1" si="20"/>
      </c>
      <c r="J16" s="62">
        <f t="shared" ca="1" si="21"/>
      </c>
      <c r="K16" s="40">
        <f ca="1">BC16</f>
      </c>
      <c r="L16" s="64"/>
      <c r="M16" s="67" t="str">
        <f ca="1">VLOOKUP($D16,'Metric Nature'!$C:$D,2,0)&amp;IF(($N16&lt;(CA16)),"Below",IF(($N16&gt;(BZ16)),"Above","Within"))</f>
      </c>
      <c r="N16" s="68">
        <f t="shared" ca="1" si="6"/>
      </c>
      <c r="O16" s="68">
        <f t="shared" ca="1" si="7"/>
      </c>
      <c r="P16" s="69">
        <f t="shared" ca="1" si="22"/>
      </c>
      <c r="Q16" s="68">
        <f t="shared" ca="1" si="23"/>
      </c>
      <c r="R16" s="62">
        <f t="shared" ca="1" si="24"/>
      </c>
      <c r="S16" s="40">
        <f t="shared" ca="1" si="8"/>
      </c>
      <c r="T16" s="64"/>
      <c r="U16" s="67" t="str">
        <f ca="1">VLOOKUP($D16,'Metric Nature'!$C:$D,2,0)&amp;IF(($V16&lt;(DA16)),"Below",IF(($V16&gt;(CZ16)),"Above","Within"))</f>
      </c>
      <c r="V16" s="68">
        <f t="shared" ca="1" si="9"/>
      </c>
      <c r="W16" s="68">
        <f t="shared" ca="1" si="10"/>
      </c>
      <c r="X16" s="62">
        <f t="shared" ca="1" si="25"/>
      </c>
      <c r="Y16" s="68">
        <f t="shared" ca="1" si="26"/>
      </c>
      <c r="Z16" s="62">
        <f t="shared" ca="1" si="27"/>
      </c>
      <c r="AA16" s="40">
        <f t="shared" ca="1" si="44"/>
      </c>
      <c r="AB16" s="64"/>
      <c r="AC16" s="1"/>
      <c r="AD16" s="1"/>
      <c r="AE16" s="1"/>
      <c r="AF16" s="1"/>
      <c r="AG16" s="1"/>
      <c r="AH16" s="1"/>
      <c r="AI16" s="9" t="str">
        <f>Daily!AI16</f>
      </c>
      <c r="AJ16" s="24">
        <f t="shared" ref="AJ16" ca="1" si="48">AJ13/AJ11</f>
      </c>
      <c r="AK16" s="24">
        <f t="shared" ref="AK16:AU16" ca="1" si="49">AK13/AK11</f>
      </c>
      <c r="AL16" s="24">
        <f t="shared" ca="1" si="49"/>
      </c>
      <c r="AM16" s="24">
        <f t="shared" ca="1" si="49"/>
      </c>
      <c r="AN16" s="24">
        <f t="shared" ca="1" si="49"/>
      </c>
      <c r="AO16" s="24">
        <f t="shared" ca="1" si="49"/>
      </c>
      <c r="AP16" s="24">
        <f t="shared" ca="1" si="49"/>
      </c>
      <c r="AQ16" s="24">
        <f t="shared" ca="1" si="49"/>
      </c>
      <c r="AR16" s="24">
        <f t="shared" ca="1" si="49"/>
      </c>
      <c r="AS16" s="24">
        <f t="shared" ca="1" si="49"/>
      </c>
      <c r="AT16" s="24">
        <f t="shared" ca="1" si="49"/>
      </c>
      <c r="AU16" s="24">
        <f t="shared" ca="1" si="49"/>
      </c>
      <c r="AV16" s="17"/>
      <c r="AW16" s="10">
        <f t="shared" ca="1" si="28"/>
      </c>
      <c r="AX16" s="10">
        <f t="shared" ca="1" si="29"/>
      </c>
      <c r="AY16" s="12">
        <f t="shared" ca="1" si="12"/>
      </c>
      <c r="AZ16" s="12">
        <f t="shared" ca="1" si="13"/>
      </c>
      <c r="BA16" s="12">
        <f t="shared" ca="1" si="14"/>
      </c>
      <c r="BB16" s="17"/>
      <c r="BC16" s="11">
        <f t="shared" ca="1" si="30"/>
      </c>
      <c r="BD16" s="11">
        <f t="shared" ca="1" si="31"/>
      </c>
      <c r="BE16" s="172"/>
      <c r="BF16" s="172"/>
      <c r="BG16" s="16"/>
      <c r="BH16" s="9" t="str">
        <f>Daily!EH16</f>
      </c>
      <c r="BI16" s="9" t="s">
        <v>3</v>
      </c>
      <c r="BJ16" s="24">
        <f t="shared" ref="BJ16:BU16" ca="1" si="50">BJ13/BJ11</f>
      </c>
      <c r="BK16" s="24">
        <f t="shared" ca="1" si="50"/>
      </c>
      <c r="BL16" s="24">
        <f t="shared" ca="1" si="50"/>
      </c>
      <c r="BM16" s="24">
        <f t="shared" ca="1" si="50"/>
      </c>
      <c r="BN16" s="24">
        <f t="shared" ca="1" si="50"/>
      </c>
      <c r="BO16" s="24">
        <f t="shared" ca="1" si="50"/>
      </c>
      <c r="BP16" s="24">
        <f t="shared" ca="1" si="50"/>
      </c>
      <c r="BQ16" s="24">
        <f t="shared" ca="1" si="50"/>
      </c>
      <c r="BR16" s="24">
        <f t="shared" ca="1" si="50"/>
      </c>
      <c r="BS16" s="24">
        <f t="shared" ca="1" si="50"/>
      </c>
      <c r="BT16" s="24">
        <f t="shared" ca="1" si="50"/>
      </c>
      <c r="BU16" s="24">
        <f t="shared" ca="1" si="50"/>
      </c>
      <c r="BV16" s="17"/>
      <c r="BW16" s="10">
        <f t="shared" ca="1" si="32"/>
      </c>
      <c r="BX16" s="10">
        <f t="shared" ca="1" si="33"/>
      </c>
      <c r="BY16" s="10">
        <f t="shared" ca="1" si="34"/>
      </c>
      <c r="BZ16" s="10">
        <f t="shared" ca="1" si="35"/>
      </c>
      <c r="CA16" s="10">
        <f t="shared" ca="1" si="36"/>
      </c>
      <c r="CB16" s="54"/>
      <c r="CC16" s="161">
        <f t="shared" ca="1" si="37"/>
      </c>
      <c r="CD16" s="11">
        <f t="shared" ca="1" si="38"/>
      </c>
      <c r="CE16" s="171"/>
      <c r="CF16" s="171"/>
      <c r="CG16" s="16"/>
      <c r="CH16" s="9" t="str">
        <f>Daily!IG16</f>
      </c>
      <c r="CI16" s="9" t="s">
        <v>4</v>
      </c>
      <c r="CJ16" s="24">
        <f t="shared" ref="CJ16" ca="1" si="51">CJ13/CJ11</f>
      </c>
      <c r="CK16" s="24">
        <f t="shared" ref="CK16:CU16" ca="1" si="52">CK13/CK11</f>
      </c>
      <c r="CL16" s="24">
        <f t="shared" ca="1" si="52"/>
      </c>
      <c r="CM16" s="24">
        <f t="shared" ca="1" si="52"/>
      </c>
      <c r="CN16" s="24">
        <f t="shared" ca="1" si="52"/>
      </c>
      <c r="CO16" s="24">
        <f t="shared" ca="1" si="52"/>
      </c>
      <c r="CP16" s="24">
        <f t="shared" ca="1" si="52"/>
      </c>
      <c r="CQ16" s="24">
        <f t="shared" ca="1" si="52"/>
      </c>
      <c r="CR16" s="24">
        <f t="shared" ca="1" si="52"/>
      </c>
      <c r="CS16" s="24">
        <f t="shared" ca="1" si="52"/>
      </c>
      <c r="CT16" s="24">
        <f t="shared" ca="1" si="52"/>
      </c>
      <c r="CU16" s="24">
        <f t="shared" ca="1" si="52"/>
      </c>
      <c r="CV16" s="168"/>
      <c r="CW16" s="10">
        <f t="shared" ca="1" si="39"/>
      </c>
      <c r="CX16" s="10">
        <f t="shared" ca="1" si="40"/>
      </c>
      <c r="CY16" s="10">
        <f t="shared" ca="1" si="17"/>
      </c>
      <c r="CZ16" s="10">
        <f t="shared" ca="1" si="18"/>
      </c>
      <c r="DA16" s="10">
        <f t="shared" ca="1" si="41"/>
      </c>
      <c r="DB16" s="53"/>
      <c r="DC16" s="11">
        <f t="shared" ca="1" si="42"/>
      </c>
      <c r="DD16" s="11">
        <f t="shared" ca="1" si="43"/>
      </c>
      <c r="DE16" s="15"/>
    </row>
    <row r="17" spans="1:109" ht="15.95" customHeight="1" x14ac:dyDescent="0.25">
      <c r="C17" s="5"/>
      <c r="D17" s="76" t="s">
        <v>290</v>
      </c>
      <c r="E17" s="67" t="str">
        <f ca="1">VLOOKUP($D17,'Metric Nature'!$C:$D,2,0)&amp;IF(($F17&lt;(BA17)),"Below",IF(($F17&gt;(AZ17)),"Above","Within"))</f>
      </c>
      <c r="F17" s="69">
        <f t="shared" ca="1" si="3"/>
      </c>
      <c r="G17" s="69">
        <f t="shared" ca="1" si="4"/>
      </c>
      <c r="H17" s="98">
        <f t="shared" ca="1" si="19"/>
      </c>
      <c r="I17" s="69">
        <f t="shared" ca="1" si="20"/>
      </c>
      <c r="J17" s="69">
        <f t="shared" ca="1" si="21"/>
      </c>
      <c r="K17" s="89">
        <f t="shared" ref="K17:K24" ca="1" si="53">BC17</f>
      </c>
      <c r="L17" s="64"/>
      <c r="M17" s="67" t="str">
        <f ca="1">VLOOKUP($D17,'Metric Nature'!$C:$D,2,0)&amp;IF(($N17&lt;(CA17)),"Below",IF(($N17&gt;(BZ17)),"Above","Within"))</f>
      </c>
      <c r="N17" s="69">
        <f t="shared" ca="1" si="6"/>
      </c>
      <c r="O17" s="69">
        <f t="shared" ca="1" si="7"/>
      </c>
      <c r="P17" s="98">
        <f t="shared" ca="1" si="22"/>
      </c>
      <c r="Q17" s="69">
        <f t="shared" ca="1" si="23"/>
      </c>
      <c r="R17" s="71">
        <f t="shared" ca="1" si="24"/>
      </c>
      <c r="S17" s="89">
        <f t="shared" ca="1" si="8"/>
      </c>
      <c r="T17" s="64"/>
      <c r="U17" s="67" t="str">
        <f ca="1">VLOOKUP($D17,'Metric Nature'!$C:$D,2,0)&amp;IF(($V17&lt;(DA17)),"Below",IF(($V17&gt;(CZ17)),"Above","Within"))</f>
      </c>
      <c r="V17" s="69">
        <f t="shared" ca="1" si="9"/>
      </c>
      <c r="W17" s="69">
        <f t="shared" ca="1" si="10"/>
      </c>
      <c r="X17" s="62">
        <f t="shared" ca="1" si="25"/>
      </c>
      <c r="Y17" s="69">
        <f t="shared" ca="1" si="26"/>
      </c>
      <c r="Z17" s="62">
        <f t="shared" ca="1" si="27"/>
      </c>
      <c r="AA17" s="69">
        <f t="shared" ca="1" si="44"/>
      </c>
      <c r="AB17" s="64"/>
      <c r="AC17" s="1"/>
      <c r="AD17" s="1"/>
      <c r="AE17" s="1"/>
      <c r="AF17" s="1"/>
      <c r="AG17" s="1"/>
      <c r="AH17" s="1"/>
      <c r="AI17" s="9" t="s">
        <v>8</v>
      </c>
      <c r="AJ17" s="169">
        <f ca="1">(SUM(OFFSET(Data!$A$1,MATCH(($AI17),Data!$C:$C,0)-1,MATCH(Weekly!AJ$9,Data!$2:$2,0)-1,2,COUNTIF(Data!$2:$2,Weekly!AJ$9))))/AJ$11</f>
      </c>
      <c r="AK17" s="169">
        <f ca="1">(SUM(OFFSET(Data!$A$1,MATCH(($AI17),Data!$C:$C,0)-1,MATCH(Weekly!AK$9,Data!$2:$2,0)-1,2,COUNTIF(Data!$2:$2,Weekly!AK$9))))/AK$11</f>
      </c>
      <c r="AL17" s="169">
        <f ca="1">(SUM(OFFSET(Data!$A$1,MATCH(($AI17),Data!$C:$C,0)-1,MATCH(Weekly!AL$9,Data!$2:$2,0)-1,2,COUNTIF(Data!$2:$2,Weekly!AL$9))))/AL$11</f>
      </c>
      <c r="AM17" s="169">
        <f ca="1">(SUM(OFFSET(Data!$A$1,MATCH(($AI17),Data!$C:$C,0)-1,MATCH(Weekly!AM$9,Data!$2:$2,0)-1,2,COUNTIF(Data!$2:$2,Weekly!AM$9))))/AM$11</f>
      </c>
      <c r="AN17" s="169">
        <f ca="1">(SUM(OFFSET(Data!$A$1,MATCH(($AI17),Data!$C:$C,0)-1,MATCH(Weekly!AN$9,Data!$2:$2,0)-1,2,COUNTIF(Data!$2:$2,Weekly!AN$9))))/AN$11</f>
      </c>
      <c r="AO17" s="169">
        <f ca="1">(SUM(OFFSET(Data!$A$1,MATCH(($AI17),Data!$C:$C,0)-1,MATCH(Weekly!AO$9,Data!$2:$2,0)-1,2,COUNTIF(Data!$2:$2,Weekly!AO$9))))/AO$11</f>
      </c>
      <c r="AP17" s="169">
        <f ca="1">(SUM(OFFSET(Data!$A$1,MATCH(($AI17),Data!$C:$C,0)-1,MATCH(Weekly!AP$9,Data!$2:$2,0)-1,2,COUNTIF(Data!$2:$2,Weekly!AP$9))))/AP$11</f>
      </c>
      <c r="AQ17" s="169">
        <f ca="1">(SUM(OFFSET(Data!$A$1,MATCH(($AI17),Data!$C:$C,0)-1,MATCH(Weekly!AQ$9,Data!$2:$2,0)-1,2,COUNTIF(Data!$2:$2,Weekly!AQ$9))))/AQ$11</f>
      </c>
      <c r="AR17" s="169">
        <f ca="1">(SUM(OFFSET(Data!$A$1,MATCH(($AI17),Data!$C:$C,0)-1,MATCH(Weekly!AR$9,Data!$2:$2,0)-1,2,COUNTIF(Data!$2:$2,Weekly!AR$9))))/AR$11</f>
      </c>
      <c r="AS17" s="169">
        <f ca="1">(SUM(OFFSET(Data!$A$1,MATCH(($AI17),Data!$C:$C,0)-1,MATCH(Weekly!AS$9,Data!$2:$2,0)-1,2,COUNTIF(Data!$2:$2,Weekly!AS$9))))/AS$11</f>
      </c>
      <c r="AT17" s="169">
        <f ca="1">(SUM(OFFSET(Data!$A$1,MATCH(($AI17),Data!$C:$C,0)-1,MATCH(Weekly!AT$9,Data!$2:$2,0)-1,2,COUNTIF(Data!$2:$2,Weekly!AT$9))))/AT$11</f>
      </c>
      <c r="AU17" s="169">
        <f ca="1">(SUM(OFFSET(Data!$A$1,MATCH(($AI17),Data!$C:$C,0)-1,MATCH(Weekly!AU$9,Data!$2:$2,0)-1,2,COUNTIF(Data!$2:$2,Weekly!AU$9))))/AU$11</f>
      </c>
      <c r="AV17" s="198"/>
      <c r="AW17" s="14">
        <f t="shared" ca="1" si="28"/>
      </c>
      <c r="AX17" s="14">
        <f t="shared" ca="1" si="29"/>
      </c>
      <c r="AY17" s="14">
        <f t="shared" ca="1" si="12"/>
      </c>
      <c r="AZ17" s="14">
        <f ca="1">AX17+(0.75*AY17)</f>
      </c>
      <c r="BA17" s="14">
        <f ca="1">AW17-(0.75*AY17)</f>
      </c>
      <c r="BB17" s="198"/>
      <c r="BC17" s="14">
        <f t="shared" ca="1" si="30"/>
      </c>
      <c r="BD17" s="14">
        <f ca="1">SUMPRODUCT(AP17:AS17,AP$11:AS$11)/SUM(AP$11:AS$11)</f>
      </c>
      <c r="BE17" s="122"/>
      <c r="BF17" s="122"/>
      <c r="BG17" s="16"/>
      <c r="BH17" s="9" t="s">
        <v>8</v>
      </c>
      <c r="BI17" s="9" t="s">
        <v>3</v>
      </c>
      <c r="BJ17" s="169">
        <f ca="1">(SUM(OFFSET(Data!$A$1,MATCH(($BH17&amp;$BI17),Data!$B:$B,0)-1,MATCH(Weekly!BJ$9,Data!$2:$2,0)-1,1,COUNTIF(Data!$2:$2,Weekly!BJ$9))))/BJ$11</f>
      </c>
      <c r="BK17" s="169">
        <f ca="1">(SUM(OFFSET(Data!$A$1,MATCH(($BH17&amp;$BI17),Data!$B:$B,0)-1,MATCH(Weekly!BK$9,Data!$2:$2,0)-1,1,COUNTIF(Data!$2:$2,Weekly!BK$9))))/BK$11</f>
      </c>
      <c r="BL17" s="169">
        <f ca="1">(SUM(OFFSET(Data!$A$1,MATCH(($BH17&amp;$BI17),Data!$B:$B,0)-1,MATCH(Weekly!BL$9,Data!$2:$2,0)-1,1,COUNTIF(Data!$2:$2,Weekly!BL$9))))/BL$11</f>
      </c>
      <c r="BM17" s="169">
        <f ca="1">(SUM(OFFSET(Data!$A$1,MATCH(($BH17&amp;$BI17),Data!$B:$B,0)-1,MATCH(Weekly!BM$9,Data!$2:$2,0)-1,1,COUNTIF(Data!$2:$2,Weekly!BM$9))))/BM$11</f>
      </c>
      <c r="BN17" s="169">
        <f ca="1">(SUM(OFFSET(Data!$A$1,MATCH(($BH17&amp;$BI17),Data!$B:$B,0)-1,MATCH(Weekly!BN$9,Data!$2:$2,0)-1,1,COUNTIF(Data!$2:$2,Weekly!BN$9))))/BN$11</f>
      </c>
      <c r="BO17" s="169">
        <f ca="1">(SUM(OFFSET(Data!$A$1,MATCH(($BH17&amp;$BI17),Data!$B:$B,0)-1,MATCH(Weekly!BO$9,Data!$2:$2,0)-1,1,COUNTIF(Data!$2:$2,Weekly!BO$9))))/BO$11</f>
      </c>
      <c r="BP17" s="169">
        <f ca="1">(SUM(OFFSET(Data!$A$1,MATCH(($BH17&amp;$BI17),Data!$B:$B,0)-1,MATCH(Weekly!BP$9,Data!$2:$2,0)-1,1,COUNTIF(Data!$2:$2,Weekly!BP$9))))/BP$11</f>
      </c>
      <c r="BQ17" s="169">
        <f ca="1">(SUM(OFFSET(Data!$A$1,MATCH(($BH17&amp;$BI17),Data!$B:$B,0)-1,MATCH(Weekly!BQ$9,Data!$2:$2,0)-1,1,COUNTIF(Data!$2:$2,Weekly!BQ$9))))/BQ$11</f>
      </c>
      <c r="BR17" s="169">
        <f ca="1">(SUM(OFFSET(Data!$A$1,MATCH(($BH17&amp;$BI17),Data!$B:$B,0)-1,MATCH(Weekly!BR$9,Data!$2:$2,0)-1,1,COUNTIF(Data!$2:$2,Weekly!BR$9))))/BR$11</f>
      </c>
      <c r="BS17" s="169">
        <f ca="1">(SUM(OFFSET(Data!$A$1,MATCH(($BH17&amp;$BI17),Data!$B:$B,0)-1,MATCH(Weekly!BS$9,Data!$2:$2,0)-1,1,COUNTIF(Data!$2:$2,Weekly!BS$9))))/BS$11</f>
      </c>
      <c r="BT17" s="169">
        <f ca="1">(SUM(OFFSET(Data!$A$1,MATCH(($BH17&amp;$BI17),Data!$B:$B,0)-1,MATCH(Weekly!BT$9,Data!$2:$2,0)-1,1,COUNTIF(Data!$2:$2,Weekly!BT$9))))/BT$11</f>
      </c>
      <c r="BU17" s="169">
        <f ca="1">(SUM(OFFSET(Data!$A$1,MATCH(($BH17&amp;$BI17),Data!$B:$B,0)-1,MATCH(Weekly!BU$9,Data!$2:$2,0)-1,1,COUNTIF(Data!$2:$2,Weekly!BU$9))))/BU$11</f>
      </c>
      <c r="BV17" s="17"/>
      <c r="BW17" s="14">
        <f t="shared" ca="1" si="32"/>
      </c>
      <c r="BX17" s="14">
        <f t="shared" ca="1" si="33"/>
      </c>
      <c r="BY17" s="14">
        <f t="shared" ca="1" si="34"/>
      </c>
      <c r="BZ17" s="14">
        <f t="shared" ca="1" si="35"/>
      </c>
      <c r="CA17" s="14">
        <f t="shared" ca="1" si="36"/>
      </c>
      <c r="CB17" s="54"/>
      <c r="CC17" s="14">
        <f t="shared" ca="1" si="37"/>
      </c>
      <c r="CD17" s="14">
        <f ca="1">SUMPRODUCT(BP17:BS17,BP$11:BS$11)/SUM(BP$11:BS$11)</f>
      </c>
      <c r="CE17" s="122"/>
      <c r="CF17" s="122"/>
      <c r="CG17" s="16"/>
      <c r="CH17" s="9" t="s">
        <v>8</v>
      </c>
      <c r="CI17" s="9" t="s">
        <v>4</v>
      </c>
      <c r="CJ17" s="169">
        <f ca="1">(SUM(OFFSET(Data!$A$1,MATCH(($CH17&amp;$CI17),Data!$B:$B,0)-1,MATCH(Weekly!CJ$9,Data!$2:$2,0)-1,1,COUNTIF(Data!$2:$2,Weekly!CJ$9))))/CJ$11</f>
      </c>
      <c r="CK17" s="169">
        <f ca="1">(SUM(OFFSET(Data!$A$1,MATCH(($CH17&amp;$CI17),Data!$B:$B,0)-1,MATCH(Weekly!CK$9,Data!$2:$2,0)-1,1,COUNTIF(Data!$2:$2,Weekly!CK$9))))/CK$11</f>
      </c>
      <c r="CL17" s="169">
        <f ca="1">(SUM(OFFSET(Data!$A$1,MATCH(($CH17&amp;$CI17),Data!$B:$B,0)-1,MATCH(Weekly!CL$9,Data!$2:$2,0)-1,1,COUNTIF(Data!$2:$2,Weekly!CL$9))))/CL$11</f>
      </c>
      <c r="CM17" s="169">
        <f ca="1">(SUM(OFFSET(Data!$A$1,MATCH(($CH17&amp;$CI17),Data!$B:$B,0)-1,MATCH(Weekly!CM$9,Data!$2:$2,0)-1,1,COUNTIF(Data!$2:$2,Weekly!CM$9))))/CM$11</f>
      </c>
      <c r="CN17" s="169">
        <f ca="1">(SUM(OFFSET(Data!$A$1,MATCH(($CH17&amp;$CI17),Data!$B:$B,0)-1,MATCH(Weekly!CN$9,Data!$2:$2,0)-1,1,COUNTIF(Data!$2:$2,Weekly!CN$9))))/CN$11</f>
      </c>
      <c r="CO17" s="169">
        <f ca="1">(SUM(OFFSET(Data!$A$1,MATCH(($CH17&amp;$CI17),Data!$B:$B,0)-1,MATCH(Weekly!CO$9,Data!$2:$2,0)-1,1,COUNTIF(Data!$2:$2,Weekly!CO$9))))/CO$11</f>
      </c>
      <c r="CP17" s="169">
        <f ca="1">(SUM(OFFSET(Data!$A$1,MATCH(($CH17&amp;$CI17),Data!$B:$B,0)-1,MATCH(Weekly!CP$9,Data!$2:$2,0)-1,1,COUNTIF(Data!$2:$2,Weekly!CP$9))))/CP$11</f>
      </c>
      <c r="CQ17" s="169">
        <f ca="1">(SUM(OFFSET(Data!$A$1,MATCH(($CH17&amp;$CI17),Data!$B:$B,0)-1,MATCH(Weekly!CQ$9,Data!$2:$2,0)-1,1,COUNTIF(Data!$2:$2,Weekly!CQ$9))))/CQ$11</f>
      </c>
      <c r="CR17" s="169">
        <f ca="1">(SUM(OFFSET(Data!$A$1,MATCH(($CH17&amp;$CI17),Data!$B:$B,0)-1,MATCH(Weekly!CR$9,Data!$2:$2,0)-1,1,COUNTIF(Data!$2:$2,Weekly!CR$9))))/CR$11</f>
      </c>
      <c r="CS17" s="169">
        <f ca="1">(SUM(OFFSET(Data!$A$1,MATCH(($CH17&amp;$CI17),Data!$B:$B,0)-1,MATCH(Weekly!CS$9,Data!$2:$2,0)-1,1,COUNTIF(Data!$2:$2,Weekly!CS$9))))/CS$11</f>
      </c>
      <c r="CT17" s="169">
        <f ca="1">(SUM(OFFSET(Data!$A$1,MATCH(($CH17&amp;$CI17),Data!$B:$B,0)-1,MATCH(Weekly!CT$9,Data!$2:$2,0)-1,1,COUNTIF(Data!$2:$2,Weekly!CT$9))))/CT$11</f>
      </c>
      <c r="CU17" s="169">
        <f ca="1">(SUM(OFFSET(Data!$A$1,MATCH(($CH17&amp;$CI17),Data!$B:$B,0)-1,MATCH(Weekly!CU$9,Data!$2:$2,0)-1,1,COUNTIF(Data!$2:$2,Weekly!CU$9))))/CU$11</f>
      </c>
      <c r="CV17" s="198"/>
      <c r="CW17" s="14">
        <f t="shared" ca="1" si="39"/>
      </c>
      <c r="CX17" s="14">
        <f t="shared" ca="1" si="40"/>
      </c>
      <c r="CY17" s="14">
        <f t="shared" ca="1" si="17"/>
      </c>
      <c r="CZ17" s="14">
        <f t="shared" ca="1" si="18"/>
      </c>
      <c r="DA17" s="14">
        <f ca="1">CW17-(0.75*CY17)</f>
      </c>
      <c r="DB17" s="55"/>
      <c r="DC17" s="14">
        <f t="shared" ca="1" si="42"/>
      </c>
      <c r="DD17" s="14">
        <f ca="1">SUMPRODUCT(CP17:CS17,CP$11:CS$11)/SUM(CP$11:CS$11)</f>
      </c>
      <c r="DE17" s="15"/>
    </row>
    <row r="18" spans="1:109" ht="15.95" customHeight="1" x14ac:dyDescent="0.25">
      <c r="C18" s="5"/>
      <c r="D18" s="74" t="s">
        <v>293</v>
      </c>
      <c r="E18" s="67" t="str">
        <f ca="1">VLOOKUP($D18,'Metric Nature'!$C:$D,2,0)&amp;IF(($F18&lt;(BA18)),"Below",IF(($F18&gt;(AZ18)),"Above","Within"))</f>
      </c>
      <c r="F18" s="69">
        <f t="shared" ca="1" si="3"/>
      </c>
      <c r="G18" s="69">
        <f t="shared" ca="1" si="4"/>
      </c>
      <c r="H18" s="96">
        <f t="shared" ca="1" si="19"/>
      </c>
      <c r="I18" s="69">
        <f t="shared" ca="1" si="20"/>
      </c>
      <c r="J18" s="93">
        <f t="shared" ca="1" si="21"/>
      </c>
      <c r="K18" s="92">
        <f t="shared" ca="1" si="53"/>
      </c>
      <c r="L18" s="64"/>
      <c r="M18" s="67" t="str">
        <f ca="1">VLOOKUP($D18,'Metric Nature'!$C:$D,2,0)&amp;IF(($N18&lt;(CA18)),"Below",IF(($N18&gt;(BZ18)),"Above","Within"))</f>
      </c>
      <c r="N18" s="69">
        <f t="shared" ca="1" si="6"/>
      </c>
      <c r="O18" s="69">
        <f t="shared" ca="1" si="7"/>
      </c>
      <c r="P18" s="98">
        <f t="shared" ca="1" si="22"/>
      </c>
      <c r="Q18" s="69">
        <f t="shared" ca="1" si="23"/>
      </c>
      <c r="R18" s="96">
        <f t="shared" ca="1" si="24"/>
      </c>
      <c r="S18" s="92">
        <f t="shared" ca="1" si="8"/>
      </c>
      <c r="T18" s="64"/>
      <c r="U18" s="67" t="str">
        <f ca="1">VLOOKUP($D18,'Metric Nature'!$C:$D,2,0)&amp;IF(($V18&lt;(DA18)),"Below",IF(($V18&gt;(CZ18)),"Above","Within"))</f>
      </c>
      <c r="V18" s="69">
        <f t="shared" ca="1" si="9"/>
      </c>
      <c r="W18" s="69">
        <f t="shared" ca="1" si="10"/>
      </c>
      <c r="X18" s="93">
        <f t="shared" ca="1" si="25"/>
      </c>
      <c r="Y18" s="69">
        <f t="shared" ca="1" si="26"/>
      </c>
      <c r="Z18" s="93">
        <f t="shared" ca="1" si="27"/>
      </c>
      <c r="AA18" s="62">
        <f ca="1">DC18</f>
      </c>
      <c r="AB18" s="64"/>
      <c r="AC18" s="1"/>
      <c r="AD18" s="1"/>
      <c r="AE18" s="1"/>
      <c r="AF18" s="1"/>
      <c r="AG18" s="1"/>
      <c r="AH18" s="1"/>
      <c r="AI18" s="9" t="s">
        <v>9</v>
      </c>
      <c r="AJ18" s="169">
        <f ca="1">(SUM(OFFSET(Data!$A$1,MATCH(($AI18),Data!$C:$C,0)-1,MATCH(Weekly!AJ$9,Data!$2:$2,0)-1,2,COUNTIF(Data!$2:$2,Weekly!AJ$9))))/AJ$11</f>
      </c>
      <c r="AK18" s="169">
        <f ca="1">(SUM(OFFSET(Data!$A$1,MATCH(($AI18),Data!$C:$C,0)-1,MATCH(Weekly!AK$9,Data!$2:$2,0)-1,2,COUNTIF(Data!$2:$2,Weekly!AK$9))))/AK$11</f>
      </c>
      <c r="AL18" s="169">
        <f ca="1">(SUM(OFFSET(Data!$A$1,MATCH(($AI18),Data!$C:$C,0)-1,MATCH(Weekly!AL$9,Data!$2:$2,0)-1,2,COUNTIF(Data!$2:$2,Weekly!AL$9))))/AL$11</f>
      </c>
      <c r="AM18" s="169">
        <f ca="1">(SUM(OFFSET(Data!$A$1,MATCH(($AI18),Data!$C:$C,0)-1,MATCH(Weekly!AM$9,Data!$2:$2,0)-1,2,COUNTIF(Data!$2:$2,Weekly!AM$9))))/AM$11</f>
      </c>
      <c r="AN18" s="169">
        <f ca="1">(SUM(OFFSET(Data!$A$1,MATCH(($AI18),Data!$C:$C,0)-1,MATCH(Weekly!AN$9,Data!$2:$2,0)-1,2,COUNTIF(Data!$2:$2,Weekly!AN$9))))/AN$11</f>
      </c>
      <c r="AO18" s="169">
        <f ca="1">(SUM(OFFSET(Data!$A$1,MATCH(($AI18),Data!$C:$C,0)-1,MATCH(Weekly!AO$9,Data!$2:$2,0)-1,2,COUNTIF(Data!$2:$2,Weekly!AO$9))))/AO$11</f>
      </c>
      <c r="AP18" s="169">
        <f ca="1">(SUM(OFFSET(Data!$A$1,MATCH(($AI18),Data!$C:$C,0)-1,MATCH(Weekly!AP$9,Data!$2:$2,0)-1,2,COUNTIF(Data!$2:$2,Weekly!AP$9))))/AP$11</f>
      </c>
      <c r="AQ18" s="169">
        <f ca="1">(SUM(OFFSET(Data!$A$1,MATCH(($AI18),Data!$C:$C,0)-1,MATCH(Weekly!AQ$9,Data!$2:$2,0)-1,2,COUNTIF(Data!$2:$2,Weekly!AQ$9))))/AQ$11</f>
      </c>
      <c r="AR18" s="169">
        <f ca="1">(SUM(OFFSET(Data!$A$1,MATCH(($AI18),Data!$C:$C,0)-1,MATCH(Weekly!AR$9,Data!$2:$2,0)-1,2,COUNTIF(Data!$2:$2,Weekly!AR$9))))/AR$11</f>
      </c>
      <c r="AS18" s="169">
        <f ca="1">(SUM(OFFSET(Data!$A$1,MATCH(($AI18),Data!$C:$C,0)-1,MATCH(Weekly!AS$9,Data!$2:$2,0)-1,2,COUNTIF(Data!$2:$2,Weekly!AS$9))))/AS$11</f>
      </c>
      <c r="AT18" s="169">
        <f ca="1">(SUM(OFFSET(Data!$A$1,MATCH(($AI18),Data!$C:$C,0)-1,MATCH(Weekly!AT$9,Data!$2:$2,0)-1,2,COUNTIF(Data!$2:$2,Weekly!AT$9))))/AT$11</f>
      </c>
      <c r="AU18" s="169">
        <f ca="1">(SUM(OFFSET(Data!$A$1,MATCH(($AI18),Data!$C:$C,0)-1,MATCH(Weekly!AU$9,Data!$2:$2,0)-1,2,COUNTIF(Data!$2:$2,Weekly!AU$9))))/AU$11</f>
      </c>
      <c r="AV18" s="199"/>
      <c r="AW18" s="14">
        <f t="shared" ca="1" si="28"/>
      </c>
      <c r="AX18" s="14">
        <f t="shared" ca="1" si="29"/>
      </c>
      <c r="AY18" s="14">
        <f t="shared" ca="1" si="12"/>
      </c>
      <c r="AZ18" s="14">
        <f ca="1">AX18+(0.75*AY18)</f>
      </c>
      <c r="BA18" s="14">
        <f ca="1">AW18-(0.75*AY18)</f>
      </c>
      <c r="BB18" s="198"/>
      <c r="BC18" s="14">
        <f t="shared" ca="1" si="30"/>
      </c>
      <c r="BD18" s="14">
        <f t="shared" ref="BD18:BD24" ca="1" si="54">SUMPRODUCT(AP18:AS18,AP$11:AS$11)/SUM(AP$11:AS$11)</f>
      </c>
      <c r="BE18" s="122"/>
      <c r="BF18" s="122"/>
      <c r="BG18" s="16"/>
      <c r="BH18" s="9" t="s">
        <v>9</v>
      </c>
      <c r="BI18" s="9" t="s">
        <v>3</v>
      </c>
      <c r="BJ18" s="169">
        <f ca="1">(SUM(OFFSET(Data!$A$1,MATCH(($BH18&amp;$BI18),Data!$B:$B,0)-1,MATCH(Weekly!BJ$9,Data!$2:$2,0)-1,1,COUNTIF(Data!$2:$2,Weekly!BJ$9))))/BJ$11</f>
      </c>
      <c r="BK18" s="169">
        <f ca="1">(SUM(OFFSET(Data!$A$1,MATCH(($BH18&amp;$BI18),Data!$B:$B,0)-1,MATCH(Weekly!BK$9,Data!$2:$2,0)-1,1,COUNTIF(Data!$2:$2,Weekly!BK$9))))/BK$11</f>
      </c>
      <c r="BL18" s="169">
        <f ca="1">(SUM(OFFSET(Data!$A$1,MATCH(($BH18&amp;$BI18),Data!$B:$B,0)-1,MATCH(Weekly!BL$9,Data!$2:$2,0)-1,1,COUNTIF(Data!$2:$2,Weekly!BL$9))))/BL$11</f>
      </c>
      <c r="BM18" s="169">
        <f ca="1">(SUM(OFFSET(Data!$A$1,MATCH(($BH18&amp;$BI18),Data!$B:$B,0)-1,MATCH(Weekly!BM$9,Data!$2:$2,0)-1,1,COUNTIF(Data!$2:$2,Weekly!BM$9))))/BM$11</f>
      </c>
      <c r="BN18" s="169">
        <f ca="1">(SUM(OFFSET(Data!$A$1,MATCH(($BH18&amp;$BI18),Data!$B:$B,0)-1,MATCH(Weekly!BN$9,Data!$2:$2,0)-1,1,COUNTIF(Data!$2:$2,Weekly!BN$9))))/BN$11</f>
      </c>
      <c r="BO18" s="169">
        <f ca="1">(SUM(OFFSET(Data!$A$1,MATCH(($BH18&amp;$BI18),Data!$B:$B,0)-1,MATCH(Weekly!BO$9,Data!$2:$2,0)-1,1,COUNTIF(Data!$2:$2,Weekly!BO$9))))/BO$11</f>
      </c>
      <c r="BP18" s="169">
        <f ca="1">(SUM(OFFSET(Data!$A$1,MATCH(($BH18&amp;$BI18),Data!$B:$B,0)-1,MATCH(Weekly!BP$9,Data!$2:$2,0)-1,1,COUNTIF(Data!$2:$2,Weekly!BP$9))))/BP$11</f>
      </c>
      <c r="BQ18" s="169">
        <f ca="1">(SUM(OFFSET(Data!$A$1,MATCH(($BH18&amp;$BI18),Data!$B:$B,0)-1,MATCH(Weekly!BQ$9,Data!$2:$2,0)-1,1,COUNTIF(Data!$2:$2,Weekly!BQ$9))))/BQ$11</f>
      </c>
      <c r="BR18" s="169">
        <f ca="1">(SUM(OFFSET(Data!$A$1,MATCH(($BH18&amp;$BI18),Data!$B:$B,0)-1,MATCH(Weekly!BR$9,Data!$2:$2,0)-1,1,COUNTIF(Data!$2:$2,Weekly!BR$9))))/BR$11</f>
      </c>
      <c r="BS18" s="169">
        <f ca="1">(SUM(OFFSET(Data!$A$1,MATCH(($BH18&amp;$BI18),Data!$B:$B,0)-1,MATCH(Weekly!BS$9,Data!$2:$2,0)-1,1,COUNTIF(Data!$2:$2,Weekly!BS$9))))/BS$11</f>
      </c>
      <c r="BT18" s="169">
        <f ca="1">(SUM(OFFSET(Data!$A$1,MATCH(($BH18&amp;$BI18),Data!$B:$B,0)-1,MATCH(Weekly!BT$9,Data!$2:$2,0)-1,1,COUNTIF(Data!$2:$2,Weekly!BT$9))))/BT$11</f>
      </c>
      <c r="BU18" s="169">
        <f ca="1">(SUM(OFFSET(Data!$A$1,MATCH(($BH18&amp;$BI18),Data!$B:$B,0)-1,MATCH(Weekly!BU$9,Data!$2:$2,0)-1,1,COUNTIF(Data!$2:$2,Weekly!BU$9))))/BU$11</f>
      </c>
      <c r="BV18" s="17"/>
      <c r="BW18" s="14">
        <f t="shared" ca="1" si="32"/>
      </c>
      <c r="BX18" s="14">
        <f t="shared" ca="1" si="33"/>
      </c>
      <c r="BY18" s="14">
        <f t="shared" ca="1" si="34"/>
      </c>
      <c r="BZ18" s="14">
        <f t="shared" ca="1" si="35"/>
      </c>
      <c r="CA18" s="14">
        <f t="shared" ca="1" si="36"/>
      </c>
      <c r="CB18" s="54"/>
      <c r="CC18" s="14">
        <f t="shared" ca="1" si="37"/>
      </c>
      <c r="CD18" s="14">
        <f t="shared" ref="CD18:CD24" ca="1" si="55">SUMPRODUCT(BP18:BS18,BP$11:BS$11)/SUM(BP$11:BS$11)</f>
      </c>
      <c r="CE18" s="122"/>
      <c r="CF18" s="122"/>
      <c r="CG18" s="16"/>
      <c r="CH18" s="9" t="s">
        <v>9</v>
      </c>
      <c r="CI18" s="9" t="s">
        <v>4</v>
      </c>
      <c r="CJ18" s="169">
        <f ca="1">(SUM(OFFSET(Data!$A$1,MATCH(($CH18&amp;$CI18),Data!$B:$B,0)-1,MATCH(Weekly!CJ$9,Data!$2:$2,0)-1,1,COUNTIF(Data!$2:$2,Weekly!CJ$9))))/CJ$11</f>
      </c>
      <c r="CK18" s="169">
        <f ca="1">(SUM(OFFSET(Data!$A$1,MATCH(($CH18&amp;$CI18),Data!$B:$B,0)-1,MATCH(Weekly!CK$9,Data!$2:$2,0)-1,1,COUNTIF(Data!$2:$2,Weekly!CK$9))))/CK$11</f>
      </c>
      <c r="CL18" s="169">
        <f ca="1">(SUM(OFFSET(Data!$A$1,MATCH(($CH18&amp;$CI18),Data!$B:$B,0)-1,MATCH(Weekly!CL$9,Data!$2:$2,0)-1,1,COUNTIF(Data!$2:$2,Weekly!CL$9))))/CL$11</f>
      </c>
      <c r="CM18" s="169">
        <f ca="1">(SUM(OFFSET(Data!$A$1,MATCH(($CH18&amp;$CI18),Data!$B:$B,0)-1,MATCH(Weekly!CM$9,Data!$2:$2,0)-1,1,COUNTIF(Data!$2:$2,Weekly!CM$9))))/CM$11</f>
      </c>
      <c r="CN18" s="169">
        <f ca="1">(SUM(OFFSET(Data!$A$1,MATCH(($CH18&amp;$CI18),Data!$B:$B,0)-1,MATCH(Weekly!CN$9,Data!$2:$2,0)-1,1,COUNTIF(Data!$2:$2,Weekly!CN$9))))/CN$11</f>
      </c>
      <c r="CO18" s="169">
        <f ca="1">(SUM(OFFSET(Data!$A$1,MATCH(($CH18&amp;$CI18),Data!$B:$B,0)-1,MATCH(Weekly!CO$9,Data!$2:$2,0)-1,1,COUNTIF(Data!$2:$2,Weekly!CO$9))))/CO$11</f>
      </c>
      <c r="CP18" s="169">
        <f ca="1">(SUM(OFFSET(Data!$A$1,MATCH(($CH18&amp;$CI18),Data!$B:$B,0)-1,MATCH(Weekly!CP$9,Data!$2:$2,0)-1,1,COUNTIF(Data!$2:$2,Weekly!CP$9))))/CP$11</f>
      </c>
      <c r="CQ18" s="169">
        <f ca="1">(SUM(OFFSET(Data!$A$1,MATCH(($CH18&amp;$CI18),Data!$B:$B,0)-1,MATCH(Weekly!CQ$9,Data!$2:$2,0)-1,1,COUNTIF(Data!$2:$2,Weekly!CQ$9))))/CQ$11</f>
      </c>
      <c r="CR18" s="169">
        <f ca="1">(SUM(OFFSET(Data!$A$1,MATCH(($CH18&amp;$CI18),Data!$B:$B,0)-1,MATCH(Weekly!CR$9,Data!$2:$2,0)-1,1,COUNTIF(Data!$2:$2,Weekly!CR$9))))/CR$11</f>
      </c>
      <c r="CS18" s="169">
        <f ca="1">(SUM(OFFSET(Data!$A$1,MATCH(($CH18&amp;$CI18),Data!$B:$B,0)-1,MATCH(Weekly!CS$9,Data!$2:$2,0)-1,1,COUNTIF(Data!$2:$2,Weekly!CS$9))))/CS$11</f>
      </c>
      <c r="CT18" s="169">
        <f ca="1">(SUM(OFFSET(Data!$A$1,MATCH(($CH18&amp;$CI18),Data!$B:$B,0)-1,MATCH(Weekly!CT$9,Data!$2:$2,0)-1,1,COUNTIF(Data!$2:$2,Weekly!CT$9))))/CT$11</f>
      </c>
      <c r="CU18" s="169">
        <f ca="1">(SUM(OFFSET(Data!$A$1,MATCH(($CH18&amp;$CI18),Data!$B:$B,0)-1,MATCH(Weekly!CU$9,Data!$2:$2,0)-1,1,COUNTIF(Data!$2:$2,Weekly!CU$9))))/CU$11</f>
      </c>
      <c r="CV18" s="198"/>
      <c r="CW18" s="14">
        <f t="shared" ca="1" si="39"/>
      </c>
      <c r="CX18" s="14">
        <f t="shared" ca="1" si="40"/>
      </c>
      <c r="CY18" s="14">
        <f t="shared" ca="1" si="17"/>
      </c>
      <c r="CZ18" s="14">
        <f t="shared" ca="1" si="18"/>
      </c>
      <c r="DA18" s="14">
        <f ca="1">CW18-(0.75*CY18)</f>
      </c>
      <c r="DB18" s="55"/>
      <c r="DC18" s="14">
        <f t="shared" ca="1" si="42"/>
      </c>
      <c r="DD18" s="14">
        <f t="shared" ref="DD18:DD24" ca="1" si="56">SUMPRODUCT(CP18:CS18,CP$11:CS$11)/SUM(CP$11:CS$11)</f>
      </c>
      <c r="DE18" s="15"/>
    </row>
    <row r="19" spans="1:109" ht="15.95" hidden="1" customHeight="1" x14ac:dyDescent="0.25">
      <c r="C19" s="5"/>
      <c r="D19" s="74" t="s">
        <v>296</v>
      </c>
      <c r="E19" s="67"/>
      <c r="F19" s="69">
        <f t="shared" ref="F19" ca="1" si="57">AT19</f>
      </c>
      <c r="G19" s="69">
        <f t="shared" ref="G19" ca="1" si="58">AS19</f>
      </c>
      <c r="H19" s="96">
        <f t="shared" ref="H19" ca="1" si="59">IFERROR(((F19-G19)/G19),0)</f>
      </c>
      <c r="I19" s="69">
        <f t="shared" ref="I19" ca="1" si="60">BD19</f>
      </c>
      <c r="J19" s="93">
        <f t="shared" ref="J19" ca="1" si="61">IFERROR(((F19-I19)/I19),0)</f>
      </c>
      <c r="K19" s="92"/>
      <c r="L19" s="94"/>
      <c r="M19" s="67"/>
      <c r="N19" s="69">
        <f t="shared" ref="N19" ca="1" si="62">BT19</f>
      </c>
      <c r="O19" s="69">
        <f t="shared" ref="O19" ca="1" si="63">BS19</f>
      </c>
      <c r="P19" s="98">
        <f t="shared" ref="P19" ca="1" si="64">IFERROR(((N19-O19)/O19),0)</f>
      </c>
      <c r="Q19" s="69">
        <f t="shared" ref="Q19" ca="1" si="65">CD19</f>
      </c>
      <c r="R19" s="96">
        <f t="shared" ref="R19" ca="1" si="66">IFERROR(((N19-Q19)/Q19),0)</f>
      </c>
      <c r="S19" s="92"/>
      <c r="T19" s="94"/>
      <c r="U19" s="67"/>
      <c r="V19" s="69">
        <f t="shared" ref="V19" ca="1" si="67">CT19</f>
      </c>
      <c r="W19" s="69">
        <f t="shared" ref="W19" ca="1" si="68">CS19</f>
      </c>
      <c r="X19" s="93">
        <f t="shared" ref="X19" ca="1" si="69">IFERROR(((V19-W19)/W19),0)</f>
      </c>
      <c r="Y19" s="69">
        <f t="shared" ref="Y19" ca="1" si="70">DD19</f>
      </c>
      <c r="Z19" s="93">
        <f t="shared" ref="Z19" ca="1" si="71">IFERROR(((V19-Y19)/Y19),0)</f>
      </c>
      <c r="AA19" s="62"/>
      <c r="AB19" s="94"/>
      <c r="AC19" s="1"/>
      <c r="AD19" s="1"/>
      <c r="AE19" s="1"/>
      <c r="AF19" s="1"/>
      <c r="AG19" s="1"/>
      <c r="AH19" s="1"/>
      <c r="AI19" s="9" t="s">
        <v>10</v>
      </c>
      <c r="AJ19" s="169">
        <f ca="1">(SUM(OFFSET(Data!$A$1,MATCH(($AI19),Data!$C:$C,0)-1,MATCH(Weekly!AJ$9,Data!$2:$2,0)-1,2,COUNTIF(Data!$2:$2,Weekly!AJ$9))))/AJ$11</f>
      </c>
      <c r="AK19" s="169">
        <f ca="1">(SUM(OFFSET(Data!$A$1,MATCH(($AI19),Data!$C:$C,0)-1,MATCH(Weekly!AK$9,Data!$2:$2,0)-1,2,COUNTIF(Data!$2:$2,Weekly!AK$9))))/AK$11</f>
      </c>
      <c r="AL19" s="169">
        <f ca="1">(SUM(OFFSET(Data!$A$1,MATCH(($AI19),Data!$C:$C,0)-1,MATCH(Weekly!AL$9,Data!$2:$2,0)-1,2,COUNTIF(Data!$2:$2,Weekly!AL$9))))/AL$11</f>
      </c>
      <c r="AM19" s="169">
        <f ca="1">(SUM(OFFSET(Data!$A$1,MATCH(($AI19),Data!$C:$C,0)-1,MATCH(Weekly!AM$9,Data!$2:$2,0)-1,2,COUNTIF(Data!$2:$2,Weekly!AM$9))))/AM$11</f>
      </c>
      <c r="AN19" s="169">
        <f ca="1">(SUM(OFFSET(Data!$A$1,MATCH(($AI19),Data!$C:$C,0)-1,MATCH(Weekly!AN$9,Data!$2:$2,0)-1,2,COUNTIF(Data!$2:$2,Weekly!AN$9))))/AN$11</f>
      </c>
      <c r="AO19" s="169">
        <f ca="1">(SUM(OFFSET(Data!$A$1,MATCH(($AI19),Data!$C:$C,0)-1,MATCH(Weekly!AO$9,Data!$2:$2,0)-1,2,COUNTIF(Data!$2:$2,Weekly!AO$9))))/AO$11</f>
      </c>
      <c r="AP19" s="169">
        <f ca="1">(SUM(OFFSET(Data!$A$1,MATCH(($AI19),Data!$C:$C,0)-1,MATCH(Weekly!AP$9,Data!$2:$2,0)-1,2,COUNTIF(Data!$2:$2,Weekly!AP$9))))/AP$11</f>
      </c>
      <c r="AQ19" s="169">
        <f ca="1">(SUM(OFFSET(Data!$A$1,MATCH(($AI19),Data!$C:$C,0)-1,MATCH(Weekly!AQ$9,Data!$2:$2,0)-1,2,COUNTIF(Data!$2:$2,Weekly!AQ$9))))/AQ$11</f>
      </c>
      <c r="AR19" s="169">
        <f ca="1">(SUM(OFFSET(Data!$A$1,MATCH(($AI19),Data!$C:$C,0)-1,MATCH(Weekly!AR$9,Data!$2:$2,0)-1,2,COUNTIF(Data!$2:$2,Weekly!AR$9))))/AR$11</f>
      </c>
      <c r="AS19" s="169">
        <f ca="1">(SUM(OFFSET(Data!$A$1,MATCH(($AI19),Data!$C:$C,0)-1,MATCH(Weekly!AS$9,Data!$2:$2,0)-1,2,COUNTIF(Data!$2:$2,Weekly!AS$9))))/AS$11</f>
      </c>
      <c r="AT19" s="169">
        <f ca="1">(SUM(OFFSET(Data!$A$1,MATCH(($AI19),Data!$C:$C,0)-1,MATCH(Weekly!AT$9,Data!$2:$2,0)-1,2,COUNTIF(Data!$2:$2,Weekly!AT$9))))/AT$11</f>
      </c>
      <c r="AU19" s="169">
        <f ca="1">(SUM(OFFSET(Data!$A$1,MATCH(($AI19),Data!$C:$C,0)-1,MATCH(Weekly!AU$9,Data!$2:$2,0)-1,2,COUNTIF(Data!$2:$2,Weekly!AU$9))))/AU$11</f>
      </c>
      <c r="AV19" s="199"/>
      <c r="AW19" s="14">
        <f t="shared" ca="1" si="28"/>
      </c>
      <c r="AX19" s="14">
        <f t="shared" ca="1" si="29"/>
      </c>
      <c r="AY19" s="14">
        <f t="shared" ref="AY19" ca="1" si="72">AX19-AW19</f>
      </c>
      <c r="AZ19" s="14">
        <f ca="1">AX19+(0.75*AY19)</f>
      </c>
      <c r="BA19" s="14">
        <f ca="1">AW19-(0.75*AY19)</f>
      </c>
      <c r="BB19" s="198"/>
      <c r="BC19" s="14">
        <f t="shared" ref="BC19" ca="1" si="73">_xlfn.STDEV.P(AJ19:AU19)</f>
      </c>
      <c r="BD19" s="14">
        <f t="shared" ref="BD19" ca="1" si="74">SUMPRODUCT(AP19:AS19,AP$11:AS$11)/SUM(AP$11:AS$11)</f>
      </c>
      <c r="BE19" s="122"/>
      <c r="BF19" s="122"/>
      <c r="BG19" s="16"/>
      <c r="BH19" s="37" t="s">
        <v>10</v>
      </c>
      <c r="BI19" s="9" t="s">
        <v>3</v>
      </c>
      <c r="BJ19" s="169">
        <f ca="1">(SUM(OFFSET(Data!$A$1,MATCH(($BH19&amp;$BI19),Data!$B:$B,0)-1,MATCH(Weekly!BJ$9,Data!$2:$2,0)-1,1,COUNTIF(Data!$2:$2,Weekly!BJ$9))))/BJ$11</f>
      </c>
      <c r="BK19" s="169">
        <f ca="1">(SUM(OFFSET(Data!$A$1,MATCH(($BH19&amp;$BI19),Data!$B:$B,0)-1,MATCH(Weekly!BK$9,Data!$2:$2,0)-1,1,COUNTIF(Data!$2:$2,Weekly!BK$9))))/BK$11</f>
      </c>
      <c r="BL19" s="169">
        <f ca="1">(SUM(OFFSET(Data!$A$1,MATCH(($BH19&amp;$BI19),Data!$B:$B,0)-1,MATCH(Weekly!BL$9,Data!$2:$2,0)-1,1,COUNTIF(Data!$2:$2,Weekly!BL$9))))/BL$11</f>
      </c>
      <c r="BM19" s="169">
        <f ca="1">(SUM(OFFSET(Data!$A$1,MATCH(($BH19&amp;$BI19),Data!$B:$B,0)-1,MATCH(Weekly!BM$9,Data!$2:$2,0)-1,1,COUNTIF(Data!$2:$2,Weekly!BM$9))))/BM$11</f>
      </c>
      <c r="BN19" s="169">
        <f ca="1">(SUM(OFFSET(Data!$A$1,MATCH(($BH19&amp;$BI19),Data!$B:$B,0)-1,MATCH(Weekly!BN$9,Data!$2:$2,0)-1,1,COUNTIF(Data!$2:$2,Weekly!BN$9))))/BN$11</f>
      </c>
      <c r="BO19" s="169">
        <f ca="1">(SUM(OFFSET(Data!$A$1,MATCH(($BH19&amp;$BI19),Data!$B:$B,0)-1,MATCH(Weekly!BO$9,Data!$2:$2,0)-1,1,COUNTIF(Data!$2:$2,Weekly!BO$9))))/BO$11</f>
      </c>
      <c r="BP19" s="169">
        <f ca="1">(SUM(OFFSET(Data!$A$1,MATCH(($BH19&amp;$BI19),Data!$B:$B,0)-1,MATCH(Weekly!BP$9,Data!$2:$2,0)-1,1,COUNTIF(Data!$2:$2,Weekly!BP$9))))/BP$11</f>
      </c>
      <c r="BQ19" s="169">
        <f ca="1">(SUM(OFFSET(Data!$A$1,MATCH(($BH19&amp;$BI19),Data!$B:$B,0)-1,MATCH(Weekly!BQ$9,Data!$2:$2,0)-1,1,COUNTIF(Data!$2:$2,Weekly!BQ$9))))/BQ$11</f>
      </c>
      <c r="BR19" s="169">
        <f ca="1">(SUM(OFFSET(Data!$A$1,MATCH(($BH19&amp;$BI19),Data!$B:$B,0)-1,MATCH(Weekly!BR$9,Data!$2:$2,0)-1,1,COUNTIF(Data!$2:$2,Weekly!BR$9))))/BR$11</f>
      </c>
      <c r="BS19" s="169">
        <f ca="1">(SUM(OFFSET(Data!$A$1,MATCH(($BH19&amp;$BI19),Data!$B:$B,0)-1,MATCH(Weekly!BS$9,Data!$2:$2,0)-1,1,COUNTIF(Data!$2:$2,Weekly!BS$9))))/BS$11</f>
      </c>
      <c r="BT19" s="169">
        <f ca="1">(SUM(OFFSET(Data!$A$1,MATCH(($BH19&amp;$BI19),Data!$B:$B,0)-1,MATCH(Weekly!BT$9,Data!$2:$2,0)-1,1,COUNTIF(Data!$2:$2,Weekly!BT$9))))/BT$11</f>
      </c>
      <c r="BU19" s="169">
        <f ca="1">(SUM(OFFSET(Data!$A$1,MATCH(($BH19&amp;$BI19),Data!$B:$B,0)-1,MATCH(Weekly!BU$9,Data!$2:$2,0)-1,1,COUNTIF(Data!$2:$2,Weekly!BU$9))))/BU$11</f>
      </c>
      <c r="BV19" s="17"/>
      <c r="BW19" s="14">
        <f t="shared" ca="1" si="32"/>
      </c>
      <c r="BX19" s="14">
        <f t="shared" ca="1" si="33"/>
      </c>
      <c r="BY19" s="14">
        <f t="shared" ref="BY19" ca="1" si="75">BX19-BW19</f>
      </c>
      <c r="BZ19" s="14">
        <f t="shared" ref="BZ19" ca="1" si="76">BX19+(0.75*BY19)</f>
      </c>
      <c r="CA19" s="14">
        <f t="shared" ref="CA19" ca="1" si="77">BW19-(0.75*BY19)</f>
      </c>
      <c r="CB19" s="54"/>
      <c r="CC19" s="14">
        <f t="shared" ref="CC19" ca="1" si="78">_xlfn.STDEV.P(BJ19:BU19)</f>
      </c>
      <c r="CD19" s="14">
        <f t="shared" ref="CD19" ca="1" si="79">SUMPRODUCT(BP19:BS19,BP$11:BS$11)/SUM(BP$11:BS$11)</f>
      </c>
      <c r="CE19" s="122"/>
      <c r="CF19" s="122"/>
      <c r="CG19" s="16"/>
      <c r="CH19" s="37" t="s">
        <v>10</v>
      </c>
      <c r="CI19" s="9" t="s">
        <v>4</v>
      </c>
      <c r="CJ19" s="169">
        <f ca="1">(SUM(OFFSET(Data!$A$1,MATCH(($CH19&amp;$CI19),Data!$B:$B,0)-1,MATCH(Weekly!CJ$9,Data!$2:$2,0)-1,1,COUNTIF(Data!$2:$2,Weekly!CJ$9))))/CJ$11</f>
      </c>
      <c r="CK19" s="169">
        <f ca="1">(SUM(OFFSET(Data!$A$1,MATCH(($CH19&amp;$CI19),Data!$B:$B,0)-1,MATCH(Weekly!CK$9,Data!$2:$2,0)-1,1,COUNTIF(Data!$2:$2,Weekly!CK$9))))/CK$11</f>
      </c>
      <c r="CL19" s="169">
        <f ca="1">(SUM(OFFSET(Data!$A$1,MATCH(($CH19&amp;$CI19),Data!$B:$B,0)-1,MATCH(Weekly!CL$9,Data!$2:$2,0)-1,1,COUNTIF(Data!$2:$2,Weekly!CL$9))))/CL$11</f>
      </c>
      <c r="CM19" s="169">
        <f ca="1">(SUM(OFFSET(Data!$A$1,MATCH(($CH19&amp;$CI19),Data!$B:$B,0)-1,MATCH(Weekly!CM$9,Data!$2:$2,0)-1,1,COUNTIF(Data!$2:$2,Weekly!CM$9))))/CM$11</f>
      </c>
      <c r="CN19" s="169">
        <f ca="1">(SUM(OFFSET(Data!$A$1,MATCH(($CH19&amp;$CI19),Data!$B:$B,0)-1,MATCH(Weekly!CN$9,Data!$2:$2,0)-1,1,COUNTIF(Data!$2:$2,Weekly!CN$9))))/CN$11</f>
      </c>
      <c r="CO19" s="169">
        <f ca="1">(SUM(OFFSET(Data!$A$1,MATCH(($CH19&amp;$CI19),Data!$B:$B,0)-1,MATCH(Weekly!CO$9,Data!$2:$2,0)-1,1,COUNTIF(Data!$2:$2,Weekly!CO$9))))/CO$11</f>
      </c>
      <c r="CP19" s="169">
        <f ca="1">(SUM(OFFSET(Data!$A$1,MATCH(($CH19&amp;$CI19),Data!$B:$B,0)-1,MATCH(Weekly!CP$9,Data!$2:$2,0)-1,1,COUNTIF(Data!$2:$2,Weekly!CP$9))))/CP$11</f>
      </c>
      <c r="CQ19" s="169">
        <f ca="1">(SUM(OFFSET(Data!$A$1,MATCH(($CH19&amp;$CI19),Data!$B:$B,0)-1,MATCH(Weekly!CQ$9,Data!$2:$2,0)-1,1,COUNTIF(Data!$2:$2,Weekly!CQ$9))))/CQ$11</f>
      </c>
      <c r="CR19" s="169">
        <f ca="1">(SUM(OFFSET(Data!$A$1,MATCH(($CH19&amp;$CI19),Data!$B:$B,0)-1,MATCH(Weekly!CR$9,Data!$2:$2,0)-1,1,COUNTIF(Data!$2:$2,Weekly!CR$9))))/CR$11</f>
      </c>
      <c r="CS19" s="169">
        <f ca="1">(SUM(OFFSET(Data!$A$1,MATCH(($CH19&amp;$CI19),Data!$B:$B,0)-1,MATCH(Weekly!CS$9,Data!$2:$2,0)-1,1,COUNTIF(Data!$2:$2,Weekly!CS$9))))/CS$11</f>
      </c>
      <c r="CT19" s="169">
        <f ca="1">(SUM(OFFSET(Data!$A$1,MATCH(($CH19&amp;$CI19),Data!$B:$B,0)-1,MATCH(Weekly!CT$9,Data!$2:$2,0)-1,1,COUNTIF(Data!$2:$2,Weekly!CT$9))))/CT$11</f>
      </c>
      <c r="CU19" s="169">
        <f ca="1">(SUM(OFFSET(Data!$A$1,MATCH(($CH19&amp;$CI19),Data!$B:$B,0)-1,MATCH(Weekly!CU$9,Data!$2:$2,0)-1,1,COUNTIF(Data!$2:$2,Weekly!CU$9))))/CU$11</f>
      </c>
      <c r="CV19" s="198"/>
      <c r="CW19" s="14">
        <f t="shared" ca="1" si="39"/>
      </c>
      <c r="CX19" s="14">
        <f t="shared" ca="1" si="40"/>
      </c>
      <c r="CY19" s="14">
        <f t="shared" ref="CY19" ca="1" si="80">CX19-CW19</f>
      </c>
      <c r="CZ19" s="14">
        <f t="shared" ref="CZ19" ca="1" si="81">CX19+(0.75*CY19)</f>
      </c>
      <c r="DA19" s="14">
        <f ca="1">CW19-(0.75*CY19)</f>
      </c>
      <c r="DB19" s="55"/>
      <c r="DC19" s="14">
        <f t="shared" ref="DC19" ca="1" si="82">_xlfn.STDEV.P(CJ19:CU19)</f>
      </c>
      <c r="DD19" s="14">
        <f t="shared" ref="DD19" ca="1" si="83">SUMPRODUCT(CP19:CS19,CP$11:CS$11)/SUM(CP$11:CS$11)</f>
      </c>
      <c r="DE19" s="15"/>
    </row>
    <row r="20" spans="1:109" x14ac:dyDescent="0.25">
      <c r="C20" s="5"/>
      <c r="D20" s="74" t="s">
        <v>300</v>
      </c>
      <c r="E20" s="67" t="str">
        <f ca="1">VLOOKUP($D20,'Metric Nature'!$C:$D,2,0)&amp;IF(($F20&lt;(BA20)),"Below",IF(($F20&gt;(AZ20)),"Above","Within"))</f>
      </c>
      <c r="F20" s="69">
        <f t="shared" ca="1" si="3"/>
      </c>
      <c r="G20" s="69">
        <f t="shared" ca="1" si="4"/>
      </c>
      <c r="H20" s="96">
        <f t="shared" ca="1" si="19"/>
      </c>
      <c r="I20" s="69">
        <f t="shared" ca="1" si="20"/>
      </c>
      <c r="J20" s="93">
        <f t="shared" ca="1" si="21"/>
      </c>
      <c r="K20" s="92">
        <f t="shared" ca="1" si="53"/>
      </c>
      <c r="L20" s="94"/>
      <c r="M20" s="67" t="str">
        <f ca="1">VLOOKUP($D20,'Metric Nature'!$C:$D,2,0)&amp;IF(($N20&lt;(CA20)),"Below",IF(($N20&gt;(BZ20)),"Above","Within"))</f>
      </c>
      <c r="N20" s="69">
        <f t="shared" ca="1" si="6"/>
      </c>
      <c r="O20" s="69">
        <f t="shared" ca="1" si="7"/>
      </c>
      <c r="P20" s="98">
        <f t="shared" ca="1" si="22"/>
      </c>
      <c r="Q20" s="69">
        <f t="shared" ca="1" si="23"/>
      </c>
      <c r="R20" s="96">
        <f t="shared" ca="1" si="24"/>
      </c>
      <c r="S20" s="92">
        <f t="shared" ca="1" si="8"/>
      </c>
      <c r="T20" s="94"/>
      <c r="U20" s="67" t="str">
        <f ca="1">VLOOKUP($D20,'Metric Nature'!$C:$D,2,0)&amp;IF(($V20&lt;(DA20)),"Below",IF(($V20&gt;(CZ20)),"Above","Within"))</f>
      </c>
      <c r="V20" s="69">
        <f t="shared" ca="1" si="9"/>
      </c>
      <c r="W20" s="69">
        <f t="shared" ca="1" si="10"/>
      </c>
      <c r="X20" s="93">
        <f t="shared" ca="1" si="25"/>
      </c>
      <c r="Y20" s="69">
        <f t="shared" ca="1" si="26"/>
      </c>
      <c r="Z20" s="93">
        <f t="shared" ca="1" si="27"/>
      </c>
      <c r="AA20" s="62">
        <f ca="1">DC20</f>
      </c>
      <c r="AB20" s="94"/>
      <c r="AC20" s="1"/>
      <c r="AD20" s="1"/>
      <c r="AE20" s="1"/>
      <c r="AF20" s="1"/>
      <c r="AG20" s="1"/>
      <c r="AH20" s="1"/>
      <c r="AI20" s="9" t="s">
        <v>12</v>
      </c>
      <c r="AJ20" s="169">
        <f ca="1">(SUM(OFFSET(Data!$A$1,MATCH(($AI20),Data!$C:$C,0)-1,MATCH(Weekly!AJ$9,Data!$2:$2,0)-1,2,COUNTIF(Data!$2:$2,Weekly!AJ$9))))/AJ$11</f>
      </c>
      <c r="AK20" s="169">
        <f ca="1">(SUM(OFFSET(Data!$A$1,MATCH(($AI20),Data!$C:$C,0)-1,MATCH(Weekly!AK$9,Data!$2:$2,0)-1,2,COUNTIF(Data!$2:$2,Weekly!AK$9))))/AK$11</f>
      </c>
      <c r="AL20" s="169">
        <f ca="1">(SUM(OFFSET(Data!$A$1,MATCH(($AI20),Data!$C:$C,0)-1,MATCH(Weekly!AL$9,Data!$2:$2,0)-1,2,COUNTIF(Data!$2:$2,Weekly!AL$9))))/AL$11</f>
      </c>
      <c r="AM20" s="169">
        <f ca="1">(SUM(OFFSET(Data!$A$1,MATCH(($AI20),Data!$C:$C,0)-1,MATCH(Weekly!AM$9,Data!$2:$2,0)-1,2,COUNTIF(Data!$2:$2,Weekly!AM$9))))/AM$11</f>
      </c>
      <c r="AN20" s="169">
        <f ca="1">(SUM(OFFSET(Data!$A$1,MATCH(($AI20),Data!$C:$C,0)-1,MATCH(Weekly!AN$9,Data!$2:$2,0)-1,2,COUNTIF(Data!$2:$2,Weekly!AN$9))))/AN$11</f>
      </c>
      <c r="AO20" s="169">
        <f ca="1">(SUM(OFFSET(Data!$A$1,MATCH(($AI20),Data!$C:$C,0)-1,MATCH(Weekly!AO$9,Data!$2:$2,0)-1,2,COUNTIF(Data!$2:$2,Weekly!AO$9))))/AO$11</f>
      </c>
      <c r="AP20" s="169">
        <f ca="1">(SUM(OFFSET(Data!$A$1,MATCH(($AI20),Data!$C:$C,0)-1,MATCH(Weekly!AP$9,Data!$2:$2,0)-1,2,COUNTIF(Data!$2:$2,Weekly!AP$9))))/AP$11</f>
      </c>
      <c r="AQ20" s="169">
        <f ca="1">(SUM(OFFSET(Data!$A$1,MATCH(($AI20),Data!$C:$C,0)-1,MATCH(Weekly!AQ$9,Data!$2:$2,0)-1,2,COUNTIF(Data!$2:$2,Weekly!AQ$9))))/AQ$11</f>
      </c>
      <c r="AR20" s="169">
        <f ca="1">(SUM(OFFSET(Data!$A$1,MATCH(($AI20),Data!$C:$C,0)-1,MATCH(Weekly!AR$9,Data!$2:$2,0)-1,2,COUNTIF(Data!$2:$2,Weekly!AR$9))))/AR$11</f>
      </c>
      <c r="AS20" s="169">
        <f ca="1">(SUM(OFFSET(Data!$A$1,MATCH(($AI20),Data!$C:$C,0)-1,MATCH(Weekly!AS$9,Data!$2:$2,0)-1,2,COUNTIF(Data!$2:$2,Weekly!AS$9))))/AS$11</f>
      </c>
      <c r="AT20" s="169">
        <f ca="1">(SUM(OFFSET(Data!$A$1,MATCH(($AI20),Data!$C:$C,0)-1,MATCH(Weekly!AT$9,Data!$2:$2,0)-1,2,COUNTIF(Data!$2:$2,Weekly!AT$9))))/AT$11</f>
      </c>
      <c r="AU20" s="169">
        <f ca="1">(SUM(OFFSET(Data!$A$1,MATCH(($AI20),Data!$C:$C,0)-1,MATCH(Weekly!AU$9,Data!$2:$2,0)-1,2,COUNTIF(Data!$2:$2,Weekly!AU$9))))/AU$11</f>
      </c>
      <c r="AV20" s="199"/>
      <c r="AW20" s="14">
        <f t="shared" ca="1" si="28"/>
      </c>
      <c r="AX20" s="14">
        <f t="shared" ca="1" si="29"/>
      </c>
      <c r="AY20" s="14">
        <f t="shared" ca="1" si="12"/>
      </c>
      <c r="AZ20" s="14">
        <f t="shared" ref="AZ20:AZ24" ca="1" si="84">AX20+(0.75*AY20)</f>
      </c>
      <c r="BA20" s="14">
        <f t="shared" ref="BA20:BA24" ca="1" si="85">AW20-(0.75*AY20)</f>
      </c>
      <c r="BB20" s="198"/>
      <c r="BC20" s="14">
        <f t="shared" ca="1" si="30"/>
      </c>
      <c r="BD20" s="14">
        <f t="shared" ca="1" si="54"/>
      </c>
      <c r="BE20" s="122"/>
      <c r="BF20" s="122"/>
      <c r="BG20" s="16"/>
      <c r="BH20" s="9" t="s">
        <v>12</v>
      </c>
      <c r="BI20" s="9" t="s">
        <v>3</v>
      </c>
      <c r="BJ20" s="169">
        <f ca="1">(SUM(OFFSET(Data!$A$1,MATCH(($BH20&amp;$BI20),Data!$B:$B,0)-1,MATCH(Weekly!BJ$9,Data!$2:$2,0)-1,1,COUNTIF(Data!$2:$2,Weekly!BJ$9))))/BJ$11</f>
      </c>
      <c r="BK20" s="169">
        <f ca="1">(SUM(OFFSET(Data!$A$1,MATCH(($BH20&amp;$BI20),Data!$B:$B,0)-1,MATCH(Weekly!BK$9,Data!$2:$2,0)-1,1,COUNTIF(Data!$2:$2,Weekly!BK$9))))/BK$11</f>
      </c>
      <c r="BL20" s="169">
        <f ca="1">(SUM(OFFSET(Data!$A$1,MATCH(($BH20&amp;$BI20),Data!$B:$B,0)-1,MATCH(Weekly!BL$9,Data!$2:$2,0)-1,1,COUNTIF(Data!$2:$2,Weekly!BL$9))))/BL$11</f>
      </c>
      <c r="BM20" s="169">
        <f ca="1">(SUM(OFFSET(Data!$A$1,MATCH(($BH20&amp;$BI20),Data!$B:$B,0)-1,MATCH(Weekly!BM$9,Data!$2:$2,0)-1,1,COUNTIF(Data!$2:$2,Weekly!BM$9))))/BM$11</f>
      </c>
      <c r="BN20" s="169">
        <f ca="1">(SUM(OFFSET(Data!$A$1,MATCH(($BH20&amp;$BI20),Data!$B:$B,0)-1,MATCH(Weekly!BN$9,Data!$2:$2,0)-1,1,COUNTIF(Data!$2:$2,Weekly!BN$9))))/BN$11</f>
      </c>
      <c r="BO20" s="169">
        <f ca="1">(SUM(OFFSET(Data!$A$1,MATCH(($BH20&amp;$BI20),Data!$B:$B,0)-1,MATCH(Weekly!BO$9,Data!$2:$2,0)-1,1,COUNTIF(Data!$2:$2,Weekly!BO$9))))/BO$11</f>
      </c>
      <c r="BP20" s="169">
        <f ca="1">(SUM(OFFSET(Data!$A$1,MATCH(($BH20&amp;$BI20),Data!$B:$B,0)-1,MATCH(Weekly!BP$9,Data!$2:$2,0)-1,1,COUNTIF(Data!$2:$2,Weekly!BP$9))))/BP$11</f>
      </c>
      <c r="BQ20" s="169">
        <f ca="1">(SUM(OFFSET(Data!$A$1,MATCH(($BH20&amp;$BI20),Data!$B:$B,0)-1,MATCH(Weekly!BQ$9,Data!$2:$2,0)-1,1,COUNTIF(Data!$2:$2,Weekly!BQ$9))))/BQ$11</f>
      </c>
      <c r="BR20" s="169">
        <f ca="1">(SUM(OFFSET(Data!$A$1,MATCH(($BH20&amp;$BI20),Data!$B:$B,0)-1,MATCH(Weekly!BR$9,Data!$2:$2,0)-1,1,COUNTIF(Data!$2:$2,Weekly!BR$9))))/BR$11</f>
      </c>
      <c r="BS20" s="169">
        <f ca="1">(SUM(OFFSET(Data!$A$1,MATCH(($BH20&amp;$BI20),Data!$B:$B,0)-1,MATCH(Weekly!BS$9,Data!$2:$2,0)-1,1,COUNTIF(Data!$2:$2,Weekly!BS$9))))/BS$11</f>
      </c>
      <c r="BT20" s="169">
        <f ca="1">(SUM(OFFSET(Data!$A$1,MATCH(($BH20&amp;$BI20),Data!$B:$B,0)-1,MATCH(Weekly!BT$9,Data!$2:$2,0)-1,1,COUNTIF(Data!$2:$2,Weekly!BT$9))))/BT$11</f>
      </c>
      <c r="BU20" s="169">
        <f ca="1">(SUM(OFFSET(Data!$A$1,MATCH(($BH20&amp;$BI20),Data!$B:$B,0)-1,MATCH(Weekly!BU$9,Data!$2:$2,0)-1,1,COUNTIF(Data!$2:$2,Weekly!BU$9))))/BU$11</f>
      </c>
      <c r="BV20" s="17"/>
      <c r="BW20" s="14">
        <f t="shared" ca="1" si="32"/>
      </c>
      <c r="BX20" s="14">
        <f t="shared" ca="1" si="33"/>
      </c>
      <c r="BY20" s="14">
        <f t="shared" ca="1" si="34"/>
      </c>
      <c r="BZ20" s="14">
        <f t="shared" ca="1" si="35"/>
      </c>
      <c r="CA20" s="14">
        <f t="shared" ca="1" si="36"/>
      </c>
      <c r="CB20" s="54"/>
      <c r="CC20" s="14">
        <f t="shared" ca="1" si="37"/>
      </c>
      <c r="CD20" s="14">
        <f t="shared" ca="1" si="55"/>
      </c>
      <c r="CE20" s="122"/>
      <c r="CF20" s="122"/>
      <c r="CG20" s="16"/>
      <c r="CH20" s="9" t="s">
        <v>12</v>
      </c>
      <c r="CI20" s="9" t="s">
        <v>4</v>
      </c>
      <c r="CJ20" s="169">
        <f ca="1">(SUM(OFFSET(Data!$A$1,MATCH(($CH20&amp;$CI20),Data!$B:$B,0)-1,MATCH(Weekly!CJ$9,Data!$2:$2,0)-1,1,COUNTIF(Data!$2:$2,Weekly!CJ$9))))/CJ$11</f>
      </c>
      <c r="CK20" s="169">
        <f ca="1">(SUM(OFFSET(Data!$A$1,MATCH(($CH20&amp;$CI20),Data!$B:$B,0)-1,MATCH(Weekly!CK$9,Data!$2:$2,0)-1,1,COUNTIF(Data!$2:$2,Weekly!CK$9))))/CK$11</f>
      </c>
      <c r="CL20" s="169">
        <f ca="1">(SUM(OFFSET(Data!$A$1,MATCH(($CH20&amp;$CI20),Data!$B:$B,0)-1,MATCH(Weekly!CL$9,Data!$2:$2,0)-1,1,COUNTIF(Data!$2:$2,Weekly!CL$9))))/CL$11</f>
      </c>
      <c r="CM20" s="169">
        <f ca="1">(SUM(OFFSET(Data!$A$1,MATCH(($CH20&amp;$CI20),Data!$B:$B,0)-1,MATCH(Weekly!CM$9,Data!$2:$2,0)-1,1,COUNTIF(Data!$2:$2,Weekly!CM$9))))/CM$11</f>
      </c>
      <c r="CN20" s="169">
        <f ca="1">(SUM(OFFSET(Data!$A$1,MATCH(($CH20&amp;$CI20),Data!$B:$B,0)-1,MATCH(Weekly!CN$9,Data!$2:$2,0)-1,1,COUNTIF(Data!$2:$2,Weekly!CN$9))))/CN$11</f>
      </c>
      <c r="CO20" s="169">
        <f ca="1">(SUM(OFFSET(Data!$A$1,MATCH(($CH20&amp;$CI20),Data!$B:$B,0)-1,MATCH(Weekly!CO$9,Data!$2:$2,0)-1,1,COUNTIF(Data!$2:$2,Weekly!CO$9))))/CO$11</f>
      </c>
      <c r="CP20" s="169">
        <f ca="1">(SUM(OFFSET(Data!$A$1,MATCH(($CH20&amp;$CI20),Data!$B:$B,0)-1,MATCH(Weekly!CP$9,Data!$2:$2,0)-1,1,COUNTIF(Data!$2:$2,Weekly!CP$9))))/CP$11</f>
      </c>
      <c r="CQ20" s="169">
        <f ca="1">(SUM(OFFSET(Data!$A$1,MATCH(($CH20&amp;$CI20),Data!$B:$B,0)-1,MATCH(Weekly!CQ$9,Data!$2:$2,0)-1,1,COUNTIF(Data!$2:$2,Weekly!CQ$9))))/CQ$11</f>
      </c>
      <c r="CR20" s="169">
        <f ca="1">(SUM(OFFSET(Data!$A$1,MATCH(($CH20&amp;$CI20),Data!$B:$B,0)-1,MATCH(Weekly!CR$9,Data!$2:$2,0)-1,1,COUNTIF(Data!$2:$2,Weekly!CR$9))))/CR$11</f>
      </c>
      <c r="CS20" s="169">
        <f ca="1">(SUM(OFFSET(Data!$A$1,MATCH(($CH20&amp;$CI20),Data!$B:$B,0)-1,MATCH(Weekly!CS$9,Data!$2:$2,0)-1,1,COUNTIF(Data!$2:$2,Weekly!CS$9))))/CS$11</f>
      </c>
      <c r="CT20" s="169">
        <f ca="1">(SUM(OFFSET(Data!$A$1,MATCH(($CH20&amp;$CI20),Data!$B:$B,0)-1,MATCH(Weekly!CT$9,Data!$2:$2,0)-1,1,COUNTIF(Data!$2:$2,Weekly!CT$9))))/CT$11</f>
      </c>
      <c r="CU20" s="169">
        <f ca="1">(SUM(OFFSET(Data!$A$1,MATCH(($CH20&amp;$CI20),Data!$B:$B,0)-1,MATCH(Weekly!CU$9,Data!$2:$2,0)-1,1,COUNTIF(Data!$2:$2,Weekly!CU$9))))/CU$11</f>
      </c>
      <c r="CV20" s="198"/>
      <c r="CW20" s="14">
        <f t="shared" ca="1" si="39"/>
      </c>
      <c r="CX20" s="14">
        <f t="shared" ca="1" si="40"/>
      </c>
      <c r="CY20" s="14">
        <f t="shared" ca="1" si="17"/>
      </c>
      <c r="CZ20" s="14">
        <f t="shared" ca="1" si="18"/>
      </c>
      <c r="DA20" s="14">
        <f t="shared" ref="DA20:DA24" ca="1" si="86">CW20-(0.75*CY20)</f>
      </c>
      <c r="DB20" s="55"/>
      <c r="DC20" s="14">
        <f t="shared" ca="1" si="42"/>
      </c>
      <c r="DD20" s="14">
        <f t="shared" ca="1" si="56"/>
      </c>
      <c r="DE20" s="15"/>
    </row>
    <row r="21" spans="1:109" x14ac:dyDescent="0.25">
      <c r="C21" s="5"/>
      <c r="D21" s="74" t="s">
        <v>304</v>
      </c>
      <c r="E21" s="67" t="str">
        <f ca="1">VLOOKUP($D21,'Metric Nature'!$C:$D,2,0)&amp;IF(($F21&lt;(BA21)),"Below",IF(($F21&gt;(AZ21)),"Above","Within"))</f>
      </c>
      <c r="F21" s="69">
        <f t="shared" ca="1" si="3"/>
      </c>
      <c r="G21" s="69">
        <f t="shared" ca="1" si="4"/>
      </c>
      <c r="H21" s="96">
        <f t="shared" ca="1" si="19"/>
      </c>
      <c r="I21" s="69">
        <f t="shared" ca="1" si="20"/>
      </c>
      <c r="J21" s="93">
        <f t="shared" ca="1" si="21"/>
      </c>
      <c r="K21" s="92">
        <f t="shared" ca="1" si="53"/>
      </c>
      <c r="L21" s="94"/>
      <c r="M21" s="67" t="str">
        <f ca="1">VLOOKUP($D21,'Metric Nature'!$C:$D,2,0)&amp;IF(($N21&lt;(CA21)),"Below",IF(($N21&gt;(BZ21)),"Above","Within"))</f>
      </c>
      <c r="N21" s="69">
        <f t="shared" ca="1" si="6"/>
      </c>
      <c r="O21" s="69">
        <f t="shared" ca="1" si="7"/>
      </c>
      <c r="P21" s="98">
        <f t="shared" ca="1" si="22"/>
      </c>
      <c r="Q21" s="69">
        <f t="shared" ca="1" si="23"/>
      </c>
      <c r="R21" s="96">
        <f t="shared" ca="1" si="24"/>
      </c>
      <c r="S21" s="92">
        <f t="shared" ca="1" si="8"/>
      </c>
      <c r="T21" s="94"/>
      <c r="U21" s="67" t="str">
        <f ca="1">VLOOKUP($D21,'Metric Nature'!$C:$D,2,0)&amp;IF(($V21&lt;(DA21)),"Below",IF(($V21&gt;(CZ21)),"Above","Within"))</f>
      </c>
      <c r="V21" s="69">
        <f t="shared" ca="1" si="9"/>
      </c>
      <c r="W21" s="69">
        <f t="shared" ca="1" si="10"/>
      </c>
      <c r="X21" s="93">
        <f t="shared" ca="1" si="25"/>
      </c>
      <c r="Y21" s="69">
        <f t="shared" ca="1" si="26"/>
      </c>
      <c r="Z21" s="93">
        <f t="shared" ca="1" si="27"/>
      </c>
      <c r="AA21" s="62">
        <f ca="1">DC21</f>
      </c>
      <c r="AB21" s="94"/>
      <c r="AC21" s="1"/>
      <c r="AD21" s="1"/>
      <c r="AE21" s="1"/>
      <c r="AF21" s="1"/>
      <c r="AG21" s="1"/>
      <c r="AH21" s="1"/>
      <c r="AI21" s="9" t="s">
        <v>13</v>
      </c>
      <c r="AJ21" s="169">
        <f ca="1">(SUM(OFFSET(Data!$A$1,MATCH(($AI21),Data!$C:$C,0)-1,MATCH(Weekly!AJ$9,Data!$2:$2,0)-1,2,COUNTIF(Data!$2:$2,Weekly!AJ$9))))/AJ$11</f>
      </c>
      <c r="AK21" s="169">
        <f ca="1">(SUM(OFFSET(Data!$A$1,MATCH(($AI21),Data!$C:$C,0)-1,MATCH(Weekly!AK$9,Data!$2:$2,0)-1,2,COUNTIF(Data!$2:$2,Weekly!AK$9))))/AK$11</f>
      </c>
      <c r="AL21" s="169">
        <f ca="1">(SUM(OFFSET(Data!$A$1,MATCH(($AI21),Data!$C:$C,0)-1,MATCH(Weekly!AL$9,Data!$2:$2,0)-1,2,COUNTIF(Data!$2:$2,Weekly!AL$9))))/AL$11</f>
      </c>
      <c r="AM21" s="169">
        <f ca="1">(SUM(OFFSET(Data!$A$1,MATCH(($AI21),Data!$C:$C,0)-1,MATCH(Weekly!AM$9,Data!$2:$2,0)-1,2,COUNTIF(Data!$2:$2,Weekly!AM$9))))/AM$11</f>
      </c>
      <c r="AN21" s="169">
        <f ca="1">(SUM(OFFSET(Data!$A$1,MATCH(($AI21),Data!$C:$C,0)-1,MATCH(Weekly!AN$9,Data!$2:$2,0)-1,2,COUNTIF(Data!$2:$2,Weekly!AN$9))))/AN$11</f>
      </c>
      <c r="AO21" s="169">
        <f ca="1">(SUM(OFFSET(Data!$A$1,MATCH(($AI21),Data!$C:$C,0)-1,MATCH(Weekly!AO$9,Data!$2:$2,0)-1,2,COUNTIF(Data!$2:$2,Weekly!AO$9))))/AO$11</f>
      </c>
      <c r="AP21" s="169">
        <f ca="1">(SUM(OFFSET(Data!$A$1,MATCH(($AI21),Data!$C:$C,0)-1,MATCH(Weekly!AP$9,Data!$2:$2,0)-1,2,COUNTIF(Data!$2:$2,Weekly!AP$9))))/AP$11</f>
      </c>
      <c r="AQ21" s="169">
        <f ca="1">(SUM(OFFSET(Data!$A$1,MATCH(($AI21),Data!$C:$C,0)-1,MATCH(Weekly!AQ$9,Data!$2:$2,0)-1,2,COUNTIF(Data!$2:$2,Weekly!AQ$9))))/AQ$11</f>
      </c>
      <c r="AR21" s="169">
        <f ca="1">(SUM(OFFSET(Data!$A$1,MATCH(($AI21),Data!$C:$C,0)-1,MATCH(Weekly!AR$9,Data!$2:$2,0)-1,2,COUNTIF(Data!$2:$2,Weekly!AR$9))))/AR$11</f>
      </c>
      <c r="AS21" s="169">
        <f ca="1">(SUM(OFFSET(Data!$A$1,MATCH(($AI21),Data!$C:$C,0)-1,MATCH(Weekly!AS$9,Data!$2:$2,0)-1,2,COUNTIF(Data!$2:$2,Weekly!AS$9))))/AS$11</f>
      </c>
      <c r="AT21" s="169">
        <f ca="1">(SUM(OFFSET(Data!$A$1,MATCH(($AI21),Data!$C:$C,0)-1,MATCH(Weekly!AT$9,Data!$2:$2,0)-1,2,COUNTIF(Data!$2:$2,Weekly!AT$9))))/AT$11</f>
      </c>
      <c r="AU21" s="169">
        <f ca="1">(SUM(OFFSET(Data!$A$1,MATCH(($AI21),Data!$C:$C,0)-1,MATCH(Weekly!AU$9,Data!$2:$2,0)-1,2,COUNTIF(Data!$2:$2,Weekly!AU$9))))/AU$11</f>
      </c>
      <c r="AV21" s="199"/>
      <c r="AW21" s="14">
        <f t="shared" ca="1" si="28"/>
      </c>
      <c r="AX21" s="14">
        <f t="shared" ca="1" si="29"/>
      </c>
      <c r="AY21" s="14">
        <f t="shared" ca="1" si="12"/>
      </c>
      <c r="AZ21" s="14">
        <f t="shared" ca="1" si="84"/>
      </c>
      <c r="BA21" s="14">
        <f t="shared" ca="1" si="85"/>
      </c>
      <c r="BB21" s="198"/>
      <c r="BC21" s="14">
        <f t="shared" ca="1" si="30"/>
      </c>
      <c r="BD21" s="14">
        <f t="shared" ca="1" si="54"/>
      </c>
      <c r="BE21" s="122"/>
      <c r="BF21" s="122"/>
      <c r="BG21" s="16"/>
      <c r="BH21" s="9" t="s">
        <v>13</v>
      </c>
      <c r="BI21" s="9" t="s">
        <v>3</v>
      </c>
      <c r="BJ21" s="169">
        <f ca="1">(SUM(OFFSET(Data!$A$1,MATCH(($BH21&amp;$BI21),Data!$B:$B,0)-1,MATCH(Weekly!BJ$9,Data!$2:$2,0)-1,1,COUNTIF(Data!$2:$2,Weekly!BJ$9))))/BJ$11</f>
      </c>
      <c r="BK21" s="169">
        <f ca="1">(SUM(OFFSET(Data!$A$1,MATCH(($BH21&amp;$BI21),Data!$B:$B,0)-1,MATCH(Weekly!BK$9,Data!$2:$2,0)-1,1,COUNTIF(Data!$2:$2,Weekly!BK$9))))/BK$11</f>
      </c>
      <c r="BL21" s="169">
        <f ca="1">(SUM(OFFSET(Data!$A$1,MATCH(($BH21&amp;$BI21),Data!$B:$B,0)-1,MATCH(Weekly!BL$9,Data!$2:$2,0)-1,1,COUNTIF(Data!$2:$2,Weekly!BL$9))))/BL$11</f>
      </c>
      <c r="BM21" s="169">
        <f ca="1">(SUM(OFFSET(Data!$A$1,MATCH(($BH21&amp;$BI21),Data!$B:$B,0)-1,MATCH(Weekly!BM$9,Data!$2:$2,0)-1,1,COUNTIF(Data!$2:$2,Weekly!BM$9))))/BM$11</f>
      </c>
      <c r="BN21" s="169">
        <f ca="1">(SUM(OFFSET(Data!$A$1,MATCH(($BH21&amp;$BI21),Data!$B:$B,0)-1,MATCH(Weekly!BN$9,Data!$2:$2,0)-1,1,COUNTIF(Data!$2:$2,Weekly!BN$9))))/BN$11</f>
      </c>
      <c r="BO21" s="169">
        <f ca="1">(SUM(OFFSET(Data!$A$1,MATCH(($BH21&amp;$BI21),Data!$B:$B,0)-1,MATCH(Weekly!BO$9,Data!$2:$2,0)-1,1,COUNTIF(Data!$2:$2,Weekly!BO$9))))/BO$11</f>
      </c>
      <c r="BP21" s="169">
        <f ca="1">(SUM(OFFSET(Data!$A$1,MATCH(($BH21&amp;$BI21),Data!$B:$B,0)-1,MATCH(Weekly!BP$9,Data!$2:$2,0)-1,1,COUNTIF(Data!$2:$2,Weekly!BP$9))))/BP$11</f>
      </c>
      <c r="BQ21" s="169">
        <f ca="1">(SUM(OFFSET(Data!$A$1,MATCH(($BH21&amp;$BI21),Data!$B:$B,0)-1,MATCH(Weekly!BQ$9,Data!$2:$2,0)-1,1,COUNTIF(Data!$2:$2,Weekly!BQ$9))))/BQ$11</f>
      </c>
      <c r="BR21" s="169">
        <f ca="1">(SUM(OFFSET(Data!$A$1,MATCH(($BH21&amp;$BI21),Data!$B:$B,0)-1,MATCH(Weekly!BR$9,Data!$2:$2,0)-1,1,COUNTIF(Data!$2:$2,Weekly!BR$9))))/BR$11</f>
      </c>
      <c r="BS21" s="169">
        <f ca="1">(SUM(OFFSET(Data!$A$1,MATCH(($BH21&amp;$BI21),Data!$B:$B,0)-1,MATCH(Weekly!BS$9,Data!$2:$2,0)-1,1,COUNTIF(Data!$2:$2,Weekly!BS$9))))/BS$11</f>
      </c>
      <c r="BT21" s="169">
        <f ca="1">(SUM(OFFSET(Data!$A$1,MATCH(($BH21&amp;$BI21),Data!$B:$B,0)-1,MATCH(Weekly!BT$9,Data!$2:$2,0)-1,1,COUNTIF(Data!$2:$2,Weekly!BT$9))))/BT$11</f>
      </c>
      <c r="BU21" s="169">
        <f ca="1">(SUM(OFFSET(Data!$A$1,MATCH(($BH21&amp;$BI21),Data!$B:$B,0)-1,MATCH(Weekly!BU$9,Data!$2:$2,0)-1,1,COUNTIF(Data!$2:$2,Weekly!BU$9))))/BU$11</f>
      </c>
      <c r="BV21" s="17"/>
      <c r="BW21" s="14">
        <f t="shared" ca="1" si="32"/>
      </c>
      <c r="BX21" s="14">
        <f t="shared" ca="1" si="33"/>
      </c>
      <c r="BY21" s="14">
        <f t="shared" ca="1" si="34"/>
      </c>
      <c r="BZ21" s="14">
        <f t="shared" ca="1" si="35"/>
      </c>
      <c r="CA21" s="14">
        <f t="shared" ca="1" si="36"/>
      </c>
      <c r="CB21" s="54"/>
      <c r="CC21" s="14">
        <f t="shared" ca="1" si="37"/>
      </c>
      <c r="CD21" s="14">
        <f t="shared" ca="1" si="55"/>
      </c>
      <c r="CE21" s="122"/>
      <c r="CF21" s="122"/>
      <c r="CG21" s="16"/>
      <c r="CH21" s="9" t="s">
        <v>13</v>
      </c>
      <c r="CI21" s="9" t="s">
        <v>4</v>
      </c>
      <c r="CJ21" s="169">
        <f ca="1">(SUM(OFFSET(Data!$A$1,MATCH(($CH21&amp;$CI21),Data!$B:$B,0)-1,MATCH(Weekly!CJ$9,Data!$2:$2,0)-1,1,COUNTIF(Data!$2:$2,Weekly!CJ$9))))/CJ$11</f>
      </c>
      <c r="CK21" s="169">
        <f ca="1">(SUM(OFFSET(Data!$A$1,MATCH(($CH21&amp;$CI21),Data!$B:$B,0)-1,MATCH(Weekly!CK$9,Data!$2:$2,0)-1,1,COUNTIF(Data!$2:$2,Weekly!CK$9))))/CK$11</f>
      </c>
      <c r="CL21" s="169">
        <f ca="1">(SUM(OFFSET(Data!$A$1,MATCH(($CH21&amp;$CI21),Data!$B:$B,0)-1,MATCH(Weekly!CL$9,Data!$2:$2,0)-1,1,COUNTIF(Data!$2:$2,Weekly!CL$9))))/CL$11</f>
      </c>
      <c r="CM21" s="169">
        <f ca="1">(SUM(OFFSET(Data!$A$1,MATCH(($CH21&amp;$CI21),Data!$B:$B,0)-1,MATCH(Weekly!CM$9,Data!$2:$2,0)-1,1,COUNTIF(Data!$2:$2,Weekly!CM$9))))/CM$11</f>
      </c>
      <c r="CN21" s="169">
        <f ca="1">(SUM(OFFSET(Data!$A$1,MATCH(($CH21&amp;$CI21),Data!$B:$B,0)-1,MATCH(Weekly!CN$9,Data!$2:$2,0)-1,1,COUNTIF(Data!$2:$2,Weekly!CN$9))))/CN$11</f>
      </c>
      <c r="CO21" s="169">
        <f ca="1">(SUM(OFFSET(Data!$A$1,MATCH(($CH21&amp;$CI21),Data!$B:$B,0)-1,MATCH(Weekly!CO$9,Data!$2:$2,0)-1,1,COUNTIF(Data!$2:$2,Weekly!CO$9))))/CO$11</f>
      </c>
      <c r="CP21" s="169">
        <f ca="1">(SUM(OFFSET(Data!$A$1,MATCH(($CH21&amp;$CI21),Data!$B:$B,0)-1,MATCH(Weekly!CP$9,Data!$2:$2,0)-1,1,COUNTIF(Data!$2:$2,Weekly!CP$9))))/CP$11</f>
      </c>
      <c r="CQ21" s="169">
        <f ca="1">(SUM(OFFSET(Data!$A$1,MATCH(($CH21&amp;$CI21),Data!$B:$B,0)-1,MATCH(Weekly!CQ$9,Data!$2:$2,0)-1,1,COUNTIF(Data!$2:$2,Weekly!CQ$9))))/CQ$11</f>
      </c>
      <c r="CR21" s="169">
        <f ca="1">(SUM(OFFSET(Data!$A$1,MATCH(($CH21&amp;$CI21),Data!$B:$B,0)-1,MATCH(Weekly!CR$9,Data!$2:$2,0)-1,1,COUNTIF(Data!$2:$2,Weekly!CR$9))))/CR$11</f>
      </c>
      <c r="CS21" s="169">
        <f ca="1">(SUM(OFFSET(Data!$A$1,MATCH(($CH21&amp;$CI21),Data!$B:$B,0)-1,MATCH(Weekly!CS$9,Data!$2:$2,0)-1,1,COUNTIF(Data!$2:$2,Weekly!CS$9))))/CS$11</f>
      </c>
      <c r="CT21" s="169">
        <f ca="1">(SUM(OFFSET(Data!$A$1,MATCH(($CH21&amp;$CI21),Data!$B:$B,0)-1,MATCH(Weekly!CT$9,Data!$2:$2,0)-1,1,COUNTIF(Data!$2:$2,Weekly!CT$9))))/CT$11</f>
      </c>
      <c r="CU21" s="169">
        <f ca="1">(SUM(OFFSET(Data!$A$1,MATCH(($CH21&amp;$CI21),Data!$B:$B,0)-1,MATCH(Weekly!CU$9,Data!$2:$2,0)-1,1,COUNTIF(Data!$2:$2,Weekly!CU$9))))/CU$11</f>
      </c>
      <c r="CV21" s="198"/>
      <c r="CW21" s="14">
        <f t="shared" ca="1" si="39"/>
      </c>
      <c r="CX21" s="14">
        <f t="shared" ca="1" si="40"/>
      </c>
      <c r="CY21" s="14">
        <f t="shared" ca="1" si="17"/>
      </c>
      <c r="CZ21" s="14">
        <f t="shared" ca="1" si="18"/>
      </c>
      <c r="DA21" s="14">
        <f t="shared" ca="1" si="86"/>
      </c>
      <c r="DB21" s="55"/>
      <c r="DC21" s="14">
        <f t="shared" ca="1" si="42"/>
      </c>
      <c r="DD21" s="14">
        <f t="shared" ca="1" si="56"/>
      </c>
      <c r="DE21" s="15"/>
    </row>
    <row r="22" spans="1:109" x14ac:dyDescent="0.25">
      <c r="C22" s="5"/>
      <c r="D22" s="74" t="s">
        <v>308</v>
      </c>
      <c r="E22" s="67" t="str">
        <f ca="1">VLOOKUP($D22,'Metric Nature'!$C:$D,2,0)&amp;IF(($F22&lt;(BA22)),"Below",IF(($F22&gt;(AZ22)),"Above","Within"))</f>
      </c>
      <c r="F22" s="69">
        <f t="shared" ref="F22:F23" ca="1" si="87">AT22</f>
      </c>
      <c r="G22" s="69">
        <f t="shared" ref="G22:G23" ca="1" si="88">AS22</f>
      </c>
      <c r="H22" s="96">
        <f t="shared" ref="H22:H23" ca="1" si="89">IFERROR(((F22-G22)/G22),0)</f>
      </c>
      <c r="I22" s="69">
        <f t="shared" ref="I22:I23" ca="1" si="90">BD22</f>
      </c>
      <c r="J22" s="93">
        <f t="shared" ref="J22:J23" ca="1" si="91">IFERROR(((F22-I22)/I22),0)</f>
      </c>
      <c r="K22" s="92">
        <f t="shared" ref="K22:K23" ca="1" si="92">BC22</f>
      </c>
      <c r="L22" s="94"/>
      <c r="M22" s="67" t="str">
        <f ca="1">VLOOKUP($D22,'Metric Nature'!$C:$D,2,0)&amp;IF(($N22&lt;(CA22)),"Below",IF(($N22&gt;(BZ22)),"Above","Within"))</f>
      </c>
      <c r="N22" s="69">
        <f t="shared" ref="N22:N23" ca="1" si="93">BT22</f>
      </c>
      <c r="O22" s="69">
        <f t="shared" ref="O22:O23" ca="1" si="94">BS22</f>
      </c>
      <c r="P22" s="98">
        <f t="shared" ref="P22:P23" ca="1" si="95">IFERROR(((N22-O22)/O22),0)</f>
      </c>
      <c r="Q22" s="69">
        <f t="shared" ref="Q22:Q23" ca="1" si="96">CD22</f>
      </c>
      <c r="R22" s="96">
        <f t="shared" ref="R22:R23" ca="1" si="97">IFERROR(((N22-Q22)/Q22),0)</f>
      </c>
      <c r="S22" s="92">
        <f t="shared" ref="S22:S23" ca="1" si="98">CC22</f>
      </c>
      <c r="T22" s="94"/>
      <c r="U22" s="67" t="str">
        <f ca="1">VLOOKUP($D22,'Metric Nature'!$C:$D,2,0)&amp;IF(($V22&lt;(DA22)),"Below",IF(($V22&gt;(CZ22)),"Above","Within"))</f>
      </c>
      <c r="V22" s="69">
        <f t="shared" ref="V22:V23" ca="1" si="99">CT22</f>
      </c>
      <c r="W22" s="69">
        <f t="shared" ref="W22:W23" ca="1" si="100">CS22</f>
      </c>
      <c r="X22" s="93">
        <f t="shared" ref="X22:X23" ca="1" si="101">IFERROR(((V22-W22)/W22),0)</f>
      </c>
      <c r="Y22" s="69">
        <f t="shared" ref="Y22:Y23" ca="1" si="102">DD22</f>
      </c>
      <c r="Z22" s="93">
        <f t="shared" ref="Z22:Z23" ca="1" si="103">IFERROR(((V22-Y22)/Y22),0)</f>
      </c>
      <c r="AA22" s="62">
        <f t="shared" ref="AA22:AA23" ca="1" si="104">DC22</f>
      </c>
      <c r="AB22" s="94"/>
      <c r="AC22" s="1"/>
      <c r="AD22" s="1"/>
      <c r="AE22" s="1"/>
      <c r="AF22" s="1"/>
      <c r="AG22" s="1"/>
      <c r="AH22" s="1"/>
      <c r="AI22" s="9" t="s">
        <v>14</v>
      </c>
      <c r="AJ22" s="169">
        <f ca="1">(SUM(OFFSET(Data!$A$1,MATCH(($AI22),Data!$C:$C,0)-1,MATCH(Weekly!AJ$9,Data!$2:$2,0)-1,2,COUNTIF(Data!$2:$2,Weekly!AJ$9))))/AJ$11</f>
      </c>
      <c r="AK22" s="169">
        <f ca="1">(SUM(OFFSET(Data!$A$1,MATCH(($AI22),Data!$C:$C,0)-1,MATCH(Weekly!AK$9,Data!$2:$2,0)-1,2,COUNTIF(Data!$2:$2,Weekly!AK$9))))/AK$11</f>
      </c>
      <c r="AL22" s="169">
        <f ca="1">(SUM(OFFSET(Data!$A$1,MATCH(($AI22),Data!$C:$C,0)-1,MATCH(Weekly!AL$9,Data!$2:$2,0)-1,2,COUNTIF(Data!$2:$2,Weekly!AL$9))))/AL$11</f>
      </c>
      <c r="AM22" s="169">
        <f ca="1">(SUM(OFFSET(Data!$A$1,MATCH(($AI22),Data!$C:$C,0)-1,MATCH(Weekly!AM$9,Data!$2:$2,0)-1,2,COUNTIF(Data!$2:$2,Weekly!AM$9))))/AM$11</f>
      </c>
      <c r="AN22" s="169">
        <f ca="1">(SUM(OFFSET(Data!$A$1,MATCH(($AI22),Data!$C:$C,0)-1,MATCH(Weekly!AN$9,Data!$2:$2,0)-1,2,COUNTIF(Data!$2:$2,Weekly!AN$9))))/AN$11</f>
      </c>
      <c r="AO22" s="169">
        <f ca="1">(SUM(OFFSET(Data!$A$1,MATCH(($AI22),Data!$C:$C,0)-1,MATCH(Weekly!AO$9,Data!$2:$2,0)-1,2,COUNTIF(Data!$2:$2,Weekly!AO$9))))/AO$11</f>
      </c>
      <c r="AP22" s="169">
        <f ca="1">(SUM(OFFSET(Data!$A$1,MATCH(($AI22),Data!$C:$C,0)-1,MATCH(Weekly!AP$9,Data!$2:$2,0)-1,2,COUNTIF(Data!$2:$2,Weekly!AP$9))))/AP$11</f>
      </c>
      <c r="AQ22" s="169">
        <f ca="1">(SUM(OFFSET(Data!$A$1,MATCH(($AI22),Data!$C:$C,0)-1,MATCH(Weekly!AQ$9,Data!$2:$2,0)-1,2,COUNTIF(Data!$2:$2,Weekly!AQ$9))))/AQ$11</f>
      </c>
      <c r="AR22" s="169">
        <f ca="1">(SUM(OFFSET(Data!$A$1,MATCH(($AI22),Data!$C:$C,0)-1,MATCH(Weekly!AR$9,Data!$2:$2,0)-1,2,COUNTIF(Data!$2:$2,Weekly!AR$9))))/AR$11</f>
      </c>
      <c r="AS22" s="169">
        <f ca="1">(SUM(OFFSET(Data!$A$1,MATCH(($AI22),Data!$C:$C,0)-1,MATCH(Weekly!AS$9,Data!$2:$2,0)-1,2,COUNTIF(Data!$2:$2,Weekly!AS$9))))/AS$11</f>
      </c>
      <c r="AT22" s="169">
        <f ca="1">(SUM(OFFSET(Data!$A$1,MATCH(($AI22),Data!$C:$C,0)-1,MATCH(Weekly!AT$9,Data!$2:$2,0)-1,2,COUNTIF(Data!$2:$2,Weekly!AT$9))))/AT$11</f>
      </c>
      <c r="AU22" s="169">
        <f ca="1">(SUM(OFFSET(Data!$A$1,MATCH(($AI22),Data!$C:$C,0)-1,MATCH(Weekly!AU$9,Data!$2:$2,0)-1,2,COUNTIF(Data!$2:$2,Weekly!AU$9))))/AU$11</f>
      </c>
      <c r="AV22" s="199"/>
      <c r="AW22" s="14">
        <f t="shared" ca="1" si="28"/>
      </c>
      <c r="AX22" s="14">
        <f t="shared" ca="1" si="29"/>
      </c>
      <c r="AY22" s="14">
        <f t="shared" ref="AY22:AY23" ca="1" si="105">AX22-AW22</f>
      </c>
      <c r="AZ22" s="14">
        <f t="shared" ref="AZ22:AZ23" ca="1" si="106">AX22+(0.75*AY22)</f>
      </c>
      <c r="BA22" s="14">
        <f t="shared" ref="BA22:BA23" ca="1" si="107">AW22-(0.75*AY22)</f>
      </c>
      <c r="BB22" s="198"/>
      <c r="BC22" s="14">
        <f t="shared" ref="BC22:BC23" ca="1" si="108">_xlfn.STDEV.P(AJ22:AU22)</f>
      </c>
      <c r="BD22" s="14">
        <f t="shared" ref="BD22:BD23" ca="1" si="109">SUMPRODUCT(AP22:AS22,AP$11:AS$11)/SUM(AP$11:AS$11)</f>
      </c>
      <c r="BE22" s="122"/>
      <c r="BF22" s="122"/>
      <c r="BG22" s="16"/>
      <c r="BH22" s="9" t="s">
        <v>14</v>
      </c>
      <c r="BI22" s="9" t="s">
        <v>3</v>
      </c>
      <c r="BJ22" s="169">
        <f ca="1">(SUM(OFFSET(Data!$A$1,MATCH(($BH22&amp;$BI22),Data!$B:$B,0)-1,MATCH(Weekly!BJ$9,Data!$2:$2,0)-1,1,COUNTIF(Data!$2:$2,Weekly!BJ$9))))/BJ$11</f>
      </c>
      <c r="BK22" s="169">
        <f ca="1">(SUM(OFFSET(Data!$A$1,MATCH(($BH22&amp;$BI22),Data!$B:$B,0)-1,MATCH(Weekly!BK$9,Data!$2:$2,0)-1,1,COUNTIF(Data!$2:$2,Weekly!BK$9))))/BK$11</f>
      </c>
      <c r="BL22" s="169">
        <f ca="1">(SUM(OFFSET(Data!$A$1,MATCH(($BH22&amp;$BI22),Data!$B:$B,0)-1,MATCH(Weekly!BL$9,Data!$2:$2,0)-1,1,COUNTIF(Data!$2:$2,Weekly!BL$9))))/BL$11</f>
      </c>
      <c r="BM22" s="169">
        <f ca="1">(SUM(OFFSET(Data!$A$1,MATCH(($BH22&amp;$BI22),Data!$B:$B,0)-1,MATCH(Weekly!BM$9,Data!$2:$2,0)-1,1,COUNTIF(Data!$2:$2,Weekly!BM$9))))/BM$11</f>
      </c>
      <c r="BN22" s="169">
        <f ca="1">(SUM(OFFSET(Data!$A$1,MATCH(($BH22&amp;$BI22),Data!$B:$B,0)-1,MATCH(Weekly!BN$9,Data!$2:$2,0)-1,1,COUNTIF(Data!$2:$2,Weekly!BN$9))))/BN$11</f>
      </c>
      <c r="BO22" s="169">
        <f ca="1">(SUM(OFFSET(Data!$A$1,MATCH(($BH22&amp;$BI22),Data!$B:$B,0)-1,MATCH(Weekly!BO$9,Data!$2:$2,0)-1,1,COUNTIF(Data!$2:$2,Weekly!BO$9))))/BO$11</f>
      </c>
      <c r="BP22" s="169">
        <f ca="1">(SUM(OFFSET(Data!$A$1,MATCH(($BH22&amp;$BI22),Data!$B:$B,0)-1,MATCH(Weekly!BP$9,Data!$2:$2,0)-1,1,COUNTIF(Data!$2:$2,Weekly!BP$9))))/BP$11</f>
      </c>
      <c r="BQ22" s="169">
        <f ca="1">(SUM(OFFSET(Data!$A$1,MATCH(($BH22&amp;$BI22),Data!$B:$B,0)-1,MATCH(Weekly!BQ$9,Data!$2:$2,0)-1,1,COUNTIF(Data!$2:$2,Weekly!BQ$9))))/BQ$11</f>
      </c>
      <c r="BR22" s="169">
        <f ca="1">(SUM(OFFSET(Data!$A$1,MATCH(($BH22&amp;$BI22),Data!$B:$B,0)-1,MATCH(Weekly!BR$9,Data!$2:$2,0)-1,1,COUNTIF(Data!$2:$2,Weekly!BR$9))))/BR$11</f>
      </c>
      <c r="BS22" s="169">
        <f ca="1">(SUM(OFFSET(Data!$A$1,MATCH(($BH22&amp;$BI22),Data!$B:$B,0)-1,MATCH(Weekly!BS$9,Data!$2:$2,0)-1,1,COUNTIF(Data!$2:$2,Weekly!BS$9))))/BS$11</f>
      </c>
      <c r="BT22" s="169">
        <f ca="1">(SUM(OFFSET(Data!$A$1,MATCH(($BH22&amp;$BI22),Data!$B:$B,0)-1,MATCH(Weekly!BT$9,Data!$2:$2,0)-1,1,COUNTIF(Data!$2:$2,Weekly!BT$9))))/BT$11</f>
      </c>
      <c r="BU22" s="169">
        <f ca="1">(SUM(OFFSET(Data!$A$1,MATCH(($BH22&amp;$BI22),Data!$B:$B,0)-1,MATCH(Weekly!BU$9,Data!$2:$2,0)-1,1,COUNTIF(Data!$2:$2,Weekly!BU$9))))/BU$11</f>
      </c>
      <c r="BV22" s="17"/>
      <c r="BW22" s="14">
        <f t="shared" ca="1" si="32"/>
      </c>
      <c r="BX22" s="14">
        <f t="shared" ca="1" si="33"/>
      </c>
      <c r="BY22" s="14">
        <f t="shared" ref="BY22:BY23" ca="1" si="110">BX22-BW22</f>
      </c>
      <c r="BZ22" s="14">
        <f t="shared" ref="BZ22:BZ23" ca="1" si="111">BX22+(0.75*BY22)</f>
      </c>
      <c r="CA22" s="14">
        <f t="shared" ref="CA22:CA23" ca="1" si="112">BW22-(0.75*BY22)</f>
      </c>
      <c r="CB22" s="54"/>
      <c r="CC22" s="14">
        <f t="shared" ref="CC22:CC23" ca="1" si="113">_xlfn.STDEV.P(BJ22:BU22)</f>
      </c>
      <c r="CD22" s="14">
        <f t="shared" ref="CD22:CD23" ca="1" si="114">SUMPRODUCT(BP22:BS22,BP$11:BS$11)/SUM(BP$11:BS$11)</f>
      </c>
      <c r="CE22" s="122"/>
      <c r="CF22" s="122"/>
      <c r="CG22" s="16"/>
      <c r="CH22" s="9" t="s">
        <v>14</v>
      </c>
      <c r="CI22" s="9" t="s">
        <v>4</v>
      </c>
      <c r="CJ22" s="169">
        <f ca="1">(SUM(OFFSET(Data!$A$1,MATCH(($CH22&amp;$CI22),Data!$B:$B,0)-1,MATCH(Weekly!CJ$9,Data!$2:$2,0)-1,1,COUNTIF(Data!$2:$2,Weekly!CJ$9))))/CJ$11</f>
      </c>
      <c r="CK22" s="169">
        <f ca="1">(SUM(OFFSET(Data!$A$1,MATCH(($CH22&amp;$CI22),Data!$B:$B,0)-1,MATCH(Weekly!CK$9,Data!$2:$2,0)-1,1,COUNTIF(Data!$2:$2,Weekly!CK$9))))/CK$11</f>
      </c>
      <c r="CL22" s="169">
        <f ca="1">(SUM(OFFSET(Data!$A$1,MATCH(($CH22&amp;$CI22),Data!$B:$B,0)-1,MATCH(Weekly!CL$9,Data!$2:$2,0)-1,1,COUNTIF(Data!$2:$2,Weekly!CL$9))))/CL$11</f>
      </c>
      <c r="CM22" s="169">
        <f ca="1">(SUM(OFFSET(Data!$A$1,MATCH(($CH22&amp;$CI22),Data!$B:$B,0)-1,MATCH(Weekly!CM$9,Data!$2:$2,0)-1,1,COUNTIF(Data!$2:$2,Weekly!CM$9))))/CM$11</f>
      </c>
      <c r="CN22" s="169">
        <f ca="1">(SUM(OFFSET(Data!$A$1,MATCH(($CH22&amp;$CI22),Data!$B:$B,0)-1,MATCH(Weekly!CN$9,Data!$2:$2,0)-1,1,COUNTIF(Data!$2:$2,Weekly!CN$9))))/CN$11</f>
      </c>
      <c r="CO22" s="169">
        <f ca="1">(SUM(OFFSET(Data!$A$1,MATCH(($CH22&amp;$CI22),Data!$B:$B,0)-1,MATCH(Weekly!CO$9,Data!$2:$2,0)-1,1,COUNTIF(Data!$2:$2,Weekly!CO$9))))/CO$11</f>
      </c>
      <c r="CP22" s="169">
        <f ca="1">(SUM(OFFSET(Data!$A$1,MATCH(($CH22&amp;$CI22),Data!$B:$B,0)-1,MATCH(Weekly!CP$9,Data!$2:$2,0)-1,1,COUNTIF(Data!$2:$2,Weekly!CP$9))))/CP$11</f>
      </c>
      <c r="CQ22" s="169">
        <f ca="1">(SUM(OFFSET(Data!$A$1,MATCH(($CH22&amp;$CI22),Data!$B:$B,0)-1,MATCH(Weekly!CQ$9,Data!$2:$2,0)-1,1,COUNTIF(Data!$2:$2,Weekly!CQ$9))))/CQ$11</f>
      </c>
      <c r="CR22" s="169">
        <f ca="1">(SUM(OFFSET(Data!$A$1,MATCH(($CH22&amp;$CI22),Data!$B:$B,0)-1,MATCH(Weekly!CR$9,Data!$2:$2,0)-1,1,COUNTIF(Data!$2:$2,Weekly!CR$9))))/CR$11</f>
      </c>
      <c r="CS22" s="169">
        <f ca="1">(SUM(OFFSET(Data!$A$1,MATCH(($CH22&amp;$CI22),Data!$B:$B,0)-1,MATCH(Weekly!CS$9,Data!$2:$2,0)-1,1,COUNTIF(Data!$2:$2,Weekly!CS$9))))/CS$11</f>
      </c>
      <c r="CT22" s="169">
        <f ca="1">(SUM(OFFSET(Data!$A$1,MATCH(($CH22&amp;$CI22),Data!$B:$B,0)-1,MATCH(Weekly!CT$9,Data!$2:$2,0)-1,1,COUNTIF(Data!$2:$2,Weekly!CT$9))))/CT$11</f>
      </c>
      <c r="CU22" s="169">
        <f ca="1">(SUM(OFFSET(Data!$A$1,MATCH(($CH22&amp;$CI22),Data!$B:$B,0)-1,MATCH(Weekly!CU$9,Data!$2:$2,0)-1,1,COUNTIF(Data!$2:$2,Weekly!CU$9))))/CU$11</f>
      </c>
      <c r="CV22" s="198"/>
      <c r="CW22" s="14">
        <f t="shared" ca="1" si="39"/>
      </c>
      <c r="CX22" s="14">
        <f t="shared" ca="1" si="40"/>
      </c>
      <c r="CY22" s="14">
        <f t="shared" ref="CY22:CY23" ca="1" si="115">CX22-CW22</f>
      </c>
      <c r="CZ22" s="14">
        <f t="shared" ref="CZ22:CZ23" ca="1" si="116">CX22+(0.75*CY22)</f>
      </c>
      <c r="DA22" s="14">
        <f t="shared" ref="DA22:DA23" ca="1" si="117">CW22-(0.75*CY22)</f>
      </c>
      <c r="DB22" s="55"/>
      <c r="DC22" s="14">
        <f t="shared" ref="DC22:DC23" ca="1" si="118">_xlfn.STDEV.P(CJ22:CU22)</f>
      </c>
      <c r="DD22" s="14">
        <f t="shared" ref="DD22:DD23" ca="1" si="119">SUMPRODUCT(CP22:CS22,CP$11:CS$11)/SUM(CP$11:CS$11)</f>
      </c>
      <c r="DE22" s="15"/>
    </row>
    <row r="23" spans="1:109" x14ac:dyDescent="0.25">
      <c r="C23" s="5"/>
      <c r="D23" s="74" t="s">
        <v>311</v>
      </c>
      <c r="E23" s="67" t="str">
        <f ca="1">VLOOKUP($D23,'Metric Nature'!$C:$D,2,0)&amp;IF(($F23&lt;(BA23)),"Below",IF(($F23&gt;(AZ23)),"Above","Within"))</f>
      </c>
      <c r="F23" s="69">
        <f t="shared" ca="1" si="87"/>
      </c>
      <c r="G23" s="69">
        <f t="shared" ca="1" si="88"/>
      </c>
      <c r="H23" s="96">
        <f t="shared" ca="1" si="89"/>
      </c>
      <c r="I23" s="69">
        <f t="shared" ca="1" si="90"/>
      </c>
      <c r="J23" s="93">
        <f t="shared" ca="1" si="91"/>
      </c>
      <c r="K23" s="92">
        <f t="shared" ca="1" si="92"/>
      </c>
      <c r="L23" s="94"/>
      <c r="M23" s="67" t="str">
        <f ca="1">VLOOKUP($D23,'Metric Nature'!$C:$D,2,0)&amp;IF(($N23&lt;(CA23)),"Below",IF(($N23&gt;(BZ23)),"Above","Within"))</f>
      </c>
      <c r="N23" s="69">
        <f t="shared" ca="1" si="93"/>
      </c>
      <c r="O23" s="69">
        <f t="shared" ca="1" si="94"/>
      </c>
      <c r="P23" s="98">
        <f t="shared" ca="1" si="95"/>
      </c>
      <c r="Q23" s="69">
        <f t="shared" ca="1" si="96"/>
      </c>
      <c r="R23" s="96">
        <f t="shared" ca="1" si="97"/>
      </c>
      <c r="S23" s="92">
        <f t="shared" ca="1" si="98"/>
      </c>
      <c r="T23" s="94"/>
      <c r="U23" s="67" t="str">
        <f ca="1">VLOOKUP($D23,'Metric Nature'!$C:$D,2,0)&amp;IF(($V23&lt;(DA23)),"Below",IF(($V23&gt;(CZ23)),"Above","Within"))</f>
      </c>
      <c r="V23" s="69">
        <f t="shared" ca="1" si="99"/>
      </c>
      <c r="W23" s="69">
        <f t="shared" ca="1" si="100"/>
      </c>
      <c r="X23" s="93">
        <f t="shared" ca="1" si="101"/>
      </c>
      <c r="Y23" s="69">
        <f t="shared" ca="1" si="102"/>
      </c>
      <c r="Z23" s="93">
        <f t="shared" ca="1" si="103"/>
      </c>
      <c r="AA23" s="62">
        <f t="shared" ca="1" si="104"/>
      </c>
      <c r="AB23" s="94"/>
      <c r="AC23" s="1"/>
      <c r="AD23" s="1"/>
      <c r="AE23" s="1"/>
      <c r="AF23" s="1"/>
      <c r="AG23" s="1"/>
      <c r="AH23" s="1"/>
      <c r="AI23" s="9" t="s">
        <v>15</v>
      </c>
      <c r="AJ23" s="169">
        <f ca="1">(SUM(OFFSET(Data!$A$1,MATCH(($AI23),Data!$C:$C,0)-1,MATCH(Weekly!AJ$9,Data!$2:$2,0)-1,2,COUNTIF(Data!$2:$2,Weekly!AJ$9))))/AJ$11</f>
      </c>
      <c r="AK23" s="169">
        <f ca="1">(SUM(OFFSET(Data!$A$1,MATCH(($AI23),Data!$C:$C,0)-1,MATCH(Weekly!AK$9,Data!$2:$2,0)-1,2,COUNTIF(Data!$2:$2,Weekly!AK$9))))/AK$11</f>
      </c>
      <c r="AL23" s="169">
        <f ca="1">(SUM(OFFSET(Data!$A$1,MATCH(($AI23),Data!$C:$C,0)-1,MATCH(Weekly!AL$9,Data!$2:$2,0)-1,2,COUNTIF(Data!$2:$2,Weekly!AL$9))))/AL$11</f>
      </c>
      <c r="AM23" s="169">
        <f ca="1">(SUM(OFFSET(Data!$A$1,MATCH(($AI23),Data!$C:$C,0)-1,MATCH(Weekly!AM$9,Data!$2:$2,0)-1,2,COUNTIF(Data!$2:$2,Weekly!AM$9))))/AM$11</f>
      </c>
      <c r="AN23" s="169">
        <f ca="1">(SUM(OFFSET(Data!$A$1,MATCH(($AI23),Data!$C:$C,0)-1,MATCH(Weekly!AN$9,Data!$2:$2,0)-1,2,COUNTIF(Data!$2:$2,Weekly!AN$9))))/AN$11</f>
      </c>
      <c r="AO23" s="169">
        <f ca="1">(SUM(OFFSET(Data!$A$1,MATCH(($AI23),Data!$C:$C,0)-1,MATCH(Weekly!AO$9,Data!$2:$2,0)-1,2,COUNTIF(Data!$2:$2,Weekly!AO$9))))/AO$11</f>
      </c>
      <c r="AP23" s="169">
        <f ca="1">(SUM(OFFSET(Data!$A$1,MATCH(($AI23),Data!$C:$C,0)-1,MATCH(Weekly!AP$9,Data!$2:$2,0)-1,2,COUNTIF(Data!$2:$2,Weekly!AP$9))))/AP$11</f>
      </c>
      <c r="AQ23" s="169">
        <f ca="1">(SUM(OFFSET(Data!$A$1,MATCH(($AI23),Data!$C:$C,0)-1,MATCH(Weekly!AQ$9,Data!$2:$2,0)-1,2,COUNTIF(Data!$2:$2,Weekly!AQ$9))))/AQ$11</f>
      </c>
      <c r="AR23" s="169">
        <f ca="1">(SUM(OFFSET(Data!$A$1,MATCH(($AI23),Data!$C:$C,0)-1,MATCH(Weekly!AR$9,Data!$2:$2,0)-1,2,COUNTIF(Data!$2:$2,Weekly!AR$9))))/AR$11</f>
      </c>
      <c r="AS23" s="169">
        <f ca="1">(SUM(OFFSET(Data!$A$1,MATCH(($AI23),Data!$C:$C,0)-1,MATCH(Weekly!AS$9,Data!$2:$2,0)-1,2,COUNTIF(Data!$2:$2,Weekly!AS$9))))/AS$11</f>
      </c>
      <c r="AT23" s="169">
        <f ca="1">(SUM(OFFSET(Data!$A$1,MATCH(($AI23),Data!$C:$C,0)-1,MATCH(Weekly!AT$9,Data!$2:$2,0)-1,2,COUNTIF(Data!$2:$2,Weekly!AT$9))))/AT$11</f>
      </c>
      <c r="AU23" s="169">
        <f ca="1">(SUM(OFFSET(Data!$A$1,MATCH(($AI23),Data!$C:$C,0)-1,MATCH(Weekly!AU$9,Data!$2:$2,0)-1,2,COUNTIF(Data!$2:$2,Weekly!AU$9))))/AU$11</f>
      </c>
      <c r="AV23" s="199"/>
      <c r="AW23" s="14">
        <f t="shared" ca="1" si="28"/>
      </c>
      <c r="AX23" s="14">
        <f t="shared" ca="1" si="29"/>
      </c>
      <c r="AY23" s="14">
        <f t="shared" ca="1" si="105"/>
      </c>
      <c r="AZ23" s="14">
        <f t="shared" ca="1" si="106"/>
      </c>
      <c r="BA23" s="14">
        <f t="shared" ca="1" si="107"/>
      </c>
      <c r="BB23" s="198"/>
      <c r="BC23" s="14">
        <f t="shared" ca="1" si="108"/>
      </c>
      <c r="BD23" s="14">
        <f t="shared" ca="1" si="109"/>
      </c>
      <c r="BE23" s="122"/>
      <c r="BF23" s="122"/>
      <c r="BG23" s="16"/>
      <c r="BH23" s="9" t="s">
        <v>15</v>
      </c>
      <c r="BI23" s="9" t="s">
        <v>3</v>
      </c>
      <c r="BJ23" s="169">
        <f ca="1">(SUM(OFFSET(Data!$A$1,MATCH(($BH23&amp;$BI23),Data!$B:$B,0)-1,MATCH(Weekly!BJ$9,Data!$2:$2,0)-1,1,COUNTIF(Data!$2:$2,Weekly!BJ$9))))/BJ$11</f>
      </c>
      <c r="BK23" s="169">
        <f ca="1">(SUM(OFFSET(Data!$A$1,MATCH(($BH23&amp;$BI23),Data!$B:$B,0)-1,MATCH(Weekly!BK$9,Data!$2:$2,0)-1,1,COUNTIF(Data!$2:$2,Weekly!BK$9))))/BK$11</f>
      </c>
      <c r="BL23" s="169">
        <f ca="1">(SUM(OFFSET(Data!$A$1,MATCH(($BH23&amp;$BI23),Data!$B:$B,0)-1,MATCH(Weekly!BL$9,Data!$2:$2,0)-1,1,COUNTIF(Data!$2:$2,Weekly!BL$9))))/BL$11</f>
      </c>
      <c r="BM23" s="169">
        <f ca="1">(SUM(OFFSET(Data!$A$1,MATCH(($BH23&amp;$BI23),Data!$B:$B,0)-1,MATCH(Weekly!BM$9,Data!$2:$2,0)-1,1,COUNTIF(Data!$2:$2,Weekly!BM$9))))/BM$11</f>
      </c>
      <c r="BN23" s="169">
        <f ca="1">(SUM(OFFSET(Data!$A$1,MATCH(($BH23&amp;$BI23),Data!$B:$B,0)-1,MATCH(Weekly!BN$9,Data!$2:$2,0)-1,1,COUNTIF(Data!$2:$2,Weekly!BN$9))))/BN$11</f>
      </c>
      <c r="BO23" s="169">
        <f ca="1">(SUM(OFFSET(Data!$A$1,MATCH(($BH23&amp;$BI23),Data!$B:$B,0)-1,MATCH(Weekly!BO$9,Data!$2:$2,0)-1,1,COUNTIF(Data!$2:$2,Weekly!BO$9))))/BO$11</f>
      </c>
      <c r="BP23" s="169">
        <f ca="1">(SUM(OFFSET(Data!$A$1,MATCH(($BH23&amp;$BI23),Data!$B:$B,0)-1,MATCH(Weekly!BP$9,Data!$2:$2,0)-1,1,COUNTIF(Data!$2:$2,Weekly!BP$9))))/BP$11</f>
      </c>
      <c r="BQ23" s="169">
        <f ca="1">(SUM(OFFSET(Data!$A$1,MATCH(($BH23&amp;$BI23),Data!$B:$B,0)-1,MATCH(Weekly!BQ$9,Data!$2:$2,0)-1,1,COUNTIF(Data!$2:$2,Weekly!BQ$9))))/BQ$11</f>
      </c>
      <c r="BR23" s="169">
        <f ca="1">(SUM(OFFSET(Data!$A$1,MATCH(($BH23&amp;$BI23),Data!$B:$B,0)-1,MATCH(Weekly!BR$9,Data!$2:$2,0)-1,1,COUNTIF(Data!$2:$2,Weekly!BR$9))))/BR$11</f>
      </c>
      <c r="BS23" s="169">
        <f ca="1">(SUM(OFFSET(Data!$A$1,MATCH(($BH23&amp;$BI23),Data!$B:$B,0)-1,MATCH(Weekly!BS$9,Data!$2:$2,0)-1,1,COUNTIF(Data!$2:$2,Weekly!BS$9))))/BS$11</f>
      </c>
      <c r="BT23" s="169">
        <f ca="1">(SUM(OFFSET(Data!$A$1,MATCH(($BH23&amp;$BI23),Data!$B:$B,0)-1,MATCH(Weekly!BT$9,Data!$2:$2,0)-1,1,COUNTIF(Data!$2:$2,Weekly!BT$9))))/BT$11</f>
      </c>
      <c r="BU23" s="169">
        <f ca="1">(SUM(OFFSET(Data!$A$1,MATCH(($BH23&amp;$BI23),Data!$B:$B,0)-1,MATCH(Weekly!BU$9,Data!$2:$2,0)-1,1,COUNTIF(Data!$2:$2,Weekly!BU$9))))/BU$11</f>
      </c>
      <c r="BV23" s="17"/>
      <c r="BW23" s="14">
        <f t="shared" ca="1" si="32"/>
      </c>
      <c r="BX23" s="14">
        <f t="shared" ca="1" si="33"/>
      </c>
      <c r="BY23" s="14">
        <f t="shared" ca="1" si="110"/>
      </c>
      <c r="BZ23" s="14">
        <f t="shared" ca="1" si="111"/>
      </c>
      <c r="CA23" s="14">
        <f t="shared" ca="1" si="112"/>
      </c>
      <c r="CB23" s="54"/>
      <c r="CC23" s="14">
        <f t="shared" ca="1" si="113"/>
      </c>
      <c r="CD23" s="14">
        <f t="shared" ca="1" si="114"/>
      </c>
      <c r="CE23" s="122"/>
      <c r="CF23" s="122"/>
      <c r="CG23" s="16"/>
      <c r="CH23" s="9" t="s">
        <v>15</v>
      </c>
      <c r="CI23" s="9" t="s">
        <v>4</v>
      </c>
      <c r="CJ23" s="169">
        <f ca="1">(SUM(OFFSET(Data!$A$1,MATCH(($CH23&amp;$CI23),Data!$B:$B,0)-1,MATCH(Weekly!CJ$9,Data!$2:$2,0)-1,1,COUNTIF(Data!$2:$2,Weekly!CJ$9))))/CJ$11</f>
      </c>
      <c r="CK23" s="169">
        <f ca="1">(SUM(OFFSET(Data!$A$1,MATCH(($CH23&amp;$CI23),Data!$B:$B,0)-1,MATCH(Weekly!CK$9,Data!$2:$2,0)-1,1,COUNTIF(Data!$2:$2,Weekly!CK$9))))/CK$11</f>
      </c>
      <c r="CL23" s="169">
        <f ca="1">(SUM(OFFSET(Data!$A$1,MATCH(($CH23&amp;$CI23),Data!$B:$B,0)-1,MATCH(Weekly!CL$9,Data!$2:$2,0)-1,1,COUNTIF(Data!$2:$2,Weekly!CL$9))))/CL$11</f>
      </c>
      <c r="CM23" s="169">
        <f ca="1">(SUM(OFFSET(Data!$A$1,MATCH(($CH23&amp;$CI23),Data!$B:$B,0)-1,MATCH(Weekly!CM$9,Data!$2:$2,0)-1,1,COUNTIF(Data!$2:$2,Weekly!CM$9))))/CM$11</f>
      </c>
      <c r="CN23" s="169">
        <f ca="1">(SUM(OFFSET(Data!$A$1,MATCH(($CH23&amp;$CI23),Data!$B:$B,0)-1,MATCH(Weekly!CN$9,Data!$2:$2,0)-1,1,COUNTIF(Data!$2:$2,Weekly!CN$9))))/CN$11</f>
      </c>
      <c r="CO23" s="169">
        <f ca="1">(SUM(OFFSET(Data!$A$1,MATCH(($CH23&amp;$CI23),Data!$B:$B,0)-1,MATCH(Weekly!CO$9,Data!$2:$2,0)-1,1,COUNTIF(Data!$2:$2,Weekly!CO$9))))/CO$11</f>
      </c>
      <c r="CP23" s="169">
        <f ca="1">(SUM(OFFSET(Data!$A$1,MATCH(($CH23&amp;$CI23),Data!$B:$B,0)-1,MATCH(Weekly!CP$9,Data!$2:$2,0)-1,1,COUNTIF(Data!$2:$2,Weekly!CP$9))))/CP$11</f>
      </c>
      <c r="CQ23" s="169">
        <f ca="1">(SUM(OFFSET(Data!$A$1,MATCH(($CH23&amp;$CI23),Data!$B:$B,0)-1,MATCH(Weekly!CQ$9,Data!$2:$2,0)-1,1,COUNTIF(Data!$2:$2,Weekly!CQ$9))))/CQ$11</f>
      </c>
      <c r="CR23" s="169">
        <f ca="1">(SUM(OFFSET(Data!$A$1,MATCH(($CH23&amp;$CI23),Data!$B:$B,0)-1,MATCH(Weekly!CR$9,Data!$2:$2,0)-1,1,COUNTIF(Data!$2:$2,Weekly!CR$9))))/CR$11</f>
      </c>
      <c r="CS23" s="169">
        <f ca="1">(SUM(OFFSET(Data!$A$1,MATCH(($CH23&amp;$CI23),Data!$B:$B,0)-1,MATCH(Weekly!CS$9,Data!$2:$2,0)-1,1,COUNTIF(Data!$2:$2,Weekly!CS$9))))/CS$11</f>
      </c>
      <c r="CT23" s="169">
        <f ca="1">(SUM(OFFSET(Data!$A$1,MATCH(($CH23&amp;$CI23),Data!$B:$B,0)-1,MATCH(Weekly!CT$9,Data!$2:$2,0)-1,1,COUNTIF(Data!$2:$2,Weekly!CT$9))))/CT$11</f>
      </c>
      <c r="CU23" s="169">
        <f ca="1">(SUM(OFFSET(Data!$A$1,MATCH(($CH23&amp;$CI23),Data!$B:$B,0)-1,MATCH(Weekly!CU$9,Data!$2:$2,0)-1,1,COUNTIF(Data!$2:$2,Weekly!CU$9))))/CU$11</f>
      </c>
      <c r="CV23" s="198"/>
      <c r="CW23" s="14">
        <f t="shared" ca="1" si="39"/>
      </c>
      <c r="CX23" s="14">
        <f t="shared" ca="1" si="40"/>
      </c>
      <c r="CY23" s="14">
        <f t="shared" ca="1" si="115"/>
      </c>
      <c r="CZ23" s="14">
        <f t="shared" ca="1" si="116"/>
      </c>
      <c r="DA23" s="14">
        <f t="shared" ca="1" si="117"/>
      </c>
      <c r="DB23" s="55"/>
      <c r="DC23" s="14">
        <f t="shared" ca="1" si="118"/>
      </c>
      <c r="DD23" s="14">
        <f t="shared" ca="1" si="119"/>
      </c>
      <c r="DE23" s="15"/>
    </row>
    <row r="24" spans="1:109" x14ac:dyDescent="0.25">
      <c r="C24" s="5"/>
      <c r="D24" s="74" t="s">
        <v>314</v>
      </c>
      <c r="E24" s="67" t="str">
        <f ca="1">VLOOKUP($D24,'Metric Nature'!$C:$D,2,0)&amp;IF(($F24&lt;(BA24)),"Below",IF(($F24&gt;(AZ24)),"Above","Within"))</f>
      </c>
      <c r="F24" s="69">
        <f t="shared" ca="1" si="3"/>
      </c>
      <c r="G24" s="69">
        <f t="shared" ca="1" si="4"/>
      </c>
      <c r="H24" s="96">
        <f t="shared" ca="1" si="19"/>
      </c>
      <c r="I24" s="69">
        <f t="shared" ca="1" si="20"/>
      </c>
      <c r="J24" s="93">
        <f t="shared" ca="1" si="21"/>
      </c>
      <c r="K24" s="92">
        <f t="shared" ca="1" si="53"/>
      </c>
      <c r="L24" s="94"/>
      <c r="M24" s="67" t="str">
        <f ca="1">VLOOKUP($D24,'Metric Nature'!$C:$D,2,0)&amp;IF(($N24&lt;(CA24)),"Below",IF(($N24&gt;(BZ24)),"Above","Within"))</f>
      </c>
      <c r="N24" s="69">
        <f t="shared" ca="1" si="6"/>
      </c>
      <c r="O24" s="69">
        <f t="shared" ca="1" si="7"/>
      </c>
      <c r="P24" s="98">
        <f t="shared" ca="1" si="22"/>
      </c>
      <c r="Q24" s="69">
        <f t="shared" ca="1" si="23"/>
      </c>
      <c r="R24" s="96">
        <f t="shared" ca="1" si="24"/>
      </c>
      <c r="S24" s="92">
        <f t="shared" ca="1" si="8"/>
      </c>
      <c r="T24" s="94"/>
      <c r="U24" s="67" t="str">
        <f ca="1">VLOOKUP($D24,'Metric Nature'!$C:$D,2,0)&amp;IF(($V24&lt;(DA24)),"Below",IF(($V24&gt;(CZ24)),"Above","Within"))</f>
      </c>
      <c r="V24" s="69">
        <f t="shared" ca="1" si="9"/>
      </c>
      <c r="W24" s="69">
        <f t="shared" ca="1" si="10"/>
      </c>
      <c r="X24" s="93">
        <f t="shared" ca="1" si="25"/>
      </c>
      <c r="Y24" s="69">
        <f t="shared" ca="1" si="26"/>
      </c>
      <c r="Z24" s="93">
        <f t="shared" ca="1" si="27"/>
      </c>
      <c r="AA24" s="62">
        <f t="shared" ref="AA24" ca="1" si="120">DC24</f>
      </c>
      <c r="AB24" s="94"/>
      <c r="AC24" s="1"/>
      <c r="AD24" s="1"/>
      <c r="AE24" s="1"/>
      <c r="AF24" s="1"/>
      <c r="AG24" s="1"/>
      <c r="AH24" s="1"/>
      <c r="AI24" s="9" t="s">
        <v>16</v>
      </c>
      <c r="AJ24" s="169">
        <f ca="1">(SUM(OFFSET(Data!$A$1,MATCH(($AI24),Data!$C:$C,0)-1,MATCH(Weekly!AJ$9,Data!$2:$2,0)-1,2,COUNTIF(Data!$2:$2,Weekly!AJ$9))))/AJ$11</f>
      </c>
      <c r="AK24" s="169">
        <f ca="1">(SUM(OFFSET(Data!$A$1,MATCH(($AI24),Data!$C:$C,0)-1,MATCH(Weekly!AK$9,Data!$2:$2,0)-1,2,COUNTIF(Data!$2:$2,Weekly!AK$9))))/AK$11</f>
      </c>
      <c r="AL24" s="169">
        <f ca="1">(SUM(OFFSET(Data!$A$1,MATCH(($AI24),Data!$C:$C,0)-1,MATCH(Weekly!AL$9,Data!$2:$2,0)-1,2,COUNTIF(Data!$2:$2,Weekly!AL$9))))/AL$11</f>
      </c>
      <c r="AM24" s="169">
        <f ca="1">(SUM(OFFSET(Data!$A$1,MATCH(($AI24),Data!$C:$C,0)-1,MATCH(Weekly!AM$9,Data!$2:$2,0)-1,2,COUNTIF(Data!$2:$2,Weekly!AM$9))))/AM$11</f>
      </c>
      <c r="AN24" s="169">
        <f ca="1">(SUM(OFFSET(Data!$A$1,MATCH(($AI24),Data!$C:$C,0)-1,MATCH(Weekly!AN$9,Data!$2:$2,0)-1,2,COUNTIF(Data!$2:$2,Weekly!AN$9))))/AN$11</f>
      </c>
      <c r="AO24" s="169">
        <f ca="1">(SUM(OFFSET(Data!$A$1,MATCH(($AI24),Data!$C:$C,0)-1,MATCH(Weekly!AO$9,Data!$2:$2,0)-1,2,COUNTIF(Data!$2:$2,Weekly!AO$9))))/AO$11</f>
      </c>
      <c r="AP24" s="169">
        <f ca="1">(SUM(OFFSET(Data!$A$1,MATCH(($AI24),Data!$C:$C,0)-1,MATCH(Weekly!AP$9,Data!$2:$2,0)-1,2,COUNTIF(Data!$2:$2,Weekly!AP$9))))/AP$11</f>
      </c>
      <c r="AQ24" s="169">
        <f ca="1">(SUM(OFFSET(Data!$A$1,MATCH(($AI24),Data!$C:$C,0)-1,MATCH(Weekly!AQ$9,Data!$2:$2,0)-1,2,COUNTIF(Data!$2:$2,Weekly!AQ$9))))/AQ$11</f>
      </c>
      <c r="AR24" s="169">
        <f ca="1">(SUM(OFFSET(Data!$A$1,MATCH(($AI24),Data!$C:$C,0)-1,MATCH(Weekly!AR$9,Data!$2:$2,0)-1,2,COUNTIF(Data!$2:$2,Weekly!AR$9))))/AR$11</f>
      </c>
      <c r="AS24" s="169">
        <f ca="1">(SUM(OFFSET(Data!$A$1,MATCH(($AI24),Data!$C:$C,0)-1,MATCH(Weekly!AS$9,Data!$2:$2,0)-1,2,COUNTIF(Data!$2:$2,Weekly!AS$9))))/AS$11</f>
      </c>
      <c r="AT24" s="169">
        <f ca="1">(SUM(OFFSET(Data!$A$1,MATCH(($AI24),Data!$C:$C,0)-1,MATCH(Weekly!AT$9,Data!$2:$2,0)-1,2,COUNTIF(Data!$2:$2,Weekly!AT$9))))/AT$11</f>
      </c>
      <c r="AU24" s="169">
        <f ca="1">(SUM(OFFSET(Data!$A$1,MATCH(($AI24),Data!$C:$C,0)-1,MATCH(Weekly!AU$9,Data!$2:$2,0)-1,2,COUNTIF(Data!$2:$2,Weekly!AU$9))))/AU$11</f>
      </c>
      <c r="AV24" s="199"/>
      <c r="AW24" s="14">
        <f t="shared" ca="1" si="28"/>
      </c>
      <c r="AX24" s="14">
        <f t="shared" ca="1" si="29"/>
      </c>
      <c r="AY24" s="14">
        <f t="shared" ca="1" si="12"/>
      </c>
      <c r="AZ24" s="14">
        <f t="shared" ca="1" si="84"/>
      </c>
      <c r="BA24" s="14">
        <f t="shared" ca="1" si="85"/>
      </c>
      <c r="BB24" s="198"/>
      <c r="BC24" s="14">
        <f t="shared" ca="1" si="30"/>
      </c>
      <c r="BD24" s="14">
        <f t="shared" ca="1" si="54"/>
      </c>
      <c r="BE24" s="122"/>
      <c r="BF24" s="122"/>
      <c r="BG24" s="16"/>
      <c r="BH24" s="9" t="s">
        <v>16</v>
      </c>
      <c r="BI24" s="9" t="s">
        <v>3</v>
      </c>
      <c r="BJ24" s="169">
        <f ca="1">(SUM(OFFSET(Data!$A$1,MATCH(($BH24&amp;$BI24),Data!$B:$B,0)-1,MATCH(Weekly!BJ$9,Data!$2:$2,0)-1,1,COUNTIF(Data!$2:$2,Weekly!BJ$9))))/BJ$11</f>
      </c>
      <c r="BK24" s="169">
        <f ca="1">(SUM(OFFSET(Data!$A$1,MATCH(($BH24&amp;$BI24),Data!$B:$B,0)-1,MATCH(Weekly!BK$9,Data!$2:$2,0)-1,1,COUNTIF(Data!$2:$2,Weekly!BK$9))))/BK$11</f>
      </c>
      <c r="BL24" s="169">
        <f ca="1">(SUM(OFFSET(Data!$A$1,MATCH(($BH24&amp;$BI24),Data!$B:$B,0)-1,MATCH(Weekly!BL$9,Data!$2:$2,0)-1,1,COUNTIF(Data!$2:$2,Weekly!BL$9))))/BL$11</f>
      </c>
      <c r="BM24" s="169">
        <f ca="1">(SUM(OFFSET(Data!$A$1,MATCH(($BH24&amp;$BI24),Data!$B:$B,0)-1,MATCH(Weekly!BM$9,Data!$2:$2,0)-1,1,COUNTIF(Data!$2:$2,Weekly!BM$9))))/BM$11</f>
      </c>
      <c r="BN24" s="169">
        <f ca="1">(SUM(OFFSET(Data!$A$1,MATCH(($BH24&amp;$BI24),Data!$B:$B,0)-1,MATCH(Weekly!BN$9,Data!$2:$2,0)-1,1,COUNTIF(Data!$2:$2,Weekly!BN$9))))/BN$11</f>
      </c>
      <c r="BO24" s="169">
        <f ca="1">(SUM(OFFSET(Data!$A$1,MATCH(($BH24&amp;$BI24),Data!$B:$B,0)-1,MATCH(Weekly!BO$9,Data!$2:$2,0)-1,1,COUNTIF(Data!$2:$2,Weekly!BO$9))))/BO$11</f>
      </c>
      <c r="BP24" s="169">
        <f ca="1">(SUM(OFFSET(Data!$A$1,MATCH(($BH24&amp;$BI24),Data!$B:$B,0)-1,MATCH(Weekly!BP$9,Data!$2:$2,0)-1,1,COUNTIF(Data!$2:$2,Weekly!BP$9))))/BP$11</f>
      </c>
      <c r="BQ24" s="169">
        <f ca="1">(SUM(OFFSET(Data!$A$1,MATCH(($BH24&amp;$BI24),Data!$B:$B,0)-1,MATCH(Weekly!BQ$9,Data!$2:$2,0)-1,1,COUNTIF(Data!$2:$2,Weekly!BQ$9))))/BQ$11</f>
      </c>
      <c r="BR24" s="169">
        <f ca="1">(SUM(OFFSET(Data!$A$1,MATCH(($BH24&amp;$BI24),Data!$B:$B,0)-1,MATCH(Weekly!BR$9,Data!$2:$2,0)-1,1,COUNTIF(Data!$2:$2,Weekly!BR$9))))/BR$11</f>
      </c>
      <c r="BS24" s="169">
        <f ca="1">(SUM(OFFSET(Data!$A$1,MATCH(($BH24&amp;$BI24),Data!$B:$B,0)-1,MATCH(Weekly!BS$9,Data!$2:$2,0)-1,1,COUNTIF(Data!$2:$2,Weekly!BS$9))))/BS$11</f>
      </c>
      <c r="BT24" s="169">
        <f ca="1">(SUM(OFFSET(Data!$A$1,MATCH(($BH24&amp;$BI24),Data!$B:$B,0)-1,MATCH(Weekly!BT$9,Data!$2:$2,0)-1,1,COUNTIF(Data!$2:$2,Weekly!BT$9))))/BT$11</f>
      </c>
      <c r="BU24" s="169">
        <f ca="1">(SUM(OFFSET(Data!$A$1,MATCH(($BH24&amp;$BI24),Data!$B:$B,0)-1,MATCH(Weekly!BU$9,Data!$2:$2,0)-1,1,COUNTIF(Data!$2:$2,Weekly!BU$9))))/BU$11</f>
      </c>
      <c r="BV24" s="17"/>
      <c r="BW24" s="14">
        <f t="shared" ca="1" si="32"/>
      </c>
      <c r="BX24" s="14">
        <f t="shared" ca="1" si="33"/>
      </c>
      <c r="BY24" s="14">
        <f t="shared" ca="1" si="34"/>
      </c>
      <c r="BZ24" s="14">
        <f t="shared" ca="1" si="35"/>
      </c>
      <c r="CA24" s="14">
        <f t="shared" ca="1" si="36"/>
      </c>
      <c r="CB24" s="54"/>
      <c r="CC24" s="14">
        <f t="shared" ca="1" si="37"/>
      </c>
      <c r="CD24" s="14">
        <f t="shared" ca="1" si="55"/>
      </c>
      <c r="CE24" s="122"/>
      <c r="CF24" s="122"/>
      <c r="CG24" s="16"/>
      <c r="CH24" s="9" t="s">
        <v>16</v>
      </c>
      <c r="CI24" s="9" t="s">
        <v>4</v>
      </c>
      <c r="CJ24" s="169">
        <f ca="1">(SUM(OFFSET(Data!$A$1,MATCH(($CH24&amp;$CI24),Data!$B:$B,0)-1,MATCH(Weekly!CJ$9,Data!$2:$2,0)-1,1,COUNTIF(Data!$2:$2,Weekly!CJ$9))))/CJ$11</f>
      </c>
      <c r="CK24" s="169">
        <f ca="1">(SUM(OFFSET(Data!$A$1,MATCH(($CH24&amp;$CI24),Data!$B:$B,0)-1,MATCH(Weekly!CK$9,Data!$2:$2,0)-1,1,COUNTIF(Data!$2:$2,Weekly!CK$9))))/CK$11</f>
      </c>
      <c r="CL24" s="169">
        <f ca="1">(SUM(OFFSET(Data!$A$1,MATCH(($CH24&amp;$CI24),Data!$B:$B,0)-1,MATCH(Weekly!CL$9,Data!$2:$2,0)-1,1,COUNTIF(Data!$2:$2,Weekly!CL$9))))/CL$11</f>
      </c>
      <c r="CM24" s="169">
        <f ca="1">(SUM(OFFSET(Data!$A$1,MATCH(($CH24&amp;$CI24),Data!$B:$B,0)-1,MATCH(Weekly!CM$9,Data!$2:$2,0)-1,1,COUNTIF(Data!$2:$2,Weekly!CM$9))))/CM$11</f>
      </c>
      <c r="CN24" s="169">
        <f ca="1">(SUM(OFFSET(Data!$A$1,MATCH(($CH24&amp;$CI24),Data!$B:$B,0)-1,MATCH(Weekly!CN$9,Data!$2:$2,0)-1,1,COUNTIF(Data!$2:$2,Weekly!CN$9))))/CN$11</f>
      </c>
      <c r="CO24" s="169">
        <f ca="1">(SUM(OFFSET(Data!$A$1,MATCH(($CH24&amp;$CI24),Data!$B:$B,0)-1,MATCH(Weekly!CO$9,Data!$2:$2,0)-1,1,COUNTIF(Data!$2:$2,Weekly!CO$9))))/CO$11</f>
      </c>
      <c r="CP24" s="169">
        <f ca="1">(SUM(OFFSET(Data!$A$1,MATCH(($CH24&amp;$CI24),Data!$B:$B,0)-1,MATCH(Weekly!CP$9,Data!$2:$2,0)-1,1,COUNTIF(Data!$2:$2,Weekly!CP$9))))/CP$11</f>
      </c>
      <c r="CQ24" s="169">
        <f ca="1">(SUM(OFFSET(Data!$A$1,MATCH(($CH24&amp;$CI24),Data!$B:$B,0)-1,MATCH(Weekly!CQ$9,Data!$2:$2,0)-1,1,COUNTIF(Data!$2:$2,Weekly!CQ$9))))/CQ$11</f>
      </c>
      <c r="CR24" s="169">
        <f ca="1">(SUM(OFFSET(Data!$A$1,MATCH(($CH24&amp;$CI24),Data!$B:$B,0)-1,MATCH(Weekly!CR$9,Data!$2:$2,0)-1,1,COUNTIF(Data!$2:$2,Weekly!CR$9))))/CR$11</f>
      </c>
      <c r="CS24" s="169">
        <f ca="1">(SUM(OFFSET(Data!$A$1,MATCH(($CH24&amp;$CI24),Data!$B:$B,0)-1,MATCH(Weekly!CS$9,Data!$2:$2,0)-1,1,COUNTIF(Data!$2:$2,Weekly!CS$9))))/CS$11</f>
      </c>
      <c r="CT24" s="169">
        <f ca="1">(SUM(OFFSET(Data!$A$1,MATCH(($CH24&amp;$CI24),Data!$B:$B,0)-1,MATCH(Weekly!CT$9,Data!$2:$2,0)-1,1,COUNTIF(Data!$2:$2,Weekly!CT$9))))/CT$11</f>
      </c>
      <c r="CU24" s="169">
        <f ca="1">(SUM(OFFSET(Data!$A$1,MATCH(($CH24&amp;$CI24),Data!$B:$B,0)-1,MATCH(Weekly!CU$9,Data!$2:$2,0)-1,1,COUNTIF(Data!$2:$2,Weekly!CU$9))))/CU$11</f>
      </c>
      <c r="CV24" s="198"/>
      <c r="CW24" s="14">
        <f t="shared" ca="1" si="39"/>
      </c>
      <c r="CX24" s="14">
        <f t="shared" ca="1" si="40"/>
      </c>
      <c r="CY24" s="14">
        <f t="shared" ca="1" si="17"/>
      </c>
      <c r="CZ24" s="14">
        <f t="shared" ca="1" si="18"/>
      </c>
      <c r="DA24" s="14">
        <f t="shared" ca="1" si="86"/>
      </c>
      <c r="DB24" s="55"/>
      <c r="DC24" s="14">
        <f t="shared" ca="1" si="42"/>
      </c>
      <c r="DD24" s="14">
        <f t="shared" ca="1" si="56"/>
      </c>
      <c r="DE24" s="15"/>
    </row>
    <row r="25" spans="1:109" x14ac:dyDescent="0.25">
      <c r="C25" s="5"/>
      <c r="D25" s="74" t="s">
        <v>318</v>
      </c>
      <c r="E25" s="67" t="str">
        <f ca="1">VLOOKUP($D25,'Metric Nature'!$C:$D,2,0)&amp;IF(($F25&lt;(BA25)),"Below",IF(($F25&gt;(AZ25)),"Above","Within"))</f>
      </c>
      <c r="F25" s="69">
        <f t="shared" ref="F25" ca="1" si="121">AT25</f>
      </c>
      <c r="G25" s="69">
        <f t="shared" ref="G25" ca="1" si="122">AS25</f>
      </c>
      <c r="H25" s="96">
        <f t="shared" ref="H25" ca="1" si="123">IFERROR(((F25-G25)/G25),0)</f>
      </c>
      <c r="I25" s="69">
        <f t="shared" ref="I25" ca="1" si="124">BD25</f>
      </c>
      <c r="J25" s="93">
        <f t="shared" ref="J25" ca="1" si="125">IFERROR(((F25-I25)/I25),0)</f>
      </c>
      <c r="K25" s="92">
        <f t="shared" ref="K25" ca="1" si="126">BC25</f>
      </c>
      <c r="L25" s="94"/>
      <c r="M25" s="67" t="str">
        <f ca="1">VLOOKUP($D25,'Metric Nature'!$C:$D,2,0)&amp;IF(($N25&lt;(CA25)),"Below",IF(($N25&gt;(BZ25)),"Above","Within"))</f>
      </c>
      <c r="N25" s="69">
        <f t="shared" ref="N25" ca="1" si="127">BT25</f>
      </c>
      <c r="O25" s="69">
        <f t="shared" ref="O25" ca="1" si="128">BS25</f>
      </c>
      <c r="P25" s="98">
        <f t="shared" ref="P25" ca="1" si="129">IFERROR(((N25-O25)/O25),0)</f>
      </c>
      <c r="Q25" s="69">
        <f t="shared" ref="Q25" ca="1" si="130">CD25</f>
      </c>
      <c r="R25" s="96">
        <f t="shared" ref="R25" ca="1" si="131">IFERROR(((N25-Q25)/Q25),0)</f>
      </c>
      <c r="S25" s="92">
        <f t="shared" ref="S25" ca="1" si="132">CC25</f>
      </c>
      <c r="T25" s="94"/>
      <c r="U25" s="67" t="str">
        <f ca="1">VLOOKUP($D25,'Metric Nature'!$C:$D,2,0)&amp;IF(($V25&lt;(DA25)),"Below",IF(($V25&gt;(CZ25)),"Above","Within"))</f>
      </c>
      <c r="V25" s="69">
        <f t="shared" ref="V25" ca="1" si="133">CT25</f>
      </c>
      <c r="W25" s="69">
        <f t="shared" ref="W25" ca="1" si="134">CS25</f>
      </c>
      <c r="X25" s="93">
        <f t="shared" ref="X25" ca="1" si="135">IFERROR(((V25-W25)/W25),0)</f>
      </c>
      <c r="Y25" s="69">
        <f t="shared" ref="Y25" ca="1" si="136">DD25</f>
      </c>
      <c r="Z25" s="93">
        <f t="shared" ref="Z25" ca="1" si="137">IFERROR(((V25-Y25)/Y25),0)</f>
      </c>
      <c r="AA25" s="62">
        <f t="shared" ref="AA25" ca="1" si="138">DC25</f>
      </c>
      <c r="AB25" s="94"/>
      <c r="AC25" s="1"/>
      <c r="AD25" s="1"/>
      <c r="AE25" s="1"/>
      <c r="AF25" s="1"/>
      <c r="AG25" s="1"/>
      <c r="AH25" s="1"/>
      <c r="AI25" s="9" t="s">
        <v>17</v>
      </c>
      <c r="AJ25" s="169">
        <f ca="1">(SUM(OFFSET(Data!$A$1,MATCH(($AI25),Data!$C:$C,0)-1,MATCH(Weekly!AJ$9,Data!$2:$2,0)-1,2,COUNTIF(Data!$2:$2,Weekly!AJ$9))))/AJ$11</f>
      </c>
      <c r="AK25" s="169">
        <f ca="1">(SUM(OFFSET(Data!$A$1,MATCH(($AI25),Data!$C:$C,0)-1,MATCH(Weekly!AK$9,Data!$2:$2,0)-1,2,COUNTIF(Data!$2:$2,Weekly!AK$9))))/AK$11</f>
      </c>
      <c r="AL25" s="169">
        <f ca="1">(SUM(OFFSET(Data!$A$1,MATCH(($AI25),Data!$C:$C,0)-1,MATCH(Weekly!AL$9,Data!$2:$2,0)-1,2,COUNTIF(Data!$2:$2,Weekly!AL$9))))/AL$11</f>
      </c>
      <c r="AM25" s="169">
        <f ca="1">(SUM(OFFSET(Data!$A$1,MATCH(($AI25),Data!$C:$C,0)-1,MATCH(Weekly!AM$9,Data!$2:$2,0)-1,2,COUNTIF(Data!$2:$2,Weekly!AM$9))))/AM$11</f>
      </c>
      <c r="AN25" s="169">
        <f ca="1">(SUM(OFFSET(Data!$A$1,MATCH(($AI25),Data!$C:$C,0)-1,MATCH(Weekly!AN$9,Data!$2:$2,0)-1,2,COUNTIF(Data!$2:$2,Weekly!AN$9))))/AN$11</f>
      </c>
      <c r="AO25" s="169">
        <f ca="1">(SUM(OFFSET(Data!$A$1,MATCH(($AI25),Data!$C:$C,0)-1,MATCH(Weekly!AO$9,Data!$2:$2,0)-1,2,COUNTIF(Data!$2:$2,Weekly!AO$9))))/AO$11</f>
      </c>
      <c r="AP25" s="169">
        <f ca="1">(SUM(OFFSET(Data!$A$1,MATCH(($AI25),Data!$C:$C,0)-1,MATCH(Weekly!AP$9,Data!$2:$2,0)-1,2,COUNTIF(Data!$2:$2,Weekly!AP$9))))/AP$11</f>
      </c>
      <c r="AQ25" s="169">
        <f ca="1">(SUM(OFFSET(Data!$A$1,MATCH(($AI25),Data!$C:$C,0)-1,MATCH(Weekly!AQ$9,Data!$2:$2,0)-1,2,COUNTIF(Data!$2:$2,Weekly!AQ$9))))/AQ$11</f>
      </c>
      <c r="AR25" s="169">
        <f ca="1">(SUM(OFFSET(Data!$A$1,MATCH(($AI25),Data!$C:$C,0)-1,MATCH(Weekly!AR$9,Data!$2:$2,0)-1,2,COUNTIF(Data!$2:$2,Weekly!AR$9))))/AR$11</f>
      </c>
      <c r="AS25" s="169">
        <f ca="1">(SUM(OFFSET(Data!$A$1,MATCH(($AI25),Data!$C:$C,0)-1,MATCH(Weekly!AS$9,Data!$2:$2,0)-1,2,COUNTIF(Data!$2:$2,Weekly!AS$9))))/AS$11</f>
      </c>
      <c r="AT25" s="169">
        <f ca="1">(SUM(OFFSET(Data!$A$1,MATCH(($AI25),Data!$C:$C,0)-1,MATCH(Weekly!AT$9,Data!$2:$2,0)-1,2,COUNTIF(Data!$2:$2,Weekly!AT$9))))/AT$11</f>
      </c>
      <c r="AU25" s="169">
        <f ca="1">(SUM(OFFSET(Data!$A$1,MATCH(($AI25),Data!$C:$C,0)-1,MATCH(Weekly!AU$9,Data!$2:$2,0)-1,2,COUNTIF(Data!$2:$2,Weekly!AU$9))))/AU$11</f>
      </c>
      <c r="AV25" s="199"/>
      <c r="AW25" s="14">
        <f t="shared" ca="1" si="28"/>
      </c>
      <c r="AX25" s="14">
        <f t="shared" ca="1" si="29"/>
      </c>
      <c r="AY25" s="14">
        <f t="shared" ref="AY25" ca="1" si="139">AX25-AW25</f>
      </c>
      <c r="AZ25" s="14">
        <f t="shared" ref="AZ25" ca="1" si="140">AX25+(0.75*AY25)</f>
      </c>
      <c r="BA25" s="14">
        <f t="shared" ref="BA25" ca="1" si="141">AW25-(0.75*AY25)</f>
      </c>
      <c r="BB25" s="198"/>
      <c r="BC25" s="14">
        <f t="shared" ref="BC25" ca="1" si="142">_xlfn.STDEV.P(AJ25:AU25)</f>
      </c>
      <c r="BD25" s="14">
        <f t="shared" ref="BD25" ca="1" si="143">SUMPRODUCT(AP25:AS25,AP$11:AS$11)/SUM(AP$11:AS$11)</f>
      </c>
      <c r="BE25" s="122"/>
      <c r="BF25" s="122"/>
      <c r="BG25" s="16"/>
      <c r="BH25" s="9" t="s">
        <v>17</v>
      </c>
      <c r="BI25" s="9" t="s">
        <v>3</v>
      </c>
      <c r="BJ25" s="169">
        <f ca="1">(SUM(OFFSET(Data!$A$1,MATCH(($BH25&amp;$BI25),Data!$B:$B,0)-1,MATCH(Weekly!BJ$9,Data!$2:$2,0)-1,1,COUNTIF(Data!$2:$2,Weekly!BJ$9))))/BJ$11</f>
      </c>
      <c r="BK25" s="169">
        <f ca="1">(SUM(OFFSET(Data!$A$1,MATCH(($BH25&amp;$BI25),Data!$B:$B,0)-1,MATCH(Weekly!BK$9,Data!$2:$2,0)-1,1,COUNTIF(Data!$2:$2,Weekly!BK$9))))/BK$11</f>
      </c>
      <c r="BL25" s="169">
        <f ca="1">(SUM(OFFSET(Data!$A$1,MATCH(($BH25&amp;$BI25),Data!$B:$B,0)-1,MATCH(Weekly!BL$9,Data!$2:$2,0)-1,1,COUNTIF(Data!$2:$2,Weekly!BL$9))))/BL$11</f>
      </c>
      <c r="BM25" s="169">
        <f ca="1">(SUM(OFFSET(Data!$A$1,MATCH(($BH25&amp;$BI25),Data!$B:$B,0)-1,MATCH(Weekly!BM$9,Data!$2:$2,0)-1,1,COUNTIF(Data!$2:$2,Weekly!BM$9))))/BM$11</f>
      </c>
      <c r="BN25" s="169">
        <f ca="1">(SUM(OFFSET(Data!$A$1,MATCH(($BH25&amp;$BI25),Data!$B:$B,0)-1,MATCH(Weekly!BN$9,Data!$2:$2,0)-1,1,COUNTIF(Data!$2:$2,Weekly!BN$9))))/BN$11</f>
      </c>
      <c r="BO25" s="169">
        <f ca="1">(SUM(OFFSET(Data!$A$1,MATCH(($BH25&amp;$BI25),Data!$B:$B,0)-1,MATCH(Weekly!BO$9,Data!$2:$2,0)-1,1,COUNTIF(Data!$2:$2,Weekly!BO$9))))/BO$11</f>
      </c>
      <c r="BP25" s="169">
        <f ca="1">(SUM(OFFSET(Data!$A$1,MATCH(($BH25&amp;$BI25),Data!$B:$B,0)-1,MATCH(Weekly!BP$9,Data!$2:$2,0)-1,1,COUNTIF(Data!$2:$2,Weekly!BP$9))))/BP$11</f>
      </c>
      <c r="BQ25" s="169">
        <f ca="1">(SUM(OFFSET(Data!$A$1,MATCH(($BH25&amp;$BI25),Data!$B:$B,0)-1,MATCH(Weekly!BQ$9,Data!$2:$2,0)-1,1,COUNTIF(Data!$2:$2,Weekly!BQ$9))))/BQ$11</f>
      </c>
      <c r="BR25" s="169">
        <f ca="1">(SUM(OFFSET(Data!$A$1,MATCH(($BH25&amp;$BI25),Data!$B:$B,0)-1,MATCH(Weekly!BR$9,Data!$2:$2,0)-1,1,COUNTIF(Data!$2:$2,Weekly!BR$9))))/BR$11</f>
      </c>
      <c r="BS25" s="169">
        <f ca="1">(SUM(OFFSET(Data!$A$1,MATCH(($BH25&amp;$BI25),Data!$B:$B,0)-1,MATCH(Weekly!BS$9,Data!$2:$2,0)-1,1,COUNTIF(Data!$2:$2,Weekly!BS$9))))/BS$11</f>
      </c>
      <c r="BT25" s="169">
        <f ca="1">(SUM(OFFSET(Data!$A$1,MATCH(($BH25&amp;$BI25),Data!$B:$B,0)-1,MATCH(Weekly!BT$9,Data!$2:$2,0)-1,1,COUNTIF(Data!$2:$2,Weekly!BT$9))))/BT$11</f>
      </c>
      <c r="BU25" s="169">
        <f ca="1">(SUM(OFFSET(Data!$A$1,MATCH(($BH25&amp;$BI25),Data!$B:$B,0)-1,MATCH(Weekly!BU$9,Data!$2:$2,0)-1,1,COUNTIF(Data!$2:$2,Weekly!BU$9))))/BU$11</f>
      </c>
      <c r="BV25" s="17"/>
      <c r="BW25" s="14">
        <f t="shared" ca="1" si="32"/>
      </c>
      <c r="BX25" s="14">
        <f t="shared" ca="1" si="33"/>
      </c>
      <c r="BY25" s="14">
        <f t="shared" ref="BY25" ca="1" si="144">BX25-BW25</f>
      </c>
      <c r="BZ25" s="14">
        <f t="shared" ref="BZ25" ca="1" si="145">BX25+(0.75*BY25)</f>
      </c>
      <c r="CA25" s="14">
        <f t="shared" ref="CA25" ca="1" si="146">BW25-(0.75*BY25)</f>
      </c>
      <c r="CB25" s="54"/>
      <c r="CC25" s="14">
        <f t="shared" ref="CC25" ca="1" si="147">_xlfn.STDEV.P(BJ25:BU25)</f>
      </c>
      <c r="CD25" s="14">
        <f t="shared" ref="CD25" ca="1" si="148">SUMPRODUCT(BP25:BS25,BP$11:BS$11)/SUM(BP$11:BS$11)</f>
      </c>
      <c r="CE25" s="122"/>
      <c r="CF25" s="122"/>
      <c r="CG25" s="16"/>
      <c r="CH25" s="9" t="s">
        <v>17</v>
      </c>
      <c r="CI25" s="9" t="s">
        <v>4</v>
      </c>
      <c r="CJ25" s="169">
        <f ca="1">(SUM(OFFSET(Data!$A$1,MATCH(($CH25&amp;$CI25),Data!$B:$B,0)-1,MATCH(Weekly!CJ$9,Data!$2:$2,0)-1,1,COUNTIF(Data!$2:$2,Weekly!CJ$9))))/CJ$11</f>
      </c>
      <c r="CK25" s="169">
        <f ca="1">(SUM(OFFSET(Data!$A$1,MATCH(($CH25&amp;$CI25),Data!$B:$B,0)-1,MATCH(Weekly!CK$9,Data!$2:$2,0)-1,1,COUNTIF(Data!$2:$2,Weekly!CK$9))))/CK$11</f>
      </c>
      <c r="CL25" s="169">
        <f ca="1">(SUM(OFFSET(Data!$A$1,MATCH(($CH25&amp;$CI25),Data!$B:$B,0)-1,MATCH(Weekly!CL$9,Data!$2:$2,0)-1,1,COUNTIF(Data!$2:$2,Weekly!CL$9))))/CL$11</f>
      </c>
      <c r="CM25" s="169">
        <f ca="1">(SUM(OFFSET(Data!$A$1,MATCH(($CH25&amp;$CI25),Data!$B:$B,0)-1,MATCH(Weekly!CM$9,Data!$2:$2,0)-1,1,COUNTIF(Data!$2:$2,Weekly!CM$9))))/CM$11</f>
      </c>
      <c r="CN25" s="169">
        <f ca="1">(SUM(OFFSET(Data!$A$1,MATCH(($CH25&amp;$CI25),Data!$B:$B,0)-1,MATCH(Weekly!CN$9,Data!$2:$2,0)-1,1,COUNTIF(Data!$2:$2,Weekly!CN$9))))/CN$11</f>
      </c>
      <c r="CO25" s="169">
        <f ca="1">(SUM(OFFSET(Data!$A$1,MATCH(($CH25&amp;$CI25),Data!$B:$B,0)-1,MATCH(Weekly!CO$9,Data!$2:$2,0)-1,1,COUNTIF(Data!$2:$2,Weekly!CO$9))))/CO$11</f>
      </c>
      <c r="CP25" s="169">
        <f ca="1">(SUM(OFFSET(Data!$A$1,MATCH(($CH25&amp;$CI25),Data!$B:$B,0)-1,MATCH(Weekly!CP$9,Data!$2:$2,0)-1,1,COUNTIF(Data!$2:$2,Weekly!CP$9))))/CP$11</f>
      </c>
      <c r="CQ25" s="169">
        <f ca="1">(SUM(OFFSET(Data!$A$1,MATCH(($CH25&amp;$CI25),Data!$B:$B,0)-1,MATCH(Weekly!CQ$9,Data!$2:$2,0)-1,1,COUNTIF(Data!$2:$2,Weekly!CQ$9))))/CQ$11</f>
      </c>
      <c r="CR25" s="169">
        <f ca="1">(SUM(OFFSET(Data!$A$1,MATCH(($CH25&amp;$CI25),Data!$B:$B,0)-1,MATCH(Weekly!CR$9,Data!$2:$2,0)-1,1,COUNTIF(Data!$2:$2,Weekly!CR$9))))/CR$11</f>
      </c>
      <c r="CS25" s="169">
        <f ca="1">(SUM(OFFSET(Data!$A$1,MATCH(($CH25&amp;$CI25),Data!$B:$B,0)-1,MATCH(Weekly!CS$9,Data!$2:$2,0)-1,1,COUNTIF(Data!$2:$2,Weekly!CS$9))))/CS$11</f>
      </c>
      <c r="CT25" s="169">
        <f ca="1">(SUM(OFFSET(Data!$A$1,MATCH(($CH25&amp;$CI25),Data!$B:$B,0)-1,MATCH(Weekly!CT$9,Data!$2:$2,0)-1,1,COUNTIF(Data!$2:$2,Weekly!CT$9))))/CT$11</f>
      </c>
      <c r="CU25" s="169">
        <f ca="1">(SUM(OFFSET(Data!$A$1,MATCH(($CH25&amp;$CI25),Data!$B:$B,0)-1,MATCH(Weekly!CU$9,Data!$2:$2,0)-1,1,COUNTIF(Data!$2:$2,Weekly!CU$9))))/CU$11</f>
      </c>
      <c r="CV25" s="198"/>
      <c r="CW25" s="14">
        <f t="shared" ca="1" si="39"/>
      </c>
      <c r="CX25" s="14">
        <f t="shared" ca="1" si="40"/>
      </c>
      <c r="CY25" s="14">
        <f t="shared" ref="CY25" ca="1" si="149">CX25-CW25</f>
      </c>
      <c r="CZ25" s="14">
        <f t="shared" ref="CZ25" ca="1" si="150">CX25+(0.75*CY25)</f>
      </c>
      <c r="DA25" s="14">
        <f t="shared" ref="DA25" ca="1" si="151">CW25-(0.75*CY25)</f>
      </c>
      <c r="DB25" s="55"/>
      <c r="DC25" s="14">
        <f t="shared" ref="DC25" ca="1" si="152">_xlfn.STDEV.P(CJ25:CU25)</f>
      </c>
      <c r="DD25" s="14">
        <f t="shared" ref="DD25" ca="1" si="153">SUMPRODUCT(CP25:CS25,CP$11:CS$11)/SUM(CP$11:CS$11)</f>
      </c>
      <c r="DE25" s="15"/>
    </row>
    <row r="26" spans="1:109" x14ac:dyDescent="0.25">
      <c r="D26" s="83" t="s">
        <v>321</v>
      </c>
      <c r="E26" s="82"/>
      <c r="F26" s="79"/>
      <c r="G26" s="79"/>
      <c r="H26" s="80"/>
      <c r="I26" s="79"/>
      <c r="J26" s="80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7"/>
      <c r="AC26" s="60"/>
      <c r="AD26" s="5"/>
      <c r="AE26" s="5"/>
      <c r="AF26" s="5"/>
      <c r="AG26" s="5"/>
      <c r="AH26" s="3"/>
      <c r="AI26" s="49"/>
      <c r="AJ26" s="174"/>
      <c r="AK26" s="49"/>
      <c r="AL26" s="49"/>
      <c r="AM26" s="49"/>
      <c r="AN26" s="49"/>
      <c r="AO26" s="174"/>
      <c r="AP26" s="49"/>
      <c r="AQ26" s="49"/>
      <c r="AR26" s="49"/>
      <c r="AS26" s="49"/>
      <c r="AT26" s="174"/>
      <c r="AU26" s="175"/>
      <c r="AW26" s="49"/>
      <c r="AX26" s="49"/>
      <c r="AY26" s="49"/>
      <c r="AZ26" s="49"/>
      <c r="BA26" s="49"/>
      <c r="BC26" s="49"/>
      <c r="BD26" s="50"/>
      <c r="BE26" s="17"/>
      <c r="BF26" s="17"/>
      <c r="BH26" s="124"/>
      <c r="BI26" s="49"/>
      <c r="BJ26" s="174"/>
      <c r="BK26" s="160"/>
      <c r="BL26" s="160"/>
      <c r="BM26" s="160"/>
      <c r="BN26" s="160"/>
      <c r="BO26" s="174"/>
      <c r="BP26" s="160"/>
      <c r="BQ26" s="160"/>
      <c r="BR26" s="160"/>
      <c r="BS26" s="160"/>
      <c r="BT26" s="174"/>
      <c r="BU26" s="175"/>
      <c r="BW26" s="49"/>
      <c r="BX26" s="49"/>
      <c r="BY26" s="49"/>
      <c r="BZ26" s="49"/>
      <c r="CA26" s="49"/>
      <c r="CC26" s="49"/>
      <c r="CD26" s="50"/>
      <c r="CE26" s="17"/>
      <c r="CF26" s="17"/>
      <c r="CH26" s="124"/>
      <c r="CI26" s="124"/>
      <c r="CJ26" s="174"/>
      <c r="CK26" s="160"/>
      <c r="CL26" s="160"/>
      <c r="CM26" s="160"/>
      <c r="CN26" s="160"/>
      <c r="CO26" s="174"/>
      <c r="CP26" s="160"/>
      <c r="CQ26" s="160"/>
      <c r="CR26" s="160"/>
      <c r="CS26" s="160"/>
      <c r="CT26" s="174"/>
      <c r="CU26" s="175"/>
      <c r="CW26" s="49"/>
      <c r="CX26" s="49"/>
      <c r="CY26" s="49"/>
      <c r="CZ26" s="49"/>
      <c r="DA26" s="49"/>
      <c r="DC26" s="51"/>
      <c r="DD26" s="50"/>
    </row>
    <row r="27" spans="1:109" x14ac:dyDescent="0.25">
      <c r="A27" t="e">
        <f>VLOOKUP(D27,#REF!,2,0)</f>
      </c>
      <c r="C27" s="5"/>
      <c r="D27" s="73" t="s">
        <v>322</v>
      </c>
      <c r="E27" s="67" t="str">
        <f ca="1">VLOOKUP($D27,'Metric Nature'!$C:$D,2,0)&amp;IF(($F27&lt;(BA27)),"Below",IF(($F27&gt;(AZ27)),"Above","Within"))</f>
      </c>
      <c r="F27" s="68">
        <f t="shared" ref="F27:F33" ca="1" si="154">AT27</f>
      </c>
      <c r="G27" s="68">
        <f t="shared" ref="G27:G33" ca="1" si="155">AS27</f>
      </c>
      <c r="H27" s="98">
        <f ca="1">IFERROR(((F27-G27)/G27),0)</f>
      </c>
      <c r="I27" s="68">
        <f ca="1">BD27</f>
      </c>
      <c r="J27" s="69">
        <f ca="1">IFERROR(((F27-I27)/I27),0)</f>
      </c>
      <c r="K27" s="68">
        <f ca="1">BC27</f>
      </c>
      <c r="L27" s="70"/>
      <c r="M27" s="67" t="str">
        <f ca="1">VLOOKUP($D27,'Metric Nature'!$C:$D,2,0)&amp;IF(($N27&lt;(CA27)),"Below",IF(($N27&gt;(BZ27)),"Above","Within"))</f>
      </c>
      <c r="N27" s="68">
        <f t="shared" ref="N27:N33" ca="1" si="156">BT27</f>
      </c>
      <c r="O27" s="68">
        <f t="shared" ref="O27:O33" ca="1" si="157">BS27</f>
      </c>
      <c r="P27" s="69">
        <f ca="1">IFERROR(((N27-O27)/O27),0)</f>
      </c>
      <c r="Q27" s="68">
        <f ca="1">CD27</f>
      </c>
      <c r="R27" s="69">
        <f ca="1">IFERROR(((N27-Q27)/Q27),0)</f>
      </c>
      <c r="S27" s="68">
        <f ca="1">CC27</f>
      </c>
      <c r="T27" s="70"/>
      <c r="U27" s="67" t="str">
        <f ca="1">VLOOKUP($D27,'Metric Nature'!$C:$D,2,0)&amp;IF(($V27&lt;(DA27)),"Below",IF(($V27&gt;(CZ27)),"Above","Within"))</f>
      </c>
      <c r="V27" s="68">
        <f t="shared" ref="V27:V33" ca="1" si="158">CT27</f>
      </c>
      <c r="W27" s="68">
        <f t="shared" ref="W27:W33" ca="1" si="159">CS27</f>
      </c>
      <c r="X27" s="69">
        <f ca="1">IFERROR(((V27-W27)/W27),0)</f>
      </c>
      <c r="Y27" s="68">
        <f ca="1">DD27</f>
      </c>
      <c r="Z27" s="69">
        <f ca="1">IFERROR(((V27-Y27)/Y27),0)</f>
      </c>
      <c r="AA27" s="68">
        <f ca="1">DC27</f>
      </c>
      <c r="AB27" s="70"/>
      <c r="AC27" s="60" t="s">
        <v>323</v>
      </c>
      <c r="AD27" s="1"/>
      <c r="AE27" s="1"/>
      <c r="AF27" s="1"/>
      <c r="AG27" s="1"/>
      <c r="AH27" s="1"/>
      <c r="AI27" s="9" t="s">
        <v>18</v>
      </c>
      <c r="AJ27" s="164">
        <f ca="1">SUM(OFFSET(Data!$A$1,MATCH(($AI27),Data!$C:$C,0)-1,MATCH(Weekly!AJ$9,Data!$2:$2,0)-1,2,COUNTIF(Data!$2:$2,Weekly!AJ$9)))</f>
      </c>
      <c r="AK27" s="164">
        <f ca="1">SUM(OFFSET(Data!$A$1,MATCH(($AI27),Data!$C:$C,0)-1,MATCH(Weekly!AK$9,Data!$2:$2,0)-1,2,COUNTIF(Data!$2:$2,Weekly!AK$9)))</f>
      </c>
      <c r="AL27" s="164">
        <f ca="1">SUM(OFFSET(Data!$A$1,MATCH(($AI27),Data!$C:$C,0)-1,MATCH(Weekly!AL$9,Data!$2:$2,0)-1,2,COUNTIF(Data!$2:$2,Weekly!AL$9)))</f>
      </c>
      <c r="AM27" s="164">
        <f ca="1">SUM(OFFSET(Data!$A$1,MATCH(($AI27),Data!$C:$C,0)-1,MATCH(Weekly!AM$9,Data!$2:$2,0)-1,2,COUNTIF(Data!$2:$2,Weekly!AM$9)))</f>
      </c>
      <c r="AN27" s="164">
        <f ca="1">SUM(OFFSET(Data!$A$1,MATCH(($AI27),Data!$C:$C,0)-1,MATCH(Weekly!AN$9,Data!$2:$2,0)-1,2,COUNTIF(Data!$2:$2,Weekly!AN$9)))</f>
      </c>
      <c r="AO27" s="164">
        <f ca="1">SUM(OFFSET(Data!$A$1,MATCH(($AI27),Data!$C:$C,0)-1,MATCH(Weekly!AO$9,Data!$2:$2,0)-1,2,COUNTIF(Data!$2:$2,Weekly!AO$9)))</f>
      </c>
      <c r="AP27" s="164">
        <f ca="1">SUM(OFFSET(Data!$A$1,MATCH(($AI27),Data!$C:$C,0)-1,MATCH(Weekly!AP$9,Data!$2:$2,0)-1,2,COUNTIF(Data!$2:$2,Weekly!AP$9)))</f>
      </c>
      <c r="AQ27" s="164">
        <f ca="1">SUM(OFFSET(Data!$A$1,MATCH(($AI27),Data!$C:$C,0)-1,MATCH(Weekly!AQ$9,Data!$2:$2,0)-1,2,COUNTIF(Data!$2:$2,Weekly!AQ$9)))</f>
      </c>
      <c r="AR27" s="164">
        <f ca="1">SUM(OFFSET(Data!$A$1,MATCH(($AI27),Data!$C:$C,0)-1,MATCH(Weekly!AR$9,Data!$2:$2,0)-1,2,COUNTIF(Data!$2:$2,Weekly!AR$9)))</f>
      </c>
      <c r="AS27" s="164">
        <f ca="1">SUM(OFFSET(Data!$A$1,MATCH(($AI27),Data!$C:$C,0)-1,MATCH(Weekly!AS$9,Data!$2:$2,0)-1,2,COUNTIF(Data!$2:$2,Weekly!AS$9)))</f>
      </c>
      <c r="AT27" s="164">
        <f ca="1">SUM(OFFSET(Data!$A$1,MATCH(($AI27),Data!$C:$C,0)-1,MATCH(Weekly!AT$9,Data!$2:$2,0)-1,2,COUNTIF(Data!$2:$2,Weekly!AT$9)))</f>
      </c>
      <c r="AU27" s="164">
        <f ca="1">SUM(OFFSET(Data!$A$1,MATCH(($AI27),Data!$C:$C,0)-1,MATCH(Weekly!AU$9,Data!$2:$2,0)-1,2,COUNTIF(Data!$2:$2,Weekly!AU$9)))</f>
      </c>
      <c r="AV27" s="18"/>
      <c r="AW27" s="10">
        <f ca="1">_xlfn.QUARTILE.INC($AJ27:$AT27,1)</f>
      </c>
      <c r="AX27" s="10">
        <f ca="1">_xlfn.QUARTILE.INC($AJ27:$AT27,3)</f>
      </c>
      <c r="AY27" s="10">
        <f t="shared" ref="AY27:AY28" ca="1" si="160">AX27-AW27</f>
      </c>
      <c r="AZ27" s="10">
        <f t="shared" ref="AZ27" ca="1" si="161">AX27+(0.75*AY27)</f>
      </c>
      <c r="BA27" s="10">
        <f t="shared" ref="BA27" ca="1" si="162">AW27-(0.75*AY27)</f>
      </c>
      <c r="BB27" s="53"/>
      <c r="BC27" s="11">
        <f ca="1">_xlfn.STDEV.P(AJ27:AU27)</f>
      </c>
      <c r="BD27" s="11">
        <f ca="1">AVERAGE(AP27:AS27)</f>
      </c>
      <c r="BE27" s="171"/>
      <c r="BF27" s="171"/>
      <c r="BG27" s="16"/>
      <c r="BH27" s="9" t="s">
        <v>18</v>
      </c>
      <c r="BI27" s="9" t="s">
        <v>3</v>
      </c>
      <c r="BJ27" s="164">
        <f ca="1">SUM(OFFSET(Data!$A$1,MATCH(($BH27&amp;$BI27),Data!$B:$B,0)-1,MATCH(Weekly!BJ$9,Data!$2:$2,0)-1,1,COUNTIF(Data!$2:$2,Weekly!BJ$9)))</f>
      </c>
      <c r="BK27" s="164">
        <f ca="1">SUM(OFFSET(Data!$A$1,MATCH(($BH27&amp;$BI27),Data!$B:$B,0)-1,MATCH(Weekly!BK$9,Data!$2:$2,0)-1,1,COUNTIF(Data!$2:$2,Weekly!BK$9)))</f>
      </c>
      <c r="BL27" s="164">
        <f ca="1">SUM(OFFSET(Data!$A$1,MATCH(($BH27&amp;$BI27),Data!$B:$B,0)-1,MATCH(Weekly!BL$9,Data!$2:$2,0)-1,1,COUNTIF(Data!$2:$2,Weekly!BL$9)))</f>
      </c>
      <c r="BM27" s="164">
        <f ca="1">SUM(OFFSET(Data!$A$1,MATCH(($BH27&amp;$BI27),Data!$B:$B,0)-1,MATCH(Weekly!BM$9,Data!$2:$2,0)-1,1,COUNTIF(Data!$2:$2,Weekly!BM$9)))</f>
      </c>
      <c r="BN27" s="164">
        <f ca="1">SUM(OFFSET(Data!$A$1,MATCH(($BH27&amp;$BI27),Data!$B:$B,0)-1,MATCH(Weekly!BN$9,Data!$2:$2,0)-1,1,COUNTIF(Data!$2:$2,Weekly!BN$9)))</f>
      </c>
      <c r="BO27" s="164">
        <f ca="1">SUM(OFFSET(Data!$A$1,MATCH(($BH27&amp;$BI27),Data!$B:$B,0)-1,MATCH(Weekly!BO$9,Data!$2:$2,0)-1,1,COUNTIF(Data!$2:$2,Weekly!BO$9)))</f>
      </c>
      <c r="BP27" s="164">
        <f ca="1">SUM(OFFSET(Data!$A$1,MATCH(($BH27&amp;$BI27),Data!$B:$B,0)-1,MATCH(Weekly!BP$9,Data!$2:$2,0)-1,1,COUNTIF(Data!$2:$2,Weekly!BP$9)))</f>
      </c>
      <c r="BQ27" s="164">
        <f ca="1">SUM(OFFSET(Data!$A$1,MATCH(($BH27&amp;$BI27),Data!$B:$B,0)-1,MATCH(Weekly!BQ$9,Data!$2:$2,0)-1,1,COUNTIF(Data!$2:$2,Weekly!BQ$9)))</f>
      </c>
      <c r="BR27" s="164">
        <f ca="1">SUM(OFFSET(Data!$A$1,MATCH(($BH27&amp;$BI27),Data!$B:$B,0)-1,MATCH(Weekly!BR$9,Data!$2:$2,0)-1,1,COUNTIF(Data!$2:$2,Weekly!BR$9)))</f>
      </c>
      <c r="BS27" s="164">
        <f ca="1">SUM(OFFSET(Data!$A$1,MATCH(($BH27&amp;$BI27),Data!$B:$B,0)-1,MATCH(Weekly!BS$9,Data!$2:$2,0)-1,1,COUNTIF(Data!$2:$2,Weekly!BS$9)))</f>
      </c>
      <c r="BT27" s="164">
        <f ca="1">SUM(OFFSET(Data!$A$1,MATCH(($BH27&amp;$BI27),Data!$B:$B,0)-1,MATCH(Weekly!BT$9,Data!$2:$2,0)-1,1,COUNTIF(Data!$2:$2,Weekly!BT$9)))</f>
      </c>
      <c r="BU27" s="164">
        <f ca="1">SUM(OFFSET(Data!$A$1,MATCH(($BH27&amp;$BI27),Data!$B:$B,0)-1,MATCH(Weekly!BU$9,Data!$2:$2,0)-1,1,COUNTIF(Data!$2:$2,Weekly!BU$9)))</f>
      </c>
      <c r="BV27" s="17"/>
      <c r="BW27" s="10">
        <f ca="1">_xlfn.QUARTILE.INC($BJ27:$BT27,1)</f>
      </c>
      <c r="BX27" s="10">
        <f ca="1">_xlfn.QUARTILE.INC($BJ27:$BT27,3)</f>
      </c>
      <c r="BY27" s="10">
        <f t="shared" ref="BY27:BY28" ca="1" si="163">BX27-BW27</f>
      </c>
      <c r="BZ27" s="10">
        <f t="shared" ref="BZ27:BZ28" ca="1" si="164">BX27+(0.75*BY27)</f>
      </c>
      <c r="CA27" s="10">
        <f ca="1">BW27-(0.75*BY27)</f>
      </c>
      <c r="CB27" s="53"/>
      <c r="CC27" s="11">
        <f ca="1">_xlfn.STDEV.P(BJ27:BU27)</f>
      </c>
      <c r="CD27" s="11">
        <f ca="1">AVERAGE(BP27:BS27)</f>
      </c>
      <c r="CE27" s="171"/>
      <c r="CF27" s="171"/>
      <c r="CG27" s="16"/>
      <c r="CH27" s="9" t="s">
        <v>18</v>
      </c>
      <c r="CI27" s="9" t="s">
        <v>4</v>
      </c>
      <c r="CJ27" s="164">
        <f ca="1">SUM(OFFSET(Data!$A$1,MATCH(($CH27&amp;$CI27),Data!$B:$B,0)-1,MATCH(Weekly!CJ$9,Data!$2:$2,0)-1,1,COUNTIF(Data!$2:$2,Weekly!CJ$9)))</f>
      </c>
      <c r="CK27" s="164">
        <f ca="1">SUM(OFFSET(Data!$A$1,MATCH(($CH27&amp;$CI27),Data!$B:$B,0)-1,MATCH(Weekly!CK$9,Data!$2:$2,0)-1,1,COUNTIF(Data!$2:$2,Weekly!CK$9)))</f>
      </c>
      <c r="CL27" s="164">
        <f ca="1">SUM(OFFSET(Data!$A$1,MATCH(($CH27&amp;$CI27),Data!$B:$B,0)-1,MATCH(Weekly!CL$9,Data!$2:$2,0)-1,1,COUNTIF(Data!$2:$2,Weekly!CL$9)))</f>
      </c>
      <c r="CM27" s="164">
        <f ca="1">SUM(OFFSET(Data!$A$1,MATCH(($CH27&amp;$CI27),Data!$B:$B,0)-1,MATCH(Weekly!CM$9,Data!$2:$2,0)-1,1,COUNTIF(Data!$2:$2,Weekly!CM$9)))</f>
      </c>
      <c r="CN27" s="164">
        <f ca="1">SUM(OFFSET(Data!$A$1,MATCH(($CH27&amp;$CI27),Data!$B:$B,0)-1,MATCH(Weekly!CN$9,Data!$2:$2,0)-1,1,COUNTIF(Data!$2:$2,Weekly!CN$9)))</f>
      </c>
      <c r="CO27" s="164">
        <f ca="1">SUM(OFFSET(Data!$A$1,MATCH(($CH27&amp;$CI27),Data!$B:$B,0)-1,MATCH(Weekly!CO$9,Data!$2:$2,0)-1,1,COUNTIF(Data!$2:$2,Weekly!CO$9)))</f>
      </c>
      <c r="CP27" s="164">
        <f ca="1">SUM(OFFSET(Data!$A$1,MATCH(($CH27&amp;$CI27),Data!$B:$B,0)-1,MATCH(Weekly!CP$9,Data!$2:$2,0)-1,1,COUNTIF(Data!$2:$2,Weekly!CP$9)))</f>
      </c>
      <c r="CQ27" s="164">
        <f ca="1">SUM(OFFSET(Data!$A$1,MATCH(($CH27&amp;$CI27),Data!$B:$B,0)-1,MATCH(Weekly!CQ$9,Data!$2:$2,0)-1,1,COUNTIF(Data!$2:$2,Weekly!CQ$9)))</f>
      </c>
      <c r="CR27" s="164">
        <f ca="1">SUM(OFFSET(Data!$A$1,MATCH(($CH27&amp;$CI27),Data!$B:$B,0)-1,MATCH(Weekly!CR$9,Data!$2:$2,0)-1,1,COUNTIF(Data!$2:$2,Weekly!CR$9)))</f>
      </c>
      <c r="CS27" s="164">
        <f ca="1">SUM(OFFSET(Data!$A$1,MATCH(($CH27&amp;$CI27),Data!$B:$B,0)-1,MATCH(Weekly!CS$9,Data!$2:$2,0)-1,1,COUNTIF(Data!$2:$2,Weekly!CS$9)))</f>
      </c>
      <c r="CT27" s="164">
        <f ca="1">SUM(OFFSET(Data!$A$1,MATCH(($CH27&amp;$CI27),Data!$B:$B,0)-1,MATCH(Weekly!CT$9,Data!$2:$2,0)-1,1,COUNTIF(Data!$2:$2,Weekly!CT$9)))</f>
      </c>
      <c r="CU27" s="164">
        <f ca="1">SUM(OFFSET(Data!$A$1,MATCH(($CH27&amp;$CI27),Data!$B:$B,0)-1,MATCH(Weekly!CU$9,Data!$2:$2,0)-1,1,COUNTIF(Data!$2:$2,Weekly!CU$9)))</f>
      </c>
      <c r="CW27" s="10">
        <f ca="1">_xlfn.QUARTILE.INC($CJ27:$CT27,1)</f>
      </c>
      <c r="CX27" s="10">
        <f ca="1">_xlfn.QUARTILE.INC($CJ27:$CT27,3)</f>
      </c>
      <c r="CY27" s="10">
        <f t="shared" ref="CY27:CY28" ca="1" si="165">CX27-CW27</f>
      </c>
      <c r="CZ27" s="10">
        <f t="shared" ref="CZ27:CZ28" ca="1" si="166">CX27+(0.75*CY27)</f>
      </c>
      <c r="DA27" s="10">
        <f ca="1">CW27-(0.75*CY27)</f>
      </c>
      <c r="DB27" s="53"/>
      <c r="DC27" s="11">
        <f ca="1">_xlfn.STDEV.P(CJ27:CU27)</f>
      </c>
      <c r="DD27" s="11">
        <f ca="1">AVERAGE(CP27:CS27)</f>
      </c>
      <c r="DE27" s="15"/>
    </row>
    <row r="28" spans="1:109" x14ac:dyDescent="0.25">
      <c r="C28" s="5"/>
      <c r="D28" s="74" t="s">
        <v>326</v>
      </c>
      <c r="E28" s="67" t="str">
        <f ca="1">VLOOKUP($D28,'Metric Nature'!$C:$D,2,0)&amp;IF(($F28&lt;(BA28)),"Below",IF(($F28&gt;(AZ28)),"Above","Within"))</f>
      </c>
      <c r="F28" s="69">
        <f t="shared" ca="1" si="154"/>
      </c>
      <c r="G28" s="69">
        <f t="shared" ca="1" si="155"/>
      </c>
      <c r="H28" s="98">
        <f t="shared" ref="H28" ca="1" si="167">IFERROR(((F28-G28)/G28),0)</f>
      </c>
      <c r="I28" s="69">
        <f t="shared" ref="I28" ca="1" si="168">BD28</f>
      </c>
      <c r="J28" s="69">
        <f t="shared" ref="J28" ca="1" si="169">IFERROR(((F28-I28)/I28),0)</f>
      </c>
      <c r="K28" s="63">
        <f t="shared" ref="K28:K33" ca="1" si="170">BC28</f>
      </c>
      <c r="L28" s="70"/>
      <c r="M28" s="67" t="str">
        <f ca="1">VLOOKUP($D28,'Metric Nature'!$C:$D,2,0)&amp;IF(($N28&lt;(CA28)),"Below",IF(($N28&gt;(BZ28)),"Above","Within"))</f>
      </c>
      <c r="N28" s="69">
        <f t="shared" ca="1" si="156"/>
      </c>
      <c r="O28" s="69">
        <f t="shared" ca="1" si="157"/>
      </c>
      <c r="P28" s="98">
        <f t="shared" ref="P28" ca="1" si="171">IFERROR(((N28-O28)/O28),0)</f>
      </c>
      <c r="Q28" s="69">
        <f t="shared" ref="Q28" ca="1" si="172">CD28</f>
      </c>
      <c r="R28" s="71">
        <f t="shared" ref="R28" ca="1" si="173">IFERROR(((N28-Q28)/Q28),0)</f>
      </c>
      <c r="S28" s="63">
        <f t="shared" ref="S28:S34" ca="1" si="174">CC28</f>
      </c>
      <c r="T28" s="70"/>
      <c r="U28" s="67" t="str">
        <f ca="1">VLOOKUP($D28,'Metric Nature'!$C:$D,2,0)&amp;IF(($V28&lt;(DA28)),"Below",IF(($V28&gt;(CZ28)),"Above","Within"))</f>
      </c>
      <c r="V28" s="69">
        <f t="shared" ca="1" si="158"/>
      </c>
      <c r="W28" s="69">
        <f t="shared" ca="1" si="159"/>
      </c>
      <c r="X28" s="93">
        <f t="shared" ref="X28" ca="1" si="175">IFERROR(((V28-W28)/W28),0)</f>
      </c>
      <c r="Y28" s="69">
        <f t="shared" ref="Y28" ca="1" si="176">DD28</f>
      </c>
      <c r="Z28" s="93">
        <f t="shared" ref="Z28" ca="1" si="177">IFERROR(((V28-Y28)/Y28),0)</f>
      </c>
      <c r="AA28" s="63">
        <f t="shared" ref="AA28:AA33" ca="1" si="178">DC28</f>
      </c>
      <c r="AB28" s="70"/>
      <c r="AC28" s="60" t="s">
        <v>327</v>
      </c>
      <c r="AI28" s="9" t="s">
        <v>19</v>
      </c>
      <c r="AJ28" s="169">
        <f ca="1">(SUM(OFFSET(Data!$A$1,MATCH(($AI28),Data!$C:$C,0)-1,MATCH(Weekly!AJ$9,Data!$2:$2,0)-1,2,COUNTIF(Data!$2:$2,Weekly!AJ$9))))/AJ$11</f>
      </c>
      <c r="AK28" s="169">
        <f ca="1">(SUM(OFFSET(Data!$A$1,MATCH(($AI28),Data!$C:$C,0)-1,MATCH(Weekly!AK$9,Data!$2:$2,0)-1,2,COUNTIF(Data!$2:$2,Weekly!AK$9))))/AK$11</f>
      </c>
      <c r="AL28" s="169">
        <f ca="1">(SUM(OFFSET(Data!$A$1,MATCH(($AI28),Data!$C:$C,0)-1,MATCH(Weekly!AL$9,Data!$2:$2,0)-1,2,COUNTIF(Data!$2:$2,Weekly!AL$9))))/AL$11</f>
      </c>
      <c r="AM28" s="169">
        <f ca="1">(SUM(OFFSET(Data!$A$1,MATCH(($AI28),Data!$C:$C,0)-1,MATCH(Weekly!AM$9,Data!$2:$2,0)-1,2,COUNTIF(Data!$2:$2,Weekly!AM$9))))/AM$11</f>
      </c>
      <c r="AN28" s="169">
        <f ca="1">(SUM(OFFSET(Data!$A$1,MATCH(($AI28),Data!$C:$C,0)-1,MATCH(Weekly!AN$9,Data!$2:$2,0)-1,2,COUNTIF(Data!$2:$2,Weekly!AN$9))))/AN$11</f>
      </c>
      <c r="AO28" s="169">
        <f ca="1">(SUM(OFFSET(Data!$A$1,MATCH(($AI28),Data!$C:$C,0)-1,MATCH(Weekly!AO$9,Data!$2:$2,0)-1,2,COUNTIF(Data!$2:$2,Weekly!AO$9))))/AO$11</f>
      </c>
      <c r="AP28" s="169">
        <f ca="1">(SUM(OFFSET(Data!$A$1,MATCH(($AI28),Data!$C:$C,0)-1,MATCH(Weekly!AP$9,Data!$2:$2,0)-1,2,COUNTIF(Data!$2:$2,Weekly!AP$9))))/AP$11</f>
      </c>
      <c r="AQ28" s="169">
        <f ca="1">(SUM(OFFSET(Data!$A$1,MATCH(($AI28),Data!$C:$C,0)-1,MATCH(Weekly!AQ$9,Data!$2:$2,0)-1,2,COUNTIF(Data!$2:$2,Weekly!AQ$9))))/AQ$11</f>
      </c>
      <c r="AR28" s="169">
        <f ca="1">(SUM(OFFSET(Data!$A$1,MATCH(($AI28),Data!$C:$C,0)-1,MATCH(Weekly!AR$9,Data!$2:$2,0)-1,2,COUNTIF(Data!$2:$2,Weekly!AR$9))))/AR$11</f>
      </c>
      <c r="AS28" s="169">
        <f ca="1">(SUM(OFFSET(Data!$A$1,MATCH(($AI28),Data!$C:$C,0)-1,MATCH(Weekly!AS$9,Data!$2:$2,0)-1,2,COUNTIF(Data!$2:$2,Weekly!AS$9))))/AS$11</f>
      </c>
      <c r="AT28" s="169">
        <f ca="1">(SUM(OFFSET(Data!$A$1,MATCH(($AI28),Data!$C:$C,0)-1,MATCH(Weekly!AT$9,Data!$2:$2,0)-1,2,COUNTIF(Data!$2:$2,Weekly!AT$9))))/AT$11</f>
      </c>
      <c r="AU28" s="169">
        <f ca="1">(SUM(OFFSET(Data!$A$1,MATCH(($AI28),Data!$C:$C,0)-1,MATCH(Weekly!AU$9,Data!$2:$2,0)-1,2,COUNTIF(Data!$2:$2,Weekly!AU$9))))/AU$11</f>
      </c>
      <c r="AV28" s="18"/>
      <c r="AW28" s="14">
        <f t="shared" ref="AW28:AW33" ca="1" si="179">_xlfn.QUARTILE.INC($AJ28:$AT28,1)</f>
      </c>
      <c r="AX28" s="14">
        <f t="shared" ref="AX28:AX33" ca="1" si="180">_xlfn.QUARTILE.INC($AJ28:$AT28,3)</f>
      </c>
      <c r="AY28" s="14">
        <f t="shared" ca="1" si="160"/>
      </c>
      <c r="AZ28" s="14">
        <f ca="1">AX28+(0.75*AY28)</f>
      </c>
      <c r="BA28" s="14">
        <f ca="1">AW28-(0.75*AY28)</f>
      </c>
      <c r="BB28" s="55"/>
      <c r="BC28" s="14">
        <f t="shared" ref="BC28:BC33" ca="1" si="181">_xlfn.STDEV.P(AJ28:AU28)</f>
      </c>
      <c r="BD28" s="14">
        <f ca="1">SUMPRODUCT(AP28:AS28,AP$27:AS$27)/SUM(AP$27:AS$27)</f>
      </c>
      <c r="BE28" s="122"/>
      <c r="BF28" s="122"/>
      <c r="BG28" s="16"/>
      <c r="BH28" s="9" t="s">
        <v>19</v>
      </c>
      <c r="BI28" s="9" t="s">
        <v>3</v>
      </c>
      <c r="BJ28" s="169">
        <f ca="1">(SUM(OFFSET(Data!$A$1,MATCH(($BH28&amp;$BI28),Data!$B:$B,0)-1,MATCH(Weekly!BJ$9,Data!$2:$2,0)-1,1,COUNTIF(Data!$2:$2,Weekly!BJ$9))))/BJ$27</f>
      </c>
      <c r="BK28" s="169">
        <f ca="1">(SUM(OFFSET(Data!$A$1,MATCH(($BH28&amp;$BI28),Data!$B:$B,0)-1,MATCH(Weekly!BK$9,Data!$2:$2,0)-1,1,COUNTIF(Data!$2:$2,Weekly!BK$9))))/BK$27</f>
      </c>
      <c r="BL28" s="169">
        <f ca="1">(SUM(OFFSET(Data!$A$1,MATCH(($BH28&amp;$BI28),Data!$B:$B,0)-1,MATCH(Weekly!BL$9,Data!$2:$2,0)-1,1,COUNTIF(Data!$2:$2,Weekly!BL$9))))/BL$27</f>
      </c>
      <c r="BM28" s="169">
        <f ca="1">(SUM(OFFSET(Data!$A$1,MATCH(($BH28&amp;$BI28),Data!$B:$B,0)-1,MATCH(Weekly!BM$9,Data!$2:$2,0)-1,1,COUNTIF(Data!$2:$2,Weekly!BM$9))))/BM$27</f>
      </c>
      <c r="BN28" s="169">
        <f ca="1">(SUM(OFFSET(Data!$A$1,MATCH(($BH28&amp;$BI28),Data!$B:$B,0)-1,MATCH(Weekly!BN$9,Data!$2:$2,0)-1,1,COUNTIF(Data!$2:$2,Weekly!BN$9))))/BN$27</f>
      </c>
      <c r="BO28" s="169">
        <f ca="1">(SUM(OFFSET(Data!$A$1,MATCH(($BH28&amp;$BI28),Data!$B:$B,0)-1,MATCH(Weekly!BO$9,Data!$2:$2,0)-1,1,COUNTIF(Data!$2:$2,Weekly!BO$9))))/BO$27</f>
      </c>
      <c r="BP28" s="169">
        <f ca="1">(SUM(OFFSET(Data!$A$1,MATCH(($BH28&amp;$BI28),Data!$B:$B,0)-1,MATCH(Weekly!BP$9,Data!$2:$2,0)-1,1,COUNTIF(Data!$2:$2,Weekly!BP$9))))/BP$27</f>
      </c>
      <c r="BQ28" s="169">
        <f ca="1">(SUM(OFFSET(Data!$A$1,MATCH(($BH28&amp;$BI28),Data!$B:$B,0)-1,MATCH(Weekly!BQ$9,Data!$2:$2,0)-1,1,COUNTIF(Data!$2:$2,Weekly!BQ$9))))/BQ$27</f>
      </c>
      <c r="BR28" s="169">
        <f ca="1">(SUM(OFFSET(Data!$A$1,MATCH(($BH28&amp;$BI28),Data!$B:$B,0)-1,MATCH(Weekly!BR$9,Data!$2:$2,0)-1,1,COUNTIF(Data!$2:$2,Weekly!BR$9))))/BR$27</f>
      </c>
      <c r="BS28" s="169">
        <f ca="1">(SUM(OFFSET(Data!$A$1,MATCH(($BH28&amp;$BI28),Data!$B:$B,0)-1,MATCH(Weekly!BS$9,Data!$2:$2,0)-1,1,COUNTIF(Data!$2:$2,Weekly!BS$9))))/BS$27</f>
      </c>
      <c r="BT28" s="169">
        <f ca="1">(SUM(OFFSET(Data!$A$1,MATCH(($BH28&amp;$BI28),Data!$B:$B,0)-1,MATCH(Weekly!BT$9,Data!$2:$2,0)-1,1,COUNTIF(Data!$2:$2,Weekly!BT$9))))/BT$27</f>
      </c>
      <c r="BU28" s="169">
        <f ca="1">(SUM(OFFSET(Data!$A$1,MATCH(($BH28&amp;$BI28),Data!$B:$B,0)-1,MATCH(Weekly!BU$9,Data!$2:$2,0)-1,1,COUNTIF(Data!$2:$2,Weekly!BU$9))))/BU$27</f>
      </c>
      <c r="BV28" s="17"/>
      <c r="BW28" s="14">
        <f t="shared" ref="BW28:BW33" ca="1" si="182">_xlfn.QUARTILE.INC($BJ28:$BT28,1)</f>
      </c>
      <c r="BX28" s="14">
        <f t="shared" ref="BX28:BX33" ca="1" si="183">_xlfn.QUARTILE.INC($BJ28:$BT28,3)</f>
      </c>
      <c r="BY28" s="14">
        <f t="shared" ca="1" si="163"/>
      </c>
      <c r="BZ28" s="14">
        <f t="shared" ca="1" si="164"/>
      </c>
      <c r="CA28" s="14">
        <f t="shared" ref="CA28" ca="1" si="184">BW28-(0.75*BY28)</f>
      </c>
      <c r="CB28" s="55"/>
      <c r="CC28" s="14">
        <f t="shared" ref="CC28:CC33" ca="1" si="185">_xlfn.STDEV.P(BJ28:BU28)</f>
      </c>
      <c r="CD28" s="14">
        <f ca="1">SUMPRODUCT(BP28:BS28,BP$27:BS$27)/SUM(BP$27:BS$27)</f>
      </c>
      <c r="CE28" s="122"/>
      <c r="CF28" s="122"/>
      <c r="CG28" s="16"/>
      <c r="CH28" s="9" t="s">
        <v>19</v>
      </c>
      <c r="CI28" s="9" t="s">
        <v>4</v>
      </c>
      <c r="CJ28" s="169">
        <f ca="1">(SUM(OFFSET(Data!$A$1,MATCH(($CH28&amp;$CI28),Data!$B:$B,0)-1,MATCH(Weekly!CJ$9,Data!$2:$2,0)-1,1,COUNTIF(Data!$2:$2,Weekly!CJ$9))))/CJ$27</f>
      </c>
      <c r="CK28" s="169">
        <f ca="1">(SUM(OFFSET(Data!$A$1,MATCH(($CH28&amp;$CI28),Data!$B:$B,0)-1,MATCH(Weekly!CK$9,Data!$2:$2,0)-1,1,COUNTIF(Data!$2:$2,Weekly!CK$9))))/CK$27</f>
      </c>
      <c r="CL28" s="169">
        <f ca="1">(SUM(OFFSET(Data!$A$1,MATCH(($CH28&amp;$CI28),Data!$B:$B,0)-1,MATCH(Weekly!CL$9,Data!$2:$2,0)-1,1,COUNTIF(Data!$2:$2,Weekly!CL$9))))/CL$27</f>
      </c>
      <c r="CM28" s="169">
        <f ca="1">(SUM(OFFSET(Data!$A$1,MATCH(($CH28&amp;$CI28),Data!$B:$B,0)-1,MATCH(Weekly!CM$9,Data!$2:$2,0)-1,1,COUNTIF(Data!$2:$2,Weekly!CM$9))))/CM$27</f>
      </c>
      <c r="CN28" s="169">
        <f ca="1">(SUM(OFFSET(Data!$A$1,MATCH(($CH28&amp;$CI28),Data!$B:$B,0)-1,MATCH(Weekly!CN$9,Data!$2:$2,0)-1,1,COUNTIF(Data!$2:$2,Weekly!CN$9))))/CN$27</f>
      </c>
      <c r="CO28" s="169">
        <f ca="1">(SUM(OFFSET(Data!$A$1,MATCH(($CH28&amp;$CI28),Data!$B:$B,0)-1,MATCH(Weekly!CO$9,Data!$2:$2,0)-1,1,COUNTIF(Data!$2:$2,Weekly!CO$9))))/CO$27</f>
      </c>
      <c r="CP28" s="169">
        <f ca="1">(SUM(OFFSET(Data!$A$1,MATCH(($CH28&amp;$CI28),Data!$B:$B,0)-1,MATCH(Weekly!CP$9,Data!$2:$2,0)-1,1,COUNTIF(Data!$2:$2,Weekly!CP$9))))/CP$27</f>
      </c>
      <c r="CQ28" s="169">
        <f ca="1">(SUM(OFFSET(Data!$A$1,MATCH(($CH28&amp;$CI28),Data!$B:$B,0)-1,MATCH(Weekly!CQ$9,Data!$2:$2,0)-1,1,COUNTIF(Data!$2:$2,Weekly!CQ$9))))/CQ$27</f>
      </c>
      <c r="CR28" s="169">
        <f ca="1">(SUM(OFFSET(Data!$A$1,MATCH(($CH28&amp;$CI28),Data!$B:$B,0)-1,MATCH(Weekly!CR$9,Data!$2:$2,0)-1,1,COUNTIF(Data!$2:$2,Weekly!CR$9))))/CR$27</f>
      </c>
      <c r="CS28" s="169">
        <f ca="1">(SUM(OFFSET(Data!$A$1,MATCH(($CH28&amp;$CI28),Data!$B:$B,0)-1,MATCH(Weekly!CS$9,Data!$2:$2,0)-1,1,COUNTIF(Data!$2:$2,Weekly!CS$9))))/CS$27</f>
      </c>
      <c r="CT28" s="169">
        <f ca="1">(SUM(OFFSET(Data!$A$1,MATCH(($CH28&amp;$CI28),Data!$B:$B,0)-1,MATCH(Weekly!CT$9,Data!$2:$2,0)-1,1,COUNTIF(Data!$2:$2,Weekly!CT$9))))/CT$27</f>
      </c>
      <c r="CU28" s="169">
        <f ca="1">(SUM(OFFSET(Data!$A$1,MATCH(($CH28&amp;$CI28),Data!$B:$B,0)-1,MATCH(Weekly!CU$9,Data!$2:$2,0)-1,1,COUNTIF(Data!$2:$2,Weekly!CU$9))))/CU$27</f>
      </c>
      <c r="CW28" s="14">
        <f t="shared" ref="CW28:CW33" ca="1" si="186">_xlfn.QUARTILE.INC($CJ28:$CT28,1)</f>
      </c>
      <c r="CX28" s="14">
        <f t="shared" ref="CX28:CX33" ca="1" si="187">_xlfn.QUARTILE.INC($CJ28:$CT28,3)</f>
      </c>
      <c r="CY28" s="14">
        <f t="shared" ca="1" si="165"/>
      </c>
      <c r="CZ28" s="14">
        <f t="shared" ca="1" si="166"/>
      </c>
      <c r="DA28" s="14">
        <f ca="1">CW28-(0.75*CY28)</f>
      </c>
      <c r="DB28" s="55"/>
      <c r="DC28" s="14">
        <f t="shared" ref="DC28" ca="1" si="188">_xlfn.STDEV.P(CJ28:CU28)</f>
      </c>
      <c r="DD28" s="14">
        <f ca="1">SUMPRODUCT(CP28:CS28,CP$27:CS$27)/SUM(CP$27:CS$27)</f>
      </c>
      <c r="DE28" s="15"/>
    </row>
    <row r="29" spans="1:109" x14ac:dyDescent="0.25">
      <c r="C29" s="5"/>
      <c r="D29" s="74" t="s">
        <v>330</v>
      </c>
      <c r="E29" s="67" t="str">
        <f ca="1">VLOOKUP($D29,'Metric Nature'!$C:$D,2,0)&amp;IF(($F29&lt;(BA29)),"Below",IF(($F29&gt;(AZ29)),"Above","Within"))</f>
      </c>
      <c r="F29" s="69">
        <f t="shared" ca="1" si="154"/>
      </c>
      <c r="G29" s="69">
        <f t="shared" ca="1" si="155"/>
      </c>
      <c r="H29" s="98">
        <f t="shared" ref="H29:H33" ca="1" si="189">IFERROR(((F29-G29)/G29),0)</f>
      </c>
      <c r="I29" s="69">
        <f t="shared" ref="I29:I33" ca="1" si="190">BD29</f>
      </c>
      <c r="J29" s="69">
        <f t="shared" ref="J29:J33" ca="1" si="191">IFERROR(((F29-I29)/I29),0)</f>
      </c>
      <c r="K29" s="63">
        <f ca="1">BC29</f>
      </c>
      <c r="L29" s="70"/>
      <c r="M29" s="67" t="str">
        <f ca="1">VLOOKUP($D29,'Metric Nature'!$C:$D,2,0)&amp;IF(($N29&lt;(CA29)),"Below",IF(($N29&gt;(BZ29)),"Above","Within"))</f>
      </c>
      <c r="N29" s="69">
        <f t="shared" ca="1" si="156"/>
      </c>
      <c r="O29" s="69">
        <f t="shared" ca="1" si="157"/>
      </c>
      <c r="P29" s="98">
        <f t="shared" ref="P29:P33" ca="1" si="192">IFERROR(((N29-O29)/O29),0)</f>
      </c>
      <c r="Q29" s="69">
        <f t="shared" ref="Q29:Q33" ca="1" si="193">CD29</f>
      </c>
      <c r="R29" s="71">
        <f t="shared" ref="R29:R33" ca="1" si="194">IFERROR(((N29-Q29)/Q29),0)</f>
      </c>
      <c r="S29" s="63">
        <f ca="1">CC29</f>
      </c>
      <c r="T29" s="70"/>
      <c r="U29" s="67" t="str">
        <f ca="1">VLOOKUP($D29,'Metric Nature'!$C:$D,2,0)&amp;IF(($V29&lt;(DA29)),"Below",IF(($V29&gt;(CZ29)),"Above","Within"))</f>
      </c>
      <c r="V29" s="69">
        <f t="shared" ca="1" si="158"/>
      </c>
      <c r="W29" s="69">
        <f t="shared" ca="1" si="159"/>
      </c>
      <c r="X29" s="93">
        <f t="shared" ref="X29:X33" ca="1" si="195">IFERROR(((V29-W29)/W29),0)</f>
      </c>
      <c r="Y29" s="69">
        <f t="shared" ref="Y29:Y33" ca="1" si="196">DD29</f>
      </c>
      <c r="Z29" s="93">
        <f t="shared" ref="Z29:Z33" ca="1" si="197">IFERROR(((V29-Y29)/Y29),0)</f>
      </c>
      <c r="AA29" s="63">
        <f ca="1">DC29</f>
      </c>
      <c r="AB29" s="70"/>
      <c r="AC29" s="60" t="s">
        <v>331</v>
      </c>
      <c r="AI29" s="9" t="s">
        <v>20</v>
      </c>
      <c r="AJ29" s="169">
        <f ca="1">SUM(OFFSET(Data!$A$1,MATCH(($AI29),Data!$C:$C,0)-1,MATCH(Weekly!AJ$9,Data!$2:$2,0)-1,2,COUNTIF(Data!$2:$2,Weekly!AJ$9)))/SUM(OFFSET(Data!$A$1,MATCH(($AI28),Data!$C:$C,0)-1,MATCH(Weekly!AJ$9,Data!$2:$2,0)-1,2,COUNTIF(Data!$2:$2,Weekly!AJ$9)))</f>
      </c>
      <c r="AK29" s="169">
        <f ca="1">SUM(OFFSET(Data!$A$1,MATCH(($AI29),Data!$C:$C,0)-1,MATCH(Weekly!AK$9,Data!$2:$2,0)-1,2,COUNTIF(Data!$2:$2,Weekly!AK$9)))/SUM(OFFSET(Data!$A$1,MATCH(($AI28),Data!$C:$C,0)-1,MATCH(Weekly!AK$9,Data!$2:$2,0)-1,2,COUNTIF(Data!$2:$2,Weekly!AK$9)))</f>
      </c>
      <c r="AL29" s="169">
        <f ca="1">SUM(OFFSET(Data!$A$1,MATCH(($AI29),Data!$C:$C,0)-1,MATCH(Weekly!AL$9,Data!$2:$2,0)-1,2,COUNTIF(Data!$2:$2,Weekly!AL$9)))/SUM(OFFSET(Data!$A$1,MATCH(($AI28),Data!$C:$C,0)-1,MATCH(Weekly!AL$9,Data!$2:$2,0)-1,2,COUNTIF(Data!$2:$2,Weekly!AL$9)))</f>
      </c>
      <c r="AM29" s="169">
        <f ca="1">SUM(OFFSET(Data!$A$1,MATCH(($AI29),Data!$C:$C,0)-1,MATCH(Weekly!AM$9,Data!$2:$2,0)-1,2,COUNTIF(Data!$2:$2,Weekly!AM$9)))/SUM(OFFSET(Data!$A$1,MATCH(($AI28),Data!$C:$C,0)-1,MATCH(Weekly!AM$9,Data!$2:$2,0)-1,2,COUNTIF(Data!$2:$2,Weekly!AM$9)))</f>
      </c>
      <c r="AN29" s="169">
        <f ca="1">SUM(OFFSET(Data!$A$1,MATCH(($AI29),Data!$C:$C,0)-1,MATCH(Weekly!AN$9,Data!$2:$2,0)-1,2,COUNTIF(Data!$2:$2,Weekly!AN$9)))/SUM(OFFSET(Data!$A$1,MATCH(($AI28),Data!$C:$C,0)-1,MATCH(Weekly!AN$9,Data!$2:$2,0)-1,2,COUNTIF(Data!$2:$2,Weekly!AN$9)))</f>
      </c>
      <c r="AO29" s="169">
        <f ca="1">SUM(OFFSET(Data!$A$1,MATCH(($AI29),Data!$C:$C,0)-1,MATCH(Weekly!AO$9,Data!$2:$2,0)-1,2,COUNTIF(Data!$2:$2,Weekly!AO$9)))/SUM(OFFSET(Data!$A$1,MATCH(($AI28),Data!$C:$C,0)-1,MATCH(Weekly!AO$9,Data!$2:$2,0)-1,2,COUNTIF(Data!$2:$2,Weekly!AO$9)))</f>
      </c>
      <c r="AP29" s="169">
        <f ca="1">SUM(OFFSET(Data!$A$1,MATCH(($AI29),Data!$C:$C,0)-1,MATCH(Weekly!AP$9,Data!$2:$2,0)-1,2,COUNTIF(Data!$2:$2,Weekly!AP$9)))/SUM(OFFSET(Data!$A$1,MATCH(($AI28),Data!$C:$C,0)-1,MATCH(Weekly!AP$9,Data!$2:$2,0)-1,2,COUNTIF(Data!$2:$2,Weekly!AP$9)))</f>
      </c>
      <c r="AQ29" s="169">
        <f ca="1">SUM(OFFSET(Data!$A$1,MATCH(($AI29),Data!$C:$C,0)-1,MATCH(Weekly!AQ$9,Data!$2:$2,0)-1,2,COUNTIF(Data!$2:$2,Weekly!AQ$9)))/SUM(OFFSET(Data!$A$1,MATCH(($AI28),Data!$C:$C,0)-1,MATCH(Weekly!AQ$9,Data!$2:$2,0)-1,2,COUNTIF(Data!$2:$2,Weekly!AQ$9)))</f>
      </c>
      <c r="AR29" s="169">
        <f ca="1">SUM(OFFSET(Data!$A$1,MATCH(($AI29),Data!$C:$C,0)-1,MATCH(Weekly!AR$9,Data!$2:$2,0)-1,2,COUNTIF(Data!$2:$2,Weekly!AR$9)))/SUM(OFFSET(Data!$A$1,MATCH(($AI28),Data!$C:$C,0)-1,MATCH(Weekly!AR$9,Data!$2:$2,0)-1,2,COUNTIF(Data!$2:$2,Weekly!AR$9)))</f>
      </c>
      <c r="AS29" s="169">
        <f ca="1">SUM(OFFSET(Data!$A$1,MATCH(($AI29),Data!$C:$C,0)-1,MATCH(Weekly!AS$9,Data!$2:$2,0)-1,2,COUNTIF(Data!$2:$2,Weekly!AS$9)))/SUM(OFFSET(Data!$A$1,MATCH(($AI28),Data!$C:$C,0)-1,MATCH(Weekly!AS$9,Data!$2:$2,0)-1,2,COUNTIF(Data!$2:$2,Weekly!AS$9)))</f>
      </c>
      <c r="AT29" s="169">
        <f ca="1">SUM(OFFSET(Data!$A$1,MATCH(($AI29),Data!$C:$C,0)-1,MATCH(Weekly!AT$9,Data!$2:$2,0)-1,2,COUNTIF(Data!$2:$2,Weekly!AT$9)))/SUM(OFFSET(Data!$A$1,MATCH(($AI28),Data!$C:$C,0)-1,MATCH(Weekly!AT$9,Data!$2:$2,0)-1,2,COUNTIF(Data!$2:$2,Weekly!AT$9)))</f>
      </c>
      <c r="AU29" s="169">
        <f ca="1">SUM(OFFSET(Data!$A$1,MATCH(($AI29),Data!$C:$C,0)-1,MATCH(Weekly!AU$9,Data!$2:$2,0)-1,2,COUNTIF(Data!$2:$2,Weekly!AU$9)))/SUM(OFFSET(Data!$A$1,MATCH(($AI28),Data!$C:$C,0)-1,MATCH(Weekly!AU$9,Data!$2:$2,0)-1,2,COUNTIF(Data!$2:$2,Weekly!AU$9)))</f>
      </c>
      <c r="AV29" s="18"/>
      <c r="AW29" s="14">
        <f t="shared" ca="1" si="179"/>
      </c>
      <c r="AX29" s="14">
        <f t="shared" ca="1" si="180"/>
      </c>
      <c r="AY29" s="14">
        <f t="shared" ref="AY29:AY33" ca="1" si="198">AX29-AW29</f>
      </c>
      <c r="AZ29" s="14">
        <f t="shared" ref="AZ29:AZ33" ca="1" si="199">AX29+(0.75*AY29)</f>
      </c>
      <c r="BA29" s="14">
        <f t="shared" ref="BA29:BA33" ca="1" si="200">AW29-(0.75*AY29)</f>
      </c>
      <c r="BB29" s="55"/>
      <c r="BC29" s="14">
        <f t="shared" ca="1" si="181"/>
      </c>
      <c r="BD29" s="14">
        <f ca="1">SUMPRODUCT(AP29:AS29,AP$28:AS$28)/SUM(AP$28:AS$28)</f>
      </c>
      <c r="BE29" s="122"/>
      <c r="BF29" s="122"/>
      <c r="BG29" s="16"/>
      <c r="BH29" s="9" t="s">
        <v>20</v>
      </c>
      <c r="BI29" s="9" t="s">
        <v>3</v>
      </c>
      <c r="BJ29" s="169">
        <f ca="1">SUM(OFFSET(Data!$A$1,MATCH(($BH29&amp;$BI29),Data!$B:$B,0)-1,MATCH(Weekly!BJ$9,Data!$2:$2,0)-1,1,COUNTIF(Data!$2:$2,Weekly!BJ$9)))/SUM(OFFSET(Data!$A$1,MATCH(($BH28&amp;$BI28),Data!$B:$B,0)-1,MATCH(Weekly!BJ$9,Data!$2:$2,0)-1,1,COUNTIF(Data!$2:$2,Weekly!BJ$9)))</f>
      </c>
      <c r="BK29" s="169">
        <f ca="1">SUM(OFFSET(Data!$A$1,MATCH(($BH29&amp;$BI29),Data!$B:$B,0)-1,MATCH(Weekly!BK$9,Data!$2:$2,0)-1,1,COUNTIF(Data!$2:$2,Weekly!BK$9)))/SUM(OFFSET(Data!$A$1,MATCH(($BH28&amp;$BI28),Data!$B:$B,0)-1,MATCH(Weekly!BK$9,Data!$2:$2,0)-1,1,COUNTIF(Data!$2:$2,Weekly!BK$9)))</f>
      </c>
      <c r="BL29" s="169">
        <f ca="1">SUM(OFFSET(Data!$A$1,MATCH(($BH29&amp;$BI29),Data!$B:$B,0)-1,MATCH(Weekly!BL$9,Data!$2:$2,0)-1,1,COUNTIF(Data!$2:$2,Weekly!BL$9)))/SUM(OFFSET(Data!$A$1,MATCH(($BH28&amp;$BI28),Data!$B:$B,0)-1,MATCH(Weekly!BL$9,Data!$2:$2,0)-1,1,COUNTIF(Data!$2:$2,Weekly!BL$9)))</f>
      </c>
      <c r="BM29" s="169">
        <f ca="1">SUM(OFFSET(Data!$A$1,MATCH(($BH29&amp;$BI29),Data!$B:$B,0)-1,MATCH(Weekly!BM$9,Data!$2:$2,0)-1,1,COUNTIF(Data!$2:$2,Weekly!BM$9)))/SUM(OFFSET(Data!$A$1,MATCH(($BH28&amp;$BI28),Data!$B:$B,0)-1,MATCH(Weekly!BM$9,Data!$2:$2,0)-1,1,COUNTIF(Data!$2:$2,Weekly!BM$9)))</f>
      </c>
      <c r="BN29" s="169">
        <f ca="1">SUM(OFFSET(Data!$A$1,MATCH(($BH29&amp;$BI29),Data!$B:$B,0)-1,MATCH(Weekly!BN$9,Data!$2:$2,0)-1,1,COUNTIF(Data!$2:$2,Weekly!BN$9)))/SUM(OFFSET(Data!$A$1,MATCH(($BH28&amp;$BI28),Data!$B:$B,0)-1,MATCH(Weekly!BN$9,Data!$2:$2,0)-1,1,COUNTIF(Data!$2:$2,Weekly!BN$9)))</f>
      </c>
      <c r="BO29" s="169">
        <f ca="1">SUM(OFFSET(Data!$A$1,MATCH(($BH29&amp;$BI29),Data!$B:$B,0)-1,MATCH(Weekly!BO$9,Data!$2:$2,0)-1,1,COUNTIF(Data!$2:$2,Weekly!BO$9)))/SUM(OFFSET(Data!$A$1,MATCH(($BH28&amp;$BI28),Data!$B:$B,0)-1,MATCH(Weekly!BO$9,Data!$2:$2,0)-1,1,COUNTIF(Data!$2:$2,Weekly!BO$9)))</f>
      </c>
      <c r="BP29" s="169">
        <f ca="1">SUM(OFFSET(Data!$A$1,MATCH(($BH29&amp;$BI29),Data!$B:$B,0)-1,MATCH(Weekly!BP$9,Data!$2:$2,0)-1,1,COUNTIF(Data!$2:$2,Weekly!BP$9)))/SUM(OFFSET(Data!$A$1,MATCH(($BH28&amp;$BI28),Data!$B:$B,0)-1,MATCH(Weekly!BP$9,Data!$2:$2,0)-1,1,COUNTIF(Data!$2:$2,Weekly!BP$9)))</f>
      </c>
      <c r="BQ29" s="169">
        <f ca="1">SUM(OFFSET(Data!$A$1,MATCH(($BH29&amp;$BI29),Data!$B:$B,0)-1,MATCH(Weekly!BQ$9,Data!$2:$2,0)-1,1,COUNTIF(Data!$2:$2,Weekly!BQ$9)))/SUM(OFFSET(Data!$A$1,MATCH(($BH28&amp;$BI28),Data!$B:$B,0)-1,MATCH(Weekly!BQ$9,Data!$2:$2,0)-1,1,COUNTIF(Data!$2:$2,Weekly!BQ$9)))</f>
      </c>
      <c r="BR29" s="169">
        <f ca="1">SUM(OFFSET(Data!$A$1,MATCH(($BH29&amp;$BI29),Data!$B:$B,0)-1,MATCH(Weekly!BR$9,Data!$2:$2,0)-1,1,COUNTIF(Data!$2:$2,Weekly!BR$9)))/SUM(OFFSET(Data!$A$1,MATCH(($BH28&amp;$BI28),Data!$B:$B,0)-1,MATCH(Weekly!BR$9,Data!$2:$2,0)-1,1,COUNTIF(Data!$2:$2,Weekly!BR$9)))</f>
      </c>
      <c r="BS29" s="169">
        <f ca="1">SUM(OFFSET(Data!$A$1,MATCH(($BH29&amp;$BI29),Data!$B:$B,0)-1,MATCH(Weekly!BS$9,Data!$2:$2,0)-1,1,COUNTIF(Data!$2:$2,Weekly!BS$9)))/SUM(OFFSET(Data!$A$1,MATCH(($BH28&amp;$BI28),Data!$B:$B,0)-1,MATCH(Weekly!BS$9,Data!$2:$2,0)-1,1,COUNTIF(Data!$2:$2,Weekly!BS$9)))</f>
      </c>
      <c r="BT29" s="169">
        <f ca="1">SUM(OFFSET(Data!$A$1,MATCH(($BH29&amp;$BI29),Data!$B:$B,0)-1,MATCH(Weekly!BT$9,Data!$2:$2,0)-1,1,COUNTIF(Data!$2:$2,Weekly!BT$9)))/SUM(OFFSET(Data!$A$1,MATCH(($BH28&amp;$BI28),Data!$B:$B,0)-1,MATCH(Weekly!BT$9,Data!$2:$2,0)-1,1,COUNTIF(Data!$2:$2,Weekly!BT$9)))</f>
      </c>
      <c r="BU29" s="169">
        <f ca="1">SUM(OFFSET(Data!$A$1,MATCH(($BH29&amp;$BI29),Data!$B:$B,0)-1,MATCH(Weekly!BU$9,Data!$2:$2,0)-1,1,COUNTIF(Data!$2:$2,Weekly!BU$9)))/SUM(OFFSET(Data!$A$1,MATCH(($BH28&amp;$BI28),Data!$B:$B,0)-1,MATCH(Weekly!BU$9,Data!$2:$2,0)-1,1,COUNTIF(Data!$2:$2,Weekly!BU$9)))</f>
      </c>
      <c r="BV29" s="17"/>
      <c r="BW29" s="14">
        <f t="shared" ca="1" si="182"/>
      </c>
      <c r="BX29" s="14">
        <f t="shared" ca="1" si="183"/>
      </c>
      <c r="BY29" s="14">
        <f t="shared" ref="BY29:BY33" ca="1" si="201">BX29-BW29</f>
      </c>
      <c r="BZ29" s="14">
        <f t="shared" ref="BZ29:BZ33" ca="1" si="202">BX29+(0.75*BY29)</f>
      </c>
      <c r="CA29" s="14">
        <f t="shared" ref="CA29:CA33" ca="1" si="203">BW29-(0.75*BY29)</f>
      </c>
      <c r="CB29" s="55"/>
      <c r="CC29" s="14">
        <f t="shared" ca="1" si="185"/>
      </c>
      <c r="CD29" s="14">
        <f ca="1">SUMPRODUCT(BP29:BS29,BP$28:BS$28)/SUM(BP$28:BS$28)</f>
      </c>
      <c r="CE29" s="122"/>
      <c r="CF29" s="122"/>
      <c r="CG29" s="16"/>
      <c r="CH29" s="9" t="s">
        <v>20</v>
      </c>
      <c r="CI29" s="9" t="s">
        <v>4</v>
      </c>
      <c r="CJ29" s="169">
        <f ca="1">(SUM(OFFSET(Data!$A$1,MATCH(($CH29&amp;$CI29),Data!$B:$B,0)-1,MATCH(Weekly!CJ$9,Data!$2:$2,0)-1,1,COUNTIF(Data!$2:$2,Weekly!CJ$9))))/(SUM(OFFSET(Data!$A$1,MATCH(($CH28&amp;$CI28),Data!$B:$B,0)-1,MATCH(Weekly!CJ$9,Data!$2:$2,0)-1,1,COUNTIF(Data!$2:$2,Weekly!CJ$9))))</f>
      </c>
      <c r="CK29" s="169">
        <f ca="1">(SUM(OFFSET(Data!$A$1,MATCH(($CH29&amp;$CI29),Data!$B:$B,0)-1,MATCH(Weekly!CK$9,Data!$2:$2,0)-1,1,COUNTIF(Data!$2:$2,Weekly!CK$9))))/(SUM(OFFSET(Data!$A$1,MATCH(($CH28&amp;$CI28),Data!$B:$B,0)-1,MATCH(Weekly!CK$9,Data!$2:$2,0)-1,1,COUNTIF(Data!$2:$2,Weekly!CK$9))))</f>
      </c>
      <c r="CL29" s="169">
        <f ca="1">(SUM(OFFSET(Data!$A$1,MATCH(($CH29&amp;$CI29),Data!$B:$B,0)-1,MATCH(Weekly!CL$9,Data!$2:$2,0)-1,1,COUNTIF(Data!$2:$2,Weekly!CL$9))))/(SUM(OFFSET(Data!$A$1,MATCH(($CH28&amp;$CI28),Data!$B:$B,0)-1,MATCH(Weekly!CL$9,Data!$2:$2,0)-1,1,COUNTIF(Data!$2:$2,Weekly!CL$9))))</f>
      </c>
      <c r="CM29" s="169">
        <f ca="1">(SUM(OFFSET(Data!$A$1,MATCH(($CH29&amp;$CI29),Data!$B:$B,0)-1,MATCH(Weekly!CM$9,Data!$2:$2,0)-1,1,COUNTIF(Data!$2:$2,Weekly!CM$9))))/(SUM(OFFSET(Data!$A$1,MATCH(($CH28&amp;$CI28),Data!$B:$B,0)-1,MATCH(Weekly!CM$9,Data!$2:$2,0)-1,1,COUNTIF(Data!$2:$2,Weekly!CM$9))))</f>
      </c>
      <c r="CN29" s="169">
        <f ca="1">(SUM(OFFSET(Data!$A$1,MATCH(($CH29&amp;$CI29),Data!$B:$B,0)-1,MATCH(Weekly!CN$9,Data!$2:$2,0)-1,1,COUNTIF(Data!$2:$2,Weekly!CN$9))))/(SUM(OFFSET(Data!$A$1,MATCH(($CH28&amp;$CI28),Data!$B:$B,0)-1,MATCH(Weekly!CN$9,Data!$2:$2,0)-1,1,COUNTIF(Data!$2:$2,Weekly!CN$9))))</f>
      </c>
      <c r="CO29" s="169">
        <f ca="1">(SUM(OFFSET(Data!$A$1,MATCH(($CH29&amp;$CI29),Data!$B:$B,0)-1,MATCH(Weekly!CO$9,Data!$2:$2,0)-1,1,COUNTIF(Data!$2:$2,Weekly!CO$9))))/(SUM(OFFSET(Data!$A$1,MATCH(($CH28&amp;$CI28),Data!$B:$B,0)-1,MATCH(Weekly!CO$9,Data!$2:$2,0)-1,1,COUNTIF(Data!$2:$2,Weekly!CO$9))))</f>
      </c>
      <c r="CP29" s="169">
        <f ca="1">(SUM(OFFSET(Data!$A$1,MATCH(($CH29&amp;$CI29),Data!$B:$B,0)-1,MATCH(Weekly!CP$9,Data!$2:$2,0)-1,1,COUNTIF(Data!$2:$2,Weekly!CP$9))))/(SUM(OFFSET(Data!$A$1,MATCH(($CH28&amp;$CI28),Data!$B:$B,0)-1,MATCH(Weekly!CP$9,Data!$2:$2,0)-1,1,COUNTIF(Data!$2:$2,Weekly!CP$9))))</f>
      </c>
      <c r="CQ29" s="169">
        <f ca="1">(SUM(OFFSET(Data!$A$1,MATCH(($CH29&amp;$CI29),Data!$B:$B,0)-1,MATCH(Weekly!CQ$9,Data!$2:$2,0)-1,1,COUNTIF(Data!$2:$2,Weekly!CQ$9))))/(SUM(OFFSET(Data!$A$1,MATCH(($CH28&amp;$CI28),Data!$B:$B,0)-1,MATCH(Weekly!CQ$9,Data!$2:$2,0)-1,1,COUNTIF(Data!$2:$2,Weekly!CQ$9))))</f>
      </c>
      <c r="CR29" s="169">
        <f ca="1">(SUM(OFFSET(Data!$A$1,MATCH(($CH29&amp;$CI29),Data!$B:$B,0)-1,MATCH(Weekly!CR$9,Data!$2:$2,0)-1,1,COUNTIF(Data!$2:$2,Weekly!CR$9))))/(SUM(OFFSET(Data!$A$1,MATCH(($CH28&amp;$CI28),Data!$B:$B,0)-1,MATCH(Weekly!CR$9,Data!$2:$2,0)-1,1,COUNTIF(Data!$2:$2,Weekly!CR$9))))</f>
      </c>
      <c r="CS29" s="169">
        <f ca="1">(SUM(OFFSET(Data!$A$1,MATCH(($CH29&amp;$CI29),Data!$B:$B,0)-1,MATCH(Weekly!CS$9,Data!$2:$2,0)-1,1,COUNTIF(Data!$2:$2,Weekly!CS$9))))/(SUM(OFFSET(Data!$A$1,MATCH(($CH28&amp;$CI28),Data!$B:$B,0)-1,MATCH(Weekly!CS$9,Data!$2:$2,0)-1,1,COUNTIF(Data!$2:$2,Weekly!CS$9))))</f>
      </c>
      <c r="CT29" s="169">
        <f ca="1">(SUM(OFFSET(Data!$A$1,MATCH(($CH29&amp;$CI29),Data!$B:$B,0)-1,MATCH(Weekly!CT$9,Data!$2:$2,0)-1,1,COUNTIF(Data!$2:$2,Weekly!CT$9))))/(SUM(OFFSET(Data!$A$1,MATCH(($CH28&amp;$CI28),Data!$B:$B,0)-1,MATCH(Weekly!CT$9,Data!$2:$2,0)-1,1,COUNTIF(Data!$2:$2,Weekly!CT$9))))</f>
      </c>
      <c r="CU29" s="169">
        <f ca="1">(SUM(OFFSET(Data!$A$1,MATCH(($CH29&amp;$CI29),Data!$B:$B,0)-1,MATCH(Weekly!CU$9,Data!$2:$2,0)-1,1,COUNTIF(Data!$2:$2,Weekly!CU$9))))/(SUM(OFFSET(Data!$A$1,MATCH(($CH28&amp;$CI28),Data!$B:$B,0)-1,MATCH(Weekly!CU$9,Data!$2:$2,0)-1,1,COUNTIF(Data!$2:$2,Weekly!CU$9))))</f>
      </c>
      <c r="CW29" s="14">
        <f t="shared" ca="1" si="186"/>
      </c>
      <c r="CX29" s="14">
        <f t="shared" ca="1" si="187"/>
      </c>
      <c r="CY29" s="14">
        <f t="shared" ref="CY29:CY33" ca="1" si="204">CX29-CW29</f>
      </c>
      <c r="CZ29" s="14">
        <f t="shared" ref="CZ29:CZ33" ca="1" si="205">CX29+(0.75*CY29)</f>
      </c>
      <c r="DA29" s="14">
        <f t="shared" ref="DA29:DA33" ca="1" si="206">CW29-(0.75*CY29)</f>
      </c>
      <c r="DB29" s="55"/>
      <c r="DC29" s="14">
        <f t="shared" ref="DC29:DC33" ca="1" si="207">_xlfn.STDEV.P(CJ29:CU29)</f>
      </c>
      <c r="DD29" s="14">
        <f ca="1">SUMPRODUCT(CP29:CS29,CP$28:CS$28)/SUM(CP$28:CS$28)</f>
      </c>
      <c r="DE29" s="15"/>
    </row>
    <row r="30" spans="1:109" x14ac:dyDescent="0.25">
      <c r="C30" s="5"/>
      <c r="D30" s="74" t="s">
        <v>335</v>
      </c>
      <c r="E30" s="67" t="str">
        <f ca="1">VLOOKUP($D30,'Metric Nature'!$C:$D,2,0)&amp;IF(($F30&lt;(BA30)),"Below",IF(($F30&gt;(AZ30)),"Above","Within"))</f>
      </c>
      <c r="F30" s="69">
        <f t="shared" ca="1" si="154"/>
      </c>
      <c r="G30" s="69">
        <f t="shared" ca="1" si="155"/>
      </c>
      <c r="H30" s="98">
        <f t="shared" ca="1" si="189"/>
      </c>
      <c r="I30" s="69">
        <f t="shared" ca="1" si="190"/>
      </c>
      <c r="J30" s="69">
        <f t="shared" ca="1" si="191"/>
      </c>
      <c r="K30" s="63">
        <f t="shared" ca="1" si="170"/>
      </c>
      <c r="L30" s="70"/>
      <c r="M30" s="67" t="str">
        <f ca="1">VLOOKUP($D30,'Metric Nature'!$C:$D,2,0)&amp;IF(($N30&lt;(CA30)),"Below",IF(($N30&gt;(BZ30)),"Above","Within"))</f>
      </c>
      <c r="N30" s="69">
        <f t="shared" ca="1" si="156"/>
      </c>
      <c r="O30" s="69">
        <f t="shared" ca="1" si="157"/>
      </c>
      <c r="P30" s="98">
        <f t="shared" ca="1" si="192"/>
      </c>
      <c r="Q30" s="69">
        <f t="shared" ca="1" si="193"/>
      </c>
      <c r="R30" s="71">
        <f t="shared" ca="1" si="194"/>
      </c>
      <c r="S30" s="63">
        <f t="shared" ca="1" si="174"/>
      </c>
      <c r="T30" s="70"/>
      <c r="U30" s="67" t="str">
        <f ca="1">VLOOKUP($D30,'Metric Nature'!$C:$D,2,0)&amp;IF(($V30&lt;(DA30)),"Below",IF(($V30&gt;(CZ30)),"Above","Within"))</f>
      </c>
      <c r="V30" s="69">
        <f t="shared" ca="1" si="158"/>
      </c>
      <c r="W30" s="69">
        <f t="shared" ca="1" si="159"/>
      </c>
      <c r="X30" s="93">
        <f t="shared" ca="1" si="195"/>
      </c>
      <c r="Y30" s="69">
        <f t="shared" ca="1" si="196"/>
      </c>
      <c r="Z30" s="93">
        <f t="shared" ca="1" si="197"/>
      </c>
      <c r="AA30" s="63">
        <f t="shared" ca="1" si="178"/>
      </c>
      <c r="AB30" s="70"/>
      <c r="AC30" s="60" t="s">
        <v>336</v>
      </c>
      <c r="AI30" s="9" t="s">
        <v>21</v>
      </c>
      <c r="AJ30" s="169">
        <f ca="1">(SUM(OFFSET(Data!$A$1,MATCH(($AI30),Data!$C:$C,0)-1,MATCH(Weekly!AJ$9,Data!$2:$2,0)-1,2,COUNTIF(Data!$2:$2,Weekly!AJ$9))))/AJ$11</f>
      </c>
      <c r="AK30" s="169">
        <f ca="1">(SUM(OFFSET(Data!$A$1,MATCH(($AI30),Data!$C:$C,0)-1,MATCH(Weekly!AK$9,Data!$2:$2,0)-1,2,COUNTIF(Data!$2:$2,Weekly!AK$9))))/AK$11</f>
      </c>
      <c r="AL30" s="169">
        <f ca="1">(SUM(OFFSET(Data!$A$1,MATCH(($AI30),Data!$C:$C,0)-1,MATCH(Weekly!AL$9,Data!$2:$2,0)-1,2,COUNTIF(Data!$2:$2,Weekly!AL$9))))/AL$11</f>
      </c>
      <c r="AM30" s="169">
        <f ca="1">(SUM(OFFSET(Data!$A$1,MATCH(($AI30),Data!$C:$C,0)-1,MATCH(Weekly!AM$9,Data!$2:$2,0)-1,2,COUNTIF(Data!$2:$2,Weekly!AM$9))))/AM$11</f>
      </c>
      <c r="AN30" s="169">
        <f ca="1">(SUM(OFFSET(Data!$A$1,MATCH(($AI30),Data!$C:$C,0)-1,MATCH(Weekly!AN$9,Data!$2:$2,0)-1,2,COUNTIF(Data!$2:$2,Weekly!AN$9))))/AN$11</f>
      </c>
      <c r="AO30" s="169">
        <f ca="1">(SUM(OFFSET(Data!$A$1,MATCH(($AI30),Data!$C:$C,0)-1,MATCH(Weekly!AO$9,Data!$2:$2,0)-1,2,COUNTIF(Data!$2:$2,Weekly!AO$9))))/AO$11</f>
      </c>
      <c r="AP30" s="169">
        <f ca="1">(SUM(OFFSET(Data!$A$1,MATCH(($AI30),Data!$C:$C,0)-1,MATCH(Weekly!AP$9,Data!$2:$2,0)-1,2,COUNTIF(Data!$2:$2,Weekly!AP$9))))/AP$11</f>
      </c>
      <c r="AQ30" s="169">
        <f ca="1">(SUM(OFFSET(Data!$A$1,MATCH(($AI30),Data!$C:$C,0)-1,MATCH(Weekly!AQ$9,Data!$2:$2,0)-1,2,COUNTIF(Data!$2:$2,Weekly!AQ$9))))/AQ$11</f>
      </c>
      <c r="AR30" s="169">
        <f ca="1">(SUM(OFFSET(Data!$A$1,MATCH(($AI30),Data!$C:$C,0)-1,MATCH(Weekly!AR$9,Data!$2:$2,0)-1,2,COUNTIF(Data!$2:$2,Weekly!AR$9))))/AR$11</f>
      </c>
      <c r="AS30" s="169">
        <f ca="1">(SUM(OFFSET(Data!$A$1,MATCH(($AI30),Data!$C:$C,0)-1,MATCH(Weekly!AS$9,Data!$2:$2,0)-1,2,COUNTIF(Data!$2:$2,Weekly!AS$9))))/AS$11</f>
      </c>
      <c r="AT30" s="169">
        <f ca="1">(SUM(OFFSET(Data!$A$1,MATCH(($AI30),Data!$C:$C,0)-1,MATCH(Weekly!AT$9,Data!$2:$2,0)-1,2,COUNTIF(Data!$2:$2,Weekly!AT$9))))/AT$11</f>
      </c>
      <c r="AU30" s="169">
        <f ca="1">(SUM(OFFSET(Data!$A$1,MATCH(($AI30),Data!$C:$C,0)-1,MATCH(Weekly!AU$9,Data!$2:$2,0)-1,2,COUNTIF(Data!$2:$2,Weekly!AU$9))))/AU$11</f>
      </c>
      <c r="AV30" s="18"/>
      <c r="AW30" s="14">
        <f t="shared" ca="1" si="179"/>
      </c>
      <c r="AX30" s="14">
        <f t="shared" ca="1" si="180"/>
      </c>
      <c r="AY30" s="14">
        <f t="shared" ca="1" si="198"/>
      </c>
      <c r="AZ30" s="14">
        <f t="shared" ca="1" si="199"/>
      </c>
      <c r="BA30" s="14">
        <f t="shared" ca="1" si="200"/>
      </c>
      <c r="BB30" s="55"/>
      <c r="BC30" s="14">
        <f t="shared" ca="1" si="181"/>
      </c>
      <c r="BD30" s="14">
        <f ca="1">SUMPRODUCT(AP30:AS30,AP$27:AS$27)/SUM(AP$27:AS$27)</f>
      </c>
      <c r="BE30" s="122"/>
      <c r="BF30" s="122"/>
      <c r="BG30" s="16"/>
      <c r="BH30" s="9" t="s">
        <v>21</v>
      </c>
      <c r="BI30" s="9" t="s">
        <v>3</v>
      </c>
      <c r="BJ30" s="169">
        <f ca="1">(SUM(OFFSET(Data!$A$1,MATCH(($BH30&amp;$BI30),Data!$B:$B,0)-1,MATCH(Weekly!BJ$9,Data!$2:$2,0)-1,1,COUNTIF(Data!$2:$2,Weekly!BJ$9))))/BJ$27</f>
      </c>
      <c r="BK30" s="169">
        <f ca="1">(SUM(OFFSET(Data!$A$1,MATCH(($BH30&amp;$BI30),Data!$B:$B,0)-1,MATCH(Weekly!BK$9,Data!$2:$2,0)-1,1,COUNTIF(Data!$2:$2,Weekly!BK$9))))/BK$27</f>
      </c>
      <c r="BL30" s="169">
        <f ca="1">(SUM(OFFSET(Data!$A$1,MATCH(($BH30&amp;$BI30),Data!$B:$B,0)-1,MATCH(Weekly!BL$9,Data!$2:$2,0)-1,1,COUNTIF(Data!$2:$2,Weekly!BL$9))))/BL$27</f>
      </c>
      <c r="BM30" s="169">
        <f ca="1">(SUM(OFFSET(Data!$A$1,MATCH(($BH30&amp;$BI30),Data!$B:$B,0)-1,MATCH(Weekly!BM$9,Data!$2:$2,0)-1,1,COUNTIF(Data!$2:$2,Weekly!BM$9))))/BM$27</f>
      </c>
      <c r="BN30" s="169">
        <f ca="1">(SUM(OFFSET(Data!$A$1,MATCH(($BH30&amp;$BI30),Data!$B:$B,0)-1,MATCH(Weekly!BN$9,Data!$2:$2,0)-1,1,COUNTIF(Data!$2:$2,Weekly!BN$9))))/BN$27</f>
      </c>
      <c r="BO30" s="169">
        <f ca="1">(SUM(OFFSET(Data!$A$1,MATCH(($BH30&amp;$BI30),Data!$B:$B,0)-1,MATCH(Weekly!BO$9,Data!$2:$2,0)-1,1,COUNTIF(Data!$2:$2,Weekly!BO$9))))/BO$27</f>
      </c>
      <c r="BP30" s="169">
        <f ca="1">(SUM(OFFSET(Data!$A$1,MATCH(($BH30&amp;$BI30),Data!$B:$B,0)-1,MATCH(Weekly!BP$9,Data!$2:$2,0)-1,1,COUNTIF(Data!$2:$2,Weekly!BP$9))))/BP$27</f>
      </c>
      <c r="BQ30" s="169">
        <f ca="1">(SUM(OFFSET(Data!$A$1,MATCH(($BH30&amp;$BI30),Data!$B:$B,0)-1,MATCH(Weekly!BQ$9,Data!$2:$2,0)-1,1,COUNTIF(Data!$2:$2,Weekly!BQ$9))))/BQ$27</f>
      </c>
      <c r="BR30" s="169">
        <f ca="1">(SUM(OFFSET(Data!$A$1,MATCH(($BH30&amp;$BI30),Data!$B:$B,0)-1,MATCH(Weekly!BR$9,Data!$2:$2,0)-1,1,COUNTIF(Data!$2:$2,Weekly!BR$9))))/BR$27</f>
      </c>
      <c r="BS30" s="169">
        <f ca="1">(SUM(OFFSET(Data!$A$1,MATCH(($BH30&amp;$BI30),Data!$B:$B,0)-1,MATCH(Weekly!BS$9,Data!$2:$2,0)-1,1,COUNTIF(Data!$2:$2,Weekly!BS$9))))/BS$27</f>
      </c>
      <c r="BT30" s="169">
        <f ca="1">(SUM(OFFSET(Data!$A$1,MATCH(($BH30&amp;$BI30),Data!$B:$B,0)-1,MATCH(Weekly!BT$9,Data!$2:$2,0)-1,1,COUNTIF(Data!$2:$2,Weekly!BT$9))))/BT$27</f>
      </c>
      <c r="BU30" s="169">
        <f ca="1">(SUM(OFFSET(Data!$A$1,MATCH(($BH30&amp;$BI30),Data!$B:$B,0)-1,MATCH(Weekly!BU$9,Data!$2:$2,0)-1,1,COUNTIF(Data!$2:$2,Weekly!BU$9))))/BU$27</f>
      </c>
      <c r="BV30" s="17"/>
      <c r="BW30" s="14">
        <f t="shared" ca="1" si="182"/>
      </c>
      <c r="BX30" s="14">
        <f t="shared" ca="1" si="183"/>
      </c>
      <c r="BY30" s="14">
        <f t="shared" ca="1" si="201"/>
      </c>
      <c r="BZ30" s="14">
        <f t="shared" ca="1" si="202"/>
      </c>
      <c r="CA30" s="14">
        <f t="shared" ca="1" si="203"/>
      </c>
      <c r="CB30" s="55"/>
      <c r="CC30" s="14">
        <f t="shared" ca="1" si="185"/>
      </c>
      <c r="CD30" s="14">
        <f ca="1">SUMPRODUCT(BP30:BS30,BP$27:BS$27)/SUM(BP$27:BS$27)</f>
      </c>
      <c r="CE30" s="122"/>
      <c r="CF30" s="122"/>
      <c r="CG30" s="16"/>
      <c r="CH30" s="9" t="s">
        <v>21</v>
      </c>
      <c r="CI30" s="9" t="s">
        <v>4</v>
      </c>
      <c r="CJ30" s="169">
        <f ca="1">(SUM(OFFSET(Data!$A$1,MATCH(($CH30&amp;$CI30),Data!$B:$B,0)-1,MATCH(Weekly!CJ$9,Data!$2:$2,0)-1,1,COUNTIF(Data!$2:$2,Weekly!CJ$9))))/CJ$27</f>
      </c>
      <c r="CK30" s="169">
        <f ca="1">(SUM(OFFSET(Data!$A$1,MATCH(($CH30&amp;$CI30),Data!$B:$B,0)-1,MATCH(Weekly!CK$9,Data!$2:$2,0)-1,1,COUNTIF(Data!$2:$2,Weekly!CK$9))))/CK$27</f>
      </c>
      <c r="CL30" s="169">
        <f ca="1">(SUM(OFFSET(Data!$A$1,MATCH(($CH30&amp;$CI30),Data!$B:$B,0)-1,MATCH(Weekly!CL$9,Data!$2:$2,0)-1,1,COUNTIF(Data!$2:$2,Weekly!CL$9))))/CL$27</f>
      </c>
      <c r="CM30" s="169">
        <f ca="1">(SUM(OFFSET(Data!$A$1,MATCH(($CH30&amp;$CI30),Data!$B:$B,0)-1,MATCH(Weekly!CM$9,Data!$2:$2,0)-1,1,COUNTIF(Data!$2:$2,Weekly!CM$9))))/CM$27</f>
      </c>
      <c r="CN30" s="169">
        <f ca="1">(SUM(OFFSET(Data!$A$1,MATCH(($CH30&amp;$CI30),Data!$B:$B,0)-1,MATCH(Weekly!CN$9,Data!$2:$2,0)-1,1,COUNTIF(Data!$2:$2,Weekly!CN$9))))/CN$27</f>
      </c>
      <c r="CO30" s="169">
        <f ca="1">(SUM(OFFSET(Data!$A$1,MATCH(($CH30&amp;$CI30),Data!$B:$B,0)-1,MATCH(Weekly!CO$9,Data!$2:$2,0)-1,1,COUNTIF(Data!$2:$2,Weekly!CO$9))))/CO$27</f>
      </c>
      <c r="CP30" s="169">
        <f ca="1">(SUM(OFFSET(Data!$A$1,MATCH(($CH30&amp;$CI30),Data!$B:$B,0)-1,MATCH(Weekly!CP$9,Data!$2:$2,0)-1,1,COUNTIF(Data!$2:$2,Weekly!CP$9))))/CP$27</f>
      </c>
      <c r="CQ30" s="169">
        <f ca="1">(SUM(OFFSET(Data!$A$1,MATCH(($CH30&amp;$CI30),Data!$B:$B,0)-1,MATCH(Weekly!CQ$9,Data!$2:$2,0)-1,1,COUNTIF(Data!$2:$2,Weekly!CQ$9))))/CQ$27</f>
      </c>
      <c r="CR30" s="169">
        <f ca="1">(SUM(OFFSET(Data!$A$1,MATCH(($CH30&amp;$CI30),Data!$B:$B,0)-1,MATCH(Weekly!CR$9,Data!$2:$2,0)-1,1,COUNTIF(Data!$2:$2,Weekly!CR$9))))/CR$27</f>
      </c>
      <c r="CS30" s="169">
        <f ca="1">(SUM(OFFSET(Data!$A$1,MATCH(($CH30&amp;$CI30),Data!$B:$B,0)-1,MATCH(Weekly!CS$9,Data!$2:$2,0)-1,1,COUNTIF(Data!$2:$2,Weekly!CS$9))))/CS$27</f>
      </c>
      <c r="CT30" s="169">
        <f ca="1">(SUM(OFFSET(Data!$A$1,MATCH(($CH30&amp;$CI30),Data!$B:$B,0)-1,MATCH(Weekly!CT$9,Data!$2:$2,0)-1,1,COUNTIF(Data!$2:$2,Weekly!CT$9))))/CT$27</f>
      </c>
      <c r="CU30" s="169">
        <f ca="1">(SUM(OFFSET(Data!$A$1,MATCH(($CH30&amp;$CI30),Data!$B:$B,0)-1,MATCH(Weekly!CU$9,Data!$2:$2,0)-1,1,COUNTIF(Data!$2:$2,Weekly!CU$9))))/CU$27</f>
      </c>
      <c r="CW30" s="14">
        <f t="shared" ca="1" si="186"/>
      </c>
      <c r="CX30" s="14">
        <f t="shared" ca="1" si="187"/>
      </c>
      <c r="CY30" s="14">
        <f t="shared" ca="1" si="204"/>
      </c>
      <c r="CZ30" s="14">
        <f t="shared" ca="1" si="205"/>
      </c>
      <c r="DA30" s="14">
        <f t="shared" ca="1" si="206"/>
      </c>
      <c r="DB30" s="55"/>
      <c r="DC30" s="14">
        <f t="shared" ca="1" si="207"/>
      </c>
      <c r="DD30" s="14">
        <f ca="1">SUMPRODUCT(CP30:CS30,CP$27:CS$27)/SUM(CP$27:CS$27)</f>
      </c>
      <c r="DE30" s="15"/>
    </row>
    <row r="31" spans="1:109" x14ac:dyDescent="0.25">
      <c r="C31" s="5"/>
      <c r="D31" s="74" t="s">
        <v>339</v>
      </c>
      <c r="E31" s="67" t="str">
        <f ca="1">VLOOKUP($D31,'Metric Nature'!$C:$D,2,0)&amp;IF(($F31&lt;(BA31)),"Below",IF(($F31&gt;(AZ31)),"Above","Within"))</f>
      </c>
      <c r="F31" s="69">
        <f t="shared" ca="1" si="154"/>
      </c>
      <c r="G31" s="69">
        <f t="shared" ca="1" si="155"/>
      </c>
      <c r="H31" s="98">
        <f t="shared" ca="1" si="189"/>
      </c>
      <c r="I31" s="69">
        <f t="shared" ca="1" si="190"/>
      </c>
      <c r="J31" s="69">
        <f t="shared" ca="1" si="191"/>
      </c>
      <c r="K31" s="63">
        <f t="shared" ca="1" si="170"/>
      </c>
      <c r="L31" s="70"/>
      <c r="M31" s="67" t="str">
        <f ca="1">VLOOKUP($D31,'Metric Nature'!$C:$D,2,0)&amp;IF(($N31&lt;(CA31)),"Below",IF(($N31&gt;(BZ31)),"Above","Within"))</f>
      </c>
      <c r="N31" s="69">
        <f t="shared" ca="1" si="156"/>
      </c>
      <c r="O31" s="69">
        <f t="shared" ca="1" si="157"/>
      </c>
      <c r="P31" s="98">
        <f t="shared" ca="1" si="192"/>
      </c>
      <c r="Q31" s="69">
        <f t="shared" ca="1" si="193"/>
      </c>
      <c r="R31" s="71">
        <f t="shared" ca="1" si="194"/>
      </c>
      <c r="S31" s="63">
        <f t="shared" ca="1" si="174"/>
      </c>
      <c r="T31" s="70"/>
      <c r="U31" s="67" t="str">
        <f ca="1">VLOOKUP($D31,'Metric Nature'!$C:$D,2,0)&amp;IF(($V31&lt;(DA31)),"Below",IF(($V31&gt;(CZ31)),"Above","Within"))</f>
      </c>
      <c r="V31" s="69">
        <f t="shared" ca="1" si="158"/>
      </c>
      <c r="W31" s="69">
        <f t="shared" ca="1" si="159"/>
      </c>
      <c r="X31" s="93">
        <f t="shared" ca="1" si="195"/>
      </c>
      <c r="Y31" s="69">
        <f t="shared" ca="1" si="196"/>
      </c>
      <c r="Z31" s="93">
        <f t="shared" ca="1" si="197"/>
      </c>
      <c r="AA31" s="63">
        <f t="shared" ca="1" si="178"/>
      </c>
      <c r="AB31" s="70"/>
      <c r="AC31" s="60" t="s">
        <v>340</v>
      </c>
      <c r="AI31" s="9" t="s">
        <v>22</v>
      </c>
      <c r="AJ31" s="169">
        <f ca="1">(SUM(OFFSET(Data!$A$1,MATCH(($AI31),Data!$C:$C,0)-1,MATCH(Weekly!AJ$9,Data!$2:$2,0)-1,2,COUNTIF(Data!$2:$2,Weekly!AJ$9))))/AJ$11</f>
      </c>
      <c r="AK31" s="169">
        <f ca="1">(SUM(OFFSET(Data!$A$1,MATCH(($AI31),Data!$C:$C,0)-1,MATCH(Weekly!AK$9,Data!$2:$2,0)-1,2,COUNTIF(Data!$2:$2,Weekly!AK$9))))/AK$11</f>
      </c>
      <c r="AL31" s="169">
        <f ca="1">(SUM(OFFSET(Data!$A$1,MATCH(($AI31),Data!$C:$C,0)-1,MATCH(Weekly!AL$9,Data!$2:$2,0)-1,2,COUNTIF(Data!$2:$2,Weekly!AL$9))))/AL$11</f>
      </c>
      <c r="AM31" s="169">
        <f ca="1">(SUM(OFFSET(Data!$A$1,MATCH(($AI31),Data!$C:$C,0)-1,MATCH(Weekly!AM$9,Data!$2:$2,0)-1,2,COUNTIF(Data!$2:$2,Weekly!AM$9))))/AM$11</f>
      </c>
      <c r="AN31" s="169">
        <f ca="1">(SUM(OFFSET(Data!$A$1,MATCH(($AI31),Data!$C:$C,0)-1,MATCH(Weekly!AN$9,Data!$2:$2,0)-1,2,COUNTIF(Data!$2:$2,Weekly!AN$9))))/AN$11</f>
      </c>
      <c r="AO31" s="169">
        <f ca="1">(SUM(OFFSET(Data!$A$1,MATCH(($AI31),Data!$C:$C,0)-1,MATCH(Weekly!AO$9,Data!$2:$2,0)-1,2,COUNTIF(Data!$2:$2,Weekly!AO$9))))/AO$11</f>
      </c>
      <c r="AP31" s="169">
        <f ca="1">(SUM(OFFSET(Data!$A$1,MATCH(($AI31),Data!$C:$C,0)-1,MATCH(Weekly!AP$9,Data!$2:$2,0)-1,2,COUNTIF(Data!$2:$2,Weekly!AP$9))))/AP$11</f>
      </c>
      <c r="AQ31" s="169">
        <f ca="1">(SUM(OFFSET(Data!$A$1,MATCH(($AI31),Data!$C:$C,0)-1,MATCH(Weekly!AQ$9,Data!$2:$2,0)-1,2,COUNTIF(Data!$2:$2,Weekly!AQ$9))))/AQ$11</f>
      </c>
      <c r="AR31" s="169">
        <f ca="1">(SUM(OFFSET(Data!$A$1,MATCH(($AI31),Data!$C:$C,0)-1,MATCH(Weekly!AR$9,Data!$2:$2,0)-1,2,COUNTIF(Data!$2:$2,Weekly!AR$9))))/AR$11</f>
      </c>
      <c r="AS31" s="169">
        <f ca="1">(SUM(OFFSET(Data!$A$1,MATCH(($AI31),Data!$C:$C,0)-1,MATCH(Weekly!AS$9,Data!$2:$2,0)-1,2,COUNTIF(Data!$2:$2,Weekly!AS$9))))/AS$11</f>
      </c>
      <c r="AT31" s="169">
        <f ca="1">(SUM(OFFSET(Data!$A$1,MATCH(($AI31),Data!$C:$C,0)-1,MATCH(Weekly!AT$9,Data!$2:$2,0)-1,2,COUNTIF(Data!$2:$2,Weekly!AT$9))))/AT$11</f>
      </c>
      <c r="AU31" s="169">
        <f ca="1">(SUM(OFFSET(Data!$A$1,MATCH(($AI31),Data!$C:$C,0)-1,MATCH(Weekly!AU$9,Data!$2:$2,0)-1,2,COUNTIF(Data!$2:$2,Weekly!AU$9))))/AU$11</f>
      </c>
      <c r="AV31" s="18"/>
      <c r="AW31" s="14">
        <f t="shared" ca="1" si="179"/>
      </c>
      <c r="AX31" s="14">
        <f t="shared" ca="1" si="180"/>
      </c>
      <c r="AY31" s="14">
        <f t="shared" ca="1" si="198"/>
      </c>
      <c r="AZ31" s="14">
        <f t="shared" ca="1" si="199"/>
      </c>
      <c r="BA31" s="14">
        <f t="shared" ca="1" si="200"/>
      </c>
      <c r="BB31" s="55"/>
      <c r="BC31" s="14">
        <f t="shared" ca="1" si="181"/>
      </c>
      <c r="BD31" s="14">
        <f t="shared" ref="BD31:BD33" ca="1" si="208">SUMPRODUCT(AP31:AS31,AP$27:AS$27)/SUM(AP$27:AS$27)</f>
      </c>
      <c r="BE31" s="122"/>
      <c r="BF31" s="122"/>
      <c r="BG31" s="16"/>
      <c r="BH31" s="9" t="s">
        <v>22</v>
      </c>
      <c r="BI31" s="9" t="s">
        <v>3</v>
      </c>
      <c r="BJ31" s="169">
        <f ca="1">(SUM(OFFSET(Data!$A$1,MATCH(($BH31&amp;$BI31),Data!$B:$B,0)-1,MATCH(Weekly!BJ$9,Data!$2:$2,0)-1,1,COUNTIF(Data!$2:$2,Weekly!BJ$9))))/BJ$27</f>
      </c>
      <c r="BK31" s="169">
        <f ca="1">(SUM(OFFSET(Data!$A$1,MATCH(($BH31&amp;$BI31),Data!$B:$B,0)-1,MATCH(Weekly!BK$9,Data!$2:$2,0)-1,1,COUNTIF(Data!$2:$2,Weekly!BK$9))))/BK$27</f>
      </c>
      <c r="BL31" s="169">
        <f ca="1">(SUM(OFFSET(Data!$A$1,MATCH(($BH31&amp;$BI31),Data!$B:$B,0)-1,MATCH(Weekly!BL$9,Data!$2:$2,0)-1,1,COUNTIF(Data!$2:$2,Weekly!BL$9))))/BL$27</f>
      </c>
      <c r="BM31" s="169">
        <f ca="1">(SUM(OFFSET(Data!$A$1,MATCH(($BH31&amp;$BI31),Data!$B:$B,0)-1,MATCH(Weekly!BM$9,Data!$2:$2,0)-1,1,COUNTIF(Data!$2:$2,Weekly!BM$9))))/BM$27</f>
      </c>
      <c r="BN31" s="169">
        <f ca="1">(SUM(OFFSET(Data!$A$1,MATCH(($BH31&amp;$BI31),Data!$B:$B,0)-1,MATCH(Weekly!BN$9,Data!$2:$2,0)-1,1,COUNTIF(Data!$2:$2,Weekly!BN$9))))/BN$27</f>
      </c>
      <c r="BO31" s="169">
        <f ca="1">(SUM(OFFSET(Data!$A$1,MATCH(($BH31&amp;$BI31),Data!$B:$B,0)-1,MATCH(Weekly!BO$9,Data!$2:$2,0)-1,1,COUNTIF(Data!$2:$2,Weekly!BO$9))))/BO$27</f>
      </c>
      <c r="BP31" s="169">
        <f ca="1">(SUM(OFFSET(Data!$A$1,MATCH(($BH31&amp;$BI31),Data!$B:$B,0)-1,MATCH(Weekly!BP$9,Data!$2:$2,0)-1,1,COUNTIF(Data!$2:$2,Weekly!BP$9))))/BP$27</f>
      </c>
      <c r="BQ31" s="169">
        <f ca="1">(SUM(OFFSET(Data!$A$1,MATCH(($BH31&amp;$BI31),Data!$B:$B,0)-1,MATCH(Weekly!BQ$9,Data!$2:$2,0)-1,1,COUNTIF(Data!$2:$2,Weekly!BQ$9))))/BQ$27</f>
      </c>
      <c r="BR31" s="169">
        <f ca="1">(SUM(OFFSET(Data!$A$1,MATCH(($BH31&amp;$BI31),Data!$B:$B,0)-1,MATCH(Weekly!BR$9,Data!$2:$2,0)-1,1,COUNTIF(Data!$2:$2,Weekly!BR$9))))/BR$27</f>
      </c>
      <c r="BS31" s="169">
        <f ca="1">(SUM(OFFSET(Data!$A$1,MATCH(($BH31&amp;$BI31),Data!$B:$B,0)-1,MATCH(Weekly!BS$9,Data!$2:$2,0)-1,1,COUNTIF(Data!$2:$2,Weekly!BS$9))))/BS$27</f>
      </c>
      <c r="BT31" s="169">
        <f ca="1">(SUM(OFFSET(Data!$A$1,MATCH(($BH31&amp;$BI31),Data!$B:$B,0)-1,MATCH(Weekly!BT$9,Data!$2:$2,0)-1,1,COUNTIF(Data!$2:$2,Weekly!BT$9))))/BT$27</f>
      </c>
      <c r="BU31" s="169">
        <f ca="1">(SUM(OFFSET(Data!$A$1,MATCH(($BH31&amp;$BI31),Data!$B:$B,0)-1,MATCH(Weekly!BU$9,Data!$2:$2,0)-1,1,COUNTIF(Data!$2:$2,Weekly!BU$9))))/BU$27</f>
      </c>
      <c r="BV31" s="17"/>
      <c r="BW31" s="14">
        <f t="shared" ca="1" si="182"/>
      </c>
      <c r="BX31" s="14">
        <f t="shared" ca="1" si="183"/>
      </c>
      <c r="BY31" s="14">
        <f t="shared" ca="1" si="201"/>
      </c>
      <c r="BZ31" s="14">
        <f t="shared" ca="1" si="202"/>
      </c>
      <c r="CA31" s="14">
        <f t="shared" ca="1" si="203"/>
      </c>
      <c r="CB31" s="55"/>
      <c r="CC31" s="14">
        <f t="shared" ca="1" si="185"/>
      </c>
      <c r="CD31" s="14">
        <f t="shared" ref="CD31:CD33" ca="1" si="209">SUMPRODUCT(BP31:BS31,BP$27:BS$27)/SUM(BP$27:BS$27)</f>
      </c>
      <c r="CE31" s="122"/>
      <c r="CF31" s="122"/>
      <c r="CG31" s="16"/>
      <c r="CH31" s="9" t="s">
        <v>22</v>
      </c>
      <c r="CI31" s="9" t="s">
        <v>4</v>
      </c>
      <c r="CJ31" s="169">
        <f ca="1">(SUM(OFFSET(Data!$A$1,MATCH(($CH31&amp;$CI31),Data!$B:$B,0)-1,MATCH(Weekly!CJ$9,Data!$2:$2,0)-1,1,COUNTIF(Data!$2:$2,Weekly!CJ$9))))/CJ$27</f>
      </c>
      <c r="CK31" s="169">
        <f ca="1">(SUM(OFFSET(Data!$A$1,MATCH(($CH31&amp;$CI31),Data!$B:$B,0)-1,MATCH(Weekly!CK$9,Data!$2:$2,0)-1,1,COUNTIF(Data!$2:$2,Weekly!CK$9))))/CK$27</f>
      </c>
      <c r="CL31" s="169">
        <f ca="1">(SUM(OFFSET(Data!$A$1,MATCH(($CH31&amp;$CI31),Data!$B:$B,0)-1,MATCH(Weekly!CL$9,Data!$2:$2,0)-1,1,COUNTIF(Data!$2:$2,Weekly!CL$9))))/CL$27</f>
      </c>
      <c r="CM31" s="169">
        <f ca="1">(SUM(OFFSET(Data!$A$1,MATCH(($CH31&amp;$CI31),Data!$B:$B,0)-1,MATCH(Weekly!CM$9,Data!$2:$2,0)-1,1,COUNTIF(Data!$2:$2,Weekly!CM$9))))/CM$27</f>
      </c>
      <c r="CN31" s="169">
        <f ca="1">(SUM(OFFSET(Data!$A$1,MATCH(($CH31&amp;$CI31),Data!$B:$B,0)-1,MATCH(Weekly!CN$9,Data!$2:$2,0)-1,1,COUNTIF(Data!$2:$2,Weekly!CN$9))))/CN$27</f>
      </c>
      <c r="CO31" s="169">
        <f ca="1">(SUM(OFFSET(Data!$A$1,MATCH(($CH31&amp;$CI31),Data!$B:$B,0)-1,MATCH(Weekly!CO$9,Data!$2:$2,0)-1,1,COUNTIF(Data!$2:$2,Weekly!CO$9))))/CO$27</f>
      </c>
      <c r="CP31" s="169">
        <f ca="1">(SUM(OFFSET(Data!$A$1,MATCH(($CH31&amp;$CI31),Data!$B:$B,0)-1,MATCH(Weekly!CP$9,Data!$2:$2,0)-1,1,COUNTIF(Data!$2:$2,Weekly!CP$9))))/CP$27</f>
      </c>
      <c r="CQ31" s="169">
        <f ca="1">(SUM(OFFSET(Data!$A$1,MATCH(($CH31&amp;$CI31),Data!$B:$B,0)-1,MATCH(Weekly!CQ$9,Data!$2:$2,0)-1,1,COUNTIF(Data!$2:$2,Weekly!CQ$9))))/CQ$27</f>
      </c>
      <c r="CR31" s="169">
        <f ca="1">(SUM(OFFSET(Data!$A$1,MATCH(($CH31&amp;$CI31),Data!$B:$B,0)-1,MATCH(Weekly!CR$9,Data!$2:$2,0)-1,1,COUNTIF(Data!$2:$2,Weekly!CR$9))))/CR$27</f>
      </c>
      <c r="CS31" s="169">
        <f ca="1">(SUM(OFFSET(Data!$A$1,MATCH(($CH31&amp;$CI31),Data!$B:$B,0)-1,MATCH(Weekly!CS$9,Data!$2:$2,0)-1,1,COUNTIF(Data!$2:$2,Weekly!CS$9))))/CS$27</f>
      </c>
      <c r="CT31" s="169">
        <f ca="1">(SUM(OFFSET(Data!$A$1,MATCH(($CH31&amp;$CI31),Data!$B:$B,0)-1,MATCH(Weekly!CT$9,Data!$2:$2,0)-1,1,COUNTIF(Data!$2:$2,Weekly!CT$9))))/CT$27</f>
      </c>
      <c r="CU31" s="169">
        <f ca="1">(SUM(OFFSET(Data!$A$1,MATCH(($CH31&amp;$CI31),Data!$B:$B,0)-1,MATCH(Weekly!CU$9,Data!$2:$2,0)-1,1,COUNTIF(Data!$2:$2,Weekly!CU$9))))/CU$27</f>
      </c>
      <c r="CW31" s="14">
        <f t="shared" ca="1" si="186"/>
      </c>
      <c r="CX31" s="14">
        <f t="shared" ca="1" si="187"/>
      </c>
      <c r="CY31" s="14">
        <f t="shared" ca="1" si="204"/>
      </c>
      <c r="CZ31" s="14">
        <f t="shared" ca="1" si="205"/>
      </c>
      <c r="DA31" s="14">
        <f t="shared" ca="1" si="206"/>
      </c>
      <c r="DB31" s="55"/>
      <c r="DC31" s="14">
        <f t="shared" ca="1" si="207"/>
      </c>
      <c r="DD31" s="14">
        <f t="shared" ref="DD31:DD33" ca="1" si="210">SUMPRODUCT(CP31:CS31,CP$27:CS$27)/SUM(CP$27:CS$27)</f>
      </c>
      <c r="DE31" s="15"/>
    </row>
    <row r="32" spans="1:109" x14ac:dyDescent="0.25">
      <c r="C32" s="5"/>
      <c r="D32" s="74" t="s">
        <v>343</v>
      </c>
      <c r="E32" s="67" t="str">
        <f ca="1">VLOOKUP($D32,'Metric Nature'!$C:$D,2,0)&amp;IF(($F32&lt;(BA32)),"Below",IF(($F32&gt;(AZ32)),"Above","Within"))</f>
      </c>
      <c r="F32" s="69">
        <f t="shared" ca="1" si="154"/>
      </c>
      <c r="G32" s="69">
        <f t="shared" ca="1" si="155"/>
      </c>
      <c r="H32" s="98">
        <f t="shared" ca="1" si="189"/>
      </c>
      <c r="I32" s="69">
        <f t="shared" ca="1" si="190"/>
      </c>
      <c r="J32" s="69">
        <f t="shared" ca="1" si="191"/>
      </c>
      <c r="K32" s="63">
        <f t="shared" ca="1" si="170"/>
      </c>
      <c r="L32" s="70"/>
      <c r="M32" s="67" t="str">
        <f ca="1">VLOOKUP($D32,'Metric Nature'!$C:$D,2,0)&amp;IF(($N32&lt;(CA32)),"Below",IF(($N32&gt;(BZ32)),"Above","Within"))</f>
      </c>
      <c r="N32" s="69">
        <f t="shared" ca="1" si="156"/>
      </c>
      <c r="O32" s="69">
        <f t="shared" ca="1" si="157"/>
      </c>
      <c r="P32" s="98">
        <f t="shared" ca="1" si="192"/>
      </c>
      <c r="Q32" s="69">
        <f t="shared" ca="1" si="193"/>
      </c>
      <c r="R32" s="71">
        <f t="shared" ca="1" si="194"/>
      </c>
      <c r="S32" s="63">
        <f t="shared" ca="1" si="174"/>
      </c>
      <c r="T32" s="70"/>
      <c r="U32" s="67" t="str">
        <f ca="1">VLOOKUP($D32,'Metric Nature'!$C:$D,2,0)&amp;IF(($V32&lt;(DA32)),"Below",IF(($V32&gt;(CZ32)),"Above","Within"))</f>
      </c>
      <c r="V32" s="69">
        <f t="shared" ca="1" si="158"/>
      </c>
      <c r="W32" s="69">
        <f t="shared" ca="1" si="159"/>
      </c>
      <c r="X32" s="93">
        <f t="shared" ca="1" si="195"/>
      </c>
      <c r="Y32" s="69">
        <f t="shared" ca="1" si="196"/>
      </c>
      <c r="Z32" s="93">
        <f t="shared" ca="1" si="197"/>
      </c>
      <c r="AA32" s="63">
        <f t="shared" ca="1" si="178"/>
      </c>
      <c r="AB32" s="70"/>
      <c r="AC32" s="60" t="s">
        <v>344</v>
      </c>
      <c r="AI32" s="9" t="s">
        <v>23</v>
      </c>
      <c r="AJ32" s="169">
        <f ca="1">(SUM(OFFSET(Data!$A$1,MATCH(($AI32),Data!$C:$C,0)-1,MATCH(Weekly!AJ$9,Data!$2:$2,0)-1,2,COUNTIF(Data!$2:$2,Weekly!AJ$9))))/AJ$11</f>
      </c>
      <c r="AK32" s="169">
        <f ca="1">(SUM(OFFSET(Data!$A$1,MATCH(($AI32),Data!$C:$C,0)-1,MATCH(Weekly!AK$9,Data!$2:$2,0)-1,2,COUNTIF(Data!$2:$2,Weekly!AK$9))))/AK$11</f>
      </c>
      <c r="AL32" s="169">
        <f ca="1">(SUM(OFFSET(Data!$A$1,MATCH(($AI32),Data!$C:$C,0)-1,MATCH(Weekly!AL$9,Data!$2:$2,0)-1,2,COUNTIF(Data!$2:$2,Weekly!AL$9))))/AL$11</f>
      </c>
      <c r="AM32" s="169">
        <f ca="1">(SUM(OFFSET(Data!$A$1,MATCH(($AI32),Data!$C:$C,0)-1,MATCH(Weekly!AM$9,Data!$2:$2,0)-1,2,COUNTIF(Data!$2:$2,Weekly!AM$9))))/AM$11</f>
      </c>
      <c r="AN32" s="169">
        <f ca="1">(SUM(OFFSET(Data!$A$1,MATCH(($AI32),Data!$C:$C,0)-1,MATCH(Weekly!AN$9,Data!$2:$2,0)-1,2,COUNTIF(Data!$2:$2,Weekly!AN$9))))/AN$11</f>
      </c>
      <c r="AO32" s="169">
        <f ca="1">(SUM(OFFSET(Data!$A$1,MATCH(($AI32),Data!$C:$C,0)-1,MATCH(Weekly!AO$9,Data!$2:$2,0)-1,2,COUNTIF(Data!$2:$2,Weekly!AO$9))))/AO$11</f>
      </c>
      <c r="AP32" s="169">
        <f ca="1">(SUM(OFFSET(Data!$A$1,MATCH(($AI32),Data!$C:$C,0)-1,MATCH(Weekly!AP$9,Data!$2:$2,0)-1,2,COUNTIF(Data!$2:$2,Weekly!AP$9))))/AP$11</f>
      </c>
      <c r="AQ32" s="169">
        <f ca="1">(SUM(OFFSET(Data!$A$1,MATCH(($AI32),Data!$C:$C,0)-1,MATCH(Weekly!AQ$9,Data!$2:$2,0)-1,2,COUNTIF(Data!$2:$2,Weekly!AQ$9))))/AQ$11</f>
      </c>
      <c r="AR32" s="169">
        <f ca="1">(SUM(OFFSET(Data!$A$1,MATCH(($AI32),Data!$C:$C,0)-1,MATCH(Weekly!AR$9,Data!$2:$2,0)-1,2,COUNTIF(Data!$2:$2,Weekly!AR$9))))/AR$11</f>
      </c>
      <c r="AS32" s="169">
        <f ca="1">(SUM(OFFSET(Data!$A$1,MATCH(($AI32),Data!$C:$C,0)-1,MATCH(Weekly!AS$9,Data!$2:$2,0)-1,2,COUNTIF(Data!$2:$2,Weekly!AS$9))))/AS$11</f>
      </c>
      <c r="AT32" s="169">
        <f ca="1">(SUM(OFFSET(Data!$A$1,MATCH(($AI32),Data!$C:$C,0)-1,MATCH(Weekly!AT$9,Data!$2:$2,0)-1,2,COUNTIF(Data!$2:$2,Weekly!AT$9))))/AT$11</f>
      </c>
      <c r="AU32" s="169">
        <f ca="1">(SUM(OFFSET(Data!$A$1,MATCH(($AI32),Data!$C:$C,0)-1,MATCH(Weekly!AU$9,Data!$2:$2,0)-1,2,COUNTIF(Data!$2:$2,Weekly!AU$9))))/AU$11</f>
      </c>
      <c r="AV32" s="18"/>
      <c r="AW32" s="14">
        <f t="shared" ca="1" si="179"/>
      </c>
      <c r="AX32" s="14">
        <f t="shared" ca="1" si="180"/>
      </c>
      <c r="AY32" s="14">
        <f t="shared" ca="1" si="198"/>
      </c>
      <c r="AZ32" s="14">
        <f t="shared" ca="1" si="199"/>
      </c>
      <c r="BA32" s="14">
        <f t="shared" ca="1" si="200"/>
      </c>
      <c r="BB32" s="55"/>
      <c r="BC32" s="14">
        <f t="shared" ca="1" si="181"/>
      </c>
      <c r="BD32" s="14">
        <f t="shared" ca="1" si="208"/>
      </c>
      <c r="BE32" s="122"/>
      <c r="BF32" s="122"/>
      <c r="BG32" s="16"/>
      <c r="BH32" s="9" t="s">
        <v>23</v>
      </c>
      <c r="BI32" s="9" t="s">
        <v>3</v>
      </c>
      <c r="BJ32" s="169">
        <f ca="1">(SUM(OFFSET(Data!$A$1,MATCH(($BH32&amp;$BI32),Data!$B:$B,0)-1,MATCH(Weekly!BJ$9,Data!$2:$2,0)-1,1,COUNTIF(Data!$2:$2,Weekly!BJ$9))))/BJ$27</f>
      </c>
      <c r="BK32" s="169">
        <f ca="1">(SUM(OFFSET(Data!$A$1,MATCH(($BH32&amp;$BI32),Data!$B:$B,0)-1,MATCH(Weekly!BK$9,Data!$2:$2,0)-1,1,COUNTIF(Data!$2:$2,Weekly!BK$9))))/BK$27</f>
      </c>
      <c r="BL32" s="169">
        <f ca="1">(SUM(OFFSET(Data!$A$1,MATCH(($BH32&amp;$BI32),Data!$B:$B,0)-1,MATCH(Weekly!BL$9,Data!$2:$2,0)-1,1,COUNTIF(Data!$2:$2,Weekly!BL$9))))/BL$27</f>
      </c>
      <c r="BM32" s="169">
        <f ca="1">(SUM(OFFSET(Data!$A$1,MATCH(($BH32&amp;$BI32),Data!$B:$B,0)-1,MATCH(Weekly!BM$9,Data!$2:$2,0)-1,1,COUNTIF(Data!$2:$2,Weekly!BM$9))))/BM$27</f>
      </c>
      <c r="BN32" s="169">
        <f ca="1">(SUM(OFFSET(Data!$A$1,MATCH(($BH32&amp;$BI32),Data!$B:$B,0)-1,MATCH(Weekly!BN$9,Data!$2:$2,0)-1,1,COUNTIF(Data!$2:$2,Weekly!BN$9))))/BN$27</f>
      </c>
      <c r="BO32" s="169">
        <f ca="1">(SUM(OFFSET(Data!$A$1,MATCH(($BH32&amp;$BI32),Data!$B:$B,0)-1,MATCH(Weekly!BO$9,Data!$2:$2,0)-1,1,COUNTIF(Data!$2:$2,Weekly!BO$9))))/BO$27</f>
      </c>
      <c r="BP32" s="169">
        <f ca="1">(SUM(OFFSET(Data!$A$1,MATCH(($BH32&amp;$BI32),Data!$B:$B,0)-1,MATCH(Weekly!BP$9,Data!$2:$2,0)-1,1,COUNTIF(Data!$2:$2,Weekly!BP$9))))/BP$27</f>
      </c>
      <c r="BQ32" s="169">
        <f ca="1">(SUM(OFFSET(Data!$A$1,MATCH(($BH32&amp;$BI32),Data!$B:$B,0)-1,MATCH(Weekly!BQ$9,Data!$2:$2,0)-1,1,COUNTIF(Data!$2:$2,Weekly!BQ$9))))/BQ$27</f>
      </c>
      <c r="BR32" s="169">
        <f ca="1">(SUM(OFFSET(Data!$A$1,MATCH(($BH32&amp;$BI32),Data!$B:$B,0)-1,MATCH(Weekly!BR$9,Data!$2:$2,0)-1,1,COUNTIF(Data!$2:$2,Weekly!BR$9))))/BR$27</f>
      </c>
      <c r="BS32" s="169">
        <f ca="1">(SUM(OFFSET(Data!$A$1,MATCH(($BH32&amp;$BI32),Data!$B:$B,0)-1,MATCH(Weekly!BS$9,Data!$2:$2,0)-1,1,COUNTIF(Data!$2:$2,Weekly!BS$9))))/BS$27</f>
      </c>
      <c r="BT32" s="169">
        <f ca="1">(SUM(OFFSET(Data!$A$1,MATCH(($BH32&amp;$BI32),Data!$B:$B,0)-1,MATCH(Weekly!BT$9,Data!$2:$2,0)-1,1,COUNTIF(Data!$2:$2,Weekly!BT$9))))/BT$27</f>
      </c>
      <c r="BU32" s="169">
        <f ca="1">(SUM(OFFSET(Data!$A$1,MATCH(($BH32&amp;$BI32),Data!$B:$B,0)-1,MATCH(Weekly!BU$9,Data!$2:$2,0)-1,1,COUNTIF(Data!$2:$2,Weekly!BU$9))))/BU$27</f>
      </c>
      <c r="BV32" s="17"/>
      <c r="BW32" s="14">
        <f t="shared" ca="1" si="182"/>
      </c>
      <c r="BX32" s="14">
        <f t="shared" ca="1" si="183"/>
      </c>
      <c r="BY32" s="14">
        <f t="shared" ca="1" si="201"/>
      </c>
      <c r="BZ32" s="14">
        <f t="shared" ca="1" si="202"/>
      </c>
      <c r="CA32" s="14">
        <f t="shared" ca="1" si="203"/>
      </c>
      <c r="CB32" s="55"/>
      <c r="CC32" s="14">
        <f t="shared" ca="1" si="185"/>
      </c>
      <c r="CD32" s="14">
        <f t="shared" ca="1" si="209"/>
      </c>
      <c r="CE32" s="122"/>
      <c r="CF32" s="122"/>
      <c r="CG32" s="16"/>
      <c r="CH32" s="9" t="s">
        <v>23</v>
      </c>
      <c r="CI32" s="9" t="s">
        <v>4</v>
      </c>
      <c r="CJ32" s="169">
        <f ca="1">(SUM(OFFSET(Data!$A$1,MATCH(($CH32&amp;$CI32),Data!$B:$B,0)-1,MATCH(Weekly!CJ$9,Data!$2:$2,0)-1,1,COUNTIF(Data!$2:$2,Weekly!CJ$9))))/CJ$27</f>
      </c>
      <c r="CK32" s="169">
        <f ca="1">(SUM(OFFSET(Data!$A$1,MATCH(($CH32&amp;$CI32),Data!$B:$B,0)-1,MATCH(Weekly!CK$9,Data!$2:$2,0)-1,1,COUNTIF(Data!$2:$2,Weekly!CK$9))))/CK$27</f>
      </c>
      <c r="CL32" s="169">
        <f ca="1">(SUM(OFFSET(Data!$A$1,MATCH(($CH32&amp;$CI32),Data!$B:$B,0)-1,MATCH(Weekly!CL$9,Data!$2:$2,0)-1,1,COUNTIF(Data!$2:$2,Weekly!CL$9))))/CL$27</f>
      </c>
      <c r="CM32" s="169">
        <f ca="1">(SUM(OFFSET(Data!$A$1,MATCH(($CH32&amp;$CI32),Data!$B:$B,0)-1,MATCH(Weekly!CM$9,Data!$2:$2,0)-1,1,COUNTIF(Data!$2:$2,Weekly!CM$9))))/CM$27</f>
      </c>
      <c r="CN32" s="169">
        <f ca="1">(SUM(OFFSET(Data!$A$1,MATCH(($CH32&amp;$CI32),Data!$B:$B,0)-1,MATCH(Weekly!CN$9,Data!$2:$2,0)-1,1,COUNTIF(Data!$2:$2,Weekly!CN$9))))/CN$27</f>
      </c>
      <c r="CO32" s="169">
        <f ca="1">(SUM(OFFSET(Data!$A$1,MATCH(($CH32&amp;$CI32),Data!$B:$B,0)-1,MATCH(Weekly!CO$9,Data!$2:$2,0)-1,1,COUNTIF(Data!$2:$2,Weekly!CO$9))))/CO$27</f>
      </c>
      <c r="CP32" s="169">
        <f ca="1">(SUM(OFFSET(Data!$A$1,MATCH(($CH32&amp;$CI32),Data!$B:$B,0)-1,MATCH(Weekly!CP$9,Data!$2:$2,0)-1,1,COUNTIF(Data!$2:$2,Weekly!CP$9))))/CP$27</f>
      </c>
      <c r="CQ32" s="169">
        <f ca="1">(SUM(OFFSET(Data!$A$1,MATCH(($CH32&amp;$CI32),Data!$B:$B,0)-1,MATCH(Weekly!CQ$9,Data!$2:$2,0)-1,1,COUNTIF(Data!$2:$2,Weekly!CQ$9))))/CQ$27</f>
      </c>
      <c r="CR32" s="169">
        <f ca="1">(SUM(OFFSET(Data!$A$1,MATCH(($CH32&amp;$CI32),Data!$B:$B,0)-1,MATCH(Weekly!CR$9,Data!$2:$2,0)-1,1,COUNTIF(Data!$2:$2,Weekly!CR$9))))/CR$27</f>
      </c>
      <c r="CS32" s="169">
        <f ca="1">(SUM(OFFSET(Data!$A$1,MATCH(($CH32&amp;$CI32),Data!$B:$B,0)-1,MATCH(Weekly!CS$9,Data!$2:$2,0)-1,1,COUNTIF(Data!$2:$2,Weekly!CS$9))))/CS$27</f>
      </c>
      <c r="CT32" s="169">
        <f ca="1">(SUM(OFFSET(Data!$A$1,MATCH(($CH32&amp;$CI32),Data!$B:$B,0)-1,MATCH(Weekly!CT$9,Data!$2:$2,0)-1,1,COUNTIF(Data!$2:$2,Weekly!CT$9))))/CT$27</f>
      </c>
      <c r="CU32" s="169">
        <f ca="1">(SUM(OFFSET(Data!$A$1,MATCH(($CH32&amp;$CI32),Data!$B:$B,0)-1,MATCH(Weekly!CU$9,Data!$2:$2,0)-1,1,COUNTIF(Data!$2:$2,Weekly!CU$9))))/CU$27</f>
      </c>
      <c r="CW32" s="14">
        <f t="shared" ca="1" si="186"/>
      </c>
      <c r="CX32" s="14">
        <f t="shared" ca="1" si="187"/>
      </c>
      <c r="CY32" s="14">
        <f t="shared" ca="1" si="204"/>
      </c>
      <c r="CZ32" s="14">
        <f t="shared" ca="1" si="205"/>
      </c>
      <c r="DA32" s="14">
        <f t="shared" ca="1" si="206"/>
      </c>
      <c r="DB32" s="55"/>
      <c r="DC32" s="14">
        <f t="shared" ca="1" si="207"/>
      </c>
      <c r="DD32" s="14">
        <f t="shared" ca="1" si="210"/>
      </c>
      <c r="DE32" s="15"/>
    </row>
    <row r="33" spans="1:109" x14ac:dyDescent="0.25">
      <c r="C33" s="5"/>
      <c r="D33" s="74" t="s">
        <v>347</v>
      </c>
      <c r="E33" s="67" t="str">
        <f ca="1">VLOOKUP($D33,'Metric Nature'!$C:$D,2,0)&amp;IF(($F33&lt;(BA33)),"Below",IF(($F33&gt;(AZ33)),"Above","Within"))</f>
      </c>
      <c r="F33" s="69">
        <f t="shared" ca="1" si="154"/>
      </c>
      <c r="G33" s="69">
        <f t="shared" ca="1" si="155"/>
      </c>
      <c r="H33" s="98">
        <f t="shared" ca="1" si="189"/>
      </c>
      <c r="I33" s="69">
        <f t="shared" ca="1" si="190"/>
      </c>
      <c r="J33" s="69">
        <f t="shared" ca="1" si="191"/>
      </c>
      <c r="K33" s="63">
        <f t="shared" ca="1" si="170"/>
      </c>
      <c r="L33" s="70"/>
      <c r="M33" s="67" t="str">
        <f ca="1">VLOOKUP($D33,'Metric Nature'!$C:$D,2,0)&amp;IF(($N33&lt;(CA33)),"Below",IF(($N33&gt;(BZ33)),"Above","Within"))</f>
      </c>
      <c r="N33" s="69">
        <f t="shared" ca="1" si="156"/>
      </c>
      <c r="O33" s="69">
        <f t="shared" ca="1" si="157"/>
      </c>
      <c r="P33" s="98">
        <f t="shared" ca="1" si="192"/>
      </c>
      <c r="Q33" s="69">
        <f t="shared" ca="1" si="193"/>
      </c>
      <c r="R33" s="71">
        <f t="shared" ca="1" si="194"/>
      </c>
      <c r="S33" s="63">
        <f t="shared" ca="1" si="174"/>
      </c>
      <c r="T33" s="70"/>
      <c r="U33" s="67" t="str">
        <f ca="1">VLOOKUP($D33,'Metric Nature'!$C:$D,2,0)&amp;IF(($V33&lt;(DA33)),"Below",IF(($V33&gt;(CZ33)),"Above","Within"))</f>
      </c>
      <c r="V33" s="69">
        <f t="shared" ca="1" si="158"/>
      </c>
      <c r="W33" s="69">
        <f t="shared" ca="1" si="159"/>
      </c>
      <c r="X33" s="93">
        <f t="shared" ca="1" si="195"/>
      </c>
      <c r="Y33" s="69">
        <f t="shared" ca="1" si="196"/>
      </c>
      <c r="Z33" s="93">
        <f t="shared" ca="1" si="197"/>
      </c>
      <c r="AA33" s="63">
        <f t="shared" ca="1" si="178"/>
      </c>
      <c r="AB33" s="70"/>
      <c r="AC33" s="60" t="s">
        <v>348</v>
      </c>
      <c r="AI33" s="9" t="s">
        <v>24</v>
      </c>
      <c r="AJ33" s="169">
        <f ca="1">(SUM(OFFSET(Data!$A$1,MATCH(($AI33),Data!$C:$C,0)-1,MATCH(Weekly!AJ$9,Data!$2:$2,0)-1,2,COUNTIF(Data!$2:$2,Weekly!AJ$9))))/AJ$11</f>
      </c>
      <c r="AK33" s="169">
        <f ca="1">(SUM(OFFSET(Data!$A$1,MATCH(($AI33),Data!$C:$C,0)-1,MATCH(Weekly!AK$9,Data!$2:$2,0)-1,2,COUNTIF(Data!$2:$2,Weekly!AK$9))))/AK$11</f>
      </c>
      <c r="AL33" s="169">
        <f ca="1">(SUM(OFFSET(Data!$A$1,MATCH(($AI33),Data!$C:$C,0)-1,MATCH(Weekly!AL$9,Data!$2:$2,0)-1,2,COUNTIF(Data!$2:$2,Weekly!AL$9))))/AL$11</f>
      </c>
      <c r="AM33" s="169">
        <f ca="1">(SUM(OFFSET(Data!$A$1,MATCH(($AI33),Data!$C:$C,0)-1,MATCH(Weekly!AM$9,Data!$2:$2,0)-1,2,COUNTIF(Data!$2:$2,Weekly!AM$9))))/AM$11</f>
      </c>
      <c r="AN33" s="169">
        <f ca="1">(SUM(OFFSET(Data!$A$1,MATCH(($AI33),Data!$C:$C,0)-1,MATCH(Weekly!AN$9,Data!$2:$2,0)-1,2,COUNTIF(Data!$2:$2,Weekly!AN$9))))/AN$11</f>
      </c>
      <c r="AO33" s="169">
        <f ca="1">(SUM(OFFSET(Data!$A$1,MATCH(($AI33),Data!$C:$C,0)-1,MATCH(Weekly!AO$9,Data!$2:$2,0)-1,2,COUNTIF(Data!$2:$2,Weekly!AO$9))))/AO$11</f>
      </c>
      <c r="AP33" s="169">
        <f ca="1">(SUM(OFFSET(Data!$A$1,MATCH(($AI33),Data!$C:$C,0)-1,MATCH(Weekly!AP$9,Data!$2:$2,0)-1,2,COUNTIF(Data!$2:$2,Weekly!AP$9))))/AP$11</f>
      </c>
      <c r="AQ33" s="169">
        <f ca="1">(SUM(OFFSET(Data!$A$1,MATCH(($AI33),Data!$C:$C,0)-1,MATCH(Weekly!AQ$9,Data!$2:$2,0)-1,2,COUNTIF(Data!$2:$2,Weekly!AQ$9))))/AQ$11</f>
      </c>
      <c r="AR33" s="169">
        <f ca="1">(SUM(OFFSET(Data!$A$1,MATCH(($AI33),Data!$C:$C,0)-1,MATCH(Weekly!AR$9,Data!$2:$2,0)-1,2,COUNTIF(Data!$2:$2,Weekly!AR$9))))/AR$11</f>
      </c>
      <c r="AS33" s="169">
        <f ca="1">(SUM(OFFSET(Data!$A$1,MATCH(($AI33),Data!$C:$C,0)-1,MATCH(Weekly!AS$9,Data!$2:$2,0)-1,2,COUNTIF(Data!$2:$2,Weekly!AS$9))))/AS$11</f>
      </c>
      <c r="AT33" s="169">
        <f ca="1">(SUM(OFFSET(Data!$A$1,MATCH(($AI33),Data!$C:$C,0)-1,MATCH(Weekly!AT$9,Data!$2:$2,0)-1,2,COUNTIF(Data!$2:$2,Weekly!AT$9))))/AT$11</f>
      </c>
      <c r="AU33" s="169">
        <f ca="1">(SUM(OFFSET(Data!$A$1,MATCH(($AI33),Data!$C:$C,0)-1,MATCH(Weekly!AU$9,Data!$2:$2,0)-1,2,COUNTIF(Data!$2:$2,Weekly!AU$9))))/AU$11</f>
      </c>
      <c r="AV33" s="18"/>
      <c r="AW33" s="14">
        <f t="shared" ca="1" si="179"/>
      </c>
      <c r="AX33" s="14">
        <f t="shared" ca="1" si="180"/>
      </c>
      <c r="AY33" s="14">
        <f t="shared" ca="1" si="198"/>
      </c>
      <c r="AZ33" s="14">
        <f t="shared" ca="1" si="199"/>
      </c>
      <c r="BA33" s="14">
        <f t="shared" ca="1" si="200"/>
      </c>
      <c r="BB33" s="55"/>
      <c r="BC33" s="14">
        <f t="shared" ca="1" si="181"/>
      </c>
      <c r="BD33" s="14">
        <f t="shared" ca="1" si="208"/>
      </c>
      <c r="BE33" s="122"/>
      <c r="BF33" s="122"/>
      <c r="BG33" s="16"/>
      <c r="BH33" s="9" t="s">
        <v>24</v>
      </c>
      <c r="BI33" s="9" t="s">
        <v>3</v>
      </c>
      <c r="BJ33" s="169">
        <f ca="1">(SUM(OFFSET(Data!$A$1,MATCH(($BH33&amp;$BI33),Data!$B:$B,0)-1,MATCH(Weekly!BJ$9,Data!$2:$2,0)-1,1,COUNTIF(Data!$2:$2,Weekly!BJ$9))))/BJ$27</f>
      </c>
      <c r="BK33" s="169">
        <f ca="1">(SUM(OFFSET(Data!$A$1,MATCH(($BH33&amp;$BI33),Data!$B:$B,0)-1,MATCH(Weekly!BK$9,Data!$2:$2,0)-1,1,COUNTIF(Data!$2:$2,Weekly!BK$9))))/BK$27</f>
      </c>
      <c r="BL33" s="169">
        <f ca="1">(SUM(OFFSET(Data!$A$1,MATCH(($BH33&amp;$BI33),Data!$B:$B,0)-1,MATCH(Weekly!BL$9,Data!$2:$2,0)-1,1,COUNTIF(Data!$2:$2,Weekly!BL$9))))/BL$27</f>
      </c>
      <c r="BM33" s="169">
        <f ca="1">(SUM(OFFSET(Data!$A$1,MATCH(($BH33&amp;$BI33),Data!$B:$B,0)-1,MATCH(Weekly!BM$9,Data!$2:$2,0)-1,1,COUNTIF(Data!$2:$2,Weekly!BM$9))))/BM$27</f>
      </c>
      <c r="BN33" s="169">
        <f ca="1">(SUM(OFFSET(Data!$A$1,MATCH(($BH33&amp;$BI33),Data!$B:$B,0)-1,MATCH(Weekly!BN$9,Data!$2:$2,0)-1,1,COUNTIF(Data!$2:$2,Weekly!BN$9))))/BN$27</f>
      </c>
      <c r="BO33" s="169">
        <f ca="1">(SUM(OFFSET(Data!$A$1,MATCH(($BH33&amp;$BI33),Data!$B:$B,0)-1,MATCH(Weekly!BO$9,Data!$2:$2,0)-1,1,COUNTIF(Data!$2:$2,Weekly!BO$9))))/BO$27</f>
      </c>
      <c r="BP33" s="169">
        <f ca="1">(SUM(OFFSET(Data!$A$1,MATCH(($BH33&amp;$BI33),Data!$B:$B,0)-1,MATCH(Weekly!BP$9,Data!$2:$2,0)-1,1,COUNTIF(Data!$2:$2,Weekly!BP$9))))/BP$27</f>
      </c>
      <c r="BQ33" s="169">
        <f ca="1">(SUM(OFFSET(Data!$A$1,MATCH(($BH33&amp;$BI33),Data!$B:$B,0)-1,MATCH(Weekly!BQ$9,Data!$2:$2,0)-1,1,COUNTIF(Data!$2:$2,Weekly!BQ$9))))/BQ$27</f>
      </c>
      <c r="BR33" s="169">
        <f ca="1">(SUM(OFFSET(Data!$A$1,MATCH(($BH33&amp;$BI33),Data!$B:$B,0)-1,MATCH(Weekly!BR$9,Data!$2:$2,0)-1,1,COUNTIF(Data!$2:$2,Weekly!BR$9))))/BR$27</f>
      </c>
      <c r="BS33" s="169">
        <f ca="1">(SUM(OFFSET(Data!$A$1,MATCH(($BH33&amp;$BI33),Data!$B:$B,0)-1,MATCH(Weekly!BS$9,Data!$2:$2,0)-1,1,COUNTIF(Data!$2:$2,Weekly!BS$9))))/BS$27</f>
      </c>
      <c r="BT33" s="169">
        <f ca="1">(SUM(OFFSET(Data!$A$1,MATCH(($BH33&amp;$BI33),Data!$B:$B,0)-1,MATCH(Weekly!BT$9,Data!$2:$2,0)-1,1,COUNTIF(Data!$2:$2,Weekly!BT$9))))/BT$27</f>
      </c>
      <c r="BU33" s="169">
        <f ca="1">(SUM(OFFSET(Data!$A$1,MATCH(($BH33&amp;$BI33),Data!$B:$B,0)-1,MATCH(Weekly!BU$9,Data!$2:$2,0)-1,1,COUNTIF(Data!$2:$2,Weekly!BU$9))))/BU$27</f>
      </c>
      <c r="BV33" s="17"/>
      <c r="BW33" s="14">
        <f t="shared" ca="1" si="182"/>
      </c>
      <c r="BX33" s="14">
        <f t="shared" ca="1" si="183"/>
      </c>
      <c r="BY33" s="14">
        <f t="shared" ca="1" si="201"/>
      </c>
      <c r="BZ33" s="14">
        <f t="shared" ca="1" si="202"/>
      </c>
      <c r="CA33" s="14">
        <f t="shared" ca="1" si="203"/>
      </c>
      <c r="CB33" s="55"/>
      <c r="CC33" s="14">
        <f t="shared" ca="1" si="185"/>
      </c>
      <c r="CD33" s="14">
        <f t="shared" ca="1" si="209"/>
      </c>
      <c r="CE33" s="122"/>
      <c r="CF33" s="122"/>
      <c r="CG33" s="16"/>
      <c r="CH33" s="9" t="s">
        <v>24</v>
      </c>
      <c r="CI33" s="9" t="s">
        <v>4</v>
      </c>
      <c r="CJ33" s="169">
        <f ca="1">(SUM(OFFSET(Data!$A$1,MATCH(($CH33&amp;$CI33),Data!$B:$B,0)-1,MATCH(Weekly!CJ$9,Data!$2:$2,0)-1,1,COUNTIF(Data!$2:$2,Weekly!CJ$9))))/CJ$27</f>
      </c>
      <c r="CK33" s="169">
        <f ca="1">(SUM(OFFSET(Data!$A$1,MATCH(($CH33&amp;$CI33),Data!$B:$B,0)-1,MATCH(Weekly!CK$9,Data!$2:$2,0)-1,1,COUNTIF(Data!$2:$2,Weekly!CK$9))))/CK$27</f>
      </c>
      <c r="CL33" s="169">
        <f ca="1">(SUM(OFFSET(Data!$A$1,MATCH(($CH33&amp;$CI33),Data!$B:$B,0)-1,MATCH(Weekly!CL$9,Data!$2:$2,0)-1,1,COUNTIF(Data!$2:$2,Weekly!CL$9))))/CL$27</f>
      </c>
      <c r="CM33" s="169">
        <f ca="1">(SUM(OFFSET(Data!$A$1,MATCH(($CH33&amp;$CI33),Data!$B:$B,0)-1,MATCH(Weekly!CM$9,Data!$2:$2,0)-1,1,COUNTIF(Data!$2:$2,Weekly!CM$9))))/CM$27</f>
      </c>
      <c r="CN33" s="169">
        <f ca="1">(SUM(OFFSET(Data!$A$1,MATCH(($CH33&amp;$CI33),Data!$B:$B,0)-1,MATCH(Weekly!CN$9,Data!$2:$2,0)-1,1,COUNTIF(Data!$2:$2,Weekly!CN$9))))/CN$27</f>
      </c>
      <c r="CO33" s="169">
        <f ca="1">(SUM(OFFSET(Data!$A$1,MATCH(($CH33&amp;$CI33),Data!$B:$B,0)-1,MATCH(Weekly!CO$9,Data!$2:$2,0)-1,1,COUNTIF(Data!$2:$2,Weekly!CO$9))))/CO$27</f>
      </c>
      <c r="CP33" s="169">
        <f ca="1">(SUM(OFFSET(Data!$A$1,MATCH(($CH33&amp;$CI33),Data!$B:$B,0)-1,MATCH(Weekly!CP$9,Data!$2:$2,0)-1,1,COUNTIF(Data!$2:$2,Weekly!CP$9))))/CP$27</f>
      </c>
      <c r="CQ33" s="169">
        <f ca="1">(SUM(OFFSET(Data!$A$1,MATCH(($CH33&amp;$CI33),Data!$B:$B,0)-1,MATCH(Weekly!CQ$9,Data!$2:$2,0)-1,1,COUNTIF(Data!$2:$2,Weekly!CQ$9))))/CQ$27</f>
      </c>
      <c r="CR33" s="169">
        <f ca="1">(SUM(OFFSET(Data!$A$1,MATCH(($CH33&amp;$CI33),Data!$B:$B,0)-1,MATCH(Weekly!CR$9,Data!$2:$2,0)-1,1,COUNTIF(Data!$2:$2,Weekly!CR$9))))/CR$27</f>
      </c>
      <c r="CS33" s="169">
        <f ca="1">(SUM(OFFSET(Data!$A$1,MATCH(($CH33&amp;$CI33),Data!$B:$B,0)-1,MATCH(Weekly!CS$9,Data!$2:$2,0)-1,1,COUNTIF(Data!$2:$2,Weekly!CS$9))))/CS$27</f>
      </c>
      <c r="CT33" s="169">
        <f ca="1">(SUM(OFFSET(Data!$A$1,MATCH(($CH33&amp;$CI33),Data!$B:$B,0)-1,MATCH(Weekly!CT$9,Data!$2:$2,0)-1,1,COUNTIF(Data!$2:$2,Weekly!CT$9))))/CT$27</f>
      </c>
      <c r="CU33" s="169">
        <f ca="1">(SUM(OFFSET(Data!$A$1,MATCH(($CH33&amp;$CI33),Data!$B:$B,0)-1,MATCH(Weekly!CU$9,Data!$2:$2,0)-1,1,COUNTIF(Data!$2:$2,Weekly!CU$9))))/CU$27</f>
      </c>
      <c r="CW33" s="14">
        <f t="shared" ca="1" si="186"/>
      </c>
      <c r="CX33" s="14">
        <f t="shared" ca="1" si="187"/>
      </c>
      <c r="CY33" s="14">
        <f t="shared" ca="1" si="204"/>
      </c>
      <c r="CZ33" s="14">
        <f t="shared" ca="1" si="205"/>
      </c>
      <c r="DA33" s="14">
        <f t="shared" ca="1" si="206"/>
      </c>
      <c r="DB33" s="55"/>
      <c r="DC33" s="14">
        <f t="shared" ca="1" si="207"/>
      </c>
      <c r="DD33" s="14">
        <f t="shared" ca="1" si="210"/>
      </c>
      <c r="DE33" s="15"/>
    </row>
    <row r="34" spans="1:109" hidden="1" x14ac:dyDescent="0.25">
      <c r="C34" s="5"/>
      <c r="D34" s="75" t="s">
        <v>351</v>
      </c>
      <c r="E34" s="90"/>
      <c r="F34" s="95"/>
      <c r="G34" s="92"/>
      <c r="H34" s="93"/>
      <c r="I34" s="89"/>
      <c r="J34" s="93"/>
      <c r="K34" s="95"/>
      <c r="L34" s="94"/>
      <c r="M34" s="90"/>
      <c r="N34" s="68"/>
      <c r="O34" s="68"/>
      <c r="P34" s="98"/>
      <c r="Q34" s="68"/>
      <c r="R34" s="71"/>
      <c r="S34" s="63">
        <f t="shared" si="174"/>
      </c>
      <c r="T34" s="70"/>
      <c r="U34" s="90"/>
      <c r="V34" s="68"/>
      <c r="W34" s="68"/>
      <c r="X34" s="93"/>
      <c r="Y34" s="63"/>
      <c r="Z34" s="93"/>
      <c r="AA34" s="95"/>
      <c r="AB34" s="94"/>
      <c r="AC34" s="60"/>
      <c r="AI34" s="9"/>
      <c r="AJ34" s="11"/>
      <c r="AK34" s="9"/>
      <c r="AL34" s="14"/>
      <c r="AM34" s="14"/>
      <c r="AN34" s="14"/>
      <c r="AO34" s="11"/>
      <c r="AP34" s="14"/>
      <c r="AQ34" s="14"/>
      <c r="AR34" s="14"/>
      <c r="AS34" s="14"/>
      <c r="AT34" s="11"/>
      <c r="AU34" s="166"/>
      <c r="AV34" s="18"/>
      <c r="AW34" s="14"/>
      <c r="AX34" s="14"/>
      <c r="AY34" s="14"/>
      <c r="AZ34" s="14"/>
      <c r="BA34" s="14"/>
      <c r="BB34" s="18"/>
      <c r="BC34" s="14"/>
      <c r="BD34" s="14"/>
      <c r="BE34" s="122"/>
      <c r="BF34" s="122"/>
      <c r="BG34" s="16"/>
      <c r="BH34" s="9"/>
      <c r="BI34" s="9"/>
      <c r="BJ34" s="11"/>
      <c r="BK34" s="9"/>
      <c r="BL34" s="14"/>
      <c r="BM34" s="14"/>
      <c r="BN34" s="14"/>
      <c r="BO34" s="11"/>
      <c r="BP34" s="14"/>
      <c r="BQ34" s="14"/>
      <c r="BR34" s="14"/>
      <c r="BS34" s="14"/>
      <c r="BT34" s="11"/>
      <c r="BU34" s="166"/>
      <c r="BV34" s="17"/>
      <c r="BW34" s="52"/>
      <c r="BX34" s="52"/>
      <c r="BY34" s="52"/>
      <c r="BZ34" s="52"/>
      <c r="CA34" s="52"/>
      <c r="CB34" s="55"/>
      <c r="CC34" s="14"/>
      <c r="CD34" s="14"/>
      <c r="CE34" s="122"/>
      <c r="CF34" s="122"/>
      <c r="CG34" s="16"/>
      <c r="CH34" s="9"/>
      <c r="CI34" s="9"/>
      <c r="CJ34" s="11"/>
      <c r="CK34" s="9"/>
      <c r="CL34" s="14"/>
      <c r="CM34" s="14"/>
      <c r="CN34" s="14"/>
      <c r="CO34" s="11"/>
      <c r="CP34" s="14"/>
      <c r="CQ34" s="14"/>
      <c r="CR34" s="14"/>
      <c r="CS34" s="14"/>
      <c r="CT34" s="11"/>
      <c r="CU34" s="166"/>
      <c r="CW34" s="52"/>
      <c r="CX34" s="52"/>
      <c r="CY34" s="52"/>
      <c r="CZ34" s="52"/>
      <c r="DA34" s="52"/>
      <c r="DB34" s="58"/>
      <c r="DC34" s="14"/>
      <c r="DD34" s="14"/>
      <c r="DE34" s="15"/>
    </row>
    <row r="35" spans="1:109" x14ac:dyDescent="0.25">
      <c r="A35" t="e">
        <f>VLOOKUP(D36,#REF!,2,0)</f>
      </c>
      <c r="D35" s="83" t="s">
        <v>352</v>
      </c>
      <c r="E35" s="91"/>
      <c r="F35" s="128"/>
      <c r="G35" s="99"/>
      <c r="H35" s="100"/>
      <c r="I35" s="99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1"/>
      <c r="X35" s="103"/>
      <c r="Y35" s="99"/>
      <c r="Z35" s="103"/>
      <c r="AA35" s="99"/>
      <c r="AB35" s="78"/>
      <c r="AC35" s="60"/>
      <c r="AD35" s="1"/>
      <c r="AE35" s="1"/>
      <c r="AF35" s="1"/>
      <c r="AG35" s="1"/>
      <c r="AH35" s="1"/>
      <c r="AI35" s="57"/>
      <c r="AJ35" s="174"/>
      <c r="AK35" s="57"/>
      <c r="AL35" s="57"/>
      <c r="AM35" s="57"/>
      <c r="AN35" s="57"/>
      <c r="AO35" s="174"/>
      <c r="AP35" s="57"/>
      <c r="AQ35" s="57"/>
      <c r="AR35" s="57"/>
      <c r="AS35" s="57"/>
      <c r="AT35" s="174"/>
      <c r="AU35" s="175"/>
      <c r="BC35" s="57"/>
      <c r="BD35" s="35"/>
      <c r="BE35" s="35"/>
      <c r="BF35" s="35"/>
      <c r="BH35" s="57"/>
      <c r="BI35" s="57"/>
      <c r="BJ35" s="174"/>
      <c r="BK35" s="57"/>
      <c r="BL35" s="57"/>
      <c r="BM35" s="57"/>
      <c r="BN35" s="57"/>
      <c r="BO35" s="174"/>
      <c r="BP35" s="57"/>
      <c r="BQ35" s="57"/>
      <c r="BR35" s="57"/>
      <c r="BS35" s="57"/>
      <c r="BT35" s="174"/>
      <c r="BU35" s="175"/>
      <c r="CC35" s="57"/>
      <c r="CD35" s="35"/>
      <c r="CE35" s="35"/>
      <c r="CF35" s="35"/>
      <c r="CH35" s="57"/>
      <c r="CI35" s="57"/>
      <c r="CJ35" s="174"/>
      <c r="CK35" s="57"/>
      <c r="CL35" s="57"/>
      <c r="CM35" s="57"/>
      <c r="CN35" s="57"/>
      <c r="CO35" s="174"/>
      <c r="CP35" s="57"/>
      <c r="CQ35" s="57"/>
      <c r="CR35" s="57"/>
      <c r="CS35" s="57"/>
      <c r="CT35" s="174"/>
      <c r="CU35" s="175"/>
      <c r="DC35" s="35"/>
      <c r="DD35" s="35"/>
      <c r="DE35" s="15"/>
    </row>
    <row r="36" spans="1:109" x14ac:dyDescent="0.25">
      <c r="A36" t="e">
        <f>VLOOKUP(D37,#REF!,2,0)</f>
      </c>
      <c r="C36" s="5"/>
      <c r="D36" s="105" t="s">
        <v>353</v>
      </c>
      <c r="E36" s="104" t="str">
        <f ca="1">VLOOKUP($D36,'Metric Nature'!$C:$D,2,0)&amp;IF(($F36&lt;(BA36)),"Below",IF(($F36&gt;(AZ36)),"Above","Within"))</f>
      </c>
      <c r="F36" s="68">
        <f t="shared" ref="F36:F54" ca="1" si="211">AT36</f>
      </c>
      <c r="G36" s="68">
        <f t="shared" ref="G36:G54" ca="1" si="212">AS36</f>
      </c>
      <c r="H36" s="98">
        <f ca="1">IFERROR(((F36-G36)/G36),0)</f>
      </c>
      <c r="I36" s="68">
        <f ca="1">BD36</f>
      </c>
      <c r="J36" s="69">
        <f ca="1">IFERROR(((F36-I36)/I36),0)</f>
      </c>
      <c r="K36" s="97">
        <f t="shared" ref="K36:K54" ca="1" si="213">BC36</f>
      </c>
      <c r="L36" s="70"/>
      <c r="M36" s="67" t="str">
        <f ca="1">VLOOKUP($D36,'Metric Nature'!$C:$D,2,0)&amp;IF(($N36&lt;(CA36)),"Below",IF(($N36&gt;(BZ36)),"Above","Within"))</f>
      </c>
      <c r="N36" s="68">
        <f t="shared" ref="N36:N54" ca="1" si="214">BT36</f>
      </c>
      <c r="O36" s="68">
        <f t="shared" ref="O36:O54" ca="1" si="215">BS36</f>
      </c>
      <c r="P36" s="69">
        <f ca="1">IFERROR(((N36-O36)/O36),0)</f>
      </c>
      <c r="Q36" s="68">
        <f ca="1">CD36</f>
      </c>
      <c r="R36" s="69">
        <f ca="1">IFERROR(((N36-Q36)/Q36),0)</f>
      </c>
      <c r="S36" s="97">
        <f ca="1">CC36</f>
      </c>
      <c r="T36" s="70"/>
      <c r="U36" s="67" t="str">
        <f ca="1">VLOOKUP($D36,'Metric Nature'!$C:$D,2,0)&amp;IF(($V36&lt;(DA36)),"Below",IF(($V36&gt;(CZ36)),"Above","Within"))</f>
      </c>
      <c r="V36" s="68">
        <f t="shared" ref="V36:V54" ca="1" si="216">CT36</f>
      </c>
      <c r="W36" s="68">
        <f t="shared" ref="W36:W54" ca="1" si="217">CS36</f>
      </c>
      <c r="X36" s="69">
        <f ca="1">IFERROR(((V36-W36)/W36),0)</f>
      </c>
      <c r="Y36" s="68">
        <f ca="1">DD36</f>
      </c>
      <c r="Z36" s="69">
        <f ca="1">IFERROR(((V36-Y36)/Y36),0)</f>
      </c>
      <c r="AA36" s="97">
        <f ca="1">DC36</f>
      </c>
      <c r="AB36" s="70"/>
      <c r="AC36" s="60" t="s">
        <v>354</v>
      </c>
      <c r="AD36" s="1"/>
      <c r="AE36" s="1"/>
      <c r="AF36" s="1"/>
      <c r="AG36" s="1"/>
      <c r="AH36" s="1"/>
      <c r="AI36" s="9" t="s">
        <v>25</v>
      </c>
      <c r="AJ36" s="164">
        <f ca="1">SUM(OFFSET(Data!$A$1,MATCH(($AI36),Data!$C:$C,0)-1,MATCH(Weekly!AJ$9,Data!$2:$2,0)-1,2,COUNTIF(Data!$2:$2,Weekly!AJ$9)))</f>
      </c>
      <c r="AK36" s="164">
        <f ca="1">SUM(OFFSET(Data!$A$1,MATCH(($AI36),Data!$C:$C,0)-1,MATCH(Weekly!AK$9,Data!$2:$2,0)-1,2,COUNTIF(Data!$2:$2,Weekly!AK$9)))</f>
      </c>
      <c r="AL36" s="164">
        <f ca="1">SUM(OFFSET(Data!$A$1,MATCH(($AI36),Data!$C:$C,0)-1,MATCH(Weekly!AL$9,Data!$2:$2,0)-1,2,COUNTIF(Data!$2:$2,Weekly!AL$9)))</f>
      </c>
      <c r="AM36" s="164">
        <f ca="1">SUM(OFFSET(Data!$A$1,MATCH(($AI36),Data!$C:$C,0)-1,MATCH(Weekly!AM$9,Data!$2:$2,0)-1,2,COUNTIF(Data!$2:$2,Weekly!AM$9)))</f>
      </c>
      <c r="AN36" s="164">
        <f ca="1">SUM(OFFSET(Data!$A$1,MATCH(($AI36),Data!$C:$C,0)-1,MATCH(Weekly!AN$9,Data!$2:$2,0)-1,2,COUNTIF(Data!$2:$2,Weekly!AN$9)))</f>
      </c>
      <c r="AO36" s="164">
        <f ca="1">SUM(OFFSET(Data!$A$1,MATCH(($AI36),Data!$C:$C,0)-1,MATCH(Weekly!AO$9,Data!$2:$2,0)-1,2,COUNTIF(Data!$2:$2,Weekly!AO$9)))</f>
      </c>
      <c r="AP36" s="164">
        <f ca="1">SUM(OFFSET(Data!$A$1,MATCH(($AI36),Data!$C:$C,0)-1,MATCH(Weekly!AP$9,Data!$2:$2,0)-1,2,COUNTIF(Data!$2:$2,Weekly!AP$9)))</f>
      </c>
      <c r="AQ36" s="164">
        <f ca="1">SUM(OFFSET(Data!$A$1,MATCH(($AI36),Data!$C:$C,0)-1,MATCH(Weekly!AQ$9,Data!$2:$2,0)-1,2,COUNTIF(Data!$2:$2,Weekly!AQ$9)))</f>
      </c>
      <c r="AR36" s="164">
        <f ca="1">SUM(OFFSET(Data!$A$1,MATCH(($AI36),Data!$C:$C,0)-1,MATCH(Weekly!AR$9,Data!$2:$2,0)-1,2,COUNTIF(Data!$2:$2,Weekly!AR$9)))</f>
      </c>
      <c r="AS36" s="164">
        <f ca="1">SUM(OFFSET(Data!$A$1,MATCH(($AI36),Data!$C:$C,0)-1,MATCH(Weekly!AS$9,Data!$2:$2,0)-1,2,COUNTIF(Data!$2:$2,Weekly!AS$9)))</f>
      </c>
      <c r="AT36" s="164">
        <f ca="1">SUM(OFFSET(Data!$A$1,MATCH(($AI36),Data!$C:$C,0)-1,MATCH(Weekly!AT$9,Data!$2:$2,0)-1,2,COUNTIF(Data!$2:$2,Weekly!AT$9)))</f>
      </c>
      <c r="AU36" s="164">
        <f ca="1">SUM(OFFSET(Data!$A$1,MATCH(($AI36),Data!$C:$C,0)-1,MATCH(Weekly!AU$9,Data!$2:$2,0)-1,2,COUNTIF(Data!$2:$2,Weekly!AU$9)))</f>
      </c>
      <c r="AV36" s="18"/>
      <c r="AW36" s="10">
        <f ca="1">_xlfn.QUARTILE.INC($AJ36:$AT36,1)</f>
      </c>
      <c r="AX36" s="10">
        <f ca="1">_xlfn.QUARTILE.INC($AJ36:$AT36,3)</f>
      </c>
      <c r="AY36" s="10">
        <f t="shared" ref="AY36:AY37" ca="1" si="218">AX36-AW36</f>
      </c>
      <c r="AZ36" s="10">
        <f t="shared" ref="AZ36" ca="1" si="219">AX36+(0.75*AY36)</f>
      </c>
      <c r="BA36" s="10">
        <f t="shared" ref="BA36" ca="1" si="220">AW36-(0.75*AY36)</f>
      </c>
      <c r="BB36" s="18"/>
      <c r="BC36" s="11">
        <f ca="1">_xlfn.STDEV.P(AJ36:AU36)</f>
      </c>
      <c r="BD36" s="11">
        <f ca="1">AVERAGE(AP36:AS36)</f>
      </c>
      <c r="BE36" s="171"/>
      <c r="BF36" s="171"/>
      <c r="BG36" s="16"/>
      <c r="BH36" s="9" t="s">
        <v>25</v>
      </c>
      <c r="BI36" s="9" t="s">
        <v>3</v>
      </c>
      <c r="BJ36" s="164">
        <f ca="1">SUM(OFFSET(Data!$A$1,MATCH(($BH36&amp;$BI36),Data!$B:$B,0)-1,MATCH(Weekly!BJ$9,Data!$2:$2,0)-1,1,COUNTIF(Data!$2:$2,Weekly!BJ$9)))</f>
      </c>
      <c r="BK36" s="164">
        <f ca="1">SUM(OFFSET(Data!$A$1,MATCH(($BH36&amp;$BI36),Data!$B:$B,0)-1,MATCH(Weekly!BK$9,Data!$2:$2,0)-1,1,COUNTIF(Data!$2:$2,Weekly!BK$9)))</f>
      </c>
      <c r="BL36" s="164">
        <f ca="1">SUM(OFFSET(Data!$A$1,MATCH(($BH36&amp;$BI36),Data!$B:$B,0)-1,MATCH(Weekly!BL$9,Data!$2:$2,0)-1,1,COUNTIF(Data!$2:$2,Weekly!BL$9)))</f>
      </c>
      <c r="BM36" s="164">
        <f ca="1">SUM(OFFSET(Data!$A$1,MATCH(($BH36&amp;$BI36),Data!$B:$B,0)-1,MATCH(Weekly!BM$9,Data!$2:$2,0)-1,1,COUNTIF(Data!$2:$2,Weekly!BM$9)))</f>
      </c>
      <c r="BN36" s="164">
        <f ca="1">SUM(OFFSET(Data!$A$1,MATCH(($BH36&amp;$BI36),Data!$B:$B,0)-1,MATCH(Weekly!BN$9,Data!$2:$2,0)-1,1,COUNTIF(Data!$2:$2,Weekly!BN$9)))</f>
      </c>
      <c r="BO36" s="164">
        <f ca="1">SUM(OFFSET(Data!$A$1,MATCH(($BH36&amp;$BI36),Data!$B:$B,0)-1,MATCH(Weekly!BO$9,Data!$2:$2,0)-1,1,COUNTIF(Data!$2:$2,Weekly!BO$9)))</f>
      </c>
      <c r="BP36" s="164">
        <f ca="1">SUM(OFFSET(Data!$A$1,MATCH(($BH36&amp;$BI36),Data!$B:$B,0)-1,MATCH(Weekly!BP$9,Data!$2:$2,0)-1,1,COUNTIF(Data!$2:$2,Weekly!BP$9)))</f>
      </c>
      <c r="BQ36" s="164">
        <f ca="1">SUM(OFFSET(Data!$A$1,MATCH(($BH36&amp;$BI36),Data!$B:$B,0)-1,MATCH(Weekly!BQ$9,Data!$2:$2,0)-1,1,COUNTIF(Data!$2:$2,Weekly!BQ$9)))</f>
      </c>
      <c r="BR36" s="164">
        <f ca="1">SUM(OFFSET(Data!$A$1,MATCH(($BH36&amp;$BI36),Data!$B:$B,0)-1,MATCH(Weekly!BR$9,Data!$2:$2,0)-1,1,COUNTIF(Data!$2:$2,Weekly!BR$9)))</f>
      </c>
      <c r="BS36" s="164">
        <f ca="1">SUM(OFFSET(Data!$A$1,MATCH(($BH36&amp;$BI36),Data!$B:$B,0)-1,MATCH(Weekly!BS$9,Data!$2:$2,0)-1,1,COUNTIF(Data!$2:$2,Weekly!BS$9)))</f>
      </c>
      <c r="BT36" s="164">
        <f ca="1">SUM(OFFSET(Data!$A$1,MATCH(($BH36&amp;$BI36),Data!$B:$B,0)-1,MATCH(Weekly!BT$9,Data!$2:$2,0)-1,1,COUNTIF(Data!$2:$2,Weekly!BT$9)))</f>
      </c>
      <c r="BU36" s="164">
        <f ca="1">SUM(OFFSET(Data!$A$1,MATCH(($BH36&amp;$BI36),Data!$B:$B,0)-1,MATCH(Weekly!BU$9,Data!$2:$2,0)-1,1,COUNTIF(Data!$2:$2,Weekly!BU$9)))</f>
      </c>
      <c r="BV36" s="17"/>
      <c r="BW36" s="10">
        <f ca="1">_xlfn.QUARTILE.INC($BJ36:$BT36,1)</f>
      </c>
      <c r="BX36" s="10">
        <f ca="1">_xlfn.QUARTILE.INC($BJ36:$BT36,3)</f>
      </c>
      <c r="BY36" s="10">
        <f t="shared" ref="BY36:BY37" ca="1" si="221">BX36-BW36</f>
      </c>
      <c r="BZ36" s="10">
        <f t="shared" ref="BZ36:BZ37" ca="1" si="222">BX36+(0.75*BY36)</f>
      </c>
      <c r="CA36" s="10">
        <f ca="1">BW36-(0.75*BY36)</f>
      </c>
      <c r="CB36" s="53"/>
      <c r="CC36" s="11">
        <f ca="1">_xlfn.STDEV.P(BJ36:BU36)</f>
      </c>
      <c r="CD36" s="11">
        <f ca="1">AVERAGE(BP36:BS36)</f>
      </c>
      <c r="CE36" s="171"/>
      <c r="CF36" s="171"/>
      <c r="CG36" s="16"/>
      <c r="CH36" s="9" t="s">
        <v>25</v>
      </c>
      <c r="CI36" s="9" t="s">
        <v>4</v>
      </c>
      <c r="CJ36" s="164">
        <f ca="1">SUM(OFFSET(Data!$A$1,MATCH(($CH36&amp;$CI36),Data!$B:$B,0)-1,MATCH(Weekly!CJ$9,Data!$2:$2,0)-1,1,COUNTIF(Data!$2:$2,Weekly!CJ$9)))</f>
      </c>
      <c r="CK36" s="164">
        <f ca="1">SUM(OFFSET(Data!$A$1,MATCH(($CH36&amp;$CI36),Data!$B:$B,0)-1,MATCH(Weekly!CK$9,Data!$2:$2,0)-1,1,COUNTIF(Data!$2:$2,Weekly!CK$9)))</f>
      </c>
      <c r="CL36" s="164">
        <f ca="1">SUM(OFFSET(Data!$A$1,MATCH(($CH36&amp;$CI36),Data!$B:$B,0)-1,MATCH(Weekly!CL$9,Data!$2:$2,0)-1,1,COUNTIF(Data!$2:$2,Weekly!CL$9)))</f>
      </c>
      <c r="CM36" s="164">
        <f ca="1">SUM(OFFSET(Data!$A$1,MATCH(($CH36&amp;$CI36),Data!$B:$B,0)-1,MATCH(Weekly!CM$9,Data!$2:$2,0)-1,1,COUNTIF(Data!$2:$2,Weekly!CM$9)))</f>
      </c>
      <c r="CN36" s="164">
        <f ca="1">SUM(OFFSET(Data!$A$1,MATCH(($CH36&amp;$CI36),Data!$B:$B,0)-1,MATCH(Weekly!CN$9,Data!$2:$2,0)-1,1,COUNTIF(Data!$2:$2,Weekly!CN$9)))</f>
      </c>
      <c r="CO36" s="164">
        <f ca="1">SUM(OFFSET(Data!$A$1,MATCH(($CH36&amp;$CI36),Data!$B:$B,0)-1,MATCH(Weekly!CO$9,Data!$2:$2,0)-1,1,COUNTIF(Data!$2:$2,Weekly!CO$9)))</f>
      </c>
      <c r="CP36" s="164">
        <f ca="1">SUM(OFFSET(Data!$A$1,MATCH(($CH36&amp;$CI36),Data!$B:$B,0)-1,MATCH(Weekly!CP$9,Data!$2:$2,0)-1,1,COUNTIF(Data!$2:$2,Weekly!CP$9)))</f>
      </c>
      <c r="CQ36" s="164">
        <f ca="1">SUM(OFFSET(Data!$A$1,MATCH(($CH36&amp;$CI36),Data!$B:$B,0)-1,MATCH(Weekly!CQ$9,Data!$2:$2,0)-1,1,COUNTIF(Data!$2:$2,Weekly!CQ$9)))</f>
      </c>
      <c r="CR36" s="164">
        <f ca="1">SUM(OFFSET(Data!$A$1,MATCH(($CH36&amp;$CI36),Data!$B:$B,0)-1,MATCH(Weekly!CR$9,Data!$2:$2,0)-1,1,COUNTIF(Data!$2:$2,Weekly!CR$9)))</f>
      </c>
      <c r="CS36" s="164">
        <f ca="1">SUM(OFFSET(Data!$A$1,MATCH(($CH36&amp;$CI36),Data!$B:$B,0)-1,MATCH(Weekly!CS$9,Data!$2:$2,0)-1,1,COUNTIF(Data!$2:$2,Weekly!CS$9)))</f>
      </c>
      <c r="CT36" s="164">
        <f ca="1">SUM(OFFSET(Data!$A$1,MATCH(($CH36&amp;$CI36),Data!$B:$B,0)-1,MATCH(Weekly!CT$9,Data!$2:$2,0)-1,1,COUNTIF(Data!$2:$2,Weekly!CT$9)))</f>
      </c>
      <c r="CU36" s="164">
        <f ca="1">SUM(OFFSET(Data!$A$1,MATCH(($CH36&amp;$CI36),Data!$B:$B,0)-1,MATCH(Weekly!CU$9,Data!$2:$2,0)-1,1,COUNTIF(Data!$2:$2,Weekly!CU$9)))</f>
      </c>
      <c r="CW36" s="10">
        <f ca="1">_xlfn.QUARTILE.INC($CJ36:$CT36,1)</f>
      </c>
      <c r="CX36" s="10">
        <f ca="1">_xlfn.QUARTILE.INC($CJ36:$CT36,3)</f>
      </c>
      <c r="CY36" s="10">
        <f t="shared" ref="CY36:CY37" ca="1" si="223">CX36-CW36</f>
      </c>
      <c r="CZ36" s="10">
        <f t="shared" ref="CZ36:CZ37" ca="1" si="224">CX36+(0.75*CY36)</f>
      </c>
      <c r="DA36" s="10">
        <f ca="1">CW36-(0.75*CY36)</f>
      </c>
      <c r="DB36" s="53"/>
      <c r="DC36" s="11">
        <f ca="1">_xlfn.STDEV.P(CJ36:CU36)</f>
      </c>
      <c r="DD36" s="11">
        <f ca="1">AVERAGE(CP36:CS36)</f>
      </c>
      <c r="DE36" s="15"/>
    </row>
    <row r="37" spans="1:109" hidden="1" x14ac:dyDescent="0.25">
      <c r="C37" s="5"/>
      <c r="D37" s="106" t="s">
        <v>358</v>
      </c>
      <c r="E37" s="104" t="str">
        <f ca="1">VLOOKUP($D37,'Metric Nature'!$C:$D,2,0)&amp;IF(($F37&lt;(BA37)),"Below",IF(($F37&gt;(AZ37)),"Above","Within"))</f>
      </c>
      <c r="F37" s="69">
        <f t="shared" ca="1" si="211"/>
      </c>
      <c r="G37" s="69">
        <f t="shared" ca="1" si="212"/>
      </c>
      <c r="H37" s="98">
        <f t="shared" ref="H37" ca="1" si="225">IFERROR(((F37-G37)/G37),0)</f>
      </c>
      <c r="I37" s="69">
        <f t="shared" ref="I37" ca="1" si="226">BD37</f>
      </c>
      <c r="J37" s="69">
        <f t="shared" ref="J37" ca="1" si="227">IFERROR(((F37-I37)/I37),0)</f>
      </c>
      <c r="K37" s="71">
        <f t="shared" ca="1" si="213"/>
      </c>
      <c r="L37" s="70"/>
      <c r="M37" s="67" t="str">
        <f ca="1">VLOOKUP($D37,'Metric Nature'!$C:$D,2,0)&amp;IF(($N37&lt;(CA37)),"Below",IF(($N37&gt;(BZ37)),"Above","Within"))</f>
      </c>
      <c r="N37" s="69">
        <f t="shared" ca="1" si="214"/>
      </c>
      <c r="O37" s="69">
        <f t="shared" ca="1" si="215"/>
      </c>
      <c r="P37" s="98">
        <f t="shared" ref="P37" ca="1" si="228">IFERROR(((N37-O37)/O37),0)</f>
      </c>
      <c r="Q37" s="69">
        <f t="shared" ref="Q37" ca="1" si="229">CD37</f>
      </c>
      <c r="R37" s="71">
        <f t="shared" ref="R37" ca="1" si="230">IFERROR(((N37-Q37)/Q37),0)</f>
      </c>
      <c r="S37" s="71">
        <f t="shared" ref="S37:S54" ca="1" si="231">CC37/S$36</f>
      </c>
      <c r="T37" s="70"/>
      <c r="U37" s="67" t="str">
        <f ca="1">VLOOKUP($D37,'Metric Nature'!$C:$D,2,0)&amp;IF(($V37&lt;(DA37)),"Below",IF(($V37&gt;(CZ37)),"Above","Within"))</f>
      </c>
      <c r="V37" s="69">
        <f t="shared" ca="1" si="216"/>
      </c>
      <c r="W37" s="69">
        <f t="shared" ca="1" si="217"/>
      </c>
      <c r="X37" s="93">
        <f t="shared" ref="X37" ca="1" si="232">IFERROR(((V37-W37)/W37),0)</f>
      </c>
      <c r="Y37" s="69">
        <f t="shared" ref="Y37" ca="1" si="233">DD37</f>
      </c>
      <c r="Z37" s="93">
        <f t="shared" ref="Z37" ca="1" si="234">IFERROR(((V37-Y37)/Y37),0)</f>
      </c>
      <c r="AA37" s="71">
        <f t="shared" ref="AA37:AA54" ca="1" si="235">DC37/AA$36</f>
      </c>
      <c r="AB37" s="70"/>
      <c r="AC37" s="60" t="s">
        <v>359</v>
      </c>
      <c r="AD37" s="1"/>
      <c r="AE37" s="1"/>
      <c r="AF37" s="1"/>
      <c r="AG37" s="1"/>
      <c r="AH37" s="1"/>
      <c r="AI37" s="9" t="s">
        <v>26</v>
      </c>
      <c r="AJ37" s="169">
        <f ca="1">(SUM(OFFSET(Data!$A$1,MATCH(($AI37),Data!$C:$C,0)-1,MATCH(Weekly!AJ$9,Data!$2:$2,0)-1,2,COUNTIF(Data!$2:$2,Weekly!AJ$9))))/AJ$36</f>
      </c>
      <c r="AK37" s="169">
        <f ca="1">(SUM(OFFSET(Data!$A$1,MATCH(($AI37),Data!$C:$C,0)-1,MATCH(Weekly!AK$9,Data!$2:$2,0)-1,2,COUNTIF(Data!$2:$2,Weekly!AK$9))))/AK$36</f>
      </c>
      <c r="AL37" s="169">
        <f ca="1">(SUM(OFFSET(Data!$A$1,MATCH(($AI37),Data!$C:$C,0)-1,MATCH(Weekly!AL$9,Data!$2:$2,0)-1,2,COUNTIF(Data!$2:$2,Weekly!AL$9))))/AL$36</f>
      </c>
      <c r="AM37" s="169">
        <f ca="1">(SUM(OFFSET(Data!$A$1,MATCH(($AI37),Data!$C:$C,0)-1,MATCH(Weekly!AM$9,Data!$2:$2,0)-1,2,COUNTIF(Data!$2:$2,Weekly!AM$9))))/AM$36</f>
      </c>
      <c r="AN37" s="169">
        <f ca="1">(SUM(OFFSET(Data!$A$1,MATCH(($AI37),Data!$C:$C,0)-1,MATCH(Weekly!AN$9,Data!$2:$2,0)-1,2,COUNTIF(Data!$2:$2,Weekly!AN$9))))/AN$36</f>
      </c>
      <c r="AO37" s="169">
        <f ca="1">(SUM(OFFSET(Data!$A$1,MATCH(($AI37),Data!$C:$C,0)-1,MATCH(Weekly!AO$9,Data!$2:$2,0)-1,2,COUNTIF(Data!$2:$2,Weekly!AO$9))))/AO$36</f>
      </c>
      <c r="AP37" s="169">
        <f ca="1">(SUM(OFFSET(Data!$A$1,MATCH(($AI37),Data!$C:$C,0)-1,MATCH(Weekly!AP$9,Data!$2:$2,0)-1,2,COUNTIF(Data!$2:$2,Weekly!AP$9))))/AP$36</f>
      </c>
      <c r="AQ37" s="169">
        <f ca="1">(SUM(OFFSET(Data!$A$1,MATCH(($AI37),Data!$C:$C,0)-1,MATCH(Weekly!AQ$9,Data!$2:$2,0)-1,2,COUNTIF(Data!$2:$2,Weekly!AQ$9))))/AQ$36</f>
      </c>
      <c r="AR37" s="169">
        <f ca="1">(SUM(OFFSET(Data!$A$1,MATCH(($AI37),Data!$C:$C,0)-1,MATCH(Weekly!AR$9,Data!$2:$2,0)-1,2,COUNTIF(Data!$2:$2,Weekly!AR$9))))/AR$36</f>
      </c>
      <c r="AS37" s="169">
        <f ca="1">(SUM(OFFSET(Data!$A$1,MATCH(($AI37),Data!$C:$C,0)-1,MATCH(Weekly!AS$9,Data!$2:$2,0)-1,2,COUNTIF(Data!$2:$2,Weekly!AS$9))))/AS$36</f>
      </c>
      <c r="AT37" s="169">
        <f ca="1">(SUM(OFFSET(Data!$A$1,MATCH(($AI37),Data!$C:$C,0)-1,MATCH(Weekly!AT$9,Data!$2:$2,0)-1,2,COUNTIF(Data!$2:$2,Weekly!AT$9))))/AT$36</f>
      </c>
      <c r="AU37" s="169">
        <f ca="1">(SUM(OFFSET(Data!$A$1,MATCH(($AI37),Data!$C:$C,0)-1,MATCH(Weekly!AU$9,Data!$2:$2,0)-1,2,COUNTIF(Data!$2:$2,Weekly!AU$9))))/AU$36</f>
      </c>
      <c r="AV37" s="18"/>
      <c r="AW37" s="14">
        <f t="shared" ref="AW37:AW54" ca="1" si="236">_xlfn.QUARTILE.INC($AJ37:$AT37,1)</f>
      </c>
      <c r="AX37" s="14">
        <f t="shared" ref="AX37:AX54" ca="1" si="237">_xlfn.QUARTILE.INC($AJ37:$AT37,3)</f>
      </c>
      <c r="AY37" s="14">
        <f t="shared" ca="1" si="218"/>
      </c>
      <c r="AZ37" s="14">
        <f ca="1">AX37+(0.75*AY37)</f>
      </c>
      <c r="BA37" s="14">
        <f ca="1">AW37-(0.75*AY37)</f>
      </c>
      <c r="BB37" s="18"/>
      <c r="BC37" s="14">
        <f t="shared" ref="BC37:BC54" ca="1" si="238">_xlfn.STDEV.P(AJ37:AU37)</f>
      </c>
      <c r="BD37" s="14">
        <f ca="1">SUMPRODUCT(AP37:AS37,AP$36:AS$36)/SUM(AP$36:AS$36)</f>
      </c>
      <c r="BE37" s="122"/>
      <c r="BF37" s="122"/>
      <c r="BG37" s="16"/>
      <c r="BH37" s="9" t="s">
        <v>26</v>
      </c>
      <c r="BI37" s="9" t="s">
        <v>3</v>
      </c>
      <c r="BJ37" s="169">
        <f ca="1">(SUM(OFFSET(Data!$A$1,MATCH(($BH37&amp;$BI37),Data!$B:$B,0)-1,MATCH(Weekly!BJ$9,Data!$2:$2,0)-1,1,COUNTIF(Data!$2:$2,Weekly!BJ$9))))/BJ$36</f>
      </c>
      <c r="BK37" s="169">
        <f ca="1">(SUM(OFFSET(Data!$A$1,MATCH(($BH37&amp;$BI37),Data!$B:$B,0)-1,MATCH(Weekly!BK$9,Data!$2:$2,0)-1,1,COUNTIF(Data!$2:$2,Weekly!BK$9))))/BK$36</f>
      </c>
      <c r="BL37" s="169">
        <f ca="1">(SUM(OFFSET(Data!$A$1,MATCH(($BH37&amp;$BI37),Data!$B:$B,0)-1,MATCH(Weekly!BL$9,Data!$2:$2,0)-1,1,COUNTIF(Data!$2:$2,Weekly!BL$9))))/BL$36</f>
      </c>
      <c r="BM37" s="169">
        <f ca="1">(SUM(OFFSET(Data!$A$1,MATCH(($BH37&amp;$BI37),Data!$B:$B,0)-1,MATCH(Weekly!BM$9,Data!$2:$2,0)-1,1,COUNTIF(Data!$2:$2,Weekly!BM$9))))/BM$36</f>
      </c>
      <c r="BN37" s="169">
        <f ca="1">(SUM(OFFSET(Data!$A$1,MATCH(($BH37&amp;$BI37),Data!$B:$B,0)-1,MATCH(Weekly!BN$9,Data!$2:$2,0)-1,1,COUNTIF(Data!$2:$2,Weekly!BN$9))))/BN$36</f>
      </c>
      <c r="BO37" s="169">
        <f ca="1">(SUM(OFFSET(Data!$A$1,MATCH(($BH37&amp;$BI37),Data!$B:$B,0)-1,MATCH(Weekly!BO$9,Data!$2:$2,0)-1,1,COUNTIF(Data!$2:$2,Weekly!BO$9))))/BO$36</f>
      </c>
      <c r="BP37" s="169">
        <f ca="1">(SUM(OFFSET(Data!$A$1,MATCH(($BH37&amp;$BI37),Data!$B:$B,0)-1,MATCH(Weekly!BP$9,Data!$2:$2,0)-1,1,COUNTIF(Data!$2:$2,Weekly!BP$9))))/BP$36</f>
      </c>
      <c r="BQ37" s="169">
        <f ca="1">(SUM(OFFSET(Data!$A$1,MATCH(($BH37&amp;$BI37),Data!$B:$B,0)-1,MATCH(Weekly!BQ$9,Data!$2:$2,0)-1,1,COUNTIF(Data!$2:$2,Weekly!BQ$9))))/BQ$36</f>
      </c>
      <c r="BR37" s="169">
        <f ca="1">(SUM(OFFSET(Data!$A$1,MATCH(($BH37&amp;$BI37),Data!$B:$B,0)-1,MATCH(Weekly!BR$9,Data!$2:$2,0)-1,1,COUNTIF(Data!$2:$2,Weekly!BR$9))))/BR$36</f>
      </c>
      <c r="BS37" s="169">
        <f ca="1">(SUM(OFFSET(Data!$A$1,MATCH(($BH37&amp;$BI37),Data!$B:$B,0)-1,MATCH(Weekly!BS$9,Data!$2:$2,0)-1,1,COUNTIF(Data!$2:$2,Weekly!BS$9))))/BS$36</f>
      </c>
      <c r="BT37" s="169">
        <f ca="1">(SUM(OFFSET(Data!$A$1,MATCH(($BH37&amp;$BI37),Data!$B:$B,0)-1,MATCH(Weekly!BT$9,Data!$2:$2,0)-1,1,COUNTIF(Data!$2:$2,Weekly!BT$9))))/BT$36</f>
      </c>
      <c r="BU37" s="169">
        <f ca="1">(SUM(OFFSET(Data!$A$1,MATCH(($BH37&amp;$BI37),Data!$B:$B,0)-1,MATCH(Weekly!BU$9,Data!$2:$2,0)-1,1,COUNTIF(Data!$2:$2,Weekly!BU$9))))/BU$36</f>
      </c>
      <c r="BV37" s="17"/>
      <c r="BW37" s="14">
        <f t="shared" ref="BW37:BW54" ca="1" si="239">_xlfn.QUARTILE.INC($BJ37:$BT37,1)</f>
      </c>
      <c r="BX37" s="14">
        <f t="shared" ref="BX37:BX54" ca="1" si="240">_xlfn.QUARTILE.INC($BJ37:$BT37,3)</f>
      </c>
      <c r="BY37" s="14">
        <f t="shared" ca="1" si="221"/>
      </c>
      <c r="BZ37" s="14">
        <f t="shared" ca="1" si="222"/>
      </c>
      <c r="CA37" s="14">
        <f t="shared" ref="CA37:CA39" ca="1" si="241">BW37-(0.75*BY37)</f>
      </c>
      <c r="CB37" s="55"/>
      <c r="CC37" s="14">
        <f t="shared" ref="CC37:CC54" ca="1" si="242">_xlfn.STDEV.P(BJ37:BU37)</f>
      </c>
      <c r="CD37" s="14">
        <f ca="1">SUMPRODUCT(BP37:BS37,BP$36:BS$36)/SUM(BP$36:BS$36)</f>
      </c>
      <c r="CE37" s="122"/>
      <c r="CF37" s="122"/>
      <c r="CG37" s="16"/>
      <c r="CH37" s="9" t="s">
        <v>26</v>
      </c>
      <c r="CI37" s="9" t="s">
        <v>4</v>
      </c>
      <c r="CJ37" s="169">
        <f ca="1">(SUM(OFFSET(Data!$A$1,MATCH(($CH37&amp;$CI37),Data!$B:$B,0)-1,MATCH(Weekly!CJ$9,Data!$2:$2,0)-1,1,COUNTIF(Data!$2:$2,Weekly!CJ$9))))/CJ$36</f>
      </c>
      <c r="CK37" s="169">
        <f ca="1">(SUM(OFFSET(Data!$A$1,MATCH(($CH37&amp;$CI37),Data!$B:$B,0)-1,MATCH(Weekly!CK$9,Data!$2:$2,0)-1,1,COUNTIF(Data!$2:$2,Weekly!CK$9))))/CK$36</f>
      </c>
      <c r="CL37" s="169">
        <f ca="1">(SUM(OFFSET(Data!$A$1,MATCH(($CH37&amp;$CI37),Data!$B:$B,0)-1,MATCH(Weekly!CL$9,Data!$2:$2,0)-1,1,COUNTIF(Data!$2:$2,Weekly!CL$9))))/CL$36</f>
      </c>
      <c r="CM37" s="169">
        <f ca="1">(SUM(OFFSET(Data!$A$1,MATCH(($CH37&amp;$CI37),Data!$B:$B,0)-1,MATCH(Weekly!CM$9,Data!$2:$2,0)-1,1,COUNTIF(Data!$2:$2,Weekly!CM$9))))/CM$36</f>
      </c>
      <c r="CN37" s="169">
        <f ca="1">(SUM(OFFSET(Data!$A$1,MATCH(($CH37&amp;$CI37),Data!$B:$B,0)-1,MATCH(Weekly!CN$9,Data!$2:$2,0)-1,1,COUNTIF(Data!$2:$2,Weekly!CN$9))))/CN$36</f>
      </c>
      <c r="CO37" s="169">
        <f ca="1">(SUM(OFFSET(Data!$A$1,MATCH(($CH37&amp;$CI37),Data!$B:$B,0)-1,MATCH(Weekly!CO$9,Data!$2:$2,0)-1,1,COUNTIF(Data!$2:$2,Weekly!CO$9))))/CO$36</f>
      </c>
      <c r="CP37" s="169">
        <f ca="1">(SUM(OFFSET(Data!$A$1,MATCH(($CH37&amp;$CI37),Data!$B:$B,0)-1,MATCH(Weekly!CP$9,Data!$2:$2,0)-1,1,COUNTIF(Data!$2:$2,Weekly!CP$9))))/CP$36</f>
      </c>
      <c r="CQ37" s="169">
        <f ca="1">(SUM(OFFSET(Data!$A$1,MATCH(($CH37&amp;$CI37),Data!$B:$B,0)-1,MATCH(Weekly!CQ$9,Data!$2:$2,0)-1,1,COUNTIF(Data!$2:$2,Weekly!CQ$9))))/CQ$36</f>
      </c>
      <c r="CR37" s="169">
        <f ca="1">(SUM(OFFSET(Data!$A$1,MATCH(($CH37&amp;$CI37),Data!$B:$B,0)-1,MATCH(Weekly!CR$9,Data!$2:$2,0)-1,1,COUNTIF(Data!$2:$2,Weekly!CR$9))))/CR$36</f>
      </c>
      <c r="CS37" s="169">
        <f ca="1">(SUM(OFFSET(Data!$A$1,MATCH(($CH37&amp;$CI37),Data!$B:$B,0)-1,MATCH(Weekly!CS$9,Data!$2:$2,0)-1,1,COUNTIF(Data!$2:$2,Weekly!CS$9))))/CS$36</f>
      </c>
      <c r="CT37" s="169">
        <f ca="1">(SUM(OFFSET(Data!$A$1,MATCH(($CH37&amp;$CI37),Data!$B:$B,0)-1,MATCH(Weekly!CT$9,Data!$2:$2,0)-1,1,COUNTIF(Data!$2:$2,Weekly!CT$9))))/CT$36</f>
      </c>
      <c r="CU37" s="169">
        <f ca="1">(SUM(OFFSET(Data!$A$1,MATCH(($CH37&amp;$CI37),Data!$B:$B,0)-1,MATCH(Weekly!CU$9,Data!$2:$2,0)-1,1,COUNTIF(Data!$2:$2,Weekly!CU$9))))/CU$36</f>
      </c>
      <c r="CW37" s="14">
        <f t="shared" ref="CW37:CW54" ca="1" si="243">_xlfn.QUARTILE.INC($CJ37:$CT37,1)</f>
      </c>
      <c r="CX37" s="14">
        <f t="shared" ref="CX37:CX54" ca="1" si="244">_xlfn.QUARTILE.INC($CJ37:$CT37,3)</f>
      </c>
      <c r="CY37" s="14">
        <f t="shared" ca="1" si="223"/>
      </c>
      <c r="CZ37" s="14">
        <f t="shared" ca="1" si="224"/>
      </c>
      <c r="DA37" s="14">
        <f ca="1">CW37-(0.75*CY37)</f>
      </c>
      <c r="DB37" s="58"/>
      <c r="DC37" s="14">
        <f t="shared" ref="DC37:DC54" ca="1" si="245">_xlfn.STDEV.P(CJ37:CU37)</f>
      </c>
      <c r="DD37" s="14">
        <f ca="1">SUMPRODUCT(CP37:CS37,CP$36:CS$36)/SUM(CP$36:CS$36)</f>
      </c>
      <c r="DE37" s="15"/>
    </row>
    <row r="38" spans="1:109" x14ac:dyDescent="0.25">
      <c r="C38" s="5"/>
      <c r="D38" s="106" t="s">
        <v>363</v>
      </c>
      <c r="E38" s="104" t="str">
        <f ca="1">VLOOKUP($D38,'Metric Nature'!$C:$D,2,0)&amp;IF(($F38&lt;(BA38)),"Below",IF(($F38&gt;(AZ38)),"Above","Within"))</f>
      </c>
      <c r="F38" s="69">
        <f t="shared" ref="F38" ca="1" si="246">AT38</f>
      </c>
      <c r="G38" s="69">
        <f t="shared" ref="G38" ca="1" si="247">AS38</f>
      </c>
      <c r="H38" s="98">
        <f t="shared" ref="H38" ca="1" si="248">IFERROR(((F38-G38)/G38),0)</f>
      </c>
      <c r="I38" s="69">
        <f t="shared" ref="I38" ca="1" si="249">BD38</f>
      </c>
      <c r="J38" s="69">
        <f t="shared" ref="J38" ca="1" si="250">IFERROR(((F38-I38)/I38),0)</f>
      </c>
      <c r="K38" s="71">
        <f t="shared" ref="K38" ca="1" si="251">BC38</f>
      </c>
      <c r="L38" s="70"/>
      <c r="M38" s="67" t="str">
        <f ca="1">VLOOKUP($D38,'Metric Nature'!$C:$D,2,0)&amp;IF(($N38&lt;(CA38)),"Below",IF(($N38&gt;(BZ38)),"Above","Within"))</f>
      </c>
      <c r="N38" s="69">
        <f t="shared" ref="N38" ca="1" si="252">BT38</f>
      </c>
      <c r="O38" s="69">
        <f t="shared" ref="O38" ca="1" si="253">BS38</f>
      </c>
      <c r="P38" s="98">
        <f t="shared" ref="P38" ca="1" si="254">IFERROR(((N38-O38)/O38),0)</f>
      </c>
      <c r="Q38" s="69">
        <f t="shared" ref="Q38" ca="1" si="255">CD38</f>
      </c>
      <c r="R38" s="71">
        <f t="shared" ref="R38" ca="1" si="256">IFERROR(((N38-Q38)/Q38),0)</f>
      </c>
      <c r="S38" s="71">
        <f t="shared" ref="S38" ca="1" si="257">CC38/S$36</f>
      </c>
      <c r="T38" s="70"/>
      <c r="U38" s="67" t="str">
        <f ca="1">VLOOKUP($D38,'Metric Nature'!$C:$D,2,0)&amp;IF(($V38&lt;(DA38)),"Below",IF(($V38&gt;(CZ38)),"Above","Within"))</f>
      </c>
      <c r="V38" s="69">
        <f t="shared" ref="V38" ca="1" si="258">CT38</f>
      </c>
      <c r="W38" s="69">
        <f t="shared" ref="W38" ca="1" si="259">CS38</f>
      </c>
      <c r="X38" s="93">
        <f t="shared" ref="X38" ca="1" si="260">IFERROR(((V38-W38)/W38),0)</f>
      </c>
      <c r="Y38" s="69">
        <f t="shared" ref="Y38" ca="1" si="261">DD38</f>
      </c>
      <c r="Z38" s="93">
        <f t="shared" ref="Z38" ca="1" si="262">IFERROR(((V38-Y38)/Y38),0)</f>
      </c>
      <c r="AA38" s="71">
        <f t="shared" ref="AA38" ca="1" si="263">DC38/AA$36</f>
      </c>
      <c r="AB38" s="70"/>
      <c r="AC38" s="60" t="s">
        <v>995</v>
      </c>
      <c r="AD38" s="1"/>
      <c r="AE38" s="1"/>
      <c r="AF38" s="1"/>
      <c r="AG38" s="1"/>
      <c r="AH38" s="1"/>
      <c r="AI38" s="9" t="s">
        <v>27</v>
      </c>
      <c r="AJ38" s="169">
        <f ca="1">(SUM(OFFSET(Data!$A$1,MATCH(($AI38),Data!$C:$C,0)-1,MATCH(Weekly!AJ$9,Data!$2:$2,0)-1,2,COUNTIF(Data!$2:$2,Weekly!AJ$9))))/AJ$36</f>
      </c>
      <c r="AK38" s="169">
        <f ca="1">(SUM(OFFSET(Data!$A$1,MATCH(($AI38),Data!$C:$C,0)-1,MATCH(Weekly!AK$9,Data!$2:$2,0)-1,2,COUNTIF(Data!$2:$2,Weekly!AK$9))))/AK$36</f>
      </c>
      <c r="AL38" s="169">
        <f ca="1">(SUM(OFFSET(Data!$A$1,MATCH(($AI38),Data!$C:$C,0)-1,MATCH(Weekly!AL$9,Data!$2:$2,0)-1,2,COUNTIF(Data!$2:$2,Weekly!AL$9))))/AL$36</f>
      </c>
      <c r="AM38" s="169">
        <f ca="1">(SUM(OFFSET(Data!$A$1,MATCH(($AI38),Data!$C:$C,0)-1,MATCH(Weekly!AM$9,Data!$2:$2,0)-1,2,COUNTIF(Data!$2:$2,Weekly!AM$9))))/AM$36</f>
      </c>
      <c r="AN38" s="169">
        <f ca="1">(SUM(OFFSET(Data!$A$1,MATCH(($AI38),Data!$C:$C,0)-1,MATCH(Weekly!AN$9,Data!$2:$2,0)-1,2,COUNTIF(Data!$2:$2,Weekly!AN$9))))/AN$36</f>
      </c>
      <c r="AO38" s="169">
        <f ca="1">(SUM(OFFSET(Data!$A$1,MATCH(($AI38),Data!$C:$C,0)-1,MATCH(Weekly!AO$9,Data!$2:$2,0)-1,2,COUNTIF(Data!$2:$2,Weekly!AO$9))))/AO$36</f>
      </c>
      <c r="AP38" s="169">
        <f ca="1">(SUM(OFFSET(Data!$A$1,MATCH(($AI38),Data!$C:$C,0)-1,MATCH(Weekly!AP$9,Data!$2:$2,0)-1,2,COUNTIF(Data!$2:$2,Weekly!AP$9))))/AP$36</f>
      </c>
      <c r="AQ38" s="169">
        <f ca="1">(SUM(OFFSET(Data!$A$1,MATCH(($AI38),Data!$C:$C,0)-1,MATCH(Weekly!AQ$9,Data!$2:$2,0)-1,2,COUNTIF(Data!$2:$2,Weekly!AQ$9))))/AQ$36</f>
      </c>
      <c r="AR38" s="169">
        <f ca="1">(SUM(OFFSET(Data!$A$1,MATCH(($AI38),Data!$C:$C,0)-1,MATCH(Weekly!AR$9,Data!$2:$2,0)-1,2,COUNTIF(Data!$2:$2,Weekly!AR$9))))/AR$36</f>
      </c>
      <c r="AS38" s="169">
        <f ca="1">(SUM(OFFSET(Data!$A$1,MATCH(($AI38),Data!$C:$C,0)-1,MATCH(Weekly!AS$9,Data!$2:$2,0)-1,2,COUNTIF(Data!$2:$2,Weekly!AS$9))))/AS$36</f>
      </c>
      <c r="AT38" s="169">
        <f ca="1">(SUM(OFFSET(Data!$A$1,MATCH(($AI38),Data!$C:$C,0)-1,MATCH(Weekly!AT$9,Data!$2:$2,0)-1,2,COUNTIF(Data!$2:$2,Weekly!AT$9))))/AT$36</f>
      </c>
      <c r="AU38" s="169">
        <f ca="1">(SUM(OFFSET(Data!$A$1,MATCH(($AI38),Data!$C:$C,0)-1,MATCH(Weekly!AU$9,Data!$2:$2,0)-1,2,COUNTIF(Data!$2:$2,Weekly!AU$9))))/AU$36</f>
      </c>
      <c r="AV38" s="18"/>
      <c r="AW38" s="14">
        <f t="shared" ca="1" si="236"/>
      </c>
      <c r="AX38" s="14">
        <f t="shared" ca="1" si="237"/>
      </c>
      <c r="AY38" s="14">
        <f t="shared" ref="AY38" ca="1" si="264">AX38-AW38</f>
      </c>
      <c r="AZ38" s="14">
        <f ca="1">AX38+(0.75*AY38)</f>
      </c>
      <c r="BA38" s="14">
        <f ca="1">AW38-(0.75*AY38)</f>
      </c>
      <c r="BB38" s="18"/>
      <c r="BC38" s="14">
        <f t="shared" ref="BC38" ca="1" si="265">_xlfn.STDEV.P(AJ38:AU38)</f>
      </c>
      <c r="BD38" s="14">
        <f ca="1">SUMPRODUCT(AP38:AS38,AP$36:AS$36)/SUM(AP$36:AS$36)</f>
      </c>
      <c r="BE38" s="122"/>
      <c r="BF38" s="122"/>
      <c r="BG38" s="16"/>
      <c r="BH38" s="9" t="s">
        <v>27</v>
      </c>
      <c r="BI38" s="9" t="s">
        <v>3</v>
      </c>
      <c r="BJ38" s="169">
        <f ca="1">(SUM(OFFSET(Data!$A$1,MATCH(($BH38&amp;$BI38),Data!$B:$B,0)-1,MATCH(Weekly!BJ$9,Data!$2:$2,0)-1,1,COUNTIF(Data!$2:$2,Weekly!BJ$9))))/BJ$36</f>
      </c>
      <c r="BK38" s="169">
        <f ca="1">(SUM(OFFSET(Data!$A$1,MATCH(($BH38&amp;$BI38),Data!$B:$B,0)-1,MATCH(Weekly!BK$9,Data!$2:$2,0)-1,1,COUNTIF(Data!$2:$2,Weekly!BK$9))))/BK$36</f>
      </c>
      <c r="BL38" s="169">
        <f ca="1">(SUM(OFFSET(Data!$A$1,MATCH(($BH38&amp;$BI38),Data!$B:$B,0)-1,MATCH(Weekly!BL$9,Data!$2:$2,0)-1,1,COUNTIF(Data!$2:$2,Weekly!BL$9))))/BL$36</f>
      </c>
      <c r="BM38" s="169">
        <f ca="1">(SUM(OFFSET(Data!$A$1,MATCH(($BH38&amp;$BI38),Data!$B:$B,0)-1,MATCH(Weekly!BM$9,Data!$2:$2,0)-1,1,COUNTIF(Data!$2:$2,Weekly!BM$9))))/BM$36</f>
      </c>
      <c r="BN38" s="169">
        <f ca="1">(SUM(OFFSET(Data!$A$1,MATCH(($BH38&amp;$BI38),Data!$B:$B,0)-1,MATCH(Weekly!BN$9,Data!$2:$2,0)-1,1,COUNTIF(Data!$2:$2,Weekly!BN$9))))/BN$36</f>
      </c>
      <c r="BO38" s="169">
        <f ca="1">(SUM(OFFSET(Data!$A$1,MATCH(($BH38&amp;$BI38),Data!$B:$B,0)-1,MATCH(Weekly!BO$9,Data!$2:$2,0)-1,1,COUNTIF(Data!$2:$2,Weekly!BO$9))))/BO$36</f>
      </c>
      <c r="BP38" s="169">
        <f ca="1">(SUM(OFFSET(Data!$A$1,MATCH(($BH38&amp;$BI38),Data!$B:$B,0)-1,MATCH(Weekly!BP$9,Data!$2:$2,0)-1,1,COUNTIF(Data!$2:$2,Weekly!BP$9))))/BP$36</f>
      </c>
      <c r="BQ38" s="169">
        <f ca="1">(SUM(OFFSET(Data!$A$1,MATCH(($BH38&amp;$BI38),Data!$B:$B,0)-1,MATCH(Weekly!BQ$9,Data!$2:$2,0)-1,1,COUNTIF(Data!$2:$2,Weekly!BQ$9))))/BQ$36</f>
      </c>
      <c r="BR38" s="169">
        <f ca="1">(SUM(OFFSET(Data!$A$1,MATCH(($BH38&amp;$BI38),Data!$B:$B,0)-1,MATCH(Weekly!BR$9,Data!$2:$2,0)-1,1,COUNTIF(Data!$2:$2,Weekly!BR$9))))/BR$36</f>
      </c>
      <c r="BS38" s="169">
        <f ca="1">(SUM(OFFSET(Data!$A$1,MATCH(($BH38&amp;$BI38),Data!$B:$B,0)-1,MATCH(Weekly!BS$9,Data!$2:$2,0)-1,1,COUNTIF(Data!$2:$2,Weekly!BS$9))))/BS$36</f>
      </c>
      <c r="BT38" s="169">
        <f ca="1">(SUM(OFFSET(Data!$A$1,MATCH(($BH38&amp;$BI38),Data!$B:$B,0)-1,MATCH(Weekly!BT$9,Data!$2:$2,0)-1,1,COUNTIF(Data!$2:$2,Weekly!BT$9))))/BT$36</f>
      </c>
      <c r="BU38" s="169">
        <f ca="1">(SUM(OFFSET(Data!$A$1,MATCH(($BH38&amp;$BI38),Data!$B:$B,0)-1,MATCH(Weekly!BU$9,Data!$2:$2,0)-1,1,COUNTIF(Data!$2:$2,Weekly!BU$9))))/BU$36</f>
      </c>
      <c r="BV38" s="17"/>
      <c r="BW38" s="14">
        <f t="shared" ca="1" si="239"/>
      </c>
      <c r="BX38" s="14">
        <f t="shared" ca="1" si="240"/>
      </c>
      <c r="BY38" s="14">
        <f t="shared" ref="BY38" ca="1" si="266">BX38-BW38</f>
      </c>
      <c r="BZ38" s="14">
        <f t="shared" ref="BZ38" ca="1" si="267">BX38+(0.75*BY38)</f>
      </c>
      <c r="CA38" s="14">
        <f t="shared" ref="CA38" ca="1" si="268">BW38-(0.75*BY38)</f>
      </c>
      <c r="CB38" s="55"/>
      <c r="CC38" s="14">
        <f t="shared" ref="CC38" ca="1" si="269">_xlfn.STDEV.P(BJ38:BU38)</f>
      </c>
      <c r="CD38" s="14">
        <f ca="1">SUMPRODUCT(BP38:BS38,BP$36:BS$36)/SUM(BP$36:BS$36)</f>
      </c>
      <c r="CE38" s="122"/>
      <c r="CF38" s="122"/>
      <c r="CG38" s="16"/>
      <c r="CH38" s="9" t="s">
        <v>27</v>
      </c>
      <c r="CI38" s="9" t="s">
        <v>4</v>
      </c>
      <c r="CJ38" s="169">
        <f ca="1">(SUM(OFFSET(Data!$A$1,MATCH(($CH38&amp;$CI38),Data!$B:$B,0)-1,MATCH(Weekly!CJ$9,Data!$2:$2,0)-1,1,COUNTIF(Data!$2:$2,Weekly!CJ$9))))/CJ$36</f>
      </c>
      <c r="CK38" s="169">
        <f ca="1">(SUM(OFFSET(Data!$A$1,MATCH(($CH38&amp;$CI38),Data!$B:$B,0)-1,MATCH(Weekly!CK$9,Data!$2:$2,0)-1,1,COUNTIF(Data!$2:$2,Weekly!CK$9))))/CK$36</f>
      </c>
      <c r="CL38" s="169">
        <f ca="1">(SUM(OFFSET(Data!$A$1,MATCH(($CH38&amp;$CI38),Data!$B:$B,0)-1,MATCH(Weekly!CL$9,Data!$2:$2,0)-1,1,COUNTIF(Data!$2:$2,Weekly!CL$9))))/CL$36</f>
      </c>
      <c r="CM38" s="169">
        <f ca="1">(SUM(OFFSET(Data!$A$1,MATCH(($CH38&amp;$CI38),Data!$B:$B,0)-1,MATCH(Weekly!CM$9,Data!$2:$2,0)-1,1,COUNTIF(Data!$2:$2,Weekly!CM$9))))/CM$36</f>
      </c>
      <c r="CN38" s="169">
        <f ca="1">(SUM(OFFSET(Data!$A$1,MATCH(($CH38&amp;$CI38),Data!$B:$B,0)-1,MATCH(Weekly!CN$9,Data!$2:$2,0)-1,1,COUNTIF(Data!$2:$2,Weekly!CN$9))))/CN$36</f>
      </c>
      <c r="CO38" s="169">
        <f ca="1">(SUM(OFFSET(Data!$A$1,MATCH(($CH38&amp;$CI38),Data!$B:$B,0)-1,MATCH(Weekly!CO$9,Data!$2:$2,0)-1,1,COUNTIF(Data!$2:$2,Weekly!CO$9))))/CO$36</f>
      </c>
      <c r="CP38" s="169">
        <f ca="1">(SUM(OFFSET(Data!$A$1,MATCH(($CH38&amp;$CI38),Data!$B:$B,0)-1,MATCH(Weekly!CP$9,Data!$2:$2,0)-1,1,COUNTIF(Data!$2:$2,Weekly!CP$9))))/CP$36</f>
      </c>
      <c r="CQ38" s="169">
        <f ca="1">(SUM(OFFSET(Data!$A$1,MATCH(($CH38&amp;$CI38),Data!$B:$B,0)-1,MATCH(Weekly!CQ$9,Data!$2:$2,0)-1,1,COUNTIF(Data!$2:$2,Weekly!CQ$9))))/CQ$36</f>
      </c>
      <c r="CR38" s="169">
        <f ca="1">(SUM(OFFSET(Data!$A$1,MATCH(($CH38&amp;$CI38),Data!$B:$B,0)-1,MATCH(Weekly!CR$9,Data!$2:$2,0)-1,1,COUNTIF(Data!$2:$2,Weekly!CR$9))))/CR$36</f>
      </c>
      <c r="CS38" s="169">
        <f ca="1">(SUM(OFFSET(Data!$A$1,MATCH(($CH38&amp;$CI38),Data!$B:$B,0)-1,MATCH(Weekly!CS$9,Data!$2:$2,0)-1,1,COUNTIF(Data!$2:$2,Weekly!CS$9))))/CS$36</f>
      </c>
      <c r="CT38" s="169">
        <f ca="1">(SUM(OFFSET(Data!$A$1,MATCH(($CH38&amp;$CI38),Data!$B:$B,0)-1,MATCH(Weekly!CT$9,Data!$2:$2,0)-1,1,COUNTIF(Data!$2:$2,Weekly!CT$9))))/CT$36</f>
      </c>
      <c r="CU38" s="169">
        <f ca="1">(SUM(OFFSET(Data!$A$1,MATCH(($CH38&amp;$CI38),Data!$B:$B,0)-1,MATCH(Weekly!CU$9,Data!$2:$2,0)-1,1,COUNTIF(Data!$2:$2,Weekly!CU$9))))/CU$36</f>
      </c>
      <c r="CW38" s="14">
        <f t="shared" ca="1" si="243"/>
      </c>
      <c r="CX38" s="14">
        <f t="shared" ca="1" si="244"/>
      </c>
      <c r="CY38" s="14">
        <f t="shared" ref="CY38" ca="1" si="270">CX38-CW38</f>
      </c>
      <c r="CZ38" s="14">
        <f t="shared" ref="CZ38" ca="1" si="271">CX38+(0.75*CY38)</f>
      </c>
      <c r="DA38" s="14">
        <f ca="1">CW38-(0.75*CY38)</f>
      </c>
      <c r="DB38" s="58"/>
      <c r="DC38" s="14">
        <f t="shared" ref="DC38" ca="1" si="272">_xlfn.STDEV.P(CJ38:CU38)</f>
      </c>
      <c r="DD38" s="14">
        <f ca="1">SUMPRODUCT(CP38:CS38,CP$36:CS$36)/SUM(CP$36:CS$36)</f>
      </c>
      <c r="DE38" s="15"/>
    </row>
    <row r="39" spans="1:109" x14ac:dyDescent="0.25">
      <c r="C39" s="5"/>
      <c r="D39" s="121" t="s">
        <v>367</v>
      </c>
      <c r="E39" s="104" t="str">
        <f ca="1">VLOOKUP($D39,'Metric Nature'!$C:$D,2,0)&amp;IF(($F39&lt;(BA39)),"Below",IF(($F39&gt;(AZ39)),"Above","Within"))</f>
      </c>
      <c r="F39" s="69">
        <f t="shared" ca="1" si="211"/>
      </c>
      <c r="G39" s="69">
        <f t="shared" ca="1" si="212"/>
      </c>
      <c r="H39" s="98">
        <f t="shared" ref="H39:H54" ca="1" si="273">IFERROR(((F39-G39)/G39),0)</f>
      </c>
      <c r="I39" s="69">
        <f t="shared" ref="I39:I54" ca="1" si="274">BD39</f>
      </c>
      <c r="J39" s="69">
        <f t="shared" ref="J39:J54" ca="1" si="275">IFERROR(((F39-I39)/I39),0)</f>
      </c>
      <c r="K39" s="71">
        <f t="shared" ca="1" si="213"/>
      </c>
      <c r="L39" s="70"/>
      <c r="M39" s="67" t="str">
        <f ca="1">VLOOKUP($D39,'Metric Nature'!$C:$D,2,0)&amp;IF(($N39&lt;(CA39)),"Below",IF(($N39&gt;(BZ39)),"Above","Within"))</f>
      </c>
      <c r="N39" s="69">
        <f t="shared" ca="1" si="214"/>
      </c>
      <c r="O39" s="69">
        <f t="shared" ca="1" si="215"/>
      </c>
      <c r="P39" s="98">
        <f t="shared" ref="P39:P54" ca="1" si="276">IFERROR(((N39-O39)/O39),0)</f>
      </c>
      <c r="Q39" s="69">
        <f t="shared" ref="Q39:Q54" ca="1" si="277">CD39</f>
      </c>
      <c r="R39" s="71">
        <f t="shared" ref="R39:R54" ca="1" si="278">IFERROR(((N39-Q39)/Q39),0)</f>
      </c>
      <c r="S39" s="71">
        <f t="shared" ca="1" si="231"/>
      </c>
      <c r="T39" s="70"/>
      <c r="U39" s="67" t="str">
        <f ca="1">VLOOKUP($D39,'Metric Nature'!$C:$D,2,0)&amp;IF(($V39&lt;(DA39)),"Below",IF(($V39&gt;(CZ39)),"Above","Within"))</f>
      </c>
      <c r="V39" s="69">
        <f t="shared" ca="1" si="216"/>
      </c>
      <c r="W39" s="69">
        <f t="shared" ca="1" si="217"/>
      </c>
      <c r="X39" s="93">
        <f t="shared" ref="X39:X54" ca="1" si="279">IFERROR(((V39-W39)/W39),0)</f>
      </c>
      <c r="Y39" s="69">
        <f t="shared" ref="Y39:Y54" ca="1" si="280">DD39</f>
      </c>
      <c r="Z39" s="93">
        <f t="shared" ref="Z39:Z54" ca="1" si="281">IFERROR(((V39-Y39)/Y39),0)</f>
      </c>
      <c r="AA39" s="71">
        <f t="shared" ca="1" si="235"/>
      </c>
      <c r="AB39" s="70"/>
      <c r="AC39" s="60" t="s">
        <v>368</v>
      </c>
      <c r="AD39" s="1"/>
      <c r="AE39" s="1"/>
      <c r="AF39" s="1"/>
      <c r="AG39" s="1"/>
      <c r="AH39" s="1"/>
      <c r="AI39" s="9" t="s">
        <v>28</v>
      </c>
      <c r="AJ39" s="169">
        <f ca="1">SUM(OFFSET(Data!$A$1,MATCH(($AI39),Data!$C:$C,0)-1,MATCH(Weekly!AJ$9,Data!$2:$2,0)-1,2,COUNTIF(Data!$2:$2,Weekly!AJ$9)))/SUM(OFFSET(Data!$A$1,MATCH(($AI38),Data!$C:$C,0)-1,MATCH(Weekly!AJ$9,Data!$2:$2,0)-1,2,COUNTIF(Data!$2:$2,Weekly!AJ$9)))</f>
      </c>
      <c r="AK39" s="169">
        <f ca="1">SUM(OFFSET(Data!$A$1,MATCH(($AI39),Data!$C:$C,0)-1,MATCH(Weekly!AK$9,Data!$2:$2,0)-1,2,COUNTIF(Data!$2:$2,Weekly!AK$9)))/SUM(OFFSET(Data!$A$1,MATCH(($AI38),Data!$C:$C,0)-1,MATCH(Weekly!AK$9,Data!$2:$2,0)-1,2,COUNTIF(Data!$2:$2,Weekly!AK$9)))</f>
      </c>
      <c r="AL39" s="169">
        <f ca="1">SUM(OFFSET(Data!$A$1,MATCH(($AI39),Data!$C:$C,0)-1,MATCH(Weekly!AL$9,Data!$2:$2,0)-1,2,COUNTIF(Data!$2:$2,Weekly!AL$9)))/SUM(OFFSET(Data!$A$1,MATCH(($AI38),Data!$C:$C,0)-1,MATCH(Weekly!AL$9,Data!$2:$2,0)-1,2,COUNTIF(Data!$2:$2,Weekly!AL$9)))</f>
      </c>
      <c r="AM39" s="169">
        <f ca="1">SUM(OFFSET(Data!$A$1,MATCH(($AI39),Data!$C:$C,0)-1,MATCH(Weekly!AM$9,Data!$2:$2,0)-1,2,COUNTIF(Data!$2:$2,Weekly!AM$9)))/SUM(OFFSET(Data!$A$1,MATCH(($AI38),Data!$C:$C,0)-1,MATCH(Weekly!AM$9,Data!$2:$2,0)-1,2,COUNTIF(Data!$2:$2,Weekly!AM$9)))</f>
      </c>
      <c r="AN39" s="169">
        <f ca="1">SUM(OFFSET(Data!$A$1,MATCH(($AI39),Data!$C:$C,0)-1,MATCH(Weekly!AN$9,Data!$2:$2,0)-1,2,COUNTIF(Data!$2:$2,Weekly!AN$9)))/SUM(OFFSET(Data!$A$1,MATCH(($AI38),Data!$C:$C,0)-1,MATCH(Weekly!AN$9,Data!$2:$2,0)-1,2,COUNTIF(Data!$2:$2,Weekly!AN$9)))</f>
      </c>
      <c r="AO39" s="169">
        <f ca="1">SUM(OFFSET(Data!$A$1,MATCH(($AI39),Data!$C:$C,0)-1,MATCH(Weekly!AO$9,Data!$2:$2,0)-1,2,COUNTIF(Data!$2:$2,Weekly!AO$9)))/SUM(OFFSET(Data!$A$1,MATCH(($AI38),Data!$C:$C,0)-1,MATCH(Weekly!AO$9,Data!$2:$2,0)-1,2,COUNTIF(Data!$2:$2,Weekly!AO$9)))</f>
      </c>
      <c r="AP39" s="169">
        <f ca="1">SUM(OFFSET(Data!$A$1,MATCH(($AI39),Data!$C:$C,0)-1,MATCH(Weekly!AP$9,Data!$2:$2,0)-1,2,COUNTIF(Data!$2:$2,Weekly!AP$9)))/SUM(OFFSET(Data!$A$1,MATCH(($AI38),Data!$C:$C,0)-1,MATCH(Weekly!AP$9,Data!$2:$2,0)-1,2,COUNTIF(Data!$2:$2,Weekly!AP$9)))</f>
      </c>
      <c r="AQ39" s="169">
        <f ca="1">SUM(OFFSET(Data!$A$1,MATCH(($AI39),Data!$C:$C,0)-1,MATCH(Weekly!AQ$9,Data!$2:$2,0)-1,2,COUNTIF(Data!$2:$2,Weekly!AQ$9)))/SUM(OFFSET(Data!$A$1,MATCH(($AI38),Data!$C:$C,0)-1,MATCH(Weekly!AQ$9,Data!$2:$2,0)-1,2,COUNTIF(Data!$2:$2,Weekly!AQ$9)))</f>
      </c>
      <c r="AR39" s="169">
        <f ca="1">SUM(OFFSET(Data!$A$1,MATCH(($AI39),Data!$C:$C,0)-1,MATCH(Weekly!AR$9,Data!$2:$2,0)-1,2,COUNTIF(Data!$2:$2,Weekly!AR$9)))/SUM(OFFSET(Data!$A$1,MATCH(($AI38),Data!$C:$C,0)-1,MATCH(Weekly!AR$9,Data!$2:$2,0)-1,2,COUNTIF(Data!$2:$2,Weekly!AR$9)))</f>
      </c>
      <c r="AS39" s="169">
        <f ca="1">SUM(OFFSET(Data!$A$1,MATCH(($AI39),Data!$C:$C,0)-1,MATCH(Weekly!AS$9,Data!$2:$2,0)-1,2,COUNTIF(Data!$2:$2,Weekly!AS$9)))/SUM(OFFSET(Data!$A$1,MATCH(($AI38),Data!$C:$C,0)-1,MATCH(Weekly!AS$9,Data!$2:$2,0)-1,2,COUNTIF(Data!$2:$2,Weekly!AS$9)))</f>
      </c>
      <c r="AT39" s="169">
        <f ca="1">SUM(OFFSET(Data!$A$1,MATCH(($AI39),Data!$C:$C,0)-1,MATCH(Weekly!AT$9,Data!$2:$2,0)-1,2,COUNTIF(Data!$2:$2,Weekly!AT$9)))/SUM(OFFSET(Data!$A$1,MATCH(($AI38),Data!$C:$C,0)-1,MATCH(Weekly!AT$9,Data!$2:$2,0)-1,2,COUNTIF(Data!$2:$2,Weekly!AT$9)))</f>
      </c>
      <c r="AU39" s="169">
        <f ca="1">SUM(OFFSET(Data!$A$1,MATCH(($AI39),Data!$C:$C,0)-1,MATCH(Weekly!AU$9,Data!$2:$2,0)-1,2,COUNTIF(Data!$2:$2,Weekly!AU$9)))/SUM(OFFSET(Data!$A$1,MATCH(($AI38),Data!$C:$C,0)-1,MATCH(Weekly!AU$9,Data!$2:$2,0)-1,2,COUNTIF(Data!$2:$2,Weekly!AU$9)))</f>
      </c>
      <c r="AV39" s="18"/>
      <c r="AW39" s="14">
        <f t="shared" ca="1" si="236"/>
      </c>
      <c r="AX39" s="14">
        <f t="shared" ca="1" si="237"/>
      </c>
      <c r="AY39" s="14">
        <f t="shared" ref="AY39:AY54" ca="1" si="282">AX39-AW39</f>
      </c>
      <c r="AZ39" s="14">
        <f t="shared" ref="AZ39:AZ54" ca="1" si="283">AX39+(0.75*AY39)</f>
      </c>
      <c r="BA39" s="14">
        <f t="shared" ref="BA39:BA54" ca="1" si="284">AW39-(0.75*AY39)</f>
      </c>
      <c r="BB39" s="18"/>
      <c r="BC39" s="14">
        <f t="shared" ca="1" si="238"/>
      </c>
      <c r="BD39" s="14">
        <f ca="1">SUMPRODUCT(AP39:AS39,AP$37:AS$37)/SUM(AP$37:AS$37)</f>
      </c>
      <c r="BE39" s="122"/>
      <c r="BF39" s="122"/>
      <c r="BG39" s="16"/>
      <c r="BH39" s="9" t="s">
        <v>28</v>
      </c>
      <c r="BI39" s="9" t="s">
        <v>3</v>
      </c>
      <c r="BJ39" s="169">
        <f ca="1">SUM(OFFSET(Data!$A$1,MATCH(($BH39&amp;$BI39),Data!$B:$B,0)-1,MATCH(Weekly!BJ$9,Data!$2:$2,0)-1,1,COUNTIF(Data!$2:$2,Weekly!BJ$9)))/SUM(OFFSET(Data!$A$1,MATCH(($BH38&amp;$BI38),Data!$B:$B,0)-1,MATCH(Weekly!BJ$9,Data!$2:$2,0)-1,1,COUNTIF(Data!$2:$2,Weekly!BJ$9)))</f>
      </c>
      <c r="BK39" s="169">
        <f ca="1">SUM(OFFSET(Data!$A$1,MATCH(($BH39&amp;$BI39),Data!$B:$B,0)-1,MATCH(Weekly!BK$9,Data!$2:$2,0)-1,1,COUNTIF(Data!$2:$2,Weekly!BK$9)))/SUM(OFFSET(Data!$A$1,MATCH(($BH38&amp;$BI38),Data!$B:$B,0)-1,MATCH(Weekly!BK$9,Data!$2:$2,0)-1,1,COUNTIF(Data!$2:$2,Weekly!BK$9)))</f>
      </c>
      <c r="BL39" s="169">
        <f ca="1">SUM(OFFSET(Data!$A$1,MATCH(($BH39&amp;$BI39),Data!$B:$B,0)-1,MATCH(Weekly!BL$9,Data!$2:$2,0)-1,1,COUNTIF(Data!$2:$2,Weekly!BL$9)))/SUM(OFFSET(Data!$A$1,MATCH(($BH38&amp;$BI38),Data!$B:$B,0)-1,MATCH(Weekly!BL$9,Data!$2:$2,0)-1,1,COUNTIF(Data!$2:$2,Weekly!BL$9)))</f>
      </c>
      <c r="BM39" s="169">
        <f ca="1">SUM(OFFSET(Data!$A$1,MATCH(($BH39&amp;$BI39),Data!$B:$B,0)-1,MATCH(Weekly!BM$9,Data!$2:$2,0)-1,1,COUNTIF(Data!$2:$2,Weekly!BM$9)))/SUM(OFFSET(Data!$A$1,MATCH(($BH38&amp;$BI38),Data!$B:$B,0)-1,MATCH(Weekly!BM$9,Data!$2:$2,0)-1,1,COUNTIF(Data!$2:$2,Weekly!BM$9)))</f>
      </c>
      <c r="BN39" s="169">
        <f ca="1">SUM(OFFSET(Data!$A$1,MATCH(($BH39&amp;$BI39),Data!$B:$B,0)-1,MATCH(Weekly!BN$9,Data!$2:$2,0)-1,1,COUNTIF(Data!$2:$2,Weekly!BN$9)))/SUM(OFFSET(Data!$A$1,MATCH(($BH38&amp;$BI38),Data!$B:$B,0)-1,MATCH(Weekly!BN$9,Data!$2:$2,0)-1,1,COUNTIF(Data!$2:$2,Weekly!BN$9)))</f>
      </c>
      <c r="BO39" s="169">
        <f ca="1">SUM(OFFSET(Data!$A$1,MATCH(($BH39&amp;$BI39),Data!$B:$B,0)-1,MATCH(Weekly!BO$9,Data!$2:$2,0)-1,1,COUNTIF(Data!$2:$2,Weekly!BO$9)))/SUM(OFFSET(Data!$A$1,MATCH(($BH38&amp;$BI38),Data!$B:$B,0)-1,MATCH(Weekly!BO$9,Data!$2:$2,0)-1,1,COUNTIF(Data!$2:$2,Weekly!BO$9)))</f>
      </c>
      <c r="BP39" s="169">
        <f ca="1">SUM(OFFSET(Data!$A$1,MATCH(($BH39&amp;$BI39),Data!$B:$B,0)-1,MATCH(Weekly!BP$9,Data!$2:$2,0)-1,1,COUNTIF(Data!$2:$2,Weekly!BP$9)))/SUM(OFFSET(Data!$A$1,MATCH(($BH38&amp;$BI38),Data!$B:$B,0)-1,MATCH(Weekly!BP$9,Data!$2:$2,0)-1,1,COUNTIF(Data!$2:$2,Weekly!BP$9)))</f>
      </c>
      <c r="BQ39" s="169">
        <f ca="1">SUM(OFFSET(Data!$A$1,MATCH(($BH39&amp;$BI39),Data!$B:$B,0)-1,MATCH(Weekly!BQ$9,Data!$2:$2,0)-1,1,COUNTIF(Data!$2:$2,Weekly!BQ$9)))/SUM(OFFSET(Data!$A$1,MATCH(($BH38&amp;$BI38),Data!$B:$B,0)-1,MATCH(Weekly!BQ$9,Data!$2:$2,0)-1,1,COUNTIF(Data!$2:$2,Weekly!BQ$9)))</f>
      </c>
      <c r="BR39" s="169">
        <f ca="1">SUM(OFFSET(Data!$A$1,MATCH(($BH39&amp;$BI39),Data!$B:$B,0)-1,MATCH(Weekly!BR$9,Data!$2:$2,0)-1,1,COUNTIF(Data!$2:$2,Weekly!BR$9)))/SUM(OFFSET(Data!$A$1,MATCH(($BH38&amp;$BI38),Data!$B:$B,0)-1,MATCH(Weekly!BR$9,Data!$2:$2,0)-1,1,COUNTIF(Data!$2:$2,Weekly!BR$9)))</f>
      </c>
      <c r="BS39" s="169">
        <f ca="1">SUM(OFFSET(Data!$A$1,MATCH(($BH39&amp;$BI39),Data!$B:$B,0)-1,MATCH(Weekly!BS$9,Data!$2:$2,0)-1,1,COUNTIF(Data!$2:$2,Weekly!BS$9)))/SUM(OFFSET(Data!$A$1,MATCH(($BH38&amp;$BI38),Data!$B:$B,0)-1,MATCH(Weekly!BS$9,Data!$2:$2,0)-1,1,COUNTIF(Data!$2:$2,Weekly!BS$9)))</f>
      </c>
      <c r="BT39" s="169">
        <f ca="1">SUM(OFFSET(Data!$A$1,MATCH(($BH39&amp;$BI39),Data!$B:$B,0)-1,MATCH(Weekly!BT$9,Data!$2:$2,0)-1,1,COUNTIF(Data!$2:$2,Weekly!BT$9)))/SUM(OFFSET(Data!$A$1,MATCH(($BH38&amp;$BI38),Data!$B:$B,0)-1,MATCH(Weekly!BT$9,Data!$2:$2,0)-1,1,COUNTIF(Data!$2:$2,Weekly!BT$9)))</f>
      </c>
      <c r="BU39" s="169">
        <f ca="1">SUM(OFFSET(Data!$A$1,MATCH(($BH39&amp;$BI39),Data!$B:$B,0)-1,MATCH(Weekly!BU$9,Data!$2:$2,0)-1,1,COUNTIF(Data!$2:$2,Weekly!BU$9)))/SUM(OFFSET(Data!$A$1,MATCH(($BH38&amp;$BI38),Data!$B:$B,0)-1,MATCH(Weekly!BU$9,Data!$2:$2,0)-1,1,COUNTIF(Data!$2:$2,Weekly!BU$9)))</f>
      </c>
      <c r="BV39" s="17"/>
      <c r="BW39" s="14">
        <f t="shared" ca="1" si="239"/>
      </c>
      <c r="BX39" s="14">
        <f t="shared" ca="1" si="240"/>
      </c>
      <c r="BY39" s="14">
        <f t="shared" ref="BY39:BY54" ca="1" si="285">BX39-BW39</f>
      </c>
      <c r="BZ39" s="14">
        <f t="shared" ref="BZ39:BZ54" ca="1" si="286">BX39+(0.75*BY39)</f>
      </c>
      <c r="CA39" s="14">
        <f t="shared" ca="1" si="241"/>
      </c>
      <c r="CB39" s="55"/>
      <c r="CC39" s="14">
        <f t="shared" ca="1" si="242"/>
      </c>
      <c r="CD39" s="14">
        <f ca="1">SUMPRODUCT(BP39:BS39,BP$37:BS$37)/SUM(BP$37:BS$37)</f>
      </c>
      <c r="CE39" s="122"/>
      <c r="CF39" s="122"/>
      <c r="CG39" s="16"/>
      <c r="CH39" s="9" t="s">
        <v>28</v>
      </c>
      <c r="CI39" s="9" t="s">
        <v>4</v>
      </c>
      <c r="CJ39" s="169">
        <f ca="1">(SUM(OFFSET(Data!$A$1,MATCH(($CH39&amp;$CI39),Data!$B:$B,0)-1,MATCH(Weekly!CJ$9,Data!$2:$2,0)-1,1,COUNTIF(Data!$2:$2,Weekly!CJ$9))))/(SUM(OFFSET(Data!$A$1,MATCH(($CH38&amp;$CI38),Data!$B:$B,0)-1,MATCH(Weekly!CJ$9,Data!$2:$2,0)-1,1,COUNTIF(Data!$2:$2,Weekly!CJ$9))))</f>
      </c>
      <c r="CK39" s="169">
        <f ca="1">(SUM(OFFSET(Data!$A$1,MATCH(($CH39&amp;$CI39),Data!$B:$B,0)-1,MATCH(Weekly!CK$9,Data!$2:$2,0)-1,1,COUNTIF(Data!$2:$2,Weekly!CK$9))))/(SUM(OFFSET(Data!$A$1,MATCH(($CH38&amp;$CI38),Data!$B:$B,0)-1,MATCH(Weekly!CK$9,Data!$2:$2,0)-1,1,COUNTIF(Data!$2:$2,Weekly!CK$9))))</f>
      </c>
      <c r="CL39" s="169">
        <f ca="1">(SUM(OFFSET(Data!$A$1,MATCH(($CH39&amp;$CI39),Data!$B:$B,0)-1,MATCH(Weekly!CL$9,Data!$2:$2,0)-1,1,COUNTIF(Data!$2:$2,Weekly!CL$9))))/(SUM(OFFSET(Data!$A$1,MATCH(($CH38&amp;$CI38),Data!$B:$B,0)-1,MATCH(Weekly!CL$9,Data!$2:$2,0)-1,1,COUNTIF(Data!$2:$2,Weekly!CL$9))))</f>
      </c>
      <c r="CM39" s="169">
        <f ca="1">(SUM(OFFSET(Data!$A$1,MATCH(($CH39&amp;$CI39),Data!$B:$B,0)-1,MATCH(Weekly!CM$9,Data!$2:$2,0)-1,1,COUNTIF(Data!$2:$2,Weekly!CM$9))))/(SUM(OFFSET(Data!$A$1,MATCH(($CH38&amp;$CI38),Data!$B:$B,0)-1,MATCH(Weekly!CM$9,Data!$2:$2,0)-1,1,COUNTIF(Data!$2:$2,Weekly!CM$9))))</f>
      </c>
      <c r="CN39" s="169">
        <f ca="1">(SUM(OFFSET(Data!$A$1,MATCH(($CH39&amp;$CI39),Data!$B:$B,0)-1,MATCH(Weekly!CN$9,Data!$2:$2,0)-1,1,COUNTIF(Data!$2:$2,Weekly!CN$9))))/(SUM(OFFSET(Data!$A$1,MATCH(($CH38&amp;$CI38),Data!$B:$B,0)-1,MATCH(Weekly!CN$9,Data!$2:$2,0)-1,1,COUNTIF(Data!$2:$2,Weekly!CN$9))))</f>
      </c>
      <c r="CO39" s="169">
        <f ca="1">(SUM(OFFSET(Data!$A$1,MATCH(($CH39&amp;$CI39),Data!$B:$B,0)-1,MATCH(Weekly!CO$9,Data!$2:$2,0)-1,1,COUNTIF(Data!$2:$2,Weekly!CO$9))))/(SUM(OFFSET(Data!$A$1,MATCH(($CH38&amp;$CI38),Data!$B:$B,0)-1,MATCH(Weekly!CO$9,Data!$2:$2,0)-1,1,COUNTIF(Data!$2:$2,Weekly!CO$9))))</f>
      </c>
      <c r="CP39" s="169">
        <f ca="1">(SUM(OFFSET(Data!$A$1,MATCH(($CH39&amp;$CI39),Data!$B:$B,0)-1,MATCH(Weekly!CP$9,Data!$2:$2,0)-1,1,COUNTIF(Data!$2:$2,Weekly!CP$9))))/(SUM(OFFSET(Data!$A$1,MATCH(($CH38&amp;$CI38),Data!$B:$B,0)-1,MATCH(Weekly!CP$9,Data!$2:$2,0)-1,1,COUNTIF(Data!$2:$2,Weekly!CP$9))))</f>
      </c>
      <c r="CQ39" s="169">
        <f ca="1">(SUM(OFFSET(Data!$A$1,MATCH(($CH39&amp;$CI39),Data!$B:$B,0)-1,MATCH(Weekly!CQ$9,Data!$2:$2,0)-1,1,COUNTIF(Data!$2:$2,Weekly!CQ$9))))/(SUM(OFFSET(Data!$A$1,MATCH(($CH38&amp;$CI38),Data!$B:$B,0)-1,MATCH(Weekly!CQ$9,Data!$2:$2,0)-1,1,COUNTIF(Data!$2:$2,Weekly!CQ$9))))</f>
      </c>
      <c r="CR39" s="169">
        <f ca="1">(SUM(OFFSET(Data!$A$1,MATCH(($CH39&amp;$CI39),Data!$B:$B,0)-1,MATCH(Weekly!CR$9,Data!$2:$2,0)-1,1,COUNTIF(Data!$2:$2,Weekly!CR$9))))/(SUM(OFFSET(Data!$A$1,MATCH(($CH38&amp;$CI38),Data!$B:$B,0)-1,MATCH(Weekly!CR$9,Data!$2:$2,0)-1,1,COUNTIF(Data!$2:$2,Weekly!CR$9))))</f>
      </c>
      <c r="CS39" s="169">
        <f ca="1">(SUM(OFFSET(Data!$A$1,MATCH(($CH39&amp;$CI39),Data!$B:$B,0)-1,MATCH(Weekly!CS$9,Data!$2:$2,0)-1,1,COUNTIF(Data!$2:$2,Weekly!CS$9))))/(SUM(OFFSET(Data!$A$1,MATCH(($CH38&amp;$CI38),Data!$B:$B,0)-1,MATCH(Weekly!CS$9,Data!$2:$2,0)-1,1,COUNTIF(Data!$2:$2,Weekly!CS$9))))</f>
      </c>
      <c r="CT39" s="169">
        <f ca="1">(SUM(OFFSET(Data!$A$1,MATCH(($CH39&amp;$CI39),Data!$B:$B,0)-1,MATCH(Weekly!CT$9,Data!$2:$2,0)-1,1,COUNTIF(Data!$2:$2,Weekly!CT$9))))/(SUM(OFFSET(Data!$A$1,MATCH(($CH38&amp;$CI38),Data!$B:$B,0)-1,MATCH(Weekly!CT$9,Data!$2:$2,0)-1,1,COUNTIF(Data!$2:$2,Weekly!CT$9))))</f>
      </c>
      <c r="CU39" s="169">
        <f ca="1">(SUM(OFFSET(Data!$A$1,MATCH(($CH39&amp;$CI39),Data!$B:$B,0)-1,MATCH(Weekly!CU$9,Data!$2:$2,0)-1,1,COUNTIF(Data!$2:$2,Weekly!CU$9))))/(SUM(OFFSET(Data!$A$1,MATCH(($CH38&amp;$CI38),Data!$B:$B,0)-1,MATCH(Weekly!CU$9,Data!$2:$2,0)-1,1,COUNTIF(Data!$2:$2,Weekly!CU$9))))</f>
      </c>
      <c r="CW39" s="14">
        <f t="shared" ca="1" si="243"/>
      </c>
      <c r="CX39" s="14">
        <f t="shared" ca="1" si="244"/>
      </c>
      <c r="CY39" s="14">
        <f t="shared" ref="CY39:CY54" ca="1" si="287">CX39-CW39</f>
      </c>
      <c r="CZ39" s="14">
        <f t="shared" ref="CZ39:CZ54" ca="1" si="288">CX39+(0.75*CY39)</f>
      </c>
      <c r="DA39" s="14">
        <f t="shared" ref="DA39:DA54" ca="1" si="289">CW39-(0.75*CY39)</f>
      </c>
      <c r="DB39" s="58"/>
      <c r="DC39" s="14">
        <f t="shared" ca="1" si="245"/>
      </c>
      <c r="DD39" s="14">
        <f ca="1">SUMPRODUCT(CP39:CS39,CP$37:CS$37)/SUM(CP$37:CS$37)</f>
      </c>
      <c r="DE39" s="15"/>
    </row>
    <row r="40" spans="1:109" hidden="1" x14ac:dyDescent="0.25">
      <c r="C40" s="5"/>
      <c r="D40" s="121" t="s">
        <v>372</v>
      </c>
      <c r="E40" s="104" t="str">
        <f ca="1">VLOOKUP($D40,'Metric Nature'!$C:$D,2,0)&amp;IF(($F40&lt;(BA40)),"Below",IF(($F40&gt;(AZ40)),"Above","Within"))</f>
      </c>
      <c r="F40" s="69">
        <f t="shared" ca="1" si="211"/>
      </c>
      <c r="G40" s="69">
        <f t="shared" ca="1" si="212"/>
      </c>
      <c r="H40" s="98">
        <f t="shared" ca="1" si="273"/>
      </c>
      <c r="I40" s="69">
        <f t="shared" ca="1" si="274"/>
      </c>
      <c r="J40" s="69">
        <f t="shared" ca="1" si="275"/>
      </c>
      <c r="K40" s="71">
        <f t="shared" ca="1" si="213"/>
      </c>
      <c r="L40" s="70"/>
      <c r="M40" s="67" t="str">
        <f ca="1">VLOOKUP($D40,'Metric Nature'!$C:$D,2,0)&amp;IF(($N40&lt;(CA40)),"Below",IF(($N40&gt;(BZ40)),"Above","Within"))</f>
      </c>
      <c r="N40" s="69">
        <f t="shared" ca="1" si="214"/>
      </c>
      <c r="O40" s="69">
        <f t="shared" ca="1" si="215"/>
      </c>
      <c r="P40" s="98">
        <f t="shared" ca="1" si="276"/>
      </c>
      <c r="Q40" s="69">
        <f t="shared" ca="1" si="277"/>
      </c>
      <c r="R40" s="71">
        <f t="shared" ca="1" si="278"/>
      </c>
      <c r="S40" s="71">
        <f t="shared" ca="1" si="231"/>
      </c>
      <c r="T40" s="70"/>
      <c r="U40" s="67" t="str">
        <f ca="1">VLOOKUP($D40,'Metric Nature'!$C:$D,2,0)&amp;IF(($V40&lt;(DA40)),"Below",IF(($V40&gt;(CZ40)),"Above","Within"))</f>
      </c>
      <c r="V40" s="69">
        <f t="shared" ca="1" si="216"/>
      </c>
      <c r="W40" s="69">
        <f t="shared" ca="1" si="217"/>
      </c>
      <c r="X40" s="93">
        <f t="shared" ca="1" si="279"/>
      </c>
      <c r="Y40" s="69">
        <f t="shared" ca="1" si="280"/>
      </c>
      <c r="Z40" s="93">
        <f t="shared" ca="1" si="281"/>
      </c>
      <c r="AA40" s="71">
        <f t="shared" ca="1" si="235"/>
      </c>
      <c r="AB40" s="70"/>
      <c r="AC40" s="60"/>
      <c r="AD40" s="1"/>
      <c r="AE40" s="1"/>
      <c r="AF40" s="1"/>
      <c r="AG40" s="1"/>
      <c r="AH40" s="1"/>
      <c r="AI40" s="9" t="s">
        <v>29</v>
      </c>
      <c r="AJ40" s="169">
        <f ca="1">SUM(OFFSET(Data!$A$1,MATCH(($AI40),Data!$C:$C,0)-1,MATCH(Weekly!AJ$9,Data!$2:$2,0)-1,2,COUNTIF(Data!$2:$2,Weekly!AJ$9)))/SUM(OFFSET(Data!$A$1,MATCH(($AI37),Data!$C:$C,0)-1,MATCH(Weekly!AJ$9,Data!$2:$2,0)-1,2,COUNTIF(Data!$2:$2,Weekly!AJ$9)))</f>
      </c>
      <c r="AK40" s="169">
        <f ca="1">SUM(OFFSET(Data!$A$1,MATCH(($AI40),Data!$C:$C,0)-1,MATCH(Weekly!AK$9,Data!$2:$2,0)-1,2,COUNTIF(Data!$2:$2,Weekly!AK$9)))/SUM(OFFSET(Data!$A$1,MATCH(($AI37),Data!$C:$C,0)-1,MATCH(Weekly!AK$9,Data!$2:$2,0)-1,2,COUNTIF(Data!$2:$2,Weekly!AK$9)))</f>
      </c>
      <c r="AL40" s="169">
        <f ca="1">SUM(OFFSET(Data!$A$1,MATCH(($AI40),Data!$C:$C,0)-1,MATCH(Weekly!AL$9,Data!$2:$2,0)-1,2,COUNTIF(Data!$2:$2,Weekly!AL$9)))/SUM(OFFSET(Data!$A$1,MATCH(($AI37),Data!$C:$C,0)-1,MATCH(Weekly!AL$9,Data!$2:$2,0)-1,2,COUNTIF(Data!$2:$2,Weekly!AL$9)))</f>
      </c>
      <c r="AM40" s="169">
        <f ca="1">SUM(OFFSET(Data!$A$1,MATCH(($AI40),Data!$C:$C,0)-1,MATCH(Weekly!AM$9,Data!$2:$2,0)-1,2,COUNTIF(Data!$2:$2,Weekly!AM$9)))/SUM(OFFSET(Data!$A$1,MATCH(($AI37),Data!$C:$C,0)-1,MATCH(Weekly!AM$9,Data!$2:$2,0)-1,2,COUNTIF(Data!$2:$2,Weekly!AM$9)))</f>
      </c>
      <c r="AN40" s="169">
        <f ca="1">SUM(OFFSET(Data!$A$1,MATCH(($AI40),Data!$C:$C,0)-1,MATCH(Weekly!AN$9,Data!$2:$2,0)-1,2,COUNTIF(Data!$2:$2,Weekly!AN$9)))/SUM(OFFSET(Data!$A$1,MATCH(($AI37),Data!$C:$C,0)-1,MATCH(Weekly!AN$9,Data!$2:$2,0)-1,2,COUNTIF(Data!$2:$2,Weekly!AN$9)))</f>
      </c>
      <c r="AO40" s="169">
        <f ca="1">SUM(OFFSET(Data!$A$1,MATCH(($AI40),Data!$C:$C,0)-1,MATCH(Weekly!AO$9,Data!$2:$2,0)-1,2,COUNTIF(Data!$2:$2,Weekly!AO$9)))/SUM(OFFSET(Data!$A$1,MATCH(($AI37),Data!$C:$C,0)-1,MATCH(Weekly!AO$9,Data!$2:$2,0)-1,2,COUNTIF(Data!$2:$2,Weekly!AO$9)))</f>
      </c>
      <c r="AP40" s="169">
        <f ca="1">SUM(OFFSET(Data!$A$1,MATCH(($AI40),Data!$C:$C,0)-1,MATCH(Weekly!AP$9,Data!$2:$2,0)-1,2,COUNTIF(Data!$2:$2,Weekly!AP$9)))/SUM(OFFSET(Data!$A$1,MATCH(($AI37),Data!$C:$C,0)-1,MATCH(Weekly!AP$9,Data!$2:$2,0)-1,2,COUNTIF(Data!$2:$2,Weekly!AP$9)))</f>
      </c>
      <c r="AQ40" s="169">
        <f ca="1">SUM(OFFSET(Data!$A$1,MATCH(($AI40),Data!$C:$C,0)-1,MATCH(Weekly!AQ$9,Data!$2:$2,0)-1,2,COUNTIF(Data!$2:$2,Weekly!AQ$9)))/SUM(OFFSET(Data!$A$1,MATCH(($AI37),Data!$C:$C,0)-1,MATCH(Weekly!AQ$9,Data!$2:$2,0)-1,2,COUNTIF(Data!$2:$2,Weekly!AQ$9)))</f>
      </c>
      <c r="AR40" s="169">
        <f ca="1">SUM(OFFSET(Data!$A$1,MATCH(($AI40),Data!$C:$C,0)-1,MATCH(Weekly!AR$9,Data!$2:$2,0)-1,2,COUNTIF(Data!$2:$2,Weekly!AR$9)))/SUM(OFFSET(Data!$A$1,MATCH(($AI37),Data!$C:$C,0)-1,MATCH(Weekly!AR$9,Data!$2:$2,0)-1,2,COUNTIF(Data!$2:$2,Weekly!AR$9)))</f>
      </c>
      <c r="AS40" s="169">
        <f ca="1">SUM(OFFSET(Data!$A$1,MATCH(($AI40),Data!$C:$C,0)-1,MATCH(Weekly!AS$9,Data!$2:$2,0)-1,2,COUNTIF(Data!$2:$2,Weekly!AS$9)))/SUM(OFFSET(Data!$A$1,MATCH(($AI37),Data!$C:$C,0)-1,MATCH(Weekly!AS$9,Data!$2:$2,0)-1,2,COUNTIF(Data!$2:$2,Weekly!AS$9)))</f>
      </c>
      <c r="AT40" s="169">
        <f ca="1">SUM(OFFSET(Data!$A$1,MATCH(($AI40),Data!$C:$C,0)-1,MATCH(Weekly!AT$9,Data!$2:$2,0)-1,2,COUNTIF(Data!$2:$2,Weekly!AT$9)))/SUM(OFFSET(Data!$A$1,MATCH(($AI37),Data!$C:$C,0)-1,MATCH(Weekly!AT$9,Data!$2:$2,0)-1,2,COUNTIF(Data!$2:$2,Weekly!AT$9)))</f>
      </c>
      <c r="AU40" s="169">
        <f ca="1">SUM(OFFSET(Data!$A$1,MATCH(($AI40),Data!$C:$C,0)-1,MATCH(Weekly!AU$9,Data!$2:$2,0)-1,2,COUNTIF(Data!$2:$2,Weekly!AU$9)))/SUM(OFFSET(Data!$A$1,MATCH(($AI37),Data!$C:$C,0)-1,MATCH(Weekly!AU$9,Data!$2:$2,0)-1,2,COUNTIF(Data!$2:$2,Weekly!AU$9)))</f>
      </c>
      <c r="AV40" s="18"/>
      <c r="AW40" s="14">
        <f t="shared" ca="1" si="236"/>
      </c>
      <c r="AX40" s="14">
        <f t="shared" ca="1" si="237"/>
      </c>
      <c r="AY40" s="14">
        <f t="shared" ca="1" si="282"/>
      </c>
      <c r="AZ40" s="14">
        <f t="shared" ca="1" si="283"/>
      </c>
      <c r="BA40" s="14">
        <f t="shared" ca="1" si="284"/>
      </c>
      <c r="BB40" s="18"/>
      <c r="BC40" s="14">
        <f t="shared" ca="1" si="238"/>
      </c>
      <c r="BD40" s="14">
        <f ca="1">SUMPRODUCT(AP40:AS40,AP$37:AS$37)/SUM(AP$37:AS$37)</f>
      </c>
      <c r="BE40" s="122"/>
      <c r="BF40" s="122"/>
      <c r="BG40" s="16"/>
      <c r="BH40" s="9" t="s">
        <v>29</v>
      </c>
      <c r="BI40" s="9" t="s">
        <v>3</v>
      </c>
      <c r="BJ40" s="169">
        <f ca="1">SUM(OFFSET(Data!$A$1,MATCH(($BH40&amp;$BI40),Data!$B:$B,0)-1,MATCH(Weekly!BJ$9,Data!$2:$2,0)-1,1,COUNTIF(Data!$2:$2,Weekly!BJ$9)))/SUM(OFFSET(Data!$A$1,MATCH(($BH37&amp;$BI37),Data!$B:$B,0)-1,MATCH(Weekly!BJ$9,Data!$2:$2,0)-1,1,COUNTIF(Data!$2:$2,Weekly!BJ$9)))</f>
      </c>
      <c r="BK40" s="169">
        <f ca="1">SUM(OFFSET(Data!$A$1,MATCH(($BH40&amp;$BI40),Data!$B:$B,0)-1,MATCH(Weekly!BK$9,Data!$2:$2,0)-1,1,COUNTIF(Data!$2:$2,Weekly!BK$9)))/SUM(OFFSET(Data!$A$1,MATCH(($BH37&amp;$BI37),Data!$B:$B,0)-1,MATCH(Weekly!BK$9,Data!$2:$2,0)-1,1,COUNTIF(Data!$2:$2,Weekly!BK$9)))</f>
      </c>
      <c r="BL40" s="169">
        <f ca="1">SUM(OFFSET(Data!$A$1,MATCH(($BH40&amp;$BI40),Data!$B:$B,0)-1,MATCH(Weekly!BL$9,Data!$2:$2,0)-1,1,COUNTIF(Data!$2:$2,Weekly!BL$9)))/SUM(OFFSET(Data!$A$1,MATCH(($BH37&amp;$BI37),Data!$B:$B,0)-1,MATCH(Weekly!BL$9,Data!$2:$2,0)-1,1,COUNTIF(Data!$2:$2,Weekly!BL$9)))</f>
      </c>
      <c r="BM40" s="169">
        <f ca="1">SUM(OFFSET(Data!$A$1,MATCH(($BH40&amp;$BI40),Data!$B:$B,0)-1,MATCH(Weekly!BM$9,Data!$2:$2,0)-1,1,COUNTIF(Data!$2:$2,Weekly!BM$9)))/SUM(OFFSET(Data!$A$1,MATCH(($BH37&amp;$BI37),Data!$B:$B,0)-1,MATCH(Weekly!BM$9,Data!$2:$2,0)-1,1,COUNTIF(Data!$2:$2,Weekly!BM$9)))</f>
      </c>
      <c r="BN40" s="169">
        <f ca="1">SUM(OFFSET(Data!$A$1,MATCH(($BH40&amp;$BI40),Data!$B:$B,0)-1,MATCH(Weekly!BN$9,Data!$2:$2,0)-1,1,COUNTIF(Data!$2:$2,Weekly!BN$9)))/SUM(OFFSET(Data!$A$1,MATCH(($BH37&amp;$BI37),Data!$B:$B,0)-1,MATCH(Weekly!BN$9,Data!$2:$2,0)-1,1,COUNTIF(Data!$2:$2,Weekly!BN$9)))</f>
      </c>
      <c r="BO40" s="169">
        <f ca="1">SUM(OFFSET(Data!$A$1,MATCH(($BH40&amp;$BI40),Data!$B:$B,0)-1,MATCH(Weekly!BO$9,Data!$2:$2,0)-1,1,COUNTIF(Data!$2:$2,Weekly!BO$9)))/SUM(OFFSET(Data!$A$1,MATCH(($BH37&amp;$BI37),Data!$B:$B,0)-1,MATCH(Weekly!BO$9,Data!$2:$2,0)-1,1,COUNTIF(Data!$2:$2,Weekly!BO$9)))</f>
      </c>
      <c r="BP40" s="169">
        <f ca="1">SUM(OFFSET(Data!$A$1,MATCH(($BH40&amp;$BI40),Data!$B:$B,0)-1,MATCH(Weekly!BP$9,Data!$2:$2,0)-1,1,COUNTIF(Data!$2:$2,Weekly!BP$9)))/SUM(OFFSET(Data!$A$1,MATCH(($BH37&amp;$BI37),Data!$B:$B,0)-1,MATCH(Weekly!BP$9,Data!$2:$2,0)-1,1,COUNTIF(Data!$2:$2,Weekly!BP$9)))</f>
      </c>
      <c r="BQ40" s="169">
        <f ca="1">SUM(OFFSET(Data!$A$1,MATCH(($BH40&amp;$BI40),Data!$B:$B,0)-1,MATCH(Weekly!BQ$9,Data!$2:$2,0)-1,1,COUNTIF(Data!$2:$2,Weekly!BQ$9)))/SUM(OFFSET(Data!$A$1,MATCH(($BH37&amp;$BI37),Data!$B:$B,0)-1,MATCH(Weekly!BQ$9,Data!$2:$2,0)-1,1,COUNTIF(Data!$2:$2,Weekly!BQ$9)))</f>
      </c>
      <c r="BR40" s="169">
        <f ca="1">SUM(OFFSET(Data!$A$1,MATCH(($BH40&amp;$BI40),Data!$B:$B,0)-1,MATCH(Weekly!BR$9,Data!$2:$2,0)-1,1,COUNTIF(Data!$2:$2,Weekly!BR$9)))/SUM(OFFSET(Data!$A$1,MATCH(($BH37&amp;$BI37),Data!$B:$B,0)-1,MATCH(Weekly!BR$9,Data!$2:$2,0)-1,1,COUNTIF(Data!$2:$2,Weekly!BR$9)))</f>
      </c>
      <c r="BS40" s="169">
        <f ca="1">SUM(OFFSET(Data!$A$1,MATCH(($BH40&amp;$BI40),Data!$B:$B,0)-1,MATCH(Weekly!BS$9,Data!$2:$2,0)-1,1,COUNTIF(Data!$2:$2,Weekly!BS$9)))/SUM(OFFSET(Data!$A$1,MATCH(($BH37&amp;$BI37),Data!$B:$B,0)-1,MATCH(Weekly!BS$9,Data!$2:$2,0)-1,1,COUNTIF(Data!$2:$2,Weekly!BS$9)))</f>
      </c>
      <c r="BT40" s="169">
        <f ca="1">SUM(OFFSET(Data!$A$1,MATCH(($BH40&amp;$BI40),Data!$B:$B,0)-1,MATCH(Weekly!BT$9,Data!$2:$2,0)-1,1,COUNTIF(Data!$2:$2,Weekly!BT$9)))/SUM(OFFSET(Data!$A$1,MATCH(($BH37&amp;$BI37),Data!$B:$B,0)-1,MATCH(Weekly!BT$9,Data!$2:$2,0)-1,1,COUNTIF(Data!$2:$2,Weekly!BT$9)))</f>
      </c>
      <c r="BU40" s="169">
        <f ca="1">SUM(OFFSET(Data!$A$1,MATCH(($BH40&amp;$BI40),Data!$B:$B,0)-1,MATCH(Weekly!BU$9,Data!$2:$2,0)-1,1,COUNTIF(Data!$2:$2,Weekly!BU$9)))/SUM(OFFSET(Data!$A$1,MATCH(($BH37&amp;$BI37),Data!$B:$B,0)-1,MATCH(Weekly!BU$9,Data!$2:$2,0)-1,1,COUNTIF(Data!$2:$2,Weekly!BU$9)))</f>
      </c>
      <c r="BV40" s="17"/>
      <c r="BW40" s="14">
        <f t="shared" ca="1" si="239"/>
      </c>
      <c r="BX40" s="14">
        <f t="shared" ca="1" si="240"/>
      </c>
      <c r="BY40" s="14">
        <f t="shared" ca="1" si="285"/>
      </c>
      <c r="BZ40" s="14">
        <f t="shared" ca="1" si="286"/>
      </c>
      <c r="CA40" s="14">
        <f t="shared" ref="CA40:CA54" ca="1" si="290">BW40-(0.75*BY40)</f>
      </c>
      <c r="CB40" s="55"/>
      <c r="CC40" s="14">
        <f t="shared" ca="1" si="242"/>
      </c>
      <c r="CD40" s="14">
        <f ca="1">SUMPRODUCT(BP40:BS40,BP$37:BS$37)/SUM(BP$37:BS$37)</f>
      </c>
      <c r="CE40" s="122"/>
      <c r="CF40" s="122"/>
      <c r="CG40" s="16"/>
      <c r="CH40" s="9" t="s">
        <v>29</v>
      </c>
      <c r="CI40" s="9" t="s">
        <v>4</v>
      </c>
      <c r="CJ40" s="169">
        <f ca="1">(SUM(OFFSET(Data!$A$1,MATCH(($CH40&amp;$CI40),Data!$B:$B,0)-1,MATCH(Weekly!CJ$9,Data!$2:$2,0)-1,1,COUNTIF(Data!$2:$2,Weekly!CJ$9))))/(SUM(OFFSET(Data!$A$1,MATCH(($CH37&amp;$CI37),Data!$B:$B,0)-1,MATCH(Weekly!CJ$9,Data!$2:$2,0)-1,1,COUNTIF(Data!$2:$2,Weekly!CJ$9))))</f>
      </c>
      <c r="CK40" s="169">
        <f ca="1">(SUM(OFFSET(Data!$A$1,MATCH(($CH40&amp;$CI40),Data!$B:$B,0)-1,MATCH(Weekly!CK$9,Data!$2:$2,0)-1,1,COUNTIF(Data!$2:$2,Weekly!CK$9))))/(SUM(OFFSET(Data!$A$1,MATCH(($CH37&amp;$CI37),Data!$B:$B,0)-1,MATCH(Weekly!CK$9,Data!$2:$2,0)-1,1,COUNTIF(Data!$2:$2,Weekly!CK$9))))</f>
      </c>
      <c r="CL40" s="169">
        <f ca="1">(SUM(OFFSET(Data!$A$1,MATCH(($CH40&amp;$CI40),Data!$B:$B,0)-1,MATCH(Weekly!CL$9,Data!$2:$2,0)-1,1,COUNTIF(Data!$2:$2,Weekly!CL$9))))/(SUM(OFFSET(Data!$A$1,MATCH(($CH37&amp;$CI37),Data!$B:$B,0)-1,MATCH(Weekly!CL$9,Data!$2:$2,0)-1,1,COUNTIF(Data!$2:$2,Weekly!CL$9))))</f>
      </c>
      <c r="CM40" s="169">
        <f ca="1">(SUM(OFFSET(Data!$A$1,MATCH(($CH40&amp;$CI40),Data!$B:$B,0)-1,MATCH(Weekly!CM$9,Data!$2:$2,0)-1,1,COUNTIF(Data!$2:$2,Weekly!CM$9))))/(SUM(OFFSET(Data!$A$1,MATCH(($CH37&amp;$CI37),Data!$B:$B,0)-1,MATCH(Weekly!CM$9,Data!$2:$2,0)-1,1,COUNTIF(Data!$2:$2,Weekly!CM$9))))</f>
      </c>
      <c r="CN40" s="169">
        <f ca="1">(SUM(OFFSET(Data!$A$1,MATCH(($CH40&amp;$CI40),Data!$B:$B,0)-1,MATCH(Weekly!CN$9,Data!$2:$2,0)-1,1,COUNTIF(Data!$2:$2,Weekly!CN$9))))/(SUM(OFFSET(Data!$A$1,MATCH(($CH37&amp;$CI37),Data!$B:$B,0)-1,MATCH(Weekly!CN$9,Data!$2:$2,0)-1,1,COUNTIF(Data!$2:$2,Weekly!CN$9))))</f>
      </c>
      <c r="CO40" s="169">
        <f ca="1">(SUM(OFFSET(Data!$A$1,MATCH(($CH40&amp;$CI40),Data!$B:$B,0)-1,MATCH(Weekly!CO$9,Data!$2:$2,0)-1,1,COUNTIF(Data!$2:$2,Weekly!CO$9))))/(SUM(OFFSET(Data!$A$1,MATCH(($CH37&amp;$CI37),Data!$B:$B,0)-1,MATCH(Weekly!CO$9,Data!$2:$2,0)-1,1,COUNTIF(Data!$2:$2,Weekly!CO$9))))</f>
      </c>
      <c r="CP40" s="169">
        <f ca="1">(SUM(OFFSET(Data!$A$1,MATCH(($CH40&amp;$CI40),Data!$B:$B,0)-1,MATCH(Weekly!CP$9,Data!$2:$2,0)-1,1,COUNTIF(Data!$2:$2,Weekly!CP$9))))/(SUM(OFFSET(Data!$A$1,MATCH(($CH37&amp;$CI37),Data!$B:$B,0)-1,MATCH(Weekly!CP$9,Data!$2:$2,0)-1,1,COUNTIF(Data!$2:$2,Weekly!CP$9))))</f>
      </c>
      <c r="CQ40" s="169">
        <f ca="1">(SUM(OFFSET(Data!$A$1,MATCH(($CH40&amp;$CI40),Data!$B:$B,0)-1,MATCH(Weekly!CQ$9,Data!$2:$2,0)-1,1,COUNTIF(Data!$2:$2,Weekly!CQ$9))))/(SUM(OFFSET(Data!$A$1,MATCH(($CH37&amp;$CI37),Data!$B:$B,0)-1,MATCH(Weekly!CQ$9,Data!$2:$2,0)-1,1,COUNTIF(Data!$2:$2,Weekly!CQ$9))))</f>
      </c>
      <c r="CR40" s="169">
        <f ca="1">(SUM(OFFSET(Data!$A$1,MATCH(($CH40&amp;$CI40),Data!$B:$B,0)-1,MATCH(Weekly!CR$9,Data!$2:$2,0)-1,1,COUNTIF(Data!$2:$2,Weekly!CR$9))))/(SUM(OFFSET(Data!$A$1,MATCH(($CH37&amp;$CI37),Data!$B:$B,0)-1,MATCH(Weekly!CR$9,Data!$2:$2,0)-1,1,COUNTIF(Data!$2:$2,Weekly!CR$9))))</f>
      </c>
      <c r="CS40" s="169">
        <f ca="1">(SUM(OFFSET(Data!$A$1,MATCH(($CH40&amp;$CI40),Data!$B:$B,0)-1,MATCH(Weekly!CS$9,Data!$2:$2,0)-1,1,COUNTIF(Data!$2:$2,Weekly!CS$9))))/(SUM(OFFSET(Data!$A$1,MATCH(($CH37&amp;$CI37),Data!$B:$B,0)-1,MATCH(Weekly!CS$9,Data!$2:$2,0)-1,1,COUNTIF(Data!$2:$2,Weekly!CS$9))))</f>
      </c>
      <c r="CT40" s="169">
        <f ca="1">(SUM(OFFSET(Data!$A$1,MATCH(($CH40&amp;$CI40),Data!$B:$B,0)-1,MATCH(Weekly!CT$9,Data!$2:$2,0)-1,1,COUNTIF(Data!$2:$2,Weekly!CT$9))))/(SUM(OFFSET(Data!$A$1,MATCH(($CH37&amp;$CI37),Data!$B:$B,0)-1,MATCH(Weekly!CT$9,Data!$2:$2,0)-1,1,COUNTIF(Data!$2:$2,Weekly!CT$9))))</f>
      </c>
      <c r="CU40" s="169">
        <f ca="1">(SUM(OFFSET(Data!$A$1,MATCH(($CH40&amp;$CI40),Data!$B:$B,0)-1,MATCH(Weekly!CU$9,Data!$2:$2,0)-1,1,COUNTIF(Data!$2:$2,Weekly!CU$9))))/(SUM(OFFSET(Data!$A$1,MATCH(($CH37&amp;$CI37),Data!$B:$B,0)-1,MATCH(Weekly!CU$9,Data!$2:$2,0)-1,1,COUNTIF(Data!$2:$2,Weekly!CU$9))))</f>
      </c>
      <c r="CW40" s="14">
        <f t="shared" ca="1" si="243"/>
      </c>
      <c r="CX40" s="14">
        <f t="shared" ca="1" si="244"/>
      </c>
      <c r="CY40" s="14">
        <f t="shared" ca="1" si="287"/>
      </c>
      <c r="CZ40" s="14">
        <f t="shared" ca="1" si="288"/>
      </c>
      <c r="DA40" s="14">
        <f t="shared" ca="1" si="289"/>
      </c>
      <c r="DB40" s="58"/>
      <c r="DC40" s="14">
        <f t="shared" ca="1" si="245"/>
      </c>
      <c r="DD40" s="14">
        <f ca="1">SUMPRODUCT(CP40:CS40,CP$37:CS$37)/SUM(CP$37:CS$37)</f>
      </c>
      <c r="DE40" s="15"/>
    </row>
    <row r="41" spans="1:109" x14ac:dyDescent="0.25">
      <c r="C41" s="5"/>
      <c r="D41" s="121" t="s">
        <v>376</v>
      </c>
      <c r="E41" s="104" t="str">
        <f ca="1">VLOOKUP($D41,'Metric Nature'!$C:$D,2,0)&amp;IF(($F41&lt;(BA41)),"Below",IF(($F41&gt;(AZ41)),"Above","Within"))</f>
      </c>
      <c r="F41" s="69">
        <f t="shared" ca="1" si="211"/>
      </c>
      <c r="G41" s="69">
        <f t="shared" ca="1" si="212"/>
      </c>
      <c r="H41" s="98">
        <f t="shared" ca="1" si="273"/>
      </c>
      <c r="I41" s="69">
        <f t="shared" ca="1" si="274"/>
      </c>
      <c r="J41" s="69">
        <f t="shared" ca="1" si="275"/>
      </c>
      <c r="K41" s="71">
        <f t="shared" ca="1" si="213"/>
      </c>
      <c r="L41" s="70"/>
      <c r="M41" s="67" t="str">
        <f ca="1">VLOOKUP($D41,'Metric Nature'!$C:$D,2,0)&amp;IF(($N41&lt;(CA41)),"Below",IF(($N41&gt;(BZ41)),"Above","Within"))</f>
      </c>
      <c r="N41" s="69">
        <f t="shared" ca="1" si="214"/>
      </c>
      <c r="O41" s="69">
        <f t="shared" ca="1" si="215"/>
      </c>
      <c r="P41" s="98">
        <f t="shared" ca="1" si="276"/>
      </c>
      <c r="Q41" s="69">
        <f t="shared" ca="1" si="277"/>
      </c>
      <c r="R41" s="71">
        <f t="shared" ca="1" si="278"/>
      </c>
      <c r="S41" s="71">
        <f t="shared" ca="1" si="231"/>
      </c>
      <c r="T41" s="70"/>
      <c r="U41" s="67" t="str">
        <f ca="1">VLOOKUP($D41,'Metric Nature'!$C:$D,2,0)&amp;IF(($V41&lt;(DA41)),"Below",IF(($V41&gt;(CZ41)),"Above","Within"))</f>
      </c>
      <c r="V41" s="69">
        <f t="shared" ca="1" si="216"/>
      </c>
      <c r="W41" s="69">
        <f t="shared" ca="1" si="217"/>
      </c>
      <c r="X41" s="93">
        <f t="shared" ca="1" si="279"/>
      </c>
      <c r="Y41" s="69">
        <f t="shared" ca="1" si="280"/>
      </c>
      <c r="Z41" s="93">
        <f t="shared" ca="1" si="281"/>
      </c>
      <c r="AA41" s="71">
        <f t="shared" ca="1" si="235"/>
      </c>
      <c r="AB41" s="70"/>
      <c r="AC41" s="60" t="s">
        <v>377</v>
      </c>
      <c r="AD41" s="1"/>
      <c r="AE41" s="1"/>
      <c r="AF41" s="1"/>
      <c r="AG41" s="1"/>
      <c r="AH41" s="1"/>
      <c r="AI41" s="9" t="s">
        <v>30</v>
      </c>
      <c r="AJ41" s="169">
        <f ca="1">SUM(OFFSET(Data!$A$1,MATCH(($AI41),Data!$C:$C,0)-1,MATCH(Weekly!AJ$9,Data!$2:$2,0)-1,2,COUNTIF(Data!$2:$2,Weekly!AJ$9)))/SUM(OFFSET(Data!$A$1,MATCH(($AI37),Data!$C:$C,0)-1,MATCH(Weekly!AJ$9,Data!$2:$2,0)-1,2,COUNTIF(Data!$2:$2,Weekly!AJ$9)))</f>
      </c>
      <c r="AK41" s="169">
        <f ca="1">SUM(OFFSET(Data!$A$1,MATCH(($AI41),Data!$C:$C,0)-1,MATCH(Weekly!AK$9,Data!$2:$2,0)-1,2,COUNTIF(Data!$2:$2,Weekly!AK$9)))/SUM(OFFSET(Data!$A$1,MATCH(($AI37),Data!$C:$C,0)-1,MATCH(Weekly!AK$9,Data!$2:$2,0)-1,2,COUNTIF(Data!$2:$2,Weekly!AK$9)))</f>
      </c>
      <c r="AL41" s="169">
        <f ca="1">SUM(OFFSET(Data!$A$1,MATCH(($AI41),Data!$C:$C,0)-1,MATCH(Weekly!AL$9,Data!$2:$2,0)-1,2,COUNTIF(Data!$2:$2,Weekly!AL$9)))/SUM(OFFSET(Data!$A$1,MATCH(($AI37),Data!$C:$C,0)-1,MATCH(Weekly!AL$9,Data!$2:$2,0)-1,2,COUNTIF(Data!$2:$2,Weekly!AL$9)))</f>
      </c>
      <c r="AM41" s="169">
        <f ca="1">SUM(OFFSET(Data!$A$1,MATCH(($AI41),Data!$C:$C,0)-1,MATCH(Weekly!AM$9,Data!$2:$2,0)-1,2,COUNTIF(Data!$2:$2,Weekly!AM$9)))/SUM(OFFSET(Data!$A$1,MATCH(($AI37),Data!$C:$C,0)-1,MATCH(Weekly!AM$9,Data!$2:$2,0)-1,2,COUNTIF(Data!$2:$2,Weekly!AM$9)))</f>
      </c>
      <c r="AN41" s="169">
        <f ca="1">SUM(OFFSET(Data!$A$1,MATCH(($AI41),Data!$C:$C,0)-1,MATCH(Weekly!AN$9,Data!$2:$2,0)-1,2,COUNTIF(Data!$2:$2,Weekly!AN$9)))/SUM(OFFSET(Data!$A$1,MATCH(($AI37),Data!$C:$C,0)-1,MATCH(Weekly!AN$9,Data!$2:$2,0)-1,2,COUNTIF(Data!$2:$2,Weekly!AN$9)))</f>
      </c>
      <c r="AO41" s="169">
        <f ca="1">SUM(OFFSET(Data!$A$1,MATCH(($AI41),Data!$C:$C,0)-1,MATCH(Weekly!AO$9,Data!$2:$2,0)-1,2,COUNTIF(Data!$2:$2,Weekly!AO$9)))/SUM(OFFSET(Data!$A$1,MATCH(($AI37),Data!$C:$C,0)-1,MATCH(Weekly!AO$9,Data!$2:$2,0)-1,2,COUNTIF(Data!$2:$2,Weekly!AO$9)))</f>
      </c>
      <c r="AP41" s="169">
        <f ca="1">SUM(OFFSET(Data!$A$1,MATCH(($AI41),Data!$C:$C,0)-1,MATCH(Weekly!AP$9,Data!$2:$2,0)-1,2,COUNTIF(Data!$2:$2,Weekly!AP$9)))/SUM(OFFSET(Data!$A$1,MATCH(($AI37),Data!$C:$C,0)-1,MATCH(Weekly!AP$9,Data!$2:$2,0)-1,2,COUNTIF(Data!$2:$2,Weekly!AP$9)))</f>
      </c>
      <c r="AQ41" s="169">
        <f ca="1">SUM(OFFSET(Data!$A$1,MATCH(($AI41),Data!$C:$C,0)-1,MATCH(Weekly!AQ$9,Data!$2:$2,0)-1,2,COUNTIF(Data!$2:$2,Weekly!AQ$9)))/SUM(OFFSET(Data!$A$1,MATCH(($AI37),Data!$C:$C,0)-1,MATCH(Weekly!AQ$9,Data!$2:$2,0)-1,2,COUNTIF(Data!$2:$2,Weekly!AQ$9)))</f>
      </c>
      <c r="AR41" s="169">
        <f ca="1">SUM(OFFSET(Data!$A$1,MATCH(($AI41),Data!$C:$C,0)-1,MATCH(Weekly!AR$9,Data!$2:$2,0)-1,2,COUNTIF(Data!$2:$2,Weekly!AR$9)))/SUM(OFFSET(Data!$A$1,MATCH(($AI37),Data!$C:$C,0)-1,MATCH(Weekly!AR$9,Data!$2:$2,0)-1,2,COUNTIF(Data!$2:$2,Weekly!AR$9)))</f>
      </c>
      <c r="AS41" s="169">
        <f ca="1">SUM(OFFSET(Data!$A$1,MATCH(($AI41),Data!$C:$C,0)-1,MATCH(Weekly!AS$9,Data!$2:$2,0)-1,2,COUNTIF(Data!$2:$2,Weekly!AS$9)))/SUM(OFFSET(Data!$A$1,MATCH(($AI37),Data!$C:$C,0)-1,MATCH(Weekly!AS$9,Data!$2:$2,0)-1,2,COUNTIF(Data!$2:$2,Weekly!AS$9)))</f>
      </c>
      <c r="AT41" s="169">
        <f ca="1">SUM(OFFSET(Data!$A$1,MATCH(($AI41),Data!$C:$C,0)-1,MATCH(Weekly!AT$9,Data!$2:$2,0)-1,2,COUNTIF(Data!$2:$2,Weekly!AT$9)))/SUM(OFFSET(Data!$A$1,MATCH(($AI37),Data!$C:$C,0)-1,MATCH(Weekly!AT$9,Data!$2:$2,0)-1,2,COUNTIF(Data!$2:$2,Weekly!AT$9)))</f>
      </c>
      <c r="AU41" s="169">
        <f ca="1">SUM(OFFSET(Data!$A$1,MATCH(($AI41),Data!$C:$C,0)-1,MATCH(Weekly!AU$9,Data!$2:$2,0)-1,2,COUNTIF(Data!$2:$2,Weekly!AU$9)))/SUM(OFFSET(Data!$A$1,MATCH(($AI37),Data!$C:$C,0)-1,MATCH(Weekly!AU$9,Data!$2:$2,0)-1,2,COUNTIF(Data!$2:$2,Weekly!AU$9)))</f>
      </c>
      <c r="AV41" s="18"/>
      <c r="AW41" s="14">
        <f t="shared" ca="1" si="236"/>
      </c>
      <c r="AX41" s="14">
        <f t="shared" ca="1" si="237"/>
      </c>
      <c r="AY41" s="14">
        <f t="shared" ca="1" si="282"/>
      </c>
      <c r="AZ41" s="14">
        <f t="shared" ca="1" si="283"/>
      </c>
      <c r="BA41" s="14">
        <f t="shared" ca="1" si="284"/>
      </c>
      <c r="BB41" s="18"/>
      <c r="BC41" s="14">
        <f t="shared" ca="1" si="238"/>
      </c>
      <c r="BD41" s="14">
        <f ca="1">SUMPRODUCT(AP41:AS41,AP$37:AS$37)/SUM(AP$37:AS$37)</f>
      </c>
      <c r="BE41" s="122"/>
      <c r="BF41" s="122"/>
      <c r="BG41" s="16"/>
      <c r="BH41" s="9" t="s">
        <v>30</v>
      </c>
      <c r="BI41" s="9" t="s">
        <v>3</v>
      </c>
      <c r="BJ41" s="169">
        <f ca="1">SUM(OFFSET(Data!$A$1,MATCH(($BH41&amp;$BI41),Data!$B:$B,0)-1,MATCH(Weekly!BJ$9,Data!$2:$2,0)-1,1,COUNTIF(Data!$2:$2,Weekly!BJ$9)))/SUM(OFFSET(Data!$A$1,MATCH(($BH37&amp;$BI37),Data!$B:$B,0)-1,MATCH(Weekly!BJ$9,Data!$2:$2,0)-1,1,COUNTIF(Data!$2:$2,Weekly!BJ$9)))</f>
      </c>
      <c r="BK41" s="169">
        <f ca="1">SUM(OFFSET(Data!$A$1,MATCH(($BH41&amp;$BI41),Data!$B:$B,0)-1,MATCH(Weekly!BK$9,Data!$2:$2,0)-1,1,COUNTIF(Data!$2:$2,Weekly!BK$9)))/SUM(OFFSET(Data!$A$1,MATCH(($BH37&amp;$BI37),Data!$B:$B,0)-1,MATCH(Weekly!BK$9,Data!$2:$2,0)-1,1,COUNTIF(Data!$2:$2,Weekly!BK$9)))</f>
      </c>
      <c r="BL41" s="169">
        <f ca="1">SUM(OFFSET(Data!$A$1,MATCH(($BH41&amp;$BI41),Data!$B:$B,0)-1,MATCH(Weekly!BL$9,Data!$2:$2,0)-1,1,COUNTIF(Data!$2:$2,Weekly!BL$9)))/SUM(OFFSET(Data!$A$1,MATCH(($BH37&amp;$BI37),Data!$B:$B,0)-1,MATCH(Weekly!BL$9,Data!$2:$2,0)-1,1,COUNTIF(Data!$2:$2,Weekly!BL$9)))</f>
      </c>
      <c r="BM41" s="169">
        <f ca="1">SUM(OFFSET(Data!$A$1,MATCH(($BH41&amp;$BI41),Data!$B:$B,0)-1,MATCH(Weekly!BM$9,Data!$2:$2,0)-1,1,COUNTIF(Data!$2:$2,Weekly!BM$9)))/SUM(OFFSET(Data!$A$1,MATCH(($BH37&amp;$BI37),Data!$B:$B,0)-1,MATCH(Weekly!BM$9,Data!$2:$2,0)-1,1,COUNTIF(Data!$2:$2,Weekly!BM$9)))</f>
      </c>
      <c r="BN41" s="169">
        <f ca="1">SUM(OFFSET(Data!$A$1,MATCH(($BH41&amp;$BI41),Data!$B:$B,0)-1,MATCH(Weekly!BN$9,Data!$2:$2,0)-1,1,COUNTIF(Data!$2:$2,Weekly!BN$9)))/SUM(OFFSET(Data!$A$1,MATCH(($BH37&amp;$BI37),Data!$B:$B,0)-1,MATCH(Weekly!BN$9,Data!$2:$2,0)-1,1,COUNTIF(Data!$2:$2,Weekly!BN$9)))</f>
      </c>
      <c r="BO41" s="169">
        <f ca="1">SUM(OFFSET(Data!$A$1,MATCH(($BH41&amp;$BI41),Data!$B:$B,0)-1,MATCH(Weekly!BO$9,Data!$2:$2,0)-1,1,COUNTIF(Data!$2:$2,Weekly!BO$9)))/SUM(OFFSET(Data!$A$1,MATCH(($BH37&amp;$BI37),Data!$B:$B,0)-1,MATCH(Weekly!BO$9,Data!$2:$2,0)-1,1,COUNTIF(Data!$2:$2,Weekly!BO$9)))</f>
      </c>
      <c r="BP41" s="169">
        <f ca="1">SUM(OFFSET(Data!$A$1,MATCH(($BH41&amp;$BI41),Data!$B:$B,0)-1,MATCH(Weekly!BP$9,Data!$2:$2,0)-1,1,COUNTIF(Data!$2:$2,Weekly!BP$9)))/SUM(OFFSET(Data!$A$1,MATCH(($BH37&amp;$BI37),Data!$B:$B,0)-1,MATCH(Weekly!BP$9,Data!$2:$2,0)-1,1,COUNTIF(Data!$2:$2,Weekly!BP$9)))</f>
      </c>
      <c r="BQ41" s="169">
        <f ca="1">SUM(OFFSET(Data!$A$1,MATCH(($BH41&amp;$BI41),Data!$B:$B,0)-1,MATCH(Weekly!BQ$9,Data!$2:$2,0)-1,1,COUNTIF(Data!$2:$2,Weekly!BQ$9)))/SUM(OFFSET(Data!$A$1,MATCH(($BH37&amp;$BI37),Data!$B:$B,0)-1,MATCH(Weekly!BQ$9,Data!$2:$2,0)-1,1,COUNTIF(Data!$2:$2,Weekly!BQ$9)))</f>
      </c>
      <c r="BR41" s="169">
        <f ca="1">SUM(OFFSET(Data!$A$1,MATCH(($BH41&amp;$BI41),Data!$B:$B,0)-1,MATCH(Weekly!BR$9,Data!$2:$2,0)-1,1,COUNTIF(Data!$2:$2,Weekly!BR$9)))/SUM(OFFSET(Data!$A$1,MATCH(($BH37&amp;$BI37),Data!$B:$B,0)-1,MATCH(Weekly!BR$9,Data!$2:$2,0)-1,1,COUNTIF(Data!$2:$2,Weekly!BR$9)))</f>
      </c>
      <c r="BS41" s="169">
        <f ca="1">SUM(OFFSET(Data!$A$1,MATCH(($BH41&amp;$BI41),Data!$B:$B,0)-1,MATCH(Weekly!BS$9,Data!$2:$2,0)-1,1,COUNTIF(Data!$2:$2,Weekly!BS$9)))/SUM(OFFSET(Data!$A$1,MATCH(($BH37&amp;$BI37),Data!$B:$B,0)-1,MATCH(Weekly!BS$9,Data!$2:$2,0)-1,1,COUNTIF(Data!$2:$2,Weekly!BS$9)))</f>
      </c>
      <c r="BT41" s="169">
        <f ca="1">SUM(OFFSET(Data!$A$1,MATCH(($BH41&amp;$BI41),Data!$B:$B,0)-1,MATCH(Weekly!BT$9,Data!$2:$2,0)-1,1,COUNTIF(Data!$2:$2,Weekly!BT$9)))/SUM(OFFSET(Data!$A$1,MATCH(($BH37&amp;$BI37),Data!$B:$B,0)-1,MATCH(Weekly!BT$9,Data!$2:$2,0)-1,1,COUNTIF(Data!$2:$2,Weekly!BT$9)))</f>
      </c>
      <c r="BU41" s="169">
        <f ca="1">SUM(OFFSET(Data!$A$1,MATCH(($BH41&amp;$BI41),Data!$B:$B,0)-1,MATCH(Weekly!BU$9,Data!$2:$2,0)-1,1,COUNTIF(Data!$2:$2,Weekly!BU$9)))/SUM(OFFSET(Data!$A$1,MATCH(($BH37&amp;$BI37),Data!$B:$B,0)-1,MATCH(Weekly!BU$9,Data!$2:$2,0)-1,1,COUNTIF(Data!$2:$2,Weekly!BU$9)))</f>
      </c>
      <c r="BV41" s="17"/>
      <c r="BW41" s="14">
        <f t="shared" ca="1" si="239"/>
      </c>
      <c r="BX41" s="14">
        <f t="shared" ca="1" si="240"/>
      </c>
      <c r="BY41" s="14">
        <f t="shared" ca="1" si="285"/>
      </c>
      <c r="BZ41" s="14">
        <f t="shared" ca="1" si="286"/>
      </c>
      <c r="CA41" s="14">
        <f t="shared" ca="1" si="290"/>
      </c>
      <c r="CB41" s="55"/>
      <c r="CC41" s="14">
        <f t="shared" ca="1" si="242"/>
      </c>
      <c r="CD41" s="14">
        <f ca="1">SUMPRODUCT(BP41:BS41,BP$37:BS$37)/SUM(BP$37:BS$37)</f>
      </c>
      <c r="CE41" s="122"/>
      <c r="CF41" s="122"/>
      <c r="CG41" s="16"/>
      <c r="CH41" s="9" t="s">
        <v>30</v>
      </c>
      <c r="CI41" s="9" t="s">
        <v>4</v>
      </c>
      <c r="CJ41" s="169">
        <f ca="1">(SUM(OFFSET(Data!$A$1,MATCH(($CH41&amp;$CI41),Data!$B:$B,0)-1,MATCH(Weekly!CJ$9,Data!$2:$2,0)-1,1,COUNTIF(Data!$2:$2,Weekly!CJ$9))))/(SUM(OFFSET(Data!$A$1,MATCH(($CH37&amp;$CI37),Data!$B:$B,0)-1,MATCH(Weekly!CJ$9,Data!$2:$2,0)-1,1,COUNTIF(Data!$2:$2,Weekly!CJ$9))))</f>
      </c>
      <c r="CK41" s="169">
        <f ca="1">(SUM(OFFSET(Data!$A$1,MATCH(($CH41&amp;$CI41),Data!$B:$B,0)-1,MATCH(Weekly!CK$9,Data!$2:$2,0)-1,1,COUNTIF(Data!$2:$2,Weekly!CK$9))))/(SUM(OFFSET(Data!$A$1,MATCH(($CH37&amp;$CI37),Data!$B:$B,0)-1,MATCH(Weekly!CK$9,Data!$2:$2,0)-1,1,COUNTIF(Data!$2:$2,Weekly!CK$9))))</f>
      </c>
      <c r="CL41" s="169">
        <f ca="1">(SUM(OFFSET(Data!$A$1,MATCH(($CH41&amp;$CI41),Data!$B:$B,0)-1,MATCH(Weekly!CL$9,Data!$2:$2,0)-1,1,COUNTIF(Data!$2:$2,Weekly!CL$9))))/(SUM(OFFSET(Data!$A$1,MATCH(($CH37&amp;$CI37),Data!$B:$B,0)-1,MATCH(Weekly!CL$9,Data!$2:$2,0)-1,1,COUNTIF(Data!$2:$2,Weekly!CL$9))))</f>
      </c>
      <c r="CM41" s="169">
        <f ca="1">(SUM(OFFSET(Data!$A$1,MATCH(($CH41&amp;$CI41),Data!$B:$B,0)-1,MATCH(Weekly!CM$9,Data!$2:$2,0)-1,1,COUNTIF(Data!$2:$2,Weekly!CM$9))))/(SUM(OFFSET(Data!$A$1,MATCH(($CH37&amp;$CI37),Data!$B:$B,0)-1,MATCH(Weekly!CM$9,Data!$2:$2,0)-1,1,COUNTIF(Data!$2:$2,Weekly!CM$9))))</f>
      </c>
      <c r="CN41" s="169">
        <f ca="1">(SUM(OFFSET(Data!$A$1,MATCH(($CH41&amp;$CI41),Data!$B:$B,0)-1,MATCH(Weekly!CN$9,Data!$2:$2,0)-1,1,COUNTIF(Data!$2:$2,Weekly!CN$9))))/(SUM(OFFSET(Data!$A$1,MATCH(($CH37&amp;$CI37),Data!$B:$B,0)-1,MATCH(Weekly!CN$9,Data!$2:$2,0)-1,1,COUNTIF(Data!$2:$2,Weekly!CN$9))))</f>
      </c>
      <c r="CO41" s="169">
        <f ca="1">(SUM(OFFSET(Data!$A$1,MATCH(($CH41&amp;$CI41),Data!$B:$B,0)-1,MATCH(Weekly!CO$9,Data!$2:$2,0)-1,1,COUNTIF(Data!$2:$2,Weekly!CO$9))))/(SUM(OFFSET(Data!$A$1,MATCH(($CH37&amp;$CI37),Data!$B:$B,0)-1,MATCH(Weekly!CO$9,Data!$2:$2,0)-1,1,COUNTIF(Data!$2:$2,Weekly!CO$9))))</f>
      </c>
      <c r="CP41" s="169">
        <f ca="1">(SUM(OFFSET(Data!$A$1,MATCH(($CH41&amp;$CI41),Data!$B:$B,0)-1,MATCH(Weekly!CP$9,Data!$2:$2,0)-1,1,COUNTIF(Data!$2:$2,Weekly!CP$9))))/(SUM(OFFSET(Data!$A$1,MATCH(($CH37&amp;$CI37),Data!$B:$B,0)-1,MATCH(Weekly!CP$9,Data!$2:$2,0)-1,1,COUNTIF(Data!$2:$2,Weekly!CP$9))))</f>
      </c>
      <c r="CQ41" s="169">
        <f ca="1">(SUM(OFFSET(Data!$A$1,MATCH(($CH41&amp;$CI41),Data!$B:$B,0)-1,MATCH(Weekly!CQ$9,Data!$2:$2,0)-1,1,COUNTIF(Data!$2:$2,Weekly!CQ$9))))/(SUM(OFFSET(Data!$A$1,MATCH(($CH37&amp;$CI37),Data!$B:$B,0)-1,MATCH(Weekly!CQ$9,Data!$2:$2,0)-1,1,COUNTIF(Data!$2:$2,Weekly!CQ$9))))</f>
      </c>
      <c r="CR41" s="169">
        <f ca="1">(SUM(OFFSET(Data!$A$1,MATCH(($CH41&amp;$CI41),Data!$B:$B,0)-1,MATCH(Weekly!CR$9,Data!$2:$2,0)-1,1,COUNTIF(Data!$2:$2,Weekly!CR$9))))/(SUM(OFFSET(Data!$A$1,MATCH(($CH37&amp;$CI37),Data!$B:$B,0)-1,MATCH(Weekly!CR$9,Data!$2:$2,0)-1,1,COUNTIF(Data!$2:$2,Weekly!CR$9))))</f>
      </c>
      <c r="CS41" s="169">
        <f ca="1">(SUM(OFFSET(Data!$A$1,MATCH(($CH41&amp;$CI41),Data!$B:$B,0)-1,MATCH(Weekly!CS$9,Data!$2:$2,0)-1,1,COUNTIF(Data!$2:$2,Weekly!CS$9))))/(SUM(OFFSET(Data!$A$1,MATCH(($CH37&amp;$CI37),Data!$B:$B,0)-1,MATCH(Weekly!CS$9,Data!$2:$2,0)-1,1,COUNTIF(Data!$2:$2,Weekly!CS$9))))</f>
      </c>
      <c r="CT41" s="169">
        <f ca="1">(SUM(OFFSET(Data!$A$1,MATCH(($CH41&amp;$CI41),Data!$B:$B,0)-1,MATCH(Weekly!CT$9,Data!$2:$2,0)-1,1,COUNTIF(Data!$2:$2,Weekly!CT$9))))/(SUM(OFFSET(Data!$A$1,MATCH(($CH37&amp;$CI37),Data!$B:$B,0)-1,MATCH(Weekly!CT$9,Data!$2:$2,0)-1,1,COUNTIF(Data!$2:$2,Weekly!CT$9))))</f>
      </c>
      <c r="CU41" s="169">
        <f ca="1">(SUM(OFFSET(Data!$A$1,MATCH(($CH41&amp;$CI41),Data!$B:$B,0)-1,MATCH(Weekly!CU$9,Data!$2:$2,0)-1,1,COUNTIF(Data!$2:$2,Weekly!CU$9))))/(SUM(OFFSET(Data!$A$1,MATCH(($CH37&amp;$CI37),Data!$B:$B,0)-1,MATCH(Weekly!CU$9,Data!$2:$2,0)-1,1,COUNTIF(Data!$2:$2,Weekly!CU$9))))</f>
      </c>
      <c r="CW41" s="14">
        <f t="shared" ca="1" si="243"/>
      </c>
      <c r="CX41" s="14">
        <f t="shared" ca="1" si="244"/>
      </c>
      <c r="CY41" s="14">
        <f t="shared" ca="1" si="287"/>
      </c>
      <c r="CZ41" s="14">
        <f t="shared" ca="1" si="288"/>
      </c>
      <c r="DA41" s="14">
        <f t="shared" ca="1" si="289"/>
      </c>
      <c r="DB41" s="58"/>
      <c r="DC41" s="14">
        <f t="shared" ca="1" si="245"/>
      </c>
      <c r="DD41" s="14">
        <f ca="1">SUMPRODUCT(CP41:CS41,CP$37:CS$37)/SUM(CP$37:CS$37)</f>
      </c>
      <c r="DE41" s="15"/>
    </row>
    <row r="42" spans="1:109" hidden="1" x14ac:dyDescent="0.25">
      <c r="A42" t="e">
        <f>VLOOKUP(D46,#REF!,2,0)</f>
      </c>
      <c r="C42" s="5"/>
      <c r="D42" s="106" t="s">
        <v>380</v>
      </c>
      <c r="E42" s="104" t="str">
        <f ca="1">VLOOKUP($D42,'Metric Nature'!$C:$D,2,0)&amp;IF(($F42&lt;(BA42)),"Below",IF(($F42&gt;(AZ42)),"Above","Within"))</f>
      </c>
      <c r="F42" s="69">
        <f t="shared" ca="1" si="211"/>
      </c>
      <c r="G42" s="69">
        <f t="shared" ca="1" si="212"/>
      </c>
      <c r="H42" s="98">
        <f t="shared" ca="1" si="273"/>
      </c>
      <c r="I42" s="69">
        <f t="shared" ca="1" si="274"/>
      </c>
      <c r="J42" s="69">
        <f t="shared" ca="1" si="275"/>
      </c>
      <c r="K42" s="71">
        <f t="shared" ca="1" si="213"/>
      </c>
      <c r="L42" s="70"/>
      <c r="M42" s="67" t="str">
        <f ca="1">VLOOKUP($D42,'Metric Nature'!$C:$D,2,0)&amp;IF(($N42&lt;(CA42)),"Below",IF(($N42&gt;(BZ42)),"Above","Within"))</f>
      </c>
      <c r="N42" s="69">
        <f t="shared" ca="1" si="214"/>
      </c>
      <c r="O42" s="69">
        <f t="shared" ca="1" si="215"/>
      </c>
      <c r="P42" s="98">
        <f t="shared" ca="1" si="276"/>
      </c>
      <c r="Q42" s="69">
        <f t="shared" ca="1" si="277"/>
      </c>
      <c r="R42" s="71">
        <f t="shared" ca="1" si="278"/>
      </c>
      <c r="S42" s="71">
        <f t="shared" ca="1" si="231"/>
      </c>
      <c r="T42" s="70"/>
      <c r="U42" s="67" t="str">
        <f ca="1">VLOOKUP($D42,'Metric Nature'!$C:$D,2,0)&amp;IF(($V42&lt;(DA42)),"Below",IF(($V42&gt;(CZ42)),"Above","Within"))</f>
      </c>
      <c r="V42" s="69">
        <f t="shared" ca="1" si="216"/>
      </c>
      <c r="W42" s="69">
        <f t="shared" ca="1" si="217"/>
      </c>
      <c r="X42" s="93">
        <f t="shared" ca="1" si="279"/>
      </c>
      <c r="Y42" s="69">
        <f t="shared" ca="1" si="280"/>
      </c>
      <c r="Z42" s="93">
        <f t="shared" ca="1" si="281"/>
      </c>
      <c r="AA42" s="71">
        <f t="shared" ca="1" si="235"/>
      </c>
      <c r="AB42" s="70"/>
      <c r="AC42" s="60" t="s">
        <v>381</v>
      </c>
      <c r="AD42" s="1"/>
      <c r="AE42" s="1"/>
      <c r="AF42" s="1"/>
      <c r="AG42" s="1"/>
      <c r="AH42" s="1"/>
      <c r="AI42" s="9" t="s">
        <v>31</v>
      </c>
      <c r="AJ42" s="169">
        <f ca="1">(SUM(OFFSET(Data!$A$1,MATCH(($AI42),Data!$C:$C,0)-1,MATCH(Weekly!AJ$9,Data!$2:$2,0)-1,2,COUNTIF(Data!$2:$2,Weekly!AJ$9))))/AJ$36</f>
      </c>
      <c r="AK42" s="169">
        <f ca="1">(SUM(OFFSET(Data!$A$1,MATCH(($AI42),Data!$C:$C,0)-1,MATCH(Weekly!AK$9,Data!$2:$2,0)-1,2,COUNTIF(Data!$2:$2,Weekly!AK$9))))/AK$36</f>
      </c>
      <c r="AL42" s="169">
        <f ca="1">(SUM(OFFSET(Data!$A$1,MATCH(($AI42),Data!$C:$C,0)-1,MATCH(Weekly!AL$9,Data!$2:$2,0)-1,2,COUNTIF(Data!$2:$2,Weekly!AL$9))))/AL$36</f>
      </c>
      <c r="AM42" s="169">
        <f ca="1">(SUM(OFFSET(Data!$A$1,MATCH(($AI42),Data!$C:$C,0)-1,MATCH(Weekly!AM$9,Data!$2:$2,0)-1,2,COUNTIF(Data!$2:$2,Weekly!AM$9))))/AM$36</f>
      </c>
      <c r="AN42" s="169">
        <f ca="1">(SUM(OFFSET(Data!$A$1,MATCH(($AI42),Data!$C:$C,0)-1,MATCH(Weekly!AN$9,Data!$2:$2,0)-1,2,COUNTIF(Data!$2:$2,Weekly!AN$9))))/AN$36</f>
      </c>
      <c r="AO42" s="169">
        <f ca="1">(SUM(OFFSET(Data!$A$1,MATCH(($AI42),Data!$C:$C,0)-1,MATCH(Weekly!AO$9,Data!$2:$2,0)-1,2,COUNTIF(Data!$2:$2,Weekly!AO$9))))/AO$36</f>
      </c>
      <c r="AP42" s="169">
        <f ca="1">(SUM(OFFSET(Data!$A$1,MATCH(($AI42),Data!$C:$C,0)-1,MATCH(Weekly!AP$9,Data!$2:$2,0)-1,2,COUNTIF(Data!$2:$2,Weekly!AP$9))))/AP$36</f>
      </c>
      <c r="AQ42" s="169">
        <f ca="1">(SUM(OFFSET(Data!$A$1,MATCH(($AI42),Data!$C:$C,0)-1,MATCH(Weekly!AQ$9,Data!$2:$2,0)-1,2,COUNTIF(Data!$2:$2,Weekly!AQ$9))))/AQ$36</f>
      </c>
      <c r="AR42" s="169">
        <f ca="1">(SUM(OFFSET(Data!$A$1,MATCH(($AI42),Data!$C:$C,0)-1,MATCH(Weekly!AR$9,Data!$2:$2,0)-1,2,COUNTIF(Data!$2:$2,Weekly!AR$9))))/AR$36</f>
      </c>
      <c r="AS42" s="169">
        <f ca="1">(SUM(OFFSET(Data!$A$1,MATCH(($AI42),Data!$C:$C,0)-1,MATCH(Weekly!AS$9,Data!$2:$2,0)-1,2,COUNTIF(Data!$2:$2,Weekly!AS$9))))/AS$36</f>
      </c>
      <c r="AT42" s="169">
        <f ca="1">(SUM(OFFSET(Data!$A$1,MATCH(($AI42),Data!$C:$C,0)-1,MATCH(Weekly!AT$9,Data!$2:$2,0)-1,2,COUNTIF(Data!$2:$2,Weekly!AT$9))))/AT$36</f>
      </c>
      <c r="AU42" s="169">
        <f ca="1">(SUM(OFFSET(Data!$A$1,MATCH(($AI42),Data!$C:$C,0)-1,MATCH(Weekly!AU$9,Data!$2:$2,0)-1,2,COUNTIF(Data!$2:$2,Weekly!AU$9))))/AU$36</f>
      </c>
      <c r="AV42" s="18"/>
      <c r="AW42" s="14">
        <f t="shared" ca="1" si="236"/>
      </c>
      <c r="AX42" s="14">
        <f t="shared" ca="1" si="237"/>
      </c>
      <c r="AY42" s="14">
        <f t="shared" ca="1" si="282"/>
      </c>
      <c r="AZ42" s="14">
        <f t="shared" ca="1" si="283"/>
      </c>
      <c r="BA42" s="14">
        <f t="shared" ca="1" si="284"/>
      </c>
      <c r="BB42" s="18"/>
      <c r="BC42" s="14">
        <f t="shared" ca="1" si="238"/>
      </c>
      <c r="BD42" s="14">
        <f t="shared" ref="BD42:BD54" ca="1" si="291">SUMPRODUCT(AP42:AS42,AP$36:AS$36)/SUM(AP$36:AS$36)</f>
      </c>
      <c r="BE42" s="122"/>
      <c r="BF42" s="122"/>
      <c r="BG42" s="16"/>
      <c r="BH42" s="9" t="s">
        <v>31</v>
      </c>
      <c r="BI42" s="9" t="s">
        <v>3</v>
      </c>
      <c r="BJ42" s="169">
        <f ca="1">(SUM(OFFSET(Data!$A$1,MATCH(($BH42&amp;$BI42),Data!$B:$B,0)-1,MATCH(Weekly!BJ$9,Data!$2:$2,0)-1,1,COUNTIF(Data!$2:$2,Weekly!BJ$9))))/BJ$36</f>
      </c>
      <c r="BK42" s="169">
        <f ca="1">(SUM(OFFSET(Data!$A$1,MATCH(($BH42&amp;$BI42),Data!$B:$B,0)-1,MATCH(Weekly!BK$9,Data!$2:$2,0)-1,1,COUNTIF(Data!$2:$2,Weekly!BK$9))))/BK$36</f>
      </c>
      <c r="BL42" s="169">
        <f ca="1">(SUM(OFFSET(Data!$A$1,MATCH(($BH42&amp;$BI42),Data!$B:$B,0)-1,MATCH(Weekly!BL$9,Data!$2:$2,0)-1,1,COUNTIF(Data!$2:$2,Weekly!BL$9))))/BL$36</f>
      </c>
      <c r="BM42" s="169">
        <f ca="1">(SUM(OFFSET(Data!$A$1,MATCH(($BH42&amp;$BI42),Data!$B:$B,0)-1,MATCH(Weekly!BM$9,Data!$2:$2,0)-1,1,COUNTIF(Data!$2:$2,Weekly!BM$9))))/BM$36</f>
      </c>
      <c r="BN42" s="169">
        <f ca="1">(SUM(OFFSET(Data!$A$1,MATCH(($BH42&amp;$BI42),Data!$B:$B,0)-1,MATCH(Weekly!BN$9,Data!$2:$2,0)-1,1,COUNTIF(Data!$2:$2,Weekly!BN$9))))/BN$36</f>
      </c>
      <c r="BO42" s="169">
        <f ca="1">(SUM(OFFSET(Data!$A$1,MATCH(($BH42&amp;$BI42),Data!$B:$B,0)-1,MATCH(Weekly!BO$9,Data!$2:$2,0)-1,1,COUNTIF(Data!$2:$2,Weekly!BO$9))))/BO$36</f>
      </c>
      <c r="BP42" s="169">
        <f ca="1">(SUM(OFFSET(Data!$A$1,MATCH(($BH42&amp;$BI42),Data!$B:$B,0)-1,MATCH(Weekly!BP$9,Data!$2:$2,0)-1,1,COUNTIF(Data!$2:$2,Weekly!BP$9))))/BP$36</f>
      </c>
      <c r="BQ42" s="169">
        <f ca="1">(SUM(OFFSET(Data!$A$1,MATCH(($BH42&amp;$BI42),Data!$B:$B,0)-1,MATCH(Weekly!BQ$9,Data!$2:$2,0)-1,1,COUNTIF(Data!$2:$2,Weekly!BQ$9))))/BQ$36</f>
      </c>
      <c r="BR42" s="169">
        <f ca="1">(SUM(OFFSET(Data!$A$1,MATCH(($BH42&amp;$BI42),Data!$B:$B,0)-1,MATCH(Weekly!BR$9,Data!$2:$2,0)-1,1,COUNTIF(Data!$2:$2,Weekly!BR$9))))/BR$36</f>
      </c>
      <c r="BS42" s="169">
        <f ca="1">(SUM(OFFSET(Data!$A$1,MATCH(($BH42&amp;$BI42),Data!$B:$B,0)-1,MATCH(Weekly!BS$9,Data!$2:$2,0)-1,1,COUNTIF(Data!$2:$2,Weekly!BS$9))))/BS$36</f>
      </c>
      <c r="BT42" s="169">
        <f ca="1">(SUM(OFFSET(Data!$A$1,MATCH(($BH42&amp;$BI42),Data!$B:$B,0)-1,MATCH(Weekly!BT$9,Data!$2:$2,0)-1,1,COUNTIF(Data!$2:$2,Weekly!BT$9))))/BT$36</f>
      </c>
      <c r="BU42" s="169">
        <f ca="1">(SUM(OFFSET(Data!$A$1,MATCH(($BH42&amp;$BI42),Data!$B:$B,0)-1,MATCH(Weekly!BU$9,Data!$2:$2,0)-1,1,COUNTIF(Data!$2:$2,Weekly!BU$9))))/BU$36</f>
      </c>
      <c r="BV42" s="17"/>
      <c r="BW42" s="14">
        <f t="shared" ca="1" si="239"/>
      </c>
      <c r="BX42" s="14">
        <f t="shared" ca="1" si="240"/>
      </c>
      <c r="BY42" s="14">
        <f t="shared" ca="1" si="285"/>
      </c>
      <c r="BZ42" s="14">
        <f t="shared" ca="1" si="286"/>
      </c>
      <c r="CA42" s="14">
        <f t="shared" ca="1" si="290"/>
      </c>
      <c r="CB42" s="55"/>
      <c r="CC42" s="14">
        <f t="shared" ca="1" si="242"/>
      </c>
      <c r="CD42" s="14">
        <f t="shared" ref="CD42:CD54" ca="1" si="292">SUMPRODUCT(BP42:BS42,BP$36:BS$36)/SUM(BP$36:BS$36)</f>
      </c>
      <c r="CE42" s="122"/>
      <c r="CF42" s="122"/>
      <c r="CG42" s="16"/>
      <c r="CH42" s="9" t="s">
        <v>31</v>
      </c>
      <c r="CI42" s="9" t="s">
        <v>4</v>
      </c>
      <c r="CJ42" s="169">
        <f ca="1">(SUM(OFFSET(Data!$A$1,MATCH(($CH42&amp;$CI42),Data!$B:$B,0)-1,MATCH(Weekly!CJ$9,Data!$2:$2,0)-1,1,COUNTIF(Data!$2:$2,Weekly!CJ$9))))/CJ$36</f>
      </c>
      <c r="CK42" s="169">
        <f ca="1">(SUM(OFFSET(Data!$A$1,MATCH(($CH42&amp;$CI42),Data!$B:$B,0)-1,MATCH(Weekly!CK$9,Data!$2:$2,0)-1,1,COUNTIF(Data!$2:$2,Weekly!CK$9))))/CK$36</f>
      </c>
      <c r="CL42" s="169">
        <f ca="1">(SUM(OFFSET(Data!$A$1,MATCH(($CH42&amp;$CI42),Data!$B:$B,0)-1,MATCH(Weekly!CL$9,Data!$2:$2,0)-1,1,COUNTIF(Data!$2:$2,Weekly!CL$9))))/CL$36</f>
      </c>
      <c r="CM42" s="169">
        <f ca="1">(SUM(OFFSET(Data!$A$1,MATCH(($CH42&amp;$CI42),Data!$B:$B,0)-1,MATCH(Weekly!CM$9,Data!$2:$2,0)-1,1,COUNTIF(Data!$2:$2,Weekly!CM$9))))/CM$36</f>
      </c>
      <c r="CN42" s="169">
        <f ca="1">(SUM(OFFSET(Data!$A$1,MATCH(($CH42&amp;$CI42),Data!$B:$B,0)-1,MATCH(Weekly!CN$9,Data!$2:$2,0)-1,1,COUNTIF(Data!$2:$2,Weekly!CN$9))))/CN$36</f>
      </c>
      <c r="CO42" s="169">
        <f ca="1">(SUM(OFFSET(Data!$A$1,MATCH(($CH42&amp;$CI42),Data!$B:$B,0)-1,MATCH(Weekly!CO$9,Data!$2:$2,0)-1,1,COUNTIF(Data!$2:$2,Weekly!CO$9))))/CO$36</f>
      </c>
      <c r="CP42" s="169">
        <f ca="1">(SUM(OFFSET(Data!$A$1,MATCH(($CH42&amp;$CI42),Data!$B:$B,0)-1,MATCH(Weekly!CP$9,Data!$2:$2,0)-1,1,COUNTIF(Data!$2:$2,Weekly!CP$9))))/CP$36</f>
      </c>
      <c r="CQ42" s="169">
        <f ca="1">(SUM(OFFSET(Data!$A$1,MATCH(($CH42&amp;$CI42),Data!$B:$B,0)-1,MATCH(Weekly!CQ$9,Data!$2:$2,0)-1,1,COUNTIF(Data!$2:$2,Weekly!CQ$9))))/CQ$36</f>
      </c>
      <c r="CR42" s="169">
        <f ca="1">(SUM(OFFSET(Data!$A$1,MATCH(($CH42&amp;$CI42),Data!$B:$B,0)-1,MATCH(Weekly!CR$9,Data!$2:$2,0)-1,1,COUNTIF(Data!$2:$2,Weekly!CR$9))))/CR$36</f>
      </c>
      <c r="CS42" s="169">
        <f ca="1">(SUM(OFFSET(Data!$A$1,MATCH(($CH42&amp;$CI42),Data!$B:$B,0)-1,MATCH(Weekly!CS$9,Data!$2:$2,0)-1,1,COUNTIF(Data!$2:$2,Weekly!CS$9))))/CS$36</f>
      </c>
      <c r="CT42" s="169">
        <f ca="1">(SUM(OFFSET(Data!$A$1,MATCH(($CH42&amp;$CI42),Data!$B:$B,0)-1,MATCH(Weekly!CT$9,Data!$2:$2,0)-1,1,COUNTIF(Data!$2:$2,Weekly!CT$9))))/CT$36</f>
      </c>
      <c r="CU42" s="169">
        <f ca="1">(SUM(OFFSET(Data!$A$1,MATCH(($CH42&amp;$CI42),Data!$B:$B,0)-1,MATCH(Weekly!CU$9,Data!$2:$2,0)-1,1,COUNTIF(Data!$2:$2,Weekly!CU$9))))/CU$36</f>
      </c>
      <c r="CW42" s="14">
        <f t="shared" ca="1" si="243"/>
      </c>
      <c r="CX42" s="14">
        <f t="shared" ca="1" si="244"/>
      </c>
      <c r="CY42" s="14">
        <f t="shared" ca="1" si="287"/>
      </c>
      <c r="CZ42" s="14">
        <f t="shared" ca="1" si="288"/>
      </c>
      <c r="DA42" s="14">
        <f t="shared" ca="1" si="289"/>
      </c>
      <c r="DB42" s="58"/>
      <c r="DC42" s="14">
        <f t="shared" ca="1" si="245"/>
      </c>
      <c r="DD42" s="14">
        <f t="shared" ref="DD42:DD54" ca="1" si="293">SUMPRODUCT(CP42:CS42,CP$36:CS$36)/SUM(CP$36:CS$36)</f>
      </c>
      <c r="DE42" s="15"/>
    </row>
    <row r="43" spans="1:109" x14ac:dyDescent="0.25">
      <c r="C43" s="5"/>
      <c r="D43" s="106" t="s">
        <v>385</v>
      </c>
      <c r="E43" s="104"/>
      <c r="F43" s="69">
        <f t="shared" ref="F43" ca="1" si="294">AT43</f>
      </c>
      <c r="G43" s="69">
        <f t="shared" ref="G43" ca="1" si="295">AS43</f>
      </c>
      <c r="H43" s="98">
        <f t="shared" ref="H43" ca="1" si="296">IFERROR(((F43-G43)/G43),0)</f>
      </c>
      <c r="I43" s="69">
        <f t="shared" ref="I43" ca="1" si="297">BD43</f>
      </c>
      <c r="J43" s="69">
        <f t="shared" ref="J43" ca="1" si="298">IFERROR(((F43-I43)/I43),0)</f>
      </c>
      <c r="K43" s="71"/>
      <c r="L43" s="70"/>
      <c r="M43" s="67"/>
      <c r="N43" s="69">
        <f t="shared" ref="N43" ca="1" si="299">BT43</f>
      </c>
      <c r="O43" s="69">
        <f t="shared" ref="O43" ca="1" si="300">BS43</f>
      </c>
      <c r="P43" s="98">
        <f t="shared" ref="P43" ca="1" si="301">IFERROR(((N43-O43)/O43),0)</f>
      </c>
      <c r="Q43" s="69">
        <f t="shared" ref="Q43" ca="1" si="302">CD43</f>
      </c>
      <c r="R43" s="71">
        <f t="shared" ref="R43" ca="1" si="303">IFERROR(((N43-Q43)/Q43),0)</f>
      </c>
      <c r="S43" s="71"/>
      <c r="T43" s="70"/>
      <c r="U43" s="67"/>
      <c r="V43" s="69">
        <f t="shared" ref="V43" ca="1" si="304">CT43</f>
      </c>
      <c r="W43" s="69">
        <f t="shared" ref="W43" ca="1" si="305">CS43</f>
      </c>
      <c r="X43" s="93">
        <f t="shared" ref="X43" ca="1" si="306">IFERROR(((V43-W43)/W43),0)</f>
      </c>
      <c r="Y43" s="69">
        <f t="shared" ref="Y43" ca="1" si="307">DD43</f>
      </c>
      <c r="Z43" s="93">
        <f t="shared" ref="Z43" ca="1" si="308">IFERROR(((V43-Y43)/Y43),0)</f>
      </c>
      <c r="AA43" s="71"/>
      <c r="AB43" s="70"/>
      <c r="AC43" s="60"/>
      <c r="AD43" s="1"/>
      <c r="AE43" s="1"/>
      <c r="AF43" s="1"/>
      <c r="AG43" s="1"/>
      <c r="AH43" s="1"/>
      <c r="AI43" s="9" t="s">
        <v>32</v>
      </c>
      <c r="AJ43" s="169">
        <f ca="1">(SUM(OFFSET(Data!$A$1,MATCH(($AI43),Data!$C:$C,0)-1,MATCH(Weekly!AJ$9,Data!$2:$2,0)-1,2,COUNTIF(Data!$2:$2,Weekly!AJ$9))))/AJ$36</f>
      </c>
      <c r="AK43" s="169">
        <f ca="1">(SUM(OFFSET(Data!$A$1,MATCH(($AI43),Data!$C:$C,0)-1,MATCH(Weekly!AK$9,Data!$2:$2,0)-1,2,COUNTIF(Data!$2:$2,Weekly!AK$9))))/AK$36</f>
      </c>
      <c r="AL43" s="169">
        <f ca="1">(SUM(OFFSET(Data!$A$1,MATCH(($AI43),Data!$C:$C,0)-1,MATCH(Weekly!AL$9,Data!$2:$2,0)-1,2,COUNTIF(Data!$2:$2,Weekly!AL$9))))/AL$36</f>
      </c>
      <c r="AM43" s="169">
        <f ca="1">(SUM(OFFSET(Data!$A$1,MATCH(($AI43),Data!$C:$C,0)-1,MATCH(Weekly!AM$9,Data!$2:$2,0)-1,2,COUNTIF(Data!$2:$2,Weekly!AM$9))))/AM$36</f>
      </c>
      <c r="AN43" s="169">
        <f ca="1">(SUM(OFFSET(Data!$A$1,MATCH(($AI43),Data!$C:$C,0)-1,MATCH(Weekly!AN$9,Data!$2:$2,0)-1,2,COUNTIF(Data!$2:$2,Weekly!AN$9))))/AN$36</f>
      </c>
      <c r="AO43" s="169">
        <f ca="1">(SUM(OFFSET(Data!$A$1,MATCH(($AI43),Data!$C:$C,0)-1,MATCH(Weekly!AO$9,Data!$2:$2,0)-1,2,COUNTIF(Data!$2:$2,Weekly!AO$9))))/AO$36</f>
      </c>
      <c r="AP43" s="169">
        <f ca="1">(SUM(OFFSET(Data!$A$1,MATCH(($AI43),Data!$C:$C,0)-1,MATCH(Weekly!AP$9,Data!$2:$2,0)-1,2,COUNTIF(Data!$2:$2,Weekly!AP$9))))/AP$36</f>
      </c>
      <c r="AQ43" s="169">
        <f ca="1">(SUM(OFFSET(Data!$A$1,MATCH(($AI43),Data!$C:$C,0)-1,MATCH(Weekly!AQ$9,Data!$2:$2,0)-1,2,COUNTIF(Data!$2:$2,Weekly!AQ$9))))/AQ$36</f>
      </c>
      <c r="AR43" s="169">
        <f ca="1">(SUM(OFFSET(Data!$A$1,MATCH(($AI43),Data!$C:$C,0)-1,MATCH(Weekly!AR$9,Data!$2:$2,0)-1,2,COUNTIF(Data!$2:$2,Weekly!AR$9))))/AR$36</f>
      </c>
      <c r="AS43" s="169">
        <f ca="1">(SUM(OFFSET(Data!$A$1,MATCH(($AI43),Data!$C:$C,0)-1,MATCH(Weekly!AS$9,Data!$2:$2,0)-1,2,COUNTIF(Data!$2:$2,Weekly!AS$9))))/AS$36</f>
      </c>
      <c r="AT43" s="169">
        <f ca="1">(SUM(OFFSET(Data!$A$1,MATCH(($AI43),Data!$C:$C,0)-1,MATCH(Weekly!AT$9,Data!$2:$2,0)-1,2,COUNTIF(Data!$2:$2,Weekly!AT$9))))/AT$36</f>
      </c>
      <c r="AU43" s="169">
        <f ca="1">(SUM(OFFSET(Data!$A$1,MATCH(($AI43),Data!$C:$C,0)-1,MATCH(Weekly!AU$9,Data!$2:$2,0)-1,2,COUNTIF(Data!$2:$2,Weekly!AU$9))))/AU$36</f>
      </c>
      <c r="AV43" s="55"/>
      <c r="AW43" s="14">
        <f t="shared" ca="1" si="236"/>
      </c>
      <c r="AX43" s="14">
        <f t="shared" ca="1" si="237"/>
      </c>
      <c r="AY43" s="14">
        <f t="shared" ref="AY43" ca="1" si="309">AX43-AW43</f>
      </c>
      <c r="AZ43" s="14">
        <f t="shared" ref="AZ43" ca="1" si="310">AX43+(0.75*AY43)</f>
      </c>
      <c r="BA43" s="14">
        <f t="shared" ref="BA43" ca="1" si="311">AW43-(0.75*AY43)</f>
      </c>
      <c r="BB43" s="18"/>
      <c r="BC43" s="14">
        <f t="shared" ref="BC43" ca="1" si="312">_xlfn.STDEV.P(AJ43:AU43)</f>
      </c>
      <c r="BD43" s="14">
        <f t="shared" ref="BD43" ca="1" si="313">SUMPRODUCT(AP43:AS43,AP$36:AS$36)/SUM(AP$36:AS$36)</f>
      </c>
      <c r="BE43" s="122"/>
      <c r="BF43" s="122"/>
      <c r="BG43" s="16"/>
      <c r="BH43" s="9" t="s">
        <v>32</v>
      </c>
      <c r="BI43" s="9" t="s">
        <v>3</v>
      </c>
      <c r="BJ43" s="169">
        <f ca="1">(SUM(OFFSET(Data!$A$1,MATCH(($BH43&amp;$BI43),Data!$B:$B,0)-1,MATCH(Weekly!BJ$9,Data!$2:$2,0)-1,1,COUNTIF(Data!$2:$2,Weekly!BJ$9))))/BJ$36</f>
      </c>
      <c r="BK43" s="169">
        <f ca="1">(SUM(OFFSET(Data!$A$1,MATCH(($BH43&amp;$BI43),Data!$B:$B,0)-1,MATCH(Weekly!BK$9,Data!$2:$2,0)-1,1,COUNTIF(Data!$2:$2,Weekly!BK$9))))/BK$36</f>
      </c>
      <c r="BL43" s="169">
        <f ca="1">(SUM(OFFSET(Data!$A$1,MATCH(($BH43&amp;$BI43),Data!$B:$B,0)-1,MATCH(Weekly!BL$9,Data!$2:$2,0)-1,1,COUNTIF(Data!$2:$2,Weekly!BL$9))))/BL$36</f>
      </c>
      <c r="BM43" s="169">
        <f ca="1">(SUM(OFFSET(Data!$A$1,MATCH(($BH43&amp;$BI43),Data!$B:$B,0)-1,MATCH(Weekly!BM$9,Data!$2:$2,0)-1,1,COUNTIF(Data!$2:$2,Weekly!BM$9))))/BM$36</f>
      </c>
      <c r="BN43" s="169">
        <f ca="1">(SUM(OFFSET(Data!$A$1,MATCH(($BH43&amp;$BI43),Data!$B:$B,0)-1,MATCH(Weekly!BN$9,Data!$2:$2,0)-1,1,COUNTIF(Data!$2:$2,Weekly!BN$9))))/BN$36</f>
      </c>
      <c r="BO43" s="169">
        <f ca="1">(SUM(OFFSET(Data!$A$1,MATCH(($BH43&amp;$BI43),Data!$B:$B,0)-1,MATCH(Weekly!BO$9,Data!$2:$2,0)-1,1,COUNTIF(Data!$2:$2,Weekly!BO$9))))/BO$36</f>
      </c>
      <c r="BP43" s="169">
        <f ca="1">(SUM(OFFSET(Data!$A$1,MATCH(($BH43&amp;$BI43),Data!$B:$B,0)-1,MATCH(Weekly!BP$9,Data!$2:$2,0)-1,1,COUNTIF(Data!$2:$2,Weekly!BP$9))))/BP$36</f>
      </c>
      <c r="BQ43" s="169">
        <f ca="1">(SUM(OFFSET(Data!$A$1,MATCH(($BH43&amp;$BI43),Data!$B:$B,0)-1,MATCH(Weekly!BQ$9,Data!$2:$2,0)-1,1,COUNTIF(Data!$2:$2,Weekly!BQ$9))))/BQ$36</f>
      </c>
      <c r="BR43" s="169">
        <f ca="1">(SUM(OFFSET(Data!$A$1,MATCH(($BH43&amp;$BI43),Data!$B:$B,0)-1,MATCH(Weekly!BR$9,Data!$2:$2,0)-1,1,COUNTIF(Data!$2:$2,Weekly!BR$9))))/BR$36</f>
      </c>
      <c r="BS43" s="169">
        <f ca="1">(SUM(OFFSET(Data!$A$1,MATCH(($BH43&amp;$BI43),Data!$B:$B,0)-1,MATCH(Weekly!BS$9,Data!$2:$2,0)-1,1,COUNTIF(Data!$2:$2,Weekly!BS$9))))/BS$36</f>
      </c>
      <c r="BT43" s="169">
        <f ca="1">(SUM(OFFSET(Data!$A$1,MATCH(($BH43&amp;$BI43),Data!$B:$B,0)-1,MATCH(Weekly!BT$9,Data!$2:$2,0)-1,1,COUNTIF(Data!$2:$2,Weekly!BT$9))))/BT$36</f>
      </c>
      <c r="BU43" s="169">
        <f ca="1">(SUM(OFFSET(Data!$A$1,MATCH(($BH43&amp;$BI43),Data!$B:$B,0)-1,MATCH(Weekly!BU$9,Data!$2:$2,0)-1,1,COUNTIF(Data!$2:$2,Weekly!BU$9))))/BU$36</f>
      </c>
      <c r="BV43" s="55"/>
      <c r="BW43" s="14">
        <f t="shared" ca="1" si="239"/>
      </c>
      <c r="BX43" s="14">
        <f t="shared" ca="1" si="240"/>
      </c>
      <c r="BY43" s="14">
        <f t="shared" ref="BY43" ca="1" si="314">BX43-BW43</f>
      </c>
      <c r="BZ43" s="14">
        <f t="shared" ref="BZ43" ca="1" si="315">BX43+(0.75*BY43)</f>
      </c>
      <c r="CA43" s="14">
        <f t="shared" ref="CA43" ca="1" si="316">BW43-(0.75*BY43)</f>
      </c>
      <c r="CB43" s="55"/>
      <c r="CC43" s="14">
        <f t="shared" ref="CC43" ca="1" si="317">_xlfn.STDEV.P(BJ43:BU43)</f>
      </c>
      <c r="CD43" s="14">
        <f t="shared" ref="CD43" ca="1" si="318">SUMPRODUCT(BP43:BS43,BP$36:BS$36)/SUM(BP$36:BS$36)</f>
      </c>
      <c r="CE43" s="122"/>
      <c r="CF43" s="122"/>
      <c r="CG43" s="16"/>
      <c r="CH43" s="37" t="s">
        <v>32</v>
      </c>
      <c r="CI43" s="9" t="s">
        <v>4</v>
      </c>
      <c r="CJ43" s="169">
        <f ca="1">(SUM(OFFSET(Data!$A$1,MATCH(($CH43&amp;$CI43),Data!$B:$B,0)-1,MATCH(Weekly!CJ$9,Data!$2:$2,0)-1,1,COUNTIF(Data!$2:$2,Weekly!CJ$9))))/CJ$36</f>
      </c>
      <c r="CK43" s="169">
        <f ca="1">(SUM(OFFSET(Data!$A$1,MATCH(($CH43&amp;$CI43),Data!$B:$B,0)-1,MATCH(Weekly!CK$9,Data!$2:$2,0)-1,1,COUNTIF(Data!$2:$2,Weekly!CK$9))))/CK$36</f>
      </c>
      <c r="CL43" s="169">
        <f ca="1">(SUM(OFFSET(Data!$A$1,MATCH(($CH43&amp;$CI43),Data!$B:$B,0)-1,MATCH(Weekly!CL$9,Data!$2:$2,0)-1,1,COUNTIF(Data!$2:$2,Weekly!CL$9))))/CL$36</f>
      </c>
      <c r="CM43" s="169">
        <f ca="1">(SUM(OFFSET(Data!$A$1,MATCH(($CH43&amp;$CI43),Data!$B:$B,0)-1,MATCH(Weekly!CM$9,Data!$2:$2,0)-1,1,COUNTIF(Data!$2:$2,Weekly!CM$9))))/CM$36</f>
      </c>
      <c r="CN43" s="169">
        <f ca="1">(SUM(OFFSET(Data!$A$1,MATCH(($CH43&amp;$CI43),Data!$B:$B,0)-1,MATCH(Weekly!CN$9,Data!$2:$2,0)-1,1,COUNTIF(Data!$2:$2,Weekly!CN$9))))/CN$36</f>
      </c>
      <c r="CO43" s="169">
        <f ca="1">(SUM(OFFSET(Data!$A$1,MATCH(($CH43&amp;$CI43),Data!$B:$B,0)-1,MATCH(Weekly!CO$9,Data!$2:$2,0)-1,1,COUNTIF(Data!$2:$2,Weekly!CO$9))))/CO$36</f>
      </c>
      <c r="CP43" s="169">
        <f ca="1">(SUM(OFFSET(Data!$A$1,MATCH(($CH43&amp;$CI43),Data!$B:$B,0)-1,MATCH(Weekly!CP$9,Data!$2:$2,0)-1,1,COUNTIF(Data!$2:$2,Weekly!CP$9))))/CP$36</f>
      </c>
      <c r="CQ43" s="169">
        <f ca="1">(SUM(OFFSET(Data!$A$1,MATCH(($CH43&amp;$CI43),Data!$B:$B,0)-1,MATCH(Weekly!CQ$9,Data!$2:$2,0)-1,1,COUNTIF(Data!$2:$2,Weekly!CQ$9))))/CQ$36</f>
      </c>
      <c r="CR43" s="169">
        <f ca="1">(SUM(OFFSET(Data!$A$1,MATCH(($CH43&amp;$CI43),Data!$B:$B,0)-1,MATCH(Weekly!CR$9,Data!$2:$2,0)-1,1,COUNTIF(Data!$2:$2,Weekly!CR$9))))/CR$36</f>
      </c>
      <c r="CS43" s="169">
        <f ca="1">(SUM(OFFSET(Data!$A$1,MATCH(($CH43&amp;$CI43),Data!$B:$B,0)-1,MATCH(Weekly!CS$9,Data!$2:$2,0)-1,1,COUNTIF(Data!$2:$2,Weekly!CS$9))))/CS$36</f>
      </c>
      <c r="CT43" s="169">
        <f ca="1">(SUM(OFFSET(Data!$A$1,MATCH(($CH43&amp;$CI43),Data!$B:$B,0)-1,MATCH(Weekly!CT$9,Data!$2:$2,0)-1,1,COUNTIF(Data!$2:$2,Weekly!CT$9))))/CT$36</f>
      </c>
      <c r="CU43" s="169">
        <f ca="1">(SUM(OFFSET(Data!$A$1,MATCH(($CH43&amp;$CI43),Data!$B:$B,0)-1,MATCH(Weekly!CU$9,Data!$2:$2,0)-1,1,COUNTIF(Data!$2:$2,Weekly!CU$9))))/CU$36</f>
      </c>
      <c r="CW43" s="14">
        <f t="shared" ca="1" si="243"/>
      </c>
      <c r="CX43" s="14">
        <f t="shared" ca="1" si="244"/>
      </c>
      <c r="CY43" s="14">
        <f t="shared" ref="CY43" ca="1" si="319">CX43-CW43</f>
      </c>
      <c r="CZ43" s="14">
        <f t="shared" ref="CZ43" ca="1" si="320">CX43+(0.75*CY43)</f>
      </c>
      <c r="DA43" s="14">
        <f t="shared" ref="DA43" ca="1" si="321">CW43-(0.75*CY43)</f>
      </c>
      <c r="DB43" s="58"/>
      <c r="DC43" s="14">
        <f t="shared" ref="DC43" ca="1" si="322">_xlfn.STDEV.P(CJ43:CU43)</f>
      </c>
      <c r="DD43" s="14">
        <f t="shared" ref="DD43" ca="1" si="323">SUMPRODUCT(CP43:CS43,CP$36:CS$36)/SUM(CP$36:CS$36)</f>
      </c>
      <c r="DE43" s="15"/>
    </row>
    <row r="44" spans="1:109" x14ac:dyDescent="0.25">
      <c r="C44" s="5"/>
      <c r="D44" s="121" t="s">
        <v>388</v>
      </c>
      <c r="E44" s="104"/>
      <c r="F44" s="69">
        <f t="shared" ref="F44" ca="1" si="324">AT44</f>
      </c>
      <c r="G44" s="69">
        <f t="shared" ref="G44" ca="1" si="325">AS44</f>
      </c>
      <c r="H44" s="98">
        <f t="shared" ref="H44" ca="1" si="326">IFERROR(((F44-G44)/G44),0)</f>
      </c>
      <c r="I44" s="69">
        <f t="shared" ref="I44" ca="1" si="327">BD44</f>
      </c>
      <c r="J44" s="69">
        <f t="shared" ref="J44" ca="1" si="328">IFERROR(((F44-I44)/I44),0)</f>
      </c>
      <c r="K44" s="71"/>
      <c r="L44" s="70"/>
      <c r="M44" s="67"/>
      <c r="N44" s="69">
        <f t="shared" ref="N44" ca="1" si="329">BT44</f>
      </c>
      <c r="O44" s="69">
        <f t="shared" ref="O44" ca="1" si="330">BS44</f>
      </c>
      <c r="P44" s="98">
        <f t="shared" ref="P44" ca="1" si="331">IFERROR(((N44-O44)/O44),0)</f>
      </c>
      <c r="Q44" s="69">
        <f t="shared" ref="Q44" ca="1" si="332">CD44</f>
      </c>
      <c r="R44" s="71">
        <f t="shared" ref="R44" ca="1" si="333">IFERROR(((N44-Q44)/Q44),0)</f>
      </c>
      <c r="S44" s="71"/>
      <c r="T44" s="70"/>
      <c r="U44" s="67"/>
      <c r="V44" s="69">
        <f t="shared" ref="V44" ca="1" si="334">CT44</f>
      </c>
      <c r="W44" s="69">
        <f t="shared" ref="W44" ca="1" si="335">CS44</f>
      </c>
      <c r="X44" s="93">
        <f t="shared" ref="X44" ca="1" si="336">IFERROR(((V44-W44)/W44),0)</f>
      </c>
      <c r="Y44" s="69">
        <f t="shared" ref="Y44" ca="1" si="337">DD44</f>
      </c>
      <c r="Z44" s="93">
        <f t="shared" ref="Z44" ca="1" si="338">IFERROR(((V44-Y44)/Y44),0)</f>
      </c>
      <c r="AA44" s="71"/>
      <c r="AB44" s="70"/>
      <c r="AC44" s="60"/>
      <c r="AD44" s="1"/>
      <c r="AE44" s="1"/>
      <c r="AF44" s="1"/>
      <c r="AG44" s="1"/>
      <c r="AH44" s="1"/>
      <c r="AI44" s="9" t="s">
        <v>33</v>
      </c>
      <c r="AJ44" s="169">
        <f ca="1">(SUM(OFFSET(Data!$A$1,MATCH(($AI44),Data!$C:$C,0)-1,MATCH(Weekly!AJ$9,Data!$2:$2,0)-1,2,COUNTIF(Data!$2:$2,Weekly!AJ$9))))/(SUM(OFFSET(Data!$A$1,MATCH(($AI43),Data!$C:$C,0)-1,MATCH(Weekly!AJ$9,Data!$2:$2,0)-1,2,COUNTIF(Data!$2:$2,Weekly!AJ$9))))</f>
      </c>
      <c r="AK44" s="169">
        <f ca="1">(SUM(OFFSET(Data!$A$1,MATCH(($AI44),Data!$C:$C,0)-1,MATCH(Weekly!AK$9,Data!$2:$2,0)-1,2,COUNTIF(Data!$2:$2,Weekly!AK$9))))/(SUM(OFFSET(Data!$A$1,MATCH(($AI43),Data!$C:$C,0)-1,MATCH(Weekly!AK$9,Data!$2:$2,0)-1,2,COUNTIF(Data!$2:$2,Weekly!AK$9))))</f>
      </c>
      <c r="AL44" s="169">
        <f ca="1">(SUM(OFFSET(Data!$A$1,MATCH(($AI44),Data!$C:$C,0)-1,MATCH(Weekly!AL$9,Data!$2:$2,0)-1,2,COUNTIF(Data!$2:$2,Weekly!AL$9))))/(SUM(OFFSET(Data!$A$1,MATCH(($AI43),Data!$C:$C,0)-1,MATCH(Weekly!AL$9,Data!$2:$2,0)-1,2,COUNTIF(Data!$2:$2,Weekly!AL$9))))</f>
      </c>
      <c r="AM44" s="169">
        <f ca="1">(SUM(OFFSET(Data!$A$1,MATCH(($AI44),Data!$C:$C,0)-1,MATCH(Weekly!AM$9,Data!$2:$2,0)-1,2,COUNTIF(Data!$2:$2,Weekly!AM$9))))/(SUM(OFFSET(Data!$A$1,MATCH(($AI43),Data!$C:$C,0)-1,MATCH(Weekly!AM$9,Data!$2:$2,0)-1,2,COUNTIF(Data!$2:$2,Weekly!AM$9))))</f>
      </c>
      <c r="AN44" s="169">
        <f ca="1">(SUM(OFFSET(Data!$A$1,MATCH(($AI44),Data!$C:$C,0)-1,MATCH(Weekly!AN$9,Data!$2:$2,0)-1,2,COUNTIF(Data!$2:$2,Weekly!AN$9))))/(SUM(OFFSET(Data!$A$1,MATCH(($AI43),Data!$C:$C,0)-1,MATCH(Weekly!AN$9,Data!$2:$2,0)-1,2,COUNTIF(Data!$2:$2,Weekly!AN$9))))</f>
      </c>
      <c r="AO44" s="169">
        <f ca="1">(SUM(OFFSET(Data!$A$1,MATCH(($AI44),Data!$C:$C,0)-1,MATCH(Weekly!AO$9,Data!$2:$2,0)-1,2,COUNTIF(Data!$2:$2,Weekly!AO$9))))/(SUM(OFFSET(Data!$A$1,MATCH(($AI43),Data!$C:$C,0)-1,MATCH(Weekly!AO$9,Data!$2:$2,0)-1,2,COUNTIF(Data!$2:$2,Weekly!AO$9))))</f>
      </c>
      <c r="AP44" s="169">
        <f ca="1">(SUM(OFFSET(Data!$A$1,MATCH(($AI44),Data!$C:$C,0)-1,MATCH(Weekly!AP$9,Data!$2:$2,0)-1,2,COUNTIF(Data!$2:$2,Weekly!AP$9))))/(SUM(OFFSET(Data!$A$1,MATCH(($AI43),Data!$C:$C,0)-1,MATCH(Weekly!AP$9,Data!$2:$2,0)-1,2,COUNTIF(Data!$2:$2,Weekly!AP$9))))</f>
      </c>
      <c r="AQ44" s="169">
        <f ca="1">(SUM(OFFSET(Data!$A$1,MATCH(($AI44),Data!$C:$C,0)-1,MATCH(Weekly!AQ$9,Data!$2:$2,0)-1,2,COUNTIF(Data!$2:$2,Weekly!AQ$9))))/(SUM(OFFSET(Data!$A$1,MATCH(($AI43),Data!$C:$C,0)-1,MATCH(Weekly!AQ$9,Data!$2:$2,0)-1,2,COUNTIF(Data!$2:$2,Weekly!AQ$9))))</f>
      </c>
      <c r="AR44" s="169">
        <f ca="1">(SUM(OFFSET(Data!$A$1,MATCH(($AI44),Data!$C:$C,0)-1,MATCH(Weekly!AR$9,Data!$2:$2,0)-1,2,COUNTIF(Data!$2:$2,Weekly!AR$9))))/(SUM(OFFSET(Data!$A$1,MATCH(($AI43),Data!$C:$C,0)-1,MATCH(Weekly!AR$9,Data!$2:$2,0)-1,2,COUNTIF(Data!$2:$2,Weekly!AR$9))))</f>
      </c>
      <c r="AS44" s="169">
        <f ca="1">(SUM(OFFSET(Data!$A$1,MATCH(($AI44),Data!$C:$C,0)-1,MATCH(Weekly!AS$9,Data!$2:$2,0)-1,2,COUNTIF(Data!$2:$2,Weekly!AS$9))))/(SUM(OFFSET(Data!$A$1,MATCH(($AI43),Data!$C:$C,0)-1,MATCH(Weekly!AS$9,Data!$2:$2,0)-1,2,COUNTIF(Data!$2:$2,Weekly!AS$9))))</f>
      </c>
      <c r="AT44" s="169">
        <f ca="1">(SUM(OFFSET(Data!$A$1,MATCH(($AI44),Data!$C:$C,0)-1,MATCH(Weekly!AT$9,Data!$2:$2,0)-1,2,COUNTIF(Data!$2:$2,Weekly!AT$9))))/(SUM(OFFSET(Data!$A$1,MATCH(($AI43),Data!$C:$C,0)-1,MATCH(Weekly!AT$9,Data!$2:$2,0)-1,2,COUNTIF(Data!$2:$2,Weekly!AT$9))))</f>
      </c>
      <c r="AU44" s="169">
        <f ca="1">(SUM(OFFSET(Data!$A$1,MATCH(($AI44),Data!$C:$C,0)-1,MATCH(Weekly!AU$9,Data!$2:$2,0)-1,2,COUNTIF(Data!$2:$2,Weekly!AU$9))))/(SUM(OFFSET(Data!$A$1,MATCH(($AI43),Data!$C:$C,0)-1,MATCH(Weekly!AU$9,Data!$2:$2,0)-1,2,COUNTIF(Data!$2:$2,Weekly!AU$9))))</f>
      </c>
      <c r="AV44" s="55"/>
      <c r="AW44" s="14">
        <f t="shared" ca="1" si="236"/>
      </c>
      <c r="AX44" s="14">
        <f t="shared" ca="1" si="237"/>
      </c>
      <c r="AY44" s="14">
        <f t="shared" ref="AY44" ca="1" si="339">AX44-AW44</f>
      </c>
      <c r="AZ44" s="14">
        <f t="shared" ref="AZ44" ca="1" si="340">AX44+(0.75*AY44)</f>
      </c>
      <c r="BA44" s="14">
        <f t="shared" ref="BA44" ca="1" si="341">AW44-(0.75*AY44)</f>
      </c>
      <c r="BB44" s="18"/>
      <c r="BC44" s="14">
        <f t="shared" ref="BC44" ca="1" si="342">_xlfn.STDEV.P(AJ44:AU44)</f>
      </c>
      <c r="BD44" s="14">
        <f ca="1">SUMPRODUCT(AP44:AS44,AP$43:AS$43)/SUM(AP$43:AS$43)</f>
      </c>
      <c r="BE44" s="122"/>
      <c r="BF44" s="122"/>
      <c r="BG44" s="16"/>
      <c r="BH44" s="9" t="s">
        <v>33</v>
      </c>
      <c r="BI44" s="9" t="s">
        <v>3</v>
      </c>
      <c r="BJ44" s="169">
        <f ca="1">IFERROR(SUM(OFFSET(Data!$A$1,MATCH(($BH44&amp;$BI44),Data!$B:$B,0)-1,MATCH(Weekly!BJ$9,Data!$2:$2,0)-1,1,COUNTIF(Data!$2:$2,Weekly!BJ$9)))/SUM(OFFSET(Data!$A$1,MATCH(($BH43&amp;$BI43),Data!$B:$B,0)-1,MATCH(Weekly!BJ$9,Data!$2:$2,0)-1,1,COUNTIF(Data!$2:$2,Weekly!BJ$9))),0)</f>
      </c>
      <c r="BK44" s="169">
        <f ca="1">IFERROR(SUM(OFFSET(Data!$A$1,MATCH(($BH44&amp;$BI44),Data!$B:$B,0)-1,MATCH(Weekly!BK$9,Data!$2:$2,0)-1,1,COUNTIF(Data!$2:$2,Weekly!BK$9)))/SUM(OFFSET(Data!$A$1,MATCH(($BH43&amp;$BI43),Data!$B:$B,0)-1,MATCH(Weekly!BK$9,Data!$2:$2,0)-1,1,COUNTIF(Data!$2:$2,Weekly!BK$9))),0)</f>
      </c>
      <c r="BL44" s="169">
        <f ca="1">IFERROR(SUM(OFFSET(Data!$A$1,MATCH(($BH44&amp;$BI44),Data!$B:$B,0)-1,MATCH(Weekly!BL$9,Data!$2:$2,0)-1,1,COUNTIF(Data!$2:$2,Weekly!BL$9)))/SUM(OFFSET(Data!$A$1,MATCH(($BH43&amp;$BI43),Data!$B:$B,0)-1,MATCH(Weekly!BL$9,Data!$2:$2,0)-1,1,COUNTIF(Data!$2:$2,Weekly!BL$9))),0)</f>
      </c>
      <c r="BM44" s="169">
        <f ca="1">IFERROR(SUM(OFFSET(Data!$A$1,MATCH(($BH44&amp;$BI44),Data!$B:$B,0)-1,MATCH(Weekly!BM$9,Data!$2:$2,0)-1,1,COUNTIF(Data!$2:$2,Weekly!BM$9)))/SUM(OFFSET(Data!$A$1,MATCH(($BH43&amp;$BI43),Data!$B:$B,0)-1,MATCH(Weekly!BM$9,Data!$2:$2,0)-1,1,COUNTIF(Data!$2:$2,Weekly!BM$9))),0)</f>
      </c>
      <c r="BN44" s="169">
        <f ca="1">IFERROR(SUM(OFFSET(Data!$A$1,MATCH(($BH44&amp;$BI44),Data!$B:$B,0)-1,MATCH(Weekly!BN$9,Data!$2:$2,0)-1,1,COUNTIF(Data!$2:$2,Weekly!BN$9)))/SUM(OFFSET(Data!$A$1,MATCH(($BH43&amp;$BI43),Data!$B:$B,0)-1,MATCH(Weekly!BN$9,Data!$2:$2,0)-1,1,COUNTIF(Data!$2:$2,Weekly!BN$9))),0)</f>
      </c>
      <c r="BO44" s="169">
        <f ca="1">IFERROR(SUM(OFFSET(Data!$A$1,MATCH(($BH44&amp;$BI44),Data!$B:$B,0)-1,MATCH(Weekly!BO$9,Data!$2:$2,0)-1,1,COUNTIF(Data!$2:$2,Weekly!BO$9)))/SUM(OFFSET(Data!$A$1,MATCH(($BH43&amp;$BI43),Data!$B:$B,0)-1,MATCH(Weekly!BO$9,Data!$2:$2,0)-1,1,COUNTIF(Data!$2:$2,Weekly!BO$9))),0)</f>
      </c>
      <c r="BP44" s="169">
        <f ca="1">IFERROR(SUM(OFFSET(Data!$A$1,MATCH(($BH44&amp;$BI44),Data!$B:$B,0)-1,MATCH(Weekly!BP$9,Data!$2:$2,0)-1,1,COUNTIF(Data!$2:$2,Weekly!BP$9)))/SUM(OFFSET(Data!$A$1,MATCH(($BH43&amp;$BI43),Data!$B:$B,0)-1,MATCH(Weekly!BP$9,Data!$2:$2,0)-1,1,COUNTIF(Data!$2:$2,Weekly!BP$9))),0)</f>
      </c>
      <c r="BQ44" s="169">
        <f ca="1">IFERROR(SUM(OFFSET(Data!$A$1,MATCH(($BH44&amp;$BI44),Data!$B:$B,0)-1,MATCH(Weekly!BQ$9,Data!$2:$2,0)-1,1,COUNTIF(Data!$2:$2,Weekly!BQ$9)))/SUM(OFFSET(Data!$A$1,MATCH(($BH43&amp;$BI43),Data!$B:$B,0)-1,MATCH(Weekly!BQ$9,Data!$2:$2,0)-1,1,COUNTIF(Data!$2:$2,Weekly!BQ$9))),0)</f>
      </c>
      <c r="BR44" s="169">
        <f ca="1">IFERROR(SUM(OFFSET(Data!$A$1,MATCH(($BH44&amp;$BI44),Data!$B:$B,0)-1,MATCH(Weekly!BR$9,Data!$2:$2,0)-1,1,COUNTIF(Data!$2:$2,Weekly!BR$9)))/SUM(OFFSET(Data!$A$1,MATCH(($BH43&amp;$BI43),Data!$B:$B,0)-1,MATCH(Weekly!BR$9,Data!$2:$2,0)-1,1,COUNTIF(Data!$2:$2,Weekly!BR$9))),0)</f>
      </c>
      <c r="BS44" s="169">
        <f ca="1">IFERROR(SUM(OFFSET(Data!$A$1,MATCH(($BH44&amp;$BI44),Data!$B:$B,0)-1,MATCH(Weekly!BS$9,Data!$2:$2,0)-1,1,COUNTIF(Data!$2:$2,Weekly!BS$9)))/SUM(OFFSET(Data!$A$1,MATCH(($BH43&amp;$BI43),Data!$B:$B,0)-1,MATCH(Weekly!BS$9,Data!$2:$2,0)-1,1,COUNTIF(Data!$2:$2,Weekly!BS$9))),0)</f>
      </c>
      <c r="BT44" s="169">
        <f ca="1">IFERROR(SUM(OFFSET(Data!$A$1,MATCH(($BH44&amp;$BI44),Data!$B:$B,0)-1,MATCH(Weekly!BT$9,Data!$2:$2,0)-1,1,COUNTIF(Data!$2:$2,Weekly!BT$9)))/SUM(OFFSET(Data!$A$1,MATCH(($BH43&amp;$BI43),Data!$B:$B,0)-1,MATCH(Weekly!BT$9,Data!$2:$2,0)-1,1,COUNTIF(Data!$2:$2,Weekly!BT$9))),0)</f>
      </c>
      <c r="BU44" s="169">
        <f ca="1">IFERROR(SUM(OFFSET(Data!$A$1,MATCH(($BH44&amp;$BI44),Data!$B:$B,0)-1,MATCH(Weekly!BU$9,Data!$2:$2,0)-1,1,COUNTIF(Data!$2:$2,Weekly!BU$9)))/SUM(OFFSET(Data!$A$1,MATCH(($BH43&amp;$BI43),Data!$B:$B,0)-1,MATCH(Weekly!BU$9,Data!$2:$2,0)-1,1,COUNTIF(Data!$2:$2,Weekly!BU$9))),0)</f>
      </c>
      <c r="BV44" s="55"/>
      <c r="BW44" s="14">
        <f t="shared" ca="1" si="239"/>
      </c>
      <c r="BX44" s="14">
        <f t="shared" ca="1" si="240"/>
      </c>
      <c r="BY44" s="14">
        <f t="shared" ref="BY44" ca="1" si="343">BX44-BW44</f>
      </c>
      <c r="BZ44" s="14">
        <f t="shared" ref="BZ44" ca="1" si="344">BX44+(0.75*BY44)</f>
      </c>
      <c r="CA44" s="14">
        <f t="shared" ref="CA44" ca="1" si="345">BW44-(0.75*BY44)</f>
      </c>
      <c r="CB44" s="55"/>
      <c r="CC44" s="14">
        <f t="shared" ref="CC44" ca="1" si="346">_xlfn.STDEV.P(BJ44:BU44)</f>
      </c>
      <c r="CD44" s="14">
        <f ca="1">SUMPRODUCT(BP44:BS44,BP$43:BS$43)/SUM(BP$43:BS$43)</f>
      </c>
      <c r="CE44" s="122"/>
      <c r="CF44" s="122"/>
      <c r="CG44" s="16"/>
      <c r="CH44" s="9" t="s">
        <v>33</v>
      </c>
      <c r="CI44" s="9" t="s">
        <v>4</v>
      </c>
      <c r="CJ44" s="169">
        <f ca="1">IFERROR(SUM(OFFSET(Data!$A$1,MATCH(($CH44&amp;$CI44),Data!$B:$B,0)-1,MATCH(Weekly!CJ$9,Data!$2:$2,0)-1,1,COUNTIF(Data!$2:$2,Weekly!CJ$9)))/SUM(OFFSET(Data!$A$1,MATCH(($CH43&amp;$CI43),Data!$B:$B,0)-1,MATCH(Weekly!CJ$9,Data!$2:$2,0)-1,1,COUNTIF(Data!$2:$2,Weekly!CJ$9))),0)</f>
      </c>
      <c r="CK44" s="169">
        <f ca="1">IFERROR(SUM(OFFSET(Data!$A$1,MATCH(($CH44&amp;$CI44),Data!$B:$B,0)-1,MATCH(Weekly!CK$9,Data!$2:$2,0)-1,1,COUNTIF(Data!$2:$2,Weekly!CK$9)))/SUM(OFFSET(Data!$A$1,MATCH(($CH43&amp;$CI43),Data!$B:$B,0)-1,MATCH(Weekly!CK$9,Data!$2:$2,0)-1,1,COUNTIF(Data!$2:$2,Weekly!CK$9))),0)</f>
      </c>
      <c r="CL44" s="169">
        <f ca="1">IFERROR(SUM(OFFSET(Data!$A$1,MATCH(($CH44&amp;$CI44),Data!$B:$B,0)-1,MATCH(Weekly!CL$9,Data!$2:$2,0)-1,1,COUNTIF(Data!$2:$2,Weekly!CL$9)))/SUM(OFFSET(Data!$A$1,MATCH(($CH43&amp;$CI43),Data!$B:$B,0)-1,MATCH(Weekly!CL$9,Data!$2:$2,0)-1,1,COUNTIF(Data!$2:$2,Weekly!CL$9))),0)</f>
      </c>
      <c r="CM44" s="169">
        <f ca="1">IFERROR(SUM(OFFSET(Data!$A$1,MATCH(($CH44&amp;$CI44),Data!$B:$B,0)-1,MATCH(Weekly!CM$9,Data!$2:$2,0)-1,1,COUNTIF(Data!$2:$2,Weekly!CM$9)))/SUM(OFFSET(Data!$A$1,MATCH(($CH43&amp;$CI43),Data!$B:$B,0)-1,MATCH(Weekly!CM$9,Data!$2:$2,0)-1,1,COUNTIF(Data!$2:$2,Weekly!CM$9))),0)</f>
      </c>
      <c r="CN44" s="169">
        <f ca="1">IFERROR(SUM(OFFSET(Data!$A$1,MATCH(($CH44&amp;$CI44),Data!$B:$B,0)-1,MATCH(Weekly!CN$9,Data!$2:$2,0)-1,1,COUNTIF(Data!$2:$2,Weekly!CN$9)))/SUM(OFFSET(Data!$A$1,MATCH(($CH43&amp;$CI43),Data!$B:$B,0)-1,MATCH(Weekly!CN$9,Data!$2:$2,0)-1,1,COUNTIF(Data!$2:$2,Weekly!CN$9))),0)</f>
      </c>
      <c r="CO44" s="169">
        <f ca="1">IFERROR(SUM(OFFSET(Data!$A$1,MATCH(($CH44&amp;$CI44),Data!$B:$B,0)-1,MATCH(Weekly!CO$9,Data!$2:$2,0)-1,1,COUNTIF(Data!$2:$2,Weekly!CO$9)))/SUM(OFFSET(Data!$A$1,MATCH(($CH43&amp;$CI43),Data!$B:$B,0)-1,MATCH(Weekly!CO$9,Data!$2:$2,0)-1,1,COUNTIF(Data!$2:$2,Weekly!CO$9))),0)</f>
      </c>
      <c r="CP44" s="169">
        <f ca="1">IFERROR(SUM(OFFSET(Data!$A$1,MATCH(($CH44&amp;$CI44),Data!$B:$B,0)-1,MATCH(Weekly!CP$9,Data!$2:$2,0)-1,1,COUNTIF(Data!$2:$2,Weekly!CP$9)))/SUM(OFFSET(Data!$A$1,MATCH(($CH43&amp;$CI43),Data!$B:$B,0)-1,MATCH(Weekly!CP$9,Data!$2:$2,0)-1,1,COUNTIF(Data!$2:$2,Weekly!CP$9))),0)</f>
      </c>
      <c r="CQ44" s="169">
        <f ca="1">IFERROR(SUM(OFFSET(Data!$A$1,MATCH(($CH44&amp;$CI44),Data!$B:$B,0)-1,MATCH(Weekly!CQ$9,Data!$2:$2,0)-1,1,COUNTIF(Data!$2:$2,Weekly!CQ$9)))/SUM(OFFSET(Data!$A$1,MATCH(($CH43&amp;$CI43),Data!$B:$B,0)-1,MATCH(Weekly!CQ$9,Data!$2:$2,0)-1,1,COUNTIF(Data!$2:$2,Weekly!CQ$9))),0)</f>
      </c>
      <c r="CR44" s="169">
        <f ca="1">IFERROR(SUM(OFFSET(Data!$A$1,MATCH(($CH44&amp;$CI44),Data!$B:$B,0)-1,MATCH(Weekly!CR$9,Data!$2:$2,0)-1,1,COUNTIF(Data!$2:$2,Weekly!CR$9)))/SUM(OFFSET(Data!$A$1,MATCH(($CH43&amp;$CI43),Data!$B:$B,0)-1,MATCH(Weekly!CR$9,Data!$2:$2,0)-1,1,COUNTIF(Data!$2:$2,Weekly!CR$9))),0)</f>
      </c>
      <c r="CS44" s="169">
        <f ca="1">IFERROR(SUM(OFFSET(Data!$A$1,MATCH(($CH44&amp;$CI44),Data!$B:$B,0)-1,MATCH(Weekly!CS$9,Data!$2:$2,0)-1,1,COUNTIF(Data!$2:$2,Weekly!CS$9)))/SUM(OFFSET(Data!$A$1,MATCH(($CH43&amp;$CI43),Data!$B:$B,0)-1,MATCH(Weekly!CS$9,Data!$2:$2,0)-1,1,COUNTIF(Data!$2:$2,Weekly!CS$9))),0)</f>
      </c>
      <c r="CT44" s="169">
        <f ca="1">IFERROR(SUM(OFFSET(Data!$A$1,MATCH(($CH44&amp;$CI44),Data!$B:$B,0)-1,MATCH(Weekly!CT$9,Data!$2:$2,0)-1,1,COUNTIF(Data!$2:$2,Weekly!CT$9)))/SUM(OFFSET(Data!$A$1,MATCH(($CH43&amp;$CI43),Data!$B:$B,0)-1,MATCH(Weekly!CT$9,Data!$2:$2,0)-1,1,COUNTIF(Data!$2:$2,Weekly!CT$9))),0)</f>
      </c>
      <c r="CU44" s="169">
        <f ca="1">IFERROR(SUM(OFFSET(Data!$A$1,MATCH(($CH44&amp;$CI44),Data!$B:$B,0)-1,MATCH(Weekly!CU$9,Data!$2:$2,0)-1,1,COUNTIF(Data!$2:$2,Weekly!CU$9)))/SUM(OFFSET(Data!$A$1,MATCH(($CH43&amp;$CI43),Data!$B:$B,0)-1,MATCH(Weekly!CU$9,Data!$2:$2,0)-1,1,COUNTIF(Data!$2:$2,Weekly!CU$9))),0)</f>
      </c>
      <c r="CW44" s="14">
        <f t="shared" ca="1" si="243"/>
      </c>
      <c r="CX44" s="14">
        <f t="shared" ca="1" si="244"/>
      </c>
      <c r="CY44" s="14">
        <f t="shared" ref="CY44" ca="1" si="347">CX44-CW44</f>
      </c>
      <c r="CZ44" s="14">
        <f t="shared" ref="CZ44" ca="1" si="348">CX44+(0.75*CY44)</f>
      </c>
      <c r="DA44" s="14">
        <f t="shared" ref="DA44" ca="1" si="349">CW44-(0.75*CY44)</f>
      </c>
      <c r="DB44" s="58"/>
      <c r="DC44" s="14">
        <f t="shared" ref="DC44" ca="1" si="350">_xlfn.STDEV.P(CJ44:CU44)</f>
      </c>
      <c r="DD44" s="14">
        <f ca="1">SUMPRODUCT(CP44:CS44,CP$43:CS$43)/SUM(CP$43:CS$43)</f>
      </c>
      <c r="DE44" s="15"/>
    </row>
    <row r="45" spans="1:109" x14ac:dyDescent="0.25">
      <c r="C45" s="5"/>
      <c r="D45" s="121" t="s">
        <v>391</v>
      </c>
      <c r="E45" s="104"/>
      <c r="F45" s="69">
        <f t="shared" ref="F45" ca="1" si="351">AT45</f>
      </c>
      <c r="G45" s="69">
        <f t="shared" ref="G45" ca="1" si="352">AS45</f>
      </c>
      <c r="H45" s="98">
        <f t="shared" ref="H45" ca="1" si="353">IFERROR(((F45-G45)/G45),0)</f>
      </c>
      <c r="I45" s="69">
        <f t="shared" ref="I45" ca="1" si="354">BD45</f>
      </c>
      <c r="J45" s="69">
        <f t="shared" ref="J45" ca="1" si="355">IFERROR(((F45-I45)/I45),0)</f>
      </c>
      <c r="K45" s="71"/>
      <c r="L45" s="70"/>
      <c r="M45" s="67"/>
      <c r="N45" s="69">
        <f t="shared" ref="N45" ca="1" si="356">BT45</f>
      </c>
      <c r="O45" s="69">
        <f t="shared" ref="O45" ca="1" si="357">BS45</f>
      </c>
      <c r="P45" s="98">
        <f t="shared" ref="P45" ca="1" si="358">IFERROR(((N45-O45)/O45),0)</f>
      </c>
      <c r="Q45" s="69">
        <f t="shared" ref="Q45" ca="1" si="359">CD45</f>
      </c>
      <c r="R45" s="71">
        <f t="shared" ref="R45" ca="1" si="360">IFERROR(((N45-Q45)/Q45),0)</f>
      </c>
      <c r="S45" s="71"/>
      <c r="T45" s="70"/>
      <c r="U45" s="67"/>
      <c r="V45" s="69">
        <f t="shared" ref="V45" ca="1" si="361">CT45</f>
      </c>
      <c r="W45" s="69">
        <f t="shared" ref="W45" ca="1" si="362">CS45</f>
      </c>
      <c r="X45" s="93">
        <f t="shared" ref="X45" ca="1" si="363">IFERROR(((V45-W45)/W45),0)</f>
      </c>
      <c r="Y45" s="69">
        <f t="shared" ref="Y45" ca="1" si="364">DD45</f>
      </c>
      <c r="Z45" s="93">
        <f t="shared" ref="Z45" ca="1" si="365">IFERROR(((V45-Y45)/Y45),0)</f>
      </c>
      <c r="AA45" s="71"/>
      <c r="AB45" s="70"/>
      <c r="AC45" s="60"/>
      <c r="AD45" s="1"/>
      <c r="AE45" s="1"/>
      <c r="AF45" s="1"/>
      <c r="AG45" s="1"/>
      <c r="AH45" s="1"/>
      <c r="AI45" s="9" t="s">
        <v>34</v>
      </c>
      <c r="AJ45" s="169">
        <f ca="1">(SUM(OFFSET(Data!$A$1,MATCH(($AI45),Data!$C:$C,0)-1,MATCH(Weekly!AJ$9,Data!$2:$2,0)-1,2,COUNTIF(Data!$2:$2,Weekly!AJ$9))))/(SUM(OFFSET(Data!$A$1,MATCH(($AI43),Data!$C:$C,0)-1,MATCH(Weekly!AJ$9,Data!$2:$2,0)-1,2,COUNTIF(Data!$2:$2,Weekly!AJ$9))))</f>
      </c>
      <c r="AK45" s="169">
        <f ca="1">(SUM(OFFSET(Data!$A$1,MATCH(($AI45),Data!$C:$C,0)-1,MATCH(Weekly!AK$9,Data!$2:$2,0)-1,2,COUNTIF(Data!$2:$2,Weekly!AK$9))))/(SUM(OFFSET(Data!$A$1,MATCH(($AI43),Data!$C:$C,0)-1,MATCH(Weekly!AK$9,Data!$2:$2,0)-1,2,COUNTIF(Data!$2:$2,Weekly!AK$9))))</f>
      </c>
      <c r="AL45" s="169">
        <f ca="1">(SUM(OFFSET(Data!$A$1,MATCH(($AI45),Data!$C:$C,0)-1,MATCH(Weekly!AL$9,Data!$2:$2,0)-1,2,COUNTIF(Data!$2:$2,Weekly!AL$9))))/(SUM(OFFSET(Data!$A$1,MATCH(($AI43),Data!$C:$C,0)-1,MATCH(Weekly!AL$9,Data!$2:$2,0)-1,2,COUNTIF(Data!$2:$2,Weekly!AL$9))))</f>
      </c>
      <c r="AM45" s="169">
        <f ca="1">(SUM(OFFSET(Data!$A$1,MATCH(($AI45),Data!$C:$C,0)-1,MATCH(Weekly!AM$9,Data!$2:$2,0)-1,2,COUNTIF(Data!$2:$2,Weekly!AM$9))))/(SUM(OFFSET(Data!$A$1,MATCH(($AI43),Data!$C:$C,0)-1,MATCH(Weekly!AM$9,Data!$2:$2,0)-1,2,COUNTIF(Data!$2:$2,Weekly!AM$9))))</f>
      </c>
      <c r="AN45" s="169">
        <f ca="1">(SUM(OFFSET(Data!$A$1,MATCH(($AI45),Data!$C:$C,0)-1,MATCH(Weekly!AN$9,Data!$2:$2,0)-1,2,COUNTIF(Data!$2:$2,Weekly!AN$9))))/(SUM(OFFSET(Data!$A$1,MATCH(($AI43),Data!$C:$C,0)-1,MATCH(Weekly!AN$9,Data!$2:$2,0)-1,2,COUNTIF(Data!$2:$2,Weekly!AN$9))))</f>
      </c>
      <c r="AO45" s="169">
        <f ca="1">(SUM(OFFSET(Data!$A$1,MATCH(($AI45),Data!$C:$C,0)-1,MATCH(Weekly!AO$9,Data!$2:$2,0)-1,2,COUNTIF(Data!$2:$2,Weekly!AO$9))))/(SUM(OFFSET(Data!$A$1,MATCH(($AI43),Data!$C:$C,0)-1,MATCH(Weekly!AO$9,Data!$2:$2,0)-1,2,COUNTIF(Data!$2:$2,Weekly!AO$9))))</f>
      </c>
      <c r="AP45" s="169">
        <f ca="1">(SUM(OFFSET(Data!$A$1,MATCH(($AI45),Data!$C:$C,0)-1,MATCH(Weekly!AP$9,Data!$2:$2,0)-1,2,COUNTIF(Data!$2:$2,Weekly!AP$9))))/(SUM(OFFSET(Data!$A$1,MATCH(($AI43),Data!$C:$C,0)-1,MATCH(Weekly!AP$9,Data!$2:$2,0)-1,2,COUNTIF(Data!$2:$2,Weekly!AP$9))))</f>
      </c>
      <c r="AQ45" s="169">
        <f ca="1">(SUM(OFFSET(Data!$A$1,MATCH(($AI45),Data!$C:$C,0)-1,MATCH(Weekly!AQ$9,Data!$2:$2,0)-1,2,COUNTIF(Data!$2:$2,Weekly!AQ$9))))/(SUM(OFFSET(Data!$A$1,MATCH(($AI43),Data!$C:$C,0)-1,MATCH(Weekly!AQ$9,Data!$2:$2,0)-1,2,COUNTIF(Data!$2:$2,Weekly!AQ$9))))</f>
      </c>
      <c r="AR45" s="169">
        <f ca="1">(SUM(OFFSET(Data!$A$1,MATCH(($AI45),Data!$C:$C,0)-1,MATCH(Weekly!AR$9,Data!$2:$2,0)-1,2,COUNTIF(Data!$2:$2,Weekly!AR$9))))/(SUM(OFFSET(Data!$A$1,MATCH(($AI43),Data!$C:$C,0)-1,MATCH(Weekly!AR$9,Data!$2:$2,0)-1,2,COUNTIF(Data!$2:$2,Weekly!AR$9))))</f>
      </c>
      <c r="AS45" s="169">
        <f ca="1">(SUM(OFFSET(Data!$A$1,MATCH(($AI45),Data!$C:$C,0)-1,MATCH(Weekly!AS$9,Data!$2:$2,0)-1,2,COUNTIF(Data!$2:$2,Weekly!AS$9))))/(SUM(OFFSET(Data!$A$1,MATCH(($AI43),Data!$C:$C,0)-1,MATCH(Weekly!AS$9,Data!$2:$2,0)-1,2,COUNTIF(Data!$2:$2,Weekly!AS$9))))</f>
      </c>
      <c r="AT45" s="169">
        <f ca="1">(SUM(OFFSET(Data!$A$1,MATCH(($AI45),Data!$C:$C,0)-1,MATCH(Weekly!AT$9,Data!$2:$2,0)-1,2,COUNTIF(Data!$2:$2,Weekly!AT$9))))/(SUM(OFFSET(Data!$A$1,MATCH(($AI43),Data!$C:$C,0)-1,MATCH(Weekly!AT$9,Data!$2:$2,0)-1,2,COUNTIF(Data!$2:$2,Weekly!AT$9))))</f>
      </c>
      <c r="AU45" s="169">
        <f ca="1">(SUM(OFFSET(Data!$A$1,MATCH(($AI45),Data!$C:$C,0)-1,MATCH(Weekly!AU$9,Data!$2:$2,0)-1,2,COUNTIF(Data!$2:$2,Weekly!AU$9))))/(SUM(OFFSET(Data!$A$1,MATCH(($AI43),Data!$C:$C,0)-1,MATCH(Weekly!AU$9,Data!$2:$2,0)-1,2,COUNTIF(Data!$2:$2,Weekly!AU$9))))</f>
      </c>
      <c r="AV45" s="55"/>
      <c r="AW45" s="14">
        <f t="shared" ca="1" si="236"/>
      </c>
      <c r="AX45" s="14">
        <f t="shared" ca="1" si="237"/>
      </c>
      <c r="AY45" s="14">
        <f t="shared" ref="AY45" ca="1" si="366">AX45-AW45</f>
      </c>
      <c r="AZ45" s="14">
        <f t="shared" ref="AZ45" ca="1" si="367">AX45+(0.75*AY45)</f>
      </c>
      <c r="BA45" s="14">
        <f t="shared" ref="BA45" ca="1" si="368">AW45-(0.75*AY45)</f>
      </c>
      <c r="BB45" s="18"/>
      <c r="BC45" s="14">
        <f t="shared" ref="BC45" ca="1" si="369">_xlfn.STDEV.P(AJ45:AU45)</f>
      </c>
      <c r="BD45" s="14">
        <f ca="1">SUMPRODUCT(AP45:AS45,AP$43:AS$43)/SUM(AP$43:AS$43)</f>
      </c>
      <c r="BE45" s="122"/>
      <c r="BF45" s="122"/>
      <c r="BG45" s="16"/>
      <c r="BH45" s="9" t="s">
        <v>34</v>
      </c>
      <c r="BI45" s="9" t="s">
        <v>3</v>
      </c>
      <c r="BJ45" s="169">
        <f ca="1">IFERROR(SUM(OFFSET(Data!$A$1,MATCH(($BH45&amp;$BI45),Data!$B:$B,0)-1,MATCH(Weekly!BJ$9,Data!$2:$2,0)-1,1,COUNTIF(Data!$2:$2,Weekly!BJ$9)))/SUM(OFFSET(Data!$A$1,MATCH(($BH43&amp;$BI43),Data!$B:$B,0)-1,MATCH(Weekly!BJ$9,Data!$2:$2,0)-1,1,COUNTIF(Data!$2:$2,Weekly!BJ$9))),0)</f>
      </c>
      <c r="BK45" s="169">
        <f ca="1">IFERROR(SUM(OFFSET(Data!$A$1,MATCH(($BH45&amp;$BI45),Data!$B:$B,0)-1,MATCH(Weekly!BK$9,Data!$2:$2,0)-1,1,COUNTIF(Data!$2:$2,Weekly!BK$9)))/SUM(OFFSET(Data!$A$1,MATCH(($BH43&amp;$BI43),Data!$B:$B,0)-1,MATCH(Weekly!BK$9,Data!$2:$2,0)-1,1,COUNTIF(Data!$2:$2,Weekly!BK$9))),0)</f>
      </c>
      <c r="BL45" s="169">
        <f ca="1">IFERROR(SUM(OFFSET(Data!$A$1,MATCH(($BH45&amp;$BI45),Data!$B:$B,0)-1,MATCH(Weekly!BL$9,Data!$2:$2,0)-1,1,COUNTIF(Data!$2:$2,Weekly!BL$9)))/SUM(OFFSET(Data!$A$1,MATCH(($BH43&amp;$BI43),Data!$B:$B,0)-1,MATCH(Weekly!BL$9,Data!$2:$2,0)-1,1,COUNTIF(Data!$2:$2,Weekly!BL$9))),0)</f>
      </c>
      <c r="BM45" s="169">
        <f ca="1">IFERROR(SUM(OFFSET(Data!$A$1,MATCH(($BH45&amp;$BI45),Data!$B:$B,0)-1,MATCH(Weekly!BM$9,Data!$2:$2,0)-1,1,COUNTIF(Data!$2:$2,Weekly!BM$9)))/SUM(OFFSET(Data!$A$1,MATCH(($BH43&amp;$BI43),Data!$B:$B,0)-1,MATCH(Weekly!BM$9,Data!$2:$2,0)-1,1,COUNTIF(Data!$2:$2,Weekly!BM$9))),0)</f>
      </c>
      <c r="BN45" s="169">
        <f ca="1">IFERROR(SUM(OFFSET(Data!$A$1,MATCH(($BH45&amp;$BI45),Data!$B:$B,0)-1,MATCH(Weekly!BN$9,Data!$2:$2,0)-1,1,COUNTIF(Data!$2:$2,Weekly!BN$9)))/SUM(OFFSET(Data!$A$1,MATCH(($BH43&amp;$BI43),Data!$B:$B,0)-1,MATCH(Weekly!BN$9,Data!$2:$2,0)-1,1,COUNTIF(Data!$2:$2,Weekly!BN$9))),0)</f>
      </c>
      <c r="BO45" s="169">
        <f ca="1">IFERROR(SUM(OFFSET(Data!$A$1,MATCH(($BH45&amp;$BI45),Data!$B:$B,0)-1,MATCH(Weekly!BO$9,Data!$2:$2,0)-1,1,COUNTIF(Data!$2:$2,Weekly!BO$9)))/SUM(OFFSET(Data!$A$1,MATCH(($BH43&amp;$BI43),Data!$B:$B,0)-1,MATCH(Weekly!BO$9,Data!$2:$2,0)-1,1,COUNTIF(Data!$2:$2,Weekly!BO$9))),0)</f>
      </c>
      <c r="BP45" s="169">
        <f ca="1">IFERROR(SUM(OFFSET(Data!$A$1,MATCH(($BH45&amp;$BI45),Data!$B:$B,0)-1,MATCH(Weekly!BP$9,Data!$2:$2,0)-1,1,COUNTIF(Data!$2:$2,Weekly!BP$9)))/SUM(OFFSET(Data!$A$1,MATCH(($BH43&amp;$BI43),Data!$B:$B,0)-1,MATCH(Weekly!BP$9,Data!$2:$2,0)-1,1,COUNTIF(Data!$2:$2,Weekly!BP$9))),0)</f>
      </c>
      <c r="BQ45" s="169">
        <f ca="1">IFERROR(SUM(OFFSET(Data!$A$1,MATCH(($BH45&amp;$BI45),Data!$B:$B,0)-1,MATCH(Weekly!BQ$9,Data!$2:$2,0)-1,1,COUNTIF(Data!$2:$2,Weekly!BQ$9)))/SUM(OFFSET(Data!$A$1,MATCH(($BH43&amp;$BI43),Data!$B:$B,0)-1,MATCH(Weekly!BQ$9,Data!$2:$2,0)-1,1,COUNTIF(Data!$2:$2,Weekly!BQ$9))),0)</f>
      </c>
      <c r="BR45" s="169">
        <f ca="1">IFERROR(SUM(OFFSET(Data!$A$1,MATCH(($BH45&amp;$BI45),Data!$B:$B,0)-1,MATCH(Weekly!BR$9,Data!$2:$2,0)-1,1,COUNTIF(Data!$2:$2,Weekly!BR$9)))/SUM(OFFSET(Data!$A$1,MATCH(($BH43&amp;$BI43),Data!$B:$B,0)-1,MATCH(Weekly!BR$9,Data!$2:$2,0)-1,1,COUNTIF(Data!$2:$2,Weekly!BR$9))),0)</f>
      </c>
      <c r="BS45" s="169">
        <f ca="1">IFERROR(SUM(OFFSET(Data!$A$1,MATCH(($BH45&amp;$BI45),Data!$B:$B,0)-1,MATCH(Weekly!BS$9,Data!$2:$2,0)-1,1,COUNTIF(Data!$2:$2,Weekly!BS$9)))/SUM(OFFSET(Data!$A$1,MATCH(($BH43&amp;$BI43),Data!$B:$B,0)-1,MATCH(Weekly!BS$9,Data!$2:$2,0)-1,1,COUNTIF(Data!$2:$2,Weekly!BS$9))),0)</f>
      </c>
      <c r="BT45" s="169">
        <f ca="1">IFERROR(SUM(OFFSET(Data!$A$1,MATCH(($BH45&amp;$BI45),Data!$B:$B,0)-1,MATCH(Weekly!BT$9,Data!$2:$2,0)-1,1,COUNTIF(Data!$2:$2,Weekly!BT$9)))/SUM(OFFSET(Data!$A$1,MATCH(($BH43&amp;$BI43),Data!$B:$B,0)-1,MATCH(Weekly!BT$9,Data!$2:$2,0)-1,1,COUNTIF(Data!$2:$2,Weekly!BT$9))),0)</f>
      </c>
      <c r="BU45" s="169">
        <f ca="1">IFERROR(SUM(OFFSET(Data!$A$1,MATCH(($BH45&amp;$BI45),Data!$B:$B,0)-1,MATCH(Weekly!BU$9,Data!$2:$2,0)-1,1,COUNTIF(Data!$2:$2,Weekly!BU$9)))/SUM(OFFSET(Data!$A$1,MATCH(($BH43&amp;$BI43),Data!$B:$B,0)-1,MATCH(Weekly!BU$9,Data!$2:$2,0)-1,1,COUNTIF(Data!$2:$2,Weekly!BU$9))),0)</f>
      </c>
      <c r="BV45" s="55"/>
      <c r="BW45" s="14">
        <f t="shared" ca="1" si="239"/>
      </c>
      <c r="BX45" s="14">
        <f t="shared" ca="1" si="240"/>
      </c>
      <c r="BY45" s="14">
        <f t="shared" ref="BY45" ca="1" si="370">BX45-BW45</f>
      </c>
      <c r="BZ45" s="14">
        <f t="shared" ref="BZ45" ca="1" si="371">BX45+(0.75*BY45)</f>
      </c>
      <c r="CA45" s="14">
        <f t="shared" ref="CA45" ca="1" si="372">BW45-(0.75*BY45)</f>
      </c>
      <c r="CB45" s="55"/>
      <c r="CC45" s="14">
        <f t="shared" ref="CC45" ca="1" si="373">_xlfn.STDEV.P(BJ45:BU45)</f>
      </c>
      <c r="CD45" s="14">
        <f ca="1">SUMPRODUCT(BP45:BS45,BP$43:BS$43)/SUM(BP$43:BS$43)</f>
      </c>
      <c r="CE45" s="122"/>
      <c r="CF45" s="122"/>
      <c r="CG45" s="16"/>
      <c r="CH45" s="9" t="s">
        <v>34</v>
      </c>
      <c r="CI45" s="9" t="s">
        <v>4</v>
      </c>
      <c r="CJ45" s="169">
        <f ca="1">IFERROR(SUM(OFFSET(Data!$A$1,MATCH(($CH45&amp;$CI45),Data!$B:$B,0)-1,MATCH(Weekly!CJ$9,Data!$2:$2,0)-1,1,COUNTIF(Data!$2:$2,Weekly!CJ$9)))/SUM(OFFSET(Data!$A$1,MATCH(($CH43&amp;$CI43),Data!$B:$B,0)-1,MATCH(Weekly!CJ$9,Data!$2:$2,0)-1,1,COUNTIF(Data!$2:$2,Weekly!CJ$9))),0)</f>
      </c>
      <c r="CK45" s="169">
        <f ca="1">IFERROR(SUM(OFFSET(Data!$A$1,MATCH(($CH45&amp;$CI45),Data!$B:$B,0)-1,MATCH(Weekly!CK$9,Data!$2:$2,0)-1,1,COUNTIF(Data!$2:$2,Weekly!CK$9)))/SUM(OFFSET(Data!$A$1,MATCH(($CH43&amp;$CI43),Data!$B:$B,0)-1,MATCH(Weekly!CK$9,Data!$2:$2,0)-1,1,COUNTIF(Data!$2:$2,Weekly!CK$9))),0)</f>
      </c>
      <c r="CL45" s="169">
        <f ca="1">IFERROR(SUM(OFFSET(Data!$A$1,MATCH(($CH45&amp;$CI45),Data!$B:$B,0)-1,MATCH(Weekly!CL$9,Data!$2:$2,0)-1,1,COUNTIF(Data!$2:$2,Weekly!CL$9)))/SUM(OFFSET(Data!$A$1,MATCH(($CH43&amp;$CI43),Data!$B:$B,0)-1,MATCH(Weekly!CL$9,Data!$2:$2,0)-1,1,COUNTIF(Data!$2:$2,Weekly!CL$9))),0)</f>
      </c>
      <c r="CM45" s="169">
        <f ca="1">IFERROR(SUM(OFFSET(Data!$A$1,MATCH(($CH45&amp;$CI45),Data!$B:$B,0)-1,MATCH(Weekly!CM$9,Data!$2:$2,0)-1,1,COUNTIF(Data!$2:$2,Weekly!CM$9)))/SUM(OFFSET(Data!$A$1,MATCH(($CH43&amp;$CI43),Data!$B:$B,0)-1,MATCH(Weekly!CM$9,Data!$2:$2,0)-1,1,COUNTIF(Data!$2:$2,Weekly!CM$9))),0)</f>
      </c>
      <c r="CN45" s="169">
        <f ca="1">IFERROR(SUM(OFFSET(Data!$A$1,MATCH(($CH45&amp;$CI45),Data!$B:$B,0)-1,MATCH(Weekly!CN$9,Data!$2:$2,0)-1,1,COUNTIF(Data!$2:$2,Weekly!CN$9)))/SUM(OFFSET(Data!$A$1,MATCH(($CH43&amp;$CI43),Data!$B:$B,0)-1,MATCH(Weekly!CN$9,Data!$2:$2,0)-1,1,COUNTIF(Data!$2:$2,Weekly!CN$9))),0)</f>
      </c>
      <c r="CO45" s="169">
        <f ca="1">IFERROR(SUM(OFFSET(Data!$A$1,MATCH(($CH45&amp;$CI45),Data!$B:$B,0)-1,MATCH(Weekly!CO$9,Data!$2:$2,0)-1,1,COUNTIF(Data!$2:$2,Weekly!CO$9)))/SUM(OFFSET(Data!$A$1,MATCH(($CH43&amp;$CI43),Data!$B:$B,0)-1,MATCH(Weekly!CO$9,Data!$2:$2,0)-1,1,COUNTIF(Data!$2:$2,Weekly!CO$9))),0)</f>
      </c>
      <c r="CP45" s="169">
        <f ca="1">IFERROR(SUM(OFFSET(Data!$A$1,MATCH(($CH45&amp;$CI45),Data!$B:$B,0)-1,MATCH(Weekly!CP$9,Data!$2:$2,0)-1,1,COUNTIF(Data!$2:$2,Weekly!CP$9)))/SUM(OFFSET(Data!$A$1,MATCH(($CH43&amp;$CI43),Data!$B:$B,0)-1,MATCH(Weekly!CP$9,Data!$2:$2,0)-1,1,COUNTIF(Data!$2:$2,Weekly!CP$9))),0)</f>
      </c>
      <c r="CQ45" s="169">
        <f ca="1">IFERROR(SUM(OFFSET(Data!$A$1,MATCH(($CH45&amp;$CI45),Data!$B:$B,0)-1,MATCH(Weekly!CQ$9,Data!$2:$2,0)-1,1,COUNTIF(Data!$2:$2,Weekly!CQ$9)))/SUM(OFFSET(Data!$A$1,MATCH(($CH43&amp;$CI43),Data!$B:$B,0)-1,MATCH(Weekly!CQ$9,Data!$2:$2,0)-1,1,COUNTIF(Data!$2:$2,Weekly!CQ$9))),0)</f>
      </c>
      <c r="CR45" s="169">
        <f ca="1">IFERROR(SUM(OFFSET(Data!$A$1,MATCH(($CH45&amp;$CI45),Data!$B:$B,0)-1,MATCH(Weekly!CR$9,Data!$2:$2,0)-1,1,COUNTIF(Data!$2:$2,Weekly!CR$9)))/SUM(OFFSET(Data!$A$1,MATCH(($CH43&amp;$CI43),Data!$B:$B,0)-1,MATCH(Weekly!CR$9,Data!$2:$2,0)-1,1,COUNTIF(Data!$2:$2,Weekly!CR$9))),0)</f>
      </c>
      <c r="CS45" s="169">
        <f ca="1">IFERROR(SUM(OFFSET(Data!$A$1,MATCH(($CH45&amp;$CI45),Data!$B:$B,0)-1,MATCH(Weekly!CS$9,Data!$2:$2,0)-1,1,COUNTIF(Data!$2:$2,Weekly!CS$9)))/SUM(OFFSET(Data!$A$1,MATCH(($CH43&amp;$CI43),Data!$B:$B,0)-1,MATCH(Weekly!CS$9,Data!$2:$2,0)-1,1,COUNTIF(Data!$2:$2,Weekly!CS$9))),0)</f>
      </c>
      <c r="CT45" s="169">
        <f ca="1">IFERROR(SUM(OFFSET(Data!$A$1,MATCH(($CH45&amp;$CI45),Data!$B:$B,0)-1,MATCH(Weekly!CT$9,Data!$2:$2,0)-1,1,COUNTIF(Data!$2:$2,Weekly!CT$9)))/SUM(OFFSET(Data!$A$1,MATCH(($CH43&amp;$CI43),Data!$B:$B,0)-1,MATCH(Weekly!CT$9,Data!$2:$2,0)-1,1,COUNTIF(Data!$2:$2,Weekly!CT$9))),0)</f>
      </c>
      <c r="CU45" s="169">
        <f ca="1">IFERROR(SUM(OFFSET(Data!$A$1,MATCH(($CH45&amp;$CI45),Data!$B:$B,0)-1,MATCH(Weekly!CU$9,Data!$2:$2,0)-1,1,COUNTIF(Data!$2:$2,Weekly!CU$9)))/SUM(OFFSET(Data!$A$1,MATCH(($CH43&amp;$CI43),Data!$B:$B,0)-1,MATCH(Weekly!CU$9,Data!$2:$2,0)-1,1,COUNTIF(Data!$2:$2,Weekly!CU$9))),0)</f>
      </c>
      <c r="CW45" s="14">
        <f t="shared" ca="1" si="243"/>
      </c>
      <c r="CX45" s="14">
        <f t="shared" ca="1" si="244"/>
      </c>
      <c r="CY45" s="14">
        <f t="shared" ref="CY45" ca="1" si="374">CX45-CW45</f>
      </c>
      <c r="CZ45" s="14">
        <f t="shared" ref="CZ45" ca="1" si="375">CX45+(0.75*CY45)</f>
      </c>
      <c r="DA45" s="14">
        <f t="shared" ref="DA45" ca="1" si="376">CW45-(0.75*CY45)</f>
      </c>
      <c r="DB45" s="58"/>
      <c r="DC45" s="14">
        <f t="shared" ref="DC45" ca="1" si="377">_xlfn.STDEV.P(CJ45:CU45)</f>
      </c>
      <c r="DD45" s="14">
        <f ca="1">SUMPRODUCT(CP45:CS45,CP$43:CS$43)/SUM(CP$43:CS$43)</f>
      </c>
      <c r="DE45" s="15"/>
    </row>
    <row r="46" spans="1:109" x14ac:dyDescent="0.25">
      <c r="A46" t="e">
        <f>VLOOKUP(D47,#REF!,2,0)</f>
      </c>
      <c r="C46" s="5"/>
      <c r="D46" s="106" t="s">
        <v>394</v>
      </c>
      <c r="E46" s="104" t="str">
        <f ca="1">VLOOKUP($D46,'Metric Nature'!$C:$D,2,0)&amp;IF(($F46&lt;(BA46)),"Below",IF(($F46&gt;(AZ46)),"Above","Within"))</f>
      </c>
      <c r="F46" s="69">
        <f t="shared" ca="1" si="211"/>
      </c>
      <c r="G46" s="69">
        <f t="shared" ca="1" si="212"/>
      </c>
      <c r="H46" s="98">
        <f t="shared" ca="1" si="273"/>
      </c>
      <c r="I46" s="69">
        <f t="shared" ca="1" si="274"/>
      </c>
      <c r="J46" s="69">
        <f t="shared" ca="1" si="275"/>
      </c>
      <c r="K46" s="71">
        <f t="shared" ca="1" si="213"/>
      </c>
      <c r="L46" s="70"/>
      <c r="M46" s="67" t="str">
        <f ca="1">VLOOKUP($D46,'Metric Nature'!$C:$D,2,0)&amp;IF(($N46&lt;(CA46)),"Below",IF(($N46&gt;(BZ46)),"Above","Within"))</f>
      </c>
      <c r="N46" s="69">
        <f t="shared" ca="1" si="214"/>
      </c>
      <c r="O46" s="69">
        <f t="shared" ca="1" si="215"/>
      </c>
      <c r="P46" s="98">
        <f t="shared" ca="1" si="276"/>
      </c>
      <c r="Q46" s="69">
        <f t="shared" ca="1" si="277"/>
      </c>
      <c r="R46" s="71">
        <f t="shared" ca="1" si="278"/>
      </c>
      <c r="S46" s="71">
        <f t="shared" ca="1" si="231"/>
      </c>
      <c r="T46" s="70"/>
      <c r="U46" s="67" t="str">
        <f ca="1">VLOOKUP($D46,'Metric Nature'!$C:$D,2,0)&amp;IF(($V46&lt;(DA46)),"Below",IF(($V46&gt;(CZ46)),"Above","Within"))</f>
      </c>
      <c r="V46" s="69">
        <f t="shared" ca="1" si="216"/>
      </c>
      <c r="W46" s="69">
        <f t="shared" ca="1" si="217"/>
      </c>
      <c r="X46" s="93">
        <f t="shared" ca="1" si="279"/>
      </c>
      <c r="Y46" s="69">
        <f t="shared" ca="1" si="280"/>
      </c>
      <c r="Z46" s="93">
        <f t="shared" ca="1" si="281"/>
      </c>
      <c r="AA46" s="71">
        <f t="shared" ca="1" si="235"/>
      </c>
      <c r="AB46" s="70"/>
      <c r="AC46" s="60" t="s">
        <v>395</v>
      </c>
      <c r="AD46" s="1"/>
      <c r="AE46" s="1"/>
      <c r="AF46" s="1"/>
      <c r="AG46" s="1"/>
      <c r="AH46" s="1"/>
      <c r="AI46" s="9" t="s">
        <v>35</v>
      </c>
      <c r="AJ46" s="169">
        <f ca="1">(SUM(OFFSET(Data!$A$1,MATCH(($AI46),Data!$C:$C,0)-1,MATCH(Weekly!AJ$9,Data!$2:$2,0)-1,2,COUNTIF(Data!$2:$2,Weekly!AJ$9))))/AJ$36</f>
      </c>
      <c r="AK46" s="169">
        <f ca="1">(SUM(OFFSET(Data!$A$1,MATCH(($AI46),Data!$C:$C,0)-1,MATCH(Weekly!AK$9,Data!$2:$2,0)-1,2,COUNTIF(Data!$2:$2,Weekly!AK$9))))/AK$36</f>
      </c>
      <c r="AL46" s="169">
        <f ca="1">(SUM(OFFSET(Data!$A$1,MATCH(($AI46),Data!$C:$C,0)-1,MATCH(Weekly!AL$9,Data!$2:$2,0)-1,2,COUNTIF(Data!$2:$2,Weekly!AL$9))))/AL$36</f>
      </c>
      <c r="AM46" s="169">
        <f ca="1">(SUM(OFFSET(Data!$A$1,MATCH(($AI46),Data!$C:$C,0)-1,MATCH(Weekly!AM$9,Data!$2:$2,0)-1,2,COUNTIF(Data!$2:$2,Weekly!AM$9))))/AM$36</f>
      </c>
      <c r="AN46" s="169">
        <f ca="1">(SUM(OFFSET(Data!$A$1,MATCH(($AI46),Data!$C:$C,0)-1,MATCH(Weekly!AN$9,Data!$2:$2,0)-1,2,COUNTIF(Data!$2:$2,Weekly!AN$9))))/AN$36</f>
      </c>
      <c r="AO46" s="169">
        <f ca="1">(SUM(OFFSET(Data!$A$1,MATCH(($AI46),Data!$C:$C,0)-1,MATCH(Weekly!AO$9,Data!$2:$2,0)-1,2,COUNTIF(Data!$2:$2,Weekly!AO$9))))/AO$36</f>
      </c>
      <c r="AP46" s="169">
        <f ca="1">(SUM(OFFSET(Data!$A$1,MATCH(($AI46),Data!$C:$C,0)-1,MATCH(Weekly!AP$9,Data!$2:$2,0)-1,2,COUNTIF(Data!$2:$2,Weekly!AP$9))))/AP$36</f>
      </c>
      <c r="AQ46" s="169">
        <f ca="1">(SUM(OFFSET(Data!$A$1,MATCH(($AI46),Data!$C:$C,0)-1,MATCH(Weekly!AQ$9,Data!$2:$2,0)-1,2,COUNTIF(Data!$2:$2,Weekly!AQ$9))))/AQ$36</f>
      </c>
      <c r="AR46" s="169">
        <f ca="1">(SUM(OFFSET(Data!$A$1,MATCH(($AI46),Data!$C:$C,0)-1,MATCH(Weekly!AR$9,Data!$2:$2,0)-1,2,COUNTIF(Data!$2:$2,Weekly!AR$9))))/AR$36</f>
      </c>
      <c r="AS46" s="169">
        <f ca="1">(SUM(OFFSET(Data!$A$1,MATCH(($AI46),Data!$C:$C,0)-1,MATCH(Weekly!AS$9,Data!$2:$2,0)-1,2,COUNTIF(Data!$2:$2,Weekly!AS$9))))/AS$36</f>
      </c>
      <c r="AT46" s="169">
        <f ca="1">(SUM(OFFSET(Data!$A$1,MATCH(($AI46),Data!$C:$C,0)-1,MATCH(Weekly!AT$9,Data!$2:$2,0)-1,2,COUNTIF(Data!$2:$2,Weekly!AT$9))))/AT$36</f>
      </c>
      <c r="AU46" s="169">
        <f ca="1">(SUM(OFFSET(Data!$A$1,MATCH(($AI46),Data!$C:$C,0)-1,MATCH(Weekly!AU$9,Data!$2:$2,0)-1,2,COUNTIF(Data!$2:$2,Weekly!AU$9))))/AU$36</f>
      </c>
      <c r="AV46" s="18"/>
      <c r="AW46" s="14">
        <f t="shared" ca="1" si="236"/>
      </c>
      <c r="AX46" s="14">
        <f t="shared" ca="1" si="237"/>
      </c>
      <c r="AY46" s="14">
        <f t="shared" ca="1" si="282"/>
      </c>
      <c r="AZ46" s="14">
        <f t="shared" ca="1" si="283"/>
      </c>
      <c r="BA46" s="14">
        <f t="shared" ca="1" si="284"/>
      </c>
      <c r="BB46" s="18"/>
      <c r="BC46" s="14">
        <f t="shared" ca="1" si="238"/>
      </c>
      <c r="BD46" s="14">
        <f t="shared" ca="1" si="291"/>
      </c>
      <c r="BE46" s="122"/>
      <c r="BF46" s="122"/>
      <c r="BG46" s="16"/>
      <c r="BH46" s="9" t="s">
        <v>35</v>
      </c>
      <c r="BI46" s="9" t="s">
        <v>3</v>
      </c>
      <c r="BJ46" s="169">
        <f ca="1">(SUM(OFFSET(Data!$A$1,MATCH(($BH46&amp;$BI46),Data!$B:$B,0)-1,MATCH(Weekly!BJ$9,Data!$2:$2,0)-1,1,COUNTIF(Data!$2:$2,Weekly!BJ$9))))/BJ$36</f>
      </c>
      <c r="BK46" s="169">
        <f ca="1">(SUM(OFFSET(Data!$A$1,MATCH(($BH46&amp;$BI46),Data!$B:$B,0)-1,MATCH(Weekly!BK$9,Data!$2:$2,0)-1,1,COUNTIF(Data!$2:$2,Weekly!BK$9))))/BK$36</f>
      </c>
      <c r="BL46" s="169">
        <f ca="1">(SUM(OFFSET(Data!$A$1,MATCH(($BH46&amp;$BI46),Data!$B:$B,0)-1,MATCH(Weekly!BL$9,Data!$2:$2,0)-1,1,COUNTIF(Data!$2:$2,Weekly!BL$9))))/BL$36</f>
      </c>
      <c r="BM46" s="169">
        <f ca="1">(SUM(OFFSET(Data!$A$1,MATCH(($BH46&amp;$BI46),Data!$B:$B,0)-1,MATCH(Weekly!BM$9,Data!$2:$2,0)-1,1,COUNTIF(Data!$2:$2,Weekly!BM$9))))/BM$36</f>
      </c>
      <c r="BN46" s="169">
        <f ca="1">(SUM(OFFSET(Data!$A$1,MATCH(($BH46&amp;$BI46),Data!$B:$B,0)-1,MATCH(Weekly!BN$9,Data!$2:$2,0)-1,1,COUNTIF(Data!$2:$2,Weekly!BN$9))))/BN$36</f>
      </c>
      <c r="BO46" s="169">
        <f ca="1">(SUM(OFFSET(Data!$A$1,MATCH(($BH46&amp;$BI46),Data!$B:$B,0)-1,MATCH(Weekly!BO$9,Data!$2:$2,0)-1,1,COUNTIF(Data!$2:$2,Weekly!BO$9))))/BO$36</f>
      </c>
      <c r="BP46" s="169">
        <f ca="1">(SUM(OFFSET(Data!$A$1,MATCH(($BH46&amp;$BI46),Data!$B:$B,0)-1,MATCH(Weekly!BP$9,Data!$2:$2,0)-1,1,COUNTIF(Data!$2:$2,Weekly!BP$9))))/BP$36</f>
      </c>
      <c r="BQ46" s="169">
        <f ca="1">(SUM(OFFSET(Data!$A$1,MATCH(($BH46&amp;$BI46),Data!$B:$B,0)-1,MATCH(Weekly!BQ$9,Data!$2:$2,0)-1,1,COUNTIF(Data!$2:$2,Weekly!BQ$9))))/BQ$36</f>
      </c>
      <c r="BR46" s="169">
        <f ca="1">(SUM(OFFSET(Data!$A$1,MATCH(($BH46&amp;$BI46),Data!$B:$B,0)-1,MATCH(Weekly!BR$9,Data!$2:$2,0)-1,1,COUNTIF(Data!$2:$2,Weekly!BR$9))))/BR$36</f>
      </c>
      <c r="BS46" s="169">
        <f ca="1">(SUM(OFFSET(Data!$A$1,MATCH(($BH46&amp;$BI46),Data!$B:$B,0)-1,MATCH(Weekly!BS$9,Data!$2:$2,0)-1,1,COUNTIF(Data!$2:$2,Weekly!BS$9))))/BS$36</f>
      </c>
      <c r="BT46" s="169">
        <f ca="1">(SUM(OFFSET(Data!$A$1,MATCH(($BH46&amp;$BI46),Data!$B:$B,0)-1,MATCH(Weekly!BT$9,Data!$2:$2,0)-1,1,COUNTIF(Data!$2:$2,Weekly!BT$9))))/BT$36</f>
      </c>
      <c r="BU46" s="169">
        <f ca="1">(SUM(OFFSET(Data!$A$1,MATCH(($BH46&amp;$BI46),Data!$B:$B,0)-1,MATCH(Weekly!BU$9,Data!$2:$2,0)-1,1,COUNTIF(Data!$2:$2,Weekly!BU$9))))/BU$36</f>
      </c>
      <c r="BV46" s="17"/>
      <c r="BW46" s="14">
        <f t="shared" ca="1" si="239"/>
      </c>
      <c r="BX46" s="14">
        <f t="shared" ca="1" si="240"/>
      </c>
      <c r="BY46" s="14">
        <f t="shared" ca="1" si="285"/>
      </c>
      <c r="BZ46" s="14">
        <f t="shared" ca="1" si="286"/>
      </c>
      <c r="CA46" s="14">
        <f t="shared" ca="1" si="290"/>
      </c>
      <c r="CB46" s="55"/>
      <c r="CC46" s="14">
        <f t="shared" ca="1" si="242"/>
      </c>
      <c r="CD46" s="14">
        <f t="shared" ca="1" si="292"/>
      </c>
      <c r="CE46" s="122"/>
      <c r="CF46" s="122"/>
      <c r="CG46" s="16"/>
      <c r="CH46" s="9" t="s">
        <v>35</v>
      </c>
      <c r="CI46" s="9" t="s">
        <v>4</v>
      </c>
      <c r="CJ46" s="169">
        <f ca="1">(SUM(OFFSET(Data!$A$1,MATCH(($CH46&amp;$CI46),Data!$B:$B,0)-1,MATCH(Weekly!CJ$9,Data!$2:$2,0)-1,1,COUNTIF(Data!$2:$2,Weekly!CJ$9))))/CJ$36</f>
      </c>
      <c r="CK46" s="169">
        <f ca="1">(SUM(OFFSET(Data!$A$1,MATCH(($CH46&amp;$CI46),Data!$B:$B,0)-1,MATCH(Weekly!CK$9,Data!$2:$2,0)-1,1,COUNTIF(Data!$2:$2,Weekly!CK$9))))/CK$36</f>
      </c>
      <c r="CL46" s="169">
        <f ca="1">(SUM(OFFSET(Data!$A$1,MATCH(($CH46&amp;$CI46),Data!$B:$B,0)-1,MATCH(Weekly!CL$9,Data!$2:$2,0)-1,1,COUNTIF(Data!$2:$2,Weekly!CL$9))))/CL$36</f>
      </c>
      <c r="CM46" s="169">
        <f ca="1">(SUM(OFFSET(Data!$A$1,MATCH(($CH46&amp;$CI46),Data!$B:$B,0)-1,MATCH(Weekly!CM$9,Data!$2:$2,0)-1,1,COUNTIF(Data!$2:$2,Weekly!CM$9))))/CM$36</f>
      </c>
      <c r="CN46" s="169">
        <f ca="1">(SUM(OFFSET(Data!$A$1,MATCH(($CH46&amp;$CI46),Data!$B:$B,0)-1,MATCH(Weekly!CN$9,Data!$2:$2,0)-1,1,COUNTIF(Data!$2:$2,Weekly!CN$9))))/CN$36</f>
      </c>
      <c r="CO46" s="169">
        <f ca="1">(SUM(OFFSET(Data!$A$1,MATCH(($CH46&amp;$CI46),Data!$B:$B,0)-1,MATCH(Weekly!CO$9,Data!$2:$2,0)-1,1,COUNTIF(Data!$2:$2,Weekly!CO$9))))/CO$36</f>
      </c>
      <c r="CP46" s="169">
        <f ca="1">(SUM(OFFSET(Data!$A$1,MATCH(($CH46&amp;$CI46),Data!$B:$B,0)-1,MATCH(Weekly!CP$9,Data!$2:$2,0)-1,1,COUNTIF(Data!$2:$2,Weekly!CP$9))))/CP$36</f>
      </c>
      <c r="CQ46" s="169">
        <f ca="1">(SUM(OFFSET(Data!$A$1,MATCH(($CH46&amp;$CI46),Data!$B:$B,0)-1,MATCH(Weekly!CQ$9,Data!$2:$2,0)-1,1,COUNTIF(Data!$2:$2,Weekly!CQ$9))))/CQ$36</f>
      </c>
      <c r="CR46" s="169">
        <f ca="1">(SUM(OFFSET(Data!$A$1,MATCH(($CH46&amp;$CI46),Data!$B:$B,0)-1,MATCH(Weekly!CR$9,Data!$2:$2,0)-1,1,COUNTIF(Data!$2:$2,Weekly!CR$9))))/CR$36</f>
      </c>
      <c r="CS46" s="169">
        <f ca="1">(SUM(OFFSET(Data!$A$1,MATCH(($CH46&amp;$CI46),Data!$B:$B,0)-1,MATCH(Weekly!CS$9,Data!$2:$2,0)-1,1,COUNTIF(Data!$2:$2,Weekly!CS$9))))/CS$36</f>
      </c>
      <c r="CT46" s="169">
        <f ca="1">(SUM(OFFSET(Data!$A$1,MATCH(($CH46&amp;$CI46),Data!$B:$B,0)-1,MATCH(Weekly!CT$9,Data!$2:$2,0)-1,1,COUNTIF(Data!$2:$2,Weekly!CT$9))))/CT$36</f>
      </c>
      <c r="CU46" s="169">
        <f ca="1">(SUM(OFFSET(Data!$A$1,MATCH(($CH46&amp;$CI46),Data!$B:$B,0)-1,MATCH(Weekly!CU$9,Data!$2:$2,0)-1,1,COUNTIF(Data!$2:$2,Weekly!CU$9))))/CU$36</f>
      </c>
      <c r="CW46" s="14">
        <f t="shared" ca="1" si="243"/>
      </c>
      <c r="CX46" s="14">
        <f t="shared" ca="1" si="244"/>
      </c>
      <c r="CY46" s="14">
        <f t="shared" ca="1" si="287"/>
      </c>
      <c r="CZ46" s="14">
        <f t="shared" ca="1" si="288"/>
      </c>
      <c r="DA46" s="14">
        <f t="shared" ca="1" si="289"/>
      </c>
      <c r="DB46" s="58"/>
      <c r="DC46" s="14">
        <f t="shared" ca="1" si="245"/>
      </c>
      <c r="DD46" s="14">
        <f t="shared" ca="1" si="293"/>
      </c>
      <c r="DE46" s="15"/>
    </row>
    <row r="47" spans="1:109" x14ac:dyDescent="0.25">
      <c r="A47" t="e">
        <f>VLOOKUP(D48,#REF!,2,0)</f>
      </c>
      <c r="C47" s="5"/>
      <c r="D47" s="106" t="s">
        <v>399</v>
      </c>
      <c r="E47" s="104" t="str">
        <f ca="1">VLOOKUP($D47,'Metric Nature'!$C:$D,2,0)&amp;IF(($F47&lt;(BA47)),"Below",IF(($F47&gt;(AZ47)),"Above","Within"))</f>
      </c>
      <c r="F47" s="69">
        <f t="shared" ca="1" si="211"/>
      </c>
      <c r="G47" s="69">
        <f t="shared" ca="1" si="212"/>
      </c>
      <c r="H47" s="98">
        <f t="shared" ca="1" si="273"/>
      </c>
      <c r="I47" s="69">
        <f t="shared" ca="1" si="274"/>
      </c>
      <c r="J47" s="69">
        <f t="shared" ca="1" si="275"/>
      </c>
      <c r="K47" s="71">
        <f t="shared" ca="1" si="213"/>
      </c>
      <c r="L47" s="70"/>
      <c r="M47" s="67" t="str">
        <f ca="1">VLOOKUP($D47,'Metric Nature'!$C:$D,2,0)&amp;IF(($N47&lt;(CA47)),"Below",IF(($N47&gt;(BZ47)),"Above","Within"))</f>
      </c>
      <c r="N47" s="69">
        <f t="shared" ca="1" si="214"/>
      </c>
      <c r="O47" s="69">
        <f t="shared" ca="1" si="215"/>
      </c>
      <c r="P47" s="98">
        <f t="shared" ca="1" si="276"/>
      </c>
      <c r="Q47" s="69">
        <f t="shared" ca="1" si="277"/>
      </c>
      <c r="R47" s="71">
        <f t="shared" ca="1" si="278"/>
      </c>
      <c r="S47" s="71">
        <f t="shared" ca="1" si="231"/>
      </c>
      <c r="T47" s="70"/>
      <c r="U47" s="67" t="str">
        <f ca="1">VLOOKUP($D47,'Metric Nature'!$C:$D,2,0)&amp;IF(($V47&lt;(DA47)),"Below",IF(($V47&gt;(CZ47)),"Above","Within"))</f>
      </c>
      <c r="V47" s="69">
        <f t="shared" ca="1" si="216"/>
      </c>
      <c r="W47" s="69">
        <f t="shared" ca="1" si="217"/>
      </c>
      <c r="X47" s="93">
        <f t="shared" ca="1" si="279"/>
      </c>
      <c r="Y47" s="69">
        <f t="shared" ca="1" si="280"/>
      </c>
      <c r="Z47" s="93">
        <f t="shared" ca="1" si="281"/>
      </c>
      <c r="AA47" s="71">
        <f t="shared" ca="1" si="235"/>
      </c>
      <c r="AB47" s="70"/>
      <c r="AC47" s="60" t="s">
        <v>400</v>
      </c>
      <c r="AD47" s="1"/>
      <c r="AE47" s="1"/>
      <c r="AF47" s="1"/>
      <c r="AG47" s="1"/>
      <c r="AH47" s="1"/>
      <c r="AI47" s="9" t="s">
        <v>36</v>
      </c>
      <c r="AJ47" s="169">
        <f ca="1">(SUM(OFFSET(Data!$A$1,MATCH(($AI47),Data!$C:$C,0)-1,MATCH(Weekly!AJ$9,Data!$2:$2,0)-1,2,COUNTIF(Data!$2:$2,Weekly!AJ$9))))/AJ$36</f>
      </c>
      <c r="AK47" s="169">
        <f ca="1">(SUM(OFFSET(Data!$A$1,MATCH(($AI47),Data!$C:$C,0)-1,MATCH(Weekly!AK$9,Data!$2:$2,0)-1,2,COUNTIF(Data!$2:$2,Weekly!AK$9))))/AK$36</f>
      </c>
      <c r="AL47" s="169">
        <f ca="1">(SUM(OFFSET(Data!$A$1,MATCH(($AI47),Data!$C:$C,0)-1,MATCH(Weekly!AL$9,Data!$2:$2,0)-1,2,COUNTIF(Data!$2:$2,Weekly!AL$9))))/AL$36</f>
      </c>
      <c r="AM47" s="169">
        <f ca="1">(SUM(OFFSET(Data!$A$1,MATCH(($AI47),Data!$C:$C,0)-1,MATCH(Weekly!AM$9,Data!$2:$2,0)-1,2,COUNTIF(Data!$2:$2,Weekly!AM$9))))/AM$36</f>
      </c>
      <c r="AN47" s="169">
        <f ca="1">(SUM(OFFSET(Data!$A$1,MATCH(($AI47),Data!$C:$C,0)-1,MATCH(Weekly!AN$9,Data!$2:$2,0)-1,2,COUNTIF(Data!$2:$2,Weekly!AN$9))))/AN$36</f>
      </c>
      <c r="AO47" s="169">
        <f ca="1">(SUM(OFFSET(Data!$A$1,MATCH(($AI47),Data!$C:$C,0)-1,MATCH(Weekly!AO$9,Data!$2:$2,0)-1,2,COUNTIF(Data!$2:$2,Weekly!AO$9))))/AO$36</f>
      </c>
      <c r="AP47" s="169">
        <f ca="1">(SUM(OFFSET(Data!$A$1,MATCH(($AI47),Data!$C:$C,0)-1,MATCH(Weekly!AP$9,Data!$2:$2,0)-1,2,COUNTIF(Data!$2:$2,Weekly!AP$9))))/AP$36</f>
      </c>
      <c r="AQ47" s="169">
        <f ca="1">(SUM(OFFSET(Data!$A$1,MATCH(($AI47),Data!$C:$C,0)-1,MATCH(Weekly!AQ$9,Data!$2:$2,0)-1,2,COUNTIF(Data!$2:$2,Weekly!AQ$9))))/AQ$36</f>
      </c>
      <c r="AR47" s="169">
        <f ca="1">(SUM(OFFSET(Data!$A$1,MATCH(($AI47),Data!$C:$C,0)-1,MATCH(Weekly!AR$9,Data!$2:$2,0)-1,2,COUNTIF(Data!$2:$2,Weekly!AR$9))))/AR$36</f>
      </c>
      <c r="AS47" s="169">
        <f ca="1">(SUM(OFFSET(Data!$A$1,MATCH(($AI47),Data!$C:$C,0)-1,MATCH(Weekly!AS$9,Data!$2:$2,0)-1,2,COUNTIF(Data!$2:$2,Weekly!AS$9))))/AS$36</f>
      </c>
      <c r="AT47" s="169">
        <f ca="1">(SUM(OFFSET(Data!$A$1,MATCH(($AI47),Data!$C:$C,0)-1,MATCH(Weekly!AT$9,Data!$2:$2,0)-1,2,COUNTIF(Data!$2:$2,Weekly!AT$9))))/AT$36</f>
      </c>
      <c r="AU47" s="169">
        <f ca="1">(SUM(OFFSET(Data!$A$1,MATCH(($AI47),Data!$C:$C,0)-1,MATCH(Weekly!AU$9,Data!$2:$2,0)-1,2,COUNTIF(Data!$2:$2,Weekly!AU$9))))/AU$36</f>
      </c>
      <c r="AV47" s="18"/>
      <c r="AW47" s="14">
        <f t="shared" ca="1" si="236"/>
      </c>
      <c r="AX47" s="14">
        <f t="shared" ca="1" si="237"/>
      </c>
      <c r="AY47" s="14">
        <f t="shared" ca="1" si="282"/>
      </c>
      <c r="AZ47" s="14">
        <f t="shared" ca="1" si="283"/>
      </c>
      <c r="BA47" s="14">
        <f t="shared" ca="1" si="284"/>
      </c>
      <c r="BB47" s="18"/>
      <c r="BC47" s="14">
        <f t="shared" ca="1" si="238"/>
      </c>
      <c r="BD47" s="14">
        <f t="shared" ca="1" si="291"/>
      </c>
      <c r="BE47" s="122"/>
      <c r="BF47" s="122"/>
      <c r="BG47" s="16"/>
      <c r="BH47" s="9" t="s">
        <v>36</v>
      </c>
      <c r="BI47" s="9" t="s">
        <v>3</v>
      </c>
      <c r="BJ47" s="169">
        <f ca="1">(SUM(OFFSET(Data!$A$1,MATCH(($BH47&amp;$BI47),Data!$B:$B,0)-1,MATCH(Weekly!BJ$9,Data!$2:$2,0)-1,1,COUNTIF(Data!$2:$2,Weekly!BJ$9))))/BJ$36</f>
      </c>
      <c r="BK47" s="169">
        <f ca="1">(SUM(OFFSET(Data!$A$1,MATCH(($BH47&amp;$BI47),Data!$B:$B,0)-1,MATCH(Weekly!BK$9,Data!$2:$2,0)-1,1,COUNTIF(Data!$2:$2,Weekly!BK$9))))/BK$36</f>
      </c>
      <c r="BL47" s="169">
        <f ca="1">(SUM(OFFSET(Data!$A$1,MATCH(($BH47&amp;$BI47),Data!$B:$B,0)-1,MATCH(Weekly!BL$9,Data!$2:$2,0)-1,1,COUNTIF(Data!$2:$2,Weekly!BL$9))))/BL$36</f>
      </c>
      <c r="BM47" s="169">
        <f ca="1">(SUM(OFFSET(Data!$A$1,MATCH(($BH47&amp;$BI47),Data!$B:$B,0)-1,MATCH(Weekly!BM$9,Data!$2:$2,0)-1,1,COUNTIF(Data!$2:$2,Weekly!BM$9))))/BM$36</f>
      </c>
      <c r="BN47" s="169">
        <f ca="1">(SUM(OFFSET(Data!$A$1,MATCH(($BH47&amp;$BI47),Data!$B:$B,0)-1,MATCH(Weekly!BN$9,Data!$2:$2,0)-1,1,COUNTIF(Data!$2:$2,Weekly!BN$9))))/BN$36</f>
      </c>
      <c r="BO47" s="169">
        <f ca="1">(SUM(OFFSET(Data!$A$1,MATCH(($BH47&amp;$BI47),Data!$B:$B,0)-1,MATCH(Weekly!BO$9,Data!$2:$2,0)-1,1,COUNTIF(Data!$2:$2,Weekly!BO$9))))/BO$36</f>
      </c>
      <c r="BP47" s="169">
        <f ca="1">(SUM(OFFSET(Data!$A$1,MATCH(($BH47&amp;$BI47),Data!$B:$B,0)-1,MATCH(Weekly!BP$9,Data!$2:$2,0)-1,1,COUNTIF(Data!$2:$2,Weekly!BP$9))))/BP$36</f>
      </c>
      <c r="BQ47" s="169">
        <f ca="1">(SUM(OFFSET(Data!$A$1,MATCH(($BH47&amp;$BI47),Data!$B:$B,0)-1,MATCH(Weekly!BQ$9,Data!$2:$2,0)-1,1,COUNTIF(Data!$2:$2,Weekly!BQ$9))))/BQ$36</f>
      </c>
      <c r="BR47" s="169">
        <f ca="1">(SUM(OFFSET(Data!$A$1,MATCH(($BH47&amp;$BI47),Data!$B:$B,0)-1,MATCH(Weekly!BR$9,Data!$2:$2,0)-1,1,COUNTIF(Data!$2:$2,Weekly!BR$9))))/BR$36</f>
      </c>
      <c r="BS47" s="169">
        <f ca="1">(SUM(OFFSET(Data!$A$1,MATCH(($BH47&amp;$BI47),Data!$B:$B,0)-1,MATCH(Weekly!BS$9,Data!$2:$2,0)-1,1,COUNTIF(Data!$2:$2,Weekly!BS$9))))/BS$36</f>
      </c>
      <c r="BT47" s="169">
        <f ca="1">(SUM(OFFSET(Data!$A$1,MATCH(($BH47&amp;$BI47),Data!$B:$B,0)-1,MATCH(Weekly!BT$9,Data!$2:$2,0)-1,1,COUNTIF(Data!$2:$2,Weekly!BT$9))))/BT$36</f>
      </c>
      <c r="BU47" s="169">
        <f ca="1">(SUM(OFFSET(Data!$A$1,MATCH(($BH47&amp;$BI47),Data!$B:$B,0)-1,MATCH(Weekly!BU$9,Data!$2:$2,0)-1,1,COUNTIF(Data!$2:$2,Weekly!BU$9))))/BU$36</f>
      </c>
      <c r="BV47" s="17"/>
      <c r="BW47" s="14">
        <f t="shared" ca="1" si="239"/>
      </c>
      <c r="BX47" s="14">
        <f t="shared" ca="1" si="240"/>
      </c>
      <c r="BY47" s="14">
        <f t="shared" ca="1" si="285"/>
      </c>
      <c r="BZ47" s="14">
        <f t="shared" ca="1" si="286"/>
      </c>
      <c r="CA47" s="14">
        <f t="shared" ca="1" si="290"/>
      </c>
      <c r="CB47" s="55"/>
      <c r="CC47" s="14">
        <f t="shared" ca="1" si="242"/>
      </c>
      <c r="CD47" s="14">
        <f t="shared" ca="1" si="292"/>
      </c>
      <c r="CE47" s="122"/>
      <c r="CF47" s="122"/>
      <c r="CG47" s="16"/>
      <c r="CH47" s="9" t="s">
        <v>36</v>
      </c>
      <c r="CI47" s="9" t="s">
        <v>4</v>
      </c>
      <c r="CJ47" s="169">
        <f ca="1">(SUM(OFFSET(Data!$A$1,MATCH(($CH47&amp;$CI47),Data!$B:$B,0)-1,MATCH(Weekly!CJ$9,Data!$2:$2,0)-1,1,COUNTIF(Data!$2:$2,Weekly!CJ$9))))/CJ$36</f>
      </c>
      <c r="CK47" s="169">
        <f ca="1">(SUM(OFFSET(Data!$A$1,MATCH(($CH47&amp;$CI47),Data!$B:$B,0)-1,MATCH(Weekly!CK$9,Data!$2:$2,0)-1,1,COUNTIF(Data!$2:$2,Weekly!CK$9))))/CK$36</f>
      </c>
      <c r="CL47" s="169">
        <f ca="1">(SUM(OFFSET(Data!$A$1,MATCH(($CH47&amp;$CI47),Data!$B:$B,0)-1,MATCH(Weekly!CL$9,Data!$2:$2,0)-1,1,COUNTIF(Data!$2:$2,Weekly!CL$9))))/CL$36</f>
      </c>
      <c r="CM47" s="169">
        <f ca="1">(SUM(OFFSET(Data!$A$1,MATCH(($CH47&amp;$CI47),Data!$B:$B,0)-1,MATCH(Weekly!CM$9,Data!$2:$2,0)-1,1,COUNTIF(Data!$2:$2,Weekly!CM$9))))/CM$36</f>
      </c>
      <c r="CN47" s="169">
        <f ca="1">(SUM(OFFSET(Data!$A$1,MATCH(($CH47&amp;$CI47),Data!$B:$B,0)-1,MATCH(Weekly!CN$9,Data!$2:$2,0)-1,1,COUNTIF(Data!$2:$2,Weekly!CN$9))))/CN$36</f>
      </c>
      <c r="CO47" s="169">
        <f ca="1">(SUM(OFFSET(Data!$A$1,MATCH(($CH47&amp;$CI47),Data!$B:$B,0)-1,MATCH(Weekly!CO$9,Data!$2:$2,0)-1,1,COUNTIF(Data!$2:$2,Weekly!CO$9))))/CO$36</f>
      </c>
      <c r="CP47" s="169">
        <f ca="1">(SUM(OFFSET(Data!$A$1,MATCH(($CH47&amp;$CI47),Data!$B:$B,0)-1,MATCH(Weekly!CP$9,Data!$2:$2,0)-1,1,COUNTIF(Data!$2:$2,Weekly!CP$9))))/CP$36</f>
      </c>
      <c r="CQ47" s="169">
        <f ca="1">(SUM(OFFSET(Data!$A$1,MATCH(($CH47&amp;$CI47),Data!$B:$B,0)-1,MATCH(Weekly!CQ$9,Data!$2:$2,0)-1,1,COUNTIF(Data!$2:$2,Weekly!CQ$9))))/CQ$36</f>
      </c>
      <c r="CR47" s="169">
        <f ca="1">(SUM(OFFSET(Data!$A$1,MATCH(($CH47&amp;$CI47),Data!$B:$B,0)-1,MATCH(Weekly!CR$9,Data!$2:$2,0)-1,1,COUNTIF(Data!$2:$2,Weekly!CR$9))))/CR$36</f>
      </c>
      <c r="CS47" s="169">
        <f ca="1">(SUM(OFFSET(Data!$A$1,MATCH(($CH47&amp;$CI47),Data!$B:$B,0)-1,MATCH(Weekly!CS$9,Data!$2:$2,0)-1,1,COUNTIF(Data!$2:$2,Weekly!CS$9))))/CS$36</f>
      </c>
      <c r="CT47" s="169">
        <f ca="1">(SUM(OFFSET(Data!$A$1,MATCH(($CH47&amp;$CI47),Data!$B:$B,0)-1,MATCH(Weekly!CT$9,Data!$2:$2,0)-1,1,COUNTIF(Data!$2:$2,Weekly!CT$9))))/CT$36</f>
      </c>
      <c r="CU47" s="169">
        <f ca="1">(SUM(OFFSET(Data!$A$1,MATCH(($CH47&amp;$CI47),Data!$B:$B,0)-1,MATCH(Weekly!CU$9,Data!$2:$2,0)-1,1,COUNTIF(Data!$2:$2,Weekly!CU$9))))/CU$36</f>
      </c>
      <c r="CW47" s="14">
        <f t="shared" ca="1" si="243"/>
      </c>
      <c r="CX47" s="14">
        <f t="shared" ca="1" si="244"/>
      </c>
      <c r="CY47" s="14">
        <f t="shared" ca="1" si="287"/>
      </c>
      <c r="CZ47" s="14">
        <f t="shared" ca="1" si="288"/>
      </c>
      <c r="DA47" s="14">
        <f t="shared" ca="1" si="289"/>
      </c>
      <c r="DB47" s="58"/>
      <c r="DC47" s="14">
        <f t="shared" ca="1" si="245"/>
      </c>
      <c r="DD47" s="14">
        <f t="shared" ca="1" si="293"/>
      </c>
      <c r="DE47" s="15"/>
    </row>
    <row r="48" spans="1:109" x14ac:dyDescent="0.25">
      <c r="A48" t="e">
        <f>VLOOKUP(D49,#REF!,2,0)</f>
      </c>
      <c r="C48" s="5"/>
      <c r="D48" s="106" t="s">
        <v>403</v>
      </c>
      <c r="E48" s="104" t="str">
        <f ca="1">VLOOKUP($D48,'Metric Nature'!$C:$D,2,0)&amp;IF(($F48&lt;(BA48)),"Below",IF(($F48&gt;(AZ48)),"Above","Within"))</f>
      </c>
      <c r="F48" s="69">
        <f t="shared" ca="1" si="211"/>
      </c>
      <c r="G48" s="69">
        <f t="shared" ca="1" si="212"/>
      </c>
      <c r="H48" s="98">
        <f t="shared" ca="1" si="273"/>
      </c>
      <c r="I48" s="69">
        <f t="shared" ca="1" si="274"/>
      </c>
      <c r="J48" s="69">
        <f t="shared" ca="1" si="275"/>
      </c>
      <c r="K48" s="71">
        <f t="shared" ca="1" si="213"/>
      </c>
      <c r="L48" s="70"/>
      <c r="M48" s="67" t="str">
        <f ca="1">VLOOKUP($D48,'Metric Nature'!$C:$D,2,0)&amp;IF(($N48&lt;(CA48)),"Below",IF(($N48&gt;(BZ48)),"Above","Within"))</f>
      </c>
      <c r="N48" s="69">
        <f t="shared" ca="1" si="214"/>
      </c>
      <c r="O48" s="69">
        <f t="shared" ca="1" si="215"/>
      </c>
      <c r="P48" s="98">
        <f t="shared" ca="1" si="276"/>
      </c>
      <c r="Q48" s="69">
        <f t="shared" ca="1" si="277"/>
      </c>
      <c r="R48" s="71">
        <f t="shared" ca="1" si="278"/>
      </c>
      <c r="S48" s="71">
        <f t="shared" ca="1" si="231"/>
      </c>
      <c r="T48" s="70"/>
      <c r="U48" s="67" t="str">
        <f ca="1">VLOOKUP($D48,'Metric Nature'!$C:$D,2,0)&amp;IF(($V48&lt;(DA48)),"Below",IF(($V48&gt;(CZ48)),"Above","Within"))</f>
      </c>
      <c r="V48" s="69">
        <f t="shared" ca="1" si="216"/>
      </c>
      <c r="W48" s="69">
        <f t="shared" ca="1" si="217"/>
      </c>
      <c r="X48" s="93">
        <f t="shared" ca="1" si="279"/>
      </c>
      <c r="Y48" s="69">
        <f t="shared" ca="1" si="280"/>
      </c>
      <c r="Z48" s="93">
        <f t="shared" ca="1" si="281"/>
      </c>
      <c r="AA48" s="71">
        <f t="shared" ca="1" si="235"/>
      </c>
      <c r="AB48" s="70"/>
      <c r="AC48" s="60" t="s">
        <v>404</v>
      </c>
      <c r="AD48" s="1"/>
      <c r="AE48" s="1"/>
      <c r="AF48" s="1"/>
      <c r="AG48" s="1"/>
      <c r="AH48" s="1"/>
      <c r="AI48" s="9" t="s">
        <v>37</v>
      </c>
      <c r="AJ48" s="169">
        <f ca="1">(SUM(OFFSET(Data!$A$1,MATCH(($AI48),Data!$C:$C,0)-1,MATCH(Weekly!AJ$9,Data!$2:$2,0)-1,2,COUNTIF(Data!$2:$2,Weekly!AJ$9))))/AJ$36</f>
      </c>
      <c r="AK48" s="169">
        <f ca="1">(SUM(OFFSET(Data!$A$1,MATCH(($AI48),Data!$C:$C,0)-1,MATCH(Weekly!AK$9,Data!$2:$2,0)-1,2,COUNTIF(Data!$2:$2,Weekly!AK$9))))/AK$36</f>
      </c>
      <c r="AL48" s="169">
        <f ca="1">(SUM(OFFSET(Data!$A$1,MATCH(($AI48),Data!$C:$C,0)-1,MATCH(Weekly!AL$9,Data!$2:$2,0)-1,2,COUNTIF(Data!$2:$2,Weekly!AL$9))))/AL$36</f>
      </c>
      <c r="AM48" s="169">
        <f ca="1">(SUM(OFFSET(Data!$A$1,MATCH(($AI48),Data!$C:$C,0)-1,MATCH(Weekly!AM$9,Data!$2:$2,0)-1,2,COUNTIF(Data!$2:$2,Weekly!AM$9))))/AM$36</f>
      </c>
      <c r="AN48" s="169">
        <f ca="1">(SUM(OFFSET(Data!$A$1,MATCH(($AI48),Data!$C:$C,0)-1,MATCH(Weekly!AN$9,Data!$2:$2,0)-1,2,COUNTIF(Data!$2:$2,Weekly!AN$9))))/AN$36</f>
      </c>
      <c r="AO48" s="169">
        <f ca="1">(SUM(OFFSET(Data!$A$1,MATCH(($AI48),Data!$C:$C,0)-1,MATCH(Weekly!AO$9,Data!$2:$2,0)-1,2,COUNTIF(Data!$2:$2,Weekly!AO$9))))/AO$36</f>
      </c>
      <c r="AP48" s="169">
        <f ca="1">(SUM(OFFSET(Data!$A$1,MATCH(($AI48),Data!$C:$C,0)-1,MATCH(Weekly!AP$9,Data!$2:$2,0)-1,2,COUNTIF(Data!$2:$2,Weekly!AP$9))))/AP$36</f>
      </c>
      <c r="AQ48" s="169">
        <f ca="1">(SUM(OFFSET(Data!$A$1,MATCH(($AI48),Data!$C:$C,0)-1,MATCH(Weekly!AQ$9,Data!$2:$2,0)-1,2,COUNTIF(Data!$2:$2,Weekly!AQ$9))))/AQ$36</f>
      </c>
      <c r="AR48" s="169">
        <f ca="1">(SUM(OFFSET(Data!$A$1,MATCH(($AI48),Data!$C:$C,0)-1,MATCH(Weekly!AR$9,Data!$2:$2,0)-1,2,COUNTIF(Data!$2:$2,Weekly!AR$9))))/AR$36</f>
      </c>
      <c r="AS48" s="169">
        <f ca="1">(SUM(OFFSET(Data!$A$1,MATCH(($AI48),Data!$C:$C,0)-1,MATCH(Weekly!AS$9,Data!$2:$2,0)-1,2,COUNTIF(Data!$2:$2,Weekly!AS$9))))/AS$36</f>
      </c>
      <c r="AT48" s="169">
        <f ca="1">(SUM(OFFSET(Data!$A$1,MATCH(($AI48),Data!$C:$C,0)-1,MATCH(Weekly!AT$9,Data!$2:$2,0)-1,2,COUNTIF(Data!$2:$2,Weekly!AT$9))))/AT$36</f>
      </c>
      <c r="AU48" s="169">
        <f ca="1">(SUM(OFFSET(Data!$A$1,MATCH(($AI48),Data!$C:$C,0)-1,MATCH(Weekly!AU$9,Data!$2:$2,0)-1,2,COUNTIF(Data!$2:$2,Weekly!AU$9))))/AU$36</f>
      </c>
      <c r="AV48" s="18"/>
      <c r="AW48" s="14">
        <f t="shared" ca="1" si="236"/>
      </c>
      <c r="AX48" s="14">
        <f t="shared" ca="1" si="237"/>
      </c>
      <c r="AY48" s="14">
        <f t="shared" ca="1" si="282"/>
      </c>
      <c r="AZ48" s="14">
        <f t="shared" ca="1" si="283"/>
      </c>
      <c r="BA48" s="14">
        <f t="shared" ca="1" si="284"/>
      </c>
      <c r="BB48" s="18"/>
      <c r="BC48" s="14">
        <f t="shared" ca="1" si="238"/>
      </c>
      <c r="BD48" s="14">
        <f t="shared" ca="1" si="291"/>
      </c>
      <c r="BE48" s="122"/>
      <c r="BF48" s="122"/>
      <c r="BG48" s="16"/>
      <c r="BH48" s="9" t="s">
        <v>37</v>
      </c>
      <c r="BI48" s="9" t="s">
        <v>3</v>
      </c>
      <c r="BJ48" s="169">
        <f ca="1">(SUM(OFFSET(Data!$A$1,MATCH(($BH48&amp;$BI48),Data!$B:$B,0)-1,MATCH(Weekly!BJ$9,Data!$2:$2,0)-1,1,COUNTIF(Data!$2:$2,Weekly!BJ$9))))/BJ$36</f>
      </c>
      <c r="BK48" s="169">
        <f ca="1">(SUM(OFFSET(Data!$A$1,MATCH(($BH48&amp;$BI48),Data!$B:$B,0)-1,MATCH(Weekly!BK$9,Data!$2:$2,0)-1,1,COUNTIF(Data!$2:$2,Weekly!BK$9))))/BK$36</f>
      </c>
      <c r="BL48" s="169">
        <f ca="1">(SUM(OFFSET(Data!$A$1,MATCH(($BH48&amp;$BI48),Data!$B:$B,0)-1,MATCH(Weekly!BL$9,Data!$2:$2,0)-1,1,COUNTIF(Data!$2:$2,Weekly!BL$9))))/BL$36</f>
      </c>
      <c r="BM48" s="169">
        <f ca="1">(SUM(OFFSET(Data!$A$1,MATCH(($BH48&amp;$BI48),Data!$B:$B,0)-1,MATCH(Weekly!BM$9,Data!$2:$2,0)-1,1,COUNTIF(Data!$2:$2,Weekly!BM$9))))/BM$36</f>
      </c>
      <c r="BN48" s="169">
        <f ca="1">(SUM(OFFSET(Data!$A$1,MATCH(($BH48&amp;$BI48),Data!$B:$B,0)-1,MATCH(Weekly!BN$9,Data!$2:$2,0)-1,1,COUNTIF(Data!$2:$2,Weekly!BN$9))))/BN$36</f>
      </c>
      <c r="BO48" s="169">
        <f ca="1">(SUM(OFFSET(Data!$A$1,MATCH(($BH48&amp;$BI48),Data!$B:$B,0)-1,MATCH(Weekly!BO$9,Data!$2:$2,0)-1,1,COUNTIF(Data!$2:$2,Weekly!BO$9))))/BO$36</f>
      </c>
      <c r="BP48" s="169">
        <f ca="1">(SUM(OFFSET(Data!$A$1,MATCH(($BH48&amp;$BI48),Data!$B:$B,0)-1,MATCH(Weekly!BP$9,Data!$2:$2,0)-1,1,COUNTIF(Data!$2:$2,Weekly!BP$9))))/BP$36</f>
      </c>
      <c r="BQ48" s="169">
        <f ca="1">(SUM(OFFSET(Data!$A$1,MATCH(($BH48&amp;$BI48),Data!$B:$B,0)-1,MATCH(Weekly!BQ$9,Data!$2:$2,0)-1,1,COUNTIF(Data!$2:$2,Weekly!BQ$9))))/BQ$36</f>
      </c>
      <c r="BR48" s="169">
        <f ca="1">(SUM(OFFSET(Data!$A$1,MATCH(($BH48&amp;$BI48),Data!$B:$B,0)-1,MATCH(Weekly!BR$9,Data!$2:$2,0)-1,1,COUNTIF(Data!$2:$2,Weekly!BR$9))))/BR$36</f>
      </c>
      <c r="BS48" s="169">
        <f ca="1">(SUM(OFFSET(Data!$A$1,MATCH(($BH48&amp;$BI48),Data!$B:$B,0)-1,MATCH(Weekly!BS$9,Data!$2:$2,0)-1,1,COUNTIF(Data!$2:$2,Weekly!BS$9))))/BS$36</f>
      </c>
      <c r="BT48" s="169">
        <f ca="1">(SUM(OFFSET(Data!$A$1,MATCH(($BH48&amp;$BI48),Data!$B:$B,0)-1,MATCH(Weekly!BT$9,Data!$2:$2,0)-1,1,COUNTIF(Data!$2:$2,Weekly!BT$9))))/BT$36</f>
      </c>
      <c r="BU48" s="169">
        <f ca="1">(SUM(OFFSET(Data!$A$1,MATCH(($BH48&amp;$BI48),Data!$B:$B,0)-1,MATCH(Weekly!BU$9,Data!$2:$2,0)-1,1,COUNTIF(Data!$2:$2,Weekly!BU$9))))/BU$36</f>
      </c>
      <c r="BV48" s="17"/>
      <c r="BW48" s="14">
        <f t="shared" ca="1" si="239"/>
      </c>
      <c r="BX48" s="14">
        <f t="shared" ca="1" si="240"/>
      </c>
      <c r="BY48" s="14">
        <f t="shared" ca="1" si="285"/>
      </c>
      <c r="BZ48" s="14">
        <f t="shared" ca="1" si="286"/>
      </c>
      <c r="CA48" s="14">
        <f t="shared" ca="1" si="290"/>
      </c>
      <c r="CB48" s="55"/>
      <c r="CC48" s="14">
        <f t="shared" ca="1" si="242"/>
      </c>
      <c r="CD48" s="14">
        <f t="shared" ca="1" si="292"/>
      </c>
      <c r="CE48" s="122"/>
      <c r="CF48" s="122"/>
      <c r="CG48" s="16"/>
      <c r="CH48" s="9" t="s">
        <v>37</v>
      </c>
      <c r="CI48" s="9" t="s">
        <v>4</v>
      </c>
      <c r="CJ48" s="169">
        <f ca="1">(SUM(OFFSET(Data!$A$1,MATCH(($CH48&amp;$CI48),Data!$B:$B,0)-1,MATCH(Weekly!CJ$9,Data!$2:$2,0)-1,1,COUNTIF(Data!$2:$2,Weekly!CJ$9))))/CJ$36</f>
      </c>
      <c r="CK48" s="169">
        <f ca="1">(SUM(OFFSET(Data!$A$1,MATCH(($CH48&amp;$CI48),Data!$B:$B,0)-1,MATCH(Weekly!CK$9,Data!$2:$2,0)-1,1,COUNTIF(Data!$2:$2,Weekly!CK$9))))/CK$36</f>
      </c>
      <c r="CL48" s="169">
        <f ca="1">(SUM(OFFSET(Data!$A$1,MATCH(($CH48&amp;$CI48),Data!$B:$B,0)-1,MATCH(Weekly!CL$9,Data!$2:$2,0)-1,1,COUNTIF(Data!$2:$2,Weekly!CL$9))))/CL$36</f>
      </c>
      <c r="CM48" s="169">
        <f ca="1">(SUM(OFFSET(Data!$A$1,MATCH(($CH48&amp;$CI48),Data!$B:$B,0)-1,MATCH(Weekly!CM$9,Data!$2:$2,0)-1,1,COUNTIF(Data!$2:$2,Weekly!CM$9))))/CM$36</f>
      </c>
      <c r="CN48" s="169">
        <f ca="1">(SUM(OFFSET(Data!$A$1,MATCH(($CH48&amp;$CI48),Data!$B:$B,0)-1,MATCH(Weekly!CN$9,Data!$2:$2,0)-1,1,COUNTIF(Data!$2:$2,Weekly!CN$9))))/CN$36</f>
      </c>
      <c r="CO48" s="169">
        <f ca="1">(SUM(OFFSET(Data!$A$1,MATCH(($CH48&amp;$CI48),Data!$B:$B,0)-1,MATCH(Weekly!CO$9,Data!$2:$2,0)-1,1,COUNTIF(Data!$2:$2,Weekly!CO$9))))/CO$36</f>
      </c>
      <c r="CP48" s="169">
        <f ca="1">(SUM(OFFSET(Data!$A$1,MATCH(($CH48&amp;$CI48),Data!$B:$B,0)-1,MATCH(Weekly!CP$9,Data!$2:$2,0)-1,1,COUNTIF(Data!$2:$2,Weekly!CP$9))))/CP$36</f>
      </c>
      <c r="CQ48" s="169">
        <f ca="1">(SUM(OFFSET(Data!$A$1,MATCH(($CH48&amp;$CI48),Data!$B:$B,0)-1,MATCH(Weekly!CQ$9,Data!$2:$2,0)-1,1,COUNTIF(Data!$2:$2,Weekly!CQ$9))))/CQ$36</f>
      </c>
      <c r="CR48" s="169">
        <f ca="1">(SUM(OFFSET(Data!$A$1,MATCH(($CH48&amp;$CI48),Data!$B:$B,0)-1,MATCH(Weekly!CR$9,Data!$2:$2,0)-1,1,COUNTIF(Data!$2:$2,Weekly!CR$9))))/CR$36</f>
      </c>
      <c r="CS48" s="169">
        <f ca="1">(SUM(OFFSET(Data!$A$1,MATCH(($CH48&amp;$CI48),Data!$B:$B,0)-1,MATCH(Weekly!CS$9,Data!$2:$2,0)-1,1,COUNTIF(Data!$2:$2,Weekly!CS$9))))/CS$36</f>
      </c>
      <c r="CT48" s="169">
        <f ca="1">(SUM(OFFSET(Data!$A$1,MATCH(($CH48&amp;$CI48),Data!$B:$B,0)-1,MATCH(Weekly!CT$9,Data!$2:$2,0)-1,1,COUNTIF(Data!$2:$2,Weekly!CT$9))))/CT$36</f>
      </c>
      <c r="CU48" s="169">
        <f ca="1">(SUM(OFFSET(Data!$A$1,MATCH(($CH48&amp;$CI48),Data!$B:$B,0)-1,MATCH(Weekly!CU$9,Data!$2:$2,0)-1,1,COUNTIF(Data!$2:$2,Weekly!CU$9))))/CU$36</f>
      </c>
      <c r="CW48" s="14">
        <f t="shared" ca="1" si="243"/>
      </c>
      <c r="CX48" s="14">
        <f t="shared" ca="1" si="244"/>
      </c>
      <c r="CY48" s="14">
        <f t="shared" ca="1" si="287"/>
      </c>
      <c r="CZ48" s="14">
        <f t="shared" ca="1" si="288"/>
      </c>
      <c r="DA48" s="14">
        <f t="shared" ca="1" si="289"/>
      </c>
      <c r="DB48" s="58"/>
      <c r="DC48" s="14">
        <f t="shared" ca="1" si="245"/>
      </c>
      <c r="DD48" s="14">
        <f t="shared" ca="1" si="293"/>
      </c>
      <c r="DE48" s="15"/>
    </row>
    <row r="49" spans="1:109" x14ac:dyDescent="0.25">
      <c r="A49" t="e">
        <f>VLOOKUP(D50,#REF!,2,0)</f>
      </c>
      <c r="C49" s="5"/>
      <c r="D49" s="106" t="s">
        <v>408</v>
      </c>
      <c r="E49" s="104" t="str">
        <f ca="1">VLOOKUP($D49,'Metric Nature'!$C:$D,2,0)&amp;IF(($F49&lt;(BA49)),"Below",IF(($F49&gt;(AZ49)),"Above","Within"))</f>
      </c>
      <c r="F49" s="69">
        <f t="shared" ca="1" si="211"/>
      </c>
      <c r="G49" s="69">
        <f t="shared" ca="1" si="212"/>
      </c>
      <c r="H49" s="98">
        <f t="shared" ca="1" si="273"/>
      </c>
      <c r="I49" s="69">
        <f t="shared" ca="1" si="274"/>
      </c>
      <c r="J49" s="69">
        <f t="shared" ca="1" si="275"/>
      </c>
      <c r="K49" s="71">
        <f t="shared" ca="1" si="213"/>
      </c>
      <c r="L49" s="70"/>
      <c r="M49" s="67" t="str">
        <f ca="1">VLOOKUP($D49,'Metric Nature'!$C:$D,2,0)&amp;IF(($N49&lt;(CA49)),"Below",IF(($N49&gt;(BZ49)),"Above","Within"))</f>
      </c>
      <c r="N49" s="69">
        <f t="shared" ca="1" si="214"/>
      </c>
      <c r="O49" s="69">
        <f t="shared" ca="1" si="215"/>
      </c>
      <c r="P49" s="98">
        <f t="shared" ca="1" si="276"/>
      </c>
      <c r="Q49" s="69">
        <f t="shared" ca="1" si="277"/>
      </c>
      <c r="R49" s="71">
        <f t="shared" ca="1" si="278"/>
      </c>
      <c r="S49" s="71">
        <f t="shared" ca="1" si="231"/>
      </c>
      <c r="T49" s="70"/>
      <c r="U49" s="67" t="str">
        <f ca="1">VLOOKUP($D49,'Metric Nature'!$C:$D,2,0)&amp;IF(($V49&lt;(DA49)),"Below",IF(($V49&gt;(CZ49)),"Above","Within"))</f>
      </c>
      <c r="V49" s="69">
        <f t="shared" ca="1" si="216"/>
      </c>
      <c r="W49" s="69">
        <f t="shared" ca="1" si="217"/>
      </c>
      <c r="X49" s="93">
        <f t="shared" ca="1" si="279"/>
      </c>
      <c r="Y49" s="69">
        <f t="shared" ca="1" si="280"/>
      </c>
      <c r="Z49" s="93">
        <f t="shared" ca="1" si="281"/>
      </c>
      <c r="AA49" s="71">
        <f t="shared" ca="1" si="235"/>
      </c>
      <c r="AB49" s="70"/>
      <c r="AC49" s="60" t="s">
        <v>409</v>
      </c>
      <c r="AD49" s="1"/>
      <c r="AE49" s="1"/>
      <c r="AF49" s="1"/>
      <c r="AG49" s="1"/>
      <c r="AH49" s="1"/>
      <c r="AI49" s="9" t="s">
        <v>38</v>
      </c>
      <c r="AJ49" s="169">
        <f ca="1">(SUM(OFFSET(Data!$A$1,MATCH(($AI49),Data!$C:$C,0)-1,MATCH(Weekly!AJ$9,Data!$2:$2,0)-1,2,COUNTIF(Data!$2:$2,Weekly!AJ$9))))/AJ$36</f>
      </c>
      <c r="AK49" s="169">
        <f ca="1">(SUM(OFFSET(Data!$A$1,MATCH(($AI49),Data!$C:$C,0)-1,MATCH(Weekly!AK$9,Data!$2:$2,0)-1,2,COUNTIF(Data!$2:$2,Weekly!AK$9))))/AK$36</f>
      </c>
      <c r="AL49" s="169">
        <f ca="1">(SUM(OFFSET(Data!$A$1,MATCH(($AI49),Data!$C:$C,0)-1,MATCH(Weekly!AL$9,Data!$2:$2,0)-1,2,COUNTIF(Data!$2:$2,Weekly!AL$9))))/AL$36</f>
      </c>
      <c r="AM49" s="169">
        <f ca="1">(SUM(OFFSET(Data!$A$1,MATCH(($AI49),Data!$C:$C,0)-1,MATCH(Weekly!AM$9,Data!$2:$2,0)-1,2,COUNTIF(Data!$2:$2,Weekly!AM$9))))/AM$36</f>
      </c>
      <c r="AN49" s="169">
        <f ca="1">(SUM(OFFSET(Data!$A$1,MATCH(($AI49),Data!$C:$C,0)-1,MATCH(Weekly!AN$9,Data!$2:$2,0)-1,2,COUNTIF(Data!$2:$2,Weekly!AN$9))))/AN$36</f>
      </c>
      <c r="AO49" s="169">
        <f ca="1">(SUM(OFFSET(Data!$A$1,MATCH(($AI49),Data!$C:$C,0)-1,MATCH(Weekly!AO$9,Data!$2:$2,0)-1,2,COUNTIF(Data!$2:$2,Weekly!AO$9))))/AO$36</f>
      </c>
      <c r="AP49" s="169">
        <f ca="1">(SUM(OFFSET(Data!$A$1,MATCH(($AI49),Data!$C:$C,0)-1,MATCH(Weekly!AP$9,Data!$2:$2,0)-1,2,COUNTIF(Data!$2:$2,Weekly!AP$9))))/AP$36</f>
      </c>
      <c r="AQ49" s="169">
        <f ca="1">(SUM(OFFSET(Data!$A$1,MATCH(($AI49),Data!$C:$C,0)-1,MATCH(Weekly!AQ$9,Data!$2:$2,0)-1,2,COUNTIF(Data!$2:$2,Weekly!AQ$9))))/AQ$36</f>
      </c>
      <c r="AR49" s="169">
        <f ca="1">(SUM(OFFSET(Data!$A$1,MATCH(($AI49),Data!$C:$C,0)-1,MATCH(Weekly!AR$9,Data!$2:$2,0)-1,2,COUNTIF(Data!$2:$2,Weekly!AR$9))))/AR$36</f>
      </c>
      <c r="AS49" s="169">
        <f ca="1">(SUM(OFFSET(Data!$A$1,MATCH(($AI49),Data!$C:$C,0)-1,MATCH(Weekly!AS$9,Data!$2:$2,0)-1,2,COUNTIF(Data!$2:$2,Weekly!AS$9))))/AS$36</f>
      </c>
      <c r="AT49" s="169">
        <f ca="1">(SUM(OFFSET(Data!$A$1,MATCH(($AI49),Data!$C:$C,0)-1,MATCH(Weekly!AT$9,Data!$2:$2,0)-1,2,COUNTIF(Data!$2:$2,Weekly!AT$9))))/AT$36</f>
      </c>
      <c r="AU49" s="169">
        <f ca="1">(SUM(OFFSET(Data!$A$1,MATCH(($AI49),Data!$C:$C,0)-1,MATCH(Weekly!AU$9,Data!$2:$2,0)-1,2,COUNTIF(Data!$2:$2,Weekly!AU$9))))/AU$36</f>
      </c>
      <c r="AW49" s="14">
        <f t="shared" ca="1" si="236"/>
      </c>
      <c r="AX49" s="14">
        <f t="shared" ca="1" si="237"/>
      </c>
      <c r="AY49" s="14">
        <f t="shared" ca="1" si="282"/>
      </c>
      <c r="AZ49" s="14">
        <f t="shared" ca="1" si="283"/>
      </c>
      <c r="BA49" s="14">
        <f t="shared" ca="1" si="284"/>
      </c>
      <c r="BB49" s="18"/>
      <c r="BC49" s="14">
        <f t="shared" ca="1" si="238"/>
      </c>
      <c r="BD49" s="14">
        <f t="shared" ca="1" si="291"/>
      </c>
      <c r="BE49" s="122"/>
      <c r="BF49" s="122"/>
      <c r="BG49" s="16"/>
      <c r="BH49" s="9" t="s">
        <v>38</v>
      </c>
      <c r="BI49" s="9" t="s">
        <v>3</v>
      </c>
      <c r="BJ49" s="169">
        <f ca="1">(SUM(OFFSET(Data!$A$1,MATCH(($BH49&amp;$BI49),Data!$B:$B,0)-1,MATCH(Weekly!BJ$9,Data!$2:$2,0)-1,1,COUNTIF(Data!$2:$2,Weekly!BJ$9))))/BJ$36</f>
      </c>
      <c r="BK49" s="169">
        <f ca="1">(SUM(OFFSET(Data!$A$1,MATCH(($BH49&amp;$BI49),Data!$B:$B,0)-1,MATCH(Weekly!BK$9,Data!$2:$2,0)-1,1,COUNTIF(Data!$2:$2,Weekly!BK$9))))/BK$36</f>
      </c>
      <c r="BL49" s="169">
        <f ca="1">(SUM(OFFSET(Data!$A$1,MATCH(($BH49&amp;$BI49),Data!$B:$B,0)-1,MATCH(Weekly!BL$9,Data!$2:$2,0)-1,1,COUNTIF(Data!$2:$2,Weekly!BL$9))))/BL$36</f>
      </c>
      <c r="BM49" s="169">
        <f ca="1">(SUM(OFFSET(Data!$A$1,MATCH(($BH49&amp;$BI49),Data!$B:$B,0)-1,MATCH(Weekly!BM$9,Data!$2:$2,0)-1,1,COUNTIF(Data!$2:$2,Weekly!BM$9))))/BM$36</f>
      </c>
      <c r="BN49" s="169">
        <f ca="1">(SUM(OFFSET(Data!$A$1,MATCH(($BH49&amp;$BI49),Data!$B:$B,0)-1,MATCH(Weekly!BN$9,Data!$2:$2,0)-1,1,COUNTIF(Data!$2:$2,Weekly!BN$9))))/BN$36</f>
      </c>
      <c r="BO49" s="169">
        <f ca="1">(SUM(OFFSET(Data!$A$1,MATCH(($BH49&amp;$BI49),Data!$B:$B,0)-1,MATCH(Weekly!BO$9,Data!$2:$2,0)-1,1,COUNTIF(Data!$2:$2,Weekly!BO$9))))/BO$36</f>
      </c>
      <c r="BP49" s="169">
        <f ca="1">(SUM(OFFSET(Data!$A$1,MATCH(($BH49&amp;$BI49),Data!$B:$B,0)-1,MATCH(Weekly!BP$9,Data!$2:$2,0)-1,1,COUNTIF(Data!$2:$2,Weekly!BP$9))))/BP$36</f>
      </c>
      <c r="BQ49" s="169">
        <f ca="1">(SUM(OFFSET(Data!$A$1,MATCH(($BH49&amp;$BI49),Data!$B:$B,0)-1,MATCH(Weekly!BQ$9,Data!$2:$2,0)-1,1,COUNTIF(Data!$2:$2,Weekly!BQ$9))))/BQ$36</f>
      </c>
      <c r="BR49" s="169">
        <f ca="1">(SUM(OFFSET(Data!$A$1,MATCH(($BH49&amp;$BI49),Data!$B:$B,0)-1,MATCH(Weekly!BR$9,Data!$2:$2,0)-1,1,COUNTIF(Data!$2:$2,Weekly!BR$9))))/BR$36</f>
      </c>
      <c r="BS49" s="169">
        <f ca="1">(SUM(OFFSET(Data!$A$1,MATCH(($BH49&amp;$BI49),Data!$B:$B,0)-1,MATCH(Weekly!BS$9,Data!$2:$2,0)-1,1,COUNTIF(Data!$2:$2,Weekly!BS$9))))/BS$36</f>
      </c>
      <c r="BT49" s="169">
        <f ca="1">(SUM(OFFSET(Data!$A$1,MATCH(($BH49&amp;$BI49),Data!$B:$B,0)-1,MATCH(Weekly!BT$9,Data!$2:$2,0)-1,1,COUNTIF(Data!$2:$2,Weekly!BT$9))))/BT$36</f>
      </c>
      <c r="BU49" s="169">
        <f ca="1">(SUM(OFFSET(Data!$A$1,MATCH(($BH49&amp;$BI49),Data!$B:$B,0)-1,MATCH(Weekly!BU$9,Data!$2:$2,0)-1,1,COUNTIF(Data!$2:$2,Weekly!BU$9))))/BU$36</f>
      </c>
      <c r="BV49" s="17"/>
      <c r="BW49" s="14">
        <f t="shared" ca="1" si="239"/>
      </c>
      <c r="BX49" s="14">
        <f t="shared" ca="1" si="240"/>
      </c>
      <c r="BY49" s="14">
        <f t="shared" ca="1" si="285"/>
      </c>
      <c r="BZ49" s="14">
        <f t="shared" ca="1" si="286"/>
      </c>
      <c r="CA49" s="14">
        <f t="shared" ca="1" si="290"/>
      </c>
      <c r="CB49" s="56"/>
      <c r="CC49" s="14">
        <f t="shared" ca="1" si="242"/>
      </c>
      <c r="CD49" s="14">
        <f t="shared" ca="1" si="292"/>
      </c>
      <c r="CE49" s="122"/>
      <c r="CF49" s="122"/>
      <c r="CG49" s="16"/>
      <c r="CH49" s="9" t="s">
        <v>38</v>
      </c>
      <c r="CI49" s="9" t="s">
        <v>4</v>
      </c>
      <c r="CJ49" s="169">
        <f ca="1">(SUM(OFFSET(Data!$A$1,MATCH(($CH49&amp;$CI49),Data!$B:$B,0)-1,MATCH(Weekly!CJ$9,Data!$2:$2,0)-1,1,COUNTIF(Data!$2:$2,Weekly!CJ$9))))/CJ$36</f>
      </c>
      <c r="CK49" s="169">
        <f ca="1">(SUM(OFFSET(Data!$A$1,MATCH(($CH49&amp;$CI49),Data!$B:$B,0)-1,MATCH(Weekly!CK$9,Data!$2:$2,0)-1,1,COUNTIF(Data!$2:$2,Weekly!CK$9))))/CK$36</f>
      </c>
      <c r="CL49" s="169">
        <f ca="1">(SUM(OFFSET(Data!$A$1,MATCH(($CH49&amp;$CI49),Data!$B:$B,0)-1,MATCH(Weekly!CL$9,Data!$2:$2,0)-1,1,COUNTIF(Data!$2:$2,Weekly!CL$9))))/CL$36</f>
      </c>
      <c r="CM49" s="169">
        <f ca="1">(SUM(OFFSET(Data!$A$1,MATCH(($CH49&amp;$CI49),Data!$B:$B,0)-1,MATCH(Weekly!CM$9,Data!$2:$2,0)-1,1,COUNTIF(Data!$2:$2,Weekly!CM$9))))/CM$36</f>
      </c>
      <c r="CN49" s="169">
        <f ca="1">(SUM(OFFSET(Data!$A$1,MATCH(($CH49&amp;$CI49),Data!$B:$B,0)-1,MATCH(Weekly!CN$9,Data!$2:$2,0)-1,1,COUNTIF(Data!$2:$2,Weekly!CN$9))))/CN$36</f>
      </c>
      <c r="CO49" s="169">
        <f ca="1">(SUM(OFFSET(Data!$A$1,MATCH(($CH49&amp;$CI49),Data!$B:$B,0)-1,MATCH(Weekly!CO$9,Data!$2:$2,0)-1,1,COUNTIF(Data!$2:$2,Weekly!CO$9))))/CO$36</f>
      </c>
      <c r="CP49" s="169">
        <f ca="1">(SUM(OFFSET(Data!$A$1,MATCH(($CH49&amp;$CI49),Data!$B:$B,0)-1,MATCH(Weekly!CP$9,Data!$2:$2,0)-1,1,COUNTIF(Data!$2:$2,Weekly!CP$9))))/CP$36</f>
      </c>
      <c r="CQ49" s="169">
        <f ca="1">(SUM(OFFSET(Data!$A$1,MATCH(($CH49&amp;$CI49),Data!$B:$B,0)-1,MATCH(Weekly!CQ$9,Data!$2:$2,0)-1,1,COUNTIF(Data!$2:$2,Weekly!CQ$9))))/CQ$36</f>
      </c>
      <c r="CR49" s="169">
        <f ca="1">(SUM(OFFSET(Data!$A$1,MATCH(($CH49&amp;$CI49),Data!$B:$B,0)-1,MATCH(Weekly!CR$9,Data!$2:$2,0)-1,1,COUNTIF(Data!$2:$2,Weekly!CR$9))))/CR$36</f>
      </c>
      <c r="CS49" s="169">
        <f ca="1">(SUM(OFFSET(Data!$A$1,MATCH(($CH49&amp;$CI49),Data!$B:$B,0)-1,MATCH(Weekly!CS$9,Data!$2:$2,0)-1,1,COUNTIF(Data!$2:$2,Weekly!CS$9))))/CS$36</f>
      </c>
      <c r="CT49" s="169">
        <f ca="1">(SUM(OFFSET(Data!$A$1,MATCH(($CH49&amp;$CI49),Data!$B:$B,0)-1,MATCH(Weekly!CT$9,Data!$2:$2,0)-1,1,COUNTIF(Data!$2:$2,Weekly!CT$9))))/CT$36</f>
      </c>
      <c r="CU49" s="169">
        <f ca="1">(SUM(OFFSET(Data!$A$1,MATCH(($CH49&amp;$CI49),Data!$B:$B,0)-1,MATCH(Weekly!CU$9,Data!$2:$2,0)-1,1,COUNTIF(Data!$2:$2,Weekly!CU$9))))/CU$36</f>
      </c>
      <c r="CW49" s="14">
        <f t="shared" ca="1" si="243"/>
      </c>
      <c r="CX49" s="14">
        <f t="shared" ca="1" si="244"/>
      </c>
      <c r="CY49" s="14">
        <f t="shared" ca="1" si="287"/>
      </c>
      <c r="CZ49" s="14">
        <f t="shared" ca="1" si="288"/>
      </c>
      <c r="DA49" s="14">
        <f t="shared" ca="1" si="289"/>
      </c>
      <c r="DB49" s="58"/>
      <c r="DC49" s="14">
        <f t="shared" ca="1" si="245"/>
      </c>
      <c r="DD49" s="14">
        <f t="shared" ca="1" si="293"/>
      </c>
      <c r="DE49" s="15"/>
    </row>
    <row r="50" spans="1:109" x14ac:dyDescent="0.25">
      <c r="A50" t="e">
        <f>VLOOKUP(D51,#REF!,2,0)</f>
      </c>
      <c r="C50" s="5"/>
      <c r="D50" s="106" t="s">
        <v>413</v>
      </c>
      <c r="E50" s="104" t="str">
        <f ca="1">VLOOKUP($D50,'Metric Nature'!$C:$D,2,0)&amp;IF(($F50&lt;(BA50)),"Below",IF(($F50&gt;(AZ50)),"Above","Within"))</f>
      </c>
      <c r="F50" s="69">
        <f t="shared" ca="1" si="211"/>
      </c>
      <c r="G50" s="69">
        <f t="shared" ca="1" si="212"/>
      </c>
      <c r="H50" s="98">
        <f t="shared" ca="1" si="273"/>
      </c>
      <c r="I50" s="69">
        <f t="shared" ca="1" si="274"/>
      </c>
      <c r="J50" s="69">
        <f t="shared" ca="1" si="275"/>
      </c>
      <c r="K50" s="71">
        <f t="shared" ca="1" si="213"/>
      </c>
      <c r="L50" s="70"/>
      <c r="M50" s="67" t="str">
        <f ca="1">VLOOKUP($D50,'Metric Nature'!$C:$D,2,0)&amp;IF(($N50&lt;(CA50)),"Below",IF(($N50&gt;(BZ50)),"Above","Within"))</f>
      </c>
      <c r="N50" s="69">
        <f t="shared" ca="1" si="214"/>
      </c>
      <c r="O50" s="69">
        <f t="shared" ca="1" si="215"/>
      </c>
      <c r="P50" s="98">
        <f t="shared" ca="1" si="276"/>
      </c>
      <c r="Q50" s="69">
        <f t="shared" ca="1" si="277"/>
      </c>
      <c r="R50" s="71">
        <f t="shared" ca="1" si="278"/>
      </c>
      <c r="S50" s="71">
        <f t="shared" ca="1" si="231"/>
      </c>
      <c r="T50" s="70"/>
      <c r="U50" s="67" t="str">
        <f ca="1">VLOOKUP($D50,'Metric Nature'!$C:$D,2,0)&amp;IF(($V50&lt;(DA50)),"Below",IF(($V50&gt;(CZ50)),"Above","Within"))</f>
      </c>
      <c r="V50" s="69">
        <f t="shared" ca="1" si="216"/>
      </c>
      <c r="W50" s="69">
        <f t="shared" ca="1" si="217"/>
      </c>
      <c r="X50" s="93">
        <f t="shared" ca="1" si="279"/>
      </c>
      <c r="Y50" s="69">
        <f t="shared" ca="1" si="280"/>
      </c>
      <c r="Z50" s="93">
        <f t="shared" ca="1" si="281"/>
      </c>
      <c r="AA50" s="71">
        <f t="shared" ca="1" si="235"/>
      </c>
      <c r="AB50" s="70"/>
      <c r="AC50" s="60" t="s">
        <v>414</v>
      </c>
      <c r="AD50" s="1"/>
      <c r="AE50" s="1"/>
      <c r="AF50" s="1"/>
      <c r="AG50" s="1"/>
      <c r="AH50" s="1"/>
      <c r="AI50" s="9" t="s">
        <v>39</v>
      </c>
      <c r="AJ50" s="169">
        <f ca="1">(SUM(OFFSET(Data!$A$1,MATCH(($AI50),Data!$C:$C,0)-1,MATCH(Weekly!AJ$9,Data!$2:$2,0)-1,2,COUNTIF(Data!$2:$2,Weekly!AJ$9))))/AJ$36</f>
      </c>
      <c r="AK50" s="169">
        <f ca="1">(SUM(OFFSET(Data!$A$1,MATCH(($AI50),Data!$C:$C,0)-1,MATCH(Weekly!AK$9,Data!$2:$2,0)-1,2,COUNTIF(Data!$2:$2,Weekly!AK$9))))/AK$36</f>
      </c>
      <c r="AL50" s="169">
        <f ca="1">(SUM(OFFSET(Data!$A$1,MATCH(($AI50),Data!$C:$C,0)-1,MATCH(Weekly!AL$9,Data!$2:$2,0)-1,2,COUNTIF(Data!$2:$2,Weekly!AL$9))))/AL$36</f>
      </c>
      <c r="AM50" s="169">
        <f ca="1">(SUM(OFFSET(Data!$A$1,MATCH(($AI50),Data!$C:$C,0)-1,MATCH(Weekly!AM$9,Data!$2:$2,0)-1,2,COUNTIF(Data!$2:$2,Weekly!AM$9))))/AM$36</f>
      </c>
      <c r="AN50" s="169">
        <f ca="1">(SUM(OFFSET(Data!$A$1,MATCH(($AI50),Data!$C:$C,0)-1,MATCH(Weekly!AN$9,Data!$2:$2,0)-1,2,COUNTIF(Data!$2:$2,Weekly!AN$9))))/AN$36</f>
      </c>
      <c r="AO50" s="169">
        <f ca="1">(SUM(OFFSET(Data!$A$1,MATCH(($AI50),Data!$C:$C,0)-1,MATCH(Weekly!AO$9,Data!$2:$2,0)-1,2,COUNTIF(Data!$2:$2,Weekly!AO$9))))/AO$36</f>
      </c>
      <c r="AP50" s="169">
        <f ca="1">(SUM(OFFSET(Data!$A$1,MATCH(($AI50),Data!$C:$C,0)-1,MATCH(Weekly!AP$9,Data!$2:$2,0)-1,2,COUNTIF(Data!$2:$2,Weekly!AP$9))))/AP$36</f>
      </c>
      <c r="AQ50" s="169">
        <f ca="1">(SUM(OFFSET(Data!$A$1,MATCH(($AI50),Data!$C:$C,0)-1,MATCH(Weekly!AQ$9,Data!$2:$2,0)-1,2,COUNTIF(Data!$2:$2,Weekly!AQ$9))))/AQ$36</f>
      </c>
      <c r="AR50" s="169">
        <f ca="1">(SUM(OFFSET(Data!$A$1,MATCH(($AI50),Data!$C:$C,0)-1,MATCH(Weekly!AR$9,Data!$2:$2,0)-1,2,COUNTIF(Data!$2:$2,Weekly!AR$9))))/AR$36</f>
      </c>
      <c r="AS50" s="169">
        <f ca="1">(SUM(OFFSET(Data!$A$1,MATCH(($AI50),Data!$C:$C,0)-1,MATCH(Weekly!AS$9,Data!$2:$2,0)-1,2,COUNTIF(Data!$2:$2,Weekly!AS$9))))/AS$36</f>
      </c>
      <c r="AT50" s="169">
        <f ca="1">(SUM(OFFSET(Data!$A$1,MATCH(($AI50),Data!$C:$C,0)-1,MATCH(Weekly!AT$9,Data!$2:$2,0)-1,2,COUNTIF(Data!$2:$2,Weekly!AT$9))))/AT$36</f>
      </c>
      <c r="AU50" s="169">
        <f ca="1">(SUM(OFFSET(Data!$A$1,MATCH(($AI50),Data!$C:$C,0)-1,MATCH(Weekly!AU$9,Data!$2:$2,0)-1,2,COUNTIF(Data!$2:$2,Weekly!AU$9))))/AU$36</f>
      </c>
      <c r="AV50" s="18"/>
      <c r="AW50" s="14">
        <f t="shared" ca="1" si="236"/>
      </c>
      <c r="AX50" s="14">
        <f t="shared" ca="1" si="237"/>
      </c>
      <c r="AY50" s="14">
        <f t="shared" ca="1" si="282"/>
      </c>
      <c r="AZ50" s="14">
        <f t="shared" ca="1" si="283"/>
      </c>
      <c r="BA50" s="14">
        <f t="shared" ca="1" si="284"/>
      </c>
      <c r="BB50" s="18"/>
      <c r="BC50" s="14">
        <f t="shared" ca="1" si="238"/>
      </c>
      <c r="BD50" s="14">
        <f t="shared" ca="1" si="291"/>
      </c>
      <c r="BE50" s="122"/>
      <c r="BF50" s="122"/>
      <c r="BG50" s="16"/>
      <c r="BH50" s="9" t="s">
        <v>39</v>
      </c>
      <c r="BI50" s="9" t="s">
        <v>3</v>
      </c>
      <c r="BJ50" s="169">
        <f ca="1">(SUM(OFFSET(Data!$A$1,MATCH(($BH50&amp;$BI50),Data!$B:$B,0)-1,MATCH(Weekly!BJ$9,Data!$2:$2,0)-1,1,COUNTIF(Data!$2:$2,Weekly!BJ$9))))/BJ$36</f>
      </c>
      <c r="BK50" s="169">
        <f ca="1">(SUM(OFFSET(Data!$A$1,MATCH(($BH50&amp;$BI50),Data!$B:$B,0)-1,MATCH(Weekly!BK$9,Data!$2:$2,0)-1,1,COUNTIF(Data!$2:$2,Weekly!BK$9))))/BK$36</f>
      </c>
      <c r="BL50" s="169">
        <f ca="1">(SUM(OFFSET(Data!$A$1,MATCH(($BH50&amp;$BI50),Data!$B:$B,0)-1,MATCH(Weekly!BL$9,Data!$2:$2,0)-1,1,COUNTIF(Data!$2:$2,Weekly!BL$9))))/BL$36</f>
      </c>
      <c r="BM50" s="169">
        <f ca="1">(SUM(OFFSET(Data!$A$1,MATCH(($BH50&amp;$BI50),Data!$B:$B,0)-1,MATCH(Weekly!BM$9,Data!$2:$2,0)-1,1,COUNTIF(Data!$2:$2,Weekly!BM$9))))/BM$36</f>
      </c>
      <c r="BN50" s="169">
        <f ca="1">(SUM(OFFSET(Data!$A$1,MATCH(($BH50&amp;$BI50),Data!$B:$B,0)-1,MATCH(Weekly!BN$9,Data!$2:$2,0)-1,1,COUNTIF(Data!$2:$2,Weekly!BN$9))))/BN$36</f>
      </c>
      <c r="BO50" s="169">
        <f ca="1">(SUM(OFFSET(Data!$A$1,MATCH(($BH50&amp;$BI50),Data!$B:$B,0)-1,MATCH(Weekly!BO$9,Data!$2:$2,0)-1,1,COUNTIF(Data!$2:$2,Weekly!BO$9))))/BO$36</f>
      </c>
      <c r="BP50" s="169">
        <f ca="1">(SUM(OFFSET(Data!$A$1,MATCH(($BH50&amp;$BI50),Data!$B:$B,0)-1,MATCH(Weekly!BP$9,Data!$2:$2,0)-1,1,COUNTIF(Data!$2:$2,Weekly!BP$9))))/BP$36</f>
      </c>
      <c r="BQ50" s="169">
        <f ca="1">(SUM(OFFSET(Data!$A$1,MATCH(($BH50&amp;$BI50),Data!$B:$B,0)-1,MATCH(Weekly!BQ$9,Data!$2:$2,0)-1,1,COUNTIF(Data!$2:$2,Weekly!BQ$9))))/BQ$36</f>
      </c>
      <c r="BR50" s="169">
        <f ca="1">(SUM(OFFSET(Data!$A$1,MATCH(($BH50&amp;$BI50),Data!$B:$B,0)-1,MATCH(Weekly!BR$9,Data!$2:$2,0)-1,1,COUNTIF(Data!$2:$2,Weekly!BR$9))))/BR$36</f>
      </c>
      <c r="BS50" s="169">
        <f ca="1">(SUM(OFFSET(Data!$A$1,MATCH(($BH50&amp;$BI50),Data!$B:$B,0)-1,MATCH(Weekly!BS$9,Data!$2:$2,0)-1,1,COUNTIF(Data!$2:$2,Weekly!BS$9))))/BS$36</f>
      </c>
      <c r="BT50" s="169">
        <f ca="1">(SUM(OFFSET(Data!$A$1,MATCH(($BH50&amp;$BI50),Data!$B:$B,0)-1,MATCH(Weekly!BT$9,Data!$2:$2,0)-1,1,COUNTIF(Data!$2:$2,Weekly!BT$9))))/BT$36</f>
      </c>
      <c r="BU50" s="169">
        <f ca="1">(SUM(OFFSET(Data!$A$1,MATCH(($BH50&amp;$BI50),Data!$B:$B,0)-1,MATCH(Weekly!BU$9,Data!$2:$2,0)-1,1,COUNTIF(Data!$2:$2,Weekly!BU$9))))/BU$36</f>
      </c>
      <c r="BV50" s="17"/>
      <c r="BW50" s="14">
        <f t="shared" ca="1" si="239"/>
      </c>
      <c r="BX50" s="14">
        <f t="shared" ca="1" si="240"/>
      </c>
      <c r="BY50" s="14">
        <f t="shared" ca="1" si="285"/>
      </c>
      <c r="BZ50" s="14">
        <f t="shared" ca="1" si="286"/>
      </c>
      <c r="CA50" s="14">
        <f t="shared" ca="1" si="290"/>
      </c>
      <c r="CB50" s="55"/>
      <c r="CC50" s="14">
        <f t="shared" ca="1" si="242"/>
      </c>
      <c r="CD50" s="14">
        <f t="shared" ca="1" si="292"/>
      </c>
      <c r="CE50" s="122"/>
      <c r="CF50" s="122"/>
      <c r="CG50" s="16"/>
      <c r="CH50" s="9" t="s">
        <v>39</v>
      </c>
      <c r="CI50" s="9" t="s">
        <v>4</v>
      </c>
      <c r="CJ50" s="169">
        <f ca="1">(SUM(OFFSET(Data!$A$1,MATCH(($CH50&amp;$CI50),Data!$B:$B,0)-1,MATCH(Weekly!CJ$9,Data!$2:$2,0)-1,1,COUNTIF(Data!$2:$2,Weekly!CJ$9))))/CJ$36</f>
      </c>
      <c r="CK50" s="169">
        <f ca="1">(SUM(OFFSET(Data!$A$1,MATCH(($CH50&amp;$CI50),Data!$B:$B,0)-1,MATCH(Weekly!CK$9,Data!$2:$2,0)-1,1,COUNTIF(Data!$2:$2,Weekly!CK$9))))/CK$36</f>
      </c>
      <c r="CL50" s="169">
        <f ca="1">(SUM(OFFSET(Data!$A$1,MATCH(($CH50&amp;$CI50),Data!$B:$B,0)-1,MATCH(Weekly!CL$9,Data!$2:$2,0)-1,1,COUNTIF(Data!$2:$2,Weekly!CL$9))))/CL$36</f>
      </c>
      <c r="CM50" s="169">
        <f ca="1">(SUM(OFFSET(Data!$A$1,MATCH(($CH50&amp;$CI50),Data!$B:$B,0)-1,MATCH(Weekly!CM$9,Data!$2:$2,0)-1,1,COUNTIF(Data!$2:$2,Weekly!CM$9))))/CM$36</f>
      </c>
      <c r="CN50" s="169">
        <f ca="1">(SUM(OFFSET(Data!$A$1,MATCH(($CH50&amp;$CI50),Data!$B:$B,0)-1,MATCH(Weekly!CN$9,Data!$2:$2,0)-1,1,COUNTIF(Data!$2:$2,Weekly!CN$9))))/CN$36</f>
      </c>
      <c r="CO50" s="169">
        <f ca="1">(SUM(OFFSET(Data!$A$1,MATCH(($CH50&amp;$CI50),Data!$B:$B,0)-1,MATCH(Weekly!CO$9,Data!$2:$2,0)-1,1,COUNTIF(Data!$2:$2,Weekly!CO$9))))/CO$36</f>
      </c>
      <c r="CP50" s="169">
        <f ca="1">(SUM(OFFSET(Data!$A$1,MATCH(($CH50&amp;$CI50),Data!$B:$B,0)-1,MATCH(Weekly!CP$9,Data!$2:$2,0)-1,1,COUNTIF(Data!$2:$2,Weekly!CP$9))))/CP$36</f>
      </c>
      <c r="CQ50" s="169">
        <f ca="1">(SUM(OFFSET(Data!$A$1,MATCH(($CH50&amp;$CI50),Data!$B:$B,0)-1,MATCH(Weekly!CQ$9,Data!$2:$2,0)-1,1,COUNTIF(Data!$2:$2,Weekly!CQ$9))))/CQ$36</f>
      </c>
      <c r="CR50" s="169">
        <f ca="1">(SUM(OFFSET(Data!$A$1,MATCH(($CH50&amp;$CI50),Data!$B:$B,0)-1,MATCH(Weekly!CR$9,Data!$2:$2,0)-1,1,COUNTIF(Data!$2:$2,Weekly!CR$9))))/CR$36</f>
      </c>
      <c r="CS50" s="169">
        <f ca="1">(SUM(OFFSET(Data!$A$1,MATCH(($CH50&amp;$CI50),Data!$B:$B,0)-1,MATCH(Weekly!CS$9,Data!$2:$2,0)-1,1,COUNTIF(Data!$2:$2,Weekly!CS$9))))/CS$36</f>
      </c>
      <c r="CT50" s="169">
        <f ca="1">(SUM(OFFSET(Data!$A$1,MATCH(($CH50&amp;$CI50),Data!$B:$B,0)-1,MATCH(Weekly!CT$9,Data!$2:$2,0)-1,1,COUNTIF(Data!$2:$2,Weekly!CT$9))))/CT$36</f>
      </c>
      <c r="CU50" s="169">
        <f ca="1">(SUM(OFFSET(Data!$A$1,MATCH(($CH50&amp;$CI50),Data!$B:$B,0)-1,MATCH(Weekly!CU$9,Data!$2:$2,0)-1,1,COUNTIF(Data!$2:$2,Weekly!CU$9))))/CU$36</f>
      </c>
      <c r="CW50" s="14">
        <f t="shared" ca="1" si="243"/>
      </c>
      <c r="CX50" s="14">
        <f t="shared" ca="1" si="244"/>
      </c>
      <c r="CY50" s="14">
        <f t="shared" ca="1" si="287"/>
      </c>
      <c r="CZ50" s="14">
        <f t="shared" ca="1" si="288"/>
      </c>
      <c r="DA50" s="14">
        <f t="shared" ca="1" si="289"/>
      </c>
      <c r="DB50" s="58"/>
      <c r="DC50" s="14">
        <f t="shared" ca="1" si="245"/>
      </c>
      <c r="DD50" s="14">
        <f t="shared" ca="1" si="293"/>
      </c>
      <c r="DE50" s="15"/>
    </row>
    <row r="51" spans="1:109" x14ac:dyDescent="0.25">
      <c r="A51" t="e">
        <f>VLOOKUP(D52,#REF!,2,0)</f>
      </c>
      <c r="C51" s="5"/>
      <c r="D51" s="106" t="s">
        <v>418</v>
      </c>
      <c r="E51" s="104" t="str">
        <f ca="1">VLOOKUP($D51,'Metric Nature'!$C:$D,2,0)&amp;IF(($F51&lt;(BA51)),"Below",IF(($F51&gt;(AZ51)),"Above","Within"))</f>
      </c>
      <c r="F51" s="69">
        <f t="shared" ca="1" si="211"/>
      </c>
      <c r="G51" s="69">
        <f t="shared" ca="1" si="212"/>
      </c>
      <c r="H51" s="98">
        <f t="shared" ca="1" si="273"/>
      </c>
      <c r="I51" s="69">
        <f t="shared" ca="1" si="274"/>
      </c>
      <c r="J51" s="69">
        <f t="shared" ca="1" si="275"/>
      </c>
      <c r="K51" s="71">
        <f t="shared" ca="1" si="213"/>
      </c>
      <c r="L51" s="70"/>
      <c r="M51" s="67" t="str">
        <f ca="1">VLOOKUP($D51,'Metric Nature'!$C:$D,2,0)&amp;IF(($N51&lt;(CA51)),"Below",IF(($N51&gt;(BZ51)),"Above","Within"))</f>
      </c>
      <c r="N51" s="69">
        <f t="shared" ca="1" si="214"/>
      </c>
      <c r="O51" s="69">
        <f t="shared" ca="1" si="215"/>
      </c>
      <c r="P51" s="98">
        <f t="shared" ca="1" si="276"/>
      </c>
      <c r="Q51" s="69">
        <f t="shared" ca="1" si="277"/>
      </c>
      <c r="R51" s="71">
        <f t="shared" ca="1" si="278"/>
      </c>
      <c r="S51" s="71">
        <f t="shared" ca="1" si="231"/>
      </c>
      <c r="T51" s="70"/>
      <c r="U51" s="67" t="str">
        <f ca="1">VLOOKUP($D51,'Metric Nature'!$C:$D,2,0)&amp;IF(($V51&lt;(DA51)),"Below",IF(($V51&gt;(CZ51)),"Above","Within"))</f>
      </c>
      <c r="V51" s="69">
        <f t="shared" ca="1" si="216"/>
      </c>
      <c r="W51" s="69">
        <f t="shared" ca="1" si="217"/>
      </c>
      <c r="X51" s="93">
        <f t="shared" ca="1" si="279"/>
      </c>
      <c r="Y51" s="69">
        <f t="shared" ca="1" si="280"/>
      </c>
      <c r="Z51" s="93">
        <f t="shared" ca="1" si="281"/>
      </c>
      <c r="AA51" s="71">
        <f t="shared" ca="1" si="235"/>
      </c>
      <c r="AB51" s="70"/>
      <c r="AC51" s="60" t="s">
        <v>419</v>
      </c>
      <c r="AD51" s="1"/>
      <c r="AE51" s="1"/>
      <c r="AF51" s="1"/>
      <c r="AG51" s="1"/>
      <c r="AH51" s="1"/>
      <c r="AI51" s="9" t="s">
        <v>40</v>
      </c>
      <c r="AJ51" s="169">
        <f ca="1">(SUM(OFFSET(Data!$A$1,MATCH(($AI51),Data!$C:$C,0)-1,MATCH(Weekly!AJ$9,Data!$2:$2,0)-1,2,COUNTIF(Data!$2:$2,Weekly!AJ$9))))/AJ$36</f>
      </c>
      <c r="AK51" s="169">
        <f ca="1">(SUM(OFFSET(Data!$A$1,MATCH(($AI51),Data!$C:$C,0)-1,MATCH(Weekly!AK$9,Data!$2:$2,0)-1,2,COUNTIF(Data!$2:$2,Weekly!AK$9))))/AK$36</f>
      </c>
      <c r="AL51" s="169">
        <f ca="1">(SUM(OFFSET(Data!$A$1,MATCH(($AI51),Data!$C:$C,0)-1,MATCH(Weekly!AL$9,Data!$2:$2,0)-1,2,COUNTIF(Data!$2:$2,Weekly!AL$9))))/AL$36</f>
      </c>
      <c r="AM51" s="169">
        <f ca="1">(SUM(OFFSET(Data!$A$1,MATCH(($AI51),Data!$C:$C,0)-1,MATCH(Weekly!AM$9,Data!$2:$2,0)-1,2,COUNTIF(Data!$2:$2,Weekly!AM$9))))/AM$36</f>
      </c>
      <c r="AN51" s="169">
        <f ca="1">(SUM(OFFSET(Data!$A$1,MATCH(($AI51),Data!$C:$C,0)-1,MATCH(Weekly!AN$9,Data!$2:$2,0)-1,2,COUNTIF(Data!$2:$2,Weekly!AN$9))))/AN$36</f>
      </c>
      <c r="AO51" s="169">
        <f ca="1">(SUM(OFFSET(Data!$A$1,MATCH(($AI51),Data!$C:$C,0)-1,MATCH(Weekly!AO$9,Data!$2:$2,0)-1,2,COUNTIF(Data!$2:$2,Weekly!AO$9))))/AO$36</f>
      </c>
      <c r="AP51" s="169">
        <f ca="1">(SUM(OFFSET(Data!$A$1,MATCH(($AI51),Data!$C:$C,0)-1,MATCH(Weekly!AP$9,Data!$2:$2,0)-1,2,COUNTIF(Data!$2:$2,Weekly!AP$9))))/AP$36</f>
      </c>
      <c r="AQ51" s="169">
        <f ca="1">(SUM(OFFSET(Data!$A$1,MATCH(($AI51),Data!$C:$C,0)-1,MATCH(Weekly!AQ$9,Data!$2:$2,0)-1,2,COUNTIF(Data!$2:$2,Weekly!AQ$9))))/AQ$36</f>
      </c>
      <c r="AR51" s="169">
        <f ca="1">(SUM(OFFSET(Data!$A$1,MATCH(($AI51),Data!$C:$C,0)-1,MATCH(Weekly!AR$9,Data!$2:$2,0)-1,2,COUNTIF(Data!$2:$2,Weekly!AR$9))))/AR$36</f>
      </c>
      <c r="AS51" s="169">
        <f ca="1">(SUM(OFFSET(Data!$A$1,MATCH(($AI51),Data!$C:$C,0)-1,MATCH(Weekly!AS$9,Data!$2:$2,0)-1,2,COUNTIF(Data!$2:$2,Weekly!AS$9))))/AS$36</f>
      </c>
      <c r="AT51" s="169">
        <f ca="1">(SUM(OFFSET(Data!$A$1,MATCH(($AI51),Data!$C:$C,0)-1,MATCH(Weekly!AT$9,Data!$2:$2,0)-1,2,COUNTIF(Data!$2:$2,Weekly!AT$9))))/AT$36</f>
      </c>
      <c r="AU51" s="169">
        <f ca="1">(SUM(OFFSET(Data!$A$1,MATCH(($AI51),Data!$C:$C,0)-1,MATCH(Weekly!AU$9,Data!$2:$2,0)-1,2,COUNTIF(Data!$2:$2,Weekly!AU$9))))/AU$36</f>
      </c>
      <c r="AV51" s="18"/>
      <c r="AW51" s="14">
        <f t="shared" ca="1" si="236"/>
      </c>
      <c r="AX51" s="14">
        <f t="shared" ca="1" si="237"/>
      </c>
      <c r="AY51" s="14">
        <f t="shared" ca="1" si="282"/>
      </c>
      <c r="AZ51" s="14">
        <f t="shared" ca="1" si="283"/>
      </c>
      <c r="BA51" s="14">
        <f t="shared" ca="1" si="284"/>
      </c>
      <c r="BB51" s="18"/>
      <c r="BC51" s="14">
        <f t="shared" ca="1" si="238"/>
      </c>
      <c r="BD51" s="14">
        <f t="shared" ca="1" si="291"/>
      </c>
      <c r="BE51" s="122"/>
      <c r="BF51" s="122"/>
      <c r="BG51" s="16"/>
      <c r="BH51" s="9" t="s">
        <v>40</v>
      </c>
      <c r="BI51" s="9" t="s">
        <v>3</v>
      </c>
      <c r="BJ51" s="169">
        <f ca="1">(SUM(OFFSET(Data!$A$1,MATCH(($BH51&amp;$BI51),Data!$B:$B,0)-1,MATCH(Weekly!BJ$9,Data!$2:$2,0)-1,1,COUNTIF(Data!$2:$2,Weekly!BJ$9))))/BJ$36</f>
      </c>
      <c r="BK51" s="169">
        <f ca="1">(SUM(OFFSET(Data!$A$1,MATCH(($BH51&amp;$BI51),Data!$B:$B,0)-1,MATCH(Weekly!BK$9,Data!$2:$2,0)-1,1,COUNTIF(Data!$2:$2,Weekly!BK$9))))/BK$36</f>
      </c>
      <c r="BL51" s="169">
        <f ca="1">(SUM(OFFSET(Data!$A$1,MATCH(($BH51&amp;$BI51),Data!$B:$B,0)-1,MATCH(Weekly!BL$9,Data!$2:$2,0)-1,1,COUNTIF(Data!$2:$2,Weekly!BL$9))))/BL$36</f>
      </c>
      <c r="BM51" s="169">
        <f ca="1">(SUM(OFFSET(Data!$A$1,MATCH(($BH51&amp;$BI51),Data!$B:$B,0)-1,MATCH(Weekly!BM$9,Data!$2:$2,0)-1,1,COUNTIF(Data!$2:$2,Weekly!BM$9))))/BM$36</f>
      </c>
      <c r="BN51" s="169">
        <f ca="1">(SUM(OFFSET(Data!$A$1,MATCH(($BH51&amp;$BI51),Data!$B:$B,0)-1,MATCH(Weekly!BN$9,Data!$2:$2,0)-1,1,COUNTIF(Data!$2:$2,Weekly!BN$9))))/BN$36</f>
      </c>
      <c r="BO51" s="169">
        <f ca="1">(SUM(OFFSET(Data!$A$1,MATCH(($BH51&amp;$BI51),Data!$B:$B,0)-1,MATCH(Weekly!BO$9,Data!$2:$2,0)-1,1,COUNTIF(Data!$2:$2,Weekly!BO$9))))/BO$36</f>
      </c>
      <c r="BP51" s="169">
        <f ca="1">(SUM(OFFSET(Data!$A$1,MATCH(($BH51&amp;$BI51),Data!$B:$B,0)-1,MATCH(Weekly!BP$9,Data!$2:$2,0)-1,1,COUNTIF(Data!$2:$2,Weekly!BP$9))))/BP$36</f>
      </c>
      <c r="BQ51" s="169">
        <f ca="1">(SUM(OFFSET(Data!$A$1,MATCH(($BH51&amp;$BI51),Data!$B:$B,0)-1,MATCH(Weekly!BQ$9,Data!$2:$2,0)-1,1,COUNTIF(Data!$2:$2,Weekly!BQ$9))))/BQ$36</f>
      </c>
      <c r="BR51" s="169">
        <f ca="1">(SUM(OFFSET(Data!$A$1,MATCH(($BH51&amp;$BI51),Data!$B:$B,0)-1,MATCH(Weekly!BR$9,Data!$2:$2,0)-1,1,COUNTIF(Data!$2:$2,Weekly!BR$9))))/BR$36</f>
      </c>
      <c r="BS51" s="169">
        <f ca="1">(SUM(OFFSET(Data!$A$1,MATCH(($BH51&amp;$BI51),Data!$B:$B,0)-1,MATCH(Weekly!BS$9,Data!$2:$2,0)-1,1,COUNTIF(Data!$2:$2,Weekly!BS$9))))/BS$36</f>
      </c>
      <c r="BT51" s="169">
        <f ca="1">(SUM(OFFSET(Data!$A$1,MATCH(($BH51&amp;$BI51),Data!$B:$B,0)-1,MATCH(Weekly!BT$9,Data!$2:$2,0)-1,1,COUNTIF(Data!$2:$2,Weekly!BT$9))))/BT$36</f>
      </c>
      <c r="BU51" s="169">
        <f ca="1">(SUM(OFFSET(Data!$A$1,MATCH(($BH51&amp;$BI51),Data!$B:$B,0)-1,MATCH(Weekly!BU$9,Data!$2:$2,0)-1,1,COUNTIF(Data!$2:$2,Weekly!BU$9))))/BU$36</f>
      </c>
      <c r="BV51" s="17"/>
      <c r="BW51" s="14">
        <f t="shared" ca="1" si="239"/>
      </c>
      <c r="BX51" s="14">
        <f t="shared" ca="1" si="240"/>
      </c>
      <c r="BY51" s="14">
        <f t="shared" ca="1" si="285"/>
      </c>
      <c r="BZ51" s="14">
        <f t="shared" ca="1" si="286"/>
      </c>
      <c r="CA51" s="14">
        <f t="shared" ca="1" si="290"/>
      </c>
      <c r="CB51" s="55"/>
      <c r="CC51" s="14">
        <f t="shared" ca="1" si="242"/>
      </c>
      <c r="CD51" s="14">
        <f t="shared" ca="1" si="292"/>
      </c>
      <c r="CE51" s="122"/>
      <c r="CF51" s="122"/>
      <c r="CG51" s="16"/>
      <c r="CH51" s="9" t="s">
        <v>40</v>
      </c>
      <c r="CI51" s="9" t="s">
        <v>4</v>
      </c>
      <c r="CJ51" s="169">
        <f ca="1">(SUM(OFFSET(Data!$A$1,MATCH(($CH51&amp;$CI51),Data!$B:$B,0)-1,MATCH(Weekly!CJ$9,Data!$2:$2,0)-1,1,COUNTIF(Data!$2:$2,Weekly!CJ$9))))/CJ$36</f>
      </c>
      <c r="CK51" s="169">
        <f ca="1">(SUM(OFFSET(Data!$A$1,MATCH(($CH51&amp;$CI51),Data!$B:$B,0)-1,MATCH(Weekly!CK$9,Data!$2:$2,0)-1,1,COUNTIF(Data!$2:$2,Weekly!CK$9))))/CK$36</f>
      </c>
      <c r="CL51" s="169">
        <f ca="1">(SUM(OFFSET(Data!$A$1,MATCH(($CH51&amp;$CI51),Data!$B:$B,0)-1,MATCH(Weekly!CL$9,Data!$2:$2,0)-1,1,COUNTIF(Data!$2:$2,Weekly!CL$9))))/CL$36</f>
      </c>
      <c r="CM51" s="169">
        <f ca="1">(SUM(OFFSET(Data!$A$1,MATCH(($CH51&amp;$CI51),Data!$B:$B,0)-1,MATCH(Weekly!CM$9,Data!$2:$2,0)-1,1,COUNTIF(Data!$2:$2,Weekly!CM$9))))/CM$36</f>
      </c>
      <c r="CN51" s="169">
        <f ca="1">(SUM(OFFSET(Data!$A$1,MATCH(($CH51&amp;$CI51),Data!$B:$B,0)-1,MATCH(Weekly!CN$9,Data!$2:$2,0)-1,1,COUNTIF(Data!$2:$2,Weekly!CN$9))))/CN$36</f>
      </c>
      <c r="CO51" s="169">
        <f ca="1">(SUM(OFFSET(Data!$A$1,MATCH(($CH51&amp;$CI51),Data!$B:$B,0)-1,MATCH(Weekly!CO$9,Data!$2:$2,0)-1,1,COUNTIF(Data!$2:$2,Weekly!CO$9))))/CO$36</f>
      </c>
      <c r="CP51" s="169">
        <f ca="1">(SUM(OFFSET(Data!$A$1,MATCH(($CH51&amp;$CI51),Data!$B:$B,0)-1,MATCH(Weekly!CP$9,Data!$2:$2,0)-1,1,COUNTIF(Data!$2:$2,Weekly!CP$9))))/CP$36</f>
      </c>
      <c r="CQ51" s="169">
        <f ca="1">(SUM(OFFSET(Data!$A$1,MATCH(($CH51&amp;$CI51),Data!$B:$B,0)-1,MATCH(Weekly!CQ$9,Data!$2:$2,0)-1,1,COUNTIF(Data!$2:$2,Weekly!CQ$9))))/CQ$36</f>
      </c>
      <c r="CR51" s="169">
        <f ca="1">(SUM(OFFSET(Data!$A$1,MATCH(($CH51&amp;$CI51),Data!$B:$B,0)-1,MATCH(Weekly!CR$9,Data!$2:$2,0)-1,1,COUNTIF(Data!$2:$2,Weekly!CR$9))))/CR$36</f>
      </c>
      <c r="CS51" s="169">
        <f ca="1">(SUM(OFFSET(Data!$A$1,MATCH(($CH51&amp;$CI51),Data!$B:$B,0)-1,MATCH(Weekly!CS$9,Data!$2:$2,0)-1,1,COUNTIF(Data!$2:$2,Weekly!CS$9))))/CS$36</f>
      </c>
      <c r="CT51" s="169">
        <f ca="1">(SUM(OFFSET(Data!$A$1,MATCH(($CH51&amp;$CI51),Data!$B:$B,0)-1,MATCH(Weekly!CT$9,Data!$2:$2,0)-1,1,COUNTIF(Data!$2:$2,Weekly!CT$9))))/CT$36</f>
      </c>
      <c r="CU51" s="169">
        <f ca="1">(SUM(OFFSET(Data!$A$1,MATCH(($CH51&amp;$CI51),Data!$B:$B,0)-1,MATCH(Weekly!CU$9,Data!$2:$2,0)-1,1,COUNTIF(Data!$2:$2,Weekly!CU$9))))/CU$36</f>
      </c>
      <c r="CW51" s="14">
        <f t="shared" ca="1" si="243"/>
      </c>
      <c r="CX51" s="14">
        <f t="shared" ca="1" si="244"/>
      </c>
      <c r="CY51" s="14">
        <f t="shared" ca="1" si="287"/>
      </c>
      <c r="CZ51" s="14">
        <f t="shared" ca="1" si="288"/>
      </c>
      <c r="DA51" s="14">
        <f t="shared" ca="1" si="289"/>
      </c>
      <c r="DB51" s="58"/>
      <c r="DC51" s="14">
        <f t="shared" ca="1" si="245"/>
      </c>
      <c r="DD51" s="14">
        <f t="shared" ca="1" si="293"/>
      </c>
      <c r="DE51" s="15"/>
    </row>
    <row r="52" spans="1:109" x14ac:dyDescent="0.25">
      <c r="A52" t="e">
        <f>VLOOKUP(D54,#REF!,2,0)</f>
      </c>
      <c r="C52" s="5"/>
      <c r="D52" s="106" t="s">
        <v>423</v>
      </c>
      <c r="E52" s="104" t="str">
        <f ca="1">VLOOKUP($D52,'Metric Nature'!$C:$D,2,0)&amp;IF(($F52&lt;(BA52)),"Below",IF(($F52&gt;(AZ52)),"Above","Within"))</f>
      </c>
      <c r="F52" s="69">
        <f t="shared" ca="1" si="211"/>
      </c>
      <c r="G52" s="69">
        <f t="shared" ca="1" si="212"/>
      </c>
      <c r="H52" s="98">
        <f t="shared" ca="1" si="273"/>
      </c>
      <c r="I52" s="69">
        <f t="shared" ca="1" si="274"/>
      </c>
      <c r="J52" s="69">
        <f t="shared" ca="1" si="275"/>
      </c>
      <c r="K52" s="71">
        <f t="shared" ca="1" si="213"/>
      </c>
      <c r="L52" s="70"/>
      <c r="M52" s="67" t="str">
        <f ca="1">VLOOKUP($D52,'Metric Nature'!$C:$D,2,0)&amp;IF(($N52&lt;(CA52)),"Below",IF(($N52&gt;(BZ52)),"Above","Within"))</f>
      </c>
      <c r="N52" s="69">
        <f t="shared" ca="1" si="214"/>
      </c>
      <c r="O52" s="69">
        <f t="shared" ca="1" si="215"/>
      </c>
      <c r="P52" s="98">
        <f t="shared" ca="1" si="276"/>
      </c>
      <c r="Q52" s="69">
        <f t="shared" ca="1" si="277"/>
      </c>
      <c r="R52" s="71">
        <f t="shared" ca="1" si="278"/>
      </c>
      <c r="S52" s="71">
        <f t="shared" ca="1" si="231"/>
      </c>
      <c r="T52" s="70"/>
      <c r="U52" s="67" t="str">
        <f ca="1">VLOOKUP($D52,'Metric Nature'!$C:$D,2,0)&amp;IF(($V52&lt;(DA52)),"Below",IF(($V52&gt;(CZ52)),"Above","Within"))</f>
      </c>
      <c r="V52" s="69">
        <f t="shared" ca="1" si="216"/>
      </c>
      <c r="W52" s="69">
        <f t="shared" ca="1" si="217"/>
      </c>
      <c r="X52" s="93">
        <f t="shared" ca="1" si="279"/>
      </c>
      <c r="Y52" s="69">
        <f t="shared" ca="1" si="280"/>
      </c>
      <c r="Z52" s="93">
        <f t="shared" ca="1" si="281"/>
      </c>
      <c r="AA52" s="71">
        <f t="shared" ca="1" si="235"/>
      </c>
      <c r="AB52" s="70"/>
      <c r="AC52" s="60" t="s">
        <v>424</v>
      </c>
      <c r="AD52" s="1"/>
      <c r="AE52" s="1"/>
      <c r="AF52" s="1"/>
      <c r="AG52" s="1"/>
      <c r="AH52" s="1"/>
      <c r="AI52" s="9" t="s">
        <v>41</v>
      </c>
      <c r="AJ52" s="169">
        <f ca="1">(SUM(OFFSET(Data!$A$1,MATCH(($AI52),Data!$C:$C,0)-1,MATCH(Weekly!AJ$9,Data!$2:$2,0)-1,2,COUNTIF(Data!$2:$2,Weekly!AJ$9))))/AJ$36</f>
      </c>
      <c r="AK52" s="169">
        <f ca="1">(SUM(OFFSET(Data!$A$1,MATCH(($AI52),Data!$C:$C,0)-1,MATCH(Weekly!AK$9,Data!$2:$2,0)-1,2,COUNTIF(Data!$2:$2,Weekly!AK$9))))/AK$36</f>
      </c>
      <c r="AL52" s="169">
        <f ca="1">(SUM(OFFSET(Data!$A$1,MATCH(($AI52),Data!$C:$C,0)-1,MATCH(Weekly!AL$9,Data!$2:$2,0)-1,2,COUNTIF(Data!$2:$2,Weekly!AL$9))))/AL$36</f>
      </c>
      <c r="AM52" s="169">
        <f ca="1">(SUM(OFFSET(Data!$A$1,MATCH(($AI52),Data!$C:$C,0)-1,MATCH(Weekly!AM$9,Data!$2:$2,0)-1,2,COUNTIF(Data!$2:$2,Weekly!AM$9))))/AM$36</f>
      </c>
      <c r="AN52" s="169">
        <f ca="1">(SUM(OFFSET(Data!$A$1,MATCH(($AI52),Data!$C:$C,0)-1,MATCH(Weekly!AN$9,Data!$2:$2,0)-1,2,COUNTIF(Data!$2:$2,Weekly!AN$9))))/AN$36</f>
      </c>
      <c r="AO52" s="169">
        <f ca="1">(SUM(OFFSET(Data!$A$1,MATCH(($AI52),Data!$C:$C,0)-1,MATCH(Weekly!AO$9,Data!$2:$2,0)-1,2,COUNTIF(Data!$2:$2,Weekly!AO$9))))/AO$36</f>
      </c>
      <c r="AP52" s="169">
        <f ca="1">(SUM(OFFSET(Data!$A$1,MATCH(($AI52),Data!$C:$C,0)-1,MATCH(Weekly!AP$9,Data!$2:$2,0)-1,2,COUNTIF(Data!$2:$2,Weekly!AP$9))))/AP$36</f>
      </c>
      <c r="AQ52" s="169">
        <f ca="1">(SUM(OFFSET(Data!$A$1,MATCH(($AI52),Data!$C:$C,0)-1,MATCH(Weekly!AQ$9,Data!$2:$2,0)-1,2,COUNTIF(Data!$2:$2,Weekly!AQ$9))))/AQ$36</f>
      </c>
      <c r="AR52" s="169">
        <f ca="1">(SUM(OFFSET(Data!$A$1,MATCH(($AI52),Data!$C:$C,0)-1,MATCH(Weekly!AR$9,Data!$2:$2,0)-1,2,COUNTIF(Data!$2:$2,Weekly!AR$9))))/AR$36</f>
      </c>
      <c r="AS52" s="169">
        <f ca="1">(SUM(OFFSET(Data!$A$1,MATCH(($AI52),Data!$C:$C,0)-1,MATCH(Weekly!AS$9,Data!$2:$2,0)-1,2,COUNTIF(Data!$2:$2,Weekly!AS$9))))/AS$36</f>
      </c>
      <c r="AT52" s="169">
        <f ca="1">(SUM(OFFSET(Data!$A$1,MATCH(($AI52),Data!$C:$C,0)-1,MATCH(Weekly!AT$9,Data!$2:$2,0)-1,2,COUNTIF(Data!$2:$2,Weekly!AT$9))))/AT$36</f>
      </c>
      <c r="AU52" s="169">
        <f ca="1">(SUM(OFFSET(Data!$A$1,MATCH(($AI52),Data!$C:$C,0)-1,MATCH(Weekly!AU$9,Data!$2:$2,0)-1,2,COUNTIF(Data!$2:$2,Weekly!AU$9))))/AU$36</f>
      </c>
      <c r="AV52" s="18"/>
      <c r="AW52" s="14">
        <f t="shared" ca="1" si="236"/>
      </c>
      <c r="AX52" s="14">
        <f t="shared" ca="1" si="237"/>
      </c>
      <c r="AY52" s="14">
        <f t="shared" ca="1" si="282"/>
      </c>
      <c r="AZ52" s="14">
        <f t="shared" ca="1" si="283"/>
      </c>
      <c r="BA52" s="14">
        <f t="shared" ca="1" si="284"/>
      </c>
      <c r="BB52" s="18"/>
      <c r="BC52" s="14">
        <f t="shared" ca="1" si="238"/>
      </c>
      <c r="BD52" s="14">
        <f t="shared" ca="1" si="291"/>
      </c>
      <c r="BE52" s="122"/>
      <c r="BF52" s="122"/>
      <c r="BG52" s="16"/>
      <c r="BH52" s="9" t="s">
        <v>41</v>
      </c>
      <c r="BI52" s="9" t="s">
        <v>3</v>
      </c>
      <c r="BJ52" s="169">
        <f ca="1">(SUM(OFFSET(Data!$A$1,MATCH(($BH52&amp;$BI52),Data!$B:$B,0)-1,MATCH(Weekly!BJ$9,Data!$2:$2,0)-1,1,COUNTIF(Data!$2:$2,Weekly!BJ$9))))/BJ$36</f>
      </c>
      <c r="BK52" s="169">
        <f ca="1">(SUM(OFFSET(Data!$A$1,MATCH(($BH52&amp;$BI52),Data!$B:$B,0)-1,MATCH(Weekly!BK$9,Data!$2:$2,0)-1,1,COUNTIF(Data!$2:$2,Weekly!BK$9))))/BK$36</f>
      </c>
      <c r="BL52" s="169">
        <f ca="1">(SUM(OFFSET(Data!$A$1,MATCH(($BH52&amp;$BI52),Data!$B:$B,0)-1,MATCH(Weekly!BL$9,Data!$2:$2,0)-1,1,COUNTIF(Data!$2:$2,Weekly!BL$9))))/BL$36</f>
      </c>
      <c r="BM52" s="169">
        <f ca="1">(SUM(OFFSET(Data!$A$1,MATCH(($BH52&amp;$BI52),Data!$B:$B,0)-1,MATCH(Weekly!BM$9,Data!$2:$2,0)-1,1,COUNTIF(Data!$2:$2,Weekly!BM$9))))/BM$36</f>
      </c>
      <c r="BN52" s="169">
        <f ca="1">(SUM(OFFSET(Data!$A$1,MATCH(($BH52&amp;$BI52),Data!$B:$B,0)-1,MATCH(Weekly!BN$9,Data!$2:$2,0)-1,1,COUNTIF(Data!$2:$2,Weekly!BN$9))))/BN$36</f>
      </c>
      <c r="BO52" s="169">
        <f ca="1">(SUM(OFFSET(Data!$A$1,MATCH(($BH52&amp;$BI52),Data!$B:$B,0)-1,MATCH(Weekly!BO$9,Data!$2:$2,0)-1,1,COUNTIF(Data!$2:$2,Weekly!BO$9))))/BO$36</f>
      </c>
      <c r="BP52" s="169">
        <f ca="1">(SUM(OFFSET(Data!$A$1,MATCH(($BH52&amp;$BI52),Data!$B:$B,0)-1,MATCH(Weekly!BP$9,Data!$2:$2,0)-1,1,COUNTIF(Data!$2:$2,Weekly!BP$9))))/BP$36</f>
      </c>
      <c r="BQ52" s="169">
        <f ca="1">(SUM(OFFSET(Data!$A$1,MATCH(($BH52&amp;$BI52),Data!$B:$B,0)-1,MATCH(Weekly!BQ$9,Data!$2:$2,0)-1,1,COUNTIF(Data!$2:$2,Weekly!BQ$9))))/BQ$36</f>
      </c>
      <c r="BR52" s="169">
        <f ca="1">(SUM(OFFSET(Data!$A$1,MATCH(($BH52&amp;$BI52),Data!$B:$B,0)-1,MATCH(Weekly!BR$9,Data!$2:$2,0)-1,1,COUNTIF(Data!$2:$2,Weekly!BR$9))))/BR$36</f>
      </c>
      <c r="BS52" s="169">
        <f ca="1">(SUM(OFFSET(Data!$A$1,MATCH(($BH52&amp;$BI52),Data!$B:$B,0)-1,MATCH(Weekly!BS$9,Data!$2:$2,0)-1,1,COUNTIF(Data!$2:$2,Weekly!BS$9))))/BS$36</f>
      </c>
      <c r="BT52" s="169">
        <f ca="1">(SUM(OFFSET(Data!$A$1,MATCH(($BH52&amp;$BI52),Data!$B:$B,0)-1,MATCH(Weekly!BT$9,Data!$2:$2,0)-1,1,COUNTIF(Data!$2:$2,Weekly!BT$9))))/BT$36</f>
      </c>
      <c r="BU52" s="169">
        <f ca="1">(SUM(OFFSET(Data!$A$1,MATCH(($BH52&amp;$BI52),Data!$B:$B,0)-1,MATCH(Weekly!BU$9,Data!$2:$2,0)-1,1,COUNTIF(Data!$2:$2,Weekly!BU$9))))/BU$36</f>
      </c>
      <c r="BV52" s="17"/>
      <c r="BW52" s="14">
        <f t="shared" ca="1" si="239"/>
      </c>
      <c r="BX52" s="14">
        <f t="shared" ca="1" si="240"/>
      </c>
      <c r="BY52" s="14">
        <f t="shared" ca="1" si="285"/>
      </c>
      <c r="BZ52" s="14">
        <f t="shared" ca="1" si="286"/>
      </c>
      <c r="CA52" s="14">
        <f t="shared" ca="1" si="290"/>
      </c>
      <c r="CB52" s="55"/>
      <c r="CC52" s="14">
        <f t="shared" ca="1" si="242"/>
      </c>
      <c r="CD52" s="14">
        <f t="shared" ca="1" si="292"/>
      </c>
      <c r="CE52" s="122"/>
      <c r="CF52" s="122"/>
      <c r="CG52" s="16"/>
      <c r="CH52" s="9" t="s">
        <v>41</v>
      </c>
      <c r="CI52" s="9" t="s">
        <v>4</v>
      </c>
      <c r="CJ52" s="169">
        <f ca="1">(SUM(OFFSET(Data!$A$1,MATCH(($CH52&amp;$CI52),Data!$B:$B,0)-1,MATCH(Weekly!CJ$9,Data!$2:$2,0)-1,1,COUNTIF(Data!$2:$2,Weekly!CJ$9))))/CJ$36</f>
      </c>
      <c r="CK52" s="169">
        <f ca="1">(SUM(OFFSET(Data!$A$1,MATCH(($CH52&amp;$CI52),Data!$B:$B,0)-1,MATCH(Weekly!CK$9,Data!$2:$2,0)-1,1,COUNTIF(Data!$2:$2,Weekly!CK$9))))/CK$36</f>
      </c>
      <c r="CL52" s="169">
        <f ca="1">(SUM(OFFSET(Data!$A$1,MATCH(($CH52&amp;$CI52),Data!$B:$B,0)-1,MATCH(Weekly!CL$9,Data!$2:$2,0)-1,1,COUNTIF(Data!$2:$2,Weekly!CL$9))))/CL$36</f>
      </c>
      <c r="CM52" s="169">
        <f ca="1">(SUM(OFFSET(Data!$A$1,MATCH(($CH52&amp;$CI52),Data!$B:$B,0)-1,MATCH(Weekly!CM$9,Data!$2:$2,0)-1,1,COUNTIF(Data!$2:$2,Weekly!CM$9))))/CM$36</f>
      </c>
      <c r="CN52" s="169">
        <f ca="1">(SUM(OFFSET(Data!$A$1,MATCH(($CH52&amp;$CI52),Data!$B:$B,0)-1,MATCH(Weekly!CN$9,Data!$2:$2,0)-1,1,COUNTIF(Data!$2:$2,Weekly!CN$9))))/CN$36</f>
      </c>
      <c r="CO52" s="169">
        <f ca="1">(SUM(OFFSET(Data!$A$1,MATCH(($CH52&amp;$CI52),Data!$B:$B,0)-1,MATCH(Weekly!CO$9,Data!$2:$2,0)-1,1,COUNTIF(Data!$2:$2,Weekly!CO$9))))/CO$36</f>
      </c>
      <c r="CP52" s="169">
        <f ca="1">(SUM(OFFSET(Data!$A$1,MATCH(($CH52&amp;$CI52),Data!$B:$B,0)-1,MATCH(Weekly!CP$9,Data!$2:$2,0)-1,1,COUNTIF(Data!$2:$2,Weekly!CP$9))))/CP$36</f>
      </c>
      <c r="CQ52" s="169">
        <f ca="1">(SUM(OFFSET(Data!$A$1,MATCH(($CH52&amp;$CI52),Data!$B:$B,0)-1,MATCH(Weekly!CQ$9,Data!$2:$2,0)-1,1,COUNTIF(Data!$2:$2,Weekly!CQ$9))))/CQ$36</f>
      </c>
      <c r="CR52" s="169">
        <f ca="1">(SUM(OFFSET(Data!$A$1,MATCH(($CH52&amp;$CI52),Data!$B:$B,0)-1,MATCH(Weekly!CR$9,Data!$2:$2,0)-1,1,COUNTIF(Data!$2:$2,Weekly!CR$9))))/CR$36</f>
      </c>
      <c r="CS52" s="169">
        <f ca="1">(SUM(OFFSET(Data!$A$1,MATCH(($CH52&amp;$CI52),Data!$B:$B,0)-1,MATCH(Weekly!CS$9,Data!$2:$2,0)-1,1,COUNTIF(Data!$2:$2,Weekly!CS$9))))/CS$36</f>
      </c>
      <c r="CT52" s="169">
        <f ca="1">(SUM(OFFSET(Data!$A$1,MATCH(($CH52&amp;$CI52),Data!$B:$B,0)-1,MATCH(Weekly!CT$9,Data!$2:$2,0)-1,1,COUNTIF(Data!$2:$2,Weekly!CT$9))))/CT$36</f>
      </c>
      <c r="CU52" s="169">
        <f ca="1">(SUM(OFFSET(Data!$A$1,MATCH(($CH52&amp;$CI52),Data!$B:$B,0)-1,MATCH(Weekly!CU$9,Data!$2:$2,0)-1,1,COUNTIF(Data!$2:$2,Weekly!CU$9))))/CU$36</f>
      </c>
      <c r="CW52" s="14">
        <f t="shared" ca="1" si="243"/>
      </c>
      <c r="CX52" s="14">
        <f t="shared" ca="1" si="244"/>
      </c>
      <c r="CY52" s="14">
        <f t="shared" ca="1" si="287"/>
      </c>
      <c r="CZ52" s="14">
        <f t="shared" ca="1" si="288"/>
      </c>
      <c r="DA52" s="14">
        <f t="shared" ca="1" si="289"/>
      </c>
      <c r="DB52" s="58"/>
      <c r="DC52" s="14">
        <f t="shared" ca="1" si="245"/>
      </c>
      <c r="DD52" s="14">
        <f t="shared" ca="1" si="293"/>
      </c>
      <c r="DE52" s="15"/>
    </row>
    <row r="53" spans="1:109" x14ac:dyDescent="0.25">
      <c r="C53" s="5"/>
      <c r="D53" s="107" t="s">
        <v>428</v>
      </c>
      <c r="E53" s="104" t="str">
        <f ca="1">VLOOKUP($D53,'Metric Nature'!$C:$D,2,0)&amp;IF(($F53&lt;(BA53)),"Below",IF(($F53&gt;(AZ53)),"Above","Within"))</f>
      </c>
      <c r="F53" s="69">
        <f t="shared" ref="F53" ca="1" si="378">AT53</f>
      </c>
      <c r="G53" s="69">
        <f t="shared" ref="G53" ca="1" si="379">AS53</f>
      </c>
      <c r="H53" s="98">
        <f t="shared" ref="H53" ca="1" si="380">IFERROR(((F53-G53)/G53),0)</f>
      </c>
      <c r="I53" s="69">
        <f t="shared" ref="I53" ca="1" si="381">BD53</f>
      </c>
      <c r="J53" s="69">
        <f t="shared" ref="J53" ca="1" si="382">IFERROR(((F53-I53)/I53),0)</f>
      </c>
      <c r="K53" s="71">
        <f t="shared" ref="K53" ca="1" si="383">BC53</f>
      </c>
      <c r="L53" s="70"/>
      <c r="M53" s="67" t="str">
        <f ca="1">VLOOKUP($D53,'Metric Nature'!$C:$D,2,0)&amp;IF(($N53&lt;(CA53)),"Below",IF(($N53&gt;(BZ53)),"Above","Within"))</f>
      </c>
      <c r="N53" s="69">
        <f t="shared" ref="N53" ca="1" si="384">BT53</f>
      </c>
      <c r="O53" s="69">
        <f t="shared" ref="O53" ca="1" si="385">BS53</f>
      </c>
      <c r="P53" s="98">
        <f t="shared" ref="P53" ca="1" si="386">IFERROR(((N53-O53)/O53),0)</f>
      </c>
      <c r="Q53" s="69">
        <f t="shared" ref="Q53" ca="1" si="387">CD53</f>
      </c>
      <c r="R53" s="71">
        <f t="shared" ref="R53" ca="1" si="388">IFERROR(((N53-Q53)/Q53),0)</f>
      </c>
      <c r="S53" s="71">
        <f t="shared" ref="S53" ca="1" si="389">CC53/S$36</f>
      </c>
      <c r="T53" s="70"/>
      <c r="U53" s="67" t="str">
        <f ca="1">VLOOKUP($D53,'Metric Nature'!$C:$D,2,0)&amp;IF(($V53&lt;(DA53)),"Below",IF(($V53&gt;(CZ53)),"Above","Within"))</f>
      </c>
      <c r="V53" s="69">
        <f t="shared" ref="V53" ca="1" si="390">CT53</f>
      </c>
      <c r="W53" s="69">
        <f t="shared" ref="W53" ca="1" si="391">CS53</f>
      </c>
      <c r="X53" s="93">
        <f t="shared" ref="X53" ca="1" si="392">IFERROR(((V53-W53)/W53),0)</f>
      </c>
      <c r="Y53" s="69">
        <f t="shared" ref="Y53" ca="1" si="393">DD53</f>
      </c>
      <c r="Z53" s="93">
        <f t="shared" ref="Z53" ca="1" si="394">IFERROR(((V53-Y53)/Y53),0)</f>
      </c>
      <c r="AA53" s="71">
        <f t="shared" ref="AA53" ca="1" si="395">DC53/AA$36</f>
      </c>
      <c r="AB53" s="70"/>
      <c r="AC53" s="60" t="s">
        <v>429</v>
      </c>
      <c r="AD53" s="3"/>
      <c r="AE53" s="3"/>
      <c r="AF53" s="3"/>
      <c r="AG53" s="3"/>
      <c r="AH53" s="3"/>
      <c r="AI53" s="9" t="s">
        <v>42</v>
      </c>
      <c r="AJ53" s="169">
        <f ca="1">(SUM(OFFSET(Data!$A$1,MATCH(($AI53),Data!$C:$C,0)-1,MATCH(Weekly!AJ$9,Data!$2:$2,0)-1,2,COUNTIF(Data!$2:$2,Weekly!AJ$9))))/AJ$36</f>
      </c>
      <c r="AK53" s="169">
        <f ca="1">(SUM(OFFSET(Data!$A$1,MATCH(($AI53),Data!$C:$C,0)-1,MATCH(Weekly!AK$9,Data!$2:$2,0)-1,2,COUNTIF(Data!$2:$2,Weekly!AK$9))))/AK$36</f>
      </c>
      <c r="AL53" s="169">
        <f ca="1">(SUM(OFFSET(Data!$A$1,MATCH(($AI53),Data!$C:$C,0)-1,MATCH(Weekly!AL$9,Data!$2:$2,0)-1,2,COUNTIF(Data!$2:$2,Weekly!AL$9))))/AL$36</f>
      </c>
      <c r="AM53" s="169">
        <f ca="1">(SUM(OFFSET(Data!$A$1,MATCH(($AI53),Data!$C:$C,0)-1,MATCH(Weekly!AM$9,Data!$2:$2,0)-1,2,COUNTIF(Data!$2:$2,Weekly!AM$9))))/AM$36</f>
      </c>
      <c r="AN53" s="169">
        <f ca="1">(SUM(OFFSET(Data!$A$1,MATCH(($AI53),Data!$C:$C,0)-1,MATCH(Weekly!AN$9,Data!$2:$2,0)-1,2,COUNTIF(Data!$2:$2,Weekly!AN$9))))/AN$36</f>
      </c>
      <c r="AO53" s="169">
        <f ca="1">(SUM(OFFSET(Data!$A$1,MATCH(($AI53),Data!$C:$C,0)-1,MATCH(Weekly!AO$9,Data!$2:$2,0)-1,2,COUNTIF(Data!$2:$2,Weekly!AO$9))))/AO$36</f>
      </c>
      <c r="AP53" s="169">
        <f ca="1">(SUM(OFFSET(Data!$A$1,MATCH(($AI53),Data!$C:$C,0)-1,MATCH(Weekly!AP$9,Data!$2:$2,0)-1,2,COUNTIF(Data!$2:$2,Weekly!AP$9))))/AP$36</f>
      </c>
      <c r="AQ53" s="169">
        <f ca="1">(SUM(OFFSET(Data!$A$1,MATCH(($AI53),Data!$C:$C,0)-1,MATCH(Weekly!AQ$9,Data!$2:$2,0)-1,2,COUNTIF(Data!$2:$2,Weekly!AQ$9))))/AQ$36</f>
      </c>
      <c r="AR53" s="169">
        <f ca="1">(SUM(OFFSET(Data!$A$1,MATCH(($AI53),Data!$C:$C,0)-1,MATCH(Weekly!AR$9,Data!$2:$2,0)-1,2,COUNTIF(Data!$2:$2,Weekly!AR$9))))/AR$36</f>
      </c>
      <c r="AS53" s="169">
        <f ca="1">(SUM(OFFSET(Data!$A$1,MATCH(($AI53),Data!$C:$C,0)-1,MATCH(Weekly!AS$9,Data!$2:$2,0)-1,2,COUNTIF(Data!$2:$2,Weekly!AS$9))))/AS$36</f>
      </c>
      <c r="AT53" s="169">
        <f ca="1">(SUM(OFFSET(Data!$A$1,MATCH(($AI53),Data!$C:$C,0)-1,MATCH(Weekly!AT$9,Data!$2:$2,0)-1,2,COUNTIF(Data!$2:$2,Weekly!AT$9))))/AT$36</f>
      </c>
      <c r="AU53" s="169">
        <f ca="1">(SUM(OFFSET(Data!$A$1,MATCH(($AI53),Data!$C:$C,0)-1,MATCH(Weekly!AU$9,Data!$2:$2,0)-1,2,COUNTIF(Data!$2:$2,Weekly!AU$9))))/AU$36</f>
      </c>
      <c r="AV53" s="18"/>
      <c r="AW53" s="14">
        <f t="shared" ca="1" si="236"/>
      </c>
      <c r="AX53" s="14">
        <f t="shared" ca="1" si="237"/>
      </c>
      <c r="AY53" s="14">
        <f t="shared" ref="AY53" ca="1" si="396">AX53-AW53</f>
      </c>
      <c r="AZ53" s="14">
        <f t="shared" ref="AZ53" ca="1" si="397">AX53+(0.75*AY53)</f>
      </c>
      <c r="BA53" s="14">
        <f t="shared" ref="BA53" ca="1" si="398">AW53-(0.75*AY53)</f>
      </c>
      <c r="BB53" s="18"/>
      <c r="BC53" s="14">
        <f t="shared" ref="BC53" ca="1" si="399">_xlfn.STDEV.P(AJ53:AU53)</f>
      </c>
      <c r="BD53" s="14">
        <f t="shared" ref="BD53" ca="1" si="400">SUMPRODUCT(AP53:AS53,AP$36:AS$36)/SUM(AP$36:AS$36)</f>
      </c>
      <c r="BE53" s="122"/>
      <c r="BF53" s="122"/>
      <c r="BG53" s="16"/>
      <c r="BH53" s="9" t="s">
        <v>42</v>
      </c>
      <c r="BI53" s="9" t="s">
        <v>3</v>
      </c>
      <c r="BJ53" s="169">
        <f ca="1">(SUM(OFFSET(Data!$A$1,MATCH(($BH53&amp;$BI53),Data!$B:$B,0)-1,MATCH(Weekly!BJ$9,Data!$2:$2,0)-1,1,COUNTIF(Data!$2:$2,Weekly!BJ$9))))/BJ$36</f>
      </c>
      <c r="BK53" s="169">
        <f ca="1">(SUM(OFFSET(Data!$A$1,MATCH(($BH53&amp;$BI53),Data!$B:$B,0)-1,MATCH(Weekly!BK$9,Data!$2:$2,0)-1,1,COUNTIF(Data!$2:$2,Weekly!BK$9))))/BK$36</f>
      </c>
      <c r="BL53" s="169">
        <f ca="1">(SUM(OFFSET(Data!$A$1,MATCH(($BH53&amp;$BI53),Data!$B:$B,0)-1,MATCH(Weekly!BL$9,Data!$2:$2,0)-1,1,COUNTIF(Data!$2:$2,Weekly!BL$9))))/BL$36</f>
      </c>
      <c r="BM53" s="169">
        <f ca="1">(SUM(OFFSET(Data!$A$1,MATCH(($BH53&amp;$BI53),Data!$B:$B,0)-1,MATCH(Weekly!BM$9,Data!$2:$2,0)-1,1,COUNTIF(Data!$2:$2,Weekly!BM$9))))/BM$36</f>
      </c>
      <c r="BN53" s="169">
        <f ca="1">(SUM(OFFSET(Data!$A$1,MATCH(($BH53&amp;$BI53),Data!$B:$B,0)-1,MATCH(Weekly!BN$9,Data!$2:$2,0)-1,1,COUNTIF(Data!$2:$2,Weekly!BN$9))))/BN$36</f>
      </c>
      <c r="BO53" s="169">
        <f ca="1">(SUM(OFFSET(Data!$A$1,MATCH(($BH53&amp;$BI53),Data!$B:$B,0)-1,MATCH(Weekly!BO$9,Data!$2:$2,0)-1,1,COUNTIF(Data!$2:$2,Weekly!BO$9))))/BO$36</f>
      </c>
      <c r="BP53" s="169">
        <f ca="1">(SUM(OFFSET(Data!$A$1,MATCH(($BH53&amp;$BI53),Data!$B:$B,0)-1,MATCH(Weekly!BP$9,Data!$2:$2,0)-1,1,COUNTIF(Data!$2:$2,Weekly!BP$9))))/BP$36</f>
      </c>
      <c r="BQ53" s="169">
        <f ca="1">(SUM(OFFSET(Data!$A$1,MATCH(($BH53&amp;$BI53),Data!$B:$B,0)-1,MATCH(Weekly!BQ$9,Data!$2:$2,0)-1,1,COUNTIF(Data!$2:$2,Weekly!BQ$9))))/BQ$36</f>
      </c>
      <c r="BR53" s="169">
        <f ca="1">(SUM(OFFSET(Data!$A$1,MATCH(($BH53&amp;$BI53),Data!$B:$B,0)-1,MATCH(Weekly!BR$9,Data!$2:$2,0)-1,1,COUNTIF(Data!$2:$2,Weekly!BR$9))))/BR$36</f>
      </c>
      <c r="BS53" s="169">
        <f ca="1">(SUM(OFFSET(Data!$A$1,MATCH(($BH53&amp;$BI53),Data!$B:$B,0)-1,MATCH(Weekly!BS$9,Data!$2:$2,0)-1,1,COUNTIF(Data!$2:$2,Weekly!BS$9))))/BS$36</f>
      </c>
      <c r="BT53" s="169">
        <f ca="1">(SUM(OFFSET(Data!$A$1,MATCH(($BH53&amp;$BI53),Data!$B:$B,0)-1,MATCH(Weekly!BT$9,Data!$2:$2,0)-1,1,COUNTIF(Data!$2:$2,Weekly!BT$9))))/BT$36</f>
      </c>
      <c r="BU53" s="169">
        <f ca="1">(SUM(OFFSET(Data!$A$1,MATCH(($BH53&amp;$BI53),Data!$B:$B,0)-1,MATCH(Weekly!BU$9,Data!$2:$2,0)-1,1,COUNTIF(Data!$2:$2,Weekly!BU$9))))/BU$36</f>
      </c>
      <c r="BV53" s="17"/>
      <c r="BW53" s="14">
        <f t="shared" ca="1" si="239"/>
      </c>
      <c r="BX53" s="14">
        <f t="shared" ca="1" si="240"/>
      </c>
      <c r="BY53" s="14">
        <f t="shared" ref="BY53" ca="1" si="401">BX53-BW53</f>
      </c>
      <c r="BZ53" s="14">
        <f t="shared" ref="BZ53" ca="1" si="402">BX53+(0.75*BY53)</f>
      </c>
      <c r="CA53" s="14">
        <f t="shared" ref="CA53" ca="1" si="403">BW53-(0.75*BY53)</f>
      </c>
      <c r="CB53" s="55"/>
      <c r="CC53" s="14">
        <f t="shared" ref="CC53" ca="1" si="404">_xlfn.STDEV.P(BJ53:BU53)</f>
      </c>
      <c r="CD53" s="14">
        <f t="shared" ref="CD53" ca="1" si="405">SUMPRODUCT(BP53:BS53,BP$36:BS$36)/SUM(BP$36:BS$36)</f>
      </c>
      <c r="CE53" s="122"/>
      <c r="CF53" s="122"/>
      <c r="CG53" s="16"/>
      <c r="CH53" s="9" t="s">
        <v>42</v>
      </c>
      <c r="CI53" s="9" t="s">
        <v>4</v>
      </c>
      <c r="CJ53" s="169">
        <f ca="1">(SUM(OFFSET(Data!$A$1,MATCH(($CH53&amp;$CI53),Data!$B:$B,0)-1,MATCH(Weekly!CJ$9,Data!$2:$2,0)-1,1,COUNTIF(Data!$2:$2,Weekly!CJ$9))))/CJ$36</f>
      </c>
      <c r="CK53" s="169">
        <f ca="1">(SUM(OFFSET(Data!$A$1,MATCH(($CH53&amp;$CI53),Data!$B:$B,0)-1,MATCH(Weekly!CK$9,Data!$2:$2,0)-1,1,COUNTIF(Data!$2:$2,Weekly!CK$9))))/CK$36</f>
      </c>
      <c r="CL53" s="169">
        <f ca="1">(SUM(OFFSET(Data!$A$1,MATCH(($CH53&amp;$CI53),Data!$B:$B,0)-1,MATCH(Weekly!CL$9,Data!$2:$2,0)-1,1,COUNTIF(Data!$2:$2,Weekly!CL$9))))/CL$36</f>
      </c>
      <c r="CM53" s="169">
        <f ca="1">(SUM(OFFSET(Data!$A$1,MATCH(($CH53&amp;$CI53),Data!$B:$B,0)-1,MATCH(Weekly!CM$9,Data!$2:$2,0)-1,1,COUNTIF(Data!$2:$2,Weekly!CM$9))))/CM$36</f>
      </c>
      <c r="CN53" s="169">
        <f ca="1">(SUM(OFFSET(Data!$A$1,MATCH(($CH53&amp;$CI53),Data!$B:$B,0)-1,MATCH(Weekly!CN$9,Data!$2:$2,0)-1,1,COUNTIF(Data!$2:$2,Weekly!CN$9))))/CN$36</f>
      </c>
      <c r="CO53" s="169">
        <f ca="1">(SUM(OFFSET(Data!$A$1,MATCH(($CH53&amp;$CI53),Data!$B:$B,0)-1,MATCH(Weekly!CO$9,Data!$2:$2,0)-1,1,COUNTIF(Data!$2:$2,Weekly!CO$9))))/CO$36</f>
      </c>
      <c r="CP53" s="169">
        <f ca="1">(SUM(OFFSET(Data!$A$1,MATCH(($CH53&amp;$CI53),Data!$B:$B,0)-1,MATCH(Weekly!CP$9,Data!$2:$2,0)-1,1,COUNTIF(Data!$2:$2,Weekly!CP$9))))/CP$36</f>
      </c>
      <c r="CQ53" s="169">
        <f ca="1">(SUM(OFFSET(Data!$A$1,MATCH(($CH53&amp;$CI53),Data!$B:$B,0)-1,MATCH(Weekly!CQ$9,Data!$2:$2,0)-1,1,COUNTIF(Data!$2:$2,Weekly!CQ$9))))/CQ$36</f>
      </c>
      <c r="CR53" s="169">
        <f ca="1">(SUM(OFFSET(Data!$A$1,MATCH(($CH53&amp;$CI53),Data!$B:$B,0)-1,MATCH(Weekly!CR$9,Data!$2:$2,0)-1,1,COUNTIF(Data!$2:$2,Weekly!CR$9))))/CR$36</f>
      </c>
      <c r="CS53" s="169">
        <f ca="1">(SUM(OFFSET(Data!$A$1,MATCH(($CH53&amp;$CI53),Data!$B:$B,0)-1,MATCH(Weekly!CS$9,Data!$2:$2,0)-1,1,COUNTIF(Data!$2:$2,Weekly!CS$9))))/CS$36</f>
      </c>
      <c r="CT53" s="169">
        <f ca="1">(SUM(OFFSET(Data!$A$1,MATCH(($CH53&amp;$CI53),Data!$B:$B,0)-1,MATCH(Weekly!CT$9,Data!$2:$2,0)-1,1,COUNTIF(Data!$2:$2,Weekly!CT$9))))/CT$36</f>
      </c>
      <c r="CU53" s="169">
        <f ca="1">(SUM(OFFSET(Data!$A$1,MATCH(($CH53&amp;$CI53),Data!$B:$B,0)-1,MATCH(Weekly!CU$9,Data!$2:$2,0)-1,1,COUNTIF(Data!$2:$2,Weekly!CU$9))))/CU$36</f>
      </c>
      <c r="CW53" s="14">
        <f t="shared" ca="1" si="243"/>
      </c>
      <c r="CX53" s="14">
        <f t="shared" ca="1" si="244"/>
      </c>
      <c r="CY53" s="14">
        <f t="shared" ref="CY53" ca="1" si="406">CX53-CW53</f>
      </c>
      <c r="CZ53" s="14">
        <f t="shared" ref="CZ53" ca="1" si="407">CX53+(0.75*CY53)</f>
      </c>
      <c r="DA53" s="14">
        <f t="shared" ref="DA53" ca="1" si="408">CW53-(0.75*CY53)</f>
      </c>
      <c r="DB53" s="58"/>
      <c r="DC53" s="14">
        <f t="shared" ref="DC53" ca="1" si="409">_xlfn.STDEV.P(CJ53:CU53)</f>
      </c>
      <c r="DD53" s="14">
        <f t="shared" ref="DD53" ca="1" si="410">SUMPRODUCT(CP53:CS53,CP$36:CS$36)/SUM(CP$36:CS$36)</f>
      </c>
    </row>
    <row r="54" spans="1:109" x14ac:dyDescent="0.25">
      <c r="C54" s="5"/>
      <c r="D54" s="107" t="s">
        <v>433</v>
      </c>
      <c r="E54" s="104" t="str">
        <f ca="1">VLOOKUP($D54,'Metric Nature'!$C:$D,2,0)&amp;IF(($F54&lt;(BA54)),"Below",IF(($F54&gt;(AZ54)),"Above","Within"))</f>
      </c>
      <c r="F54" s="69">
        <f t="shared" ca="1" si="211"/>
      </c>
      <c r="G54" s="69">
        <f t="shared" ca="1" si="212"/>
      </c>
      <c r="H54" s="98">
        <f t="shared" ca="1" si="273"/>
      </c>
      <c r="I54" s="69">
        <f t="shared" ca="1" si="274"/>
      </c>
      <c r="J54" s="69">
        <f t="shared" ca="1" si="275"/>
      </c>
      <c r="K54" s="71">
        <f t="shared" ca="1" si="213"/>
      </c>
      <c r="L54" s="70"/>
      <c r="M54" s="67" t="str">
        <f ca="1">VLOOKUP($D54,'Metric Nature'!$C:$D,2,0)&amp;IF(($N54&lt;(CA54)),"Below",IF(($N54&gt;(BZ54)),"Above","Within"))</f>
      </c>
      <c r="N54" s="69">
        <f t="shared" ca="1" si="214"/>
      </c>
      <c r="O54" s="69">
        <f t="shared" ca="1" si="215"/>
      </c>
      <c r="P54" s="98">
        <f t="shared" ca="1" si="276"/>
      </c>
      <c r="Q54" s="69">
        <f t="shared" ca="1" si="277"/>
      </c>
      <c r="R54" s="71">
        <f t="shared" ca="1" si="278"/>
      </c>
      <c r="S54" s="71">
        <f t="shared" ca="1" si="231"/>
      </c>
      <c r="T54" s="70"/>
      <c r="U54" s="67" t="str">
        <f ca="1">VLOOKUP($D54,'Metric Nature'!$C:$D,2,0)&amp;IF(($V54&lt;(DA54)),"Below",IF(($V54&gt;(CZ54)),"Above","Within"))</f>
      </c>
      <c r="V54" s="69">
        <f t="shared" ca="1" si="216"/>
      </c>
      <c r="W54" s="69">
        <f t="shared" ca="1" si="217"/>
      </c>
      <c r="X54" s="93">
        <f t="shared" ca="1" si="279"/>
      </c>
      <c r="Y54" s="69">
        <f t="shared" ca="1" si="280"/>
      </c>
      <c r="Z54" s="93">
        <f t="shared" ca="1" si="281"/>
      </c>
      <c r="AA54" s="71">
        <f t="shared" ca="1" si="235"/>
      </c>
      <c r="AB54" s="70"/>
      <c r="AC54" s="60" t="s">
        <v>429</v>
      </c>
      <c r="AD54" s="3"/>
      <c r="AE54" s="3"/>
      <c r="AF54" s="3"/>
      <c r="AG54" s="3"/>
      <c r="AH54" s="3"/>
      <c r="AI54" s="9" t="s">
        <v>43</v>
      </c>
      <c r="AJ54" s="169">
        <f ca="1">(SUM(OFFSET(Data!$A$1,MATCH(($AI54),Data!$C:$C,0)-1,MATCH(Weekly!AJ$9,Data!$2:$2,0)-1,2,COUNTIF(Data!$2:$2,Weekly!AJ$9))))/AJ$36</f>
      </c>
      <c r="AK54" s="169">
        <f ca="1">(SUM(OFFSET(Data!$A$1,MATCH(($AI54),Data!$C:$C,0)-1,MATCH(Weekly!AK$9,Data!$2:$2,0)-1,2,COUNTIF(Data!$2:$2,Weekly!AK$9))))/AK$36</f>
      </c>
      <c r="AL54" s="169">
        <f ca="1">(SUM(OFFSET(Data!$A$1,MATCH(($AI54),Data!$C:$C,0)-1,MATCH(Weekly!AL$9,Data!$2:$2,0)-1,2,COUNTIF(Data!$2:$2,Weekly!AL$9))))/AL$36</f>
      </c>
      <c r="AM54" s="169">
        <f ca="1">(SUM(OFFSET(Data!$A$1,MATCH(($AI54),Data!$C:$C,0)-1,MATCH(Weekly!AM$9,Data!$2:$2,0)-1,2,COUNTIF(Data!$2:$2,Weekly!AM$9))))/AM$36</f>
      </c>
      <c r="AN54" s="169">
        <f ca="1">(SUM(OFFSET(Data!$A$1,MATCH(($AI54),Data!$C:$C,0)-1,MATCH(Weekly!AN$9,Data!$2:$2,0)-1,2,COUNTIF(Data!$2:$2,Weekly!AN$9))))/AN$36</f>
      </c>
      <c r="AO54" s="169">
        <f ca="1">(SUM(OFFSET(Data!$A$1,MATCH(($AI54),Data!$C:$C,0)-1,MATCH(Weekly!AO$9,Data!$2:$2,0)-1,2,COUNTIF(Data!$2:$2,Weekly!AO$9))))/AO$36</f>
      </c>
      <c r="AP54" s="169">
        <f ca="1">(SUM(OFFSET(Data!$A$1,MATCH(($AI54),Data!$C:$C,0)-1,MATCH(Weekly!AP$9,Data!$2:$2,0)-1,2,COUNTIF(Data!$2:$2,Weekly!AP$9))))/AP$36</f>
      </c>
      <c r="AQ54" s="169">
        <f ca="1">(SUM(OFFSET(Data!$A$1,MATCH(($AI54),Data!$C:$C,0)-1,MATCH(Weekly!AQ$9,Data!$2:$2,0)-1,2,COUNTIF(Data!$2:$2,Weekly!AQ$9))))/AQ$36</f>
      </c>
      <c r="AR54" s="169">
        <f ca="1">(SUM(OFFSET(Data!$A$1,MATCH(($AI54),Data!$C:$C,0)-1,MATCH(Weekly!AR$9,Data!$2:$2,0)-1,2,COUNTIF(Data!$2:$2,Weekly!AR$9))))/AR$36</f>
      </c>
      <c r="AS54" s="169">
        <f ca="1">(SUM(OFFSET(Data!$A$1,MATCH(($AI54),Data!$C:$C,0)-1,MATCH(Weekly!AS$9,Data!$2:$2,0)-1,2,COUNTIF(Data!$2:$2,Weekly!AS$9))))/AS$36</f>
      </c>
      <c r="AT54" s="169">
        <f ca="1">(SUM(OFFSET(Data!$A$1,MATCH(($AI54),Data!$C:$C,0)-1,MATCH(Weekly!AT$9,Data!$2:$2,0)-1,2,COUNTIF(Data!$2:$2,Weekly!AT$9))))/AT$36</f>
      </c>
      <c r="AU54" s="169">
        <f ca="1">(SUM(OFFSET(Data!$A$1,MATCH(($AI54),Data!$C:$C,0)-1,MATCH(Weekly!AU$9,Data!$2:$2,0)-1,2,COUNTIF(Data!$2:$2,Weekly!AU$9))))/AU$36</f>
      </c>
      <c r="AV54" s="18"/>
      <c r="AW54" s="14">
        <f t="shared" ca="1" si="236"/>
      </c>
      <c r="AX54" s="14">
        <f t="shared" ca="1" si="237"/>
      </c>
      <c r="AY54" s="14">
        <f t="shared" ca="1" si="282"/>
      </c>
      <c r="AZ54" s="14">
        <f t="shared" ca="1" si="283"/>
      </c>
      <c r="BA54" s="14">
        <f t="shared" ca="1" si="284"/>
      </c>
      <c r="BB54" s="18"/>
      <c r="BC54" s="14">
        <f t="shared" ca="1" si="238"/>
      </c>
      <c r="BD54" s="14">
        <f t="shared" ca="1" si="291"/>
      </c>
      <c r="BE54" s="122"/>
      <c r="BF54" s="122"/>
      <c r="BG54" s="16"/>
      <c r="BH54" s="25" t="s">
        <v>43</v>
      </c>
      <c r="BI54" s="9" t="s">
        <v>3</v>
      </c>
      <c r="BJ54" s="169">
        <f ca="1">(SUM(OFFSET(Data!$A$1,MATCH(($BH54&amp;$BI54),Data!$B:$B,0)-1,MATCH(Weekly!BJ$9,Data!$2:$2,0)-1,1,COUNTIF(Data!$2:$2,Weekly!BJ$9))))/BJ$36</f>
      </c>
      <c r="BK54" s="169">
        <f ca="1">(SUM(OFFSET(Data!$A$1,MATCH(($BH54&amp;$BI54),Data!$B:$B,0)-1,MATCH(Weekly!BK$9,Data!$2:$2,0)-1,1,COUNTIF(Data!$2:$2,Weekly!BK$9))))/BK$36</f>
      </c>
      <c r="BL54" s="169">
        <f ca="1">(SUM(OFFSET(Data!$A$1,MATCH(($BH54&amp;$BI54),Data!$B:$B,0)-1,MATCH(Weekly!BL$9,Data!$2:$2,0)-1,1,COUNTIF(Data!$2:$2,Weekly!BL$9))))/BL$36</f>
      </c>
      <c r="BM54" s="169">
        <f ca="1">(SUM(OFFSET(Data!$A$1,MATCH(($BH54&amp;$BI54),Data!$B:$B,0)-1,MATCH(Weekly!BM$9,Data!$2:$2,0)-1,1,COUNTIF(Data!$2:$2,Weekly!BM$9))))/BM$36</f>
      </c>
      <c r="BN54" s="169">
        <f ca="1">(SUM(OFFSET(Data!$A$1,MATCH(($BH54&amp;$BI54),Data!$B:$B,0)-1,MATCH(Weekly!BN$9,Data!$2:$2,0)-1,1,COUNTIF(Data!$2:$2,Weekly!BN$9))))/BN$36</f>
      </c>
      <c r="BO54" s="169">
        <f ca="1">(SUM(OFFSET(Data!$A$1,MATCH(($BH54&amp;$BI54),Data!$B:$B,0)-1,MATCH(Weekly!BO$9,Data!$2:$2,0)-1,1,COUNTIF(Data!$2:$2,Weekly!BO$9))))/BO$36</f>
      </c>
      <c r="BP54" s="169">
        <f ca="1">(SUM(OFFSET(Data!$A$1,MATCH(($BH54&amp;$BI54),Data!$B:$B,0)-1,MATCH(Weekly!BP$9,Data!$2:$2,0)-1,1,COUNTIF(Data!$2:$2,Weekly!BP$9))))/BP$36</f>
      </c>
      <c r="BQ54" s="169">
        <f ca="1">(SUM(OFFSET(Data!$A$1,MATCH(($BH54&amp;$BI54),Data!$B:$B,0)-1,MATCH(Weekly!BQ$9,Data!$2:$2,0)-1,1,COUNTIF(Data!$2:$2,Weekly!BQ$9))))/BQ$36</f>
      </c>
      <c r="BR54" s="169">
        <f ca="1">(SUM(OFFSET(Data!$A$1,MATCH(($BH54&amp;$BI54),Data!$B:$B,0)-1,MATCH(Weekly!BR$9,Data!$2:$2,0)-1,1,COUNTIF(Data!$2:$2,Weekly!BR$9))))/BR$36</f>
      </c>
      <c r="BS54" s="169">
        <f ca="1">(SUM(OFFSET(Data!$A$1,MATCH(($BH54&amp;$BI54),Data!$B:$B,0)-1,MATCH(Weekly!BS$9,Data!$2:$2,0)-1,1,COUNTIF(Data!$2:$2,Weekly!BS$9))))/BS$36</f>
      </c>
      <c r="BT54" s="169">
        <f ca="1">(SUM(OFFSET(Data!$A$1,MATCH(($BH54&amp;$BI54),Data!$B:$B,0)-1,MATCH(Weekly!BT$9,Data!$2:$2,0)-1,1,COUNTIF(Data!$2:$2,Weekly!BT$9))))/BT$36</f>
      </c>
      <c r="BU54" s="169">
        <f ca="1">(SUM(OFFSET(Data!$A$1,MATCH(($BH54&amp;$BI54),Data!$B:$B,0)-1,MATCH(Weekly!BU$9,Data!$2:$2,0)-1,1,COUNTIF(Data!$2:$2,Weekly!BU$9))))/BU$36</f>
      </c>
      <c r="BV54" s="17"/>
      <c r="BW54" s="14">
        <f t="shared" ca="1" si="239"/>
      </c>
      <c r="BX54" s="14">
        <f t="shared" ca="1" si="240"/>
      </c>
      <c r="BY54" s="14">
        <f t="shared" ca="1" si="285"/>
      </c>
      <c r="BZ54" s="14">
        <f t="shared" ca="1" si="286"/>
      </c>
      <c r="CA54" s="14">
        <f t="shared" ca="1" si="290"/>
      </c>
      <c r="CB54" s="55"/>
      <c r="CC54" s="14">
        <f t="shared" ca="1" si="242"/>
      </c>
      <c r="CD54" s="14">
        <f t="shared" ca="1" si="292"/>
      </c>
      <c r="CE54" s="122"/>
      <c r="CF54" s="122"/>
      <c r="CG54" s="16"/>
      <c r="CH54" s="25" t="s">
        <v>43</v>
      </c>
      <c r="CI54" s="9" t="s">
        <v>4</v>
      </c>
      <c r="CJ54" s="169">
        <f ca="1">(SUM(OFFSET(Data!$A$1,MATCH(($CH54&amp;$CI54),Data!$B:$B,0)-1,MATCH(Weekly!CJ$9,Data!$2:$2,0)-1,1,COUNTIF(Data!$2:$2,Weekly!CJ$9))))/CJ$36</f>
      </c>
      <c r="CK54" s="169">
        <f ca="1">(SUM(OFFSET(Data!$A$1,MATCH(($CH54&amp;$CI54),Data!$B:$B,0)-1,MATCH(Weekly!CK$9,Data!$2:$2,0)-1,1,COUNTIF(Data!$2:$2,Weekly!CK$9))))/CK$36</f>
      </c>
      <c r="CL54" s="169">
        <f ca="1">(SUM(OFFSET(Data!$A$1,MATCH(($CH54&amp;$CI54),Data!$B:$B,0)-1,MATCH(Weekly!CL$9,Data!$2:$2,0)-1,1,COUNTIF(Data!$2:$2,Weekly!CL$9))))/CL$36</f>
      </c>
      <c r="CM54" s="169">
        <f ca="1">(SUM(OFFSET(Data!$A$1,MATCH(($CH54&amp;$CI54),Data!$B:$B,0)-1,MATCH(Weekly!CM$9,Data!$2:$2,0)-1,1,COUNTIF(Data!$2:$2,Weekly!CM$9))))/CM$36</f>
      </c>
      <c r="CN54" s="169">
        <f ca="1">(SUM(OFFSET(Data!$A$1,MATCH(($CH54&amp;$CI54),Data!$B:$B,0)-1,MATCH(Weekly!CN$9,Data!$2:$2,0)-1,1,COUNTIF(Data!$2:$2,Weekly!CN$9))))/CN$36</f>
      </c>
      <c r="CO54" s="169">
        <f ca="1">(SUM(OFFSET(Data!$A$1,MATCH(($CH54&amp;$CI54),Data!$B:$B,0)-1,MATCH(Weekly!CO$9,Data!$2:$2,0)-1,1,COUNTIF(Data!$2:$2,Weekly!CO$9))))/CO$36</f>
      </c>
      <c r="CP54" s="169">
        <f ca="1">(SUM(OFFSET(Data!$A$1,MATCH(($CH54&amp;$CI54),Data!$B:$B,0)-1,MATCH(Weekly!CP$9,Data!$2:$2,0)-1,1,COUNTIF(Data!$2:$2,Weekly!CP$9))))/CP$36</f>
      </c>
      <c r="CQ54" s="169">
        <f ca="1">(SUM(OFFSET(Data!$A$1,MATCH(($CH54&amp;$CI54),Data!$B:$B,0)-1,MATCH(Weekly!CQ$9,Data!$2:$2,0)-1,1,COUNTIF(Data!$2:$2,Weekly!CQ$9))))/CQ$36</f>
      </c>
      <c r="CR54" s="169">
        <f ca="1">(SUM(OFFSET(Data!$A$1,MATCH(($CH54&amp;$CI54),Data!$B:$B,0)-1,MATCH(Weekly!CR$9,Data!$2:$2,0)-1,1,COUNTIF(Data!$2:$2,Weekly!CR$9))))/CR$36</f>
      </c>
      <c r="CS54" s="169">
        <f ca="1">(SUM(OFFSET(Data!$A$1,MATCH(($CH54&amp;$CI54),Data!$B:$B,0)-1,MATCH(Weekly!CS$9,Data!$2:$2,0)-1,1,COUNTIF(Data!$2:$2,Weekly!CS$9))))/CS$36</f>
      </c>
      <c r="CT54" s="169">
        <f ca="1">(SUM(OFFSET(Data!$A$1,MATCH(($CH54&amp;$CI54),Data!$B:$B,0)-1,MATCH(Weekly!CT$9,Data!$2:$2,0)-1,1,COUNTIF(Data!$2:$2,Weekly!CT$9))))/CT$36</f>
      </c>
      <c r="CU54" s="169">
        <f ca="1">(SUM(OFFSET(Data!$A$1,MATCH(($CH54&amp;$CI54),Data!$B:$B,0)-1,MATCH(Weekly!CU$9,Data!$2:$2,0)-1,1,COUNTIF(Data!$2:$2,Weekly!CU$9))))/CU$36</f>
      </c>
      <c r="CW54" s="14">
        <f t="shared" ca="1" si="243"/>
      </c>
      <c r="CX54" s="14">
        <f t="shared" ca="1" si="244"/>
      </c>
      <c r="CY54" s="14">
        <f t="shared" ca="1" si="287"/>
      </c>
      <c r="CZ54" s="14">
        <f t="shared" ca="1" si="288"/>
      </c>
      <c r="DA54" s="14">
        <f t="shared" ca="1" si="289"/>
      </c>
      <c r="DB54" s="58"/>
      <c r="DC54" s="14">
        <f t="shared" ca="1" si="245"/>
      </c>
      <c r="DD54" s="14">
        <f t="shared" ca="1" si="293"/>
      </c>
    </row>
    <row r="55" spans="1:109" x14ac:dyDescent="0.25">
      <c r="A55" t="e">
        <f>VLOOKUP(D56,#REF!,2,0)</f>
      </c>
      <c r="D55" s="83" t="s">
        <v>437</v>
      </c>
      <c r="E55" s="81"/>
      <c r="F55" s="79"/>
      <c r="G55" s="79"/>
      <c r="H55" s="80"/>
      <c r="I55" s="79"/>
      <c r="J55" s="80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7"/>
      <c r="AC55" s="60"/>
      <c r="AD55" s="1"/>
      <c r="AE55" s="1"/>
      <c r="AF55" s="1"/>
      <c r="AG55" s="1"/>
      <c r="AH55" s="1"/>
      <c r="AI55" s="49"/>
      <c r="AJ55" s="174"/>
      <c r="AK55" s="124"/>
      <c r="AL55" s="49"/>
      <c r="AM55" s="49"/>
      <c r="AN55" s="49"/>
      <c r="AO55" s="174"/>
      <c r="AP55" s="49"/>
      <c r="AQ55" s="49"/>
      <c r="AR55" s="49"/>
      <c r="AS55" s="49"/>
      <c r="AT55" s="174"/>
      <c r="AU55" s="175"/>
      <c r="AW55" s="49"/>
      <c r="AX55" s="49"/>
      <c r="AY55" s="49"/>
      <c r="AZ55" s="49"/>
      <c r="BA55" s="49"/>
      <c r="BC55" s="49"/>
      <c r="BD55" s="50"/>
      <c r="BE55" s="17"/>
      <c r="BF55" s="17"/>
      <c r="BH55" s="124"/>
      <c r="BI55" s="124"/>
      <c r="BJ55" s="174"/>
      <c r="BK55" s="124"/>
      <c r="BL55" s="49"/>
      <c r="BM55" s="49"/>
      <c r="BN55" s="49"/>
      <c r="BO55" s="174"/>
      <c r="BP55" s="49"/>
      <c r="BQ55" s="49"/>
      <c r="BR55" s="49"/>
      <c r="BS55" s="49"/>
      <c r="BT55" s="174"/>
      <c r="BU55" s="175"/>
      <c r="BW55" s="49"/>
      <c r="BX55" s="49"/>
      <c r="BY55" s="49"/>
      <c r="BZ55" s="49"/>
      <c r="CA55" s="49"/>
      <c r="CC55" s="49"/>
      <c r="CD55" s="50"/>
      <c r="CE55" s="17"/>
      <c r="CF55" s="17"/>
      <c r="CH55" s="124"/>
      <c r="CI55" s="124"/>
      <c r="CJ55" s="174"/>
      <c r="CK55" s="124"/>
      <c r="CL55" s="49"/>
      <c r="CM55" s="49"/>
      <c r="CN55" s="49"/>
      <c r="CO55" s="174"/>
      <c r="CP55" s="49"/>
      <c r="CQ55" s="49"/>
      <c r="CR55" s="49"/>
      <c r="CS55" s="49"/>
      <c r="CT55" s="174"/>
      <c r="CU55" s="175"/>
      <c r="CW55" s="49"/>
      <c r="CX55" s="49"/>
      <c r="CY55" s="49"/>
      <c r="CZ55" s="49"/>
      <c r="DA55" s="49"/>
      <c r="DC55" s="51"/>
      <c r="DD55" s="50"/>
      <c r="DE55" s="15"/>
    </row>
    <row r="56" spans="1:109" x14ac:dyDescent="0.25">
      <c r="C56" s="5"/>
      <c r="D56" s="106" t="s">
        <v>438</v>
      </c>
      <c r="E56" s="67" t="str">
        <f ca="1">VLOOKUP($D56,'Metric Nature'!$C:$D,2,0)&amp;IF(($F56&lt;(BA56)),"Below",IF(($F56&gt;(AZ56)),"Above","Within"))</f>
      </c>
      <c r="F56" s="68">
        <f t="shared" ref="F56:F70" ca="1" si="411">AT56</f>
      </c>
      <c r="G56" s="68">
        <f t="shared" ref="G56:G70" ca="1" si="412">AS56</f>
      </c>
      <c r="H56" s="98">
        <f ca="1">IFERROR(((F56-G56)/G56),0)</f>
      </c>
      <c r="I56" s="68">
        <f ca="1">BD56</f>
      </c>
      <c r="J56" s="69">
        <f ca="1">IFERROR(((F56-I56)/I56),0)</f>
      </c>
      <c r="K56" s="68">
        <f t="shared" ref="K56:K70" ca="1" si="413">BC56</f>
      </c>
      <c r="L56" s="70"/>
      <c r="M56" s="67" t="str">
        <f ca="1">VLOOKUP($D56,'Metric Nature'!$C:$D,2,0)&amp;IF(($N56&lt;(CA56)),"Below",IF(($N56&gt;(BZ56)),"Above","Within"))</f>
      </c>
      <c r="N56" s="68">
        <f t="shared" ref="N56:N70" ca="1" si="414">BT56</f>
      </c>
      <c r="O56" s="68">
        <f t="shared" ref="O56:O70" ca="1" si="415">BS56</f>
      </c>
      <c r="P56" s="69">
        <f ca="1">IFERROR(((N56-O56)/O56),0)</f>
      </c>
      <c r="Q56" s="68">
        <f ca="1">CD56</f>
      </c>
      <c r="R56" s="69">
        <f ca="1">IFERROR(((N56-Q56)/Q56),0)</f>
      </c>
      <c r="S56" s="68">
        <f t="shared" ref="S56:S70" ca="1" si="416">CC56</f>
      </c>
      <c r="T56" s="70"/>
      <c r="U56" s="67" t="str">
        <f ca="1">VLOOKUP($D56,'Metric Nature'!$C:$D,2,0)&amp;IF(($V56&lt;(DA56)),"Below",IF(($V56&gt;(CZ56)),"Above","Within"))</f>
      </c>
      <c r="V56" s="68">
        <f t="shared" ref="V56:V70" ca="1" si="417">CT56</f>
      </c>
      <c r="W56" s="68">
        <f t="shared" ref="W56:W70" ca="1" si="418">CS56</f>
      </c>
      <c r="X56" s="69">
        <f ca="1">IFERROR(((V56-W56)/W56),0)</f>
      </c>
      <c r="Y56" s="68">
        <f ca="1">DD56</f>
      </c>
      <c r="Z56" s="69">
        <f ca="1">IFERROR(((V56-Y56)/Y56),0)</f>
      </c>
      <c r="AA56" s="68">
        <f t="shared" ref="AA56:AA70" ca="1" si="419">DC56</f>
      </c>
      <c r="AB56" s="70"/>
      <c r="AC56" s="60" t="s">
        <v>439</v>
      </c>
      <c r="AD56" s="61"/>
      <c r="AE56" s="61"/>
      <c r="AI56" s="9" t="s">
        <v>44</v>
      </c>
      <c r="AJ56" s="164">
        <f ca="1">SUM(OFFSET(Data!$A$1,MATCH(($AI56),Data!$C:$C,0)-1,MATCH(Weekly!AJ$9,Data!$2:$2,0)-1,2,COUNTIF(Data!$2:$2,Weekly!AJ$9)))</f>
      </c>
      <c r="AK56" s="164">
        <f ca="1">SUM(OFFSET(Data!$A$1,MATCH(($AI56),Data!$C:$C,0)-1,MATCH(Weekly!AK$9,Data!$2:$2,0)-1,2,COUNTIF(Data!$2:$2,Weekly!AK$9)))</f>
      </c>
      <c r="AL56" s="164">
        <f ca="1">SUM(OFFSET(Data!$A$1,MATCH(($AI56),Data!$C:$C,0)-1,MATCH(Weekly!AL$9,Data!$2:$2,0)-1,2,COUNTIF(Data!$2:$2,Weekly!AL$9)))</f>
      </c>
      <c r="AM56" s="164">
        <f ca="1">SUM(OFFSET(Data!$A$1,MATCH(($AI56),Data!$C:$C,0)-1,MATCH(Weekly!AM$9,Data!$2:$2,0)-1,2,COUNTIF(Data!$2:$2,Weekly!AM$9)))</f>
      </c>
      <c r="AN56" s="164">
        <f ca="1">SUM(OFFSET(Data!$A$1,MATCH(($AI56),Data!$C:$C,0)-1,MATCH(Weekly!AN$9,Data!$2:$2,0)-1,2,COUNTIF(Data!$2:$2,Weekly!AN$9)))</f>
      </c>
      <c r="AO56" s="164">
        <f ca="1">SUM(OFFSET(Data!$A$1,MATCH(($AI56),Data!$C:$C,0)-1,MATCH(Weekly!AO$9,Data!$2:$2,0)-1,2,COUNTIF(Data!$2:$2,Weekly!AO$9)))</f>
      </c>
      <c r="AP56" s="164">
        <f ca="1">SUM(OFFSET(Data!$A$1,MATCH(($AI56),Data!$C:$C,0)-1,MATCH(Weekly!AP$9,Data!$2:$2,0)-1,2,COUNTIF(Data!$2:$2,Weekly!AP$9)))</f>
      </c>
      <c r="AQ56" s="164">
        <f ca="1">SUM(OFFSET(Data!$A$1,MATCH(($AI56),Data!$C:$C,0)-1,MATCH(Weekly!AQ$9,Data!$2:$2,0)-1,2,COUNTIF(Data!$2:$2,Weekly!AQ$9)))</f>
      </c>
      <c r="AR56" s="164">
        <f ca="1">SUM(OFFSET(Data!$A$1,MATCH(($AI56),Data!$C:$C,0)-1,MATCH(Weekly!AR$9,Data!$2:$2,0)-1,2,COUNTIF(Data!$2:$2,Weekly!AR$9)))</f>
      </c>
      <c r="AS56" s="164">
        <f ca="1">SUM(OFFSET(Data!$A$1,MATCH(($AI56),Data!$C:$C,0)-1,MATCH(Weekly!AS$9,Data!$2:$2,0)-1,2,COUNTIF(Data!$2:$2,Weekly!AS$9)))</f>
      </c>
      <c r="AT56" s="164">
        <f ca="1">SUM(OFFSET(Data!$A$1,MATCH(($AI56),Data!$C:$C,0)-1,MATCH(Weekly!AT$9,Data!$2:$2,0)-1,2,COUNTIF(Data!$2:$2,Weekly!AT$9)))</f>
      </c>
      <c r="AU56" s="164">
        <f ca="1">SUM(OFFSET(Data!$A$1,MATCH(($AI56),Data!$C:$C,0)-1,MATCH(Weekly!AU$9,Data!$2:$2,0)-1,2,COUNTIF(Data!$2:$2,Weekly!AU$9)))</f>
      </c>
      <c r="AV56" s="18"/>
      <c r="AW56" s="10">
        <f ca="1">_xlfn.QUARTILE.INC($AJ56:$AT56,1)</f>
      </c>
      <c r="AX56" s="10">
        <f ca="1">_xlfn.QUARTILE.INC($AJ56:$AT56,3)</f>
      </c>
      <c r="AY56" s="10">
        <f t="shared" ref="AY56:AY57" ca="1" si="420">AX56-AW56</f>
      </c>
      <c r="AZ56" s="10">
        <f t="shared" ref="AZ56" ca="1" si="421">AX56+(0.75*AY56)</f>
      </c>
      <c r="BA56" s="10">
        <f t="shared" ref="BA56" ca="1" si="422">AW56-(0.75*AY56)</f>
      </c>
      <c r="BB56" s="18"/>
      <c r="BC56" s="11">
        <f ca="1">_xlfn.STDEV.P(AJ56:AU56)</f>
      </c>
      <c r="BD56" s="11">
        <f ca="1">AVERAGE(AP56:AS56)</f>
      </c>
      <c r="BE56" s="171"/>
      <c r="BF56" s="171"/>
      <c r="BG56" s="16"/>
      <c r="BH56" s="9" t="s">
        <v>44</v>
      </c>
      <c r="BI56" s="9" t="s">
        <v>3</v>
      </c>
      <c r="BJ56" s="164">
        <f ca="1">SUM(OFFSET(Data!$A$1,MATCH(($BH56&amp;$BI56),Data!$B:$B,0)-1,MATCH(Weekly!BJ$9,Data!$2:$2,0)-1,1,COUNTIF(Data!$2:$2,Weekly!BJ$9)))</f>
      </c>
      <c r="BK56" s="164">
        <f ca="1">SUM(OFFSET(Data!$A$1,MATCH(($BH56&amp;$BI56),Data!$B:$B,0)-1,MATCH(Weekly!BK$9,Data!$2:$2,0)-1,1,COUNTIF(Data!$2:$2,Weekly!BK$9)))</f>
      </c>
      <c r="BL56" s="164">
        <f ca="1">SUM(OFFSET(Data!$A$1,MATCH(($BH56&amp;$BI56),Data!$B:$B,0)-1,MATCH(Weekly!BL$9,Data!$2:$2,0)-1,1,COUNTIF(Data!$2:$2,Weekly!BL$9)))</f>
      </c>
      <c r="BM56" s="164">
        <f ca="1">SUM(OFFSET(Data!$A$1,MATCH(($BH56&amp;$BI56),Data!$B:$B,0)-1,MATCH(Weekly!BM$9,Data!$2:$2,0)-1,1,COUNTIF(Data!$2:$2,Weekly!BM$9)))</f>
      </c>
      <c r="BN56" s="164">
        <f ca="1">SUM(OFFSET(Data!$A$1,MATCH(($BH56&amp;$BI56),Data!$B:$B,0)-1,MATCH(Weekly!BN$9,Data!$2:$2,0)-1,1,COUNTIF(Data!$2:$2,Weekly!BN$9)))</f>
      </c>
      <c r="BO56" s="164">
        <f ca="1">SUM(OFFSET(Data!$A$1,MATCH(($BH56&amp;$BI56),Data!$B:$B,0)-1,MATCH(Weekly!BO$9,Data!$2:$2,0)-1,1,COUNTIF(Data!$2:$2,Weekly!BO$9)))</f>
      </c>
      <c r="BP56" s="164">
        <f ca="1">SUM(OFFSET(Data!$A$1,MATCH(($BH56&amp;$BI56),Data!$B:$B,0)-1,MATCH(Weekly!BP$9,Data!$2:$2,0)-1,1,COUNTIF(Data!$2:$2,Weekly!BP$9)))</f>
      </c>
      <c r="BQ56" s="164">
        <f ca="1">SUM(OFFSET(Data!$A$1,MATCH(($BH56&amp;$BI56),Data!$B:$B,0)-1,MATCH(Weekly!BQ$9,Data!$2:$2,0)-1,1,COUNTIF(Data!$2:$2,Weekly!BQ$9)))</f>
      </c>
      <c r="BR56" s="164">
        <f ca="1">SUM(OFFSET(Data!$A$1,MATCH(($BH56&amp;$BI56),Data!$B:$B,0)-1,MATCH(Weekly!BR$9,Data!$2:$2,0)-1,1,COUNTIF(Data!$2:$2,Weekly!BR$9)))</f>
      </c>
      <c r="BS56" s="164">
        <f ca="1">SUM(OFFSET(Data!$A$1,MATCH(($BH56&amp;$BI56),Data!$B:$B,0)-1,MATCH(Weekly!BS$9,Data!$2:$2,0)-1,1,COUNTIF(Data!$2:$2,Weekly!BS$9)))</f>
      </c>
      <c r="BT56" s="164">
        <f ca="1">SUM(OFFSET(Data!$A$1,MATCH(($BH56&amp;$BI56),Data!$B:$B,0)-1,MATCH(Weekly!BT$9,Data!$2:$2,0)-1,1,COUNTIF(Data!$2:$2,Weekly!BT$9)))</f>
      </c>
      <c r="BU56" s="164">
        <f ca="1">SUM(OFFSET(Data!$A$1,MATCH(($BH56&amp;$BI56),Data!$B:$B,0)-1,MATCH(Weekly!BU$9,Data!$2:$2,0)-1,1,COUNTIF(Data!$2:$2,Weekly!BU$9)))</f>
      </c>
      <c r="BV56" s="17"/>
      <c r="BW56" s="10">
        <f ca="1">_xlfn.QUARTILE.INC($BJ56:$BT56,1)</f>
      </c>
      <c r="BX56" s="10">
        <f ca="1">_xlfn.QUARTILE.INC($BJ56:$BT56,3)</f>
      </c>
      <c r="BY56" s="10">
        <f t="shared" ref="BY56:BY57" ca="1" si="423">BX56-BW56</f>
      </c>
      <c r="BZ56" s="10">
        <f t="shared" ref="BZ56:BZ57" ca="1" si="424">BX56+(0.75*BY56)</f>
      </c>
      <c r="CA56" s="10">
        <f ca="1">BW56-(0.75*BY56)</f>
      </c>
      <c r="CB56" s="53"/>
      <c r="CC56" s="11">
        <f ca="1">_xlfn.STDEV.P(BJ56:BU56)</f>
      </c>
      <c r="CD56" s="11">
        <f ca="1">AVERAGE(BP56:BS56)</f>
      </c>
      <c r="CE56" s="171"/>
      <c r="CF56" s="171"/>
      <c r="CG56" s="16"/>
      <c r="CH56" s="9" t="s">
        <v>44</v>
      </c>
      <c r="CI56" s="9" t="s">
        <v>4</v>
      </c>
      <c r="CJ56" s="164">
        <f ca="1">SUM(OFFSET(Data!$A$1,MATCH(($CH56&amp;$CI56),Data!$B:$B,0)-1,MATCH(Weekly!CJ$9,Data!$2:$2,0)-1,1,COUNTIF(Data!$2:$2,Weekly!CJ$9)))</f>
      </c>
      <c r="CK56" s="164">
        <f ca="1">SUM(OFFSET(Data!$A$1,MATCH(($CH56&amp;$CI56),Data!$B:$B,0)-1,MATCH(Weekly!CK$9,Data!$2:$2,0)-1,1,COUNTIF(Data!$2:$2,Weekly!CK$9)))</f>
      </c>
      <c r="CL56" s="164">
        <f ca="1">SUM(OFFSET(Data!$A$1,MATCH(($CH56&amp;$CI56),Data!$B:$B,0)-1,MATCH(Weekly!CL$9,Data!$2:$2,0)-1,1,COUNTIF(Data!$2:$2,Weekly!CL$9)))</f>
      </c>
      <c r="CM56" s="164">
        <f ca="1">SUM(OFFSET(Data!$A$1,MATCH(($CH56&amp;$CI56),Data!$B:$B,0)-1,MATCH(Weekly!CM$9,Data!$2:$2,0)-1,1,COUNTIF(Data!$2:$2,Weekly!CM$9)))</f>
      </c>
      <c r="CN56" s="164">
        <f ca="1">SUM(OFFSET(Data!$A$1,MATCH(($CH56&amp;$CI56),Data!$B:$B,0)-1,MATCH(Weekly!CN$9,Data!$2:$2,0)-1,1,COUNTIF(Data!$2:$2,Weekly!CN$9)))</f>
      </c>
      <c r="CO56" s="164">
        <f ca="1">SUM(OFFSET(Data!$A$1,MATCH(($CH56&amp;$CI56),Data!$B:$B,0)-1,MATCH(Weekly!CO$9,Data!$2:$2,0)-1,1,COUNTIF(Data!$2:$2,Weekly!CO$9)))</f>
      </c>
      <c r="CP56" s="164">
        <f ca="1">SUM(OFFSET(Data!$A$1,MATCH(($CH56&amp;$CI56),Data!$B:$B,0)-1,MATCH(Weekly!CP$9,Data!$2:$2,0)-1,1,COUNTIF(Data!$2:$2,Weekly!CP$9)))</f>
      </c>
      <c r="CQ56" s="164">
        <f ca="1">SUM(OFFSET(Data!$A$1,MATCH(($CH56&amp;$CI56),Data!$B:$B,0)-1,MATCH(Weekly!CQ$9,Data!$2:$2,0)-1,1,COUNTIF(Data!$2:$2,Weekly!CQ$9)))</f>
      </c>
      <c r="CR56" s="164">
        <f ca="1">SUM(OFFSET(Data!$A$1,MATCH(($CH56&amp;$CI56),Data!$B:$B,0)-1,MATCH(Weekly!CR$9,Data!$2:$2,0)-1,1,COUNTIF(Data!$2:$2,Weekly!CR$9)))</f>
      </c>
      <c r="CS56" s="164">
        <f ca="1">SUM(OFFSET(Data!$A$1,MATCH(($CH56&amp;$CI56),Data!$B:$B,0)-1,MATCH(Weekly!CS$9,Data!$2:$2,0)-1,1,COUNTIF(Data!$2:$2,Weekly!CS$9)))</f>
      </c>
      <c r="CT56" s="164">
        <f ca="1">SUM(OFFSET(Data!$A$1,MATCH(($CH56&amp;$CI56),Data!$B:$B,0)-1,MATCH(Weekly!CT$9,Data!$2:$2,0)-1,1,COUNTIF(Data!$2:$2,Weekly!CT$9)))</f>
      </c>
      <c r="CU56" s="164">
        <f ca="1">SUM(OFFSET(Data!$A$1,MATCH(($CH56&amp;$CI56),Data!$B:$B,0)-1,MATCH(Weekly!CU$9,Data!$2:$2,0)-1,1,COUNTIF(Data!$2:$2,Weekly!CU$9)))</f>
      </c>
      <c r="CW56" s="10">
        <f ca="1">_xlfn.QUARTILE.INC($CJ56:$CT56,1)</f>
      </c>
      <c r="CX56" s="10">
        <f ca="1">_xlfn.QUARTILE.INC($CJ56:$CT56,3)</f>
      </c>
      <c r="CY56" s="10">
        <f t="shared" ref="CY56:CY57" ca="1" si="425">CX56-CW56</f>
      </c>
      <c r="CZ56" s="10">
        <f t="shared" ref="CZ56:CZ57" ca="1" si="426">CX56+(0.75*CY56)</f>
      </c>
      <c r="DA56" s="10">
        <f ca="1">CW56-(0.75*CY56)</f>
      </c>
      <c r="DB56" s="53"/>
      <c r="DC56" s="11">
        <f ca="1">_xlfn.STDEV.P(CJ56:CU56)</f>
      </c>
      <c r="DD56" s="11">
        <f ca="1">AVERAGE(CP56:CS56)</f>
      </c>
      <c r="DE56" s="15"/>
    </row>
    <row r="57" spans="1:109" x14ac:dyDescent="0.25">
      <c r="C57" s="5"/>
      <c r="D57" s="133" t="s">
        <v>442</v>
      </c>
      <c r="E57" s="67" t="str">
        <f ca="1">VLOOKUP($D57,'Metric Nature'!$C:$D,2,0)&amp;IF(($F57&lt;(BA57)),"Below",IF(($F57&gt;(AZ57)),"Above","Within"))</f>
      </c>
      <c r="F57" s="69">
        <f t="shared" ca="1" si="411"/>
      </c>
      <c r="G57" s="69">
        <f t="shared" ca="1" si="412"/>
      </c>
      <c r="H57" s="98">
        <f t="shared" ref="H57" ca="1" si="427">IFERROR(((F57-G57)/G57),0)</f>
      </c>
      <c r="I57" s="69">
        <f t="shared" ref="I57" ca="1" si="428">BD57</f>
      </c>
      <c r="J57" s="69">
        <f t="shared" ref="J57" ca="1" si="429">IFERROR(((F57-I57)/I57),0)</f>
      </c>
      <c r="K57" s="62">
        <f t="shared" ca="1" si="413"/>
      </c>
      <c r="L57" s="70"/>
      <c r="M57" s="67" t="str">
        <f ca="1">VLOOKUP($D57,'Metric Nature'!$C:$D,2,0)&amp;IF(($N57&lt;(CA57)),"Below",IF(($N57&gt;(BZ57)),"Above","Within"))</f>
      </c>
      <c r="N57" s="69">
        <f ca="1">BT57</f>
      </c>
      <c r="O57" s="69">
        <f t="shared" ca="1" si="415"/>
      </c>
      <c r="P57" s="98">
        <f t="shared" ref="P57" ca="1" si="430">IFERROR(((N57-O57)/O57),0)</f>
      </c>
      <c r="Q57" s="69">
        <f t="shared" ref="Q57" ca="1" si="431">CD57</f>
      </c>
      <c r="R57" s="71">
        <f t="shared" ref="R57" ca="1" si="432">IFERROR(((N57-Q57)/Q57),0)</f>
      </c>
      <c r="S57" s="62">
        <f t="shared" ca="1" si="416"/>
      </c>
      <c r="T57" s="70"/>
      <c r="U57" s="67" t="str">
        <f ca="1">VLOOKUP($D57,'Metric Nature'!$C:$D,2,0)&amp;IF(($V57&lt;(DA57)),"Below",IF(($V57&gt;(CZ57)),"Above","Within"))</f>
      </c>
      <c r="V57" s="69">
        <f t="shared" ca="1" si="417"/>
      </c>
      <c r="W57" s="69">
        <f t="shared" ca="1" si="418"/>
      </c>
      <c r="X57" s="93">
        <f t="shared" ref="X57" ca="1" si="433">IFERROR(((V57-W57)/W57),0)</f>
      </c>
      <c r="Y57" s="69">
        <f t="shared" ref="Y57" ca="1" si="434">DD57</f>
      </c>
      <c r="Z57" s="93">
        <f t="shared" ref="Z57" ca="1" si="435">IFERROR(((V57-Y57)/Y57),0)</f>
      </c>
      <c r="AA57" s="62">
        <f t="shared" ca="1" si="419"/>
      </c>
      <c r="AB57" s="70"/>
      <c r="AC57" s="60" t="s">
        <v>443</v>
      </c>
      <c r="AD57" s="61"/>
      <c r="AE57" s="61"/>
      <c r="AI57" s="9" t="s">
        <v>45</v>
      </c>
      <c r="AJ57" s="169">
        <f ca="1">(SUM(OFFSET(Data!$A$1,MATCH(($AI57),Data!$C:$C,0)-1,MATCH(Weekly!AJ$9,Data!$2:$2,0)-1,2,COUNTIF(Data!$2:$2,Weekly!AJ$9))))/AJ$56</f>
      </c>
      <c r="AK57" s="169">
        <f ca="1">(SUM(OFFSET(Data!$A$1,MATCH(($AI57),Data!$C:$C,0)-1,MATCH(Weekly!AK$9,Data!$2:$2,0)-1,2,COUNTIF(Data!$2:$2,Weekly!AK$9))))/AK$56</f>
      </c>
      <c r="AL57" s="169">
        <f ca="1">(SUM(OFFSET(Data!$A$1,MATCH(($AI57),Data!$C:$C,0)-1,MATCH(Weekly!AL$9,Data!$2:$2,0)-1,2,COUNTIF(Data!$2:$2,Weekly!AL$9))))/AL$56</f>
      </c>
      <c r="AM57" s="169">
        <f ca="1">(SUM(OFFSET(Data!$A$1,MATCH(($AI57),Data!$C:$C,0)-1,MATCH(Weekly!AM$9,Data!$2:$2,0)-1,2,COUNTIF(Data!$2:$2,Weekly!AM$9))))/AM$56</f>
      </c>
      <c r="AN57" s="169">
        <f ca="1">(SUM(OFFSET(Data!$A$1,MATCH(($AI57),Data!$C:$C,0)-1,MATCH(Weekly!AN$9,Data!$2:$2,0)-1,2,COUNTIF(Data!$2:$2,Weekly!AN$9))))/AN$56</f>
      </c>
      <c r="AO57" s="169">
        <f ca="1">(SUM(OFFSET(Data!$A$1,MATCH(($AI57),Data!$C:$C,0)-1,MATCH(Weekly!AO$9,Data!$2:$2,0)-1,2,COUNTIF(Data!$2:$2,Weekly!AO$9))))/AO$56</f>
      </c>
      <c r="AP57" s="169">
        <f ca="1">(SUM(OFFSET(Data!$A$1,MATCH(($AI57),Data!$C:$C,0)-1,MATCH(Weekly!AP$9,Data!$2:$2,0)-1,2,COUNTIF(Data!$2:$2,Weekly!AP$9))))/AP$56</f>
      </c>
      <c r="AQ57" s="169">
        <f ca="1">(SUM(OFFSET(Data!$A$1,MATCH(($AI57),Data!$C:$C,0)-1,MATCH(Weekly!AQ$9,Data!$2:$2,0)-1,2,COUNTIF(Data!$2:$2,Weekly!AQ$9))))/AQ$56</f>
      </c>
      <c r="AR57" s="169">
        <f ca="1">(SUM(OFFSET(Data!$A$1,MATCH(($AI57),Data!$C:$C,0)-1,MATCH(Weekly!AR$9,Data!$2:$2,0)-1,2,COUNTIF(Data!$2:$2,Weekly!AR$9))))/AR$56</f>
      </c>
      <c r="AS57" s="169">
        <f ca="1">(SUM(OFFSET(Data!$A$1,MATCH(($AI57),Data!$C:$C,0)-1,MATCH(Weekly!AS$9,Data!$2:$2,0)-1,2,COUNTIF(Data!$2:$2,Weekly!AS$9))))/AS$56</f>
      </c>
      <c r="AT57" s="169">
        <f ca="1">(SUM(OFFSET(Data!$A$1,MATCH(($AI57),Data!$C:$C,0)-1,MATCH(Weekly!AT$9,Data!$2:$2,0)-1,2,COUNTIF(Data!$2:$2,Weekly!AT$9))))/AT$56</f>
      </c>
      <c r="AU57" s="169">
        <f ca="1">(SUM(OFFSET(Data!$A$1,MATCH(($AI57),Data!$C:$C,0)-1,MATCH(Weekly!AU$9,Data!$2:$2,0)-1,2,COUNTIF(Data!$2:$2,Weekly!AU$9))))/AU$56</f>
      </c>
      <c r="AV57" s="18"/>
      <c r="AW57" s="14">
        <f t="shared" ref="AW57:AW70" ca="1" si="436">_xlfn.QUARTILE.INC($AJ57:$AT57,1)</f>
      </c>
      <c r="AX57" s="14">
        <f t="shared" ref="AX57:AX70" ca="1" si="437">_xlfn.QUARTILE.INC($AJ57:$AT57,3)</f>
      </c>
      <c r="AY57" s="14">
        <f t="shared" ca="1" si="420"/>
      </c>
      <c r="AZ57" s="14">
        <f ca="1">AX57+(0.75*AY57)</f>
      </c>
      <c r="BA57" s="14">
        <f ca="1">AW57-(0.75*AY57)</f>
      </c>
      <c r="BB57" s="18"/>
      <c r="BC57" s="14">
        <f t="shared" ref="BC57:BC70" ca="1" si="438">_xlfn.STDEV.P(AJ57:AU57)</f>
      </c>
      <c r="BD57" s="14">
        <f ca="1">SUMPRODUCT(AP57:AS57,AP$56:AS$56)/SUM(AP$56:AS$56)</f>
      </c>
      <c r="BE57" s="122"/>
      <c r="BF57" s="122"/>
      <c r="BG57" s="16"/>
      <c r="BH57" s="9" t="s">
        <v>45</v>
      </c>
      <c r="BI57" s="9" t="s">
        <v>3</v>
      </c>
      <c r="BJ57" s="169">
        <f ca="1">(SUM(OFFSET(Data!$A$1,MATCH(($BH57&amp;$BI57),Data!$B:$B,0)-1,MATCH(Weekly!BJ$9,Data!$2:$2,0)-1,1,COUNTIF(Data!$2:$2,Weekly!BJ$9))))/BJ$56</f>
      </c>
      <c r="BK57" s="169">
        <f ca="1">(SUM(OFFSET(Data!$A$1,MATCH(($BH57&amp;$BI57),Data!$B:$B,0)-1,MATCH(Weekly!BK$9,Data!$2:$2,0)-1,1,COUNTIF(Data!$2:$2,Weekly!BK$9))))/BK$56</f>
      </c>
      <c r="BL57" s="169">
        <f ca="1">(SUM(OFFSET(Data!$A$1,MATCH(($BH57&amp;$BI57),Data!$B:$B,0)-1,MATCH(Weekly!BL$9,Data!$2:$2,0)-1,1,COUNTIF(Data!$2:$2,Weekly!BL$9))))/BL$56</f>
      </c>
      <c r="BM57" s="169">
        <f ca="1">(SUM(OFFSET(Data!$A$1,MATCH(($BH57&amp;$BI57),Data!$B:$B,0)-1,MATCH(Weekly!BM$9,Data!$2:$2,0)-1,1,COUNTIF(Data!$2:$2,Weekly!BM$9))))/BM$56</f>
      </c>
      <c r="BN57" s="169">
        <f ca="1">(SUM(OFFSET(Data!$A$1,MATCH(($BH57&amp;$BI57),Data!$B:$B,0)-1,MATCH(Weekly!BN$9,Data!$2:$2,0)-1,1,COUNTIF(Data!$2:$2,Weekly!BN$9))))/BN$56</f>
      </c>
      <c r="BO57" s="169">
        <f ca="1">(SUM(OFFSET(Data!$A$1,MATCH(($BH57&amp;$BI57),Data!$B:$B,0)-1,MATCH(Weekly!BO$9,Data!$2:$2,0)-1,1,COUNTIF(Data!$2:$2,Weekly!BO$9))))/BO$56</f>
      </c>
      <c r="BP57" s="169">
        <f ca="1">(SUM(OFFSET(Data!$A$1,MATCH(($BH57&amp;$BI57),Data!$B:$B,0)-1,MATCH(Weekly!BP$9,Data!$2:$2,0)-1,1,COUNTIF(Data!$2:$2,Weekly!BP$9))))/BP$56</f>
      </c>
      <c r="BQ57" s="169">
        <f ca="1">(SUM(OFFSET(Data!$A$1,MATCH(($BH57&amp;$BI57),Data!$B:$B,0)-1,MATCH(Weekly!BQ$9,Data!$2:$2,0)-1,1,COUNTIF(Data!$2:$2,Weekly!BQ$9))))/BQ$56</f>
      </c>
      <c r="BR57" s="169">
        <f ca="1">(SUM(OFFSET(Data!$A$1,MATCH(($BH57&amp;$BI57),Data!$B:$B,0)-1,MATCH(Weekly!BR$9,Data!$2:$2,0)-1,1,COUNTIF(Data!$2:$2,Weekly!BR$9))))/BR$56</f>
      </c>
      <c r="BS57" s="169">
        <f ca="1">(SUM(OFFSET(Data!$A$1,MATCH(($BH57&amp;$BI57),Data!$B:$B,0)-1,MATCH(Weekly!BS$9,Data!$2:$2,0)-1,1,COUNTIF(Data!$2:$2,Weekly!BS$9))))/BS$56</f>
      </c>
      <c r="BT57" s="169">
        <f ca="1">(SUM(OFFSET(Data!$A$1,MATCH(($BH57&amp;$BI57),Data!$B:$B,0)-1,MATCH(Weekly!BT$9,Data!$2:$2,0)-1,1,COUNTIF(Data!$2:$2,Weekly!BT$9))))/BT$56</f>
      </c>
      <c r="BU57" s="169">
        <f ca="1">(SUM(OFFSET(Data!$A$1,MATCH(($BH57&amp;$BI57),Data!$B:$B,0)-1,MATCH(Weekly!BU$9,Data!$2:$2,0)-1,1,COUNTIF(Data!$2:$2,Weekly!BU$9))))/BU$56</f>
      </c>
      <c r="BV57" s="17"/>
      <c r="BW57" s="14">
        <f t="shared" ref="BW57:BW70" ca="1" si="439">_xlfn.QUARTILE.INC($BJ57:$BT57,1)</f>
      </c>
      <c r="BX57" s="14">
        <f t="shared" ref="BX57:BX70" ca="1" si="440">_xlfn.QUARTILE.INC($BJ57:$BT57,3)</f>
      </c>
      <c r="BY57" s="14">
        <f t="shared" ca="1" si="423"/>
      </c>
      <c r="BZ57" s="14">
        <f t="shared" ca="1" si="424"/>
      </c>
      <c r="CA57" s="14">
        <f t="shared" ref="CA57" ca="1" si="441">BW57-(0.75*BY57)</f>
      </c>
      <c r="CB57" s="55"/>
      <c r="CC57" s="14">
        <f t="shared" ref="CC57:CC70" ca="1" si="442">_xlfn.STDEV.P(BJ57:BU57)</f>
      </c>
      <c r="CD57" s="14">
        <f ca="1">SUMPRODUCT(BP57:BS57,BP$56:BS$56)/SUM(BP$56:BS$56)</f>
      </c>
      <c r="CE57" s="122"/>
      <c r="CF57" s="122"/>
      <c r="CG57" s="16"/>
      <c r="CH57" s="9" t="s">
        <v>45</v>
      </c>
      <c r="CI57" s="9" t="s">
        <v>4</v>
      </c>
      <c r="CJ57" s="169">
        <f ca="1">(SUM(OFFSET(Data!$A$1,MATCH(($CH57&amp;$CI57),Data!$B:$B,0)-1,MATCH(Weekly!CJ$9,Data!$2:$2,0)-1,1,COUNTIF(Data!$2:$2,Weekly!CJ$9))))/CJ$56</f>
      </c>
      <c r="CK57" s="169">
        <f ca="1">(SUM(OFFSET(Data!$A$1,MATCH(($CH57&amp;$CI57),Data!$B:$B,0)-1,MATCH(Weekly!CK$9,Data!$2:$2,0)-1,1,COUNTIF(Data!$2:$2,Weekly!CK$9))))/CK$56</f>
      </c>
      <c r="CL57" s="169">
        <f ca="1">(SUM(OFFSET(Data!$A$1,MATCH(($CH57&amp;$CI57),Data!$B:$B,0)-1,MATCH(Weekly!CL$9,Data!$2:$2,0)-1,1,COUNTIF(Data!$2:$2,Weekly!CL$9))))/CL$56</f>
      </c>
      <c r="CM57" s="169">
        <f ca="1">(SUM(OFFSET(Data!$A$1,MATCH(($CH57&amp;$CI57),Data!$B:$B,0)-1,MATCH(Weekly!CM$9,Data!$2:$2,0)-1,1,COUNTIF(Data!$2:$2,Weekly!CM$9))))/CM$56</f>
      </c>
      <c r="CN57" s="169">
        <f ca="1">(SUM(OFFSET(Data!$A$1,MATCH(($CH57&amp;$CI57),Data!$B:$B,0)-1,MATCH(Weekly!CN$9,Data!$2:$2,0)-1,1,COUNTIF(Data!$2:$2,Weekly!CN$9))))/CN$56</f>
      </c>
      <c r="CO57" s="169">
        <f ca="1">(SUM(OFFSET(Data!$A$1,MATCH(($CH57&amp;$CI57),Data!$B:$B,0)-1,MATCH(Weekly!CO$9,Data!$2:$2,0)-1,1,COUNTIF(Data!$2:$2,Weekly!CO$9))))/CO$56</f>
      </c>
      <c r="CP57" s="169">
        <f ca="1">(SUM(OFFSET(Data!$A$1,MATCH(($CH57&amp;$CI57),Data!$B:$B,0)-1,MATCH(Weekly!CP$9,Data!$2:$2,0)-1,1,COUNTIF(Data!$2:$2,Weekly!CP$9))))/CP$56</f>
      </c>
      <c r="CQ57" s="169">
        <f ca="1">(SUM(OFFSET(Data!$A$1,MATCH(($CH57&amp;$CI57),Data!$B:$B,0)-1,MATCH(Weekly!CQ$9,Data!$2:$2,0)-1,1,COUNTIF(Data!$2:$2,Weekly!CQ$9))))/CQ$56</f>
      </c>
      <c r="CR57" s="169">
        <f ca="1">(SUM(OFFSET(Data!$A$1,MATCH(($CH57&amp;$CI57),Data!$B:$B,0)-1,MATCH(Weekly!CR$9,Data!$2:$2,0)-1,1,COUNTIF(Data!$2:$2,Weekly!CR$9))))/CR$56</f>
      </c>
      <c r="CS57" s="169">
        <f ca="1">(SUM(OFFSET(Data!$A$1,MATCH(($CH57&amp;$CI57),Data!$B:$B,0)-1,MATCH(Weekly!CS$9,Data!$2:$2,0)-1,1,COUNTIF(Data!$2:$2,Weekly!CS$9))))/CS$56</f>
      </c>
      <c r="CT57" s="169">
        <f ca="1">(SUM(OFFSET(Data!$A$1,MATCH(($CH57&amp;$CI57),Data!$B:$B,0)-1,MATCH(Weekly!CT$9,Data!$2:$2,0)-1,1,COUNTIF(Data!$2:$2,Weekly!CT$9))))/CT$56</f>
      </c>
      <c r="CU57" s="169">
        <f ca="1">(SUM(OFFSET(Data!$A$1,MATCH(($CH57&amp;$CI57),Data!$B:$B,0)-1,MATCH(Weekly!CU$9,Data!$2:$2,0)-1,1,COUNTIF(Data!$2:$2,Weekly!CU$9))))/CU$56</f>
      </c>
      <c r="CW57" s="14">
        <f t="shared" ref="CW57:CW70" ca="1" si="443">_xlfn.QUARTILE.INC($CJ57:$CT57,1)</f>
      </c>
      <c r="CX57" s="14">
        <f t="shared" ref="CX57:CX70" ca="1" si="444">_xlfn.QUARTILE.INC($CJ57:$CT57,3)</f>
      </c>
      <c r="CY57" s="14">
        <f t="shared" ca="1" si="425"/>
      </c>
      <c r="CZ57" s="14">
        <f t="shared" ca="1" si="426"/>
      </c>
      <c r="DA57" s="14">
        <f ca="1">CW57-(0.75*CY57)</f>
      </c>
      <c r="DB57" s="55"/>
      <c r="DC57" s="14">
        <f t="shared" ref="DC57:DC70" ca="1" si="445">_xlfn.STDEV.P(CJ57:CU57)</f>
      </c>
      <c r="DD57" s="14">
        <f ca="1">SUMPRODUCT(CP57:CS57,CP$56:CS$56)/SUM(CP$56:CS$56)</f>
      </c>
      <c r="DE57" s="15"/>
    </row>
    <row r="58" spans="1:109" x14ac:dyDescent="0.25">
      <c r="C58" s="5"/>
      <c r="D58" s="134" t="s">
        <v>447</v>
      </c>
      <c r="E58" s="67" t="str">
        <f ca="1">VLOOKUP($D58,'Metric Nature'!$C:$D,2,0)&amp;IF(($F58&lt;(BA58)),"Below",IF(($F58&gt;(AZ58)),"Above","Within"))</f>
      </c>
      <c r="F58" s="69">
        <f t="shared" ca="1" si="411"/>
      </c>
      <c r="G58" s="69">
        <f t="shared" ca="1" si="412"/>
      </c>
      <c r="H58" s="98">
        <f t="shared" ref="H58:H70" ca="1" si="446">IFERROR(((F58-G58)/G58),0)</f>
      </c>
      <c r="I58" s="69">
        <f t="shared" ref="I58:I70" ca="1" si="447">BD58</f>
      </c>
      <c r="J58" s="69">
        <f t="shared" ref="J58:J70" ca="1" si="448">IFERROR(((F58-I58)/I58),0)</f>
      </c>
      <c r="K58" s="62">
        <f t="shared" ca="1" si="413"/>
      </c>
      <c r="L58" s="70"/>
      <c r="M58" s="67" t="str">
        <f ca="1">VLOOKUP($D58,'Metric Nature'!$C:$D,2,0)&amp;IF(($N58&lt;(CA58)),"Below",IF(($N58&gt;(BZ58)),"Above","Within"))</f>
      </c>
      <c r="N58" s="69">
        <f t="shared" ca="1" si="414"/>
      </c>
      <c r="O58" s="69">
        <f t="shared" ca="1" si="415"/>
      </c>
      <c r="P58" s="98">
        <f t="shared" ref="P58:P70" ca="1" si="449">IFERROR(((N58-O58)/O58),0)</f>
      </c>
      <c r="Q58" s="69">
        <f t="shared" ref="Q58:Q70" ca="1" si="450">CD58</f>
      </c>
      <c r="R58" s="71">
        <f t="shared" ref="R58:R70" ca="1" si="451">IFERROR(((N58-Q58)/Q58),0)</f>
      </c>
      <c r="S58" s="62">
        <f t="shared" ca="1" si="416"/>
      </c>
      <c r="T58" s="70"/>
      <c r="U58" s="67" t="str">
        <f ca="1">VLOOKUP($D58,'Metric Nature'!$C:$D,2,0)&amp;IF(($V58&lt;(DA58)),"Below",IF(($V58&gt;(CZ58)),"Above","Within"))</f>
      </c>
      <c r="V58" s="69">
        <f t="shared" ca="1" si="417"/>
      </c>
      <c r="W58" s="69">
        <f t="shared" ca="1" si="418"/>
      </c>
      <c r="X58" s="93">
        <f t="shared" ref="X58:X70" ca="1" si="452">IFERROR(((V58-W58)/W58),0)</f>
      </c>
      <c r="Y58" s="69">
        <f t="shared" ref="Y58:Y70" ca="1" si="453">DD58</f>
      </c>
      <c r="Z58" s="93">
        <f t="shared" ref="Z58:Z70" ca="1" si="454">IFERROR(((V58-Y58)/Y58),0)</f>
      </c>
      <c r="AA58" s="62">
        <f t="shared" ca="1" si="419"/>
      </c>
      <c r="AB58" s="70"/>
      <c r="AC58" s="60" t="s">
        <v>448</v>
      </c>
      <c r="AD58" s="61"/>
      <c r="AE58" s="61"/>
      <c r="AI58" s="9" t="s">
        <v>46</v>
      </c>
      <c r="AJ58" s="169">
        <f ca="1">(SUM(OFFSET(Data!$A$1,MATCH(($AI58),Data!$C:$C,0)-1,MATCH(Weekly!AJ$9,Data!$2:$2,0)-1,2,COUNTIF(Data!$2:$2,Weekly!AJ$9))))/AJ$56</f>
      </c>
      <c r="AK58" s="169">
        <f ca="1">(SUM(OFFSET(Data!$A$1,MATCH(($AI58),Data!$C:$C,0)-1,MATCH(Weekly!AK$9,Data!$2:$2,0)-1,2,COUNTIF(Data!$2:$2,Weekly!AK$9))))/AK$56</f>
      </c>
      <c r="AL58" s="169">
        <f ca="1">(SUM(OFFSET(Data!$A$1,MATCH(($AI58),Data!$C:$C,0)-1,MATCH(Weekly!AL$9,Data!$2:$2,0)-1,2,COUNTIF(Data!$2:$2,Weekly!AL$9))))/AL$56</f>
      </c>
      <c r="AM58" s="169">
        <f ca="1">(SUM(OFFSET(Data!$A$1,MATCH(($AI58),Data!$C:$C,0)-1,MATCH(Weekly!AM$9,Data!$2:$2,0)-1,2,COUNTIF(Data!$2:$2,Weekly!AM$9))))/AM$56</f>
      </c>
      <c r="AN58" s="169">
        <f ca="1">(SUM(OFFSET(Data!$A$1,MATCH(($AI58),Data!$C:$C,0)-1,MATCH(Weekly!AN$9,Data!$2:$2,0)-1,2,COUNTIF(Data!$2:$2,Weekly!AN$9))))/AN$56</f>
      </c>
      <c r="AO58" s="169">
        <f ca="1">(SUM(OFFSET(Data!$A$1,MATCH(($AI58),Data!$C:$C,0)-1,MATCH(Weekly!AO$9,Data!$2:$2,0)-1,2,COUNTIF(Data!$2:$2,Weekly!AO$9))))/AO$56</f>
      </c>
      <c r="AP58" s="169">
        <f ca="1">(SUM(OFFSET(Data!$A$1,MATCH(($AI58),Data!$C:$C,0)-1,MATCH(Weekly!AP$9,Data!$2:$2,0)-1,2,COUNTIF(Data!$2:$2,Weekly!AP$9))))/AP$56</f>
      </c>
      <c r="AQ58" s="169">
        <f ca="1">(SUM(OFFSET(Data!$A$1,MATCH(($AI58),Data!$C:$C,0)-1,MATCH(Weekly!AQ$9,Data!$2:$2,0)-1,2,COUNTIF(Data!$2:$2,Weekly!AQ$9))))/AQ$56</f>
      </c>
      <c r="AR58" s="169">
        <f ca="1">(SUM(OFFSET(Data!$A$1,MATCH(($AI58),Data!$C:$C,0)-1,MATCH(Weekly!AR$9,Data!$2:$2,0)-1,2,COUNTIF(Data!$2:$2,Weekly!AR$9))))/AR$56</f>
      </c>
      <c r="AS58" s="169">
        <f ca="1">(SUM(OFFSET(Data!$A$1,MATCH(($AI58),Data!$C:$C,0)-1,MATCH(Weekly!AS$9,Data!$2:$2,0)-1,2,COUNTIF(Data!$2:$2,Weekly!AS$9))))/AS$56</f>
      </c>
      <c r="AT58" s="169">
        <f ca="1">(SUM(OFFSET(Data!$A$1,MATCH(($AI58),Data!$C:$C,0)-1,MATCH(Weekly!AT$9,Data!$2:$2,0)-1,2,COUNTIF(Data!$2:$2,Weekly!AT$9))))/AT$56</f>
      </c>
      <c r="AU58" s="169">
        <f ca="1">(SUM(OFFSET(Data!$A$1,MATCH(($AI58),Data!$C:$C,0)-1,MATCH(Weekly!AU$9,Data!$2:$2,0)-1,2,COUNTIF(Data!$2:$2,Weekly!AU$9))))/AU$56</f>
      </c>
      <c r="AV58" s="18"/>
      <c r="AW58" s="14">
        <f t="shared" ca="1" si="436"/>
      </c>
      <c r="AX58" s="14">
        <f t="shared" ca="1" si="437"/>
      </c>
      <c r="AY58" s="14">
        <f t="shared" ref="AY58:AY70" ca="1" si="455">AX58-AW58</f>
      </c>
      <c r="AZ58" s="14">
        <f t="shared" ref="AZ58:AZ70" ca="1" si="456">AX58+(0.75*AY58)</f>
      </c>
      <c r="BA58" s="14">
        <f t="shared" ref="BA58:BA70" ca="1" si="457">AW58-(0.75*AY58)</f>
      </c>
      <c r="BB58" s="18"/>
      <c r="BC58" s="14">
        <f t="shared" ca="1" si="438"/>
      </c>
      <c r="BD58" s="14">
        <f ca="1">SUMPRODUCT(AP58:AS58,AP$56:AS$56)/SUM(AP$56:AS$56)</f>
      </c>
      <c r="BE58" s="122"/>
      <c r="BF58" s="122"/>
      <c r="BG58" s="16"/>
      <c r="BH58" s="9" t="s">
        <v>46</v>
      </c>
      <c r="BI58" s="9" t="s">
        <v>3</v>
      </c>
      <c r="BJ58" s="169">
        <f ca="1">(SUM(OFFSET(Data!$A$1,MATCH(($BH58&amp;$BI58),Data!$B:$B,0)-1,MATCH(Weekly!BJ$9,Data!$2:$2,0)-1,1,COUNTIF(Data!$2:$2,Weekly!BJ$9))))/BJ$56</f>
      </c>
      <c r="BK58" s="169">
        <f ca="1">(SUM(OFFSET(Data!$A$1,MATCH(($BH58&amp;$BI58),Data!$B:$B,0)-1,MATCH(Weekly!BK$9,Data!$2:$2,0)-1,1,COUNTIF(Data!$2:$2,Weekly!BK$9))))/BK$56</f>
      </c>
      <c r="BL58" s="169">
        <f ca="1">(SUM(OFFSET(Data!$A$1,MATCH(($BH58&amp;$BI58),Data!$B:$B,0)-1,MATCH(Weekly!BL$9,Data!$2:$2,0)-1,1,COUNTIF(Data!$2:$2,Weekly!BL$9))))/BL$56</f>
      </c>
      <c r="BM58" s="169">
        <f ca="1">(SUM(OFFSET(Data!$A$1,MATCH(($BH58&amp;$BI58),Data!$B:$B,0)-1,MATCH(Weekly!BM$9,Data!$2:$2,0)-1,1,COUNTIF(Data!$2:$2,Weekly!BM$9))))/BM$56</f>
      </c>
      <c r="BN58" s="169">
        <f ca="1">(SUM(OFFSET(Data!$A$1,MATCH(($BH58&amp;$BI58),Data!$B:$B,0)-1,MATCH(Weekly!BN$9,Data!$2:$2,0)-1,1,COUNTIF(Data!$2:$2,Weekly!BN$9))))/BN$56</f>
      </c>
      <c r="BO58" s="169">
        <f ca="1">(SUM(OFFSET(Data!$A$1,MATCH(($BH58&amp;$BI58),Data!$B:$B,0)-1,MATCH(Weekly!BO$9,Data!$2:$2,0)-1,1,COUNTIF(Data!$2:$2,Weekly!BO$9))))/BO$56</f>
      </c>
      <c r="BP58" s="169">
        <f ca="1">(SUM(OFFSET(Data!$A$1,MATCH(($BH58&amp;$BI58),Data!$B:$B,0)-1,MATCH(Weekly!BP$9,Data!$2:$2,0)-1,1,COUNTIF(Data!$2:$2,Weekly!BP$9))))/BP$56</f>
      </c>
      <c r="BQ58" s="169">
        <f ca="1">(SUM(OFFSET(Data!$A$1,MATCH(($BH58&amp;$BI58),Data!$B:$B,0)-1,MATCH(Weekly!BQ$9,Data!$2:$2,0)-1,1,COUNTIF(Data!$2:$2,Weekly!BQ$9))))/BQ$56</f>
      </c>
      <c r="BR58" s="169">
        <f ca="1">(SUM(OFFSET(Data!$A$1,MATCH(($BH58&amp;$BI58),Data!$B:$B,0)-1,MATCH(Weekly!BR$9,Data!$2:$2,0)-1,1,COUNTIF(Data!$2:$2,Weekly!BR$9))))/BR$56</f>
      </c>
      <c r="BS58" s="169">
        <f ca="1">(SUM(OFFSET(Data!$A$1,MATCH(($BH58&amp;$BI58),Data!$B:$B,0)-1,MATCH(Weekly!BS$9,Data!$2:$2,0)-1,1,COUNTIF(Data!$2:$2,Weekly!BS$9))))/BS$56</f>
      </c>
      <c r="BT58" s="169">
        <f ca="1">(SUM(OFFSET(Data!$A$1,MATCH(($BH58&amp;$BI58),Data!$B:$B,0)-1,MATCH(Weekly!BT$9,Data!$2:$2,0)-1,1,COUNTIF(Data!$2:$2,Weekly!BT$9))))/BT$56</f>
      </c>
      <c r="BU58" s="169">
        <f ca="1">(SUM(OFFSET(Data!$A$1,MATCH(($BH58&amp;$BI58),Data!$B:$B,0)-1,MATCH(Weekly!BU$9,Data!$2:$2,0)-1,1,COUNTIF(Data!$2:$2,Weekly!BU$9))))/BU$56</f>
      </c>
      <c r="BV58" s="17"/>
      <c r="BW58" s="14">
        <f t="shared" ca="1" si="439"/>
      </c>
      <c r="BX58" s="14">
        <f t="shared" ca="1" si="440"/>
      </c>
      <c r="BY58" s="14">
        <f t="shared" ref="BY58:BY70" ca="1" si="458">BX58-BW58</f>
      </c>
      <c r="BZ58" s="14">
        <f t="shared" ref="BZ58:BZ70" ca="1" si="459">BX58+(0.75*BY58)</f>
      </c>
      <c r="CA58" s="14">
        <f t="shared" ref="CA58:CA70" ca="1" si="460">BW58-(0.75*BY58)</f>
      </c>
      <c r="CB58" s="55"/>
      <c r="CC58" s="14">
        <f t="shared" ca="1" si="442"/>
      </c>
      <c r="CD58" s="14">
        <f ca="1">SUMPRODUCT(BP58:BS58,BP$56:BS$56)/SUM(BP$56:BS$56)</f>
      </c>
      <c r="CE58" s="122"/>
      <c r="CF58" s="122"/>
      <c r="CG58" s="16"/>
      <c r="CH58" s="9" t="s">
        <v>46</v>
      </c>
      <c r="CI58" s="9" t="s">
        <v>4</v>
      </c>
      <c r="CJ58" s="169">
        <f ca="1">(SUM(OFFSET(Data!$A$1,MATCH(($CH58&amp;$CI58),Data!$B:$B,0)-1,MATCH(Weekly!CJ$9,Data!$2:$2,0)-1,1,COUNTIF(Data!$2:$2,Weekly!CJ$9))))/CJ$56</f>
      </c>
      <c r="CK58" s="169">
        <f ca="1">(SUM(OFFSET(Data!$A$1,MATCH(($CH58&amp;$CI58),Data!$B:$B,0)-1,MATCH(Weekly!CK$9,Data!$2:$2,0)-1,1,COUNTIF(Data!$2:$2,Weekly!CK$9))))/CK$56</f>
      </c>
      <c r="CL58" s="169">
        <f ca="1">(SUM(OFFSET(Data!$A$1,MATCH(($CH58&amp;$CI58),Data!$B:$B,0)-1,MATCH(Weekly!CL$9,Data!$2:$2,0)-1,1,COUNTIF(Data!$2:$2,Weekly!CL$9))))/CL$56</f>
      </c>
      <c r="CM58" s="169">
        <f ca="1">(SUM(OFFSET(Data!$A$1,MATCH(($CH58&amp;$CI58),Data!$B:$B,0)-1,MATCH(Weekly!CM$9,Data!$2:$2,0)-1,1,COUNTIF(Data!$2:$2,Weekly!CM$9))))/CM$56</f>
      </c>
      <c r="CN58" s="169">
        <f ca="1">(SUM(OFFSET(Data!$A$1,MATCH(($CH58&amp;$CI58),Data!$B:$B,0)-1,MATCH(Weekly!CN$9,Data!$2:$2,0)-1,1,COUNTIF(Data!$2:$2,Weekly!CN$9))))/CN$56</f>
      </c>
      <c r="CO58" s="169">
        <f ca="1">(SUM(OFFSET(Data!$A$1,MATCH(($CH58&amp;$CI58),Data!$B:$B,0)-1,MATCH(Weekly!CO$9,Data!$2:$2,0)-1,1,COUNTIF(Data!$2:$2,Weekly!CO$9))))/CO$56</f>
      </c>
      <c r="CP58" s="169">
        <f ca="1">(SUM(OFFSET(Data!$A$1,MATCH(($CH58&amp;$CI58),Data!$B:$B,0)-1,MATCH(Weekly!CP$9,Data!$2:$2,0)-1,1,COUNTIF(Data!$2:$2,Weekly!CP$9))))/CP$56</f>
      </c>
      <c r="CQ58" s="169">
        <f ca="1">(SUM(OFFSET(Data!$A$1,MATCH(($CH58&amp;$CI58),Data!$B:$B,0)-1,MATCH(Weekly!CQ$9,Data!$2:$2,0)-1,1,COUNTIF(Data!$2:$2,Weekly!CQ$9))))/CQ$56</f>
      </c>
      <c r="CR58" s="169">
        <f ca="1">(SUM(OFFSET(Data!$A$1,MATCH(($CH58&amp;$CI58),Data!$B:$B,0)-1,MATCH(Weekly!CR$9,Data!$2:$2,0)-1,1,COUNTIF(Data!$2:$2,Weekly!CR$9))))/CR$56</f>
      </c>
      <c r="CS58" s="169">
        <f ca="1">(SUM(OFFSET(Data!$A$1,MATCH(($CH58&amp;$CI58),Data!$B:$B,0)-1,MATCH(Weekly!CS$9,Data!$2:$2,0)-1,1,COUNTIF(Data!$2:$2,Weekly!CS$9))))/CS$56</f>
      </c>
      <c r="CT58" s="169">
        <f ca="1">(SUM(OFFSET(Data!$A$1,MATCH(($CH58&amp;$CI58),Data!$B:$B,0)-1,MATCH(Weekly!CT$9,Data!$2:$2,0)-1,1,COUNTIF(Data!$2:$2,Weekly!CT$9))))/CT$56</f>
      </c>
      <c r="CU58" s="169">
        <f ca="1">(SUM(OFFSET(Data!$A$1,MATCH(($CH58&amp;$CI58),Data!$B:$B,0)-1,MATCH(Weekly!CU$9,Data!$2:$2,0)-1,1,COUNTIF(Data!$2:$2,Weekly!CU$9))))/CU$56</f>
      </c>
      <c r="CW58" s="14">
        <f t="shared" ca="1" si="443"/>
      </c>
      <c r="CX58" s="14">
        <f t="shared" ca="1" si="444"/>
      </c>
      <c r="CY58" s="14">
        <f t="shared" ref="CY58:CY70" ca="1" si="461">CX58-CW58</f>
      </c>
      <c r="CZ58" s="14">
        <f t="shared" ref="CZ58:CZ70" ca="1" si="462">CX58+(0.75*CY58)</f>
      </c>
      <c r="DA58" s="14">
        <f t="shared" ref="DA58:DA70" ca="1" si="463">CW58-(0.75*CY58)</f>
      </c>
      <c r="DB58" s="55"/>
      <c r="DC58" s="14">
        <f t="shared" ca="1" si="445"/>
      </c>
      <c r="DD58" s="14">
        <f ca="1">SUMPRODUCT(CP58:CS58,CP$56:CS$56)/SUM(CP$56:CS$56)</f>
      </c>
      <c r="DE58" s="15"/>
    </row>
    <row r="59" spans="1:109" x14ac:dyDescent="0.25">
      <c r="C59" s="5"/>
      <c r="D59" s="133" t="s">
        <v>452</v>
      </c>
      <c r="E59" s="67" t="str">
        <f ca="1">VLOOKUP($D59,'Metric Nature'!$C:$D,2,0)&amp;IF(($F59&lt;(BA59)),"Below",IF(($F59&gt;(AZ59)),"Above","Within"))</f>
      </c>
      <c r="F59" s="69">
        <f t="shared" ca="1" si="411"/>
      </c>
      <c r="G59" s="69">
        <f t="shared" ca="1" si="412"/>
      </c>
      <c r="H59" s="98">
        <f t="shared" ca="1" si="446"/>
      </c>
      <c r="I59" s="69">
        <f t="shared" ca="1" si="447"/>
      </c>
      <c r="J59" s="69">
        <f t="shared" ca="1" si="448"/>
      </c>
      <c r="K59" s="62">
        <f t="shared" ca="1" si="413"/>
      </c>
      <c r="L59" s="70"/>
      <c r="M59" s="67" t="str">
        <f ca="1">VLOOKUP($D59,'Metric Nature'!$C:$D,2,0)&amp;IF(($N59&lt;(CA59)),"Below",IF(($N59&gt;(BZ59)),"Above","Within"))</f>
      </c>
      <c r="N59" s="69">
        <f t="shared" ca="1" si="414"/>
      </c>
      <c r="O59" s="69">
        <f t="shared" ca="1" si="415"/>
      </c>
      <c r="P59" s="98">
        <f t="shared" ca="1" si="449"/>
      </c>
      <c r="Q59" s="69">
        <f t="shared" ca="1" si="450"/>
      </c>
      <c r="R59" s="71">
        <f t="shared" ca="1" si="451"/>
      </c>
      <c r="S59" s="62">
        <f t="shared" ca="1" si="416"/>
      </c>
      <c r="T59" s="70"/>
      <c r="U59" s="67" t="str">
        <f ca="1">VLOOKUP($D59,'Metric Nature'!$C:$D,2,0)&amp;IF(($V59&lt;(DA59)),"Below",IF(($V59&gt;(CZ59)),"Above","Within"))</f>
      </c>
      <c r="V59" s="69">
        <f t="shared" ca="1" si="417"/>
      </c>
      <c r="W59" s="69">
        <f t="shared" ca="1" si="418"/>
      </c>
      <c r="X59" s="93">
        <f t="shared" ca="1" si="452"/>
      </c>
      <c r="Y59" s="69">
        <f t="shared" ca="1" si="453"/>
      </c>
      <c r="Z59" s="93">
        <f t="shared" ca="1" si="454"/>
      </c>
      <c r="AA59" s="62">
        <f t="shared" ca="1" si="419"/>
      </c>
      <c r="AB59" s="70"/>
      <c r="AC59" s="60" t="s">
        <v>453</v>
      </c>
      <c r="AD59" s="61"/>
      <c r="AE59" s="61"/>
      <c r="AI59" s="9" t="s">
        <v>47</v>
      </c>
      <c r="AJ59" s="169">
        <f ca="1">(SUM(OFFSET(Data!$A$1,MATCH(($AI59),Data!$C:$C,0)-1,MATCH(Weekly!AJ$9,Data!$2:$2,0)-1,2,COUNTIF(Data!$2:$2,Weekly!AJ$9))))/AJ$56</f>
      </c>
      <c r="AK59" s="169">
        <f ca="1">(SUM(OFFSET(Data!$A$1,MATCH(($AI59),Data!$C:$C,0)-1,MATCH(Weekly!AK$9,Data!$2:$2,0)-1,2,COUNTIF(Data!$2:$2,Weekly!AK$9))))/AK$56</f>
      </c>
      <c r="AL59" s="169">
        <f ca="1">(SUM(OFFSET(Data!$A$1,MATCH(($AI59),Data!$C:$C,0)-1,MATCH(Weekly!AL$9,Data!$2:$2,0)-1,2,COUNTIF(Data!$2:$2,Weekly!AL$9))))/AL$56</f>
      </c>
      <c r="AM59" s="169">
        <f ca="1">(SUM(OFFSET(Data!$A$1,MATCH(($AI59),Data!$C:$C,0)-1,MATCH(Weekly!AM$9,Data!$2:$2,0)-1,2,COUNTIF(Data!$2:$2,Weekly!AM$9))))/AM$56</f>
      </c>
      <c r="AN59" s="169">
        <f ca="1">(SUM(OFFSET(Data!$A$1,MATCH(($AI59),Data!$C:$C,0)-1,MATCH(Weekly!AN$9,Data!$2:$2,0)-1,2,COUNTIF(Data!$2:$2,Weekly!AN$9))))/AN$56</f>
      </c>
      <c r="AO59" s="169">
        <f ca="1">(SUM(OFFSET(Data!$A$1,MATCH(($AI59),Data!$C:$C,0)-1,MATCH(Weekly!AO$9,Data!$2:$2,0)-1,2,COUNTIF(Data!$2:$2,Weekly!AO$9))))/AO$56</f>
      </c>
      <c r="AP59" s="169">
        <f ca="1">(SUM(OFFSET(Data!$A$1,MATCH(($AI59),Data!$C:$C,0)-1,MATCH(Weekly!AP$9,Data!$2:$2,0)-1,2,COUNTIF(Data!$2:$2,Weekly!AP$9))))/AP$56</f>
      </c>
      <c r="AQ59" s="169">
        <f ca="1">(SUM(OFFSET(Data!$A$1,MATCH(($AI59),Data!$C:$C,0)-1,MATCH(Weekly!AQ$9,Data!$2:$2,0)-1,2,COUNTIF(Data!$2:$2,Weekly!AQ$9))))/AQ$56</f>
      </c>
      <c r="AR59" s="169">
        <f ca="1">(SUM(OFFSET(Data!$A$1,MATCH(($AI59),Data!$C:$C,0)-1,MATCH(Weekly!AR$9,Data!$2:$2,0)-1,2,COUNTIF(Data!$2:$2,Weekly!AR$9))))/AR$56</f>
      </c>
      <c r="AS59" s="169">
        <f ca="1">(SUM(OFFSET(Data!$A$1,MATCH(($AI59),Data!$C:$C,0)-1,MATCH(Weekly!AS$9,Data!$2:$2,0)-1,2,COUNTIF(Data!$2:$2,Weekly!AS$9))))/AS$56</f>
      </c>
      <c r="AT59" s="169">
        <f ca="1">(SUM(OFFSET(Data!$A$1,MATCH(($AI59),Data!$C:$C,0)-1,MATCH(Weekly!AT$9,Data!$2:$2,0)-1,2,COUNTIF(Data!$2:$2,Weekly!AT$9))))/AT$56</f>
      </c>
      <c r="AU59" s="169">
        <f ca="1">(SUM(OFFSET(Data!$A$1,MATCH(($AI59),Data!$C:$C,0)-1,MATCH(Weekly!AU$9,Data!$2:$2,0)-1,2,COUNTIF(Data!$2:$2,Weekly!AU$9))))/AU$56</f>
      </c>
      <c r="AV59" s="18"/>
      <c r="AW59" s="14">
        <f t="shared" ca="1" si="436"/>
      </c>
      <c r="AX59" s="14">
        <f t="shared" ca="1" si="437"/>
      </c>
      <c r="AY59" s="14">
        <f t="shared" ca="1" si="455"/>
      </c>
      <c r="AZ59" s="14">
        <f t="shared" ca="1" si="456"/>
      </c>
      <c r="BA59" s="14">
        <f t="shared" ca="1" si="457"/>
      </c>
      <c r="BB59" s="18"/>
      <c r="BC59" s="14">
        <f t="shared" ca="1" si="438"/>
      </c>
      <c r="BD59" s="14">
        <f ca="1">SUMPRODUCT(AP59:AS59,AP$56:AS$56)/SUM(AP$56:AS$56)</f>
      </c>
      <c r="BE59" s="122"/>
      <c r="BF59" s="122"/>
      <c r="BG59" s="16"/>
      <c r="BH59" s="9" t="s">
        <v>47</v>
      </c>
      <c r="BI59" s="9" t="s">
        <v>3</v>
      </c>
      <c r="BJ59" s="169">
        <f ca="1">(SUM(OFFSET(Data!$A$1,MATCH(($BH59&amp;$BI59),Data!$B:$B,0)-1,MATCH(Weekly!BJ$9,Data!$2:$2,0)-1,1,COUNTIF(Data!$2:$2,Weekly!BJ$9))))/BJ$56</f>
      </c>
      <c r="BK59" s="169">
        <f ca="1">(SUM(OFFSET(Data!$A$1,MATCH(($BH59&amp;$BI59),Data!$B:$B,0)-1,MATCH(Weekly!BK$9,Data!$2:$2,0)-1,1,COUNTIF(Data!$2:$2,Weekly!BK$9))))/BK$56</f>
      </c>
      <c r="BL59" s="169">
        <f ca="1">(SUM(OFFSET(Data!$A$1,MATCH(($BH59&amp;$BI59),Data!$B:$B,0)-1,MATCH(Weekly!BL$9,Data!$2:$2,0)-1,1,COUNTIF(Data!$2:$2,Weekly!BL$9))))/BL$56</f>
      </c>
      <c r="BM59" s="169">
        <f ca="1">(SUM(OFFSET(Data!$A$1,MATCH(($BH59&amp;$BI59),Data!$B:$B,0)-1,MATCH(Weekly!BM$9,Data!$2:$2,0)-1,1,COUNTIF(Data!$2:$2,Weekly!BM$9))))/BM$56</f>
      </c>
      <c r="BN59" s="169">
        <f ca="1">(SUM(OFFSET(Data!$A$1,MATCH(($BH59&amp;$BI59),Data!$B:$B,0)-1,MATCH(Weekly!BN$9,Data!$2:$2,0)-1,1,COUNTIF(Data!$2:$2,Weekly!BN$9))))/BN$56</f>
      </c>
      <c r="BO59" s="169">
        <f ca="1">(SUM(OFFSET(Data!$A$1,MATCH(($BH59&amp;$BI59),Data!$B:$B,0)-1,MATCH(Weekly!BO$9,Data!$2:$2,0)-1,1,COUNTIF(Data!$2:$2,Weekly!BO$9))))/BO$56</f>
      </c>
      <c r="BP59" s="169">
        <f ca="1">(SUM(OFFSET(Data!$A$1,MATCH(($BH59&amp;$BI59),Data!$B:$B,0)-1,MATCH(Weekly!BP$9,Data!$2:$2,0)-1,1,COUNTIF(Data!$2:$2,Weekly!BP$9))))/BP$56</f>
      </c>
      <c r="BQ59" s="169">
        <f ca="1">(SUM(OFFSET(Data!$A$1,MATCH(($BH59&amp;$BI59),Data!$B:$B,0)-1,MATCH(Weekly!BQ$9,Data!$2:$2,0)-1,1,COUNTIF(Data!$2:$2,Weekly!BQ$9))))/BQ$56</f>
      </c>
      <c r="BR59" s="169">
        <f ca="1">(SUM(OFFSET(Data!$A$1,MATCH(($BH59&amp;$BI59),Data!$B:$B,0)-1,MATCH(Weekly!BR$9,Data!$2:$2,0)-1,1,COUNTIF(Data!$2:$2,Weekly!BR$9))))/BR$56</f>
      </c>
      <c r="BS59" s="169">
        <f ca="1">(SUM(OFFSET(Data!$A$1,MATCH(($BH59&amp;$BI59),Data!$B:$B,0)-1,MATCH(Weekly!BS$9,Data!$2:$2,0)-1,1,COUNTIF(Data!$2:$2,Weekly!BS$9))))/BS$56</f>
      </c>
      <c r="BT59" s="169">
        <f ca="1">(SUM(OFFSET(Data!$A$1,MATCH(($BH59&amp;$BI59),Data!$B:$B,0)-1,MATCH(Weekly!BT$9,Data!$2:$2,0)-1,1,COUNTIF(Data!$2:$2,Weekly!BT$9))))/BT$56</f>
      </c>
      <c r="BU59" s="169">
        <f ca="1">(SUM(OFFSET(Data!$A$1,MATCH(($BH59&amp;$BI59),Data!$B:$B,0)-1,MATCH(Weekly!BU$9,Data!$2:$2,0)-1,1,COUNTIF(Data!$2:$2,Weekly!BU$9))))/BU$56</f>
      </c>
      <c r="BV59" s="17"/>
      <c r="BW59" s="14">
        <f t="shared" ca="1" si="439"/>
      </c>
      <c r="BX59" s="14">
        <f t="shared" ca="1" si="440"/>
      </c>
      <c r="BY59" s="14">
        <f t="shared" ca="1" si="458"/>
      </c>
      <c r="BZ59" s="14">
        <f t="shared" ca="1" si="459"/>
      </c>
      <c r="CA59" s="14">
        <f t="shared" ca="1" si="460"/>
      </c>
      <c r="CB59" s="55"/>
      <c r="CC59" s="14">
        <f t="shared" ca="1" si="442"/>
      </c>
      <c r="CD59" s="14">
        <f ca="1">SUMPRODUCT(BP59:BS59,BP$56:BS$56)/SUM(BP$56:BS$56)</f>
      </c>
      <c r="CE59" s="122"/>
      <c r="CF59" s="122"/>
      <c r="CG59" s="16"/>
      <c r="CH59" s="9" t="s">
        <v>47</v>
      </c>
      <c r="CI59" s="9" t="s">
        <v>4</v>
      </c>
      <c r="CJ59" s="169">
        <f ca="1">(SUM(OFFSET(Data!$A$1,MATCH(($CH59&amp;$CI59),Data!$B:$B,0)-1,MATCH(Weekly!CJ$9,Data!$2:$2,0)-1,1,COUNTIF(Data!$2:$2,Weekly!CJ$9))))/CJ$56</f>
      </c>
      <c r="CK59" s="169">
        <f ca="1">(SUM(OFFSET(Data!$A$1,MATCH(($CH59&amp;$CI59),Data!$B:$B,0)-1,MATCH(Weekly!CK$9,Data!$2:$2,0)-1,1,COUNTIF(Data!$2:$2,Weekly!CK$9))))/CK$56</f>
      </c>
      <c r="CL59" s="169">
        <f ca="1">(SUM(OFFSET(Data!$A$1,MATCH(($CH59&amp;$CI59),Data!$B:$B,0)-1,MATCH(Weekly!CL$9,Data!$2:$2,0)-1,1,COUNTIF(Data!$2:$2,Weekly!CL$9))))/CL$56</f>
      </c>
      <c r="CM59" s="169">
        <f ca="1">(SUM(OFFSET(Data!$A$1,MATCH(($CH59&amp;$CI59),Data!$B:$B,0)-1,MATCH(Weekly!CM$9,Data!$2:$2,0)-1,1,COUNTIF(Data!$2:$2,Weekly!CM$9))))/CM$56</f>
      </c>
      <c r="CN59" s="169">
        <f ca="1">(SUM(OFFSET(Data!$A$1,MATCH(($CH59&amp;$CI59),Data!$B:$B,0)-1,MATCH(Weekly!CN$9,Data!$2:$2,0)-1,1,COUNTIF(Data!$2:$2,Weekly!CN$9))))/CN$56</f>
      </c>
      <c r="CO59" s="169">
        <f ca="1">(SUM(OFFSET(Data!$A$1,MATCH(($CH59&amp;$CI59),Data!$B:$B,0)-1,MATCH(Weekly!CO$9,Data!$2:$2,0)-1,1,COUNTIF(Data!$2:$2,Weekly!CO$9))))/CO$56</f>
      </c>
      <c r="CP59" s="169">
        <f ca="1">(SUM(OFFSET(Data!$A$1,MATCH(($CH59&amp;$CI59),Data!$B:$B,0)-1,MATCH(Weekly!CP$9,Data!$2:$2,0)-1,1,COUNTIF(Data!$2:$2,Weekly!CP$9))))/CP$56</f>
      </c>
      <c r="CQ59" s="169">
        <f ca="1">(SUM(OFFSET(Data!$A$1,MATCH(($CH59&amp;$CI59),Data!$B:$B,0)-1,MATCH(Weekly!CQ$9,Data!$2:$2,0)-1,1,COUNTIF(Data!$2:$2,Weekly!CQ$9))))/CQ$56</f>
      </c>
      <c r="CR59" s="169">
        <f ca="1">(SUM(OFFSET(Data!$A$1,MATCH(($CH59&amp;$CI59),Data!$B:$B,0)-1,MATCH(Weekly!CR$9,Data!$2:$2,0)-1,1,COUNTIF(Data!$2:$2,Weekly!CR$9))))/CR$56</f>
      </c>
      <c r="CS59" s="169">
        <f ca="1">(SUM(OFFSET(Data!$A$1,MATCH(($CH59&amp;$CI59),Data!$B:$B,0)-1,MATCH(Weekly!CS$9,Data!$2:$2,0)-1,1,COUNTIF(Data!$2:$2,Weekly!CS$9))))/CS$56</f>
      </c>
      <c r="CT59" s="169">
        <f ca="1">(SUM(OFFSET(Data!$A$1,MATCH(($CH59&amp;$CI59),Data!$B:$B,0)-1,MATCH(Weekly!CT$9,Data!$2:$2,0)-1,1,COUNTIF(Data!$2:$2,Weekly!CT$9))))/CT$56</f>
      </c>
      <c r="CU59" s="169">
        <f ca="1">(SUM(OFFSET(Data!$A$1,MATCH(($CH59&amp;$CI59),Data!$B:$B,0)-1,MATCH(Weekly!CU$9,Data!$2:$2,0)-1,1,COUNTIF(Data!$2:$2,Weekly!CU$9))))/CU$56</f>
      </c>
      <c r="CW59" s="14">
        <f t="shared" ca="1" si="443"/>
      </c>
      <c r="CX59" s="14">
        <f t="shared" ca="1" si="444"/>
      </c>
      <c r="CY59" s="14">
        <f t="shared" ca="1" si="461"/>
      </c>
      <c r="CZ59" s="14">
        <f t="shared" ca="1" si="462"/>
      </c>
      <c r="DA59" s="14">
        <f t="shared" ca="1" si="463"/>
      </c>
      <c r="DB59" s="55"/>
      <c r="DC59" s="14">
        <f t="shared" ca="1" si="445"/>
      </c>
      <c r="DD59" s="14">
        <f ca="1">SUMPRODUCT(CP59:CS59,CP$56:CS$56)/SUM(CP$56:CS$56)</f>
      </c>
      <c r="DE59" s="15"/>
    </row>
    <row r="60" spans="1:109" x14ac:dyDescent="0.25">
      <c r="C60" s="5"/>
      <c r="D60" s="134" t="s">
        <v>457</v>
      </c>
      <c r="E60" s="67" t="str">
        <f ca="1">VLOOKUP($D60,'Metric Nature'!$C:$D,2,0)&amp;IF(($F60&lt;(BA60)),"Below",IF(($F60&gt;(AZ60)),"Above","Within"))</f>
      </c>
      <c r="F60" s="69">
        <f t="shared" ca="1" si="411"/>
      </c>
      <c r="G60" s="69">
        <f t="shared" ca="1" si="412"/>
      </c>
      <c r="H60" s="98">
        <f t="shared" ca="1" si="446"/>
      </c>
      <c r="I60" s="69">
        <f t="shared" ca="1" si="447"/>
      </c>
      <c r="J60" s="69">
        <f t="shared" ca="1" si="448"/>
      </c>
      <c r="K60" s="62">
        <f t="shared" ca="1" si="413"/>
      </c>
      <c r="L60" s="70"/>
      <c r="M60" s="67" t="str">
        <f ca="1">VLOOKUP($D60,'Metric Nature'!$C:$D,2,0)&amp;IF(($N60&lt;(CA60)),"Below",IF(($N60&gt;(BZ60)),"Above","Within"))</f>
      </c>
      <c r="N60" s="69">
        <f t="shared" ca="1" si="414"/>
      </c>
      <c r="O60" s="69">
        <f t="shared" ca="1" si="415"/>
      </c>
      <c r="P60" s="98">
        <f t="shared" ca="1" si="449"/>
      </c>
      <c r="Q60" s="69">
        <f t="shared" ca="1" si="450"/>
      </c>
      <c r="R60" s="71">
        <f t="shared" ca="1" si="451"/>
      </c>
      <c r="S60" s="62">
        <f t="shared" ca="1" si="416"/>
      </c>
      <c r="T60" s="70"/>
      <c r="U60" s="67" t="str">
        <f ca="1">VLOOKUP($D60,'Metric Nature'!$C:$D,2,0)&amp;IF(($V60&lt;(DA60)),"Below",IF(($V60&gt;(CZ60)),"Above","Within"))</f>
      </c>
      <c r="V60" s="69">
        <f t="shared" ca="1" si="417"/>
      </c>
      <c r="W60" s="69">
        <f t="shared" ca="1" si="418"/>
      </c>
      <c r="X60" s="93">
        <f t="shared" ca="1" si="452"/>
      </c>
      <c r="Y60" s="69">
        <f t="shared" ca="1" si="453"/>
      </c>
      <c r="Z60" s="93">
        <f t="shared" ca="1" si="454"/>
      </c>
      <c r="AA60" s="62">
        <f t="shared" ca="1" si="419"/>
      </c>
      <c r="AB60" s="70"/>
      <c r="AC60" s="60" t="s">
        <v>458</v>
      </c>
      <c r="AD60" s="61"/>
      <c r="AE60" s="61"/>
      <c r="AI60" s="9" t="s">
        <v>48</v>
      </c>
      <c r="AJ60" s="169">
        <f ca="1">(SUM(OFFSET(Data!$A$1,MATCH(($AI60),Data!$C:$C,0)-1,MATCH(Weekly!AJ$9,Data!$2:$2,0)-1,2,COUNTIF(Data!$2:$2,Weekly!AJ$9))))/AJ$56</f>
      </c>
      <c r="AK60" s="169">
        <f ca="1">(SUM(OFFSET(Data!$A$1,MATCH(($AI60),Data!$C:$C,0)-1,MATCH(Weekly!AK$9,Data!$2:$2,0)-1,2,COUNTIF(Data!$2:$2,Weekly!AK$9))))/AK$56</f>
      </c>
      <c r="AL60" s="169">
        <f ca="1">(SUM(OFFSET(Data!$A$1,MATCH(($AI60),Data!$C:$C,0)-1,MATCH(Weekly!AL$9,Data!$2:$2,0)-1,2,COUNTIF(Data!$2:$2,Weekly!AL$9))))/AL$56</f>
      </c>
      <c r="AM60" s="169">
        <f ca="1">(SUM(OFFSET(Data!$A$1,MATCH(($AI60),Data!$C:$C,0)-1,MATCH(Weekly!AM$9,Data!$2:$2,0)-1,2,COUNTIF(Data!$2:$2,Weekly!AM$9))))/AM$56</f>
      </c>
      <c r="AN60" s="169">
        <f ca="1">(SUM(OFFSET(Data!$A$1,MATCH(($AI60),Data!$C:$C,0)-1,MATCH(Weekly!AN$9,Data!$2:$2,0)-1,2,COUNTIF(Data!$2:$2,Weekly!AN$9))))/AN$56</f>
      </c>
      <c r="AO60" s="169">
        <f ca="1">(SUM(OFFSET(Data!$A$1,MATCH(($AI60),Data!$C:$C,0)-1,MATCH(Weekly!AO$9,Data!$2:$2,0)-1,2,COUNTIF(Data!$2:$2,Weekly!AO$9))))/AO$56</f>
      </c>
      <c r="AP60" s="169">
        <f ca="1">(SUM(OFFSET(Data!$A$1,MATCH(($AI60),Data!$C:$C,0)-1,MATCH(Weekly!AP$9,Data!$2:$2,0)-1,2,COUNTIF(Data!$2:$2,Weekly!AP$9))))/AP$56</f>
      </c>
      <c r="AQ60" s="169">
        <f ca="1">(SUM(OFFSET(Data!$A$1,MATCH(($AI60),Data!$C:$C,0)-1,MATCH(Weekly!AQ$9,Data!$2:$2,0)-1,2,COUNTIF(Data!$2:$2,Weekly!AQ$9))))/AQ$56</f>
      </c>
      <c r="AR60" s="169">
        <f ca="1">(SUM(OFFSET(Data!$A$1,MATCH(($AI60),Data!$C:$C,0)-1,MATCH(Weekly!AR$9,Data!$2:$2,0)-1,2,COUNTIF(Data!$2:$2,Weekly!AR$9))))/AR$56</f>
      </c>
      <c r="AS60" s="169">
        <f ca="1">(SUM(OFFSET(Data!$A$1,MATCH(($AI60),Data!$C:$C,0)-1,MATCH(Weekly!AS$9,Data!$2:$2,0)-1,2,COUNTIF(Data!$2:$2,Weekly!AS$9))))/AS$56</f>
      </c>
      <c r="AT60" s="169">
        <f ca="1">(SUM(OFFSET(Data!$A$1,MATCH(($AI60),Data!$C:$C,0)-1,MATCH(Weekly!AT$9,Data!$2:$2,0)-1,2,COUNTIF(Data!$2:$2,Weekly!AT$9))))/AT$56</f>
      </c>
      <c r="AU60" s="169">
        <f ca="1">(SUM(OFFSET(Data!$A$1,MATCH(($AI60),Data!$C:$C,0)-1,MATCH(Weekly!AU$9,Data!$2:$2,0)-1,2,COUNTIF(Data!$2:$2,Weekly!AU$9))))/AU$56</f>
      </c>
      <c r="AV60" s="18"/>
      <c r="AW60" s="14">
        <f t="shared" ca="1" si="436"/>
      </c>
      <c r="AX60" s="14">
        <f t="shared" ca="1" si="437"/>
      </c>
      <c r="AY60" s="14">
        <f t="shared" ca="1" si="455"/>
      </c>
      <c r="AZ60" s="14">
        <f t="shared" ca="1" si="456"/>
      </c>
      <c r="BA60" s="14">
        <f t="shared" ca="1" si="457"/>
      </c>
      <c r="BB60" s="18"/>
      <c r="BC60" s="14">
        <f t="shared" ca="1" si="438"/>
      </c>
      <c r="BD60" s="14">
        <f ca="1">SUMPRODUCT(AP60:AS60,AP$56:AS$56)/SUM(AP$56:AS$56)</f>
      </c>
      <c r="BE60" s="122"/>
      <c r="BF60" s="122"/>
      <c r="BG60" s="16"/>
      <c r="BH60" s="9" t="s">
        <v>48</v>
      </c>
      <c r="BI60" s="9" t="s">
        <v>3</v>
      </c>
      <c r="BJ60" s="169">
        <f ca="1">(SUM(OFFSET(Data!$A$1,MATCH(($BH60&amp;$BI60),Data!$B:$B,0)-1,MATCH(Weekly!BJ$9,Data!$2:$2,0)-1,1,COUNTIF(Data!$2:$2,Weekly!BJ$9))))/BJ$56</f>
      </c>
      <c r="BK60" s="169">
        <f ca="1">(SUM(OFFSET(Data!$A$1,MATCH(($BH60&amp;$BI60),Data!$B:$B,0)-1,MATCH(Weekly!BK$9,Data!$2:$2,0)-1,1,COUNTIF(Data!$2:$2,Weekly!BK$9))))/BK$56</f>
      </c>
      <c r="BL60" s="169">
        <f ca="1">(SUM(OFFSET(Data!$A$1,MATCH(($BH60&amp;$BI60),Data!$B:$B,0)-1,MATCH(Weekly!BL$9,Data!$2:$2,0)-1,1,COUNTIF(Data!$2:$2,Weekly!BL$9))))/BL$56</f>
      </c>
      <c r="BM60" s="169">
        <f ca="1">(SUM(OFFSET(Data!$A$1,MATCH(($BH60&amp;$BI60),Data!$B:$B,0)-1,MATCH(Weekly!BM$9,Data!$2:$2,0)-1,1,COUNTIF(Data!$2:$2,Weekly!BM$9))))/BM$56</f>
      </c>
      <c r="BN60" s="169">
        <f ca="1">(SUM(OFFSET(Data!$A$1,MATCH(($BH60&amp;$BI60),Data!$B:$B,0)-1,MATCH(Weekly!BN$9,Data!$2:$2,0)-1,1,COUNTIF(Data!$2:$2,Weekly!BN$9))))/BN$56</f>
      </c>
      <c r="BO60" s="169">
        <f ca="1">(SUM(OFFSET(Data!$A$1,MATCH(($BH60&amp;$BI60),Data!$B:$B,0)-1,MATCH(Weekly!BO$9,Data!$2:$2,0)-1,1,COUNTIF(Data!$2:$2,Weekly!BO$9))))/BO$56</f>
      </c>
      <c r="BP60" s="169">
        <f ca="1">(SUM(OFFSET(Data!$A$1,MATCH(($BH60&amp;$BI60),Data!$B:$B,0)-1,MATCH(Weekly!BP$9,Data!$2:$2,0)-1,1,COUNTIF(Data!$2:$2,Weekly!BP$9))))/BP$56</f>
      </c>
      <c r="BQ60" s="169">
        <f ca="1">(SUM(OFFSET(Data!$A$1,MATCH(($BH60&amp;$BI60),Data!$B:$B,0)-1,MATCH(Weekly!BQ$9,Data!$2:$2,0)-1,1,COUNTIF(Data!$2:$2,Weekly!BQ$9))))/BQ$56</f>
      </c>
      <c r="BR60" s="169">
        <f ca="1">(SUM(OFFSET(Data!$A$1,MATCH(($BH60&amp;$BI60),Data!$B:$B,0)-1,MATCH(Weekly!BR$9,Data!$2:$2,0)-1,1,COUNTIF(Data!$2:$2,Weekly!BR$9))))/BR$56</f>
      </c>
      <c r="BS60" s="169">
        <f ca="1">(SUM(OFFSET(Data!$A$1,MATCH(($BH60&amp;$BI60),Data!$B:$B,0)-1,MATCH(Weekly!BS$9,Data!$2:$2,0)-1,1,COUNTIF(Data!$2:$2,Weekly!BS$9))))/BS$56</f>
      </c>
      <c r="BT60" s="169">
        <f ca="1">(SUM(OFFSET(Data!$A$1,MATCH(($BH60&amp;$BI60),Data!$B:$B,0)-1,MATCH(Weekly!BT$9,Data!$2:$2,0)-1,1,COUNTIF(Data!$2:$2,Weekly!BT$9))))/BT$56</f>
      </c>
      <c r="BU60" s="169">
        <f ca="1">(SUM(OFFSET(Data!$A$1,MATCH(($BH60&amp;$BI60),Data!$B:$B,0)-1,MATCH(Weekly!BU$9,Data!$2:$2,0)-1,1,COUNTIF(Data!$2:$2,Weekly!BU$9))))/BU$56</f>
      </c>
      <c r="BV60" s="17"/>
      <c r="BW60" s="14">
        <f t="shared" ca="1" si="439"/>
      </c>
      <c r="BX60" s="14">
        <f t="shared" ca="1" si="440"/>
      </c>
      <c r="BY60" s="14">
        <f t="shared" ca="1" si="458"/>
      </c>
      <c r="BZ60" s="14">
        <f t="shared" ca="1" si="459"/>
      </c>
      <c r="CA60" s="14">
        <f t="shared" ca="1" si="460"/>
      </c>
      <c r="CB60" s="55"/>
      <c r="CC60" s="14">
        <f t="shared" ca="1" si="442"/>
      </c>
      <c r="CD60" s="14">
        <f ca="1">SUMPRODUCT(BP60:BS60,BP$56:BS$56)/SUM(BP$56:BS$56)</f>
      </c>
      <c r="CE60" s="122"/>
      <c r="CF60" s="122"/>
      <c r="CG60" s="16"/>
      <c r="CH60" s="9" t="s">
        <v>48</v>
      </c>
      <c r="CI60" s="9" t="s">
        <v>4</v>
      </c>
      <c r="CJ60" s="169">
        <f ca="1">(SUM(OFFSET(Data!$A$1,MATCH(($CH60&amp;$CI60),Data!$B:$B,0)-1,MATCH(Weekly!CJ$9,Data!$2:$2,0)-1,1,COUNTIF(Data!$2:$2,Weekly!CJ$9))))/CJ$56</f>
      </c>
      <c r="CK60" s="169">
        <f ca="1">(SUM(OFFSET(Data!$A$1,MATCH(($CH60&amp;$CI60),Data!$B:$B,0)-1,MATCH(Weekly!CK$9,Data!$2:$2,0)-1,1,COUNTIF(Data!$2:$2,Weekly!CK$9))))/CK$56</f>
      </c>
      <c r="CL60" s="169">
        <f ca="1">(SUM(OFFSET(Data!$A$1,MATCH(($CH60&amp;$CI60),Data!$B:$B,0)-1,MATCH(Weekly!CL$9,Data!$2:$2,0)-1,1,COUNTIF(Data!$2:$2,Weekly!CL$9))))/CL$56</f>
      </c>
      <c r="CM60" s="169">
        <f ca="1">(SUM(OFFSET(Data!$A$1,MATCH(($CH60&amp;$CI60),Data!$B:$B,0)-1,MATCH(Weekly!CM$9,Data!$2:$2,0)-1,1,COUNTIF(Data!$2:$2,Weekly!CM$9))))/CM$56</f>
      </c>
      <c r="CN60" s="169">
        <f ca="1">(SUM(OFFSET(Data!$A$1,MATCH(($CH60&amp;$CI60),Data!$B:$B,0)-1,MATCH(Weekly!CN$9,Data!$2:$2,0)-1,1,COUNTIF(Data!$2:$2,Weekly!CN$9))))/CN$56</f>
      </c>
      <c r="CO60" s="169">
        <f ca="1">(SUM(OFFSET(Data!$A$1,MATCH(($CH60&amp;$CI60),Data!$B:$B,0)-1,MATCH(Weekly!CO$9,Data!$2:$2,0)-1,1,COUNTIF(Data!$2:$2,Weekly!CO$9))))/CO$56</f>
      </c>
      <c r="CP60" s="169">
        <f ca="1">(SUM(OFFSET(Data!$A$1,MATCH(($CH60&amp;$CI60),Data!$B:$B,0)-1,MATCH(Weekly!CP$9,Data!$2:$2,0)-1,1,COUNTIF(Data!$2:$2,Weekly!CP$9))))/CP$56</f>
      </c>
      <c r="CQ60" s="169">
        <f ca="1">(SUM(OFFSET(Data!$A$1,MATCH(($CH60&amp;$CI60),Data!$B:$B,0)-1,MATCH(Weekly!CQ$9,Data!$2:$2,0)-1,1,COUNTIF(Data!$2:$2,Weekly!CQ$9))))/CQ$56</f>
      </c>
      <c r="CR60" s="169">
        <f ca="1">(SUM(OFFSET(Data!$A$1,MATCH(($CH60&amp;$CI60),Data!$B:$B,0)-1,MATCH(Weekly!CR$9,Data!$2:$2,0)-1,1,COUNTIF(Data!$2:$2,Weekly!CR$9))))/CR$56</f>
      </c>
      <c r="CS60" s="169">
        <f ca="1">(SUM(OFFSET(Data!$A$1,MATCH(($CH60&amp;$CI60),Data!$B:$B,0)-1,MATCH(Weekly!CS$9,Data!$2:$2,0)-1,1,COUNTIF(Data!$2:$2,Weekly!CS$9))))/CS$56</f>
      </c>
      <c r="CT60" s="169">
        <f ca="1">(SUM(OFFSET(Data!$A$1,MATCH(($CH60&amp;$CI60),Data!$B:$B,0)-1,MATCH(Weekly!CT$9,Data!$2:$2,0)-1,1,COUNTIF(Data!$2:$2,Weekly!CT$9))))/CT$56</f>
      </c>
      <c r="CU60" s="169">
        <f ca="1">(SUM(OFFSET(Data!$A$1,MATCH(($CH60&amp;$CI60),Data!$B:$B,0)-1,MATCH(Weekly!CU$9,Data!$2:$2,0)-1,1,COUNTIF(Data!$2:$2,Weekly!CU$9))))/CU$56</f>
      </c>
      <c r="CW60" s="14">
        <f t="shared" ca="1" si="443"/>
      </c>
      <c r="CX60" s="14">
        <f t="shared" ca="1" si="444"/>
      </c>
      <c r="CY60" s="14">
        <f t="shared" ca="1" si="461"/>
      </c>
      <c r="CZ60" s="14">
        <f t="shared" ca="1" si="462"/>
      </c>
      <c r="DA60" s="14">
        <f t="shared" ca="1" si="463"/>
      </c>
      <c r="DB60" s="55"/>
      <c r="DC60" s="14">
        <f t="shared" ca="1" si="445"/>
      </c>
      <c r="DD60" s="14">
        <f ca="1">SUMPRODUCT(CP60:CS60,CP$56:CS$56)/SUM(CP$56:CS$56)</f>
      </c>
      <c r="DE60" s="15"/>
    </row>
    <row r="61" spans="1:109" x14ac:dyDescent="0.25">
      <c r="C61" s="5"/>
      <c r="D61" s="131" t="s">
        <v>462</v>
      </c>
      <c r="E61" s="67" t="str">
        <f ca="1">VLOOKUP($D61,'Metric Nature'!$C:$D,2,0)&amp;IF(($F61&lt;(BA61)),"Below",IF(($F61&gt;(AZ61)),"Above","Within"))</f>
      </c>
      <c r="F61" s="69">
        <f t="shared" ca="1" si="411"/>
      </c>
      <c r="G61" s="69">
        <f t="shared" ca="1" si="412"/>
      </c>
      <c r="H61" s="98">
        <f t="shared" ca="1" si="446"/>
      </c>
      <c r="I61" s="69">
        <f t="shared" ca="1" si="447"/>
      </c>
      <c r="J61" s="69">
        <f t="shared" ca="1" si="448"/>
      </c>
      <c r="K61" s="62">
        <f t="shared" ca="1" si="413"/>
      </c>
      <c r="L61" s="70"/>
      <c r="M61" s="67" t="str">
        <f ca="1">VLOOKUP($D61,'Metric Nature'!$C:$D,2,0)&amp;IF(($N61&lt;(CA61)),"Below",IF(($N61&gt;(BZ61)),"Above","Within"))</f>
      </c>
      <c r="N61" s="69">
        <f t="shared" ca="1" si="414"/>
      </c>
      <c r="O61" s="69">
        <f t="shared" ca="1" si="415"/>
      </c>
      <c r="P61" s="98">
        <f t="shared" ca="1" si="449"/>
      </c>
      <c r="Q61" s="69">
        <f t="shared" ca="1" si="450"/>
      </c>
      <c r="R61" s="71">
        <f t="shared" ca="1" si="451"/>
      </c>
      <c r="S61" s="62">
        <f t="shared" ca="1" si="416"/>
      </c>
      <c r="T61" s="70"/>
      <c r="U61" s="67" t="str">
        <f ca="1">VLOOKUP($D61,'Metric Nature'!$C:$D,2,0)&amp;IF(($V61&lt;(DA61)),"Below",IF(($V61&gt;(CZ61)),"Above","Within"))</f>
      </c>
      <c r="V61" s="69">
        <f t="shared" ca="1" si="417"/>
      </c>
      <c r="W61" s="69">
        <f t="shared" ca="1" si="418"/>
      </c>
      <c r="X61" s="93">
        <f t="shared" ca="1" si="452"/>
      </c>
      <c r="Y61" s="69">
        <f t="shared" ca="1" si="453"/>
      </c>
      <c r="Z61" s="93">
        <f t="shared" ca="1" si="454"/>
      </c>
      <c r="AA61" s="62">
        <f t="shared" ca="1" si="419"/>
      </c>
      <c r="AB61" s="70"/>
      <c r="AC61" s="60" t="s">
        <v>463</v>
      </c>
      <c r="AI61" s="9" t="s">
        <v>49</v>
      </c>
      <c r="AJ61" s="169">
        <f ca="1">(SUM(OFFSET(Data!$A$1,MATCH(($AI61),Data!$C:$C,0)-1,MATCH(Weekly!AJ$9,Data!$2:$2,0)-1,2,COUNTIF(Data!$2:$2,Weekly!AJ$9))))/AJ$56</f>
      </c>
      <c r="AK61" s="169">
        <f ca="1">(SUM(OFFSET(Data!$A$1,MATCH(($AI61),Data!$C:$C,0)-1,MATCH(Weekly!AK$9,Data!$2:$2,0)-1,2,COUNTIF(Data!$2:$2,Weekly!AK$9))))/AK$56</f>
      </c>
      <c r="AL61" s="169">
        <f ca="1">(SUM(OFFSET(Data!$A$1,MATCH(($AI61),Data!$C:$C,0)-1,MATCH(Weekly!AL$9,Data!$2:$2,0)-1,2,COUNTIF(Data!$2:$2,Weekly!AL$9))))/AL$56</f>
      </c>
      <c r="AM61" s="169">
        <f ca="1">(SUM(OFFSET(Data!$A$1,MATCH(($AI61),Data!$C:$C,0)-1,MATCH(Weekly!AM$9,Data!$2:$2,0)-1,2,COUNTIF(Data!$2:$2,Weekly!AM$9))))/AM$56</f>
      </c>
      <c r="AN61" s="169">
        <f ca="1">(SUM(OFFSET(Data!$A$1,MATCH(($AI61),Data!$C:$C,0)-1,MATCH(Weekly!AN$9,Data!$2:$2,0)-1,2,COUNTIF(Data!$2:$2,Weekly!AN$9))))/AN$56</f>
      </c>
      <c r="AO61" s="169">
        <f ca="1">(SUM(OFFSET(Data!$A$1,MATCH(($AI61),Data!$C:$C,0)-1,MATCH(Weekly!AO$9,Data!$2:$2,0)-1,2,COUNTIF(Data!$2:$2,Weekly!AO$9))))/AO$56</f>
      </c>
      <c r="AP61" s="169">
        <f ca="1">(SUM(OFFSET(Data!$A$1,MATCH(($AI61),Data!$C:$C,0)-1,MATCH(Weekly!AP$9,Data!$2:$2,0)-1,2,COUNTIF(Data!$2:$2,Weekly!AP$9))))/AP$56</f>
      </c>
      <c r="AQ61" s="169">
        <f ca="1">(SUM(OFFSET(Data!$A$1,MATCH(($AI61),Data!$C:$C,0)-1,MATCH(Weekly!AQ$9,Data!$2:$2,0)-1,2,COUNTIF(Data!$2:$2,Weekly!AQ$9))))/AQ$56</f>
      </c>
      <c r="AR61" s="169">
        <f ca="1">(SUM(OFFSET(Data!$A$1,MATCH(($AI61),Data!$C:$C,0)-1,MATCH(Weekly!AR$9,Data!$2:$2,0)-1,2,COUNTIF(Data!$2:$2,Weekly!AR$9))))/AR$56</f>
      </c>
      <c r="AS61" s="169">
        <f ca="1">(SUM(OFFSET(Data!$A$1,MATCH(($AI61),Data!$C:$C,0)-1,MATCH(Weekly!AS$9,Data!$2:$2,0)-1,2,COUNTIF(Data!$2:$2,Weekly!AS$9))))/AS$56</f>
      </c>
      <c r="AT61" s="169">
        <f ca="1">(SUM(OFFSET(Data!$A$1,MATCH(($AI61),Data!$C:$C,0)-1,MATCH(Weekly!AT$9,Data!$2:$2,0)-1,2,COUNTIF(Data!$2:$2,Weekly!AT$9))))/AT$56</f>
      </c>
      <c r="AU61" s="169">
        <f ca="1">(SUM(OFFSET(Data!$A$1,MATCH(($AI61),Data!$C:$C,0)-1,MATCH(Weekly!AU$9,Data!$2:$2,0)-1,2,COUNTIF(Data!$2:$2,Weekly!AU$9))))/AU$56</f>
      </c>
      <c r="AV61" s="18"/>
      <c r="AW61" s="14">
        <f t="shared" ca="1" si="436"/>
      </c>
      <c r="AX61" s="14">
        <f t="shared" ca="1" si="437"/>
      </c>
      <c r="AY61" s="14">
        <f t="shared" ca="1" si="455"/>
      </c>
      <c r="AZ61" s="14">
        <f t="shared" ca="1" si="456"/>
      </c>
      <c r="BA61" s="14">
        <f t="shared" ca="1" si="457"/>
      </c>
      <c r="BB61" s="18"/>
      <c r="BC61" s="14">
        <f t="shared" ca="1" si="438"/>
      </c>
      <c r="BD61" s="14">
        <f ca="1">SUMPRODUCT(AP61:AS61,AP$56:AS$56)/SUM(AP$56:AS$56)</f>
      </c>
      <c r="BE61" s="122"/>
      <c r="BF61" s="122"/>
      <c r="BG61" s="16"/>
      <c r="BH61" s="9" t="s">
        <v>49</v>
      </c>
      <c r="BI61" s="9" t="s">
        <v>3</v>
      </c>
      <c r="BJ61" s="169">
        <f ca="1">(SUM(OFFSET(Data!$A$1,MATCH(($BH61&amp;$BI61),Data!$B:$B,0)-1,MATCH(Weekly!BJ$9,Data!$2:$2,0)-1,1,COUNTIF(Data!$2:$2,Weekly!BJ$9))))/BJ$56</f>
      </c>
      <c r="BK61" s="169">
        <f ca="1">(SUM(OFFSET(Data!$A$1,MATCH(($BH61&amp;$BI61),Data!$B:$B,0)-1,MATCH(Weekly!BK$9,Data!$2:$2,0)-1,1,COUNTIF(Data!$2:$2,Weekly!BK$9))))/BK$56</f>
      </c>
      <c r="BL61" s="169">
        <f ca="1">(SUM(OFFSET(Data!$A$1,MATCH(($BH61&amp;$BI61),Data!$B:$B,0)-1,MATCH(Weekly!BL$9,Data!$2:$2,0)-1,1,COUNTIF(Data!$2:$2,Weekly!BL$9))))/BL$56</f>
      </c>
      <c r="BM61" s="169">
        <f ca="1">(SUM(OFFSET(Data!$A$1,MATCH(($BH61&amp;$BI61),Data!$B:$B,0)-1,MATCH(Weekly!BM$9,Data!$2:$2,0)-1,1,COUNTIF(Data!$2:$2,Weekly!BM$9))))/BM$56</f>
      </c>
      <c r="BN61" s="169">
        <f ca="1">(SUM(OFFSET(Data!$A$1,MATCH(($BH61&amp;$BI61),Data!$B:$B,0)-1,MATCH(Weekly!BN$9,Data!$2:$2,0)-1,1,COUNTIF(Data!$2:$2,Weekly!BN$9))))/BN$56</f>
      </c>
      <c r="BO61" s="169">
        <f ca="1">(SUM(OFFSET(Data!$A$1,MATCH(($BH61&amp;$BI61),Data!$B:$B,0)-1,MATCH(Weekly!BO$9,Data!$2:$2,0)-1,1,COUNTIF(Data!$2:$2,Weekly!BO$9))))/BO$56</f>
      </c>
      <c r="BP61" s="169">
        <f ca="1">(SUM(OFFSET(Data!$A$1,MATCH(($BH61&amp;$BI61),Data!$B:$B,0)-1,MATCH(Weekly!BP$9,Data!$2:$2,0)-1,1,COUNTIF(Data!$2:$2,Weekly!BP$9))))/BP$56</f>
      </c>
      <c r="BQ61" s="169">
        <f ca="1">(SUM(OFFSET(Data!$A$1,MATCH(($BH61&amp;$BI61),Data!$B:$B,0)-1,MATCH(Weekly!BQ$9,Data!$2:$2,0)-1,1,COUNTIF(Data!$2:$2,Weekly!BQ$9))))/BQ$56</f>
      </c>
      <c r="BR61" s="169">
        <f ca="1">(SUM(OFFSET(Data!$A$1,MATCH(($BH61&amp;$BI61),Data!$B:$B,0)-1,MATCH(Weekly!BR$9,Data!$2:$2,0)-1,1,COUNTIF(Data!$2:$2,Weekly!BR$9))))/BR$56</f>
      </c>
      <c r="BS61" s="169">
        <f ca="1">(SUM(OFFSET(Data!$A$1,MATCH(($BH61&amp;$BI61),Data!$B:$B,0)-1,MATCH(Weekly!BS$9,Data!$2:$2,0)-1,1,COUNTIF(Data!$2:$2,Weekly!BS$9))))/BS$56</f>
      </c>
      <c r="BT61" s="169">
        <f ca="1">(SUM(OFFSET(Data!$A$1,MATCH(($BH61&amp;$BI61),Data!$B:$B,0)-1,MATCH(Weekly!BT$9,Data!$2:$2,0)-1,1,COUNTIF(Data!$2:$2,Weekly!BT$9))))/BT$56</f>
      </c>
      <c r="BU61" s="169">
        <f ca="1">(SUM(OFFSET(Data!$A$1,MATCH(($BH61&amp;$BI61),Data!$B:$B,0)-1,MATCH(Weekly!BU$9,Data!$2:$2,0)-1,1,COUNTIF(Data!$2:$2,Weekly!BU$9))))/BU$56</f>
      </c>
      <c r="BV61" s="17"/>
      <c r="BW61" s="14">
        <f t="shared" ca="1" si="439"/>
      </c>
      <c r="BX61" s="14">
        <f t="shared" ca="1" si="440"/>
      </c>
      <c r="BY61" s="14">
        <f t="shared" ca="1" si="458"/>
      </c>
      <c r="BZ61" s="14">
        <f t="shared" ca="1" si="459"/>
      </c>
      <c r="CA61" s="14">
        <f t="shared" ca="1" si="460"/>
      </c>
      <c r="CB61" s="55"/>
      <c r="CC61" s="14">
        <f t="shared" ca="1" si="442"/>
      </c>
      <c r="CD61" s="14">
        <f ca="1">SUMPRODUCT(BP61:BS61,BP$56:BS$56)/SUM(BP$56:BS$56)</f>
      </c>
      <c r="CE61" s="122"/>
      <c r="CF61" s="122"/>
      <c r="CG61" s="16"/>
      <c r="CH61" s="9" t="s">
        <v>49</v>
      </c>
      <c r="CI61" s="9" t="s">
        <v>4</v>
      </c>
      <c r="CJ61" s="169">
        <f ca="1">(SUM(OFFSET(Data!$A$1,MATCH(($CH61&amp;$CI61),Data!$B:$B,0)-1,MATCH(Weekly!CJ$9,Data!$2:$2,0)-1,1,COUNTIF(Data!$2:$2,Weekly!CJ$9))))/CJ$56</f>
      </c>
      <c r="CK61" s="169">
        <f ca="1">(SUM(OFFSET(Data!$A$1,MATCH(($CH61&amp;$CI61),Data!$B:$B,0)-1,MATCH(Weekly!CK$9,Data!$2:$2,0)-1,1,COUNTIF(Data!$2:$2,Weekly!CK$9))))/CK$56</f>
      </c>
      <c r="CL61" s="169">
        <f ca="1">(SUM(OFFSET(Data!$A$1,MATCH(($CH61&amp;$CI61),Data!$B:$B,0)-1,MATCH(Weekly!CL$9,Data!$2:$2,0)-1,1,COUNTIF(Data!$2:$2,Weekly!CL$9))))/CL$56</f>
      </c>
      <c r="CM61" s="169">
        <f ca="1">(SUM(OFFSET(Data!$A$1,MATCH(($CH61&amp;$CI61),Data!$B:$B,0)-1,MATCH(Weekly!CM$9,Data!$2:$2,0)-1,1,COUNTIF(Data!$2:$2,Weekly!CM$9))))/CM$56</f>
      </c>
      <c r="CN61" s="169">
        <f ca="1">(SUM(OFFSET(Data!$A$1,MATCH(($CH61&amp;$CI61),Data!$B:$B,0)-1,MATCH(Weekly!CN$9,Data!$2:$2,0)-1,1,COUNTIF(Data!$2:$2,Weekly!CN$9))))/CN$56</f>
      </c>
      <c r="CO61" s="169">
        <f ca="1">(SUM(OFFSET(Data!$A$1,MATCH(($CH61&amp;$CI61),Data!$B:$B,0)-1,MATCH(Weekly!CO$9,Data!$2:$2,0)-1,1,COUNTIF(Data!$2:$2,Weekly!CO$9))))/CO$56</f>
      </c>
      <c r="CP61" s="169">
        <f ca="1">(SUM(OFFSET(Data!$A$1,MATCH(($CH61&amp;$CI61),Data!$B:$B,0)-1,MATCH(Weekly!CP$9,Data!$2:$2,0)-1,1,COUNTIF(Data!$2:$2,Weekly!CP$9))))/CP$56</f>
      </c>
      <c r="CQ61" s="169">
        <f ca="1">(SUM(OFFSET(Data!$A$1,MATCH(($CH61&amp;$CI61),Data!$B:$B,0)-1,MATCH(Weekly!CQ$9,Data!$2:$2,0)-1,1,COUNTIF(Data!$2:$2,Weekly!CQ$9))))/CQ$56</f>
      </c>
      <c r="CR61" s="169">
        <f ca="1">(SUM(OFFSET(Data!$A$1,MATCH(($CH61&amp;$CI61),Data!$B:$B,0)-1,MATCH(Weekly!CR$9,Data!$2:$2,0)-1,1,COUNTIF(Data!$2:$2,Weekly!CR$9))))/CR$56</f>
      </c>
      <c r="CS61" s="169">
        <f ca="1">(SUM(OFFSET(Data!$A$1,MATCH(($CH61&amp;$CI61),Data!$B:$B,0)-1,MATCH(Weekly!CS$9,Data!$2:$2,0)-1,1,COUNTIF(Data!$2:$2,Weekly!CS$9))))/CS$56</f>
      </c>
      <c r="CT61" s="169">
        <f ca="1">(SUM(OFFSET(Data!$A$1,MATCH(($CH61&amp;$CI61),Data!$B:$B,0)-1,MATCH(Weekly!CT$9,Data!$2:$2,0)-1,1,COUNTIF(Data!$2:$2,Weekly!CT$9))))/CT$56</f>
      </c>
      <c r="CU61" s="169">
        <f ca="1">(SUM(OFFSET(Data!$A$1,MATCH(($CH61&amp;$CI61),Data!$B:$B,0)-1,MATCH(Weekly!CU$9,Data!$2:$2,0)-1,1,COUNTIF(Data!$2:$2,Weekly!CU$9))))/CU$56</f>
      </c>
      <c r="CW61" s="14">
        <f t="shared" ca="1" si="443"/>
      </c>
      <c r="CX61" s="14">
        <f t="shared" ca="1" si="444"/>
      </c>
      <c r="CY61" s="14">
        <f t="shared" ca="1" si="461"/>
      </c>
      <c r="CZ61" s="14">
        <f t="shared" ca="1" si="462"/>
      </c>
      <c r="DA61" s="14">
        <f t="shared" ca="1" si="463"/>
      </c>
      <c r="DB61" s="55"/>
      <c r="DC61" s="14">
        <f t="shared" ca="1" si="445"/>
      </c>
      <c r="DD61" s="14">
        <f ca="1">SUMPRODUCT(CP61:CS61,CP$56:CS$56)/SUM(CP$56:CS$56)</f>
      </c>
      <c r="DE61" s="15"/>
    </row>
    <row r="62" spans="1:109" x14ac:dyDescent="0.25">
      <c r="C62" s="5"/>
      <c r="D62" s="134" t="s">
        <v>444</v>
      </c>
      <c r="E62" s="67" t="str">
        <f ca="1">VLOOKUP($D62,'Metric Nature'!$C:$D,2,0)&amp;IF(($F62&lt;(BA62)),"Below",IF(($F62&gt;(AZ62)),"Above","Within"))</f>
      </c>
      <c r="F62" s="69">
        <f t="shared" ca="1" si="411"/>
      </c>
      <c r="G62" s="69">
        <f t="shared" ca="1" si="412"/>
      </c>
      <c r="H62" s="98">
        <f t="shared" ca="1" si="446"/>
      </c>
      <c r="I62" s="69">
        <f t="shared" ca="1" si="447"/>
      </c>
      <c r="J62" s="69">
        <f t="shared" ca="1" si="448"/>
      </c>
      <c r="K62" s="62">
        <f t="shared" ca="1" si="413"/>
      </c>
      <c r="L62" s="70"/>
      <c r="M62" s="67" t="str">
        <f ca="1">VLOOKUP($D62,'Metric Nature'!$C:$D,2,0)&amp;IF(($N62&lt;(CA62)),"Below",IF(($N62&gt;(BZ62)),"Above","Within"))</f>
      </c>
      <c r="N62" s="69">
        <f t="shared" ca="1" si="414"/>
      </c>
      <c r="O62" s="69">
        <f t="shared" ca="1" si="415"/>
      </c>
      <c r="P62" s="98">
        <f t="shared" ca="1" si="449"/>
      </c>
      <c r="Q62" s="69">
        <f t="shared" ca="1" si="450"/>
      </c>
      <c r="R62" s="71">
        <f t="shared" ca="1" si="451"/>
      </c>
      <c r="S62" s="62">
        <f t="shared" ca="1" si="416"/>
      </c>
      <c r="T62" s="70"/>
      <c r="U62" s="67" t="str">
        <f ca="1">VLOOKUP($D62,'Metric Nature'!$C:$D,2,0)&amp;IF(($V62&lt;(DA62)),"Below",IF(($V62&gt;(CZ62)),"Above","Within"))</f>
      </c>
      <c r="V62" s="69">
        <f t="shared" ca="1" si="417"/>
      </c>
      <c r="W62" s="69">
        <f t="shared" ca="1" si="418"/>
      </c>
      <c r="X62" s="93">
        <f t="shared" ca="1" si="452"/>
      </c>
      <c r="Y62" s="69">
        <f t="shared" ca="1" si="453"/>
      </c>
      <c r="Z62" s="93">
        <f t="shared" ca="1" si="454"/>
      </c>
      <c r="AA62" s="62">
        <f t="shared" ca="1" si="419"/>
      </c>
      <c r="AB62" s="70"/>
      <c r="AC62" s="60" t="s">
        <v>466</v>
      </c>
      <c r="AI62" s="9" t="s">
        <v>50</v>
      </c>
      <c r="AJ62" s="169">
        <f ca="1">(SUM(OFFSET(Data!$A$1,MATCH(($AI62),Data!$C:$C,0)-1,MATCH(Weekly!AJ$9,Data!$2:$2,0)-1,2,COUNTIF(Data!$2:$2,Weekly!AJ$9))))/(SUM(OFFSET(Data!$A$1,MATCH(($AI61),Data!$C:$C,0)-1,MATCH(Weekly!AJ$9,Data!$2:$2,0)-1,2,COUNTIF(Data!$2:$2,Weekly!AJ$9))))</f>
      </c>
      <c r="AK62" s="169">
        <f ca="1">(SUM(OFFSET(Data!$A$1,MATCH(($AI62),Data!$C:$C,0)-1,MATCH(Weekly!AK$9,Data!$2:$2,0)-1,2,COUNTIF(Data!$2:$2,Weekly!AK$9))))/(SUM(OFFSET(Data!$A$1,MATCH(($AI61),Data!$C:$C,0)-1,MATCH(Weekly!AK$9,Data!$2:$2,0)-1,2,COUNTIF(Data!$2:$2,Weekly!AK$9))))</f>
      </c>
      <c r="AL62" s="169">
        <f ca="1">(SUM(OFFSET(Data!$A$1,MATCH(($AI62),Data!$C:$C,0)-1,MATCH(Weekly!AL$9,Data!$2:$2,0)-1,2,COUNTIF(Data!$2:$2,Weekly!AL$9))))/(SUM(OFFSET(Data!$A$1,MATCH(($AI61),Data!$C:$C,0)-1,MATCH(Weekly!AL$9,Data!$2:$2,0)-1,2,COUNTIF(Data!$2:$2,Weekly!AL$9))))</f>
      </c>
      <c r="AM62" s="169">
        <f ca="1">(SUM(OFFSET(Data!$A$1,MATCH(($AI62),Data!$C:$C,0)-1,MATCH(Weekly!AM$9,Data!$2:$2,0)-1,2,COUNTIF(Data!$2:$2,Weekly!AM$9))))/(SUM(OFFSET(Data!$A$1,MATCH(($AI61),Data!$C:$C,0)-1,MATCH(Weekly!AM$9,Data!$2:$2,0)-1,2,COUNTIF(Data!$2:$2,Weekly!AM$9))))</f>
      </c>
      <c r="AN62" s="169">
        <f ca="1">(SUM(OFFSET(Data!$A$1,MATCH(($AI62),Data!$C:$C,0)-1,MATCH(Weekly!AN$9,Data!$2:$2,0)-1,2,COUNTIF(Data!$2:$2,Weekly!AN$9))))/(SUM(OFFSET(Data!$A$1,MATCH(($AI61),Data!$C:$C,0)-1,MATCH(Weekly!AN$9,Data!$2:$2,0)-1,2,COUNTIF(Data!$2:$2,Weekly!AN$9))))</f>
      </c>
      <c r="AO62" s="169">
        <f ca="1">(SUM(OFFSET(Data!$A$1,MATCH(($AI62),Data!$C:$C,0)-1,MATCH(Weekly!AO$9,Data!$2:$2,0)-1,2,COUNTIF(Data!$2:$2,Weekly!AO$9))))/(SUM(OFFSET(Data!$A$1,MATCH(($AI61),Data!$C:$C,0)-1,MATCH(Weekly!AO$9,Data!$2:$2,0)-1,2,COUNTIF(Data!$2:$2,Weekly!AO$9))))</f>
      </c>
      <c r="AP62" s="169">
        <f ca="1">(SUM(OFFSET(Data!$A$1,MATCH(($AI62),Data!$C:$C,0)-1,MATCH(Weekly!AP$9,Data!$2:$2,0)-1,2,COUNTIF(Data!$2:$2,Weekly!AP$9))))/(SUM(OFFSET(Data!$A$1,MATCH(($AI61),Data!$C:$C,0)-1,MATCH(Weekly!AP$9,Data!$2:$2,0)-1,2,COUNTIF(Data!$2:$2,Weekly!AP$9))))</f>
      </c>
      <c r="AQ62" s="169">
        <f ca="1">(SUM(OFFSET(Data!$A$1,MATCH(($AI62),Data!$C:$C,0)-1,MATCH(Weekly!AQ$9,Data!$2:$2,0)-1,2,COUNTIF(Data!$2:$2,Weekly!AQ$9))))/(SUM(OFFSET(Data!$A$1,MATCH(($AI61),Data!$C:$C,0)-1,MATCH(Weekly!AQ$9,Data!$2:$2,0)-1,2,COUNTIF(Data!$2:$2,Weekly!AQ$9))))</f>
      </c>
      <c r="AR62" s="169">
        <f ca="1">(SUM(OFFSET(Data!$A$1,MATCH(($AI62),Data!$C:$C,0)-1,MATCH(Weekly!AR$9,Data!$2:$2,0)-1,2,COUNTIF(Data!$2:$2,Weekly!AR$9))))/(SUM(OFFSET(Data!$A$1,MATCH(($AI61),Data!$C:$C,0)-1,MATCH(Weekly!AR$9,Data!$2:$2,0)-1,2,COUNTIF(Data!$2:$2,Weekly!AR$9))))</f>
      </c>
      <c r="AS62" s="169">
        <f ca="1">(SUM(OFFSET(Data!$A$1,MATCH(($AI62),Data!$C:$C,0)-1,MATCH(Weekly!AS$9,Data!$2:$2,0)-1,2,COUNTIF(Data!$2:$2,Weekly!AS$9))))/(SUM(OFFSET(Data!$A$1,MATCH(($AI61),Data!$C:$C,0)-1,MATCH(Weekly!AS$9,Data!$2:$2,0)-1,2,COUNTIF(Data!$2:$2,Weekly!AS$9))))</f>
      </c>
      <c r="AT62" s="169">
        <f ca="1">(SUM(OFFSET(Data!$A$1,MATCH(($AI62),Data!$C:$C,0)-1,MATCH(Weekly!AT$9,Data!$2:$2,0)-1,2,COUNTIF(Data!$2:$2,Weekly!AT$9))))/(SUM(OFFSET(Data!$A$1,MATCH(($AI61),Data!$C:$C,0)-1,MATCH(Weekly!AT$9,Data!$2:$2,0)-1,2,COUNTIF(Data!$2:$2,Weekly!AT$9))))</f>
      </c>
      <c r="AU62" s="169">
        <f ca="1">(SUM(OFFSET(Data!$A$1,MATCH(($AI62),Data!$C:$C,0)-1,MATCH(Weekly!AU$9,Data!$2:$2,0)-1,2,COUNTIF(Data!$2:$2,Weekly!AU$9))))/(SUM(OFFSET(Data!$A$1,MATCH(($AI61),Data!$C:$C,0)-1,MATCH(Weekly!AU$9,Data!$2:$2,0)-1,2,COUNTIF(Data!$2:$2,Weekly!AU$9))))</f>
      </c>
      <c r="AV62" s="18"/>
      <c r="AW62" s="14">
        <f t="shared" ca="1" si="436"/>
      </c>
      <c r="AX62" s="14">
        <f t="shared" ca="1" si="437"/>
      </c>
      <c r="AY62" s="14">
        <f t="shared" ca="1" si="455"/>
      </c>
      <c r="AZ62" s="14">
        <f t="shared" ca="1" si="456"/>
      </c>
      <c r="BA62" s="14">
        <f t="shared" ca="1" si="457"/>
      </c>
      <c r="BB62" s="18"/>
      <c r="BC62" s="14">
        <f t="shared" ca="1" si="438"/>
      </c>
      <c r="BD62" s="14">
        <f ca="1">SUMPRODUCT(AP62:AS62,AP$61:AS$61)/SUM(AP$61:AS$61)</f>
      </c>
      <c r="BE62" s="122"/>
      <c r="BF62" s="122"/>
      <c r="BG62" s="16"/>
      <c r="BH62" s="9" t="s">
        <v>50</v>
      </c>
      <c r="BI62" s="9" t="s">
        <v>3</v>
      </c>
      <c r="BJ62" s="169">
        <f ca="1">SUM(OFFSET(Data!$A$1,MATCH(($BH62&amp;$BI62),Data!$B:$B,0)-1,MATCH(Weekly!BJ$9,Data!$2:$2,0)-1,1,COUNTIF(Data!$2:$2,Weekly!BJ$9)))/SUM(OFFSET(Data!$A$1,MATCH(($BH61&amp;$BI61),Data!$B:$B,0)-1,MATCH(Weekly!BJ$9,Data!$2:$2,0)-1,1,COUNTIF(Data!$2:$2,Weekly!BJ$9)))</f>
      </c>
      <c r="BK62" s="169">
        <f ca="1">SUM(OFFSET(Data!$A$1,MATCH(($BH62&amp;$BI62),Data!$B:$B,0)-1,MATCH(Weekly!BK$9,Data!$2:$2,0)-1,1,COUNTIF(Data!$2:$2,Weekly!BK$9)))/SUM(OFFSET(Data!$A$1,MATCH(($BH61&amp;$BI61),Data!$B:$B,0)-1,MATCH(Weekly!BK$9,Data!$2:$2,0)-1,1,COUNTIF(Data!$2:$2,Weekly!BK$9)))</f>
      </c>
      <c r="BL62" s="169">
        <f ca="1">SUM(OFFSET(Data!$A$1,MATCH(($BH62&amp;$BI62),Data!$B:$B,0)-1,MATCH(Weekly!BL$9,Data!$2:$2,0)-1,1,COUNTIF(Data!$2:$2,Weekly!BL$9)))/SUM(OFFSET(Data!$A$1,MATCH(($BH61&amp;$BI61),Data!$B:$B,0)-1,MATCH(Weekly!BL$9,Data!$2:$2,0)-1,1,COUNTIF(Data!$2:$2,Weekly!BL$9)))</f>
      </c>
      <c r="BM62" s="169">
        <f ca="1">SUM(OFFSET(Data!$A$1,MATCH(($BH62&amp;$BI62),Data!$B:$B,0)-1,MATCH(Weekly!BM$9,Data!$2:$2,0)-1,1,COUNTIF(Data!$2:$2,Weekly!BM$9)))/SUM(OFFSET(Data!$A$1,MATCH(($BH61&amp;$BI61),Data!$B:$B,0)-1,MATCH(Weekly!BM$9,Data!$2:$2,0)-1,1,COUNTIF(Data!$2:$2,Weekly!BM$9)))</f>
      </c>
      <c r="BN62" s="169">
        <f ca="1">SUM(OFFSET(Data!$A$1,MATCH(($BH62&amp;$BI62),Data!$B:$B,0)-1,MATCH(Weekly!BN$9,Data!$2:$2,0)-1,1,COUNTIF(Data!$2:$2,Weekly!BN$9)))/SUM(OFFSET(Data!$A$1,MATCH(($BH61&amp;$BI61),Data!$B:$B,0)-1,MATCH(Weekly!BN$9,Data!$2:$2,0)-1,1,COUNTIF(Data!$2:$2,Weekly!BN$9)))</f>
      </c>
      <c r="BO62" s="169">
        <f ca="1">SUM(OFFSET(Data!$A$1,MATCH(($BH62&amp;$BI62),Data!$B:$B,0)-1,MATCH(Weekly!BO$9,Data!$2:$2,0)-1,1,COUNTIF(Data!$2:$2,Weekly!BO$9)))/SUM(OFFSET(Data!$A$1,MATCH(($BH61&amp;$BI61),Data!$B:$B,0)-1,MATCH(Weekly!BO$9,Data!$2:$2,0)-1,1,COUNTIF(Data!$2:$2,Weekly!BO$9)))</f>
      </c>
      <c r="BP62" s="169">
        <f ca="1">SUM(OFFSET(Data!$A$1,MATCH(($BH62&amp;$BI62),Data!$B:$B,0)-1,MATCH(Weekly!BP$9,Data!$2:$2,0)-1,1,COUNTIF(Data!$2:$2,Weekly!BP$9)))/SUM(OFFSET(Data!$A$1,MATCH(($BH61&amp;$BI61),Data!$B:$B,0)-1,MATCH(Weekly!BP$9,Data!$2:$2,0)-1,1,COUNTIF(Data!$2:$2,Weekly!BP$9)))</f>
      </c>
      <c r="BQ62" s="169">
        <f ca="1">SUM(OFFSET(Data!$A$1,MATCH(($BH62&amp;$BI62),Data!$B:$B,0)-1,MATCH(Weekly!BQ$9,Data!$2:$2,0)-1,1,COUNTIF(Data!$2:$2,Weekly!BQ$9)))/SUM(OFFSET(Data!$A$1,MATCH(($BH61&amp;$BI61),Data!$B:$B,0)-1,MATCH(Weekly!BQ$9,Data!$2:$2,0)-1,1,COUNTIF(Data!$2:$2,Weekly!BQ$9)))</f>
      </c>
      <c r="BR62" s="169">
        <f ca="1">SUM(OFFSET(Data!$A$1,MATCH(($BH62&amp;$BI62),Data!$B:$B,0)-1,MATCH(Weekly!BR$9,Data!$2:$2,0)-1,1,COUNTIF(Data!$2:$2,Weekly!BR$9)))/SUM(OFFSET(Data!$A$1,MATCH(($BH61&amp;$BI61),Data!$B:$B,0)-1,MATCH(Weekly!BR$9,Data!$2:$2,0)-1,1,COUNTIF(Data!$2:$2,Weekly!BR$9)))</f>
      </c>
      <c r="BS62" s="169">
        <f ca="1">SUM(OFFSET(Data!$A$1,MATCH(($BH62&amp;$BI62),Data!$B:$B,0)-1,MATCH(Weekly!BS$9,Data!$2:$2,0)-1,1,COUNTIF(Data!$2:$2,Weekly!BS$9)))/SUM(OFFSET(Data!$A$1,MATCH(($BH61&amp;$BI61),Data!$B:$B,0)-1,MATCH(Weekly!BS$9,Data!$2:$2,0)-1,1,COUNTIF(Data!$2:$2,Weekly!BS$9)))</f>
      </c>
      <c r="BT62" s="169">
        <f ca="1">SUM(OFFSET(Data!$A$1,MATCH(($BH62&amp;$BI62),Data!$B:$B,0)-1,MATCH(Weekly!BT$9,Data!$2:$2,0)-1,1,COUNTIF(Data!$2:$2,Weekly!BT$9)))/SUM(OFFSET(Data!$A$1,MATCH(($BH61&amp;$BI61),Data!$B:$B,0)-1,MATCH(Weekly!BT$9,Data!$2:$2,0)-1,1,COUNTIF(Data!$2:$2,Weekly!BT$9)))</f>
      </c>
      <c r="BU62" s="169">
        <f ca="1">SUM(OFFSET(Data!$A$1,MATCH(($BH62&amp;$BI62),Data!$B:$B,0)-1,MATCH(Weekly!BU$9,Data!$2:$2,0)-1,1,COUNTIF(Data!$2:$2,Weekly!BU$9)))/SUM(OFFSET(Data!$A$1,MATCH(($BH61&amp;$BI61),Data!$B:$B,0)-1,MATCH(Weekly!BU$9,Data!$2:$2,0)-1,1,COUNTIF(Data!$2:$2,Weekly!BU$9)))</f>
      </c>
      <c r="BV62" s="17"/>
      <c r="BW62" s="14">
        <f t="shared" ca="1" si="439"/>
      </c>
      <c r="BX62" s="14">
        <f t="shared" ca="1" si="440"/>
      </c>
      <c r="BY62" s="14">
        <f t="shared" ca="1" si="458"/>
      </c>
      <c r="BZ62" s="14">
        <f t="shared" ca="1" si="459"/>
      </c>
      <c r="CA62" s="14">
        <f t="shared" ca="1" si="460"/>
      </c>
      <c r="CB62" s="55"/>
      <c r="CC62" s="14">
        <f t="shared" ca="1" si="442"/>
      </c>
      <c r="CD62" s="14">
        <f ca="1">SUMPRODUCT(BP62:BS62,BP$61:BS$61)/SUM(BP$61:BS$61)</f>
      </c>
      <c r="CE62" s="122"/>
      <c r="CF62" s="122"/>
      <c r="CG62" s="16"/>
      <c r="CH62" s="9" t="s">
        <v>50</v>
      </c>
      <c r="CI62" s="9" t="s">
        <v>4</v>
      </c>
      <c r="CJ62" s="169">
        <f ca="1">(SUM(OFFSET(Data!$A$1,MATCH(($CH62&amp;$CI62),Data!$B:$B,0)-1,MATCH(Weekly!CJ$9,Data!$2:$2,0)-1,1,COUNTIF(Data!$2:$2,Weekly!CJ$9))))/(SUM(OFFSET(Data!$A$1,MATCH(($CH61&amp;$CI61),Data!$B:$B,0)-1,MATCH(Weekly!CJ$9,Data!$2:$2,0)-1,1,COUNTIF(Data!$2:$2,Weekly!CJ$9))))</f>
      </c>
      <c r="CK62" s="169">
        <f ca="1">(SUM(OFFSET(Data!$A$1,MATCH(($CH62&amp;$CI62),Data!$B:$B,0)-1,MATCH(Weekly!CK$9,Data!$2:$2,0)-1,1,COUNTIF(Data!$2:$2,Weekly!CK$9))))/(SUM(OFFSET(Data!$A$1,MATCH(($CH61&amp;$CI61),Data!$B:$B,0)-1,MATCH(Weekly!CK$9,Data!$2:$2,0)-1,1,COUNTIF(Data!$2:$2,Weekly!CK$9))))</f>
      </c>
      <c r="CL62" s="169">
        <f ca="1">(SUM(OFFSET(Data!$A$1,MATCH(($CH62&amp;$CI62),Data!$B:$B,0)-1,MATCH(Weekly!CL$9,Data!$2:$2,0)-1,1,COUNTIF(Data!$2:$2,Weekly!CL$9))))/(SUM(OFFSET(Data!$A$1,MATCH(($CH61&amp;$CI61),Data!$B:$B,0)-1,MATCH(Weekly!CL$9,Data!$2:$2,0)-1,1,COUNTIF(Data!$2:$2,Weekly!CL$9))))</f>
      </c>
      <c r="CM62" s="169">
        <f ca="1">(SUM(OFFSET(Data!$A$1,MATCH(($CH62&amp;$CI62),Data!$B:$B,0)-1,MATCH(Weekly!CM$9,Data!$2:$2,0)-1,1,COUNTIF(Data!$2:$2,Weekly!CM$9))))/(SUM(OFFSET(Data!$A$1,MATCH(($CH61&amp;$CI61),Data!$B:$B,0)-1,MATCH(Weekly!CM$9,Data!$2:$2,0)-1,1,COUNTIF(Data!$2:$2,Weekly!CM$9))))</f>
      </c>
      <c r="CN62" s="169">
        <f ca="1">(SUM(OFFSET(Data!$A$1,MATCH(($CH62&amp;$CI62),Data!$B:$B,0)-1,MATCH(Weekly!CN$9,Data!$2:$2,0)-1,1,COUNTIF(Data!$2:$2,Weekly!CN$9))))/(SUM(OFFSET(Data!$A$1,MATCH(($CH61&amp;$CI61),Data!$B:$B,0)-1,MATCH(Weekly!CN$9,Data!$2:$2,0)-1,1,COUNTIF(Data!$2:$2,Weekly!CN$9))))</f>
      </c>
      <c r="CO62" s="169">
        <f ca="1">(SUM(OFFSET(Data!$A$1,MATCH(($CH62&amp;$CI62),Data!$B:$B,0)-1,MATCH(Weekly!CO$9,Data!$2:$2,0)-1,1,COUNTIF(Data!$2:$2,Weekly!CO$9))))/(SUM(OFFSET(Data!$A$1,MATCH(($CH61&amp;$CI61),Data!$B:$B,0)-1,MATCH(Weekly!CO$9,Data!$2:$2,0)-1,1,COUNTIF(Data!$2:$2,Weekly!CO$9))))</f>
      </c>
      <c r="CP62" s="169">
        <f ca="1">(SUM(OFFSET(Data!$A$1,MATCH(($CH62&amp;$CI62),Data!$B:$B,0)-1,MATCH(Weekly!CP$9,Data!$2:$2,0)-1,1,COUNTIF(Data!$2:$2,Weekly!CP$9))))/(SUM(OFFSET(Data!$A$1,MATCH(($CH61&amp;$CI61),Data!$B:$B,0)-1,MATCH(Weekly!CP$9,Data!$2:$2,0)-1,1,COUNTIF(Data!$2:$2,Weekly!CP$9))))</f>
      </c>
      <c r="CQ62" s="169">
        <f ca="1">(SUM(OFFSET(Data!$A$1,MATCH(($CH62&amp;$CI62),Data!$B:$B,0)-1,MATCH(Weekly!CQ$9,Data!$2:$2,0)-1,1,COUNTIF(Data!$2:$2,Weekly!CQ$9))))/(SUM(OFFSET(Data!$A$1,MATCH(($CH61&amp;$CI61),Data!$B:$B,0)-1,MATCH(Weekly!CQ$9,Data!$2:$2,0)-1,1,COUNTIF(Data!$2:$2,Weekly!CQ$9))))</f>
      </c>
      <c r="CR62" s="169">
        <f ca="1">(SUM(OFFSET(Data!$A$1,MATCH(($CH62&amp;$CI62),Data!$B:$B,0)-1,MATCH(Weekly!CR$9,Data!$2:$2,0)-1,1,COUNTIF(Data!$2:$2,Weekly!CR$9))))/(SUM(OFFSET(Data!$A$1,MATCH(($CH61&amp;$CI61),Data!$B:$B,0)-1,MATCH(Weekly!CR$9,Data!$2:$2,0)-1,1,COUNTIF(Data!$2:$2,Weekly!CR$9))))</f>
      </c>
      <c r="CS62" s="169">
        <f ca="1">(SUM(OFFSET(Data!$A$1,MATCH(($CH62&amp;$CI62),Data!$B:$B,0)-1,MATCH(Weekly!CS$9,Data!$2:$2,0)-1,1,COUNTIF(Data!$2:$2,Weekly!CS$9))))/(SUM(OFFSET(Data!$A$1,MATCH(($CH61&amp;$CI61),Data!$B:$B,0)-1,MATCH(Weekly!CS$9,Data!$2:$2,0)-1,1,COUNTIF(Data!$2:$2,Weekly!CS$9))))</f>
      </c>
      <c r="CT62" s="169">
        <f ca="1">(SUM(OFFSET(Data!$A$1,MATCH(($CH62&amp;$CI62),Data!$B:$B,0)-1,MATCH(Weekly!CT$9,Data!$2:$2,0)-1,1,COUNTIF(Data!$2:$2,Weekly!CT$9))))/(SUM(OFFSET(Data!$A$1,MATCH(($CH61&amp;$CI61),Data!$B:$B,0)-1,MATCH(Weekly!CT$9,Data!$2:$2,0)-1,1,COUNTIF(Data!$2:$2,Weekly!CT$9))))</f>
      </c>
      <c r="CU62" s="169">
        <f ca="1">(SUM(OFFSET(Data!$A$1,MATCH(($CH62&amp;$CI62),Data!$B:$B,0)-1,MATCH(Weekly!CU$9,Data!$2:$2,0)-1,1,COUNTIF(Data!$2:$2,Weekly!CU$9))))/(SUM(OFFSET(Data!$A$1,MATCH(($CH61&amp;$CI61),Data!$B:$B,0)-1,MATCH(Weekly!CU$9,Data!$2:$2,0)-1,1,COUNTIF(Data!$2:$2,Weekly!CU$9))))</f>
      </c>
      <c r="CW62" s="14">
        <f t="shared" ca="1" si="443"/>
      </c>
      <c r="CX62" s="14">
        <f t="shared" ca="1" si="444"/>
      </c>
      <c r="CY62" s="14">
        <f t="shared" ca="1" si="461"/>
      </c>
      <c r="CZ62" s="14">
        <f t="shared" ca="1" si="462"/>
      </c>
      <c r="DA62" s="14">
        <f t="shared" ca="1" si="463"/>
      </c>
      <c r="DB62" s="55"/>
      <c r="DC62" s="14">
        <f t="shared" ca="1" si="445"/>
      </c>
      <c r="DD62" s="14">
        <f ca="1">SUMPRODUCT(CP62:CS62,CP$61:CS$61)/SUM(CP$61:CS$61)</f>
      </c>
      <c r="DE62" s="15"/>
    </row>
    <row r="63" spans="1:109" x14ac:dyDescent="0.25">
      <c r="C63" s="5"/>
      <c r="D63" s="133" t="s">
        <v>449</v>
      </c>
      <c r="E63" s="67" t="str">
        <f ca="1">VLOOKUP($D63,'Metric Nature'!$C:$D,2,0)&amp;IF(($F63&lt;(BA63)),"Below",IF(($F63&gt;(AZ63)),"Above","Within"))</f>
      </c>
      <c r="F63" s="69">
        <f t="shared" ca="1" si="411"/>
      </c>
      <c r="G63" s="69">
        <f t="shared" ca="1" si="412"/>
      </c>
      <c r="H63" s="98">
        <f t="shared" ca="1" si="446"/>
      </c>
      <c r="I63" s="69">
        <f t="shared" ca="1" si="447"/>
      </c>
      <c r="J63" s="69">
        <f t="shared" ca="1" si="448"/>
      </c>
      <c r="K63" s="62">
        <f t="shared" ca="1" si="413"/>
      </c>
      <c r="L63" s="70"/>
      <c r="M63" s="67" t="str">
        <f ca="1">VLOOKUP($D63,'Metric Nature'!$C:$D,2,0)&amp;IF(($N63&lt;(CA63)),"Below",IF(($N63&gt;(BZ63)),"Above","Within"))</f>
      </c>
      <c r="N63" s="69">
        <f t="shared" ca="1" si="414"/>
      </c>
      <c r="O63" s="69">
        <f t="shared" ca="1" si="415"/>
      </c>
      <c r="P63" s="98">
        <f t="shared" ca="1" si="449"/>
      </c>
      <c r="Q63" s="69">
        <f t="shared" ca="1" si="450"/>
      </c>
      <c r="R63" s="71">
        <f t="shared" ca="1" si="451"/>
      </c>
      <c r="S63" s="62">
        <f t="shared" ca="1" si="416"/>
      </c>
      <c r="T63" s="70"/>
      <c r="U63" s="67" t="str">
        <f ca="1">VLOOKUP($D63,'Metric Nature'!$C:$D,2,0)&amp;IF(($V63&lt;(DA63)),"Below",IF(($V63&gt;(CZ63)),"Above","Within"))</f>
      </c>
      <c r="V63" s="69">
        <f t="shared" ca="1" si="417"/>
      </c>
      <c r="W63" s="69">
        <f t="shared" ca="1" si="418"/>
      </c>
      <c r="X63" s="93">
        <f t="shared" ca="1" si="452"/>
      </c>
      <c r="Y63" s="69">
        <f t="shared" ca="1" si="453"/>
      </c>
      <c r="Z63" s="93">
        <f t="shared" ca="1" si="454"/>
      </c>
      <c r="AA63" s="62">
        <f t="shared" ca="1" si="419"/>
      </c>
      <c r="AB63" s="70"/>
      <c r="AC63" s="60" t="s">
        <v>469</v>
      </c>
      <c r="AI63" s="9" t="s">
        <v>51</v>
      </c>
      <c r="AJ63" s="169">
        <f ca="1">(SUM(OFFSET(Data!$A$1,MATCH(($AI63),Data!$C:$C,0)-1,MATCH(Weekly!AJ$9,Data!$2:$2,0)-1,2,COUNTIF(Data!$2:$2,Weekly!AJ$9))))/(SUM(OFFSET(Data!$A$1,MATCH(($AI61),Data!$C:$C,0)-1,MATCH(Weekly!AJ$9,Data!$2:$2,0)-1,2,COUNTIF(Data!$2:$2,Weekly!AJ$9))))</f>
      </c>
      <c r="AK63" s="169">
        <f ca="1">(SUM(OFFSET(Data!$A$1,MATCH(($AI63),Data!$C:$C,0)-1,MATCH(Weekly!AK$9,Data!$2:$2,0)-1,2,COUNTIF(Data!$2:$2,Weekly!AK$9))))/(SUM(OFFSET(Data!$A$1,MATCH(($AI61),Data!$C:$C,0)-1,MATCH(Weekly!AK$9,Data!$2:$2,0)-1,2,COUNTIF(Data!$2:$2,Weekly!AK$9))))</f>
      </c>
      <c r="AL63" s="169">
        <f ca="1">(SUM(OFFSET(Data!$A$1,MATCH(($AI63),Data!$C:$C,0)-1,MATCH(Weekly!AL$9,Data!$2:$2,0)-1,2,COUNTIF(Data!$2:$2,Weekly!AL$9))))/(SUM(OFFSET(Data!$A$1,MATCH(($AI61),Data!$C:$C,0)-1,MATCH(Weekly!AL$9,Data!$2:$2,0)-1,2,COUNTIF(Data!$2:$2,Weekly!AL$9))))</f>
      </c>
      <c r="AM63" s="169">
        <f ca="1">(SUM(OFFSET(Data!$A$1,MATCH(($AI63),Data!$C:$C,0)-1,MATCH(Weekly!AM$9,Data!$2:$2,0)-1,2,COUNTIF(Data!$2:$2,Weekly!AM$9))))/(SUM(OFFSET(Data!$A$1,MATCH(($AI61),Data!$C:$C,0)-1,MATCH(Weekly!AM$9,Data!$2:$2,0)-1,2,COUNTIF(Data!$2:$2,Weekly!AM$9))))</f>
      </c>
      <c r="AN63" s="169">
        <f ca="1">(SUM(OFFSET(Data!$A$1,MATCH(($AI63),Data!$C:$C,0)-1,MATCH(Weekly!AN$9,Data!$2:$2,0)-1,2,COUNTIF(Data!$2:$2,Weekly!AN$9))))/(SUM(OFFSET(Data!$A$1,MATCH(($AI61),Data!$C:$C,0)-1,MATCH(Weekly!AN$9,Data!$2:$2,0)-1,2,COUNTIF(Data!$2:$2,Weekly!AN$9))))</f>
      </c>
      <c r="AO63" s="169">
        <f ca="1">(SUM(OFFSET(Data!$A$1,MATCH(($AI63),Data!$C:$C,0)-1,MATCH(Weekly!AO$9,Data!$2:$2,0)-1,2,COUNTIF(Data!$2:$2,Weekly!AO$9))))/(SUM(OFFSET(Data!$A$1,MATCH(($AI61),Data!$C:$C,0)-1,MATCH(Weekly!AO$9,Data!$2:$2,0)-1,2,COUNTIF(Data!$2:$2,Weekly!AO$9))))</f>
      </c>
      <c r="AP63" s="169">
        <f ca="1">(SUM(OFFSET(Data!$A$1,MATCH(($AI63),Data!$C:$C,0)-1,MATCH(Weekly!AP$9,Data!$2:$2,0)-1,2,COUNTIF(Data!$2:$2,Weekly!AP$9))))/(SUM(OFFSET(Data!$A$1,MATCH(($AI61),Data!$C:$C,0)-1,MATCH(Weekly!AP$9,Data!$2:$2,0)-1,2,COUNTIF(Data!$2:$2,Weekly!AP$9))))</f>
      </c>
      <c r="AQ63" s="169">
        <f ca="1">(SUM(OFFSET(Data!$A$1,MATCH(($AI63),Data!$C:$C,0)-1,MATCH(Weekly!AQ$9,Data!$2:$2,0)-1,2,COUNTIF(Data!$2:$2,Weekly!AQ$9))))/(SUM(OFFSET(Data!$A$1,MATCH(($AI61),Data!$C:$C,0)-1,MATCH(Weekly!AQ$9,Data!$2:$2,0)-1,2,COUNTIF(Data!$2:$2,Weekly!AQ$9))))</f>
      </c>
      <c r="AR63" s="169">
        <f ca="1">(SUM(OFFSET(Data!$A$1,MATCH(($AI63),Data!$C:$C,0)-1,MATCH(Weekly!AR$9,Data!$2:$2,0)-1,2,COUNTIF(Data!$2:$2,Weekly!AR$9))))/(SUM(OFFSET(Data!$A$1,MATCH(($AI61),Data!$C:$C,0)-1,MATCH(Weekly!AR$9,Data!$2:$2,0)-1,2,COUNTIF(Data!$2:$2,Weekly!AR$9))))</f>
      </c>
      <c r="AS63" s="169">
        <f ca="1">(SUM(OFFSET(Data!$A$1,MATCH(($AI63),Data!$C:$C,0)-1,MATCH(Weekly!AS$9,Data!$2:$2,0)-1,2,COUNTIF(Data!$2:$2,Weekly!AS$9))))/(SUM(OFFSET(Data!$A$1,MATCH(($AI61),Data!$C:$C,0)-1,MATCH(Weekly!AS$9,Data!$2:$2,0)-1,2,COUNTIF(Data!$2:$2,Weekly!AS$9))))</f>
      </c>
      <c r="AT63" s="169">
        <f ca="1">(SUM(OFFSET(Data!$A$1,MATCH(($AI63),Data!$C:$C,0)-1,MATCH(Weekly!AT$9,Data!$2:$2,0)-1,2,COUNTIF(Data!$2:$2,Weekly!AT$9))))/(SUM(OFFSET(Data!$A$1,MATCH(($AI61),Data!$C:$C,0)-1,MATCH(Weekly!AT$9,Data!$2:$2,0)-1,2,COUNTIF(Data!$2:$2,Weekly!AT$9))))</f>
      </c>
      <c r="AU63" s="169">
        <f ca="1">(SUM(OFFSET(Data!$A$1,MATCH(($AI63),Data!$C:$C,0)-1,MATCH(Weekly!AU$9,Data!$2:$2,0)-1,2,COUNTIF(Data!$2:$2,Weekly!AU$9))))/(SUM(OFFSET(Data!$A$1,MATCH(($AI61),Data!$C:$C,0)-1,MATCH(Weekly!AU$9,Data!$2:$2,0)-1,2,COUNTIF(Data!$2:$2,Weekly!AU$9))))</f>
      </c>
      <c r="AV63" s="18"/>
      <c r="AW63" s="14">
        <f t="shared" ca="1" si="436"/>
      </c>
      <c r="AX63" s="14">
        <f t="shared" ca="1" si="437"/>
      </c>
      <c r="AY63" s="14">
        <f t="shared" ca="1" si="455"/>
      </c>
      <c r="AZ63" s="14">
        <f t="shared" ca="1" si="456"/>
      </c>
      <c r="BA63" s="14">
        <f t="shared" ca="1" si="457"/>
      </c>
      <c r="BB63" s="18"/>
      <c r="BC63" s="14">
        <f t="shared" ca="1" si="438"/>
      </c>
      <c r="BD63" s="14">
        <f ca="1">SUMPRODUCT(AP63:AS63,AP$61:AS$61)/SUM(AP$61:AS$61)</f>
      </c>
      <c r="BE63" s="122"/>
      <c r="BF63" s="122"/>
      <c r="BG63" s="16"/>
      <c r="BH63" s="9" t="s">
        <v>51</v>
      </c>
      <c r="BI63" s="9" t="s">
        <v>3</v>
      </c>
      <c r="BJ63" s="169">
        <f ca="1">SUM(OFFSET(Data!$A$1,MATCH(($BH63&amp;$BI63),Data!$B:$B,0)-1,MATCH(Weekly!BJ$9,Data!$2:$2,0)-1,1,COUNTIF(Data!$2:$2,Weekly!BJ$9)))/SUM(OFFSET(Data!$A$1,MATCH(($BH61&amp;$BI61),Data!$B:$B,0)-1,MATCH(Weekly!BJ$9,Data!$2:$2,0)-1,1,COUNTIF(Data!$2:$2,Weekly!BJ$9)))</f>
      </c>
      <c r="BK63" s="169">
        <f ca="1">SUM(OFFSET(Data!$A$1,MATCH(($BH63&amp;$BI63),Data!$B:$B,0)-1,MATCH(Weekly!BK$9,Data!$2:$2,0)-1,1,COUNTIF(Data!$2:$2,Weekly!BK$9)))/SUM(OFFSET(Data!$A$1,MATCH(($BH61&amp;$BI61),Data!$B:$B,0)-1,MATCH(Weekly!BK$9,Data!$2:$2,0)-1,1,COUNTIF(Data!$2:$2,Weekly!BK$9)))</f>
      </c>
      <c r="BL63" s="169">
        <f ca="1">SUM(OFFSET(Data!$A$1,MATCH(($BH63&amp;$BI63),Data!$B:$B,0)-1,MATCH(Weekly!BL$9,Data!$2:$2,0)-1,1,COUNTIF(Data!$2:$2,Weekly!BL$9)))/SUM(OFFSET(Data!$A$1,MATCH(($BH61&amp;$BI61),Data!$B:$B,0)-1,MATCH(Weekly!BL$9,Data!$2:$2,0)-1,1,COUNTIF(Data!$2:$2,Weekly!BL$9)))</f>
      </c>
      <c r="BM63" s="169">
        <f ca="1">SUM(OFFSET(Data!$A$1,MATCH(($BH63&amp;$BI63),Data!$B:$B,0)-1,MATCH(Weekly!BM$9,Data!$2:$2,0)-1,1,COUNTIF(Data!$2:$2,Weekly!BM$9)))/SUM(OFFSET(Data!$A$1,MATCH(($BH61&amp;$BI61),Data!$B:$B,0)-1,MATCH(Weekly!BM$9,Data!$2:$2,0)-1,1,COUNTIF(Data!$2:$2,Weekly!BM$9)))</f>
      </c>
      <c r="BN63" s="169">
        <f ca="1">SUM(OFFSET(Data!$A$1,MATCH(($BH63&amp;$BI63),Data!$B:$B,0)-1,MATCH(Weekly!BN$9,Data!$2:$2,0)-1,1,COUNTIF(Data!$2:$2,Weekly!BN$9)))/SUM(OFFSET(Data!$A$1,MATCH(($BH61&amp;$BI61),Data!$B:$B,0)-1,MATCH(Weekly!BN$9,Data!$2:$2,0)-1,1,COUNTIF(Data!$2:$2,Weekly!BN$9)))</f>
      </c>
      <c r="BO63" s="169">
        <f ca="1">SUM(OFFSET(Data!$A$1,MATCH(($BH63&amp;$BI63),Data!$B:$B,0)-1,MATCH(Weekly!BO$9,Data!$2:$2,0)-1,1,COUNTIF(Data!$2:$2,Weekly!BO$9)))/SUM(OFFSET(Data!$A$1,MATCH(($BH61&amp;$BI61),Data!$B:$B,0)-1,MATCH(Weekly!BO$9,Data!$2:$2,0)-1,1,COUNTIF(Data!$2:$2,Weekly!BO$9)))</f>
      </c>
      <c r="BP63" s="169">
        <f ca="1">SUM(OFFSET(Data!$A$1,MATCH(($BH63&amp;$BI63),Data!$B:$B,0)-1,MATCH(Weekly!BP$9,Data!$2:$2,0)-1,1,COUNTIF(Data!$2:$2,Weekly!BP$9)))/SUM(OFFSET(Data!$A$1,MATCH(($BH61&amp;$BI61),Data!$B:$B,0)-1,MATCH(Weekly!BP$9,Data!$2:$2,0)-1,1,COUNTIF(Data!$2:$2,Weekly!BP$9)))</f>
      </c>
      <c r="BQ63" s="169">
        <f ca="1">SUM(OFFSET(Data!$A$1,MATCH(($BH63&amp;$BI63),Data!$B:$B,0)-1,MATCH(Weekly!BQ$9,Data!$2:$2,0)-1,1,COUNTIF(Data!$2:$2,Weekly!BQ$9)))/SUM(OFFSET(Data!$A$1,MATCH(($BH61&amp;$BI61),Data!$B:$B,0)-1,MATCH(Weekly!BQ$9,Data!$2:$2,0)-1,1,COUNTIF(Data!$2:$2,Weekly!BQ$9)))</f>
      </c>
      <c r="BR63" s="169">
        <f ca="1">SUM(OFFSET(Data!$A$1,MATCH(($BH63&amp;$BI63),Data!$B:$B,0)-1,MATCH(Weekly!BR$9,Data!$2:$2,0)-1,1,COUNTIF(Data!$2:$2,Weekly!BR$9)))/SUM(OFFSET(Data!$A$1,MATCH(($BH61&amp;$BI61),Data!$B:$B,0)-1,MATCH(Weekly!BR$9,Data!$2:$2,0)-1,1,COUNTIF(Data!$2:$2,Weekly!BR$9)))</f>
      </c>
      <c r="BS63" s="169">
        <f ca="1">SUM(OFFSET(Data!$A$1,MATCH(($BH63&amp;$BI63),Data!$B:$B,0)-1,MATCH(Weekly!BS$9,Data!$2:$2,0)-1,1,COUNTIF(Data!$2:$2,Weekly!BS$9)))/SUM(OFFSET(Data!$A$1,MATCH(($BH61&amp;$BI61),Data!$B:$B,0)-1,MATCH(Weekly!BS$9,Data!$2:$2,0)-1,1,COUNTIF(Data!$2:$2,Weekly!BS$9)))</f>
      </c>
      <c r="BT63" s="169">
        <f ca="1">SUM(OFFSET(Data!$A$1,MATCH(($BH63&amp;$BI63),Data!$B:$B,0)-1,MATCH(Weekly!BT$9,Data!$2:$2,0)-1,1,COUNTIF(Data!$2:$2,Weekly!BT$9)))/SUM(OFFSET(Data!$A$1,MATCH(($BH61&amp;$BI61),Data!$B:$B,0)-1,MATCH(Weekly!BT$9,Data!$2:$2,0)-1,1,COUNTIF(Data!$2:$2,Weekly!BT$9)))</f>
      </c>
      <c r="BU63" s="169">
        <f ca="1">SUM(OFFSET(Data!$A$1,MATCH(($BH63&amp;$BI63),Data!$B:$B,0)-1,MATCH(Weekly!BU$9,Data!$2:$2,0)-1,1,COUNTIF(Data!$2:$2,Weekly!BU$9)))/SUM(OFFSET(Data!$A$1,MATCH(($BH61&amp;$BI61),Data!$B:$B,0)-1,MATCH(Weekly!BU$9,Data!$2:$2,0)-1,1,COUNTIF(Data!$2:$2,Weekly!BU$9)))</f>
      </c>
      <c r="BV63" s="17"/>
      <c r="BW63" s="14">
        <f t="shared" ca="1" si="439"/>
      </c>
      <c r="BX63" s="14">
        <f t="shared" ca="1" si="440"/>
      </c>
      <c r="BY63" s="14">
        <f t="shared" ca="1" si="458"/>
      </c>
      <c r="BZ63" s="14">
        <f t="shared" ca="1" si="459"/>
      </c>
      <c r="CA63" s="14">
        <f t="shared" ca="1" si="460"/>
      </c>
      <c r="CB63" s="55"/>
      <c r="CC63" s="14">
        <f t="shared" ca="1" si="442"/>
      </c>
      <c r="CD63" s="14">
        <f ca="1">SUMPRODUCT(BP63:BS63,BP$61:BS$61)/SUM(BP$61:BS$61)</f>
      </c>
      <c r="CE63" s="122"/>
      <c r="CF63" s="122"/>
      <c r="CG63" s="16"/>
      <c r="CH63" s="9" t="s">
        <v>51</v>
      </c>
      <c r="CI63" s="9" t="s">
        <v>4</v>
      </c>
      <c r="CJ63" s="169">
        <f ca="1">(SUM(OFFSET(Data!$A$1,MATCH(($CH63&amp;$CI63),Data!$B:$B,0)-1,MATCH(Weekly!CJ$9,Data!$2:$2,0)-1,1,COUNTIF(Data!$2:$2,Weekly!CJ$9))))/(SUM(OFFSET(Data!$A$1,MATCH(($CH61&amp;$CI61),Data!$B:$B,0)-1,MATCH(Weekly!CJ$9,Data!$2:$2,0)-1,1,COUNTIF(Data!$2:$2,Weekly!CJ$9))))</f>
      </c>
      <c r="CK63" s="169">
        <f ca="1">(SUM(OFFSET(Data!$A$1,MATCH(($CH63&amp;$CI63),Data!$B:$B,0)-1,MATCH(Weekly!CK$9,Data!$2:$2,0)-1,1,COUNTIF(Data!$2:$2,Weekly!CK$9))))/(SUM(OFFSET(Data!$A$1,MATCH(($CH61&amp;$CI61),Data!$B:$B,0)-1,MATCH(Weekly!CK$9,Data!$2:$2,0)-1,1,COUNTIF(Data!$2:$2,Weekly!CK$9))))</f>
      </c>
      <c r="CL63" s="169">
        <f ca="1">(SUM(OFFSET(Data!$A$1,MATCH(($CH63&amp;$CI63),Data!$B:$B,0)-1,MATCH(Weekly!CL$9,Data!$2:$2,0)-1,1,COUNTIF(Data!$2:$2,Weekly!CL$9))))/(SUM(OFFSET(Data!$A$1,MATCH(($CH61&amp;$CI61),Data!$B:$B,0)-1,MATCH(Weekly!CL$9,Data!$2:$2,0)-1,1,COUNTIF(Data!$2:$2,Weekly!CL$9))))</f>
      </c>
      <c r="CM63" s="169">
        <f ca="1">(SUM(OFFSET(Data!$A$1,MATCH(($CH63&amp;$CI63),Data!$B:$B,0)-1,MATCH(Weekly!CM$9,Data!$2:$2,0)-1,1,COUNTIF(Data!$2:$2,Weekly!CM$9))))/(SUM(OFFSET(Data!$A$1,MATCH(($CH61&amp;$CI61),Data!$B:$B,0)-1,MATCH(Weekly!CM$9,Data!$2:$2,0)-1,1,COUNTIF(Data!$2:$2,Weekly!CM$9))))</f>
      </c>
      <c r="CN63" s="169">
        <f ca="1">(SUM(OFFSET(Data!$A$1,MATCH(($CH63&amp;$CI63),Data!$B:$B,0)-1,MATCH(Weekly!CN$9,Data!$2:$2,0)-1,1,COUNTIF(Data!$2:$2,Weekly!CN$9))))/(SUM(OFFSET(Data!$A$1,MATCH(($CH61&amp;$CI61),Data!$B:$B,0)-1,MATCH(Weekly!CN$9,Data!$2:$2,0)-1,1,COUNTIF(Data!$2:$2,Weekly!CN$9))))</f>
      </c>
      <c r="CO63" s="169">
        <f ca="1">(SUM(OFFSET(Data!$A$1,MATCH(($CH63&amp;$CI63),Data!$B:$B,0)-1,MATCH(Weekly!CO$9,Data!$2:$2,0)-1,1,COUNTIF(Data!$2:$2,Weekly!CO$9))))/(SUM(OFFSET(Data!$A$1,MATCH(($CH61&amp;$CI61),Data!$B:$B,0)-1,MATCH(Weekly!CO$9,Data!$2:$2,0)-1,1,COUNTIF(Data!$2:$2,Weekly!CO$9))))</f>
      </c>
      <c r="CP63" s="169">
        <f ca="1">(SUM(OFFSET(Data!$A$1,MATCH(($CH63&amp;$CI63),Data!$B:$B,0)-1,MATCH(Weekly!CP$9,Data!$2:$2,0)-1,1,COUNTIF(Data!$2:$2,Weekly!CP$9))))/(SUM(OFFSET(Data!$A$1,MATCH(($CH61&amp;$CI61),Data!$B:$B,0)-1,MATCH(Weekly!CP$9,Data!$2:$2,0)-1,1,COUNTIF(Data!$2:$2,Weekly!CP$9))))</f>
      </c>
      <c r="CQ63" s="169">
        <f ca="1">(SUM(OFFSET(Data!$A$1,MATCH(($CH63&amp;$CI63),Data!$B:$B,0)-1,MATCH(Weekly!CQ$9,Data!$2:$2,0)-1,1,COUNTIF(Data!$2:$2,Weekly!CQ$9))))/(SUM(OFFSET(Data!$A$1,MATCH(($CH61&amp;$CI61),Data!$B:$B,0)-1,MATCH(Weekly!CQ$9,Data!$2:$2,0)-1,1,COUNTIF(Data!$2:$2,Weekly!CQ$9))))</f>
      </c>
      <c r="CR63" s="169">
        <f ca="1">(SUM(OFFSET(Data!$A$1,MATCH(($CH63&amp;$CI63),Data!$B:$B,0)-1,MATCH(Weekly!CR$9,Data!$2:$2,0)-1,1,COUNTIF(Data!$2:$2,Weekly!CR$9))))/(SUM(OFFSET(Data!$A$1,MATCH(($CH61&amp;$CI61),Data!$B:$B,0)-1,MATCH(Weekly!CR$9,Data!$2:$2,0)-1,1,COUNTIF(Data!$2:$2,Weekly!CR$9))))</f>
      </c>
      <c r="CS63" s="169">
        <f ca="1">(SUM(OFFSET(Data!$A$1,MATCH(($CH63&amp;$CI63),Data!$B:$B,0)-1,MATCH(Weekly!CS$9,Data!$2:$2,0)-1,1,COUNTIF(Data!$2:$2,Weekly!CS$9))))/(SUM(OFFSET(Data!$A$1,MATCH(($CH61&amp;$CI61),Data!$B:$B,0)-1,MATCH(Weekly!CS$9,Data!$2:$2,0)-1,1,COUNTIF(Data!$2:$2,Weekly!CS$9))))</f>
      </c>
      <c r="CT63" s="169">
        <f ca="1">(SUM(OFFSET(Data!$A$1,MATCH(($CH63&amp;$CI63),Data!$B:$B,0)-1,MATCH(Weekly!CT$9,Data!$2:$2,0)-1,1,COUNTIF(Data!$2:$2,Weekly!CT$9))))/(SUM(OFFSET(Data!$A$1,MATCH(($CH61&amp;$CI61),Data!$B:$B,0)-1,MATCH(Weekly!CT$9,Data!$2:$2,0)-1,1,COUNTIF(Data!$2:$2,Weekly!CT$9))))</f>
      </c>
      <c r="CU63" s="169">
        <f ca="1">(SUM(OFFSET(Data!$A$1,MATCH(($CH63&amp;$CI63),Data!$B:$B,0)-1,MATCH(Weekly!CU$9,Data!$2:$2,0)-1,1,COUNTIF(Data!$2:$2,Weekly!CU$9))))/(SUM(OFFSET(Data!$A$1,MATCH(($CH61&amp;$CI61),Data!$B:$B,0)-1,MATCH(Weekly!CU$9,Data!$2:$2,0)-1,1,COUNTIF(Data!$2:$2,Weekly!CU$9))))</f>
      </c>
      <c r="CW63" s="14">
        <f t="shared" ca="1" si="443"/>
      </c>
      <c r="CX63" s="14">
        <f t="shared" ca="1" si="444"/>
      </c>
      <c r="CY63" s="14">
        <f t="shared" ca="1" si="461"/>
      </c>
      <c r="CZ63" s="14">
        <f t="shared" ca="1" si="462"/>
      </c>
      <c r="DA63" s="14">
        <f t="shared" ca="1" si="463"/>
      </c>
      <c r="DB63" s="55"/>
      <c r="DC63" s="14">
        <f t="shared" ca="1" si="445"/>
      </c>
      <c r="DD63" s="14">
        <f ca="1">SUMPRODUCT(CP63:CS63,CP$61:CS$61)/SUM(CP$61:CS$61)</f>
      </c>
      <c r="DE63" s="15"/>
    </row>
    <row r="64" spans="1:109" x14ac:dyDescent="0.25">
      <c r="C64" s="5"/>
      <c r="D64" s="134" t="s">
        <v>454</v>
      </c>
      <c r="E64" s="67" t="str">
        <f ca="1">VLOOKUP($D64,'Metric Nature'!$C:$D,2,0)&amp;IF(($F64&lt;(BA64)),"Below",IF(($F64&gt;(AZ64)),"Above","Within"))</f>
      </c>
      <c r="F64" s="69">
        <f t="shared" ca="1" si="411"/>
      </c>
      <c r="G64" s="69">
        <f t="shared" ca="1" si="412"/>
      </c>
      <c r="H64" s="98">
        <f t="shared" ca="1" si="446"/>
      </c>
      <c r="I64" s="69">
        <f t="shared" ca="1" si="447"/>
      </c>
      <c r="J64" s="69">
        <f t="shared" ca="1" si="448"/>
      </c>
      <c r="K64" s="62">
        <f t="shared" ca="1" si="413"/>
      </c>
      <c r="L64" s="70"/>
      <c r="M64" s="67" t="str">
        <f ca="1">VLOOKUP($D64,'Metric Nature'!$C:$D,2,0)&amp;IF(($N64&lt;(CA64)),"Below",IF(($N64&gt;(BZ64)),"Above","Within"))</f>
      </c>
      <c r="N64" s="69">
        <f t="shared" ca="1" si="414"/>
      </c>
      <c r="O64" s="69">
        <f t="shared" ca="1" si="415"/>
      </c>
      <c r="P64" s="98">
        <f t="shared" ca="1" si="449"/>
      </c>
      <c r="Q64" s="69">
        <f t="shared" ca="1" si="450"/>
      </c>
      <c r="R64" s="71">
        <f t="shared" ca="1" si="451"/>
      </c>
      <c r="S64" s="62">
        <f t="shared" ca="1" si="416"/>
      </c>
      <c r="T64" s="70"/>
      <c r="U64" s="67" t="str">
        <f ca="1">VLOOKUP($D64,'Metric Nature'!$C:$D,2,0)&amp;IF(($V64&lt;(DA64)),"Below",IF(($V64&gt;(CZ64)),"Above","Within"))</f>
      </c>
      <c r="V64" s="69">
        <f t="shared" ca="1" si="417"/>
      </c>
      <c r="W64" s="69">
        <f t="shared" ca="1" si="418"/>
      </c>
      <c r="X64" s="93">
        <f t="shared" ca="1" si="452"/>
      </c>
      <c r="Y64" s="69">
        <f t="shared" ca="1" si="453"/>
      </c>
      <c r="Z64" s="93">
        <f t="shared" ca="1" si="454"/>
      </c>
      <c r="AA64" s="62">
        <f t="shared" ca="1" si="419"/>
      </c>
      <c r="AB64" s="70"/>
      <c r="AC64" s="60" t="s">
        <v>472</v>
      </c>
      <c r="AI64" s="9" t="s">
        <v>52</v>
      </c>
      <c r="AJ64" s="169">
        <f ca="1">(SUM(OFFSET(Data!$A$1,MATCH(($AI64),Data!$C:$C,0)-1,MATCH(Weekly!AJ$9,Data!$2:$2,0)-1,2,COUNTIF(Data!$2:$2,Weekly!AJ$9))))/(SUM(OFFSET(Data!$A$1,MATCH(($AI61),Data!$C:$C,0)-1,MATCH(Weekly!AJ$9,Data!$2:$2,0)-1,2,COUNTIF(Data!$2:$2,Weekly!AJ$9))))</f>
      </c>
      <c r="AK64" s="169">
        <f ca="1">(SUM(OFFSET(Data!$A$1,MATCH(($AI64),Data!$C:$C,0)-1,MATCH(Weekly!AK$9,Data!$2:$2,0)-1,2,COUNTIF(Data!$2:$2,Weekly!AK$9))))/(SUM(OFFSET(Data!$A$1,MATCH(($AI61),Data!$C:$C,0)-1,MATCH(Weekly!AK$9,Data!$2:$2,0)-1,2,COUNTIF(Data!$2:$2,Weekly!AK$9))))</f>
      </c>
      <c r="AL64" s="169">
        <f ca="1">(SUM(OFFSET(Data!$A$1,MATCH(($AI64),Data!$C:$C,0)-1,MATCH(Weekly!AL$9,Data!$2:$2,0)-1,2,COUNTIF(Data!$2:$2,Weekly!AL$9))))/(SUM(OFFSET(Data!$A$1,MATCH(($AI61),Data!$C:$C,0)-1,MATCH(Weekly!AL$9,Data!$2:$2,0)-1,2,COUNTIF(Data!$2:$2,Weekly!AL$9))))</f>
      </c>
      <c r="AM64" s="169">
        <f ca="1">(SUM(OFFSET(Data!$A$1,MATCH(($AI64),Data!$C:$C,0)-1,MATCH(Weekly!AM$9,Data!$2:$2,0)-1,2,COUNTIF(Data!$2:$2,Weekly!AM$9))))/(SUM(OFFSET(Data!$A$1,MATCH(($AI61),Data!$C:$C,0)-1,MATCH(Weekly!AM$9,Data!$2:$2,0)-1,2,COUNTIF(Data!$2:$2,Weekly!AM$9))))</f>
      </c>
      <c r="AN64" s="169">
        <f ca="1">(SUM(OFFSET(Data!$A$1,MATCH(($AI64),Data!$C:$C,0)-1,MATCH(Weekly!AN$9,Data!$2:$2,0)-1,2,COUNTIF(Data!$2:$2,Weekly!AN$9))))/(SUM(OFFSET(Data!$A$1,MATCH(($AI61),Data!$C:$C,0)-1,MATCH(Weekly!AN$9,Data!$2:$2,0)-1,2,COUNTIF(Data!$2:$2,Weekly!AN$9))))</f>
      </c>
      <c r="AO64" s="169">
        <f ca="1">(SUM(OFFSET(Data!$A$1,MATCH(($AI64),Data!$C:$C,0)-1,MATCH(Weekly!AO$9,Data!$2:$2,0)-1,2,COUNTIF(Data!$2:$2,Weekly!AO$9))))/(SUM(OFFSET(Data!$A$1,MATCH(($AI61),Data!$C:$C,0)-1,MATCH(Weekly!AO$9,Data!$2:$2,0)-1,2,COUNTIF(Data!$2:$2,Weekly!AO$9))))</f>
      </c>
      <c r="AP64" s="169">
        <f ca="1">(SUM(OFFSET(Data!$A$1,MATCH(($AI64),Data!$C:$C,0)-1,MATCH(Weekly!AP$9,Data!$2:$2,0)-1,2,COUNTIF(Data!$2:$2,Weekly!AP$9))))/(SUM(OFFSET(Data!$A$1,MATCH(($AI61),Data!$C:$C,0)-1,MATCH(Weekly!AP$9,Data!$2:$2,0)-1,2,COUNTIF(Data!$2:$2,Weekly!AP$9))))</f>
      </c>
      <c r="AQ64" s="169">
        <f ca="1">(SUM(OFFSET(Data!$A$1,MATCH(($AI64),Data!$C:$C,0)-1,MATCH(Weekly!AQ$9,Data!$2:$2,0)-1,2,COUNTIF(Data!$2:$2,Weekly!AQ$9))))/(SUM(OFFSET(Data!$A$1,MATCH(($AI61),Data!$C:$C,0)-1,MATCH(Weekly!AQ$9,Data!$2:$2,0)-1,2,COUNTIF(Data!$2:$2,Weekly!AQ$9))))</f>
      </c>
      <c r="AR64" s="169">
        <f ca="1">(SUM(OFFSET(Data!$A$1,MATCH(($AI64),Data!$C:$C,0)-1,MATCH(Weekly!AR$9,Data!$2:$2,0)-1,2,COUNTIF(Data!$2:$2,Weekly!AR$9))))/(SUM(OFFSET(Data!$A$1,MATCH(($AI61),Data!$C:$C,0)-1,MATCH(Weekly!AR$9,Data!$2:$2,0)-1,2,COUNTIF(Data!$2:$2,Weekly!AR$9))))</f>
      </c>
      <c r="AS64" s="169">
        <f ca="1">(SUM(OFFSET(Data!$A$1,MATCH(($AI64),Data!$C:$C,0)-1,MATCH(Weekly!AS$9,Data!$2:$2,0)-1,2,COUNTIF(Data!$2:$2,Weekly!AS$9))))/(SUM(OFFSET(Data!$A$1,MATCH(($AI61),Data!$C:$C,0)-1,MATCH(Weekly!AS$9,Data!$2:$2,0)-1,2,COUNTIF(Data!$2:$2,Weekly!AS$9))))</f>
      </c>
      <c r="AT64" s="169">
        <f ca="1">(SUM(OFFSET(Data!$A$1,MATCH(($AI64),Data!$C:$C,0)-1,MATCH(Weekly!AT$9,Data!$2:$2,0)-1,2,COUNTIF(Data!$2:$2,Weekly!AT$9))))/(SUM(OFFSET(Data!$A$1,MATCH(($AI61),Data!$C:$C,0)-1,MATCH(Weekly!AT$9,Data!$2:$2,0)-1,2,COUNTIF(Data!$2:$2,Weekly!AT$9))))</f>
      </c>
      <c r="AU64" s="169">
        <f ca="1">(SUM(OFFSET(Data!$A$1,MATCH(($AI64),Data!$C:$C,0)-1,MATCH(Weekly!AU$9,Data!$2:$2,0)-1,2,COUNTIF(Data!$2:$2,Weekly!AU$9))))/(SUM(OFFSET(Data!$A$1,MATCH(($AI61),Data!$C:$C,0)-1,MATCH(Weekly!AU$9,Data!$2:$2,0)-1,2,COUNTIF(Data!$2:$2,Weekly!AU$9))))</f>
      </c>
      <c r="AV64" s="18"/>
      <c r="AW64" s="14">
        <f t="shared" ca="1" si="436"/>
      </c>
      <c r="AX64" s="14">
        <f t="shared" ca="1" si="437"/>
      </c>
      <c r="AY64" s="14">
        <f t="shared" ca="1" si="455"/>
      </c>
      <c r="AZ64" s="14">
        <f t="shared" ca="1" si="456"/>
      </c>
      <c r="BA64" s="14">
        <f t="shared" ca="1" si="457"/>
      </c>
      <c r="BB64" s="18"/>
      <c r="BC64" s="14">
        <f t="shared" ca="1" si="438"/>
      </c>
      <c r="BD64" s="14">
        <f ca="1">SUMPRODUCT(AP64:AS64,AP$61:AS$61)/SUM(AP$61:AS$61)</f>
      </c>
      <c r="BE64" s="122"/>
      <c r="BF64" s="122"/>
      <c r="BG64" s="16"/>
      <c r="BH64" s="9" t="s">
        <v>52</v>
      </c>
      <c r="BI64" s="9" t="s">
        <v>3</v>
      </c>
      <c r="BJ64" s="169">
        <f ca="1">SUM(OFFSET(Data!$A$1,MATCH(($BH64&amp;$BI64),Data!$B:$B,0)-1,MATCH(Weekly!BJ$9,Data!$2:$2,0)-1,1,COUNTIF(Data!$2:$2,Weekly!BJ$9)))/SUM(OFFSET(Data!$A$1,MATCH(($BH61&amp;$BI61),Data!$B:$B,0)-1,MATCH(Weekly!BJ$9,Data!$2:$2,0)-1,1,COUNTIF(Data!$2:$2,Weekly!BJ$9)))</f>
      </c>
      <c r="BK64" s="169">
        <f ca="1">SUM(OFFSET(Data!$A$1,MATCH(($BH64&amp;$BI64),Data!$B:$B,0)-1,MATCH(Weekly!BK$9,Data!$2:$2,0)-1,1,COUNTIF(Data!$2:$2,Weekly!BK$9)))/SUM(OFFSET(Data!$A$1,MATCH(($BH61&amp;$BI61),Data!$B:$B,0)-1,MATCH(Weekly!BK$9,Data!$2:$2,0)-1,1,COUNTIF(Data!$2:$2,Weekly!BK$9)))</f>
      </c>
      <c r="BL64" s="169">
        <f ca="1">SUM(OFFSET(Data!$A$1,MATCH(($BH64&amp;$BI64),Data!$B:$B,0)-1,MATCH(Weekly!BL$9,Data!$2:$2,0)-1,1,COUNTIF(Data!$2:$2,Weekly!BL$9)))/SUM(OFFSET(Data!$A$1,MATCH(($BH61&amp;$BI61),Data!$B:$B,0)-1,MATCH(Weekly!BL$9,Data!$2:$2,0)-1,1,COUNTIF(Data!$2:$2,Weekly!BL$9)))</f>
      </c>
      <c r="BM64" s="169">
        <f ca="1">SUM(OFFSET(Data!$A$1,MATCH(($BH64&amp;$BI64),Data!$B:$B,0)-1,MATCH(Weekly!BM$9,Data!$2:$2,0)-1,1,COUNTIF(Data!$2:$2,Weekly!BM$9)))/SUM(OFFSET(Data!$A$1,MATCH(($BH61&amp;$BI61),Data!$B:$B,0)-1,MATCH(Weekly!BM$9,Data!$2:$2,0)-1,1,COUNTIF(Data!$2:$2,Weekly!BM$9)))</f>
      </c>
      <c r="BN64" s="169">
        <f ca="1">SUM(OFFSET(Data!$A$1,MATCH(($BH64&amp;$BI64),Data!$B:$B,0)-1,MATCH(Weekly!BN$9,Data!$2:$2,0)-1,1,COUNTIF(Data!$2:$2,Weekly!BN$9)))/SUM(OFFSET(Data!$A$1,MATCH(($BH61&amp;$BI61),Data!$B:$B,0)-1,MATCH(Weekly!BN$9,Data!$2:$2,0)-1,1,COUNTIF(Data!$2:$2,Weekly!BN$9)))</f>
      </c>
      <c r="BO64" s="169">
        <f ca="1">SUM(OFFSET(Data!$A$1,MATCH(($BH64&amp;$BI64),Data!$B:$B,0)-1,MATCH(Weekly!BO$9,Data!$2:$2,0)-1,1,COUNTIF(Data!$2:$2,Weekly!BO$9)))/SUM(OFFSET(Data!$A$1,MATCH(($BH61&amp;$BI61),Data!$B:$B,0)-1,MATCH(Weekly!BO$9,Data!$2:$2,0)-1,1,COUNTIF(Data!$2:$2,Weekly!BO$9)))</f>
      </c>
      <c r="BP64" s="169">
        <f ca="1">SUM(OFFSET(Data!$A$1,MATCH(($BH64&amp;$BI64),Data!$B:$B,0)-1,MATCH(Weekly!BP$9,Data!$2:$2,0)-1,1,COUNTIF(Data!$2:$2,Weekly!BP$9)))/SUM(OFFSET(Data!$A$1,MATCH(($BH61&amp;$BI61),Data!$B:$B,0)-1,MATCH(Weekly!BP$9,Data!$2:$2,0)-1,1,COUNTIF(Data!$2:$2,Weekly!BP$9)))</f>
      </c>
      <c r="BQ64" s="169">
        <f ca="1">SUM(OFFSET(Data!$A$1,MATCH(($BH64&amp;$BI64),Data!$B:$B,0)-1,MATCH(Weekly!BQ$9,Data!$2:$2,0)-1,1,COUNTIF(Data!$2:$2,Weekly!BQ$9)))/SUM(OFFSET(Data!$A$1,MATCH(($BH61&amp;$BI61),Data!$B:$B,0)-1,MATCH(Weekly!BQ$9,Data!$2:$2,0)-1,1,COUNTIF(Data!$2:$2,Weekly!BQ$9)))</f>
      </c>
      <c r="BR64" s="169">
        <f ca="1">SUM(OFFSET(Data!$A$1,MATCH(($BH64&amp;$BI64),Data!$B:$B,0)-1,MATCH(Weekly!BR$9,Data!$2:$2,0)-1,1,COUNTIF(Data!$2:$2,Weekly!BR$9)))/SUM(OFFSET(Data!$A$1,MATCH(($BH61&amp;$BI61),Data!$B:$B,0)-1,MATCH(Weekly!BR$9,Data!$2:$2,0)-1,1,COUNTIF(Data!$2:$2,Weekly!BR$9)))</f>
      </c>
      <c r="BS64" s="169">
        <f ca="1">SUM(OFFSET(Data!$A$1,MATCH(($BH64&amp;$BI64),Data!$B:$B,0)-1,MATCH(Weekly!BS$9,Data!$2:$2,0)-1,1,COUNTIF(Data!$2:$2,Weekly!BS$9)))/SUM(OFFSET(Data!$A$1,MATCH(($BH61&amp;$BI61),Data!$B:$B,0)-1,MATCH(Weekly!BS$9,Data!$2:$2,0)-1,1,COUNTIF(Data!$2:$2,Weekly!BS$9)))</f>
      </c>
      <c r="BT64" s="169">
        <f ca="1">SUM(OFFSET(Data!$A$1,MATCH(($BH64&amp;$BI64),Data!$B:$B,0)-1,MATCH(Weekly!BT$9,Data!$2:$2,0)-1,1,COUNTIF(Data!$2:$2,Weekly!BT$9)))/SUM(OFFSET(Data!$A$1,MATCH(($BH61&amp;$BI61),Data!$B:$B,0)-1,MATCH(Weekly!BT$9,Data!$2:$2,0)-1,1,COUNTIF(Data!$2:$2,Weekly!BT$9)))</f>
      </c>
      <c r="BU64" s="169">
        <f ca="1">SUM(OFFSET(Data!$A$1,MATCH(($BH64&amp;$BI64),Data!$B:$B,0)-1,MATCH(Weekly!BU$9,Data!$2:$2,0)-1,1,COUNTIF(Data!$2:$2,Weekly!BU$9)))/SUM(OFFSET(Data!$A$1,MATCH(($BH61&amp;$BI61),Data!$B:$B,0)-1,MATCH(Weekly!BU$9,Data!$2:$2,0)-1,1,COUNTIF(Data!$2:$2,Weekly!BU$9)))</f>
      </c>
      <c r="BV64" s="17"/>
      <c r="BW64" s="14">
        <f t="shared" ca="1" si="439"/>
      </c>
      <c r="BX64" s="14">
        <f t="shared" ca="1" si="440"/>
      </c>
      <c r="BY64" s="14">
        <f t="shared" ca="1" si="458"/>
      </c>
      <c r="BZ64" s="14">
        <f t="shared" ca="1" si="459"/>
      </c>
      <c r="CA64" s="14">
        <f t="shared" ca="1" si="460"/>
      </c>
      <c r="CB64" s="55"/>
      <c r="CC64" s="14">
        <f t="shared" ca="1" si="442"/>
      </c>
      <c r="CD64" s="14">
        <f ca="1">SUMPRODUCT(BP64:BS64,BP$61:BS$61)/SUM(BP$61:BS$61)</f>
      </c>
      <c r="CE64" s="122"/>
      <c r="CF64" s="122"/>
      <c r="CG64" s="16"/>
      <c r="CH64" s="9" t="s">
        <v>52</v>
      </c>
      <c r="CI64" s="9" t="s">
        <v>4</v>
      </c>
      <c r="CJ64" s="169">
        <f ca="1">(SUM(OFFSET(Data!$A$1,MATCH(($CH64&amp;$CI64),Data!$B:$B,0)-1,MATCH(Weekly!CJ$9,Data!$2:$2,0)-1,1,COUNTIF(Data!$2:$2,Weekly!CJ$9))))/(SUM(OFFSET(Data!$A$1,MATCH(($CH61&amp;$CI61),Data!$B:$B,0)-1,MATCH(Weekly!CJ$9,Data!$2:$2,0)-1,1,COUNTIF(Data!$2:$2,Weekly!CJ$9))))</f>
      </c>
      <c r="CK64" s="169">
        <f ca="1">(SUM(OFFSET(Data!$A$1,MATCH(($CH64&amp;$CI64),Data!$B:$B,0)-1,MATCH(Weekly!CK$9,Data!$2:$2,0)-1,1,COUNTIF(Data!$2:$2,Weekly!CK$9))))/(SUM(OFFSET(Data!$A$1,MATCH(($CH61&amp;$CI61),Data!$B:$B,0)-1,MATCH(Weekly!CK$9,Data!$2:$2,0)-1,1,COUNTIF(Data!$2:$2,Weekly!CK$9))))</f>
      </c>
      <c r="CL64" s="169">
        <f ca="1">(SUM(OFFSET(Data!$A$1,MATCH(($CH64&amp;$CI64),Data!$B:$B,0)-1,MATCH(Weekly!CL$9,Data!$2:$2,0)-1,1,COUNTIF(Data!$2:$2,Weekly!CL$9))))/(SUM(OFFSET(Data!$A$1,MATCH(($CH61&amp;$CI61),Data!$B:$B,0)-1,MATCH(Weekly!CL$9,Data!$2:$2,0)-1,1,COUNTIF(Data!$2:$2,Weekly!CL$9))))</f>
      </c>
      <c r="CM64" s="169">
        <f ca="1">(SUM(OFFSET(Data!$A$1,MATCH(($CH64&amp;$CI64),Data!$B:$B,0)-1,MATCH(Weekly!CM$9,Data!$2:$2,0)-1,1,COUNTIF(Data!$2:$2,Weekly!CM$9))))/(SUM(OFFSET(Data!$A$1,MATCH(($CH61&amp;$CI61),Data!$B:$B,0)-1,MATCH(Weekly!CM$9,Data!$2:$2,0)-1,1,COUNTIF(Data!$2:$2,Weekly!CM$9))))</f>
      </c>
      <c r="CN64" s="169">
        <f ca="1">(SUM(OFFSET(Data!$A$1,MATCH(($CH64&amp;$CI64),Data!$B:$B,0)-1,MATCH(Weekly!CN$9,Data!$2:$2,0)-1,1,COUNTIF(Data!$2:$2,Weekly!CN$9))))/(SUM(OFFSET(Data!$A$1,MATCH(($CH61&amp;$CI61),Data!$B:$B,0)-1,MATCH(Weekly!CN$9,Data!$2:$2,0)-1,1,COUNTIF(Data!$2:$2,Weekly!CN$9))))</f>
      </c>
      <c r="CO64" s="169">
        <f ca="1">(SUM(OFFSET(Data!$A$1,MATCH(($CH64&amp;$CI64),Data!$B:$B,0)-1,MATCH(Weekly!CO$9,Data!$2:$2,0)-1,1,COUNTIF(Data!$2:$2,Weekly!CO$9))))/(SUM(OFFSET(Data!$A$1,MATCH(($CH61&amp;$CI61),Data!$B:$B,0)-1,MATCH(Weekly!CO$9,Data!$2:$2,0)-1,1,COUNTIF(Data!$2:$2,Weekly!CO$9))))</f>
      </c>
      <c r="CP64" s="169">
        <f ca="1">(SUM(OFFSET(Data!$A$1,MATCH(($CH64&amp;$CI64),Data!$B:$B,0)-1,MATCH(Weekly!CP$9,Data!$2:$2,0)-1,1,COUNTIF(Data!$2:$2,Weekly!CP$9))))/(SUM(OFFSET(Data!$A$1,MATCH(($CH61&amp;$CI61),Data!$B:$B,0)-1,MATCH(Weekly!CP$9,Data!$2:$2,0)-1,1,COUNTIF(Data!$2:$2,Weekly!CP$9))))</f>
      </c>
      <c r="CQ64" s="169">
        <f ca="1">(SUM(OFFSET(Data!$A$1,MATCH(($CH64&amp;$CI64),Data!$B:$B,0)-1,MATCH(Weekly!CQ$9,Data!$2:$2,0)-1,1,COUNTIF(Data!$2:$2,Weekly!CQ$9))))/(SUM(OFFSET(Data!$A$1,MATCH(($CH61&amp;$CI61),Data!$B:$B,0)-1,MATCH(Weekly!CQ$9,Data!$2:$2,0)-1,1,COUNTIF(Data!$2:$2,Weekly!CQ$9))))</f>
      </c>
      <c r="CR64" s="169">
        <f ca="1">(SUM(OFFSET(Data!$A$1,MATCH(($CH64&amp;$CI64),Data!$B:$B,0)-1,MATCH(Weekly!CR$9,Data!$2:$2,0)-1,1,COUNTIF(Data!$2:$2,Weekly!CR$9))))/(SUM(OFFSET(Data!$A$1,MATCH(($CH61&amp;$CI61),Data!$B:$B,0)-1,MATCH(Weekly!CR$9,Data!$2:$2,0)-1,1,COUNTIF(Data!$2:$2,Weekly!CR$9))))</f>
      </c>
      <c r="CS64" s="169">
        <f ca="1">(SUM(OFFSET(Data!$A$1,MATCH(($CH64&amp;$CI64),Data!$B:$B,0)-1,MATCH(Weekly!CS$9,Data!$2:$2,0)-1,1,COUNTIF(Data!$2:$2,Weekly!CS$9))))/(SUM(OFFSET(Data!$A$1,MATCH(($CH61&amp;$CI61),Data!$B:$B,0)-1,MATCH(Weekly!CS$9,Data!$2:$2,0)-1,1,COUNTIF(Data!$2:$2,Weekly!CS$9))))</f>
      </c>
      <c r="CT64" s="169">
        <f ca="1">(SUM(OFFSET(Data!$A$1,MATCH(($CH64&amp;$CI64),Data!$B:$B,0)-1,MATCH(Weekly!CT$9,Data!$2:$2,0)-1,1,COUNTIF(Data!$2:$2,Weekly!CT$9))))/(SUM(OFFSET(Data!$A$1,MATCH(($CH61&amp;$CI61),Data!$B:$B,0)-1,MATCH(Weekly!CT$9,Data!$2:$2,0)-1,1,COUNTIF(Data!$2:$2,Weekly!CT$9))))</f>
      </c>
      <c r="CU64" s="169">
        <f ca="1">(SUM(OFFSET(Data!$A$1,MATCH(($CH64&amp;$CI64),Data!$B:$B,0)-1,MATCH(Weekly!CU$9,Data!$2:$2,0)-1,1,COUNTIF(Data!$2:$2,Weekly!CU$9))))/(SUM(OFFSET(Data!$A$1,MATCH(($CH61&amp;$CI61),Data!$B:$B,0)-1,MATCH(Weekly!CU$9,Data!$2:$2,0)-1,1,COUNTIF(Data!$2:$2,Weekly!CU$9))))</f>
      </c>
      <c r="CW64" s="14">
        <f t="shared" ca="1" si="443"/>
      </c>
      <c r="CX64" s="14">
        <f t="shared" ca="1" si="444"/>
      </c>
      <c r="CY64" s="14">
        <f t="shared" ca="1" si="461"/>
      </c>
      <c r="CZ64" s="14">
        <f t="shared" ca="1" si="462"/>
      </c>
      <c r="DA64" s="14">
        <f t="shared" ca="1" si="463"/>
      </c>
      <c r="DB64" s="55"/>
      <c r="DC64" s="14">
        <f t="shared" ca="1" si="445"/>
      </c>
      <c r="DD64" s="14">
        <f ca="1">SUMPRODUCT(CP64:CS64,CP$61:CS$61)/SUM(CP$61:CS$61)</f>
      </c>
      <c r="DE64" s="15"/>
    </row>
    <row r="65" spans="1:111" x14ac:dyDescent="0.25">
      <c r="C65" s="5"/>
      <c r="D65" s="133" t="s">
        <v>459</v>
      </c>
      <c r="E65" s="67" t="str">
        <f ca="1">VLOOKUP($D65,'Metric Nature'!$C:$D,2,0)&amp;IF(($F65&lt;(BA65)),"Below",IF(($F65&gt;(AZ65)),"Above","Within"))</f>
      </c>
      <c r="F65" s="69">
        <f t="shared" ca="1" si="411"/>
      </c>
      <c r="G65" s="69">
        <f t="shared" ca="1" si="412"/>
      </c>
      <c r="H65" s="98">
        <f t="shared" ca="1" si="446"/>
      </c>
      <c r="I65" s="69">
        <f t="shared" ca="1" si="447"/>
      </c>
      <c r="J65" s="69">
        <f t="shared" ca="1" si="448"/>
      </c>
      <c r="K65" s="62">
        <f t="shared" ca="1" si="413"/>
      </c>
      <c r="L65" s="70"/>
      <c r="M65" s="67" t="str">
        <f ca="1">VLOOKUP($D65,'Metric Nature'!$C:$D,2,0)&amp;IF(($N65&lt;(CA65)),"Below",IF(($N65&gt;(BZ65)),"Above","Within"))</f>
      </c>
      <c r="N65" s="69">
        <f t="shared" ca="1" si="414"/>
      </c>
      <c r="O65" s="69">
        <f t="shared" ca="1" si="415"/>
      </c>
      <c r="P65" s="98">
        <f t="shared" ca="1" si="449"/>
      </c>
      <c r="Q65" s="69">
        <f t="shared" ca="1" si="450"/>
      </c>
      <c r="R65" s="71">
        <f t="shared" ca="1" si="451"/>
      </c>
      <c r="S65" s="62">
        <f t="shared" ca="1" si="416"/>
      </c>
      <c r="T65" s="70"/>
      <c r="U65" s="67" t="str">
        <f ca="1">VLOOKUP($D65,'Metric Nature'!$C:$D,2,0)&amp;IF(($V65&lt;(DA65)),"Below",IF(($V65&gt;(CZ65)),"Above","Within"))</f>
      </c>
      <c r="V65" s="69">
        <f t="shared" ca="1" si="417"/>
      </c>
      <c r="W65" s="69">
        <f t="shared" ca="1" si="418"/>
      </c>
      <c r="X65" s="93">
        <f t="shared" ca="1" si="452"/>
      </c>
      <c r="Y65" s="69">
        <f t="shared" ca="1" si="453"/>
      </c>
      <c r="Z65" s="93">
        <f t="shared" ca="1" si="454"/>
      </c>
      <c r="AA65" s="62">
        <f t="shared" ca="1" si="419"/>
      </c>
      <c r="AB65" s="70"/>
      <c r="AC65" s="60" t="s">
        <v>475</v>
      </c>
      <c r="AI65" s="9" t="s">
        <v>53</v>
      </c>
      <c r="AJ65" s="169">
        <f ca="1">(SUM(OFFSET(Data!$A$1,MATCH(($AI65),Data!$C:$C,0)-1,MATCH(Weekly!AJ$9,Data!$2:$2,0)-1,2,COUNTIF(Data!$2:$2,Weekly!AJ$9))))/(SUM(OFFSET(Data!$A$1,MATCH(($AI61),Data!$C:$C,0)-1,MATCH(Weekly!AJ$9,Data!$2:$2,0)-1,2,COUNTIF(Data!$2:$2,Weekly!AJ$9))))</f>
      </c>
      <c r="AK65" s="169">
        <f ca="1">(SUM(OFFSET(Data!$A$1,MATCH(($AI65),Data!$C:$C,0)-1,MATCH(Weekly!AK$9,Data!$2:$2,0)-1,2,COUNTIF(Data!$2:$2,Weekly!AK$9))))/(SUM(OFFSET(Data!$A$1,MATCH(($AI61),Data!$C:$C,0)-1,MATCH(Weekly!AK$9,Data!$2:$2,0)-1,2,COUNTIF(Data!$2:$2,Weekly!AK$9))))</f>
      </c>
      <c r="AL65" s="169">
        <f ca="1">(SUM(OFFSET(Data!$A$1,MATCH(($AI65),Data!$C:$C,0)-1,MATCH(Weekly!AL$9,Data!$2:$2,0)-1,2,COUNTIF(Data!$2:$2,Weekly!AL$9))))/(SUM(OFFSET(Data!$A$1,MATCH(($AI61),Data!$C:$C,0)-1,MATCH(Weekly!AL$9,Data!$2:$2,0)-1,2,COUNTIF(Data!$2:$2,Weekly!AL$9))))</f>
      </c>
      <c r="AM65" s="169">
        <f ca="1">(SUM(OFFSET(Data!$A$1,MATCH(($AI65),Data!$C:$C,0)-1,MATCH(Weekly!AM$9,Data!$2:$2,0)-1,2,COUNTIF(Data!$2:$2,Weekly!AM$9))))/(SUM(OFFSET(Data!$A$1,MATCH(($AI61),Data!$C:$C,0)-1,MATCH(Weekly!AM$9,Data!$2:$2,0)-1,2,COUNTIF(Data!$2:$2,Weekly!AM$9))))</f>
      </c>
      <c r="AN65" s="169">
        <f ca="1">(SUM(OFFSET(Data!$A$1,MATCH(($AI65),Data!$C:$C,0)-1,MATCH(Weekly!AN$9,Data!$2:$2,0)-1,2,COUNTIF(Data!$2:$2,Weekly!AN$9))))/(SUM(OFFSET(Data!$A$1,MATCH(($AI61),Data!$C:$C,0)-1,MATCH(Weekly!AN$9,Data!$2:$2,0)-1,2,COUNTIF(Data!$2:$2,Weekly!AN$9))))</f>
      </c>
      <c r="AO65" s="169">
        <f ca="1">(SUM(OFFSET(Data!$A$1,MATCH(($AI65),Data!$C:$C,0)-1,MATCH(Weekly!AO$9,Data!$2:$2,0)-1,2,COUNTIF(Data!$2:$2,Weekly!AO$9))))/(SUM(OFFSET(Data!$A$1,MATCH(($AI61),Data!$C:$C,0)-1,MATCH(Weekly!AO$9,Data!$2:$2,0)-1,2,COUNTIF(Data!$2:$2,Weekly!AO$9))))</f>
      </c>
      <c r="AP65" s="169">
        <f ca="1">(SUM(OFFSET(Data!$A$1,MATCH(($AI65),Data!$C:$C,0)-1,MATCH(Weekly!AP$9,Data!$2:$2,0)-1,2,COUNTIF(Data!$2:$2,Weekly!AP$9))))/(SUM(OFFSET(Data!$A$1,MATCH(($AI61),Data!$C:$C,0)-1,MATCH(Weekly!AP$9,Data!$2:$2,0)-1,2,COUNTIF(Data!$2:$2,Weekly!AP$9))))</f>
      </c>
      <c r="AQ65" s="169">
        <f ca="1">(SUM(OFFSET(Data!$A$1,MATCH(($AI65),Data!$C:$C,0)-1,MATCH(Weekly!AQ$9,Data!$2:$2,0)-1,2,COUNTIF(Data!$2:$2,Weekly!AQ$9))))/(SUM(OFFSET(Data!$A$1,MATCH(($AI61),Data!$C:$C,0)-1,MATCH(Weekly!AQ$9,Data!$2:$2,0)-1,2,COUNTIF(Data!$2:$2,Weekly!AQ$9))))</f>
      </c>
      <c r="AR65" s="169">
        <f ca="1">(SUM(OFFSET(Data!$A$1,MATCH(($AI65),Data!$C:$C,0)-1,MATCH(Weekly!AR$9,Data!$2:$2,0)-1,2,COUNTIF(Data!$2:$2,Weekly!AR$9))))/(SUM(OFFSET(Data!$A$1,MATCH(($AI61),Data!$C:$C,0)-1,MATCH(Weekly!AR$9,Data!$2:$2,0)-1,2,COUNTIF(Data!$2:$2,Weekly!AR$9))))</f>
      </c>
      <c r="AS65" s="169">
        <f ca="1">(SUM(OFFSET(Data!$A$1,MATCH(($AI65),Data!$C:$C,0)-1,MATCH(Weekly!AS$9,Data!$2:$2,0)-1,2,COUNTIF(Data!$2:$2,Weekly!AS$9))))/(SUM(OFFSET(Data!$A$1,MATCH(($AI61),Data!$C:$C,0)-1,MATCH(Weekly!AS$9,Data!$2:$2,0)-1,2,COUNTIF(Data!$2:$2,Weekly!AS$9))))</f>
      </c>
      <c r="AT65" s="169">
        <f ca="1">(SUM(OFFSET(Data!$A$1,MATCH(($AI65),Data!$C:$C,0)-1,MATCH(Weekly!AT$9,Data!$2:$2,0)-1,2,COUNTIF(Data!$2:$2,Weekly!AT$9))))/(SUM(OFFSET(Data!$A$1,MATCH(($AI61),Data!$C:$C,0)-1,MATCH(Weekly!AT$9,Data!$2:$2,0)-1,2,COUNTIF(Data!$2:$2,Weekly!AT$9))))</f>
      </c>
      <c r="AU65" s="169">
        <f ca="1">(SUM(OFFSET(Data!$A$1,MATCH(($AI65),Data!$C:$C,0)-1,MATCH(Weekly!AU$9,Data!$2:$2,0)-1,2,COUNTIF(Data!$2:$2,Weekly!AU$9))))/(SUM(OFFSET(Data!$A$1,MATCH(($AI61),Data!$C:$C,0)-1,MATCH(Weekly!AU$9,Data!$2:$2,0)-1,2,COUNTIF(Data!$2:$2,Weekly!AU$9))))</f>
      </c>
      <c r="AV65" s="18"/>
      <c r="AW65" s="14">
        <f t="shared" ca="1" si="436"/>
      </c>
      <c r="AX65" s="14">
        <f t="shared" ca="1" si="437"/>
      </c>
      <c r="AY65" s="14">
        <f t="shared" ca="1" si="455"/>
      </c>
      <c r="AZ65" s="14">
        <f t="shared" ca="1" si="456"/>
      </c>
      <c r="BA65" s="14">
        <f t="shared" ca="1" si="457"/>
      </c>
      <c r="BB65" s="18"/>
      <c r="BC65" s="14">
        <f t="shared" ca="1" si="438"/>
      </c>
      <c r="BD65" s="14">
        <f ca="1">SUMPRODUCT(AP65:AS65,AP$61:AS$61)/SUM(AP$61:AS$61)</f>
      </c>
      <c r="BE65" s="122"/>
      <c r="BF65" s="122"/>
      <c r="BG65" s="16"/>
      <c r="BH65" s="9" t="s">
        <v>53</v>
      </c>
      <c r="BI65" s="9" t="s">
        <v>3</v>
      </c>
      <c r="BJ65" s="169">
        <f ca="1">SUM(OFFSET(Data!$A$1,MATCH(($BH65&amp;$BI65),Data!$B:$B,0)-1,MATCH(Weekly!BJ$9,Data!$2:$2,0)-1,1,COUNTIF(Data!$2:$2,Weekly!BJ$9)))/SUM(OFFSET(Data!$A$1,MATCH(($BH61&amp;$BI61),Data!$B:$B,0)-1,MATCH(Weekly!BJ$9,Data!$2:$2,0)-1,1,COUNTIF(Data!$2:$2,Weekly!BJ$9)))</f>
      </c>
      <c r="BK65" s="169">
        <f ca="1">SUM(OFFSET(Data!$A$1,MATCH(($BH65&amp;$BI65),Data!$B:$B,0)-1,MATCH(Weekly!BK$9,Data!$2:$2,0)-1,1,COUNTIF(Data!$2:$2,Weekly!BK$9)))/SUM(OFFSET(Data!$A$1,MATCH(($BH61&amp;$BI61),Data!$B:$B,0)-1,MATCH(Weekly!BK$9,Data!$2:$2,0)-1,1,COUNTIF(Data!$2:$2,Weekly!BK$9)))</f>
      </c>
      <c r="BL65" s="169">
        <f ca="1">SUM(OFFSET(Data!$A$1,MATCH(($BH65&amp;$BI65),Data!$B:$B,0)-1,MATCH(Weekly!BL$9,Data!$2:$2,0)-1,1,COUNTIF(Data!$2:$2,Weekly!BL$9)))/SUM(OFFSET(Data!$A$1,MATCH(($BH61&amp;$BI61),Data!$B:$B,0)-1,MATCH(Weekly!BL$9,Data!$2:$2,0)-1,1,COUNTIF(Data!$2:$2,Weekly!BL$9)))</f>
      </c>
      <c r="BM65" s="169">
        <f ca="1">SUM(OFFSET(Data!$A$1,MATCH(($BH65&amp;$BI65),Data!$B:$B,0)-1,MATCH(Weekly!BM$9,Data!$2:$2,0)-1,1,COUNTIF(Data!$2:$2,Weekly!BM$9)))/SUM(OFFSET(Data!$A$1,MATCH(($BH61&amp;$BI61),Data!$B:$B,0)-1,MATCH(Weekly!BM$9,Data!$2:$2,0)-1,1,COUNTIF(Data!$2:$2,Weekly!BM$9)))</f>
      </c>
      <c r="BN65" s="169">
        <f ca="1">SUM(OFFSET(Data!$A$1,MATCH(($BH65&amp;$BI65),Data!$B:$B,0)-1,MATCH(Weekly!BN$9,Data!$2:$2,0)-1,1,COUNTIF(Data!$2:$2,Weekly!BN$9)))/SUM(OFFSET(Data!$A$1,MATCH(($BH61&amp;$BI61),Data!$B:$B,0)-1,MATCH(Weekly!BN$9,Data!$2:$2,0)-1,1,COUNTIF(Data!$2:$2,Weekly!BN$9)))</f>
      </c>
      <c r="BO65" s="169">
        <f ca="1">SUM(OFFSET(Data!$A$1,MATCH(($BH65&amp;$BI65),Data!$B:$B,0)-1,MATCH(Weekly!BO$9,Data!$2:$2,0)-1,1,COUNTIF(Data!$2:$2,Weekly!BO$9)))/SUM(OFFSET(Data!$A$1,MATCH(($BH61&amp;$BI61),Data!$B:$B,0)-1,MATCH(Weekly!BO$9,Data!$2:$2,0)-1,1,COUNTIF(Data!$2:$2,Weekly!BO$9)))</f>
      </c>
      <c r="BP65" s="169">
        <f ca="1">SUM(OFFSET(Data!$A$1,MATCH(($BH65&amp;$BI65),Data!$B:$B,0)-1,MATCH(Weekly!BP$9,Data!$2:$2,0)-1,1,COUNTIF(Data!$2:$2,Weekly!BP$9)))/SUM(OFFSET(Data!$A$1,MATCH(($BH61&amp;$BI61),Data!$B:$B,0)-1,MATCH(Weekly!BP$9,Data!$2:$2,0)-1,1,COUNTIF(Data!$2:$2,Weekly!BP$9)))</f>
      </c>
      <c r="BQ65" s="169">
        <f ca="1">SUM(OFFSET(Data!$A$1,MATCH(($BH65&amp;$BI65),Data!$B:$B,0)-1,MATCH(Weekly!BQ$9,Data!$2:$2,0)-1,1,COUNTIF(Data!$2:$2,Weekly!BQ$9)))/SUM(OFFSET(Data!$A$1,MATCH(($BH61&amp;$BI61),Data!$B:$B,0)-1,MATCH(Weekly!BQ$9,Data!$2:$2,0)-1,1,COUNTIF(Data!$2:$2,Weekly!BQ$9)))</f>
      </c>
      <c r="BR65" s="169">
        <f ca="1">SUM(OFFSET(Data!$A$1,MATCH(($BH65&amp;$BI65),Data!$B:$B,0)-1,MATCH(Weekly!BR$9,Data!$2:$2,0)-1,1,COUNTIF(Data!$2:$2,Weekly!BR$9)))/SUM(OFFSET(Data!$A$1,MATCH(($BH61&amp;$BI61),Data!$B:$B,0)-1,MATCH(Weekly!BR$9,Data!$2:$2,0)-1,1,COUNTIF(Data!$2:$2,Weekly!BR$9)))</f>
      </c>
      <c r="BS65" s="169">
        <f ca="1">SUM(OFFSET(Data!$A$1,MATCH(($BH65&amp;$BI65),Data!$B:$B,0)-1,MATCH(Weekly!BS$9,Data!$2:$2,0)-1,1,COUNTIF(Data!$2:$2,Weekly!BS$9)))/SUM(OFFSET(Data!$A$1,MATCH(($BH61&amp;$BI61),Data!$B:$B,0)-1,MATCH(Weekly!BS$9,Data!$2:$2,0)-1,1,COUNTIF(Data!$2:$2,Weekly!BS$9)))</f>
      </c>
      <c r="BT65" s="169">
        <f ca="1">SUM(OFFSET(Data!$A$1,MATCH(($BH65&amp;$BI65),Data!$B:$B,0)-1,MATCH(Weekly!BT$9,Data!$2:$2,0)-1,1,COUNTIF(Data!$2:$2,Weekly!BT$9)))/SUM(OFFSET(Data!$A$1,MATCH(($BH61&amp;$BI61),Data!$B:$B,0)-1,MATCH(Weekly!BT$9,Data!$2:$2,0)-1,1,COUNTIF(Data!$2:$2,Weekly!BT$9)))</f>
      </c>
      <c r="BU65" s="169">
        <f ca="1">SUM(OFFSET(Data!$A$1,MATCH(($BH65&amp;$BI65),Data!$B:$B,0)-1,MATCH(Weekly!BU$9,Data!$2:$2,0)-1,1,COUNTIF(Data!$2:$2,Weekly!BU$9)))/SUM(OFFSET(Data!$A$1,MATCH(($BH61&amp;$BI61),Data!$B:$B,0)-1,MATCH(Weekly!BU$9,Data!$2:$2,0)-1,1,COUNTIF(Data!$2:$2,Weekly!BU$9)))</f>
      </c>
      <c r="BV65" s="17"/>
      <c r="BW65" s="14">
        <f t="shared" ca="1" si="439"/>
      </c>
      <c r="BX65" s="14">
        <f t="shared" ca="1" si="440"/>
      </c>
      <c r="BY65" s="14">
        <f t="shared" ca="1" si="458"/>
      </c>
      <c r="BZ65" s="14">
        <f t="shared" ca="1" si="459"/>
      </c>
      <c r="CA65" s="14">
        <f t="shared" ca="1" si="460"/>
      </c>
      <c r="CB65" s="55"/>
      <c r="CC65" s="14">
        <f t="shared" ca="1" si="442"/>
      </c>
      <c r="CD65" s="14">
        <f ca="1">SUMPRODUCT(BP65:BS65,BP$61:BS$61)/SUM(BP$61:BS$61)</f>
      </c>
      <c r="CE65" s="122"/>
      <c r="CF65" s="122"/>
      <c r="CG65" s="16"/>
      <c r="CH65" s="9" t="s">
        <v>53</v>
      </c>
      <c r="CI65" s="9" t="s">
        <v>4</v>
      </c>
      <c r="CJ65" s="169">
        <f ca="1">(SUM(OFFSET(Data!$A$1,MATCH(($CH65&amp;$CI65),Data!$B:$B,0)-1,MATCH(Weekly!CJ$9,Data!$2:$2,0)-1,1,COUNTIF(Data!$2:$2,Weekly!CJ$9))))/(SUM(OFFSET(Data!$A$1,MATCH(($CH61&amp;$CI61),Data!$B:$B,0)-1,MATCH(Weekly!CJ$9,Data!$2:$2,0)-1,1,COUNTIF(Data!$2:$2,Weekly!CJ$9))))</f>
      </c>
      <c r="CK65" s="169">
        <f ca="1">(SUM(OFFSET(Data!$A$1,MATCH(($CH65&amp;$CI65),Data!$B:$B,0)-1,MATCH(Weekly!CK$9,Data!$2:$2,0)-1,1,COUNTIF(Data!$2:$2,Weekly!CK$9))))/(SUM(OFFSET(Data!$A$1,MATCH(($CH61&amp;$CI61),Data!$B:$B,0)-1,MATCH(Weekly!CK$9,Data!$2:$2,0)-1,1,COUNTIF(Data!$2:$2,Weekly!CK$9))))</f>
      </c>
      <c r="CL65" s="169">
        <f ca="1">(SUM(OFFSET(Data!$A$1,MATCH(($CH65&amp;$CI65),Data!$B:$B,0)-1,MATCH(Weekly!CL$9,Data!$2:$2,0)-1,1,COUNTIF(Data!$2:$2,Weekly!CL$9))))/(SUM(OFFSET(Data!$A$1,MATCH(($CH61&amp;$CI61),Data!$B:$B,0)-1,MATCH(Weekly!CL$9,Data!$2:$2,0)-1,1,COUNTIF(Data!$2:$2,Weekly!CL$9))))</f>
      </c>
      <c r="CM65" s="169">
        <f ca="1">(SUM(OFFSET(Data!$A$1,MATCH(($CH65&amp;$CI65),Data!$B:$B,0)-1,MATCH(Weekly!CM$9,Data!$2:$2,0)-1,1,COUNTIF(Data!$2:$2,Weekly!CM$9))))/(SUM(OFFSET(Data!$A$1,MATCH(($CH61&amp;$CI61),Data!$B:$B,0)-1,MATCH(Weekly!CM$9,Data!$2:$2,0)-1,1,COUNTIF(Data!$2:$2,Weekly!CM$9))))</f>
      </c>
      <c r="CN65" s="169">
        <f ca="1">(SUM(OFFSET(Data!$A$1,MATCH(($CH65&amp;$CI65),Data!$B:$B,0)-1,MATCH(Weekly!CN$9,Data!$2:$2,0)-1,1,COUNTIF(Data!$2:$2,Weekly!CN$9))))/(SUM(OFFSET(Data!$A$1,MATCH(($CH61&amp;$CI61),Data!$B:$B,0)-1,MATCH(Weekly!CN$9,Data!$2:$2,0)-1,1,COUNTIF(Data!$2:$2,Weekly!CN$9))))</f>
      </c>
      <c r="CO65" s="169">
        <f ca="1">(SUM(OFFSET(Data!$A$1,MATCH(($CH65&amp;$CI65),Data!$B:$B,0)-1,MATCH(Weekly!CO$9,Data!$2:$2,0)-1,1,COUNTIF(Data!$2:$2,Weekly!CO$9))))/(SUM(OFFSET(Data!$A$1,MATCH(($CH61&amp;$CI61),Data!$B:$B,0)-1,MATCH(Weekly!CO$9,Data!$2:$2,0)-1,1,COUNTIF(Data!$2:$2,Weekly!CO$9))))</f>
      </c>
      <c r="CP65" s="169">
        <f ca="1">(SUM(OFFSET(Data!$A$1,MATCH(($CH65&amp;$CI65),Data!$B:$B,0)-1,MATCH(Weekly!CP$9,Data!$2:$2,0)-1,1,COUNTIF(Data!$2:$2,Weekly!CP$9))))/(SUM(OFFSET(Data!$A$1,MATCH(($CH61&amp;$CI61),Data!$B:$B,0)-1,MATCH(Weekly!CP$9,Data!$2:$2,0)-1,1,COUNTIF(Data!$2:$2,Weekly!CP$9))))</f>
      </c>
      <c r="CQ65" s="169">
        <f ca="1">(SUM(OFFSET(Data!$A$1,MATCH(($CH65&amp;$CI65),Data!$B:$B,0)-1,MATCH(Weekly!CQ$9,Data!$2:$2,0)-1,1,COUNTIF(Data!$2:$2,Weekly!CQ$9))))/(SUM(OFFSET(Data!$A$1,MATCH(($CH61&amp;$CI61),Data!$B:$B,0)-1,MATCH(Weekly!CQ$9,Data!$2:$2,0)-1,1,COUNTIF(Data!$2:$2,Weekly!CQ$9))))</f>
      </c>
      <c r="CR65" s="169">
        <f ca="1">(SUM(OFFSET(Data!$A$1,MATCH(($CH65&amp;$CI65),Data!$B:$B,0)-1,MATCH(Weekly!CR$9,Data!$2:$2,0)-1,1,COUNTIF(Data!$2:$2,Weekly!CR$9))))/(SUM(OFFSET(Data!$A$1,MATCH(($CH61&amp;$CI61),Data!$B:$B,0)-1,MATCH(Weekly!CR$9,Data!$2:$2,0)-1,1,COUNTIF(Data!$2:$2,Weekly!CR$9))))</f>
      </c>
      <c r="CS65" s="169">
        <f ca="1">(SUM(OFFSET(Data!$A$1,MATCH(($CH65&amp;$CI65),Data!$B:$B,0)-1,MATCH(Weekly!CS$9,Data!$2:$2,0)-1,1,COUNTIF(Data!$2:$2,Weekly!CS$9))))/(SUM(OFFSET(Data!$A$1,MATCH(($CH61&amp;$CI61),Data!$B:$B,0)-1,MATCH(Weekly!CS$9,Data!$2:$2,0)-1,1,COUNTIF(Data!$2:$2,Weekly!CS$9))))</f>
      </c>
      <c r="CT65" s="169">
        <f ca="1">(SUM(OFFSET(Data!$A$1,MATCH(($CH65&amp;$CI65),Data!$B:$B,0)-1,MATCH(Weekly!CT$9,Data!$2:$2,0)-1,1,COUNTIF(Data!$2:$2,Weekly!CT$9))))/(SUM(OFFSET(Data!$A$1,MATCH(($CH61&amp;$CI61),Data!$B:$B,0)-1,MATCH(Weekly!CT$9,Data!$2:$2,0)-1,1,COUNTIF(Data!$2:$2,Weekly!CT$9))))</f>
      </c>
      <c r="CU65" s="169">
        <f ca="1">(SUM(OFFSET(Data!$A$1,MATCH(($CH65&amp;$CI65),Data!$B:$B,0)-1,MATCH(Weekly!CU$9,Data!$2:$2,0)-1,1,COUNTIF(Data!$2:$2,Weekly!CU$9))))/(SUM(OFFSET(Data!$A$1,MATCH(($CH61&amp;$CI61),Data!$B:$B,0)-1,MATCH(Weekly!CU$9,Data!$2:$2,0)-1,1,COUNTIF(Data!$2:$2,Weekly!CU$9))))</f>
      </c>
      <c r="CW65" s="14">
        <f t="shared" ca="1" si="443"/>
      </c>
      <c r="CX65" s="14">
        <f t="shared" ca="1" si="444"/>
      </c>
      <c r="CY65" s="14">
        <f t="shared" ca="1" si="461"/>
      </c>
      <c r="CZ65" s="14">
        <f t="shared" ca="1" si="462"/>
      </c>
      <c r="DA65" s="14">
        <f t="shared" ca="1" si="463"/>
      </c>
      <c r="DB65" s="55"/>
      <c r="DC65" s="14">
        <f t="shared" ca="1" si="445"/>
      </c>
      <c r="DD65" s="14">
        <f ca="1">SUMPRODUCT(CP65:CS65,CP$61:CS$61)/SUM(CP$61:CS$61)</f>
      </c>
      <c r="DE65" s="15"/>
    </row>
    <row r="66" spans="1:111" x14ac:dyDescent="0.25">
      <c r="C66" s="5"/>
      <c r="D66" s="135" t="s">
        <v>478</v>
      </c>
      <c r="E66" s="67" t="str">
        <f ca="1">VLOOKUP($D66,'Metric Nature'!$C:$D,2,0)&amp;IF(($F66&lt;(BA66)),"Below",IF(($F66&gt;(AZ66)),"Above","Within"))</f>
      </c>
      <c r="F66" s="69">
        <f t="shared" ca="1" si="411"/>
      </c>
      <c r="G66" s="69">
        <f t="shared" ca="1" si="412"/>
      </c>
      <c r="H66" s="98">
        <f t="shared" ca="1" si="446"/>
      </c>
      <c r="I66" s="69">
        <f t="shared" ca="1" si="447"/>
      </c>
      <c r="J66" s="69">
        <f t="shared" ca="1" si="448"/>
      </c>
      <c r="K66" s="62">
        <f t="shared" ca="1" si="413"/>
      </c>
      <c r="L66" s="70"/>
      <c r="M66" s="67" t="str">
        <f ca="1">VLOOKUP($D66,'Metric Nature'!$C:$D,2,0)&amp;IF(($N66&lt;(CA66)),"Below",IF(($N66&gt;(BZ66)),"Above","Within"))</f>
      </c>
      <c r="N66" s="69">
        <f t="shared" ca="1" si="414"/>
      </c>
      <c r="O66" s="69">
        <f t="shared" ca="1" si="415"/>
      </c>
      <c r="P66" s="98">
        <f t="shared" ca="1" si="449"/>
      </c>
      <c r="Q66" s="69">
        <f t="shared" ca="1" si="450"/>
      </c>
      <c r="R66" s="71">
        <f t="shared" ca="1" si="451"/>
      </c>
      <c r="S66" s="62">
        <f t="shared" ca="1" si="416"/>
      </c>
      <c r="T66" s="70"/>
      <c r="U66" s="67" t="str">
        <f ca="1">VLOOKUP($D66,'Metric Nature'!$C:$D,2,0)&amp;IF(($V66&lt;(DA66)),"Below",IF(($V66&gt;(CZ66)),"Above","Within"))</f>
      </c>
      <c r="V66" s="69">
        <f t="shared" ca="1" si="417"/>
      </c>
      <c r="W66" s="69">
        <f t="shared" ca="1" si="418"/>
      </c>
      <c r="X66" s="93">
        <f t="shared" ca="1" si="452"/>
      </c>
      <c r="Y66" s="69">
        <f t="shared" ca="1" si="453"/>
      </c>
      <c r="Z66" s="93">
        <f t="shared" ca="1" si="454"/>
      </c>
      <c r="AA66" s="62">
        <f t="shared" ca="1" si="419"/>
      </c>
      <c r="AB66" s="70"/>
      <c r="AC66" s="60" t="s">
        <v>479</v>
      </c>
      <c r="AI66" s="9" t="s">
        <v>54</v>
      </c>
      <c r="AJ66" s="169">
        <f ca="1">(SUM(OFFSET(Data!$A$1,MATCH(($AI66),Data!$C:$C,0)-1,MATCH(Weekly!AJ$9,Data!$2:$2,0)-1,2,COUNTIF(Data!$2:$2,Weekly!AJ$9))))/(SUM(OFFSET(Data!$A$1,MATCH(($AI61),Data!$C:$C,0)-1,MATCH(Weekly!AJ$9,Data!$2:$2,0)-1,2,COUNTIF(Data!$2:$2,Weekly!AJ$9))))</f>
      </c>
      <c r="AK66" s="169">
        <f ca="1">(SUM(OFFSET(Data!$A$1,MATCH(($AI66),Data!$C:$C,0)-1,MATCH(Weekly!AK$9,Data!$2:$2,0)-1,2,COUNTIF(Data!$2:$2,Weekly!AK$9))))/(SUM(OFFSET(Data!$A$1,MATCH(($AI61),Data!$C:$C,0)-1,MATCH(Weekly!AK$9,Data!$2:$2,0)-1,2,COUNTIF(Data!$2:$2,Weekly!AK$9))))</f>
      </c>
      <c r="AL66" s="169">
        <f ca="1">(SUM(OFFSET(Data!$A$1,MATCH(($AI66),Data!$C:$C,0)-1,MATCH(Weekly!AL$9,Data!$2:$2,0)-1,2,COUNTIF(Data!$2:$2,Weekly!AL$9))))/(SUM(OFFSET(Data!$A$1,MATCH(($AI61),Data!$C:$C,0)-1,MATCH(Weekly!AL$9,Data!$2:$2,0)-1,2,COUNTIF(Data!$2:$2,Weekly!AL$9))))</f>
      </c>
      <c r="AM66" s="169">
        <f ca="1">(SUM(OFFSET(Data!$A$1,MATCH(($AI66),Data!$C:$C,0)-1,MATCH(Weekly!AM$9,Data!$2:$2,0)-1,2,COUNTIF(Data!$2:$2,Weekly!AM$9))))/(SUM(OFFSET(Data!$A$1,MATCH(($AI61),Data!$C:$C,0)-1,MATCH(Weekly!AM$9,Data!$2:$2,0)-1,2,COUNTIF(Data!$2:$2,Weekly!AM$9))))</f>
      </c>
      <c r="AN66" s="169">
        <f ca="1">(SUM(OFFSET(Data!$A$1,MATCH(($AI66),Data!$C:$C,0)-1,MATCH(Weekly!AN$9,Data!$2:$2,0)-1,2,COUNTIF(Data!$2:$2,Weekly!AN$9))))/(SUM(OFFSET(Data!$A$1,MATCH(($AI61),Data!$C:$C,0)-1,MATCH(Weekly!AN$9,Data!$2:$2,0)-1,2,COUNTIF(Data!$2:$2,Weekly!AN$9))))</f>
      </c>
      <c r="AO66" s="169">
        <f ca="1">(SUM(OFFSET(Data!$A$1,MATCH(($AI66),Data!$C:$C,0)-1,MATCH(Weekly!AO$9,Data!$2:$2,0)-1,2,COUNTIF(Data!$2:$2,Weekly!AO$9))))/(SUM(OFFSET(Data!$A$1,MATCH(($AI61),Data!$C:$C,0)-1,MATCH(Weekly!AO$9,Data!$2:$2,0)-1,2,COUNTIF(Data!$2:$2,Weekly!AO$9))))</f>
      </c>
      <c r="AP66" s="169">
        <f ca="1">(SUM(OFFSET(Data!$A$1,MATCH(($AI66),Data!$C:$C,0)-1,MATCH(Weekly!AP$9,Data!$2:$2,0)-1,2,COUNTIF(Data!$2:$2,Weekly!AP$9))))/(SUM(OFFSET(Data!$A$1,MATCH(($AI61),Data!$C:$C,0)-1,MATCH(Weekly!AP$9,Data!$2:$2,0)-1,2,COUNTIF(Data!$2:$2,Weekly!AP$9))))</f>
      </c>
      <c r="AQ66" s="169">
        <f ca="1">(SUM(OFFSET(Data!$A$1,MATCH(($AI66),Data!$C:$C,0)-1,MATCH(Weekly!AQ$9,Data!$2:$2,0)-1,2,COUNTIF(Data!$2:$2,Weekly!AQ$9))))/(SUM(OFFSET(Data!$A$1,MATCH(($AI61),Data!$C:$C,0)-1,MATCH(Weekly!AQ$9,Data!$2:$2,0)-1,2,COUNTIF(Data!$2:$2,Weekly!AQ$9))))</f>
      </c>
      <c r="AR66" s="169">
        <f ca="1">(SUM(OFFSET(Data!$A$1,MATCH(($AI66),Data!$C:$C,0)-1,MATCH(Weekly!AR$9,Data!$2:$2,0)-1,2,COUNTIF(Data!$2:$2,Weekly!AR$9))))/(SUM(OFFSET(Data!$A$1,MATCH(($AI61),Data!$C:$C,0)-1,MATCH(Weekly!AR$9,Data!$2:$2,0)-1,2,COUNTIF(Data!$2:$2,Weekly!AR$9))))</f>
      </c>
      <c r="AS66" s="169">
        <f ca="1">(SUM(OFFSET(Data!$A$1,MATCH(($AI66),Data!$C:$C,0)-1,MATCH(Weekly!AS$9,Data!$2:$2,0)-1,2,COUNTIF(Data!$2:$2,Weekly!AS$9))))/(SUM(OFFSET(Data!$A$1,MATCH(($AI61),Data!$C:$C,0)-1,MATCH(Weekly!AS$9,Data!$2:$2,0)-1,2,COUNTIF(Data!$2:$2,Weekly!AS$9))))</f>
      </c>
      <c r="AT66" s="169">
        <f ca="1">(SUM(OFFSET(Data!$A$1,MATCH(($AI66),Data!$C:$C,0)-1,MATCH(Weekly!AT$9,Data!$2:$2,0)-1,2,COUNTIF(Data!$2:$2,Weekly!AT$9))))/(SUM(OFFSET(Data!$A$1,MATCH(($AI61),Data!$C:$C,0)-1,MATCH(Weekly!AT$9,Data!$2:$2,0)-1,2,COUNTIF(Data!$2:$2,Weekly!AT$9))))</f>
      </c>
      <c r="AU66" s="169">
        <f ca="1">(SUM(OFFSET(Data!$A$1,MATCH(($AI66),Data!$C:$C,0)-1,MATCH(Weekly!AU$9,Data!$2:$2,0)-1,2,COUNTIF(Data!$2:$2,Weekly!AU$9))))/(SUM(OFFSET(Data!$A$1,MATCH(($AI61),Data!$C:$C,0)-1,MATCH(Weekly!AU$9,Data!$2:$2,0)-1,2,COUNTIF(Data!$2:$2,Weekly!AU$9))))</f>
      </c>
      <c r="AV66" s="18"/>
      <c r="AW66" s="14">
        <f t="shared" ca="1" si="436"/>
      </c>
      <c r="AX66" s="14">
        <f t="shared" ca="1" si="437"/>
      </c>
      <c r="AY66" s="14">
        <f t="shared" ca="1" si="455"/>
      </c>
      <c r="AZ66" s="14">
        <f t="shared" ca="1" si="456"/>
      </c>
      <c r="BA66" s="14">
        <f t="shared" ca="1" si="457"/>
      </c>
      <c r="BB66" s="18"/>
      <c r="BC66" s="14">
        <f t="shared" ca="1" si="438"/>
      </c>
      <c r="BD66" s="14">
        <f ca="1">SUMPRODUCT(AP66:AS66,AP$61:AS$61)/SUM(AP$61:AS$61)</f>
      </c>
      <c r="BE66" s="122"/>
      <c r="BF66" s="122"/>
      <c r="BG66" s="16"/>
      <c r="BH66" s="9" t="s">
        <v>54</v>
      </c>
      <c r="BI66" s="9" t="s">
        <v>3</v>
      </c>
      <c r="BJ66" s="169">
        <f ca="1">SUM(OFFSET(Data!$A$1,MATCH(($BH66&amp;$BI66),Data!$B:$B,0)-1,MATCH(Weekly!BJ$9,Data!$2:$2,0)-1,1,COUNTIF(Data!$2:$2,Weekly!BJ$9)))/SUM(OFFSET(Data!$A$1,MATCH(($BH61&amp;$BI61),Data!$B:$B,0)-1,MATCH(Weekly!BJ$9,Data!$2:$2,0)-1,1,COUNTIF(Data!$2:$2,Weekly!BJ$9)))</f>
      </c>
      <c r="BK66" s="169">
        <f ca="1">SUM(OFFSET(Data!$A$1,MATCH(($BH66&amp;$BI66),Data!$B:$B,0)-1,MATCH(Weekly!BK$9,Data!$2:$2,0)-1,1,COUNTIF(Data!$2:$2,Weekly!BK$9)))/SUM(OFFSET(Data!$A$1,MATCH(($BH61&amp;$BI61),Data!$B:$B,0)-1,MATCH(Weekly!BK$9,Data!$2:$2,0)-1,1,COUNTIF(Data!$2:$2,Weekly!BK$9)))</f>
      </c>
      <c r="BL66" s="169">
        <f ca="1">SUM(OFFSET(Data!$A$1,MATCH(($BH66&amp;$BI66),Data!$B:$B,0)-1,MATCH(Weekly!BL$9,Data!$2:$2,0)-1,1,COUNTIF(Data!$2:$2,Weekly!BL$9)))/SUM(OFFSET(Data!$A$1,MATCH(($BH61&amp;$BI61),Data!$B:$B,0)-1,MATCH(Weekly!BL$9,Data!$2:$2,0)-1,1,COUNTIF(Data!$2:$2,Weekly!BL$9)))</f>
      </c>
      <c r="BM66" s="169">
        <f ca="1">SUM(OFFSET(Data!$A$1,MATCH(($BH66&amp;$BI66),Data!$B:$B,0)-1,MATCH(Weekly!BM$9,Data!$2:$2,0)-1,1,COUNTIF(Data!$2:$2,Weekly!BM$9)))/SUM(OFFSET(Data!$A$1,MATCH(($BH61&amp;$BI61),Data!$B:$B,0)-1,MATCH(Weekly!BM$9,Data!$2:$2,0)-1,1,COUNTIF(Data!$2:$2,Weekly!BM$9)))</f>
      </c>
      <c r="BN66" s="169">
        <f ca="1">SUM(OFFSET(Data!$A$1,MATCH(($BH66&amp;$BI66),Data!$B:$B,0)-1,MATCH(Weekly!BN$9,Data!$2:$2,0)-1,1,COUNTIF(Data!$2:$2,Weekly!BN$9)))/SUM(OFFSET(Data!$A$1,MATCH(($BH61&amp;$BI61),Data!$B:$B,0)-1,MATCH(Weekly!BN$9,Data!$2:$2,0)-1,1,COUNTIF(Data!$2:$2,Weekly!BN$9)))</f>
      </c>
      <c r="BO66" s="169">
        <f ca="1">SUM(OFFSET(Data!$A$1,MATCH(($BH66&amp;$BI66),Data!$B:$B,0)-1,MATCH(Weekly!BO$9,Data!$2:$2,0)-1,1,COUNTIF(Data!$2:$2,Weekly!BO$9)))/SUM(OFFSET(Data!$A$1,MATCH(($BH61&amp;$BI61),Data!$B:$B,0)-1,MATCH(Weekly!BO$9,Data!$2:$2,0)-1,1,COUNTIF(Data!$2:$2,Weekly!BO$9)))</f>
      </c>
      <c r="BP66" s="169">
        <f ca="1">SUM(OFFSET(Data!$A$1,MATCH(($BH66&amp;$BI66),Data!$B:$B,0)-1,MATCH(Weekly!BP$9,Data!$2:$2,0)-1,1,COUNTIF(Data!$2:$2,Weekly!BP$9)))/SUM(OFFSET(Data!$A$1,MATCH(($BH61&amp;$BI61),Data!$B:$B,0)-1,MATCH(Weekly!BP$9,Data!$2:$2,0)-1,1,COUNTIF(Data!$2:$2,Weekly!BP$9)))</f>
      </c>
      <c r="BQ66" s="169">
        <f ca="1">SUM(OFFSET(Data!$A$1,MATCH(($BH66&amp;$BI66),Data!$B:$B,0)-1,MATCH(Weekly!BQ$9,Data!$2:$2,0)-1,1,COUNTIF(Data!$2:$2,Weekly!BQ$9)))/SUM(OFFSET(Data!$A$1,MATCH(($BH61&amp;$BI61),Data!$B:$B,0)-1,MATCH(Weekly!BQ$9,Data!$2:$2,0)-1,1,COUNTIF(Data!$2:$2,Weekly!BQ$9)))</f>
      </c>
      <c r="BR66" s="169">
        <f ca="1">SUM(OFFSET(Data!$A$1,MATCH(($BH66&amp;$BI66),Data!$B:$B,0)-1,MATCH(Weekly!BR$9,Data!$2:$2,0)-1,1,COUNTIF(Data!$2:$2,Weekly!BR$9)))/SUM(OFFSET(Data!$A$1,MATCH(($BH61&amp;$BI61),Data!$B:$B,0)-1,MATCH(Weekly!BR$9,Data!$2:$2,0)-1,1,COUNTIF(Data!$2:$2,Weekly!BR$9)))</f>
      </c>
      <c r="BS66" s="169">
        <f ca="1">SUM(OFFSET(Data!$A$1,MATCH(($BH66&amp;$BI66),Data!$B:$B,0)-1,MATCH(Weekly!BS$9,Data!$2:$2,0)-1,1,COUNTIF(Data!$2:$2,Weekly!BS$9)))/SUM(OFFSET(Data!$A$1,MATCH(($BH61&amp;$BI61),Data!$B:$B,0)-1,MATCH(Weekly!BS$9,Data!$2:$2,0)-1,1,COUNTIF(Data!$2:$2,Weekly!BS$9)))</f>
      </c>
      <c r="BT66" s="169">
        <f ca="1">SUM(OFFSET(Data!$A$1,MATCH(($BH66&amp;$BI66),Data!$B:$B,0)-1,MATCH(Weekly!BT$9,Data!$2:$2,0)-1,1,COUNTIF(Data!$2:$2,Weekly!BT$9)))/SUM(OFFSET(Data!$A$1,MATCH(($BH61&amp;$BI61),Data!$B:$B,0)-1,MATCH(Weekly!BT$9,Data!$2:$2,0)-1,1,COUNTIF(Data!$2:$2,Weekly!BT$9)))</f>
      </c>
      <c r="BU66" s="169">
        <f ca="1">SUM(OFFSET(Data!$A$1,MATCH(($BH66&amp;$BI66),Data!$B:$B,0)-1,MATCH(Weekly!BU$9,Data!$2:$2,0)-1,1,COUNTIF(Data!$2:$2,Weekly!BU$9)))/SUM(OFFSET(Data!$A$1,MATCH(($BH61&amp;$BI61),Data!$B:$B,0)-1,MATCH(Weekly!BU$9,Data!$2:$2,0)-1,1,COUNTIF(Data!$2:$2,Weekly!BU$9)))</f>
      </c>
      <c r="BV66" s="17"/>
      <c r="BW66" s="14">
        <f t="shared" ca="1" si="439"/>
      </c>
      <c r="BX66" s="14">
        <f t="shared" ca="1" si="440"/>
      </c>
      <c r="BY66" s="14">
        <f t="shared" ca="1" si="458"/>
      </c>
      <c r="BZ66" s="14">
        <f t="shared" ca="1" si="459"/>
      </c>
      <c r="CA66" s="14">
        <f t="shared" ca="1" si="460"/>
      </c>
      <c r="CB66" s="55"/>
      <c r="CC66" s="14">
        <f t="shared" ca="1" si="442"/>
      </c>
      <c r="CD66" s="14">
        <f ca="1">SUMPRODUCT(BP66:BS66,BP$61:BS$61)/SUM(BP$61:BS$61)</f>
      </c>
      <c r="CE66" s="122"/>
      <c r="CF66" s="122"/>
      <c r="CG66" s="16"/>
      <c r="CH66" s="9" t="s">
        <v>54</v>
      </c>
      <c r="CI66" s="9" t="s">
        <v>4</v>
      </c>
      <c r="CJ66" s="169">
        <f ca="1">(SUM(OFFSET(Data!$A$1,MATCH(($CH66&amp;$CI66),Data!$B:$B,0)-1,MATCH(Weekly!CJ$9,Data!$2:$2,0)-1,1,COUNTIF(Data!$2:$2,Weekly!CJ$9))))/(SUM(OFFSET(Data!$A$1,MATCH(($CH61&amp;$CI61),Data!$B:$B,0)-1,MATCH(Weekly!CJ$9,Data!$2:$2,0)-1,1,COUNTIF(Data!$2:$2,Weekly!CJ$9))))</f>
      </c>
      <c r="CK66" s="169">
        <f ca="1">(SUM(OFFSET(Data!$A$1,MATCH(($CH66&amp;$CI66),Data!$B:$B,0)-1,MATCH(Weekly!CK$9,Data!$2:$2,0)-1,1,COUNTIF(Data!$2:$2,Weekly!CK$9))))/(SUM(OFFSET(Data!$A$1,MATCH(($CH61&amp;$CI61),Data!$B:$B,0)-1,MATCH(Weekly!CK$9,Data!$2:$2,0)-1,1,COUNTIF(Data!$2:$2,Weekly!CK$9))))</f>
      </c>
      <c r="CL66" s="169">
        <f ca="1">(SUM(OFFSET(Data!$A$1,MATCH(($CH66&amp;$CI66),Data!$B:$B,0)-1,MATCH(Weekly!CL$9,Data!$2:$2,0)-1,1,COUNTIF(Data!$2:$2,Weekly!CL$9))))/(SUM(OFFSET(Data!$A$1,MATCH(($CH61&amp;$CI61),Data!$B:$B,0)-1,MATCH(Weekly!CL$9,Data!$2:$2,0)-1,1,COUNTIF(Data!$2:$2,Weekly!CL$9))))</f>
      </c>
      <c r="CM66" s="169">
        <f ca="1">(SUM(OFFSET(Data!$A$1,MATCH(($CH66&amp;$CI66),Data!$B:$B,0)-1,MATCH(Weekly!CM$9,Data!$2:$2,0)-1,1,COUNTIF(Data!$2:$2,Weekly!CM$9))))/(SUM(OFFSET(Data!$A$1,MATCH(($CH61&amp;$CI61),Data!$B:$B,0)-1,MATCH(Weekly!CM$9,Data!$2:$2,0)-1,1,COUNTIF(Data!$2:$2,Weekly!CM$9))))</f>
      </c>
      <c r="CN66" s="169">
        <f ca="1">(SUM(OFFSET(Data!$A$1,MATCH(($CH66&amp;$CI66),Data!$B:$B,0)-1,MATCH(Weekly!CN$9,Data!$2:$2,0)-1,1,COUNTIF(Data!$2:$2,Weekly!CN$9))))/(SUM(OFFSET(Data!$A$1,MATCH(($CH61&amp;$CI61),Data!$B:$B,0)-1,MATCH(Weekly!CN$9,Data!$2:$2,0)-1,1,COUNTIF(Data!$2:$2,Weekly!CN$9))))</f>
      </c>
      <c r="CO66" s="169">
        <f ca="1">(SUM(OFFSET(Data!$A$1,MATCH(($CH66&amp;$CI66),Data!$B:$B,0)-1,MATCH(Weekly!CO$9,Data!$2:$2,0)-1,1,COUNTIF(Data!$2:$2,Weekly!CO$9))))/(SUM(OFFSET(Data!$A$1,MATCH(($CH61&amp;$CI61),Data!$B:$B,0)-1,MATCH(Weekly!CO$9,Data!$2:$2,0)-1,1,COUNTIF(Data!$2:$2,Weekly!CO$9))))</f>
      </c>
      <c r="CP66" s="169">
        <f ca="1">(SUM(OFFSET(Data!$A$1,MATCH(($CH66&amp;$CI66),Data!$B:$B,0)-1,MATCH(Weekly!CP$9,Data!$2:$2,0)-1,1,COUNTIF(Data!$2:$2,Weekly!CP$9))))/(SUM(OFFSET(Data!$A$1,MATCH(($CH61&amp;$CI61),Data!$B:$B,0)-1,MATCH(Weekly!CP$9,Data!$2:$2,0)-1,1,COUNTIF(Data!$2:$2,Weekly!CP$9))))</f>
      </c>
      <c r="CQ66" s="169">
        <f ca="1">(SUM(OFFSET(Data!$A$1,MATCH(($CH66&amp;$CI66),Data!$B:$B,0)-1,MATCH(Weekly!CQ$9,Data!$2:$2,0)-1,1,COUNTIF(Data!$2:$2,Weekly!CQ$9))))/(SUM(OFFSET(Data!$A$1,MATCH(($CH61&amp;$CI61),Data!$B:$B,0)-1,MATCH(Weekly!CQ$9,Data!$2:$2,0)-1,1,COUNTIF(Data!$2:$2,Weekly!CQ$9))))</f>
      </c>
      <c r="CR66" s="169">
        <f ca="1">(SUM(OFFSET(Data!$A$1,MATCH(($CH66&amp;$CI66),Data!$B:$B,0)-1,MATCH(Weekly!CR$9,Data!$2:$2,0)-1,1,COUNTIF(Data!$2:$2,Weekly!CR$9))))/(SUM(OFFSET(Data!$A$1,MATCH(($CH61&amp;$CI61),Data!$B:$B,0)-1,MATCH(Weekly!CR$9,Data!$2:$2,0)-1,1,COUNTIF(Data!$2:$2,Weekly!CR$9))))</f>
      </c>
      <c r="CS66" s="169">
        <f ca="1">(SUM(OFFSET(Data!$A$1,MATCH(($CH66&amp;$CI66),Data!$B:$B,0)-1,MATCH(Weekly!CS$9,Data!$2:$2,0)-1,1,COUNTIF(Data!$2:$2,Weekly!CS$9))))/(SUM(OFFSET(Data!$A$1,MATCH(($CH61&amp;$CI61),Data!$B:$B,0)-1,MATCH(Weekly!CS$9,Data!$2:$2,0)-1,1,COUNTIF(Data!$2:$2,Weekly!CS$9))))</f>
      </c>
      <c r="CT66" s="169">
        <f ca="1">(SUM(OFFSET(Data!$A$1,MATCH(($CH66&amp;$CI66),Data!$B:$B,0)-1,MATCH(Weekly!CT$9,Data!$2:$2,0)-1,1,COUNTIF(Data!$2:$2,Weekly!CT$9))))/(SUM(OFFSET(Data!$A$1,MATCH(($CH61&amp;$CI61),Data!$B:$B,0)-1,MATCH(Weekly!CT$9,Data!$2:$2,0)-1,1,COUNTIF(Data!$2:$2,Weekly!CT$9))))</f>
      </c>
      <c r="CU66" s="169">
        <f ca="1">(SUM(OFFSET(Data!$A$1,MATCH(($CH66&amp;$CI66),Data!$B:$B,0)-1,MATCH(Weekly!CU$9,Data!$2:$2,0)-1,1,COUNTIF(Data!$2:$2,Weekly!CU$9))))/(SUM(OFFSET(Data!$A$1,MATCH(($CH61&amp;$CI61),Data!$B:$B,0)-1,MATCH(Weekly!CU$9,Data!$2:$2,0)-1,1,COUNTIF(Data!$2:$2,Weekly!CU$9))))</f>
      </c>
      <c r="CW66" s="14">
        <f t="shared" ca="1" si="443"/>
      </c>
      <c r="CX66" s="14">
        <f t="shared" ca="1" si="444"/>
      </c>
      <c r="CY66" s="14">
        <f t="shared" ca="1" si="461"/>
      </c>
      <c r="CZ66" s="14">
        <f t="shared" ca="1" si="462"/>
      </c>
      <c r="DA66" s="14">
        <f t="shared" ca="1" si="463"/>
      </c>
      <c r="DB66" s="55"/>
      <c r="DC66" s="14">
        <f t="shared" ca="1" si="445"/>
      </c>
      <c r="DD66" s="14">
        <f ca="1">SUMPRODUCT(CP66:CS66,CP$61:CS$61)/SUM(CP$61:CS$61)</f>
      </c>
      <c r="DE66" s="15"/>
    </row>
    <row r="67" spans="1:111" x14ac:dyDescent="0.25">
      <c r="C67" s="5"/>
      <c r="D67" s="121" t="s">
        <v>483</v>
      </c>
      <c r="E67" s="67" t="str">
        <f ca="1">VLOOKUP($D67,'Metric Nature'!$C:$D,2,0)&amp;IF(($F67&lt;(BA67)),"Below",IF(($F67&gt;(AZ67)),"Above","Within"))</f>
      </c>
      <c r="F67" s="69">
        <f t="shared" ca="1" si="411"/>
      </c>
      <c r="G67" s="69">
        <f t="shared" ca="1" si="412"/>
      </c>
      <c r="H67" s="98">
        <f t="shared" ca="1" si="446"/>
      </c>
      <c r="I67" s="69">
        <f t="shared" ca="1" si="447"/>
      </c>
      <c r="J67" s="69">
        <f t="shared" ca="1" si="448"/>
      </c>
      <c r="K67" s="62">
        <f t="shared" ca="1" si="413"/>
      </c>
      <c r="L67" s="70"/>
      <c r="M67" s="67" t="str">
        <f ca="1">VLOOKUP($D67,'Metric Nature'!$C:$D,2,0)&amp;IF(($N67&lt;(CA67)),"Below",IF(($N67&gt;(BZ67)),"Above","Within"))</f>
      </c>
      <c r="N67" s="69">
        <f t="shared" ca="1" si="414"/>
      </c>
      <c r="O67" s="69">
        <f t="shared" ca="1" si="415"/>
      </c>
      <c r="P67" s="98">
        <f t="shared" ca="1" si="449"/>
      </c>
      <c r="Q67" s="69">
        <f t="shared" ca="1" si="450"/>
      </c>
      <c r="R67" s="71">
        <f t="shared" ca="1" si="451"/>
      </c>
      <c r="S67" s="62">
        <f t="shared" ca="1" si="416"/>
      </c>
      <c r="T67" s="70"/>
      <c r="U67" s="67" t="str">
        <f ca="1">VLOOKUP($D67,'Metric Nature'!$C:$D,2,0)&amp;IF(($V67&lt;(DA67)),"Below",IF(($V67&gt;(CZ67)),"Above","Within"))</f>
      </c>
      <c r="V67" s="69">
        <f t="shared" ca="1" si="417"/>
      </c>
      <c r="W67" s="69">
        <f t="shared" ca="1" si="418"/>
      </c>
      <c r="X67" s="93">
        <f t="shared" ca="1" si="452"/>
      </c>
      <c r="Y67" s="69">
        <f t="shared" ca="1" si="453"/>
      </c>
      <c r="Z67" s="93">
        <f t="shared" ca="1" si="454"/>
      </c>
      <c r="AA67" s="62">
        <f t="shared" ca="1" si="419"/>
      </c>
      <c r="AB67" s="70"/>
      <c r="AC67" s="60" t="s">
        <v>484</v>
      </c>
      <c r="AI67" s="9" t="s">
        <v>55</v>
      </c>
      <c r="AJ67" s="169">
        <f ca="1">(SUM(OFFSET(Data!$A$1,MATCH(($AI67),Data!$C:$C,0)-1,MATCH(Weekly!AJ$9,Data!$2:$2,0)-1,2,COUNTIF(Data!$2:$2,Weekly!AJ$9))))/AJ$56</f>
      </c>
      <c r="AK67" s="169">
        <f ca="1">(SUM(OFFSET(Data!$A$1,MATCH(($AI67),Data!$C:$C,0)-1,MATCH(Weekly!AK$9,Data!$2:$2,0)-1,2,COUNTIF(Data!$2:$2,Weekly!AK$9))))/AK$56</f>
      </c>
      <c r="AL67" s="169">
        <f ca="1">(SUM(OFFSET(Data!$A$1,MATCH(($AI67),Data!$C:$C,0)-1,MATCH(Weekly!AL$9,Data!$2:$2,0)-1,2,COUNTIF(Data!$2:$2,Weekly!AL$9))))/AL$56</f>
      </c>
      <c r="AM67" s="169">
        <f ca="1">(SUM(OFFSET(Data!$A$1,MATCH(($AI67),Data!$C:$C,0)-1,MATCH(Weekly!AM$9,Data!$2:$2,0)-1,2,COUNTIF(Data!$2:$2,Weekly!AM$9))))/AM$56</f>
      </c>
      <c r="AN67" s="169">
        <f ca="1">(SUM(OFFSET(Data!$A$1,MATCH(($AI67),Data!$C:$C,0)-1,MATCH(Weekly!AN$9,Data!$2:$2,0)-1,2,COUNTIF(Data!$2:$2,Weekly!AN$9))))/AN$56</f>
      </c>
      <c r="AO67" s="169">
        <f ca="1">(SUM(OFFSET(Data!$A$1,MATCH(($AI67),Data!$C:$C,0)-1,MATCH(Weekly!AO$9,Data!$2:$2,0)-1,2,COUNTIF(Data!$2:$2,Weekly!AO$9))))/AO$56</f>
      </c>
      <c r="AP67" s="169">
        <f ca="1">(SUM(OFFSET(Data!$A$1,MATCH(($AI67),Data!$C:$C,0)-1,MATCH(Weekly!AP$9,Data!$2:$2,0)-1,2,COUNTIF(Data!$2:$2,Weekly!AP$9))))/AP$56</f>
      </c>
      <c r="AQ67" s="169">
        <f ca="1">(SUM(OFFSET(Data!$A$1,MATCH(($AI67),Data!$C:$C,0)-1,MATCH(Weekly!AQ$9,Data!$2:$2,0)-1,2,COUNTIF(Data!$2:$2,Weekly!AQ$9))))/AQ$56</f>
      </c>
      <c r="AR67" s="169">
        <f ca="1">(SUM(OFFSET(Data!$A$1,MATCH(($AI67),Data!$C:$C,0)-1,MATCH(Weekly!AR$9,Data!$2:$2,0)-1,2,COUNTIF(Data!$2:$2,Weekly!AR$9))))/AR$56</f>
      </c>
      <c r="AS67" s="169">
        <f ca="1">(SUM(OFFSET(Data!$A$1,MATCH(($AI67),Data!$C:$C,0)-1,MATCH(Weekly!AS$9,Data!$2:$2,0)-1,2,COUNTIF(Data!$2:$2,Weekly!AS$9))))/AS$56</f>
      </c>
      <c r="AT67" s="169">
        <f ca="1">(SUM(OFFSET(Data!$A$1,MATCH(($AI67),Data!$C:$C,0)-1,MATCH(Weekly!AT$9,Data!$2:$2,0)-1,2,COUNTIF(Data!$2:$2,Weekly!AT$9))))/AT$56</f>
      </c>
      <c r="AU67" s="169">
        <f ca="1">(SUM(OFFSET(Data!$A$1,MATCH(($AI67),Data!$C:$C,0)-1,MATCH(Weekly!AU$9,Data!$2:$2,0)-1,2,COUNTIF(Data!$2:$2,Weekly!AU$9))))/AU$56</f>
      </c>
      <c r="AV67" s="18"/>
      <c r="AW67" s="14">
        <f t="shared" ca="1" si="436"/>
      </c>
      <c r="AX67" s="14">
        <f t="shared" ca="1" si="437"/>
      </c>
      <c r="AY67" s="14">
        <f t="shared" ca="1" si="455"/>
      </c>
      <c r="AZ67" s="14">
        <f t="shared" ca="1" si="456"/>
      </c>
      <c r="BA67" s="14">
        <f t="shared" ca="1" si="457"/>
      </c>
      <c r="BB67" s="18"/>
      <c r="BC67" s="14">
        <f t="shared" ca="1" si="438"/>
      </c>
      <c r="BD67" s="14">
        <f ca="1">SUMPRODUCT(AP67:AS67,AP$56:AS$56)/SUM(AP$56:AS$56)</f>
      </c>
      <c r="BE67" s="122"/>
      <c r="BF67" s="122"/>
      <c r="BG67" s="16"/>
      <c r="BH67" s="9" t="s">
        <v>55</v>
      </c>
      <c r="BI67" s="9" t="s">
        <v>3</v>
      </c>
      <c r="BJ67" s="169">
        <f ca="1">(SUM(OFFSET(Data!$A$1,MATCH(($BH67&amp;$BI67),Data!$B:$B,0)-1,MATCH(Weekly!BJ$9,Data!$2:$2,0)-1,1,COUNTIF(Data!$2:$2,Weekly!BJ$9))))/BJ$56</f>
      </c>
      <c r="BK67" s="169">
        <f ca="1">(SUM(OFFSET(Data!$A$1,MATCH(($BH67&amp;$BI67),Data!$B:$B,0)-1,MATCH(Weekly!BK$9,Data!$2:$2,0)-1,1,COUNTIF(Data!$2:$2,Weekly!BK$9))))/BK$56</f>
      </c>
      <c r="BL67" s="169">
        <f ca="1">(SUM(OFFSET(Data!$A$1,MATCH(($BH67&amp;$BI67),Data!$B:$B,0)-1,MATCH(Weekly!BL$9,Data!$2:$2,0)-1,1,COUNTIF(Data!$2:$2,Weekly!BL$9))))/BL$56</f>
      </c>
      <c r="BM67" s="169">
        <f ca="1">(SUM(OFFSET(Data!$A$1,MATCH(($BH67&amp;$BI67),Data!$B:$B,0)-1,MATCH(Weekly!BM$9,Data!$2:$2,0)-1,1,COUNTIF(Data!$2:$2,Weekly!BM$9))))/BM$56</f>
      </c>
      <c r="BN67" s="169">
        <f ca="1">(SUM(OFFSET(Data!$A$1,MATCH(($BH67&amp;$BI67),Data!$B:$B,0)-1,MATCH(Weekly!BN$9,Data!$2:$2,0)-1,1,COUNTIF(Data!$2:$2,Weekly!BN$9))))/BN$56</f>
      </c>
      <c r="BO67" s="169">
        <f ca="1">(SUM(OFFSET(Data!$A$1,MATCH(($BH67&amp;$BI67),Data!$B:$B,0)-1,MATCH(Weekly!BO$9,Data!$2:$2,0)-1,1,COUNTIF(Data!$2:$2,Weekly!BO$9))))/BO$56</f>
      </c>
      <c r="BP67" s="169">
        <f ca="1">(SUM(OFFSET(Data!$A$1,MATCH(($BH67&amp;$BI67),Data!$B:$B,0)-1,MATCH(Weekly!BP$9,Data!$2:$2,0)-1,1,COUNTIF(Data!$2:$2,Weekly!BP$9))))/BP$56</f>
      </c>
      <c r="BQ67" s="169">
        <f ca="1">(SUM(OFFSET(Data!$A$1,MATCH(($BH67&amp;$BI67),Data!$B:$B,0)-1,MATCH(Weekly!BQ$9,Data!$2:$2,0)-1,1,COUNTIF(Data!$2:$2,Weekly!BQ$9))))/BQ$56</f>
      </c>
      <c r="BR67" s="169">
        <f ca="1">(SUM(OFFSET(Data!$A$1,MATCH(($BH67&amp;$BI67),Data!$B:$B,0)-1,MATCH(Weekly!BR$9,Data!$2:$2,0)-1,1,COUNTIF(Data!$2:$2,Weekly!BR$9))))/BR$56</f>
      </c>
      <c r="BS67" s="169">
        <f ca="1">(SUM(OFFSET(Data!$A$1,MATCH(($BH67&amp;$BI67),Data!$B:$B,0)-1,MATCH(Weekly!BS$9,Data!$2:$2,0)-1,1,COUNTIF(Data!$2:$2,Weekly!BS$9))))/BS$56</f>
      </c>
      <c r="BT67" s="169">
        <f ca="1">(SUM(OFFSET(Data!$A$1,MATCH(($BH67&amp;$BI67),Data!$B:$B,0)-1,MATCH(Weekly!BT$9,Data!$2:$2,0)-1,1,COUNTIF(Data!$2:$2,Weekly!BT$9))))/BT$56</f>
      </c>
      <c r="BU67" s="169">
        <f ca="1">(SUM(OFFSET(Data!$A$1,MATCH(($BH67&amp;$BI67),Data!$B:$B,0)-1,MATCH(Weekly!BU$9,Data!$2:$2,0)-1,1,COUNTIF(Data!$2:$2,Weekly!BU$9))))/BU$56</f>
      </c>
      <c r="BV67" s="17"/>
      <c r="BW67" s="14">
        <f t="shared" ca="1" si="439"/>
      </c>
      <c r="BX67" s="14">
        <f t="shared" ca="1" si="440"/>
      </c>
      <c r="BY67" s="14">
        <f t="shared" ca="1" si="458"/>
      </c>
      <c r="BZ67" s="14">
        <f t="shared" ca="1" si="459"/>
      </c>
      <c r="CA67" s="14">
        <f t="shared" ca="1" si="460"/>
      </c>
      <c r="CB67" s="55"/>
      <c r="CC67" s="14">
        <f t="shared" ca="1" si="442"/>
      </c>
      <c r="CD67" s="14">
        <f ca="1">SUMPRODUCT(BP67:BS67,BP$56:BS$56)/SUM(BP$56:BS$56)</f>
      </c>
      <c r="CE67" s="122"/>
      <c r="CF67" s="122"/>
      <c r="CG67" s="16"/>
      <c r="CH67" s="9" t="s">
        <v>55</v>
      </c>
      <c r="CI67" s="9" t="s">
        <v>4</v>
      </c>
      <c r="CJ67" s="169">
        <f ca="1">(SUM(OFFSET(Data!$A$1,MATCH(($CH67&amp;$CI67),Data!$B:$B,0)-1,MATCH(Weekly!CJ$9,Data!$2:$2,0)-1,1,COUNTIF(Data!$2:$2,Weekly!CJ$9))))/CJ$56</f>
      </c>
      <c r="CK67" s="169">
        <f ca="1">(SUM(OFFSET(Data!$A$1,MATCH(($CH67&amp;$CI67),Data!$B:$B,0)-1,MATCH(Weekly!CK$9,Data!$2:$2,0)-1,1,COUNTIF(Data!$2:$2,Weekly!CK$9))))/CK$56</f>
      </c>
      <c r="CL67" s="169">
        <f ca="1">(SUM(OFFSET(Data!$A$1,MATCH(($CH67&amp;$CI67),Data!$B:$B,0)-1,MATCH(Weekly!CL$9,Data!$2:$2,0)-1,1,COUNTIF(Data!$2:$2,Weekly!CL$9))))/CL$56</f>
      </c>
      <c r="CM67" s="169">
        <f ca="1">(SUM(OFFSET(Data!$A$1,MATCH(($CH67&amp;$CI67),Data!$B:$B,0)-1,MATCH(Weekly!CM$9,Data!$2:$2,0)-1,1,COUNTIF(Data!$2:$2,Weekly!CM$9))))/CM$56</f>
      </c>
      <c r="CN67" s="169">
        <f ca="1">(SUM(OFFSET(Data!$A$1,MATCH(($CH67&amp;$CI67),Data!$B:$B,0)-1,MATCH(Weekly!CN$9,Data!$2:$2,0)-1,1,COUNTIF(Data!$2:$2,Weekly!CN$9))))/CN$56</f>
      </c>
      <c r="CO67" s="169">
        <f ca="1">(SUM(OFFSET(Data!$A$1,MATCH(($CH67&amp;$CI67),Data!$B:$B,0)-1,MATCH(Weekly!CO$9,Data!$2:$2,0)-1,1,COUNTIF(Data!$2:$2,Weekly!CO$9))))/CO$56</f>
      </c>
      <c r="CP67" s="169">
        <f ca="1">(SUM(OFFSET(Data!$A$1,MATCH(($CH67&amp;$CI67),Data!$B:$B,0)-1,MATCH(Weekly!CP$9,Data!$2:$2,0)-1,1,COUNTIF(Data!$2:$2,Weekly!CP$9))))/CP$56</f>
      </c>
      <c r="CQ67" s="169">
        <f ca="1">(SUM(OFFSET(Data!$A$1,MATCH(($CH67&amp;$CI67),Data!$B:$B,0)-1,MATCH(Weekly!CQ$9,Data!$2:$2,0)-1,1,COUNTIF(Data!$2:$2,Weekly!CQ$9))))/CQ$56</f>
      </c>
      <c r="CR67" s="169">
        <f ca="1">(SUM(OFFSET(Data!$A$1,MATCH(($CH67&amp;$CI67),Data!$B:$B,0)-1,MATCH(Weekly!CR$9,Data!$2:$2,0)-1,1,COUNTIF(Data!$2:$2,Weekly!CR$9))))/CR$56</f>
      </c>
      <c r="CS67" s="169">
        <f ca="1">(SUM(OFFSET(Data!$A$1,MATCH(($CH67&amp;$CI67),Data!$B:$B,0)-1,MATCH(Weekly!CS$9,Data!$2:$2,0)-1,1,COUNTIF(Data!$2:$2,Weekly!CS$9))))/CS$56</f>
      </c>
      <c r="CT67" s="169">
        <f ca="1">(SUM(OFFSET(Data!$A$1,MATCH(($CH67&amp;$CI67),Data!$B:$B,0)-1,MATCH(Weekly!CT$9,Data!$2:$2,0)-1,1,COUNTIF(Data!$2:$2,Weekly!CT$9))))/CT$56</f>
      </c>
      <c r="CU67" s="169">
        <f ca="1">(SUM(OFFSET(Data!$A$1,MATCH(($CH67&amp;$CI67),Data!$B:$B,0)-1,MATCH(Weekly!CU$9,Data!$2:$2,0)-1,1,COUNTIF(Data!$2:$2,Weekly!CU$9))))/CU$56</f>
      </c>
      <c r="CW67" s="14">
        <f t="shared" ca="1" si="443"/>
      </c>
      <c r="CX67" s="14">
        <f t="shared" ca="1" si="444"/>
      </c>
      <c r="CY67" s="14">
        <f t="shared" ca="1" si="461"/>
      </c>
      <c r="CZ67" s="14">
        <f t="shared" ca="1" si="462"/>
      </c>
      <c r="DA67" s="14">
        <f t="shared" ca="1" si="463"/>
      </c>
      <c r="DB67" s="55"/>
      <c r="DC67" s="14">
        <f t="shared" ca="1" si="445"/>
      </c>
      <c r="DD67" s="14">
        <f ca="1">SUMPRODUCT(CP67:CS67,CP$56:CS$56)/SUM(CP$56:CS$56)</f>
      </c>
      <c r="DE67" s="15"/>
    </row>
    <row r="68" spans="1:111" x14ac:dyDescent="0.25">
      <c r="C68" s="5"/>
      <c r="D68" s="133" t="s">
        <v>444</v>
      </c>
      <c r="E68" s="67" t="str">
        <f ca="1">VLOOKUP($D68,'Metric Nature'!$C:$D,2,0)&amp;IF(($F68&lt;(BA68)),"Below",IF(($F68&gt;(AZ68)),"Above","Within"))</f>
      </c>
      <c r="F68" s="69">
        <f t="shared" ca="1" si="411"/>
      </c>
      <c r="G68" s="69">
        <f t="shared" ca="1" si="412"/>
      </c>
      <c r="H68" s="98">
        <f t="shared" ca="1" si="446"/>
      </c>
      <c r="I68" s="69">
        <f t="shared" ca="1" si="447"/>
      </c>
      <c r="J68" s="69">
        <f t="shared" ca="1" si="448"/>
      </c>
      <c r="K68" s="62">
        <f t="shared" ca="1" si="413"/>
      </c>
      <c r="L68" s="70"/>
      <c r="M68" s="67" t="str">
        <f ca="1">VLOOKUP($D68,'Metric Nature'!$C:$D,2,0)&amp;IF(($N68&lt;(CA68)),"Below",IF(($N68&gt;(BZ68)),"Above","Within"))</f>
      </c>
      <c r="N68" s="69">
        <f t="shared" ca="1" si="414"/>
      </c>
      <c r="O68" s="69">
        <f t="shared" ca="1" si="415"/>
      </c>
      <c r="P68" s="98">
        <f t="shared" ca="1" si="449"/>
      </c>
      <c r="Q68" s="69">
        <f t="shared" ca="1" si="450"/>
      </c>
      <c r="R68" s="71">
        <f t="shared" ca="1" si="451"/>
      </c>
      <c r="S68" s="62">
        <f t="shared" ca="1" si="416"/>
      </c>
      <c r="T68" s="70"/>
      <c r="U68" s="67" t="str">
        <f ca="1">VLOOKUP($D68,'Metric Nature'!$C:$D,2,0)&amp;IF(($V68&lt;(DA68)),"Below",IF(($V68&gt;(CZ68)),"Above","Within"))</f>
      </c>
      <c r="V68" s="69">
        <f t="shared" ca="1" si="417"/>
      </c>
      <c r="W68" s="69">
        <f t="shared" ca="1" si="418"/>
      </c>
      <c r="X68" s="93">
        <f t="shared" ca="1" si="452"/>
      </c>
      <c r="Y68" s="69">
        <f t="shared" ca="1" si="453"/>
      </c>
      <c r="Z68" s="93">
        <f t="shared" ca="1" si="454"/>
      </c>
      <c r="AA68" s="62">
        <f t="shared" ca="1" si="419"/>
      </c>
      <c r="AB68" s="70"/>
      <c r="AC68" s="60" t="s">
        <v>487</v>
      </c>
      <c r="AI68" s="9" t="s">
        <v>56</v>
      </c>
      <c r="AJ68" s="169">
        <f ca="1">(SUM(OFFSET(Data!$A$1,MATCH(($AI68),Data!$C:$C,0)-1,MATCH(Weekly!AJ$9,Data!$2:$2,0)-1,2,COUNTIF(Data!$2:$2,Weekly!AJ$9))))/(SUM(OFFSET(Data!$A$1,MATCH(($AI67),Data!$C:$C,0)-1,MATCH(Weekly!AJ$9,Data!$2:$2,0)-1,2,COUNTIF(Data!$2:$2,Weekly!AJ$9))))</f>
      </c>
      <c r="AK68" s="169">
        <f ca="1">(SUM(OFFSET(Data!$A$1,MATCH(($AI68),Data!$C:$C,0)-1,MATCH(Weekly!AK$9,Data!$2:$2,0)-1,2,COUNTIF(Data!$2:$2,Weekly!AK$9))))/(SUM(OFFSET(Data!$A$1,MATCH(($AI67),Data!$C:$C,0)-1,MATCH(Weekly!AK$9,Data!$2:$2,0)-1,2,COUNTIF(Data!$2:$2,Weekly!AK$9))))</f>
      </c>
      <c r="AL68" s="169">
        <f ca="1">(SUM(OFFSET(Data!$A$1,MATCH(($AI68),Data!$C:$C,0)-1,MATCH(Weekly!AL$9,Data!$2:$2,0)-1,2,COUNTIF(Data!$2:$2,Weekly!AL$9))))/(SUM(OFFSET(Data!$A$1,MATCH(($AI67),Data!$C:$C,0)-1,MATCH(Weekly!AL$9,Data!$2:$2,0)-1,2,COUNTIF(Data!$2:$2,Weekly!AL$9))))</f>
      </c>
      <c r="AM68" s="169">
        <f ca="1">(SUM(OFFSET(Data!$A$1,MATCH(($AI68),Data!$C:$C,0)-1,MATCH(Weekly!AM$9,Data!$2:$2,0)-1,2,COUNTIF(Data!$2:$2,Weekly!AM$9))))/(SUM(OFFSET(Data!$A$1,MATCH(($AI67),Data!$C:$C,0)-1,MATCH(Weekly!AM$9,Data!$2:$2,0)-1,2,COUNTIF(Data!$2:$2,Weekly!AM$9))))</f>
      </c>
      <c r="AN68" s="169">
        <f ca="1">(SUM(OFFSET(Data!$A$1,MATCH(($AI68),Data!$C:$C,0)-1,MATCH(Weekly!AN$9,Data!$2:$2,0)-1,2,COUNTIF(Data!$2:$2,Weekly!AN$9))))/(SUM(OFFSET(Data!$A$1,MATCH(($AI67),Data!$C:$C,0)-1,MATCH(Weekly!AN$9,Data!$2:$2,0)-1,2,COUNTIF(Data!$2:$2,Weekly!AN$9))))</f>
      </c>
      <c r="AO68" s="169">
        <f ca="1">(SUM(OFFSET(Data!$A$1,MATCH(($AI68),Data!$C:$C,0)-1,MATCH(Weekly!AO$9,Data!$2:$2,0)-1,2,COUNTIF(Data!$2:$2,Weekly!AO$9))))/(SUM(OFFSET(Data!$A$1,MATCH(($AI67),Data!$C:$C,0)-1,MATCH(Weekly!AO$9,Data!$2:$2,0)-1,2,COUNTIF(Data!$2:$2,Weekly!AO$9))))</f>
      </c>
      <c r="AP68" s="169">
        <f ca="1">(SUM(OFFSET(Data!$A$1,MATCH(($AI68),Data!$C:$C,0)-1,MATCH(Weekly!AP$9,Data!$2:$2,0)-1,2,COUNTIF(Data!$2:$2,Weekly!AP$9))))/(SUM(OFFSET(Data!$A$1,MATCH(($AI67),Data!$C:$C,0)-1,MATCH(Weekly!AP$9,Data!$2:$2,0)-1,2,COUNTIF(Data!$2:$2,Weekly!AP$9))))</f>
      </c>
      <c r="AQ68" s="169">
        <f ca="1">(SUM(OFFSET(Data!$A$1,MATCH(($AI68),Data!$C:$C,0)-1,MATCH(Weekly!AQ$9,Data!$2:$2,0)-1,2,COUNTIF(Data!$2:$2,Weekly!AQ$9))))/(SUM(OFFSET(Data!$A$1,MATCH(($AI67),Data!$C:$C,0)-1,MATCH(Weekly!AQ$9,Data!$2:$2,0)-1,2,COUNTIF(Data!$2:$2,Weekly!AQ$9))))</f>
      </c>
      <c r="AR68" s="169">
        <f ca="1">(SUM(OFFSET(Data!$A$1,MATCH(($AI68),Data!$C:$C,0)-1,MATCH(Weekly!AR$9,Data!$2:$2,0)-1,2,COUNTIF(Data!$2:$2,Weekly!AR$9))))/(SUM(OFFSET(Data!$A$1,MATCH(($AI67),Data!$C:$C,0)-1,MATCH(Weekly!AR$9,Data!$2:$2,0)-1,2,COUNTIF(Data!$2:$2,Weekly!AR$9))))</f>
      </c>
      <c r="AS68" s="169">
        <f ca="1">(SUM(OFFSET(Data!$A$1,MATCH(($AI68),Data!$C:$C,0)-1,MATCH(Weekly!AS$9,Data!$2:$2,0)-1,2,COUNTIF(Data!$2:$2,Weekly!AS$9))))/(SUM(OFFSET(Data!$A$1,MATCH(($AI67),Data!$C:$C,0)-1,MATCH(Weekly!AS$9,Data!$2:$2,0)-1,2,COUNTIF(Data!$2:$2,Weekly!AS$9))))</f>
      </c>
      <c r="AT68" s="169">
        <f ca="1">(SUM(OFFSET(Data!$A$1,MATCH(($AI68),Data!$C:$C,0)-1,MATCH(Weekly!AT$9,Data!$2:$2,0)-1,2,COUNTIF(Data!$2:$2,Weekly!AT$9))))/(SUM(OFFSET(Data!$A$1,MATCH(($AI67),Data!$C:$C,0)-1,MATCH(Weekly!AT$9,Data!$2:$2,0)-1,2,COUNTIF(Data!$2:$2,Weekly!AT$9))))</f>
      </c>
      <c r="AU68" s="169">
        <f ca="1">(SUM(OFFSET(Data!$A$1,MATCH(($AI68),Data!$C:$C,0)-1,MATCH(Weekly!AU$9,Data!$2:$2,0)-1,2,COUNTIF(Data!$2:$2,Weekly!AU$9))))/(SUM(OFFSET(Data!$A$1,MATCH(($AI67),Data!$C:$C,0)-1,MATCH(Weekly!AU$9,Data!$2:$2,0)-1,2,COUNTIF(Data!$2:$2,Weekly!AU$9))))</f>
      </c>
      <c r="AV68" s="18"/>
      <c r="AW68" s="14">
        <f t="shared" ca="1" si="436"/>
      </c>
      <c r="AX68" s="14">
        <f t="shared" ca="1" si="437"/>
      </c>
      <c r="AY68" s="14">
        <f t="shared" ca="1" si="455"/>
      </c>
      <c r="AZ68" s="14">
        <f t="shared" ca="1" si="456"/>
      </c>
      <c r="BA68" s="14">
        <f t="shared" ca="1" si="457"/>
      </c>
      <c r="BB68" s="18"/>
      <c r="BC68" s="14">
        <f t="shared" ca="1" si="438"/>
      </c>
      <c r="BD68" s="14">
        <f ca="1">SUMPRODUCT(AP68:AS68,AP$67:AS$67)/SUM(AP$67:AS$67)</f>
      </c>
      <c r="BE68" s="122"/>
      <c r="BF68" s="122"/>
      <c r="BG68" s="16"/>
      <c r="BH68" s="9" t="s">
        <v>56</v>
      </c>
      <c r="BI68" s="9" t="s">
        <v>3</v>
      </c>
      <c r="BJ68" s="169">
        <f ca="1">SUM(OFFSET(Data!$A$1,MATCH(($BH68&amp;$BI68),Data!$B:$B,0)-1,MATCH(Weekly!BJ$9,Data!$2:$2,0)-1,1,COUNTIF(Data!$2:$2,Weekly!BJ$9)))/SUM(OFFSET(Data!$A$1,MATCH(($BH67&amp;$BI67),Data!$B:$B,0)-1,MATCH(Weekly!BJ$9,Data!$2:$2,0)-1,1,COUNTIF(Data!$2:$2,Weekly!BJ$9)))</f>
      </c>
      <c r="BK68" s="169">
        <f ca="1">SUM(OFFSET(Data!$A$1,MATCH(($BH68&amp;$BI68),Data!$B:$B,0)-1,MATCH(Weekly!BK$9,Data!$2:$2,0)-1,1,COUNTIF(Data!$2:$2,Weekly!BK$9)))/SUM(OFFSET(Data!$A$1,MATCH(($BH67&amp;$BI67),Data!$B:$B,0)-1,MATCH(Weekly!BK$9,Data!$2:$2,0)-1,1,COUNTIF(Data!$2:$2,Weekly!BK$9)))</f>
      </c>
      <c r="BL68" s="169">
        <f ca="1">SUM(OFFSET(Data!$A$1,MATCH(($BH68&amp;$BI68),Data!$B:$B,0)-1,MATCH(Weekly!BL$9,Data!$2:$2,0)-1,1,COUNTIF(Data!$2:$2,Weekly!BL$9)))/SUM(OFFSET(Data!$A$1,MATCH(($BH67&amp;$BI67),Data!$B:$B,0)-1,MATCH(Weekly!BL$9,Data!$2:$2,0)-1,1,COUNTIF(Data!$2:$2,Weekly!BL$9)))</f>
      </c>
      <c r="BM68" s="169">
        <f ca="1">SUM(OFFSET(Data!$A$1,MATCH(($BH68&amp;$BI68),Data!$B:$B,0)-1,MATCH(Weekly!BM$9,Data!$2:$2,0)-1,1,COUNTIF(Data!$2:$2,Weekly!BM$9)))/SUM(OFFSET(Data!$A$1,MATCH(($BH67&amp;$BI67),Data!$B:$B,0)-1,MATCH(Weekly!BM$9,Data!$2:$2,0)-1,1,COUNTIF(Data!$2:$2,Weekly!BM$9)))</f>
      </c>
      <c r="BN68" s="169">
        <f ca="1">SUM(OFFSET(Data!$A$1,MATCH(($BH68&amp;$BI68),Data!$B:$B,0)-1,MATCH(Weekly!BN$9,Data!$2:$2,0)-1,1,COUNTIF(Data!$2:$2,Weekly!BN$9)))/SUM(OFFSET(Data!$A$1,MATCH(($BH67&amp;$BI67),Data!$B:$B,0)-1,MATCH(Weekly!BN$9,Data!$2:$2,0)-1,1,COUNTIF(Data!$2:$2,Weekly!BN$9)))</f>
      </c>
      <c r="BO68" s="169">
        <f ca="1">SUM(OFFSET(Data!$A$1,MATCH(($BH68&amp;$BI68),Data!$B:$B,0)-1,MATCH(Weekly!BO$9,Data!$2:$2,0)-1,1,COUNTIF(Data!$2:$2,Weekly!BO$9)))/SUM(OFFSET(Data!$A$1,MATCH(($BH67&amp;$BI67),Data!$B:$B,0)-1,MATCH(Weekly!BO$9,Data!$2:$2,0)-1,1,COUNTIF(Data!$2:$2,Weekly!BO$9)))</f>
      </c>
      <c r="BP68" s="169">
        <f ca="1">SUM(OFFSET(Data!$A$1,MATCH(($BH68&amp;$BI68),Data!$B:$B,0)-1,MATCH(Weekly!BP$9,Data!$2:$2,0)-1,1,COUNTIF(Data!$2:$2,Weekly!BP$9)))/SUM(OFFSET(Data!$A$1,MATCH(($BH67&amp;$BI67),Data!$B:$B,0)-1,MATCH(Weekly!BP$9,Data!$2:$2,0)-1,1,COUNTIF(Data!$2:$2,Weekly!BP$9)))</f>
      </c>
      <c r="BQ68" s="169">
        <f ca="1">SUM(OFFSET(Data!$A$1,MATCH(($BH68&amp;$BI68),Data!$B:$B,0)-1,MATCH(Weekly!BQ$9,Data!$2:$2,0)-1,1,COUNTIF(Data!$2:$2,Weekly!BQ$9)))/SUM(OFFSET(Data!$A$1,MATCH(($BH67&amp;$BI67),Data!$B:$B,0)-1,MATCH(Weekly!BQ$9,Data!$2:$2,0)-1,1,COUNTIF(Data!$2:$2,Weekly!BQ$9)))</f>
      </c>
      <c r="BR68" s="169">
        <f ca="1">SUM(OFFSET(Data!$A$1,MATCH(($BH68&amp;$BI68),Data!$B:$B,0)-1,MATCH(Weekly!BR$9,Data!$2:$2,0)-1,1,COUNTIF(Data!$2:$2,Weekly!BR$9)))/SUM(OFFSET(Data!$A$1,MATCH(($BH67&amp;$BI67),Data!$B:$B,0)-1,MATCH(Weekly!BR$9,Data!$2:$2,0)-1,1,COUNTIF(Data!$2:$2,Weekly!BR$9)))</f>
      </c>
      <c r="BS68" s="169">
        <f ca="1">SUM(OFFSET(Data!$A$1,MATCH(($BH68&amp;$BI68),Data!$B:$B,0)-1,MATCH(Weekly!BS$9,Data!$2:$2,0)-1,1,COUNTIF(Data!$2:$2,Weekly!BS$9)))/SUM(OFFSET(Data!$A$1,MATCH(($BH67&amp;$BI67),Data!$B:$B,0)-1,MATCH(Weekly!BS$9,Data!$2:$2,0)-1,1,COUNTIF(Data!$2:$2,Weekly!BS$9)))</f>
      </c>
      <c r="BT68" s="169">
        <f ca="1">SUM(OFFSET(Data!$A$1,MATCH(($BH68&amp;$BI68),Data!$B:$B,0)-1,MATCH(Weekly!BT$9,Data!$2:$2,0)-1,1,COUNTIF(Data!$2:$2,Weekly!BT$9)))/SUM(OFFSET(Data!$A$1,MATCH(($BH67&amp;$BI67),Data!$B:$B,0)-1,MATCH(Weekly!BT$9,Data!$2:$2,0)-1,1,COUNTIF(Data!$2:$2,Weekly!BT$9)))</f>
      </c>
      <c r="BU68" s="169">
        <f ca="1">SUM(OFFSET(Data!$A$1,MATCH(($BH68&amp;$BI68),Data!$B:$B,0)-1,MATCH(Weekly!BU$9,Data!$2:$2,0)-1,1,COUNTIF(Data!$2:$2,Weekly!BU$9)))/SUM(OFFSET(Data!$A$1,MATCH(($BH67&amp;$BI67),Data!$B:$B,0)-1,MATCH(Weekly!BU$9,Data!$2:$2,0)-1,1,COUNTIF(Data!$2:$2,Weekly!BU$9)))</f>
      </c>
      <c r="BV68" s="17"/>
      <c r="BW68" s="14">
        <f t="shared" ca="1" si="439"/>
      </c>
      <c r="BX68" s="14">
        <f t="shared" ca="1" si="440"/>
      </c>
      <c r="BY68" s="14">
        <f t="shared" ca="1" si="458"/>
      </c>
      <c r="BZ68" s="14">
        <f t="shared" ca="1" si="459"/>
      </c>
      <c r="CA68" s="14">
        <f t="shared" ca="1" si="460"/>
      </c>
      <c r="CB68" s="55"/>
      <c r="CC68" s="14">
        <f t="shared" ca="1" si="442"/>
      </c>
      <c r="CD68" s="14">
        <f ca="1">SUMPRODUCT(BP68:BS68,BP$67:BS$67)/SUM(BP$67:BS$67)</f>
      </c>
      <c r="CE68" s="122"/>
      <c r="CF68" s="122"/>
      <c r="CG68" s="16"/>
      <c r="CH68" s="9" t="s">
        <v>56</v>
      </c>
      <c r="CI68" s="9" t="s">
        <v>4</v>
      </c>
      <c r="CJ68" s="169">
        <f ca="1">(SUM(OFFSET(Data!$A$1,MATCH(($CH68&amp;$CI68),Data!$B:$B,0)-1,MATCH(Weekly!CJ$9,Data!$2:$2,0)-1,1,COUNTIF(Data!$2:$2,Weekly!CJ$9))))/(SUM(OFFSET(Data!$A$1,MATCH(($CH67&amp;$CI67),Data!$B:$B,0)-1,MATCH(Weekly!CJ$9,Data!$2:$2,0)-1,1,COUNTIF(Data!$2:$2,Weekly!CJ$9))))</f>
      </c>
      <c r="CK68" s="169">
        <f ca="1">(SUM(OFFSET(Data!$A$1,MATCH(($CH68&amp;$CI68),Data!$B:$B,0)-1,MATCH(Weekly!CK$9,Data!$2:$2,0)-1,1,COUNTIF(Data!$2:$2,Weekly!CK$9))))/(SUM(OFFSET(Data!$A$1,MATCH(($CH67&amp;$CI67),Data!$B:$B,0)-1,MATCH(Weekly!CK$9,Data!$2:$2,0)-1,1,COUNTIF(Data!$2:$2,Weekly!CK$9))))</f>
      </c>
      <c r="CL68" s="169">
        <f ca="1">(SUM(OFFSET(Data!$A$1,MATCH(($CH68&amp;$CI68),Data!$B:$B,0)-1,MATCH(Weekly!CL$9,Data!$2:$2,0)-1,1,COUNTIF(Data!$2:$2,Weekly!CL$9))))/(SUM(OFFSET(Data!$A$1,MATCH(($CH67&amp;$CI67),Data!$B:$B,0)-1,MATCH(Weekly!CL$9,Data!$2:$2,0)-1,1,COUNTIF(Data!$2:$2,Weekly!CL$9))))</f>
      </c>
      <c r="CM68" s="169">
        <f ca="1">(SUM(OFFSET(Data!$A$1,MATCH(($CH68&amp;$CI68),Data!$B:$B,0)-1,MATCH(Weekly!CM$9,Data!$2:$2,0)-1,1,COUNTIF(Data!$2:$2,Weekly!CM$9))))/(SUM(OFFSET(Data!$A$1,MATCH(($CH67&amp;$CI67),Data!$B:$B,0)-1,MATCH(Weekly!CM$9,Data!$2:$2,0)-1,1,COUNTIF(Data!$2:$2,Weekly!CM$9))))</f>
      </c>
      <c r="CN68" s="169">
        <f ca="1">(SUM(OFFSET(Data!$A$1,MATCH(($CH68&amp;$CI68),Data!$B:$B,0)-1,MATCH(Weekly!CN$9,Data!$2:$2,0)-1,1,COUNTIF(Data!$2:$2,Weekly!CN$9))))/(SUM(OFFSET(Data!$A$1,MATCH(($CH67&amp;$CI67),Data!$B:$B,0)-1,MATCH(Weekly!CN$9,Data!$2:$2,0)-1,1,COUNTIF(Data!$2:$2,Weekly!CN$9))))</f>
      </c>
      <c r="CO68" s="169">
        <f ca="1">(SUM(OFFSET(Data!$A$1,MATCH(($CH68&amp;$CI68),Data!$B:$B,0)-1,MATCH(Weekly!CO$9,Data!$2:$2,0)-1,1,COUNTIF(Data!$2:$2,Weekly!CO$9))))/(SUM(OFFSET(Data!$A$1,MATCH(($CH67&amp;$CI67),Data!$B:$B,0)-1,MATCH(Weekly!CO$9,Data!$2:$2,0)-1,1,COUNTIF(Data!$2:$2,Weekly!CO$9))))</f>
      </c>
      <c r="CP68" s="169">
        <f ca="1">(SUM(OFFSET(Data!$A$1,MATCH(($CH68&amp;$CI68),Data!$B:$B,0)-1,MATCH(Weekly!CP$9,Data!$2:$2,0)-1,1,COUNTIF(Data!$2:$2,Weekly!CP$9))))/(SUM(OFFSET(Data!$A$1,MATCH(($CH67&amp;$CI67),Data!$B:$B,0)-1,MATCH(Weekly!CP$9,Data!$2:$2,0)-1,1,COUNTIF(Data!$2:$2,Weekly!CP$9))))</f>
      </c>
      <c r="CQ68" s="169">
        <f ca="1">(SUM(OFFSET(Data!$A$1,MATCH(($CH68&amp;$CI68),Data!$B:$B,0)-1,MATCH(Weekly!CQ$9,Data!$2:$2,0)-1,1,COUNTIF(Data!$2:$2,Weekly!CQ$9))))/(SUM(OFFSET(Data!$A$1,MATCH(($CH67&amp;$CI67),Data!$B:$B,0)-1,MATCH(Weekly!CQ$9,Data!$2:$2,0)-1,1,COUNTIF(Data!$2:$2,Weekly!CQ$9))))</f>
      </c>
      <c r="CR68" s="169">
        <f ca="1">(SUM(OFFSET(Data!$A$1,MATCH(($CH68&amp;$CI68),Data!$B:$B,0)-1,MATCH(Weekly!CR$9,Data!$2:$2,0)-1,1,COUNTIF(Data!$2:$2,Weekly!CR$9))))/(SUM(OFFSET(Data!$A$1,MATCH(($CH67&amp;$CI67),Data!$B:$B,0)-1,MATCH(Weekly!CR$9,Data!$2:$2,0)-1,1,COUNTIF(Data!$2:$2,Weekly!CR$9))))</f>
      </c>
      <c r="CS68" s="169">
        <f ca="1">(SUM(OFFSET(Data!$A$1,MATCH(($CH68&amp;$CI68),Data!$B:$B,0)-1,MATCH(Weekly!CS$9,Data!$2:$2,0)-1,1,COUNTIF(Data!$2:$2,Weekly!CS$9))))/(SUM(OFFSET(Data!$A$1,MATCH(($CH67&amp;$CI67),Data!$B:$B,0)-1,MATCH(Weekly!CS$9,Data!$2:$2,0)-1,1,COUNTIF(Data!$2:$2,Weekly!CS$9))))</f>
      </c>
      <c r="CT68" s="169">
        <f ca="1">(SUM(OFFSET(Data!$A$1,MATCH(($CH68&amp;$CI68),Data!$B:$B,0)-1,MATCH(Weekly!CT$9,Data!$2:$2,0)-1,1,COUNTIF(Data!$2:$2,Weekly!CT$9))))/(SUM(OFFSET(Data!$A$1,MATCH(($CH67&amp;$CI67),Data!$B:$B,0)-1,MATCH(Weekly!CT$9,Data!$2:$2,0)-1,1,COUNTIF(Data!$2:$2,Weekly!CT$9))))</f>
      </c>
      <c r="CU68" s="169">
        <f ca="1">(SUM(OFFSET(Data!$A$1,MATCH(($CH68&amp;$CI68),Data!$B:$B,0)-1,MATCH(Weekly!CU$9,Data!$2:$2,0)-1,1,COUNTIF(Data!$2:$2,Weekly!CU$9))))/(SUM(OFFSET(Data!$A$1,MATCH(($CH67&amp;$CI67),Data!$B:$B,0)-1,MATCH(Weekly!CU$9,Data!$2:$2,0)-1,1,COUNTIF(Data!$2:$2,Weekly!CU$9))))</f>
      </c>
      <c r="CW68" s="14">
        <f t="shared" ca="1" si="443"/>
      </c>
      <c r="CX68" s="14">
        <f t="shared" ca="1" si="444"/>
      </c>
      <c r="CY68" s="14">
        <f t="shared" ca="1" si="461"/>
      </c>
      <c r="CZ68" s="14">
        <f t="shared" ca="1" si="462"/>
      </c>
      <c r="DA68" s="14">
        <f t="shared" ca="1" si="463"/>
      </c>
      <c r="DB68" s="55"/>
      <c r="DC68" s="14">
        <f t="shared" ca="1" si="445"/>
      </c>
      <c r="DD68" s="14">
        <f ca="1">SUMPRODUCT(CP68:CS68,CP$67:CS$67)/SUM(CP$67:CS$67)</f>
      </c>
      <c r="DE68" s="15"/>
    </row>
    <row r="69" spans="1:111" x14ac:dyDescent="0.25">
      <c r="C69" s="5"/>
      <c r="D69" s="134" t="s">
        <v>449</v>
      </c>
      <c r="E69" s="67" t="str">
        <f ca="1">VLOOKUP($D69,'Metric Nature'!$C:$D,2,0)&amp;IF(($F69&lt;(BA69)),"Below",IF(($F69&gt;(AZ69)),"Above","Within"))</f>
      </c>
      <c r="F69" s="69">
        <f t="shared" ca="1" si="411"/>
      </c>
      <c r="G69" s="69">
        <f t="shared" ca="1" si="412"/>
      </c>
      <c r="H69" s="98">
        <f t="shared" ca="1" si="446"/>
      </c>
      <c r="I69" s="69">
        <f t="shared" ca="1" si="447"/>
      </c>
      <c r="J69" s="69">
        <f t="shared" ca="1" si="448"/>
      </c>
      <c r="K69" s="62">
        <f t="shared" ca="1" si="413"/>
      </c>
      <c r="L69" s="70"/>
      <c r="M69" s="67" t="str">
        <f ca="1">VLOOKUP($D69,'Metric Nature'!$C:$D,2,0)&amp;IF(($N69&lt;(CA69)),"Below",IF(($N69&gt;(BZ69)),"Above","Within"))</f>
      </c>
      <c r="N69" s="69">
        <f t="shared" ca="1" si="414"/>
      </c>
      <c r="O69" s="69">
        <f t="shared" ca="1" si="415"/>
      </c>
      <c r="P69" s="98">
        <f t="shared" ca="1" si="449"/>
      </c>
      <c r="Q69" s="69">
        <f t="shared" ca="1" si="450"/>
      </c>
      <c r="R69" s="71">
        <f t="shared" ca="1" si="451"/>
      </c>
      <c r="S69" s="62">
        <f t="shared" ca="1" si="416"/>
      </c>
      <c r="T69" s="70"/>
      <c r="U69" s="67" t="str">
        <f ca="1">VLOOKUP($D69,'Metric Nature'!$C:$D,2,0)&amp;IF(($V69&lt;(DA69)),"Below",IF(($V69&gt;(CZ69)),"Above","Within"))</f>
      </c>
      <c r="V69" s="69">
        <f t="shared" ca="1" si="417"/>
      </c>
      <c r="W69" s="69">
        <f t="shared" ca="1" si="418"/>
      </c>
      <c r="X69" s="93">
        <f t="shared" ca="1" si="452"/>
      </c>
      <c r="Y69" s="69">
        <f t="shared" ca="1" si="453"/>
      </c>
      <c r="Z69" s="93">
        <f t="shared" ca="1" si="454"/>
      </c>
      <c r="AA69" s="62">
        <f t="shared" ca="1" si="419"/>
      </c>
      <c r="AB69" s="70"/>
      <c r="AC69" s="60" t="s">
        <v>490</v>
      </c>
      <c r="AI69" s="9" t="s">
        <v>57</v>
      </c>
      <c r="AJ69" s="169">
        <f ca="1">(SUM(OFFSET(Data!$A$1,MATCH(($AI69),Data!$C:$C,0)-1,MATCH(Weekly!AJ$9,Data!$2:$2,0)-1,2,COUNTIF(Data!$2:$2,Weekly!AJ$9))))/(SUM(OFFSET(Data!$A$1,MATCH(($AI67),Data!$C:$C,0)-1,MATCH(Weekly!AJ$9,Data!$2:$2,0)-1,2,COUNTIF(Data!$2:$2,Weekly!AJ$9))))</f>
      </c>
      <c r="AK69" s="169">
        <f ca="1">(SUM(OFFSET(Data!$A$1,MATCH(($AI69),Data!$C:$C,0)-1,MATCH(Weekly!AK$9,Data!$2:$2,0)-1,2,COUNTIF(Data!$2:$2,Weekly!AK$9))))/(SUM(OFFSET(Data!$A$1,MATCH(($AI67),Data!$C:$C,0)-1,MATCH(Weekly!AK$9,Data!$2:$2,0)-1,2,COUNTIF(Data!$2:$2,Weekly!AK$9))))</f>
      </c>
      <c r="AL69" s="169">
        <f ca="1">(SUM(OFFSET(Data!$A$1,MATCH(($AI69),Data!$C:$C,0)-1,MATCH(Weekly!AL$9,Data!$2:$2,0)-1,2,COUNTIF(Data!$2:$2,Weekly!AL$9))))/(SUM(OFFSET(Data!$A$1,MATCH(($AI67),Data!$C:$C,0)-1,MATCH(Weekly!AL$9,Data!$2:$2,0)-1,2,COUNTIF(Data!$2:$2,Weekly!AL$9))))</f>
      </c>
      <c r="AM69" s="169">
        <f ca="1">(SUM(OFFSET(Data!$A$1,MATCH(($AI69),Data!$C:$C,0)-1,MATCH(Weekly!AM$9,Data!$2:$2,0)-1,2,COUNTIF(Data!$2:$2,Weekly!AM$9))))/(SUM(OFFSET(Data!$A$1,MATCH(($AI67),Data!$C:$C,0)-1,MATCH(Weekly!AM$9,Data!$2:$2,0)-1,2,COUNTIF(Data!$2:$2,Weekly!AM$9))))</f>
      </c>
      <c r="AN69" s="169">
        <f ca="1">(SUM(OFFSET(Data!$A$1,MATCH(($AI69),Data!$C:$C,0)-1,MATCH(Weekly!AN$9,Data!$2:$2,0)-1,2,COUNTIF(Data!$2:$2,Weekly!AN$9))))/(SUM(OFFSET(Data!$A$1,MATCH(($AI67),Data!$C:$C,0)-1,MATCH(Weekly!AN$9,Data!$2:$2,0)-1,2,COUNTIF(Data!$2:$2,Weekly!AN$9))))</f>
      </c>
      <c r="AO69" s="169">
        <f ca="1">(SUM(OFFSET(Data!$A$1,MATCH(($AI69),Data!$C:$C,0)-1,MATCH(Weekly!AO$9,Data!$2:$2,0)-1,2,COUNTIF(Data!$2:$2,Weekly!AO$9))))/(SUM(OFFSET(Data!$A$1,MATCH(($AI67),Data!$C:$C,0)-1,MATCH(Weekly!AO$9,Data!$2:$2,0)-1,2,COUNTIF(Data!$2:$2,Weekly!AO$9))))</f>
      </c>
      <c r="AP69" s="169">
        <f ca="1">(SUM(OFFSET(Data!$A$1,MATCH(($AI69),Data!$C:$C,0)-1,MATCH(Weekly!AP$9,Data!$2:$2,0)-1,2,COUNTIF(Data!$2:$2,Weekly!AP$9))))/(SUM(OFFSET(Data!$A$1,MATCH(($AI67),Data!$C:$C,0)-1,MATCH(Weekly!AP$9,Data!$2:$2,0)-1,2,COUNTIF(Data!$2:$2,Weekly!AP$9))))</f>
      </c>
      <c r="AQ69" s="169">
        <f ca="1">(SUM(OFFSET(Data!$A$1,MATCH(($AI69),Data!$C:$C,0)-1,MATCH(Weekly!AQ$9,Data!$2:$2,0)-1,2,COUNTIF(Data!$2:$2,Weekly!AQ$9))))/(SUM(OFFSET(Data!$A$1,MATCH(($AI67),Data!$C:$C,0)-1,MATCH(Weekly!AQ$9,Data!$2:$2,0)-1,2,COUNTIF(Data!$2:$2,Weekly!AQ$9))))</f>
      </c>
      <c r="AR69" s="169">
        <f ca="1">(SUM(OFFSET(Data!$A$1,MATCH(($AI69),Data!$C:$C,0)-1,MATCH(Weekly!AR$9,Data!$2:$2,0)-1,2,COUNTIF(Data!$2:$2,Weekly!AR$9))))/(SUM(OFFSET(Data!$A$1,MATCH(($AI67),Data!$C:$C,0)-1,MATCH(Weekly!AR$9,Data!$2:$2,0)-1,2,COUNTIF(Data!$2:$2,Weekly!AR$9))))</f>
      </c>
      <c r="AS69" s="169">
        <f ca="1">(SUM(OFFSET(Data!$A$1,MATCH(($AI69),Data!$C:$C,0)-1,MATCH(Weekly!AS$9,Data!$2:$2,0)-1,2,COUNTIF(Data!$2:$2,Weekly!AS$9))))/(SUM(OFFSET(Data!$A$1,MATCH(($AI67),Data!$C:$C,0)-1,MATCH(Weekly!AS$9,Data!$2:$2,0)-1,2,COUNTIF(Data!$2:$2,Weekly!AS$9))))</f>
      </c>
      <c r="AT69" s="169">
        <f ca="1">(SUM(OFFSET(Data!$A$1,MATCH(($AI69),Data!$C:$C,0)-1,MATCH(Weekly!AT$9,Data!$2:$2,0)-1,2,COUNTIF(Data!$2:$2,Weekly!AT$9))))/(SUM(OFFSET(Data!$A$1,MATCH(($AI67),Data!$C:$C,0)-1,MATCH(Weekly!AT$9,Data!$2:$2,0)-1,2,COUNTIF(Data!$2:$2,Weekly!AT$9))))</f>
      </c>
      <c r="AU69" s="169">
        <f ca="1">(SUM(OFFSET(Data!$A$1,MATCH(($AI69),Data!$C:$C,0)-1,MATCH(Weekly!AU$9,Data!$2:$2,0)-1,2,COUNTIF(Data!$2:$2,Weekly!AU$9))))/(SUM(OFFSET(Data!$A$1,MATCH(($AI67),Data!$C:$C,0)-1,MATCH(Weekly!AU$9,Data!$2:$2,0)-1,2,COUNTIF(Data!$2:$2,Weekly!AU$9))))</f>
      </c>
      <c r="AV69" s="18"/>
      <c r="AW69" s="14">
        <f t="shared" ca="1" si="436"/>
      </c>
      <c r="AX69" s="14">
        <f t="shared" ca="1" si="437"/>
      </c>
      <c r="AY69" s="14">
        <f t="shared" ca="1" si="455"/>
      </c>
      <c r="AZ69" s="14">
        <f t="shared" ca="1" si="456"/>
      </c>
      <c r="BA69" s="14">
        <f t="shared" ca="1" si="457"/>
      </c>
      <c r="BB69" s="18"/>
      <c r="BC69" s="14">
        <f t="shared" ca="1" si="438"/>
      </c>
      <c r="BD69" s="14">
        <f ca="1">SUMPRODUCT(AP69:AS69,AP$67:AS$67)/SUM(AP$67:AS$67)</f>
      </c>
      <c r="BE69" s="122"/>
      <c r="BF69" s="122"/>
      <c r="BG69" s="16"/>
      <c r="BH69" s="9" t="s">
        <v>57</v>
      </c>
      <c r="BI69" s="9" t="s">
        <v>3</v>
      </c>
      <c r="BJ69" s="169">
        <f ca="1">SUM(OFFSET(Data!$A$1,MATCH(($BH69&amp;$BI69),Data!$B:$B,0)-1,MATCH(Weekly!BJ$9,Data!$2:$2,0)-1,1,COUNTIF(Data!$2:$2,Weekly!BJ$9)))/SUM(OFFSET(Data!$A$1,MATCH(($BH67&amp;$BI67),Data!$B:$B,0)-1,MATCH(Weekly!BJ$9,Data!$2:$2,0)-1,1,COUNTIF(Data!$2:$2,Weekly!BJ$9)))</f>
      </c>
      <c r="BK69" s="169">
        <f ca="1">SUM(OFFSET(Data!$A$1,MATCH(($BH69&amp;$BI69),Data!$B:$B,0)-1,MATCH(Weekly!BK$9,Data!$2:$2,0)-1,1,COUNTIF(Data!$2:$2,Weekly!BK$9)))/SUM(OFFSET(Data!$A$1,MATCH(($BH67&amp;$BI67),Data!$B:$B,0)-1,MATCH(Weekly!BK$9,Data!$2:$2,0)-1,1,COUNTIF(Data!$2:$2,Weekly!BK$9)))</f>
      </c>
      <c r="BL69" s="169">
        <f ca="1">SUM(OFFSET(Data!$A$1,MATCH(($BH69&amp;$BI69),Data!$B:$B,0)-1,MATCH(Weekly!BL$9,Data!$2:$2,0)-1,1,COUNTIF(Data!$2:$2,Weekly!BL$9)))/SUM(OFFSET(Data!$A$1,MATCH(($BH67&amp;$BI67),Data!$B:$B,0)-1,MATCH(Weekly!BL$9,Data!$2:$2,0)-1,1,COUNTIF(Data!$2:$2,Weekly!BL$9)))</f>
      </c>
      <c r="BM69" s="169">
        <f ca="1">SUM(OFFSET(Data!$A$1,MATCH(($BH69&amp;$BI69),Data!$B:$B,0)-1,MATCH(Weekly!BM$9,Data!$2:$2,0)-1,1,COUNTIF(Data!$2:$2,Weekly!BM$9)))/SUM(OFFSET(Data!$A$1,MATCH(($BH67&amp;$BI67),Data!$B:$B,0)-1,MATCH(Weekly!BM$9,Data!$2:$2,0)-1,1,COUNTIF(Data!$2:$2,Weekly!BM$9)))</f>
      </c>
      <c r="BN69" s="169">
        <f ca="1">SUM(OFFSET(Data!$A$1,MATCH(($BH69&amp;$BI69),Data!$B:$B,0)-1,MATCH(Weekly!BN$9,Data!$2:$2,0)-1,1,COUNTIF(Data!$2:$2,Weekly!BN$9)))/SUM(OFFSET(Data!$A$1,MATCH(($BH67&amp;$BI67),Data!$B:$B,0)-1,MATCH(Weekly!BN$9,Data!$2:$2,0)-1,1,COUNTIF(Data!$2:$2,Weekly!BN$9)))</f>
      </c>
      <c r="BO69" s="169">
        <f ca="1">SUM(OFFSET(Data!$A$1,MATCH(($BH69&amp;$BI69),Data!$B:$B,0)-1,MATCH(Weekly!BO$9,Data!$2:$2,0)-1,1,COUNTIF(Data!$2:$2,Weekly!BO$9)))/SUM(OFFSET(Data!$A$1,MATCH(($BH67&amp;$BI67),Data!$B:$B,0)-1,MATCH(Weekly!BO$9,Data!$2:$2,0)-1,1,COUNTIF(Data!$2:$2,Weekly!BO$9)))</f>
      </c>
      <c r="BP69" s="169">
        <f ca="1">SUM(OFFSET(Data!$A$1,MATCH(($BH69&amp;$BI69),Data!$B:$B,0)-1,MATCH(Weekly!BP$9,Data!$2:$2,0)-1,1,COUNTIF(Data!$2:$2,Weekly!BP$9)))/SUM(OFFSET(Data!$A$1,MATCH(($BH67&amp;$BI67),Data!$B:$B,0)-1,MATCH(Weekly!BP$9,Data!$2:$2,0)-1,1,COUNTIF(Data!$2:$2,Weekly!BP$9)))</f>
      </c>
      <c r="BQ69" s="169">
        <f ca="1">SUM(OFFSET(Data!$A$1,MATCH(($BH69&amp;$BI69),Data!$B:$B,0)-1,MATCH(Weekly!BQ$9,Data!$2:$2,0)-1,1,COUNTIF(Data!$2:$2,Weekly!BQ$9)))/SUM(OFFSET(Data!$A$1,MATCH(($BH67&amp;$BI67),Data!$B:$B,0)-1,MATCH(Weekly!BQ$9,Data!$2:$2,0)-1,1,COUNTIF(Data!$2:$2,Weekly!BQ$9)))</f>
      </c>
      <c r="BR69" s="169">
        <f ca="1">SUM(OFFSET(Data!$A$1,MATCH(($BH69&amp;$BI69),Data!$B:$B,0)-1,MATCH(Weekly!BR$9,Data!$2:$2,0)-1,1,COUNTIF(Data!$2:$2,Weekly!BR$9)))/SUM(OFFSET(Data!$A$1,MATCH(($BH67&amp;$BI67),Data!$B:$B,0)-1,MATCH(Weekly!BR$9,Data!$2:$2,0)-1,1,COUNTIF(Data!$2:$2,Weekly!BR$9)))</f>
      </c>
      <c r="BS69" s="169">
        <f ca="1">SUM(OFFSET(Data!$A$1,MATCH(($BH69&amp;$BI69),Data!$B:$B,0)-1,MATCH(Weekly!BS$9,Data!$2:$2,0)-1,1,COUNTIF(Data!$2:$2,Weekly!BS$9)))/SUM(OFFSET(Data!$A$1,MATCH(($BH67&amp;$BI67),Data!$B:$B,0)-1,MATCH(Weekly!BS$9,Data!$2:$2,0)-1,1,COUNTIF(Data!$2:$2,Weekly!BS$9)))</f>
      </c>
      <c r="BT69" s="169">
        <f ca="1">SUM(OFFSET(Data!$A$1,MATCH(($BH69&amp;$BI69),Data!$B:$B,0)-1,MATCH(Weekly!BT$9,Data!$2:$2,0)-1,1,COUNTIF(Data!$2:$2,Weekly!BT$9)))/SUM(OFFSET(Data!$A$1,MATCH(($BH67&amp;$BI67),Data!$B:$B,0)-1,MATCH(Weekly!BT$9,Data!$2:$2,0)-1,1,COUNTIF(Data!$2:$2,Weekly!BT$9)))</f>
      </c>
      <c r="BU69" s="169">
        <f ca="1">SUM(OFFSET(Data!$A$1,MATCH(($BH69&amp;$BI69),Data!$B:$B,0)-1,MATCH(Weekly!BU$9,Data!$2:$2,0)-1,1,COUNTIF(Data!$2:$2,Weekly!BU$9)))/SUM(OFFSET(Data!$A$1,MATCH(($BH67&amp;$BI67),Data!$B:$B,0)-1,MATCH(Weekly!BU$9,Data!$2:$2,0)-1,1,COUNTIF(Data!$2:$2,Weekly!BU$9)))</f>
      </c>
      <c r="BV69" s="17"/>
      <c r="BW69" s="14">
        <f t="shared" ca="1" si="439"/>
      </c>
      <c r="BX69" s="14">
        <f t="shared" ca="1" si="440"/>
      </c>
      <c r="BY69" s="14">
        <f t="shared" ca="1" si="458"/>
      </c>
      <c r="BZ69" s="14">
        <f t="shared" ca="1" si="459"/>
      </c>
      <c r="CA69" s="14">
        <f t="shared" ca="1" si="460"/>
      </c>
      <c r="CB69" s="55"/>
      <c r="CC69" s="14">
        <f t="shared" ca="1" si="442"/>
      </c>
      <c r="CD69" s="14">
        <f ca="1">SUMPRODUCT(BP69:BS69,BP$67:BS$67)/SUM(BP$67:BS$67)</f>
      </c>
      <c r="CE69" s="122"/>
      <c r="CF69" s="122"/>
      <c r="CG69" s="16"/>
      <c r="CH69" s="9" t="s">
        <v>57</v>
      </c>
      <c r="CI69" s="9" t="s">
        <v>4</v>
      </c>
      <c r="CJ69" s="169">
        <f ca="1">(SUM(OFFSET(Data!$A$1,MATCH(($CH69&amp;$CI69),Data!$B:$B,0)-1,MATCH(Weekly!CJ$9,Data!$2:$2,0)-1,1,COUNTIF(Data!$2:$2,Weekly!CJ$9))))/(SUM(OFFSET(Data!$A$1,MATCH(($CH67&amp;$CI67),Data!$B:$B,0)-1,MATCH(Weekly!CJ$9,Data!$2:$2,0)-1,1,COUNTIF(Data!$2:$2,Weekly!CJ$9))))</f>
      </c>
      <c r="CK69" s="169">
        <f ca="1">(SUM(OFFSET(Data!$A$1,MATCH(($CH69&amp;$CI69),Data!$B:$B,0)-1,MATCH(Weekly!CK$9,Data!$2:$2,0)-1,1,COUNTIF(Data!$2:$2,Weekly!CK$9))))/(SUM(OFFSET(Data!$A$1,MATCH(($CH67&amp;$CI67),Data!$B:$B,0)-1,MATCH(Weekly!CK$9,Data!$2:$2,0)-1,1,COUNTIF(Data!$2:$2,Weekly!CK$9))))</f>
      </c>
      <c r="CL69" s="169">
        <f ca="1">(SUM(OFFSET(Data!$A$1,MATCH(($CH69&amp;$CI69),Data!$B:$B,0)-1,MATCH(Weekly!CL$9,Data!$2:$2,0)-1,1,COUNTIF(Data!$2:$2,Weekly!CL$9))))/(SUM(OFFSET(Data!$A$1,MATCH(($CH67&amp;$CI67),Data!$B:$B,0)-1,MATCH(Weekly!CL$9,Data!$2:$2,0)-1,1,COUNTIF(Data!$2:$2,Weekly!CL$9))))</f>
      </c>
      <c r="CM69" s="169">
        <f ca="1">(SUM(OFFSET(Data!$A$1,MATCH(($CH69&amp;$CI69),Data!$B:$B,0)-1,MATCH(Weekly!CM$9,Data!$2:$2,0)-1,1,COUNTIF(Data!$2:$2,Weekly!CM$9))))/(SUM(OFFSET(Data!$A$1,MATCH(($CH67&amp;$CI67),Data!$B:$B,0)-1,MATCH(Weekly!CM$9,Data!$2:$2,0)-1,1,COUNTIF(Data!$2:$2,Weekly!CM$9))))</f>
      </c>
      <c r="CN69" s="169">
        <f ca="1">(SUM(OFFSET(Data!$A$1,MATCH(($CH69&amp;$CI69),Data!$B:$B,0)-1,MATCH(Weekly!CN$9,Data!$2:$2,0)-1,1,COUNTIF(Data!$2:$2,Weekly!CN$9))))/(SUM(OFFSET(Data!$A$1,MATCH(($CH67&amp;$CI67),Data!$B:$B,0)-1,MATCH(Weekly!CN$9,Data!$2:$2,0)-1,1,COUNTIF(Data!$2:$2,Weekly!CN$9))))</f>
      </c>
      <c r="CO69" s="169">
        <f ca="1">(SUM(OFFSET(Data!$A$1,MATCH(($CH69&amp;$CI69),Data!$B:$B,0)-1,MATCH(Weekly!CO$9,Data!$2:$2,0)-1,1,COUNTIF(Data!$2:$2,Weekly!CO$9))))/(SUM(OFFSET(Data!$A$1,MATCH(($CH67&amp;$CI67),Data!$B:$B,0)-1,MATCH(Weekly!CO$9,Data!$2:$2,0)-1,1,COUNTIF(Data!$2:$2,Weekly!CO$9))))</f>
      </c>
      <c r="CP69" s="169">
        <f ca="1">(SUM(OFFSET(Data!$A$1,MATCH(($CH69&amp;$CI69),Data!$B:$B,0)-1,MATCH(Weekly!CP$9,Data!$2:$2,0)-1,1,COUNTIF(Data!$2:$2,Weekly!CP$9))))/(SUM(OFFSET(Data!$A$1,MATCH(($CH67&amp;$CI67),Data!$B:$B,0)-1,MATCH(Weekly!CP$9,Data!$2:$2,0)-1,1,COUNTIF(Data!$2:$2,Weekly!CP$9))))</f>
      </c>
      <c r="CQ69" s="169">
        <f ca="1">(SUM(OFFSET(Data!$A$1,MATCH(($CH69&amp;$CI69),Data!$B:$B,0)-1,MATCH(Weekly!CQ$9,Data!$2:$2,0)-1,1,COUNTIF(Data!$2:$2,Weekly!CQ$9))))/(SUM(OFFSET(Data!$A$1,MATCH(($CH67&amp;$CI67),Data!$B:$B,0)-1,MATCH(Weekly!CQ$9,Data!$2:$2,0)-1,1,COUNTIF(Data!$2:$2,Weekly!CQ$9))))</f>
      </c>
      <c r="CR69" s="169">
        <f ca="1">(SUM(OFFSET(Data!$A$1,MATCH(($CH69&amp;$CI69),Data!$B:$B,0)-1,MATCH(Weekly!CR$9,Data!$2:$2,0)-1,1,COUNTIF(Data!$2:$2,Weekly!CR$9))))/(SUM(OFFSET(Data!$A$1,MATCH(($CH67&amp;$CI67),Data!$B:$B,0)-1,MATCH(Weekly!CR$9,Data!$2:$2,0)-1,1,COUNTIF(Data!$2:$2,Weekly!CR$9))))</f>
      </c>
      <c r="CS69" s="169">
        <f ca="1">(SUM(OFFSET(Data!$A$1,MATCH(($CH69&amp;$CI69),Data!$B:$B,0)-1,MATCH(Weekly!CS$9,Data!$2:$2,0)-1,1,COUNTIF(Data!$2:$2,Weekly!CS$9))))/(SUM(OFFSET(Data!$A$1,MATCH(($CH67&amp;$CI67),Data!$B:$B,0)-1,MATCH(Weekly!CS$9,Data!$2:$2,0)-1,1,COUNTIF(Data!$2:$2,Weekly!CS$9))))</f>
      </c>
      <c r="CT69" s="169">
        <f ca="1">(SUM(OFFSET(Data!$A$1,MATCH(($CH69&amp;$CI69),Data!$B:$B,0)-1,MATCH(Weekly!CT$9,Data!$2:$2,0)-1,1,COUNTIF(Data!$2:$2,Weekly!CT$9))))/(SUM(OFFSET(Data!$A$1,MATCH(($CH67&amp;$CI67),Data!$B:$B,0)-1,MATCH(Weekly!CT$9,Data!$2:$2,0)-1,1,COUNTIF(Data!$2:$2,Weekly!CT$9))))</f>
      </c>
      <c r="CU69" s="169">
        <f ca="1">(SUM(OFFSET(Data!$A$1,MATCH(($CH69&amp;$CI69),Data!$B:$B,0)-1,MATCH(Weekly!CU$9,Data!$2:$2,0)-1,1,COUNTIF(Data!$2:$2,Weekly!CU$9))))/(SUM(OFFSET(Data!$A$1,MATCH(($CH67&amp;$CI67),Data!$B:$B,0)-1,MATCH(Weekly!CU$9,Data!$2:$2,0)-1,1,COUNTIF(Data!$2:$2,Weekly!CU$9))))</f>
      </c>
      <c r="CW69" s="14">
        <f t="shared" ca="1" si="443"/>
      </c>
      <c r="CX69" s="14">
        <f t="shared" ca="1" si="444"/>
      </c>
      <c r="CY69" s="14">
        <f t="shared" ca="1" si="461"/>
      </c>
      <c r="CZ69" s="14">
        <f t="shared" ca="1" si="462"/>
      </c>
      <c r="DA69" s="14">
        <f t="shared" ca="1" si="463"/>
      </c>
      <c r="DB69" s="55"/>
      <c r="DC69" s="14">
        <f t="shared" ca="1" si="445"/>
      </c>
      <c r="DD69" s="14">
        <f ca="1">SUMPRODUCT(CP69:CS69,CP$67:CS$67)/SUM(CP$67:CS$67)</f>
      </c>
      <c r="DE69" s="15"/>
    </row>
    <row r="70" spans="1:111" x14ac:dyDescent="0.25">
      <c r="C70" s="5"/>
      <c r="D70" s="133" t="s">
        <v>459</v>
      </c>
      <c r="E70" s="67" t="str">
        <f ca="1">VLOOKUP($D70,'Metric Nature'!$C:$D,2,0)&amp;IF(($F70&lt;(BA70)),"Below",IF(($F70&gt;(AZ70)),"Above","Within"))</f>
      </c>
      <c r="F70" s="69">
        <f t="shared" ca="1" si="411"/>
      </c>
      <c r="G70" s="69">
        <f t="shared" ca="1" si="412"/>
      </c>
      <c r="H70" s="98">
        <f t="shared" ca="1" si="446"/>
      </c>
      <c r="I70" s="69">
        <f t="shared" ca="1" si="447"/>
      </c>
      <c r="J70" s="69">
        <f t="shared" ca="1" si="448"/>
      </c>
      <c r="K70" s="62">
        <f t="shared" ca="1" si="413"/>
      </c>
      <c r="L70" s="70"/>
      <c r="M70" s="67" t="str">
        <f ca="1">VLOOKUP($D70,'Metric Nature'!$C:$D,2,0)&amp;IF(($N70&lt;(CA70)),"Below",IF(($N70&gt;(BZ70)),"Above","Within"))</f>
      </c>
      <c r="N70" s="69">
        <f t="shared" ca="1" si="414"/>
      </c>
      <c r="O70" s="69">
        <f t="shared" ca="1" si="415"/>
      </c>
      <c r="P70" s="98">
        <f t="shared" ca="1" si="449"/>
      </c>
      <c r="Q70" s="69">
        <f t="shared" ca="1" si="450"/>
      </c>
      <c r="R70" s="71">
        <f t="shared" ca="1" si="451"/>
      </c>
      <c r="S70" s="62">
        <f t="shared" ca="1" si="416"/>
      </c>
      <c r="T70" s="70"/>
      <c r="U70" s="67" t="str">
        <f ca="1">VLOOKUP($D70,'Metric Nature'!$C:$D,2,0)&amp;IF(($V70&lt;(DA70)),"Below",IF(($V70&gt;(CZ70)),"Above","Within"))</f>
      </c>
      <c r="V70" s="69">
        <f t="shared" ca="1" si="417"/>
      </c>
      <c r="W70" s="69">
        <f t="shared" ca="1" si="418"/>
      </c>
      <c r="X70" s="93">
        <f t="shared" ca="1" si="452"/>
      </c>
      <c r="Y70" s="69">
        <f t="shared" ca="1" si="453"/>
      </c>
      <c r="Z70" s="93">
        <f t="shared" ca="1" si="454"/>
      </c>
      <c r="AA70" s="62">
        <f t="shared" ca="1" si="419"/>
      </c>
      <c r="AB70" s="70"/>
      <c r="AC70" s="60" t="s">
        <v>493</v>
      </c>
      <c r="AI70" s="9" t="s">
        <v>58</v>
      </c>
      <c r="AJ70" s="169">
        <f ca="1">(SUM(OFFSET(Data!$A$1,MATCH(($AI70),Data!$C:$C,0)-1,MATCH(Weekly!AJ$9,Data!$2:$2,0)-1,2,COUNTIF(Data!$2:$2,Weekly!AJ$9))))/(SUM(OFFSET(Data!$A$1,MATCH(($AI67),Data!$C:$C,0)-1,MATCH(Weekly!AJ$9,Data!$2:$2,0)-1,2,COUNTIF(Data!$2:$2,Weekly!AJ$9))))</f>
      </c>
      <c r="AK70" s="169">
        <f ca="1">(SUM(OFFSET(Data!$A$1,MATCH(($AI70),Data!$C:$C,0)-1,MATCH(Weekly!AK$9,Data!$2:$2,0)-1,2,COUNTIF(Data!$2:$2,Weekly!AK$9))))/(SUM(OFFSET(Data!$A$1,MATCH(($AI67),Data!$C:$C,0)-1,MATCH(Weekly!AK$9,Data!$2:$2,0)-1,2,COUNTIF(Data!$2:$2,Weekly!AK$9))))</f>
      </c>
      <c r="AL70" s="169">
        <f ca="1">(SUM(OFFSET(Data!$A$1,MATCH(($AI70),Data!$C:$C,0)-1,MATCH(Weekly!AL$9,Data!$2:$2,0)-1,2,COUNTIF(Data!$2:$2,Weekly!AL$9))))/(SUM(OFFSET(Data!$A$1,MATCH(($AI67),Data!$C:$C,0)-1,MATCH(Weekly!AL$9,Data!$2:$2,0)-1,2,COUNTIF(Data!$2:$2,Weekly!AL$9))))</f>
      </c>
      <c r="AM70" s="169">
        <f ca="1">(SUM(OFFSET(Data!$A$1,MATCH(($AI70),Data!$C:$C,0)-1,MATCH(Weekly!AM$9,Data!$2:$2,0)-1,2,COUNTIF(Data!$2:$2,Weekly!AM$9))))/(SUM(OFFSET(Data!$A$1,MATCH(($AI67),Data!$C:$C,0)-1,MATCH(Weekly!AM$9,Data!$2:$2,0)-1,2,COUNTIF(Data!$2:$2,Weekly!AM$9))))</f>
      </c>
      <c r="AN70" s="169">
        <f ca="1">(SUM(OFFSET(Data!$A$1,MATCH(($AI70),Data!$C:$C,0)-1,MATCH(Weekly!AN$9,Data!$2:$2,0)-1,2,COUNTIF(Data!$2:$2,Weekly!AN$9))))/(SUM(OFFSET(Data!$A$1,MATCH(($AI67),Data!$C:$C,0)-1,MATCH(Weekly!AN$9,Data!$2:$2,0)-1,2,COUNTIF(Data!$2:$2,Weekly!AN$9))))</f>
      </c>
      <c r="AO70" s="169">
        <f ca="1">(SUM(OFFSET(Data!$A$1,MATCH(($AI70),Data!$C:$C,0)-1,MATCH(Weekly!AO$9,Data!$2:$2,0)-1,2,COUNTIF(Data!$2:$2,Weekly!AO$9))))/(SUM(OFFSET(Data!$A$1,MATCH(($AI67),Data!$C:$C,0)-1,MATCH(Weekly!AO$9,Data!$2:$2,0)-1,2,COUNTIF(Data!$2:$2,Weekly!AO$9))))</f>
      </c>
      <c r="AP70" s="169">
        <f ca="1">(SUM(OFFSET(Data!$A$1,MATCH(($AI70),Data!$C:$C,0)-1,MATCH(Weekly!AP$9,Data!$2:$2,0)-1,2,COUNTIF(Data!$2:$2,Weekly!AP$9))))/(SUM(OFFSET(Data!$A$1,MATCH(($AI67),Data!$C:$C,0)-1,MATCH(Weekly!AP$9,Data!$2:$2,0)-1,2,COUNTIF(Data!$2:$2,Weekly!AP$9))))</f>
      </c>
      <c r="AQ70" s="169">
        <f ca="1">(SUM(OFFSET(Data!$A$1,MATCH(($AI70),Data!$C:$C,0)-1,MATCH(Weekly!AQ$9,Data!$2:$2,0)-1,2,COUNTIF(Data!$2:$2,Weekly!AQ$9))))/(SUM(OFFSET(Data!$A$1,MATCH(($AI67),Data!$C:$C,0)-1,MATCH(Weekly!AQ$9,Data!$2:$2,0)-1,2,COUNTIF(Data!$2:$2,Weekly!AQ$9))))</f>
      </c>
      <c r="AR70" s="169">
        <f ca="1">(SUM(OFFSET(Data!$A$1,MATCH(($AI70),Data!$C:$C,0)-1,MATCH(Weekly!AR$9,Data!$2:$2,0)-1,2,COUNTIF(Data!$2:$2,Weekly!AR$9))))/(SUM(OFFSET(Data!$A$1,MATCH(($AI67),Data!$C:$C,0)-1,MATCH(Weekly!AR$9,Data!$2:$2,0)-1,2,COUNTIF(Data!$2:$2,Weekly!AR$9))))</f>
      </c>
      <c r="AS70" s="169">
        <f ca="1">(SUM(OFFSET(Data!$A$1,MATCH(($AI70),Data!$C:$C,0)-1,MATCH(Weekly!AS$9,Data!$2:$2,0)-1,2,COUNTIF(Data!$2:$2,Weekly!AS$9))))/(SUM(OFFSET(Data!$A$1,MATCH(($AI67),Data!$C:$C,0)-1,MATCH(Weekly!AS$9,Data!$2:$2,0)-1,2,COUNTIF(Data!$2:$2,Weekly!AS$9))))</f>
      </c>
      <c r="AT70" s="169">
        <f ca="1">(SUM(OFFSET(Data!$A$1,MATCH(($AI70),Data!$C:$C,0)-1,MATCH(Weekly!AT$9,Data!$2:$2,0)-1,2,COUNTIF(Data!$2:$2,Weekly!AT$9))))/(SUM(OFFSET(Data!$A$1,MATCH(($AI67),Data!$C:$C,0)-1,MATCH(Weekly!AT$9,Data!$2:$2,0)-1,2,COUNTIF(Data!$2:$2,Weekly!AT$9))))</f>
      </c>
      <c r="AU70" s="169">
        <f ca="1">(SUM(OFFSET(Data!$A$1,MATCH(($AI70),Data!$C:$C,0)-1,MATCH(Weekly!AU$9,Data!$2:$2,0)-1,2,COUNTIF(Data!$2:$2,Weekly!AU$9))))/(SUM(OFFSET(Data!$A$1,MATCH(($AI67),Data!$C:$C,0)-1,MATCH(Weekly!AU$9,Data!$2:$2,0)-1,2,COUNTIF(Data!$2:$2,Weekly!AU$9))))</f>
      </c>
      <c r="AV70" s="18"/>
      <c r="AW70" s="14">
        <f t="shared" ca="1" si="436"/>
      </c>
      <c r="AX70" s="14">
        <f t="shared" ca="1" si="437"/>
      </c>
      <c r="AY70" s="14">
        <f t="shared" ca="1" si="455"/>
      </c>
      <c r="AZ70" s="14">
        <f t="shared" ca="1" si="456"/>
      </c>
      <c r="BA70" s="14">
        <f t="shared" ca="1" si="457"/>
      </c>
      <c r="BB70" s="18"/>
      <c r="BC70" s="14">
        <f t="shared" ca="1" si="438"/>
      </c>
      <c r="BD70" s="14">
        <f ca="1">SUMPRODUCT(AP70:AS70,AP$67:AS$67)/SUM(AP$67:AS$67)</f>
      </c>
      <c r="BE70" s="122"/>
      <c r="BF70" s="122"/>
      <c r="BG70" s="16"/>
      <c r="BH70" s="9" t="s">
        <v>58</v>
      </c>
      <c r="BI70" s="9" t="s">
        <v>3</v>
      </c>
      <c r="BJ70" s="169">
        <f ca="1">SUM(OFFSET(Data!$A$1,MATCH(($BH70&amp;$BI70),Data!$B:$B,0)-1,MATCH(Weekly!BJ$9,Data!$2:$2,0)-1,1,COUNTIF(Data!$2:$2,Weekly!BJ$9)))/SUM(OFFSET(Data!$A$1,MATCH(($BH67&amp;$BI67),Data!$B:$B,0)-1,MATCH(Weekly!BJ$9,Data!$2:$2,0)-1,1,COUNTIF(Data!$2:$2,Weekly!BJ$9)))</f>
      </c>
      <c r="BK70" s="169">
        <f ca="1">SUM(OFFSET(Data!$A$1,MATCH(($BH70&amp;$BI70),Data!$B:$B,0)-1,MATCH(Weekly!BK$9,Data!$2:$2,0)-1,1,COUNTIF(Data!$2:$2,Weekly!BK$9)))/SUM(OFFSET(Data!$A$1,MATCH(($BH67&amp;$BI67),Data!$B:$B,0)-1,MATCH(Weekly!BK$9,Data!$2:$2,0)-1,1,COUNTIF(Data!$2:$2,Weekly!BK$9)))</f>
      </c>
      <c r="BL70" s="169">
        <f ca="1">SUM(OFFSET(Data!$A$1,MATCH(($BH70&amp;$BI70),Data!$B:$B,0)-1,MATCH(Weekly!BL$9,Data!$2:$2,0)-1,1,COUNTIF(Data!$2:$2,Weekly!BL$9)))/SUM(OFFSET(Data!$A$1,MATCH(($BH67&amp;$BI67),Data!$B:$B,0)-1,MATCH(Weekly!BL$9,Data!$2:$2,0)-1,1,COUNTIF(Data!$2:$2,Weekly!BL$9)))</f>
      </c>
      <c r="BM70" s="169">
        <f ca="1">SUM(OFFSET(Data!$A$1,MATCH(($BH70&amp;$BI70),Data!$B:$B,0)-1,MATCH(Weekly!BM$9,Data!$2:$2,0)-1,1,COUNTIF(Data!$2:$2,Weekly!BM$9)))/SUM(OFFSET(Data!$A$1,MATCH(($BH67&amp;$BI67),Data!$B:$B,0)-1,MATCH(Weekly!BM$9,Data!$2:$2,0)-1,1,COUNTIF(Data!$2:$2,Weekly!BM$9)))</f>
      </c>
      <c r="BN70" s="169">
        <f ca="1">SUM(OFFSET(Data!$A$1,MATCH(($BH70&amp;$BI70),Data!$B:$B,0)-1,MATCH(Weekly!BN$9,Data!$2:$2,0)-1,1,COUNTIF(Data!$2:$2,Weekly!BN$9)))/SUM(OFFSET(Data!$A$1,MATCH(($BH67&amp;$BI67),Data!$B:$B,0)-1,MATCH(Weekly!BN$9,Data!$2:$2,0)-1,1,COUNTIF(Data!$2:$2,Weekly!BN$9)))</f>
      </c>
      <c r="BO70" s="169">
        <f ca="1">SUM(OFFSET(Data!$A$1,MATCH(($BH70&amp;$BI70),Data!$B:$B,0)-1,MATCH(Weekly!BO$9,Data!$2:$2,0)-1,1,COUNTIF(Data!$2:$2,Weekly!BO$9)))/SUM(OFFSET(Data!$A$1,MATCH(($BH67&amp;$BI67),Data!$B:$B,0)-1,MATCH(Weekly!BO$9,Data!$2:$2,0)-1,1,COUNTIF(Data!$2:$2,Weekly!BO$9)))</f>
      </c>
      <c r="BP70" s="169">
        <f ca="1">SUM(OFFSET(Data!$A$1,MATCH(($BH70&amp;$BI70),Data!$B:$B,0)-1,MATCH(Weekly!BP$9,Data!$2:$2,0)-1,1,COUNTIF(Data!$2:$2,Weekly!BP$9)))/SUM(OFFSET(Data!$A$1,MATCH(($BH67&amp;$BI67),Data!$B:$B,0)-1,MATCH(Weekly!BP$9,Data!$2:$2,0)-1,1,COUNTIF(Data!$2:$2,Weekly!BP$9)))</f>
      </c>
      <c r="BQ70" s="169">
        <f ca="1">SUM(OFFSET(Data!$A$1,MATCH(($BH70&amp;$BI70),Data!$B:$B,0)-1,MATCH(Weekly!BQ$9,Data!$2:$2,0)-1,1,COUNTIF(Data!$2:$2,Weekly!BQ$9)))/SUM(OFFSET(Data!$A$1,MATCH(($BH67&amp;$BI67),Data!$B:$B,0)-1,MATCH(Weekly!BQ$9,Data!$2:$2,0)-1,1,COUNTIF(Data!$2:$2,Weekly!BQ$9)))</f>
      </c>
      <c r="BR70" s="169">
        <f ca="1">SUM(OFFSET(Data!$A$1,MATCH(($BH70&amp;$BI70),Data!$B:$B,0)-1,MATCH(Weekly!BR$9,Data!$2:$2,0)-1,1,COUNTIF(Data!$2:$2,Weekly!BR$9)))/SUM(OFFSET(Data!$A$1,MATCH(($BH67&amp;$BI67),Data!$B:$B,0)-1,MATCH(Weekly!BR$9,Data!$2:$2,0)-1,1,COUNTIF(Data!$2:$2,Weekly!BR$9)))</f>
      </c>
      <c r="BS70" s="169">
        <f ca="1">SUM(OFFSET(Data!$A$1,MATCH(($BH70&amp;$BI70),Data!$B:$B,0)-1,MATCH(Weekly!BS$9,Data!$2:$2,0)-1,1,COUNTIF(Data!$2:$2,Weekly!BS$9)))/SUM(OFFSET(Data!$A$1,MATCH(($BH67&amp;$BI67),Data!$B:$B,0)-1,MATCH(Weekly!BS$9,Data!$2:$2,0)-1,1,COUNTIF(Data!$2:$2,Weekly!BS$9)))</f>
      </c>
      <c r="BT70" s="169">
        <f ca="1">SUM(OFFSET(Data!$A$1,MATCH(($BH70&amp;$BI70),Data!$B:$B,0)-1,MATCH(Weekly!BT$9,Data!$2:$2,0)-1,1,COUNTIF(Data!$2:$2,Weekly!BT$9)))/SUM(OFFSET(Data!$A$1,MATCH(($BH67&amp;$BI67),Data!$B:$B,0)-1,MATCH(Weekly!BT$9,Data!$2:$2,0)-1,1,COUNTIF(Data!$2:$2,Weekly!BT$9)))</f>
      </c>
      <c r="BU70" s="169">
        <f ca="1">SUM(OFFSET(Data!$A$1,MATCH(($BH70&amp;$BI70),Data!$B:$B,0)-1,MATCH(Weekly!BU$9,Data!$2:$2,0)-1,1,COUNTIF(Data!$2:$2,Weekly!BU$9)))/SUM(OFFSET(Data!$A$1,MATCH(($BH67&amp;$BI67),Data!$B:$B,0)-1,MATCH(Weekly!BU$9,Data!$2:$2,0)-1,1,COUNTIF(Data!$2:$2,Weekly!BU$9)))</f>
      </c>
      <c r="BV70" s="17"/>
      <c r="BW70" s="14">
        <f t="shared" ca="1" si="439"/>
      </c>
      <c r="BX70" s="14">
        <f t="shared" ca="1" si="440"/>
      </c>
      <c r="BY70" s="14">
        <f t="shared" ca="1" si="458"/>
      </c>
      <c r="BZ70" s="14">
        <f t="shared" ca="1" si="459"/>
      </c>
      <c r="CA70" s="14">
        <f t="shared" ca="1" si="460"/>
      </c>
      <c r="CB70" s="55"/>
      <c r="CC70" s="14">
        <f t="shared" ca="1" si="442"/>
      </c>
      <c r="CD70" s="14">
        <f ca="1">SUMPRODUCT(BP70:BS70,BP$67:BS$67)/SUM(BP$67:BS$67)</f>
      </c>
      <c r="CE70" s="122"/>
      <c r="CF70" s="122"/>
      <c r="CG70" s="16"/>
      <c r="CH70" s="9" t="s">
        <v>58</v>
      </c>
      <c r="CI70" s="9" t="s">
        <v>4</v>
      </c>
      <c r="CJ70" s="169">
        <f ca="1">(SUM(OFFSET(Data!$A$1,MATCH(($CH70&amp;$CI70),Data!$B:$B,0)-1,MATCH(Weekly!CJ$9,Data!$2:$2,0)-1,1,COUNTIF(Data!$2:$2,Weekly!CJ$9))))/(SUM(OFFSET(Data!$A$1,MATCH(($CH67&amp;$CI67),Data!$B:$B,0)-1,MATCH(Weekly!CJ$9,Data!$2:$2,0)-1,1,COUNTIF(Data!$2:$2,Weekly!CJ$9))))</f>
      </c>
      <c r="CK70" s="169">
        <f ca="1">(SUM(OFFSET(Data!$A$1,MATCH(($CH70&amp;$CI70),Data!$B:$B,0)-1,MATCH(Weekly!CK$9,Data!$2:$2,0)-1,1,COUNTIF(Data!$2:$2,Weekly!CK$9))))/(SUM(OFFSET(Data!$A$1,MATCH(($CH67&amp;$CI67),Data!$B:$B,0)-1,MATCH(Weekly!CK$9,Data!$2:$2,0)-1,1,COUNTIF(Data!$2:$2,Weekly!CK$9))))</f>
      </c>
      <c r="CL70" s="169">
        <f ca="1">(SUM(OFFSET(Data!$A$1,MATCH(($CH70&amp;$CI70),Data!$B:$B,0)-1,MATCH(Weekly!CL$9,Data!$2:$2,0)-1,1,COUNTIF(Data!$2:$2,Weekly!CL$9))))/(SUM(OFFSET(Data!$A$1,MATCH(($CH67&amp;$CI67),Data!$B:$B,0)-1,MATCH(Weekly!CL$9,Data!$2:$2,0)-1,1,COUNTIF(Data!$2:$2,Weekly!CL$9))))</f>
      </c>
      <c r="CM70" s="169">
        <f ca="1">(SUM(OFFSET(Data!$A$1,MATCH(($CH70&amp;$CI70),Data!$B:$B,0)-1,MATCH(Weekly!CM$9,Data!$2:$2,0)-1,1,COUNTIF(Data!$2:$2,Weekly!CM$9))))/(SUM(OFFSET(Data!$A$1,MATCH(($CH67&amp;$CI67),Data!$B:$B,0)-1,MATCH(Weekly!CM$9,Data!$2:$2,0)-1,1,COUNTIF(Data!$2:$2,Weekly!CM$9))))</f>
      </c>
      <c r="CN70" s="169">
        <f ca="1">(SUM(OFFSET(Data!$A$1,MATCH(($CH70&amp;$CI70),Data!$B:$B,0)-1,MATCH(Weekly!CN$9,Data!$2:$2,0)-1,1,COUNTIF(Data!$2:$2,Weekly!CN$9))))/(SUM(OFFSET(Data!$A$1,MATCH(($CH67&amp;$CI67),Data!$B:$B,0)-1,MATCH(Weekly!CN$9,Data!$2:$2,0)-1,1,COUNTIF(Data!$2:$2,Weekly!CN$9))))</f>
      </c>
      <c r="CO70" s="169">
        <f ca="1">(SUM(OFFSET(Data!$A$1,MATCH(($CH70&amp;$CI70),Data!$B:$B,0)-1,MATCH(Weekly!CO$9,Data!$2:$2,0)-1,1,COUNTIF(Data!$2:$2,Weekly!CO$9))))/(SUM(OFFSET(Data!$A$1,MATCH(($CH67&amp;$CI67),Data!$B:$B,0)-1,MATCH(Weekly!CO$9,Data!$2:$2,0)-1,1,COUNTIF(Data!$2:$2,Weekly!CO$9))))</f>
      </c>
      <c r="CP70" s="169">
        <f ca="1">(SUM(OFFSET(Data!$A$1,MATCH(($CH70&amp;$CI70),Data!$B:$B,0)-1,MATCH(Weekly!CP$9,Data!$2:$2,0)-1,1,COUNTIF(Data!$2:$2,Weekly!CP$9))))/(SUM(OFFSET(Data!$A$1,MATCH(($CH67&amp;$CI67),Data!$B:$B,0)-1,MATCH(Weekly!CP$9,Data!$2:$2,0)-1,1,COUNTIF(Data!$2:$2,Weekly!CP$9))))</f>
      </c>
      <c r="CQ70" s="169">
        <f ca="1">(SUM(OFFSET(Data!$A$1,MATCH(($CH70&amp;$CI70),Data!$B:$B,0)-1,MATCH(Weekly!CQ$9,Data!$2:$2,0)-1,1,COUNTIF(Data!$2:$2,Weekly!CQ$9))))/(SUM(OFFSET(Data!$A$1,MATCH(($CH67&amp;$CI67),Data!$B:$B,0)-1,MATCH(Weekly!CQ$9,Data!$2:$2,0)-1,1,COUNTIF(Data!$2:$2,Weekly!CQ$9))))</f>
      </c>
      <c r="CR70" s="169">
        <f ca="1">(SUM(OFFSET(Data!$A$1,MATCH(($CH70&amp;$CI70),Data!$B:$B,0)-1,MATCH(Weekly!CR$9,Data!$2:$2,0)-1,1,COUNTIF(Data!$2:$2,Weekly!CR$9))))/(SUM(OFFSET(Data!$A$1,MATCH(($CH67&amp;$CI67),Data!$B:$B,0)-1,MATCH(Weekly!CR$9,Data!$2:$2,0)-1,1,COUNTIF(Data!$2:$2,Weekly!CR$9))))</f>
      </c>
      <c r="CS70" s="169">
        <f ca="1">(SUM(OFFSET(Data!$A$1,MATCH(($CH70&amp;$CI70),Data!$B:$B,0)-1,MATCH(Weekly!CS$9,Data!$2:$2,0)-1,1,COUNTIF(Data!$2:$2,Weekly!CS$9))))/(SUM(OFFSET(Data!$A$1,MATCH(($CH67&amp;$CI67),Data!$B:$B,0)-1,MATCH(Weekly!CS$9,Data!$2:$2,0)-1,1,COUNTIF(Data!$2:$2,Weekly!CS$9))))</f>
      </c>
      <c r="CT70" s="169">
        <f ca="1">(SUM(OFFSET(Data!$A$1,MATCH(($CH70&amp;$CI70),Data!$B:$B,0)-1,MATCH(Weekly!CT$9,Data!$2:$2,0)-1,1,COUNTIF(Data!$2:$2,Weekly!CT$9))))/(SUM(OFFSET(Data!$A$1,MATCH(($CH67&amp;$CI67),Data!$B:$B,0)-1,MATCH(Weekly!CT$9,Data!$2:$2,0)-1,1,COUNTIF(Data!$2:$2,Weekly!CT$9))))</f>
      </c>
      <c r="CU70" s="169">
        <f ca="1">(SUM(OFFSET(Data!$A$1,MATCH(($CH70&amp;$CI70),Data!$B:$B,0)-1,MATCH(Weekly!CU$9,Data!$2:$2,0)-1,1,COUNTIF(Data!$2:$2,Weekly!CU$9))))/(SUM(OFFSET(Data!$A$1,MATCH(($CH67&amp;$CI67),Data!$B:$B,0)-1,MATCH(Weekly!CU$9,Data!$2:$2,0)-1,1,COUNTIF(Data!$2:$2,Weekly!CU$9))))</f>
      </c>
      <c r="CW70" s="14">
        <f t="shared" ca="1" si="443"/>
      </c>
      <c r="CX70" s="14">
        <f t="shared" ca="1" si="444"/>
      </c>
      <c r="CY70" s="14">
        <f t="shared" ca="1" si="461"/>
      </c>
      <c r="CZ70" s="14">
        <f t="shared" ca="1" si="462"/>
      </c>
      <c r="DA70" s="14">
        <f t="shared" ca="1" si="463"/>
      </c>
      <c r="DB70" s="55"/>
      <c r="DC70" s="14">
        <f t="shared" ca="1" si="445"/>
      </c>
      <c r="DD70" s="14">
        <f ca="1">SUMPRODUCT(CP70:CS70,CP$67:CS$67)/SUM(CP$67:CS$67)</f>
      </c>
      <c r="DE70" s="15"/>
    </row>
    <row r="71" spans="1:111" x14ac:dyDescent="0.25">
      <c r="D71" s="83" t="s">
        <v>496</v>
      </c>
      <c r="E71" s="81"/>
      <c r="F71" s="79"/>
      <c r="G71" s="79"/>
      <c r="H71" s="80"/>
      <c r="I71" s="79"/>
      <c r="J71" s="80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7"/>
      <c r="AC71" s="60"/>
      <c r="AI71" s="57"/>
      <c r="AJ71" s="174"/>
      <c r="AK71" s="57"/>
      <c r="AL71" s="57"/>
      <c r="AM71" s="57"/>
      <c r="AN71" s="57"/>
      <c r="AO71" s="174"/>
      <c r="AP71" s="57"/>
      <c r="AQ71" s="57"/>
      <c r="AR71" s="57"/>
      <c r="AS71" s="57"/>
      <c r="AT71" s="174"/>
      <c r="AU71" s="175"/>
      <c r="AV71" s="57"/>
      <c r="AW71" s="57"/>
      <c r="AX71" s="187"/>
      <c r="AY71" s="47"/>
      <c r="BA71" s="57"/>
      <c r="BC71" s="57"/>
      <c r="BD71" s="35"/>
      <c r="BE71" s="35"/>
      <c r="BF71" s="35"/>
      <c r="BH71" s="57"/>
      <c r="BI71" s="57"/>
      <c r="BJ71" s="174"/>
      <c r="BK71" s="57"/>
      <c r="BL71" s="57"/>
      <c r="BM71" s="57"/>
      <c r="BN71" s="57"/>
      <c r="BO71" s="174"/>
      <c r="BP71" s="57"/>
      <c r="BQ71" s="57"/>
      <c r="BR71" s="57"/>
      <c r="BS71" s="57"/>
      <c r="BT71" s="174"/>
      <c r="BU71" s="175"/>
      <c r="BW71" s="57"/>
      <c r="BX71" s="187"/>
      <c r="BY71" s="47"/>
      <c r="CA71" s="57"/>
      <c r="CB71" s="57"/>
      <c r="CC71" s="57"/>
      <c r="CD71" s="35"/>
      <c r="CE71" s="35"/>
      <c r="CF71" s="35"/>
      <c r="CH71" s="25"/>
      <c r="CI71" s="25"/>
      <c r="CJ71" s="174"/>
      <c r="CK71" s="57"/>
      <c r="CL71" s="57"/>
      <c r="CM71" s="57"/>
      <c r="CN71" s="57"/>
      <c r="CO71" s="174"/>
      <c r="CP71" s="57"/>
      <c r="CQ71" s="57"/>
      <c r="CR71" s="57"/>
      <c r="CS71" s="57"/>
      <c r="CT71" s="174"/>
      <c r="CU71" s="175"/>
      <c r="CW71" s="57"/>
      <c r="CX71" s="187"/>
      <c r="CY71" s="47"/>
      <c r="DA71" s="57"/>
      <c r="DB71" s="57"/>
      <c r="DC71" s="35"/>
      <c r="DD71" s="35"/>
      <c r="DE71" s="57"/>
      <c r="DF71" s="57"/>
      <c r="DG71" s="57"/>
    </row>
    <row r="72" spans="1:111" x14ac:dyDescent="0.25">
      <c r="A72" s="5"/>
      <c r="C72" s="5"/>
      <c r="D72" s="74" t="s">
        <v>497</v>
      </c>
      <c r="E72" s="67" t="str">
        <f ca="1">VLOOKUP($D72,'Metric Nature'!$C:$D,2,0)&amp;IF(($F72&lt;(BA72)),"Below",IF(($F72&gt;(AZ72)),"Above","Within"))</f>
      </c>
      <c r="F72" s="68">
        <f t="shared" ref="F72:F89" ca="1" si="464">AT72</f>
      </c>
      <c r="G72" s="68">
        <f t="shared" ref="G72:G89" ca="1" si="465">AS72</f>
      </c>
      <c r="H72" s="98">
        <f ca="1">IFERROR(((F72-G72)/G72),0)</f>
      </c>
      <c r="I72" s="68">
        <f ca="1">BD72</f>
      </c>
      <c r="J72" s="69">
        <f ca="1">IFERROR(((F72-I72)/I72),0)</f>
      </c>
      <c r="K72" s="68">
        <f t="shared" ref="K72:K77" ca="1" si="466">BC72</f>
      </c>
      <c r="L72" s="70"/>
      <c r="M72" s="67" t="str">
        <f ca="1">VLOOKUP($D72,'Metric Nature'!$C:$D,2,0)&amp;IF(($N72&lt;(CA72)),"Below",IF(($N72&gt;(BZ72)),"Above","Within"))</f>
      </c>
      <c r="N72" s="68">
        <f t="shared" ref="N72:N89" ca="1" si="467">BT72</f>
      </c>
      <c r="O72" s="68">
        <f t="shared" ref="O72:O89" ca="1" si="468">BS72</f>
      </c>
      <c r="P72" s="69">
        <f ca="1">IFERROR(((N72-O72)/O72),0)</f>
      </c>
      <c r="Q72" s="68">
        <f ca="1">CD72</f>
      </c>
      <c r="R72" s="69">
        <f ca="1">IFERROR(((N72-Q72)/Q72),0)</f>
      </c>
      <c r="S72" s="68">
        <f t="shared" ref="S72:S77" ca="1" si="469">CC72</f>
      </c>
      <c r="T72" s="70"/>
      <c r="U72" s="67" t="str">
        <f ca="1">VLOOKUP($D72,'Metric Nature'!$C:$D,2,0)&amp;IF(($V72&lt;(DA72)),"Below",IF(($V72&gt;(CZ72)),"Above","Within"))</f>
      </c>
      <c r="V72" s="68">
        <f t="shared" ref="V72:V89" ca="1" si="470">CT72</f>
      </c>
      <c r="W72" s="68">
        <f t="shared" ref="W72:W89" ca="1" si="471">CS72</f>
      </c>
      <c r="X72" s="69">
        <f ca="1">IFERROR(((V72-W72)/W72),0)</f>
      </c>
      <c r="Y72" s="68">
        <f ca="1">DD72</f>
      </c>
      <c r="Z72" s="69">
        <f ca="1">IFERROR(((V72-Y72)/Y72),0)</f>
      </c>
      <c r="AA72" s="68">
        <f t="shared" ref="AA72:AA77" ca="1" si="472">DC72</f>
      </c>
      <c r="AB72" s="70"/>
      <c r="AC72" s="60" t="s">
        <v>498</v>
      </c>
      <c r="AD72" s="5"/>
      <c r="AE72" s="5"/>
      <c r="AF72" s="5"/>
      <c r="AG72" s="5"/>
      <c r="AH72" s="5"/>
      <c r="AI72" s="9" t="s">
        <v>59</v>
      </c>
      <c r="AJ72" s="164">
        <f ca="1">SUM(OFFSET(Data!$A$1,MATCH(($AI72),Data!$C:$C,0)-1,MATCH(Weekly!AJ$9,Data!$2:$2,0)-1,2,COUNTIF(Data!$2:$2,Weekly!AJ$9)))</f>
      </c>
      <c r="AK72" s="164">
        <f ca="1">SUM(OFFSET(Data!$A$1,MATCH(($AI72),Data!$C:$C,0)-1,MATCH(Weekly!AK$9,Data!$2:$2,0)-1,2,COUNTIF(Data!$2:$2,Weekly!AK$9)))</f>
      </c>
      <c r="AL72" s="164">
        <f ca="1">SUM(OFFSET(Data!$A$1,MATCH(($AI72),Data!$C:$C,0)-1,MATCH(Weekly!AL$9,Data!$2:$2,0)-1,2,COUNTIF(Data!$2:$2,Weekly!AL$9)))</f>
      </c>
      <c r="AM72" s="164">
        <f ca="1">SUM(OFFSET(Data!$A$1,MATCH(($AI72),Data!$C:$C,0)-1,MATCH(Weekly!AM$9,Data!$2:$2,0)-1,2,COUNTIF(Data!$2:$2,Weekly!AM$9)))</f>
      </c>
      <c r="AN72" s="164">
        <f ca="1">SUM(OFFSET(Data!$A$1,MATCH(($AI72),Data!$C:$C,0)-1,MATCH(Weekly!AN$9,Data!$2:$2,0)-1,2,COUNTIF(Data!$2:$2,Weekly!AN$9)))</f>
      </c>
      <c r="AO72" s="164">
        <f ca="1">SUM(OFFSET(Data!$A$1,MATCH(($AI72),Data!$C:$C,0)-1,MATCH(Weekly!AO$9,Data!$2:$2,0)-1,2,COUNTIF(Data!$2:$2,Weekly!AO$9)))</f>
      </c>
      <c r="AP72" s="164">
        <f ca="1">SUM(OFFSET(Data!$A$1,MATCH(($AI72),Data!$C:$C,0)-1,MATCH(Weekly!AP$9,Data!$2:$2,0)-1,2,COUNTIF(Data!$2:$2,Weekly!AP$9)))</f>
      </c>
      <c r="AQ72" s="164">
        <f ca="1">SUM(OFFSET(Data!$A$1,MATCH(($AI72),Data!$C:$C,0)-1,MATCH(Weekly!AQ$9,Data!$2:$2,0)-1,2,COUNTIF(Data!$2:$2,Weekly!AQ$9)))</f>
      </c>
      <c r="AR72" s="164">
        <f ca="1">SUM(OFFSET(Data!$A$1,MATCH(($AI72),Data!$C:$C,0)-1,MATCH(Weekly!AR$9,Data!$2:$2,0)-1,2,COUNTIF(Data!$2:$2,Weekly!AR$9)))</f>
      </c>
      <c r="AS72" s="164">
        <f ca="1">SUM(OFFSET(Data!$A$1,MATCH(($AI72),Data!$C:$C,0)-1,MATCH(Weekly!AS$9,Data!$2:$2,0)-1,2,COUNTIF(Data!$2:$2,Weekly!AS$9)))</f>
      </c>
      <c r="AT72" s="164">
        <f ca="1">SUM(OFFSET(Data!$A$1,MATCH(($AI72),Data!$C:$C,0)-1,MATCH(Weekly!AT$9,Data!$2:$2,0)-1,2,COUNTIF(Data!$2:$2,Weekly!AT$9)))</f>
      </c>
      <c r="AU72" s="164">
        <f ca="1">SUM(OFFSET(Data!$A$1,MATCH(($AI72),Data!$C:$C,0)-1,MATCH(Weekly!AU$9,Data!$2:$2,0)-1,2,COUNTIF(Data!$2:$2,Weekly!AU$9)))</f>
      </c>
      <c r="AV72" s="18"/>
      <c r="AW72" s="10">
        <f ca="1">_xlfn.QUARTILE.INC($AJ72:$AT72,1)</f>
      </c>
      <c r="AX72" s="10">
        <f ca="1">_xlfn.QUARTILE.INC($AJ72:$AT72,3)</f>
      </c>
      <c r="AY72" s="10">
        <f t="shared" ref="AY72:AY73" ca="1" si="473">AX72-AW72</f>
      </c>
      <c r="AZ72" s="10">
        <f t="shared" ref="AZ72" ca="1" si="474">AX72+(0.75*AY72)</f>
      </c>
      <c r="BA72" s="10">
        <f t="shared" ref="BA72" ca="1" si="475">AW72-(0.75*AY72)</f>
      </c>
      <c r="BB72" s="18"/>
      <c r="BC72" s="11">
        <f ca="1">_xlfn.STDEV.P(AJ72:AU72)</f>
      </c>
      <c r="BD72" s="11">
        <f ca="1">AVERAGE(AP72:AS72)</f>
      </c>
      <c r="BE72" s="171"/>
      <c r="BF72" s="171"/>
      <c r="BG72" s="16"/>
      <c r="BH72" s="9" t="s">
        <v>59</v>
      </c>
      <c r="BI72" s="9" t="s">
        <v>3</v>
      </c>
      <c r="BJ72" s="164">
        <f ca="1">SUM(OFFSET(Data!$A$1,MATCH(($BH72&amp;$BI72),Data!$B:$B,0)-1,MATCH(Weekly!BJ$9,Data!$2:$2,0)-1,1,COUNTIF(Data!$2:$2,Weekly!BJ$9)))</f>
      </c>
      <c r="BK72" s="164">
        <f ca="1">SUM(OFFSET(Data!$A$1,MATCH(($BH72&amp;$BI72),Data!$B:$B,0)-1,MATCH(Weekly!BK$9,Data!$2:$2,0)-1,1,COUNTIF(Data!$2:$2,Weekly!BK$9)))</f>
      </c>
      <c r="BL72" s="164">
        <f ca="1">SUM(OFFSET(Data!$A$1,MATCH(($BH72&amp;$BI72),Data!$B:$B,0)-1,MATCH(Weekly!BL$9,Data!$2:$2,0)-1,1,COUNTIF(Data!$2:$2,Weekly!BL$9)))</f>
      </c>
      <c r="BM72" s="164">
        <f ca="1">SUM(OFFSET(Data!$A$1,MATCH(($BH72&amp;$BI72),Data!$B:$B,0)-1,MATCH(Weekly!BM$9,Data!$2:$2,0)-1,1,COUNTIF(Data!$2:$2,Weekly!BM$9)))</f>
      </c>
      <c r="BN72" s="164">
        <f ca="1">SUM(OFFSET(Data!$A$1,MATCH(($BH72&amp;$BI72),Data!$B:$B,0)-1,MATCH(Weekly!BN$9,Data!$2:$2,0)-1,1,COUNTIF(Data!$2:$2,Weekly!BN$9)))</f>
      </c>
      <c r="BO72" s="164">
        <f ca="1">SUM(OFFSET(Data!$A$1,MATCH(($BH72&amp;$BI72),Data!$B:$B,0)-1,MATCH(Weekly!BO$9,Data!$2:$2,0)-1,1,COUNTIF(Data!$2:$2,Weekly!BO$9)))</f>
      </c>
      <c r="BP72" s="164">
        <f ca="1">SUM(OFFSET(Data!$A$1,MATCH(($BH72&amp;$BI72),Data!$B:$B,0)-1,MATCH(Weekly!BP$9,Data!$2:$2,0)-1,1,COUNTIF(Data!$2:$2,Weekly!BP$9)))</f>
      </c>
      <c r="BQ72" s="164">
        <f ca="1">SUM(OFFSET(Data!$A$1,MATCH(($BH72&amp;$BI72),Data!$B:$B,0)-1,MATCH(Weekly!BQ$9,Data!$2:$2,0)-1,1,COUNTIF(Data!$2:$2,Weekly!BQ$9)))</f>
      </c>
      <c r="BR72" s="164">
        <f ca="1">SUM(OFFSET(Data!$A$1,MATCH(($BH72&amp;$BI72),Data!$B:$B,0)-1,MATCH(Weekly!BR$9,Data!$2:$2,0)-1,1,COUNTIF(Data!$2:$2,Weekly!BR$9)))</f>
      </c>
      <c r="BS72" s="164">
        <f ca="1">SUM(OFFSET(Data!$A$1,MATCH(($BH72&amp;$BI72),Data!$B:$B,0)-1,MATCH(Weekly!BS$9,Data!$2:$2,0)-1,1,COUNTIF(Data!$2:$2,Weekly!BS$9)))</f>
      </c>
      <c r="BT72" s="164">
        <f ca="1">SUM(OFFSET(Data!$A$1,MATCH(($BH72&amp;$BI72),Data!$B:$B,0)-1,MATCH(Weekly!BT$9,Data!$2:$2,0)-1,1,COUNTIF(Data!$2:$2,Weekly!BT$9)))</f>
      </c>
      <c r="BU72" s="164">
        <f ca="1">SUM(OFFSET(Data!$A$1,MATCH(($BH72&amp;$BI72),Data!$B:$B,0)-1,MATCH(Weekly!BU$9,Data!$2:$2,0)-1,1,COUNTIF(Data!$2:$2,Weekly!BU$9)))</f>
      </c>
      <c r="BV72" s="17"/>
      <c r="BW72" s="10">
        <f ca="1">_xlfn.QUARTILE.INC($BJ72:$BT72,1)</f>
      </c>
      <c r="BX72" s="10">
        <f ca="1">_xlfn.QUARTILE.INC($BJ72:$BT72,3)</f>
      </c>
      <c r="BY72" s="10">
        <f t="shared" ref="BY72:BY73" ca="1" si="476">BX72-BW72</f>
      </c>
      <c r="BZ72" s="10">
        <f t="shared" ref="BZ72:BZ73" ca="1" si="477">BX72+(0.75*BY72)</f>
      </c>
      <c r="CA72" s="10">
        <f ca="1">BW72-(0.75*BY72)</f>
      </c>
      <c r="CB72" s="53"/>
      <c r="CC72" s="11">
        <f ca="1">_xlfn.STDEV.P(BJ72:BU72)</f>
      </c>
      <c r="CD72" s="11">
        <f ca="1">AVERAGE(BP72:BS72)</f>
      </c>
      <c r="CE72" s="171"/>
      <c r="CF72" s="171"/>
      <c r="CG72" s="16"/>
      <c r="CH72" s="9" t="s">
        <v>59</v>
      </c>
      <c r="CI72" s="9" t="s">
        <v>4</v>
      </c>
      <c r="CJ72" s="164">
        <f ca="1">SUM(OFFSET(Data!$A$1,MATCH(($CH72&amp;$CI72),Data!$B:$B,0)-1,MATCH(Weekly!CJ$9,Data!$2:$2,0)-1,1,COUNTIF(Data!$2:$2,Weekly!CJ$9)))</f>
      </c>
      <c r="CK72" s="164">
        <f ca="1">SUM(OFFSET(Data!$A$1,MATCH(($CH72&amp;$CI72),Data!$B:$B,0)-1,MATCH(Weekly!CK$9,Data!$2:$2,0)-1,1,COUNTIF(Data!$2:$2,Weekly!CK$9)))</f>
      </c>
      <c r="CL72" s="164">
        <f ca="1">SUM(OFFSET(Data!$A$1,MATCH(($CH72&amp;$CI72),Data!$B:$B,0)-1,MATCH(Weekly!CL$9,Data!$2:$2,0)-1,1,COUNTIF(Data!$2:$2,Weekly!CL$9)))</f>
      </c>
      <c r="CM72" s="164">
        <f ca="1">SUM(OFFSET(Data!$A$1,MATCH(($CH72&amp;$CI72),Data!$B:$B,0)-1,MATCH(Weekly!CM$9,Data!$2:$2,0)-1,1,COUNTIF(Data!$2:$2,Weekly!CM$9)))</f>
      </c>
      <c r="CN72" s="164">
        <f ca="1">SUM(OFFSET(Data!$A$1,MATCH(($CH72&amp;$CI72),Data!$B:$B,0)-1,MATCH(Weekly!CN$9,Data!$2:$2,0)-1,1,COUNTIF(Data!$2:$2,Weekly!CN$9)))</f>
      </c>
      <c r="CO72" s="164">
        <f ca="1">SUM(OFFSET(Data!$A$1,MATCH(($CH72&amp;$CI72),Data!$B:$B,0)-1,MATCH(Weekly!CO$9,Data!$2:$2,0)-1,1,COUNTIF(Data!$2:$2,Weekly!CO$9)))</f>
      </c>
      <c r="CP72" s="164">
        <f ca="1">SUM(OFFSET(Data!$A$1,MATCH(($CH72&amp;$CI72),Data!$B:$B,0)-1,MATCH(Weekly!CP$9,Data!$2:$2,0)-1,1,COUNTIF(Data!$2:$2,Weekly!CP$9)))</f>
      </c>
      <c r="CQ72" s="164">
        <f ca="1">SUM(OFFSET(Data!$A$1,MATCH(($CH72&amp;$CI72),Data!$B:$B,0)-1,MATCH(Weekly!CQ$9,Data!$2:$2,0)-1,1,COUNTIF(Data!$2:$2,Weekly!CQ$9)))</f>
      </c>
      <c r="CR72" s="164">
        <f ca="1">SUM(OFFSET(Data!$A$1,MATCH(($CH72&amp;$CI72),Data!$B:$B,0)-1,MATCH(Weekly!CR$9,Data!$2:$2,0)-1,1,COUNTIF(Data!$2:$2,Weekly!CR$9)))</f>
      </c>
      <c r="CS72" s="164">
        <f ca="1">SUM(OFFSET(Data!$A$1,MATCH(($CH72&amp;$CI72),Data!$B:$B,0)-1,MATCH(Weekly!CS$9,Data!$2:$2,0)-1,1,COUNTIF(Data!$2:$2,Weekly!CS$9)))</f>
      </c>
      <c r="CT72" s="164">
        <f ca="1">SUM(OFFSET(Data!$A$1,MATCH(($CH72&amp;$CI72),Data!$B:$B,0)-1,MATCH(Weekly!CT$9,Data!$2:$2,0)-1,1,COUNTIF(Data!$2:$2,Weekly!CT$9)))</f>
      </c>
      <c r="CU72" s="164">
        <f ca="1">SUM(OFFSET(Data!$A$1,MATCH(($CH72&amp;$CI72),Data!$B:$B,0)-1,MATCH(Weekly!CU$9,Data!$2:$2,0)-1,1,COUNTIF(Data!$2:$2,Weekly!CU$9)))</f>
      </c>
      <c r="CW72" s="10">
        <f ca="1">_xlfn.QUARTILE.INC($CJ72:$CT72,1)</f>
      </c>
      <c r="CX72" s="10">
        <f ca="1">_xlfn.QUARTILE.INC($CJ72:$CT72,3)</f>
      </c>
      <c r="CY72" s="10">
        <f t="shared" ref="CY72:CY73" ca="1" si="478">CX72-CW72</f>
      </c>
      <c r="CZ72" s="10">
        <f t="shared" ref="CZ72:CZ73" ca="1" si="479">CX72+(0.75*CY72)</f>
      </c>
      <c r="DA72" s="10">
        <f ca="1">CW72-(0.75*CY72)</f>
      </c>
      <c r="DB72" s="53"/>
      <c r="DC72" s="11">
        <f ca="1">_xlfn.STDEV.P(CJ72:CU72)</f>
      </c>
      <c r="DD72" s="11">
        <f ca="1">AVERAGE(CP72:CS72)</f>
      </c>
      <c r="DE72" s="15"/>
    </row>
    <row r="73" spans="1:111" x14ac:dyDescent="0.25">
      <c r="A73" s="5"/>
      <c r="C73" s="5"/>
      <c r="D73" s="74" t="s">
        <v>501</v>
      </c>
      <c r="E73" s="67" t="str">
        <f ca="1">VLOOKUP($D73,'Metric Nature'!$C:$D,2,0)&amp;IF(($F73&lt;(BA73)),"Below",IF(($F73&gt;(AZ73)),"Above","Within"))</f>
      </c>
      <c r="F73" s="69">
        <f t="shared" ca="1" si="464"/>
      </c>
      <c r="G73" s="69">
        <f t="shared" ca="1" si="465"/>
      </c>
      <c r="H73" s="98">
        <f t="shared" ref="H73" ca="1" si="480">IFERROR(((F73-G73)/G73),0)</f>
      </c>
      <c r="I73" s="69">
        <f t="shared" ref="I73" ca="1" si="481">BD73</f>
      </c>
      <c r="J73" s="69">
        <f t="shared" ref="J73" ca="1" si="482">IFERROR(((F73-I73)/I73),0)</f>
      </c>
      <c r="K73" s="62">
        <f t="shared" ca="1" si="466"/>
      </c>
      <c r="L73" s="70"/>
      <c r="M73" s="67" t="str">
        <f ca="1">VLOOKUP($D73,'Metric Nature'!$C:$D,2,0)&amp;IF(($N73&lt;(CA73)),"Below",IF(($N73&gt;(BZ73)),"Above","Within"))</f>
      </c>
      <c r="N73" s="69">
        <f t="shared" ca="1" si="467"/>
      </c>
      <c r="O73" s="69">
        <f t="shared" ca="1" si="468"/>
      </c>
      <c r="P73" s="98">
        <f t="shared" ref="P73" ca="1" si="483">IFERROR(((N73-O73)/O73),0)</f>
      </c>
      <c r="Q73" s="69">
        <f t="shared" ref="Q73" ca="1" si="484">CD73</f>
      </c>
      <c r="R73" s="71">
        <f t="shared" ref="R73" ca="1" si="485">IFERROR(((N73-Q73)/Q73),0)</f>
      </c>
      <c r="S73" s="62">
        <f t="shared" ca="1" si="469"/>
      </c>
      <c r="T73" s="70"/>
      <c r="U73" s="67" t="str">
        <f ca="1">VLOOKUP($D73,'Metric Nature'!$C:$D,2,0)&amp;IF(($V73&lt;(DA73)),"Below",IF(($V73&gt;(CZ73)),"Above","Within"))</f>
      </c>
      <c r="V73" s="69">
        <f t="shared" ca="1" si="470"/>
      </c>
      <c r="W73" s="69">
        <f t="shared" ca="1" si="471"/>
      </c>
      <c r="X73" s="93">
        <f t="shared" ref="X73" ca="1" si="486">IFERROR(((V73-W73)/W73),0)</f>
      </c>
      <c r="Y73" s="69">
        <f t="shared" ref="Y73" ca="1" si="487">DD73</f>
      </c>
      <c r="Z73" s="93">
        <f t="shared" ref="Z73" ca="1" si="488">IFERROR(((V73-Y73)/Y73),0)</f>
      </c>
      <c r="AA73" s="62">
        <f t="shared" ca="1" si="472"/>
      </c>
      <c r="AB73" s="70"/>
      <c r="AC73" s="60" t="s">
        <v>502</v>
      </c>
      <c r="AD73" s="5"/>
      <c r="AE73" s="5"/>
      <c r="AF73" s="5"/>
      <c r="AG73" s="5"/>
      <c r="AH73" s="5"/>
      <c r="AI73" s="9" t="s">
        <v>60</v>
      </c>
      <c r="AJ73" s="169">
        <f ca="1">(SUM(OFFSET(Data!$A$1,MATCH(($AI73),Data!$C:$C,0)-1,MATCH(Weekly!AJ$9,Data!$2:$2,0)-1,2,COUNTIF(Data!$2:$2,Weekly!AJ$9))))/AJ$72</f>
      </c>
      <c r="AK73" s="169">
        <f ca="1">(SUM(OFFSET(Data!$A$1,MATCH(($AI73),Data!$C:$C,0)-1,MATCH(Weekly!AK$9,Data!$2:$2,0)-1,2,COUNTIF(Data!$2:$2,Weekly!AK$9))))/AK$72</f>
      </c>
      <c r="AL73" s="169">
        <f ca="1">(SUM(OFFSET(Data!$A$1,MATCH(($AI73),Data!$C:$C,0)-1,MATCH(Weekly!AL$9,Data!$2:$2,0)-1,2,COUNTIF(Data!$2:$2,Weekly!AL$9))))/AL$72</f>
      </c>
      <c r="AM73" s="169">
        <f ca="1">(SUM(OFFSET(Data!$A$1,MATCH(($AI73),Data!$C:$C,0)-1,MATCH(Weekly!AM$9,Data!$2:$2,0)-1,2,COUNTIF(Data!$2:$2,Weekly!AM$9))))/AM$72</f>
      </c>
      <c r="AN73" s="169">
        <f ca="1">(SUM(OFFSET(Data!$A$1,MATCH(($AI73),Data!$C:$C,0)-1,MATCH(Weekly!AN$9,Data!$2:$2,0)-1,2,COUNTIF(Data!$2:$2,Weekly!AN$9))))/AN$72</f>
      </c>
      <c r="AO73" s="169">
        <f ca="1">(SUM(OFFSET(Data!$A$1,MATCH(($AI73),Data!$C:$C,0)-1,MATCH(Weekly!AO$9,Data!$2:$2,0)-1,2,COUNTIF(Data!$2:$2,Weekly!AO$9))))/AO$72</f>
      </c>
      <c r="AP73" s="169">
        <f ca="1">(SUM(OFFSET(Data!$A$1,MATCH(($AI73),Data!$C:$C,0)-1,MATCH(Weekly!AP$9,Data!$2:$2,0)-1,2,COUNTIF(Data!$2:$2,Weekly!AP$9))))/AP$72</f>
      </c>
      <c r="AQ73" s="169">
        <f ca="1">(SUM(OFFSET(Data!$A$1,MATCH(($AI73),Data!$C:$C,0)-1,MATCH(Weekly!AQ$9,Data!$2:$2,0)-1,2,COUNTIF(Data!$2:$2,Weekly!AQ$9))))/AQ$72</f>
      </c>
      <c r="AR73" s="169">
        <f ca="1">(SUM(OFFSET(Data!$A$1,MATCH(($AI73),Data!$C:$C,0)-1,MATCH(Weekly!AR$9,Data!$2:$2,0)-1,2,COUNTIF(Data!$2:$2,Weekly!AR$9))))/AR$72</f>
      </c>
      <c r="AS73" s="169">
        <f ca="1">(SUM(OFFSET(Data!$A$1,MATCH(($AI73),Data!$C:$C,0)-1,MATCH(Weekly!AS$9,Data!$2:$2,0)-1,2,COUNTIF(Data!$2:$2,Weekly!AS$9))))/AS$72</f>
      </c>
      <c r="AT73" s="169">
        <f ca="1">(SUM(OFFSET(Data!$A$1,MATCH(($AI73),Data!$C:$C,0)-1,MATCH(Weekly!AT$9,Data!$2:$2,0)-1,2,COUNTIF(Data!$2:$2,Weekly!AT$9))))/AT$72</f>
      </c>
      <c r="AU73" s="169">
        <f ca="1">(SUM(OFFSET(Data!$A$1,MATCH(($AI73),Data!$C:$C,0)-1,MATCH(Weekly!AU$9,Data!$2:$2,0)-1,2,COUNTIF(Data!$2:$2,Weekly!AU$9))))/AU$72</f>
      </c>
      <c r="AV73" s="18"/>
      <c r="AW73" s="14">
        <f t="shared" ref="AW73:AW89" ca="1" si="489">_xlfn.QUARTILE.INC($AJ73:$AT73,1)</f>
      </c>
      <c r="AX73" s="14">
        <f t="shared" ref="AX73:AX89" ca="1" si="490">_xlfn.QUARTILE.INC($AJ73:$AT73,3)</f>
      </c>
      <c r="AY73" s="14">
        <f t="shared" ca="1" si="473"/>
      </c>
      <c r="AZ73" s="14">
        <f ca="1">AX73+(0.75*AY73)</f>
      </c>
      <c r="BA73" s="14">
        <f ca="1">AW73-(0.75*AY73)</f>
      </c>
      <c r="BB73" s="18"/>
      <c r="BC73" s="14">
        <f t="shared" ref="BC73:BC89" ca="1" si="491">_xlfn.STDEV.P(AJ73:AU73)</f>
      </c>
      <c r="BD73" s="14">
        <f ca="1">SUMPRODUCT(AP73:AS73,AP$72:AS$72)/SUM(AP$72:AS$72)</f>
      </c>
      <c r="BE73" s="122"/>
      <c r="BF73" s="122"/>
      <c r="BG73" s="16"/>
      <c r="BH73" s="9" t="s">
        <v>60</v>
      </c>
      <c r="BI73" s="9" t="s">
        <v>3</v>
      </c>
      <c r="BJ73" s="169">
        <f ca="1">(SUM(OFFSET(Data!$A$1,MATCH(($BH73&amp;$BI73),Data!$B:$B,0)-1,MATCH(Weekly!BJ$9,Data!$2:$2,0)-1,1,COUNTIF(Data!$2:$2,Weekly!BJ$9))))/BJ$72</f>
      </c>
      <c r="BK73" s="169">
        <f ca="1">(SUM(OFFSET(Data!$A$1,MATCH(($BH73&amp;$BI73),Data!$B:$B,0)-1,MATCH(Weekly!BK$9,Data!$2:$2,0)-1,1,COUNTIF(Data!$2:$2,Weekly!BK$9))))/BK$72</f>
      </c>
      <c r="BL73" s="169">
        <f ca="1">(SUM(OFFSET(Data!$A$1,MATCH(($BH73&amp;$BI73),Data!$B:$B,0)-1,MATCH(Weekly!BL$9,Data!$2:$2,0)-1,1,COUNTIF(Data!$2:$2,Weekly!BL$9))))/BL$72</f>
      </c>
      <c r="BM73" s="169">
        <f ca="1">(SUM(OFFSET(Data!$A$1,MATCH(($BH73&amp;$BI73),Data!$B:$B,0)-1,MATCH(Weekly!BM$9,Data!$2:$2,0)-1,1,COUNTIF(Data!$2:$2,Weekly!BM$9))))/BM$72</f>
      </c>
      <c r="BN73" s="169">
        <f ca="1">(SUM(OFFSET(Data!$A$1,MATCH(($BH73&amp;$BI73),Data!$B:$B,0)-1,MATCH(Weekly!BN$9,Data!$2:$2,0)-1,1,COUNTIF(Data!$2:$2,Weekly!BN$9))))/BN$72</f>
      </c>
      <c r="BO73" s="169">
        <f ca="1">(SUM(OFFSET(Data!$A$1,MATCH(($BH73&amp;$BI73),Data!$B:$B,0)-1,MATCH(Weekly!BO$9,Data!$2:$2,0)-1,1,COUNTIF(Data!$2:$2,Weekly!BO$9))))/BO$72</f>
      </c>
      <c r="BP73" s="169">
        <f ca="1">(SUM(OFFSET(Data!$A$1,MATCH(($BH73&amp;$BI73),Data!$B:$B,0)-1,MATCH(Weekly!BP$9,Data!$2:$2,0)-1,1,COUNTIF(Data!$2:$2,Weekly!BP$9))))/BP$72</f>
      </c>
      <c r="BQ73" s="169">
        <f ca="1">(SUM(OFFSET(Data!$A$1,MATCH(($BH73&amp;$BI73),Data!$B:$B,0)-1,MATCH(Weekly!BQ$9,Data!$2:$2,0)-1,1,COUNTIF(Data!$2:$2,Weekly!BQ$9))))/BQ$72</f>
      </c>
      <c r="BR73" s="169">
        <f ca="1">(SUM(OFFSET(Data!$A$1,MATCH(($BH73&amp;$BI73),Data!$B:$B,0)-1,MATCH(Weekly!BR$9,Data!$2:$2,0)-1,1,COUNTIF(Data!$2:$2,Weekly!BR$9))))/BR$72</f>
      </c>
      <c r="BS73" s="169">
        <f ca="1">(SUM(OFFSET(Data!$A$1,MATCH(($BH73&amp;$BI73),Data!$B:$B,0)-1,MATCH(Weekly!BS$9,Data!$2:$2,0)-1,1,COUNTIF(Data!$2:$2,Weekly!BS$9))))/BS$72</f>
      </c>
      <c r="BT73" s="169">
        <f ca="1">(SUM(OFFSET(Data!$A$1,MATCH(($BH73&amp;$BI73),Data!$B:$B,0)-1,MATCH(Weekly!BT$9,Data!$2:$2,0)-1,1,COUNTIF(Data!$2:$2,Weekly!BT$9))))/BT$72</f>
      </c>
      <c r="BU73" s="169">
        <f ca="1">(SUM(OFFSET(Data!$A$1,MATCH(($BH73&amp;$BI73),Data!$B:$B,0)-1,MATCH(Weekly!BU$9,Data!$2:$2,0)-1,1,COUNTIF(Data!$2:$2,Weekly!BU$9))))/BU$72</f>
      </c>
      <c r="BV73" s="17"/>
      <c r="BW73" s="14">
        <f t="shared" ref="BW73:BW89" ca="1" si="492">_xlfn.QUARTILE.INC($BJ73:$BT73,1)</f>
      </c>
      <c r="BX73" s="14">
        <f t="shared" ref="BX73:BX89" ca="1" si="493">_xlfn.QUARTILE.INC($BJ73:$BT73,3)</f>
      </c>
      <c r="BY73" s="14">
        <f t="shared" ca="1" si="476"/>
      </c>
      <c r="BZ73" s="14">
        <f t="shared" ca="1" si="477"/>
      </c>
      <c r="CA73" s="14">
        <f t="shared" ref="CA73" ca="1" si="494">BW73-(0.75*BY73)</f>
      </c>
      <c r="CB73" s="55"/>
      <c r="CC73" s="14">
        <f t="shared" ref="CC73" ca="1" si="495">_xlfn.STDEV.P(BJ73:BU73)</f>
      </c>
      <c r="CD73" s="14">
        <f ca="1">SUMPRODUCT(BP73:BS73,BP$72:BS$72)/SUM(BP$72:BS$72)</f>
      </c>
      <c r="CE73" s="122"/>
      <c r="CF73" s="122"/>
      <c r="CG73" s="16"/>
      <c r="CH73" s="9" t="s">
        <v>60</v>
      </c>
      <c r="CI73" s="9" t="s">
        <v>4</v>
      </c>
      <c r="CJ73" s="169">
        <f ca="1">(SUM(OFFSET(Data!$A$1,MATCH(($CH73&amp;$CI73),Data!$B:$B,0)-1,MATCH(Weekly!CJ$9,Data!$2:$2,0)-1,1,COUNTIF(Data!$2:$2,Weekly!CJ$9))))/CJ$72</f>
      </c>
      <c r="CK73" s="169">
        <f ca="1">(SUM(OFFSET(Data!$A$1,MATCH(($CH73&amp;$CI73),Data!$B:$B,0)-1,MATCH(Weekly!CK$9,Data!$2:$2,0)-1,1,COUNTIF(Data!$2:$2,Weekly!CK$9))))/CK$72</f>
      </c>
      <c r="CL73" s="169">
        <f ca="1">(SUM(OFFSET(Data!$A$1,MATCH(($CH73&amp;$CI73),Data!$B:$B,0)-1,MATCH(Weekly!CL$9,Data!$2:$2,0)-1,1,COUNTIF(Data!$2:$2,Weekly!CL$9))))/CL$72</f>
      </c>
      <c r="CM73" s="169">
        <f ca="1">(SUM(OFFSET(Data!$A$1,MATCH(($CH73&amp;$CI73),Data!$B:$B,0)-1,MATCH(Weekly!CM$9,Data!$2:$2,0)-1,1,COUNTIF(Data!$2:$2,Weekly!CM$9))))/CM$72</f>
      </c>
      <c r="CN73" s="169">
        <f ca="1">(SUM(OFFSET(Data!$A$1,MATCH(($CH73&amp;$CI73),Data!$B:$B,0)-1,MATCH(Weekly!CN$9,Data!$2:$2,0)-1,1,COUNTIF(Data!$2:$2,Weekly!CN$9))))/CN$72</f>
      </c>
      <c r="CO73" s="169">
        <f ca="1">(SUM(OFFSET(Data!$A$1,MATCH(($CH73&amp;$CI73),Data!$B:$B,0)-1,MATCH(Weekly!CO$9,Data!$2:$2,0)-1,1,COUNTIF(Data!$2:$2,Weekly!CO$9))))/CO$72</f>
      </c>
      <c r="CP73" s="169">
        <f ca="1">(SUM(OFFSET(Data!$A$1,MATCH(($CH73&amp;$CI73),Data!$B:$B,0)-1,MATCH(Weekly!CP$9,Data!$2:$2,0)-1,1,COUNTIF(Data!$2:$2,Weekly!CP$9))))/CP$72</f>
      </c>
      <c r="CQ73" s="169">
        <f ca="1">(SUM(OFFSET(Data!$A$1,MATCH(($CH73&amp;$CI73),Data!$B:$B,0)-1,MATCH(Weekly!CQ$9,Data!$2:$2,0)-1,1,COUNTIF(Data!$2:$2,Weekly!CQ$9))))/CQ$72</f>
      </c>
      <c r="CR73" s="169">
        <f ca="1">(SUM(OFFSET(Data!$A$1,MATCH(($CH73&amp;$CI73),Data!$B:$B,0)-1,MATCH(Weekly!CR$9,Data!$2:$2,0)-1,1,COUNTIF(Data!$2:$2,Weekly!CR$9))))/CR$72</f>
      </c>
      <c r="CS73" s="169">
        <f ca="1">(SUM(OFFSET(Data!$A$1,MATCH(($CH73&amp;$CI73),Data!$B:$B,0)-1,MATCH(Weekly!CS$9,Data!$2:$2,0)-1,1,COUNTIF(Data!$2:$2,Weekly!CS$9))))/CS$72</f>
      </c>
      <c r="CT73" s="169">
        <f ca="1">(SUM(OFFSET(Data!$A$1,MATCH(($CH73&amp;$CI73),Data!$B:$B,0)-1,MATCH(Weekly!CT$9,Data!$2:$2,0)-1,1,COUNTIF(Data!$2:$2,Weekly!CT$9))))/CT$72</f>
      </c>
      <c r="CU73" s="169">
        <f ca="1">(SUM(OFFSET(Data!$A$1,MATCH(($CH73&amp;$CI73),Data!$B:$B,0)-1,MATCH(Weekly!CU$9,Data!$2:$2,0)-1,1,COUNTIF(Data!$2:$2,Weekly!CU$9))))/CU$72</f>
      </c>
      <c r="CW73" s="14">
        <f t="shared" ref="CW73:CW89" ca="1" si="496">_xlfn.QUARTILE.INC($CJ73:$CT73,1)</f>
      </c>
      <c r="CX73" s="14">
        <f t="shared" ref="CX73:CX89" ca="1" si="497">_xlfn.QUARTILE.INC($CJ73:$CT73,3)</f>
      </c>
      <c r="CY73" s="14">
        <f t="shared" ca="1" si="478"/>
      </c>
      <c r="CZ73" s="14">
        <f t="shared" ca="1" si="479"/>
      </c>
      <c r="DA73" s="14">
        <f ca="1">CW73-(0.75*CY73)</f>
      </c>
      <c r="DB73" s="55"/>
      <c r="DC73" s="14">
        <f t="shared" ref="DC73:DC89" ca="1" si="498">_xlfn.STDEV.P(CJ73:CU73)</f>
      </c>
      <c r="DD73" s="14">
        <f ca="1">SUMPRODUCT(CP73:CS73,CP$72:CS$72)/SUM(CP$72:CS$72)</f>
      </c>
      <c r="DE73" s="15"/>
    </row>
    <row r="74" spans="1:111" x14ac:dyDescent="0.25">
      <c r="A74" s="5"/>
      <c r="C74" s="5"/>
      <c r="D74" s="130" t="s">
        <v>505</v>
      </c>
      <c r="E74" s="67" t="str">
        <f ca="1">VLOOKUP($D74,'Metric Nature'!$C:$D,2,0)&amp;IF(($F74&lt;(BA74)),"Below",IF(($F74&gt;(AZ74)),"Above","Within"))</f>
      </c>
      <c r="F74" s="69">
        <f t="shared" ca="1" si="464"/>
      </c>
      <c r="G74" s="69">
        <f t="shared" ca="1" si="465"/>
      </c>
      <c r="H74" s="98">
        <f t="shared" ref="H74:H89" ca="1" si="499">IFERROR(((F74-G74)/G74),0)</f>
      </c>
      <c r="I74" s="69">
        <f t="shared" ref="I74:I89" ca="1" si="500">BD74</f>
      </c>
      <c r="J74" s="69">
        <f t="shared" ref="J74:J89" ca="1" si="501">IFERROR(((F74-I74)/I74),0)</f>
      </c>
      <c r="K74" s="62">
        <f t="shared" ca="1" si="466"/>
      </c>
      <c r="L74" s="70"/>
      <c r="M74" s="67" t="str">
        <f ca="1">VLOOKUP($D74,'Metric Nature'!$C:$D,2,0)&amp;IF(($N74&lt;(CA74)),"Below",IF(($N74&gt;(BZ74)),"Above","Within"))</f>
      </c>
      <c r="N74" s="69">
        <f t="shared" ca="1" si="467"/>
      </c>
      <c r="O74" s="69">
        <f t="shared" ca="1" si="468"/>
      </c>
      <c r="P74" s="98">
        <f t="shared" ref="P74:P89" ca="1" si="502">IFERROR(((N74-O74)/O74),0)</f>
      </c>
      <c r="Q74" s="69">
        <f t="shared" ref="Q74:Q89" ca="1" si="503">CD74</f>
      </c>
      <c r="R74" s="71">
        <f t="shared" ref="R74:R89" ca="1" si="504">IFERROR(((N74-Q74)/Q74),0)</f>
      </c>
      <c r="S74" s="62">
        <f t="shared" ca="1" si="469"/>
      </c>
      <c r="T74" s="70"/>
      <c r="U74" s="67" t="str">
        <f ca="1">VLOOKUP($D74,'Metric Nature'!$C:$D,2,0)&amp;IF(($V74&lt;(DA74)),"Below",IF(($V74&gt;(CZ74)),"Above","Within"))</f>
      </c>
      <c r="V74" s="69">
        <f t="shared" ca="1" si="470"/>
      </c>
      <c r="W74" s="69">
        <f t="shared" ca="1" si="471"/>
      </c>
      <c r="X74" s="93">
        <f t="shared" ref="X74:X89" ca="1" si="505">IFERROR(((V74-W74)/W74),0)</f>
      </c>
      <c r="Y74" s="69">
        <f t="shared" ref="Y74:Y89" ca="1" si="506">DD74</f>
      </c>
      <c r="Z74" s="93">
        <f t="shared" ref="Z74:Z89" ca="1" si="507">IFERROR(((V74-Y74)/Y74),0)</f>
      </c>
      <c r="AA74" s="62">
        <f t="shared" ca="1" si="472"/>
      </c>
      <c r="AB74" s="70"/>
      <c r="AC74" s="60" t="s">
        <v>506</v>
      </c>
      <c r="AD74" s="5"/>
      <c r="AE74" s="5"/>
      <c r="AF74" s="5"/>
      <c r="AG74" s="5"/>
      <c r="AH74" s="5"/>
      <c r="AI74" s="9" t="s">
        <v>61</v>
      </c>
      <c r="AJ74" s="169">
        <f ca="1">(SUM(OFFSET(Data!$A$1,MATCH(($AI74),Data!$C:$C,0)-1,MATCH(Weekly!AJ$9,Data!$2:$2,0)-1,2,COUNTIF(Data!$2:$2,Weekly!AJ$9))))/(SUM(OFFSET(Data!$A$1,MATCH(($AI73),Data!$C:$C,0)-1,MATCH(Weekly!AJ$9,Data!$2:$2,0)-1,2,COUNTIF(Data!$2:$2,Weekly!AJ$9))))</f>
      </c>
      <c r="AK74" s="169">
        <f ca="1">(SUM(OFFSET(Data!$A$1,MATCH(($AI74),Data!$C:$C,0)-1,MATCH(Weekly!AK$9,Data!$2:$2,0)-1,2,COUNTIF(Data!$2:$2,Weekly!AK$9))))/(SUM(OFFSET(Data!$A$1,MATCH(($AI73),Data!$C:$C,0)-1,MATCH(Weekly!AK$9,Data!$2:$2,0)-1,2,COUNTIF(Data!$2:$2,Weekly!AK$9))))</f>
      </c>
      <c r="AL74" s="169">
        <f ca="1">(SUM(OFFSET(Data!$A$1,MATCH(($AI74),Data!$C:$C,0)-1,MATCH(Weekly!AL$9,Data!$2:$2,0)-1,2,COUNTIF(Data!$2:$2,Weekly!AL$9))))/(SUM(OFFSET(Data!$A$1,MATCH(($AI73),Data!$C:$C,0)-1,MATCH(Weekly!AL$9,Data!$2:$2,0)-1,2,COUNTIF(Data!$2:$2,Weekly!AL$9))))</f>
      </c>
      <c r="AM74" s="169">
        <f ca="1">(SUM(OFFSET(Data!$A$1,MATCH(($AI74),Data!$C:$C,0)-1,MATCH(Weekly!AM$9,Data!$2:$2,0)-1,2,COUNTIF(Data!$2:$2,Weekly!AM$9))))/(SUM(OFFSET(Data!$A$1,MATCH(($AI73),Data!$C:$C,0)-1,MATCH(Weekly!AM$9,Data!$2:$2,0)-1,2,COUNTIF(Data!$2:$2,Weekly!AM$9))))</f>
      </c>
      <c r="AN74" s="169">
        <f ca="1">(SUM(OFFSET(Data!$A$1,MATCH(($AI74),Data!$C:$C,0)-1,MATCH(Weekly!AN$9,Data!$2:$2,0)-1,2,COUNTIF(Data!$2:$2,Weekly!AN$9))))/(SUM(OFFSET(Data!$A$1,MATCH(($AI73),Data!$C:$C,0)-1,MATCH(Weekly!AN$9,Data!$2:$2,0)-1,2,COUNTIF(Data!$2:$2,Weekly!AN$9))))</f>
      </c>
      <c r="AO74" s="169">
        <f ca="1">(SUM(OFFSET(Data!$A$1,MATCH(($AI74),Data!$C:$C,0)-1,MATCH(Weekly!AO$9,Data!$2:$2,0)-1,2,COUNTIF(Data!$2:$2,Weekly!AO$9))))/(SUM(OFFSET(Data!$A$1,MATCH(($AI73),Data!$C:$C,0)-1,MATCH(Weekly!AO$9,Data!$2:$2,0)-1,2,COUNTIF(Data!$2:$2,Weekly!AO$9))))</f>
      </c>
      <c r="AP74" s="169">
        <f ca="1">(SUM(OFFSET(Data!$A$1,MATCH(($AI74),Data!$C:$C,0)-1,MATCH(Weekly!AP$9,Data!$2:$2,0)-1,2,COUNTIF(Data!$2:$2,Weekly!AP$9))))/(SUM(OFFSET(Data!$A$1,MATCH(($AI73),Data!$C:$C,0)-1,MATCH(Weekly!AP$9,Data!$2:$2,0)-1,2,COUNTIF(Data!$2:$2,Weekly!AP$9))))</f>
      </c>
      <c r="AQ74" s="169">
        <f ca="1">(SUM(OFFSET(Data!$A$1,MATCH(($AI74),Data!$C:$C,0)-1,MATCH(Weekly!AQ$9,Data!$2:$2,0)-1,2,COUNTIF(Data!$2:$2,Weekly!AQ$9))))/(SUM(OFFSET(Data!$A$1,MATCH(($AI73),Data!$C:$C,0)-1,MATCH(Weekly!AQ$9,Data!$2:$2,0)-1,2,COUNTIF(Data!$2:$2,Weekly!AQ$9))))</f>
      </c>
      <c r="AR74" s="169">
        <f ca="1">(SUM(OFFSET(Data!$A$1,MATCH(($AI74),Data!$C:$C,0)-1,MATCH(Weekly!AR$9,Data!$2:$2,0)-1,2,COUNTIF(Data!$2:$2,Weekly!AR$9))))/(SUM(OFFSET(Data!$A$1,MATCH(($AI73),Data!$C:$C,0)-1,MATCH(Weekly!AR$9,Data!$2:$2,0)-1,2,COUNTIF(Data!$2:$2,Weekly!AR$9))))</f>
      </c>
      <c r="AS74" s="169">
        <f ca="1">(SUM(OFFSET(Data!$A$1,MATCH(($AI74),Data!$C:$C,0)-1,MATCH(Weekly!AS$9,Data!$2:$2,0)-1,2,COUNTIF(Data!$2:$2,Weekly!AS$9))))/(SUM(OFFSET(Data!$A$1,MATCH(($AI73),Data!$C:$C,0)-1,MATCH(Weekly!AS$9,Data!$2:$2,0)-1,2,COUNTIF(Data!$2:$2,Weekly!AS$9))))</f>
      </c>
      <c r="AT74" s="169">
        <f ca="1">(SUM(OFFSET(Data!$A$1,MATCH(($AI74),Data!$C:$C,0)-1,MATCH(Weekly!AT$9,Data!$2:$2,0)-1,2,COUNTIF(Data!$2:$2,Weekly!AT$9))))/(SUM(OFFSET(Data!$A$1,MATCH(($AI73),Data!$C:$C,0)-1,MATCH(Weekly!AT$9,Data!$2:$2,0)-1,2,COUNTIF(Data!$2:$2,Weekly!AT$9))))</f>
      </c>
      <c r="AU74" s="169">
        <f ca="1">(SUM(OFFSET(Data!$A$1,MATCH(($AI74),Data!$C:$C,0)-1,MATCH(Weekly!AU$9,Data!$2:$2,0)-1,2,COUNTIF(Data!$2:$2,Weekly!AU$9))))/(SUM(OFFSET(Data!$A$1,MATCH(($AI73),Data!$C:$C,0)-1,MATCH(Weekly!AU$9,Data!$2:$2,0)-1,2,COUNTIF(Data!$2:$2,Weekly!AU$9))))</f>
      </c>
      <c r="AV74" s="18"/>
      <c r="AW74" s="14">
        <f t="shared" ca="1" si="489"/>
      </c>
      <c r="AX74" s="14">
        <f t="shared" ca="1" si="490"/>
      </c>
      <c r="AY74" s="14">
        <f t="shared" ref="AY74:AY89" ca="1" si="508">AX74-AW74</f>
      </c>
      <c r="AZ74" s="14">
        <f t="shared" ref="AZ74:AZ89" ca="1" si="509">AX74+(0.75*AY74)</f>
      </c>
      <c r="BA74" s="14">
        <f t="shared" ref="BA74:BA89" ca="1" si="510">AW74-(0.75*AY74)</f>
      </c>
      <c r="BB74" s="18"/>
      <c r="BC74" s="14">
        <f t="shared" ca="1" si="491"/>
      </c>
      <c r="BD74" s="14">
        <f ca="1">SUMPRODUCT(AP74:AS74,AP$73:AS$73)/SUM(AP$73:AS$73)</f>
      </c>
      <c r="BE74" s="122"/>
      <c r="BF74" s="122"/>
      <c r="BG74" s="16"/>
      <c r="BH74" s="9" t="s">
        <v>61</v>
      </c>
      <c r="BI74" s="9" t="s">
        <v>3</v>
      </c>
      <c r="BJ74" s="169">
        <f ca="1">SUM(OFFSET(Data!$A$1,MATCH(($BH74&amp;$BI74),Data!$B:$B,0)-1,MATCH(Weekly!BJ$9,Data!$2:$2,0)-1,1,COUNTIF(Data!$2:$2,Weekly!BJ$9)))/SUM(OFFSET(Data!$A$1,MATCH(($BH73&amp;$BI73),Data!$B:$B,0)-1,MATCH(Weekly!BJ$9,Data!$2:$2,0)-1,1,COUNTIF(Data!$2:$2,Weekly!BJ$9)))</f>
      </c>
      <c r="BK74" s="169">
        <f ca="1">SUM(OFFSET(Data!$A$1,MATCH(($BH74&amp;$BI74),Data!$B:$B,0)-1,MATCH(Weekly!BK$9,Data!$2:$2,0)-1,1,COUNTIF(Data!$2:$2,Weekly!BK$9)))/SUM(OFFSET(Data!$A$1,MATCH(($BH73&amp;$BI73),Data!$B:$B,0)-1,MATCH(Weekly!BK$9,Data!$2:$2,0)-1,1,COUNTIF(Data!$2:$2,Weekly!BK$9)))</f>
      </c>
      <c r="BL74" s="169">
        <f ca="1">SUM(OFFSET(Data!$A$1,MATCH(($BH74&amp;$BI74),Data!$B:$B,0)-1,MATCH(Weekly!BL$9,Data!$2:$2,0)-1,1,COUNTIF(Data!$2:$2,Weekly!BL$9)))/SUM(OFFSET(Data!$A$1,MATCH(($BH73&amp;$BI73),Data!$B:$B,0)-1,MATCH(Weekly!BL$9,Data!$2:$2,0)-1,1,COUNTIF(Data!$2:$2,Weekly!BL$9)))</f>
      </c>
      <c r="BM74" s="169">
        <f ca="1">SUM(OFFSET(Data!$A$1,MATCH(($BH74&amp;$BI74),Data!$B:$B,0)-1,MATCH(Weekly!BM$9,Data!$2:$2,0)-1,1,COUNTIF(Data!$2:$2,Weekly!BM$9)))/SUM(OFFSET(Data!$A$1,MATCH(($BH73&amp;$BI73),Data!$B:$B,0)-1,MATCH(Weekly!BM$9,Data!$2:$2,0)-1,1,COUNTIF(Data!$2:$2,Weekly!BM$9)))</f>
      </c>
      <c r="BN74" s="169">
        <f ca="1">SUM(OFFSET(Data!$A$1,MATCH(($BH74&amp;$BI74),Data!$B:$B,0)-1,MATCH(Weekly!BN$9,Data!$2:$2,0)-1,1,COUNTIF(Data!$2:$2,Weekly!BN$9)))/SUM(OFFSET(Data!$A$1,MATCH(($BH73&amp;$BI73),Data!$B:$B,0)-1,MATCH(Weekly!BN$9,Data!$2:$2,0)-1,1,COUNTIF(Data!$2:$2,Weekly!BN$9)))</f>
      </c>
      <c r="BO74" s="169">
        <f ca="1">SUM(OFFSET(Data!$A$1,MATCH(($BH74&amp;$BI74),Data!$B:$B,0)-1,MATCH(Weekly!BO$9,Data!$2:$2,0)-1,1,COUNTIF(Data!$2:$2,Weekly!BO$9)))/SUM(OFFSET(Data!$A$1,MATCH(($BH73&amp;$BI73),Data!$B:$B,0)-1,MATCH(Weekly!BO$9,Data!$2:$2,0)-1,1,COUNTIF(Data!$2:$2,Weekly!BO$9)))</f>
      </c>
      <c r="BP74" s="169">
        <f ca="1">SUM(OFFSET(Data!$A$1,MATCH(($BH74&amp;$BI74),Data!$B:$B,0)-1,MATCH(Weekly!BP$9,Data!$2:$2,0)-1,1,COUNTIF(Data!$2:$2,Weekly!BP$9)))/SUM(OFFSET(Data!$A$1,MATCH(($BH73&amp;$BI73),Data!$B:$B,0)-1,MATCH(Weekly!BP$9,Data!$2:$2,0)-1,1,COUNTIF(Data!$2:$2,Weekly!BP$9)))</f>
      </c>
      <c r="BQ74" s="169">
        <f ca="1">SUM(OFFSET(Data!$A$1,MATCH(($BH74&amp;$BI74),Data!$B:$B,0)-1,MATCH(Weekly!BQ$9,Data!$2:$2,0)-1,1,COUNTIF(Data!$2:$2,Weekly!BQ$9)))/SUM(OFFSET(Data!$A$1,MATCH(($BH73&amp;$BI73),Data!$B:$B,0)-1,MATCH(Weekly!BQ$9,Data!$2:$2,0)-1,1,COUNTIF(Data!$2:$2,Weekly!BQ$9)))</f>
      </c>
      <c r="BR74" s="169">
        <f ca="1">SUM(OFFSET(Data!$A$1,MATCH(($BH74&amp;$BI74),Data!$B:$B,0)-1,MATCH(Weekly!BR$9,Data!$2:$2,0)-1,1,COUNTIF(Data!$2:$2,Weekly!BR$9)))/SUM(OFFSET(Data!$A$1,MATCH(($BH73&amp;$BI73),Data!$B:$B,0)-1,MATCH(Weekly!BR$9,Data!$2:$2,0)-1,1,COUNTIF(Data!$2:$2,Weekly!BR$9)))</f>
      </c>
      <c r="BS74" s="169">
        <f ca="1">SUM(OFFSET(Data!$A$1,MATCH(($BH74&amp;$BI74),Data!$B:$B,0)-1,MATCH(Weekly!BS$9,Data!$2:$2,0)-1,1,COUNTIF(Data!$2:$2,Weekly!BS$9)))/SUM(OFFSET(Data!$A$1,MATCH(($BH73&amp;$BI73),Data!$B:$B,0)-1,MATCH(Weekly!BS$9,Data!$2:$2,0)-1,1,COUNTIF(Data!$2:$2,Weekly!BS$9)))</f>
      </c>
      <c r="BT74" s="169">
        <f ca="1">SUM(OFFSET(Data!$A$1,MATCH(($BH74&amp;$BI74),Data!$B:$B,0)-1,MATCH(Weekly!BT$9,Data!$2:$2,0)-1,1,COUNTIF(Data!$2:$2,Weekly!BT$9)))/SUM(OFFSET(Data!$A$1,MATCH(($BH73&amp;$BI73),Data!$B:$B,0)-1,MATCH(Weekly!BT$9,Data!$2:$2,0)-1,1,COUNTIF(Data!$2:$2,Weekly!BT$9)))</f>
      </c>
      <c r="BU74" s="169">
        <f ca="1">SUM(OFFSET(Data!$A$1,MATCH(($BH74&amp;$BI74),Data!$B:$B,0)-1,MATCH(Weekly!BU$9,Data!$2:$2,0)-1,1,COUNTIF(Data!$2:$2,Weekly!BU$9)))/SUM(OFFSET(Data!$A$1,MATCH(($BH73&amp;$BI73),Data!$B:$B,0)-1,MATCH(Weekly!BU$9,Data!$2:$2,0)-1,1,COUNTIF(Data!$2:$2,Weekly!BU$9)))</f>
      </c>
      <c r="BV74" s="17"/>
      <c r="BW74" s="14">
        <f t="shared" ca="1" si="492"/>
      </c>
      <c r="BX74" s="14">
        <f t="shared" ca="1" si="493"/>
      </c>
      <c r="BY74" s="14">
        <f t="shared" ref="BY74:BY89" ca="1" si="511">BX74-BW74</f>
      </c>
      <c r="BZ74" s="14">
        <f t="shared" ref="BZ74:BZ89" ca="1" si="512">BX74+(0.75*BY74)</f>
      </c>
      <c r="CA74" s="14">
        <f t="shared" ref="CA74:CA89" ca="1" si="513">BW74-(0.75*BY74)</f>
      </c>
      <c r="CB74" s="55"/>
      <c r="CC74" s="14">
        <f t="shared" ref="CC74:CC89" ca="1" si="514">_xlfn.STDEV.P(BJ74:BU74)</f>
      </c>
      <c r="CD74" s="14">
        <f ca="1">SUMPRODUCT(BP74:BS74,BP$73:BS$73)/SUM(BP$73:BS$73)</f>
      </c>
      <c r="CE74" s="122"/>
      <c r="CF74" s="122"/>
      <c r="CG74" s="16"/>
      <c r="CH74" s="9" t="s">
        <v>61</v>
      </c>
      <c r="CI74" s="9" t="s">
        <v>4</v>
      </c>
      <c r="CJ74" s="169">
        <f ca="1">(SUM(OFFSET(Data!$A$1,MATCH(($CH74&amp;$CI74),Data!$B:$B,0)-1,MATCH(Weekly!CJ$9,Data!$2:$2,0)-1,1,COUNTIF(Data!$2:$2,Weekly!CJ$9))))/(SUM(OFFSET(Data!$A$1,MATCH(($CH73&amp;$CI73),Data!$B:$B,0)-1,MATCH(Weekly!CJ$9,Data!$2:$2,0)-1,1,COUNTIF(Data!$2:$2,Weekly!CJ$9))))</f>
      </c>
      <c r="CK74" s="169">
        <f ca="1">(SUM(OFFSET(Data!$A$1,MATCH(($CH74&amp;$CI74),Data!$B:$B,0)-1,MATCH(Weekly!CK$9,Data!$2:$2,0)-1,1,COUNTIF(Data!$2:$2,Weekly!CK$9))))/(SUM(OFFSET(Data!$A$1,MATCH(($CH73&amp;$CI73),Data!$B:$B,0)-1,MATCH(Weekly!CK$9,Data!$2:$2,0)-1,1,COUNTIF(Data!$2:$2,Weekly!CK$9))))</f>
      </c>
      <c r="CL74" s="169">
        <f ca="1">(SUM(OFFSET(Data!$A$1,MATCH(($CH74&amp;$CI74),Data!$B:$B,0)-1,MATCH(Weekly!CL$9,Data!$2:$2,0)-1,1,COUNTIF(Data!$2:$2,Weekly!CL$9))))/(SUM(OFFSET(Data!$A$1,MATCH(($CH73&amp;$CI73),Data!$B:$B,0)-1,MATCH(Weekly!CL$9,Data!$2:$2,0)-1,1,COUNTIF(Data!$2:$2,Weekly!CL$9))))</f>
      </c>
      <c r="CM74" s="169">
        <f ca="1">(SUM(OFFSET(Data!$A$1,MATCH(($CH74&amp;$CI74),Data!$B:$B,0)-1,MATCH(Weekly!CM$9,Data!$2:$2,0)-1,1,COUNTIF(Data!$2:$2,Weekly!CM$9))))/(SUM(OFFSET(Data!$A$1,MATCH(($CH73&amp;$CI73),Data!$B:$B,0)-1,MATCH(Weekly!CM$9,Data!$2:$2,0)-1,1,COUNTIF(Data!$2:$2,Weekly!CM$9))))</f>
      </c>
      <c r="CN74" s="169">
        <f ca="1">(SUM(OFFSET(Data!$A$1,MATCH(($CH74&amp;$CI74),Data!$B:$B,0)-1,MATCH(Weekly!CN$9,Data!$2:$2,0)-1,1,COUNTIF(Data!$2:$2,Weekly!CN$9))))/(SUM(OFFSET(Data!$A$1,MATCH(($CH73&amp;$CI73),Data!$B:$B,0)-1,MATCH(Weekly!CN$9,Data!$2:$2,0)-1,1,COUNTIF(Data!$2:$2,Weekly!CN$9))))</f>
      </c>
      <c r="CO74" s="169">
        <f ca="1">(SUM(OFFSET(Data!$A$1,MATCH(($CH74&amp;$CI74),Data!$B:$B,0)-1,MATCH(Weekly!CO$9,Data!$2:$2,0)-1,1,COUNTIF(Data!$2:$2,Weekly!CO$9))))/(SUM(OFFSET(Data!$A$1,MATCH(($CH73&amp;$CI73),Data!$B:$B,0)-1,MATCH(Weekly!CO$9,Data!$2:$2,0)-1,1,COUNTIF(Data!$2:$2,Weekly!CO$9))))</f>
      </c>
      <c r="CP74" s="169">
        <f ca="1">(SUM(OFFSET(Data!$A$1,MATCH(($CH74&amp;$CI74),Data!$B:$B,0)-1,MATCH(Weekly!CP$9,Data!$2:$2,0)-1,1,COUNTIF(Data!$2:$2,Weekly!CP$9))))/(SUM(OFFSET(Data!$A$1,MATCH(($CH73&amp;$CI73),Data!$B:$B,0)-1,MATCH(Weekly!CP$9,Data!$2:$2,0)-1,1,COUNTIF(Data!$2:$2,Weekly!CP$9))))</f>
      </c>
      <c r="CQ74" s="169">
        <f ca="1">(SUM(OFFSET(Data!$A$1,MATCH(($CH74&amp;$CI74),Data!$B:$B,0)-1,MATCH(Weekly!CQ$9,Data!$2:$2,0)-1,1,COUNTIF(Data!$2:$2,Weekly!CQ$9))))/(SUM(OFFSET(Data!$A$1,MATCH(($CH73&amp;$CI73),Data!$B:$B,0)-1,MATCH(Weekly!CQ$9,Data!$2:$2,0)-1,1,COUNTIF(Data!$2:$2,Weekly!CQ$9))))</f>
      </c>
      <c r="CR74" s="169">
        <f ca="1">(SUM(OFFSET(Data!$A$1,MATCH(($CH74&amp;$CI74),Data!$B:$B,0)-1,MATCH(Weekly!CR$9,Data!$2:$2,0)-1,1,COUNTIF(Data!$2:$2,Weekly!CR$9))))/(SUM(OFFSET(Data!$A$1,MATCH(($CH73&amp;$CI73),Data!$B:$B,0)-1,MATCH(Weekly!CR$9,Data!$2:$2,0)-1,1,COUNTIF(Data!$2:$2,Weekly!CR$9))))</f>
      </c>
      <c r="CS74" s="169">
        <f ca="1">(SUM(OFFSET(Data!$A$1,MATCH(($CH74&amp;$CI74),Data!$B:$B,0)-1,MATCH(Weekly!CS$9,Data!$2:$2,0)-1,1,COUNTIF(Data!$2:$2,Weekly!CS$9))))/(SUM(OFFSET(Data!$A$1,MATCH(($CH73&amp;$CI73),Data!$B:$B,0)-1,MATCH(Weekly!CS$9,Data!$2:$2,0)-1,1,COUNTIF(Data!$2:$2,Weekly!CS$9))))</f>
      </c>
      <c r="CT74" s="169">
        <f ca="1">(SUM(OFFSET(Data!$A$1,MATCH(($CH74&amp;$CI74),Data!$B:$B,0)-1,MATCH(Weekly!CT$9,Data!$2:$2,0)-1,1,COUNTIF(Data!$2:$2,Weekly!CT$9))))/(SUM(OFFSET(Data!$A$1,MATCH(($CH73&amp;$CI73),Data!$B:$B,0)-1,MATCH(Weekly!CT$9,Data!$2:$2,0)-1,1,COUNTIF(Data!$2:$2,Weekly!CT$9))))</f>
      </c>
      <c r="CU74" s="169">
        <f ca="1">(SUM(OFFSET(Data!$A$1,MATCH(($CH74&amp;$CI74),Data!$B:$B,0)-1,MATCH(Weekly!CU$9,Data!$2:$2,0)-1,1,COUNTIF(Data!$2:$2,Weekly!CU$9))))/(SUM(OFFSET(Data!$A$1,MATCH(($CH73&amp;$CI73),Data!$B:$B,0)-1,MATCH(Weekly!CU$9,Data!$2:$2,0)-1,1,COUNTIF(Data!$2:$2,Weekly!CU$9))))</f>
      </c>
      <c r="CW74" s="14">
        <f t="shared" ca="1" si="496"/>
      </c>
      <c r="CX74" s="14">
        <f t="shared" ca="1" si="497"/>
      </c>
      <c r="CY74" s="14">
        <f t="shared" ref="CY74:CY89" ca="1" si="515">CX74-CW74</f>
      </c>
      <c r="CZ74" s="14">
        <f t="shared" ref="CZ74:CZ89" ca="1" si="516">CX74+(0.75*CY74)</f>
      </c>
      <c r="DA74" s="14">
        <f t="shared" ref="DA74:DA89" ca="1" si="517">CW74-(0.75*CY74)</f>
      </c>
      <c r="DB74" s="55"/>
      <c r="DC74" s="14">
        <f t="shared" ca="1" si="498"/>
      </c>
      <c r="DD74" s="14">
        <f ca="1">SUMPRODUCT(CP74:CS74,CP$73:CS$73)/SUM(CP$73:CS$73)</f>
      </c>
      <c r="DE74" s="15"/>
    </row>
    <row r="75" spans="1:111" hidden="1" x14ac:dyDescent="0.25">
      <c r="A75" s="5"/>
      <c r="C75" s="5"/>
      <c r="D75" s="121" t="s">
        <v>509</v>
      </c>
      <c r="E75" s="67" t="str">
        <f ca="1">VLOOKUP($D75,'Metric Nature'!$C:$D,2,0)&amp;IF(($F75&lt;(BA75)),"Below",IF(($F75&gt;(AZ75)),"Above","Within"))</f>
      </c>
      <c r="F75" s="69">
        <f t="shared" ca="1" si="464"/>
      </c>
      <c r="G75" s="69">
        <f t="shared" ca="1" si="465"/>
      </c>
      <c r="H75" s="98">
        <f t="shared" ca="1" si="499"/>
      </c>
      <c r="I75" s="69">
        <f t="shared" ca="1" si="500"/>
      </c>
      <c r="J75" s="69">
        <f t="shared" ca="1" si="501"/>
      </c>
      <c r="K75" s="62">
        <f t="shared" ca="1" si="466"/>
      </c>
      <c r="L75" s="70"/>
      <c r="M75" s="67" t="str">
        <f ca="1">VLOOKUP($D75,'Metric Nature'!$C:$D,2,0)&amp;IF(($N75&lt;(CA75)),"Below",IF(($N75&gt;(BZ75)),"Above","Within"))</f>
      </c>
      <c r="N75" s="69">
        <f t="shared" ca="1" si="467"/>
      </c>
      <c r="O75" s="69">
        <f t="shared" ca="1" si="468"/>
      </c>
      <c r="P75" s="98">
        <f t="shared" ca="1" si="502"/>
      </c>
      <c r="Q75" s="69">
        <f t="shared" ca="1" si="503"/>
      </c>
      <c r="R75" s="71">
        <f t="shared" ca="1" si="504"/>
      </c>
      <c r="S75" s="62">
        <f t="shared" ca="1" si="469"/>
      </c>
      <c r="T75" s="70"/>
      <c r="U75" s="67" t="str">
        <f ca="1">VLOOKUP($D75,'Metric Nature'!$C:$D,2,0)&amp;IF(($V75&lt;(DA75)),"Below",IF(($V75&gt;(CZ75)),"Above","Within"))</f>
      </c>
      <c r="V75" s="69">
        <f t="shared" ca="1" si="470"/>
      </c>
      <c r="W75" s="69">
        <f t="shared" ca="1" si="471"/>
      </c>
      <c r="X75" s="93">
        <f t="shared" ca="1" si="505"/>
      </c>
      <c r="Y75" s="69">
        <f t="shared" ca="1" si="506"/>
      </c>
      <c r="Z75" s="93">
        <f t="shared" ca="1" si="507"/>
      </c>
      <c r="AA75" s="62">
        <f t="shared" ca="1" si="472"/>
      </c>
      <c r="AB75" s="70"/>
      <c r="AC75" s="60" t="s">
        <v>510</v>
      </c>
      <c r="AD75" s="5"/>
      <c r="AE75" s="5"/>
      <c r="AF75" s="5"/>
      <c r="AG75" s="5"/>
      <c r="AH75" s="5"/>
      <c r="AI75" s="9" t="s">
        <v>62</v>
      </c>
      <c r="AJ75" s="169">
        <f ca="1">(SUM(OFFSET(Data!$A$1,MATCH(($AI75),Data!$C:$C,0)-1,MATCH(Weekly!AJ$9,Data!$2:$2,0)-1,2,COUNTIF(Data!$2:$2,Weekly!AJ$9))))/(SUM(OFFSET(Data!$A$1,MATCH(($AI74),Data!$C:$C,0)-1,MATCH(Weekly!AJ$9,Data!$2:$2,0)-1,2,COUNTIF(Data!$2:$2,Weekly!AJ$9))))</f>
      </c>
      <c r="AK75" s="169">
        <f ca="1">(SUM(OFFSET(Data!$A$1,MATCH(($AI75),Data!$C:$C,0)-1,MATCH(Weekly!AK$9,Data!$2:$2,0)-1,2,COUNTIF(Data!$2:$2,Weekly!AK$9))))/(SUM(OFFSET(Data!$A$1,MATCH(($AI74),Data!$C:$C,0)-1,MATCH(Weekly!AK$9,Data!$2:$2,0)-1,2,COUNTIF(Data!$2:$2,Weekly!AK$9))))</f>
      </c>
      <c r="AL75" s="169">
        <f ca="1">(SUM(OFFSET(Data!$A$1,MATCH(($AI75),Data!$C:$C,0)-1,MATCH(Weekly!AL$9,Data!$2:$2,0)-1,2,COUNTIF(Data!$2:$2,Weekly!AL$9))))/(SUM(OFFSET(Data!$A$1,MATCH(($AI74),Data!$C:$C,0)-1,MATCH(Weekly!AL$9,Data!$2:$2,0)-1,2,COUNTIF(Data!$2:$2,Weekly!AL$9))))</f>
      </c>
      <c r="AM75" s="169">
        <f ca="1">(SUM(OFFSET(Data!$A$1,MATCH(($AI75),Data!$C:$C,0)-1,MATCH(Weekly!AM$9,Data!$2:$2,0)-1,2,COUNTIF(Data!$2:$2,Weekly!AM$9))))/(SUM(OFFSET(Data!$A$1,MATCH(($AI74),Data!$C:$C,0)-1,MATCH(Weekly!AM$9,Data!$2:$2,0)-1,2,COUNTIF(Data!$2:$2,Weekly!AM$9))))</f>
      </c>
      <c r="AN75" s="169">
        <f ca="1">(SUM(OFFSET(Data!$A$1,MATCH(($AI75),Data!$C:$C,0)-1,MATCH(Weekly!AN$9,Data!$2:$2,0)-1,2,COUNTIF(Data!$2:$2,Weekly!AN$9))))/(SUM(OFFSET(Data!$A$1,MATCH(($AI74),Data!$C:$C,0)-1,MATCH(Weekly!AN$9,Data!$2:$2,0)-1,2,COUNTIF(Data!$2:$2,Weekly!AN$9))))</f>
      </c>
      <c r="AO75" s="169">
        <f ca="1">(SUM(OFFSET(Data!$A$1,MATCH(($AI75),Data!$C:$C,0)-1,MATCH(Weekly!AO$9,Data!$2:$2,0)-1,2,COUNTIF(Data!$2:$2,Weekly!AO$9))))/(SUM(OFFSET(Data!$A$1,MATCH(($AI74),Data!$C:$C,0)-1,MATCH(Weekly!AO$9,Data!$2:$2,0)-1,2,COUNTIF(Data!$2:$2,Weekly!AO$9))))</f>
      </c>
      <c r="AP75" s="169">
        <f ca="1">(SUM(OFFSET(Data!$A$1,MATCH(($AI75),Data!$C:$C,0)-1,MATCH(Weekly!AP$9,Data!$2:$2,0)-1,2,COUNTIF(Data!$2:$2,Weekly!AP$9))))/(SUM(OFFSET(Data!$A$1,MATCH(($AI74),Data!$C:$C,0)-1,MATCH(Weekly!AP$9,Data!$2:$2,0)-1,2,COUNTIF(Data!$2:$2,Weekly!AP$9))))</f>
      </c>
      <c r="AQ75" s="169">
        <f ca="1">(SUM(OFFSET(Data!$A$1,MATCH(($AI75),Data!$C:$C,0)-1,MATCH(Weekly!AQ$9,Data!$2:$2,0)-1,2,COUNTIF(Data!$2:$2,Weekly!AQ$9))))/(SUM(OFFSET(Data!$A$1,MATCH(($AI74),Data!$C:$C,0)-1,MATCH(Weekly!AQ$9,Data!$2:$2,0)-1,2,COUNTIF(Data!$2:$2,Weekly!AQ$9))))</f>
      </c>
      <c r="AR75" s="169">
        <f ca="1">(SUM(OFFSET(Data!$A$1,MATCH(($AI75),Data!$C:$C,0)-1,MATCH(Weekly!AR$9,Data!$2:$2,0)-1,2,COUNTIF(Data!$2:$2,Weekly!AR$9))))/(SUM(OFFSET(Data!$A$1,MATCH(($AI74),Data!$C:$C,0)-1,MATCH(Weekly!AR$9,Data!$2:$2,0)-1,2,COUNTIF(Data!$2:$2,Weekly!AR$9))))</f>
      </c>
      <c r="AS75" s="169">
        <f ca="1">(SUM(OFFSET(Data!$A$1,MATCH(($AI75),Data!$C:$C,0)-1,MATCH(Weekly!AS$9,Data!$2:$2,0)-1,2,COUNTIF(Data!$2:$2,Weekly!AS$9))))/(SUM(OFFSET(Data!$A$1,MATCH(($AI74),Data!$C:$C,0)-1,MATCH(Weekly!AS$9,Data!$2:$2,0)-1,2,COUNTIF(Data!$2:$2,Weekly!AS$9))))</f>
      </c>
      <c r="AT75" s="169">
        <f ca="1">(SUM(OFFSET(Data!$A$1,MATCH(($AI75),Data!$C:$C,0)-1,MATCH(Weekly!AT$9,Data!$2:$2,0)-1,2,COUNTIF(Data!$2:$2,Weekly!AT$9))))/(SUM(OFFSET(Data!$A$1,MATCH(($AI74),Data!$C:$C,0)-1,MATCH(Weekly!AT$9,Data!$2:$2,0)-1,2,COUNTIF(Data!$2:$2,Weekly!AT$9))))</f>
      </c>
      <c r="AU75" s="169">
        <f ca="1">(SUM(OFFSET(Data!$A$1,MATCH(($AI75),Data!$C:$C,0)-1,MATCH(Weekly!AU$9,Data!$2:$2,0)-1,2,COUNTIF(Data!$2:$2,Weekly!AU$9))))/(SUM(OFFSET(Data!$A$1,MATCH(($AI74),Data!$C:$C,0)-1,MATCH(Weekly!AU$9,Data!$2:$2,0)-1,2,COUNTIF(Data!$2:$2,Weekly!AU$9))))</f>
      </c>
      <c r="AV75" s="18"/>
      <c r="AW75" s="14">
        <f t="shared" ca="1" si="489"/>
      </c>
      <c r="AX75" s="14">
        <f t="shared" ca="1" si="490"/>
      </c>
      <c r="AY75" s="14">
        <f t="shared" ca="1" si="508"/>
      </c>
      <c r="AZ75" s="14">
        <f t="shared" ca="1" si="509"/>
      </c>
      <c r="BA75" s="14">
        <f t="shared" ca="1" si="510"/>
      </c>
      <c r="BB75" s="18"/>
      <c r="BC75" s="14">
        <f t="shared" ca="1" si="491"/>
      </c>
      <c r="BD75" s="14">
        <f ca="1">SUMPRODUCT(AP75:AS75,AP$74:AS$74)/SUM(AP$74:AS$74)</f>
      </c>
      <c r="BE75" s="122"/>
      <c r="BF75" s="122"/>
      <c r="BG75" s="16"/>
      <c r="BH75" s="9" t="s">
        <v>62</v>
      </c>
      <c r="BI75" s="9" t="s">
        <v>3</v>
      </c>
      <c r="BJ75" s="169">
        <f ca="1">SUM(OFFSET(Data!$A$1,MATCH(($BH75&amp;$BI75),Data!$B:$B,0)-1,MATCH(Weekly!BJ$9,Data!$2:$2,0)-1,1,COUNTIF(Data!$2:$2,Weekly!BJ$9)))/SUM(OFFSET(Data!$A$1,MATCH(($BH74&amp;$BI74),Data!$B:$B,0)-1,MATCH(Weekly!BJ$9,Data!$2:$2,0)-1,1,COUNTIF(Data!$2:$2,Weekly!BJ$9)))</f>
      </c>
      <c r="BK75" s="169">
        <f ca="1">SUM(OFFSET(Data!$A$1,MATCH(($BH75&amp;$BI75),Data!$B:$B,0)-1,MATCH(Weekly!BK$9,Data!$2:$2,0)-1,1,COUNTIF(Data!$2:$2,Weekly!BK$9)))/SUM(OFFSET(Data!$A$1,MATCH(($BH74&amp;$BI74),Data!$B:$B,0)-1,MATCH(Weekly!BK$9,Data!$2:$2,0)-1,1,COUNTIF(Data!$2:$2,Weekly!BK$9)))</f>
      </c>
      <c r="BL75" s="169">
        <f ca="1">SUM(OFFSET(Data!$A$1,MATCH(($BH75&amp;$BI75),Data!$B:$B,0)-1,MATCH(Weekly!BL$9,Data!$2:$2,0)-1,1,COUNTIF(Data!$2:$2,Weekly!BL$9)))/SUM(OFFSET(Data!$A$1,MATCH(($BH74&amp;$BI74),Data!$B:$B,0)-1,MATCH(Weekly!BL$9,Data!$2:$2,0)-1,1,COUNTIF(Data!$2:$2,Weekly!BL$9)))</f>
      </c>
      <c r="BM75" s="169">
        <f ca="1">SUM(OFFSET(Data!$A$1,MATCH(($BH75&amp;$BI75),Data!$B:$B,0)-1,MATCH(Weekly!BM$9,Data!$2:$2,0)-1,1,COUNTIF(Data!$2:$2,Weekly!BM$9)))/SUM(OFFSET(Data!$A$1,MATCH(($BH74&amp;$BI74),Data!$B:$B,0)-1,MATCH(Weekly!BM$9,Data!$2:$2,0)-1,1,COUNTIF(Data!$2:$2,Weekly!BM$9)))</f>
      </c>
      <c r="BN75" s="169">
        <f ca="1">SUM(OFFSET(Data!$A$1,MATCH(($BH75&amp;$BI75),Data!$B:$B,0)-1,MATCH(Weekly!BN$9,Data!$2:$2,0)-1,1,COUNTIF(Data!$2:$2,Weekly!BN$9)))/SUM(OFFSET(Data!$A$1,MATCH(($BH74&amp;$BI74),Data!$B:$B,0)-1,MATCH(Weekly!BN$9,Data!$2:$2,0)-1,1,COUNTIF(Data!$2:$2,Weekly!BN$9)))</f>
      </c>
      <c r="BO75" s="169">
        <f ca="1">SUM(OFFSET(Data!$A$1,MATCH(($BH75&amp;$BI75),Data!$B:$B,0)-1,MATCH(Weekly!BO$9,Data!$2:$2,0)-1,1,COUNTIF(Data!$2:$2,Weekly!BO$9)))/SUM(OFFSET(Data!$A$1,MATCH(($BH74&amp;$BI74),Data!$B:$B,0)-1,MATCH(Weekly!BO$9,Data!$2:$2,0)-1,1,COUNTIF(Data!$2:$2,Weekly!BO$9)))</f>
      </c>
      <c r="BP75" s="169">
        <f ca="1">SUM(OFFSET(Data!$A$1,MATCH(($BH75&amp;$BI75),Data!$B:$B,0)-1,MATCH(Weekly!BP$9,Data!$2:$2,0)-1,1,COUNTIF(Data!$2:$2,Weekly!BP$9)))/SUM(OFFSET(Data!$A$1,MATCH(($BH74&amp;$BI74),Data!$B:$B,0)-1,MATCH(Weekly!BP$9,Data!$2:$2,0)-1,1,COUNTIF(Data!$2:$2,Weekly!BP$9)))</f>
      </c>
      <c r="BQ75" s="169">
        <f ca="1">SUM(OFFSET(Data!$A$1,MATCH(($BH75&amp;$BI75),Data!$B:$B,0)-1,MATCH(Weekly!BQ$9,Data!$2:$2,0)-1,1,COUNTIF(Data!$2:$2,Weekly!BQ$9)))/SUM(OFFSET(Data!$A$1,MATCH(($BH74&amp;$BI74),Data!$B:$B,0)-1,MATCH(Weekly!BQ$9,Data!$2:$2,0)-1,1,COUNTIF(Data!$2:$2,Weekly!BQ$9)))</f>
      </c>
      <c r="BR75" s="169">
        <f ca="1">SUM(OFFSET(Data!$A$1,MATCH(($BH75&amp;$BI75),Data!$B:$B,0)-1,MATCH(Weekly!BR$9,Data!$2:$2,0)-1,1,COUNTIF(Data!$2:$2,Weekly!BR$9)))/SUM(OFFSET(Data!$A$1,MATCH(($BH74&amp;$BI74),Data!$B:$B,0)-1,MATCH(Weekly!BR$9,Data!$2:$2,0)-1,1,COUNTIF(Data!$2:$2,Weekly!BR$9)))</f>
      </c>
      <c r="BS75" s="169">
        <f ca="1">SUM(OFFSET(Data!$A$1,MATCH(($BH75&amp;$BI75),Data!$B:$B,0)-1,MATCH(Weekly!BS$9,Data!$2:$2,0)-1,1,COUNTIF(Data!$2:$2,Weekly!BS$9)))/SUM(OFFSET(Data!$A$1,MATCH(($BH74&amp;$BI74),Data!$B:$B,0)-1,MATCH(Weekly!BS$9,Data!$2:$2,0)-1,1,COUNTIF(Data!$2:$2,Weekly!BS$9)))</f>
      </c>
      <c r="BT75" s="169">
        <f ca="1">SUM(OFFSET(Data!$A$1,MATCH(($BH75&amp;$BI75),Data!$B:$B,0)-1,MATCH(Weekly!BT$9,Data!$2:$2,0)-1,1,COUNTIF(Data!$2:$2,Weekly!BT$9)))/SUM(OFFSET(Data!$A$1,MATCH(($BH74&amp;$BI74),Data!$B:$B,0)-1,MATCH(Weekly!BT$9,Data!$2:$2,0)-1,1,COUNTIF(Data!$2:$2,Weekly!BT$9)))</f>
      </c>
      <c r="BU75" s="169">
        <f ca="1">SUM(OFFSET(Data!$A$1,MATCH(($BH75&amp;$BI75),Data!$B:$B,0)-1,MATCH(Weekly!BU$9,Data!$2:$2,0)-1,1,COUNTIF(Data!$2:$2,Weekly!BU$9)))/SUM(OFFSET(Data!$A$1,MATCH(($BH74&amp;$BI74),Data!$B:$B,0)-1,MATCH(Weekly!BU$9,Data!$2:$2,0)-1,1,COUNTIF(Data!$2:$2,Weekly!BU$9)))</f>
      </c>
      <c r="BV75" s="17"/>
      <c r="BW75" s="14">
        <f t="shared" ca="1" si="492"/>
      </c>
      <c r="BX75" s="14">
        <f t="shared" ca="1" si="493"/>
      </c>
      <c r="BY75" s="14">
        <f t="shared" ca="1" si="511"/>
      </c>
      <c r="BZ75" s="14">
        <f t="shared" ca="1" si="512"/>
      </c>
      <c r="CA75" s="14">
        <f t="shared" ca="1" si="513"/>
      </c>
      <c r="CB75" s="55"/>
      <c r="CC75" s="14">
        <f t="shared" ca="1" si="514"/>
      </c>
      <c r="CD75" s="14">
        <f ca="1">SUMPRODUCT(BP75:BS75,BP$74:BS$74)/SUM(BP$74:BS$74)</f>
      </c>
      <c r="CE75" s="122"/>
      <c r="CF75" s="122"/>
      <c r="CG75" s="16"/>
      <c r="CH75" s="9" t="s">
        <v>62</v>
      </c>
      <c r="CI75" s="9" t="s">
        <v>4</v>
      </c>
      <c r="CJ75" s="169">
        <f ca="1">(SUM(OFFSET(Data!$A$1,MATCH(($CH75&amp;$CI75),Data!$B:$B,0)-1,MATCH(Weekly!CJ$9,Data!$2:$2,0)-1,1,COUNTIF(Data!$2:$2,Weekly!CJ$9))))/(SUM(OFFSET(Data!$A$1,MATCH(($CH74&amp;$CI74),Data!$B:$B,0)-1,MATCH(Weekly!CJ$9,Data!$2:$2,0)-1,1,COUNTIF(Data!$2:$2,Weekly!CJ$9))))</f>
      </c>
      <c r="CK75" s="169">
        <f ca="1">(SUM(OFFSET(Data!$A$1,MATCH(($CH75&amp;$CI75),Data!$B:$B,0)-1,MATCH(Weekly!CK$9,Data!$2:$2,0)-1,1,COUNTIF(Data!$2:$2,Weekly!CK$9))))/(SUM(OFFSET(Data!$A$1,MATCH(($CH74&amp;$CI74),Data!$B:$B,0)-1,MATCH(Weekly!CK$9,Data!$2:$2,0)-1,1,COUNTIF(Data!$2:$2,Weekly!CK$9))))</f>
      </c>
      <c r="CL75" s="169">
        <f ca="1">(SUM(OFFSET(Data!$A$1,MATCH(($CH75&amp;$CI75),Data!$B:$B,0)-1,MATCH(Weekly!CL$9,Data!$2:$2,0)-1,1,COUNTIF(Data!$2:$2,Weekly!CL$9))))/(SUM(OFFSET(Data!$A$1,MATCH(($CH74&amp;$CI74),Data!$B:$B,0)-1,MATCH(Weekly!CL$9,Data!$2:$2,0)-1,1,COUNTIF(Data!$2:$2,Weekly!CL$9))))</f>
      </c>
      <c r="CM75" s="169">
        <f ca="1">(SUM(OFFSET(Data!$A$1,MATCH(($CH75&amp;$CI75),Data!$B:$B,0)-1,MATCH(Weekly!CM$9,Data!$2:$2,0)-1,1,COUNTIF(Data!$2:$2,Weekly!CM$9))))/(SUM(OFFSET(Data!$A$1,MATCH(($CH74&amp;$CI74),Data!$B:$B,0)-1,MATCH(Weekly!CM$9,Data!$2:$2,0)-1,1,COUNTIF(Data!$2:$2,Weekly!CM$9))))</f>
      </c>
      <c r="CN75" s="169">
        <f ca="1">(SUM(OFFSET(Data!$A$1,MATCH(($CH75&amp;$CI75),Data!$B:$B,0)-1,MATCH(Weekly!CN$9,Data!$2:$2,0)-1,1,COUNTIF(Data!$2:$2,Weekly!CN$9))))/(SUM(OFFSET(Data!$A$1,MATCH(($CH74&amp;$CI74),Data!$B:$B,0)-1,MATCH(Weekly!CN$9,Data!$2:$2,0)-1,1,COUNTIF(Data!$2:$2,Weekly!CN$9))))</f>
      </c>
      <c r="CO75" s="169">
        <f ca="1">(SUM(OFFSET(Data!$A$1,MATCH(($CH75&amp;$CI75),Data!$B:$B,0)-1,MATCH(Weekly!CO$9,Data!$2:$2,0)-1,1,COUNTIF(Data!$2:$2,Weekly!CO$9))))/(SUM(OFFSET(Data!$A$1,MATCH(($CH74&amp;$CI74),Data!$B:$B,0)-1,MATCH(Weekly!CO$9,Data!$2:$2,0)-1,1,COUNTIF(Data!$2:$2,Weekly!CO$9))))</f>
      </c>
      <c r="CP75" s="169">
        <f ca="1">(SUM(OFFSET(Data!$A$1,MATCH(($CH75&amp;$CI75),Data!$B:$B,0)-1,MATCH(Weekly!CP$9,Data!$2:$2,0)-1,1,COUNTIF(Data!$2:$2,Weekly!CP$9))))/(SUM(OFFSET(Data!$A$1,MATCH(($CH74&amp;$CI74),Data!$B:$B,0)-1,MATCH(Weekly!CP$9,Data!$2:$2,0)-1,1,COUNTIF(Data!$2:$2,Weekly!CP$9))))</f>
      </c>
      <c r="CQ75" s="169">
        <f ca="1">(SUM(OFFSET(Data!$A$1,MATCH(($CH75&amp;$CI75),Data!$B:$B,0)-1,MATCH(Weekly!CQ$9,Data!$2:$2,0)-1,1,COUNTIF(Data!$2:$2,Weekly!CQ$9))))/(SUM(OFFSET(Data!$A$1,MATCH(($CH74&amp;$CI74),Data!$B:$B,0)-1,MATCH(Weekly!CQ$9,Data!$2:$2,0)-1,1,COUNTIF(Data!$2:$2,Weekly!CQ$9))))</f>
      </c>
      <c r="CR75" s="169">
        <f ca="1">(SUM(OFFSET(Data!$A$1,MATCH(($CH75&amp;$CI75),Data!$B:$B,0)-1,MATCH(Weekly!CR$9,Data!$2:$2,0)-1,1,COUNTIF(Data!$2:$2,Weekly!CR$9))))/(SUM(OFFSET(Data!$A$1,MATCH(($CH74&amp;$CI74),Data!$B:$B,0)-1,MATCH(Weekly!CR$9,Data!$2:$2,0)-1,1,COUNTIF(Data!$2:$2,Weekly!CR$9))))</f>
      </c>
      <c r="CS75" s="169">
        <f ca="1">(SUM(OFFSET(Data!$A$1,MATCH(($CH75&amp;$CI75),Data!$B:$B,0)-1,MATCH(Weekly!CS$9,Data!$2:$2,0)-1,1,COUNTIF(Data!$2:$2,Weekly!CS$9))))/(SUM(OFFSET(Data!$A$1,MATCH(($CH74&amp;$CI74),Data!$B:$B,0)-1,MATCH(Weekly!CS$9,Data!$2:$2,0)-1,1,COUNTIF(Data!$2:$2,Weekly!CS$9))))</f>
      </c>
      <c r="CT75" s="169">
        <f ca="1">(SUM(OFFSET(Data!$A$1,MATCH(($CH75&amp;$CI75),Data!$B:$B,0)-1,MATCH(Weekly!CT$9,Data!$2:$2,0)-1,1,COUNTIF(Data!$2:$2,Weekly!CT$9))))/(SUM(OFFSET(Data!$A$1,MATCH(($CH74&amp;$CI74),Data!$B:$B,0)-1,MATCH(Weekly!CT$9,Data!$2:$2,0)-1,1,COUNTIF(Data!$2:$2,Weekly!CT$9))))</f>
      </c>
      <c r="CU75" s="169">
        <f ca="1">(SUM(OFFSET(Data!$A$1,MATCH(($CH75&amp;$CI75),Data!$B:$B,0)-1,MATCH(Weekly!CU$9,Data!$2:$2,0)-1,1,COUNTIF(Data!$2:$2,Weekly!CU$9))))/(SUM(OFFSET(Data!$A$1,MATCH(($CH74&amp;$CI74),Data!$B:$B,0)-1,MATCH(Weekly!CU$9,Data!$2:$2,0)-1,1,COUNTIF(Data!$2:$2,Weekly!CU$9))))</f>
      </c>
      <c r="CW75" s="14">
        <f t="shared" ca="1" si="496"/>
      </c>
      <c r="CX75" s="14">
        <f t="shared" ca="1" si="497"/>
      </c>
      <c r="CY75" s="14">
        <f t="shared" ca="1" si="515"/>
      </c>
      <c r="CZ75" s="14">
        <f t="shared" ca="1" si="516"/>
      </c>
      <c r="DA75" s="14">
        <f t="shared" ca="1" si="517"/>
      </c>
      <c r="DB75" s="55"/>
      <c r="DC75" s="14">
        <f t="shared" ca="1" si="498"/>
      </c>
      <c r="DD75" s="14">
        <f ca="1">SUMPRODUCT(CP75:CS75,CP$74:CS$74)/SUM(CP$74:CS$74)</f>
      </c>
      <c r="DE75" s="15"/>
    </row>
    <row r="76" spans="1:111" hidden="1" x14ac:dyDescent="0.25">
      <c r="A76" s="5"/>
      <c r="C76" s="5"/>
      <c r="D76" s="121" t="s">
        <v>513</v>
      </c>
      <c r="E76" s="67" t="str">
        <f ca="1">VLOOKUP($D76,'Metric Nature'!$C:$D,2,0)&amp;IF(($F76&lt;(BA76)),"Below",IF(($F76&gt;(AZ76)),"Above","Within"))</f>
      </c>
      <c r="F76" s="69">
        <f t="shared" ca="1" si="464"/>
      </c>
      <c r="G76" s="69">
        <f t="shared" ca="1" si="465"/>
      </c>
      <c r="H76" s="98">
        <f t="shared" ca="1" si="499"/>
      </c>
      <c r="I76" s="69">
        <f t="shared" ca="1" si="500"/>
      </c>
      <c r="J76" s="69">
        <f t="shared" ca="1" si="501"/>
      </c>
      <c r="K76" s="62">
        <f t="shared" ca="1" si="466"/>
      </c>
      <c r="L76" s="70"/>
      <c r="M76" s="67" t="str">
        <f ca="1">VLOOKUP($D76,'Metric Nature'!$C:$D,2,0)&amp;IF(($N76&lt;(CA76)),"Below",IF(($N76&gt;(BZ76)),"Above","Within"))</f>
      </c>
      <c r="N76" s="69">
        <f t="shared" ca="1" si="467"/>
      </c>
      <c r="O76" s="69">
        <f t="shared" ca="1" si="468"/>
      </c>
      <c r="P76" s="98">
        <f t="shared" ca="1" si="502"/>
      </c>
      <c r="Q76" s="69">
        <f t="shared" ca="1" si="503"/>
      </c>
      <c r="R76" s="71">
        <f t="shared" ca="1" si="504"/>
      </c>
      <c r="S76" s="62">
        <f t="shared" ca="1" si="469"/>
      </c>
      <c r="T76" s="70"/>
      <c r="U76" s="67" t="str">
        <f ca="1">VLOOKUP($D76,'Metric Nature'!$C:$D,2,0)&amp;IF(($V76&lt;(DA76)),"Below",IF(($V76&gt;(CZ76)),"Above","Within"))</f>
      </c>
      <c r="V76" s="69">
        <f t="shared" ca="1" si="470"/>
      </c>
      <c r="W76" s="69">
        <f t="shared" ca="1" si="471"/>
      </c>
      <c r="X76" s="93">
        <f t="shared" ca="1" si="505"/>
      </c>
      <c r="Y76" s="69">
        <f t="shared" ca="1" si="506"/>
      </c>
      <c r="Z76" s="93">
        <f t="shared" ca="1" si="507"/>
      </c>
      <c r="AA76" s="62">
        <f t="shared" ca="1" si="472"/>
      </c>
      <c r="AB76" s="70"/>
      <c r="AC76" s="60" t="s">
        <v>514</v>
      </c>
      <c r="AD76" s="5"/>
      <c r="AE76" s="5"/>
      <c r="AF76" s="5"/>
      <c r="AG76" s="5"/>
      <c r="AH76" s="5"/>
      <c r="AI76" s="9" t="s">
        <v>63</v>
      </c>
      <c r="AJ76" s="169">
        <f ca="1">(SUM(OFFSET(Data!$A$1,MATCH(($AI76),Data!$C:$C,0)-1,MATCH(Weekly!AJ$9,Data!$2:$2,0)-1,2,COUNTIF(Data!$2:$2,Weekly!AJ$9))))/(SUM(OFFSET(Data!$A$1,MATCH(($AI74),Data!$C:$C,0)-1,MATCH(Weekly!AJ$9,Data!$2:$2,0)-1,2,COUNTIF(Data!$2:$2,Weekly!AJ$9))))</f>
      </c>
      <c r="AK76" s="169">
        <f ca="1">(SUM(OFFSET(Data!$A$1,MATCH(($AI76),Data!$C:$C,0)-1,MATCH(Weekly!AK$9,Data!$2:$2,0)-1,2,COUNTIF(Data!$2:$2,Weekly!AK$9))))/(SUM(OFFSET(Data!$A$1,MATCH(($AI74),Data!$C:$C,0)-1,MATCH(Weekly!AK$9,Data!$2:$2,0)-1,2,COUNTIF(Data!$2:$2,Weekly!AK$9))))</f>
      </c>
      <c r="AL76" s="169">
        <f ca="1">(SUM(OFFSET(Data!$A$1,MATCH(($AI76),Data!$C:$C,0)-1,MATCH(Weekly!AL$9,Data!$2:$2,0)-1,2,COUNTIF(Data!$2:$2,Weekly!AL$9))))/(SUM(OFFSET(Data!$A$1,MATCH(($AI74),Data!$C:$C,0)-1,MATCH(Weekly!AL$9,Data!$2:$2,0)-1,2,COUNTIF(Data!$2:$2,Weekly!AL$9))))</f>
      </c>
      <c r="AM76" s="169">
        <f ca="1">(SUM(OFFSET(Data!$A$1,MATCH(($AI76),Data!$C:$C,0)-1,MATCH(Weekly!AM$9,Data!$2:$2,0)-1,2,COUNTIF(Data!$2:$2,Weekly!AM$9))))/(SUM(OFFSET(Data!$A$1,MATCH(($AI74),Data!$C:$C,0)-1,MATCH(Weekly!AM$9,Data!$2:$2,0)-1,2,COUNTIF(Data!$2:$2,Weekly!AM$9))))</f>
      </c>
      <c r="AN76" s="169">
        <f ca="1">(SUM(OFFSET(Data!$A$1,MATCH(($AI76),Data!$C:$C,0)-1,MATCH(Weekly!AN$9,Data!$2:$2,0)-1,2,COUNTIF(Data!$2:$2,Weekly!AN$9))))/(SUM(OFFSET(Data!$A$1,MATCH(($AI74),Data!$C:$C,0)-1,MATCH(Weekly!AN$9,Data!$2:$2,0)-1,2,COUNTIF(Data!$2:$2,Weekly!AN$9))))</f>
      </c>
      <c r="AO76" s="169">
        <f ca="1">(SUM(OFFSET(Data!$A$1,MATCH(($AI76),Data!$C:$C,0)-1,MATCH(Weekly!AO$9,Data!$2:$2,0)-1,2,COUNTIF(Data!$2:$2,Weekly!AO$9))))/(SUM(OFFSET(Data!$A$1,MATCH(($AI74),Data!$C:$C,0)-1,MATCH(Weekly!AO$9,Data!$2:$2,0)-1,2,COUNTIF(Data!$2:$2,Weekly!AO$9))))</f>
      </c>
      <c r="AP76" s="169">
        <f ca="1">(SUM(OFFSET(Data!$A$1,MATCH(($AI76),Data!$C:$C,0)-1,MATCH(Weekly!AP$9,Data!$2:$2,0)-1,2,COUNTIF(Data!$2:$2,Weekly!AP$9))))/(SUM(OFFSET(Data!$A$1,MATCH(($AI74),Data!$C:$C,0)-1,MATCH(Weekly!AP$9,Data!$2:$2,0)-1,2,COUNTIF(Data!$2:$2,Weekly!AP$9))))</f>
      </c>
      <c r="AQ76" s="169">
        <f ca="1">(SUM(OFFSET(Data!$A$1,MATCH(($AI76),Data!$C:$C,0)-1,MATCH(Weekly!AQ$9,Data!$2:$2,0)-1,2,COUNTIF(Data!$2:$2,Weekly!AQ$9))))/(SUM(OFFSET(Data!$A$1,MATCH(($AI74),Data!$C:$C,0)-1,MATCH(Weekly!AQ$9,Data!$2:$2,0)-1,2,COUNTIF(Data!$2:$2,Weekly!AQ$9))))</f>
      </c>
      <c r="AR76" s="169">
        <f ca="1">(SUM(OFFSET(Data!$A$1,MATCH(($AI76),Data!$C:$C,0)-1,MATCH(Weekly!AR$9,Data!$2:$2,0)-1,2,COUNTIF(Data!$2:$2,Weekly!AR$9))))/(SUM(OFFSET(Data!$A$1,MATCH(($AI74),Data!$C:$C,0)-1,MATCH(Weekly!AR$9,Data!$2:$2,0)-1,2,COUNTIF(Data!$2:$2,Weekly!AR$9))))</f>
      </c>
      <c r="AS76" s="169">
        <f ca="1">(SUM(OFFSET(Data!$A$1,MATCH(($AI76),Data!$C:$C,0)-1,MATCH(Weekly!AS$9,Data!$2:$2,0)-1,2,COUNTIF(Data!$2:$2,Weekly!AS$9))))/(SUM(OFFSET(Data!$A$1,MATCH(($AI74),Data!$C:$C,0)-1,MATCH(Weekly!AS$9,Data!$2:$2,0)-1,2,COUNTIF(Data!$2:$2,Weekly!AS$9))))</f>
      </c>
      <c r="AT76" s="169">
        <f ca="1">(SUM(OFFSET(Data!$A$1,MATCH(($AI76),Data!$C:$C,0)-1,MATCH(Weekly!AT$9,Data!$2:$2,0)-1,2,COUNTIF(Data!$2:$2,Weekly!AT$9))))/(SUM(OFFSET(Data!$A$1,MATCH(($AI74),Data!$C:$C,0)-1,MATCH(Weekly!AT$9,Data!$2:$2,0)-1,2,COUNTIF(Data!$2:$2,Weekly!AT$9))))</f>
      </c>
      <c r="AU76" s="169">
        <f ca="1">(SUM(OFFSET(Data!$A$1,MATCH(($AI76),Data!$C:$C,0)-1,MATCH(Weekly!AU$9,Data!$2:$2,0)-1,2,COUNTIF(Data!$2:$2,Weekly!AU$9))))/(SUM(OFFSET(Data!$A$1,MATCH(($AI74),Data!$C:$C,0)-1,MATCH(Weekly!AU$9,Data!$2:$2,0)-1,2,COUNTIF(Data!$2:$2,Weekly!AU$9))))</f>
      </c>
      <c r="AV76" s="18"/>
      <c r="AW76" s="14">
        <f t="shared" ca="1" si="489"/>
      </c>
      <c r="AX76" s="14">
        <f t="shared" ca="1" si="490"/>
      </c>
      <c r="AY76" s="14">
        <f t="shared" ca="1" si="508"/>
      </c>
      <c r="AZ76" s="14">
        <f t="shared" ca="1" si="509"/>
      </c>
      <c r="BA76" s="14">
        <f t="shared" ca="1" si="510"/>
      </c>
      <c r="BB76" s="18"/>
      <c r="BC76" s="14">
        <f t="shared" ca="1" si="491"/>
      </c>
      <c r="BD76" s="14">
        <f ca="1">SUMPRODUCT(AP76:AS76,AP$74:AS$74)/SUM(AP$74:AS$74)</f>
      </c>
      <c r="BE76" s="122"/>
      <c r="BF76" s="122"/>
      <c r="BG76" s="16"/>
      <c r="BH76" s="9" t="s">
        <v>63</v>
      </c>
      <c r="BI76" s="9" t="s">
        <v>3</v>
      </c>
      <c r="BJ76" s="169">
        <f ca="1">SUM(OFFSET(Data!$A$1,MATCH(($BH76&amp;$BI76),Data!$B:$B,0)-1,MATCH(Weekly!BJ$9,Data!$2:$2,0)-1,1,COUNTIF(Data!$2:$2,Weekly!BJ$9)))/SUM(OFFSET(Data!$A$1,MATCH(($BH74&amp;$BI74),Data!$B:$B,0)-1,MATCH(Weekly!BJ$9,Data!$2:$2,0)-1,1,COUNTIF(Data!$2:$2,Weekly!BJ$9)))</f>
      </c>
      <c r="BK76" s="169">
        <f ca="1">SUM(OFFSET(Data!$A$1,MATCH(($BH76&amp;$BI76),Data!$B:$B,0)-1,MATCH(Weekly!BK$9,Data!$2:$2,0)-1,1,COUNTIF(Data!$2:$2,Weekly!BK$9)))/SUM(OFFSET(Data!$A$1,MATCH(($BH74&amp;$BI74),Data!$B:$B,0)-1,MATCH(Weekly!BK$9,Data!$2:$2,0)-1,1,COUNTIF(Data!$2:$2,Weekly!BK$9)))</f>
      </c>
      <c r="BL76" s="169">
        <f ca="1">SUM(OFFSET(Data!$A$1,MATCH(($BH76&amp;$BI76),Data!$B:$B,0)-1,MATCH(Weekly!BL$9,Data!$2:$2,0)-1,1,COUNTIF(Data!$2:$2,Weekly!BL$9)))/SUM(OFFSET(Data!$A$1,MATCH(($BH74&amp;$BI74),Data!$B:$B,0)-1,MATCH(Weekly!BL$9,Data!$2:$2,0)-1,1,COUNTIF(Data!$2:$2,Weekly!BL$9)))</f>
      </c>
      <c r="BM76" s="169">
        <f ca="1">SUM(OFFSET(Data!$A$1,MATCH(($BH76&amp;$BI76),Data!$B:$B,0)-1,MATCH(Weekly!BM$9,Data!$2:$2,0)-1,1,COUNTIF(Data!$2:$2,Weekly!BM$9)))/SUM(OFFSET(Data!$A$1,MATCH(($BH74&amp;$BI74),Data!$B:$B,0)-1,MATCH(Weekly!BM$9,Data!$2:$2,0)-1,1,COUNTIF(Data!$2:$2,Weekly!BM$9)))</f>
      </c>
      <c r="BN76" s="169">
        <f ca="1">SUM(OFFSET(Data!$A$1,MATCH(($BH76&amp;$BI76),Data!$B:$B,0)-1,MATCH(Weekly!BN$9,Data!$2:$2,0)-1,1,COUNTIF(Data!$2:$2,Weekly!BN$9)))/SUM(OFFSET(Data!$A$1,MATCH(($BH74&amp;$BI74),Data!$B:$B,0)-1,MATCH(Weekly!BN$9,Data!$2:$2,0)-1,1,COUNTIF(Data!$2:$2,Weekly!BN$9)))</f>
      </c>
      <c r="BO76" s="169">
        <f ca="1">SUM(OFFSET(Data!$A$1,MATCH(($BH76&amp;$BI76),Data!$B:$B,0)-1,MATCH(Weekly!BO$9,Data!$2:$2,0)-1,1,COUNTIF(Data!$2:$2,Weekly!BO$9)))/SUM(OFFSET(Data!$A$1,MATCH(($BH74&amp;$BI74),Data!$B:$B,0)-1,MATCH(Weekly!BO$9,Data!$2:$2,0)-1,1,COUNTIF(Data!$2:$2,Weekly!BO$9)))</f>
      </c>
      <c r="BP76" s="169">
        <f ca="1">SUM(OFFSET(Data!$A$1,MATCH(($BH76&amp;$BI76),Data!$B:$B,0)-1,MATCH(Weekly!BP$9,Data!$2:$2,0)-1,1,COUNTIF(Data!$2:$2,Weekly!BP$9)))/SUM(OFFSET(Data!$A$1,MATCH(($BH74&amp;$BI74),Data!$B:$B,0)-1,MATCH(Weekly!BP$9,Data!$2:$2,0)-1,1,COUNTIF(Data!$2:$2,Weekly!BP$9)))</f>
      </c>
      <c r="BQ76" s="169">
        <f ca="1">SUM(OFFSET(Data!$A$1,MATCH(($BH76&amp;$BI76),Data!$B:$B,0)-1,MATCH(Weekly!BQ$9,Data!$2:$2,0)-1,1,COUNTIF(Data!$2:$2,Weekly!BQ$9)))/SUM(OFFSET(Data!$A$1,MATCH(($BH74&amp;$BI74),Data!$B:$B,0)-1,MATCH(Weekly!BQ$9,Data!$2:$2,0)-1,1,COUNTIF(Data!$2:$2,Weekly!BQ$9)))</f>
      </c>
      <c r="BR76" s="169">
        <f ca="1">SUM(OFFSET(Data!$A$1,MATCH(($BH76&amp;$BI76),Data!$B:$B,0)-1,MATCH(Weekly!BR$9,Data!$2:$2,0)-1,1,COUNTIF(Data!$2:$2,Weekly!BR$9)))/SUM(OFFSET(Data!$A$1,MATCH(($BH74&amp;$BI74),Data!$B:$B,0)-1,MATCH(Weekly!BR$9,Data!$2:$2,0)-1,1,COUNTIF(Data!$2:$2,Weekly!BR$9)))</f>
      </c>
      <c r="BS76" s="169">
        <f ca="1">SUM(OFFSET(Data!$A$1,MATCH(($BH76&amp;$BI76),Data!$B:$B,0)-1,MATCH(Weekly!BS$9,Data!$2:$2,0)-1,1,COUNTIF(Data!$2:$2,Weekly!BS$9)))/SUM(OFFSET(Data!$A$1,MATCH(($BH74&amp;$BI74),Data!$B:$B,0)-1,MATCH(Weekly!BS$9,Data!$2:$2,0)-1,1,COUNTIF(Data!$2:$2,Weekly!BS$9)))</f>
      </c>
      <c r="BT76" s="169">
        <f ca="1">SUM(OFFSET(Data!$A$1,MATCH(($BH76&amp;$BI76),Data!$B:$B,0)-1,MATCH(Weekly!BT$9,Data!$2:$2,0)-1,1,COUNTIF(Data!$2:$2,Weekly!BT$9)))/SUM(OFFSET(Data!$A$1,MATCH(($BH74&amp;$BI74),Data!$B:$B,0)-1,MATCH(Weekly!BT$9,Data!$2:$2,0)-1,1,COUNTIF(Data!$2:$2,Weekly!BT$9)))</f>
      </c>
      <c r="BU76" s="169">
        <f ca="1">SUM(OFFSET(Data!$A$1,MATCH(($BH76&amp;$BI76),Data!$B:$B,0)-1,MATCH(Weekly!BU$9,Data!$2:$2,0)-1,1,COUNTIF(Data!$2:$2,Weekly!BU$9)))/SUM(OFFSET(Data!$A$1,MATCH(($BH74&amp;$BI74),Data!$B:$B,0)-1,MATCH(Weekly!BU$9,Data!$2:$2,0)-1,1,COUNTIF(Data!$2:$2,Weekly!BU$9)))</f>
      </c>
      <c r="BV76" s="17"/>
      <c r="BW76" s="14">
        <f t="shared" ca="1" si="492"/>
      </c>
      <c r="BX76" s="14">
        <f t="shared" ca="1" si="493"/>
      </c>
      <c r="BY76" s="14">
        <f t="shared" ca="1" si="511"/>
      </c>
      <c r="BZ76" s="14">
        <f t="shared" ca="1" si="512"/>
      </c>
      <c r="CA76" s="14">
        <f t="shared" ca="1" si="513"/>
      </c>
      <c r="CB76" s="55"/>
      <c r="CC76" s="14">
        <f t="shared" ca="1" si="514"/>
      </c>
      <c r="CD76" s="14">
        <f ca="1">SUMPRODUCT(BP76:BS76,BP$74:BS$74)/SUM(BP$74:BS$74)</f>
      </c>
      <c r="CE76" s="122"/>
      <c r="CF76" s="122"/>
      <c r="CG76" s="16"/>
      <c r="CH76" s="9" t="s">
        <v>63</v>
      </c>
      <c r="CI76" s="9" t="s">
        <v>4</v>
      </c>
      <c r="CJ76" s="169">
        <f ca="1">(SUM(OFFSET(Data!$A$1,MATCH(($CH76&amp;$CI76),Data!$B:$B,0)-1,MATCH(Weekly!CJ$9,Data!$2:$2,0)-1,1,COUNTIF(Data!$2:$2,Weekly!CJ$9))))/(SUM(OFFSET(Data!$A$1,MATCH(($CH74&amp;$CI74),Data!$B:$B,0)-1,MATCH(Weekly!CJ$9,Data!$2:$2,0)-1,1,COUNTIF(Data!$2:$2,Weekly!CJ$9))))</f>
      </c>
      <c r="CK76" s="169">
        <f ca="1">(SUM(OFFSET(Data!$A$1,MATCH(($CH76&amp;$CI76),Data!$B:$B,0)-1,MATCH(Weekly!CK$9,Data!$2:$2,0)-1,1,COUNTIF(Data!$2:$2,Weekly!CK$9))))/(SUM(OFFSET(Data!$A$1,MATCH(($CH74&amp;$CI74),Data!$B:$B,0)-1,MATCH(Weekly!CK$9,Data!$2:$2,0)-1,1,COUNTIF(Data!$2:$2,Weekly!CK$9))))</f>
      </c>
      <c r="CL76" s="169">
        <f ca="1">(SUM(OFFSET(Data!$A$1,MATCH(($CH76&amp;$CI76),Data!$B:$B,0)-1,MATCH(Weekly!CL$9,Data!$2:$2,0)-1,1,COUNTIF(Data!$2:$2,Weekly!CL$9))))/(SUM(OFFSET(Data!$A$1,MATCH(($CH74&amp;$CI74),Data!$B:$B,0)-1,MATCH(Weekly!CL$9,Data!$2:$2,0)-1,1,COUNTIF(Data!$2:$2,Weekly!CL$9))))</f>
      </c>
      <c r="CM76" s="169">
        <f ca="1">(SUM(OFFSET(Data!$A$1,MATCH(($CH76&amp;$CI76),Data!$B:$B,0)-1,MATCH(Weekly!CM$9,Data!$2:$2,0)-1,1,COUNTIF(Data!$2:$2,Weekly!CM$9))))/(SUM(OFFSET(Data!$A$1,MATCH(($CH74&amp;$CI74),Data!$B:$B,0)-1,MATCH(Weekly!CM$9,Data!$2:$2,0)-1,1,COUNTIF(Data!$2:$2,Weekly!CM$9))))</f>
      </c>
      <c r="CN76" s="169">
        <f ca="1">(SUM(OFFSET(Data!$A$1,MATCH(($CH76&amp;$CI76),Data!$B:$B,0)-1,MATCH(Weekly!CN$9,Data!$2:$2,0)-1,1,COUNTIF(Data!$2:$2,Weekly!CN$9))))/(SUM(OFFSET(Data!$A$1,MATCH(($CH74&amp;$CI74),Data!$B:$B,0)-1,MATCH(Weekly!CN$9,Data!$2:$2,0)-1,1,COUNTIF(Data!$2:$2,Weekly!CN$9))))</f>
      </c>
      <c r="CO76" s="169">
        <f ca="1">(SUM(OFFSET(Data!$A$1,MATCH(($CH76&amp;$CI76),Data!$B:$B,0)-1,MATCH(Weekly!CO$9,Data!$2:$2,0)-1,1,COUNTIF(Data!$2:$2,Weekly!CO$9))))/(SUM(OFFSET(Data!$A$1,MATCH(($CH74&amp;$CI74),Data!$B:$B,0)-1,MATCH(Weekly!CO$9,Data!$2:$2,0)-1,1,COUNTIF(Data!$2:$2,Weekly!CO$9))))</f>
      </c>
      <c r="CP76" s="169">
        <f ca="1">(SUM(OFFSET(Data!$A$1,MATCH(($CH76&amp;$CI76),Data!$B:$B,0)-1,MATCH(Weekly!CP$9,Data!$2:$2,0)-1,1,COUNTIF(Data!$2:$2,Weekly!CP$9))))/(SUM(OFFSET(Data!$A$1,MATCH(($CH74&amp;$CI74),Data!$B:$B,0)-1,MATCH(Weekly!CP$9,Data!$2:$2,0)-1,1,COUNTIF(Data!$2:$2,Weekly!CP$9))))</f>
      </c>
      <c r="CQ76" s="169">
        <f ca="1">(SUM(OFFSET(Data!$A$1,MATCH(($CH76&amp;$CI76),Data!$B:$B,0)-1,MATCH(Weekly!CQ$9,Data!$2:$2,0)-1,1,COUNTIF(Data!$2:$2,Weekly!CQ$9))))/(SUM(OFFSET(Data!$A$1,MATCH(($CH74&amp;$CI74),Data!$B:$B,0)-1,MATCH(Weekly!CQ$9,Data!$2:$2,0)-1,1,COUNTIF(Data!$2:$2,Weekly!CQ$9))))</f>
      </c>
      <c r="CR76" s="169">
        <f ca="1">(SUM(OFFSET(Data!$A$1,MATCH(($CH76&amp;$CI76),Data!$B:$B,0)-1,MATCH(Weekly!CR$9,Data!$2:$2,0)-1,1,COUNTIF(Data!$2:$2,Weekly!CR$9))))/(SUM(OFFSET(Data!$A$1,MATCH(($CH74&amp;$CI74),Data!$B:$B,0)-1,MATCH(Weekly!CR$9,Data!$2:$2,0)-1,1,COUNTIF(Data!$2:$2,Weekly!CR$9))))</f>
      </c>
      <c r="CS76" s="169">
        <f ca="1">(SUM(OFFSET(Data!$A$1,MATCH(($CH76&amp;$CI76),Data!$B:$B,0)-1,MATCH(Weekly!CS$9,Data!$2:$2,0)-1,1,COUNTIF(Data!$2:$2,Weekly!CS$9))))/(SUM(OFFSET(Data!$A$1,MATCH(($CH74&amp;$CI74),Data!$B:$B,0)-1,MATCH(Weekly!CS$9,Data!$2:$2,0)-1,1,COUNTIF(Data!$2:$2,Weekly!CS$9))))</f>
      </c>
      <c r="CT76" s="169">
        <f ca="1">(SUM(OFFSET(Data!$A$1,MATCH(($CH76&amp;$CI76),Data!$B:$B,0)-1,MATCH(Weekly!CT$9,Data!$2:$2,0)-1,1,COUNTIF(Data!$2:$2,Weekly!CT$9))))/(SUM(OFFSET(Data!$A$1,MATCH(($CH74&amp;$CI74),Data!$B:$B,0)-1,MATCH(Weekly!CT$9,Data!$2:$2,0)-1,1,COUNTIF(Data!$2:$2,Weekly!CT$9))))</f>
      </c>
      <c r="CU76" s="169">
        <f ca="1">(SUM(OFFSET(Data!$A$1,MATCH(($CH76&amp;$CI76),Data!$B:$B,0)-1,MATCH(Weekly!CU$9,Data!$2:$2,0)-1,1,COUNTIF(Data!$2:$2,Weekly!CU$9))))/(SUM(OFFSET(Data!$A$1,MATCH(($CH74&amp;$CI74),Data!$B:$B,0)-1,MATCH(Weekly!CU$9,Data!$2:$2,0)-1,1,COUNTIF(Data!$2:$2,Weekly!CU$9))))</f>
      </c>
      <c r="CW76" s="14">
        <f t="shared" ca="1" si="496"/>
      </c>
      <c r="CX76" s="14">
        <f t="shared" ca="1" si="497"/>
      </c>
      <c r="CY76" s="14">
        <f t="shared" ca="1" si="515"/>
      </c>
      <c r="CZ76" s="14">
        <f t="shared" ca="1" si="516"/>
      </c>
      <c r="DA76" s="14">
        <f t="shared" ca="1" si="517"/>
      </c>
      <c r="DB76" s="55"/>
      <c r="DC76" s="14">
        <f t="shared" ca="1" si="498"/>
      </c>
      <c r="DD76" s="14">
        <f ca="1">SUMPRODUCT(CP76:CS76,CP$74:CS$74)/SUM(CP$74:CS$74)</f>
      </c>
      <c r="DE76" s="15"/>
    </row>
    <row r="77" spans="1:111" hidden="1" x14ac:dyDescent="0.25">
      <c r="A77" s="5"/>
      <c r="C77" s="5"/>
      <c r="D77" s="121" t="s">
        <v>517</v>
      </c>
      <c r="E77" s="67" t="str">
        <f ca="1">VLOOKUP($D77,'Metric Nature'!$C:$D,2,0)&amp;IF(($F77&lt;(BA77)),"Below",IF(($F77&gt;(AZ77)),"Above","Within"))</f>
      </c>
      <c r="F77" s="69">
        <f t="shared" ca="1" si="464"/>
      </c>
      <c r="G77" s="69">
        <f t="shared" ca="1" si="465"/>
      </c>
      <c r="H77" s="98">
        <f t="shared" ca="1" si="499"/>
      </c>
      <c r="I77" s="69">
        <f t="shared" ca="1" si="500"/>
      </c>
      <c r="J77" s="69">
        <f t="shared" ca="1" si="501"/>
      </c>
      <c r="K77" s="62">
        <f t="shared" ca="1" si="466"/>
      </c>
      <c r="L77" s="70"/>
      <c r="M77" s="67" t="str">
        <f ca="1">VLOOKUP($D77,'Metric Nature'!$C:$D,2,0)&amp;IF(($N77&lt;(CA77)),"Below",IF(($N77&gt;(BZ77)),"Above","Within"))</f>
      </c>
      <c r="N77" s="69">
        <f t="shared" ca="1" si="467"/>
      </c>
      <c r="O77" s="69">
        <f t="shared" ca="1" si="468"/>
      </c>
      <c r="P77" s="98">
        <f t="shared" ca="1" si="502"/>
      </c>
      <c r="Q77" s="69">
        <f t="shared" ca="1" si="503"/>
      </c>
      <c r="R77" s="71">
        <f t="shared" ca="1" si="504"/>
      </c>
      <c r="S77" s="62">
        <f t="shared" ca="1" si="469"/>
      </c>
      <c r="T77" s="70"/>
      <c r="U77" s="67" t="str">
        <f ca="1">VLOOKUP($D77,'Metric Nature'!$C:$D,2,0)&amp;IF(($V77&lt;(DA77)),"Below",IF(($V77&gt;(CZ77)),"Above","Within"))</f>
      </c>
      <c r="V77" s="69">
        <f t="shared" ca="1" si="470"/>
      </c>
      <c r="W77" s="69">
        <f t="shared" ca="1" si="471"/>
      </c>
      <c r="X77" s="93">
        <f t="shared" ca="1" si="505"/>
      </c>
      <c r="Y77" s="69">
        <f t="shared" ca="1" si="506"/>
      </c>
      <c r="Z77" s="93">
        <f t="shared" ca="1" si="507"/>
      </c>
      <c r="AA77" s="62">
        <f t="shared" ca="1" si="472"/>
      </c>
      <c r="AB77" s="70"/>
      <c r="AC77" s="60" t="s">
        <v>518</v>
      </c>
      <c r="AD77" s="5"/>
      <c r="AE77" s="5"/>
      <c r="AF77" s="5"/>
      <c r="AG77" s="5"/>
      <c r="AH77" s="5"/>
      <c r="AI77" s="9" t="s">
        <v>64</v>
      </c>
      <c r="AJ77" s="169">
        <f ca="1">(SUM(OFFSET(Data!$A$1,MATCH(($AI77),Data!$C:$C,0)-1,MATCH(Weekly!AJ$9,Data!$2:$2,0)-1,2,COUNTIF(Data!$2:$2,Weekly!AJ$9))))/(SUM(OFFSET(Data!$A$1,MATCH(($AI74),Data!$C:$C,0)-1,MATCH(Weekly!AJ$9,Data!$2:$2,0)-1,2,COUNTIF(Data!$2:$2,Weekly!AJ$9))))</f>
      </c>
      <c r="AK77" s="169">
        <f ca="1">(SUM(OFFSET(Data!$A$1,MATCH(($AI77),Data!$C:$C,0)-1,MATCH(Weekly!AK$9,Data!$2:$2,0)-1,2,COUNTIF(Data!$2:$2,Weekly!AK$9))))/(SUM(OFFSET(Data!$A$1,MATCH(($AI74),Data!$C:$C,0)-1,MATCH(Weekly!AK$9,Data!$2:$2,0)-1,2,COUNTIF(Data!$2:$2,Weekly!AK$9))))</f>
      </c>
      <c r="AL77" s="169">
        <f ca="1">(SUM(OFFSET(Data!$A$1,MATCH(($AI77),Data!$C:$C,0)-1,MATCH(Weekly!AL$9,Data!$2:$2,0)-1,2,COUNTIF(Data!$2:$2,Weekly!AL$9))))/(SUM(OFFSET(Data!$A$1,MATCH(($AI74),Data!$C:$C,0)-1,MATCH(Weekly!AL$9,Data!$2:$2,0)-1,2,COUNTIF(Data!$2:$2,Weekly!AL$9))))</f>
      </c>
      <c r="AM77" s="169">
        <f ca="1">(SUM(OFFSET(Data!$A$1,MATCH(($AI77),Data!$C:$C,0)-1,MATCH(Weekly!AM$9,Data!$2:$2,0)-1,2,COUNTIF(Data!$2:$2,Weekly!AM$9))))/(SUM(OFFSET(Data!$A$1,MATCH(($AI74),Data!$C:$C,0)-1,MATCH(Weekly!AM$9,Data!$2:$2,0)-1,2,COUNTIF(Data!$2:$2,Weekly!AM$9))))</f>
      </c>
      <c r="AN77" s="169">
        <f ca="1">(SUM(OFFSET(Data!$A$1,MATCH(($AI77),Data!$C:$C,0)-1,MATCH(Weekly!AN$9,Data!$2:$2,0)-1,2,COUNTIF(Data!$2:$2,Weekly!AN$9))))/(SUM(OFFSET(Data!$A$1,MATCH(($AI74),Data!$C:$C,0)-1,MATCH(Weekly!AN$9,Data!$2:$2,0)-1,2,COUNTIF(Data!$2:$2,Weekly!AN$9))))</f>
      </c>
      <c r="AO77" s="169">
        <f ca="1">(SUM(OFFSET(Data!$A$1,MATCH(($AI77),Data!$C:$C,0)-1,MATCH(Weekly!AO$9,Data!$2:$2,0)-1,2,COUNTIF(Data!$2:$2,Weekly!AO$9))))/(SUM(OFFSET(Data!$A$1,MATCH(($AI74),Data!$C:$C,0)-1,MATCH(Weekly!AO$9,Data!$2:$2,0)-1,2,COUNTIF(Data!$2:$2,Weekly!AO$9))))</f>
      </c>
      <c r="AP77" s="169">
        <f ca="1">(SUM(OFFSET(Data!$A$1,MATCH(($AI77),Data!$C:$C,0)-1,MATCH(Weekly!AP$9,Data!$2:$2,0)-1,2,COUNTIF(Data!$2:$2,Weekly!AP$9))))/(SUM(OFFSET(Data!$A$1,MATCH(($AI74),Data!$C:$C,0)-1,MATCH(Weekly!AP$9,Data!$2:$2,0)-1,2,COUNTIF(Data!$2:$2,Weekly!AP$9))))</f>
      </c>
      <c r="AQ77" s="169">
        <f ca="1">(SUM(OFFSET(Data!$A$1,MATCH(($AI77),Data!$C:$C,0)-1,MATCH(Weekly!AQ$9,Data!$2:$2,0)-1,2,COUNTIF(Data!$2:$2,Weekly!AQ$9))))/(SUM(OFFSET(Data!$A$1,MATCH(($AI74),Data!$C:$C,0)-1,MATCH(Weekly!AQ$9,Data!$2:$2,0)-1,2,COUNTIF(Data!$2:$2,Weekly!AQ$9))))</f>
      </c>
      <c r="AR77" s="169">
        <f ca="1">(SUM(OFFSET(Data!$A$1,MATCH(($AI77),Data!$C:$C,0)-1,MATCH(Weekly!AR$9,Data!$2:$2,0)-1,2,COUNTIF(Data!$2:$2,Weekly!AR$9))))/(SUM(OFFSET(Data!$A$1,MATCH(($AI74),Data!$C:$C,0)-1,MATCH(Weekly!AR$9,Data!$2:$2,0)-1,2,COUNTIF(Data!$2:$2,Weekly!AR$9))))</f>
      </c>
      <c r="AS77" s="169">
        <f ca="1">(SUM(OFFSET(Data!$A$1,MATCH(($AI77),Data!$C:$C,0)-1,MATCH(Weekly!AS$9,Data!$2:$2,0)-1,2,COUNTIF(Data!$2:$2,Weekly!AS$9))))/(SUM(OFFSET(Data!$A$1,MATCH(($AI74),Data!$C:$C,0)-1,MATCH(Weekly!AS$9,Data!$2:$2,0)-1,2,COUNTIF(Data!$2:$2,Weekly!AS$9))))</f>
      </c>
      <c r="AT77" s="169">
        <f ca="1">(SUM(OFFSET(Data!$A$1,MATCH(($AI77),Data!$C:$C,0)-1,MATCH(Weekly!AT$9,Data!$2:$2,0)-1,2,COUNTIF(Data!$2:$2,Weekly!AT$9))))/(SUM(OFFSET(Data!$A$1,MATCH(($AI74),Data!$C:$C,0)-1,MATCH(Weekly!AT$9,Data!$2:$2,0)-1,2,COUNTIF(Data!$2:$2,Weekly!AT$9))))</f>
      </c>
      <c r="AU77" s="169">
        <f ca="1">(SUM(OFFSET(Data!$A$1,MATCH(($AI77),Data!$C:$C,0)-1,MATCH(Weekly!AU$9,Data!$2:$2,0)-1,2,COUNTIF(Data!$2:$2,Weekly!AU$9))))/(SUM(OFFSET(Data!$A$1,MATCH(($AI74),Data!$C:$C,0)-1,MATCH(Weekly!AU$9,Data!$2:$2,0)-1,2,COUNTIF(Data!$2:$2,Weekly!AU$9))))</f>
      </c>
      <c r="AV77" s="18"/>
      <c r="AW77" s="14">
        <f t="shared" ca="1" si="489"/>
      </c>
      <c r="AX77" s="14">
        <f t="shared" ca="1" si="490"/>
      </c>
      <c r="AY77" s="14">
        <f t="shared" ca="1" si="508"/>
      </c>
      <c r="AZ77" s="14">
        <f t="shared" ca="1" si="509"/>
      </c>
      <c r="BA77" s="14">
        <f t="shared" ca="1" si="510"/>
      </c>
      <c r="BB77" s="18"/>
      <c r="BC77" s="14">
        <f t="shared" ca="1" si="491"/>
      </c>
      <c r="BD77" s="14">
        <f ca="1">SUMPRODUCT(AP77:AS77,AP$74:AS$74)/SUM(AP$74:AS$74)</f>
      </c>
      <c r="BE77" s="122"/>
      <c r="BF77" s="122"/>
      <c r="BG77" s="16"/>
      <c r="BH77" s="9" t="s">
        <v>64</v>
      </c>
      <c r="BI77" s="9" t="s">
        <v>3</v>
      </c>
      <c r="BJ77" s="169">
        <f ca="1">SUM(OFFSET(Data!$A$1,MATCH(($BH77&amp;$BI77),Data!$B:$B,0)-1,MATCH(Weekly!BJ$9,Data!$2:$2,0)-1,1,COUNTIF(Data!$2:$2,Weekly!BJ$9)))/SUM(OFFSET(Data!$A$1,MATCH(($BH74&amp;$BI74),Data!$B:$B,0)-1,MATCH(Weekly!BJ$9,Data!$2:$2,0)-1,1,COUNTIF(Data!$2:$2,Weekly!BJ$9)))</f>
      </c>
      <c r="BK77" s="169">
        <f ca="1">SUM(OFFSET(Data!$A$1,MATCH(($BH77&amp;$BI77),Data!$B:$B,0)-1,MATCH(Weekly!BK$9,Data!$2:$2,0)-1,1,COUNTIF(Data!$2:$2,Weekly!BK$9)))/SUM(OFFSET(Data!$A$1,MATCH(($BH74&amp;$BI74),Data!$B:$B,0)-1,MATCH(Weekly!BK$9,Data!$2:$2,0)-1,1,COUNTIF(Data!$2:$2,Weekly!BK$9)))</f>
      </c>
      <c r="BL77" s="169">
        <f ca="1">SUM(OFFSET(Data!$A$1,MATCH(($BH77&amp;$BI77),Data!$B:$B,0)-1,MATCH(Weekly!BL$9,Data!$2:$2,0)-1,1,COUNTIF(Data!$2:$2,Weekly!BL$9)))/SUM(OFFSET(Data!$A$1,MATCH(($BH74&amp;$BI74),Data!$B:$B,0)-1,MATCH(Weekly!BL$9,Data!$2:$2,0)-1,1,COUNTIF(Data!$2:$2,Weekly!BL$9)))</f>
      </c>
      <c r="BM77" s="169">
        <f ca="1">SUM(OFFSET(Data!$A$1,MATCH(($BH77&amp;$BI77),Data!$B:$B,0)-1,MATCH(Weekly!BM$9,Data!$2:$2,0)-1,1,COUNTIF(Data!$2:$2,Weekly!BM$9)))/SUM(OFFSET(Data!$A$1,MATCH(($BH74&amp;$BI74),Data!$B:$B,0)-1,MATCH(Weekly!BM$9,Data!$2:$2,0)-1,1,COUNTIF(Data!$2:$2,Weekly!BM$9)))</f>
      </c>
      <c r="BN77" s="169">
        <f ca="1">SUM(OFFSET(Data!$A$1,MATCH(($BH77&amp;$BI77),Data!$B:$B,0)-1,MATCH(Weekly!BN$9,Data!$2:$2,0)-1,1,COUNTIF(Data!$2:$2,Weekly!BN$9)))/SUM(OFFSET(Data!$A$1,MATCH(($BH74&amp;$BI74),Data!$B:$B,0)-1,MATCH(Weekly!BN$9,Data!$2:$2,0)-1,1,COUNTIF(Data!$2:$2,Weekly!BN$9)))</f>
      </c>
      <c r="BO77" s="169">
        <f ca="1">SUM(OFFSET(Data!$A$1,MATCH(($BH77&amp;$BI77),Data!$B:$B,0)-1,MATCH(Weekly!BO$9,Data!$2:$2,0)-1,1,COUNTIF(Data!$2:$2,Weekly!BO$9)))/SUM(OFFSET(Data!$A$1,MATCH(($BH74&amp;$BI74),Data!$B:$B,0)-1,MATCH(Weekly!BO$9,Data!$2:$2,0)-1,1,COUNTIF(Data!$2:$2,Weekly!BO$9)))</f>
      </c>
      <c r="BP77" s="169">
        <f ca="1">SUM(OFFSET(Data!$A$1,MATCH(($BH77&amp;$BI77),Data!$B:$B,0)-1,MATCH(Weekly!BP$9,Data!$2:$2,0)-1,1,COUNTIF(Data!$2:$2,Weekly!BP$9)))/SUM(OFFSET(Data!$A$1,MATCH(($BH74&amp;$BI74),Data!$B:$B,0)-1,MATCH(Weekly!BP$9,Data!$2:$2,0)-1,1,COUNTIF(Data!$2:$2,Weekly!BP$9)))</f>
      </c>
      <c r="BQ77" s="169">
        <f ca="1">SUM(OFFSET(Data!$A$1,MATCH(($BH77&amp;$BI77),Data!$B:$B,0)-1,MATCH(Weekly!BQ$9,Data!$2:$2,0)-1,1,COUNTIF(Data!$2:$2,Weekly!BQ$9)))/SUM(OFFSET(Data!$A$1,MATCH(($BH74&amp;$BI74),Data!$B:$B,0)-1,MATCH(Weekly!BQ$9,Data!$2:$2,0)-1,1,COUNTIF(Data!$2:$2,Weekly!BQ$9)))</f>
      </c>
      <c r="BR77" s="169">
        <f ca="1">SUM(OFFSET(Data!$A$1,MATCH(($BH77&amp;$BI77),Data!$B:$B,0)-1,MATCH(Weekly!BR$9,Data!$2:$2,0)-1,1,COUNTIF(Data!$2:$2,Weekly!BR$9)))/SUM(OFFSET(Data!$A$1,MATCH(($BH74&amp;$BI74),Data!$B:$B,0)-1,MATCH(Weekly!BR$9,Data!$2:$2,0)-1,1,COUNTIF(Data!$2:$2,Weekly!BR$9)))</f>
      </c>
      <c r="BS77" s="169">
        <f ca="1">SUM(OFFSET(Data!$A$1,MATCH(($BH77&amp;$BI77),Data!$B:$B,0)-1,MATCH(Weekly!BS$9,Data!$2:$2,0)-1,1,COUNTIF(Data!$2:$2,Weekly!BS$9)))/SUM(OFFSET(Data!$A$1,MATCH(($BH74&amp;$BI74),Data!$B:$B,0)-1,MATCH(Weekly!BS$9,Data!$2:$2,0)-1,1,COUNTIF(Data!$2:$2,Weekly!BS$9)))</f>
      </c>
      <c r="BT77" s="169">
        <f ca="1">SUM(OFFSET(Data!$A$1,MATCH(($BH77&amp;$BI77),Data!$B:$B,0)-1,MATCH(Weekly!BT$9,Data!$2:$2,0)-1,1,COUNTIF(Data!$2:$2,Weekly!BT$9)))/SUM(OFFSET(Data!$A$1,MATCH(($BH74&amp;$BI74),Data!$B:$B,0)-1,MATCH(Weekly!BT$9,Data!$2:$2,0)-1,1,COUNTIF(Data!$2:$2,Weekly!BT$9)))</f>
      </c>
      <c r="BU77" s="169">
        <f ca="1">SUM(OFFSET(Data!$A$1,MATCH(($BH77&amp;$BI77),Data!$B:$B,0)-1,MATCH(Weekly!BU$9,Data!$2:$2,0)-1,1,COUNTIF(Data!$2:$2,Weekly!BU$9)))/SUM(OFFSET(Data!$A$1,MATCH(($BH74&amp;$BI74),Data!$B:$B,0)-1,MATCH(Weekly!BU$9,Data!$2:$2,0)-1,1,COUNTIF(Data!$2:$2,Weekly!BU$9)))</f>
      </c>
      <c r="BV77" s="17"/>
      <c r="BW77" s="14">
        <f t="shared" ca="1" si="492"/>
      </c>
      <c r="BX77" s="14">
        <f t="shared" ca="1" si="493"/>
      </c>
      <c r="BY77" s="14">
        <f t="shared" ca="1" si="511"/>
      </c>
      <c r="BZ77" s="14">
        <f t="shared" ca="1" si="512"/>
      </c>
      <c r="CA77" s="14">
        <f t="shared" ca="1" si="513"/>
      </c>
      <c r="CB77" s="55"/>
      <c r="CC77" s="14">
        <f t="shared" ca="1" si="514"/>
      </c>
      <c r="CD77" s="14">
        <f ca="1">SUMPRODUCT(BP77:BS77,BP$74:BS$74)/SUM(BP$74:BS$74)</f>
      </c>
      <c r="CE77" s="122"/>
      <c r="CF77" s="122"/>
      <c r="CG77" s="16"/>
      <c r="CH77" s="9" t="s">
        <v>64</v>
      </c>
      <c r="CI77" s="9" t="s">
        <v>4</v>
      </c>
      <c r="CJ77" s="169">
        <f ca="1">(SUM(OFFSET(Data!$A$1,MATCH(($CH77&amp;$CI77),Data!$B:$B,0)-1,MATCH(Weekly!CJ$9,Data!$2:$2,0)-1,1,COUNTIF(Data!$2:$2,Weekly!CJ$9))))/(SUM(OFFSET(Data!$A$1,MATCH(($CH74&amp;$CI74),Data!$B:$B,0)-1,MATCH(Weekly!CJ$9,Data!$2:$2,0)-1,1,COUNTIF(Data!$2:$2,Weekly!CJ$9))))</f>
      </c>
      <c r="CK77" s="169">
        <f ca="1">(SUM(OFFSET(Data!$A$1,MATCH(($CH77&amp;$CI77),Data!$B:$B,0)-1,MATCH(Weekly!CK$9,Data!$2:$2,0)-1,1,COUNTIF(Data!$2:$2,Weekly!CK$9))))/(SUM(OFFSET(Data!$A$1,MATCH(($CH74&amp;$CI74),Data!$B:$B,0)-1,MATCH(Weekly!CK$9,Data!$2:$2,0)-1,1,COUNTIF(Data!$2:$2,Weekly!CK$9))))</f>
      </c>
      <c r="CL77" s="169">
        <f ca="1">(SUM(OFFSET(Data!$A$1,MATCH(($CH77&amp;$CI77),Data!$B:$B,0)-1,MATCH(Weekly!CL$9,Data!$2:$2,0)-1,1,COUNTIF(Data!$2:$2,Weekly!CL$9))))/(SUM(OFFSET(Data!$A$1,MATCH(($CH74&amp;$CI74),Data!$B:$B,0)-1,MATCH(Weekly!CL$9,Data!$2:$2,0)-1,1,COUNTIF(Data!$2:$2,Weekly!CL$9))))</f>
      </c>
      <c r="CM77" s="169">
        <f ca="1">(SUM(OFFSET(Data!$A$1,MATCH(($CH77&amp;$CI77),Data!$B:$B,0)-1,MATCH(Weekly!CM$9,Data!$2:$2,0)-1,1,COUNTIF(Data!$2:$2,Weekly!CM$9))))/(SUM(OFFSET(Data!$A$1,MATCH(($CH74&amp;$CI74),Data!$B:$B,0)-1,MATCH(Weekly!CM$9,Data!$2:$2,0)-1,1,COUNTIF(Data!$2:$2,Weekly!CM$9))))</f>
      </c>
      <c r="CN77" s="169">
        <f ca="1">(SUM(OFFSET(Data!$A$1,MATCH(($CH77&amp;$CI77),Data!$B:$B,0)-1,MATCH(Weekly!CN$9,Data!$2:$2,0)-1,1,COUNTIF(Data!$2:$2,Weekly!CN$9))))/(SUM(OFFSET(Data!$A$1,MATCH(($CH74&amp;$CI74),Data!$B:$B,0)-1,MATCH(Weekly!CN$9,Data!$2:$2,0)-1,1,COUNTIF(Data!$2:$2,Weekly!CN$9))))</f>
      </c>
      <c r="CO77" s="169">
        <f ca="1">(SUM(OFFSET(Data!$A$1,MATCH(($CH77&amp;$CI77),Data!$B:$B,0)-1,MATCH(Weekly!CO$9,Data!$2:$2,0)-1,1,COUNTIF(Data!$2:$2,Weekly!CO$9))))/(SUM(OFFSET(Data!$A$1,MATCH(($CH74&amp;$CI74),Data!$B:$B,0)-1,MATCH(Weekly!CO$9,Data!$2:$2,0)-1,1,COUNTIF(Data!$2:$2,Weekly!CO$9))))</f>
      </c>
      <c r="CP77" s="169">
        <f ca="1">(SUM(OFFSET(Data!$A$1,MATCH(($CH77&amp;$CI77),Data!$B:$B,0)-1,MATCH(Weekly!CP$9,Data!$2:$2,0)-1,1,COUNTIF(Data!$2:$2,Weekly!CP$9))))/(SUM(OFFSET(Data!$A$1,MATCH(($CH74&amp;$CI74),Data!$B:$B,0)-1,MATCH(Weekly!CP$9,Data!$2:$2,0)-1,1,COUNTIF(Data!$2:$2,Weekly!CP$9))))</f>
      </c>
      <c r="CQ77" s="169">
        <f ca="1">(SUM(OFFSET(Data!$A$1,MATCH(($CH77&amp;$CI77),Data!$B:$B,0)-1,MATCH(Weekly!CQ$9,Data!$2:$2,0)-1,1,COUNTIF(Data!$2:$2,Weekly!CQ$9))))/(SUM(OFFSET(Data!$A$1,MATCH(($CH74&amp;$CI74),Data!$B:$B,0)-1,MATCH(Weekly!CQ$9,Data!$2:$2,0)-1,1,COUNTIF(Data!$2:$2,Weekly!CQ$9))))</f>
      </c>
      <c r="CR77" s="169">
        <f ca="1">(SUM(OFFSET(Data!$A$1,MATCH(($CH77&amp;$CI77),Data!$B:$B,0)-1,MATCH(Weekly!CR$9,Data!$2:$2,0)-1,1,COUNTIF(Data!$2:$2,Weekly!CR$9))))/(SUM(OFFSET(Data!$A$1,MATCH(($CH74&amp;$CI74),Data!$B:$B,0)-1,MATCH(Weekly!CR$9,Data!$2:$2,0)-1,1,COUNTIF(Data!$2:$2,Weekly!CR$9))))</f>
      </c>
      <c r="CS77" s="169">
        <f ca="1">(SUM(OFFSET(Data!$A$1,MATCH(($CH77&amp;$CI77),Data!$B:$B,0)-1,MATCH(Weekly!CS$9,Data!$2:$2,0)-1,1,COUNTIF(Data!$2:$2,Weekly!CS$9))))/(SUM(OFFSET(Data!$A$1,MATCH(($CH74&amp;$CI74),Data!$B:$B,0)-1,MATCH(Weekly!CS$9,Data!$2:$2,0)-1,1,COUNTIF(Data!$2:$2,Weekly!CS$9))))</f>
      </c>
      <c r="CT77" s="169">
        <f ca="1">(SUM(OFFSET(Data!$A$1,MATCH(($CH77&amp;$CI77),Data!$B:$B,0)-1,MATCH(Weekly!CT$9,Data!$2:$2,0)-1,1,COUNTIF(Data!$2:$2,Weekly!CT$9))))/(SUM(OFFSET(Data!$A$1,MATCH(($CH74&amp;$CI74),Data!$B:$B,0)-1,MATCH(Weekly!CT$9,Data!$2:$2,0)-1,1,COUNTIF(Data!$2:$2,Weekly!CT$9))))</f>
      </c>
      <c r="CU77" s="169">
        <f ca="1">(SUM(OFFSET(Data!$A$1,MATCH(($CH77&amp;$CI77),Data!$B:$B,0)-1,MATCH(Weekly!CU$9,Data!$2:$2,0)-1,1,COUNTIF(Data!$2:$2,Weekly!CU$9))))/(SUM(OFFSET(Data!$A$1,MATCH(($CH74&amp;$CI74),Data!$B:$B,0)-1,MATCH(Weekly!CU$9,Data!$2:$2,0)-1,1,COUNTIF(Data!$2:$2,Weekly!CU$9))))</f>
      </c>
      <c r="CW77" s="14">
        <f t="shared" ca="1" si="496"/>
      </c>
      <c r="CX77" s="14">
        <f t="shared" ca="1" si="497"/>
      </c>
      <c r="CY77" s="14">
        <f t="shared" ca="1" si="515"/>
      </c>
      <c r="CZ77" s="14">
        <f t="shared" ca="1" si="516"/>
      </c>
      <c r="DA77" s="14">
        <f t="shared" ca="1" si="517"/>
      </c>
      <c r="DB77" s="55"/>
      <c r="DC77" s="14">
        <f t="shared" ca="1" si="498"/>
      </c>
      <c r="DD77" s="14">
        <f ca="1">SUMPRODUCT(CP77:CS77,CP$74:CS$74)/SUM(CP$74:CS$74)</f>
      </c>
      <c r="DE77" s="15"/>
    </row>
    <row r="78" spans="1:111" x14ac:dyDescent="0.25">
      <c r="A78" s="5"/>
      <c r="C78" s="5"/>
      <c r="D78" s="130" t="s">
        <v>521</v>
      </c>
      <c r="E78" s="67" t="str">
        <f ca="1">VLOOKUP($D78,'Metric Nature'!$C:$D,2,0)&amp;IF(($F78&lt;(BA78)),"Below",IF(($F78&gt;(AZ78)),"Above","Within"))</f>
      </c>
      <c r="F78" s="69">
        <f t="shared" ca="1" si="464"/>
      </c>
      <c r="G78" s="69">
        <f t="shared" ca="1" si="465"/>
      </c>
      <c r="H78" s="98">
        <f t="shared" ca="1" si="499"/>
      </c>
      <c r="I78" s="69">
        <f t="shared" ca="1" si="500"/>
      </c>
      <c r="J78" s="69">
        <f t="shared" ca="1" si="501"/>
      </c>
      <c r="K78" s="62">
        <f ca="1">BC78</f>
      </c>
      <c r="L78" s="70"/>
      <c r="M78" s="67" t="str">
        <f ca="1">VLOOKUP($D78,'Metric Nature'!$C:$D,2,0)&amp;IF(($N78&lt;(CA78)),"Below",IF(($N78&gt;(BZ78)),"Above","Within"))</f>
      </c>
      <c r="N78" s="69">
        <f t="shared" ca="1" si="467"/>
      </c>
      <c r="O78" s="69">
        <f t="shared" ca="1" si="468"/>
      </c>
      <c r="P78" s="98">
        <f t="shared" ca="1" si="502"/>
      </c>
      <c r="Q78" s="69">
        <f t="shared" ca="1" si="503"/>
      </c>
      <c r="R78" s="71">
        <f t="shared" ca="1" si="504"/>
      </c>
      <c r="S78" s="62">
        <f ca="1">CC78</f>
      </c>
      <c r="T78" s="70"/>
      <c r="U78" s="67" t="str">
        <f ca="1">VLOOKUP($D78,'Metric Nature'!$C:$D,2,0)&amp;IF(($V78&lt;(DA78)),"Below",IF(($V78&gt;(CZ78)),"Above","Within"))</f>
      </c>
      <c r="V78" s="69">
        <f t="shared" ca="1" si="470"/>
      </c>
      <c r="W78" s="69">
        <f t="shared" ca="1" si="471"/>
      </c>
      <c r="X78" s="93">
        <f t="shared" ca="1" si="505"/>
      </c>
      <c r="Y78" s="69">
        <f t="shared" ca="1" si="506"/>
      </c>
      <c r="Z78" s="93">
        <f t="shared" ca="1" si="507"/>
      </c>
      <c r="AA78" s="62">
        <f ca="1">DC78</f>
      </c>
      <c r="AB78" s="70"/>
      <c r="AC78" s="60" t="s">
        <v>522</v>
      </c>
      <c r="AD78" s="5"/>
      <c r="AE78" s="5"/>
      <c r="AF78" s="5"/>
      <c r="AG78" s="5"/>
      <c r="AH78" s="5"/>
      <c r="AI78" s="9" t="s">
        <v>65</v>
      </c>
      <c r="AJ78" s="169">
        <f ca="1">(SUM(OFFSET(Data!$A$1,MATCH(($AI78),Data!$C:$C,0)-1,MATCH(Weekly!AJ$9,Data!$2:$2,0)-1,2,COUNTIF(Data!$2:$2,Weekly!AJ$9))))/AJ$72</f>
      </c>
      <c r="AK78" s="169">
        <f ca="1">(SUM(OFFSET(Data!$A$1,MATCH(($AI78),Data!$C:$C,0)-1,MATCH(Weekly!AK$9,Data!$2:$2,0)-1,2,COUNTIF(Data!$2:$2,Weekly!AK$9))))/AK$72</f>
      </c>
      <c r="AL78" s="169">
        <f ca="1">(SUM(OFFSET(Data!$A$1,MATCH(($AI78),Data!$C:$C,0)-1,MATCH(Weekly!AL$9,Data!$2:$2,0)-1,2,COUNTIF(Data!$2:$2,Weekly!AL$9))))/AL$72</f>
      </c>
      <c r="AM78" s="169">
        <f ca="1">(SUM(OFFSET(Data!$A$1,MATCH(($AI78),Data!$C:$C,0)-1,MATCH(Weekly!AM$9,Data!$2:$2,0)-1,2,COUNTIF(Data!$2:$2,Weekly!AM$9))))/AM$72</f>
      </c>
      <c r="AN78" s="169">
        <f ca="1">(SUM(OFFSET(Data!$A$1,MATCH(($AI78),Data!$C:$C,0)-1,MATCH(Weekly!AN$9,Data!$2:$2,0)-1,2,COUNTIF(Data!$2:$2,Weekly!AN$9))))/AN$72</f>
      </c>
      <c r="AO78" s="169">
        <f ca="1">(SUM(OFFSET(Data!$A$1,MATCH(($AI78),Data!$C:$C,0)-1,MATCH(Weekly!AO$9,Data!$2:$2,0)-1,2,COUNTIF(Data!$2:$2,Weekly!AO$9))))/AO$72</f>
      </c>
      <c r="AP78" s="169">
        <f ca="1">(SUM(OFFSET(Data!$A$1,MATCH(($AI78),Data!$C:$C,0)-1,MATCH(Weekly!AP$9,Data!$2:$2,0)-1,2,COUNTIF(Data!$2:$2,Weekly!AP$9))))/AP$72</f>
      </c>
      <c r="AQ78" s="169">
        <f ca="1">(SUM(OFFSET(Data!$A$1,MATCH(($AI78),Data!$C:$C,0)-1,MATCH(Weekly!AQ$9,Data!$2:$2,0)-1,2,COUNTIF(Data!$2:$2,Weekly!AQ$9))))/AQ$72</f>
      </c>
      <c r="AR78" s="169">
        <f ca="1">(SUM(OFFSET(Data!$A$1,MATCH(($AI78),Data!$C:$C,0)-1,MATCH(Weekly!AR$9,Data!$2:$2,0)-1,2,COUNTIF(Data!$2:$2,Weekly!AR$9))))/AR$72</f>
      </c>
      <c r="AS78" s="169">
        <f ca="1">(SUM(OFFSET(Data!$A$1,MATCH(($AI78),Data!$C:$C,0)-1,MATCH(Weekly!AS$9,Data!$2:$2,0)-1,2,COUNTIF(Data!$2:$2,Weekly!AS$9))))/AS$72</f>
      </c>
      <c r="AT78" s="169">
        <f ca="1">(SUM(OFFSET(Data!$A$1,MATCH(($AI78),Data!$C:$C,0)-1,MATCH(Weekly!AT$9,Data!$2:$2,0)-1,2,COUNTIF(Data!$2:$2,Weekly!AT$9))))/AT$72</f>
      </c>
      <c r="AU78" s="169">
        <f ca="1">(SUM(OFFSET(Data!$A$1,MATCH(($AI78),Data!$C:$C,0)-1,MATCH(Weekly!AU$9,Data!$2:$2,0)-1,2,COUNTIF(Data!$2:$2,Weekly!AU$9))))/AU$72</f>
      </c>
      <c r="AV78" s="18"/>
      <c r="AW78" s="14">
        <f t="shared" ca="1" si="489"/>
      </c>
      <c r="AX78" s="14">
        <f t="shared" ca="1" si="490"/>
      </c>
      <c r="AY78" s="14">
        <f t="shared" ca="1" si="508"/>
      </c>
      <c r="AZ78" s="14">
        <f t="shared" ca="1" si="509"/>
      </c>
      <c r="BA78" s="14">
        <f t="shared" ca="1" si="510"/>
      </c>
      <c r="BB78" s="18"/>
      <c r="BC78" s="14">
        <f t="shared" ca="1" si="491"/>
      </c>
      <c r="BD78" s="14">
        <f t="shared" ref="BD78:BD89" ca="1" si="518">SUMPRODUCT(AP78:AS78,AP$72:AS$72)/SUM(AP$72:AS$72)</f>
      </c>
      <c r="BE78" s="122"/>
      <c r="BF78" s="122"/>
      <c r="BG78" s="16"/>
      <c r="BH78" s="9" t="s">
        <v>65</v>
      </c>
      <c r="BI78" s="9" t="s">
        <v>3</v>
      </c>
      <c r="BJ78" s="169">
        <f ca="1">(SUM(OFFSET(Data!$A$1,MATCH(($BH78&amp;$BI78),Data!$B:$B,0)-1,MATCH(Weekly!BJ$9,Data!$2:$2,0)-1,1,COUNTIF(Data!$2:$2,Weekly!BJ$9))))/BJ$72</f>
      </c>
      <c r="BK78" s="169">
        <f ca="1">(SUM(OFFSET(Data!$A$1,MATCH(($BH78&amp;$BI78),Data!$B:$B,0)-1,MATCH(Weekly!BK$9,Data!$2:$2,0)-1,1,COUNTIF(Data!$2:$2,Weekly!BK$9))))/BK$72</f>
      </c>
      <c r="BL78" s="169">
        <f ca="1">(SUM(OFFSET(Data!$A$1,MATCH(($BH78&amp;$BI78),Data!$B:$B,0)-1,MATCH(Weekly!BL$9,Data!$2:$2,0)-1,1,COUNTIF(Data!$2:$2,Weekly!BL$9))))/BL$72</f>
      </c>
      <c r="BM78" s="169">
        <f ca="1">(SUM(OFFSET(Data!$A$1,MATCH(($BH78&amp;$BI78),Data!$B:$B,0)-1,MATCH(Weekly!BM$9,Data!$2:$2,0)-1,1,COUNTIF(Data!$2:$2,Weekly!BM$9))))/BM$72</f>
      </c>
      <c r="BN78" s="169">
        <f ca="1">(SUM(OFFSET(Data!$A$1,MATCH(($BH78&amp;$BI78),Data!$B:$B,0)-1,MATCH(Weekly!BN$9,Data!$2:$2,0)-1,1,COUNTIF(Data!$2:$2,Weekly!BN$9))))/BN$72</f>
      </c>
      <c r="BO78" s="169">
        <f ca="1">(SUM(OFFSET(Data!$A$1,MATCH(($BH78&amp;$BI78),Data!$B:$B,0)-1,MATCH(Weekly!BO$9,Data!$2:$2,0)-1,1,COUNTIF(Data!$2:$2,Weekly!BO$9))))/BO$72</f>
      </c>
      <c r="BP78" s="169">
        <f ca="1">(SUM(OFFSET(Data!$A$1,MATCH(($BH78&amp;$BI78),Data!$B:$B,0)-1,MATCH(Weekly!BP$9,Data!$2:$2,0)-1,1,COUNTIF(Data!$2:$2,Weekly!BP$9))))/BP$72</f>
      </c>
      <c r="BQ78" s="169">
        <f ca="1">(SUM(OFFSET(Data!$A$1,MATCH(($BH78&amp;$BI78),Data!$B:$B,0)-1,MATCH(Weekly!BQ$9,Data!$2:$2,0)-1,1,COUNTIF(Data!$2:$2,Weekly!BQ$9))))/BQ$72</f>
      </c>
      <c r="BR78" s="169">
        <f ca="1">(SUM(OFFSET(Data!$A$1,MATCH(($BH78&amp;$BI78),Data!$B:$B,0)-1,MATCH(Weekly!BR$9,Data!$2:$2,0)-1,1,COUNTIF(Data!$2:$2,Weekly!BR$9))))/BR$72</f>
      </c>
      <c r="BS78" s="169">
        <f ca="1">(SUM(OFFSET(Data!$A$1,MATCH(($BH78&amp;$BI78),Data!$B:$B,0)-1,MATCH(Weekly!BS$9,Data!$2:$2,0)-1,1,COUNTIF(Data!$2:$2,Weekly!BS$9))))/BS$72</f>
      </c>
      <c r="BT78" s="169">
        <f ca="1">(SUM(OFFSET(Data!$A$1,MATCH(($BH78&amp;$BI78),Data!$B:$B,0)-1,MATCH(Weekly!BT$9,Data!$2:$2,0)-1,1,COUNTIF(Data!$2:$2,Weekly!BT$9))))/BT$72</f>
      </c>
      <c r="BU78" s="169">
        <f ca="1">(SUM(OFFSET(Data!$A$1,MATCH(($BH78&amp;$BI78),Data!$B:$B,0)-1,MATCH(Weekly!BU$9,Data!$2:$2,0)-1,1,COUNTIF(Data!$2:$2,Weekly!BU$9))))/BU$72</f>
      </c>
      <c r="BV78" s="17"/>
      <c r="BW78" s="14">
        <f t="shared" ca="1" si="492"/>
      </c>
      <c r="BX78" s="14">
        <f t="shared" ca="1" si="493"/>
      </c>
      <c r="BY78" s="14">
        <f t="shared" ca="1" si="511"/>
      </c>
      <c r="BZ78" s="14">
        <f t="shared" ca="1" si="512"/>
      </c>
      <c r="CA78" s="14">
        <f t="shared" ca="1" si="513"/>
      </c>
      <c r="CB78" s="55"/>
      <c r="CC78" s="14">
        <f t="shared" ca="1" si="514"/>
      </c>
      <c r="CD78" s="14">
        <f t="shared" ref="CD78:CD89" ca="1" si="519">SUMPRODUCT(BP78:BS78,BP$72:BS$72)/SUM(BP$72:BS$72)</f>
      </c>
      <c r="CE78" s="122"/>
      <c r="CF78" s="122"/>
      <c r="CG78" s="16"/>
      <c r="CH78" s="9" t="s">
        <v>65</v>
      </c>
      <c r="CI78" s="9" t="s">
        <v>4</v>
      </c>
      <c r="CJ78" s="169">
        <f ca="1">(SUM(OFFSET(Data!$A$1,MATCH(($CH78&amp;$CI78),Data!$B:$B,0)-1,MATCH(Weekly!CJ$9,Data!$2:$2,0)-1,1,COUNTIF(Data!$2:$2,Weekly!CJ$9))))/CJ$72</f>
      </c>
      <c r="CK78" s="169">
        <f ca="1">(SUM(OFFSET(Data!$A$1,MATCH(($CH78&amp;$CI78),Data!$B:$B,0)-1,MATCH(Weekly!CK$9,Data!$2:$2,0)-1,1,COUNTIF(Data!$2:$2,Weekly!CK$9))))/CK$72</f>
      </c>
      <c r="CL78" s="169">
        <f ca="1">(SUM(OFFSET(Data!$A$1,MATCH(($CH78&amp;$CI78),Data!$B:$B,0)-1,MATCH(Weekly!CL$9,Data!$2:$2,0)-1,1,COUNTIF(Data!$2:$2,Weekly!CL$9))))/CL$72</f>
      </c>
      <c r="CM78" s="169">
        <f ca="1">(SUM(OFFSET(Data!$A$1,MATCH(($CH78&amp;$CI78),Data!$B:$B,0)-1,MATCH(Weekly!CM$9,Data!$2:$2,0)-1,1,COUNTIF(Data!$2:$2,Weekly!CM$9))))/CM$72</f>
      </c>
      <c r="CN78" s="169">
        <f ca="1">(SUM(OFFSET(Data!$A$1,MATCH(($CH78&amp;$CI78),Data!$B:$B,0)-1,MATCH(Weekly!CN$9,Data!$2:$2,0)-1,1,COUNTIF(Data!$2:$2,Weekly!CN$9))))/CN$72</f>
      </c>
      <c r="CO78" s="169">
        <f ca="1">(SUM(OFFSET(Data!$A$1,MATCH(($CH78&amp;$CI78),Data!$B:$B,0)-1,MATCH(Weekly!CO$9,Data!$2:$2,0)-1,1,COUNTIF(Data!$2:$2,Weekly!CO$9))))/CO$72</f>
      </c>
      <c r="CP78" s="169">
        <f ca="1">(SUM(OFFSET(Data!$A$1,MATCH(($CH78&amp;$CI78),Data!$B:$B,0)-1,MATCH(Weekly!CP$9,Data!$2:$2,0)-1,1,COUNTIF(Data!$2:$2,Weekly!CP$9))))/CP$72</f>
      </c>
      <c r="CQ78" s="169">
        <f ca="1">(SUM(OFFSET(Data!$A$1,MATCH(($CH78&amp;$CI78),Data!$B:$B,0)-1,MATCH(Weekly!CQ$9,Data!$2:$2,0)-1,1,COUNTIF(Data!$2:$2,Weekly!CQ$9))))/CQ$72</f>
      </c>
      <c r="CR78" s="169">
        <f ca="1">(SUM(OFFSET(Data!$A$1,MATCH(($CH78&amp;$CI78),Data!$B:$B,0)-1,MATCH(Weekly!CR$9,Data!$2:$2,0)-1,1,COUNTIF(Data!$2:$2,Weekly!CR$9))))/CR$72</f>
      </c>
      <c r="CS78" s="169">
        <f ca="1">(SUM(OFFSET(Data!$A$1,MATCH(($CH78&amp;$CI78),Data!$B:$B,0)-1,MATCH(Weekly!CS$9,Data!$2:$2,0)-1,1,COUNTIF(Data!$2:$2,Weekly!CS$9))))/CS$72</f>
      </c>
      <c r="CT78" s="169">
        <f ca="1">(SUM(OFFSET(Data!$A$1,MATCH(($CH78&amp;$CI78),Data!$B:$B,0)-1,MATCH(Weekly!CT$9,Data!$2:$2,0)-1,1,COUNTIF(Data!$2:$2,Weekly!CT$9))))/CT$72</f>
      </c>
      <c r="CU78" s="169">
        <f ca="1">(SUM(OFFSET(Data!$A$1,MATCH(($CH78&amp;$CI78),Data!$B:$B,0)-1,MATCH(Weekly!CU$9,Data!$2:$2,0)-1,1,COUNTIF(Data!$2:$2,Weekly!CU$9))))/CU$72</f>
      </c>
      <c r="CW78" s="14">
        <f t="shared" ca="1" si="496"/>
      </c>
      <c r="CX78" s="14">
        <f t="shared" ca="1" si="497"/>
      </c>
      <c r="CY78" s="14">
        <f t="shared" ca="1" si="515"/>
      </c>
      <c r="CZ78" s="14">
        <f t="shared" ca="1" si="516"/>
      </c>
      <c r="DA78" s="14">
        <f t="shared" ca="1" si="517"/>
      </c>
      <c r="DB78" s="55"/>
      <c r="DC78" s="14">
        <f t="shared" ca="1" si="498"/>
      </c>
      <c r="DD78" s="14">
        <f t="shared" ref="DD78:DD89" ca="1" si="520">SUMPRODUCT(CP78:CS78,CP$72:CS$72)/SUM(CP$72:CS$72)</f>
      </c>
      <c r="DE78" s="15"/>
    </row>
    <row r="79" spans="1:111" s="5" customFormat="1" x14ac:dyDescent="0.25">
      <c r="B79" s="84"/>
      <c r="D79" s="74" t="s">
        <v>525</v>
      </c>
      <c r="E79" s="67" t="str">
        <f ca="1">VLOOKUP($D79,'Metric Nature'!$C:$D,2,0)&amp;IF(($F79&lt;(BA79)),"Below",IF(($F79&gt;(AZ79)),"Above","Within"))</f>
      </c>
      <c r="F79" s="69">
        <f t="shared" ref="F79:F83" ca="1" si="521">AT79</f>
      </c>
      <c r="G79" s="69">
        <f t="shared" ref="G79:G83" ca="1" si="522">AS79</f>
      </c>
      <c r="H79" s="98">
        <f t="shared" ref="H79:H83" ca="1" si="523">IFERROR(((F79-G79)/G79),0)</f>
      </c>
      <c r="I79" s="69">
        <f t="shared" ref="I79:I83" ca="1" si="524">BD79</f>
      </c>
      <c r="J79" s="69">
        <f t="shared" ref="J79:J83" ca="1" si="525">IFERROR(((F79-I79)/I79),0)</f>
      </c>
      <c r="K79" s="62">
        <f t="shared" ref="K79:K82" ca="1" si="526">BC79</f>
      </c>
      <c r="L79" s="70"/>
      <c r="M79" s="67" t="str">
        <f ca="1">VLOOKUP($D79,'Metric Nature'!$C:$D,2,0)&amp;IF(($N79&lt;(CA79)),"Below",IF(($N79&gt;(BZ79)),"Above","Within"))</f>
      </c>
      <c r="N79" s="69">
        <f t="shared" ref="N79:N83" ca="1" si="527">BT79</f>
      </c>
      <c r="O79" s="69">
        <f t="shared" ref="O79:O83" ca="1" si="528">BS79</f>
      </c>
      <c r="P79" s="98">
        <f t="shared" ref="P79:P83" ca="1" si="529">IFERROR(((N79-O79)/O79),0)</f>
      </c>
      <c r="Q79" s="69">
        <f t="shared" ref="Q79:Q83" ca="1" si="530">CD79</f>
      </c>
      <c r="R79" s="71">
        <f t="shared" ref="R79:R83" ca="1" si="531">IFERROR(((N79-Q79)/Q79),0)</f>
      </c>
      <c r="S79" s="62">
        <f t="shared" ref="S79:S82" ca="1" si="532">CC79</f>
      </c>
      <c r="T79" s="70"/>
      <c r="U79" s="67" t="str">
        <f ca="1">VLOOKUP($D79,'Metric Nature'!$C:$D,2,0)&amp;IF(($V79&lt;(DA79)),"Below",IF(($V79&gt;(CZ79)),"Above","Within"))</f>
      </c>
      <c r="V79" s="69">
        <f t="shared" ref="V79:V83" ca="1" si="533">CT79</f>
      </c>
      <c r="W79" s="69">
        <f t="shared" ref="W79:W83" ca="1" si="534">CS79</f>
      </c>
      <c r="X79" s="93">
        <f t="shared" ref="X79:X83" ca="1" si="535">IFERROR(((V79-W79)/W79),0)</f>
      </c>
      <c r="Y79" s="69">
        <f t="shared" ref="Y79:Y83" ca="1" si="536">DD79</f>
      </c>
      <c r="Z79" s="93">
        <f t="shared" ref="Z79:Z83" ca="1" si="537">IFERROR(((V79-Y79)/Y79),0)</f>
      </c>
      <c r="AA79" s="62">
        <f t="shared" ref="AA79:AA82" ca="1" si="538">DC79</f>
      </c>
      <c r="AB79" s="70"/>
      <c r="AC79" s="60"/>
      <c r="AI79" s="9" t="s">
        <v>66</v>
      </c>
      <c r="AJ79" s="169">
        <f ca="1">(SUM(OFFSET(Data!$A$1,MATCH(($AI79),Data!$C:$C,0)-1,MATCH(Weekly!AJ$9,Data!$2:$2,0)-1,2,COUNTIF(Data!$2:$2,Weekly!AJ$9))))/AJ$72</f>
      </c>
      <c r="AK79" s="169">
        <f ca="1">(SUM(OFFSET(Data!$A$1,MATCH(($AI79),Data!$C:$C,0)-1,MATCH(Weekly!AK$9,Data!$2:$2,0)-1,2,COUNTIF(Data!$2:$2,Weekly!AK$9))))/AK$72</f>
      </c>
      <c r="AL79" s="169">
        <f ca="1">(SUM(OFFSET(Data!$A$1,MATCH(($AI79),Data!$C:$C,0)-1,MATCH(Weekly!AL$9,Data!$2:$2,0)-1,2,COUNTIF(Data!$2:$2,Weekly!AL$9))))/AL$72</f>
      </c>
      <c r="AM79" s="169">
        <f ca="1">(SUM(OFFSET(Data!$A$1,MATCH(($AI79),Data!$C:$C,0)-1,MATCH(Weekly!AM$9,Data!$2:$2,0)-1,2,COUNTIF(Data!$2:$2,Weekly!AM$9))))/AM$72</f>
      </c>
      <c r="AN79" s="169">
        <f ca="1">(SUM(OFFSET(Data!$A$1,MATCH(($AI79),Data!$C:$C,0)-1,MATCH(Weekly!AN$9,Data!$2:$2,0)-1,2,COUNTIF(Data!$2:$2,Weekly!AN$9))))/AN$72</f>
      </c>
      <c r="AO79" s="169">
        <f ca="1">(SUM(OFFSET(Data!$A$1,MATCH(($AI79),Data!$C:$C,0)-1,MATCH(Weekly!AO$9,Data!$2:$2,0)-1,2,COUNTIF(Data!$2:$2,Weekly!AO$9))))/AO$72</f>
      </c>
      <c r="AP79" s="169">
        <f ca="1">(SUM(OFFSET(Data!$A$1,MATCH(($AI79),Data!$C:$C,0)-1,MATCH(Weekly!AP$9,Data!$2:$2,0)-1,2,COUNTIF(Data!$2:$2,Weekly!AP$9))))/AP$72</f>
      </c>
      <c r="AQ79" s="169">
        <f ca="1">(SUM(OFFSET(Data!$A$1,MATCH(($AI79),Data!$C:$C,0)-1,MATCH(Weekly!AQ$9,Data!$2:$2,0)-1,2,COUNTIF(Data!$2:$2,Weekly!AQ$9))))/AQ$72</f>
      </c>
      <c r="AR79" s="169">
        <f ca="1">(SUM(OFFSET(Data!$A$1,MATCH(($AI79),Data!$C:$C,0)-1,MATCH(Weekly!AR$9,Data!$2:$2,0)-1,2,COUNTIF(Data!$2:$2,Weekly!AR$9))))/AR$72</f>
      </c>
      <c r="AS79" s="169">
        <f ca="1">(SUM(OFFSET(Data!$A$1,MATCH(($AI79),Data!$C:$C,0)-1,MATCH(Weekly!AS$9,Data!$2:$2,0)-1,2,COUNTIF(Data!$2:$2,Weekly!AS$9))))/AS$72</f>
      </c>
      <c r="AT79" s="169">
        <f ca="1">(SUM(OFFSET(Data!$A$1,MATCH(($AI79),Data!$C:$C,0)-1,MATCH(Weekly!AT$9,Data!$2:$2,0)-1,2,COUNTIF(Data!$2:$2,Weekly!AT$9))))/AT$72</f>
      </c>
      <c r="AU79" s="169">
        <f ca="1">(SUM(OFFSET(Data!$A$1,MATCH(($AI79),Data!$C:$C,0)-1,MATCH(Weekly!AU$9,Data!$2:$2,0)-1,2,COUNTIF(Data!$2:$2,Weekly!AU$9))))/AU$72</f>
      </c>
      <c r="AV79" s="18"/>
      <c r="AW79" s="14">
        <f t="shared" ca="1" si="489"/>
      </c>
      <c r="AX79" s="14">
        <f t="shared" ca="1" si="490"/>
      </c>
      <c r="AY79" s="14">
        <f t="shared" ref="AY79:AY83" ca="1" si="539">AX79-AW79</f>
      </c>
      <c r="AZ79" s="14">
        <f t="shared" ref="AZ79:AZ83" ca="1" si="540">AX79+(0.75*AY79)</f>
      </c>
      <c r="BA79" s="14">
        <f t="shared" ref="BA79:BA83" ca="1" si="541">AW79-(0.75*AY79)</f>
      </c>
      <c r="BB79" s="18"/>
      <c r="BC79" s="14">
        <f t="shared" ref="BC79:BC83" ca="1" si="542">_xlfn.STDEV.P(AJ79:AU79)</f>
      </c>
      <c r="BD79" s="14">
        <f t="shared" ref="BD79" ca="1" si="543">SUMPRODUCT(AP79:AS79,AP$72:AS$72)/SUM(AP$72:AS$72)</f>
      </c>
      <c r="BE79" s="183"/>
      <c r="BF79" s="122"/>
      <c r="BG79" s="188"/>
      <c r="BH79" s="9" t="s">
        <v>66</v>
      </c>
      <c r="BI79" s="9" t="s">
        <v>3</v>
      </c>
      <c r="BJ79" s="169">
        <f ca="1">(SUM(OFFSET(Data!$A$1,MATCH(($BH79&amp;$BI79),Data!$B:$B,0)-1,MATCH(Weekly!BJ$9,Data!$2:$2,0)-1,1,COUNTIF(Data!$2:$2,Weekly!BJ$9))))/BJ$72</f>
      </c>
      <c r="BK79" s="169">
        <f ca="1">(SUM(OFFSET(Data!$A$1,MATCH(($BH79&amp;$BI79),Data!$B:$B,0)-1,MATCH(Weekly!BK$9,Data!$2:$2,0)-1,1,COUNTIF(Data!$2:$2,Weekly!BK$9))))/BK$72</f>
      </c>
      <c r="BL79" s="169">
        <f ca="1">(SUM(OFFSET(Data!$A$1,MATCH(($BH79&amp;$BI79),Data!$B:$B,0)-1,MATCH(Weekly!BL$9,Data!$2:$2,0)-1,1,COUNTIF(Data!$2:$2,Weekly!BL$9))))/BL$72</f>
      </c>
      <c r="BM79" s="169">
        <f ca="1">(SUM(OFFSET(Data!$A$1,MATCH(($BH79&amp;$BI79),Data!$B:$B,0)-1,MATCH(Weekly!BM$9,Data!$2:$2,0)-1,1,COUNTIF(Data!$2:$2,Weekly!BM$9))))/BM$72</f>
      </c>
      <c r="BN79" s="169">
        <f ca="1">(SUM(OFFSET(Data!$A$1,MATCH(($BH79&amp;$BI79),Data!$B:$B,0)-1,MATCH(Weekly!BN$9,Data!$2:$2,0)-1,1,COUNTIF(Data!$2:$2,Weekly!BN$9))))/BN$72</f>
      </c>
      <c r="BO79" s="169">
        <f ca="1">(SUM(OFFSET(Data!$A$1,MATCH(($BH79&amp;$BI79),Data!$B:$B,0)-1,MATCH(Weekly!BO$9,Data!$2:$2,0)-1,1,COUNTIF(Data!$2:$2,Weekly!BO$9))))/BO$72</f>
      </c>
      <c r="BP79" s="169">
        <f ca="1">(SUM(OFFSET(Data!$A$1,MATCH(($BH79&amp;$BI79),Data!$B:$B,0)-1,MATCH(Weekly!BP$9,Data!$2:$2,0)-1,1,COUNTIF(Data!$2:$2,Weekly!BP$9))))/BP$72</f>
      </c>
      <c r="BQ79" s="169">
        <f ca="1">(SUM(OFFSET(Data!$A$1,MATCH(($BH79&amp;$BI79),Data!$B:$B,0)-1,MATCH(Weekly!BQ$9,Data!$2:$2,0)-1,1,COUNTIF(Data!$2:$2,Weekly!BQ$9))))/BQ$72</f>
      </c>
      <c r="BR79" s="169">
        <f ca="1">(SUM(OFFSET(Data!$A$1,MATCH(($BH79&amp;$BI79),Data!$B:$B,0)-1,MATCH(Weekly!BR$9,Data!$2:$2,0)-1,1,COUNTIF(Data!$2:$2,Weekly!BR$9))))/BR$72</f>
      </c>
      <c r="BS79" s="169">
        <f ca="1">(SUM(OFFSET(Data!$A$1,MATCH(($BH79&amp;$BI79),Data!$B:$B,0)-1,MATCH(Weekly!BS$9,Data!$2:$2,0)-1,1,COUNTIF(Data!$2:$2,Weekly!BS$9))))/BS$72</f>
      </c>
      <c r="BT79" s="169">
        <f ca="1">(SUM(OFFSET(Data!$A$1,MATCH(($BH79&amp;$BI79),Data!$B:$B,0)-1,MATCH(Weekly!BT$9,Data!$2:$2,0)-1,1,COUNTIF(Data!$2:$2,Weekly!BT$9))))/BT$72</f>
      </c>
      <c r="BU79" s="169">
        <f ca="1">(SUM(OFFSET(Data!$A$1,MATCH(($BH79&amp;$BI79),Data!$B:$B,0)-1,MATCH(Weekly!BU$9,Data!$2:$2,0)-1,1,COUNTIF(Data!$2:$2,Weekly!BU$9))))/BU$72</f>
      </c>
      <c r="BV79" s="17"/>
      <c r="BW79" s="14">
        <f t="shared" ca="1" si="492"/>
      </c>
      <c r="BX79" s="14">
        <f t="shared" ca="1" si="493"/>
      </c>
      <c r="BY79" s="14">
        <f t="shared" ref="BY79:BY83" ca="1" si="544">BX79-BW79</f>
      </c>
      <c r="BZ79" s="14">
        <f t="shared" ref="BZ79:BZ83" ca="1" si="545">BX79+(0.75*BY79)</f>
      </c>
      <c r="CA79" s="14">
        <f t="shared" ref="CA79:CA83" ca="1" si="546">BW79-(0.75*BY79)</f>
      </c>
      <c r="CB79" s="55"/>
      <c r="CC79" s="14">
        <f t="shared" ref="CC79:CC84" ca="1" si="547">_xlfn.STDEV.P(BJ79:BU79)</f>
      </c>
      <c r="CD79" s="14">
        <f t="shared" ref="CD79" ca="1" si="548">SUMPRODUCT(BP79:BS79,BP$72:BS$72)/SUM(BP$72:BS$72)</f>
      </c>
      <c r="CE79" s="122"/>
      <c r="CF79" s="122"/>
      <c r="CG79" s="35"/>
      <c r="CH79" s="9" t="s">
        <v>66</v>
      </c>
      <c r="CI79" s="9" t="s">
        <v>4</v>
      </c>
      <c r="CJ79" s="169">
        <f ca="1">(SUM(OFFSET(Data!$A$1,MATCH(($CH79&amp;$CI79),Data!$B:$B,0)-1,MATCH(Weekly!CJ$9,Data!$2:$2,0)-1,1,COUNTIF(Data!$2:$2,Weekly!CJ$9))))/CJ$72</f>
      </c>
      <c r="CK79" s="169">
        <f ca="1">(SUM(OFFSET(Data!$A$1,MATCH(($CH79&amp;$CI79),Data!$B:$B,0)-1,MATCH(Weekly!CK$9,Data!$2:$2,0)-1,1,COUNTIF(Data!$2:$2,Weekly!CK$9))))/CK$72</f>
      </c>
      <c r="CL79" s="169">
        <f ca="1">(SUM(OFFSET(Data!$A$1,MATCH(($CH79&amp;$CI79),Data!$B:$B,0)-1,MATCH(Weekly!CL$9,Data!$2:$2,0)-1,1,COUNTIF(Data!$2:$2,Weekly!CL$9))))/CL$72</f>
      </c>
      <c r="CM79" s="169">
        <f ca="1">(SUM(OFFSET(Data!$A$1,MATCH(($CH79&amp;$CI79),Data!$B:$B,0)-1,MATCH(Weekly!CM$9,Data!$2:$2,0)-1,1,COUNTIF(Data!$2:$2,Weekly!CM$9))))/CM$72</f>
      </c>
      <c r="CN79" s="169">
        <f ca="1">(SUM(OFFSET(Data!$A$1,MATCH(($CH79&amp;$CI79),Data!$B:$B,0)-1,MATCH(Weekly!CN$9,Data!$2:$2,0)-1,1,COUNTIF(Data!$2:$2,Weekly!CN$9))))/CN$72</f>
      </c>
      <c r="CO79" s="169">
        <f ca="1">(SUM(OFFSET(Data!$A$1,MATCH(($CH79&amp;$CI79),Data!$B:$B,0)-1,MATCH(Weekly!CO$9,Data!$2:$2,0)-1,1,COUNTIF(Data!$2:$2,Weekly!CO$9))))/CO$72</f>
      </c>
      <c r="CP79" s="169">
        <f ca="1">(SUM(OFFSET(Data!$A$1,MATCH(($CH79&amp;$CI79),Data!$B:$B,0)-1,MATCH(Weekly!CP$9,Data!$2:$2,0)-1,1,COUNTIF(Data!$2:$2,Weekly!CP$9))))/CP$72</f>
      </c>
      <c r="CQ79" s="169">
        <f ca="1">(SUM(OFFSET(Data!$A$1,MATCH(($CH79&amp;$CI79),Data!$B:$B,0)-1,MATCH(Weekly!CQ$9,Data!$2:$2,0)-1,1,COUNTIF(Data!$2:$2,Weekly!CQ$9))))/CQ$72</f>
      </c>
      <c r="CR79" s="169">
        <f ca="1">(SUM(OFFSET(Data!$A$1,MATCH(($CH79&amp;$CI79),Data!$B:$B,0)-1,MATCH(Weekly!CR$9,Data!$2:$2,0)-1,1,COUNTIF(Data!$2:$2,Weekly!CR$9))))/CR$72</f>
      </c>
      <c r="CS79" s="169">
        <f ca="1">(SUM(OFFSET(Data!$A$1,MATCH(($CH79&amp;$CI79),Data!$B:$B,0)-1,MATCH(Weekly!CS$9,Data!$2:$2,0)-1,1,COUNTIF(Data!$2:$2,Weekly!CS$9))))/CS$72</f>
      </c>
      <c r="CT79" s="169">
        <f ca="1">(SUM(OFFSET(Data!$A$1,MATCH(($CH79&amp;$CI79),Data!$B:$B,0)-1,MATCH(Weekly!CT$9,Data!$2:$2,0)-1,1,COUNTIF(Data!$2:$2,Weekly!CT$9))))/CT$72</f>
      </c>
      <c r="CU79" s="169">
        <f ca="1">(SUM(OFFSET(Data!$A$1,MATCH(($CH79&amp;$CI79),Data!$B:$B,0)-1,MATCH(Weekly!CU$9,Data!$2:$2,0)-1,1,COUNTIF(Data!$2:$2,Weekly!CU$9))))/CU$72</f>
      </c>
      <c r="CV79" s="17"/>
      <c r="CW79" s="14">
        <f t="shared" ca="1" si="496"/>
      </c>
      <c r="CX79" s="14">
        <f t="shared" ca="1" si="497"/>
      </c>
      <c r="CY79" s="14">
        <f t="shared" ref="CY79:CY83" ca="1" si="549">CX79-CW79</f>
      </c>
      <c r="CZ79" s="14">
        <f t="shared" ref="CZ79:CZ83" ca="1" si="550">CX79+(0.75*CY79)</f>
      </c>
      <c r="DA79" s="14">
        <f t="shared" ref="DA79:DA83" ca="1" si="551">CW79-(0.75*CY79)</f>
      </c>
      <c r="DB79" s="55"/>
      <c r="DC79" s="14">
        <f t="shared" ref="DC79:DC83" ca="1" si="552">_xlfn.STDEV.P(CJ79:CU79)</f>
      </c>
      <c r="DD79" s="14">
        <f t="shared" ref="DD79" ca="1" si="553">SUMPRODUCT(CP79:CS79,CP$72:CS$72)/SUM(CP$72:CS$72)</f>
      </c>
    </row>
    <row r="80" spans="1:111" x14ac:dyDescent="0.25">
      <c r="A80" s="5"/>
      <c r="C80" s="5"/>
      <c r="D80" s="121" t="s">
        <v>528</v>
      </c>
      <c r="E80" s="67" t="str">
        <f ca="1">VLOOKUP($D80,'Metric Nature'!$C:$D,2,0)&amp;IF(($F80&lt;(BA80)),"Below",IF(($F80&gt;(AZ80)),"Above","Within"))</f>
      </c>
      <c r="F80" s="69">
        <f t="shared" ca="1" si="521"/>
      </c>
      <c r="G80" s="69">
        <f t="shared" ca="1" si="522"/>
      </c>
      <c r="H80" s="98">
        <f t="shared" ca="1" si="523"/>
      </c>
      <c r="I80" s="69">
        <f t="shared" ca="1" si="524"/>
      </c>
      <c r="J80" s="69">
        <f t="shared" ca="1" si="525"/>
      </c>
      <c r="K80" s="62">
        <f t="shared" ca="1" si="526"/>
      </c>
      <c r="L80" s="70"/>
      <c r="M80" s="67" t="str">
        <f ca="1">VLOOKUP($D80,'Metric Nature'!$C:$D,2,0)&amp;IF(($N80&lt;(CA80)),"Below",IF(($N80&gt;(BZ80)),"Above","Within"))</f>
      </c>
      <c r="N80" s="69">
        <f t="shared" ca="1" si="527"/>
      </c>
      <c r="O80" s="69">
        <f t="shared" ca="1" si="528"/>
      </c>
      <c r="P80" s="98">
        <f t="shared" ca="1" si="529"/>
      </c>
      <c r="Q80" s="69">
        <f t="shared" ca="1" si="530"/>
      </c>
      <c r="R80" s="71">
        <f t="shared" ca="1" si="531"/>
      </c>
      <c r="S80" s="62">
        <f t="shared" ca="1" si="532"/>
      </c>
      <c r="T80" s="70"/>
      <c r="U80" s="67" t="str">
        <f ca="1">VLOOKUP($D80,'Metric Nature'!$C:$D,2,0)&amp;IF(($V80&lt;(DA80)),"Below",IF(($V80&gt;(CZ80)),"Above","Within"))</f>
      </c>
      <c r="V80" s="69">
        <f t="shared" ca="1" si="533"/>
      </c>
      <c r="W80" s="69">
        <f t="shared" ca="1" si="534"/>
      </c>
      <c r="X80" s="93">
        <f t="shared" ca="1" si="535"/>
      </c>
      <c r="Y80" s="69">
        <f t="shared" ca="1" si="536"/>
      </c>
      <c r="Z80" s="93">
        <f t="shared" ca="1" si="537"/>
      </c>
      <c r="AA80" s="62">
        <f t="shared" ca="1" si="538"/>
      </c>
      <c r="AB80" s="70"/>
      <c r="AC80" s="60"/>
      <c r="AD80" s="5"/>
      <c r="AE80" s="5"/>
      <c r="AF80" s="5"/>
      <c r="AG80" s="5"/>
      <c r="AH80" s="5"/>
      <c r="AI80" s="9" t="s">
        <v>67</v>
      </c>
      <c r="AJ80" s="169">
        <f ca="1">(SUM(OFFSET(Data!$A$1,MATCH(($AI80),Data!$C:$C,0)-1,MATCH(Weekly!AJ$9,Data!$2:$2,0)-1,2,COUNTIF(Data!$2:$2,Weekly!AJ$9))))/(SUM(OFFSET(Data!$A$1,MATCH(($AI79),Data!$C:$C,0)-1,MATCH(Weekly!AJ$9,Data!$2:$2,0)-1,2,COUNTIF(Data!$2:$2,Weekly!AJ$9))))</f>
      </c>
      <c r="AK80" s="169">
        <f ca="1">(SUM(OFFSET(Data!$A$1,MATCH(($AI80),Data!$C:$C,0)-1,MATCH(Weekly!AK$9,Data!$2:$2,0)-1,2,COUNTIF(Data!$2:$2,Weekly!AK$9))))/(SUM(OFFSET(Data!$A$1,MATCH(($AI79),Data!$C:$C,0)-1,MATCH(Weekly!AK$9,Data!$2:$2,0)-1,2,COUNTIF(Data!$2:$2,Weekly!AK$9))))</f>
      </c>
      <c r="AL80" s="169">
        <f ca="1">(SUM(OFFSET(Data!$A$1,MATCH(($AI80),Data!$C:$C,0)-1,MATCH(Weekly!AL$9,Data!$2:$2,0)-1,2,COUNTIF(Data!$2:$2,Weekly!AL$9))))/(SUM(OFFSET(Data!$A$1,MATCH(($AI79),Data!$C:$C,0)-1,MATCH(Weekly!AL$9,Data!$2:$2,0)-1,2,COUNTIF(Data!$2:$2,Weekly!AL$9))))</f>
      </c>
      <c r="AM80" s="169">
        <f ca="1">(SUM(OFFSET(Data!$A$1,MATCH(($AI80),Data!$C:$C,0)-1,MATCH(Weekly!AM$9,Data!$2:$2,0)-1,2,COUNTIF(Data!$2:$2,Weekly!AM$9))))/(SUM(OFFSET(Data!$A$1,MATCH(($AI79),Data!$C:$C,0)-1,MATCH(Weekly!AM$9,Data!$2:$2,0)-1,2,COUNTIF(Data!$2:$2,Weekly!AM$9))))</f>
      </c>
      <c r="AN80" s="169">
        <f ca="1">(SUM(OFFSET(Data!$A$1,MATCH(($AI80),Data!$C:$C,0)-1,MATCH(Weekly!AN$9,Data!$2:$2,0)-1,2,COUNTIF(Data!$2:$2,Weekly!AN$9))))/(SUM(OFFSET(Data!$A$1,MATCH(($AI79),Data!$C:$C,0)-1,MATCH(Weekly!AN$9,Data!$2:$2,0)-1,2,COUNTIF(Data!$2:$2,Weekly!AN$9))))</f>
      </c>
      <c r="AO80" s="169">
        <f ca="1">(SUM(OFFSET(Data!$A$1,MATCH(($AI80),Data!$C:$C,0)-1,MATCH(Weekly!AO$9,Data!$2:$2,0)-1,2,COUNTIF(Data!$2:$2,Weekly!AO$9))))/(SUM(OFFSET(Data!$A$1,MATCH(($AI79),Data!$C:$C,0)-1,MATCH(Weekly!AO$9,Data!$2:$2,0)-1,2,COUNTIF(Data!$2:$2,Weekly!AO$9))))</f>
      </c>
      <c r="AP80" s="169">
        <f ca="1">(SUM(OFFSET(Data!$A$1,MATCH(($AI80),Data!$C:$C,0)-1,MATCH(Weekly!AP$9,Data!$2:$2,0)-1,2,COUNTIF(Data!$2:$2,Weekly!AP$9))))/(SUM(OFFSET(Data!$A$1,MATCH(($AI79),Data!$C:$C,0)-1,MATCH(Weekly!AP$9,Data!$2:$2,0)-1,2,COUNTIF(Data!$2:$2,Weekly!AP$9))))</f>
      </c>
      <c r="AQ80" s="169">
        <f ca="1">(SUM(OFFSET(Data!$A$1,MATCH(($AI80),Data!$C:$C,0)-1,MATCH(Weekly!AQ$9,Data!$2:$2,0)-1,2,COUNTIF(Data!$2:$2,Weekly!AQ$9))))/(SUM(OFFSET(Data!$A$1,MATCH(($AI79),Data!$C:$C,0)-1,MATCH(Weekly!AQ$9,Data!$2:$2,0)-1,2,COUNTIF(Data!$2:$2,Weekly!AQ$9))))</f>
      </c>
      <c r="AR80" s="169">
        <f ca="1">(SUM(OFFSET(Data!$A$1,MATCH(($AI80),Data!$C:$C,0)-1,MATCH(Weekly!AR$9,Data!$2:$2,0)-1,2,COUNTIF(Data!$2:$2,Weekly!AR$9))))/(SUM(OFFSET(Data!$A$1,MATCH(($AI79),Data!$C:$C,0)-1,MATCH(Weekly!AR$9,Data!$2:$2,0)-1,2,COUNTIF(Data!$2:$2,Weekly!AR$9))))</f>
      </c>
      <c r="AS80" s="169">
        <f ca="1">(SUM(OFFSET(Data!$A$1,MATCH(($AI80),Data!$C:$C,0)-1,MATCH(Weekly!AS$9,Data!$2:$2,0)-1,2,COUNTIF(Data!$2:$2,Weekly!AS$9))))/(SUM(OFFSET(Data!$A$1,MATCH(($AI79),Data!$C:$C,0)-1,MATCH(Weekly!AS$9,Data!$2:$2,0)-1,2,COUNTIF(Data!$2:$2,Weekly!AS$9))))</f>
      </c>
      <c r="AT80" s="169">
        <f ca="1">(SUM(OFFSET(Data!$A$1,MATCH(($AI80),Data!$C:$C,0)-1,MATCH(Weekly!AT$9,Data!$2:$2,0)-1,2,COUNTIF(Data!$2:$2,Weekly!AT$9))))/(SUM(OFFSET(Data!$A$1,MATCH(($AI79),Data!$C:$C,0)-1,MATCH(Weekly!AT$9,Data!$2:$2,0)-1,2,COUNTIF(Data!$2:$2,Weekly!AT$9))))</f>
      </c>
      <c r="AU80" s="169">
        <f ca="1">(SUM(OFFSET(Data!$A$1,MATCH(($AI80),Data!$C:$C,0)-1,MATCH(Weekly!AU$9,Data!$2:$2,0)-1,2,COUNTIF(Data!$2:$2,Weekly!AU$9))))/(SUM(OFFSET(Data!$A$1,MATCH(($AI79),Data!$C:$C,0)-1,MATCH(Weekly!AU$9,Data!$2:$2,0)-1,2,COUNTIF(Data!$2:$2,Weekly!AU$9))))</f>
      </c>
      <c r="AV80" s="18"/>
      <c r="AW80" s="14">
        <f t="shared" ca="1" si="489"/>
      </c>
      <c r="AX80" s="14">
        <f t="shared" ca="1" si="490"/>
      </c>
      <c r="AY80" s="14">
        <f t="shared" ca="1" si="539"/>
      </c>
      <c r="AZ80" s="14">
        <f t="shared" ca="1" si="540"/>
      </c>
      <c r="BA80" s="14">
        <f t="shared" ca="1" si="541"/>
      </c>
      <c r="BB80" s="18"/>
      <c r="BC80" s="14">
        <f t="shared" ca="1" si="542"/>
      </c>
      <c r="BD80" s="14">
        <f ca="1">SUMPRODUCT(AP80:AS80,AP$79:AS$79)/SUM(AP$79:AS$79)</f>
      </c>
      <c r="BE80" s="122"/>
      <c r="BF80" s="122"/>
      <c r="BG80" s="16"/>
      <c r="BH80" s="9" t="s">
        <v>67</v>
      </c>
      <c r="BI80" s="9" t="s">
        <v>3</v>
      </c>
      <c r="BJ80" s="169">
        <f ca="1">SUM(OFFSET(Data!$A$1,MATCH(($BH80&amp;$BI80),Data!$B:$B,0)-1,MATCH(Weekly!BJ$9,Data!$2:$2,0)-1,1,COUNTIF(Data!$2:$2,Weekly!BJ$9)))/SUM(OFFSET(Data!$A$1,MATCH(($BH79&amp;$BI79),Data!$B:$B,0)-1,MATCH(Weekly!BJ$9,Data!$2:$2,0)-1,1,COUNTIF(Data!$2:$2,Weekly!BJ$9)))</f>
      </c>
      <c r="BK80" s="169">
        <f ca="1">SUM(OFFSET(Data!$A$1,MATCH(($BH80&amp;$BI80),Data!$B:$B,0)-1,MATCH(Weekly!BK$9,Data!$2:$2,0)-1,1,COUNTIF(Data!$2:$2,Weekly!BK$9)))/SUM(OFFSET(Data!$A$1,MATCH(($BH79&amp;$BI79),Data!$B:$B,0)-1,MATCH(Weekly!BK$9,Data!$2:$2,0)-1,1,COUNTIF(Data!$2:$2,Weekly!BK$9)))</f>
      </c>
      <c r="BL80" s="169">
        <f ca="1">SUM(OFFSET(Data!$A$1,MATCH(($BH80&amp;$BI80),Data!$B:$B,0)-1,MATCH(Weekly!BL$9,Data!$2:$2,0)-1,1,COUNTIF(Data!$2:$2,Weekly!BL$9)))/SUM(OFFSET(Data!$A$1,MATCH(($BH79&amp;$BI79),Data!$B:$B,0)-1,MATCH(Weekly!BL$9,Data!$2:$2,0)-1,1,COUNTIF(Data!$2:$2,Weekly!BL$9)))</f>
      </c>
      <c r="BM80" s="169">
        <f ca="1">SUM(OFFSET(Data!$A$1,MATCH(($BH80&amp;$BI80),Data!$B:$B,0)-1,MATCH(Weekly!BM$9,Data!$2:$2,0)-1,1,COUNTIF(Data!$2:$2,Weekly!BM$9)))/SUM(OFFSET(Data!$A$1,MATCH(($BH79&amp;$BI79),Data!$B:$B,0)-1,MATCH(Weekly!BM$9,Data!$2:$2,0)-1,1,COUNTIF(Data!$2:$2,Weekly!BM$9)))</f>
      </c>
      <c r="BN80" s="169">
        <f ca="1">SUM(OFFSET(Data!$A$1,MATCH(($BH80&amp;$BI80),Data!$B:$B,0)-1,MATCH(Weekly!BN$9,Data!$2:$2,0)-1,1,COUNTIF(Data!$2:$2,Weekly!BN$9)))/SUM(OFFSET(Data!$A$1,MATCH(($BH79&amp;$BI79),Data!$B:$B,0)-1,MATCH(Weekly!BN$9,Data!$2:$2,0)-1,1,COUNTIF(Data!$2:$2,Weekly!BN$9)))</f>
      </c>
      <c r="BO80" s="169">
        <f ca="1">SUM(OFFSET(Data!$A$1,MATCH(($BH80&amp;$BI80),Data!$B:$B,0)-1,MATCH(Weekly!BO$9,Data!$2:$2,0)-1,1,COUNTIF(Data!$2:$2,Weekly!BO$9)))/SUM(OFFSET(Data!$A$1,MATCH(($BH79&amp;$BI79),Data!$B:$B,0)-1,MATCH(Weekly!BO$9,Data!$2:$2,0)-1,1,COUNTIF(Data!$2:$2,Weekly!BO$9)))</f>
      </c>
      <c r="BP80" s="169">
        <f ca="1">SUM(OFFSET(Data!$A$1,MATCH(($BH80&amp;$BI80),Data!$B:$B,0)-1,MATCH(Weekly!BP$9,Data!$2:$2,0)-1,1,COUNTIF(Data!$2:$2,Weekly!BP$9)))/SUM(OFFSET(Data!$A$1,MATCH(($BH79&amp;$BI79),Data!$B:$B,0)-1,MATCH(Weekly!BP$9,Data!$2:$2,0)-1,1,COUNTIF(Data!$2:$2,Weekly!BP$9)))</f>
      </c>
      <c r="BQ80" s="169">
        <f ca="1">SUM(OFFSET(Data!$A$1,MATCH(($BH80&amp;$BI80),Data!$B:$B,0)-1,MATCH(Weekly!BQ$9,Data!$2:$2,0)-1,1,COUNTIF(Data!$2:$2,Weekly!BQ$9)))/SUM(OFFSET(Data!$A$1,MATCH(($BH79&amp;$BI79),Data!$B:$B,0)-1,MATCH(Weekly!BQ$9,Data!$2:$2,0)-1,1,COUNTIF(Data!$2:$2,Weekly!BQ$9)))</f>
      </c>
      <c r="BR80" s="169">
        <f ca="1">SUM(OFFSET(Data!$A$1,MATCH(($BH80&amp;$BI80),Data!$B:$B,0)-1,MATCH(Weekly!BR$9,Data!$2:$2,0)-1,1,COUNTIF(Data!$2:$2,Weekly!BR$9)))/SUM(OFFSET(Data!$A$1,MATCH(($BH79&amp;$BI79),Data!$B:$B,0)-1,MATCH(Weekly!BR$9,Data!$2:$2,0)-1,1,COUNTIF(Data!$2:$2,Weekly!BR$9)))</f>
      </c>
      <c r="BS80" s="169">
        <f ca="1">SUM(OFFSET(Data!$A$1,MATCH(($BH80&amp;$BI80),Data!$B:$B,0)-1,MATCH(Weekly!BS$9,Data!$2:$2,0)-1,1,COUNTIF(Data!$2:$2,Weekly!BS$9)))/SUM(OFFSET(Data!$A$1,MATCH(($BH79&amp;$BI79),Data!$B:$B,0)-1,MATCH(Weekly!BS$9,Data!$2:$2,0)-1,1,COUNTIF(Data!$2:$2,Weekly!BS$9)))</f>
      </c>
      <c r="BT80" s="169">
        <f ca="1">SUM(OFFSET(Data!$A$1,MATCH(($BH80&amp;$BI80),Data!$B:$B,0)-1,MATCH(Weekly!BT$9,Data!$2:$2,0)-1,1,COUNTIF(Data!$2:$2,Weekly!BT$9)))/SUM(OFFSET(Data!$A$1,MATCH(($BH79&amp;$BI79),Data!$B:$B,0)-1,MATCH(Weekly!BT$9,Data!$2:$2,0)-1,1,COUNTIF(Data!$2:$2,Weekly!BT$9)))</f>
      </c>
      <c r="BU80" s="169">
        <f ca="1">SUM(OFFSET(Data!$A$1,MATCH(($BH80&amp;$BI80),Data!$B:$B,0)-1,MATCH(Weekly!BU$9,Data!$2:$2,0)-1,1,COUNTIF(Data!$2:$2,Weekly!BU$9)))/SUM(OFFSET(Data!$A$1,MATCH(($BH79&amp;$BI79),Data!$B:$B,0)-1,MATCH(Weekly!BU$9,Data!$2:$2,0)-1,1,COUNTIF(Data!$2:$2,Weekly!BU$9)))</f>
      </c>
      <c r="BV80" s="17"/>
      <c r="BW80" s="14">
        <f t="shared" ca="1" si="492"/>
      </c>
      <c r="BX80" s="14">
        <f t="shared" ca="1" si="493"/>
      </c>
      <c r="BY80" s="14">
        <f t="shared" ca="1" si="544"/>
      </c>
      <c r="BZ80" s="14">
        <f t="shared" ca="1" si="545"/>
      </c>
      <c r="CA80" s="14">
        <f t="shared" ca="1" si="546"/>
      </c>
      <c r="CB80" s="55"/>
      <c r="CC80" s="14">
        <f t="shared" ca="1" si="547"/>
      </c>
      <c r="CD80" s="14">
        <f ca="1">SUMPRODUCT(BP80:BS80,BP$79:BS$79)/SUM(BP$79:BS$79)</f>
      </c>
      <c r="CE80" s="122"/>
      <c r="CF80" s="122"/>
      <c r="CG80" s="16"/>
      <c r="CH80" s="9" t="s">
        <v>67</v>
      </c>
      <c r="CI80" s="9" t="s">
        <v>4</v>
      </c>
      <c r="CJ80" s="169">
        <f ca="1">IFERROR(IFERROR(SUM(OFFSET(Data!$A$1,MATCH(($CH80&amp;$CI80),Data!$B:$B,0)-1,MATCH(Weekly!CK$9,Data!2:2,0)-1,1,COUNTIF(Data!2:2,Weekly!CK$9))),0)/IFERROR(SUM(OFFSET(Data!$A$1,MATCH(($CH79&amp;$CI79),Data!$B:$B,0)-1,MATCH(Weekly!CK$9,Data!2:2,0)-1,1,COUNTIF(Data!2:2,Weekly!CK$9))),0),0)</f>
      </c>
      <c r="CK80" s="169">
        <f ca="1">IFERROR(IFERROR(SUM(OFFSET(Data!$A$1,MATCH(($CH80&amp;$CI80),Data!$B:$B,0)-1,MATCH(Weekly!CL$9,Data!2:2,0)-1,1,COUNTIF(Data!2:2,Weekly!CL$9))),0)/IFERROR(SUM(OFFSET(Data!$A$1,MATCH(($CH79&amp;$CI79),Data!$B:$B,0)-1,MATCH(Weekly!CL$9,Data!2:2,0)-1,1,COUNTIF(Data!2:2,Weekly!CL$9))),0),0)</f>
      </c>
      <c r="CL80" s="169">
        <f ca="1">IFERROR(IFERROR(SUM(OFFSET(Data!$A$1,MATCH(($CH80&amp;$CI80),Data!$B:$B,0)-1,MATCH(Weekly!CM$9,Data!2:2,0)-1,1,COUNTIF(Data!2:2,Weekly!CM$9))),0)/IFERROR(SUM(OFFSET(Data!$A$1,MATCH(($CH79&amp;$CI79),Data!$B:$B,0)-1,MATCH(Weekly!CM$9,Data!2:2,0)-1,1,COUNTIF(Data!2:2,Weekly!CM$9))),0),0)</f>
      </c>
      <c r="CM80" s="169">
        <f ca="1">IFERROR(IFERROR(SUM(OFFSET(Data!$A$1,MATCH(($CH80&amp;$CI80),Data!$B:$B,0)-1,MATCH(Weekly!CN$9,Data!2:2,0)-1,1,COUNTIF(Data!2:2,Weekly!CN$9))),0)/IFERROR(SUM(OFFSET(Data!$A$1,MATCH(($CH79&amp;$CI79),Data!$B:$B,0)-1,MATCH(Weekly!CN$9,Data!2:2,0)-1,1,COUNTIF(Data!2:2,Weekly!CN$9))),0),0)</f>
      </c>
      <c r="CN80" s="169">
        <f ca="1">IFERROR(IFERROR(SUM(OFFSET(Data!$A$1,MATCH(($CH80&amp;$CI80),Data!$B:$B,0)-1,MATCH(Weekly!CO$9,Data!2:2,0)-1,1,COUNTIF(Data!2:2,Weekly!CO$9))),0)/IFERROR(SUM(OFFSET(Data!$A$1,MATCH(($CH79&amp;$CI79),Data!$B:$B,0)-1,MATCH(Weekly!CO$9,Data!2:2,0)-1,1,COUNTIF(Data!2:2,Weekly!CO$9))),0),0)</f>
      </c>
      <c r="CO80" s="169">
        <f ca="1">IFERROR(IFERROR(SUM(OFFSET(Data!$A$1,MATCH(($CH80&amp;$CI80),Data!$B:$B,0)-1,MATCH(Weekly!CP$9,Data!2:2,0)-1,1,COUNTIF(Data!2:2,Weekly!CP$9))),0)/IFERROR(SUM(OFFSET(Data!$A$1,MATCH(($CH79&amp;$CI79),Data!$B:$B,0)-1,MATCH(Weekly!CP$9,Data!2:2,0)-1,1,COUNTIF(Data!2:2,Weekly!CP$9))),0),0)</f>
      </c>
      <c r="CP80" s="169">
        <f ca="1">IFERROR(IFERROR(SUM(OFFSET(Data!$A$1,MATCH(($CH80&amp;$CI80),Data!$B:$B,0)-1,MATCH(Weekly!CQ$9,Data!2:2,0)-1,1,COUNTIF(Data!2:2,Weekly!CQ$9))),0)/IFERROR(SUM(OFFSET(Data!$A$1,MATCH(($CH79&amp;$CI79),Data!$B:$B,0)-1,MATCH(Weekly!CQ$9,Data!2:2,0)-1,1,COUNTIF(Data!2:2,Weekly!CQ$9))),0),0)</f>
      </c>
      <c r="CQ80" s="169">
        <f ca="1">IFERROR(IFERROR(SUM(OFFSET(Data!$A$1,MATCH(($CH80&amp;$CI80),Data!$B:$B,0)-1,MATCH(Weekly!CR$9,Data!2:2,0)-1,1,COUNTIF(Data!2:2,Weekly!CR$9))),0)/IFERROR(SUM(OFFSET(Data!$A$1,MATCH(($CH79&amp;$CI79),Data!$B:$B,0)-1,MATCH(Weekly!CR$9,Data!2:2,0)-1,1,COUNTIF(Data!2:2,Weekly!CR$9))),0),0)</f>
      </c>
      <c r="CR80" s="169">
        <f ca="1">IFERROR(IFERROR(SUM(OFFSET(Data!$A$1,MATCH(($CH80&amp;$CI80),Data!$B:$B,0)-1,MATCH(Weekly!CS$9,Data!2:2,0)-1,1,COUNTIF(Data!2:2,Weekly!CS$9))),0)/IFERROR(SUM(OFFSET(Data!$A$1,MATCH(($CH79&amp;$CI79),Data!$B:$B,0)-1,MATCH(Weekly!CS$9,Data!2:2,0)-1,1,COUNTIF(Data!2:2,Weekly!CS$9))),0),0)</f>
      </c>
      <c r="CS80" s="169">
        <f ca="1">IFERROR(IFERROR(SUM(OFFSET(Data!$A$1,MATCH(($CH80&amp;$CI80),Data!$B:$B,0)-1,MATCH(Weekly!CT$9,Data!2:2,0)-1,1,COUNTIF(Data!2:2,Weekly!CT$9))),0)/IFERROR(SUM(OFFSET(Data!$A$1,MATCH(($CH79&amp;$CI79),Data!$B:$B,0)-1,MATCH(Weekly!CT$9,Data!2:2,0)-1,1,COUNTIF(Data!2:2,Weekly!CT$9))),0),0)</f>
      </c>
      <c r="CT80" s="169">
        <f ca="1">IFERROR(IFERROR(SUM(OFFSET(Data!$A$1,MATCH(($CH80&amp;$CI80),Data!$B:$B,0)-1,MATCH(Weekly!CU$9,Data!2:2,0)-1,1,COUNTIF(Data!2:2,Weekly!CU$9))),0)/IFERROR(SUM(OFFSET(Data!$A$1,MATCH(($CH79&amp;$CI79),Data!$B:$B,0)-1,MATCH(Weekly!CU$9,Data!2:2,0)-1,1,COUNTIF(Data!2:2,Weekly!CU$9))),0),0)</f>
      </c>
      <c r="CU80" s="169">
        <f ca="1">IFERROR(IFERROR(SUM(OFFSET(Data!$A$1,MATCH(($CH80&amp;$CI80),Data!$B:$B,0)-1,MATCH(Weekly!CV$9,Data!2:2,0)-1,1,COUNTIF(Data!2:2,Weekly!CV$9))),0)/IFERROR(SUM(OFFSET(Data!$A$1,MATCH(($CH79&amp;$CI79),Data!$B:$B,0)-1,MATCH(Weekly!CV$9,Data!2:2,0)-1,1,COUNTIF(Data!2:2,Weekly!CV$9))),0),0)</f>
      </c>
      <c r="CW80" s="14">
        <f t="shared" ca="1" si="496"/>
      </c>
      <c r="CX80" s="14">
        <f t="shared" ca="1" si="497"/>
      </c>
      <c r="CY80" s="14">
        <f t="shared" ca="1" si="549"/>
      </c>
      <c r="CZ80" s="14">
        <f t="shared" ca="1" si="550"/>
      </c>
      <c r="DA80" s="14">
        <f t="shared" ca="1" si="551"/>
      </c>
      <c r="DB80" s="55"/>
      <c r="DC80" s="14">
        <f t="shared" ca="1" si="552"/>
      </c>
      <c r="DD80" s="14">
        <f ca="1">SUMPRODUCT(CP80:CS80,CP$79:CS$79)/SUM(CP$79:CS$79)</f>
      </c>
      <c r="DE80" s="15"/>
    </row>
    <row r="81" spans="1:111" x14ac:dyDescent="0.25">
      <c r="A81" s="5"/>
      <c r="C81" s="5"/>
      <c r="D81" s="121" t="s">
        <v>531</v>
      </c>
      <c r="E81" s="67" t="str">
        <f ca="1">VLOOKUP($D81,'Metric Nature'!$C:$D,2,0)&amp;IF(($F81&lt;(BA81)),"Below",IF(($F81&gt;(AZ81)),"Above","Within"))</f>
      </c>
      <c r="F81" s="69">
        <f t="shared" ca="1" si="521"/>
      </c>
      <c r="G81" s="69">
        <f t="shared" ca="1" si="522"/>
      </c>
      <c r="H81" s="98">
        <f t="shared" ca="1" si="523"/>
      </c>
      <c r="I81" s="69">
        <f t="shared" ca="1" si="524"/>
      </c>
      <c r="J81" s="69">
        <f t="shared" ca="1" si="525"/>
      </c>
      <c r="K81" s="62">
        <f t="shared" ca="1" si="526"/>
      </c>
      <c r="L81" s="70"/>
      <c r="M81" s="67" t="str">
        <f ca="1">VLOOKUP($D81,'Metric Nature'!$C:$D,2,0)&amp;IF(($N81&lt;(CA81)),"Below",IF(($N81&gt;(BZ81)),"Above","Within"))</f>
      </c>
      <c r="N81" s="69">
        <f t="shared" ca="1" si="527"/>
      </c>
      <c r="O81" s="69">
        <f t="shared" ca="1" si="528"/>
      </c>
      <c r="P81" s="98">
        <f t="shared" ca="1" si="529"/>
      </c>
      <c r="Q81" s="69">
        <f t="shared" ca="1" si="530"/>
      </c>
      <c r="R81" s="71">
        <f t="shared" ca="1" si="531"/>
      </c>
      <c r="S81" s="62">
        <f t="shared" ca="1" si="532"/>
      </c>
      <c r="T81" s="70"/>
      <c r="U81" s="67" t="str">
        <f ca="1">VLOOKUP($D81,'Metric Nature'!$C:$D,2,0)&amp;IF(($V81&lt;(DA81)),"Below",IF(($V81&gt;(CZ81)),"Above","Within"))</f>
      </c>
      <c r="V81" s="69">
        <f t="shared" ca="1" si="533"/>
      </c>
      <c r="W81" s="69">
        <f t="shared" ca="1" si="534"/>
      </c>
      <c r="X81" s="93">
        <f t="shared" ca="1" si="535"/>
      </c>
      <c r="Y81" s="69">
        <f t="shared" ca="1" si="536"/>
      </c>
      <c r="Z81" s="93">
        <f t="shared" ca="1" si="537"/>
      </c>
      <c r="AA81" s="62">
        <f t="shared" ca="1" si="538"/>
      </c>
      <c r="AB81" s="70"/>
      <c r="AC81" s="60"/>
      <c r="AD81" s="5"/>
      <c r="AE81" s="5"/>
      <c r="AF81" s="5"/>
      <c r="AG81" s="5"/>
      <c r="AH81" s="5"/>
      <c r="AI81" s="9" t="s">
        <v>68</v>
      </c>
      <c r="AJ81" s="169">
        <f ca="1">(SUM(OFFSET(Data!$A$1,MATCH(($AI81),Data!$C:$C,0)-1,MATCH(Weekly!AJ$9,Data!$2:$2,0)-1,2,COUNTIF(Data!$2:$2,Weekly!AJ$9))))/(SUM(OFFSET(Data!$A$1,MATCH(($AI79),Data!$C:$C,0)-1,MATCH(Weekly!AJ$9,Data!$2:$2,0)-1,2,COUNTIF(Data!$2:$2,Weekly!AJ$9))))</f>
      </c>
      <c r="AK81" s="169">
        <f ca="1">(SUM(OFFSET(Data!$A$1,MATCH(($AI81),Data!$C:$C,0)-1,MATCH(Weekly!AK$9,Data!$2:$2,0)-1,2,COUNTIF(Data!$2:$2,Weekly!AK$9))))/(SUM(OFFSET(Data!$A$1,MATCH(($AI79),Data!$C:$C,0)-1,MATCH(Weekly!AK$9,Data!$2:$2,0)-1,2,COUNTIF(Data!$2:$2,Weekly!AK$9))))</f>
      </c>
      <c r="AL81" s="169">
        <f ca="1">(SUM(OFFSET(Data!$A$1,MATCH(($AI81),Data!$C:$C,0)-1,MATCH(Weekly!AL$9,Data!$2:$2,0)-1,2,COUNTIF(Data!$2:$2,Weekly!AL$9))))/(SUM(OFFSET(Data!$A$1,MATCH(($AI79),Data!$C:$C,0)-1,MATCH(Weekly!AL$9,Data!$2:$2,0)-1,2,COUNTIF(Data!$2:$2,Weekly!AL$9))))</f>
      </c>
      <c r="AM81" s="169">
        <f ca="1">(SUM(OFFSET(Data!$A$1,MATCH(($AI81),Data!$C:$C,0)-1,MATCH(Weekly!AM$9,Data!$2:$2,0)-1,2,COUNTIF(Data!$2:$2,Weekly!AM$9))))/(SUM(OFFSET(Data!$A$1,MATCH(($AI79),Data!$C:$C,0)-1,MATCH(Weekly!AM$9,Data!$2:$2,0)-1,2,COUNTIF(Data!$2:$2,Weekly!AM$9))))</f>
      </c>
      <c r="AN81" s="169">
        <f ca="1">(SUM(OFFSET(Data!$A$1,MATCH(($AI81),Data!$C:$C,0)-1,MATCH(Weekly!AN$9,Data!$2:$2,0)-1,2,COUNTIF(Data!$2:$2,Weekly!AN$9))))/(SUM(OFFSET(Data!$A$1,MATCH(($AI79),Data!$C:$C,0)-1,MATCH(Weekly!AN$9,Data!$2:$2,0)-1,2,COUNTIF(Data!$2:$2,Weekly!AN$9))))</f>
      </c>
      <c r="AO81" s="169">
        <f ca="1">(SUM(OFFSET(Data!$A$1,MATCH(($AI81),Data!$C:$C,0)-1,MATCH(Weekly!AO$9,Data!$2:$2,0)-1,2,COUNTIF(Data!$2:$2,Weekly!AO$9))))/(SUM(OFFSET(Data!$A$1,MATCH(($AI79),Data!$C:$C,0)-1,MATCH(Weekly!AO$9,Data!$2:$2,0)-1,2,COUNTIF(Data!$2:$2,Weekly!AO$9))))</f>
      </c>
      <c r="AP81" s="169">
        <f ca="1">(SUM(OFFSET(Data!$A$1,MATCH(($AI81),Data!$C:$C,0)-1,MATCH(Weekly!AP$9,Data!$2:$2,0)-1,2,COUNTIF(Data!$2:$2,Weekly!AP$9))))/(SUM(OFFSET(Data!$A$1,MATCH(($AI79),Data!$C:$C,0)-1,MATCH(Weekly!AP$9,Data!$2:$2,0)-1,2,COUNTIF(Data!$2:$2,Weekly!AP$9))))</f>
      </c>
      <c r="AQ81" s="169">
        <f ca="1">(SUM(OFFSET(Data!$A$1,MATCH(($AI81),Data!$C:$C,0)-1,MATCH(Weekly!AQ$9,Data!$2:$2,0)-1,2,COUNTIF(Data!$2:$2,Weekly!AQ$9))))/(SUM(OFFSET(Data!$A$1,MATCH(($AI79),Data!$C:$C,0)-1,MATCH(Weekly!AQ$9,Data!$2:$2,0)-1,2,COUNTIF(Data!$2:$2,Weekly!AQ$9))))</f>
      </c>
      <c r="AR81" s="169">
        <f ca="1">(SUM(OFFSET(Data!$A$1,MATCH(($AI81),Data!$C:$C,0)-1,MATCH(Weekly!AR$9,Data!$2:$2,0)-1,2,COUNTIF(Data!$2:$2,Weekly!AR$9))))/(SUM(OFFSET(Data!$A$1,MATCH(($AI79),Data!$C:$C,0)-1,MATCH(Weekly!AR$9,Data!$2:$2,0)-1,2,COUNTIF(Data!$2:$2,Weekly!AR$9))))</f>
      </c>
      <c r="AS81" s="169">
        <f ca="1">(SUM(OFFSET(Data!$A$1,MATCH(($AI81),Data!$C:$C,0)-1,MATCH(Weekly!AS$9,Data!$2:$2,0)-1,2,COUNTIF(Data!$2:$2,Weekly!AS$9))))/(SUM(OFFSET(Data!$A$1,MATCH(($AI79),Data!$C:$C,0)-1,MATCH(Weekly!AS$9,Data!$2:$2,0)-1,2,COUNTIF(Data!$2:$2,Weekly!AS$9))))</f>
      </c>
      <c r="AT81" s="169">
        <f ca="1">(SUM(OFFSET(Data!$A$1,MATCH(($AI81),Data!$C:$C,0)-1,MATCH(Weekly!AT$9,Data!$2:$2,0)-1,2,COUNTIF(Data!$2:$2,Weekly!AT$9))))/(SUM(OFFSET(Data!$A$1,MATCH(($AI79),Data!$C:$C,0)-1,MATCH(Weekly!AT$9,Data!$2:$2,0)-1,2,COUNTIF(Data!$2:$2,Weekly!AT$9))))</f>
      </c>
      <c r="AU81" s="169">
        <f ca="1">(SUM(OFFSET(Data!$A$1,MATCH(($AI81),Data!$C:$C,0)-1,MATCH(Weekly!AU$9,Data!$2:$2,0)-1,2,COUNTIF(Data!$2:$2,Weekly!AU$9))))/(SUM(OFFSET(Data!$A$1,MATCH(($AI79),Data!$C:$C,0)-1,MATCH(Weekly!AU$9,Data!$2:$2,0)-1,2,COUNTIF(Data!$2:$2,Weekly!AU$9))))</f>
      </c>
      <c r="AV81" s="18"/>
      <c r="AW81" s="14">
        <f t="shared" ca="1" si="489"/>
      </c>
      <c r="AX81" s="14">
        <f t="shared" ca="1" si="490"/>
      </c>
      <c r="AY81" s="14">
        <f t="shared" ca="1" si="539"/>
      </c>
      <c r="AZ81" s="14">
        <f t="shared" ca="1" si="540"/>
      </c>
      <c r="BA81" s="14">
        <f t="shared" ca="1" si="541"/>
      </c>
      <c r="BB81" s="18"/>
      <c r="BC81" s="14">
        <f t="shared" ca="1" si="542"/>
      </c>
      <c r="BD81" s="14">
        <f t="shared" ref="BD81:BD83" ca="1" si="554">SUMPRODUCT(AP81:AS81,AP$79:AS$79)/SUM(AP$79:AS$79)</f>
      </c>
      <c r="BE81" s="122"/>
      <c r="BF81" s="122"/>
      <c r="BG81" s="16"/>
      <c r="BH81" s="9" t="s">
        <v>68</v>
      </c>
      <c r="BI81" s="9" t="s">
        <v>3</v>
      </c>
      <c r="BJ81" s="169">
        <f ca="1">SUM(OFFSET(Data!$A$1,MATCH(($BH81&amp;$BI81),Data!$B:$B,0)-1,MATCH(Weekly!BJ$9,Data!$2:$2,0)-1,1,COUNTIF(Data!$2:$2,Weekly!BJ$9)))/SUM(OFFSET(Data!$A$1,MATCH(($BH79&amp;$BI79),Data!$B:$B,0)-1,MATCH(Weekly!BJ$9,Data!$2:$2,0)-1,1,COUNTIF(Data!$2:$2,Weekly!BJ$9)))</f>
      </c>
      <c r="BK81" s="169">
        <f ca="1">SUM(OFFSET(Data!$A$1,MATCH(($BH81&amp;$BI81),Data!$B:$B,0)-1,MATCH(Weekly!BK$9,Data!$2:$2,0)-1,1,COUNTIF(Data!$2:$2,Weekly!BK$9)))/SUM(OFFSET(Data!$A$1,MATCH(($BH79&amp;$BI79),Data!$B:$B,0)-1,MATCH(Weekly!BK$9,Data!$2:$2,0)-1,1,COUNTIF(Data!$2:$2,Weekly!BK$9)))</f>
      </c>
      <c r="BL81" s="169">
        <f ca="1">SUM(OFFSET(Data!$A$1,MATCH(($BH81&amp;$BI81),Data!$B:$B,0)-1,MATCH(Weekly!BL$9,Data!$2:$2,0)-1,1,COUNTIF(Data!$2:$2,Weekly!BL$9)))/SUM(OFFSET(Data!$A$1,MATCH(($BH79&amp;$BI79),Data!$B:$B,0)-1,MATCH(Weekly!BL$9,Data!$2:$2,0)-1,1,COUNTIF(Data!$2:$2,Weekly!BL$9)))</f>
      </c>
      <c r="BM81" s="169">
        <f ca="1">SUM(OFFSET(Data!$A$1,MATCH(($BH81&amp;$BI81),Data!$B:$B,0)-1,MATCH(Weekly!BM$9,Data!$2:$2,0)-1,1,COUNTIF(Data!$2:$2,Weekly!BM$9)))/SUM(OFFSET(Data!$A$1,MATCH(($BH79&amp;$BI79),Data!$B:$B,0)-1,MATCH(Weekly!BM$9,Data!$2:$2,0)-1,1,COUNTIF(Data!$2:$2,Weekly!BM$9)))</f>
      </c>
      <c r="BN81" s="169">
        <f ca="1">SUM(OFFSET(Data!$A$1,MATCH(($BH81&amp;$BI81),Data!$B:$B,0)-1,MATCH(Weekly!BN$9,Data!$2:$2,0)-1,1,COUNTIF(Data!$2:$2,Weekly!BN$9)))/SUM(OFFSET(Data!$A$1,MATCH(($BH79&amp;$BI79),Data!$B:$B,0)-1,MATCH(Weekly!BN$9,Data!$2:$2,0)-1,1,COUNTIF(Data!$2:$2,Weekly!BN$9)))</f>
      </c>
      <c r="BO81" s="169">
        <f ca="1">SUM(OFFSET(Data!$A$1,MATCH(($BH81&amp;$BI81),Data!$B:$B,0)-1,MATCH(Weekly!BO$9,Data!$2:$2,0)-1,1,COUNTIF(Data!$2:$2,Weekly!BO$9)))/SUM(OFFSET(Data!$A$1,MATCH(($BH79&amp;$BI79),Data!$B:$B,0)-1,MATCH(Weekly!BO$9,Data!$2:$2,0)-1,1,COUNTIF(Data!$2:$2,Weekly!BO$9)))</f>
      </c>
      <c r="BP81" s="169">
        <f ca="1">SUM(OFFSET(Data!$A$1,MATCH(($BH81&amp;$BI81),Data!$B:$B,0)-1,MATCH(Weekly!BP$9,Data!$2:$2,0)-1,1,COUNTIF(Data!$2:$2,Weekly!BP$9)))/SUM(OFFSET(Data!$A$1,MATCH(($BH79&amp;$BI79),Data!$B:$B,0)-1,MATCH(Weekly!BP$9,Data!$2:$2,0)-1,1,COUNTIF(Data!$2:$2,Weekly!BP$9)))</f>
      </c>
      <c r="BQ81" s="169">
        <f ca="1">SUM(OFFSET(Data!$A$1,MATCH(($BH81&amp;$BI81),Data!$B:$B,0)-1,MATCH(Weekly!BQ$9,Data!$2:$2,0)-1,1,COUNTIF(Data!$2:$2,Weekly!BQ$9)))/SUM(OFFSET(Data!$A$1,MATCH(($BH79&amp;$BI79),Data!$B:$B,0)-1,MATCH(Weekly!BQ$9,Data!$2:$2,0)-1,1,COUNTIF(Data!$2:$2,Weekly!BQ$9)))</f>
      </c>
      <c r="BR81" s="169">
        <f ca="1">SUM(OFFSET(Data!$A$1,MATCH(($BH81&amp;$BI81),Data!$B:$B,0)-1,MATCH(Weekly!BR$9,Data!$2:$2,0)-1,1,COUNTIF(Data!$2:$2,Weekly!BR$9)))/SUM(OFFSET(Data!$A$1,MATCH(($BH79&amp;$BI79),Data!$B:$B,0)-1,MATCH(Weekly!BR$9,Data!$2:$2,0)-1,1,COUNTIF(Data!$2:$2,Weekly!BR$9)))</f>
      </c>
      <c r="BS81" s="169">
        <f ca="1">SUM(OFFSET(Data!$A$1,MATCH(($BH81&amp;$BI81),Data!$B:$B,0)-1,MATCH(Weekly!BS$9,Data!$2:$2,0)-1,1,COUNTIF(Data!$2:$2,Weekly!BS$9)))/SUM(OFFSET(Data!$A$1,MATCH(($BH79&amp;$BI79),Data!$B:$B,0)-1,MATCH(Weekly!BS$9,Data!$2:$2,0)-1,1,COUNTIF(Data!$2:$2,Weekly!BS$9)))</f>
      </c>
      <c r="BT81" s="169">
        <f ca="1">SUM(OFFSET(Data!$A$1,MATCH(($BH81&amp;$BI81),Data!$B:$B,0)-1,MATCH(Weekly!BT$9,Data!$2:$2,0)-1,1,COUNTIF(Data!$2:$2,Weekly!BT$9)))/SUM(OFFSET(Data!$A$1,MATCH(($BH79&amp;$BI79),Data!$B:$B,0)-1,MATCH(Weekly!BT$9,Data!$2:$2,0)-1,1,COUNTIF(Data!$2:$2,Weekly!BT$9)))</f>
      </c>
      <c r="BU81" s="169">
        <f ca="1">SUM(OFFSET(Data!$A$1,MATCH(($BH81&amp;$BI81),Data!$B:$B,0)-1,MATCH(Weekly!BU$9,Data!$2:$2,0)-1,1,COUNTIF(Data!$2:$2,Weekly!BU$9)))/SUM(OFFSET(Data!$A$1,MATCH(($BH79&amp;$BI79),Data!$B:$B,0)-1,MATCH(Weekly!BU$9,Data!$2:$2,0)-1,1,COUNTIF(Data!$2:$2,Weekly!BU$9)))</f>
      </c>
      <c r="BV81" s="17"/>
      <c r="BW81" s="14">
        <f t="shared" ca="1" si="492"/>
      </c>
      <c r="BX81" s="14">
        <f t="shared" ca="1" si="493"/>
      </c>
      <c r="BY81" s="14">
        <f t="shared" ca="1" si="544"/>
      </c>
      <c r="BZ81" s="14">
        <f t="shared" ca="1" si="545"/>
      </c>
      <c r="CA81" s="14">
        <f t="shared" ca="1" si="546"/>
      </c>
      <c r="CB81" s="55"/>
      <c r="CC81" s="14">
        <f t="shared" ca="1" si="547"/>
      </c>
      <c r="CD81" s="14">
        <f t="shared" ref="CD81:CD83" ca="1" si="555">SUMPRODUCT(BP81:BS81,BP$79:BS$79)/SUM(BP$79:BS$79)</f>
      </c>
      <c r="CE81" s="122"/>
      <c r="CF81" s="122"/>
      <c r="CG81" s="16"/>
      <c r="CH81" s="9" t="s">
        <v>68</v>
      </c>
      <c r="CI81" s="9" t="s">
        <v>4</v>
      </c>
      <c r="CJ81" s="169">
        <f ca="1">IFERROR(IFERROR(SUM(OFFSET(Data!$A$1,MATCH(($CH81&amp;$CI81),Data!$B:$B,0)-1,MATCH(Weekly!CK$9,Data!2:2,0)-1,1,COUNTIF(Data!2:2,Weekly!CK$9))),0)/IFERROR(SUM(OFFSET(Data!$A$1,MATCH(($CH79&amp;$CI79),Data!$B:$B,0)-1,MATCH(Weekly!CK$9,Data!2:2,0)-1,1,COUNTIF(Data!2:2,Weekly!CK$9))),0),0)</f>
      </c>
      <c r="CK81" s="169">
        <f ca="1">IFERROR(IFERROR(SUM(OFFSET(Data!$A$1,MATCH(($CH81&amp;$CI81),Data!$B:$B,0)-1,MATCH(Weekly!CL$9,Data!2:2,0)-1,1,COUNTIF(Data!2:2,Weekly!CL$9))),0)/IFERROR(SUM(OFFSET(Data!$A$1,MATCH(($CH79&amp;$CI79),Data!$B:$B,0)-1,MATCH(Weekly!CL$9,Data!2:2,0)-1,1,COUNTIF(Data!2:2,Weekly!CL$9))),0),0)</f>
      </c>
      <c r="CL81" s="169">
        <f ca="1">IFERROR(IFERROR(SUM(OFFSET(Data!$A$1,MATCH(($CH81&amp;$CI81),Data!$B:$B,0)-1,MATCH(Weekly!CM$9,Data!2:2,0)-1,1,COUNTIF(Data!2:2,Weekly!CM$9))),0)/IFERROR(SUM(OFFSET(Data!$A$1,MATCH(($CH79&amp;$CI79),Data!$B:$B,0)-1,MATCH(Weekly!CM$9,Data!2:2,0)-1,1,COUNTIF(Data!2:2,Weekly!CM$9))),0),0)</f>
      </c>
      <c r="CM81" s="169">
        <f ca="1">IFERROR(IFERROR(SUM(OFFSET(Data!$A$1,MATCH(($CH81&amp;$CI81),Data!$B:$B,0)-1,MATCH(Weekly!CN$9,Data!2:2,0)-1,1,COUNTIF(Data!2:2,Weekly!CN$9))),0)/IFERROR(SUM(OFFSET(Data!$A$1,MATCH(($CH79&amp;$CI79),Data!$B:$B,0)-1,MATCH(Weekly!CN$9,Data!2:2,0)-1,1,COUNTIF(Data!2:2,Weekly!CN$9))),0),0)</f>
      </c>
      <c r="CN81" s="169">
        <f ca="1">IFERROR(IFERROR(SUM(OFFSET(Data!$A$1,MATCH(($CH81&amp;$CI81),Data!$B:$B,0)-1,MATCH(Weekly!CO$9,Data!2:2,0)-1,1,COUNTIF(Data!2:2,Weekly!CO$9))),0)/IFERROR(SUM(OFFSET(Data!$A$1,MATCH(($CH79&amp;$CI79),Data!$B:$B,0)-1,MATCH(Weekly!CO$9,Data!2:2,0)-1,1,COUNTIF(Data!2:2,Weekly!CO$9))),0),0)</f>
      </c>
      <c r="CO81" s="169">
        <f ca="1">IFERROR(IFERROR(SUM(OFFSET(Data!$A$1,MATCH(($CH81&amp;$CI81),Data!$B:$B,0)-1,MATCH(Weekly!CP$9,Data!2:2,0)-1,1,COUNTIF(Data!2:2,Weekly!CP$9))),0)/IFERROR(SUM(OFFSET(Data!$A$1,MATCH(($CH79&amp;$CI79),Data!$B:$B,0)-1,MATCH(Weekly!CP$9,Data!2:2,0)-1,1,COUNTIF(Data!2:2,Weekly!CP$9))),0),0)</f>
      </c>
      <c r="CP81" s="169">
        <f ca="1">IFERROR(IFERROR(SUM(OFFSET(Data!$A$1,MATCH(($CH81&amp;$CI81),Data!$B:$B,0)-1,MATCH(Weekly!CQ$9,Data!2:2,0)-1,1,COUNTIF(Data!2:2,Weekly!CQ$9))),0)/IFERROR(SUM(OFFSET(Data!$A$1,MATCH(($CH79&amp;$CI79),Data!$B:$B,0)-1,MATCH(Weekly!CQ$9,Data!2:2,0)-1,1,COUNTIF(Data!2:2,Weekly!CQ$9))),0),0)</f>
      </c>
      <c r="CQ81" s="169">
        <f ca="1">IFERROR(IFERROR(SUM(OFFSET(Data!$A$1,MATCH(($CH81&amp;$CI81),Data!$B:$B,0)-1,MATCH(Weekly!CR$9,Data!2:2,0)-1,1,COUNTIF(Data!2:2,Weekly!CR$9))),0)/IFERROR(SUM(OFFSET(Data!$A$1,MATCH(($CH79&amp;$CI79),Data!$B:$B,0)-1,MATCH(Weekly!CR$9,Data!2:2,0)-1,1,COUNTIF(Data!2:2,Weekly!CR$9))),0),0)</f>
      </c>
      <c r="CR81" s="169">
        <f ca="1">IFERROR(IFERROR(SUM(OFFSET(Data!$A$1,MATCH(($CH81&amp;$CI81),Data!$B:$B,0)-1,MATCH(Weekly!CS$9,Data!2:2,0)-1,1,COUNTIF(Data!2:2,Weekly!CS$9))),0)/IFERROR(SUM(OFFSET(Data!$A$1,MATCH(($CH79&amp;$CI79),Data!$B:$B,0)-1,MATCH(Weekly!CS$9,Data!2:2,0)-1,1,COUNTIF(Data!2:2,Weekly!CS$9))),0),0)</f>
      </c>
      <c r="CS81" s="169">
        <f ca="1">IFERROR(IFERROR(SUM(OFFSET(Data!$A$1,MATCH(($CH81&amp;$CI81),Data!$B:$B,0)-1,MATCH(Weekly!CT$9,Data!2:2,0)-1,1,COUNTIF(Data!2:2,Weekly!CT$9))),0)/IFERROR(SUM(OFFSET(Data!$A$1,MATCH(($CH79&amp;$CI79),Data!$B:$B,0)-1,MATCH(Weekly!CT$9,Data!2:2,0)-1,1,COUNTIF(Data!2:2,Weekly!CT$9))),0),0)</f>
      </c>
      <c r="CT81" s="169">
        <f ca="1">IFERROR(IFERROR(SUM(OFFSET(Data!$A$1,MATCH(($CH81&amp;$CI81),Data!$B:$B,0)-1,MATCH(Weekly!CU$9,Data!2:2,0)-1,1,COUNTIF(Data!2:2,Weekly!CU$9))),0)/IFERROR(SUM(OFFSET(Data!$A$1,MATCH(($CH79&amp;$CI79),Data!$B:$B,0)-1,MATCH(Weekly!CU$9,Data!2:2,0)-1,1,COUNTIF(Data!2:2,Weekly!CU$9))),0),0)</f>
      </c>
      <c r="CU81" s="169">
        <f ca="1">IFERROR(IFERROR(SUM(OFFSET(Data!$A$1,MATCH(($CH81&amp;$CI81),Data!$B:$B,0)-1,MATCH(Weekly!CV$9,Data!2:2,0)-1,1,COUNTIF(Data!2:2,Weekly!CV$9))),0)/IFERROR(SUM(OFFSET(Data!$A$1,MATCH(($CH79&amp;$CI79),Data!$B:$B,0)-1,MATCH(Weekly!CV$9,Data!2:2,0)-1,1,COUNTIF(Data!2:2,Weekly!CV$9))),0),0)</f>
      </c>
      <c r="CW81" s="14">
        <f t="shared" ca="1" si="496"/>
      </c>
      <c r="CX81" s="14">
        <f t="shared" ca="1" si="497"/>
      </c>
      <c r="CY81" s="14">
        <f t="shared" ca="1" si="549"/>
      </c>
      <c r="CZ81" s="14">
        <f t="shared" ca="1" si="550"/>
      </c>
      <c r="DA81" s="14">
        <f t="shared" ca="1" si="551"/>
      </c>
      <c r="DB81" s="55"/>
      <c r="DC81" s="14">
        <f t="shared" ca="1" si="552"/>
      </c>
      <c r="DD81" s="14">
        <f t="shared" ref="DD81:DD83" ca="1" si="556">SUMPRODUCT(CP81:CS81,CP$79:CS$79)/SUM(CP$79:CS$79)</f>
      </c>
      <c r="DE81" s="15"/>
    </row>
    <row r="82" spans="1:111" x14ac:dyDescent="0.25">
      <c r="A82" s="5"/>
      <c r="C82" s="5"/>
      <c r="D82" s="121" t="s">
        <v>534</v>
      </c>
      <c r="E82" s="67" t="str">
        <f ca="1">VLOOKUP($D82,'Metric Nature'!$C:$D,2,0)&amp;IF(($F82&lt;(BA82)),"Below",IF(($F82&gt;(AZ82)),"Above","Within"))</f>
      </c>
      <c r="F82" s="69">
        <f t="shared" ca="1" si="521"/>
      </c>
      <c r="G82" s="69">
        <f t="shared" ca="1" si="522"/>
      </c>
      <c r="H82" s="98">
        <f t="shared" ca="1" si="523"/>
      </c>
      <c r="I82" s="69">
        <f t="shared" ca="1" si="524"/>
      </c>
      <c r="J82" s="69">
        <f t="shared" ca="1" si="525"/>
      </c>
      <c r="K82" s="62">
        <f t="shared" ca="1" si="526"/>
      </c>
      <c r="L82" s="70"/>
      <c r="M82" s="67" t="str">
        <f ca="1">VLOOKUP($D82,'Metric Nature'!$C:$D,2,0)&amp;IF(($N82&lt;(CA82)),"Below",IF(($N82&gt;(BZ82)),"Above","Within"))</f>
      </c>
      <c r="N82" s="69">
        <f t="shared" ca="1" si="527"/>
      </c>
      <c r="O82" s="69">
        <f t="shared" ca="1" si="528"/>
      </c>
      <c r="P82" s="98">
        <f t="shared" ca="1" si="529"/>
      </c>
      <c r="Q82" s="69">
        <f t="shared" ca="1" si="530"/>
      </c>
      <c r="R82" s="71">
        <f t="shared" ca="1" si="531"/>
      </c>
      <c r="S82" s="62">
        <f t="shared" ca="1" si="532"/>
      </c>
      <c r="T82" s="70"/>
      <c r="U82" s="67" t="str">
        <f ca="1">VLOOKUP($D82,'Metric Nature'!$C:$D,2,0)&amp;IF(($V82&lt;(DA82)),"Below",IF(($V82&gt;(CZ82)),"Above","Within"))</f>
      </c>
      <c r="V82" s="69">
        <f t="shared" ca="1" si="533"/>
      </c>
      <c r="W82" s="69">
        <f t="shared" ca="1" si="534"/>
      </c>
      <c r="X82" s="93">
        <f t="shared" ca="1" si="535"/>
      </c>
      <c r="Y82" s="69">
        <f t="shared" ca="1" si="536"/>
      </c>
      <c r="Z82" s="93">
        <f t="shared" ca="1" si="537"/>
      </c>
      <c r="AA82" s="62">
        <f t="shared" ca="1" si="538"/>
      </c>
      <c r="AB82" s="70"/>
      <c r="AC82" s="60"/>
      <c r="AD82" s="5"/>
      <c r="AE82" s="5"/>
      <c r="AF82" s="5"/>
      <c r="AG82" s="5"/>
      <c r="AH82" s="5"/>
      <c r="AI82" s="9" t="s">
        <v>69</v>
      </c>
      <c r="AJ82" s="169">
        <f ca="1">(SUM(OFFSET(Data!$A$1,MATCH(($AI82),Data!$C:$C,0)-1,MATCH(Weekly!AJ$9,Data!$2:$2,0)-1,2,COUNTIF(Data!$2:$2,Weekly!AJ$9))))/(SUM(OFFSET(Data!$A$1,MATCH(($AI79),Data!$C:$C,0)-1,MATCH(Weekly!AJ$9,Data!$2:$2,0)-1,2,COUNTIF(Data!$2:$2,Weekly!AJ$9))))</f>
      </c>
      <c r="AK82" s="169">
        <f ca="1">(SUM(OFFSET(Data!$A$1,MATCH(($AI82),Data!$C:$C,0)-1,MATCH(Weekly!AK$9,Data!$2:$2,0)-1,2,COUNTIF(Data!$2:$2,Weekly!AK$9))))/(SUM(OFFSET(Data!$A$1,MATCH(($AI79),Data!$C:$C,0)-1,MATCH(Weekly!AK$9,Data!$2:$2,0)-1,2,COUNTIF(Data!$2:$2,Weekly!AK$9))))</f>
      </c>
      <c r="AL82" s="169">
        <f ca="1">(SUM(OFFSET(Data!$A$1,MATCH(($AI82),Data!$C:$C,0)-1,MATCH(Weekly!AL$9,Data!$2:$2,0)-1,2,COUNTIF(Data!$2:$2,Weekly!AL$9))))/(SUM(OFFSET(Data!$A$1,MATCH(($AI79),Data!$C:$C,0)-1,MATCH(Weekly!AL$9,Data!$2:$2,0)-1,2,COUNTIF(Data!$2:$2,Weekly!AL$9))))</f>
      </c>
      <c r="AM82" s="169">
        <f ca="1">(SUM(OFFSET(Data!$A$1,MATCH(($AI82),Data!$C:$C,0)-1,MATCH(Weekly!AM$9,Data!$2:$2,0)-1,2,COUNTIF(Data!$2:$2,Weekly!AM$9))))/(SUM(OFFSET(Data!$A$1,MATCH(($AI79),Data!$C:$C,0)-1,MATCH(Weekly!AM$9,Data!$2:$2,0)-1,2,COUNTIF(Data!$2:$2,Weekly!AM$9))))</f>
      </c>
      <c r="AN82" s="169">
        <f ca="1">(SUM(OFFSET(Data!$A$1,MATCH(($AI82),Data!$C:$C,0)-1,MATCH(Weekly!AN$9,Data!$2:$2,0)-1,2,COUNTIF(Data!$2:$2,Weekly!AN$9))))/(SUM(OFFSET(Data!$A$1,MATCH(($AI79),Data!$C:$C,0)-1,MATCH(Weekly!AN$9,Data!$2:$2,0)-1,2,COUNTIF(Data!$2:$2,Weekly!AN$9))))</f>
      </c>
      <c r="AO82" s="169">
        <f ca="1">(SUM(OFFSET(Data!$A$1,MATCH(($AI82),Data!$C:$C,0)-1,MATCH(Weekly!AO$9,Data!$2:$2,0)-1,2,COUNTIF(Data!$2:$2,Weekly!AO$9))))/(SUM(OFFSET(Data!$A$1,MATCH(($AI79),Data!$C:$C,0)-1,MATCH(Weekly!AO$9,Data!$2:$2,0)-1,2,COUNTIF(Data!$2:$2,Weekly!AO$9))))</f>
      </c>
      <c r="AP82" s="169">
        <f ca="1">(SUM(OFFSET(Data!$A$1,MATCH(($AI82),Data!$C:$C,0)-1,MATCH(Weekly!AP$9,Data!$2:$2,0)-1,2,COUNTIF(Data!$2:$2,Weekly!AP$9))))/(SUM(OFFSET(Data!$A$1,MATCH(($AI79),Data!$C:$C,0)-1,MATCH(Weekly!AP$9,Data!$2:$2,0)-1,2,COUNTIF(Data!$2:$2,Weekly!AP$9))))</f>
      </c>
      <c r="AQ82" s="169">
        <f ca="1">(SUM(OFFSET(Data!$A$1,MATCH(($AI82),Data!$C:$C,0)-1,MATCH(Weekly!AQ$9,Data!$2:$2,0)-1,2,COUNTIF(Data!$2:$2,Weekly!AQ$9))))/(SUM(OFFSET(Data!$A$1,MATCH(($AI79),Data!$C:$C,0)-1,MATCH(Weekly!AQ$9,Data!$2:$2,0)-1,2,COUNTIF(Data!$2:$2,Weekly!AQ$9))))</f>
      </c>
      <c r="AR82" s="169">
        <f ca="1">(SUM(OFFSET(Data!$A$1,MATCH(($AI82),Data!$C:$C,0)-1,MATCH(Weekly!AR$9,Data!$2:$2,0)-1,2,COUNTIF(Data!$2:$2,Weekly!AR$9))))/(SUM(OFFSET(Data!$A$1,MATCH(($AI79),Data!$C:$C,0)-1,MATCH(Weekly!AR$9,Data!$2:$2,0)-1,2,COUNTIF(Data!$2:$2,Weekly!AR$9))))</f>
      </c>
      <c r="AS82" s="169">
        <f ca="1">(SUM(OFFSET(Data!$A$1,MATCH(($AI82),Data!$C:$C,0)-1,MATCH(Weekly!AS$9,Data!$2:$2,0)-1,2,COUNTIF(Data!$2:$2,Weekly!AS$9))))/(SUM(OFFSET(Data!$A$1,MATCH(($AI79),Data!$C:$C,0)-1,MATCH(Weekly!AS$9,Data!$2:$2,0)-1,2,COUNTIF(Data!$2:$2,Weekly!AS$9))))</f>
      </c>
      <c r="AT82" s="169">
        <f ca="1">(SUM(OFFSET(Data!$A$1,MATCH(($AI82),Data!$C:$C,0)-1,MATCH(Weekly!AT$9,Data!$2:$2,0)-1,2,COUNTIF(Data!$2:$2,Weekly!AT$9))))/(SUM(OFFSET(Data!$A$1,MATCH(($AI79),Data!$C:$C,0)-1,MATCH(Weekly!AT$9,Data!$2:$2,0)-1,2,COUNTIF(Data!$2:$2,Weekly!AT$9))))</f>
      </c>
      <c r="AU82" s="169">
        <f ca="1">(SUM(OFFSET(Data!$A$1,MATCH(($AI82),Data!$C:$C,0)-1,MATCH(Weekly!AU$9,Data!$2:$2,0)-1,2,COUNTIF(Data!$2:$2,Weekly!AU$9))))/(SUM(OFFSET(Data!$A$1,MATCH(($AI79),Data!$C:$C,0)-1,MATCH(Weekly!AU$9,Data!$2:$2,0)-1,2,COUNTIF(Data!$2:$2,Weekly!AU$9))))</f>
      </c>
      <c r="AV82" s="18"/>
      <c r="AW82" s="14">
        <f t="shared" ca="1" si="489"/>
      </c>
      <c r="AX82" s="14">
        <f t="shared" ca="1" si="490"/>
      </c>
      <c r="AY82" s="14">
        <f t="shared" ca="1" si="539"/>
      </c>
      <c r="AZ82" s="14">
        <f t="shared" ca="1" si="540"/>
      </c>
      <c r="BA82" s="14">
        <f t="shared" ca="1" si="541"/>
      </c>
      <c r="BB82" s="18"/>
      <c r="BC82" s="14">
        <f t="shared" ca="1" si="542"/>
      </c>
      <c r="BD82" s="14">
        <f t="shared" ca="1" si="554"/>
      </c>
      <c r="BE82" s="122"/>
      <c r="BF82" s="122"/>
      <c r="BG82" s="16"/>
      <c r="BH82" s="9" t="s">
        <v>69</v>
      </c>
      <c r="BI82" s="9" t="s">
        <v>3</v>
      </c>
      <c r="BJ82" s="169">
        <f ca="1">SUM(OFFSET(Data!$A$1,MATCH(($BH82&amp;$BI82),Data!$B:$B,0)-1,MATCH(Weekly!BJ$9,Data!$2:$2,0)-1,1,COUNTIF(Data!$2:$2,Weekly!BJ$9)))/SUM(OFFSET(Data!$A$1,MATCH(($BH79&amp;$BI79),Data!$B:$B,0)-1,MATCH(Weekly!BJ$9,Data!$2:$2,0)-1,1,COUNTIF(Data!$2:$2,Weekly!BJ$9)))</f>
      </c>
      <c r="BK82" s="169">
        <f ca="1">SUM(OFFSET(Data!$A$1,MATCH(($BH82&amp;$BI82),Data!$B:$B,0)-1,MATCH(Weekly!BK$9,Data!$2:$2,0)-1,1,COUNTIF(Data!$2:$2,Weekly!BK$9)))/SUM(OFFSET(Data!$A$1,MATCH(($BH79&amp;$BI79),Data!$B:$B,0)-1,MATCH(Weekly!BK$9,Data!$2:$2,0)-1,1,COUNTIF(Data!$2:$2,Weekly!BK$9)))</f>
      </c>
      <c r="BL82" s="169">
        <f ca="1">SUM(OFFSET(Data!$A$1,MATCH(($BH82&amp;$BI82),Data!$B:$B,0)-1,MATCH(Weekly!BL$9,Data!$2:$2,0)-1,1,COUNTIF(Data!$2:$2,Weekly!BL$9)))/SUM(OFFSET(Data!$A$1,MATCH(($BH79&amp;$BI79),Data!$B:$B,0)-1,MATCH(Weekly!BL$9,Data!$2:$2,0)-1,1,COUNTIF(Data!$2:$2,Weekly!BL$9)))</f>
      </c>
      <c r="BM82" s="169">
        <f ca="1">SUM(OFFSET(Data!$A$1,MATCH(($BH82&amp;$BI82),Data!$B:$B,0)-1,MATCH(Weekly!BM$9,Data!$2:$2,0)-1,1,COUNTIF(Data!$2:$2,Weekly!BM$9)))/SUM(OFFSET(Data!$A$1,MATCH(($BH79&amp;$BI79),Data!$B:$B,0)-1,MATCH(Weekly!BM$9,Data!$2:$2,0)-1,1,COUNTIF(Data!$2:$2,Weekly!BM$9)))</f>
      </c>
      <c r="BN82" s="169">
        <f ca="1">SUM(OFFSET(Data!$A$1,MATCH(($BH82&amp;$BI82),Data!$B:$B,0)-1,MATCH(Weekly!BN$9,Data!$2:$2,0)-1,1,COUNTIF(Data!$2:$2,Weekly!BN$9)))/SUM(OFFSET(Data!$A$1,MATCH(($BH79&amp;$BI79),Data!$B:$B,0)-1,MATCH(Weekly!BN$9,Data!$2:$2,0)-1,1,COUNTIF(Data!$2:$2,Weekly!BN$9)))</f>
      </c>
      <c r="BO82" s="169">
        <f ca="1">SUM(OFFSET(Data!$A$1,MATCH(($BH82&amp;$BI82),Data!$B:$B,0)-1,MATCH(Weekly!BO$9,Data!$2:$2,0)-1,1,COUNTIF(Data!$2:$2,Weekly!BO$9)))/SUM(OFFSET(Data!$A$1,MATCH(($BH79&amp;$BI79),Data!$B:$B,0)-1,MATCH(Weekly!BO$9,Data!$2:$2,0)-1,1,COUNTIF(Data!$2:$2,Weekly!BO$9)))</f>
      </c>
      <c r="BP82" s="169">
        <f ca="1">SUM(OFFSET(Data!$A$1,MATCH(($BH82&amp;$BI82),Data!$B:$B,0)-1,MATCH(Weekly!BP$9,Data!$2:$2,0)-1,1,COUNTIF(Data!$2:$2,Weekly!BP$9)))/SUM(OFFSET(Data!$A$1,MATCH(($BH79&amp;$BI79),Data!$B:$B,0)-1,MATCH(Weekly!BP$9,Data!$2:$2,0)-1,1,COUNTIF(Data!$2:$2,Weekly!BP$9)))</f>
      </c>
      <c r="BQ82" s="169">
        <f ca="1">SUM(OFFSET(Data!$A$1,MATCH(($BH82&amp;$BI82),Data!$B:$B,0)-1,MATCH(Weekly!BQ$9,Data!$2:$2,0)-1,1,COUNTIF(Data!$2:$2,Weekly!BQ$9)))/SUM(OFFSET(Data!$A$1,MATCH(($BH79&amp;$BI79),Data!$B:$B,0)-1,MATCH(Weekly!BQ$9,Data!$2:$2,0)-1,1,COUNTIF(Data!$2:$2,Weekly!BQ$9)))</f>
      </c>
      <c r="BR82" s="169">
        <f ca="1">SUM(OFFSET(Data!$A$1,MATCH(($BH82&amp;$BI82),Data!$B:$B,0)-1,MATCH(Weekly!BR$9,Data!$2:$2,0)-1,1,COUNTIF(Data!$2:$2,Weekly!BR$9)))/SUM(OFFSET(Data!$A$1,MATCH(($BH79&amp;$BI79),Data!$B:$B,0)-1,MATCH(Weekly!BR$9,Data!$2:$2,0)-1,1,COUNTIF(Data!$2:$2,Weekly!BR$9)))</f>
      </c>
      <c r="BS82" s="169">
        <f ca="1">SUM(OFFSET(Data!$A$1,MATCH(($BH82&amp;$BI82),Data!$B:$B,0)-1,MATCH(Weekly!BS$9,Data!$2:$2,0)-1,1,COUNTIF(Data!$2:$2,Weekly!BS$9)))/SUM(OFFSET(Data!$A$1,MATCH(($BH79&amp;$BI79),Data!$B:$B,0)-1,MATCH(Weekly!BS$9,Data!$2:$2,0)-1,1,COUNTIF(Data!$2:$2,Weekly!BS$9)))</f>
      </c>
      <c r="BT82" s="169">
        <f ca="1">SUM(OFFSET(Data!$A$1,MATCH(($BH82&amp;$BI82),Data!$B:$B,0)-1,MATCH(Weekly!BT$9,Data!$2:$2,0)-1,1,COUNTIF(Data!$2:$2,Weekly!BT$9)))/SUM(OFFSET(Data!$A$1,MATCH(($BH79&amp;$BI79),Data!$B:$B,0)-1,MATCH(Weekly!BT$9,Data!$2:$2,0)-1,1,COUNTIF(Data!$2:$2,Weekly!BT$9)))</f>
      </c>
      <c r="BU82" s="169">
        <f ca="1">SUM(OFFSET(Data!$A$1,MATCH(($BH82&amp;$BI82),Data!$B:$B,0)-1,MATCH(Weekly!BU$9,Data!$2:$2,0)-1,1,COUNTIF(Data!$2:$2,Weekly!BU$9)))/SUM(OFFSET(Data!$A$1,MATCH(($BH79&amp;$BI79),Data!$B:$B,0)-1,MATCH(Weekly!BU$9,Data!$2:$2,0)-1,1,COUNTIF(Data!$2:$2,Weekly!BU$9)))</f>
      </c>
      <c r="BV82" s="17"/>
      <c r="BW82" s="14">
        <f t="shared" ca="1" si="492"/>
      </c>
      <c r="BX82" s="14">
        <f t="shared" ca="1" si="493"/>
      </c>
      <c r="BY82" s="14">
        <f t="shared" ca="1" si="544"/>
      </c>
      <c r="BZ82" s="14">
        <f t="shared" ca="1" si="545"/>
      </c>
      <c r="CA82" s="14">
        <f t="shared" ca="1" si="546"/>
      </c>
      <c r="CB82" s="55"/>
      <c r="CC82" s="14">
        <f t="shared" ca="1" si="547"/>
      </c>
      <c r="CD82" s="14">
        <f t="shared" ca="1" si="555"/>
      </c>
      <c r="CE82" s="122"/>
      <c r="CF82" s="122"/>
      <c r="CG82" s="16"/>
      <c r="CH82" s="9" t="s">
        <v>69</v>
      </c>
      <c r="CI82" s="9" t="s">
        <v>4</v>
      </c>
      <c r="CJ82" s="169">
        <f ca="1">IFERROR(IFERROR(SUM(OFFSET(Data!$A$1,MATCH(($CH82&amp;$CI82),Data!$B:$B,0)-1,MATCH(Weekly!CK$9,Data!2:2,0)-1,1,COUNTIF(Data!2:2,Weekly!CK$9))),0)/IFERROR(SUM(OFFSET(Data!$A$1,MATCH(($CH79&amp;$CI79),Data!$B:$B,0)-1,MATCH(Weekly!CK$9,Data!2:2,0)-1,1,COUNTIF(Data!2:2,Weekly!CK$9))),0),0)</f>
      </c>
      <c r="CK82" s="169">
        <f ca="1">IFERROR(IFERROR(SUM(OFFSET(Data!$A$1,MATCH(($CH82&amp;$CI82),Data!$B:$B,0)-1,MATCH(Weekly!CL$9,Data!2:2,0)-1,1,COUNTIF(Data!2:2,Weekly!CL$9))),0)/IFERROR(SUM(OFFSET(Data!$A$1,MATCH(($CH79&amp;$CI79),Data!$B:$B,0)-1,MATCH(Weekly!CL$9,Data!2:2,0)-1,1,COUNTIF(Data!2:2,Weekly!CL$9))),0),0)</f>
      </c>
      <c r="CL82" s="169">
        <f ca="1">IFERROR(IFERROR(SUM(OFFSET(Data!$A$1,MATCH(($CH82&amp;$CI82),Data!$B:$B,0)-1,MATCH(Weekly!CM$9,Data!2:2,0)-1,1,COUNTIF(Data!2:2,Weekly!CM$9))),0)/IFERROR(SUM(OFFSET(Data!$A$1,MATCH(($CH79&amp;$CI79),Data!$B:$B,0)-1,MATCH(Weekly!CM$9,Data!2:2,0)-1,1,COUNTIF(Data!2:2,Weekly!CM$9))),0),0)</f>
      </c>
      <c r="CM82" s="169">
        <f ca="1">IFERROR(IFERROR(SUM(OFFSET(Data!$A$1,MATCH(($CH82&amp;$CI82),Data!$B:$B,0)-1,MATCH(Weekly!CN$9,Data!2:2,0)-1,1,COUNTIF(Data!2:2,Weekly!CN$9))),0)/IFERROR(SUM(OFFSET(Data!$A$1,MATCH(($CH79&amp;$CI79),Data!$B:$B,0)-1,MATCH(Weekly!CN$9,Data!2:2,0)-1,1,COUNTIF(Data!2:2,Weekly!CN$9))),0),0)</f>
      </c>
      <c r="CN82" s="169">
        <f ca="1">IFERROR(IFERROR(SUM(OFFSET(Data!$A$1,MATCH(($CH82&amp;$CI82),Data!$B:$B,0)-1,MATCH(Weekly!CO$9,Data!2:2,0)-1,1,COUNTIF(Data!2:2,Weekly!CO$9))),0)/IFERROR(SUM(OFFSET(Data!$A$1,MATCH(($CH79&amp;$CI79),Data!$B:$B,0)-1,MATCH(Weekly!CO$9,Data!2:2,0)-1,1,COUNTIF(Data!2:2,Weekly!CO$9))),0),0)</f>
      </c>
      <c r="CO82" s="169">
        <f ca="1">IFERROR(IFERROR(SUM(OFFSET(Data!$A$1,MATCH(($CH82&amp;$CI82),Data!$B:$B,0)-1,MATCH(Weekly!CP$9,Data!2:2,0)-1,1,COUNTIF(Data!2:2,Weekly!CP$9))),0)/IFERROR(SUM(OFFSET(Data!$A$1,MATCH(($CH79&amp;$CI79),Data!$B:$B,0)-1,MATCH(Weekly!CP$9,Data!2:2,0)-1,1,COUNTIF(Data!2:2,Weekly!CP$9))),0),0)</f>
      </c>
      <c r="CP82" s="169">
        <f ca="1">IFERROR(IFERROR(SUM(OFFSET(Data!$A$1,MATCH(($CH82&amp;$CI82),Data!$B:$B,0)-1,MATCH(Weekly!CQ$9,Data!2:2,0)-1,1,COUNTIF(Data!2:2,Weekly!CQ$9))),0)/IFERROR(SUM(OFFSET(Data!$A$1,MATCH(($CH79&amp;$CI79),Data!$B:$B,0)-1,MATCH(Weekly!CQ$9,Data!2:2,0)-1,1,COUNTIF(Data!2:2,Weekly!CQ$9))),0),0)</f>
      </c>
      <c r="CQ82" s="169">
        <f ca="1">IFERROR(IFERROR(SUM(OFFSET(Data!$A$1,MATCH(($CH82&amp;$CI82),Data!$B:$B,0)-1,MATCH(Weekly!CR$9,Data!2:2,0)-1,1,COUNTIF(Data!2:2,Weekly!CR$9))),0)/IFERROR(SUM(OFFSET(Data!$A$1,MATCH(($CH79&amp;$CI79),Data!$B:$B,0)-1,MATCH(Weekly!CR$9,Data!2:2,0)-1,1,COUNTIF(Data!2:2,Weekly!CR$9))),0),0)</f>
      </c>
      <c r="CR82" s="169">
        <f ca="1">IFERROR(IFERROR(SUM(OFFSET(Data!$A$1,MATCH(($CH82&amp;$CI82),Data!$B:$B,0)-1,MATCH(Weekly!CS$9,Data!2:2,0)-1,1,COUNTIF(Data!2:2,Weekly!CS$9))),0)/IFERROR(SUM(OFFSET(Data!$A$1,MATCH(($CH79&amp;$CI79),Data!$B:$B,0)-1,MATCH(Weekly!CS$9,Data!2:2,0)-1,1,COUNTIF(Data!2:2,Weekly!CS$9))),0),0)</f>
      </c>
      <c r="CS82" s="169">
        <f ca="1">IFERROR(IFERROR(SUM(OFFSET(Data!$A$1,MATCH(($CH82&amp;$CI82),Data!$B:$B,0)-1,MATCH(Weekly!CT$9,Data!2:2,0)-1,1,COUNTIF(Data!2:2,Weekly!CT$9))),0)/IFERROR(SUM(OFFSET(Data!$A$1,MATCH(($CH79&amp;$CI79),Data!$B:$B,0)-1,MATCH(Weekly!CT$9,Data!2:2,0)-1,1,COUNTIF(Data!2:2,Weekly!CT$9))),0),0)</f>
      </c>
      <c r="CT82" s="169">
        <f ca="1">IFERROR(IFERROR(SUM(OFFSET(Data!$A$1,MATCH(($CH82&amp;$CI82),Data!$B:$B,0)-1,MATCH(Weekly!CU$9,Data!2:2,0)-1,1,COUNTIF(Data!2:2,Weekly!CU$9))),0)/IFERROR(SUM(OFFSET(Data!$A$1,MATCH(($CH79&amp;$CI79),Data!$B:$B,0)-1,MATCH(Weekly!CU$9,Data!2:2,0)-1,1,COUNTIF(Data!2:2,Weekly!CU$9))),0),0)</f>
      </c>
      <c r="CU82" s="169">
        <f ca="1">IFERROR(IFERROR(SUM(OFFSET(Data!$A$1,MATCH(($CH82&amp;$CI82),Data!$B:$B,0)-1,MATCH(Weekly!CV$9,Data!2:2,0)-1,1,COUNTIF(Data!2:2,Weekly!CV$9))),0)/IFERROR(SUM(OFFSET(Data!$A$1,MATCH(($CH79&amp;$CI79),Data!$B:$B,0)-1,MATCH(Weekly!CV$9,Data!2:2,0)-1,1,COUNTIF(Data!2:2,Weekly!CV$9))),0),0)</f>
      </c>
      <c r="CW82" s="14">
        <f t="shared" ca="1" si="496"/>
      </c>
      <c r="CX82" s="14">
        <f t="shared" ca="1" si="497"/>
      </c>
      <c r="CY82" s="14">
        <f t="shared" ca="1" si="549"/>
      </c>
      <c r="CZ82" s="14">
        <f t="shared" ca="1" si="550"/>
      </c>
      <c r="DA82" s="14">
        <f t="shared" ca="1" si="551"/>
      </c>
      <c r="DB82" s="55"/>
      <c r="DC82" s="14">
        <f t="shared" ca="1" si="552"/>
      </c>
      <c r="DD82" s="14">
        <f t="shared" ca="1" si="556"/>
      </c>
      <c r="DE82" s="15"/>
    </row>
    <row r="83" spans="1:111" x14ac:dyDescent="0.25">
      <c r="A83" s="5"/>
      <c r="C83" s="5"/>
      <c r="D83" s="130" t="s">
        <v>537</v>
      </c>
      <c r="E83" s="67" t="str">
        <f ca="1">VLOOKUP($D83,'Metric Nature'!$C:$D,2,0)&amp;IF(($F83&lt;(BA83)),"Below",IF(($F83&gt;(AZ83)),"Above","Within"))</f>
      </c>
      <c r="F83" s="69">
        <f t="shared" ca="1" si="521"/>
      </c>
      <c r="G83" s="69">
        <f t="shared" ca="1" si="522"/>
      </c>
      <c r="H83" s="98">
        <f t="shared" ca="1" si="523"/>
      </c>
      <c r="I83" s="69">
        <f t="shared" ca="1" si="524"/>
      </c>
      <c r="J83" s="69">
        <f t="shared" ca="1" si="525"/>
      </c>
      <c r="K83" s="62">
        <f ca="1">BC83</f>
      </c>
      <c r="L83" s="70"/>
      <c r="M83" s="67" t="str">
        <f ca="1">VLOOKUP($D83,'Metric Nature'!$C:$D,2,0)&amp;IF(($N83&lt;(CA83)),"Below",IF(($N83&gt;(BZ83)),"Above","Within"))</f>
      </c>
      <c r="N83" s="69">
        <f t="shared" ca="1" si="527"/>
      </c>
      <c r="O83" s="69">
        <f t="shared" ca="1" si="528"/>
      </c>
      <c r="P83" s="98">
        <f t="shared" ca="1" si="529"/>
      </c>
      <c r="Q83" s="69">
        <f t="shared" ca="1" si="530"/>
      </c>
      <c r="R83" s="71">
        <f t="shared" ca="1" si="531"/>
      </c>
      <c r="S83" s="62">
        <f ca="1">CC83</f>
      </c>
      <c r="T83" s="70"/>
      <c r="U83" s="67" t="str">
        <f ca="1">VLOOKUP($D83,'Metric Nature'!$C:$D,2,0)&amp;IF(($V83&lt;(DA83)),"Below",IF(($V83&gt;(CZ83)),"Above","Within"))</f>
      </c>
      <c r="V83" s="69">
        <f t="shared" ca="1" si="533"/>
      </c>
      <c r="W83" s="69">
        <f t="shared" ca="1" si="534"/>
      </c>
      <c r="X83" s="93">
        <f t="shared" ca="1" si="535"/>
      </c>
      <c r="Y83" s="69">
        <f t="shared" ca="1" si="536"/>
      </c>
      <c r="Z83" s="93">
        <f t="shared" ca="1" si="537"/>
      </c>
      <c r="AA83" s="62">
        <f ca="1">DC83</f>
      </c>
      <c r="AB83" s="70"/>
      <c r="AC83" s="60"/>
      <c r="AD83" s="5"/>
      <c r="AE83" s="5"/>
      <c r="AF83" s="5"/>
      <c r="AG83" s="5"/>
      <c r="AH83" s="5"/>
      <c r="AI83" s="9" t="s">
        <v>70</v>
      </c>
      <c r="AJ83" s="169">
        <f ca="1">(SUM(OFFSET(Data!$A$1,MATCH(($AI83),Data!$C:$C,0)-1,MATCH(Weekly!AJ$9,Data!$2:$2,0)-1,2,COUNTIF(Data!$2:$2,Weekly!AJ$9))))/(SUM(OFFSET(Data!$A$1,MATCH(($AI79),Data!$C:$C,0)-1,MATCH(Weekly!AJ$9,Data!$2:$2,0)-1,2,COUNTIF(Data!$2:$2,Weekly!AJ$9))))</f>
      </c>
      <c r="AK83" s="169">
        <f ca="1">(SUM(OFFSET(Data!$A$1,MATCH(($AI83),Data!$C:$C,0)-1,MATCH(Weekly!AK$9,Data!$2:$2,0)-1,2,COUNTIF(Data!$2:$2,Weekly!AK$9))))/(SUM(OFFSET(Data!$A$1,MATCH(($AI79),Data!$C:$C,0)-1,MATCH(Weekly!AK$9,Data!$2:$2,0)-1,2,COUNTIF(Data!$2:$2,Weekly!AK$9))))</f>
      </c>
      <c r="AL83" s="169">
        <f ca="1">(SUM(OFFSET(Data!$A$1,MATCH(($AI83),Data!$C:$C,0)-1,MATCH(Weekly!AL$9,Data!$2:$2,0)-1,2,COUNTIF(Data!$2:$2,Weekly!AL$9))))/(SUM(OFFSET(Data!$A$1,MATCH(($AI79),Data!$C:$C,0)-1,MATCH(Weekly!AL$9,Data!$2:$2,0)-1,2,COUNTIF(Data!$2:$2,Weekly!AL$9))))</f>
      </c>
      <c r="AM83" s="169">
        <f ca="1">(SUM(OFFSET(Data!$A$1,MATCH(($AI83),Data!$C:$C,0)-1,MATCH(Weekly!AM$9,Data!$2:$2,0)-1,2,COUNTIF(Data!$2:$2,Weekly!AM$9))))/(SUM(OFFSET(Data!$A$1,MATCH(($AI79),Data!$C:$C,0)-1,MATCH(Weekly!AM$9,Data!$2:$2,0)-1,2,COUNTIF(Data!$2:$2,Weekly!AM$9))))</f>
      </c>
      <c r="AN83" s="169">
        <f ca="1">(SUM(OFFSET(Data!$A$1,MATCH(($AI83),Data!$C:$C,0)-1,MATCH(Weekly!AN$9,Data!$2:$2,0)-1,2,COUNTIF(Data!$2:$2,Weekly!AN$9))))/(SUM(OFFSET(Data!$A$1,MATCH(($AI79),Data!$C:$C,0)-1,MATCH(Weekly!AN$9,Data!$2:$2,0)-1,2,COUNTIF(Data!$2:$2,Weekly!AN$9))))</f>
      </c>
      <c r="AO83" s="169">
        <f ca="1">(SUM(OFFSET(Data!$A$1,MATCH(($AI83),Data!$C:$C,0)-1,MATCH(Weekly!AO$9,Data!$2:$2,0)-1,2,COUNTIF(Data!$2:$2,Weekly!AO$9))))/(SUM(OFFSET(Data!$A$1,MATCH(($AI79),Data!$C:$C,0)-1,MATCH(Weekly!AO$9,Data!$2:$2,0)-1,2,COUNTIF(Data!$2:$2,Weekly!AO$9))))</f>
      </c>
      <c r="AP83" s="169">
        <f ca="1">(SUM(OFFSET(Data!$A$1,MATCH(($AI83),Data!$C:$C,0)-1,MATCH(Weekly!AP$9,Data!$2:$2,0)-1,2,COUNTIF(Data!$2:$2,Weekly!AP$9))))/(SUM(OFFSET(Data!$A$1,MATCH(($AI79),Data!$C:$C,0)-1,MATCH(Weekly!AP$9,Data!$2:$2,0)-1,2,COUNTIF(Data!$2:$2,Weekly!AP$9))))</f>
      </c>
      <c r="AQ83" s="169">
        <f ca="1">(SUM(OFFSET(Data!$A$1,MATCH(($AI83),Data!$C:$C,0)-1,MATCH(Weekly!AQ$9,Data!$2:$2,0)-1,2,COUNTIF(Data!$2:$2,Weekly!AQ$9))))/(SUM(OFFSET(Data!$A$1,MATCH(($AI79),Data!$C:$C,0)-1,MATCH(Weekly!AQ$9,Data!$2:$2,0)-1,2,COUNTIF(Data!$2:$2,Weekly!AQ$9))))</f>
      </c>
      <c r="AR83" s="169">
        <f ca="1">(SUM(OFFSET(Data!$A$1,MATCH(($AI83),Data!$C:$C,0)-1,MATCH(Weekly!AR$9,Data!$2:$2,0)-1,2,COUNTIF(Data!$2:$2,Weekly!AR$9))))/(SUM(OFFSET(Data!$A$1,MATCH(($AI79),Data!$C:$C,0)-1,MATCH(Weekly!AR$9,Data!$2:$2,0)-1,2,COUNTIF(Data!$2:$2,Weekly!AR$9))))</f>
      </c>
      <c r="AS83" s="169">
        <f ca="1">(SUM(OFFSET(Data!$A$1,MATCH(($AI83),Data!$C:$C,0)-1,MATCH(Weekly!AS$9,Data!$2:$2,0)-1,2,COUNTIF(Data!$2:$2,Weekly!AS$9))))/(SUM(OFFSET(Data!$A$1,MATCH(($AI79),Data!$C:$C,0)-1,MATCH(Weekly!AS$9,Data!$2:$2,0)-1,2,COUNTIF(Data!$2:$2,Weekly!AS$9))))</f>
      </c>
      <c r="AT83" s="169">
        <f ca="1">(SUM(OFFSET(Data!$A$1,MATCH(($AI83),Data!$C:$C,0)-1,MATCH(Weekly!AT$9,Data!$2:$2,0)-1,2,COUNTIF(Data!$2:$2,Weekly!AT$9))))/(SUM(OFFSET(Data!$A$1,MATCH(($AI79),Data!$C:$C,0)-1,MATCH(Weekly!AT$9,Data!$2:$2,0)-1,2,COUNTIF(Data!$2:$2,Weekly!AT$9))))</f>
      </c>
      <c r="AU83" s="169">
        <f ca="1">(SUM(OFFSET(Data!$A$1,MATCH(($AI83),Data!$C:$C,0)-1,MATCH(Weekly!AU$9,Data!$2:$2,0)-1,2,COUNTIF(Data!$2:$2,Weekly!AU$9))))/(SUM(OFFSET(Data!$A$1,MATCH(($AI79),Data!$C:$C,0)-1,MATCH(Weekly!AU$9,Data!$2:$2,0)-1,2,COUNTIF(Data!$2:$2,Weekly!AU$9))))</f>
      </c>
      <c r="AV83" s="18"/>
      <c r="AW83" s="14">
        <f t="shared" ca="1" si="489"/>
      </c>
      <c r="AX83" s="14">
        <f t="shared" ca="1" si="490"/>
      </c>
      <c r="AY83" s="14">
        <f t="shared" ca="1" si="539"/>
      </c>
      <c r="AZ83" s="14">
        <f t="shared" ca="1" si="540"/>
      </c>
      <c r="BA83" s="14">
        <f t="shared" ca="1" si="541"/>
      </c>
      <c r="BB83" s="18"/>
      <c r="BC83" s="14">
        <f t="shared" ca="1" si="542"/>
      </c>
      <c r="BD83" s="14">
        <f t="shared" ca="1" si="554"/>
      </c>
      <c r="BE83" s="122"/>
      <c r="BF83" s="122"/>
      <c r="BG83" s="16"/>
      <c r="BH83" s="9" t="s">
        <v>70</v>
      </c>
      <c r="BI83" s="9" t="s">
        <v>3</v>
      </c>
      <c r="BJ83" s="169">
        <f ca="1">SUM(OFFSET(Data!$A$1,MATCH(($BH83&amp;$BI83),Data!$B:$B,0)-1,MATCH(Weekly!BJ$9,Data!$2:$2,0)-1,1,COUNTIF(Data!$2:$2,Weekly!BJ$9)))/SUM(OFFSET(Data!$A$1,MATCH(($BH79&amp;$BI79),Data!$B:$B,0)-1,MATCH(Weekly!BJ$9,Data!$2:$2,0)-1,1,COUNTIF(Data!$2:$2,Weekly!BJ$9)))</f>
      </c>
      <c r="BK83" s="169">
        <f ca="1">SUM(OFFSET(Data!$A$1,MATCH(($BH83&amp;$BI83),Data!$B:$B,0)-1,MATCH(Weekly!BK$9,Data!$2:$2,0)-1,1,COUNTIF(Data!$2:$2,Weekly!BK$9)))/SUM(OFFSET(Data!$A$1,MATCH(($BH79&amp;$BI79),Data!$B:$B,0)-1,MATCH(Weekly!BK$9,Data!$2:$2,0)-1,1,COUNTIF(Data!$2:$2,Weekly!BK$9)))</f>
      </c>
      <c r="BL83" s="169">
        <f ca="1">SUM(OFFSET(Data!$A$1,MATCH(($BH83&amp;$BI83),Data!$B:$B,0)-1,MATCH(Weekly!BL$9,Data!$2:$2,0)-1,1,COUNTIF(Data!$2:$2,Weekly!BL$9)))/SUM(OFFSET(Data!$A$1,MATCH(($BH79&amp;$BI79),Data!$B:$B,0)-1,MATCH(Weekly!BL$9,Data!$2:$2,0)-1,1,COUNTIF(Data!$2:$2,Weekly!BL$9)))</f>
      </c>
      <c r="BM83" s="169">
        <f ca="1">SUM(OFFSET(Data!$A$1,MATCH(($BH83&amp;$BI83),Data!$B:$B,0)-1,MATCH(Weekly!BM$9,Data!$2:$2,0)-1,1,COUNTIF(Data!$2:$2,Weekly!BM$9)))/SUM(OFFSET(Data!$A$1,MATCH(($BH79&amp;$BI79),Data!$B:$B,0)-1,MATCH(Weekly!BM$9,Data!$2:$2,0)-1,1,COUNTIF(Data!$2:$2,Weekly!BM$9)))</f>
      </c>
      <c r="BN83" s="169">
        <f ca="1">SUM(OFFSET(Data!$A$1,MATCH(($BH83&amp;$BI83),Data!$B:$B,0)-1,MATCH(Weekly!BN$9,Data!$2:$2,0)-1,1,COUNTIF(Data!$2:$2,Weekly!BN$9)))/SUM(OFFSET(Data!$A$1,MATCH(($BH79&amp;$BI79),Data!$B:$B,0)-1,MATCH(Weekly!BN$9,Data!$2:$2,0)-1,1,COUNTIF(Data!$2:$2,Weekly!BN$9)))</f>
      </c>
      <c r="BO83" s="169">
        <f ca="1">SUM(OFFSET(Data!$A$1,MATCH(($BH83&amp;$BI83),Data!$B:$B,0)-1,MATCH(Weekly!BO$9,Data!$2:$2,0)-1,1,COUNTIF(Data!$2:$2,Weekly!BO$9)))/SUM(OFFSET(Data!$A$1,MATCH(($BH79&amp;$BI79),Data!$B:$B,0)-1,MATCH(Weekly!BO$9,Data!$2:$2,0)-1,1,COUNTIF(Data!$2:$2,Weekly!BO$9)))</f>
      </c>
      <c r="BP83" s="169">
        <f ca="1">SUM(OFFSET(Data!$A$1,MATCH(($BH83&amp;$BI83),Data!$B:$B,0)-1,MATCH(Weekly!BP$9,Data!$2:$2,0)-1,1,COUNTIF(Data!$2:$2,Weekly!BP$9)))/SUM(OFFSET(Data!$A$1,MATCH(($BH79&amp;$BI79),Data!$B:$B,0)-1,MATCH(Weekly!BP$9,Data!$2:$2,0)-1,1,COUNTIF(Data!$2:$2,Weekly!BP$9)))</f>
      </c>
      <c r="BQ83" s="169">
        <f ca="1">SUM(OFFSET(Data!$A$1,MATCH(($BH83&amp;$BI83),Data!$B:$B,0)-1,MATCH(Weekly!BQ$9,Data!$2:$2,0)-1,1,COUNTIF(Data!$2:$2,Weekly!BQ$9)))/SUM(OFFSET(Data!$A$1,MATCH(($BH79&amp;$BI79),Data!$B:$B,0)-1,MATCH(Weekly!BQ$9,Data!$2:$2,0)-1,1,COUNTIF(Data!$2:$2,Weekly!BQ$9)))</f>
      </c>
      <c r="BR83" s="169">
        <f ca="1">SUM(OFFSET(Data!$A$1,MATCH(($BH83&amp;$BI83),Data!$B:$B,0)-1,MATCH(Weekly!BR$9,Data!$2:$2,0)-1,1,COUNTIF(Data!$2:$2,Weekly!BR$9)))/SUM(OFFSET(Data!$A$1,MATCH(($BH79&amp;$BI79),Data!$B:$B,0)-1,MATCH(Weekly!BR$9,Data!$2:$2,0)-1,1,COUNTIF(Data!$2:$2,Weekly!BR$9)))</f>
      </c>
      <c r="BS83" s="169">
        <f ca="1">SUM(OFFSET(Data!$A$1,MATCH(($BH83&amp;$BI83),Data!$B:$B,0)-1,MATCH(Weekly!BS$9,Data!$2:$2,0)-1,1,COUNTIF(Data!$2:$2,Weekly!BS$9)))/SUM(OFFSET(Data!$A$1,MATCH(($BH79&amp;$BI79),Data!$B:$B,0)-1,MATCH(Weekly!BS$9,Data!$2:$2,0)-1,1,COUNTIF(Data!$2:$2,Weekly!BS$9)))</f>
      </c>
      <c r="BT83" s="169">
        <f ca="1">SUM(OFFSET(Data!$A$1,MATCH(($BH83&amp;$BI83),Data!$B:$B,0)-1,MATCH(Weekly!BT$9,Data!$2:$2,0)-1,1,COUNTIF(Data!$2:$2,Weekly!BT$9)))/SUM(OFFSET(Data!$A$1,MATCH(($BH79&amp;$BI79),Data!$B:$B,0)-1,MATCH(Weekly!BT$9,Data!$2:$2,0)-1,1,COUNTIF(Data!$2:$2,Weekly!BT$9)))</f>
      </c>
      <c r="BU83" s="169">
        <f ca="1">SUM(OFFSET(Data!$A$1,MATCH(($BH83&amp;$BI83),Data!$B:$B,0)-1,MATCH(Weekly!BU$9,Data!$2:$2,0)-1,1,COUNTIF(Data!$2:$2,Weekly!BU$9)))/SUM(OFFSET(Data!$A$1,MATCH(($BH79&amp;$BI79),Data!$B:$B,0)-1,MATCH(Weekly!BU$9,Data!$2:$2,0)-1,1,COUNTIF(Data!$2:$2,Weekly!BU$9)))</f>
      </c>
      <c r="BV83" s="17"/>
      <c r="BW83" s="14">
        <f t="shared" ca="1" si="492"/>
      </c>
      <c r="BX83" s="14">
        <f t="shared" ca="1" si="493"/>
      </c>
      <c r="BY83" s="14">
        <f t="shared" ca="1" si="544"/>
      </c>
      <c r="BZ83" s="14">
        <f t="shared" ca="1" si="545"/>
      </c>
      <c r="CA83" s="14">
        <f t="shared" ca="1" si="546"/>
      </c>
      <c r="CB83" s="55"/>
      <c r="CC83" s="14">
        <f t="shared" ca="1" si="547"/>
      </c>
      <c r="CD83" s="14">
        <f t="shared" ca="1" si="555"/>
      </c>
      <c r="CE83" s="122"/>
      <c r="CF83" s="122"/>
      <c r="CG83" s="16"/>
      <c r="CH83" s="9" t="s">
        <v>70</v>
      </c>
      <c r="CI83" s="9" t="s">
        <v>4</v>
      </c>
      <c r="CJ83" s="169">
        <f ca="1">IFERROR(IFERROR(SUM(OFFSET(Data!$A$1,MATCH(($CH83&amp;$CI83),Data!$B:$B,0)-1,MATCH(Weekly!CK$9,Data!2:2,0)-1,1,COUNTIF(Data!2:2,Weekly!CK$9))),0)/IFERROR(SUM(OFFSET(Data!$A$1,MATCH(($CH79&amp;$CI79),Data!$B:$B,0)-1,MATCH(Weekly!CK$9,Data!2:2,0)-1,1,COUNTIF(Data!2:2,Weekly!CK$9))),0),0)</f>
      </c>
      <c r="CK83" s="169">
        <f ca="1">IFERROR(IFERROR(SUM(OFFSET(Data!$A$1,MATCH(($CH83&amp;$CI83),Data!$B:$B,0)-1,MATCH(Weekly!CL$9,Data!2:2,0)-1,1,COUNTIF(Data!2:2,Weekly!CL$9))),0)/IFERROR(SUM(OFFSET(Data!$A$1,MATCH(($CH79&amp;$CI79),Data!$B:$B,0)-1,MATCH(Weekly!CL$9,Data!2:2,0)-1,1,COUNTIF(Data!2:2,Weekly!CL$9))),0),0)</f>
      </c>
      <c r="CL83" s="169">
        <f ca="1">IFERROR(IFERROR(SUM(OFFSET(Data!$A$1,MATCH(($CH83&amp;$CI83),Data!$B:$B,0)-1,MATCH(Weekly!CM$9,Data!2:2,0)-1,1,COUNTIF(Data!2:2,Weekly!CM$9))),0)/IFERROR(SUM(OFFSET(Data!$A$1,MATCH(($CH79&amp;$CI79),Data!$B:$B,0)-1,MATCH(Weekly!CM$9,Data!2:2,0)-1,1,COUNTIF(Data!2:2,Weekly!CM$9))),0),0)</f>
      </c>
      <c r="CM83" s="169">
        <f ca="1">IFERROR(IFERROR(SUM(OFFSET(Data!$A$1,MATCH(($CH83&amp;$CI83),Data!$B:$B,0)-1,MATCH(Weekly!CN$9,Data!2:2,0)-1,1,COUNTIF(Data!2:2,Weekly!CN$9))),0)/IFERROR(SUM(OFFSET(Data!$A$1,MATCH(($CH79&amp;$CI79),Data!$B:$B,0)-1,MATCH(Weekly!CN$9,Data!2:2,0)-1,1,COUNTIF(Data!2:2,Weekly!CN$9))),0),0)</f>
      </c>
      <c r="CN83" s="169">
        <f ca="1">IFERROR(IFERROR(SUM(OFFSET(Data!$A$1,MATCH(($CH83&amp;$CI83),Data!$B:$B,0)-1,MATCH(Weekly!CO$9,Data!2:2,0)-1,1,COUNTIF(Data!2:2,Weekly!CO$9))),0)/IFERROR(SUM(OFFSET(Data!$A$1,MATCH(($CH79&amp;$CI79),Data!$B:$B,0)-1,MATCH(Weekly!CO$9,Data!2:2,0)-1,1,COUNTIF(Data!2:2,Weekly!CO$9))),0),0)</f>
      </c>
      <c r="CO83" s="169">
        <f ca="1">IFERROR(IFERROR(SUM(OFFSET(Data!$A$1,MATCH(($CH83&amp;$CI83),Data!$B:$B,0)-1,MATCH(Weekly!CP$9,Data!2:2,0)-1,1,COUNTIF(Data!2:2,Weekly!CP$9))),0)/IFERROR(SUM(OFFSET(Data!$A$1,MATCH(($CH79&amp;$CI79),Data!$B:$B,0)-1,MATCH(Weekly!CP$9,Data!2:2,0)-1,1,COUNTIF(Data!2:2,Weekly!CP$9))),0),0)</f>
      </c>
      <c r="CP83" s="169">
        <f ca="1">IFERROR(IFERROR(SUM(OFFSET(Data!$A$1,MATCH(($CH83&amp;$CI83),Data!$B:$B,0)-1,MATCH(Weekly!CQ$9,Data!2:2,0)-1,1,COUNTIF(Data!2:2,Weekly!CQ$9))),0)/IFERROR(SUM(OFFSET(Data!$A$1,MATCH(($CH79&amp;$CI79),Data!$B:$B,0)-1,MATCH(Weekly!CQ$9,Data!2:2,0)-1,1,COUNTIF(Data!2:2,Weekly!CQ$9))),0),0)</f>
      </c>
      <c r="CQ83" s="169">
        <f ca="1">IFERROR(IFERROR(SUM(OFFSET(Data!$A$1,MATCH(($CH83&amp;$CI83),Data!$B:$B,0)-1,MATCH(Weekly!CR$9,Data!2:2,0)-1,1,COUNTIF(Data!2:2,Weekly!CR$9))),0)/IFERROR(SUM(OFFSET(Data!$A$1,MATCH(($CH79&amp;$CI79),Data!$B:$B,0)-1,MATCH(Weekly!CR$9,Data!2:2,0)-1,1,COUNTIF(Data!2:2,Weekly!CR$9))),0),0)</f>
      </c>
      <c r="CR83" s="169">
        <f ca="1">IFERROR(IFERROR(SUM(OFFSET(Data!$A$1,MATCH(($CH83&amp;$CI83),Data!$B:$B,0)-1,MATCH(Weekly!CS$9,Data!2:2,0)-1,1,COUNTIF(Data!2:2,Weekly!CS$9))),0)/IFERROR(SUM(OFFSET(Data!$A$1,MATCH(($CH79&amp;$CI79),Data!$B:$B,0)-1,MATCH(Weekly!CS$9,Data!2:2,0)-1,1,COUNTIF(Data!2:2,Weekly!CS$9))),0),0)</f>
      </c>
      <c r="CS83" s="169">
        <f ca="1">IFERROR(IFERROR(SUM(OFFSET(Data!$A$1,MATCH(($CH83&amp;$CI83),Data!$B:$B,0)-1,MATCH(Weekly!CT$9,Data!2:2,0)-1,1,COUNTIF(Data!2:2,Weekly!CT$9))),0)/IFERROR(SUM(OFFSET(Data!$A$1,MATCH(($CH79&amp;$CI79),Data!$B:$B,0)-1,MATCH(Weekly!CT$9,Data!2:2,0)-1,1,COUNTIF(Data!2:2,Weekly!CT$9))),0),0)</f>
      </c>
      <c r="CT83" s="169">
        <f ca="1">IFERROR(IFERROR(SUM(OFFSET(Data!$A$1,MATCH(($CH83&amp;$CI83),Data!$B:$B,0)-1,MATCH(Weekly!CU$9,Data!2:2,0)-1,1,COUNTIF(Data!2:2,Weekly!CU$9))),0)/IFERROR(SUM(OFFSET(Data!$A$1,MATCH(($CH79&amp;$CI79),Data!$B:$B,0)-1,MATCH(Weekly!CU$9,Data!2:2,0)-1,1,COUNTIF(Data!2:2,Weekly!CU$9))),0),0)</f>
      </c>
      <c r="CU83" s="169">
        <f ca="1">IFERROR(IFERROR(SUM(OFFSET(Data!$A$1,MATCH(($CH83&amp;$CI83),Data!$B:$B,0)-1,MATCH(Weekly!CV$9,Data!2:2,0)-1,1,COUNTIF(Data!2:2,Weekly!CV$9))),0)/IFERROR(SUM(OFFSET(Data!$A$1,MATCH(($CH79&amp;$CI79),Data!$B:$B,0)-1,MATCH(Weekly!CV$9,Data!2:2,0)-1,1,COUNTIF(Data!2:2,Weekly!CV$9))),0),0)</f>
      </c>
      <c r="CW83" s="14">
        <f t="shared" ca="1" si="496"/>
      </c>
      <c r="CX83" s="14">
        <f t="shared" ca="1" si="497"/>
      </c>
      <c r="CY83" s="14">
        <f t="shared" ca="1" si="549"/>
      </c>
      <c r="CZ83" s="14">
        <f t="shared" ca="1" si="550"/>
      </c>
      <c r="DA83" s="14">
        <f t="shared" ca="1" si="551"/>
      </c>
      <c r="DB83" s="55"/>
      <c r="DC83" s="14">
        <f t="shared" ca="1" si="552"/>
      </c>
      <c r="DD83" s="14">
        <f t="shared" ca="1" si="556"/>
      </c>
      <c r="DE83" s="15"/>
    </row>
    <row r="84" spans="1:111" hidden="1" x14ac:dyDescent="0.25">
      <c r="A84" s="5"/>
      <c r="C84" s="5"/>
      <c r="D84" s="130" t="s">
        <v>478</v>
      </c>
      <c r="E84" s="67"/>
      <c r="F84" s="69">
        <f t="shared" ref="F84" ca="1" si="557">AT84</f>
      </c>
      <c r="G84" s="69">
        <f t="shared" ref="G84" ca="1" si="558">AS84</f>
      </c>
      <c r="H84" s="98">
        <f t="shared" ref="H84" ca="1" si="559">IFERROR(((F84-G84)/G84),0)</f>
      </c>
      <c r="I84" s="69">
        <f t="shared" ref="I84" ca="1" si="560">BD84</f>
      </c>
      <c r="J84" s="69">
        <f t="shared" ref="J84" ca="1" si="561">IFERROR(((F84-I84)/I84),0)</f>
      </c>
      <c r="K84" s="62"/>
      <c r="L84" s="70"/>
      <c r="M84" s="67"/>
      <c r="N84" s="69">
        <f t="shared" ref="N84" ca="1" si="562">BT84</f>
      </c>
      <c r="O84" s="69">
        <f t="shared" ref="O84" ca="1" si="563">BS84</f>
      </c>
      <c r="P84" s="98">
        <f t="shared" ref="P84" ca="1" si="564">IFERROR(((N84-O84)/O84),0)</f>
      </c>
      <c r="Q84" s="69">
        <f t="shared" ref="Q84" ca="1" si="565">CD84</f>
      </c>
      <c r="R84" s="71">
        <f t="shared" ref="R84" ca="1" si="566">IFERROR(((N84-Q84)/Q84),0)</f>
      </c>
      <c r="S84" s="62"/>
      <c r="T84" s="70"/>
      <c r="U84" s="67"/>
      <c r="V84" s="69">
        <f t="shared" ref="V84:V85" ca="1" si="567">CT84</f>
      </c>
      <c r="W84" s="69">
        <f t="shared" ref="W84:W85" ca="1" si="568">CS84</f>
      </c>
      <c r="X84" s="93">
        <f t="shared" ref="X84:X85" ca="1" si="569">IFERROR(((V84-W84)/W84),0)</f>
      </c>
      <c r="Y84" s="69">
        <f t="shared" ref="Y84:Y85" ca="1" si="570">DD84</f>
      </c>
      <c r="Z84" s="93">
        <f t="shared" ref="Z84:Z85" ca="1" si="571">IFERROR(((V84-Y84)/Y84),0)</f>
      </c>
      <c r="AA84" s="62"/>
      <c r="AB84" s="70"/>
      <c r="AC84" s="60"/>
      <c r="AD84" s="5"/>
      <c r="AE84" s="5"/>
      <c r="AF84" s="5"/>
      <c r="AG84" s="5"/>
      <c r="AH84" s="5"/>
      <c r="AI84" s="9" t="s">
        <v>71</v>
      </c>
      <c r="AJ84" s="169">
        <f ca="1">(SUM(OFFSET(Data!$A$1,MATCH(($AI84),Data!$C:$C,0)-1,MATCH(Weekly!AJ$9,Data!$2:$2,0)-1,2,COUNTIF(Data!$2:$2,Weekly!AJ$9))))/(SUM(OFFSET(Data!$A$1,MATCH(($AI79),Data!$C:$C,0)-1,MATCH(Weekly!AJ$9,Data!$2:$2,0)-1,2,COUNTIF(Data!$2:$2,Weekly!AJ$9))))</f>
      </c>
      <c r="AK84" s="169">
        <f ca="1">(SUM(OFFSET(Data!$A$1,MATCH(($AI84),Data!$C:$C,0)-1,MATCH(Weekly!AK$9,Data!$2:$2,0)-1,2,COUNTIF(Data!$2:$2,Weekly!AK$9))))/(SUM(OFFSET(Data!$A$1,MATCH(($AI79),Data!$C:$C,0)-1,MATCH(Weekly!AK$9,Data!$2:$2,0)-1,2,COUNTIF(Data!$2:$2,Weekly!AK$9))))</f>
      </c>
      <c r="AL84" s="169">
        <f ca="1">(SUM(OFFSET(Data!$A$1,MATCH(($AI84),Data!$C:$C,0)-1,MATCH(Weekly!AL$9,Data!$2:$2,0)-1,2,COUNTIF(Data!$2:$2,Weekly!AL$9))))/(SUM(OFFSET(Data!$A$1,MATCH(($AI79),Data!$C:$C,0)-1,MATCH(Weekly!AL$9,Data!$2:$2,0)-1,2,COUNTIF(Data!$2:$2,Weekly!AL$9))))</f>
      </c>
      <c r="AM84" s="169">
        <f ca="1">(SUM(OFFSET(Data!$A$1,MATCH(($AI84),Data!$C:$C,0)-1,MATCH(Weekly!AM$9,Data!$2:$2,0)-1,2,COUNTIF(Data!$2:$2,Weekly!AM$9))))/(SUM(OFFSET(Data!$A$1,MATCH(($AI79),Data!$C:$C,0)-1,MATCH(Weekly!AM$9,Data!$2:$2,0)-1,2,COUNTIF(Data!$2:$2,Weekly!AM$9))))</f>
      </c>
      <c r="AN84" s="169">
        <f ca="1">(SUM(OFFSET(Data!$A$1,MATCH(($AI84),Data!$C:$C,0)-1,MATCH(Weekly!AN$9,Data!$2:$2,0)-1,2,COUNTIF(Data!$2:$2,Weekly!AN$9))))/(SUM(OFFSET(Data!$A$1,MATCH(($AI79),Data!$C:$C,0)-1,MATCH(Weekly!AN$9,Data!$2:$2,0)-1,2,COUNTIF(Data!$2:$2,Weekly!AN$9))))</f>
      </c>
      <c r="AO84" s="169">
        <f ca="1">(SUM(OFFSET(Data!$A$1,MATCH(($AI84),Data!$C:$C,0)-1,MATCH(Weekly!AO$9,Data!$2:$2,0)-1,2,COUNTIF(Data!$2:$2,Weekly!AO$9))))/(SUM(OFFSET(Data!$A$1,MATCH(($AI79),Data!$C:$C,0)-1,MATCH(Weekly!AO$9,Data!$2:$2,0)-1,2,COUNTIF(Data!$2:$2,Weekly!AO$9))))</f>
      </c>
      <c r="AP84" s="169">
        <f ca="1">(SUM(OFFSET(Data!$A$1,MATCH(($AI84),Data!$C:$C,0)-1,MATCH(Weekly!AP$9,Data!$2:$2,0)-1,2,COUNTIF(Data!$2:$2,Weekly!AP$9))))/(SUM(OFFSET(Data!$A$1,MATCH(($AI79),Data!$C:$C,0)-1,MATCH(Weekly!AP$9,Data!$2:$2,0)-1,2,COUNTIF(Data!$2:$2,Weekly!AP$9))))</f>
      </c>
      <c r="AQ84" s="169">
        <f ca="1">(SUM(OFFSET(Data!$A$1,MATCH(($AI84),Data!$C:$C,0)-1,MATCH(Weekly!AQ$9,Data!$2:$2,0)-1,2,COUNTIF(Data!$2:$2,Weekly!AQ$9))))/(SUM(OFFSET(Data!$A$1,MATCH(($AI79),Data!$C:$C,0)-1,MATCH(Weekly!AQ$9,Data!$2:$2,0)-1,2,COUNTIF(Data!$2:$2,Weekly!AQ$9))))</f>
      </c>
      <c r="AR84" s="169">
        <f ca="1">(SUM(OFFSET(Data!$A$1,MATCH(($AI84),Data!$C:$C,0)-1,MATCH(Weekly!AR$9,Data!$2:$2,0)-1,2,COUNTIF(Data!$2:$2,Weekly!AR$9))))/(SUM(OFFSET(Data!$A$1,MATCH(($AI79),Data!$C:$C,0)-1,MATCH(Weekly!AR$9,Data!$2:$2,0)-1,2,COUNTIF(Data!$2:$2,Weekly!AR$9))))</f>
      </c>
      <c r="AS84" s="169">
        <f ca="1">(SUM(OFFSET(Data!$A$1,MATCH(($AI84),Data!$C:$C,0)-1,MATCH(Weekly!AS$9,Data!$2:$2,0)-1,2,COUNTIF(Data!$2:$2,Weekly!AS$9))))/(SUM(OFFSET(Data!$A$1,MATCH(($AI79),Data!$C:$C,0)-1,MATCH(Weekly!AS$9,Data!$2:$2,0)-1,2,COUNTIF(Data!$2:$2,Weekly!AS$9))))</f>
      </c>
      <c r="AT84" s="169">
        <f ca="1">(SUM(OFFSET(Data!$A$1,MATCH(($AI84),Data!$C:$C,0)-1,MATCH(Weekly!AT$9,Data!$2:$2,0)-1,2,COUNTIF(Data!$2:$2,Weekly!AT$9))))/(SUM(OFFSET(Data!$A$1,MATCH(($AI79),Data!$C:$C,0)-1,MATCH(Weekly!AT$9,Data!$2:$2,0)-1,2,COUNTIF(Data!$2:$2,Weekly!AT$9))))</f>
      </c>
      <c r="AU84" s="169">
        <f ca="1">(SUM(OFFSET(Data!$A$1,MATCH(($AI84),Data!$C:$C,0)-1,MATCH(Weekly!AU$9,Data!$2:$2,0)-1,2,COUNTIF(Data!$2:$2,Weekly!AU$9))))/(SUM(OFFSET(Data!$A$1,MATCH(($AI79),Data!$C:$C,0)-1,MATCH(Weekly!AU$9,Data!$2:$2,0)-1,2,COUNTIF(Data!$2:$2,Weekly!AU$9))))</f>
      </c>
      <c r="AV84" s="18"/>
      <c r="AW84" s="14">
        <f t="shared" ca="1" si="489"/>
      </c>
      <c r="AX84" s="14">
        <f t="shared" ca="1" si="490"/>
      </c>
      <c r="AY84" s="14">
        <f t="shared" ref="AY84" ca="1" si="572">AX84-AW84</f>
      </c>
      <c r="AZ84" s="14">
        <f t="shared" ref="AZ84" ca="1" si="573">AX84+(0.75*AY84)</f>
      </c>
      <c r="BA84" s="14">
        <f t="shared" ref="BA84" ca="1" si="574">AW84-(0.75*AY84)</f>
      </c>
      <c r="BB84" s="18"/>
      <c r="BC84" s="14">
        <f t="shared" ref="BC84" ca="1" si="575">_xlfn.STDEV.P(AJ84:AU84)</f>
      </c>
      <c r="BD84" s="14">
        <f ca="1">SUMPRODUCT(AP84:AS84,AP$79:AS$79)/SUM(AP$79:AS$79)</f>
      </c>
      <c r="BE84" s="122"/>
      <c r="BF84" s="122"/>
      <c r="BG84" s="16"/>
      <c r="BH84" s="25" t="s">
        <v>71</v>
      </c>
      <c r="BI84" s="9" t="s">
        <v>3</v>
      </c>
      <c r="BJ84" s="169">
        <f ca="1">SUM(OFFSET(Data!$A$1,MATCH(($BH84&amp;$BI84),Data!$B:$B,0)-1,MATCH(Weekly!BJ$9,Data!$2:$2,0)-1,1,COUNTIF(Data!$2:$2,Weekly!BJ$9)))/SUM(OFFSET(Data!$A$1,MATCH(($BH79&amp;$BI79),Data!$B:$B,0)-1,MATCH(Weekly!BJ$9,Data!$2:$2,0)-1,1,COUNTIF(Data!$2:$2,Weekly!BJ$9)))</f>
      </c>
      <c r="BK84" s="169">
        <f ca="1">SUM(OFFSET(Data!$A$1,MATCH(($BH84&amp;$BI84),Data!$B:$B,0)-1,MATCH(Weekly!BK$9,Data!$2:$2,0)-1,1,COUNTIF(Data!$2:$2,Weekly!BK$9)))/SUM(OFFSET(Data!$A$1,MATCH(($BH79&amp;$BI79),Data!$B:$B,0)-1,MATCH(Weekly!BK$9,Data!$2:$2,0)-1,1,COUNTIF(Data!$2:$2,Weekly!BK$9)))</f>
      </c>
      <c r="BL84" s="169">
        <f ca="1">SUM(OFFSET(Data!$A$1,MATCH(($BH84&amp;$BI84),Data!$B:$B,0)-1,MATCH(Weekly!BL$9,Data!$2:$2,0)-1,1,COUNTIF(Data!$2:$2,Weekly!BL$9)))/SUM(OFFSET(Data!$A$1,MATCH(($BH79&amp;$BI79),Data!$B:$B,0)-1,MATCH(Weekly!BL$9,Data!$2:$2,0)-1,1,COUNTIF(Data!$2:$2,Weekly!BL$9)))</f>
      </c>
      <c r="BM84" s="169">
        <f ca="1">SUM(OFFSET(Data!$A$1,MATCH(($BH84&amp;$BI84),Data!$B:$B,0)-1,MATCH(Weekly!BM$9,Data!$2:$2,0)-1,1,COUNTIF(Data!$2:$2,Weekly!BM$9)))/SUM(OFFSET(Data!$A$1,MATCH(($BH79&amp;$BI79),Data!$B:$B,0)-1,MATCH(Weekly!BM$9,Data!$2:$2,0)-1,1,COUNTIF(Data!$2:$2,Weekly!BM$9)))</f>
      </c>
      <c r="BN84" s="169">
        <f ca="1">SUM(OFFSET(Data!$A$1,MATCH(($BH84&amp;$BI84),Data!$B:$B,0)-1,MATCH(Weekly!BN$9,Data!$2:$2,0)-1,1,COUNTIF(Data!$2:$2,Weekly!BN$9)))/SUM(OFFSET(Data!$A$1,MATCH(($BH79&amp;$BI79),Data!$B:$B,0)-1,MATCH(Weekly!BN$9,Data!$2:$2,0)-1,1,COUNTIF(Data!$2:$2,Weekly!BN$9)))</f>
      </c>
      <c r="BO84" s="169">
        <f ca="1">SUM(OFFSET(Data!$A$1,MATCH(($BH84&amp;$BI84),Data!$B:$B,0)-1,MATCH(Weekly!BO$9,Data!$2:$2,0)-1,1,COUNTIF(Data!$2:$2,Weekly!BO$9)))/SUM(OFFSET(Data!$A$1,MATCH(($BH79&amp;$BI79),Data!$B:$B,0)-1,MATCH(Weekly!BO$9,Data!$2:$2,0)-1,1,COUNTIF(Data!$2:$2,Weekly!BO$9)))</f>
      </c>
      <c r="BP84" s="169">
        <f ca="1">SUM(OFFSET(Data!$A$1,MATCH(($BH84&amp;$BI84),Data!$B:$B,0)-1,MATCH(Weekly!BP$9,Data!$2:$2,0)-1,1,COUNTIF(Data!$2:$2,Weekly!BP$9)))/SUM(OFFSET(Data!$A$1,MATCH(($BH79&amp;$BI79),Data!$B:$B,0)-1,MATCH(Weekly!BP$9,Data!$2:$2,0)-1,1,COUNTIF(Data!$2:$2,Weekly!BP$9)))</f>
      </c>
      <c r="BQ84" s="169">
        <f ca="1">SUM(OFFSET(Data!$A$1,MATCH(($BH84&amp;$BI84),Data!$B:$B,0)-1,MATCH(Weekly!BQ$9,Data!$2:$2,0)-1,1,COUNTIF(Data!$2:$2,Weekly!BQ$9)))/SUM(OFFSET(Data!$A$1,MATCH(($BH79&amp;$BI79),Data!$B:$B,0)-1,MATCH(Weekly!BQ$9,Data!$2:$2,0)-1,1,COUNTIF(Data!$2:$2,Weekly!BQ$9)))</f>
      </c>
      <c r="BR84" s="169">
        <f ca="1">SUM(OFFSET(Data!$A$1,MATCH(($BH84&amp;$BI84),Data!$B:$B,0)-1,MATCH(Weekly!BR$9,Data!$2:$2,0)-1,1,COUNTIF(Data!$2:$2,Weekly!BR$9)))/SUM(OFFSET(Data!$A$1,MATCH(($BH79&amp;$BI79),Data!$B:$B,0)-1,MATCH(Weekly!BR$9,Data!$2:$2,0)-1,1,COUNTIF(Data!$2:$2,Weekly!BR$9)))</f>
      </c>
      <c r="BS84" s="169">
        <f ca="1">SUM(OFFSET(Data!$A$1,MATCH(($BH84&amp;$BI84),Data!$B:$B,0)-1,MATCH(Weekly!BS$9,Data!$2:$2,0)-1,1,COUNTIF(Data!$2:$2,Weekly!BS$9)))/SUM(OFFSET(Data!$A$1,MATCH(($BH79&amp;$BI79),Data!$B:$B,0)-1,MATCH(Weekly!BS$9,Data!$2:$2,0)-1,1,COUNTIF(Data!$2:$2,Weekly!BS$9)))</f>
      </c>
      <c r="BT84" s="169">
        <f ca="1">SUM(OFFSET(Data!$A$1,MATCH(($BH84&amp;$BI84),Data!$B:$B,0)-1,MATCH(Weekly!BT$9,Data!$2:$2,0)-1,1,COUNTIF(Data!$2:$2,Weekly!BT$9)))/SUM(OFFSET(Data!$A$1,MATCH(($BH79&amp;$BI79),Data!$B:$B,0)-1,MATCH(Weekly!BT$9,Data!$2:$2,0)-1,1,COUNTIF(Data!$2:$2,Weekly!BT$9)))</f>
      </c>
      <c r="BU84" s="169">
        <f ca="1">SUM(OFFSET(Data!$A$1,MATCH(($BH84&amp;$BI84),Data!$B:$B,0)-1,MATCH(Weekly!BU$9,Data!$2:$2,0)-1,1,COUNTIF(Data!$2:$2,Weekly!BU$9)))/SUM(OFFSET(Data!$A$1,MATCH(($BH79&amp;$BI79),Data!$B:$B,0)-1,MATCH(Weekly!BU$9,Data!$2:$2,0)-1,1,COUNTIF(Data!$2:$2,Weekly!BU$9)))</f>
      </c>
      <c r="BV84" s="17"/>
      <c r="BW84" s="14">
        <f t="shared" ca="1" si="492"/>
      </c>
      <c r="BX84" s="14">
        <f t="shared" ca="1" si="493"/>
      </c>
      <c r="BY84" s="14">
        <f t="shared" ref="BY84" ca="1" si="576">BX84-BW84</f>
      </c>
      <c r="BZ84" s="14">
        <f t="shared" ref="BZ84" ca="1" si="577">BX84+(0.75*BY84)</f>
      </c>
      <c r="CA84" s="14">
        <f t="shared" ref="CA84" ca="1" si="578">BW84-(0.75*BY84)</f>
      </c>
      <c r="CB84" s="55"/>
      <c r="CC84" s="14">
        <f t="shared" ca="1" si="547"/>
      </c>
      <c r="CD84" s="14">
        <f ca="1">SUMPRODUCT(BP84:BS84,BP$79:BS$79)/SUM(BP$79:BS$79)</f>
      </c>
      <c r="CE84" s="122"/>
      <c r="CF84" s="122"/>
      <c r="CG84" s="16"/>
      <c r="CH84" s="9" t="s">
        <v>71</v>
      </c>
      <c r="CI84" s="9" t="s">
        <v>4</v>
      </c>
      <c r="CJ84" s="169">
        <f ca="1">IFERROR(IFERROR(SUM(OFFSET(Data!$A$1,MATCH(($CH84&amp;$CI84),Data!$B:$B,0)-1,MATCH(Weekly!CK$9,Data!2:2,0)-1,1,COUNTIF(Data!2:2,Weekly!CK$9))),0)/IFERROR(SUM(OFFSET(Data!$A$1,MATCH(($CH79&amp;$CI79),Data!$B:$B,0)-1,MATCH(Weekly!CK$9,Data!2:2,0)-1,1,COUNTIF(Data!2:2,Weekly!CK$9))),0),0)</f>
      </c>
      <c r="CK84" s="169">
        <f ca="1">IFERROR(IFERROR(SUM(OFFSET(Data!$A$1,MATCH(($CH84&amp;$CI84),Data!$B:$B,0)-1,MATCH(Weekly!CL$9,Data!2:2,0)-1,1,COUNTIF(Data!2:2,Weekly!CL$9))),0)/IFERROR(SUM(OFFSET(Data!$A$1,MATCH(($CH79&amp;$CI79),Data!$B:$B,0)-1,MATCH(Weekly!CL$9,Data!2:2,0)-1,1,COUNTIF(Data!2:2,Weekly!CL$9))),0),0)</f>
      </c>
      <c r="CL84" s="169">
        <f ca="1">IFERROR(IFERROR(SUM(OFFSET(Data!$A$1,MATCH(($CH84&amp;$CI84),Data!$B:$B,0)-1,MATCH(Weekly!CM$9,Data!2:2,0)-1,1,COUNTIF(Data!2:2,Weekly!CM$9))),0)/IFERROR(SUM(OFFSET(Data!$A$1,MATCH(($CH79&amp;$CI79),Data!$B:$B,0)-1,MATCH(Weekly!CM$9,Data!2:2,0)-1,1,COUNTIF(Data!2:2,Weekly!CM$9))),0),0)</f>
      </c>
      <c r="CM84" s="169">
        <f ca="1">IFERROR(IFERROR(SUM(OFFSET(Data!$A$1,MATCH(($CH84&amp;$CI84),Data!$B:$B,0)-1,MATCH(Weekly!CN$9,Data!2:2,0)-1,1,COUNTIF(Data!2:2,Weekly!CN$9))),0)/IFERROR(SUM(OFFSET(Data!$A$1,MATCH(($CH79&amp;$CI79),Data!$B:$B,0)-1,MATCH(Weekly!CN$9,Data!2:2,0)-1,1,COUNTIF(Data!2:2,Weekly!CN$9))),0),0)</f>
      </c>
      <c r="CN84" s="169">
        <f ca="1">IFERROR(IFERROR(SUM(OFFSET(Data!$A$1,MATCH(($CH84&amp;$CI84),Data!$B:$B,0)-1,MATCH(Weekly!CO$9,Data!2:2,0)-1,1,COUNTIF(Data!2:2,Weekly!CO$9))),0)/IFERROR(SUM(OFFSET(Data!$A$1,MATCH(($CH79&amp;$CI79),Data!$B:$B,0)-1,MATCH(Weekly!CO$9,Data!2:2,0)-1,1,COUNTIF(Data!2:2,Weekly!CO$9))),0),0)</f>
      </c>
      <c r="CO84" s="169">
        <f ca="1">IFERROR(IFERROR(SUM(OFFSET(Data!$A$1,MATCH(($CH84&amp;$CI84),Data!$B:$B,0)-1,MATCH(Weekly!CP$9,Data!2:2,0)-1,1,COUNTIF(Data!2:2,Weekly!CP$9))),0)/IFERROR(SUM(OFFSET(Data!$A$1,MATCH(($CH79&amp;$CI79),Data!$B:$B,0)-1,MATCH(Weekly!CP$9,Data!2:2,0)-1,1,COUNTIF(Data!2:2,Weekly!CP$9))),0),0)</f>
      </c>
      <c r="CP84" s="169">
        <f ca="1">IFERROR(IFERROR(SUM(OFFSET(Data!$A$1,MATCH(($CH84&amp;$CI84),Data!$B:$B,0)-1,MATCH(Weekly!CQ$9,Data!2:2,0)-1,1,COUNTIF(Data!2:2,Weekly!CQ$9))),0)/IFERROR(SUM(OFFSET(Data!$A$1,MATCH(($CH79&amp;$CI79),Data!$B:$B,0)-1,MATCH(Weekly!CQ$9,Data!2:2,0)-1,1,COUNTIF(Data!2:2,Weekly!CQ$9))),0),0)</f>
      </c>
      <c r="CQ84" s="169">
        <f ca="1">IFERROR(IFERROR(SUM(OFFSET(Data!$A$1,MATCH(($CH84&amp;$CI84),Data!$B:$B,0)-1,MATCH(Weekly!CR$9,Data!2:2,0)-1,1,COUNTIF(Data!2:2,Weekly!CR$9))),0)/IFERROR(SUM(OFFSET(Data!$A$1,MATCH(($CH79&amp;$CI79),Data!$B:$B,0)-1,MATCH(Weekly!CR$9,Data!2:2,0)-1,1,COUNTIF(Data!2:2,Weekly!CR$9))),0),0)</f>
      </c>
      <c r="CR84" s="169">
        <f ca="1">IFERROR(IFERROR(SUM(OFFSET(Data!$A$1,MATCH(($CH84&amp;$CI84),Data!$B:$B,0)-1,MATCH(Weekly!CS$9,Data!2:2,0)-1,1,COUNTIF(Data!2:2,Weekly!CS$9))),0)/IFERROR(SUM(OFFSET(Data!$A$1,MATCH(($CH79&amp;$CI79),Data!$B:$B,0)-1,MATCH(Weekly!CS$9,Data!2:2,0)-1,1,COUNTIF(Data!2:2,Weekly!CS$9))),0),0)</f>
      </c>
      <c r="CS84" s="169">
        <f ca="1">IFERROR(IFERROR(SUM(OFFSET(Data!$A$1,MATCH(($CH84&amp;$CI84),Data!$B:$B,0)-1,MATCH(Weekly!CT$9,Data!2:2,0)-1,1,COUNTIF(Data!2:2,Weekly!CT$9))),0)/IFERROR(SUM(OFFSET(Data!$A$1,MATCH(($CH79&amp;$CI79),Data!$B:$B,0)-1,MATCH(Weekly!CT$9,Data!2:2,0)-1,1,COUNTIF(Data!2:2,Weekly!CT$9))),0),0)</f>
      </c>
      <c r="CT84" s="169">
        <f ca="1">IFERROR(IFERROR(SUM(OFFSET(Data!$A$1,MATCH(($CH84&amp;$CI84),Data!$B:$B,0)-1,MATCH(Weekly!CU$9,Data!2:2,0)-1,1,COUNTIF(Data!2:2,Weekly!CU$9))),0)/IFERROR(SUM(OFFSET(Data!$A$1,MATCH(($CH79&amp;$CI79),Data!$B:$B,0)-1,MATCH(Weekly!CU$9,Data!2:2,0)-1,1,COUNTIF(Data!2:2,Weekly!CU$9))),0),0)</f>
      </c>
      <c r="CU84" s="169">
        <f ca="1">IFERROR(IFERROR(SUM(OFFSET(Data!$A$1,MATCH(($CH84&amp;$CI84),Data!$B:$B,0)-1,MATCH(Weekly!CV$9,Data!2:2,0)-1,1,COUNTIF(Data!2:2,Weekly!CV$9))),0)/IFERROR(SUM(OFFSET(Data!$A$1,MATCH(($CH79&amp;$CI79),Data!$B:$B,0)-1,MATCH(Weekly!CV$9,Data!2:2,0)-1,1,COUNTIF(Data!2:2,Weekly!CV$9))),0),0)</f>
      </c>
      <c r="CW84" s="14">
        <f t="shared" ca="1" si="496"/>
      </c>
      <c r="CX84" s="14">
        <f t="shared" ca="1" si="497"/>
      </c>
      <c r="CY84" s="14">
        <f t="shared" ref="CY84" ca="1" si="579">CX84-CW84</f>
      </c>
      <c r="CZ84" s="14">
        <f t="shared" ref="CZ84" ca="1" si="580">CX84+(0.75*CY84)</f>
      </c>
      <c r="DA84" s="14">
        <f t="shared" ref="DA84" ca="1" si="581">CW84-(0.75*CY84)</f>
      </c>
      <c r="DB84" s="55"/>
      <c r="DC84" s="14">
        <f t="shared" ref="DC84" ca="1" si="582">_xlfn.STDEV.P(CJ84:CU84)</f>
      </c>
      <c r="DD84" s="14">
        <f ca="1">SUMPRODUCT(CP84:CS84,CP$79:CS$79)/SUM(CP$79:CS$79)</f>
      </c>
      <c r="DE84" s="15"/>
    </row>
    <row r="85" spans="1:111" s="5" customFormat="1" x14ac:dyDescent="0.25">
      <c r="B85" s="84"/>
      <c r="D85" s="74" t="s">
        <v>543</v>
      </c>
      <c r="E85" s="67" t="str">
        <f ca="1">VLOOKUP($D85,'Metric Nature'!$C:$D,2,0)&amp;IF(($F85&lt;(BA85)),"Below",IF(($F85&gt;(AZ85)),"Above","Within"))</f>
      </c>
      <c r="F85" s="69">
        <f t="shared" ca="1" si="464"/>
      </c>
      <c r="G85" s="69">
        <f t="shared" ca="1" si="465"/>
      </c>
      <c r="H85" s="98">
        <f t="shared" ca="1" si="499"/>
      </c>
      <c r="I85" s="69">
        <f t="shared" ca="1" si="500"/>
      </c>
      <c r="J85" s="69">
        <f t="shared" ca="1" si="501"/>
      </c>
      <c r="K85" s="62">
        <f t="shared" ref="K85:K89" ca="1" si="583">BC85</f>
      </c>
      <c r="L85" s="70"/>
      <c r="M85" s="67" t="str">
        <f ca="1">VLOOKUP($D85,'Metric Nature'!$C:$D,2,0)&amp;IF(($N85&lt;(CA85)),"Below",IF(($N85&gt;(BZ85)),"Above","Within"))</f>
      </c>
      <c r="N85" s="69">
        <f t="shared" ca="1" si="467"/>
      </c>
      <c r="O85" s="69">
        <f t="shared" ca="1" si="468"/>
      </c>
      <c r="P85" s="98">
        <f t="shared" ca="1" si="502"/>
      </c>
      <c r="Q85" s="69">
        <f t="shared" ca="1" si="503"/>
      </c>
      <c r="R85" s="71">
        <f t="shared" ca="1" si="504"/>
      </c>
      <c r="S85" s="62">
        <f t="shared" ref="S85:S89" ca="1" si="584">CC85</f>
      </c>
      <c r="T85" s="70"/>
      <c r="U85" s="67" t="str">
        <f ca="1">VLOOKUP($D85,'Metric Nature'!$C:$D,2,0)&amp;IF(($V85&lt;(DA85)),"Below",IF(($V85&gt;(CZ85)),"Above","Within"))</f>
      </c>
      <c r="V85" s="69">
        <f t="shared" ca="1" si="567"/>
      </c>
      <c r="W85" s="69">
        <f t="shared" ca="1" si="568"/>
      </c>
      <c r="X85" s="93">
        <f t="shared" ca="1" si="569"/>
      </c>
      <c r="Y85" s="69">
        <f t="shared" ca="1" si="570"/>
      </c>
      <c r="Z85" s="93">
        <f t="shared" ca="1" si="571"/>
      </c>
      <c r="AA85" s="62">
        <f t="shared" ref="AA85:AA89" ca="1" si="585">DC85</f>
      </c>
      <c r="AB85" s="70"/>
      <c r="AC85" s="60" t="s">
        <v>544</v>
      </c>
      <c r="AI85" s="9" t="s">
        <v>72</v>
      </c>
      <c r="AJ85" s="169">
        <f ca="1">(SUM(OFFSET(Data!$A$1,MATCH(($AI85),Data!$C:$C,0)-1,MATCH(Weekly!AJ$9,Data!$2:$2,0)-1,2,COUNTIF(Data!$2:$2,Weekly!AJ$9))))/AJ$72</f>
      </c>
      <c r="AK85" s="169">
        <f ca="1">(SUM(OFFSET(Data!$A$1,MATCH(($AI85),Data!$C:$C,0)-1,MATCH(Weekly!AK$9,Data!$2:$2,0)-1,2,COUNTIF(Data!$2:$2,Weekly!AK$9))))/AK$72</f>
      </c>
      <c r="AL85" s="169">
        <f ca="1">(SUM(OFFSET(Data!$A$1,MATCH(($AI85),Data!$C:$C,0)-1,MATCH(Weekly!AL$9,Data!$2:$2,0)-1,2,COUNTIF(Data!$2:$2,Weekly!AL$9))))/AL$72</f>
      </c>
      <c r="AM85" s="169">
        <f ca="1">(SUM(OFFSET(Data!$A$1,MATCH(($AI85),Data!$C:$C,0)-1,MATCH(Weekly!AM$9,Data!$2:$2,0)-1,2,COUNTIF(Data!$2:$2,Weekly!AM$9))))/AM$72</f>
      </c>
      <c r="AN85" s="169">
        <f ca="1">(SUM(OFFSET(Data!$A$1,MATCH(($AI85),Data!$C:$C,0)-1,MATCH(Weekly!AN$9,Data!$2:$2,0)-1,2,COUNTIF(Data!$2:$2,Weekly!AN$9))))/AN$72</f>
      </c>
      <c r="AO85" s="169">
        <f ca="1">(SUM(OFFSET(Data!$A$1,MATCH(($AI85),Data!$C:$C,0)-1,MATCH(Weekly!AO$9,Data!$2:$2,0)-1,2,COUNTIF(Data!$2:$2,Weekly!AO$9))))/AO$72</f>
      </c>
      <c r="AP85" s="169">
        <f ca="1">(SUM(OFFSET(Data!$A$1,MATCH(($AI85),Data!$C:$C,0)-1,MATCH(Weekly!AP$9,Data!$2:$2,0)-1,2,COUNTIF(Data!$2:$2,Weekly!AP$9))))/AP$72</f>
      </c>
      <c r="AQ85" s="169">
        <f ca="1">(SUM(OFFSET(Data!$A$1,MATCH(($AI85),Data!$C:$C,0)-1,MATCH(Weekly!AQ$9,Data!$2:$2,0)-1,2,COUNTIF(Data!$2:$2,Weekly!AQ$9))))/AQ$72</f>
      </c>
      <c r="AR85" s="169">
        <f ca="1">(SUM(OFFSET(Data!$A$1,MATCH(($AI85),Data!$C:$C,0)-1,MATCH(Weekly!AR$9,Data!$2:$2,0)-1,2,COUNTIF(Data!$2:$2,Weekly!AR$9))))/AR$72</f>
      </c>
      <c r="AS85" s="169">
        <f ca="1">(SUM(OFFSET(Data!$A$1,MATCH(($AI85),Data!$C:$C,0)-1,MATCH(Weekly!AS$9,Data!$2:$2,0)-1,2,COUNTIF(Data!$2:$2,Weekly!AS$9))))/AS$72</f>
      </c>
      <c r="AT85" s="169">
        <f ca="1">(SUM(OFFSET(Data!$A$1,MATCH(($AI85),Data!$C:$C,0)-1,MATCH(Weekly!AT$9,Data!$2:$2,0)-1,2,COUNTIF(Data!$2:$2,Weekly!AT$9))))/AT$72</f>
      </c>
      <c r="AU85" s="169">
        <f ca="1">(SUM(OFFSET(Data!$A$1,MATCH(($AI85),Data!$C:$C,0)-1,MATCH(Weekly!AU$9,Data!$2:$2,0)-1,2,COUNTIF(Data!$2:$2,Weekly!AU$9))))/AU$72</f>
      </c>
      <c r="AV85" s="18"/>
      <c r="AW85" s="14">
        <f t="shared" ca="1" si="489"/>
      </c>
      <c r="AX85" s="14">
        <f t="shared" ca="1" si="490"/>
      </c>
      <c r="AY85" s="14">
        <f t="shared" ca="1" si="508"/>
      </c>
      <c r="AZ85" s="14">
        <f t="shared" ca="1" si="509"/>
      </c>
      <c r="BA85" s="14">
        <f t="shared" ca="1" si="510"/>
      </c>
      <c r="BB85" s="18"/>
      <c r="BC85" s="14">
        <f t="shared" ca="1" si="491"/>
      </c>
      <c r="BD85" s="14">
        <f t="shared" ca="1" si="518"/>
      </c>
      <c r="BE85" s="183"/>
      <c r="BF85" s="122"/>
      <c r="BG85" s="188"/>
      <c r="BH85" s="9" t="s">
        <v>72</v>
      </c>
      <c r="BI85" s="9" t="s">
        <v>3</v>
      </c>
      <c r="BJ85" s="169">
        <f ca="1">(SUM(OFFSET(Data!$A$1,MATCH(($BH85&amp;$BI85),Data!$B:$B,0)-1,MATCH(Weekly!BJ$9,Data!$2:$2,0)-1,1,COUNTIF(Data!$2:$2,Weekly!BJ$9))))/BJ$72</f>
      </c>
      <c r="BK85" s="169">
        <f ca="1">(SUM(OFFSET(Data!$A$1,MATCH(($BH85&amp;$BI85),Data!$B:$B,0)-1,MATCH(Weekly!BK$9,Data!$2:$2,0)-1,1,COUNTIF(Data!$2:$2,Weekly!BK$9))))/BK$72</f>
      </c>
      <c r="BL85" s="169">
        <f ca="1">(SUM(OFFSET(Data!$A$1,MATCH(($BH85&amp;$BI85),Data!$B:$B,0)-1,MATCH(Weekly!BL$9,Data!$2:$2,0)-1,1,COUNTIF(Data!$2:$2,Weekly!BL$9))))/BL$72</f>
      </c>
      <c r="BM85" s="169">
        <f ca="1">(SUM(OFFSET(Data!$A$1,MATCH(($BH85&amp;$BI85),Data!$B:$B,0)-1,MATCH(Weekly!BM$9,Data!$2:$2,0)-1,1,COUNTIF(Data!$2:$2,Weekly!BM$9))))/BM$72</f>
      </c>
      <c r="BN85" s="169">
        <f ca="1">(SUM(OFFSET(Data!$A$1,MATCH(($BH85&amp;$BI85),Data!$B:$B,0)-1,MATCH(Weekly!BN$9,Data!$2:$2,0)-1,1,COUNTIF(Data!$2:$2,Weekly!BN$9))))/BN$72</f>
      </c>
      <c r="BO85" s="169">
        <f ca="1">(SUM(OFFSET(Data!$A$1,MATCH(($BH85&amp;$BI85),Data!$B:$B,0)-1,MATCH(Weekly!BO$9,Data!$2:$2,0)-1,1,COUNTIF(Data!$2:$2,Weekly!BO$9))))/BO$72</f>
      </c>
      <c r="BP85" s="169">
        <f ca="1">(SUM(OFFSET(Data!$A$1,MATCH(($BH85&amp;$BI85),Data!$B:$B,0)-1,MATCH(Weekly!BP$9,Data!$2:$2,0)-1,1,COUNTIF(Data!$2:$2,Weekly!BP$9))))/BP$72</f>
      </c>
      <c r="BQ85" s="169">
        <f ca="1">(SUM(OFFSET(Data!$A$1,MATCH(($BH85&amp;$BI85),Data!$B:$B,0)-1,MATCH(Weekly!BQ$9,Data!$2:$2,0)-1,1,COUNTIF(Data!$2:$2,Weekly!BQ$9))))/BQ$72</f>
      </c>
      <c r="BR85" s="169">
        <f ca="1">(SUM(OFFSET(Data!$A$1,MATCH(($BH85&amp;$BI85),Data!$B:$B,0)-1,MATCH(Weekly!BR$9,Data!$2:$2,0)-1,1,COUNTIF(Data!$2:$2,Weekly!BR$9))))/BR$72</f>
      </c>
      <c r="BS85" s="169">
        <f ca="1">(SUM(OFFSET(Data!$A$1,MATCH(($BH85&amp;$BI85),Data!$B:$B,0)-1,MATCH(Weekly!BS$9,Data!$2:$2,0)-1,1,COUNTIF(Data!$2:$2,Weekly!BS$9))))/BS$72</f>
      </c>
      <c r="BT85" s="169">
        <f ca="1">(SUM(OFFSET(Data!$A$1,MATCH(($BH85&amp;$BI85),Data!$B:$B,0)-1,MATCH(Weekly!BT$9,Data!$2:$2,0)-1,1,COUNTIF(Data!$2:$2,Weekly!BT$9))))/BT$72</f>
      </c>
      <c r="BU85" s="169">
        <f ca="1">(SUM(OFFSET(Data!$A$1,MATCH(($BH85&amp;$BI85),Data!$B:$B,0)-1,MATCH(Weekly!BU$9,Data!$2:$2,0)-1,1,COUNTIF(Data!$2:$2,Weekly!BU$9))))/BU$72</f>
      </c>
      <c r="BV85" s="17"/>
      <c r="BW85" s="14">
        <f t="shared" ca="1" si="492"/>
      </c>
      <c r="BX85" s="14">
        <f t="shared" ca="1" si="493"/>
      </c>
      <c r="BY85" s="14">
        <f t="shared" ca="1" si="511"/>
      </c>
      <c r="BZ85" s="14">
        <f t="shared" ca="1" si="512"/>
      </c>
      <c r="CA85" s="14">
        <f t="shared" ca="1" si="513"/>
      </c>
      <c r="CB85" s="55"/>
      <c r="CC85" s="14">
        <f t="shared" ca="1" si="514"/>
      </c>
      <c r="CD85" s="14">
        <f t="shared" ca="1" si="519"/>
      </c>
      <c r="CE85" s="122"/>
      <c r="CF85" s="122"/>
      <c r="CG85" s="35"/>
      <c r="CH85" s="9" t="s">
        <v>72</v>
      </c>
      <c r="CI85" s="9" t="s">
        <v>4</v>
      </c>
      <c r="CJ85" s="169">
        <f ca="1">(SUM(OFFSET(Data!$A$1,MATCH(($CH85&amp;$CI85),Data!$B:$B,0)-1,MATCH(Weekly!CJ$9,Data!$2:$2,0)-1,1,COUNTIF(Data!$2:$2,Weekly!CJ$9))))/CJ$72</f>
      </c>
      <c r="CK85" s="169">
        <f ca="1">(SUM(OFFSET(Data!$A$1,MATCH(($CH85&amp;$CI85),Data!$B:$B,0)-1,MATCH(Weekly!CK$9,Data!$2:$2,0)-1,1,COUNTIF(Data!$2:$2,Weekly!CK$9))))/CK$72</f>
      </c>
      <c r="CL85" s="169">
        <f ca="1">(SUM(OFFSET(Data!$A$1,MATCH(($CH85&amp;$CI85),Data!$B:$B,0)-1,MATCH(Weekly!CL$9,Data!$2:$2,0)-1,1,COUNTIF(Data!$2:$2,Weekly!CL$9))))/CL$72</f>
      </c>
      <c r="CM85" s="169">
        <f ca="1">(SUM(OFFSET(Data!$A$1,MATCH(($CH85&amp;$CI85),Data!$B:$B,0)-1,MATCH(Weekly!CM$9,Data!$2:$2,0)-1,1,COUNTIF(Data!$2:$2,Weekly!CM$9))))/CM$72</f>
      </c>
      <c r="CN85" s="169">
        <f ca="1">(SUM(OFFSET(Data!$A$1,MATCH(($CH85&amp;$CI85),Data!$B:$B,0)-1,MATCH(Weekly!CN$9,Data!$2:$2,0)-1,1,COUNTIF(Data!$2:$2,Weekly!CN$9))))/CN$72</f>
      </c>
      <c r="CO85" s="169">
        <f ca="1">(SUM(OFFSET(Data!$A$1,MATCH(($CH85&amp;$CI85),Data!$B:$B,0)-1,MATCH(Weekly!CO$9,Data!$2:$2,0)-1,1,COUNTIF(Data!$2:$2,Weekly!CO$9))))/CO$72</f>
      </c>
      <c r="CP85" s="169">
        <f ca="1">(SUM(OFFSET(Data!$A$1,MATCH(($CH85&amp;$CI85),Data!$B:$B,0)-1,MATCH(Weekly!CP$9,Data!$2:$2,0)-1,1,COUNTIF(Data!$2:$2,Weekly!CP$9))))/CP$72</f>
      </c>
      <c r="CQ85" s="169">
        <f ca="1">(SUM(OFFSET(Data!$A$1,MATCH(($CH85&amp;$CI85),Data!$B:$B,0)-1,MATCH(Weekly!CQ$9,Data!$2:$2,0)-1,1,COUNTIF(Data!$2:$2,Weekly!CQ$9))))/CQ$72</f>
      </c>
      <c r="CR85" s="169">
        <f ca="1">(SUM(OFFSET(Data!$A$1,MATCH(($CH85&amp;$CI85),Data!$B:$B,0)-1,MATCH(Weekly!CR$9,Data!$2:$2,0)-1,1,COUNTIF(Data!$2:$2,Weekly!CR$9))))/CR$72</f>
      </c>
      <c r="CS85" s="169">
        <f ca="1">(SUM(OFFSET(Data!$A$1,MATCH(($CH85&amp;$CI85),Data!$B:$B,0)-1,MATCH(Weekly!CS$9,Data!$2:$2,0)-1,1,COUNTIF(Data!$2:$2,Weekly!CS$9))))/CS$72</f>
      </c>
      <c r="CT85" s="169">
        <f ca="1">(SUM(OFFSET(Data!$A$1,MATCH(($CH85&amp;$CI85),Data!$B:$B,0)-1,MATCH(Weekly!CT$9,Data!$2:$2,0)-1,1,COUNTIF(Data!$2:$2,Weekly!CT$9))))/CT$72</f>
      </c>
      <c r="CU85" s="169">
        <f ca="1">(SUM(OFFSET(Data!$A$1,MATCH(($CH85&amp;$CI85),Data!$B:$B,0)-1,MATCH(Weekly!CU$9,Data!$2:$2,0)-1,1,COUNTIF(Data!$2:$2,Weekly!CU$9))))/CU$72</f>
      </c>
      <c r="CV85" s="17"/>
      <c r="CW85" s="14">
        <f t="shared" ca="1" si="496"/>
      </c>
      <c r="CX85" s="14">
        <f t="shared" ca="1" si="497"/>
      </c>
      <c r="CY85" s="14">
        <f t="shared" ca="1" si="515"/>
      </c>
      <c r="CZ85" s="14">
        <f t="shared" ca="1" si="516"/>
      </c>
      <c r="DA85" s="14">
        <f t="shared" ca="1" si="517"/>
      </c>
      <c r="DB85" s="55"/>
      <c r="DC85" s="14">
        <f t="shared" ca="1" si="498"/>
      </c>
      <c r="DD85" s="14">
        <f t="shared" ca="1" si="520"/>
      </c>
    </row>
    <row r="86" spans="1:111" s="5" customFormat="1" x14ac:dyDescent="0.25">
      <c r="B86" s="84"/>
      <c r="D86" s="74" t="s">
        <v>547</v>
      </c>
      <c r="E86" s="67" t="str">
        <f ca="1">VLOOKUP($D86,'Metric Nature'!$C:$D,2,0)&amp;IF(($F86&lt;(BA86)),"Below",IF(($F86&gt;(AZ86)),"Above","Within"))</f>
      </c>
      <c r="F86" s="69">
        <f t="shared" ca="1" si="464"/>
      </c>
      <c r="G86" s="69">
        <f t="shared" ca="1" si="465"/>
      </c>
      <c r="H86" s="98">
        <f t="shared" ca="1" si="499"/>
      </c>
      <c r="I86" s="69">
        <f t="shared" ca="1" si="500"/>
      </c>
      <c r="J86" s="69">
        <f t="shared" ca="1" si="501"/>
      </c>
      <c r="K86" s="62">
        <f t="shared" ca="1" si="583"/>
      </c>
      <c r="L86" s="70"/>
      <c r="M86" s="67" t="str">
        <f ca="1">VLOOKUP($D86,'Metric Nature'!$C:$D,2,0)&amp;IF(($N86&lt;(CA86)),"Below",IF(($N86&gt;(BZ86)),"Above","Within"))</f>
      </c>
      <c r="N86" s="69">
        <f t="shared" ca="1" si="467"/>
      </c>
      <c r="O86" s="69">
        <f t="shared" ca="1" si="468"/>
      </c>
      <c r="P86" s="98">
        <f t="shared" ca="1" si="502"/>
      </c>
      <c r="Q86" s="69">
        <f t="shared" ca="1" si="503"/>
      </c>
      <c r="R86" s="71">
        <f t="shared" ca="1" si="504"/>
      </c>
      <c r="S86" s="62">
        <f t="shared" ca="1" si="584"/>
      </c>
      <c r="T86" s="70"/>
      <c r="U86" s="67" t="str">
        <f ca="1">VLOOKUP($D86,'Metric Nature'!$C:$D,2,0)&amp;IF(($V86&lt;(DA86)),"Below",IF(($V86&gt;(CZ86)),"Above","Within"))</f>
      </c>
      <c r="V86" s="69">
        <f t="shared" ca="1" si="470"/>
      </c>
      <c r="W86" s="69">
        <f t="shared" ca="1" si="471"/>
      </c>
      <c r="X86" s="93">
        <f t="shared" ca="1" si="505"/>
      </c>
      <c r="Y86" s="69">
        <f t="shared" ca="1" si="506"/>
      </c>
      <c r="Z86" s="93">
        <f t="shared" ca="1" si="507"/>
      </c>
      <c r="AA86" s="62">
        <f t="shared" ca="1" si="585"/>
      </c>
      <c r="AB86" s="70"/>
      <c r="AC86" s="60" t="s">
        <v>548</v>
      </c>
      <c r="AI86" s="9" t="s">
        <v>73</v>
      </c>
      <c r="AJ86" s="169">
        <f ca="1">(SUM(OFFSET(Data!$A$1,MATCH(($AI86),Data!$C:$C,0)-1,MATCH(Weekly!AJ$9,Data!$2:$2,0)-1,2,COUNTIF(Data!$2:$2,Weekly!AJ$9))))/AJ$72</f>
      </c>
      <c r="AK86" s="169">
        <f ca="1">(SUM(OFFSET(Data!$A$1,MATCH(($AI86),Data!$C:$C,0)-1,MATCH(Weekly!AK$9,Data!$2:$2,0)-1,2,COUNTIF(Data!$2:$2,Weekly!AK$9))))/AK$72</f>
      </c>
      <c r="AL86" s="169">
        <f ca="1">(SUM(OFFSET(Data!$A$1,MATCH(($AI86),Data!$C:$C,0)-1,MATCH(Weekly!AL$9,Data!$2:$2,0)-1,2,COUNTIF(Data!$2:$2,Weekly!AL$9))))/AL$72</f>
      </c>
      <c r="AM86" s="169">
        <f ca="1">(SUM(OFFSET(Data!$A$1,MATCH(($AI86),Data!$C:$C,0)-1,MATCH(Weekly!AM$9,Data!$2:$2,0)-1,2,COUNTIF(Data!$2:$2,Weekly!AM$9))))/AM$72</f>
      </c>
      <c r="AN86" s="169">
        <f ca="1">(SUM(OFFSET(Data!$A$1,MATCH(($AI86),Data!$C:$C,0)-1,MATCH(Weekly!AN$9,Data!$2:$2,0)-1,2,COUNTIF(Data!$2:$2,Weekly!AN$9))))/AN$72</f>
      </c>
      <c r="AO86" s="169">
        <f ca="1">(SUM(OFFSET(Data!$A$1,MATCH(($AI86),Data!$C:$C,0)-1,MATCH(Weekly!AO$9,Data!$2:$2,0)-1,2,COUNTIF(Data!$2:$2,Weekly!AO$9))))/AO$72</f>
      </c>
      <c r="AP86" s="169">
        <f ca="1">(SUM(OFFSET(Data!$A$1,MATCH(($AI86),Data!$C:$C,0)-1,MATCH(Weekly!AP$9,Data!$2:$2,0)-1,2,COUNTIF(Data!$2:$2,Weekly!AP$9))))/AP$72</f>
      </c>
      <c r="AQ86" s="169">
        <f ca="1">(SUM(OFFSET(Data!$A$1,MATCH(($AI86),Data!$C:$C,0)-1,MATCH(Weekly!AQ$9,Data!$2:$2,0)-1,2,COUNTIF(Data!$2:$2,Weekly!AQ$9))))/AQ$72</f>
      </c>
      <c r="AR86" s="169">
        <f ca="1">(SUM(OFFSET(Data!$A$1,MATCH(($AI86),Data!$C:$C,0)-1,MATCH(Weekly!AR$9,Data!$2:$2,0)-1,2,COUNTIF(Data!$2:$2,Weekly!AR$9))))/AR$72</f>
      </c>
      <c r="AS86" s="169">
        <f ca="1">(SUM(OFFSET(Data!$A$1,MATCH(($AI86),Data!$C:$C,0)-1,MATCH(Weekly!AS$9,Data!$2:$2,0)-1,2,COUNTIF(Data!$2:$2,Weekly!AS$9))))/AS$72</f>
      </c>
      <c r="AT86" s="169">
        <f ca="1">(SUM(OFFSET(Data!$A$1,MATCH(($AI86),Data!$C:$C,0)-1,MATCH(Weekly!AT$9,Data!$2:$2,0)-1,2,COUNTIF(Data!$2:$2,Weekly!AT$9))))/AT$72</f>
      </c>
      <c r="AU86" s="169">
        <f ca="1">(SUM(OFFSET(Data!$A$1,MATCH(($AI86),Data!$C:$C,0)-1,MATCH(Weekly!AU$9,Data!$2:$2,0)-1,2,COUNTIF(Data!$2:$2,Weekly!AU$9))))/AU$72</f>
      </c>
      <c r="AV86" s="18"/>
      <c r="AW86" s="14">
        <f t="shared" ca="1" si="489"/>
      </c>
      <c r="AX86" s="14">
        <f t="shared" ca="1" si="490"/>
      </c>
      <c r="AY86" s="14">
        <f t="shared" ca="1" si="508"/>
      </c>
      <c r="AZ86" s="14">
        <f t="shared" ca="1" si="509"/>
      </c>
      <c r="BA86" s="14">
        <f t="shared" ca="1" si="510"/>
      </c>
      <c r="BB86" s="18"/>
      <c r="BC86" s="14">
        <f t="shared" ca="1" si="491"/>
      </c>
      <c r="BD86" s="14">
        <f t="shared" ca="1" si="518"/>
      </c>
      <c r="BE86" s="183"/>
      <c r="BF86" s="122"/>
      <c r="BG86" s="188"/>
      <c r="BH86" s="9" t="s">
        <v>73</v>
      </c>
      <c r="BI86" s="9" t="s">
        <v>3</v>
      </c>
      <c r="BJ86" s="169">
        <f ca="1">(SUM(OFFSET(Data!$A$1,MATCH(($BH86&amp;$BI86),Data!$B:$B,0)-1,MATCH(Weekly!BJ$9,Data!$2:$2,0)-1,1,COUNTIF(Data!$2:$2,Weekly!BJ$9))))/BJ$72</f>
      </c>
      <c r="BK86" s="169">
        <f ca="1">(SUM(OFFSET(Data!$A$1,MATCH(($BH86&amp;$BI86),Data!$B:$B,0)-1,MATCH(Weekly!BK$9,Data!$2:$2,0)-1,1,COUNTIF(Data!$2:$2,Weekly!BK$9))))/BK$72</f>
      </c>
      <c r="BL86" s="169">
        <f ca="1">(SUM(OFFSET(Data!$A$1,MATCH(($BH86&amp;$BI86),Data!$B:$B,0)-1,MATCH(Weekly!BL$9,Data!$2:$2,0)-1,1,COUNTIF(Data!$2:$2,Weekly!BL$9))))/BL$72</f>
      </c>
      <c r="BM86" s="169">
        <f ca="1">(SUM(OFFSET(Data!$A$1,MATCH(($BH86&amp;$BI86),Data!$B:$B,0)-1,MATCH(Weekly!BM$9,Data!$2:$2,0)-1,1,COUNTIF(Data!$2:$2,Weekly!BM$9))))/BM$72</f>
      </c>
      <c r="BN86" s="169">
        <f ca="1">(SUM(OFFSET(Data!$A$1,MATCH(($BH86&amp;$BI86),Data!$B:$B,0)-1,MATCH(Weekly!BN$9,Data!$2:$2,0)-1,1,COUNTIF(Data!$2:$2,Weekly!BN$9))))/BN$72</f>
      </c>
      <c r="BO86" s="169">
        <f ca="1">(SUM(OFFSET(Data!$A$1,MATCH(($BH86&amp;$BI86),Data!$B:$B,0)-1,MATCH(Weekly!BO$9,Data!$2:$2,0)-1,1,COUNTIF(Data!$2:$2,Weekly!BO$9))))/BO$72</f>
      </c>
      <c r="BP86" s="169">
        <f ca="1">(SUM(OFFSET(Data!$A$1,MATCH(($BH86&amp;$BI86),Data!$B:$B,0)-1,MATCH(Weekly!BP$9,Data!$2:$2,0)-1,1,COUNTIF(Data!$2:$2,Weekly!BP$9))))/BP$72</f>
      </c>
      <c r="BQ86" s="169">
        <f ca="1">(SUM(OFFSET(Data!$A$1,MATCH(($BH86&amp;$BI86),Data!$B:$B,0)-1,MATCH(Weekly!BQ$9,Data!$2:$2,0)-1,1,COUNTIF(Data!$2:$2,Weekly!BQ$9))))/BQ$72</f>
      </c>
      <c r="BR86" s="169">
        <f ca="1">(SUM(OFFSET(Data!$A$1,MATCH(($BH86&amp;$BI86),Data!$B:$B,0)-1,MATCH(Weekly!BR$9,Data!$2:$2,0)-1,1,COUNTIF(Data!$2:$2,Weekly!BR$9))))/BR$72</f>
      </c>
      <c r="BS86" s="169">
        <f ca="1">(SUM(OFFSET(Data!$A$1,MATCH(($BH86&amp;$BI86),Data!$B:$B,0)-1,MATCH(Weekly!BS$9,Data!$2:$2,0)-1,1,COUNTIF(Data!$2:$2,Weekly!BS$9))))/BS$72</f>
      </c>
      <c r="BT86" s="169">
        <f ca="1">(SUM(OFFSET(Data!$A$1,MATCH(($BH86&amp;$BI86),Data!$B:$B,0)-1,MATCH(Weekly!BT$9,Data!$2:$2,0)-1,1,COUNTIF(Data!$2:$2,Weekly!BT$9))))/BT$72</f>
      </c>
      <c r="BU86" s="169">
        <f ca="1">(SUM(OFFSET(Data!$A$1,MATCH(($BH86&amp;$BI86),Data!$B:$B,0)-1,MATCH(Weekly!BU$9,Data!$2:$2,0)-1,1,COUNTIF(Data!$2:$2,Weekly!BU$9))))/BU$72</f>
      </c>
      <c r="BV86" s="17"/>
      <c r="BW86" s="14">
        <f t="shared" ca="1" si="492"/>
      </c>
      <c r="BX86" s="14">
        <f t="shared" ca="1" si="493"/>
      </c>
      <c r="BY86" s="14">
        <f t="shared" ca="1" si="511"/>
      </c>
      <c r="BZ86" s="14">
        <f t="shared" ca="1" si="512"/>
      </c>
      <c r="CA86" s="14">
        <f t="shared" ca="1" si="513"/>
      </c>
      <c r="CB86" s="55"/>
      <c r="CC86" s="14">
        <f t="shared" ca="1" si="514"/>
      </c>
      <c r="CD86" s="14">
        <f t="shared" ca="1" si="519"/>
      </c>
      <c r="CE86" s="122"/>
      <c r="CF86" s="122"/>
      <c r="CG86" s="35"/>
      <c r="CH86" s="9" t="s">
        <v>73</v>
      </c>
      <c r="CI86" s="9" t="s">
        <v>4</v>
      </c>
      <c r="CJ86" s="169">
        <f ca="1">(SUM(OFFSET(Data!$A$1,MATCH(($CH86&amp;$CI86),Data!$B:$B,0)-1,MATCH(Weekly!CJ$9,Data!$2:$2,0)-1,1,COUNTIF(Data!$2:$2,Weekly!CJ$9))))/CJ$72</f>
      </c>
      <c r="CK86" s="169">
        <f ca="1">(SUM(OFFSET(Data!$A$1,MATCH(($CH86&amp;$CI86),Data!$B:$B,0)-1,MATCH(Weekly!CK$9,Data!$2:$2,0)-1,1,COUNTIF(Data!$2:$2,Weekly!CK$9))))/CK$72</f>
      </c>
      <c r="CL86" s="169">
        <f ca="1">(SUM(OFFSET(Data!$A$1,MATCH(($CH86&amp;$CI86),Data!$B:$B,0)-1,MATCH(Weekly!CL$9,Data!$2:$2,0)-1,1,COUNTIF(Data!$2:$2,Weekly!CL$9))))/CL$72</f>
      </c>
      <c r="CM86" s="169">
        <f ca="1">(SUM(OFFSET(Data!$A$1,MATCH(($CH86&amp;$CI86),Data!$B:$B,0)-1,MATCH(Weekly!CM$9,Data!$2:$2,0)-1,1,COUNTIF(Data!$2:$2,Weekly!CM$9))))/CM$72</f>
      </c>
      <c r="CN86" s="169">
        <f ca="1">(SUM(OFFSET(Data!$A$1,MATCH(($CH86&amp;$CI86),Data!$B:$B,0)-1,MATCH(Weekly!CN$9,Data!$2:$2,0)-1,1,COUNTIF(Data!$2:$2,Weekly!CN$9))))/CN$72</f>
      </c>
      <c r="CO86" s="169">
        <f ca="1">(SUM(OFFSET(Data!$A$1,MATCH(($CH86&amp;$CI86),Data!$B:$B,0)-1,MATCH(Weekly!CO$9,Data!$2:$2,0)-1,1,COUNTIF(Data!$2:$2,Weekly!CO$9))))/CO$72</f>
      </c>
      <c r="CP86" s="169">
        <f ca="1">(SUM(OFFSET(Data!$A$1,MATCH(($CH86&amp;$CI86),Data!$B:$B,0)-1,MATCH(Weekly!CP$9,Data!$2:$2,0)-1,1,COUNTIF(Data!$2:$2,Weekly!CP$9))))/CP$72</f>
      </c>
      <c r="CQ86" s="169">
        <f ca="1">(SUM(OFFSET(Data!$A$1,MATCH(($CH86&amp;$CI86),Data!$B:$B,0)-1,MATCH(Weekly!CQ$9,Data!$2:$2,0)-1,1,COUNTIF(Data!$2:$2,Weekly!CQ$9))))/CQ$72</f>
      </c>
      <c r="CR86" s="169">
        <f ca="1">(SUM(OFFSET(Data!$A$1,MATCH(($CH86&amp;$CI86),Data!$B:$B,0)-1,MATCH(Weekly!CR$9,Data!$2:$2,0)-1,1,COUNTIF(Data!$2:$2,Weekly!CR$9))))/CR$72</f>
      </c>
      <c r="CS86" s="169">
        <f ca="1">(SUM(OFFSET(Data!$A$1,MATCH(($CH86&amp;$CI86),Data!$B:$B,0)-1,MATCH(Weekly!CS$9,Data!$2:$2,0)-1,1,COUNTIF(Data!$2:$2,Weekly!CS$9))))/CS$72</f>
      </c>
      <c r="CT86" s="169">
        <f ca="1">(SUM(OFFSET(Data!$A$1,MATCH(($CH86&amp;$CI86),Data!$B:$B,0)-1,MATCH(Weekly!CT$9,Data!$2:$2,0)-1,1,COUNTIF(Data!$2:$2,Weekly!CT$9))))/CT$72</f>
      </c>
      <c r="CU86" s="169">
        <f ca="1">(SUM(OFFSET(Data!$A$1,MATCH(($CH86&amp;$CI86),Data!$B:$B,0)-1,MATCH(Weekly!CU$9,Data!$2:$2,0)-1,1,COUNTIF(Data!$2:$2,Weekly!CU$9))))/CU$72</f>
      </c>
      <c r="CV86" s="17"/>
      <c r="CW86" s="14">
        <f t="shared" ca="1" si="496"/>
      </c>
      <c r="CX86" s="14">
        <f t="shared" ca="1" si="497"/>
      </c>
      <c r="CY86" s="14">
        <f t="shared" ca="1" si="515"/>
      </c>
      <c r="CZ86" s="14">
        <f t="shared" ca="1" si="516"/>
      </c>
      <c r="DA86" s="14">
        <f t="shared" ca="1" si="517"/>
      </c>
      <c r="DB86" s="55"/>
      <c r="DC86" s="14">
        <f t="shared" ca="1" si="498"/>
      </c>
      <c r="DD86" s="14">
        <f t="shared" ca="1" si="520"/>
      </c>
    </row>
    <row r="87" spans="1:111" s="5" customFormat="1" x14ac:dyDescent="0.25">
      <c r="B87" s="84"/>
      <c r="D87" s="74" t="s">
        <v>551</v>
      </c>
      <c r="E87" s="67" t="str">
        <f ca="1">VLOOKUP($D87,'Metric Nature'!$C:$D,2,0)&amp;IF(($F87&lt;(BA87)),"Below",IF(($F87&gt;(AZ87)),"Above","Within"))</f>
      </c>
      <c r="F87" s="69">
        <f t="shared" ca="1" si="464"/>
      </c>
      <c r="G87" s="69">
        <f t="shared" ca="1" si="465"/>
      </c>
      <c r="H87" s="98">
        <f t="shared" ca="1" si="499"/>
      </c>
      <c r="I87" s="69">
        <f t="shared" ca="1" si="500"/>
      </c>
      <c r="J87" s="69">
        <f t="shared" ca="1" si="501"/>
      </c>
      <c r="K87" s="62">
        <f t="shared" ca="1" si="583"/>
      </c>
      <c r="L87" s="70"/>
      <c r="M87" s="67" t="str">
        <f ca="1">VLOOKUP($D87,'Metric Nature'!$C:$D,2,0)&amp;IF(($N87&lt;(CA87)),"Below",IF(($N87&gt;(BZ87)),"Above","Within"))</f>
      </c>
      <c r="N87" s="69">
        <f t="shared" ca="1" si="467"/>
      </c>
      <c r="O87" s="69">
        <f t="shared" ca="1" si="468"/>
      </c>
      <c r="P87" s="98">
        <f t="shared" ca="1" si="502"/>
      </c>
      <c r="Q87" s="69">
        <f t="shared" ca="1" si="503"/>
      </c>
      <c r="R87" s="71">
        <f t="shared" ca="1" si="504"/>
      </c>
      <c r="S87" s="62">
        <f t="shared" ca="1" si="584"/>
      </c>
      <c r="T87" s="70"/>
      <c r="U87" s="67" t="str">
        <f ca="1">VLOOKUP($D87,'Metric Nature'!$C:$D,2,0)&amp;IF(($V87&lt;(DA87)),"Below",IF(($V87&gt;(CZ87)),"Above","Within"))</f>
      </c>
      <c r="V87" s="69">
        <f t="shared" ca="1" si="470"/>
      </c>
      <c r="W87" s="69">
        <f t="shared" ca="1" si="471"/>
      </c>
      <c r="X87" s="93">
        <f t="shared" ca="1" si="505"/>
      </c>
      <c r="Y87" s="69">
        <f t="shared" ca="1" si="506"/>
      </c>
      <c r="Z87" s="93">
        <f t="shared" ca="1" si="507"/>
      </c>
      <c r="AA87" s="62">
        <f t="shared" ca="1" si="585"/>
      </c>
      <c r="AB87" s="70"/>
      <c r="AC87" s="60" t="s">
        <v>552</v>
      </c>
      <c r="AI87" s="9" t="s">
        <v>74</v>
      </c>
      <c r="AJ87" s="169">
        <f ca="1">(SUM(OFFSET(Data!$A$1,MATCH(($AI87),Data!$C:$C,0)-1,MATCH(Weekly!AJ$9,Data!$2:$2,0)-1,2,COUNTIF(Data!$2:$2,Weekly!AJ$9))))/AJ$72</f>
      </c>
      <c r="AK87" s="169">
        <f ca="1">(SUM(OFFSET(Data!$A$1,MATCH(($AI87),Data!$C:$C,0)-1,MATCH(Weekly!AK$9,Data!$2:$2,0)-1,2,COUNTIF(Data!$2:$2,Weekly!AK$9))))/AK$72</f>
      </c>
      <c r="AL87" s="169">
        <f ca="1">(SUM(OFFSET(Data!$A$1,MATCH(($AI87),Data!$C:$C,0)-1,MATCH(Weekly!AL$9,Data!$2:$2,0)-1,2,COUNTIF(Data!$2:$2,Weekly!AL$9))))/AL$72</f>
      </c>
      <c r="AM87" s="169">
        <f ca="1">(SUM(OFFSET(Data!$A$1,MATCH(($AI87),Data!$C:$C,0)-1,MATCH(Weekly!AM$9,Data!$2:$2,0)-1,2,COUNTIF(Data!$2:$2,Weekly!AM$9))))/AM$72</f>
      </c>
      <c r="AN87" s="169">
        <f ca="1">(SUM(OFFSET(Data!$A$1,MATCH(($AI87),Data!$C:$C,0)-1,MATCH(Weekly!AN$9,Data!$2:$2,0)-1,2,COUNTIF(Data!$2:$2,Weekly!AN$9))))/AN$72</f>
      </c>
      <c r="AO87" s="169">
        <f ca="1">(SUM(OFFSET(Data!$A$1,MATCH(($AI87),Data!$C:$C,0)-1,MATCH(Weekly!AO$9,Data!$2:$2,0)-1,2,COUNTIF(Data!$2:$2,Weekly!AO$9))))/AO$72</f>
      </c>
      <c r="AP87" s="169">
        <f ca="1">(SUM(OFFSET(Data!$A$1,MATCH(($AI87),Data!$C:$C,0)-1,MATCH(Weekly!AP$9,Data!$2:$2,0)-1,2,COUNTIF(Data!$2:$2,Weekly!AP$9))))/AP$72</f>
      </c>
      <c r="AQ87" s="169">
        <f ca="1">(SUM(OFFSET(Data!$A$1,MATCH(($AI87),Data!$C:$C,0)-1,MATCH(Weekly!AQ$9,Data!$2:$2,0)-1,2,COUNTIF(Data!$2:$2,Weekly!AQ$9))))/AQ$72</f>
      </c>
      <c r="AR87" s="169">
        <f ca="1">(SUM(OFFSET(Data!$A$1,MATCH(($AI87),Data!$C:$C,0)-1,MATCH(Weekly!AR$9,Data!$2:$2,0)-1,2,COUNTIF(Data!$2:$2,Weekly!AR$9))))/AR$72</f>
      </c>
      <c r="AS87" s="169">
        <f ca="1">(SUM(OFFSET(Data!$A$1,MATCH(($AI87),Data!$C:$C,0)-1,MATCH(Weekly!AS$9,Data!$2:$2,0)-1,2,COUNTIF(Data!$2:$2,Weekly!AS$9))))/AS$72</f>
      </c>
      <c r="AT87" s="169">
        <f ca="1">(SUM(OFFSET(Data!$A$1,MATCH(($AI87),Data!$C:$C,0)-1,MATCH(Weekly!AT$9,Data!$2:$2,0)-1,2,COUNTIF(Data!$2:$2,Weekly!AT$9))))/AT$72</f>
      </c>
      <c r="AU87" s="169">
        <f ca="1">(SUM(OFFSET(Data!$A$1,MATCH(($AI87),Data!$C:$C,0)-1,MATCH(Weekly!AU$9,Data!$2:$2,0)-1,2,COUNTIF(Data!$2:$2,Weekly!AU$9))))/AU$72</f>
      </c>
      <c r="AV87" s="18"/>
      <c r="AW87" s="14">
        <f t="shared" ca="1" si="489"/>
      </c>
      <c r="AX87" s="14">
        <f t="shared" ca="1" si="490"/>
      </c>
      <c r="AY87" s="14">
        <f t="shared" ca="1" si="508"/>
      </c>
      <c r="AZ87" s="14">
        <f t="shared" ca="1" si="509"/>
      </c>
      <c r="BA87" s="14">
        <f t="shared" ca="1" si="510"/>
      </c>
      <c r="BB87" s="18"/>
      <c r="BC87" s="14">
        <f t="shared" ca="1" si="491"/>
      </c>
      <c r="BD87" s="14">
        <f t="shared" ca="1" si="518"/>
      </c>
      <c r="BE87" s="183"/>
      <c r="BF87" s="122"/>
      <c r="BG87" s="188"/>
      <c r="BH87" s="9" t="s">
        <v>74</v>
      </c>
      <c r="BI87" s="9" t="s">
        <v>3</v>
      </c>
      <c r="BJ87" s="169">
        <f ca="1">(SUM(OFFSET(Data!$A$1,MATCH(($BH87&amp;$BI87),Data!$B:$B,0)-1,MATCH(Weekly!BJ$9,Data!$2:$2,0)-1,1,COUNTIF(Data!$2:$2,Weekly!BJ$9))))/BJ$72</f>
      </c>
      <c r="BK87" s="169">
        <f ca="1">(SUM(OFFSET(Data!$A$1,MATCH(($BH87&amp;$BI87),Data!$B:$B,0)-1,MATCH(Weekly!BK$9,Data!$2:$2,0)-1,1,COUNTIF(Data!$2:$2,Weekly!BK$9))))/BK$72</f>
      </c>
      <c r="BL87" s="169">
        <f ca="1">(SUM(OFFSET(Data!$A$1,MATCH(($BH87&amp;$BI87),Data!$B:$B,0)-1,MATCH(Weekly!BL$9,Data!$2:$2,0)-1,1,COUNTIF(Data!$2:$2,Weekly!BL$9))))/BL$72</f>
      </c>
      <c r="BM87" s="169">
        <f ca="1">(SUM(OFFSET(Data!$A$1,MATCH(($BH87&amp;$BI87),Data!$B:$B,0)-1,MATCH(Weekly!BM$9,Data!$2:$2,0)-1,1,COUNTIF(Data!$2:$2,Weekly!BM$9))))/BM$72</f>
      </c>
      <c r="BN87" s="169">
        <f ca="1">(SUM(OFFSET(Data!$A$1,MATCH(($BH87&amp;$BI87),Data!$B:$B,0)-1,MATCH(Weekly!BN$9,Data!$2:$2,0)-1,1,COUNTIF(Data!$2:$2,Weekly!BN$9))))/BN$72</f>
      </c>
      <c r="BO87" s="169">
        <f ca="1">(SUM(OFFSET(Data!$A$1,MATCH(($BH87&amp;$BI87),Data!$B:$B,0)-1,MATCH(Weekly!BO$9,Data!$2:$2,0)-1,1,COUNTIF(Data!$2:$2,Weekly!BO$9))))/BO$72</f>
      </c>
      <c r="BP87" s="169">
        <f ca="1">(SUM(OFFSET(Data!$A$1,MATCH(($BH87&amp;$BI87),Data!$B:$B,0)-1,MATCH(Weekly!BP$9,Data!$2:$2,0)-1,1,COUNTIF(Data!$2:$2,Weekly!BP$9))))/BP$72</f>
      </c>
      <c r="BQ87" s="169">
        <f ca="1">(SUM(OFFSET(Data!$A$1,MATCH(($BH87&amp;$BI87),Data!$B:$B,0)-1,MATCH(Weekly!BQ$9,Data!$2:$2,0)-1,1,COUNTIF(Data!$2:$2,Weekly!BQ$9))))/BQ$72</f>
      </c>
      <c r="BR87" s="169">
        <f ca="1">(SUM(OFFSET(Data!$A$1,MATCH(($BH87&amp;$BI87),Data!$B:$B,0)-1,MATCH(Weekly!BR$9,Data!$2:$2,0)-1,1,COUNTIF(Data!$2:$2,Weekly!BR$9))))/BR$72</f>
      </c>
      <c r="BS87" s="169">
        <f ca="1">(SUM(OFFSET(Data!$A$1,MATCH(($BH87&amp;$BI87),Data!$B:$B,0)-1,MATCH(Weekly!BS$9,Data!$2:$2,0)-1,1,COUNTIF(Data!$2:$2,Weekly!BS$9))))/BS$72</f>
      </c>
      <c r="BT87" s="169">
        <f ca="1">(SUM(OFFSET(Data!$A$1,MATCH(($BH87&amp;$BI87),Data!$B:$B,0)-1,MATCH(Weekly!BT$9,Data!$2:$2,0)-1,1,COUNTIF(Data!$2:$2,Weekly!BT$9))))/BT$72</f>
      </c>
      <c r="BU87" s="169">
        <f ca="1">(SUM(OFFSET(Data!$A$1,MATCH(($BH87&amp;$BI87),Data!$B:$B,0)-1,MATCH(Weekly!BU$9,Data!$2:$2,0)-1,1,COUNTIF(Data!$2:$2,Weekly!BU$9))))/BU$72</f>
      </c>
      <c r="BV87" s="17"/>
      <c r="BW87" s="14">
        <f t="shared" ca="1" si="492"/>
      </c>
      <c r="BX87" s="14">
        <f t="shared" ca="1" si="493"/>
      </c>
      <c r="BY87" s="14">
        <f t="shared" ca="1" si="511"/>
      </c>
      <c r="BZ87" s="14">
        <f t="shared" ca="1" si="512"/>
      </c>
      <c r="CA87" s="14">
        <f t="shared" ca="1" si="513"/>
      </c>
      <c r="CB87" s="55"/>
      <c r="CC87" s="14">
        <f t="shared" ca="1" si="514"/>
      </c>
      <c r="CD87" s="14">
        <f t="shared" ca="1" si="519"/>
      </c>
      <c r="CE87" s="122"/>
      <c r="CF87" s="122"/>
      <c r="CG87" s="35"/>
      <c r="CH87" s="9" t="s">
        <v>74</v>
      </c>
      <c r="CI87" s="9" t="s">
        <v>4</v>
      </c>
      <c r="CJ87" s="169">
        <f ca="1">(SUM(OFFSET(Data!$A$1,MATCH(($CH87&amp;$CI87),Data!$B:$B,0)-1,MATCH(Weekly!CJ$9,Data!$2:$2,0)-1,1,COUNTIF(Data!$2:$2,Weekly!CJ$9))))/CJ$72</f>
      </c>
      <c r="CK87" s="169">
        <f ca="1">(SUM(OFFSET(Data!$A$1,MATCH(($CH87&amp;$CI87),Data!$B:$B,0)-1,MATCH(Weekly!CK$9,Data!$2:$2,0)-1,1,COUNTIF(Data!$2:$2,Weekly!CK$9))))/CK$72</f>
      </c>
      <c r="CL87" s="169">
        <f ca="1">(SUM(OFFSET(Data!$A$1,MATCH(($CH87&amp;$CI87),Data!$B:$B,0)-1,MATCH(Weekly!CL$9,Data!$2:$2,0)-1,1,COUNTIF(Data!$2:$2,Weekly!CL$9))))/CL$72</f>
      </c>
      <c r="CM87" s="169">
        <f ca="1">(SUM(OFFSET(Data!$A$1,MATCH(($CH87&amp;$CI87),Data!$B:$B,0)-1,MATCH(Weekly!CM$9,Data!$2:$2,0)-1,1,COUNTIF(Data!$2:$2,Weekly!CM$9))))/CM$72</f>
      </c>
      <c r="CN87" s="169">
        <f ca="1">(SUM(OFFSET(Data!$A$1,MATCH(($CH87&amp;$CI87),Data!$B:$B,0)-1,MATCH(Weekly!CN$9,Data!$2:$2,0)-1,1,COUNTIF(Data!$2:$2,Weekly!CN$9))))/CN$72</f>
      </c>
      <c r="CO87" s="169">
        <f ca="1">(SUM(OFFSET(Data!$A$1,MATCH(($CH87&amp;$CI87),Data!$B:$B,0)-1,MATCH(Weekly!CO$9,Data!$2:$2,0)-1,1,COUNTIF(Data!$2:$2,Weekly!CO$9))))/CO$72</f>
      </c>
      <c r="CP87" s="169">
        <f ca="1">(SUM(OFFSET(Data!$A$1,MATCH(($CH87&amp;$CI87),Data!$B:$B,0)-1,MATCH(Weekly!CP$9,Data!$2:$2,0)-1,1,COUNTIF(Data!$2:$2,Weekly!CP$9))))/CP$72</f>
      </c>
      <c r="CQ87" s="169">
        <f ca="1">(SUM(OFFSET(Data!$A$1,MATCH(($CH87&amp;$CI87),Data!$B:$B,0)-1,MATCH(Weekly!CQ$9,Data!$2:$2,0)-1,1,COUNTIF(Data!$2:$2,Weekly!CQ$9))))/CQ$72</f>
      </c>
      <c r="CR87" s="169">
        <f ca="1">(SUM(OFFSET(Data!$A$1,MATCH(($CH87&amp;$CI87),Data!$B:$B,0)-1,MATCH(Weekly!CR$9,Data!$2:$2,0)-1,1,COUNTIF(Data!$2:$2,Weekly!CR$9))))/CR$72</f>
      </c>
      <c r="CS87" s="169">
        <f ca="1">(SUM(OFFSET(Data!$A$1,MATCH(($CH87&amp;$CI87),Data!$B:$B,0)-1,MATCH(Weekly!CS$9,Data!$2:$2,0)-1,1,COUNTIF(Data!$2:$2,Weekly!CS$9))))/CS$72</f>
      </c>
      <c r="CT87" s="169">
        <f ca="1">(SUM(OFFSET(Data!$A$1,MATCH(($CH87&amp;$CI87),Data!$B:$B,0)-1,MATCH(Weekly!CT$9,Data!$2:$2,0)-1,1,COUNTIF(Data!$2:$2,Weekly!CT$9))))/CT$72</f>
      </c>
      <c r="CU87" s="169">
        <f ca="1">(SUM(OFFSET(Data!$A$1,MATCH(($CH87&amp;$CI87),Data!$B:$B,0)-1,MATCH(Weekly!CU$9,Data!$2:$2,0)-1,1,COUNTIF(Data!$2:$2,Weekly!CU$9))))/CU$72</f>
      </c>
      <c r="CV87" s="17"/>
      <c r="CW87" s="14">
        <f t="shared" ca="1" si="496"/>
      </c>
      <c r="CX87" s="14">
        <f t="shared" ca="1" si="497"/>
      </c>
      <c r="CY87" s="14">
        <f t="shared" ca="1" si="515"/>
      </c>
      <c r="CZ87" s="14">
        <f t="shared" ca="1" si="516"/>
      </c>
      <c r="DA87" s="14">
        <f t="shared" ca="1" si="517"/>
      </c>
      <c r="DB87" s="55"/>
      <c r="DC87" s="14">
        <f t="shared" ca="1" si="498"/>
      </c>
      <c r="DD87" s="14">
        <f t="shared" ca="1" si="520"/>
      </c>
    </row>
    <row r="88" spans="1:111" s="5" customFormat="1" x14ac:dyDescent="0.25">
      <c r="B88" s="84"/>
      <c r="D88" s="74" t="s">
        <v>555</v>
      </c>
      <c r="E88" s="67" t="str">
        <f ca="1">VLOOKUP($D88,'Metric Nature'!$C:$D,2,0)&amp;IF(($F88&lt;(BA88)),"Below",IF(($F88&gt;(AZ88)),"Above","Within"))</f>
      </c>
      <c r="F88" s="69">
        <f t="shared" ca="1" si="464"/>
      </c>
      <c r="G88" s="69">
        <f t="shared" ca="1" si="465"/>
      </c>
      <c r="H88" s="98">
        <f t="shared" ca="1" si="499"/>
      </c>
      <c r="I88" s="69">
        <f t="shared" ca="1" si="500"/>
      </c>
      <c r="J88" s="69">
        <f t="shared" ca="1" si="501"/>
      </c>
      <c r="K88" s="62">
        <f t="shared" ca="1" si="583"/>
      </c>
      <c r="L88" s="70"/>
      <c r="M88" s="67" t="str">
        <f ca="1">VLOOKUP($D88,'Metric Nature'!$C:$D,2,0)&amp;IF(($N88&lt;(CA88)),"Below",IF(($N88&gt;(BZ88)),"Above","Within"))</f>
      </c>
      <c r="N88" s="69">
        <f t="shared" ca="1" si="467"/>
      </c>
      <c r="O88" s="69">
        <f t="shared" ca="1" si="468"/>
      </c>
      <c r="P88" s="98">
        <f t="shared" ca="1" si="502"/>
      </c>
      <c r="Q88" s="69">
        <f t="shared" ca="1" si="503"/>
      </c>
      <c r="R88" s="71">
        <f t="shared" ca="1" si="504"/>
      </c>
      <c r="S88" s="62">
        <f t="shared" ca="1" si="584"/>
      </c>
      <c r="T88" s="70"/>
      <c r="U88" s="67" t="str">
        <f ca="1">VLOOKUP($D88,'Metric Nature'!$C:$D,2,0)&amp;IF(($V88&lt;(DA88)),"Below",IF(($V88&gt;(CZ88)),"Above","Within"))</f>
      </c>
      <c r="V88" s="69">
        <f t="shared" ca="1" si="470"/>
      </c>
      <c r="W88" s="69">
        <f t="shared" ca="1" si="471"/>
      </c>
      <c r="X88" s="93">
        <f t="shared" ca="1" si="505"/>
      </c>
      <c r="Y88" s="69">
        <f t="shared" ca="1" si="506"/>
      </c>
      <c r="Z88" s="93">
        <f t="shared" ca="1" si="507"/>
      </c>
      <c r="AA88" s="62">
        <f t="shared" ca="1" si="585"/>
      </c>
      <c r="AB88" s="70"/>
      <c r="AC88" s="60" t="s">
        <v>556</v>
      </c>
      <c r="AI88" s="9" t="s">
        <v>75</v>
      </c>
      <c r="AJ88" s="169">
        <f ca="1">(SUM(OFFSET(Data!$A$1,MATCH(($AI88),Data!$C:$C,0)-1,MATCH(Weekly!AJ$9,Data!$2:$2,0)-1,2,COUNTIF(Data!$2:$2,Weekly!AJ$9))))/AJ$72</f>
      </c>
      <c r="AK88" s="169">
        <f ca="1">(SUM(OFFSET(Data!$A$1,MATCH(($AI88),Data!$C:$C,0)-1,MATCH(Weekly!AK$9,Data!$2:$2,0)-1,2,COUNTIF(Data!$2:$2,Weekly!AK$9))))/AK$72</f>
      </c>
      <c r="AL88" s="169">
        <f ca="1">(SUM(OFFSET(Data!$A$1,MATCH(($AI88),Data!$C:$C,0)-1,MATCH(Weekly!AL$9,Data!$2:$2,0)-1,2,COUNTIF(Data!$2:$2,Weekly!AL$9))))/AL$72</f>
      </c>
      <c r="AM88" s="169">
        <f ca="1">(SUM(OFFSET(Data!$A$1,MATCH(($AI88),Data!$C:$C,0)-1,MATCH(Weekly!AM$9,Data!$2:$2,0)-1,2,COUNTIF(Data!$2:$2,Weekly!AM$9))))/AM$72</f>
      </c>
      <c r="AN88" s="169">
        <f ca="1">(SUM(OFFSET(Data!$A$1,MATCH(($AI88),Data!$C:$C,0)-1,MATCH(Weekly!AN$9,Data!$2:$2,0)-1,2,COUNTIF(Data!$2:$2,Weekly!AN$9))))/AN$72</f>
      </c>
      <c r="AO88" s="169">
        <f ca="1">(SUM(OFFSET(Data!$A$1,MATCH(($AI88),Data!$C:$C,0)-1,MATCH(Weekly!AO$9,Data!$2:$2,0)-1,2,COUNTIF(Data!$2:$2,Weekly!AO$9))))/AO$72</f>
      </c>
      <c r="AP88" s="169">
        <f ca="1">(SUM(OFFSET(Data!$A$1,MATCH(($AI88),Data!$C:$C,0)-1,MATCH(Weekly!AP$9,Data!$2:$2,0)-1,2,COUNTIF(Data!$2:$2,Weekly!AP$9))))/AP$72</f>
      </c>
      <c r="AQ88" s="169">
        <f ca="1">(SUM(OFFSET(Data!$A$1,MATCH(($AI88),Data!$C:$C,0)-1,MATCH(Weekly!AQ$9,Data!$2:$2,0)-1,2,COUNTIF(Data!$2:$2,Weekly!AQ$9))))/AQ$72</f>
      </c>
      <c r="AR88" s="169">
        <f ca="1">(SUM(OFFSET(Data!$A$1,MATCH(($AI88),Data!$C:$C,0)-1,MATCH(Weekly!AR$9,Data!$2:$2,0)-1,2,COUNTIF(Data!$2:$2,Weekly!AR$9))))/AR$72</f>
      </c>
      <c r="AS88" s="169">
        <f ca="1">(SUM(OFFSET(Data!$A$1,MATCH(($AI88),Data!$C:$C,0)-1,MATCH(Weekly!AS$9,Data!$2:$2,0)-1,2,COUNTIF(Data!$2:$2,Weekly!AS$9))))/AS$72</f>
      </c>
      <c r="AT88" s="169">
        <f ca="1">(SUM(OFFSET(Data!$A$1,MATCH(($AI88),Data!$C:$C,0)-1,MATCH(Weekly!AT$9,Data!$2:$2,0)-1,2,COUNTIF(Data!$2:$2,Weekly!AT$9))))/AT$72</f>
      </c>
      <c r="AU88" s="169">
        <f ca="1">(SUM(OFFSET(Data!$A$1,MATCH(($AI88),Data!$C:$C,0)-1,MATCH(Weekly!AU$9,Data!$2:$2,0)-1,2,COUNTIF(Data!$2:$2,Weekly!AU$9))))/AU$72</f>
      </c>
      <c r="AV88" s="18"/>
      <c r="AW88" s="14">
        <f t="shared" ca="1" si="489"/>
      </c>
      <c r="AX88" s="14">
        <f t="shared" ca="1" si="490"/>
      </c>
      <c r="AY88" s="14">
        <f t="shared" ca="1" si="508"/>
      </c>
      <c r="AZ88" s="14">
        <f t="shared" ca="1" si="509"/>
      </c>
      <c r="BA88" s="14">
        <f t="shared" ca="1" si="510"/>
      </c>
      <c r="BB88" s="18"/>
      <c r="BC88" s="14">
        <f t="shared" ca="1" si="491"/>
      </c>
      <c r="BD88" s="14">
        <f t="shared" ca="1" si="518"/>
      </c>
      <c r="BE88" s="183"/>
      <c r="BF88" s="122"/>
      <c r="BG88" s="188"/>
      <c r="BH88" s="9" t="s">
        <v>75</v>
      </c>
      <c r="BI88" s="9" t="s">
        <v>3</v>
      </c>
      <c r="BJ88" s="169">
        <f ca="1">(SUM(OFFSET(Data!$A$1,MATCH(($BH88&amp;$BI88),Data!$B:$B,0)-1,MATCH(Weekly!BJ$9,Data!$2:$2,0)-1,1,COUNTIF(Data!$2:$2,Weekly!BJ$9))))/BJ$72</f>
      </c>
      <c r="BK88" s="169">
        <f ca="1">(SUM(OFFSET(Data!$A$1,MATCH(($BH88&amp;$BI88),Data!$B:$B,0)-1,MATCH(Weekly!BK$9,Data!$2:$2,0)-1,1,COUNTIF(Data!$2:$2,Weekly!BK$9))))/BK$72</f>
      </c>
      <c r="BL88" s="169">
        <f ca="1">(SUM(OFFSET(Data!$A$1,MATCH(($BH88&amp;$BI88),Data!$B:$B,0)-1,MATCH(Weekly!BL$9,Data!$2:$2,0)-1,1,COUNTIF(Data!$2:$2,Weekly!BL$9))))/BL$72</f>
      </c>
      <c r="BM88" s="169">
        <f ca="1">(SUM(OFFSET(Data!$A$1,MATCH(($BH88&amp;$BI88),Data!$B:$B,0)-1,MATCH(Weekly!BM$9,Data!$2:$2,0)-1,1,COUNTIF(Data!$2:$2,Weekly!BM$9))))/BM$72</f>
      </c>
      <c r="BN88" s="169">
        <f ca="1">(SUM(OFFSET(Data!$A$1,MATCH(($BH88&amp;$BI88),Data!$B:$B,0)-1,MATCH(Weekly!BN$9,Data!$2:$2,0)-1,1,COUNTIF(Data!$2:$2,Weekly!BN$9))))/BN$72</f>
      </c>
      <c r="BO88" s="169">
        <f ca="1">(SUM(OFFSET(Data!$A$1,MATCH(($BH88&amp;$BI88),Data!$B:$B,0)-1,MATCH(Weekly!BO$9,Data!$2:$2,0)-1,1,COUNTIF(Data!$2:$2,Weekly!BO$9))))/BO$72</f>
      </c>
      <c r="BP88" s="169">
        <f ca="1">(SUM(OFFSET(Data!$A$1,MATCH(($BH88&amp;$BI88),Data!$B:$B,0)-1,MATCH(Weekly!BP$9,Data!$2:$2,0)-1,1,COUNTIF(Data!$2:$2,Weekly!BP$9))))/BP$72</f>
      </c>
      <c r="BQ88" s="169">
        <f ca="1">(SUM(OFFSET(Data!$A$1,MATCH(($BH88&amp;$BI88),Data!$B:$B,0)-1,MATCH(Weekly!BQ$9,Data!$2:$2,0)-1,1,COUNTIF(Data!$2:$2,Weekly!BQ$9))))/BQ$72</f>
      </c>
      <c r="BR88" s="169">
        <f ca="1">(SUM(OFFSET(Data!$A$1,MATCH(($BH88&amp;$BI88),Data!$B:$B,0)-1,MATCH(Weekly!BR$9,Data!$2:$2,0)-1,1,COUNTIF(Data!$2:$2,Weekly!BR$9))))/BR$72</f>
      </c>
      <c r="BS88" s="169">
        <f ca="1">(SUM(OFFSET(Data!$A$1,MATCH(($BH88&amp;$BI88),Data!$B:$B,0)-1,MATCH(Weekly!BS$9,Data!$2:$2,0)-1,1,COUNTIF(Data!$2:$2,Weekly!BS$9))))/BS$72</f>
      </c>
      <c r="BT88" s="169">
        <f ca="1">(SUM(OFFSET(Data!$A$1,MATCH(($BH88&amp;$BI88),Data!$B:$B,0)-1,MATCH(Weekly!BT$9,Data!$2:$2,0)-1,1,COUNTIF(Data!$2:$2,Weekly!BT$9))))/BT$72</f>
      </c>
      <c r="BU88" s="169">
        <f ca="1">(SUM(OFFSET(Data!$A$1,MATCH(($BH88&amp;$BI88),Data!$B:$B,0)-1,MATCH(Weekly!BU$9,Data!$2:$2,0)-1,1,COUNTIF(Data!$2:$2,Weekly!BU$9))))/BU$72</f>
      </c>
      <c r="BV88" s="17"/>
      <c r="BW88" s="14">
        <f t="shared" ca="1" si="492"/>
      </c>
      <c r="BX88" s="14">
        <f t="shared" ca="1" si="493"/>
      </c>
      <c r="BY88" s="14">
        <f t="shared" ca="1" si="511"/>
      </c>
      <c r="BZ88" s="14">
        <f t="shared" ca="1" si="512"/>
      </c>
      <c r="CA88" s="14">
        <f t="shared" ca="1" si="513"/>
      </c>
      <c r="CB88" s="55"/>
      <c r="CC88" s="14">
        <f t="shared" ca="1" si="514"/>
      </c>
      <c r="CD88" s="14">
        <f t="shared" ca="1" si="519"/>
      </c>
      <c r="CE88" s="122"/>
      <c r="CF88" s="122"/>
      <c r="CG88" s="35"/>
      <c r="CH88" s="9" t="s">
        <v>75</v>
      </c>
      <c r="CI88" s="9" t="s">
        <v>4</v>
      </c>
      <c r="CJ88" s="169">
        <f ca="1">(SUM(OFFSET(Data!$A$1,MATCH(($CH88&amp;$CI88),Data!$B:$B,0)-1,MATCH(Weekly!CJ$9,Data!$2:$2,0)-1,1,COUNTIF(Data!$2:$2,Weekly!CJ$9))))/CJ$72</f>
      </c>
      <c r="CK88" s="169">
        <f ca="1">(SUM(OFFSET(Data!$A$1,MATCH(($CH88&amp;$CI88),Data!$B:$B,0)-1,MATCH(Weekly!CK$9,Data!$2:$2,0)-1,1,COUNTIF(Data!$2:$2,Weekly!CK$9))))/CK$72</f>
      </c>
      <c r="CL88" s="169">
        <f ca="1">(SUM(OFFSET(Data!$A$1,MATCH(($CH88&amp;$CI88),Data!$B:$B,0)-1,MATCH(Weekly!CL$9,Data!$2:$2,0)-1,1,COUNTIF(Data!$2:$2,Weekly!CL$9))))/CL$72</f>
      </c>
      <c r="CM88" s="169">
        <f ca="1">(SUM(OFFSET(Data!$A$1,MATCH(($CH88&amp;$CI88),Data!$B:$B,0)-1,MATCH(Weekly!CM$9,Data!$2:$2,0)-1,1,COUNTIF(Data!$2:$2,Weekly!CM$9))))/CM$72</f>
      </c>
      <c r="CN88" s="169">
        <f ca="1">(SUM(OFFSET(Data!$A$1,MATCH(($CH88&amp;$CI88),Data!$B:$B,0)-1,MATCH(Weekly!CN$9,Data!$2:$2,0)-1,1,COUNTIF(Data!$2:$2,Weekly!CN$9))))/CN$72</f>
      </c>
      <c r="CO88" s="169">
        <f ca="1">(SUM(OFFSET(Data!$A$1,MATCH(($CH88&amp;$CI88),Data!$B:$B,0)-1,MATCH(Weekly!CO$9,Data!$2:$2,0)-1,1,COUNTIF(Data!$2:$2,Weekly!CO$9))))/CO$72</f>
      </c>
      <c r="CP88" s="169">
        <f ca="1">(SUM(OFFSET(Data!$A$1,MATCH(($CH88&amp;$CI88),Data!$B:$B,0)-1,MATCH(Weekly!CP$9,Data!$2:$2,0)-1,1,COUNTIF(Data!$2:$2,Weekly!CP$9))))/CP$72</f>
      </c>
      <c r="CQ88" s="169">
        <f ca="1">(SUM(OFFSET(Data!$A$1,MATCH(($CH88&amp;$CI88),Data!$B:$B,0)-1,MATCH(Weekly!CQ$9,Data!$2:$2,0)-1,1,COUNTIF(Data!$2:$2,Weekly!CQ$9))))/CQ$72</f>
      </c>
      <c r="CR88" s="169">
        <f ca="1">(SUM(OFFSET(Data!$A$1,MATCH(($CH88&amp;$CI88),Data!$B:$B,0)-1,MATCH(Weekly!CR$9,Data!$2:$2,0)-1,1,COUNTIF(Data!$2:$2,Weekly!CR$9))))/CR$72</f>
      </c>
      <c r="CS88" s="169">
        <f ca="1">(SUM(OFFSET(Data!$A$1,MATCH(($CH88&amp;$CI88),Data!$B:$B,0)-1,MATCH(Weekly!CS$9,Data!$2:$2,0)-1,1,COUNTIF(Data!$2:$2,Weekly!CS$9))))/CS$72</f>
      </c>
      <c r="CT88" s="169">
        <f ca="1">(SUM(OFFSET(Data!$A$1,MATCH(($CH88&amp;$CI88),Data!$B:$B,0)-1,MATCH(Weekly!CT$9,Data!$2:$2,0)-1,1,COUNTIF(Data!$2:$2,Weekly!CT$9))))/CT$72</f>
      </c>
      <c r="CU88" s="169">
        <f ca="1">(SUM(OFFSET(Data!$A$1,MATCH(($CH88&amp;$CI88),Data!$B:$B,0)-1,MATCH(Weekly!CU$9,Data!$2:$2,0)-1,1,COUNTIF(Data!$2:$2,Weekly!CU$9))))/CU$72</f>
      </c>
      <c r="CV88" s="17"/>
      <c r="CW88" s="14">
        <f t="shared" ca="1" si="496"/>
      </c>
      <c r="CX88" s="14">
        <f t="shared" ca="1" si="497"/>
      </c>
      <c r="CY88" s="14">
        <f t="shared" ca="1" si="515"/>
      </c>
      <c r="CZ88" s="14">
        <f t="shared" ca="1" si="516"/>
      </c>
      <c r="DA88" s="14">
        <f t="shared" ca="1" si="517"/>
      </c>
      <c r="DB88" s="55"/>
      <c r="DC88" s="14">
        <f t="shared" ca="1" si="498"/>
      </c>
      <c r="DD88" s="14">
        <f t="shared" ca="1" si="520"/>
      </c>
    </row>
    <row r="89" spans="1:111" s="5" customFormat="1" x14ac:dyDescent="0.25">
      <c r="B89" s="84"/>
      <c r="D89" s="74" t="s">
        <v>478</v>
      </c>
      <c r="E89" s="67" t="str">
        <f ca="1">VLOOKUP($D89,'Metric Nature'!$C:$D,2,0)&amp;IF(($F89&lt;(BA89)),"Below",IF(($F89&gt;(AZ89)),"Above","Within"))</f>
      </c>
      <c r="F89" s="69">
        <f t="shared" ca="1" si="464"/>
      </c>
      <c r="G89" s="69">
        <f t="shared" ca="1" si="465"/>
      </c>
      <c r="H89" s="98">
        <f t="shared" ca="1" si="499"/>
      </c>
      <c r="I89" s="69">
        <f t="shared" ca="1" si="500"/>
      </c>
      <c r="J89" s="69">
        <f t="shared" ca="1" si="501"/>
      </c>
      <c r="K89" s="62">
        <f t="shared" ca="1" si="583"/>
      </c>
      <c r="L89" s="70"/>
      <c r="M89" s="67" t="str">
        <f ca="1">VLOOKUP($D89,'Metric Nature'!$C:$D,2,0)&amp;IF(($N89&lt;(CA89)),"Below",IF(($N89&gt;(BZ89)),"Above","Within"))</f>
      </c>
      <c r="N89" s="69">
        <f t="shared" ca="1" si="467"/>
      </c>
      <c r="O89" s="69">
        <f t="shared" ca="1" si="468"/>
      </c>
      <c r="P89" s="98">
        <f t="shared" ca="1" si="502"/>
      </c>
      <c r="Q89" s="69">
        <f t="shared" ca="1" si="503"/>
      </c>
      <c r="R89" s="71">
        <f t="shared" ca="1" si="504"/>
      </c>
      <c r="S89" s="62">
        <f t="shared" ca="1" si="584"/>
      </c>
      <c r="T89" s="70"/>
      <c r="U89" s="67" t="str">
        <f ca="1">VLOOKUP($D89,'Metric Nature'!$C:$D,2,0)&amp;IF(($V89&lt;(DA89)),"Below",IF(($V89&gt;(CZ89)),"Above","Within"))</f>
      </c>
      <c r="V89" s="69">
        <f t="shared" ca="1" si="470"/>
      </c>
      <c r="W89" s="69">
        <f t="shared" ca="1" si="471"/>
      </c>
      <c r="X89" s="93">
        <f t="shared" ca="1" si="505"/>
      </c>
      <c r="Y89" s="69">
        <f t="shared" ca="1" si="506"/>
      </c>
      <c r="Z89" s="93">
        <f t="shared" ca="1" si="507"/>
      </c>
      <c r="AA89" s="62">
        <f t="shared" ca="1" si="585"/>
      </c>
      <c r="AB89" s="70"/>
      <c r="AC89" s="60" t="s">
        <v>559</v>
      </c>
      <c r="AI89" s="9" t="s">
        <v>76</v>
      </c>
      <c r="AJ89" s="169">
        <f ca="1">(SUM(OFFSET(Data!$A$1,MATCH(($AI89),Data!$C:$C,0)-1,MATCH(Weekly!AJ$9,Data!$2:$2,0)-1,2,COUNTIF(Data!$2:$2,Weekly!AJ$9))))/AJ$72</f>
      </c>
      <c r="AK89" s="169">
        <f ca="1">(SUM(OFFSET(Data!$A$1,MATCH(($AI89),Data!$C:$C,0)-1,MATCH(Weekly!AK$9,Data!$2:$2,0)-1,2,COUNTIF(Data!$2:$2,Weekly!AK$9))))/AK$72</f>
      </c>
      <c r="AL89" s="169">
        <f ca="1">(SUM(OFFSET(Data!$A$1,MATCH(($AI89),Data!$C:$C,0)-1,MATCH(Weekly!AL$9,Data!$2:$2,0)-1,2,COUNTIF(Data!$2:$2,Weekly!AL$9))))/AL$72</f>
      </c>
      <c r="AM89" s="169">
        <f ca="1">(SUM(OFFSET(Data!$A$1,MATCH(($AI89),Data!$C:$C,0)-1,MATCH(Weekly!AM$9,Data!$2:$2,0)-1,2,COUNTIF(Data!$2:$2,Weekly!AM$9))))/AM$72</f>
      </c>
      <c r="AN89" s="169">
        <f ca="1">(SUM(OFFSET(Data!$A$1,MATCH(($AI89),Data!$C:$C,0)-1,MATCH(Weekly!AN$9,Data!$2:$2,0)-1,2,COUNTIF(Data!$2:$2,Weekly!AN$9))))/AN$72</f>
      </c>
      <c r="AO89" s="169">
        <f ca="1">(SUM(OFFSET(Data!$A$1,MATCH(($AI89),Data!$C:$C,0)-1,MATCH(Weekly!AO$9,Data!$2:$2,0)-1,2,COUNTIF(Data!$2:$2,Weekly!AO$9))))/AO$72</f>
      </c>
      <c r="AP89" s="169">
        <f ca="1">(SUM(OFFSET(Data!$A$1,MATCH(($AI89),Data!$C:$C,0)-1,MATCH(Weekly!AP$9,Data!$2:$2,0)-1,2,COUNTIF(Data!$2:$2,Weekly!AP$9))))/AP$72</f>
      </c>
      <c r="AQ89" s="169">
        <f ca="1">(SUM(OFFSET(Data!$A$1,MATCH(($AI89),Data!$C:$C,0)-1,MATCH(Weekly!AQ$9,Data!$2:$2,0)-1,2,COUNTIF(Data!$2:$2,Weekly!AQ$9))))/AQ$72</f>
      </c>
      <c r="AR89" s="169">
        <f ca="1">(SUM(OFFSET(Data!$A$1,MATCH(($AI89),Data!$C:$C,0)-1,MATCH(Weekly!AR$9,Data!$2:$2,0)-1,2,COUNTIF(Data!$2:$2,Weekly!AR$9))))/AR$72</f>
      </c>
      <c r="AS89" s="169">
        <f ca="1">(SUM(OFFSET(Data!$A$1,MATCH(($AI89),Data!$C:$C,0)-1,MATCH(Weekly!AS$9,Data!$2:$2,0)-1,2,COUNTIF(Data!$2:$2,Weekly!AS$9))))/AS$72</f>
      </c>
      <c r="AT89" s="169">
        <f ca="1">(SUM(OFFSET(Data!$A$1,MATCH(($AI89),Data!$C:$C,0)-1,MATCH(Weekly!AT$9,Data!$2:$2,0)-1,2,COUNTIF(Data!$2:$2,Weekly!AT$9))))/AT$72</f>
      </c>
      <c r="AU89" s="169">
        <f ca="1">(SUM(OFFSET(Data!$A$1,MATCH(($AI89),Data!$C:$C,0)-1,MATCH(Weekly!AU$9,Data!$2:$2,0)-1,2,COUNTIF(Data!$2:$2,Weekly!AU$9))))/AU$72</f>
      </c>
      <c r="AV89" s="18"/>
      <c r="AW89" s="14">
        <f t="shared" ca="1" si="489"/>
      </c>
      <c r="AX89" s="14">
        <f t="shared" ca="1" si="490"/>
      </c>
      <c r="AY89" s="14">
        <f t="shared" ca="1" si="508"/>
      </c>
      <c r="AZ89" s="14">
        <f t="shared" ca="1" si="509"/>
      </c>
      <c r="BA89" s="14">
        <f t="shared" ca="1" si="510"/>
      </c>
      <c r="BB89" s="18"/>
      <c r="BC89" s="14">
        <f t="shared" ca="1" si="491"/>
      </c>
      <c r="BD89" s="14">
        <f t="shared" ca="1" si="518"/>
      </c>
      <c r="BE89" s="183"/>
      <c r="BF89" s="122"/>
      <c r="BG89" s="188"/>
      <c r="BH89" s="9" t="s">
        <v>76</v>
      </c>
      <c r="BI89" s="9" t="s">
        <v>3</v>
      </c>
      <c r="BJ89" s="169">
        <f ca="1">(SUM(OFFSET(Data!$A$1,MATCH(($BH89&amp;$BI89),Data!$B:$B,0)-1,MATCH(Weekly!BJ$9,Data!$2:$2,0)-1,1,COUNTIF(Data!$2:$2,Weekly!BJ$9))))/BJ$72</f>
      </c>
      <c r="BK89" s="169">
        <f ca="1">(SUM(OFFSET(Data!$A$1,MATCH(($BH89&amp;$BI89),Data!$B:$B,0)-1,MATCH(Weekly!BK$9,Data!$2:$2,0)-1,1,COUNTIF(Data!$2:$2,Weekly!BK$9))))/BK$72</f>
      </c>
      <c r="BL89" s="169">
        <f ca="1">(SUM(OFFSET(Data!$A$1,MATCH(($BH89&amp;$BI89),Data!$B:$B,0)-1,MATCH(Weekly!BL$9,Data!$2:$2,0)-1,1,COUNTIF(Data!$2:$2,Weekly!BL$9))))/BL$72</f>
      </c>
      <c r="BM89" s="169">
        <f ca="1">(SUM(OFFSET(Data!$A$1,MATCH(($BH89&amp;$BI89),Data!$B:$B,0)-1,MATCH(Weekly!BM$9,Data!$2:$2,0)-1,1,COUNTIF(Data!$2:$2,Weekly!BM$9))))/BM$72</f>
      </c>
      <c r="BN89" s="169">
        <f ca="1">(SUM(OFFSET(Data!$A$1,MATCH(($BH89&amp;$BI89),Data!$B:$B,0)-1,MATCH(Weekly!BN$9,Data!$2:$2,0)-1,1,COUNTIF(Data!$2:$2,Weekly!BN$9))))/BN$72</f>
      </c>
      <c r="BO89" s="169">
        <f ca="1">(SUM(OFFSET(Data!$A$1,MATCH(($BH89&amp;$BI89),Data!$B:$B,0)-1,MATCH(Weekly!BO$9,Data!$2:$2,0)-1,1,COUNTIF(Data!$2:$2,Weekly!BO$9))))/BO$72</f>
      </c>
      <c r="BP89" s="169">
        <f ca="1">(SUM(OFFSET(Data!$A$1,MATCH(($BH89&amp;$BI89),Data!$B:$B,0)-1,MATCH(Weekly!BP$9,Data!$2:$2,0)-1,1,COUNTIF(Data!$2:$2,Weekly!BP$9))))/BP$72</f>
      </c>
      <c r="BQ89" s="169">
        <f ca="1">(SUM(OFFSET(Data!$A$1,MATCH(($BH89&amp;$BI89),Data!$B:$B,0)-1,MATCH(Weekly!BQ$9,Data!$2:$2,0)-1,1,COUNTIF(Data!$2:$2,Weekly!BQ$9))))/BQ$72</f>
      </c>
      <c r="BR89" s="169">
        <f ca="1">(SUM(OFFSET(Data!$A$1,MATCH(($BH89&amp;$BI89),Data!$B:$B,0)-1,MATCH(Weekly!BR$9,Data!$2:$2,0)-1,1,COUNTIF(Data!$2:$2,Weekly!BR$9))))/BR$72</f>
      </c>
      <c r="BS89" s="169">
        <f ca="1">(SUM(OFFSET(Data!$A$1,MATCH(($BH89&amp;$BI89),Data!$B:$B,0)-1,MATCH(Weekly!BS$9,Data!$2:$2,0)-1,1,COUNTIF(Data!$2:$2,Weekly!BS$9))))/BS$72</f>
      </c>
      <c r="BT89" s="169">
        <f ca="1">(SUM(OFFSET(Data!$A$1,MATCH(($BH89&amp;$BI89),Data!$B:$B,0)-1,MATCH(Weekly!BT$9,Data!$2:$2,0)-1,1,COUNTIF(Data!$2:$2,Weekly!BT$9))))/BT$72</f>
      </c>
      <c r="BU89" s="169">
        <f ca="1">(SUM(OFFSET(Data!$A$1,MATCH(($BH89&amp;$BI89),Data!$B:$B,0)-1,MATCH(Weekly!BU$9,Data!$2:$2,0)-1,1,COUNTIF(Data!$2:$2,Weekly!BU$9))))/BU$72</f>
      </c>
      <c r="BV89" s="17"/>
      <c r="BW89" s="14">
        <f t="shared" ca="1" si="492"/>
      </c>
      <c r="BX89" s="14">
        <f t="shared" ca="1" si="493"/>
      </c>
      <c r="BY89" s="14">
        <f t="shared" ca="1" si="511"/>
      </c>
      <c r="BZ89" s="14">
        <f t="shared" ca="1" si="512"/>
      </c>
      <c r="CA89" s="14">
        <f t="shared" ca="1" si="513"/>
      </c>
      <c r="CB89" s="55"/>
      <c r="CC89" s="14">
        <f t="shared" ca="1" si="514"/>
      </c>
      <c r="CD89" s="14">
        <f t="shared" ca="1" si="519"/>
      </c>
      <c r="CE89" s="122"/>
      <c r="CF89" s="122"/>
      <c r="CG89" s="35"/>
      <c r="CH89" s="9" t="s">
        <v>76</v>
      </c>
      <c r="CI89" s="9" t="s">
        <v>4</v>
      </c>
      <c r="CJ89" s="169">
        <f ca="1">(SUM(OFFSET(Data!$A$1,MATCH(($CH89&amp;$CI89),Data!$B:$B,0)-1,MATCH(Weekly!CJ$9,Data!$2:$2,0)-1,1,COUNTIF(Data!$2:$2,Weekly!CJ$9))))/CJ$72</f>
      </c>
      <c r="CK89" s="169">
        <f ca="1">(SUM(OFFSET(Data!$A$1,MATCH(($CH89&amp;$CI89),Data!$B:$B,0)-1,MATCH(Weekly!CK$9,Data!$2:$2,0)-1,1,COUNTIF(Data!$2:$2,Weekly!CK$9))))/CK$72</f>
      </c>
      <c r="CL89" s="169">
        <f ca="1">(SUM(OFFSET(Data!$A$1,MATCH(($CH89&amp;$CI89),Data!$B:$B,0)-1,MATCH(Weekly!CL$9,Data!$2:$2,0)-1,1,COUNTIF(Data!$2:$2,Weekly!CL$9))))/CL$72</f>
      </c>
      <c r="CM89" s="169">
        <f ca="1">(SUM(OFFSET(Data!$A$1,MATCH(($CH89&amp;$CI89),Data!$B:$B,0)-1,MATCH(Weekly!CM$9,Data!$2:$2,0)-1,1,COUNTIF(Data!$2:$2,Weekly!CM$9))))/CM$72</f>
      </c>
      <c r="CN89" s="169">
        <f ca="1">(SUM(OFFSET(Data!$A$1,MATCH(($CH89&amp;$CI89),Data!$B:$B,0)-1,MATCH(Weekly!CN$9,Data!$2:$2,0)-1,1,COUNTIF(Data!$2:$2,Weekly!CN$9))))/CN$72</f>
      </c>
      <c r="CO89" s="169">
        <f ca="1">(SUM(OFFSET(Data!$A$1,MATCH(($CH89&amp;$CI89),Data!$B:$B,0)-1,MATCH(Weekly!CO$9,Data!$2:$2,0)-1,1,COUNTIF(Data!$2:$2,Weekly!CO$9))))/CO$72</f>
      </c>
      <c r="CP89" s="169">
        <f ca="1">(SUM(OFFSET(Data!$A$1,MATCH(($CH89&amp;$CI89),Data!$B:$B,0)-1,MATCH(Weekly!CP$9,Data!$2:$2,0)-1,1,COUNTIF(Data!$2:$2,Weekly!CP$9))))/CP$72</f>
      </c>
      <c r="CQ89" s="169">
        <f ca="1">(SUM(OFFSET(Data!$A$1,MATCH(($CH89&amp;$CI89),Data!$B:$B,0)-1,MATCH(Weekly!CQ$9,Data!$2:$2,0)-1,1,COUNTIF(Data!$2:$2,Weekly!CQ$9))))/CQ$72</f>
      </c>
      <c r="CR89" s="169">
        <f ca="1">(SUM(OFFSET(Data!$A$1,MATCH(($CH89&amp;$CI89),Data!$B:$B,0)-1,MATCH(Weekly!CR$9,Data!$2:$2,0)-1,1,COUNTIF(Data!$2:$2,Weekly!CR$9))))/CR$72</f>
      </c>
      <c r="CS89" s="169">
        <f ca="1">(SUM(OFFSET(Data!$A$1,MATCH(($CH89&amp;$CI89),Data!$B:$B,0)-1,MATCH(Weekly!CS$9,Data!$2:$2,0)-1,1,COUNTIF(Data!$2:$2,Weekly!CS$9))))/CS$72</f>
      </c>
      <c r="CT89" s="169">
        <f ca="1">(SUM(OFFSET(Data!$A$1,MATCH(($CH89&amp;$CI89),Data!$B:$B,0)-1,MATCH(Weekly!CT$9,Data!$2:$2,0)-1,1,COUNTIF(Data!$2:$2,Weekly!CT$9))))/CT$72</f>
      </c>
      <c r="CU89" s="169">
        <f ca="1">(SUM(OFFSET(Data!$A$1,MATCH(($CH89&amp;$CI89),Data!$B:$B,0)-1,MATCH(Weekly!CU$9,Data!$2:$2,0)-1,1,COUNTIF(Data!$2:$2,Weekly!CU$9))))/CU$72</f>
      </c>
      <c r="CV89" s="17"/>
      <c r="CW89" s="14">
        <f t="shared" ca="1" si="496"/>
      </c>
      <c r="CX89" s="14">
        <f t="shared" ca="1" si="497"/>
      </c>
      <c r="CY89" s="14">
        <f t="shared" ca="1" si="515"/>
      </c>
      <c r="CZ89" s="14">
        <f t="shared" ca="1" si="516"/>
      </c>
      <c r="DA89" s="14">
        <f t="shared" ca="1" si="517"/>
      </c>
      <c r="DB89" s="55"/>
      <c r="DC89" s="14">
        <f t="shared" ca="1" si="498"/>
      </c>
      <c r="DD89" s="14">
        <f t="shared" ca="1" si="520"/>
      </c>
    </row>
    <row r="90" spans="1:111" x14ac:dyDescent="0.25">
      <c r="D90" s="83" t="s">
        <v>562</v>
      </c>
      <c r="E90" s="81"/>
      <c r="F90" s="79"/>
      <c r="G90" s="79"/>
      <c r="H90" s="80"/>
      <c r="I90" s="79"/>
      <c r="J90" s="80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7"/>
      <c r="AC90" s="60"/>
      <c r="AI90" s="57"/>
      <c r="AJ90" s="174"/>
      <c r="AK90" s="57"/>
      <c r="AL90" s="57"/>
      <c r="AM90" s="57"/>
      <c r="AN90" s="57"/>
      <c r="AO90" s="174"/>
      <c r="AP90" s="57"/>
      <c r="AQ90" s="57"/>
      <c r="AR90" s="57"/>
      <c r="AS90" s="57"/>
      <c r="AT90" s="174"/>
      <c r="AU90" s="175"/>
      <c r="AV90" s="57"/>
      <c r="AW90" s="57"/>
      <c r="AX90" s="57"/>
      <c r="BA90" s="57"/>
      <c r="BC90" s="57"/>
      <c r="BD90" s="35"/>
      <c r="BE90" s="35"/>
      <c r="BF90" s="35"/>
      <c r="BH90" s="124"/>
      <c r="BI90" s="124"/>
      <c r="BJ90" s="174"/>
      <c r="BK90" s="57"/>
      <c r="BL90" s="57"/>
      <c r="BM90" s="57"/>
      <c r="BN90" s="57"/>
      <c r="BO90" s="174"/>
      <c r="BP90" s="57"/>
      <c r="BQ90" s="57"/>
      <c r="BR90" s="57"/>
      <c r="BS90" s="57"/>
      <c r="BT90" s="174"/>
      <c r="BU90" s="175"/>
      <c r="BW90" s="57"/>
      <c r="BX90" s="57"/>
      <c r="CA90" s="57"/>
      <c r="CB90" s="57"/>
      <c r="CC90" s="57"/>
      <c r="CD90" s="35"/>
      <c r="CE90" s="35"/>
      <c r="CF90" s="35"/>
      <c r="CH90" s="57"/>
      <c r="CI90" s="57"/>
      <c r="CJ90" s="174"/>
      <c r="CK90" s="57"/>
      <c r="CL90" s="57"/>
      <c r="CM90" s="57"/>
      <c r="CN90" s="57"/>
      <c r="CO90" s="174"/>
      <c r="CP90" s="57"/>
      <c r="CQ90" s="57"/>
      <c r="CR90" s="57"/>
      <c r="CS90" s="57"/>
      <c r="CT90" s="174"/>
      <c r="CU90" s="175"/>
      <c r="CW90" s="57"/>
      <c r="CX90" s="57"/>
      <c r="DA90" s="57"/>
      <c r="DB90" s="57"/>
      <c r="DC90" s="35"/>
      <c r="DD90" s="35"/>
      <c r="DE90" s="57"/>
      <c r="DF90" s="57"/>
      <c r="DG90" s="57"/>
    </row>
    <row r="91" spans="1:111" x14ac:dyDescent="0.25">
      <c r="A91" s="5"/>
      <c r="C91" s="5"/>
      <c r="D91" s="74" t="s">
        <v>563</v>
      </c>
      <c r="E91" s="67" t="str">
        <f ca="1">VLOOKUP($D91,'Metric Nature'!$C:$D,2,0)&amp;IF(($F91&lt;(BA91)),"Below",IF(($F91&gt;(AZ91)),"Above","Within"))</f>
      </c>
      <c r="F91" s="68">
        <f t="shared" ref="F91:F98" ca="1" si="586">AT91</f>
      </c>
      <c r="G91" s="68">
        <f t="shared" ref="G91:G98" ca="1" si="587">AS91</f>
      </c>
      <c r="H91" s="98">
        <f ca="1">IFERROR(((F91-G91)/G91),0)</f>
      </c>
      <c r="I91" s="68">
        <f ca="1">BD91</f>
      </c>
      <c r="J91" s="69">
        <f ca="1">IFERROR(((F91-I91)/I91),0)</f>
      </c>
      <c r="K91" s="68">
        <f t="shared" ref="K91:K98" ca="1" si="588">BC91</f>
      </c>
      <c r="L91" s="70"/>
      <c r="M91" s="67" t="str">
        <f ca="1">VLOOKUP($D91,'Metric Nature'!$C:$D,2,0)&amp;IF(($N91&lt;(CA91)),"Below",IF(($N91&gt;(BZ91)),"Above","Within"))</f>
      </c>
      <c r="N91" s="68">
        <f t="shared" ref="N91:N98" ca="1" si="589">BT91</f>
      </c>
      <c r="O91" s="68">
        <f t="shared" ref="O91:O98" ca="1" si="590">BS91</f>
      </c>
      <c r="P91" s="69">
        <f ca="1">IFERROR(((N91-O91)/O91),0)</f>
      </c>
      <c r="Q91" s="68">
        <f ca="1">CD91</f>
      </c>
      <c r="R91" s="69">
        <f ca="1">IFERROR(((N91-Q91)/Q91),0)</f>
      </c>
      <c r="S91" s="68">
        <f t="shared" ref="S91:S98" ca="1" si="591">CC91</f>
      </c>
      <c r="T91" s="70"/>
      <c r="U91" s="67" t="str">
        <f ca="1">VLOOKUP($D91,'Metric Nature'!$C:$D,2,0)&amp;IF(($V91&lt;(DA91)),"Below",IF(($V91&gt;(CZ91)),"Above","Within"))</f>
      </c>
      <c r="V91" s="68">
        <f t="shared" ref="V91:V98" ca="1" si="592">CT91</f>
      </c>
      <c r="W91" s="68">
        <f t="shared" ref="W91:W98" ca="1" si="593">CS91</f>
      </c>
      <c r="X91" s="69">
        <f ca="1">IFERROR(((V91-W91)/W91),0)</f>
      </c>
      <c r="Y91" s="68">
        <f ca="1">DD91</f>
      </c>
      <c r="Z91" s="69">
        <f ca="1">IFERROR(((V91-Y91)/Y91),0)</f>
      </c>
      <c r="AA91" s="68">
        <f t="shared" ref="AA91:AA98" ca="1" si="594">DC91</f>
      </c>
      <c r="AB91" s="70"/>
      <c r="AC91" s="60" t="s">
        <v>564</v>
      </c>
      <c r="AD91" s="5"/>
      <c r="AE91" s="5"/>
      <c r="AF91" s="5"/>
      <c r="AG91" s="5"/>
      <c r="AH91" s="5"/>
      <c r="AI91" s="9" t="s">
        <v>77</v>
      </c>
      <c r="AJ91" s="164">
        <f ca="1">SUM(OFFSET(Data!$A$1,MATCH(($AI91),Data!$C:$C,0)-1,MATCH(Weekly!AJ$9,Data!$2:$2,0)-1,2,COUNTIF(Data!$2:$2,Weekly!AJ$9)))</f>
      </c>
      <c r="AK91" s="164">
        <f ca="1">SUM(OFFSET(Data!$A$1,MATCH(($AI91),Data!$C:$C,0)-1,MATCH(Weekly!AK$9,Data!$2:$2,0)-1,2,COUNTIF(Data!$2:$2,Weekly!AK$9)))</f>
      </c>
      <c r="AL91" s="164">
        <f ca="1">SUM(OFFSET(Data!$A$1,MATCH(($AI91),Data!$C:$C,0)-1,MATCH(Weekly!AL$9,Data!$2:$2,0)-1,2,COUNTIF(Data!$2:$2,Weekly!AL$9)))</f>
      </c>
      <c r="AM91" s="164">
        <f ca="1">SUM(OFFSET(Data!$A$1,MATCH(($AI91),Data!$C:$C,0)-1,MATCH(Weekly!AM$9,Data!$2:$2,0)-1,2,COUNTIF(Data!$2:$2,Weekly!AM$9)))</f>
      </c>
      <c r="AN91" s="164">
        <f ca="1">SUM(OFFSET(Data!$A$1,MATCH(($AI91),Data!$C:$C,0)-1,MATCH(Weekly!AN$9,Data!$2:$2,0)-1,2,COUNTIF(Data!$2:$2,Weekly!AN$9)))</f>
      </c>
      <c r="AO91" s="164">
        <f ca="1">SUM(OFFSET(Data!$A$1,MATCH(($AI91),Data!$C:$C,0)-1,MATCH(Weekly!AO$9,Data!$2:$2,0)-1,2,COUNTIF(Data!$2:$2,Weekly!AO$9)))</f>
      </c>
      <c r="AP91" s="164">
        <f ca="1">SUM(OFFSET(Data!$A$1,MATCH(($AI91),Data!$C:$C,0)-1,MATCH(Weekly!AP$9,Data!$2:$2,0)-1,2,COUNTIF(Data!$2:$2,Weekly!AP$9)))</f>
      </c>
      <c r="AQ91" s="164">
        <f ca="1">SUM(OFFSET(Data!$A$1,MATCH(($AI91),Data!$C:$C,0)-1,MATCH(Weekly!AQ$9,Data!$2:$2,0)-1,2,COUNTIF(Data!$2:$2,Weekly!AQ$9)))</f>
      </c>
      <c r="AR91" s="164">
        <f ca="1">SUM(OFFSET(Data!$A$1,MATCH(($AI91),Data!$C:$C,0)-1,MATCH(Weekly!AR$9,Data!$2:$2,0)-1,2,COUNTIF(Data!$2:$2,Weekly!AR$9)))</f>
      </c>
      <c r="AS91" s="164">
        <f ca="1">SUM(OFFSET(Data!$A$1,MATCH(($AI91),Data!$C:$C,0)-1,MATCH(Weekly!AS$9,Data!$2:$2,0)-1,2,COUNTIF(Data!$2:$2,Weekly!AS$9)))</f>
      </c>
      <c r="AT91" s="164">
        <f ca="1">SUM(OFFSET(Data!$A$1,MATCH(($AI91),Data!$C:$C,0)-1,MATCH(Weekly!AT$9,Data!$2:$2,0)-1,2,COUNTIF(Data!$2:$2,Weekly!AT$9)))</f>
      </c>
      <c r="AU91" s="164">
        <f ca="1">SUM(OFFSET(Data!$A$1,MATCH(($AI91),Data!$C:$C,0)-1,MATCH(Weekly!AU$9,Data!$2:$2,0)-1,2,COUNTIF(Data!$2:$2,Weekly!AU$9)))</f>
      </c>
      <c r="AV91" s="125"/>
      <c r="AW91" s="10">
        <f ca="1">_xlfn.QUARTILE.INC($AJ91:$AT91,1)</f>
      </c>
      <c r="AX91" s="10">
        <f ca="1">_xlfn.QUARTILE.INC($AJ91:$AT91,3)</f>
      </c>
      <c r="AY91" s="10">
        <f t="shared" ref="AY91:AY92" ca="1" si="595">AX91-AW91</f>
      </c>
      <c r="AZ91" s="10">
        <f t="shared" ref="AZ91" ca="1" si="596">AX91+(0.75*AY91)</f>
      </c>
      <c r="BA91" s="10">
        <f t="shared" ref="BA91" ca="1" si="597">AW91-(0.75*AY91)</f>
      </c>
      <c r="BB91" s="18"/>
      <c r="BC91" s="11">
        <f ca="1">_xlfn.STDEV.P(AJ91:AU91)</f>
      </c>
      <c r="BD91" s="11">
        <f ca="1">AVERAGE(AP91:AS91)</f>
      </c>
      <c r="BE91" s="171"/>
      <c r="BF91" s="171"/>
      <c r="BG91" s="16"/>
      <c r="BH91" s="9" t="s">
        <v>77</v>
      </c>
      <c r="BI91" s="9" t="s">
        <v>3</v>
      </c>
      <c r="BJ91" s="164">
        <f ca="1">SUM(OFFSET(Data!$A$1,MATCH(($BH91&amp;$BI91),Data!$B:$B,0)-1,MATCH(Weekly!BJ$9,Data!$2:$2,0)-1,1,COUNTIF(Data!$2:$2,Weekly!BJ$9)))</f>
      </c>
      <c r="BK91" s="164">
        <f ca="1">SUM(OFFSET(Data!$A$1,MATCH(($BH91&amp;$BI91),Data!$B:$B,0)-1,MATCH(Weekly!BK$9,Data!$2:$2,0)-1,1,COUNTIF(Data!$2:$2,Weekly!BK$9)))</f>
      </c>
      <c r="BL91" s="164">
        <f ca="1">SUM(OFFSET(Data!$A$1,MATCH(($BH91&amp;$BI91),Data!$B:$B,0)-1,MATCH(Weekly!BL$9,Data!$2:$2,0)-1,1,COUNTIF(Data!$2:$2,Weekly!BL$9)))</f>
      </c>
      <c r="BM91" s="164">
        <f ca="1">SUM(OFFSET(Data!$A$1,MATCH(($BH91&amp;$BI91),Data!$B:$B,0)-1,MATCH(Weekly!BM$9,Data!$2:$2,0)-1,1,COUNTIF(Data!$2:$2,Weekly!BM$9)))</f>
      </c>
      <c r="BN91" s="164">
        <f ca="1">SUM(OFFSET(Data!$A$1,MATCH(($BH91&amp;$BI91),Data!$B:$B,0)-1,MATCH(Weekly!BN$9,Data!$2:$2,0)-1,1,COUNTIF(Data!$2:$2,Weekly!BN$9)))</f>
      </c>
      <c r="BO91" s="164">
        <f ca="1">SUM(OFFSET(Data!$A$1,MATCH(($BH91&amp;$BI91),Data!$B:$B,0)-1,MATCH(Weekly!BO$9,Data!$2:$2,0)-1,1,COUNTIF(Data!$2:$2,Weekly!BO$9)))</f>
      </c>
      <c r="BP91" s="164">
        <f ca="1">SUM(OFFSET(Data!$A$1,MATCH(($BH91&amp;$BI91),Data!$B:$B,0)-1,MATCH(Weekly!BP$9,Data!$2:$2,0)-1,1,COUNTIF(Data!$2:$2,Weekly!BP$9)))</f>
      </c>
      <c r="BQ91" s="164">
        <f ca="1">SUM(OFFSET(Data!$A$1,MATCH(($BH91&amp;$BI91),Data!$B:$B,0)-1,MATCH(Weekly!BQ$9,Data!$2:$2,0)-1,1,COUNTIF(Data!$2:$2,Weekly!BQ$9)))</f>
      </c>
      <c r="BR91" s="164">
        <f ca="1">SUM(OFFSET(Data!$A$1,MATCH(($BH91&amp;$BI91),Data!$B:$B,0)-1,MATCH(Weekly!BR$9,Data!$2:$2,0)-1,1,COUNTIF(Data!$2:$2,Weekly!BR$9)))</f>
      </c>
      <c r="BS91" s="164">
        <f ca="1">SUM(OFFSET(Data!$A$1,MATCH(($BH91&amp;$BI91),Data!$B:$B,0)-1,MATCH(Weekly!BS$9,Data!$2:$2,0)-1,1,COUNTIF(Data!$2:$2,Weekly!BS$9)))</f>
      </c>
      <c r="BT91" s="164">
        <f ca="1">SUM(OFFSET(Data!$A$1,MATCH(($BH91&amp;$BI91),Data!$B:$B,0)-1,MATCH(Weekly!BT$9,Data!$2:$2,0)-1,1,COUNTIF(Data!$2:$2,Weekly!BT$9)))</f>
      </c>
      <c r="BU91" s="164">
        <f ca="1">SUM(OFFSET(Data!$A$1,MATCH(($BH91&amp;$BI91),Data!$B:$B,0)-1,MATCH(Weekly!BU$9,Data!$2:$2,0)-1,1,COUNTIF(Data!$2:$2,Weekly!BU$9)))</f>
      </c>
      <c r="BV91" s="17"/>
      <c r="BW91" s="10">
        <f ca="1">_xlfn.QUARTILE.INC($BJ91:$BT91,1)</f>
      </c>
      <c r="BX91" s="10">
        <f ca="1">_xlfn.QUARTILE.INC($BJ91:$BT91,3)</f>
      </c>
      <c r="BY91" s="10">
        <f t="shared" ref="BY91:BY92" ca="1" si="598">BX91-BW91</f>
      </c>
      <c r="BZ91" s="10">
        <f t="shared" ref="BZ91:BZ92" ca="1" si="599">BX91+(0.75*BY91)</f>
      </c>
      <c r="CA91" s="10">
        <f ca="1">BW91-(0.75*BY91)</f>
      </c>
      <c r="CB91" s="53"/>
      <c r="CC91" s="11">
        <f ca="1">_xlfn.STDEV.P(BJ91:BU91)</f>
      </c>
      <c r="CD91" s="11">
        <f ca="1">AVERAGE(BP91:BS91)</f>
      </c>
      <c r="CE91" s="171"/>
      <c r="CF91" s="171"/>
      <c r="CG91" s="16"/>
      <c r="CH91" s="9" t="s">
        <v>77</v>
      </c>
      <c r="CI91" s="9" t="s">
        <v>4</v>
      </c>
      <c r="CJ91" s="164">
        <f ca="1">SUM(OFFSET(Data!$A$1,MATCH(($CH91&amp;$CI91),Data!$B:$B,0)-1,MATCH(Weekly!CJ$9,Data!$2:$2,0)-1,1,COUNTIF(Data!$2:$2,Weekly!CJ$9)))</f>
      </c>
      <c r="CK91" s="164">
        <f ca="1">SUM(OFFSET(Data!$A$1,MATCH(($CH91&amp;$CI91),Data!$B:$B,0)-1,MATCH(Weekly!CK$9,Data!$2:$2,0)-1,1,COUNTIF(Data!$2:$2,Weekly!CK$9)))</f>
      </c>
      <c r="CL91" s="164">
        <f ca="1">SUM(OFFSET(Data!$A$1,MATCH(($CH91&amp;$CI91),Data!$B:$B,0)-1,MATCH(Weekly!CL$9,Data!$2:$2,0)-1,1,COUNTIF(Data!$2:$2,Weekly!CL$9)))</f>
      </c>
      <c r="CM91" s="164">
        <f ca="1">SUM(OFFSET(Data!$A$1,MATCH(($CH91&amp;$CI91),Data!$B:$B,0)-1,MATCH(Weekly!CM$9,Data!$2:$2,0)-1,1,COUNTIF(Data!$2:$2,Weekly!CM$9)))</f>
      </c>
      <c r="CN91" s="164">
        <f ca="1">SUM(OFFSET(Data!$A$1,MATCH(($CH91&amp;$CI91),Data!$B:$B,0)-1,MATCH(Weekly!CN$9,Data!$2:$2,0)-1,1,COUNTIF(Data!$2:$2,Weekly!CN$9)))</f>
      </c>
      <c r="CO91" s="164">
        <f ca="1">SUM(OFFSET(Data!$A$1,MATCH(($CH91&amp;$CI91),Data!$B:$B,0)-1,MATCH(Weekly!CO$9,Data!$2:$2,0)-1,1,COUNTIF(Data!$2:$2,Weekly!CO$9)))</f>
      </c>
      <c r="CP91" s="164">
        <f ca="1">SUM(OFFSET(Data!$A$1,MATCH(($CH91&amp;$CI91),Data!$B:$B,0)-1,MATCH(Weekly!CP$9,Data!$2:$2,0)-1,1,COUNTIF(Data!$2:$2,Weekly!CP$9)))</f>
      </c>
      <c r="CQ91" s="164">
        <f ca="1">SUM(OFFSET(Data!$A$1,MATCH(($CH91&amp;$CI91),Data!$B:$B,0)-1,MATCH(Weekly!CQ$9,Data!$2:$2,0)-1,1,COUNTIF(Data!$2:$2,Weekly!CQ$9)))</f>
      </c>
      <c r="CR91" s="164">
        <f ca="1">SUM(OFFSET(Data!$A$1,MATCH(($CH91&amp;$CI91),Data!$B:$B,0)-1,MATCH(Weekly!CR$9,Data!$2:$2,0)-1,1,COUNTIF(Data!$2:$2,Weekly!CR$9)))</f>
      </c>
      <c r="CS91" s="164">
        <f ca="1">SUM(OFFSET(Data!$A$1,MATCH(($CH91&amp;$CI91),Data!$B:$B,0)-1,MATCH(Weekly!CS$9,Data!$2:$2,0)-1,1,COUNTIF(Data!$2:$2,Weekly!CS$9)))</f>
      </c>
      <c r="CT91" s="164">
        <f ca="1">SUM(OFFSET(Data!$A$1,MATCH(($CH91&amp;$CI91),Data!$B:$B,0)-1,MATCH(Weekly!CT$9,Data!$2:$2,0)-1,1,COUNTIF(Data!$2:$2,Weekly!CT$9)))</f>
      </c>
      <c r="CU91" s="164">
        <f ca="1">SUM(OFFSET(Data!$A$1,MATCH(($CH91&amp;$CI91),Data!$B:$B,0)-1,MATCH(Weekly!CU$9,Data!$2:$2,0)-1,1,COUNTIF(Data!$2:$2,Weekly!CU$9)))</f>
      </c>
      <c r="CW91" s="10">
        <f ca="1">_xlfn.QUARTILE.INC($CJ91:$CT91,1)</f>
      </c>
      <c r="CX91" s="10">
        <f ca="1">_xlfn.QUARTILE.INC($CJ91:$CT91,3)</f>
      </c>
      <c r="CY91" s="10">
        <f t="shared" ref="CY91:CY92" ca="1" si="600">CX91-CW91</f>
      </c>
      <c r="CZ91" s="10">
        <f t="shared" ref="CZ91:CZ92" ca="1" si="601">CX91+(0.75*CY91)</f>
      </c>
      <c r="DA91" s="10">
        <f ca="1">CW91-(0.75*CY91)</f>
      </c>
      <c r="DB91" s="53"/>
      <c r="DC91" s="11">
        <f ca="1">_xlfn.STDEV.P(CJ91:CU91)</f>
      </c>
      <c r="DD91" s="11">
        <f ca="1">AVERAGE(CP91:CS91)</f>
      </c>
      <c r="DE91" s="15"/>
    </row>
    <row r="92" spans="1:111" x14ac:dyDescent="0.25">
      <c r="A92" s="5"/>
      <c r="C92" s="5"/>
      <c r="D92" s="74" t="s">
        <v>567</v>
      </c>
      <c r="E92" s="67" t="str">
        <f ca="1">VLOOKUP($D92,'Metric Nature'!$C:$D,2,0)&amp;IF(($F92&lt;(BA92)),"Below",IF(($F92&gt;(AZ92)),"Above","Within"))</f>
      </c>
      <c r="F92" s="69">
        <f t="shared" ca="1" si="586"/>
      </c>
      <c r="G92" s="69">
        <f t="shared" ca="1" si="587"/>
      </c>
      <c r="H92" s="98">
        <f t="shared" ref="H92" ca="1" si="602">IFERROR(((F92-G92)/G92),0)</f>
      </c>
      <c r="I92" s="69">
        <f t="shared" ref="I92" ca="1" si="603">BD92</f>
      </c>
      <c r="J92" s="69">
        <f t="shared" ref="J92" ca="1" si="604">IFERROR(((F92-I92)/I92),0)</f>
      </c>
      <c r="K92" s="62">
        <f t="shared" ca="1" si="588"/>
      </c>
      <c r="L92" s="70"/>
      <c r="M92" s="67" t="str">
        <f ca="1">VLOOKUP($D92,'Metric Nature'!$C:$D,2,0)&amp;IF(($N92&lt;(CA92)),"Below",IF(($N92&gt;(BZ92)),"Above","Within"))</f>
      </c>
      <c r="N92" s="69">
        <f t="shared" ca="1" si="589"/>
      </c>
      <c r="O92" s="69">
        <f t="shared" ca="1" si="590"/>
      </c>
      <c r="P92" s="98">
        <f t="shared" ref="P92" ca="1" si="605">IFERROR(((N92-O92)/O92),0)</f>
      </c>
      <c r="Q92" s="69">
        <f t="shared" ref="Q92" ca="1" si="606">CD92</f>
      </c>
      <c r="R92" s="71">
        <f t="shared" ref="R92" ca="1" si="607">IFERROR(((N92-Q92)/Q92),0)</f>
      </c>
      <c r="S92" s="62">
        <f t="shared" ca="1" si="591"/>
      </c>
      <c r="T92" s="70"/>
      <c r="U92" s="67" t="str">
        <f ca="1">VLOOKUP($D92,'Metric Nature'!$C:$D,2,0)&amp;IF(($V92&lt;(DA92)),"Below",IF(($V92&gt;(CZ92)),"Above","Within"))</f>
      </c>
      <c r="V92" s="69">
        <f t="shared" ca="1" si="592"/>
      </c>
      <c r="W92" s="69">
        <f t="shared" ca="1" si="593"/>
      </c>
      <c r="X92" s="93">
        <f t="shared" ref="X92" ca="1" si="608">IFERROR(((V92-W92)/W92),0)</f>
      </c>
      <c r="Y92" s="69">
        <f t="shared" ref="Y92" ca="1" si="609">DD92</f>
      </c>
      <c r="Z92" s="93">
        <f t="shared" ref="Z92" ca="1" si="610">IFERROR(((V92-Y92)/Y92),0)</f>
      </c>
      <c r="AA92" s="62">
        <f t="shared" ca="1" si="594"/>
      </c>
      <c r="AB92" s="70"/>
      <c r="AC92" s="60" t="s">
        <v>568</v>
      </c>
      <c r="AD92" s="5"/>
      <c r="AE92" s="5"/>
      <c r="AF92" s="5"/>
      <c r="AG92" s="5"/>
      <c r="AH92" s="5"/>
      <c r="AI92" s="9" t="s">
        <v>78</v>
      </c>
      <c r="AJ92" s="169">
        <f ca="1">(SUM(OFFSET(Data!$A$1,MATCH(($AI92),Data!$C:$C,0)-1,MATCH(Weekly!AJ$9,Data!$2:$2,0)-1,2,COUNTIF(Data!$2:$2,Weekly!AJ$9))))/AJ$91</f>
      </c>
      <c r="AK92" s="169">
        <f ca="1">(SUM(OFFSET(Data!$A$1,MATCH(($AI92),Data!$C:$C,0)-1,MATCH(Weekly!AK$9,Data!$2:$2,0)-1,2,COUNTIF(Data!$2:$2,Weekly!AK$9))))/AK$91</f>
      </c>
      <c r="AL92" s="169">
        <f ca="1">(SUM(OFFSET(Data!$A$1,MATCH(($AI92),Data!$C:$C,0)-1,MATCH(Weekly!AL$9,Data!$2:$2,0)-1,2,COUNTIF(Data!$2:$2,Weekly!AL$9))))/AL$91</f>
      </c>
      <c r="AM92" s="169">
        <f ca="1">(SUM(OFFSET(Data!$A$1,MATCH(($AI92),Data!$C:$C,0)-1,MATCH(Weekly!AM$9,Data!$2:$2,0)-1,2,COUNTIF(Data!$2:$2,Weekly!AM$9))))/AM$91</f>
      </c>
      <c r="AN92" s="169">
        <f ca="1">(SUM(OFFSET(Data!$A$1,MATCH(($AI92),Data!$C:$C,0)-1,MATCH(Weekly!AN$9,Data!$2:$2,0)-1,2,COUNTIF(Data!$2:$2,Weekly!AN$9))))/AN$91</f>
      </c>
      <c r="AO92" s="169">
        <f ca="1">(SUM(OFFSET(Data!$A$1,MATCH(($AI92),Data!$C:$C,0)-1,MATCH(Weekly!AO$9,Data!$2:$2,0)-1,2,COUNTIF(Data!$2:$2,Weekly!AO$9))))/AO$91</f>
      </c>
      <c r="AP92" s="169">
        <f ca="1">(SUM(OFFSET(Data!$A$1,MATCH(($AI92),Data!$C:$C,0)-1,MATCH(Weekly!AP$9,Data!$2:$2,0)-1,2,COUNTIF(Data!$2:$2,Weekly!AP$9))))/AP$91</f>
      </c>
      <c r="AQ92" s="169">
        <f ca="1">(SUM(OFFSET(Data!$A$1,MATCH(($AI92),Data!$C:$C,0)-1,MATCH(Weekly!AQ$9,Data!$2:$2,0)-1,2,COUNTIF(Data!$2:$2,Weekly!AQ$9))))/AQ$91</f>
      </c>
      <c r="AR92" s="169">
        <f ca="1">(SUM(OFFSET(Data!$A$1,MATCH(($AI92),Data!$C:$C,0)-1,MATCH(Weekly!AR$9,Data!$2:$2,0)-1,2,COUNTIF(Data!$2:$2,Weekly!AR$9))))/AR$91</f>
      </c>
      <c r="AS92" s="169">
        <f ca="1">(SUM(OFFSET(Data!$A$1,MATCH(($AI92),Data!$C:$C,0)-1,MATCH(Weekly!AS$9,Data!$2:$2,0)-1,2,COUNTIF(Data!$2:$2,Weekly!AS$9))))/AS$91</f>
      </c>
      <c r="AT92" s="169">
        <f ca="1">(SUM(OFFSET(Data!$A$1,MATCH(($AI92),Data!$C:$C,0)-1,MATCH(Weekly!AT$9,Data!$2:$2,0)-1,2,COUNTIF(Data!$2:$2,Weekly!AT$9))))/AT$91</f>
      </c>
      <c r="AU92" s="169">
        <f ca="1">(SUM(OFFSET(Data!$A$1,MATCH(($AI92),Data!$C:$C,0)-1,MATCH(Weekly!AU$9,Data!$2:$2,0)-1,2,COUNTIF(Data!$2:$2,Weekly!AU$9))))/AU$91</f>
      </c>
      <c r="AV92" s="55"/>
      <c r="AW92" s="14">
        <f t="shared" ref="AW92:AW98" ca="1" si="611">_xlfn.QUARTILE.INC($AJ92:$AT92,1)</f>
      </c>
      <c r="AX92" s="14">
        <f t="shared" ref="AX92:AX98" ca="1" si="612">_xlfn.QUARTILE.INC($AJ92:$AT92,3)</f>
      </c>
      <c r="AY92" s="14">
        <f t="shared" ca="1" si="595"/>
      </c>
      <c r="AZ92" s="14">
        <f ca="1">AX92+(0.75*AY92)</f>
      </c>
      <c r="BA92" s="14">
        <f ca="1">AW92-(0.75*AY92)</f>
      </c>
      <c r="BB92" s="18"/>
      <c r="BC92" s="14">
        <f t="shared" ref="BC92:BC98" ca="1" si="613">_xlfn.STDEV.P(AJ92:AU92)</f>
      </c>
      <c r="BD92" s="14">
        <f ca="1">SUMPRODUCT(AP92:AS92,AP$91:AS$91)/SUM(AP$91:AS$91)</f>
      </c>
      <c r="BE92" s="122"/>
      <c r="BF92" s="122"/>
      <c r="BG92" s="16"/>
      <c r="BH92" s="9" t="s">
        <v>78</v>
      </c>
      <c r="BI92" s="9" t="s">
        <v>3</v>
      </c>
      <c r="BJ92" s="169">
        <f ca="1">(SUM(OFFSET(Data!$A$1,MATCH(($BH92&amp;$BI92),Data!$B:$B,0)-1,MATCH(Weekly!BJ$9,Data!$2:$2,0)-1,1,COUNTIF(Data!$2:$2,Weekly!BJ$9))))/BJ$91</f>
      </c>
      <c r="BK92" s="169">
        <f ca="1">(SUM(OFFSET(Data!$A$1,MATCH(($BH92&amp;$BI92),Data!$B:$B,0)-1,MATCH(Weekly!BK$9,Data!$2:$2,0)-1,1,COUNTIF(Data!$2:$2,Weekly!BK$9))))/BK$91</f>
      </c>
      <c r="BL92" s="169">
        <f ca="1">(SUM(OFFSET(Data!$A$1,MATCH(($BH92&amp;$BI92),Data!$B:$B,0)-1,MATCH(Weekly!BL$9,Data!$2:$2,0)-1,1,COUNTIF(Data!$2:$2,Weekly!BL$9))))/BL$91</f>
      </c>
      <c r="BM92" s="169">
        <f ca="1">(SUM(OFFSET(Data!$A$1,MATCH(($BH92&amp;$BI92),Data!$B:$B,0)-1,MATCH(Weekly!BM$9,Data!$2:$2,0)-1,1,COUNTIF(Data!$2:$2,Weekly!BM$9))))/BM$91</f>
      </c>
      <c r="BN92" s="169">
        <f ca="1">(SUM(OFFSET(Data!$A$1,MATCH(($BH92&amp;$BI92),Data!$B:$B,0)-1,MATCH(Weekly!BN$9,Data!$2:$2,0)-1,1,COUNTIF(Data!$2:$2,Weekly!BN$9))))/BN$91</f>
      </c>
      <c r="BO92" s="169">
        <f ca="1">(SUM(OFFSET(Data!$A$1,MATCH(($BH92&amp;$BI92),Data!$B:$B,0)-1,MATCH(Weekly!BO$9,Data!$2:$2,0)-1,1,COUNTIF(Data!$2:$2,Weekly!BO$9))))/BO$91</f>
      </c>
      <c r="BP92" s="169">
        <f ca="1">(SUM(OFFSET(Data!$A$1,MATCH(($BH92&amp;$BI92),Data!$B:$B,0)-1,MATCH(Weekly!BP$9,Data!$2:$2,0)-1,1,COUNTIF(Data!$2:$2,Weekly!BP$9))))/BP$91</f>
      </c>
      <c r="BQ92" s="169">
        <f ca="1">(SUM(OFFSET(Data!$A$1,MATCH(($BH92&amp;$BI92),Data!$B:$B,0)-1,MATCH(Weekly!BQ$9,Data!$2:$2,0)-1,1,COUNTIF(Data!$2:$2,Weekly!BQ$9))))/BQ$91</f>
      </c>
      <c r="BR92" s="169">
        <f ca="1">(SUM(OFFSET(Data!$A$1,MATCH(($BH92&amp;$BI92),Data!$B:$B,0)-1,MATCH(Weekly!BR$9,Data!$2:$2,0)-1,1,COUNTIF(Data!$2:$2,Weekly!BR$9))))/BR$91</f>
      </c>
      <c r="BS92" s="169">
        <f ca="1">(SUM(OFFSET(Data!$A$1,MATCH(($BH92&amp;$BI92),Data!$B:$B,0)-1,MATCH(Weekly!BS$9,Data!$2:$2,0)-1,1,COUNTIF(Data!$2:$2,Weekly!BS$9))))/BS$91</f>
      </c>
      <c r="BT92" s="169">
        <f ca="1">(SUM(OFFSET(Data!$A$1,MATCH(($BH92&amp;$BI92),Data!$B:$B,0)-1,MATCH(Weekly!BT$9,Data!$2:$2,0)-1,1,COUNTIF(Data!$2:$2,Weekly!BT$9))))/BT$91</f>
      </c>
      <c r="BU92" s="169">
        <f ca="1">(SUM(OFFSET(Data!$A$1,MATCH(($BH92&amp;$BI92),Data!$B:$B,0)-1,MATCH(Weekly!BU$9,Data!$2:$2,0)-1,1,COUNTIF(Data!$2:$2,Weekly!BU$9))))/BU$91</f>
      </c>
      <c r="BV92" s="17"/>
      <c r="BW92" s="14">
        <f t="shared" ref="BW92:BW98" ca="1" si="614">_xlfn.QUARTILE.INC($BJ92:$BT92,1)</f>
      </c>
      <c r="BX92" s="14">
        <f t="shared" ref="BX92:BX98" ca="1" si="615">_xlfn.QUARTILE.INC($BJ92:$BT92,3)</f>
      </c>
      <c r="BY92" s="14">
        <f t="shared" ca="1" si="598"/>
      </c>
      <c r="BZ92" s="14">
        <f t="shared" ca="1" si="599"/>
      </c>
      <c r="CA92" s="14">
        <f t="shared" ref="CA92" ca="1" si="616">BW92-(0.75*BY92)</f>
      </c>
      <c r="CB92" s="55"/>
      <c r="CC92" s="14">
        <f t="shared" ref="CC92:CC98" ca="1" si="617">_xlfn.STDEV.P(BJ92:BU92)</f>
      </c>
      <c r="CD92" s="14">
        <f ca="1">SUMPRODUCT(BP92:BS92,BP$91:BS$91)/SUM(BP$91:BS$91)</f>
      </c>
      <c r="CE92" s="122"/>
      <c r="CF92" s="122"/>
      <c r="CG92" s="16"/>
      <c r="CH92" s="9" t="s">
        <v>78</v>
      </c>
      <c r="CI92" s="9" t="s">
        <v>4</v>
      </c>
      <c r="CJ92" s="169">
        <f ca="1">(SUM(OFFSET(Data!$A$1,MATCH(($CH92&amp;$CI92),Data!$B:$B,0)-1,MATCH(Weekly!CJ$9,Data!$2:$2,0)-1,1,COUNTIF(Data!$2:$2,Weekly!CJ$9))))/CJ$91</f>
      </c>
      <c r="CK92" s="169">
        <f ca="1">(SUM(OFFSET(Data!$A$1,MATCH(($CH92&amp;$CI92),Data!$B:$B,0)-1,MATCH(Weekly!CK$9,Data!$2:$2,0)-1,1,COUNTIF(Data!$2:$2,Weekly!CK$9))))/CK$91</f>
      </c>
      <c r="CL92" s="169">
        <f ca="1">(SUM(OFFSET(Data!$A$1,MATCH(($CH92&amp;$CI92),Data!$B:$B,0)-1,MATCH(Weekly!CL$9,Data!$2:$2,0)-1,1,COUNTIF(Data!$2:$2,Weekly!CL$9))))/CL$91</f>
      </c>
      <c r="CM92" s="169">
        <f ca="1">(SUM(OFFSET(Data!$A$1,MATCH(($CH92&amp;$CI92),Data!$B:$B,0)-1,MATCH(Weekly!CM$9,Data!$2:$2,0)-1,1,COUNTIF(Data!$2:$2,Weekly!CM$9))))/CM$91</f>
      </c>
      <c r="CN92" s="169">
        <f ca="1">(SUM(OFFSET(Data!$A$1,MATCH(($CH92&amp;$CI92),Data!$B:$B,0)-1,MATCH(Weekly!CN$9,Data!$2:$2,0)-1,1,COUNTIF(Data!$2:$2,Weekly!CN$9))))/CN$91</f>
      </c>
      <c r="CO92" s="169">
        <f ca="1">(SUM(OFFSET(Data!$A$1,MATCH(($CH92&amp;$CI92),Data!$B:$B,0)-1,MATCH(Weekly!CO$9,Data!$2:$2,0)-1,1,COUNTIF(Data!$2:$2,Weekly!CO$9))))/CO$91</f>
      </c>
      <c r="CP92" s="169">
        <f ca="1">(SUM(OFFSET(Data!$A$1,MATCH(($CH92&amp;$CI92),Data!$B:$B,0)-1,MATCH(Weekly!CP$9,Data!$2:$2,0)-1,1,COUNTIF(Data!$2:$2,Weekly!CP$9))))/CP$91</f>
      </c>
      <c r="CQ92" s="169">
        <f ca="1">(SUM(OFFSET(Data!$A$1,MATCH(($CH92&amp;$CI92),Data!$B:$B,0)-1,MATCH(Weekly!CQ$9,Data!$2:$2,0)-1,1,COUNTIF(Data!$2:$2,Weekly!CQ$9))))/CQ$91</f>
      </c>
      <c r="CR92" s="169">
        <f ca="1">(SUM(OFFSET(Data!$A$1,MATCH(($CH92&amp;$CI92),Data!$B:$B,0)-1,MATCH(Weekly!CR$9,Data!$2:$2,0)-1,1,COUNTIF(Data!$2:$2,Weekly!CR$9))))/CR$91</f>
      </c>
      <c r="CS92" s="169">
        <f ca="1">(SUM(OFFSET(Data!$A$1,MATCH(($CH92&amp;$CI92),Data!$B:$B,0)-1,MATCH(Weekly!CS$9,Data!$2:$2,0)-1,1,COUNTIF(Data!$2:$2,Weekly!CS$9))))/CS$91</f>
      </c>
      <c r="CT92" s="169">
        <f ca="1">(SUM(OFFSET(Data!$A$1,MATCH(($CH92&amp;$CI92),Data!$B:$B,0)-1,MATCH(Weekly!CT$9,Data!$2:$2,0)-1,1,COUNTIF(Data!$2:$2,Weekly!CT$9))))/CT$91</f>
      </c>
      <c r="CU92" s="169">
        <f ca="1">(SUM(OFFSET(Data!$A$1,MATCH(($CH92&amp;$CI92),Data!$B:$B,0)-1,MATCH(Weekly!CU$9,Data!$2:$2,0)-1,1,COUNTIF(Data!$2:$2,Weekly!CU$9))))/CU$91</f>
      </c>
      <c r="CW92" s="14">
        <f t="shared" ref="CW92:CW98" ca="1" si="618">_xlfn.QUARTILE.INC($CJ92:$CT92,1)</f>
      </c>
      <c r="CX92" s="14">
        <f t="shared" ref="CX92:CX98" ca="1" si="619">_xlfn.QUARTILE.INC($CJ92:$CT92,3)</f>
      </c>
      <c r="CY92" s="14">
        <f t="shared" ca="1" si="600"/>
      </c>
      <c r="CZ92" s="14">
        <f t="shared" ca="1" si="601"/>
      </c>
      <c r="DA92" s="14">
        <f ca="1">CW92-(0.75*CY92)</f>
      </c>
      <c r="DB92" s="55"/>
      <c r="DC92" s="14">
        <f t="shared" ref="DC92:DC98" ca="1" si="620">_xlfn.STDEV.P(CJ92:CU92)</f>
      </c>
      <c r="DD92" s="14">
        <f ca="1">SUMPRODUCT(CP92:CS92,CP$91:CS$91)/SUM(CP$91:CS$91)</f>
      </c>
      <c r="DE92" s="15"/>
    </row>
    <row r="93" spans="1:111" x14ac:dyDescent="0.25">
      <c r="A93" s="5"/>
      <c r="C93" s="5"/>
      <c r="D93" s="132" t="s">
        <v>571</v>
      </c>
      <c r="E93" s="67" t="str">
        <f ca="1">VLOOKUP($D93,'Metric Nature'!$C:$D,2,0)&amp;IF(($F93&lt;(BA93)),"Below",IF(($F93&gt;(AZ93)),"Above","Within"))</f>
      </c>
      <c r="F93" s="69">
        <f t="shared" ca="1" si="586"/>
      </c>
      <c r="G93" s="69">
        <f t="shared" ca="1" si="587"/>
      </c>
      <c r="H93" s="98">
        <f t="shared" ref="H93:H98" ca="1" si="621">IFERROR(((F93-G93)/G93),0)</f>
      </c>
      <c r="I93" s="69">
        <f t="shared" ref="I93:I98" ca="1" si="622">BD93</f>
      </c>
      <c r="J93" s="69">
        <f t="shared" ref="J93:J98" ca="1" si="623">IFERROR(((F93-I93)/I93),0)</f>
      </c>
      <c r="K93" s="62">
        <f t="shared" ca="1" si="588"/>
      </c>
      <c r="L93" s="70"/>
      <c r="M93" s="67" t="str">
        <f ca="1">VLOOKUP($D93,'Metric Nature'!$C:$D,2,0)&amp;IF(($N93&lt;(CA93)),"Below",IF(($N93&gt;(BZ93)),"Above","Within"))</f>
      </c>
      <c r="N93" s="69">
        <f t="shared" ca="1" si="589"/>
      </c>
      <c r="O93" s="69">
        <f t="shared" ca="1" si="590"/>
      </c>
      <c r="P93" s="98">
        <f t="shared" ref="P93:P98" ca="1" si="624">IFERROR(((N93-O93)/O93),0)</f>
      </c>
      <c r="Q93" s="69">
        <f t="shared" ref="Q93:Q98" ca="1" si="625">CD93</f>
      </c>
      <c r="R93" s="71">
        <f t="shared" ref="R93:R98" ca="1" si="626">IFERROR(((N93-Q93)/Q93),0)</f>
      </c>
      <c r="S93" s="62">
        <f t="shared" ca="1" si="591"/>
      </c>
      <c r="T93" s="70"/>
      <c r="U93" s="67" t="str">
        <f ca="1">VLOOKUP($D93,'Metric Nature'!$C:$D,2,0)&amp;IF(($V93&lt;(DA93)),"Below",IF(($V93&gt;(CZ93)),"Above","Within"))</f>
      </c>
      <c r="V93" s="69">
        <f t="shared" ca="1" si="592"/>
      </c>
      <c r="W93" s="69">
        <f t="shared" ca="1" si="593"/>
      </c>
      <c r="X93" s="93">
        <f t="shared" ref="X93:X98" ca="1" si="627">IFERROR(((V93-W93)/W93),0)</f>
      </c>
      <c r="Y93" s="69">
        <f t="shared" ref="Y93:Y98" ca="1" si="628">DD93</f>
      </c>
      <c r="Z93" s="93">
        <f t="shared" ref="Z93:Z98" ca="1" si="629">IFERROR(((V93-Y93)/Y93),0)</f>
      </c>
      <c r="AA93" s="62">
        <f t="shared" ca="1" si="594"/>
      </c>
      <c r="AB93" s="70"/>
      <c r="AC93" s="60" t="s">
        <v>572</v>
      </c>
      <c r="AD93" s="5"/>
      <c r="AE93" s="5"/>
      <c r="AF93" s="5"/>
      <c r="AG93" s="5"/>
      <c r="AH93" s="5"/>
      <c r="AI93" s="9" t="s">
        <v>79</v>
      </c>
      <c r="AJ93" s="169">
        <f ca="1">(SUM(OFFSET(Data!$A$1,MATCH(($AI93),Data!$C:$C,0)-1,MATCH(Weekly!AJ$9,Data!$2:$2,0)-1,2,COUNTIF(Data!$2:$2,Weekly!AJ$9))))/(SUM(OFFSET(Data!$A$1,MATCH(($AI92),Data!$C:$C,0)-1,MATCH(Weekly!AJ$9,Data!$2:$2,0)-1,2,COUNTIF(Data!$2:$2,Weekly!AJ$9))))</f>
      </c>
      <c r="AK93" s="169">
        <f ca="1">(SUM(OFFSET(Data!$A$1,MATCH(($AI93),Data!$C:$C,0)-1,MATCH(Weekly!AK$9,Data!$2:$2,0)-1,2,COUNTIF(Data!$2:$2,Weekly!AK$9))))/(SUM(OFFSET(Data!$A$1,MATCH(($AI92),Data!$C:$C,0)-1,MATCH(Weekly!AK$9,Data!$2:$2,0)-1,2,COUNTIF(Data!$2:$2,Weekly!AK$9))))</f>
      </c>
      <c r="AL93" s="169">
        <f ca="1">(SUM(OFFSET(Data!$A$1,MATCH(($AI93),Data!$C:$C,0)-1,MATCH(Weekly!AL$9,Data!$2:$2,0)-1,2,COUNTIF(Data!$2:$2,Weekly!AL$9))))/(SUM(OFFSET(Data!$A$1,MATCH(($AI92),Data!$C:$C,0)-1,MATCH(Weekly!AL$9,Data!$2:$2,0)-1,2,COUNTIF(Data!$2:$2,Weekly!AL$9))))</f>
      </c>
      <c r="AM93" s="169">
        <f ca="1">(SUM(OFFSET(Data!$A$1,MATCH(($AI93),Data!$C:$C,0)-1,MATCH(Weekly!AM$9,Data!$2:$2,0)-1,2,COUNTIF(Data!$2:$2,Weekly!AM$9))))/(SUM(OFFSET(Data!$A$1,MATCH(($AI92),Data!$C:$C,0)-1,MATCH(Weekly!AM$9,Data!$2:$2,0)-1,2,COUNTIF(Data!$2:$2,Weekly!AM$9))))</f>
      </c>
      <c r="AN93" s="169">
        <f ca="1">(SUM(OFFSET(Data!$A$1,MATCH(($AI93),Data!$C:$C,0)-1,MATCH(Weekly!AN$9,Data!$2:$2,0)-1,2,COUNTIF(Data!$2:$2,Weekly!AN$9))))/(SUM(OFFSET(Data!$A$1,MATCH(($AI92),Data!$C:$C,0)-1,MATCH(Weekly!AN$9,Data!$2:$2,0)-1,2,COUNTIF(Data!$2:$2,Weekly!AN$9))))</f>
      </c>
      <c r="AO93" s="169">
        <f ca="1">(SUM(OFFSET(Data!$A$1,MATCH(($AI93),Data!$C:$C,0)-1,MATCH(Weekly!AO$9,Data!$2:$2,0)-1,2,COUNTIF(Data!$2:$2,Weekly!AO$9))))/(SUM(OFFSET(Data!$A$1,MATCH(($AI92),Data!$C:$C,0)-1,MATCH(Weekly!AO$9,Data!$2:$2,0)-1,2,COUNTIF(Data!$2:$2,Weekly!AO$9))))</f>
      </c>
      <c r="AP93" s="169">
        <f ca="1">(SUM(OFFSET(Data!$A$1,MATCH(($AI93),Data!$C:$C,0)-1,MATCH(Weekly!AP$9,Data!$2:$2,0)-1,2,COUNTIF(Data!$2:$2,Weekly!AP$9))))/(SUM(OFFSET(Data!$A$1,MATCH(($AI92),Data!$C:$C,0)-1,MATCH(Weekly!AP$9,Data!$2:$2,0)-1,2,COUNTIF(Data!$2:$2,Weekly!AP$9))))</f>
      </c>
      <c r="AQ93" s="169">
        <f ca="1">(SUM(OFFSET(Data!$A$1,MATCH(($AI93),Data!$C:$C,0)-1,MATCH(Weekly!AQ$9,Data!$2:$2,0)-1,2,COUNTIF(Data!$2:$2,Weekly!AQ$9))))/(SUM(OFFSET(Data!$A$1,MATCH(($AI92),Data!$C:$C,0)-1,MATCH(Weekly!AQ$9,Data!$2:$2,0)-1,2,COUNTIF(Data!$2:$2,Weekly!AQ$9))))</f>
      </c>
      <c r="AR93" s="169">
        <f ca="1">(SUM(OFFSET(Data!$A$1,MATCH(($AI93),Data!$C:$C,0)-1,MATCH(Weekly!AR$9,Data!$2:$2,0)-1,2,COUNTIF(Data!$2:$2,Weekly!AR$9))))/(SUM(OFFSET(Data!$A$1,MATCH(($AI92),Data!$C:$C,0)-1,MATCH(Weekly!AR$9,Data!$2:$2,0)-1,2,COUNTIF(Data!$2:$2,Weekly!AR$9))))</f>
      </c>
      <c r="AS93" s="169">
        <f ca="1">(SUM(OFFSET(Data!$A$1,MATCH(($AI93),Data!$C:$C,0)-1,MATCH(Weekly!AS$9,Data!$2:$2,0)-1,2,COUNTIF(Data!$2:$2,Weekly!AS$9))))/(SUM(OFFSET(Data!$A$1,MATCH(($AI92),Data!$C:$C,0)-1,MATCH(Weekly!AS$9,Data!$2:$2,0)-1,2,COUNTIF(Data!$2:$2,Weekly!AS$9))))</f>
      </c>
      <c r="AT93" s="169">
        <f ca="1">(SUM(OFFSET(Data!$A$1,MATCH(($AI93),Data!$C:$C,0)-1,MATCH(Weekly!AT$9,Data!$2:$2,0)-1,2,COUNTIF(Data!$2:$2,Weekly!AT$9))))/(SUM(OFFSET(Data!$A$1,MATCH(($AI92),Data!$C:$C,0)-1,MATCH(Weekly!AT$9,Data!$2:$2,0)-1,2,COUNTIF(Data!$2:$2,Weekly!AT$9))))</f>
      </c>
      <c r="AU93" s="169">
        <f ca="1">(SUM(OFFSET(Data!$A$1,MATCH(($AI93),Data!$C:$C,0)-1,MATCH(Weekly!AU$9,Data!$2:$2,0)-1,2,COUNTIF(Data!$2:$2,Weekly!AU$9))))/(SUM(OFFSET(Data!$A$1,MATCH(($AI92),Data!$C:$C,0)-1,MATCH(Weekly!AU$9,Data!$2:$2,0)-1,2,COUNTIF(Data!$2:$2,Weekly!AU$9))))</f>
      </c>
      <c r="AV93" s="55"/>
      <c r="AW93" s="14">
        <f t="shared" ca="1" si="611"/>
      </c>
      <c r="AX93" s="14">
        <f t="shared" ca="1" si="612"/>
      </c>
      <c r="AY93" s="14">
        <f t="shared" ref="AY93:AY98" ca="1" si="630">AX93-AW93</f>
      </c>
      <c r="AZ93" s="14">
        <f t="shared" ref="AZ93:AZ98" ca="1" si="631">AX93+(0.75*AY93)</f>
      </c>
      <c r="BA93" s="14">
        <f t="shared" ref="BA93:BA98" ca="1" si="632">AW93-(0.75*AY93)</f>
      </c>
      <c r="BB93" s="18"/>
      <c r="BC93" s="14">
        <f t="shared" ca="1" si="613"/>
      </c>
      <c r="BD93" s="14">
        <f ca="1">SUMPRODUCT(AP93:AS93,AP$92:AS$92)/SUM(AP$92:AS$92)</f>
      </c>
      <c r="BE93" s="122"/>
      <c r="BF93" s="122"/>
      <c r="BG93" s="16"/>
      <c r="BH93" s="9" t="s">
        <v>79</v>
      </c>
      <c r="BI93" s="9" t="s">
        <v>3</v>
      </c>
      <c r="BJ93" s="169">
        <f ca="1">SUM(OFFSET(Data!$A$1,MATCH(($BH93&amp;$BI93),Data!$B:$B,0)-1,MATCH(Weekly!BJ$9,Data!$2:$2,0)-1,1,COUNTIF(Data!$2:$2,Weekly!BJ$9)))/SUM(OFFSET(Data!$A$1,MATCH(($BH92&amp;$BI92),Data!$B:$B,0)-1,MATCH(Weekly!BJ$9,Data!$2:$2,0)-1,1,COUNTIF(Data!$2:$2,Weekly!BJ$9)))</f>
      </c>
      <c r="BK93" s="169">
        <f ca="1">SUM(OFFSET(Data!$A$1,MATCH(($BH93&amp;$BI93),Data!$B:$B,0)-1,MATCH(Weekly!BK$9,Data!$2:$2,0)-1,1,COUNTIF(Data!$2:$2,Weekly!BK$9)))/SUM(OFFSET(Data!$A$1,MATCH(($BH92&amp;$BI92),Data!$B:$B,0)-1,MATCH(Weekly!BK$9,Data!$2:$2,0)-1,1,COUNTIF(Data!$2:$2,Weekly!BK$9)))</f>
      </c>
      <c r="BL93" s="169">
        <f ca="1">SUM(OFFSET(Data!$A$1,MATCH(($BH93&amp;$BI93),Data!$B:$B,0)-1,MATCH(Weekly!BL$9,Data!$2:$2,0)-1,1,COUNTIF(Data!$2:$2,Weekly!BL$9)))/SUM(OFFSET(Data!$A$1,MATCH(($BH92&amp;$BI92),Data!$B:$B,0)-1,MATCH(Weekly!BL$9,Data!$2:$2,0)-1,1,COUNTIF(Data!$2:$2,Weekly!BL$9)))</f>
      </c>
      <c r="BM93" s="169">
        <f ca="1">SUM(OFFSET(Data!$A$1,MATCH(($BH93&amp;$BI93),Data!$B:$B,0)-1,MATCH(Weekly!BM$9,Data!$2:$2,0)-1,1,COUNTIF(Data!$2:$2,Weekly!BM$9)))/SUM(OFFSET(Data!$A$1,MATCH(($BH92&amp;$BI92),Data!$B:$B,0)-1,MATCH(Weekly!BM$9,Data!$2:$2,0)-1,1,COUNTIF(Data!$2:$2,Weekly!BM$9)))</f>
      </c>
      <c r="BN93" s="169">
        <f ca="1">SUM(OFFSET(Data!$A$1,MATCH(($BH93&amp;$BI93),Data!$B:$B,0)-1,MATCH(Weekly!BN$9,Data!$2:$2,0)-1,1,COUNTIF(Data!$2:$2,Weekly!BN$9)))/SUM(OFFSET(Data!$A$1,MATCH(($BH92&amp;$BI92),Data!$B:$B,0)-1,MATCH(Weekly!BN$9,Data!$2:$2,0)-1,1,COUNTIF(Data!$2:$2,Weekly!BN$9)))</f>
      </c>
      <c r="BO93" s="169">
        <f ca="1">SUM(OFFSET(Data!$A$1,MATCH(($BH93&amp;$BI93),Data!$B:$B,0)-1,MATCH(Weekly!BO$9,Data!$2:$2,0)-1,1,COUNTIF(Data!$2:$2,Weekly!BO$9)))/SUM(OFFSET(Data!$A$1,MATCH(($BH92&amp;$BI92),Data!$B:$B,0)-1,MATCH(Weekly!BO$9,Data!$2:$2,0)-1,1,COUNTIF(Data!$2:$2,Weekly!BO$9)))</f>
      </c>
      <c r="BP93" s="169">
        <f ca="1">SUM(OFFSET(Data!$A$1,MATCH(($BH93&amp;$BI93),Data!$B:$B,0)-1,MATCH(Weekly!BP$9,Data!$2:$2,0)-1,1,COUNTIF(Data!$2:$2,Weekly!BP$9)))/SUM(OFFSET(Data!$A$1,MATCH(($BH92&amp;$BI92),Data!$B:$B,0)-1,MATCH(Weekly!BP$9,Data!$2:$2,0)-1,1,COUNTIF(Data!$2:$2,Weekly!BP$9)))</f>
      </c>
      <c r="BQ93" s="169">
        <f ca="1">SUM(OFFSET(Data!$A$1,MATCH(($BH93&amp;$BI93),Data!$B:$B,0)-1,MATCH(Weekly!BQ$9,Data!$2:$2,0)-1,1,COUNTIF(Data!$2:$2,Weekly!BQ$9)))/SUM(OFFSET(Data!$A$1,MATCH(($BH92&amp;$BI92),Data!$B:$B,0)-1,MATCH(Weekly!BQ$9,Data!$2:$2,0)-1,1,COUNTIF(Data!$2:$2,Weekly!BQ$9)))</f>
      </c>
      <c r="BR93" s="169">
        <f ca="1">SUM(OFFSET(Data!$A$1,MATCH(($BH93&amp;$BI93),Data!$B:$B,0)-1,MATCH(Weekly!BR$9,Data!$2:$2,0)-1,1,COUNTIF(Data!$2:$2,Weekly!BR$9)))/SUM(OFFSET(Data!$A$1,MATCH(($BH92&amp;$BI92),Data!$B:$B,0)-1,MATCH(Weekly!BR$9,Data!$2:$2,0)-1,1,COUNTIF(Data!$2:$2,Weekly!BR$9)))</f>
      </c>
      <c r="BS93" s="169">
        <f ca="1">SUM(OFFSET(Data!$A$1,MATCH(($BH93&amp;$BI93),Data!$B:$B,0)-1,MATCH(Weekly!BS$9,Data!$2:$2,0)-1,1,COUNTIF(Data!$2:$2,Weekly!BS$9)))/SUM(OFFSET(Data!$A$1,MATCH(($BH92&amp;$BI92),Data!$B:$B,0)-1,MATCH(Weekly!BS$9,Data!$2:$2,0)-1,1,COUNTIF(Data!$2:$2,Weekly!BS$9)))</f>
      </c>
      <c r="BT93" s="169">
        <f ca="1">SUM(OFFSET(Data!$A$1,MATCH(($BH93&amp;$BI93),Data!$B:$B,0)-1,MATCH(Weekly!BT$9,Data!$2:$2,0)-1,1,COUNTIF(Data!$2:$2,Weekly!BT$9)))/SUM(OFFSET(Data!$A$1,MATCH(($BH92&amp;$BI92),Data!$B:$B,0)-1,MATCH(Weekly!BT$9,Data!$2:$2,0)-1,1,COUNTIF(Data!$2:$2,Weekly!BT$9)))</f>
      </c>
      <c r="BU93" s="169">
        <f ca="1">SUM(OFFSET(Data!$A$1,MATCH(($BH93&amp;$BI93),Data!$B:$B,0)-1,MATCH(Weekly!BU$9,Data!$2:$2,0)-1,1,COUNTIF(Data!$2:$2,Weekly!BU$9)))/SUM(OFFSET(Data!$A$1,MATCH(($BH92&amp;$BI92),Data!$B:$B,0)-1,MATCH(Weekly!BU$9,Data!$2:$2,0)-1,1,COUNTIF(Data!$2:$2,Weekly!BU$9)))</f>
      </c>
      <c r="BV93" s="17"/>
      <c r="BW93" s="14">
        <f t="shared" ca="1" si="614"/>
      </c>
      <c r="BX93" s="14">
        <f t="shared" ca="1" si="615"/>
      </c>
      <c r="BY93" s="14">
        <f t="shared" ref="BY93:BY98" ca="1" si="633">BX93-BW93</f>
      </c>
      <c r="BZ93" s="14">
        <f t="shared" ref="BZ93:BZ98" ca="1" si="634">BX93+(0.75*BY93)</f>
      </c>
      <c r="CA93" s="14">
        <f t="shared" ref="CA93:CA98" ca="1" si="635">BW93-(0.75*BY93)</f>
      </c>
      <c r="CB93" s="55"/>
      <c r="CC93" s="14">
        <f t="shared" ca="1" si="617"/>
      </c>
      <c r="CD93" s="14">
        <f ca="1">SUMPRODUCT(BP93:BS93,BP$92:BS$92)/SUM(BP$92:BS$92)</f>
      </c>
      <c r="CE93" s="122"/>
      <c r="CF93" s="122"/>
      <c r="CG93" s="16"/>
      <c r="CH93" s="9" t="s">
        <v>79</v>
      </c>
      <c r="CI93" s="9" t="s">
        <v>4</v>
      </c>
      <c r="CJ93" s="169">
        <f ca="1">(SUM(OFFSET(Data!$A$1,MATCH(($CH93&amp;$CI93),Data!$B:$B,0)-1,MATCH(Weekly!CJ$9,Data!$2:$2,0)-1,1,COUNTIF(Data!$2:$2,Weekly!CJ$9))))/(SUM(OFFSET(Data!$A$1,MATCH(($CH92&amp;$CI92),Data!$B:$B,0)-1,MATCH(Weekly!CJ$9,Data!$2:$2,0)-1,1,COUNTIF(Data!$2:$2,Weekly!CJ$9))))</f>
      </c>
      <c r="CK93" s="169">
        <f ca="1">(SUM(OFFSET(Data!$A$1,MATCH(($CH93&amp;$CI93),Data!$B:$B,0)-1,MATCH(Weekly!CK$9,Data!$2:$2,0)-1,1,COUNTIF(Data!$2:$2,Weekly!CK$9))))/(SUM(OFFSET(Data!$A$1,MATCH(($CH92&amp;$CI92),Data!$B:$B,0)-1,MATCH(Weekly!CK$9,Data!$2:$2,0)-1,1,COUNTIF(Data!$2:$2,Weekly!CK$9))))</f>
      </c>
      <c r="CL93" s="169">
        <f ca="1">(SUM(OFFSET(Data!$A$1,MATCH(($CH93&amp;$CI93),Data!$B:$B,0)-1,MATCH(Weekly!CL$9,Data!$2:$2,0)-1,1,COUNTIF(Data!$2:$2,Weekly!CL$9))))/(SUM(OFFSET(Data!$A$1,MATCH(($CH92&amp;$CI92),Data!$B:$B,0)-1,MATCH(Weekly!CL$9,Data!$2:$2,0)-1,1,COUNTIF(Data!$2:$2,Weekly!CL$9))))</f>
      </c>
      <c r="CM93" s="169">
        <f ca="1">(SUM(OFFSET(Data!$A$1,MATCH(($CH93&amp;$CI93),Data!$B:$B,0)-1,MATCH(Weekly!CM$9,Data!$2:$2,0)-1,1,COUNTIF(Data!$2:$2,Weekly!CM$9))))/(SUM(OFFSET(Data!$A$1,MATCH(($CH92&amp;$CI92),Data!$B:$B,0)-1,MATCH(Weekly!CM$9,Data!$2:$2,0)-1,1,COUNTIF(Data!$2:$2,Weekly!CM$9))))</f>
      </c>
      <c r="CN93" s="169">
        <f ca="1">(SUM(OFFSET(Data!$A$1,MATCH(($CH93&amp;$CI93),Data!$B:$B,0)-1,MATCH(Weekly!CN$9,Data!$2:$2,0)-1,1,COUNTIF(Data!$2:$2,Weekly!CN$9))))/(SUM(OFFSET(Data!$A$1,MATCH(($CH92&amp;$CI92),Data!$B:$B,0)-1,MATCH(Weekly!CN$9,Data!$2:$2,0)-1,1,COUNTIF(Data!$2:$2,Weekly!CN$9))))</f>
      </c>
      <c r="CO93" s="169">
        <f ca="1">(SUM(OFFSET(Data!$A$1,MATCH(($CH93&amp;$CI93),Data!$B:$B,0)-1,MATCH(Weekly!CO$9,Data!$2:$2,0)-1,1,COUNTIF(Data!$2:$2,Weekly!CO$9))))/(SUM(OFFSET(Data!$A$1,MATCH(($CH92&amp;$CI92),Data!$B:$B,0)-1,MATCH(Weekly!CO$9,Data!$2:$2,0)-1,1,COUNTIF(Data!$2:$2,Weekly!CO$9))))</f>
      </c>
      <c r="CP93" s="169">
        <f ca="1">(SUM(OFFSET(Data!$A$1,MATCH(($CH93&amp;$CI93),Data!$B:$B,0)-1,MATCH(Weekly!CP$9,Data!$2:$2,0)-1,1,COUNTIF(Data!$2:$2,Weekly!CP$9))))/(SUM(OFFSET(Data!$A$1,MATCH(($CH92&amp;$CI92),Data!$B:$B,0)-1,MATCH(Weekly!CP$9,Data!$2:$2,0)-1,1,COUNTIF(Data!$2:$2,Weekly!CP$9))))</f>
      </c>
      <c r="CQ93" s="169">
        <f ca="1">(SUM(OFFSET(Data!$A$1,MATCH(($CH93&amp;$CI93),Data!$B:$B,0)-1,MATCH(Weekly!CQ$9,Data!$2:$2,0)-1,1,COUNTIF(Data!$2:$2,Weekly!CQ$9))))/(SUM(OFFSET(Data!$A$1,MATCH(($CH92&amp;$CI92),Data!$B:$B,0)-1,MATCH(Weekly!CQ$9,Data!$2:$2,0)-1,1,COUNTIF(Data!$2:$2,Weekly!CQ$9))))</f>
      </c>
      <c r="CR93" s="169">
        <f ca="1">(SUM(OFFSET(Data!$A$1,MATCH(($CH93&amp;$CI93),Data!$B:$B,0)-1,MATCH(Weekly!CR$9,Data!$2:$2,0)-1,1,COUNTIF(Data!$2:$2,Weekly!CR$9))))/(SUM(OFFSET(Data!$A$1,MATCH(($CH92&amp;$CI92),Data!$B:$B,0)-1,MATCH(Weekly!CR$9,Data!$2:$2,0)-1,1,COUNTIF(Data!$2:$2,Weekly!CR$9))))</f>
      </c>
      <c r="CS93" s="169">
        <f ca="1">(SUM(OFFSET(Data!$A$1,MATCH(($CH93&amp;$CI93),Data!$B:$B,0)-1,MATCH(Weekly!CS$9,Data!$2:$2,0)-1,1,COUNTIF(Data!$2:$2,Weekly!CS$9))))/(SUM(OFFSET(Data!$A$1,MATCH(($CH92&amp;$CI92),Data!$B:$B,0)-1,MATCH(Weekly!CS$9,Data!$2:$2,0)-1,1,COUNTIF(Data!$2:$2,Weekly!CS$9))))</f>
      </c>
      <c r="CT93" s="169">
        <f ca="1">(SUM(OFFSET(Data!$A$1,MATCH(($CH93&amp;$CI93),Data!$B:$B,0)-1,MATCH(Weekly!CT$9,Data!$2:$2,0)-1,1,COUNTIF(Data!$2:$2,Weekly!CT$9))))/(SUM(OFFSET(Data!$A$1,MATCH(($CH92&amp;$CI92),Data!$B:$B,0)-1,MATCH(Weekly!CT$9,Data!$2:$2,0)-1,1,COUNTIF(Data!$2:$2,Weekly!CT$9))))</f>
      </c>
      <c r="CU93" s="169">
        <f ca="1">(SUM(OFFSET(Data!$A$1,MATCH(($CH93&amp;$CI93),Data!$B:$B,0)-1,MATCH(Weekly!CU$9,Data!$2:$2,0)-1,1,COUNTIF(Data!$2:$2,Weekly!CU$9))))/(SUM(OFFSET(Data!$A$1,MATCH(($CH92&amp;$CI92),Data!$B:$B,0)-1,MATCH(Weekly!CU$9,Data!$2:$2,0)-1,1,COUNTIF(Data!$2:$2,Weekly!CU$9))))</f>
      </c>
      <c r="CW93" s="14">
        <f t="shared" ca="1" si="618"/>
      </c>
      <c r="CX93" s="14">
        <f t="shared" ca="1" si="619"/>
      </c>
      <c r="CY93" s="14">
        <f t="shared" ref="CY93:CY98" ca="1" si="636">CX93-CW93</f>
      </c>
      <c r="CZ93" s="14">
        <f t="shared" ref="CZ93:CZ98" ca="1" si="637">CX93+(0.75*CY93)</f>
      </c>
      <c r="DA93" s="14">
        <f t="shared" ref="DA93:DA98" ca="1" si="638">CW93-(0.75*CY93)</f>
      </c>
      <c r="DB93" s="55"/>
      <c r="DC93" s="14">
        <f t="shared" ca="1" si="620"/>
      </c>
      <c r="DD93" s="14">
        <f ca="1">SUMPRODUCT(CP93:CS93,CP$92:CS$92)/SUM(CP$92:CS$92)</f>
      </c>
      <c r="DE93" s="15"/>
    </row>
    <row r="94" spans="1:111" x14ac:dyDescent="0.25">
      <c r="A94" s="5"/>
      <c r="C94" s="5"/>
      <c r="D94" s="132" t="s">
        <v>575</v>
      </c>
      <c r="E94" s="67" t="str">
        <f ca="1">VLOOKUP($D94,'Metric Nature'!$C:$D,2,0)&amp;IF(($F94&lt;(BA94)),"Below",IF(($F94&gt;(AZ94)),"Above","Within"))</f>
      </c>
      <c r="F94" s="69">
        <f t="shared" ca="1" si="586"/>
      </c>
      <c r="G94" s="69">
        <f t="shared" ca="1" si="587"/>
      </c>
      <c r="H94" s="98">
        <f t="shared" ca="1" si="621"/>
      </c>
      <c r="I94" s="69">
        <f t="shared" ca="1" si="622"/>
      </c>
      <c r="J94" s="69">
        <f t="shared" ca="1" si="623"/>
      </c>
      <c r="K94" s="62">
        <f t="shared" ca="1" si="588"/>
      </c>
      <c r="L94" s="70"/>
      <c r="M94" s="67" t="str">
        <f ca="1">VLOOKUP($D94,'Metric Nature'!$C:$D,2,0)&amp;IF(($N94&lt;(CA94)),"Below",IF(($N94&gt;(BZ94)),"Above","Within"))</f>
      </c>
      <c r="N94" s="69">
        <f t="shared" ca="1" si="589"/>
      </c>
      <c r="O94" s="69">
        <f t="shared" ca="1" si="590"/>
      </c>
      <c r="P94" s="98">
        <f t="shared" ca="1" si="624"/>
      </c>
      <c r="Q94" s="69">
        <f t="shared" ca="1" si="625"/>
      </c>
      <c r="R94" s="71">
        <f t="shared" ca="1" si="626"/>
      </c>
      <c r="S94" s="62">
        <f t="shared" ca="1" si="591"/>
      </c>
      <c r="T94" s="70"/>
      <c r="U94" s="67" t="str">
        <f ca="1">VLOOKUP($D94,'Metric Nature'!$C:$D,2,0)&amp;IF(($V94&lt;(DA94)),"Below",IF(($V94&gt;(CZ94)),"Above","Within"))</f>
      </c>
      <c r="V94" s="69">
        <f t="shared" ca="1" si="592"/>
      </c>
      <c r="W94" s="69">
        <f t="shared" ca="1" si="593"/>
      </c>
      <c r="X94" s="93">
        <f t="shared" ca="1" si="627"/>
      </c>
      <c r="Y94" s="69">
        <f t="shared" ca="1" si="628"/>
      </c>
      <c r="Z94" s="93">
        <f t="shared" ca="1" si="629"/>
      </c>
      <c r="AA94" s="62">
        <f t="shared" ca="1" si="594"/>
      </c>
      <c r="AB94" s="70"/>
      <c r="AC94" s="60" t="s">
        <v>576</v>
      </c>
      <c r="AD94" s="5"/>
      <c r="AE94" s="5"/>
      <c r="AF94" s="5"/>
      <c r="AG94" s="5"/>
      <c r="AH94" s="5"/>
      <c r="AI94" s="9" t="s">
        <v>80</v>
      </c>
      <c r="AJ94" s="169">
        <f ca="1">(SUM(OFFSET(Data!$A$1,MATCH(($AI94),Data!$C:$C,0)-1,MATCH(Weekly!AJ$9,Data!$2:$2,0)-1,2,COUNTIF(Data!$2:$2,Weekly!AJ$9))))/(SUM(OFFSET(Data!$A$1,MATCH(($AI92),Data!$C:$C,0)-1,MATCH(Weekly!AJ$9,Data!$2:$2,0)-1,2,COUNTIF(Data!$2:$2,Weekly!AJ$9))))</f>
      </c>
      <c r="AK94" s="169">
        <f ca="1">(SUM(OFFSET(Data!$A$1,MATCH(($AI94),Data!$C:$C,0)-1,MATCH(Weekly!AK$9,Data!$2:$2,0)-1,2,COUNTIF(Data!$2:$2,Weekly!AK$9))))/(SUM(OFFSET(Data!$A$1,MATCH(($AI92),Data!$C:$C,0)-1,MATCH(Weekly!AK$9,Data!$2:$2,0)-1,2,COUNTIF(Data!$2:$2,Weekly!AK$9))))</f>
      </c>
      <c r="AL94" s="169">
        <f ca="1">(SUM(OFFSET(Data!$A$1,MATCH(($AI94),Data!$C:$C,0)-1,MATCH(Weekly!AL$9,Data!$2:$2,0)-1,2,COUNTIF(Data!$2:$2,Weekly!AL$9))))/(SUM(OFFSET(Data!$A$1,MATCH(($AI92),Data!$C:$C,0)-1,MATCH(Weekly!AL$9,Data!$2:$2,0)-1,2,COUNTIF(Data!$2:$2,Weekly!AL$9))))</f>
      </c>
      <c r="AM94" s="169">
        <f ca="1">(SUM(OFFSET(Data!$A$1,MATCH(($AI94),Data!$C:$C,0)-1,MATCH(Weekly!AM$9,Data!$2:$2,0)-1,2,COUNTIF(Data!$2:$2,Weekly!AM$9))))/(SUM(OFFSET(Data!$A$1,MATCH(($AI92),Data!$C:$C,0)-1,MATCH(Weekly!AM$9,Data!$2:$2,0)-1,2,COUNTIF(Data!$2:$2,Weekly!AM$9))))</f>
      </c>
      <c r="AN94" s="169">
        <f ca="1">(SUM(OFFSET(Data!$A$1,MATCH(($AI94),Data!$C:$C,0)-1,MATCH(Weekly!AN$9,Data!$2:$2,0)-1,2,COUNTIF(Data!$2:$2,Weekly!AN$9))))/(SUM(OFFSET(Data!$A$1,MATCH(($AI92),Data!$C:$C,0)-1,MATCH(Weekly!AN$9,Data!$2:$2,0)-1,2,COUNTIF(Data!$2:$2,Weekly!AN$9))))</f>
      </c>
      <c r="AO94" s="169">
        <f ca="1">(SUM(OFFSET(Data!$A$1,MATCH(($AI94),Data!$C:$C,0)-1,MATCH(Weekly!AO$9,Data!$2:$2,0)-1,2,COUNTIF(Data!$2:$2,Weekly!AO$9))))/(SUM(OFFSET(Data!$A$1,MATCH(($AI92),Data!$C:$C,0)-1,MATCH(Weekly!AO$9,Data!$2:$2,0)-1,2,COUNTIF(Data!$2:$2,Weekly!AO$9))))</f>
      </c>
      <c r="AP94" s="169">
        <f ca="1">(SUM(OFFSET(Data!$A$1,MATCH(($AI94),Data!$C:$C,0)-1,MATCH(Weekly!AP$9,Data!$2:$2,0)-1,2,COUNTIF(Data!$2:$2,Weekly!AP$9))))/(SUM(OFFSET(Data!$A$1,MATCH(($AI92),Data!$C:$C,0)-1,MATCH(Weekly!AP$9,Data!$2:$2,0)-1,2,COUNTIF(Data!$2:$2,Weekly!AP$9))))</f>
      </c>
      <c r="AQ94" s="169">
        <f ca="1">(SUM(OFFSET(Data!$A$1,MATCH(($AI94),Data!$C:$C,0)-1,MATCH(Weekly!AQ$9,Data!$2:$2,0)-1,2,COUNTIF(Data!$2:$2,Weekly!AQ$9))))/(SUM(OFFSET(Data!$A$1,MATCH(($AI92),Data!$C:$C,0)-1,MATCH(Weekly!AQ$9,Data!$2:$2,0)-1,2,COUNTIF(Data!$2:$2,Weekly!AQ$9))))</f>
      </c>
      <c r="AR94" s="169">
        <f ca="1">(SUM(OFFSET(Data!$A$1,MATCH(($AI94),Data!$C:$C,0)-1,MATCH(Weekly!AR$9,Data!$2:$2,0)-1,2,COUNTIF(Data!$2:$2,Weekly!AR$9))))/(SUM(OFFSET(Data!$A$1,MATCH(($AI92),Data!$C:$C,0)-1,MATCH(Weekly!AR$9,Data!$2:$2,0)-1,2,COUNTIF(Data!$2:$2,Weekly!AR$9))))</f>
      </c>
      <c r="AS94" s="169">
        <f ca="1">(SUM(OFFSET(Data!$A$1,MATCH(($AI94),Data!$C:$C,0)-1,MATCH(Weekly!AS$9,Data!$2:$2,0)-1,2,COUNTIF(Data!$2:$2,Weekly!AS$9))))/(SUM(OFFSET(Data!$A$1,MATCH(($AI92),Data!$C:$C,0)-1,MATCH(Weekly!AS$9,Data!$2:$2,0)-1,2,COUNTIF(Data!$2:$2,Weekly!AS$9))))</f>
      </c>
      <c r="AT94" s="169">
        <f ca="1">(SUM(OFFSET(Data!$A$1,MATCH(($AI94),Data!$C:$C,0)-1,MATCH(Weekly!AT$9,Data!$2:$2,0)-1,2,COUNTIF(Data!$2:$2,Weekly!AT$9))))/(SUM(OFFSET(Data!$A$1,MATCH(($AI92),Data!$C:$C,0)-1,MATCH(Weekly!AT$9,Data!$2:$2,0)-1,2,COUNTIF(Data!$2:$2,Weekly!AT$9))))</f>
      </c>
      <c r="AU94" s="169">
        <f ca="1">(SUM(OFFSET(Data!$A$1,MATCH(($AI94),Data!$C:$C,0)-1,MATCH(Weekly!AU$9,Data!$2:$2,0)-1,2,COUNTIF(Data!$2:$2,Weekly!AU$9))))/(SUM(OFFSET(Data!$A$1,MATCH(($AI92),Data!$C:$C,0)-1,MATCH(Weekly!AU$9,Data!$2:$2,0)-1,2,COUNTIF(Data!$2:$2,Weekly!AU$9))))</f>
      </c>
      <c r="AV94" s="55"/>
      <c r="AW94" s="14">
        <f t="shared" ca="1" si="611"/>
      </c>
      <c r="AX94" s="14">
        <f t="shared" ca="1" si="612"/>
      </c>
      <c r="AY94" s="14">
        <f t="shared" ca="1" si="630"/>
      </c>
      <c r="AZ94" s="14">
        <f t="shared" ca="1" si="631"/>
      </c>
      <c r="BA94" s="14">
        <f t="shared" ca="1" si="632"/>
      </c>
      <c r="BB94" s="18"/>
      <c r="BC94" s="14">
        <f t="shared" ca="1" si="613"/>
      </c>
      <c r="BD94" s="14">
        <f ca="1">SUMPRODUCT(AP94:AS94,AP$92:AS$92)/SUM(AP$92:AS$92)</f>
      </c>
      <c r="BE94" s="122"/>
      <c r="BF94" s="122"/>
      <c r="BG94" s="16"/>
      <c r="BH94" s="9" t="s">
        <v>80</v>
      </c>
      <c r="BI94" s="9" t="s">
        <v>3</v>
      </c>
      <c r="BJ94" s="169">
        <f ca="1">SUM(OFFSET(Data!$A$1,MATCH(($BH94&amp;$BI94),Data!$B:$B,0)-1,MATCH(Weekly!BJ$9,Data!$2:$2,0)-1,1,COUNTIF(Data!$2:$2,Weekly!BJ$9)))/SUM(OFFSET(Data!$A$1,MATCH(($BH92&amp;$BI92),Data!$B:$B,0)-1,MATCH(Weekly!BJ$9,Data!$2:$2,0)-1,1,COUNTIF(Data!$2:$2,Weekly!BJ$9)))</f>
      </c>
      <c r="BK94" s="169">
        <f ca="1">SUM(OFFSET(Data!$A$1,MATCH(($BH94&amp;$BI94),Data!$B:$B,0)-1,MATCH(Weekly!BK$9,Data!$2:$2,0)-1,1,COUNTIF(Data!$2:$2,Weekly!BK$9)))/SUM(OFFSET(Data!$A$1,MATCH(($BH92&amp;$BI92),Data!$B:$B,0)-1,MATCH(Weekly!BK$9,Data!$2:$2,0)-1,1,COUNTIF(Data!$2:$2,Weekly!BK$9)))</f>
      </c>
      <c r="BL94" s="169">
        <f ca="1">SUM(OFFSET(Data!$A$1,MATCH(($BH94&amp;$BI94),Data!$B:$B,0)-1,MATCH(Weekly!BL$9,Data!$2:$2,0)-1,1,COUNTIF(Data!$2:$2,Weekly!BL$9)))/SUM(OFFSET(Data!$A$1,MATCH(($BH92&amp;$BI92),Data!$B:$B,0)-1,MATCH(Weekly!BL$9,Data!$2:$2,0)-1,1,COUNTIF(Data!$2:$2,Weekly!BL$9)))</f>
      </c>
      <c r="BM94" s="169">
        <f ca="1">SUM(OFFSET(Data!$A$1,MATCH(($BH94&amp;$BI94),Data!$B:$B,0)-1,MATCH(Weekly!BM$9,Data!$2:$2,0)-1,1,COUNTIF(Data!$2:$2,Weekly!BM$9)))/SUM(OFFSET(Data!$A$1,MATCH(($BH92&amp;$BI92),Data!$B:$B,0)-1,MATCH(Weekly!BM$9,Data!$2:$2,0)-1,1,COUNTIF(Data!$2:$2,Weekly!BM$9)))</f>
      </c>
      <c r="BN94" s="169">
        <f ca="1">SUM(OFFSET(Data!$A$1,MATCH(($BH94&amp;$BI94),Data!$B:$B,0)-1,MATCH(Weekly!BN$9,Data!$2:$2,0)-1,1,COUNTIF(Data!$2:$2,Weekly!BN$9)))/SUM(OFFSET(Data!$A$1,MATCH(($BH92&amp;$BI92),Data!$B:$B,0)-1,MATCH(Weekly!BN$9,Data!$2:$2,0)-1,1,COUNTIF(Data!$2:$2,Weekly!BN$9)))</f>
      </c>
      <c r="BO94" s="169">
        <f ca="1">SUM(OFFSET(Data!$A$1,MATCH(($BH94&amp;$BI94),Data!$B:$B,0)-1,MATCH(Weekly!BO$9,Data!$2:$2,0)-1,1,COUNTIF(Data!$2:$2,Weekly!BO$9)))/SUM(OFFSET(Data!$A$1,MATCH(($BH92&amp;$BI92),Data!$B:$B,0)-1,MATCH(Weekly!BO$9,Data!$2:$2,0)-1,1,COUNTIF(Data!$2:$2,Weekly!BO$9)))</f>
      </c>
      <c r="BP94" s="169">
        <f ca="1">SUM(OFFSET(Data!$A$1,MATCH(($BH94&amp;$BI94),Data!$B:$B,0)-1,MATCH(Weekly!BP$9,Data!$2:$2,0)-1,1,COUNTIF(Data!$2:$2,Weekly!BP$9)))/SUM(OFFSET(Data!$A$1,MATCH(($BH92&amp;$BI92),Data!$B:$B,0)-1,MATCH(Weekly!BP$9,Data!$2:$2,0)-1,1,COUNTIF(Data!$2:$2,Weekly!BP$9)))</f>
      </c>
      <c r="BQ94" s="169">
        <f ca="1">SUM(OFFSET(Data!$A$1,MATCH(($BH94&amp;$BI94),Data!$B:$B,0)-1,MATCH(Weekly!BQ$9,Data!$2:$2,0)-1,1,COUNTIF(Data!$2:$2,Weekly!BQ$9)))/SUM(OFFSET(Data!$A$1,MATCH(($BH92&amp;$BI92),Data!$B:$B,0)-1,MATCH(Weekly!BQ$9,Data!$2:$2,0)-1,1,COUNTIF(Data!$2:$2,Weekly!BQ$9)))</f>
      </c>
      <c r="BR94" s="169">
        <f ca="1">SUM(OFFSET(Data!$A$1,MATCH(($BH94&amp;$BI94),Data!$B:$B,0)-1,MATCH(Weekly!BR$9,Data!$2:$2,0)-1,1,COUNTIF(Data!$2:$2,Weekly!BR$9)))/SUM(OFFSET(Data!$A$1,MATCH(($BH92&amp;$BI92),Data!$B:$B,0)-1,MATCH(Weekly!BR$9,Data!$2:$2,0)-1,1,COUNTIF(Data!$2:$2,Weekly!BR$9)))</f>
      </c>
      <c r="BS94" s="169">
        <f ca="1">SUM(OFFSET(Data!$A$1,MATCH(($BH94&amp;$BI94),Data!$B:$B,0)-1,MATCH(Weekly!BS$9,Data!$2:$2,0)-1,1,COUNTIF(Data!$2:$2,Weekly!BS$9)))/SUM(OFFSET(Data!$A$1,MATCH(($BH92&amp;$BI92),Data!$B:$B,0)-1,MATCH(Weekly!BS$9,Data!$2:$2,0)-1,1,COUNTIF(Data!$2:$2,Weekly!BS$9)))</f>
      </c>
      <c r="BT94" s="169">
        <f ca="1">SUM(OFFSET(Data!$A$1,MATCH(($BH94&amp;$BI94),Data!$B:$B,0)-1,MATCH(Weekly!BT$9,Data!$2:$2,0)-1,1,COUNTIF(Data!$2:$2,Weekly!BT$9)))/SUM(OFFSET(Data!$A$1,MATCH(($BH92&amp;$BI92),Data!$B:$B,0)-1,MATCH(Weekly!BT$9,Data!$2:$2,0)-1,1,COUNTIF(Data!$2:$2,Weekly!BT$9)))</f>
      </c>
      <c r="BU94" s="169">
        <f ca="1">SUM(OFFSET(Data!$A$1,MATCH(($BH94&amp;$BI94),Data!$B:$B,0)-1,MATCH(Weekly!BU$9,Data!$2:$2,0)-1,1,COUNTIF(Data!$2:$2,Weekly!BU$9)))/SUM(OFFSET(Data!$A$1,MATCH(($BH92&amp;$BI92),Data!$B:$B,0)-1,MATCH(Weekly!BU$9,Data!$2:$2,0)-1,1,COUNTIF(Data!$2:$2,Weekly!BU$9)))</f>
      </c>
      <c r="BV94" s="17"/>
      <c r="BW94" s="14">
        <f t="shared" ca="1" si="614"/>
      </c>
      <c r="BX94" s="14">
        <f t="shared" ca="1" si="615"/>
      </c>
      <c r="BY94" s="14">
        <f t="shared" ca="1" si="633"/>
      </c>
      <c r="BZ94" s="14">
        <f t="shared" ca="1" si="634"/>
      </c>
      <c r="CA94" s="14">
        <f t="shared" ca="1" si="635"/>
      </c>
      <c r="CB94" s="55"/>
      <c r="CC94" s="14">
        <f t="shared" ca="1" si="617"/>
      </c>
      <c r="CD94" s="14">
        <f ca="1">SUMPRODUCT(BP94:BS94,BP$92:BS$92)/SUM(BP$92:BS$92)</f>
      </c>
      <c r="CE94" s="122"/>
      <c r="CF94" s="122"/>
      <c r="CG94" s="16"/>
      <c r="CH94" s="9" t="s">
        <v>80</v>
      </c>
      <c r="CI94" s="9" t="s">
        <v>4</v>
      </c>
      <c r="CJ94" s="169">
        <f ca="1">(SUM(OFFSET(Data!$A$1,MATCH(($CH94&amp;$CI94),Data!$B:$B,0)-1,MATCH(Weekly!CJ$9,Data!$2:$2,0)-1,1,COUNTIF(Data!$2:$2,Weekly!CJ$9))))/(SUM(OFFSET(Data!$A$1,MATCH(($CH92&amp;$CI92),Data!$B:$B,0)-1,MATCH(Weekly!CJ$9,Data!$2:$2,0)-1,1,COUNTIF(Data!$2:$2,Weekly!CJ$9))))</f>
      </c>
      <c r="CK94" s="169">
        <f ca="1">(SUM(OFFSET(Data!$A$1,MATCH(($CH94&amp;$CI94),Data!$B:$B,0)-1,MATCH(Weekly!CK$9,Data!$2:$2,0)-1,1,COUNTIF(Data!$2:$2,Weekly!CK$9))))/(SUM(OFFSET(Data!$A$1,MATCH(($CH92&amp;$CI92),Data!$B:$B,0)-1,MATCH(Weekly!CK$9,Data!$2:$2,0)-1,1,COUNTIF(Data!$2:$2,Weekly!CK$9))))</f>
      </c>
      <c r="CL94" s="169">
        <f ca="1">(SUM(OFFSET(Data!$A$1,MATCH(($CH94&amp;$CI94),Data!$B:$B,0)-1,MATCH(Weekly!CL$9,Data!$2:$2,0)-1,1,COUNTIF(Data!$2:$2,Weekly!CL$9))))/(SUM(OFFSET(Data!$A$1,MATCH(($CH92&amp;$CI92),Data!$B:$B,0)-1,MATCH(Weekly!CL$9,Data!$2:$2,0)-1,1,COUNTIF(Data!$2:$2,Weekly!CL$9))))</f>
      </c>
      <c r="CM94" s="169">
        <f ca="1">(SUM(OFFSET(Data!$A$1,MATCH(($CH94&amp;$CI94),Data!$B:$B,0)-1,MATCH(Weekly!CM$9,Data!$2:$2,0)-1,1,COUNTIF(Data!$2:$2,Weekly!CM$9))))/(SUM(OFFSET(Data!$A$1,MATCH(($CH92&amp;$CI92),Data!$B:$B,0)-1,MATCH(Weekly!CM$9,Data!$2:$2,0)-1,1,COUNTIF(Data!$2:$2,Weekly!CM$9))))</f>
      </c>
      <c r="CN94" s="169">
        <f ca="1">(SUM(OFFSET(Data!$A$1,MATCH(($CH94&amp;$CI94),Data!$B:$B,0)-1,MATCH(Weekly!CN$9,Data!$2:$2,0)-1,1,COUNTIF(Data!$2:$2,Weekly!CN$9))))/(SUM(OFFSET(Data!$A$1,MATCH(($CH92&amp;$CI92),Data!$B:$B,0)-1,MATCH(Weekly!CN$9,Data!$2:$2,0)-1,1,COUNTIF(Data!$2:$2,Weekly!CN$9))))</f>
      </c>
      <c r="CO94" s="169">
        <f ca="1">(SUM(OFFSET(Data!$A$1,MATCH(($CH94&amp;$CI94),Data!$B:$B,0)-1,MATCH(Weekly!CO$9,Data!$2:$2,0)-1,1,COUNTIF(Data!$2:$2,Weekly!CO$9))))/(SUM(OFFSET(Data!$A$1,MATCH(($CH92&amp;$CI92),Data!$B:$B,0)-1,MATCH(Weekly!CO$9,Data!$2:$2,0)-1,1,COUNTIF(Data!$2:$2,Weekly!CO$9))))</f>
      </c>
      <c r="CP94" s="169">
        <f ca="1">(SUM(OFFSET(Data!$A$1,MATCH(($CH94&amp;$CI94),Data!$B:$B,0)-1,MATCH(Weekly!CP$9,Data!$2:$2,0)-1,1,COUNTIF(Data!$2:$2,Weekly!CP$9))))/(SUM(OFFSET(Data!$A$1,MATCH(($CH92&amp;$CI92),Data!$B:$B,0)-1,MATCH(Weekly!CP$9,Data!$2:$2,0)-1,1,COUNTIF(Data!$2:$2,Weekly!CP$9))))</f>
      </c>
      <c r="CQ94" s="169">
        <f ca="1">(SUM(OFFSET(Data!$A$1,MATCH(($CH94&amp;$CI94),Data!$B:$B,0)-1,MATCH(Weekly!CQ$9,Data!$2:$2,0)-1,1,COUNTIF(Data!$2:$2,Weekly!CQ$9))))/(SUM(OFFSET(Data!$A$1,MATCH(($CH92&amp;$CI92),Data!$B:$B,0)-1,MATCH(Weekly!CQ$9,Data!$2:$2,0)-1,1,COUNTIF(Data!$2:$2,Weekly!CQ$9))))</f>
      </c>
      <c r="CR94" s="169">
        <f ca="1">(SUM(OFFSET(Data!$A$1,MATCH(($CH94&amp;$CI94),Data!$B:$B,0)-1,MATCH(Weekly!CR$9,Data!$2:$2,0)-1,1,COUNTIF(Data!$2:$2,Weekly!CR$9))))/(SUM(OFFSET(Data!$A$1,MATCH(($CH92&amp;$CI92),Data!$B:$B,0)-1,MATCH(Weekly!CR$9,Data!$2:$2,0)-1,1,COUNTIF(Data!$2:$2,Weekly!CR$9))))</f>
      </c>
      <c r="CS94" s="169">
        <f ca="1">(SUM(OFFSET(Data!$A$1,MATCH(($CH94&amp;$CI94),Data!$B:$B,0)-1,MATCH(Weekly!CS$9,Data!$2:$2,0)-1,1,COUNTIF(Data!$2:$2,Weekly!CS$9))))/(SUM(OFFSET(Data!$A$1,MATCH(($CH92&amp;$CI92),Data!$B:$B,0)-1,MATCH(Weekly!CS$9,Data!$2:$2,0)-1,1,COUNTIF(Data!$2:$2,Weekly!CS$9))))</f>
      </c>
      <c r="CT94" s="169">
        <f ca="1">(SUM(OFFSET(Data!$A$1,MATCH(($CH94&amp;$CI94),Data!$B:$B,0)-1,MATCH(Weekly!CT$9,Data!$2:$2,0)-1,1,COUNTIF(Data!$2:$2,Weekly!CT$9))))/(SUM(OFFSET(Data!$A$1,MATCH(($CH92&amp;$CI92),Data!$B:$B,0)-1,MATCH(Weekly!CT$9,Data!$2:$2,0)-1,1,COUNTIF(Data!$2:$2,Weekly!CT$9))))</f>
      </c>
      <c r="CU94" s="169">
        <f ca="1">(SUM(OFFSET(Data!$A$1,MATCH(($CH94&amp;$CI94),Data!$B:$B,0)-1,MATCH(Weekly!CU$9,Data!$2:$2,0)-1,1,COUNTIF(Data!$2:$2,Weekly!CU$9))))/(SUM(OFFSET(Data!$A$1,MATCH(($CH92&amp;$CI92),Data!$B:$B,0)-1,MATCH(Weekly!CU$9,Data!$2:$2,0)-1,1,COUNTIF(Data!$2:$2,Weekly!CU$9))))</f>
      </c>
      <c r="CW94" s="14">
        <f t="shared" ca="1" si="618"/>
      </c>
      <c r="CX94" s="14">
        <f t="shared" ca="1" si="619"/>
      </c>
      <c r="CY94" s="14">
        <f t="shared" ca="1" si="636"/>
      </c>
      <c r="CZ94" s="14">
        <f t="shared" ca="1" si="637"/>
      </c>
      <c r="DA94" s="14">
        <f t="shared" ca="1" si="638"/>
      </c>
      <c r="DB94" s="55"/>
      <c r="DC94" s="14">
        <f t="shared" ca="1" si="620"/>
      </c>
      <c r="DD94" s="14">
        <f ca="1">SUMPRODUCT(CP94:CS94,CP$92:CS$92)/SUM(CP$92:CS$92)</f>
      </c>
      <c r="DE94" s="15"/>
    </row>
    <row r="95" spans="1:111" x14ac:dyDescent="0.25">
      <c r="A95" s="5"/>
      <c r="C95" s="5"/>
      <c r="D95" s="74" t="s">
        <v>478</v>
      </c>
      <c r="E95" s="67" t="str">
        <f ca="1">VLOOKUP($D95,'Metric Nature'!$C:$D,2,0)&amp;IF(($F95&lt;(BA95)),"Below",IF(($F95&gt;(AZ95)),"Above","Within"))</f>
      </c>
      <c r="F95" s="69">
        <f t="shared" ca="1" si="586"/>
      </c>
      <c r="G95" s="69">
        <f t="shared" ca="1" si="587"/>
      </c>
      <c r="H95" s="98">
        <f t="shared" ca="1" si="621"/>
      </c>
      <c r="I95" s="69">
        <f t="shared" ca="1" si="622"/>
      </c>
      <c r="J95" s="69">
        <f t="shared" ca="1" si="623"/>
      </c>
      <c r="K95" s="62">
        <f t="shared" ca="1" si="588"/>
      </c>
      <c r="L95" s="70"/>
      <c r="M95" s="67" t="str">
        <f ca="1">VLOOKUP($D95,'Metric Nature'!$C:$D,2,0)&amp;IF(($N95&lt;(CA95)),"Below",IF(($N95&gt;(BZ95)),"Above","Within"))</f>
      </c>
      <c r="N95" s="69">
        <f t="shared" ca="1" si="589"/>
      </c>
      <c r="O95" s="69">
        <f t="shared" ca="1" si="590"/>
      </c>
      <c r="P95" s="98">
        <f t="shared" ca="1" si="624"/>
      </c>
      <c r="Q95" s="69">
        <f t="shared" ca="1" si="625"/>
      </c>
      <c r="R95" s="71">
        <f t="shared" ca="1" si="626"/>
      </c>
      <c r="S95" s="62">
        <f t="shared" ca="1" si="591"/>
      </c>
      <c r="T95" s="70"/>
      <c r="U95" s="67" t="str">
        <f ca="1">VLOOKUP($D95,'Metric Nature'!$C:$D,2,0)&amp;IF(($V95&lt;(DA95)),"Below",IF(($V95&gt;(CZ95)),"Above","Within"))</f>
      </c>
      <c r="V95" s="69">
        <f t="shared" ca="1" si="592"/>
      </c>
      <c r="W95" s="69">
        <f t="shared" ca="1" si="593"/>
      </c>
      <c r="X95" s="93">
        <f t="shared" ca="1" si="627"/>
      </c>
      <c r="Y95" s="69">
        <f t="shared" ca="1" si="628"/>
      </c>
      <c r="Z95" s="93">
        <f t="shared" ca="1" si="629"/>
      </c>
      <c r="AA95" s="62">
        <f t="shared" ca="1" si="594"/>
      </c>
      <c r="AB95" s="70"/>
      <c r="AC95" s="60" t="s">
        <v>580</v>
      </c>
      <c r="AD95" s="5"/>
      <c r="AE95" s="5"/>
      <c r="AF95" s="5"/>
      <c r="AG95" s="5"/>
      <c r="AH95" s="5"/>
      <c r="AI95" s="9" t="s">
        <v>84</v>
      </c>
      <c r="AJ95" s="169">
        <f ca="1">(SUM(OFFSET(Data!$A$1,MATCH(($AI95),Data!$C:$C,0)-1,MATCH(Weekly!AJ$9,Data!$2:$2,0)-1,2,COUNTIF(Data!$2:$2,Weekly!AJ$9))))/(SUM(OFFSET(Data!$A$1,MATCH(($AI92),Data!$C:$C,0)-1,MATCH(Weekly!AJ$9,Data!$2:$2,0)-1,2,COUNTIF(Data!$2:$2,Weekly!AJ$9))))</f>
      </c>
      <c r="AK95" s="169">
        <f ca="1">(SUM(OFFSET(Data!$A$1,MATCH(($AI95),Data!$C:$C,0)-1,MATCH(Weekly!AK$9,Data!$2:$2,0)-1,2,COUNTIF(Data!$2:$2,Weekly!AK$9))))/(SUM(OFFSET(Data!$A$1,MATCH(($AI92),Data!$C:$C,0)-1,MATCH(Weekly!AK$9,Data!$2:$2,0)-1,2,COUNTIF(Data!$2:$2,Weekly!AK$9))))</f>
      </c>
      <c r="AL95" s="169">
        <f ca="1">(SUM(OFFSET(Data!$A$1,MATCH(($AI95),Data!$C:$C,0)-1,MATCH(Weekly!AL$9,Data!$2:$2,0)-1,2,COUNTIF(Data!$2:$2,Weekly!AL$9))))/(SUM(OFFSET(Data!$A$1,MATCH(($AI92),Data!$C:$C,0)-1,MATCH(Weekly!AL$9,Data!$2:$2,0)-1,2,COUNTIF(Data!$2:$2,Weekly!AL$9))))</f>
      </c>
      <c r="AM95" s="169">
        <f ca="1">(SUM(OFFSET(Data!$A$1,MATCH(($AI95),Data!$C:$C,0)-1,MATCH(Weekly!AM$9,Data!$2:$2,0)-1,2,COUNTIF(Data!$2:$2,Weekly!AM$9))))/(SUM(OFFSET(Data!$A$1,MATCH(($AI92),Data!$C:$C,0)-1,MATCH(Weekly!AM$9,Data!$2:$2,0)-1,2,COUNTIF(Data!$2:$2,Weekly!AM$9))))</f>
      </c>
      <c r="AN95" s="169">
        <f ca="1">(SUM(OFFSET(Data!$A$1,MATCH(($AI95),Data!$C:$C,0)-1,MATCH(Weekly!AN$9,Data!$2:$2,0)-1,2,COUNTIF(Data!$2:$2,Weekly!AN$9))))/(SUM(OFFSET(Data!$A$1,MATCH(($AI92),Data!$C:$C,0)-1,MATCH(Weekly!AN$9,Data!$2:$2,0)-1,2,COUNTIF(Data!$2:$2,Weekly!AN$9))))</f>
      </c>
      <c r="AO95" s="169">
        <f ca="1">(SUM(OFFSET(Data!$A$1,MATCH(($AI95),Data!$C:$C,0)-1,MATCH(Weekly!AO$9,Data!$2:$2,0)-1,2,COUNTIF(Data!$2:$2,Weekly!AO$9))))/(SUM(OFFSET(Data!$A$1,MATCH(($AI92),Data!$C:$C,0)-1,MATCH(Weekly!AO$9,Data!$2:$2,0)-1,2,COUNTIF(Data!$2:$2,Weekly!AO$9))))</f>
      </c>
      <c r="AP95" s="169">
        <f ca="1">(SUM(OFFSET(Data!$A$1,MATCH(($AI95),Data!$C:$C,0)-1,MATCH(Weekly!AP$9,Data!$2:$2,0)-1,2,COUNTIF(Data!$2:$2,Weekly!AP$9))))/(SUM(OFFSET(Data!$A$1,MATCH(($AI92),Data!$C:$C,0)-1,MATCH(Weekly!AP$9,Data!$2:$2,0)-1,2,COUNTIF(Data!$2:$2,Weekly!AP$9))))</f>
      </c>
      <c r="AQ95" s="169">
        <f ca="1">(SUM(OFFSET(Data!$A$1,MATCH(($AI95),Data!$C:$C,0)-1,MATCH(Weekly!AQ$9,Data!$2:$2,0)-1,2,COUNTIF(Data!$2:$2,Weekly!AQ$9))))/(SUM(OFFSET(Data!$A$1,MATCH(($AI92),Data!$C:$C,0)-1,MATCH(Weekly!AQ$9,Data!$2:$2,0)-1,2,COUNTIF(Data!$2:$2,Weekly!AQ$9))))</f>
      </c>
      <c r="AR95" s="169">
        <f ca="1">(SUM(OFFSET(Data!$A$1,MATCH(($AI95),Data!$C:$C,0)-1,MATCH(Weekly!AR$9,Data!$2:$2,0)-1,2,COUNTIF(Data!$2:$2,Weekly!AR$9))))/(SUM(OFFSET(Data!$A$1,MATCH(($AI92),Data!$C:$C,0)-1,MATCH(Weekly!AR$9,Data!$2:$2,0)-1,2,COUNTIF(Data!$2:$2,Weekly!AR$9))))</f>
      </c>
      <c r="AS95" s="169">
        <f ca="1">(SUM(OFFSET(Data!$A$1,MATCH(($AI95),Data!$C:$C,0)-1,MATCH(Weekly!AS$9,Data!$2:$2,0)-1,2,COUNTIF(Data!$2:$2,Weekly!AS$9))))/(SUM(OFFSET(Data!$A$1,MATCH(($AI92),Data!$C:$C,0)-1,MATCH(Weekly!AS$9,Data!$2:$2,0)-1,2,COUNTIF(Data!$2:$2,Weekly!AS$9))))</f>
      </c>
      <c r="AT95" s="169">
        <f ca="1">(SUM(OFFSET(Data!$A$1,MATCH(($AI95),Data!$C:$C,0)-1,MATCH(Weekly!AT$9,Data!$2:$2,0)-1,2,COUNTIF(Data!$2:$2,Weekly!AT$9))))/(SUM(OFFSET(Data!$A$1,MATCH(($AI92),Data!$C:$C,0)-1,MATCH(Weekly!AT$9,Data!$2:$2,0)-1,2,COUNTIF(Data!$2:$2,Weekly!AT$9))))</f>
      </c>
      <c r="AU95" s="169">
        <f ca="1">(SUM(OFFSET(Data!$A$1,MATCH(($AI95),Data!$C:$C,0)-1,MATCH(Weekly!AU$9,Data!$2:$2,0)-1,2,COUNTIF(Data!$2:$2,Weekly!AU$9))))/(SUM(OFFSET(Data!$A$1,MATCH(($AI92),Data!$C:$C,0)-1,MATCH(Weekly!AU$9,Data!$2:$2,0)-1,2,COUNTIF(Data!$2:$2,Weekly!AU$9))))</f>
      </c>
      <c r="AV95" s="55"/>
      <c r="AW95" s="14">
        <f t="shared" ca="1" si="611"/>
      </c>
      <c r="AX95" s="14">
        <f t="shared" ca="1" si="612"/>
      </c>
      <c r="AY95" s="14">
        <f t="shared" ca="1" si="630"/>
      </c>
      <c r="AZ95" s="14">
        <f t="shared" ca="1" si="631"/>
      </c>
      <c r="BA95" s="14">
        <f t="shared" ca="1" si="632"/>
      </c>
      <c r="BB95" s="18"/>
      <c r="BC95" s="14">
        <f t="shared" ca="1" si="613"/>
      </c>
      <c r="BD95" s="14">
        <f ca="1">SUMPRODUCT(AP95:AS95,AP$92:AS$92)/SUM(AP$92:AS$92)</f>
      </c>
      <c r="BE95" s="122"/>
      <c r="BF95" s="122"/>
      <c r="BG95" s="16"/>
      <c r="BH95" s="9" t="s">
        <v>84</v>
      </c>
      <c r="BI95" s="9" t="s">
        <v>3</v>
      </c>
      <c r="BJ95" s="169">
        <f ca="1">SUM(OFFSET(Data!$A$1,MATCH(($BH95&amp;$BI95),Data!$B:$B,0)-1,MATCH(Weekly!BJ$9,Data!$2:$2,0)-1,1,COUNTIF(Data!$2:$2,Weekly!BJ$9)))/SUM(OFFSET(Data!$A$1,MATCH(($BH92&amp;$BI92),Data!$B:$B,0)-1,MATCH(Weekly!BJ$9,Data!$2:$2,0)-1,1,COUNTIF(Data!$2:$2,Weekly!BJ$9)))</f>
      </c>
      <c r="BK95" s="169">
        <f ca="1">SUM(OFFSET(Data!$A$1,MATCH(($BH95&amp;$BI95),Data!$B:$B,0)-1,MATCH(Weekly!BK$9,Data!$2:$2,0)-1,1,COUNTIF(Data!$2:$2,Weekly!BK$9)))/SUM(OFFSET(Data!$A$1,MATCH(($BH92&amp;$BI92),Data!$B:$B,0)-1,MATCH(Weekly!BK$9,Data!$2:$2,0)-1,1,COUNTIF(Data!$2:$2,Weekly!BK$9)))</f>
      </c>
      <c r="BL95" s="169">
        <f ca="1">SUM(OFFSET(Data!$A$1,MATCH(($BH95&amp;$BI95),Data!$B:$B,0)-1,MATCH(Weekly!BL$9,Data!$2:$2,0)-1,1,COUNTIF(Data!$2:$2,Weekly!BL$9)))/SUM(OFFSET(Data!$A$1,MATCH(($BH92&amp;$BI92),Data!$B:$B,0)-1,MATCH(Weekly!BL$9,Data!$2:$2,0)-1,1,COUNTIF(Data!$2:$2,Weekly!BL$9)))</f>
      </c>
      <c r="BM95" s="169">
        <f ca="1">SUM(OFFSET(Data!$A$1,MATCH(($BH95&amp;$BI95),Data!$B:$B,0)-1,MATCH(Weekly!BM$9,Data!$2:$2,0)-1,1,COUNTIF(Data!$2:$2,Weekly!BM$9)))/SUM(OFFSET(Data!$A$1,MATCH(($BH92&amp;$BI92),Data!$B:$B,0)-1,MATCH(Weekly!BM$9,Data!$2:$2,0)-1,1,COUNTIF(Data!$2:$2,Weekly!BM$9)))</f>
      </c>
      <c r="BN95" s="169">
        <f ca="1">SUM(OFFSET(Data!$A$1,MATCH(($BH95&amp;$BI95),Data!$B:$B,0)-1,MATCH(Weekly!BN$9,Data!$2:$2,0)-1,1,COUNTIF(Data!$2:$2,Weekly!BN$9)))/SUM(OFFSET(Data!$A$1,MATCH(($BH92&amp;$BI92),Data!$B:$B,0)-1,MATCH(Weekly!BN$9,Data!$2:$2,0)-1,1,COUNTIF(Data!$2:$2,Weekly!BN$9)))</f>
      </c>
      <c r="BO95" s="169">
        <f ca="1">SUM(OFFSET(Data!$A$1,MATCH(($BH95&amp;$BI95),Data!$B:$B,0)-1,MATCH(Weekly!BO$9,Data!$2:$2,0)-1,1,COUNTIF(Data!$2:$2,Weekly!BO$9)))/SUM(OFFSET(Data!$A$1,MATCH(($BH92&amp;$BI92),Data!$B:$B,0)-1,MATCH(Weekly!BO$9,Data!$2:$2,0)-1,1,COUNTIF(Data!$2:$2,Weekly!BO$9)))</f>
      </c>
      <c r="BP95" s="169">
        <f ca="1">SUM(OFFSET(Data!$A$1,MATCH(($BH95&amp;$BI95),Data!$B:$B,0)-1,MATCH(Weekly!BP$9,Data!$2:$2,0)-1,1,COUNTIF(Data!$2:$2,Weekly!BP$9)))/SUM(OFFSET(Data!$A$1,MATCH(($BH92&amp;$BI92),Data!$B:$B,0)-1,MATCH(Weekly!BP$9,Data!$2:$2,0)-1,1,COUNTIF(Data!$2:$2,Weekly!BP$9)))</f>
      </c>
      <c r="BQ95" s="169">
        <f ca="1">SUM(OFFSET(Data!$A$1,MATCH(($BH95&amp;$BI95),Data!$B:$B,0)-1,MATCH(Weekly!BQ$9,Data!$2:$2,0)-1,1,COUNTIF(Data!$2:$2,Weekly!BQ$9)))/SUM(OFFSET(Data!$A$1,MATCH(($BH92&amp;$BI92),Data!$B:$B,0)-1,MATCH(Weekly!BQ$9,Data!$2:$2,0)-1,1,COUNTIF(Data!$2:$2,Weekly!BQ$9)))</f>
      </c>
      <c r="BR95" s="169">
        <f ca="1">SUM(OFFSET(Data!$A$1,MATCH(($BH95&amp;$BI95),Data!$B:$B,0)-1,MATCH(Weekly!BR$9,Data!$2:$2,0)-1,1,COUNTIF(Data!$2:$2,Weekly!BR$9)))/SUM(OFFSET(Data!$A$1,MATCH(($BH92&amp;$BI92),Data!$B:$B,0)-1,MATCH(Weekly!BR$9,Data!$2:$2,0)-1,1,COUNTIF(Data!$2:$2,Weekly!BR$9)))</f>
      </c>
      <c r="BS95" s="169">
        <f ca="1">SUM(OFFSET(Data!$A$1,MATCH(($BH95&amp;$BI95),Data!$B:$B,0)-1,MATCH(Weekly!BS$9,Data!$2:$2,0)-1,1,COUNTIF(Data!$2:$2,Weekly!BS$9)))/SUM(OFFSET(Data!$A$1,MATCH(($BH92&amp;$BI92),Data!$B:$B,0)-1,MATCH(Weekly!BS$9,Data!$2:$2,0)-1,1,COUNTIF(Data!$2:$2,Weekly!BS$9)))</f>
      </c>
      <c r="BT95" s="169">
        <f ca="1">SUM(OFFSET(Data!$A$1,MATCH(($BH95&amp;$BI95),Data!$B:$B,0)-1,MATCH(Weekly!BT$9,Data!$2:$2,0)-1,1,COUNTIF(Data!$2:$2,Weekly!BT$9)))/SUM(OFFSET(Data!$A$1,MATCH(($BH92&amp;$BI92),Data!$B:$B,0)-1,MATCH(Weekly!BT$9,Data!$2:$2,0)-1,1,COUNTIF(Data!$2:$2,Weekly!BT$9)))</f>
      </c>
      <c r="BU95" s="169">
        <f ca="1">SUM(OFFSET(Data!$A$1,MATCH(($BH95&amp;$BI95),Data!$B:$B,0)-1,MATCH(Weekly!BU$9,Data!$2:$2,0)-1,1,COUNTIF(Data!$2:$2,Weekly!BU$9)))/SUM(OFFSET(Data!$A$1,MATCH(($BH92&amp;$BI92),Data!$B:$B,0)-1,MATCH(Weekly!BU$9,Data!$2:$2,0)-1,1,COUNTIF(Data!$2:$2,Weekly!BU$9)))</f>
      </c>
      <c r="BV95" s="17"/>
      <c r="BW95" s="14">
        <f t="shared" ca="1" si="614"/>
      </c>
      <c r="BX95" s="14">
        <f t="shared" ca="1" si="615"/>
      </c>
      <c r="BY95" s="14">
        <f t="shared" ca="1" si="633"/>
      </c>
      <c r="BZ95" s="14">
        <f t="shared" ca="1" si="634"/>
      </c>
      <c r="CA95" s="14">
        <f t="shared" ca="1" si="635"/>
      </c>
      <c r="CB95" s="55"/>
      <c r="CC95" s="14">
        <f t="shared" ca="1" si="617"/>
      </c>
      <c r="CD95" s="14">
        <f ca="1">SUMPRODUCT(BP95:BS95,BP$92:BS$92)/SUM(BP$92:BS$92)</f>
      </c>
      <c r="CE95" s="122"/>
      <c r="CF95" s="122"/>
      <c r="CG95" s="16"/>
      <c r="CH95" s="9" t="s">
        <v>84</v>
      </c>
      <c r="CI95" s="9" t="s">
        <v>4</v>
      </c>
      <c r="CJ95" s="169">
        <f ca="1">(SUM(OFFSET(Data!$A$1,MATCH(($CH95&amp;$CI95),Data!$B:$B,0)-1,MATCH(Weekly!CJ$9,Data!$2:$2,0)-1,1,COUNTIF(Data!$2:$2,Weekly!CJ$9))))/(SUM(OFFSET(Data!$A$1,MATCH(($CH92&amp;$CI92),Data!$B:$B,0)-1,MATCH(Weekly!CJ$9,Data!$2:$2,0)-1,1,COUNTIF(Data!$2:$2,Weekly!CJ$9))))</f>
      </c>
      <c r="CK95" s="169">
        <f ca="1">(SUM(OFFSET(Data!$A$1,MATCH(($CH95&amp;$CI95),Data!$B:$B,0)-1,MATCH(Weekly!CK$9,Data!$2:$2,0)-1,1,COUNTIF(Data!$2:$2,Weekly!CK$9))))/(SUM(OFFSET(Data!$A$1,MATCH(($CH92&amp;$CI92),Data!$B:$B,0)-1,MATCH(Weekly!CK$9,Data!$2:$2,0)-1,1,COUNTIF(Data!$2:$2,Weekly!CK$9))))</f>
      </c>
      <c r="CL95" s="169">
        <f ca="1">(SUM(OFFSET(Data!$A$1,MATCH(($CH95&amp;$CI95),Data!$B:$B,0)-1,MATCH(Weekly!CL$9,Data!$2:$2,0)-1,1,COUNTIF(Data!$2:$2,Weekly!CL$9))))/(SUM(OFFSET(Data!$A$1,MATCH(($CH92&amp;$CI92),Data!$B:$B,0)-1,MATCH(Weekly!CL$9,Data!$2:$2,0)-1,1,COUNTIF(Data!$2:$2,Weekly!CL$9))))</f>
      </c>
      <c r="CM95" s="169">
        <f ca="1">(SUM(OFFSET(Data!$A$1,MATCH(($CH95&amp;$CI95),Data!$B:$B,0)-1,MATCH(Weekly!CM$9,Data!$2:$2,0)-1,1,COUNTIF(Data!$2:$2,Weekly!CM$9))))/(SUM(OFFSET(Data!$A$1,MATCH(($CH92&amp;$CI92),Data!$B:$B,0)-1,MATCH(Weekly!CM$9,Data!$2:$2,0)-1,1,COUNTIF(Data!$2:$2,Weekly!CM$9))))</f>
      </c>
      <c r="CN95" s="169">
        <f ca="1">(SUM(OFFSET(Data!$A$1,MATCH(($CH95&amp;$CI95),Data!$B:$B,0)-1,MATCH(Weekly!CN$9,Data!$2:$2,0)-1,1,COUNTIF(Data!$2:$2,Weekly!CN$9))))/(SUM(OFFSET(Data!$A$1,MATCH(($CH92&amp;$CI92),Data!$B:$B,0)-1,MATCH(Weekly!CN$9,Data!$2:$2,0)-1,1,COUNTIF(Data!$2:$2,Weekly!CN$9))))</f>
      </c>
      <c r="CO95" s="169">
        <f ca="1">(SUM(OFFSET(Data!$A$1,MATCH(($CH95&amp;$CI95),Data!$B:$B,0)-1,MATCH(Weekly!CO$9,Data!$2:$2,0)-1,1,COUNTIF(Data!$2:$2,Weekly!CO$9))))/(SUM(OFFSET(Data!$A$1,MATCH(($CH92&amp;$CI92),Data!$B:$B,0)-1,MATCH(Weekly!CO$9,Data!$2:$2,0)-1,1,COUNTIF(Data!$2:$2,Weekly!CO$9))))</f>
      </c>
      <c r="CP95" s="169">
        <f ca="1">(SUM(OFFSET(Data!$A$1,MATCH(($CH95&amp;$CI95),Data!$B:$B,0)-1,MATCH(Weekly!CP$9,Data!$2:$2,0)-1,1,COUNTIF(Data!$2:$2,Weekly!CP$9))))/(SUM(OFFSET(Data!$A$1,MATCH(($CH92&amp;$CI92),Data!$B:$B,0)-1,MATCH(Weekly!CP$9,Data!$2:$2,0)-1,1,COUNTIF(Data!$2:$2,Weekly!CP$9))))</f>
      </c>
      <c r="CQ95" s="169">
        <f ca="1">(SUM(OFFSET(Data!$A$1,MATCH(($CH95&amp;$CI95),Data!$B:$B,0)-1,MATCH(Weekly!CQ$9,Data!$2:$2,0)-1,1,COUNTIF(Data!$2:$2,Weekly!CQ$9))))/(SUM(OFFSET(Data!$A$1,MATCH(($CH92&amp;$CI92),Data!$B:$B,0)-1,MATCH(Weekly!CQ$9,Data!$2:$2,0)-1,1,COUNTIF(Data!$2:$2,Weekly!CQ$9))))</f>
      </c>
      <c r="CR95" s="169">
        <f ca="1">(SUM(OFFSET(Data!$A$1,MATCH(($CH95&amp;$CI95),Data!$B:$B,0)-1,MATCH(Weekly!CR$9,Data!$2:$2,0)-1,1,COUNTIF(Data!$2:$2,Weekly!CR$9))))/(SUM(OFFSET(Data!$A$1,MATCH(($CH92&amp;$CI92),Data!$B:$B,0)-1,MATCH(Weekly!CR$9,Data!$2:$2,0)-1,1,COUNTIF(Data!$2:$2,Weekly!CR$9))))</f>
      </c>
      <c r="CS95" s="169">
        <f ca="1">(SUM(OFFSET(Data!$A$1,MATCH(($CH95&amp;$CI95),Data!$B:$B,0)-1,MATCH(Weekly!CS$9,Data!$2:$2,0)-1,1,COUNTIF(Data!$2:$2,Weekly!CS$9))))/(SUM(OFFSET(Data!$A$1,MATCH(($CH92&amp;$CI92),Data!$B:$B,0)-1,MATCH(Weekly!CS$9,Data!$2:$2,0)-1,1,COUNTIF(Data!$2:$2,Weekly!CS$9))))</f>
      </c>
      <c r="CT95" s="169">
        <f ca="1">(SUM(OFFSET(Data!$A$1,MATCH(($CH95&amp;$CI95),Data!$B:$B,0)-1,MATCH(Weekly!CT$9,Data!$2:$2,0)-1,1,COUNTIF(Data!$2:$2,Weekly!CT$9))))/(SUM(OFFSET(Data!$A$1,MATCH(($CH92&amp;$CI92),Data!$B:$B,0)-1,MATCH(Weekly!CT$9,Data!$2:$2,0)-1,1,COUNTIF(Data!$2:$2,Weekly!CT$9))))</f>
      </c>
      <c r="CU95" s="169">
        <f ca="1">(SUM(OFFSET(Data!$A$1,MATCH(($CH95&amp;$CI95),Data!$B:$B,0)-1,MATCH(Weekly!CU$9,Data!$2:$2,0)-1,1,COUNTIF(Data!$2:$2,Weekly!CU$9))))/(SUM(OFFSET(Data!$A$1,MATCH(($CH92&amp;$CI92),Data!$B:$B,0)-1,MATCH(Weekly!CU$9,Data!$2:$2,0)-1,1,COUNTIF(Data!$2:$2,Weekly!CU$9))))</f>
      </c>
      <c r="CW95" s="14">
        <f t="shared" ca="1" si="618"/>
      </c>
      <c r="CX95" s="14">
        <f t="shared" ca="1" si="619"/>
      </c>
      <c r="CY95" s="14">
        <f t="shared" ca="1" si="636"/>
      </c>
      <c r="CZ95" s="14">
        <f t="shared" ca="1" si="637"/>
      </c>
      <c r="DA95" s="14">
        <f t="shared" ca="1" si="638"/>
      </c>
      <c r="DB95" s="55"/>
      <c r="DC95" s="14">
        <f t="shared" ca="1" si="620"/>
      </c>
      <c r="DD95" s="14">
        <f ca="1">SUMPRODUCT(CP95:CS95,CP$92:CS$92)/SUM(CP$92:CS$92)</f>
      </c>
      <c r="DE95" s="15"/>
    </row>
    <row r="96" spans="1:111" x14ac:dyDescent="0.25">
      <c r="A96" s="5"/>
      <c r="C96" s="5"/>
      <c r="D96" s="74" t="s">
        <v>584</v>
      </c>
      <c r="E96" s="67" t="str">
        <f ca="1">VLOOKUP($D96,'Metric Nature'!$C:$D,2,0)&amp;IF(($F96&lt;(BA96)),"Below",IF(($F96&gt;(AZ96)),"Above","Within"))</f>
      </c>
      <c r="F96" s="69">
        <f t="shared" ca="1" si="586"/>
      </c>
      <c r="G96" s="69">
        <f t="shared" ca="1" si="587"/>
      </c>
      <c r="H96" s="98">
        <f t="shared" ca="1" si="621"/>
      </c>
      <c r="I96" s="69">
        <f t="shared" ca="1" si="622"/>
      </c>
      <c r="J96" s="69">
        <f t="shared" ca="1" si="623"/>
      </c>
      <c r="K96" s="62">
        <f t="shared" ca="1" si="588"/>
      </c>
      <c r="L96" s="70"/>
      <c r="M96" s="67" t="str">
        <f ca="1">VLOOKUP($D96,'Metric Nature'!$C:$D,2,0)&amp;IF(($N96&lt;(CA96)),"Below",IF(($N96&gt;(BZ96)),"Above","Within"))</f>
      </c>
      <c r="N96" s="69">
        <f t="shared" ca="1" si="589"/>
      </c>
      <c r="O96" s="69">
        <f t="shared" ca="1" si="590"/>
      </c>
      <c r="P96" s="98">
        <f t="shared" ca="1" si="624"/>
      </c>
      <c r="Q96" s="69">
        <f t="shared" ca="1" si="625"/>
      </c>
      <c r="R96" s="71">
        <f t="shared" ca="1" si="626"/>
      </c>
      <c r="S96" s="62">
        <f t="shared" ca="1" si="591"/>
      </c>
      <c r="T96" s="70"/>
      <c r="U96" s="67" t="str">
        <f ca="1">VLOOKUP($D96,'Metric Nature'!$C:$D,2,0)&amp;IF(($V96&lt;(DA96)),"Below",IF(($V96&gt;(CZ96)),"Above","Within"))</f>
      </c>
      <c r="V96" s="69">
        <f t="shared" ca="1" si="592"/>
      </c>
      <c r="W96" s="69">
        <f t="shared" ca="1" si="593"/>
      </c>
      <c r="X96" s="93">
        <f t="shared" ca="1" si="627"/>
      </c>
      <c r="Y96" s="69">
        <f t="shared" ca="1" si="628"/>
      </c>
      <c r="Z96" s="93">
        <f t="shared" ca="1" si="629"/>
      </c>
      <c r="AA96" s="62">
        <f t="shared" ca="1" si="594"/>
      </c>
      <c r="AB96" s="70"/>
      <c r="AC96" s="60" t="s">
        <v>585</v>
      </c>
      <c r="AD96" s="5"/>
      <c r="AE96" s="5"/>
      <c r="AF96" s="5"/>
      <c r="AG96" s="5"/>
      <c r="AH96" s="5"/>
      <c r="AI96" s="9" t="s">
        <v>81</v>
      </c>
      <c r="AJ96" s="169">
        <f ca="1">(SUM(OFFSET(Data!$A$1,MATCH(($AI96),Data!$C:$C,0)-1,MATCH(Weekly!AJ$9,Data!$2:$2,0)-1,2,COUNTIF(Data!$2:$2,Weekly!AJ$9))))/AJ$91</f>
      </c>
      <c r="AK96" s="169">
        <f ca="1">(SUM(OFFSET(Data!$A$1,MATCH(($AI96),Data!$C:$C,0)-1,MATCH(Weekly!AK$9,Data!$2:$2,0)-1,2,COUNTIF(Data!$2:$2,Weekly!AK$9))))/AK$91</f>
      </c>
      <c r="AL96" s="169">
        <f ca="1">(SUM(OFFSET(Data!$A$1,MATCH(($AI96),Data!$C:$C,0)-1,MATCH(Weekly!AL$9,Data!$2:$2,0)-1,2,COUNTIF(Data!$2:$2,Weekly!AL$9))))/AL$91</f>
      </c>
      <c r="AM96" s="169">
        <f ca="1">(SUM(OFFSET(Data!$A$1,MATCH(($AI96),Data!$C:$C,0)-1,MATCH(Weekly!AM$9,Data!$2:$2,0)-1,2,COUNTIF(Data!$2:$2,Weekly!AM$9))))/AM$91</f>
      </c>
      <c r="AN96" s="169">
        <f ca="1">(SUM(OFFSET(Data!$A$1,MATCH(($AI96),Data!$C:$C,0)-1,MATCH(Weekly!AN$9,Data!$2:$2,0)-1,2,COUNTIF(Data!$2:$2,Weekly!AN$9))))/AN$91</f>
      </c>
      <c r="AO96" s="169">
        <f ca="1">(SUM(OFFSET(Data!$A$1,MATCH(($AI96),Data!$C:$C,0)-1,MATCH(Weekly!AO$9,Data!$2:$2,0)-1,2,COUNTIF(Data!$2:$2,Weekly!AO$9))))/AO$91</f>
      </c>
      <c r="AP96" s="169">
        <f ca="1">(SUM(OFFSET(Data!$A$1,MATCH(($AI96),Data!$C:$C,0)-1,MATCH(Weekly!AP$9,Data!$2:$2,0)-1,2,COUNTIF(Data!$2:$2,Weekly!AP$9))))/AP$91</f>
      </c>
      <c r="AQ96" s="169">
        <f ca="1">(SUM(OFFSET(Data!$A$1,MATCH(($AI96),Data!$C:$C,0)-1,MATCH(Weekly!AQ$9,Data!$2:$2,0)-1,2,COUNTIF(Data!$2:$2,Weekly!AQ$9))))/AQ$91</f>
      </c>
      <c r="AR96" s="169">
        <f ca="1">(SUM(OFFSET(Data!$A$1,MATCH(($AI96),Data!$C:$C,0)-1,MATCH(Weekly!AR$9,Data!$2:$2,0)-1,2,COUNTIF(Data!$2:$2,Weekly!AR$9))))/AR$91</f>
      </c>
      <c r="AS96" s="169">
        <f ca="1">(SUM(OFFSET(Data!$A$1,MATCH(($AI96),Data!$C:$C,0)-1,MATCH(Weekly!AS$9,Data!$2:$2,0)-1,2,COUNTIF(Data!$2:$2,Weekly!AS$9))))/AS$91</f>
      </c>
      <c r="AT96" s="169">
        <f ca="1">(SUM(OFFSET(Data!$A$1,MATCH(($AI96),Data!$C:$C,0)-1,MATCH(Weekly!AT$9,Data!$2:$2,0)-1,2,COUNTIF(Data!$2:$2,Weekly!AT$9))))/AT$91</f>
      </c>
      <c r="AU96" s="169">
        <f ca="1">(SUM(OFFSET(Data!$A$1,MATCH(($AI96),Data!$C:$C,0)-1,MATCH(Weekly!AU$9,Data!$2:$2,0)-1,2,COUNTIF(Data!$2:$2,Weekly!AU$9))))/AU$91</f>
      </c>
      <c r="AV96" s="55"/>
      <c r="AW96" s="14">
        <f t="shared" ca="1" si="611"/>
      </c>
      <c r="AX96" s="14">
        <f t="shared" ca="1" si="612"/>
      </c>
      <c r="AY96" s="14">
        <f t="shared" ca="1" si="630"/>
      </c>
      <c r="AZ96" s="14">
        <f t="shared" ca="1" si="631"/>
      </c>
      <c r="BA96" s="14">
        <f t="shared" ca="1" si="632"/>
      </c>
      <c r="BB96" s="18"/>
      <c r="BC96" s="14">
        <f t="shared" ca="1" si="613"/>
      </c>
      <c r="BD96" s="14">
        <f ca="1">SUMPRODUCT(AP96:AS96,AP$91:AS$91)/SUM(AP$91:AS$91)</f>
      </c>
      <c r="BE96" s="122"/>
      <c r="BF96" s="122"/>
      <c r="BG96" s="16"/>
      <c r="BH96" s="9" t="s">
        <v>81</v>
      </c>
      <c r="BI96" s="9" t="s">
        <v>3</v>
      </c>
      <c r="BJ96" s="169">
        <f ca="1">(SUM(OFFSET(Data!$A$1,MATCH(($BH96&amp;$BI96),Data!$B:$B,0)-1,MATCH(Weekly!BJ$9,Data!$2:$2,0)-1,1,COUNTIF(Data!$2:$2,Weekly!BJ$9))))/BJ$91</f>
      </c>
      <c r="BK96" s="169">
        <f ca="1">(SUM(OFFSET(Data!$A$1,MATCH(($BH96&amp;$BI96),Data!$B:$B,0)-1,MATCH(Weekly!BK$9,Data!$2:$2,0)-1,1,COUNTIF(Data!$2:$2,Weekly!BK$9))))/BK$91</f>
      </c>
      <c r="BL96" s="169">
        <f ca="1">(SUM(OFFSET(Data!$A$1,MATCH(($BH96&amp;$BI96),Data!$B:$B,0)-1,MATCH(Weekly!BL$9,Data!$2:$2,0)-1,1,COUNTIF(Data!$2:$2,Weekly!BL$9))))/BL$91</f>
      </c>
      <c r="BM96" s="169">
        <f ca="1">(SUM(OFFSET(Data!$A$1,MATCH(($BH96&amp;$BI96),Data!$B:$B,0)-1,MATCH(Weekly!BM$9,Data!$2:$2,0)-1,1,COUNTIF(Data!$2:$2,Weekly!BM$9))))/BM$91</f>
      </c>
      <c r="BN96" s="169">
        <f ca="1">(SUM(OFFSET(Data!$A$1,MATCH(($BH96&amp;$BI96),Data!$B:$B,0)-1,MATCH(Weekly!BN$9,Data!$2:$2,0)-1,1,COUNTIF(Data!$2:$2,Weekly!BN$9))))/BN$91</f>
      </c>
      <c r="BO96" s="169">
        <f ca="1">(SUM(OFFSET(Data!$A$1,MATCH(($BH96&amp;$BI96),Data!$B:$B,0)-1,MATCH(Weekly!BO$9,Data!$2:$2,0)-1,1,COUNTIF(Data!$2:$2,Weekly!BO$9))))/BO$91</f>
      </c>
      <c r="BP96" s="169">
        <f ca="1">(SUM(OFFSET(Data!$A$1,MATCH(($BH96&amp;$BI96),Data!$B:$B,0)-1,MATCH(Weekly!BP$9,Data!$2:$2,0)-1,1,COUNTIF(Data!$2:$2,Weekly!BP$9))))/BP$91</f>
      </c>
      <c r="BQ96" s="169">
        <f ca="1">(SUM(OFFSET(Data!$A$1,MATCH(($BH96&amp;$BI96),Data!$B:$B,0)-1,MATCH(Weekly!BQ$9,Data!$2:$2,0)-1,1,COUNTIF(Data!$2:$2,Weekly!BQ$9))))/BQ$91</f>
      </c>
      <c r="BR96" s="169">
        <f ca="1">(SUM(OFFSET(Data!$A$1,MATCH(($BH96&amp;$BI96),Data!$B:$B,0)-1,MATCH(Weekly!BR$9,Data!$2:$2,0)-1,1,COUNTIF(Data!$2:$2,Weekly!BR$9))))/BR$91</f>
      </c>
      <c r="BS96" s="169">
        <f ca="1">(SUM(OFFSET(Data!$A$1,MATCH(($BH96&amp;$BI96),Data!$B:$B,0)-1,MATCH(Weekly!BS$9,Data!$2:$2,0)-1,1,COUNTIF(Data!$2:$2,Weekly!BS$9))))/BS$91</f>
      </c>
      <c r="BT96" s="169">
        <f ca="1">(SUM(OFFSET(Data!$A$1,MATCH(($BH96&amp;$BI96),Data!$B:$B,0)-1,MATCH(Weekly!BT$9,Data!$2:$2,0)-1,1,COUNTIF(Data!$2:$2,Weekly!BT$9))))/BT$91</f>
      </c>
      <c r="BU96" s="169">
        <f ca="1">(SUM(OFFSET(Data!$A$1,MATCH(($BH96&amp;$BI96),Data!$B:$B,0)-1,MATCH(Weekly!BU$9,Data!$2:$2,0)-1,1,COUNTIF(Data!$2:$2,Weekly!BU$9))))/BU$91</f>
      </c>
      <c r="BV96" s="17"/>
      <c r="BW96" s="14">
        <f t="shared" ca="1" si="614"/>
      </c>
      <c r="BX96" s="14">
        <f t="shared" ca="1" si="615"/>
      </c>
      <c r="BY96" s="14">
        <f t="shared" ca="1" si="633"/>
      </c>
      <c r="BZ96" s="14">
        <f t="shared" ca="1" si="634"/>
      </c>
      <c r="CA96" s="14">
        <f t="shared" ca="1" si="635"/>
      </c>
      <c r="CB96" s="55"/>
      <c r="CC96" s="14">
        <f t="shared" ca="1" si="617"/>
      </c>
      <c r="CD96" s="14">
        <f ca="1">SUMPRODUCT(BP96:BS96,BP$91:BS$91)/SUM(BP$91:BS$91)</f>
      </c>
      <c r="CE96" s="122"/>
      <c r="CF96" s="122"/>
      <c r="CG96" s="16"/>
      <c r="CH96" s="9" t="s">
        <v>81</v>
      </c>
      <c r="CI96" s="9" t="s">
        <v>4</v>
      </c>
      <c r="CJ96" s="169">
        <f ca="1">(SUM(OFFSET(Data!$A$1,MATCH(($CH96&amp;$CI96),Data!$B:$B,0)-1,MATCH(Weekly!CJ$9,Data!$2:$2,0)-1,1,COUNTIF(Data!$2:$2,Weekly!CJ$9))))/CJ$91</f>
      </c>
      <c r="CK96" s="169">
        <f ca="1">(SUM(OFFSET(Data!$A$1,MATCH(($CH96&amp;$CI96),Data!$B:$B,0)-1,MATCH(Weekly!CK$9,Data!$2:$2,0)-1,1,COUNTIF(Data!$2:$2,Weekly!CK$9))))/CK$91</f>
      </c>
      <c r="CL96" s="169">
        <f ca="1">(SUM(OFFSET(Data!$A$1,MATCH(($CH96&amp;$CI96),Data!$B:$B,0)-1,MATCH(Weekly!CL$9,Data!$2:$2,0)-1,1,COUNTIF(Data!$2:$2,Weekly!CL$9))))/CL$91</f>
      </c>
      <c r="CM96" s="169">
        <f ca="1">(SUM(OFFSET(Data!$A$1,MATCH(($CH96&amp;$CI96),Data!$B:$B,0)-1,MATCH(Weekly!CM$9,Data!$2:$2,0)-1,1,COUNTIF(Data!$2:$2,Weekly!CM$9))))/CM$91</f>
      </c>
      <c r="CN96" s="169">
        <f ca="1">(SUM(OFFSET(Data!$A$1,MATCH(($CH96&amp;$CI96),Data!$B:$B,0)-1,MATCH(Weekly!CN$9,Data!$2:$2,0)-1,1,COUNTIF(Data!$2:$2,Weekly!CN$9))))/CN$91</f>
      </c>
      <c r="CO96" s="169">
        <f ca="1">(SUM(OFFSET(Data!$A$1,MATCH(($CH96&amp;$CI96),Data!$B:$B,0)-1,MATCH(Weekly!CO$9,Data!$2:$2,0)-1,1,COUNTIF(Data!$2:$2,Weekly!CO$9))))/CO$91</f>
      </c>
      <c r="CP96" s="169">
        <f ca="1">(SUM(OFFSET(Data!$A$1,MATCH(($CH96&amp;$CI96),Data!$B:$B,0)-1,MATCH(Weekly!CP$9,Data!$2:$2,0)-1,1,COUNTIF(Data!$2:$2,Weekly!CP$9))))/CP$91</f>
      </c>
      <c r="CQ96" s="169">
        <f ca="1">(SUM(OFFSET(Data!$A$1,MATCH(($CH96&amp;$CI96),Data!$B:$B,0)-1,MATCH(Weekly!CQ$9,Data!$2:$2,0)-1,1,COUNTIF(Data!$2:$2,Weekly!CQ$9))))/CQ$91</f>
      </c>
      <c r="CR96" s="169">
        <f ca="1">(SUM(OFFSET(Data!$A$1,MATCH(($CH96&amp;$CI96),Data!$B:$B,0)-1,MATCH(Weekly!CR$9,Data!$2:$2,0)-1,1,COUNTIF(Data!$2:$2,Weekly!CR$9))))/CR$91</f>
      </c>
      <c r="CS96" s="169">
        <f ca="1">(SUM(OFFSET(Data!$A$1,MATCH(($CH96&amp;$CI96),Data!$B:$B,0)-1,MATCH(Weekly!CS$9,Data!$2:$2,0)-1,1,COUNTIF(Data!$2:$2,Weekly!CS$9))))/CS$91</f>
      </c>
      <c r="CT96" s="169">
        <f ca="1">(SUM(OFFSET(Data!$A$1,MATCH(($CH96&amp;$CI96),Data!$B:$B,0)-1,MATCH(Weekly!CT$9,Data!$2:$2,0)-1,1,COUNTIF(Data!$2:$2,Weekly!CT$9))))/CT$91</f>
      </c>
      <c r="CU96" s="169">
        <f ca="1">(SUM(OFFSET(Data!$A$1,MATCH(($CH96&amp;$CI96),Data!$B:$B,0)-1,MATCH(Weekly!CU$9,Data!$2:$2,0)-1,1,COUNTIF(Data!$2:$2,Weekly!CU$9))))/CU$91</f>
      </c>
      <c r="CW96" s="14">
        <f t="shared" ca="1" si="618"/>
      </c>
      <c r="CX96" s="14">
        <f t="shared" ca="1" si="619"/>
      </c>
      <c r="CY96" s="14">
        <f t="shared" ca="1" si="636"/>
      </c>
      <c r="CZ96" s="14">
        <f t="shared" ca="1" si="637"/>
      </c>
      <c r="DA96" s="14">
        <f t="shared" ca="1" si="638"/>
      </c>
      <c r="DB96" s="55"/>
      <c r="DC96" s="14">
        <f t="shared" ca="1" si="620"/>
      </c>
      <c r="DD96" s="14">
        <f ca="1">SUMPRODUCT(CP96:CS96,CP$91:CS$91)/SUM(CP$91:CS$91)</f>
      </c>
      <c r="DE96" s="15"/>
    </row>
    <row r="97" spans="1:109" x14ac:dyDescent="0.25">
      <c r="A97" s="5"/>
      <c r="C97" s="5"/>
      <c r="D97" s="74" t="s">
        <v>588</v>
      </c>
      <c r="E97" s="67" t="str">
        <f ca="1">VLOOKUP($D97,'Metric Nature'!$C:$D,2,0)&amp;IF(($F97&lt;(BA97)),"Below",IF(($F97&gt;(AZ97)),"Above","Within"))</f>
      </c>
      <c r="F97" s="69">
        <f t="shared" ca="1" si="586"/>
      </c>
      <c r="G97" s="69">
        <f t="shared" ca="1" si="587"/>
      </c>
      <c r="H97" s="98">
        <f t="shared" ca="1" si="621"/>
      </c>
      <c r="I97" s="69">
        <f t="shared" ca="1" si="622"/>
      </c>
      <c r="J97" s="69">
        <f t="shared" ca="1" si="623"/>
      </c>
      <c r="K97" s="62">
        <f t="shared" ca="1" si="588"/>
      </c>
      <c r="L97" s="70"/>
      <c r="M97" s="67" t="str">
        <f ca="1">VLOOKUP($D97,'Metric Nature'!$C:$D,2,0)&amp;IF(($N97&lt;(CA97)),"Below",IF(($N97&gt;(BZ97)),"Above","Within"))</f>
      </c>
      <c r="N97" s="69">
        <f t="shared" ca="1" si="589"/>
      </c>
      <c r="O97" s="69">
        <f t="shared" ca="1" si="590"/>
      </c>
      <c r="P97" s="98">
        <f t="shared" ca="1" si="624"/>
      </c>
      <c r="Q97" s="69">
        <f t="shared" ca="1" si="625"/>
      </c>
      <c r="R97" s="71">
        <f t="shared" ca="1" si="626"/>
      </c>
      <c r="S97" s="62">
        <f t="shared" ca="1" si="591"/>
      </c>
      <c r="T97" s="70"/>
      <c r="U97" s="67" t="str">
        <f ca="1">VLOOKUP($D97,'Metric Nature'!$C:$D,2,0)&amp;IF(($V97&lt;(DA97)),"Below",IF(($V97&gt;(CZ97)),"Above","Within"))</f>
      </c>
      <c r="V97" s="69">
        <f t="shared" ca="1" si="592"/>
      </c>
      <c r="W97" s="69">
        <f t="shared" ca="1" si="593"/>
      </c>
      <c r="X97" s="93">
        <f t="shared" ca="1" si="627"/>
      </c>
      <c r="Y97" s="69">
        <f t="shared" ca="1" si="628"/>
      </c>
      <c r="Z97" s="93">
        <f t="shared" ca="1" si="629"/>
      </c>
      <c r="AA97" s="62">
        <f t="shared" ca="1" si="594"/>
      </c>
      <c r="AB97" s="70"/>
      <c r="AC97" s="60" t="s">
        <v>589</v>
      </c>
      <c r="AD97" s="5"/>
      <c r="AE97" s="5"/>
      <c r="AF97" s="5"/>
      <c r="AG97" s="5"/>
      <c r="AH97" s="5"/>
      <c r="AI97" s="9" t="s">
        <v>82</v>
      </c>
      <c r="AJ97" s="169">
        <f ca="1">(SUM(OFFSET(Data!$A$1,MATCH(($AI97),Data!$C:$C,0)-1,MATCH(Weekly!AJ$9,Data!$2:$2,0)-1,2,COUNTIF(Data!$2:$2,Weekly!AJ$9))))/AJ$91</f>
      </c>
      <c r="AK97" s="169">
        <f ca="1">(SUM(OFFSET(Data!$A$1,MATCH(($AI97),Data!$C:$C,0)-1,MATCH(Weekly!AK$9,Data!$2:$2,0)-1,2,COUNTIF(Data!$2:$2,Weekly!AK$9))))/AK$91</f>
      </c>
      <c r="AL97" s="169">
        <f ca="1">(SUM(OFFSET(Data!$A$1,MATCH(($AI97),Data!$C:$C,0)-1,MATCH(Weekly!AL$9,Data!$2:$2,0)-1,2,COUNTIF(Data!$2:$2,Weekly!AL$9))))/AL$91</f>
      </c>
      <c r="AM97" s="169">
        <f ca="1">(SUM(OFFSET(Data!$A$1,MATCH(($AI97),Data!$C:$C,0)-1,MATCH(Weekly!AM$9,Data!$2:$2,0)-1,2,COUNTIF(Data!$2:$2,Weekly!AM$9))))/AM$91</f>
      </c>
      <c r="AN97" s="169">
        <f ca="1">(SUM(OFFSET(Data!$A$1,MATCH(($AI97),Data!$C:$C,0)-1,MATCH(Weekly!AN$9,Data!$2:$2,0)-1,2,COUNTIF(Data!$2:$2,Weekly!AN$9))))/AN$91</f>
      </c>
      <c r="AO97" s="169">
        <f ca="1">(SUM(OFFSET(Data!$A$1,MATCH(($AI97),Data!$C:$C,0)-1,MATCH(Weekly!AO$9,Data!$2:$2,0)-1,2,COUNTIF(Data!$2:$2,Weekly!AO$9))))/AO$91</f>
      </c>
      <c r="AP97" s="169">
        <f ca="1">(SUM(OFFSET(Data!$A$1,MATCH(($AI97),Data!$C:$C,0)-1,MATCH(Weekly!AP$9,Data!$2:$2,0)-1,2,COUNTIF(Data!$2:$2,Weekly!AP$9))))/AP$91</f>
      </c>
      <c r="AQ97" s="169">
        <f ca="1">(SUM(OFFSET(Data!$A$1,MATCH(($AI97),Data!$C:$C,0)-1,MATCH(Weekly!AQ$9,Data!$2:$2,0)-1,2,COUNTIF(Data!$2:$2,Weekly!AQ$9))))/AQ$91</f>
      </c>
      <c r="AR97" s="169">
        <f ca="1">(SUM(OFFSET(Data!$A$1,MATCH(($AI97),Data!$C:$C,0)-1,MATCH(Weekly!AR$9,Data!$2:$2,0)-1,2,COUNTIF(Data!$2:$2,Weekly!AR$9))))/AR$91</f>
      </c>
      <c r="AS97" s="169">
        <f ca="1">(SUM(OFFSET(Data!$A$1,MATCH(($AI97),Data!$C:$C,0)-1,MATCH(Weekly!AS$9,Data!$2:$2,0)-1,2,COUNTIF(Data!$2:$2,Weekly!AS$9))))/AS$91</f>
      </c>
      <c r="AT97" s="169">
        <f ca="1">(SUM(OFFSET(Data!$A$1,MATCH(($AI97),Data!$C:$C,0)-1,MATCH(Weekly!AT$9,Data!$2:$2,0)-1,2,COUNTIF(Data!$2:$2,Weekly!AT$9))))/AT$91</f>
      </c>
      <c r="AU97" s="169">
        <f ca="1">(SUM(OFFSET(Data!$A$1,MATCH(($AI97),Data!$C:$C,0)-1,MATCH(Weekly!AU$9,Data!$2:$2,0)-1,2,COUNTIF(Data!$2:$2,Weekly!AU$9))))/AU$91</f>
      </c>
      <c r="AV97" s="55"/>
      <c r="AW97" s="14">
        <f t="shared" ca="1" si="611"/>
      </c>
      <c r="AX97" s="14">
        <f t="shared" ca="1" si="612"/>
      </c>
      <c r="AY97" s="14">
        <f t="shared" ca="1" si="630"/>
      </c>
      <c r="AZ97" s="14">
        <f t="shared" ca="1" si="631"/>
      </c>
      <c r="BA97" s="14">
        <f t="shared" ca="1" si="632"/>
      </c>
      <c r="BB97" s="18"/>
      <c r="BC97" s="14">
        <f t="shared" ca="1" si="613"/>
      </c>
      <c r="BD97" s="14">
        <f ca="1">SUMPRODUCT(AP97:AS97,AP$91:AS$91)/SUM(AP$91:AS$91)</f>
      </c>
      <c r="BE97" s="122"/>
      <c r="BF97" s="122"/>
      <c r="BG97" s="16"/>
      <c r="BH97" s="9" t="s">
        <v>82</v>
      </c>
      <c r="BI97" s="9" t="s">
        <v>3</v>
      </c>
      <c r="BJ97" s="169">
        <f ca="1">(SUM(OFFSET(Data!$A$1,MATCH(($BH97&amp;$BI97),Data!$B:$B,0)-1,MATCH(Weekly!BJ$9,Data!$2:$2,0)-1,1,COUNTIF(Data!$2:$2,Weekly!BJ$9))))/BJ$91</f>
      </c>
      <c r="BK97" s="169">
        <f ca="1">(SUM(OFFSET(Data!$A$1,MATCH(($BH97&amp;$BI97),Data!$B:$B,0)-1,MATCH(Weekly!BK$9,Data!$2:$2,0)-1,1,COUNTIF(Data!$2:$2,Weekly!BK$9))))/BK$91</f>
      </c>
      <c r="BL97" s="169">
        <f ca="1">(SUM(OFFSET(Data!$A$1,MATCH(($BH97&amp;$BI97),Data!$B:$B,0)-1,MATCH(Weekly!BL$9,Data!$2:$2,0)-1,1,COUNTIF(Data!$2:$2,Weekly!BL$9))))/BL$91</f>
      </c>
      <c r="BM97" s="169">
        <f ca="1">(SUM(OFFSET(Data!$A$1,MATCH(($BH97&amp;$BI97),Data!$B:$B,0)-1,MATCH(Weekly!BM$9,Data!$2:$2,0)-1,1,COUNTIF(Data!$2:$2,Weekly!BM$9))))/BM$91</f>
      </c>
      <c r="BN97" s="169">
        <f ca="1">(SUM(OFFSET(Data!$A$1,MATCH(($BH97&amp;$BI97),Data!$B:$B,0)-1,MATCH(Weekly!BN$9,Data!$2:$2,0)-1,1,COUNTIF(Data!$2:$2,Weekly!BN$9))))/BN$91</f>
      </c>
      <c r="BO97" s="169">
        <f ca="1">(SUM(OFFSET(Data!$A$1,MATCH(($BH97&amp;$BI97),Data!$B:$B,0)-1,MATCH(Weekly!BO$9,Data!$2:$2,0)-1,1,COUNTIF(Data!$2:$2,Weekly!BO$9))))/BO$91</f>
      </c>
      <c r="BP97" s="169">
        <f ca="1">(SUM(OFFSET(Data!$A$1,MATCH(($BH97&amp;$BI97),Data!$B:$B,0)-1,MATCH(Weekly!BP$9,Data!$2:$2,0)-1,1,COUNTIF(Data!$2:$2,Weekly!BP$9))))/BP$91</f>
      </c>
      <c r="BQ97" s="169">
        <f ca="1">(SUM(OFFSET(Data!$A$1,MATCH(($BH97&amp;$BI97),Data!$B:$B,0)-1,MATCH(Weekly!BQ$9,Data!$2:$2,0)-1,1,COUNTIF(Data!$2:$2,Weekly!BQ$9))))/BQ$91</f>
      </c>
      <c r="BR97" s="169">
        <f ca="1">(SUM(OFFSET(Data!$A$1,MATCH(($BH97&amp;$BI97),Data!$B:$B,0)-1,MATCH(Weekly!BR$9,Data!$2:$2,0)-1,1,COUNTIF(Data!$2:$2,Weekly!BR$9))))/BR$91</f>
      </c>
      <c r="BS97" s="169">
        <f ca="1">(SUM(OFFSET(Data!$A$1,MATCH(($BH97&amp;$BI97),Data!$B:$B,0)-1,MATCH(Weekly!BS$9,Data!$2:$2,0)-1,1,COUNTIF(Data!$2:$2,Weekly!BS$9))))/BS$91</f>
      </c>
      <c r="BT97" s="169">
        <f ca="1">(SUM(OFFSET(Data!$A$1,MATCH(($BH97&amp;$BI97),Data!$B:$B,0)-1,MATCH(Weekly!BT$9,Data!$2:$2,0)-1,1,COUNTIF(Data!$2:$2,Weekly!BT$9))))/BT$91</f>
      </c>
      <c r="BU97" s="169">
        <f ca="1">(SUM(OFFSET(Data!$A$1,MATCH(($BH97&amp;$BI97),Data!$B:$B,0)-1,MATCH(Weekly!BU$9,Data!$2:$2,0)-1,1,COUNTIF(Data!$2:$2,Weekly!BU$9))))/BU$91</f>
      </c>
      <c r="BV97" s="17"/>
      <c r="BW97" s="14">
        <f t="shared" ca="1" si="614"/>
      </c>
      <c r="BX97" s="14">
        <f t="shared" ca="1" si="615"/>
      </c>
      <c r="BY97" s="14">
        <f t="shared" ca="1" si="633"/>
      </c>
      <c r="BZ97" s="14">
        <f t="shared" ca="1" si="634"/>
      </c>
      <c r="CA97" s="14">
        <f t="shared" ca="1" si="635"/>
      </c>
      <c r="CB97" s="55"/>
      <c r="CC97" s="14">
        <f t="shared" ca="1" si="617"/>
      </c>
      <c r="CD97" s="14">
        <f ca="1">SUMPRODUCT(BP97:BS97,BP$91:BS$91)/SUM(BP$91:BS$91)</f>
      </c>
      <c r="CE97" s="122"/>
      <c r="CF97" s="122"/>
      <c r="CG97" s="16"/>
      <c r="CH97" s="9" t="s">
        <v>82</v>
      </c>
      <c r="CI97" s="9" t="s">
        <v>4</v>
      </c>
      <c r="CJ97" s="169">
        <f ca="1">(SUM(OFFSET(Data!$A$1,MATCH(($CH97&amp;$CI97),Data!$B:$B,0)-1,MATCH(Weekly!CJ$9,Data!$2:$2,0)-1,1,COUNTIF(Data!$2:$2,Weekly!CJ$9))))/CJ$91</f>
      </c>
      <c r="CK97" s="169">
        <f ca="1">(SUM(OFFSET(Data!$A$1,MATCH(($CH97&amp;$CI97),Data!$B:$B,0)-1,MATCH(Weekly!CK$9,Data!$2:$2,0)-1,1,COUNTIF(Data!$2:$2,Weekly!CK$9))))/CK$91</f>
      </c>
      <c r="CL97" s="169">
        <f ca="1">(SUM(OFFSET(Data!$A$1,MATCH(($CH97&amp;$CI97),Data!$B:$B,0)-1,MATCH(Weekly!CL$9,Data!$2:$2,0)-1,1,COUNTIF(Data!$2:$2,Weekly!CL$9))))/CL$91</f>
      </c>
      <c r="CM97" s="169">
        <f ca="1">(SUM(OFFSET(Data!$A$1,MATCH(($CH97&amp;$CI97),Data!$B:$B,0)-1,MATCH(Weekly!CM$9,Data!$2:$2,0)-1,1,COUNTIF(Data!$2:$2,Weekly!CM$9))))/CM$91</f>
      </c>
      <c r="CN97" s="169">
        <f ca="1">(SUM(OFFSET(Data!$A$1,MATCH(($CH97&amp;$CI97),Data!$B:$B,0)-1,MATCH(Weekly!CN$9,Data!$2:$2,0)-1,1,COUNTIF(Data!$2:$2,Weekly!CN$9))))/CN$91</f>
      </c>
      <c r="CO97" s="169">
        <f ca="1">(SUM(OFFSET(Data!$A$1,MATCH(($CH97&amp;$CI97),Data!$B:$B,0)-1,MATCH(Weekly!CO$9,Data!$2:$2,0)-1,1,COUNTIF(Data!$2:$2,Weekly!CO$9))))/CO$91</f>
      </c>
      <c r="CP97" s="169">
        <f ca="1">(SUM(OFFSET(Data!$A$1,MATCH(($CH97&amp;$CI97),Data!$B:$B,0)-1,MATCH(Weekly!CP$9,Data!$2:$2,0)-1,1,COUNTIF(Data!$2:$2,Weekly!CP$9))))/CP$91</f>
      </c>
      <c r="CQ97" s="169">
        <f ca="1">(SUM(OFFSET(Data!$A$1,MATCH(($CH97&amp;$CI97),Data!$B:$B,0)-1,MATCH(Weekly!CQ$9,Data!$2:$2,0)-1,1,COUNTIF(Data!$2:$2,Weekly!CQ$9))))/CQ$91</f>
      </c>
      <c r="CR97" s="169">
        <f ca="1">(SUM(OFFSET(Data!$A$1,MATCH(($CH97&amp;$CI97),Data!$B:$B,0)-1,MATCH(Weekly!CR$9,Data!$2:$2,0)-1,1,COUNTIF(Data!$2:$2,Weekly!CR$9))))/CR$91</f>
      </c>
      <c r="CS97" s="169">
        <f ca="1">(SUM(OFFSET(Data!$A$1,MATCH(($CH97&amp;$CI97),Data!$B:$B,0)-1,MATCH(Weekly!CS$9,Data!$2:$2,0)-1,1,COUNTIF(Data!$2:$2,Weekly!CS$9))))/CS$91</f>
      </c>
      <c r="CT97" s="169">
        <f ca="1">(SUM(OFFSET(Data!$A$1,MATCH(($CH97&amp;$CI97),Data!$B:$B,0)-1,MATCH(Weekly!CT$9,Data!$2:$2,0)-1,1,COUNTIF(Data!$2:$2,Weekly!CT$9))))/CT$91</f>
      </c>
      <c r="CU97" s="169">
        <f ca="1">(SUM(OFFSET(Data!$A$1,MATCH(($CH97&amp;$CI97),Data!$B:$B,0)-1,MATCH(Weekly!CU$9,Data!$2:$2,0)-1,1,COUNTIF(Data!$2:$2,Weekly!CU$9))))/CU$91</f>
      </c>
      <c r="CW97" s="14">
        <f t="shared" ca="1" si="618"/>
      </c>
      <c r="CX97" s="14">
        <f t="shared" ca="1" si="619"/>
      </c>
      <c r="CY97" s="14">
        <f t="shared" ca="1" si="636"/>
      </c>
      <c r="CZ97" s="14">
        <f t="shared" ca="1" si="637"/>
      </c>
      <c r="DA97" s="14">
        <f t="shared" ca="1" si="638"/>
      </c>
      <c r="DB97" s="55"/>
      <c r="DC97" s="14">
        <f t="shared" ca="1" si="620"/>
      </c>
      <c r="DD97" s="14">
        <f ca="1">SUMPRODUCT(CP97:CS97,CP$91:CS$91)/SUM(CP$91:CS$91)</f>
      </c>
      <c r="DE97" s="15"/>
    </row>
    <row r="98" spans="1:109" x14ac:dyDescent="0.25">
      <c r="A98" s="5"/>
      <c r="C98" s="5"/>
      <c r="D98" s="74" t="s">
        <v>592</v>
      </c>
      <c r="E98" s="67" t="str">
        <f ca="1">VLOOKUP($D98,'Metric Nature'!$C:$D,2,0)&amp;IF(($F98&lt;(BA98)),"Below",IF(($F98&gt;(AZ98)),"Above","Within"))</f>
      </c>
      <c r="F98" s="69">
        <f t="shared" ca="1" si="586"/>
      </c>
      <c r="G98" s="69">
        <f t="shared" ca="1" si="587"/>
      </c>
      <c r="H98" s="98">
        <f t="shared" ca="1" si="621"/>
      </c>
      <c r="I98" s="69">
        <f t="shared" ca="1" si="622"/>
      </c>
      <c r="J98" s="69">
        <f t="shared" ca="1" si="623"/>
      </c>
      <c r="K98" s="62">
        <f t="shared" ca="1" si="588"/>
      </c>
      <c r="L98" s="70"/>
      <c r="M98" s="67" t="str">
        <f ca="1">VLOOKUP($D98,'Metric Nature'!$C:$D,2,0)&amp;IF(($N98&lt;(CA98)),"Below",IF(($N98&gt;(BZ98)),"Above","Within"))</f>
      </c>
      <c r="N98" s="69">
        <f t="shared" ca="1" si="589"/>
      </c>
      <c r="O98" s="69">
        <f t="shared" ca="1" si="590"/>
      </c>
      <c r="P98" s="98">
        <f t="shared" ca="1" si="624"/>
      </c>
      <c r="Q98" s="69">
        <f t="shared" ca="1" si="625"/>
      </c>
      <c r="R98" s="71">
        <f t="shared" ca="1" si="626"/>
      </c>
      <c r="S98" s="62">
        <f t="shared" ca="1" si="591"/>
      </c>
      <c r="T98" s="70"/>
      <c r="U98" s="67" t="str">
        <f ca="1">VLOOKUP($D98,'Metric Nature'!$C:$D,2,0)&amp;IF(($V98&lt;(DA98)),"Below",IF(($V98&gt;(CZ98)),"Above","Within"))</f>
      </c>
      <c r="V98" s="69">
        <f t="shared" ca="1" si="592"/>
      </c>
      <c r="W98" s="69">
        <f t="shared" ca="1" si="593"/>
      </c>
      <c r="X98" s="93">
        <f t="shared" ca="1" si="627"/>
      </c>
      <c r="Y98" s="69">
        <f t="shared" ca="1" si="628"/>
      </c>
      <c r="Z98" s="93">
        <f t="shared" ca="1" si="629"/>
      </c>
      <c r="AA98" s="62">
        <f t="shared" ca="1" si="594"/>
      </c>
      <c r="AB98" s="70"/>
      <c r="AC98" s="60" t="s">
        <v>593</v>
      </c>
      <c r="AD98" s="5"/>
      <c r="AE98" s="5"/>
      <c r="AF98" s="5"/>
      <c r="AG98" s="5"/>
      <c r="AH98" s="5"/>
      <c r="AI98" s="9" t="s">
        <v>83</v>
      </c>
      <c r="AJ98" s="169">
        <f ca="1">(SUM(OFFSET(Data!$A$1,MATCH(($AI98),Data!$C:$C,0)-1,MATCH(Weekly!AJ$9,Data!$2:$2,0)-1,2,COUNTIF(Data!$2:$2,Weekly!AJ$9))))/AJ$91</f>
      </c>
      <c r="AK98" s="169">
        <f ca="1">(SUM(OFFSET(Data!$A$1,MATCH(($AI98),Data!$C:$C,0)-1,MATCH(Weekly!AK$9,Data!$2:$2,0)-1,2,COUNTIF(Data!$2:$2,Weekly!AK$9))))/AK$91</f>
      </c>
      <c r="AL98" s="169">
        <f ca="1">(SUM(OFFSET(Data!$A$1,MATCH(($AI98),Data!$C:$C,0)-1,MATCH(Weekly!AL$9,Data!$2:$2,0)-1,2,COUNTIF(Data!$2:$2,Weekly!AL$9))))/AL$91</f>
      </c>
      <c r="AM98" s="169">
        <f ca="1">(SUM(OFFSET(Data!$A$1,MATCH(($AI98),Data!$C:$C,0)-1,MATCH(Weekly!AM$9,Data!$2:$2,0)-1,2,COUNTIF(Data!$2:$2,Weekly!AM$9))))/AM$91</f>
      </c>
      <c r="AN98" s="169">
        <f ca="1">(SUM(OFFSET(Data!$A$1,MATCH(($AI98),Data!$C:$C,0)-1,MATCH(Weekly!AN$9,Data!$2:$2,0)-1,2,COUNTIF(Data!$2:$2,Weekly!AN$9))))/AN$91</f>
      </c>
      <c r="AO98" s="169">
        <f ca="1">(SUM(OFFSET(Data!$A$1,MATCH(($AI98),Data!$C:$C,0)-1,MATCH(Weekly!AO$9,Data!$2:$2,0)-1,2,COUNTIF(Data!$2:$2,Weekly!AO$9))))/AO$91</f>
      </c>
      <c r="AP98" s="169">
        <f ca="1">(SUM(OFFSET(Data!$A$1,MATCH(($AI98),Data!$C:$C,0)-1,MATCH(Weekly!AP$9,Data!$2:$2,0)-1,2,COUNTIF(Data!$2:$2,Weekly!AP$9))))/AP$91</f>
      </c>
      <c r="AQ98" s="169">
        <f ca="1">(SUM(OFFSET(Data!$A$1,MATCH(($AI98),Data!$C:$C,0)-1,MATCH(Weekly!AQ$9,Data!$2:$2,0)-1,2,COUNTIF(Data!$2:$2,Weekly!AQ$9))))/AQ$91</f>
      </c>
      <c r="AR98" s="169">
        <f ca="1">(SUM(OFFSET(Data!$A$1,MATCH(($AI98),Data!$C:$C,0)-1,MATCH(Weekly!AR$9,Data!$2:$2,0)-1,2,COUNTIF(Data!$2:$2,Weekly!AR$9))))/AR$91</f>
      </c>
      <c r="AS98" s="169">
        <f ca="1">(SUM(OFFSET(Data!$A$1,MATCH(($AI98),Data!$C:$C,0)-1,MATCH(Weekly!AS$9,Data!$2:$2,0)-1,2,COUNTIF(Data!$2:$2,Weekly!AS$9))))/AS$91</f>
      </c>
      <c r="AT98" s="169">
        <f ca="1">(SUM(OFFSET(Data!$A$1,MATCH(($AI98),Data!$C:$C,0)-1,MATCH(Weekly!AT$9,Data!$2:$2,0)-1,2,COUNTIF(Data!$2:$2,Weekly!AT$9))))/AT$91</f>
      </c>
      <c r="AU98" s="169">
        <f ca="1">(SUM(OFFSET(Data!$A$1,MATCH(($AI98),Data!$C:$C,0)-1,MATCH(Weekly!AU$9,Data!$2:$2,0)-1,2,COUNTIF(Data!$2:$2,Weekly!AU$9))))/AU$91</f>
      </c>
      <c r="AV98" s="55"/>
      <c r="AW98" s="14">
        <f t="shared" ca="1" si="611"/>
      </c>
      <c r="AX98" s="14">
        <f t="shared" ca="1" si="612"/>
      </c>
      <c r="AY98" s="14">
        <f t="shared" ca="1" si="630"/>
      </c>
      <c r="AZ98" s="14">
        <f t="shared" ca="1" si="631"/>
      </c>
      <c r="BA98" s="14">
        <f t="shared" ca="1" si="632"/>
      </c>
      <c r="BB98" s="18"/>
      <c r="BC98" s="14">
        <f t="shared" ca="1" si="613"/>
      </c>
      <c r="BD98" s="14">
        <f ca="1">SUMPRODUCT(AP98:AS98,AP$91:AS$91)/SUM(AP$91:AS$91)</f>
      </c>
      <c r="BE98" s="122"/>
      <c r="BF98" s="122"/>
      <c r="BG98" s="16"/>
      <c r="BH98" s="9" t="s">
        <v>83</v>
      </c>
      <c r="BI98" s="9" t="s">
        <v>3</v>
      </c>
      <c r="BJ98" s="169">
        <f ca="1">(SUM(OFFSET(Data!$A$1,MATCH(($BH98&amp;$BI98),Data!$B:$B,0)-1,MATCH(Weekly!BJ$9,Data!$2:$2,0)-1,1,COUNTIF(Data!$2:$2,Weekly!BJ$9))))/BJ$91</f>
      </c>
      <c r="BK98" s="169">
        <f ca="1">(SUM(OFFSET(Data!$A$1,MATCH(($BH98&amp;$BI98),Data!$B:$B,0)-1,MATCH(Weekly!BK$9,Data!$2:$2,0)-1,1,COUNTIF(Data!$2:$2,Weekly!BK$9))))/BK$91</f>
      </c>
      <c r="BL98" s="169">
        <f ca="1">(SUM(OFFSET(Data!$A$1,MATCH(($BH98&amp;$BI98),Data!$B:$B,0)-1,MATCH(Weekly!BL$9,Data!$2:$2,0)-1,1,COUNTIF(Data!$2:$2,Weekly!BL$9))))/BL$91</f>
      </c>
      <c r="BM98" s="169">
        <f ca="1">(SUM(OFFSET(Data!$A$1,MATCH(($BH98&amp;$BI98),Data!$B:$B,0)-1,MATCH(Weekly!BM$9,Data!$2:$2,0)-1,1,COUNTIF(Data!$2:$2,Weekly!BM$9))))/BM$91</f>
      </c>
      <c r="BN98" s="169">
        <f ca="1">(SUM(OFFSET(Data!$A$1,MATCH(($BH98&amp;$BI98),Data!$B:$B,0)-1,MATCH(Weekly!BN$9,Data!$2:$2,0)-1,1,COUNTIF(Data!$2:$2,Weekly!BN$9))))/BN$91</f>
      </c>
      <c r="BO98" s="169">
        <f ca="1">(SUM(OFFSET(Data!$A$1,MATCH(($BH98&amp;$BI98),Data!$B:$B,0)-1,MATCH(Weekly!BO$9,Data!$2:$2,0)-1,1,COUNTIF(Data!$2:$2,Weekly!BO$9))))/BO$91</f>
      </c>
      <c r="BP98" s="169">
        <f ca="1">(SUM(OFFSET(Data!$A$1,MATCH(($BH98&amp;$BI98),Data!$B:$B,0)-1,MATCH(Weekly!BP$9,Data!$2:$2,0)-1,1,COUNTIF(Data!$2:$2,Weekly!BP$9))))/BP$91</f>
      </c>
      <c r="BQ98" s="169">
        <f ca="1">(SUM(OFFSET(Data!$A$1,MATCH(($BH98&amp;$BI98),Data!$B:$B,0)-1,MATCH(Weekly!BQ$9,Data!$2:$2,0)-1,1,COUNTIF(Data!$2:$2,Weekly!BQ$9))))/BQ$91</f>
      </c>
      <c r="BR98" s="169">
        <f ca="1">(SUM(OFFSET(Data!$A$1,MATCH(($BH98&amp;$BI98),Data!$B:$B,0)-1,MATCH(Weekly!BR$9,Data!$2:$2,0)-1,1,COUNTIF(Data!$2:$2,Weekly!BR$9))))/BR$91</f>
      </c>
      <c r="BS98" s="169">
        <f ca="1">(SUM(OFFSET(Data!$A$1,MATCH(($BH98&amp;$BI98),Data!$B:$B,0)-1,MATCH(Weekly!BS$9,Data!$2:$2,0)-1,1,COUNTIF(Data!$2:$2,Weekly!BS$9))))/BS$91</f>
      </c>
      <c r="BT98" s="169">
        <f ca="1">(SUM(OFFSET(Data!$A$1,MATCH(($BH98&amp;$BI98),Data!$B:$B,0)-1,MATCH(Weekly!BT$9,Data!$2:$2,0)-1,1,COUNTIF(Data!$2:$2,Weekly!BT$9))))/BT$91</f>
      </c>
      <c r="BU98" s="169">
        <f ca="1">(SUM(OFFSET(Data!$A$1,MATCH(($BH98&amp;$BI98),Data!$B:$B,0)-1,MATCH(Weekly!BU$9,Data!$2:$2,0)-1,1,COUNTIF(Data!$2:$2,Weekly!BU$9))))/BU$91</f>
      </c>
      <c r="BV98" s="17"/>
      <c r="BW98" s="14">
        <f t="shared" ca="1" si="614"/>
      </c>
      <c r="BX98" s="14">
        <f t="shared" ca="1" si="615"/>
      </c>
      <c r="BY98" s="14">
        <f t="shared" ca="1" si="633"/>
      </c>
      <c r="BZ98" s="14">
        <f t="shared" ca="1" si="634"/>
      </c>
      <c r="CA98" s="14">
        <f t="shared" ca="1" si="635"/>
      </c>
      <c r="CB98" s="55"/>
      <c r="CC98" s="14">
        <f t="shared" ca="1" si="617"/>
      </c>
      <c r="CD98" s="14">
        <f ca="1">SUMPRODUCT(BP98:BS98,BP$91:BS$91)/SUM(BP$91:BS$91)</f>
      </c>
      <c r="CE98" s="122"/>
      <c r="CF98" s="122"/>
      <c r="CG98" s="16"/>
      <c r="CH98" s="9" t="s">
        <v>83</v>
      </c>
      <c r="CI98" s="9" t="s">
        <v>4</v>
      </c>
      <c r="CJ98" s="169">
        <f ca="1">(SUM(OFFSET(Data!$A$1,MATCH(($CH98&amp;$CI98),Data!$B:$B,0)-1,MATCH(Weekly!CJ$9,Data!$2:$2,0)-1,1,COUNTIF(Data!$2:$2,Weekly!CJ$9))))/CJ$91</f>
      </c>
      <c r="CK98" s="169">
        <f ca="1">(SUM(OFFSET(Data!$A$1,MATCH(($CH98&amp;$CI98),Data!$B:$B,0)-1,MATCH(Weekly!CK$9,Data!$2:$2,0)-1,1,COUNTIF(Data!$2:$2,Weekly!CK$9))))/CK$91</f>
      </c>
      <c r="CL98" s="169">
        <f ca="1">(SUM(OFFSET(Data!$A$1,MATCH(($CH98&amp;$CI98),Data!$B:$B,0)-1,MATCH(Weekly!CL$9,Data!$2:$2,0)-1,1,COUNTIF(Data!$2:$2,Weekly!CL$9))))/CL$91</f>
      </c>
      <c r="CM98" s="169">
        <f ca="1">(SUM(OFFSET(Data!$A$1,MATCH(($CH98&amp;$CI98),Data!$B:$B,0)-1,MATCH(Weekly!CM$9,Data!$2:$2,0)-1,1,COUNTIF(Data!$2:$2,Weekly!CM$9))))/CM$91</f>
      </c>
      <c r="CN98" s="169">
        <f ca="1">(SUM(OFFSET(Data!$A$1,MATCH(($CH98&amp;$CI98),Data!$B:$B,0)-1,MATCH(Weekly!CN$9,Data!$2:$2,0)-1,1,COUNTIF(Data!$2:$2,Weekly!CN$9))))/CN$91</f>
      </c>
      <c r="CO98" s="169">
        <f ca="1">(SUM(OFFSET(Data!$A$1,MATCH(($CH98&amp;$CI98),Data!$B:$B,0)-1,MATCH(Weekly!CO$9,Data!$2:$2,0)-1,1,COUNTIF(Data!$2:$2,Weekly!CO$9))))/CO$91</f>
      </c>
      <c r="CP98" s="169">
        <f ca="1">(SUM(OFFSET(Data!$A$1,MATCH(($CH98&amp;$CI98),Data!$B:$B,0)-1,MATCH(Weekly!CP$9,Data!$2:$2,0)-1,1,COUNTIF(Data!$2:$2,Weekly!CP$9))))/CP$91</f>
      </c>
      <c r="CQ98" s="169">
        <f ca="1">(SUM(OFFSET(Data!$A$1,MATCH(($CH98&amp;$CI98),Data!$B:$B,0)-1,MATCH(Weekly!CQ$9,Data!$2:$2,0)-1,1,COUNTIF(Data!$2:$2,Weekly!CQ$9))))/CQ$91</f>
      </c>
      <c r="CR98" s="169">
        <f ca="1">(SUM(OFFSET(Data!$A$1,MATCH(($CH98&amp;$CI98),Data!$B:$B,0)-1,MATCH(Weekly!CR$9,Data!$2:$2,0)-1,1,COUNTIF(Data!$2:$2,Weekly!CR$9))))/CR$91</f>
      </c>
      <c r="CS98" s="169">
        <f ca="1">(SUM(OFFSET(Data!$A$1,MATCH(($CH98&amp;$CI98),Data!$B:$B,0)-1,MATCH(Weekly!CS$9,Data!$2:$2,0)-1,1,COUNTIF(Data!$2:$2,Weekly!CS$9))))/CS$91</f>
      </c>
      <c r="CT98" s="169">
        <f ca="1">(SUM(OFFSET(Data!$A$1,MATCH(($CH98&amp;$CI98),Data!$B:$B,0)-1,MATCH(Weekly!CT$9,Data!$2:$2,0)-1,1,COUNTIF(Data!$2:$2,Weekly!CT$9))))/CT$91</f>
      </c>
      <c r="CU98" s="169">
        <f ca="1">(SUM(OFFSET(Data!$A$1,MATCH(($CH98&amp;$CI98),Data!$B:$B,0)-1,MATCH(Weekly!CU$9,Data!$2:$2,0)-1,1,COUNTIF(Data!$2:$2,Weekly!CU$9))))/CU$91</f>
      </c>
      <c r="CW98" s="14">
        <f t="shared" ca="1" si="618"/>
      </c>
      <c r="CX98" s="14">
        <f t="shared" ca="1" si="619"/>
      </c>
      <c r="CY98" s="14">
        <f t="shared" ca="1" si="636"/>
      </c>
      <c r="CZ98" s="14">
        <f t="shared" ca="1" si="637"/>
      </c>
      <c r="DA98" s="14">
        <f t="shared" ca="1" si="638"/>
      </c>
      <c r="DB98" s="55"/>
      <c r="DC98" s="14">
        <f t="shared" ca="1" si="620"/>
      </c>
      <c r="DD98" s="14">
        <f ca="1">SUMPRODUCT(CP98:CS98,CP$91:CS$91)/SUM(CP$91:CS$91)</f>
      </c>
      <c r="DE98" s="15"/>
    </row>
    <row r="99" spans="1:109" x14ac:dyDescent="0.25">
      <c r="D99" s="83" t="s">
        <v>596</v>
      </c>
      <c r="E99" s="81"/>
      <c r="F99" s="79"/>
      <c r="G99" s="79"/>
      <c r="H99" s="80"/>
      <c r="I99" s="79"/>
      <c r="J99" s="80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7"/>
      <c r="AC99" s="60"/>
      <c r="AI99" s="57"/>
      <c r="AJ99" s="174"/>
      <c r="AK99" s="57"/>
      <c r="AL99" s="57"/>
      <c r="AM99" s="57"/>
      <c r="AN99" s="57"/>
      <c r="AO99" s="174"/>
      <c r="AP99" s="57"/>
      <c r="AQ99" s="57"/>
      <c r="AR99" s="57"/>
      <c r="AS99" s="57"/>
      <c r="AT99" s="174"/>
      <c r="AU99" s="175"/>
      <c r="AV99" s="57"/>
      <c r="AW99" s="57"/>
      <c r="AX99" s="57"/>
      <c r="BA99" s="57"/>
      <c r="BC99" s="57"/>
      <c r="BD99" s="35"/>
      <c r="BE99" s="35"/>
      <c r="BF99" s="35"/>
      <c r="BH99" s="57"/>
      <c r="BI99" s="57"/>
      <c r="BJ99" s="174"/>
      <c r="BK99" s="57"/>
      <c r="BL99" s="57"/>
      <c r="BM99" s="57"/>
      <c r="BN99" s="57"/>
      <c r="BO99" s="174"/>
      <c r="BP99" s="57"/>
      <c r="BQ99" s="57"/>
      <c r="BR99" s="57"/>
      <c r="BS99" s="57"/>
      <c r="BT99" s="174"/>
      <c r="BU99" s="175"/>
      <c r="BW99" s="57"/>
      <c r="BX99" s="57"/>
      <c r="CA99" s="57"/>
      <c r="CB99" s="57"/>
      <c r="CC99" s="57"/>
      <c r="CD99" s="35"/>
      <c r="CE99" s="35"/>
      <c r="CF99" s="35"/>
      <c r="CH99" s="57"/>
      <c r="CI99" s="57"/>
      <c r="CJ99" s="174"/>
      <c r="CK99" s="57"/>
      <c r="CL99" s="57"/>
      <c r="CM99" s="57"/>
      <c r="CN99" s="57"/>
      <c r="CO99" s="174"/>
      <c r="CP99" s="57"/>
      <c r="CQ99" s="57"/>
      <c r="CR99" s="57"/>
      <c r="CS99" s="57"/>
      <c r="CT99" s="174"/>
      <c r="CU99" s="175"/>
      <c r="CW99" s="57"/>
      <c r="CX99" s="57"/>
      <c r="DA99" s="57"/>
      <c r="DB99" s="57"/>
      <c r="DC99" s="35"/>
      <c r="DD99" s="35"/>
    </row>
    <row r="100" spans="1:109" x14ac:dyDescent="0.25">
      <c r="A100" s="5"/>
      <c r="C100" s="5"/>
      <c r="D100" s="74" t="s">
        <v>597</v>
      </c>
      <c r="E100" s="67" t="str">
        <f ca="1">VLOOKUP($D100,'Metric Nature'!$C:$D,2,0)&amp;IF(($F100&lt;(BA100)),"Below",IF(($F100&gt;(AZ100)),"Above","Within"))</f>
      </c>
      <c r="F100" s="68">
        <f t="shared" ref="F100:F107" ca="1" si="639">AT100</f>
      </c>
      <c r="G100" s="68">
        <f t="shared" ref="G100:G107" ca="1" si="640">AS100</f>
      </c>
      <c r="H100" s="98">
        <f ca="1">IFERROR(((F100-G100)/G100),0)</f>
      </c>
      <c r="I100" s="68">
        <f ca="1">BD100</f>
      </c>
      <c r="J100" s="69">
        <f ca="1">IFERROR(((F100-I100)/I100),0)</f>
      </c>
      <c r="K100" s="68">
        <f t="shared" ref="K100:K107" ca="1" si="641">BC100</f>
      </c>
      <c r="L100" s="70"/>
      <c r="M100" s="67" t="str">
        <f ca="1">VLOOKUP($D100,'Metric Nature'!$C:$D,2,0)&amp;IF(($N100&lt;(CA100)),"Below",IF(($N100&gt;(BZ100)),"Above","Within"))</f>
      </c>
      <c r="N100" s="68">
        <f t="shared" ref="N100:N107" ca="1" si="642">BT100</f>
      </c>
      <c r="O100" s="68">
        <f t="shared" ref="O100:O107" ca="1" si="643">BS100</f>
      </c>
      <c r="P100" s="69">
        <f ca="1">IFERROR(((N100-O100)/O100),0)</f>
      </c>
      <c r="Q100" s="68">
        <f ca="1">CD100</f>
      </c>
      <c r="R100" s="69">
        <f ca="1">IFERROR(((N100-Q100)/Q100),0)</f>
      </c>
      <c r="S100" s="68">
        <f t="shared" ref="S100:S107" ca="1" si="644">CC100</f>
      </c>
      <c r="T100" s="70"/>
      <c r="U100" s="67" t="str">
        <f ca="1">VLOOKUP($D100,'Metric Nature'!$C:$D,2,0)&amp;IF(($V100&lt;(DA100)),"Below",IF(($V100&gt;(CZ100)),"Above","Within"))</f>
      </c>
      <c r="V100" s="68">
        <f t="shared" ref="V100:V107" ca="1" si="645">CT100</f>
      </c>
      <c r="W100" s="68">
        <f t="shared" ref="W100:W107" ca="1" si="646">CS100</f>
      </c>
      <c r="X100" s="69">
        <f ca="1">IFERROR(((V100-W100)/W100),0)</f>
      </c>
      <c r="Y100" s="68">
        <f ca="1">DD100</f>
      </c>
      <c r="Z100" s="69">
        <f ca="1">IFERROR(((V100-Y100)/Y100),0)</f>
      </c>
      <c r="AA100" s="68">
        <f t="shared" ref="AA100:AA107" ca="1" si="647">DC100</f>
      </c>
      <c r="AB100" s="70"/>
      <c r="AC100" s="60" t="s">
        <v>598</v>
      </c>
      <c r="AD100" s="5"/>
      <c r="AE100" s="5"/>
      <c r="AF100" s="5"/>
      <c r="AG100" s="5"/>
      <c r="AH100" s="5"/>
      <c r="AI100" s="9" t="s">
        <v>85</v>
      </c>
      <c r="AJ100" s="164">
        <f ca="1">SUM(OFFSET(Data!$A$1,MATCH(($AI100),Data!$C:$C,0)-1,MATCH(Weekly!AJ$9,Data!$2:$2,0)-1,2,COUNTIF(Data!$2:$2,Weekly!AJ$9)))</f>
      </c>
      <c r="AK100" s="164">
        <f ca="1">SUM(OFFSET(Data!$A$1,MATCH(($AI100),Data!$C:$C,0)-1,MATCH(Weekly!AK$9,Data!$2:$2,0)-1,2,COUNTIF(Data!$2:$2,Weekly!AK$9)))</f>
      </c>
      <c r="AL100" s="164">
        <f ca="1">SUM(OFFSET(Data!$A$1,MATCH(($AI100),Data!$C:$C,0)-1,MATCH(Weekly!AL$9,Data!$2:$2,0)-1,2,COUNTIF(Data!$2:$2,Weekly!AL$9)))</f>
      </c>
      <c r="AM100" s="164">
        <f ca="1">SUM(OFFSET(Data!$A$1,MATCH(($AI100),Data!$C:$C,0)-1,MATCH(Weekly!AM$9,Data!$2:$2,0)-1,2,COUNTIF(Data!$2:$2,Weekly!AM$9)))</f>
      </c>
      <c r="AN100" s="164">
        <f ca="1">SUM(OFFSET(Data!$A$1,MATCH(($AI100),Data!$C:$C,0)-1,MATCH(Weekly!AN$9,Data!$2:$2,0)-1,2,COUNTIF(Data!$2:$2,Weekly!AN$9)))</f>
      </c>
      <c r="AO100" s="164">
        <f ca="1">SUM(OFFSET(Data!$A$1,MATCH(($AI100),Data!$C:$C,0)-1,MATCH(Weekly!AO$9,Data!$2:$2,0)-1,2,COUNTIF(Data!$2:$2,Weekly!AO$9)))</f>
      </c>
      <c r="AP100" s="164">
        <f ca="1">SUM(OFFSET(Data!$A$1,MATCH(($AI100),Data!$C:$C,0)-1,MATCH(Weekly!AP$9,Data!$2:$2,0)-1,2,COUNTIF(Data!$2:$2,Weekly!AP$9)))</f>
      </c>
      <c r="AQ100" s="164">
        <f ca="1">SUM(OFFSET(Data!$A$1,MATCH(($AI100),Data!$C:$C,0)-1,MATCH(Weekly!AQ$9,Data!$2:$2,0)-1,2,COUNTIF(Data!$2:$2,Weekly!AQ$9)))</f>
      </c>
      <c r="AR100" s="164">
        <f ca="1">SUM(OFFSET(Data!$A$1,MATCH(($AI100),Data!$C:$C,0)-1,MATCH(Weekly!AR$9,Data!$2:$2,0)-1,2,COUNTIF(Data!$2:$2,Weekly!AR$9)))</f>
      </c>
      <c r="AS100" s="164">
        <f ca="1">SUM(OFFSET(Data!$A$1,MATCH(($AI100),Data!$C:$C,0)-1,MATCH(Weekly!AS$9,Data!$2:$2,0)-1,2,COUNTIF(Data!$2:$2,Weekly!AS$9)))</f>
      </c>
      <c r="AT100" s="164">
        <f ca="1">SUM(OFFSET(Data!$A$1,MATCH(($AI100),Data!$C:$C,0)-1,MATCH(Weekly!AT$9,Data!$2:$2,0)-1,2,COUNTIF(Data!$2:$2,Weekly!AT$9)))</f>
      </c>
      <c r="AU100" s="164">
        <f ca="1">SUM(OFFSET(Data!$A$1,MATCH(($AI100),Data!$C:$C,0)-1,MATCH(Weekly!AU$9,Data!$2:$2,0)-1,2,COUNTIF(Data!$2:$2,Weekly!AU$9)))</f>
      </c>
      <c r="AV100" s="18"/>
      <c r="AW100" s="10">
        <f ca="1">_xlfn.QUARTILE.INC($AJ100:$AT100,1)</f>
      </c>
      <c r="AX100" s="10">
        <f ca="1">_xlfn.QUARTILE.INC($AJ100:$AT100,3)</f>
      </c>
      <c r="AY100" s="10">
        <f t="shared" ref="AY100:AY107" ca="1" si="648">AX100-AW100</f>
      </c>
      <c r="AZ100" s="10">
        <f t="shared" ref="AZ100" ca="1" si="649">AX100+(0.75*AY100)</f>
      </c>
      <c r="BA100" s="10">
        <f t="shared" ref="BA100" ca="1" si="650">AW100-(0.75*AY100)</f>
      </c>
      <c r="BB100" s="18"/>
      <c r="BC100" s="11">
        <f ca="1">_xlfn.STDEV.P(AJ100:AU100)</f>
      </c>
      <c r="BD100" s="11">
        <f ca="1">AVERAGE(AP100:AS100)</f>
      </c>
      <c r="BE100" s="171"/>
      <c r="BF100" s="171"/>
      <c r="BG100" s="16"/>
      <c r="BH100" s="9" t="s">
        <v>85</v>
      </c>
      <c r="BI100" s="9" t="s">
        <v>3</v>
      </c>
      <c r="BJ100" s="164">
        <f ca="1">SUM(OFFSET(Data!$A$1,MATCH(($BH100&amp;$BI100),Data!$B:$B,0)-1,MATCH(Weekly!BJ$9,Data!$2:$2,0)-1,1,COUNTIF(Data!$2:$2,Weekly!BJ$9)))</f>
      </c>
      <c r="BK100" s="164">
        <f ca="1">SUM(OFFSET(Data!$A$1,MATCH(($BH100&amp;$BI100),Data!$B:$B,0)-1,MATCH(Weekly!BK$9,Data!$2:$2,0)-1,1,COUNTIF(Data!$2:$2,Weekly!BK$9)))</f>
      </c>
      <c r="BL100" s="164">
        <f ca="1">SUM(OFFSET(Data!$A$1,MATCH(($BH100&amp;$BI100),Data!$B:$B,0)-1,MATCH(Weekly!BL$9,Data!$2:$2,0)-1,1,COUNTIF(Data!$2:$2,Weekly!BL$9)))</f>
      </c>
      <c r="BM100" s="164">
        <f ca="1">SUM(OFFSET(Data!$A$1,MATCH(($BH100&amp;$BI100),Data!$B:$B,0)-1,MATCH(Weekly!BM$9,Data!$2:$2,0)-1,1,COUNTIF(Data!$2:$2,Weekly!BM$9)))</f>
      </c>
      <c r="BN100" s="164">
        <f ca="1">SUM(OFFSET(Data!$A$1,MATCH(($BH100&amp;$BI100),Data!$B:$B,0)-1,MATCH(Weekly!BN$9,Data!$2:$2,0)-1,1,COUNTIF(Data!$2:$2,Weekly!BN$9)))</f>
      </c>
      <c r="BO100" s="164">
        <f ca="1">SUM(OFFSET(Data!$A$1,MATCH(($BH100&amp;$BI100),Data!$B:$B,0)-1,MATCH(Weekly!BO$9,Data!$2:$2,0)-1,1,COUNTIF(Data!$2:$2,Weekly!BO$9)))</f>
      </c>
      <c r="BP100" s="164">
        <f ca="1">SUM(OFFSET(Data!$A$1,MATCH(($BH100&amp;$BI100),Data!$B:$B,0)-1,MATCH(Weekly!BP$9,Data!$2:$2,0)-1,1,COUNTIF(Data!$2:$2,Weekly!BP$9)))</f>
      </c>
      <c r="BQ100" s="164">
        <f ca="1">SUM(OFFSET(Data!$A$1,MATCH(($BH100&amp;$BI100),Data!$B:$B,0)-1,MATCH(Weekly!BQ$9,Data!$2:$2,0)-1,1,COUNTIF(Data!$2:$2,Weekly!BQ$9)))</f>
      </c>
      <c r="BR100" s="164">
        <f ca="1">SUM(OFFSET(Data!$A$1,MATCH(($BH100&amp;$BI100),Data!$B:$B,0)-1,MATCH(Weekly!BR$9,Data!$2:$2,0)-1,1,COUNTIF(Data!$2:$2,Weekly!BR$9)))</f>
      </c>
      <c r="BS100" s="164">
        <f ca="1">SUM(OFFSET(Data!$A$1,MATCH(($BH100&amp;$BI100),Data!$B:$B,0)-1,MATCH(Weekly!BS$9,Data!$2:$2,0)-1,1,COUNTIF(Data!$2:$2,Weekly!BS$9)))</f>
      </c>
      <c r="BT100" s="164">
        <f ca="1">SUM(OFFSET(Data!$A$1,MATCH(($BH100&amp;$BI100),Data!$B:$B,0)-1,MATCH(Weekly!BT$9,Data!$2:$2,0)-1,1,COUNTIF(Data!$2:$2,Weekly!BT$9)))</f>
      </c>
      <c r="BU100" s="164">
        <f ca="1">SUM(OFFSET(Data!$A$1,MATCH(($BH100&amp;$BI100),Data!$B:$B,0)-1,MATCH(Weekly!BU$9,Data!$2:$2,0)-1,1,COUNTIF(Data!$2:$2,Weekly!BU$9)))</f>
      </c>
      <c r="BV100" s="17"/>
      <c r="BW100" s="10">
        <f ca="1">_xlfn.QUARTILE.INC($BJ100:$BT100,1)</f>
      </c>
      <c r="BX100" s="10">
        <f ca="1">_xlfn.QUARTILE.INC($BJ100:$BT100,3)</f>
      </c>
      <c r="BY100" s="10">
        <f t="shared" ref="BY100:BY107" ca="1" si="651">BX100-BW100</f>
      </c>
      <c r="BZ100" s="10">
        <f t="shared" ref="BZ100:BZ107" ca="1" si="652">BX100+(0.75*BY100)</f>
      </c>
      <c r="CA100" s="10">
        <f ca="1">BW100-(0.75*BY100)</f>
      </c>
      <c r="CB100" s="53"/>
      <c r="CC100" s="11">
        <f ca="1">_xlfn.STDEV.P(BJ100:BU100)</f>
      </c>
      <c r="CD100" s="11">
        <f ca="1">AVERAGE(BP100:BS100)</f>
      </c>
      <c r="CE100" s="171"/>
      <c r="CF100" s="171"/>
      <c r="CG100" s="16"/>
      <c r="CH100" s="9" t="s">
        <v>85</v>
      </c>
      <c r="CI100" s="9" t="s">
        <v>4</v>
      </c>
      <c r="CJ100" s="164">
        <f ca="1">SUM(OFFSET(Data!$A$1,MATCH(($CH100&amp;$CI100),Data!$B:$B,0)-1,MATCH(Weekly!CJ$9,Data!$2:$2,0)-1,1,COUNTIF(Data!$2:$2,Weekly!CJ$9)))</f>
      </c>
      <c r="CK100" s="164">
        <f ca="1">SUM(OFFSET(Data!$A$1,MATCH(($CH100&amp;$CI100),Data!$B:$B,0)-1,MATCH(Weekly!CK$9,Data!$2:$2,0)-1,1,COUNTIF(Data!$2:$2,Weekly!CK$9)))</f>
      </c>
      <c r="CL100" s="164">
        <f ca="1">SUM(OFFSET(Data!$A$1,MATCH(($CH100&amp;$CI100),Data!$B:$B,0)-1,MATCH(Weekly!CL$9,Data!$2:$2,0)-1,1,COUNTIF(Data!$2:$2,Weekly!CL$9)))</f>
      </c>
      <c r="CM100" s="164">
        <f ca="1">SUM(OFFSET(Data!$A$1,MATCH(($CH100&amp;$CI100),Data!$B:$B,0)-1,MATCH(Weekly!CM$9,Data!$2:$2,0)-1,1,COUNTIF(Data!$2:$2,Weekly!CM$9)))</f>
      </c>
      <c r="CN100" s="164">
        <f ca="1">SUM(OFFSET(Data!$A$1,MATCH(($CH100&amp;$CI100),Data!$B:$B,0)-1,MATCH(Weekly!CN$9,Data!$2:$2,0)-1,1,COUNTIF(Data!$2:$2,Weekly!CN$9)))</f>
      </c>
      <c r="CO100" s="164">
        <f ca="1">SUM(OFFSET(Data!$A$1,MATCH(($CH100&amp;$CI100),Data!$B:$B,0)-1,MATCH(Weekly!CO$9,Data!$2:$2,0)-1,1,COUNTIF(Data!$2:$2,Weekly!CO$9)))</f>
      </c>
      <c r="CP100" s="164">
        <f ca="1">SUM(OFFSET(Data!$A$1,MATCH(($CH100&amp;$CI100),Data!$B:$B,0)-1,MATCH(Weekly!CP$9,Data!$2:$2,0)-1,1,COUNTIF(Data!$2:$2,Weekly!CP$9)))</f>
      </c>
      <c r="CQ100" s="164">
        <f ca="1">SUM(OFFSET(Data!$A$1,MATCH(($CH100&amp;$CI100),Data!$B:$B,0)-1,MATCH(Weekly!CQ$9,Data!$2:$2,0)-1,1,COUNTIF(Data!$2:$2,Weekly!CQ$9)))</f>
      </c>
      <c r="CR100" s="164">
        <f ca="1">SUM(OFFSET(Data!$A$1,MATCH(($CH100&amp;$CI100),Data!$B:$B,0)-1,MATCH(Weekly!CR$9,Data!$2:$2,0)-1,1,COUNTIF(Data!$2:$2,Weekly!CR$9)))</f>
      </c>
      <c r="CS100" s="164">
        <f ca="1">SUM(OFFSET(Data!$A$1,MATCH(($CH100&amp;$CI100),Data!$B:$B,0)-1,MATCH(Weekly!CS$9,Data!$2:$2,0)-1,1,COUNTIF(Data!$2:$2,Weekly!CS$9)))</f>
      </c>
      <c r="CT100" s="164">
        <f ca="1">SUM(OFFSET(Data!$A$1,MATCH(($CH100&amp;$CI100),Data!$B:$B,0)-1,MATCH(Weekly!CT$9,Data!$2:$2,0)-1,1,COUNTIF(Data!$2:$2,Weekly!CT$9)))</f>
      </c>
      <c r="CU100" s="164">
        <f ca="1">SUM(OFFSET(Data!$A$1,MATCH(($CH100&amp;$CI100),Data!$B:$B,0)-1,MATCH(Weekly!CU$9,Data!$2:$2,0)-1,1,COUNTIF(Data!$2:$2,Weekly!CU$9)))</f>
      </c>
      <c r="CW100" s="10">
        <f ca="1">_xlfn.QUARTILE.INC($CJ100:$CT100,1)</f>
      </c>
      <c r="CX100" s="10">
        <f ca="1">_xlfn.QUARTILE.INC($CJ100:$CT100,3)</f>
      </c>
      <c r="CY100" s="10">
        <f t="shared" ref="CY100:CY107" ca="1" si="653">CX100-CW100</f>
      </c>
      <c r="CZ100" s="10">
        <f t="shared" ref="CZ100:CZ107" ca="1" si="654">CX100+(0.75*CY100)</f>
      </c>
      <c r="DA100" s="10">
        <f ca="1">CW100-(0.75*CY100)</f>
      </c>
      <c r="DB100" s="53"/>
      <c r="DC100" s="11">
        <f ca="1">_xlfn.STDEV.P(CJ100:CU100)</f>
      </c>
      <c r="DD100" s="11">
        <f ca="1">AVERAGE(CP100:CS100)</f>
      </c>
      <c r="DE100" s="15"/>
    </row>
    <row r="101" spans="1:109" x14ac:dyDescent="0.25">
      <c r="A101" s="5"/>
      <c r="C101" s="5"/>
      <c r="D101" s="74" t="s">
        <v>567</v>
      </c>
      <c r="E101" s="67" t="str">
        <f ca="1">VLOOKUP($D101,'Metric Nature'!$C:$D,2,0)&amp;IF(($F101&lt;(BA101)),"Below",IF(($F101&gt;(AZ101)),"Above","Within"))</f>
      </c>
      <c r="F101" s="69">
        <f t="shared" ca="1" si="639"/>
      </c>
      <c r="G101" s="69">
        <f t="shared" ca="1" si="640"/>
      </c>
      <c r="H101" s="98">
        <f t="shared" ref="H101" ca="1" si="655">IFERROR(((F101-G101)/G101),0)</f>
      </c>
      <c r="I101" s="69">
        <f t="shared" ref="I101" ca="1" si="656">BD101</f>
      </c>
      <c r="J101" s="69">
        <f t="shared" ref="J101" ca="1" si="657">IFERROR(((F101-I101)/I101),0)</f>
      </c>
      <c r="K101" s="62">
        <f t="shared" ca="1" si="641"/>
      </c>
      <c r="L101" s="70"/>
      <c r="M101" s="67" t="str">
        <f ca="1">VLOOKUP($D101,'Metric Nature'!$C:$D,2,0)&amp;IF(($N101&lt;(CA101)),"Below",IF(($N101&gt;(BZ101)),"Above","Within"))</f>
      </c>
      <c r="N101" s="69">
        <f t="shared" ca="1" si="642"/>
      </c>
      <c r="O101" s="69">
        <f t="shared" ca="1" si="643"/>
      </c>
      <c r="P101" s="98">
        <f t="shared" ref="P101" ca="1" si="658">IFERROR(((N101-O101)/O101),0)</f>
      </c>
      <c r="Q101" s="69">
        <f t="shared" ref="Q101" ca="1" si="659">CD101</f>
      </c>
      <c r="R101" s="71">
        <f t="shared" ref="R101" ca="1" si="660">IFERROR(((N101-Q101)/Q101),0)</f>
      </c>
      <c r="S101" s="62">
        <f t="shared" ca="1" si="644"/>
      </c>
      <c r="T101" s="70"/>
      <c r="U101" s="67" t="str">
        <f ca="1">VLOOKUP($D101,'Metric Nature'!$C:$D,2,0)&amp;IF(($V101&lt;(DA101)),"Below",IF(($V101&gt;(CZ101)),"Above","Within"))</f>
      </c>
      <c r="V101" s="69">
        <f t="shared" ca="1" si="645"/>
      </c>
      <c r="W101" s="69">
        <f t="shared" ca="1" si="646"/>
      </c>
      <c r="X101" s="93">
        <f t="shared" ref="X101" ca="1" si="661">IFERROR(((V101-W101)/W101),0)</f>
      </c>
      <c r="Y101" s="69">
        <f t="shared" ref="Y101" ca="1" si="662">DD101</f>
      </c>
      <c r="Z101" s="93">
        <f t="shared" ref="Z101" ca="1" si="663">IFERROR(((V101-Y101)/Y101),0)</f>
      </c>
      <c r="AA101" s="62">
        <f t="shared" ca="1" si="647"/>
      </c>
      <c r="AB101" s="70"/>
      <c r="AC101" s="60" t="s">
        <v>602</v>
      </c>
      <c r="AD101" s="5"/>
      <c r="AE101" s="5"/>
      <c r="AF101" s="5"/>
      <c r="AG101" s="5"/>
      <c r="AH101" s="5"/>
      <c r="AI101" s="9" t="s">
        <v>86</v>
      </c>
      <c r="AJ101" s="169">
        <f ca="1">(SUM(OFFSET(Data!$A$1,MATCH(($AI101),Data!$C:$C,0)-1,MATCH(Weekly!AJ$9,Data!$2:$2,0)-1,2,COUNTIF(Data!$2:$2,Weekly!AJ$9))))/AJ$100</f>
      </c>
      <c r="AK101" s="169">
        <f ca="1">(SUM(OFFSET(Data!$A$1,MATCH(($AI101),Data!$C:$C,0)-1,MATCH(Weekly!AK$9,Data!$2:$2,0)-1,2,COUNTIF(Data!$2:$2,Weekly!AK$9))))/AK$100</f>
      </c>
      <c r="AL101" s="169">
        <f ca="1">(SUM(OFFSET(Data!$A$1,MATCH(($AI101),Data!$C:$C,0)-1,MATCH(Weekly!AL$9,Data!$2:$2,0)-1,2,COUNTIF(Data!$2:$2,Weekly!AL$9))))/AL$100</f>
      </c>
      <c r="AM101" s="169">
        <f ca="1">(SUM(OFFSET(Data!$A$1,MATCH(($AI101),Data!$C:$C,0)-1,MATCH(Weekly!AM$9,Data!$2:$2,0)-1,2,COUNTIF(Data!$2:$2,Weekly!AM$9))))/AM$100</f>
      </c>
      <c r="AN101" s="169">
        <f ca="1">(SUM(OFFSET(Data!$A$1,MATCH(($AI101),Data!$C:$C,0)-1,MATCH(Weekly!AN$9,Data!$2:$2,0)-1,2,COUNTIF(Data!$2:$2,Weekly!AN$9))))/AN$100</f>
      </c>
      <c r="AO101" s="169">
        <f ca="1">(SUM(OFFSET(Data!$A$1,MATCH(($AI101),Data!$C:$C,0)-1,MATCH(Weekly!AO$9,Data!$2:$2,0)-1,2,COUNTIF(Data!$2:$2,Weekly!AO$9))))/AO$100</f>
      </c>
      <c r="AP101" s="169">
        <f ca="1">(SUM(OFFSET(Data!$A$1,MATCH(($AI101),Data!$C:$C,0)-1,MATCH(Weekly!AP$9,Data!$2:$2,0)-1,2,COUNTIF(Data!$2:$2,Weekly!AP$9))))/AP$100</f>
      </c>
      <c r="AQ101" s="169">
        <f ca="1">(SUM(OFFSET(Data!$A$1,MATCH(($AI101),Data!$C:$C,0)-1,MATCH(Weekly!AQ$9,Data!$2:$2,0)-1,2,COUNTIF(Data!$2:$2,Weekly!AQ$9))))/AQ$100</f>
      </c>
      <c r="AR101" s="169">
        <f ca="1">(SUM(OFFSET(Data!$A$1,MATCH(($AI101),Data!$C:$C,0)-1,MATCH(Weekly!AR$9,Data!$2:$2,0)-1,2,COUNTIF(Data!$2:$2,Weekly!AR$9))))/AR$100</f>
      </c>
      <c r="AS101" s="169">
        <f ca="1">(SUM(OFFSET(Data!$A$1,MATCH(($AI101),Data!$C:$C,0)-1,MATCH(Weekly!AS$9,Data!$2:$2,0)-1,2,COUNTIF(Data!$2:$2,Weekly!AS$9))))/AS$100</f>
      </c>
      <c r="AT101" s="169">
        <f ca="1">(SUM(OFFSET(Data!$A$1,MATCH(($AI101),Data!$C:$C,0)-1,MATCH(Weekly!AT$9,Data!$2:$2,0)-1,2,COUNTIF(Data!$2:$2,Weekly!AT$9))))/AT$100</f>
      </c>
      <c r="AU101" s="169">
        <f ca="1">(SUM(OFFSET(Data!$A$1,MATCH(($AI101),Data!$C:$C,0)-1,MATCH(Weekly!AU$9,Data!$2:$2,0)-1,2,COUNTIF(Data!$2:$2,Weekly!AU$9))))/AU$100</f>
      </c>
      <c r="AV101" s="18"/>
      <c r="AW101" s="14">
        <f t="shared" ref="AW101:AW107" ca="1" si="664">_xlfn.QUARTILE.INC($AJ101:$AT101,1)</f>
      </c>
      <c r="AX101" s="14">
        <f t="shared" ref="AX101:AX107" ca="1" si="665">_xlfn.QUARTILE.INC($AJ101:$AT101,3)</f>
      </c>
      <c r="AY101" s="14">
        <f t="shared" ca="1" si="648"/>
      </c>
      <c r="AZ101" s="14">
        <f ca="1">AX101+(0.75*AY101)</f>
      </c>
      <c r="BA101" s="14">
        <f ca="1">AW101-(0.75*AY101)</f>
      </c>
      <c r="BB101" s="18"/>
      <c r="BC101" s="14">
        <f t="shared" ref="BC101:BC107" ca="1" si="666">_xlfn.STDEV.P(AJ101:AU101)</f>
      </c>
      <c r="BD101" s="14">
        <f ca="1">SUMPRODUCT(AP101:AS101,AP$100:AS$100)/SUM(AP$100:AS$100)</f>
      </c>
      <c r="BE101" s="122"/>
      <c r="BF101" s="122"/>
      <c r="BG101" s="16"/>
      <c r="BH101" s="9" t="s">
        <v>86</v>
      </c>
      <c r="BI101" s="9" t="s">
        <v>3</v>
      </c>
      <c r="BJ101" s="169">
        <f ca="1">(SUM(OFFSET(Data!$A$1,MATCH(($BH101&amp;$BI101),Data!$B:$B,0)-1,MATCH(Weekly!BJ$9,Data!$2:$2,0)-1,1,COUNTIF(Data!$2:$2,Weekly!BJ$9))))/BJ$100</f>
      </c>
      <c r="BK101" s="169">
        <f ca="1">(SUM(OFFSET(Data!$A$1,MATCH(($BH101&amp;$BI101),Data!$B:$B,0)-1,MATCH(Weekly!BK$9,Data!$2:$2,0)-1,1,COUNTIF(Data!$2:$2,Weekly!BK$9))))/BK$100</f>
      </c>
      <c r="BL101" s="169">
        <f ca="1">(SUM(OFFSET(Data!$A$1,MATCH(($BH101&amp;$BI101),Data!$B:$B,0)-1,MATCH(Weekly!BL$9,Data!$2:$2,0)-1,1,COUNTIF(Data!$2:$2,Weekly!BL$9))))/BL$100</f>
      </c>
      <c r="BM101" s="169">
        <f ca="1">(SUM(OFFSET(Data!$A$1,MATCH(($BH101&amp;$BI101),Data!$B:$B,0)-1,MATCH(Weekly!BM$9,Data!$2:$2,0)-1,1,COUNTIF(Data!$2:$2,Weekly!BM$9))))/BM$100</f>
      </c>
      <c r="BN101" s="169">
        <f ca="1">(SUM(OFFSET(Data!$A$1,MATCH(($BH101&amp;$BI101),Data!$B:$B,0)-1,MATCH(Weekly!BN$9,Data!$2:$2,0)-1,1,COUNTIF(Data!$2:$2,Weekly!BN$9))))/BN$100</f>
      </c>
      <c r="BO101" s="169">
        <f ca="1">(SUM(OFFSET(Data!$A$1,MATCH(($BH101&amp;$BI101),Data!$B:$B,0)-1,MATCH(Weekly!BO$9,Data!$2:$2,0)-1,1,COUNTIF(Data!$2:$2,Weekly!BO$9))))/BO$100</f>
      </c>
      <c r="BP101" s="169">
        <f ca="1">(SUM(OFFSET(Data!$A$1,MATCH(($BH101&amp;$BI101),Data!$B:$B,0)-1,MATCH(Weekly!BP$9,Data!$2:$2,0)-1,1,COUNTIF(Data!$2:$2,Weekly!BP$9))))/BP$100</f>
      </c>
      <c r="BQ101" s="169">
        <f ca="1">(SUM(OFFSET(Data!$A$1,MATCH(($BH101&amp;$BI101),Data!$B:$B,0)-1,MATCH(Weekly!BQ$9,Data!$2:$2,0)-1,1,COUNTIF(Data!$2:$2,Weekly!BQ$9))))/BQ$100</f>
      </c>
      <c r="BR101" s="169">
        <f ca="1">(SUM(OFFSET(Data!$A$1,MATCH(($BH101&amp;$BI101),Data!$B:$B,0)-1,MATCH(Weekly!BR$9,Data!$2:$2,0)-1,1,COUNTIF(Data!$2:$2,Weekly!BR$9))))/BR$100</f>
      </c>
      <c r="BS101" s="169">
        <f ca="1">(SUM(OFFSET(Data!$A$1,MATCH(($BH101&amp;$BI101),Data!$B:$B,0)-1,MATCH(Weekly!BS$9,Data!$2:$2,0)-1,1,COUNTIF(Data!$2:$2,Weekly!BS$9))))/BS$100</f>
      </c>
      <c r="BT101" s="169">
        <f ca="1">(SUM(OFFSET(Data!$A$1,MATCH(($BH101&amp;$BI101),Data!$B:$B,0)-1,MATCH(Weekly!BT$9,Data!$2:$2,0)-1,1,COUNTIF(Data!$2:$2,Weekly!BT$9))))/BT$100</f>
      </c>
      <c r="BU101" s="169">
        <f ca="1">(SUM(OFFSET(Data!$A$1,MATCH(($BH101&amp;$BI101),Data!$B:$B,0)-1,MATCH(Weekly!BU$9,Data!$2:$2,0)-1,1,COUNTIF(Data!$2:$2,Weekly!BU$9))))/BU$100</f>
      </c>
      <c r="BV101" s="17"/>
      <c r="BW101" s="14">
        <f t="shared" ref="BW101:BW107" ca="1" si="667">_xlfn.QUARTILE.INC($BJ101:$BT101,1)</f>
      </c>
      <c r="BX101" s="14">
        <f t="shared" ref="BX101:BX107" ca="1" si="668">_xlfn.QUARTILE.INC($BJ101:$BT101,3)</f>
      </c>
      <c r="BY101" s="14">
        <f t="shared" ca="1" si="651"/>
      </c>
      <c r="BZ101" s="14">
        <f t="shared" ca="1" si="652"/>
      </c>
      <c r="CA101" s="14">
        <f t="shared" ref="CA101:CA107" ca="1" si="669">BW101-(0.75*BY101)</f>
      </c>
      <c r="CB101" s="55"/>
      <c r="CC101" s="14">
        <f t="shared" ref="CC101:CC107" ca="1" si="670">_xlfn.STDEV.P(BJ101:BU101)</f>
      </c>
      <c r="CD101" s="14">
        <f ca="1">SUMPRODUCT(BP101:BS101,BP$100:BS$100)/SUM(BP$100:BS$100)</f>
      </c>
      <c r="CE101" s="122"/>
      <c r="CF101" s="122"/>
      <c r="CG101" s="16"/>
      <c r="CH101" s="9" t="s">
        <v>86</v>
      </c>
      <c r="CI101" s="9" t="s">
        <v>4</v>
      </c>
      <c r="CJ101" s="169">
        <f ca="1">(SUM(OFFSET(Data!$A$1,MATCH(($CH101&amp;$CI101),Data!$B:$B,0)-1,MATCH(Weekly!CJ$9,Data!$2:$2,0)-1,1,COUNTIF(Data!$2:$2,Weekly!CJ$9))))/CJ$100</f>
      </c>
      <c r="CK101" s="169">
        <f ca="1">(SUM(OFFSET(Data!$A$1,MATCH(($CH101&amp;$CI101),Data!$B:$B,0)-1,MATCH(Weekly!CK$9,Data!$2:$2,0)-1,1,COUNTIF(Data!$2:$2,Weekly!CK$9))))/CK$100</f>
      </c>
      <c r="CL101" s="169">
        <f ca="1">(SUM(OFFSET(Data!$A$1,MATCH(($CH101&amp;$CI101),Data!$B:$B,0)-1,MATCH(Weekly!CL$9,Data!$2:$2,0)-1,1,COUNTIF(Data!$2:$2,Weekly!CL$9))))/CL$100</f>
      </c>
      <c r="CM101" s="169">
        <f ca="1">(SUM(OFFSET(Data!$A$1,MATCH(($CH101&amp;$CI101),Data!$B:$B,0)-1,MATCH(Weekly!CM$9,Data!$2:$2,0)-1,1,COUNTIF(Data!$2:$2,Weekly!CM$9))))/CM$100</f>
      </c>
      <c r="CN101" s="169">
        <f ca="1">(SUM(OFFSET(Data!$A$1,MATCH(($CH101&amp;$CI101),Data!$B:$B,0)-1,MATCH(Weekly!CN$9,Data!$2:$2,0)-1,1,COUNTIF(Data!$2:$2,Weekly!CN$9))))/CN$100</f>
      </c>
      <c r="CO101" s="169">
        <f ca="1">(SUM(OFFSET(Data!$A$1,MATCH(($CH101&amp;$CI101),Data!$B:$B,0)-1,MATCH(Weekly!CO$9,Data!$2:$2,0)-1,1,COUNTIF(Data!$2:$2,Weekly!CO$9))))/CO$100</f>
      </c>
      <c r="CP101" s="169">
        <f ca="1">(SUM(OFFSET(Data!$A$1,MATCH(($CH101&amp;$CI101),Data!$B:$B,0)-1,MATCH(Weekly!CP$9,Data!$2:$2,0)-1,1,COUNTIF(Data!$2:$2,Weekly!CP$9))))/CP$100</f>
      </c>
      <c r="CQ101" s="169">
        <f ca="1">(SUM(OFFSET(Data!$A$1,MATCH(($CH101&amp;$CI101),Data!$B:$B,0)-1,MATCH(Weekly!CQ$9,Data!$2:$2,0)-1,1,COUNTIF(Data!$2:$2,Weekly!CQ$9))))/CQ$100</f>
      </c>
      <c r="CR101" s="169">
        <f ca="1">(SUM(OFFSET(Data!$A$1,MATCH(($CH101&amp;$CI101),Data!$B:$B,0)-1,MATCH(Weekly!CR$9,Data!$2:$2,0)-1,1,COUNTIF(Data!$2:$2,Weekly!CR$9))))/CR$100</f>
      </c>
      <c r="CS101" s="169">
        <f ca="1">(SUM(OFFSET(Data!$A$1,MATCH(($CH101&amp;$CI101),Data!$B:$B,0)-1,MATCH(Weekly!CS$9,Data!$2:$2,0)-1,1,COUNTIF(Data!$2:$2,Weekly!CS$9))))/CS$100</f>
      </c>
      <c r="CT101" s="169">
        <f ca="1">(SUM(OFFSET(Data!$A$1,MATCH(($CH101&amp;$CI101),Data!$B:$B,0)-1,MATCH(Weekly!CT$9,Data!$2:$2,0)-1,1,COUNTIF(Data!$2:$2,Weekly!CT$9))))/CT$100</f>
      </c>
      <c r="CU101" s="169">
        <f ca="1">(SUM(OFFSET(Data!$A$1,MATCH(($CH101&amp;$CI101),Data!$B:$B,0)-1,MATCH(Weekly!CU$9,Data!$2:$2,0)-1,1,COUNTIF(Data!$2:$2,Weekly!CU$9))))/CU$100</f>
      </c>
      <c r="CW101" s="14">
        <f t="shared" ref="CW101:CW107" ca="1" si="671">_xlfn.QUARTILE.INC($CJ101:$CT101,1)</f>
      </c>
      <c r="CX101" s="14">
        <f t="shared" ref="CX101:CX107" ca="1" si="672">_xlfn.QUARTILE.INC($CJ101:$CT101,3)</f>
      </c>
      <c r="CY101" s="14">
        <f t="shared" ca="1" si="653"/>
      </c>
      <c r="CZ101" s="14">
        <f t="shared" ca="1" si="654"/>
      </c>
      <c r="DA101" s="14">
        <f ca="1">CW101-(0.75*CY101)</f>
      </c>
      <c r="DB101" s="55"/>
      <c r="DC101" s="14">
        <f t="shared" ref="DC101:DC107" ca="1" si="673">_xlfn.STDEV.P(CJ101:CU101)</f>
      </c>
      <c r="DD101" s="14">
        <f ca="1">SUMPRODUCT(CP101:CS101,CP$100:CS$100)/SUM(CP$100:CS$100)</f>
      </c>
      <c r="DE101" s="15"/>
    </row>
    <row r="102" spans="1:109" x14ac:dyDescent="0.25">
      <c r="A102" s="5"/>
      <c r="C102" s="5"/>
      <c r="D102" s="132" t="s">
        <v>571</v>
      </c>
      <c r="E102" s="67" t="str">
        <f ca="1">VLOOKUP($D102,'Metric Nature'!$C:$D,2,0)&amp;IF(($F102&lt;(BA102)),"Below",IF(($F102&gt;(AZ102)),"Above","Within"))</f>
      </c>
      <c r="F102" s="69">
        <f t="shared" ca="1" si="639"/>
      </c>
      <c r="G102" s="69">
        <f t="shared" ca="1" si="640"/>
      </c>
      <c r="H102" s="98">
        <f t="shared" ref="H102:H104" ca="1" si="674">IFERROR(((F102-G102)/G102),0)</f>
      </c>
      <c r="I102" s="69">
        <f t="shared" ref="I102:I104" ca="1" si="675">BD102</f>
      </c>
      <c r="J102" s="69">
        <f t="shared" ref="J102:J104" ca="1" si="676">IFERROR(((F102-I102)/I102),0)</f>
      </c>
      <c r="K102" s="62">
        <f t="shared" ca="1" si="641"/>
      </c>
      <c r="L102" s="70"/>
      <c r="M102" s="67" t="str">
        <f ca="1">VLOOKUP($D102,'Metric Nature'!$C:$D,2,0)&amp;IF(($N102&lt;(CA102)),"Below",IF(($N102&gt;(BZ102)),"Above","Within"))</f>
      </c>
      <c r="N102" s="69">
        <f t="shared" ca="1" si="642"/>
      </c>
      <c r="O102" s="69">
        <f t="shared" ca="1" si="643"/>
      </c>
      <c r="P102" s="98">
        <f t="shared" ref="P102:P107" ca="1" si="677">IFERROR(((N102-O102)/O102),0)</f>
      </c>
      <c r="Q102" s="69">
        <f t="shared" ref="Q102:Q107" ca="1" si="678">CD102</f>
      </c>
      <c r="R102" s="71">
        <f t="shared" ref="R102:R107" ca="1" si="679">IFERROR(((N102-Q102)/Q102),0)</f>
      </c>
      <c r="S102" s="62">
        <f t="shared" ca="1" si="644"/>
      </c>
      <c r="T102" s="70"/>
      <c r="U102" s="67" t="str">
        <f ca="1">VLOOKUP($D102,'Metric Nature'!$C:$D,2,0)&amp;IF(($V102&lt;(DA102)),"Below",IF(($V102&gt;(CZ102)),"Above","Within"))</f>
      </c>
      <c r="V102" s="69">
        <f t="shared" ca="1" si="645"/>
      </c>
      <c r="W102" s="69">
        <f t="shared" ca="1" si="646"/>
      </c>
      <c r="X102" s="93">
        <f t="shared" ref="X102:X107" ca="1" si="680">IFERROR(((V102-W102)/W102),0)</f>
      </c>
      <c r="Y102" s="69">
        <f t="shared" ref="Y102:Y107" ca="1" si="681">DD102</f>
      </c>
      <c r="Z102" s="93">
        <f t="shared" ref="Z102:Z107" ca="1" si="682">IFERROR(((V102-Y102)/Y102),0)</f>
      </c>
      <c r="AA102" s="62">
        <f t="shared" ca="1" si="647"/>
      </c>
      <c r="AB102" s="70"/>
      <c r="AC102" s="60" t="s">
        <v>606</v>
      </c>
      <c r="AD102" s="5"/>
      <c r="AE102" s="5"/>
      <c r="AF102" s="5"/>
      <c r="AG102" s="5"/>
      <c r="AH102" s="5"/>
      <c r="AI102" s="9" t="s">
        <v>87</v>
      </c>
      <c r="AJ102" s="169">
        <f ca="1">(SUM(OFFSET(Data!$A$1,MATCH(($AI102),Data!$C:$C,0)-1,MATCH(Weekly!AJ$9,Data!$2:$2,0)-1,2,COUNTIF(Data!$2:$2,Weekly!AJ$9))))/(SUM(OFFSET(Data!$A$1,MATCH(($AI101),Data!$C:$C,0)-1,MATCH(Weekly!AJ$9,Data!$2:$2,0)-1,2,COUNTIF(Data!$2:$2,Weekly!AJ$9))))</f>
      </c>
      <c r="AK102" s="169">
        <f ca="1">(SUM(OFFSET(Data!$A$1,MATCH(($AI102),Data!$C:$C,0)-1,MATCH(Weekly!AK$9,Data!$2:$2,0)-1,2,COUNTIF(Data!$2:$2,Weekly!AK$9))))/(SUM(OFFSET(Data!$A$1,MATCH(($AI101),Data!$C:$C,0)-1,MATCH(Weekly!AK$9,Data!$2:$2,0)-1,2,COUNTIF(Data!$2:$2,Weekly!AK$9))))</f>
      </c>
      <c r="AL102" s="169">
        <f ca="1">(SUM(OFFSET(Data!$A$1,MATCH(($AI102),Data!$C:$C,0)-1,MATCH(Weekly!AL$9,Data!$2:$2,0)-1,2,COUNTIF(Data!$2:$2,Weekly!AL$9))))/(SUM(OFFSET(Data!$A$1,MATCH(($AI101),Data!$C:$C,0)-1,MATCH(Weekly!AL$9,Data!$2:$2,0)-1,2,COUNTIF(Data!$2:$2,Weekly!AL$9))))</f>
      </c>
      <c r="AM102" s="169">
        <f ca="1">(SUM(OFFSET(Data!$A$1,MATCH(($AI102),Data!$C:$C,0)-1,MATCH(Weekly!AM$9,Data!$2:$2,0)-1,2,COUNTIF(Data!$2:$2,Weekly!AM$9))))/(SUM(OFFSET(Data!$A$1,MATCH(($AI101),Data!$C:$C,0)-1,MATCH(Weekly!AM$9,Data!$2:$2,0)-1,2,COUNTIF(Data!$2:$2,Weekly!AM$9))))</f>
      </c>
      <c r="AN102" s="169">
        <f ca="1">(SUM(OFFSET(Data!$A$1,MATCH(($AI102),Data!$C:$C,0)-1,MATCH(Weekly!AN$9,Data!$2:$2,0)-1,2,COUNTIF(Data!$2:$2,Weekly!AN$9))))/(SUM(OFFSET(Data!$A$1,MATCH(($AI101),Data!$C:$C,0)-1,MATCH(Weekly!AN$9,Data!$2:$2,0)-1,2,COUNTIF(Data!$2:$2,Weekly!AN$9))))</f>
      </c>
      <c r="AO102" s="169">
        <f ca="1">(SUM(OFFSET(Data!$A$1,MATCH(($AI102),Data!$C:$C,0)-1,MATCH(Weekly!AO$9,Data!$2:$2,0)-1,2,COUNTIF(Data!$2:$2,Weekly!AO$9))))/(SUM(OFFSET(Data!$A$1,MATCH(($AI101),Data!$C:$C,0)-1,MATCH(Weekly!AO$9,Data!$2:$2,0)-1,2,COUNTIF(Data!$2:$2,Weekly!AO$9))))</f>
      </c>
      <c r="AP102" s="169">
        <f ca="1">(SUM(OFFSET(Data!$A$1,MATCH(($AI102),Data!$C:$C,0)-1,MATCH(Weekly!AP$9,Data!$2:$2,0)-1,2,COUNTIF(Data!$2:$2,Weekly!AP$9))))/(SUM(OFFSET(Data!$A$1,MATCH(($AI101),Data!$C:$C,0)-1,MATCH(Weekly!AP$9,Data!$2:$2,0)-1,2,COUNTIF(Data!$2:$2,Weekly!AP$9))))</f>
      </c>
      <c r="AQ102" s="169">
        <f ca="1">(SUM(OFFSET(Data!$A$1,MATCH(($AI102),Data!$C:$C,0)-1,MATCH(Weekly!AQ$9,Data!$2:$2,0)-1,2,COUNTIF(Data!$2:$2,Weekly!AQ$9))))/(SUM(OFFSET(Data!$A$1,MATCH(($AI101),Data!$C:$C,0)-1,MATCH(Weekly!AQ$9,Data!$2:$2,0)-1,2,COUNTIF(Data!$2:$2,Weekly!AQ$9))))</f>
      </c>
      <c r="AR102" s="169">
        <f ca="1">(SUM(OFFSET(Data!$A$1,MATCH(($AI102),Data!$C:$C,0)-1,MATCH(Weekly!AR$9,Data!$2:$2,0)-1,2,COUNTIF(Data!$2:$2,Weekly!AR$9))))/(SUM(OFFSET(Data!$A$1,MATCH(($AI101),Data!$C:$C,0)-1,MATCH(Weekly!AR$9,Data!$2:$2,0)-1,2,COUNTIF(Data!$2:$2,Weekly!AR$9))))</f>
      </c>
      <c r="AS102" s="169">
        <f ca="1">(SUM(OFFSET(Data!$A$1,MATCH(($AI102),Data!$C:$C,0)-1,MATCH(Weekly!AS$9,Data!$2:$2,0)-1,2,COUNTIF(Data!$2:$2,Weekly!AS$9))))/(SUM(OFFSET(Data!$A$1,MATCH(($AI101),Data!$C:$C,0)-1,MATCH(Weekly!AS$9,Data!$2:$2,0)-1,2,COUNTIF(Data!$2:$2,Weekly!AS$9))))</f>
      </c>
      <c r="AT102" s="169">
        <f ca="1">(SUM(OFFSET(Data!$A$1,MATCH(($AI102),Data!$C:$C,0)-1,MATCH(Weekly!AT$9,Data!$2:$2,0)-1,2,COUNTIF(Data!$2:$2,Weekly!AT$9))))/(SUM(OFFSET(Data!$A$1,MATCH(($AI101),Data!$C:$C,0)-1,MATCH(Weekly!AT$9,Data!$2:$2,0)-1,2,COUNTIF(Data!$2:$2,Weekly!AT$9))))</f>
      </c>
      <c r="AU102" s="169">
        <f ca="1">(SUM(OFFSET(Data!$A$1,MATCH(($AI102),Data!$C:$C,0)-1,MATCH(Weekly!AU$9,Data!$2:$2,0)-1,2,COUNTIF(Data!$2:$2,Weekly!AU$9))))/(SUM(OFFSET(Data!$A$1,MATCH(($AI101),Data!$C:$C,0)-1,MATCH(Weekly!AU$9,Data!$2:$2,0)-1,2,COUNTIF(Data!$2:$2,Weekly!AU$9))))</f>
      </c>
      <c r="AV102" s="18"/>
      <c r="AW102" s="14">
        <f t="shared" ca="1" si="664"/>
      </c>
      <c r="AX102" s="14">
        <f t="shared" ca="1" si="665"/>
      </c>
      <c r="AY102" s="14">
        <f t="shared" ca="1" si="648"/>
      </c>
      <c r="AZ102" s="14">
        <f t="shared" ref="AZ102:AZ107" ca="1" si="683">AX102+(0.75*AY102)</f>
      </c>
      <c r="BA102" s="14">
        <f t="shared" ref="BA102:BA107" ca="1" si="684">AW102-(0.75*AY102)</f>
      </c>
      <c r="BB102" s="18"/>
      <c r="BC102" s="14">
        <f t="shared" ca="1" si="666"/>
      </c>
      <c r="BD102" s="14">
        <f ca="1">SUMPRODUCT(AP102:AS102,AP$101:AS$101)/SUM(AP$101:AS$101)</f>
      </c>
      <c r="BE102" s="122"/>
      <c r="BF102" s="122"/>
      <c r="BG102" s="16"/>
      <c r="BH102" s="9" t="s">
        <v>87</v>
      </c>
      <c r="BI102" s="9" t="s">
        <v>3</v>
      </c>
      <c r="BJ102" s="169">
        <f ca="1">SUM(OFFSET(Data!$A$1,MATCH(($BH102&amp;$BI102),Data!$B:$B,0)-1,MATCH(Weekly!BJ$9,Data!$2:$2,0)-1,1,COUNTIF(Data!$2:$2,Weekly!BJ$9)))/SUM(OFFSET(Data!$A$1,MATCH(($BH101&amp;$BI101),Data!$B:$B,0)-1,MATCH(Weekly!BJ$9,Data!$2:$2,0)-1,1,COUNTIF(Data!$2:$2,Weekly!BJ$9)))</f>
      </c>
      <c r="BK102" s="169">
        <f ca="1">SUM(OFFSET(Data!$A$1,MATCH(($BH102&amp;$BI102),Data!$B:$B,0)-1,MATCH(Weekly!BK$9,Data!$2:$2,0)-1,1,COUNTIF(Data!$2:$2,Weekly!BK$9)))/SUM(OFFSET(Data!$A$1,MATCH(($BH101&amp;$BI101),Data!$B:$B,0)-1,MATCH(Weekly!BK$9,Data!$2:$2,0)-1,1,COUNTIF(Data!$2:$2,Weekly!BK$9)))</f>
      </c>
      <c r="BL102" s="169">
        <f ca="1">SUM(OFFSET(Data!$A$1,MATCH(($BH102&amp;$BI102),Data!$B:$B,0)-1,MATCH(Weekly!BL$9,Data!$2:$2,0)-1,1,COUNTIF(Data!$2:$2,Weekly!BL$9)))/SUM(OFFSET(Data!$A$1,MATCH(($BH101&amp;$BI101),Data!$B:$B,0)-1,MATCH(Weekly!BL$9,Data!$2:$2,0)-1,1,COUNTIF(Data!$2:$2,Weekly!BL$9)))</f>
      </c>
      <c r="BM102" s="169">
        <f ca="1">SUM(OFFSET(Data!$A$1,MATCH(($BH102&amp;$BI102),Data!$B:$B,0)-1,MATCH(Weekly!BM$9,Data!$2:$2,0)-1,1,COUNTIF(Data!$2:$2,Weekly!BM$9)))/SUM(OFFSET(Data!$A$1,MATCH(($BH101&amp;$BI101),Data!$B:$B,0)-1,MATCH(Weekly!BM$9,Data!$2:$2,0)-1,1,COUNTIF(Data!$2:$2,Weekly!BM$9)))</f>
      </c>
      <c r="BN102" s="169">
        <f ca="1">SUM(OFFSET(Data!$A$1,MATCH(($BH102&amp;$BI102),Data!$B:$B,0)-1,MATCH(Weekly!BN$9,Data!$2:$2,0)-1,1,COUNTIF(Data!$2:$2,Weekly!BN$9)))/SUM(OFFSET(Data!$A$1,MATCH(($BH101&amp;$BI101),Data!$B:$B,0)-1,MATCH(Weekly!BN$9,Data!$2:$2,0)-1,1,COUNTIF(Data!$2:$2,Weekly!BN$9)))</f>
      </c>
      <c r="BO102" s="169">
        <f ca="1">SUM(OFFSET(Data!$A$1,MATCH(($BH102&amp;$BI102),Data!$B:$B,0)-1,MATCH(Weekly!BO$9,Data!$2:$2,0)-1,1,COUNTIF(Data!$2:$2,Weekly!BO$9)))/SUM(OFFSET(Data!$A$1,MATCH(($BH101&amp;$BI101),Data!$B:$B,0)-1,MATCH(Weekly!BO$9,Data!$2:$2,0)-1,1,COUNTIF(Data!$2:$2,Weekly!BO$9)))</f>
      </c>
      <c r="BP102" s="169">
        <f ca="1">SUM(OFFSET(Data!$A$1,MATCH(($BH102&amp;$BI102),Data!$B:$B,0)-1,MATCH(Weekly!BP$9,Data!$2:$2,0)-1,1,COUNTIF(Data!$2:$2,Weekly!BP$9)))/SUM(OFFSET(Data!$A$1,MATCH(($BH101&amp;$BI101),Data!$B:$B,0)-1,MATCH(Weekly!BP$9,Data!$2:$2,0)-1,1,COUNTIF(Data!$2:$2,Weekly!BP$9)))</f>
      </c>
      <c r="BQ102" s="169">
        <f ca="1">SUM(OFFSET(Data!$A$1,MATCH(($BH102&amp;$BI102),Data!$B:$B,0)-1,MATCH(Weekly!BQ$9,Data!$2:$2,0)-1,1,COUNTIF(Data!$2:$2,Weekly!BQ$9)))/SUM(OFFSET(Data!$A$1,MATCH(($BH101&amp;$BI101),Data!$B:$B,0)-1,MATCH(Weekly!BQ$9,Data!$2:$2,0)-1,1,COUNTIF(Data!$2:$2,Weekly!BQ$9)))</f>
      </c>
      <c r="BR102" s="169">
        <f ca="1">SUM(OFFSET(Data!$A$1,MATCH(($BH102&amp;$BI102),Data!$B:$B,0)-1,MATCH(Weekly!BR$9,Data!$2:$2,0)-1,1,COUNTIF(Data!$2:$2,Weekly!BR$9)))/SUM(OFFSET(Data!$A$1,MATCH(($BH101&amp;$BI101),Data!$B:$B,0)-1,MATCH(Weekly!BR$9,Data!$2:$2,0)-1,1,COUNTIF(Data!$2:$2,Weekly!BR$9)))</f>
      </c>
      <c r="BS102" s="169">
        <f ca="1">SUM(OFFSET(Data!$A$1,MATCH(($BH102&amp;$BI102),Data!$B:$B,0)-1,MATCH(Weekly!BS$9,Data!$2:$2,0)-1,1,COUNTIF(Data!$2:$2,Weekly!BS$9)))/SUM(OFFSET(Data!$A$1,MATCH(($BH101&amp;$BI101),Data!$B:$B,0)-1,MATCH(Weekly!BS$9,Data!$2:$2,0)-1,1,COUNTIF(Data!$2:$2,Weekly!BS$9)))</f>
      </c>
      <c r="BT102" s="169">
        <f ca="1">SUM(OFFSET(Data!$A$1,MATCH(($BH102&amp;$BI102),Data!$B:$B,0)-1,MATCH(Weekly!BT$9,Data!$2:$2,0)-1,1,COUNTIF(Data!$2:$2,Weekly!BT$9)))/SUM(OFFSET(Data!$A$1,MATCH(($BH101&amp;$BI101),Data!$B:$B,0)-1,MATCH(Weekly!BT$9,Data!$2:$2,0)-1,1,COUNTIF(Data!$2:$2,Weekly!BT$9)))</f>
      </c>
      <c r="BU102" s="169">
        <f ca="1">SUM(OFFSET(Data!$A$1,MATCH(($BH102&amp;$BI102),Data!$B:$B,0)-1,MATCH(Weekly!BU$9,Data!$2:$2,0)-1,1,COUNTIF(Data!$2:$2,Weekly!BU$9)))/SUM(OFFSET(Data!$A$1,MATCH(($BH101&amp;$BI101),Data!$B:$B,0)-1,MATCH(Weekly!BU$9,Data!$2:$2,0)-1,1,COUNTIF(Data!$2:$2,Weekly!BU$9)))</f>
      </c>
      <c r="BV102" s="17"/>
      <c r="BW102" s="14">
        <f t="shared" ca="1" si="667"/>
      </c>
      <c r="BX102" s="14">
        <f t="shared" ca="1" si="668"/>
      </c>
      <c r="BY102" s="14">
        <f t="shared" ca="1" si="651"/>
      </c>
      <c r="BZ102" s="14">
        <f t="shared" ca="1" si="652"/>
      </c>
      <c r="CA102" s="14">
        <f t="shared" ca="1" si="669"/>
      </c>
      <c r="CB102" s="55"/>
      <c r="CC102" s="14">
        <f t="shared" ca="1" si="670"/>
      </c>
      <c r="CD102" s="14">
        <f ca="1">SUMPRODUCT(BP102:BS102,BP$101:BS$101)/SUM(BP$101:BS$101)</f>
      </c>
      <c r="CE102" s="122"/>
      <c r="CF102" s="122"/>
      <c r="CG102" s="16"/>
      <c r="CH102" s="9" t="s">
        <v>87</v>
      </c>
      <c r="CI102" s="9" t="s">
        <v>4</v>
      </c>
      <c r="CJ102" s="169">
        <f ca="1">(SUM(OFFSET(Data!$A$1,MATCH(($CH102&amp;$CI102),Data!$B:$B,0)-1,MATCH(Weekly!CJ$9,Data!$2:$2,0)-1,1,COUNTIF(Data!$2:$2,Weekly!CJ$9))))/(SUM(OFFSET(Data!$A$1,MATCH(($CH101&amp;$CI101),Data!$B:$B,0)-1,MATCH(Weekly!CJ$9,Data!$2:$2,0)-1,1,COUNTIF(Data!$2:$2,Weekly!CJ$9))))</f>
      </c>
      <c r="CK102" s="169">
        <f ca="1">(SUM(OFFSET(Data!$A$1,MATCH(($CH102&amp;$CI102),Data!$B:$B,0)-1,MATCH(Weekly!CK$9,Data!$2:$2,0)-1,1,COUNTIF(Data!$2:$2,Weekly!CK$9))))/(SUM(OFFSET(Data!$A$1,MATCH(($CH101&amp;$CI101),Data!$B:$B,0)-1,MATCH(Weekly!CK$9,Data!$2:$2,0)-1,1,COUNTIF(Data!$2:$2,Weekly!CK$9))))</f>
      </c>
      <c r="CL102" s="169">
        <f ca="1">(SUM(OFFSET(Data!$A$1,MATCH(($CH102&amp;$CI102),Data!$B:$B,0)-1,MATCH(Weekly!CL$9,Data!$2:$2,0)-1,1,COUNTIF(Data!$2:$2,Weekly!CL$9))))/(SUM(OFFSET(Data!$A$1,MATCH(($CH101&amp;$CI101),Data!$B:$B,0)-1,MATCH(Weekly!CL$9,Data!$2:$2,0)-1,1,COUNTIF(Data!$2:$2,Weekly!CL$9))))</f>
      </c>
      <c r="CM102" s="169">
        <f ca="1">(SUM(OFFSET(Data!$A$1,MATCH(($CH102&amp;$CI102),Data!$B:$B,0)-1,MATCH(Weekly!CM$9,Data!$2:$2,0)-1,1,COUNTIF(Data!$2:$2,Weekly!CM$9))))/(SUM(OFFSET(Data!$A$1,MATCH(($CH101&amp;$CI101),Data!$B:$B,0)-1,MATCH(Weekly!CM$9,Data!$2:$2,0)-1,1,COUNTIF(Data!$2:$2,Weekly!CM$9))))</f>
      </c>
      <c r="CN102" s="169">
        <f ca="1">(SUM(OFFSET(Data!$A$1,MATCH(($CH102&amp;$CI102),Data!$B:$B,0)-1,MATCH(Weekly!CN$9,Data!$2:$2,0)-1,1,COUNTIF(Data!$2:$2,Weekly!CN$9))))/(SUM(OFFSET(Data!$A$1,MATCH(($CH101&amp;$CI101),Data!$B:$B,0)-1,MATCH(Weekly!CN$9,Data!$2:$2,0)-1,1,COUNTIF(Data!$2:$2,Weekly!CN$9))))</f>
      </c>
      <c r="CO102" s="169">
        <f ca="1">(SUM(OFFSET(Data!$A$1,MATCH(($CH102&amp;$CI102),Data!$B:$B,0)-1,MATCH(Weekly!CO$9,Data!$2:$2,0)-1,1,COUNTIF(Data!$2:$2,Weekly!CO$9))))/(SUM(OFFSET(Data!$A$1,MATCH(($CH101&amp;$CI101),Data!$B:$B,0)-1,MATCH(Weekly!CO$9,Data!$2:$2,0)-1,1,COUNTIF(Data!$2:$2,Weekly!CO$9))))</f>
      </c>
      <c r="CP102" s="169">
        <f ca="1">(SUM(OFFSET(Data!$A$1,MATCH(($CH102&amp;$CI102),Data!$B:$B,0)-1,MATCH(Weekly!CP$9,Data!$2:$2,0)-1,1,COUNTIF(Data!$2:$2,Weekly!CP$9))))/(SUM(OFFSET(Data!$A$1,MATCH(($CH101&amp;$CI101),Data!$B:$B,0)-1,MATCH(Weekly!CP$9,Data!$2:$2,0)-1,1,COUNTIF(Data!$2:$2,Weekly!CP$9))))</f>
      </c>
      <c r="CQ102" s="169">
        <f ca="1">(SUM(OFFSET(Data!$A$1,MATCH(($CH102&amp;$CI102),Data!$B:$B,0)-1,MATCH(Weekly!CQ$9,Data!$2:$2,0)-1,1,COUNTIF(Data!$2:$2,Weekly!CQ$9))))/(SUM(OFFSET(Data!$A$1,MATCH(($CH101&amp;$CI101),Data!$B:$B,0)-1,MATCH(Weekly!CQ$9,Data!$2:$2,0)-1,1,COUNTIF(Data!$2:$2,Weekly!CQ$9))))</f>
      </c>
      <c r="CR102" s="169">
        <f ca="1">(SUM(OFFSET(Data!$A$1,MATCH(($CH102&amp;$CI102),Data!$B:$B,0)-1,MATCH(Weekly!CR$9,Data!$2:$2,0)-1,1,COUNTIF(Data!$2:$2,Weekly!CR$9))))/(SUM(OFFSET(Data!$A$1,MATCH(($CH101&amp;$CI101),Data!$B:$B,0)-1,MATCH(Weekly!CR$9,Data!$2:$2,0)-1,1,COUNTIF(Data!$2:$2,Weekly!CR$9))))</f>
      </c>
      <c r="CS102" s="169">
        <f ca="1">(SUM(OFFSET(Data!$A$1,MATCH(($CH102&amp;$CI102),Data!$B:$B,0)-1,MATCH(Weekly!CS$9,Data!$2:$2,0)-1,1,COUNTIF(Data!$2:$2,Weekly!CS$9))))/(SUM(OFFSET(Data!$A$1,MATCH(($CH101&amp;$CI101),Data!$B:$B,0)-1,MATCH(Weekly!CS$9,Data!$2:$2,0)-1,1,COUNTIF(Data!$2:$2,Weekly!CS$9))))</f>
      </c>
      <c r="CT102" s="169">
        <f ca="1">(SUM(OFFSET(Data!$A$1,MATCH(($CH102&amp;$CI102),Data!$B:$B,0)-1,MATCH(Weekly!CT$9,Data!$2:$2,0)-1,1,COUNTIF(Data!$2:$2,Weekly!CT$9))))/(SUM(OFFSET(Data!$A$1,MATCH(($CH101&amp;$CI101),Data!$B:$B,0)-1,MATCH(Weekly!CT$9,Data!$2:$2,0)-1,1,COUNTIF(Data!$2:$2,Weekly!CT$9))))</f>
      </c>
      <c r="CU102" s="169">
        <f ca="1">(SUM(OFFSET(Data!$A$1,MATCH(($CH102&amp;$CI102),Data!$B:$B,0)-1,MATCH(Weekly!CU$9,Data!$2:$2,0)-1,1,COUNTIF(Data!$2:$2,Weekly!CU$9))))/(SUM(OFFSET(Data!$A$1,MATCH(($CH101&amp;$CI101),Data!$B:$B,0)-1,MATCH(Weekly!CU$9,Data!$2:$2,0)-1,1,COUNTIF(Data!$2:$2,Weekly!CU$9))))</f>
      </c>
      <c r="CW102" s="14">
        <f t="shared" ca="1" si="671"/>
      </c>
      <c r="CX102" s="14">
        <f t="shared" ca="1" si="672"/>
      </c>
      <c r="CY102" s="14">
        <f t="shared" ca="1" si="653"/>
      </c>
      <c r="CZ102" s="14">
        <f t="shared" ca="1" si="654"/>
      </c>
      <c r="DA102" s="14">
        <f t="shared" ref="DA102:DA107" ca="1" si="685">CW102-(0.75*CY102)</f>
      </c>
      <c r="DB102" s="55"/>
      <c r="DC102" s="14">
        <f t="shared" ca="1" si="673"/>
      </c>
      <c r="DD102" s="14">
        <f ca="1">SUMPRODUCT(CP102:CS102,CP$101:CS$101)/SUM(CP$101:CS$101)</f>
      </c>
      <c r="DE102" s="15"/>
    </row>
    <row r="103" spans="1:109" x14ac:dyDescent="0.25">
      <c r="A103" s="5"/>
      <c r="C103" s="5"/>
      <c r="D103" s="132" t="s">
        <v>575</v>
      </c>
      <c r="E103" s="67" t="str">
        <f ca="1">VLOOKUP($D103,'Metric Nature'!$C:$D,2,0)&amp;IF(($F103&lt;(BA103)),"Below",IF(($F103&gt;(AZ103)),"Above","Within"))</f>
      </c>
      <c r="F103" s="69">
        <f t="shared" ca="1" si="639"/>
      </c>
      <c r="G103" s="69">
        <f t="shared" ca="1" si="640"/>
      </c>
      <c r="H103" s="98">
        <f t="shared" ca="1" si="674"/>
      </c>
      <c r="I103" s="69">
        <f t="shared" ca="1" si="675"/>
      </c>
      <c r="J103" s="69">
        <f t="shared" ca="1" si="676"/>
      </c>
      <c r="K103" s="62">
        <f t="shared" ca="1" si="641"/>
      </c>
      <c r="L103" s="70"/>
      <c r="M103" s="67" t="str">
        <f ca="1">VLOOKUP($D103,'Metric Nature'!$C:$D,2,0)&amp;IF(($N103&lt;(CA103)),"Below",IF(($N103&gt;(BZ103)),"Above","Within"))</f>
      </c>
      <c r="N103" s="69">
        <f t="shared" ca="1" si="642"/>
      </c>
      <c r="O103" s="69">
        <f t="shared" ca="1" si="643"/>
      </c>
      <c r="P103" s="98">
        <f t="shared" ca="1" si="677"/>
      </c>
      <c r="Q103" s="69">
        <f t="shared" ca="1" si="678"/>
      </c>
      <c r="R103" s="71">
        <f t="shared" ca="1" si="679"/>
      </c>
      <c r="S103" s="62">
        <f t="shared" ca="1" si="644"/>
      </c>
      <c r="T103" s="70"/>
      <c r="U103" s="67" t="str">
        <f ca="1">VLOOKUP($D103,'Metric Nature'!$C:$D,2,0)&amp;IF(($V103&lt;(DA103)),"Below",IF(($V103&gt;(CZ103)),"Above","Within"))</f>
      </c>
      <c r="V103" s="69">
        <f t="shared" ca="1" si="645"/>
      </c>
      <c r="W103" s="69">
        <f t="shared" ca="1" si="646"/>
      </c>
      <c r="X103" s="93">
        <f t="shared" ca="1" si="680"/>
      </c>
      <c r="Y103" s="69">
        <f t="shared" ca="1" si="681"/>
      </c>
      <c r="Z103" s="93">
        <f t="shared" ca="1" si="682"/>
      </c>
      <c r="AA103" s="62">
        <f t="shared" ca="1" si="647"/>
      </c>
      <c r="AB103" s="70"/>
      <c r="AC103" s="60" t="s">
        <v>610</v>
      </c>
      <c r="AD103" s="5"/>
      <c r="AE103" s="5"/>
      <c r="AF103" s="5"/>
      <c r="AG103" s="5"/>
      <c r="AH103" s="5"/>
      <c r="AI103" s="9" t="s">
        <v>88</v>
      </c>
      <c r="AJ103" s="169">
        <f ca="1">(SUM(OFFSET(Data!$A$1,MATCH(($AI103),Data!$C:$C,0)-1,MATCH(Weekly!AJ$9,Data!$2:$2,0)-1,2,COUNTIF(Data!$2:$2,Weekly!AJ$9))))/(SUM(OFFSET(Data!$A$1,MATCH(($AI101),Data!$C:$C,0)-1,MATCH(Weekly!AJ$9,Data!$2:$2,0)-1,2,COUNTIF(Data!$2:$2,Weekly!AJ$9))))</f>
      </c>
      <c r="AK103" s="169">
        <f ca="1">(SUM(OFFSET(Data!$A$1,MATCH(($AI103),Data!$C:$C,0)-1,MATCH(Weekly!AK$9,Data!$2:$2,0)-1,2,COUNTIF(Data!$2:$2,Weekly!AK$9))))/(SUM(OFFSET(Data!$A$1,MATCH(($AI101),Data!$C:$C,0)-1,MATCH(Weekly!AK$9,Data!$2:$2,0)-1,2,COUNTIF(Data!$2:$2,Weekly!AK$9))))</f>
      </c>
      <c r="AL103" s="169">
        <f ca="1">(SUM(OFFSET(Data!$A$1,MATCH(($AI103),Data!$C:$C,0)-1,MATCH(Weekly!AL$9,Data!$2:$2,0)-1,2,COUNTIF(Data!$2:$2,Weekly!AL$9))))/(SUM(OFFSET(Data!$A$1,MATCH(($AI101),Data!$C:$C,0)-1,MATCH(Weekly!AL$9,Data!$2:$2,0)-1,2,COUNTIF(Data!$2:$2,Weekly!AL$9))))</f>
      </c>
      <c r="AM103" s="169">
        <f ca="1">(SUM(OFFSET(Data!$A$1,MATCH(($AI103),Data!$C:$C,0)-1,MATCH(Weekly!AM$9,Data!$2:$2,0)-1,2,COUNTIF(Data!$2:$2,Weekly!AM$9))))/(SUM(OFFSET(Data!$A$1,MATCH(($AI101),Data!$C:$C,0)-1,MATCH(Weekly!AM$9,Data!$2:$2,0)-1,2,COUNTIF(Data!$2:$2,Weekly!AM$9))))</f>
      </c>
      <c r="AN103" s="169">
        <f ca="1">(SUM(OFFSET(Data!$A$1,MATCH(($AI103),Data!$C:$C,0)-1,MATCH(Weekly!AN$9,Data!$2:$2,0)-1,2,COUNTIF(Data!$2:$2,Weekly!AN$9))))/(SUM(OFFSET(Data!$A$1,MATCH(($AI101),Data!$C:$C,0)-1,MATCH(Weekly!AN$9,Data!$2:$2,0)-1,2,COUNTIF(Data!$2:$2,Weekly!AN$9))))</f>
      </c>
      <c r="AO103" s="169">
        <f ca="1">(SUM(OFFSET(Data!$A$1,MATCH(($AI103),Data!$C:$C,0)-1,MATCH(Weekly!AO$9,Data!$2:$2,0)-1,2,COUNTIF(Data!$2:$2,Weekly!AO$9))))/(SUM(OFFSET(Data!$A$1,MATCH(($AI101),Data!$C:$C,0)-1,MATCH(Weekly!AO$9,Data!$2:$2,0)-1,2,COUNTIF(Data!$2:$2,Weekly!AO$9))))</f>
      </c>
      <c r="AP103" s="169">
        <f ca="1">(SUM(OFFSET(Data!$A$1,MATCH(($AI103),Data!$C:$C,0)-1,MATCH(Weekly!AP$9,Data!$2:$2,0)-1,2,COUNTIF(Data!$2:$2,Weekly!AP$9))))/(SUM(OFFSET(Data!$A$1,MATCH(($AI101),Data!$C:$C,0)-1,MATCH(Weekly!AP$9,Data!$2:$2,0)-1,2,COUNTIF(Data!$2:$2,Weekly!AP$9))))</f>
      </c>
      <c r="AQ103" s="169">
        <f ca="1">(SUM(OFFSET(Data!$A$1,MATCH(($AI103),Data!$C:$C,0)-1,MATCH(Weekly!AQ$9,Data!$2:$2,0)-1,2,COUNTIF(Data!$2:$2,Weekly!AQ$9))))/(SUM(OFFSET(Data!$A$1,MATCH(($AI101),Data!$C:$C,0)-1,MATCH(Weekly!AQ$9,Data!$2:$2,0)-1,2,COUNTIF(Data!$2:$2,Weekly!AQ$9))))</f>
      </c>
      <c r="AR103" s="169">
        <f ca="1">(SUM(OFFSET(Data!$A$1,MATCH(($AI103),Data!$C:$C,0)-1,MATCH(Weekly!AR$9,Data!$2:$2,0)-1,2,COUNTIF(Data!$2:$2,Weekly!AR$9))))/(SUM(OFFSET(Data!$A$1,MATCH(($AI101),Data!$C:$C,0)-1,MATCH(Weekly!AR$9,Data!$2:$2,0)-1,2,COUNTIF(Data!$2:$2,Weekly!AR$9))))</f>
      </c>
      <c r="AS103" s="169">
        <f ca="1">(SUM(OFFSET(Data!$A$1,MATCH(($AI103),Data!$C:$C,0)-1,MATCH(Weekly!AS$9,Data!$2:$2,0)-1,2,COUNTIF(Data!$2:$2,Weekly!AS$9))))/(SUM(OFFSET(Data!$A$1,MATCH(($AI101),Data!$C:$C,0)-1,MATCH(Weekly!AS$9,Data!$2:$2,0)-1,2,COUNTIF(Data!$2:$2,Weekly!AS$9))))</f>
      </c>
      <c r="AT103" s="169">
        <f ca="1">(SUM(OFFSET(Data!$A$1,MATCH(($AI103),Data!$C:$C,0)-1,MATCH(Weekly!AT$9,Data!$2:$2,0)-1,2,COUNTIF(Data!$2:$2,Weekly!AT$9))))/(SUM(OFFSET(Data!$A$1,MATCH(($AI101),Data!$C:$C,0)-1,MATCH(Weekly!AT$9,Data!$2:$2,0)-1,2,COUNTIF(Data!$2:$2,Weekly!AT$9))))</f>
      </c>
      <c r="AU103" s="169">
        <f ca="1">(SUM(OFFSET(Data!$A$1,MATCH(($AI103),Data!$C:$C,0)-1,MATCH(Weekly!AU$9,Data!$2:$2,0)-1,2,COUNTIF(Data!$2:$2,Weekly!AU$9))))/(SUM(OFFSET(Data!$A$1,MATCH(($AI101),Data!$C:$C,0)-1,MATCH(Weekly!AU$9,Data!$2:$2,0)-1,2,COUNTIF(Data!$2:$2,Weekly!AU$9))))</f>
      </c>
      <c r="AV103" s="18"/>
      <c r="AW103" s="14">
        <f t="shared" ca="1" si="664"/>
      </c>
      <c r="AX103" s="14">
        <f t="shared" ca="1" si="665"/>
      </c>
      <c r="AY103" s="14">
        <f t="shared" ca="1" si="648"/>
      </c>
      <c r="AZ103" s="14">
        <f t="shared" ca="1" si="683"/>
      </c>
      <c r="BA103" s="14">
        <f t="shared" ca="1" si="684"/>
      </c>
      <c r="BB103" s="18"/>
      <c r="BC103" s="14">
        <f t="shared" ca="1" si="666"/>
      </c>
      <c r="BD103" s="14">
        <f ca="1">SUMPRODUCT(AP103:AS103,AP$101:AS$101)/SUM(AP$101:AS$101)</f>
      </c>
      <c r="BE103" s="122"/>
      <c r="BF103" s="122"/>
      <c r="BG103" s="16"/>
      <c r="BH103" s="9" t="s">
        <v>88</v>
      </c>
      <c r="BI103" s="9" t="s">
        <v>3</v>
      </c>
      <c r="BJ103" s="169">
        <f ca="1">SUM(OFFSET(Data!$A$1,MATCH(($BH103&amp;$BI103),Data!$B:$B,0)-1,MATCH(Weekly!BJ$9,Data!$2:$2,0)-1,1,COUNTIF(Data!$2:$2,Weekly!BJ$9)))/SUM(OFFSET(Data!$A$1,MATCH(($BH101&amp;$BI101),Data!$B:$B,0)-1,MATCH(Weekly!BJ$9,Data!$2:$2,0)-1,1,COUNTIF(Data!$2:$2,Weekly!BJ$9)))</f>
      </c>
      <c r="BK103" s="169">
        <f ca="1">SUM(OFFSET(Data!$A$1,MATCH(($BH103&amp;$BI103),Data!$B:$B,0)-1,MATCH(Weekly!BK$9,Data!$2:$2,0)-1,1,COUNTIF(Data!$2:$2,Weekly!BK$9)))/SUM(OFFSET(Data!$A$1,MATCH(($BH101&amp;$BI101),Data!$B:$B,0)-1,MATCH(Weekly!BK$9,Data!$2:$2,0)-1,1,COUNTIF(Data!$2:$2,Weekly!BK$9)))</f>
      </c>
      <c r="BL103" s="169">
        <f ca="1">SUM(OFFSET(Data!$A$1,MATCH(($BH103&amp;$BI103),Data!$B:$B,0)-1,MATCH(Weekly!BL$9,Data!$2:$2,0)-1,1,COUNTIF(Data!$2:$2,Weekly!BL$9)))/SUM(OFFSET(Data!$A$1,MATCH(($BH101&amp;$BI101),Data!$B:$B,0)-1,MATCH(Weekly!BL$9,Data!$2:$2,0)-1,1,COUNTIF(Data!$2:$2,Weekly!BL$9)))</f>
      </c>
      <c r="BM103" s="169">
        <f ca="1">SUM(OFFSET(Data!$A$1,MATCH(($BH103&amp;$BI103),Data!$B:$B,0)-1,MATCH(Weekly!BM$9,Data!$2:$2,0)-1,1,COUNTIF(Data!$2:$2,Weekly!BM$9)))/SUM(OFFSET(Data!$A$1,MATCH(($BH101&amp;$BI101),Data!$B:$B,0)-1,MATCH(Weekly!BM$9,Data!$2:$2,0)-1,1,COUNTIF(Data!$2:$2,Weekly!BM$9)))</f>
      </c>
      <c r="BN103" s="169">
        <f ca="1">SUM(OFFSET(Data!$A$1,MATCH(($BH103&amp;$BI103),Data!$B:$B,0)-1,MATCH(Weekly!BN$9,Data!$2:$2,0)-1,1,COUNTIF(Data!$2:$2,Weekly!BN$9)))/SUM(OFFSET(Data!$A$1,MATCH(($BH101&amp;$BI101),Data!$B:$B,0)-1,MATCH(Weekly!BN$9,Data!$2:$2,0)-1,1,COUNTIF(Data!$2:$2,Weekly!BN$9)))</f>
      </c>
      <c r="BO103" s="169">
        <f ca="1">SUM(OFFSET(Data!$A$1,MATCH(($BH103&amp;$BI103),Data!$B:$B,0)-1,MATCH(Weekly!BO$9,Data!$2:$2,0)-1,1,COUNTIF(Data!$2:$2,Weekly!BO$9)))/SUM(OFFSET(Data!$A$1,MATCH(($BH101&amp;$BI101),Data!$B:$B,0)-1,MATCH(Weekly!BO$9,Data!$2:$2,0)-1,1,COUNTIF(Data!$2:$2,Weekly!BO$9)))</f>
      </c>
      <c r="BP103" s="169">
        <f ca="1">SUM(OFFSET(Data!$A$1,MATCH(($BH103&amp;$BI103),Data!$B:$B,0)-1,MATCH(Weekly!BP$9,Data!$2:$2,0)-1,1,COUNTIF(Data!$2:$2,Weekly!BP$9)))/SUM(OFFSET(Data!$A$1,MATCH(($BH101&amp;$BI101),Data!$B:$B,0)-1,MATCH(Weekly!BP$9,Data!$2:$2,0)-1,1,COUNTIF(Data!$2:$2,Weekly!BP$9)))</f>
      </c>
      <c r="BQ103" s="169">
        <f ca="1">SUM(OFFSET(Data!$A$1,MATCH(($BH103&amp;$BI103),Data!$B:$B,0)-1,MATCH(Weekly!BQ$9,Data!$2:$2,0)-1,1,COUNTIF(Data!$2:$2,Weekly!BQ$9)))/SUM(OFFSET(Data!$A$1,MATCH(($BH101&amp;$BI101),Data!$B:$B,0)-1,MATCH(Weekly!BQ$9,Data!$2:$2,0)-1,1,COUNTIF(Data!$2:$2,Weekly!BQ$9)))</f>
      </c>
      <c r="BR103" s="169">
        <f ca="1">SUM(OFFSET(Data!$A$1,MATCH(($BH103&amp;$BI103),Data!$B:$B,0)-1,MATCH(Weekly!BR$9,Data!$2:$2,0)-1,1,COUNTIF(Data!$2:$2,Weekly!BR$9)))/SUM(OFFSET(Data!$A$1,MATCH(($BH101&amp;$BI101),Data!$B:$B,0)-1,MATCH(Weekly!BR$9,Data!$2:$2,0)-1,1,COUNTIF(Data!$2:$2,Weekly!BR$9)))</f>
      </c>
      <c r="BS103" s="169">
        <f ca="1">SUM(OFFSET(Data!$A$1,MATCH(($BH103&amp;$BI103),Data!$B:$B,0)-1,MATCH(Weekly!BS$9,Data!$2:$2,0)-1,1,COUNTIF(Data!$2:$2,Weekly!BS$9)))/SUM(OFFSET(Data!$A$1,MATCH(($BH101&amp;$BI101),Data!$B:$B,0)-1,MATCH(Weekly!BS$9,Data!$2:$2,0)-1,1,COUNTIF(Data!$2:$2,Weekly!BS$9)))</f>
      </c>
      <c r="BT103" s="169">
        <f ca="1">SUM(OFFSET(Data!$A$1,MATCH(($BH103&amp;$BI103),Data!$B:$B,0)-1,MATCH(Weekly!BT$9,Data!$2:$2,0)-1,1,COUNTIF(Data!$2:$2,Weekly!BT$9)))/SUM(OFFSET(Data!$A$1,MATCH(($BH101&amp;$BI101),Data!$B:$B,0)-1,MATCH(Weekly!BT$9,Data!$2:$2,0)-1,1,COUNTIF(Data!$2:$2,Weekly!BT$9)))</f>
      </c>
      <c r="BU103" s="169">
        <f ca="1">SUM(OFFSET(Data!$A$1,MATCH(($BH103&amp;$BI103),Data!$B:$B,0)-1,MATCH(Weekly!BU$9,Data!$2:$2,0)-1,1,COUNTIF(Data!$2:$2,Weekly!BU$9)))/SUM(OFFSET(Data!$A$1,MATCH(($BH101&amp;$BI101),Data!$B:$B,0)-1,MATCH(Weekly!BU$9,Data!$2:$2,0)-1,1,COUNTIF(Data!$2:$2,Weekly!BU$9)))</f>
      </c>
      <c r="BV103" s="17"/>
      <c r="BW103" s="14">
        <f t="shared" ca="1" si="667"/>
      </c>
      <c r="BX103" s="14">
        <f t="shared" ca="1" si="668"/>
      </c>
      <c r="BY103" s="14">
        <f t="shared" ca="1" si="651"/>
      </c>
      <c r="BZ103" s="14">
        <f t="shared" ca="1" si="652"/>
      </c>
      <c r="CA103" s="14">
        <f t="shared" ca="1" si="669"/>
      </c>
      <c r="CB103" s="55"/>
      <c r="CC103" s="14">
        <f t="shared" ca="1" si="670"/>
      </c>
      <c r="CD103" s="14">
        <f ca="1">SUMPRODUCT(BP103:BS103,BP$101:BS$101)/SUM(BP$101:BS$101)</f>
      </c>
      <c r="CE103" s="122"/>
      <c r="CF103" s="122"/>
      <c r="CG103" s="16"/>
      <c r="CH103" s="9" t="s">
        <v>88</v>
      </c>
      <c r="CI103" s="9" t="s">
        <v>4</v>
      </c>
      <c r="CJ103" s="169">
        <f ca="1">(SUM(OFFSET(Data!$A$1,MATCH(($CH103&amp;$CI103),Data!$B:$B,0)-1,MATCH(Weekly!CJ$9,Data!$2:$2,0)-1,1,COUNTIF(Data!$2:$2,Weekly!CJ$9))))/(SUM(OFFSET(Data!$A$1,MATCH(($CH101&amp;$CI101),Data!$B:$B,0)-1,MATCH(Weekly!CJ$9,Data!$2:$2,0)-1,1,COUNTIF(Data!$2:$2,Weekly!CJ$9))))</f>
      </c>
      <c r="CK103" s="169">
        <f ca="1">(SUM(OFFSET(Data!$A$1,MATCH(($CH103&amp;$CI103),Data!$B:$B,0)-1,MATCH(Weekly!CK$9,Data!$2:$2,0)-1,1,COUNTIF(Data!$2:$2,Weekly!CK$9))))/(SUM(OFFSET(Data!$A$1,MATCH(($CH101&amp;$CI101),Data!$B:$B,0)-1,MATCH(Weekly!CK$9,Data!$2:$2,0)-1,1,COUNTIF(Data!$2:$2,Weekly!CK$9))))</f>
      </c>
      <c r="CL103" s="169">
        <f ca="1">(SUM(OFFSET(Data!$A$1,MATCH(($CH103&amp;$CI103),Data!$B:$B,0)-1,MATCH(Weekly!CL$9,Data!$2:$2,0)-1,1,COUNTIF(Data!$2:$2,Weekly!CL$9))))/(SUM(OFFSET(Data!$A$1,MATCH(($CH101&amp;$CI101),Data!$B:$B,0)-1,MATCH(Weekly!CL$9,Data!$2:$2,0)-1,1,COUNTIF(Data!$2:$2,Weekly!CL$9))))</f>
      </c>
      <c r="CM103" s="169">
        <f ca="1">(SUM(OFFSET(Data!$A$1,MATCH(($CH103&amp;$CI103),Data!$B:$B,0)-1,MATCH(Weekly!CM$9,Data!$2:$2,0)-1,1,COUNTIF(Data!$2:$2,Weekly!CM$9))))/(SUM(OFFSET(Data!$A$1,MATCH(($CH101&amp;$CI101),Data!$B:$B,0)-1,MATCH(Weekly!CM$9,Data!$2:$2,0)-1,1,COUNTIF(Data!$2:$2,Weekly!CM$9))))</f>
      </c>
      <c r="CN103" s="169">
        <f ca="1">(SUM(OFFSET(Data!$A$1,MATCH(($CH103&amp;$CI103),Data!$B:$B,0)-1,MATCH(Weekly!CN$9,Data!$2:$2,0)-1,1,COUNTIF(Data!$2:$2,Weekly!CN$9))))/(SUM(OFFSET(Data!$A$1,MATCH(($CH101&amp;$CI101),Data!$B:$B,0)-1,MATCH(Weekly!CN$9,Data!$2:$2,0)-1,1,COUNTIF(Data!$2:$2,Weekly!CN$9))))</f>
      </c>
      <c r="CO103" s="169">
        <f ca="1">(SUM(OFFSET(Data!$A$1,MATCH(($CH103&amp;$CI103),Data!$B:$B,0)-1,MATCH(Weekly!CO$9,Data!$2:$2,0)-1,1,COUNTIF(Data!$2:$2,Weekly!CO$9))))/(SUM(OFFSET(Data!$A$1,MATCH(($CH101&amp;$CI101),Data!$B:$B,0)-1,MATCH(Weekly!CO$9,Data!$2:$2,0)-1,1,COUNTIF(Data!$2:$2,Weekly!CO$9))))</f>
      </c>
      <c r="CP103" s="169">
        <f ca="1">(SUM(OFFSET(Data!$A$1,MATCH(($CH103&amp;$CI103),Data!$B:$B,0)-1,MATCH(Weekly!CP$9,Data!$2:$2,0)-1,1,COUNTIF(Data!$2:$2,Weekly!CP$9))))/(SUM(OFFSET(Data!$A$1,MATCH(($CH101&amp;$CI101),Data!$B:$B,0)-1,MATCH(Weekly!CP$9,Data!$2:$2,0)-1,1,COUNTIF(Data!$2:$2,Weekly!CP$9))))</f>
      </c>
      <c r="CQ103" s="169">
        <f ca="1">(SUM(OFFSET(Data!$A$1,MATCH(($CH103&amp;$CI103),Data!$B:$B,0)-1,MATCH(Weekly!CQ$9,Data!$2:$2,0)-1,1,COUNTIF(Data!$2:$2,Weekly!CQ$9))))/(SUM(OFFSET(Data!$A$1,MATCH(($CH101&amp;$CI101),Data!$B:$B,0)-1,MATCH(Weekly!CQ$9,Data!$2:$2,0)-1,1,COUNTIF(Data!$2:$2,Weekly!CQ$9))))</f>
      </c>
      <c r="CR103" s="169">
        <f ca="1">(SUM(OFFSET(Data!$A$1,MATCH(($CH103&amp;$CI103),Data!$B:$B,0)-1,MATCH(Weekly!CR$9,Data!$2:$2,0)-1,1,COUNTIF(Data!$2:$2,Weekly!CR$9))))/(SUM(OFFSET(Data!$A$1,MATCH(($CH101&amp;$CI101),Data!$B:$B,0)-1,MATCH(Weekly!CR$9,Data!$2:$2,0)-1,1,COUNTIF(Data!$2:$2,Weekly!CR$9))))</f>
      </c>
      <c r="CS103" s="169">
        <f ca="1">(SUM(OFFSET(Data!$A$1,MATCH(($CH103&amp;$CI103),Data!$B:$B,0)-1,MATCH(Weekly!CS$9,Data!$2:$2,0)-1,1,COUNTIF(Data!$2:$2,Weekly!CS$9))))/(SUM(OFFSET(Data!$A$1,MATCH(($CH101&amp;$CI101),Data!$B:$B,0)-1,MATCH(Weekly!CS$9,Data!$2:$2,0)-1,1,COUNTIF(Data!$2:$2,Weekly!CS$9))))</f>
      </c>
      <c r="CT103" s="169">
        <f ca="1">(SUM(OFFSET(Data!$A$1,MATCH(($CH103&amp;$CI103),Data!$B:$B,0)-1,MATCH(Weekly!CT$9,Data!$2:$2,0)-1,1,COUNTIF(Data!$2:$2,Weekly!CT$9))))/(SUM(OFFSET(Data!$A$1,MATCH(($CH101&amp;$CI101),Data!$B:$B,0)-1,MATCH(Weekly!CT$9,Data!$2:$2,0)-1,1,COUNTIF(Data!$2:$2,Weekly!CT$9))))</f>
      </c>
      <c r="CU103" s="169">
        <f ca="1">(SUM(OFFSET(Data!$A$1,MATCH(($CH103&amp;$CI103),Data!$B:$B,0)-1,MATCH(Weekly!CU$9,Data!$2:$2,0)-1,1,COUNTIF(Data!$2:$2,Weekly!CU$9))))/(SUM(OFFSET(Data!$A$1,MATCH(($CH101&amp;$CI101),Data!$B:$B,0)-1,MATCH(Weekly!CU$9,Data!$2:$2,0)-1,1,COUNTIF(Data!$2:$2,Weekly!CU$9))))</f>
      </c>
      <c r="CW103" s="14">
        <f t="shared" ca="1" si="671"/>
      </c>
      <c r="CX103" s="14">
        <f t="shared" ca="1" si="672"/>
      </c>
      <c r="CY103" s="14">
        <f t="shared" ca="1" si="653"/>
      </c>
      <c r="CZ103" s="14">
        <f t="shared" ca="1" si="654"/>
      </c>
      <c r="DA103" s="14">
        <f t="shared" ca="1" si="685"/>
      </c>
      <c r="DB103" s="55"/>
      <c r="DC103" s="14">
        <f t="shared" ca="1" si="673"/>
      </c>
      <c r="DD103" s="14">
        <f ca="1">SUMPRODUCT(CP103:CS103,CP$101:CS$101)/SUM(CP$101:CS$101)</f>
      </c>
      <c r="DE103" s="15"/>
    </row>
    <row r="104" spans="1:109" x14ac:dyDescent="0.25">
      <c r="A104" s="5"/>
      <c r="C104" s="5"/>
      <c r="D104" s="74" t="s">
        <v>478</v>
      </c>
      <c r="E104" s="67" t="str">
        <f ca="1">VLOOKUP($D104,'Metric Nature'!$C:$D,2,0)&amp;IF(($F104&lt;(BA104)),"Below",IF(($F104&gt;(AZ104)),"Above","Within"))</f>
      </c>
      <c r="F104" s="69">
        <f t="shared" ca="1" si="639"/>
      </c>
      <c r="G104" s="69">
        <f t="shared" ca="1" si="640"/>
      </c>
      <c r="H104" s="98">
        <f t="shared" ca="1" si="674"/>
      </c>
      <c r="I104" s="69">
        <f t="shared" ca="1" si="675"/>
      </c>
      <c r="J104" s="69">
        <f t="shared" ca="1" si="676"/>
      </c>
      <c r="K104" s="62">
        <f t="shared" ca="1" si="641"/>
      </c>
      <c r="L104" s="70"/>
      <c r="M104" s="67" t="str">
        <f ca="1">VLOOKUP($D104,'Metric Nature'!$C:$D,2,0)&amp;IF(($N104&lt;(CA104)),"Below",IF(($N104&gt;(BZ104)),"Above","Within"))</f>
      </c>
      <c r="N104" s="69">
        <f t="shared" ca="1" si="642"/>
      </c>
      <c r="O104" s="69">
        <f t="shared" ca="1" si="643"/>
      </c>
      <c r="P104" s="98">
        <f t="shared" ca="1" si="677"/>
      </c>
      <c r="Q104" s="69">
        <f t="shared" ca="1" si="678"/>
      </c>
      <c r="R104" s="71">
        <f t="shared" ca="1" si="679"/>
      </c>
      <c r="S104" s="62">
        <f t="shared" ca="1" si="644"/>
      </c>
      <c r="T104" s="70"/>
      <c r="U104" s="67" t="str">
        <f ca="1">VLOOKUP($D104,'Metric Nature'!$C:$D,2,0)&amp;IF(($V104&lt;(DA104)),"Below",IF(($V104&gt;(CZ104)),"Above","Within"))</f>
      </c>
      <c r="V104" s="69">
        <f t="shared" ca="1" si="645"/>
      </c>
      <c r="W104" s="69">
        <f t="shared" ca="1" si="646"/>
      </c>
      <c r="X104" s="93">
        <f t="shared" ca="1" si="680"/>
      </c>
      <c r="Y104" s="69">
        <f t="shared" ca="1" si="681"/>
      </c>
      <c r="Z104" s="93">
        <f t="shared" ca="1" si="682"/>
      </c>
      <c r="AA104" s="62">
        <f t="shared" ca="1" si="647"/>
      </c>
      <c r="AB104" s="70"/>
      <c r="AC104" s="60" t="s">
        <v>614</v>
      </c>
      <c r="AD104" s="5"/>
      <c r="AE104" s="5"/>
      <c r="AF104" s="5"/>
      <c r="AG104" s="5"/>
      <c r="AH104" s="5"/>
      <c r="AI104" s="9" t="s">
        <v>92</v>
      </c>
      <c r="AJ104" s="169">
        <f ca="1">(SUM(OFFSET(Data!$A$1,MATCH(($AI104),Data!$C:$C,0)-1,MATCH(Weekly!AJ$9,Data!$2:$2,0)-1,2,COUNTIF(Data!$2:$2,Weekly!AJ$9))))/(SUM(OFFSET(Data!$A$1,MATCH(($AI101),Data!$C:$C,0)-1,MATCH(Weekly!AJ$9,Data!$2:$2,0)-1,2,COUNTIF(Data!$2:$2,Weekly!AJ$9))))</f>
      </c>
      <c r="AK104" s="169">
        <f ca="1">(SUM(OFFSET(Data!$A$1,MATCH(($AI104),Data!$C:$C,0)-1,MATCH(Weekly!AK$9,Data!$2:$2,0)-1,2,COUNTIF(Data!$2:$2,Weekly!AK$9))))/(SUM(OFFSET(Data!$A$1,MATCH(($AI101),Data!$C:$C,0)-1,MATCH(Weekly!AK$9,Data!$2:$2,0)-1,2,COUNTIF(Data!$2:$2,Weekly!AK$9))))</f>
      </c>
      <c r="AL104" s="169">
        <f ca="1">(SUM(OFFSET(Data!$A$1,MATCH(($AI104),Data!$C:$C,0)-1,MATCH(Weekly!AL$9,Data!$2:$2,0)-1,2,COUNTIF(Data!$2:$2,Weekly!AL$9))))/(SUM(OFFSET(Data!$A$1,MATCH(($AI101),Data!$C:$C,0)-1,MATCH(Weekly!AL$9,Data!$2:$2,0)-1,2,COUNTIF(Data!$2:$2,Weekly!AL$9))))</f>
      </c>
      <c r="AM104" s="169">
        <f ca="1">(SUM(OFFSET(Data!$A$1,MATCH(($AI104),Data!$C:$C,0)-1,MATCH(Weekly!AM$9,Data!$2:$2,0)-1,2,COUNTIF(Data!$2:$2,Weekly!AM$9))))/(SUM(OFFSET(Data!$A$1,MATCH(($AI101),Data!$C:$C,0)-1,MATCH(Weekly!AM$9,Data!$2:$2,0)-1,2,COUNTIF(Data!$2:$2,Weekly!AM$9))))</f>
      </c>
      <c r="AN104" s="169">
        <f ca="1">(SUM(OFFSET(Data!$A$1,MATCH(($AI104),Data!$C:$C,0)-1,MATCH(Weekly!AN$9,Data!$2:$2,0)-1,2,COUNTIF(Data!$2:$2,Weekly!AN$9))))/(SUM(OFFSET(Data!$A$1,MATCH(($AI101),Data!$C:$C,0)-1,MATCH(Weekly!AN$9,Data!$2:$2,0)-1,2,COUNTIF(Data!$2:$2,Weekly!AN$9))))</f>
      </c>
      <c r="AO104" s="169">
        <f ca="1">(SUM(OFFSET(Data!$A$1,MATCH(($AI104),Data!$C:$C,0)-1,MATCH(Weekly!AO$9,Data!$2:$2,0)-1,2,COUNTIF(Data!$2:$2,Weekly!AO$9))))/(SUM(OFFSET(Data!$A$1,MATCH(($AI101),Data!$C:$C,0)-1,MATCH(Weekly!AO$9,Data!$2:$2,0)-1,2,COUNTIF(Data!$2:$2,Weekly!AO$9))))</f>
      </c>
      <c r="AP104" s="169">
        <f ca="1">(SUM(OFFSET(Data!$A$1,MATCH(($AI104),Data!$C:$C,0)-1,MATCH(Weekly!AP$9,Data!$2:$2,0)-1,2,COUNTIF(Data!$2:$2,Weekly!AP$9))))/(SUM(OFFSET(Data!$A$1,MATCH(($AI101),Data!$C:$C,0)-1,MATCH(Weekly!AP$9,Data!$2:$2,0)-1,2,COUNTIF(Data!$2:$2,Weekly!AP$9))))</f>
      </c>
      <c r="AQ104" s="169">
        <f ca="1">(SUM(OFFSET(Data!$A$1,MATCH(($AI104),Data!$C:$C,0)-1,MATCH(Weekly!AQ$9,Data!$2:$2,0)-1,2,COUNTIF(Data!$2:$2,Weekly!AQ$9))))/(SUM(OFFSET(Data!$A$1,MATCH(($AI101),Data!$C:$C,0)-1,MATCH(Weekly!AQ$9,Data!$2:$2,0)-1,2,COUNTIF(Data!$2:$2,Weekly!AQ$9))))</f>
      </c>
      <c r="AR104" s="169">
        <f ca="1">(SUM(OFFSET(Data!$A$1,MATCH(($AI104),Data!$C:$C,0)-1,MATCH(Weekly!AR$9,Data!$2:$2,0)-1,2,COUNTIF(Data!$2:$2,Weekly!AR$9))))/(SUM(OFFSET(Data!$A$1,MATCH(($AI101),Data!$C:$C,0)-1,MATCH(Weekly!AR$9,Data!$2:$2,0)-1,2,COUNTIF(Data!$2:$2,Weekly!AR$9))))</f>
      </c>
      <c r="AS104" s="169">
        <f ca="1">(SUM(OFFSET(Data!$A$1,MATCH(($AI104),Data!$C:$C,0)-1,MATCH(Weekly!AS$9,Data!$2:$2,0)-1,2,COUNTIF(Data!$2:$2,Weekly!AS$9))))/(SUM(OFFSET(Data!$A$1,MATCH(($AI101),Data!$C:$C,0)-1,MATCH(Weekly!AS$9,Data!$2:$2,0)-1,2,COUNTIF(Data!$2:$2,Weekly!AS$9))))</f>
      </c>
      <c r="AT104" s="169">
        <f ca="1">(SUM(OFFSET(Data!$A$1,MATCH(($AI104),Data!$C:$C,0)-1,MATCH(Weekly!AT$9,Data!$2:$2,0)-1,2,COUNTIF(Data!$2:$2,Weekly!AT$9))))/(SUM(OFFSET(Data!$A$1,MATCH(($AI101),Data!$C:$C,0)-1,MATCH(Weekly!AT$9,Data!$2:$2,0)-1,2,COUNTIF(Data!$2:$2,Weekly!AT$9))))</f>
      </c>
      <c r="AU104" s="169">
        <f ca="1">(SUM(OFFSET(Data!$A$1,MATCH(($AI104),Data!$C:$C,0)-1,MATCH(Weekly!AU$9,Data!$2:$2,0)-1,2,COUNTIF(Data!$2:$2,Weekly!AU$9))))/(SUM(OFFSET(Data!$A$1,MATCH(($AI101),Data!$C:$C,0)-1,MATCH(Weekly!AU$9,Data!$2:$2,0)-1,2,COUNTIF(Data!$2:$2,Weekly!AU$9))))</f>
      </c>
      <c r="AV104" s="18"/>
      <c r="AW104" s="14">
        <f t="shared" ca="1" si="664"/>
      </c>
      <c r="AX104" s="14">
        <f t="shared" ca="1" si="665"/>
      </c>
      <c r="AY104" s="14">
        <f t="shared" ca="1" si="648"/>
      </c>
      <c r="AZ104" s="14">
        <f t="shared" ca="1" si="683"/>
      </c>
      <c r="BA104" s="14">
        <f t="shared" ca="1" si="684"/>
      </c>
      <c r="BB104" s="18"/>
      <c r="BC104" s="14">
        <f t="shared" ca="1" si="666"/>
      </c>
      <c r="BD104" s="14">
        <f ca="1">SUMPRODUCT(AP104:AS104,AP$101:AS$101)/SUM(AP$101:AS$101)</f>
      </c>
      <c r="BE104" s="122"/>
      <c r="BF104" s="122"/>
      <c r="BG104" s="16"/>
      <c r="BH104" s="9" t="s">
        <v>92</v>
      </c>
      <c r="BI104" s="9" t="s">
        <v>3</v>
      </c>
      <c r="BJ104" s="169">
        <f ca="1">SUM(OFFSET(Data!$A$1,MATCH(($BH104&amp;$BI104),Data!$B:$B,0)-1,MATCH(Weekly!BJ$9,Data!$2:$2,0)-1,1,COUNTIF(Data!$2:$2,Weekly!BJ$9)))/SUM(OFFSET(Data!$A$1,MATCH(($BH101&amp;$BI101),Data!$B:$B,0)-1,MATCH(Weekly!BJ$9,Data!$2:$2,0)-1,1,COUNTIF(Data!$2:$2,Weekly!BJ$9)))</f>
      </c>
      <c r="BK104" s="169">
        <f ca="1">SUM(OFFSET(Data!$A$1,MATCH(($BH104&amp;$BI104),Data!$B:$B,0)-1,MATCH(Weekly!BK$9,Data!$2:$2,0)-1,1,COUNTIF(Data!$2:$2,Weekly!BK$9)))/SUM(OFFSET(Data!$A$1,MATCH(($BH101&amp;$BI101),Data!$B:$B,0)-1,MATCH(Weekly!BK$9,Data!$2:$2,0)-1,1,COUNTIF(Data!$2:$2,Weekly!BK$9)))</f>
      </c>
      <c r="BL104" s="169">
        <f ca="1">SUM(OFFSET(Data!$A$1,MATCH(($BH104&amp;$BI104),Data!$B:$B,0)-1,MATCH(Weekly!BL$9,Data!$2:$2,0)-1,1,COUNTIF(Data!$2:$2,Weekly!BL$9)))/SUM(OFFSET(Data!$A$1,MATCH(($BH101&amp;$BI101),Data!$B:$B,0)-1,MATCH(Weekly!BL$9,Data!$2:$2,0)-1,1,COUNTIF(Data!$2:$2,Weekly!BL$9)))</f>
      </c>
      <c r="BM104" s="169">
        <f ca="1">SUM(OFFSET(Data!$A$1,MATCH(($BH104&amp;$BI104),Data!$B:$B,0)-1,MATCH(Weekly!BM$9,Data!$2:$2,0)-1,1,COUNTIF(Data!$2:$2,Weekly!BM$9)))/SUM(OFFSET(Data!$A$1,MATCH(($BH101&amp;$BI101),Data!$B:$B,0)-1,MATCH(Weekly!BM$9,Data!$2:$2,0)-1,1,COUNTIF(Data!$2:$2,Weekly!BM$9)))</f>
      </c>
      <c r="BN104" s="169">
        <f ca="1">SUM(OFFSET(Data!$A$1,MATCH(($BH104&amp;$BI104),Data!$B:$B,0)-1,MATCH(Weekly!BN$9,Data!$2:$2,0)-1,1,COUNTIF(Data!$2:$2,Weekly!BN$9)))/SUM(OFFSET(Data!$A$1,MATCH(($BH101&amp;$BI101),Data!$B:$B,0)-1,MATCH(Weekly!BN$9,Data!$2:$2,0)-1,1,COUNTIF(Data!$2:$2,Weekly!BN$9)))</f>
      </c>
      <c r="BO104" s="169">
        <f ca="1">SUM(OFFSET(Data!$A$1,MATCH(($BH104&amp;$BI104),Data!$B:$B,0)-1,MATCH(Weekly!BO$9,Data!$2:$2,0)-1,1,COUNTIF(Data!$2:$2,Weekly!BO$9)))/SUM(OFFSET(Data!$A$1,MATCH(($BH101&amp;$BI101),Data!$B:$B,0)-1,MATCH(Weekly!BO$9,Data!$2:$2,0)-1,1,COUNTIF(Data!$2:$2,Weekly!BO$9)))</f>
      </c>
      <c r="BP104" s="169">
        <f ca="1">SUM(OFFSET(Data!$A$1,MATCH(($BH104&amp;$BI104),Data!$B:$B,0)-1,MATCH(Weekly!BP$9,Data!$2:$2,0)-1,1,COUNTIF(Data!$2:$2,Weekly!BP$9)))/SUM(OFFSET(Data!$A$1,MATCH(($BH101&amp;$BI101),Data!$B:$B,0)-1,MATCH(Weekly!BP$9,Data!$2:$2,0)-1,1,COUNTIF(Data!$2:$2,Weekly!BP$9)))</f>
      </c>
      <c r="BQ104" s="169">
        <f ca="1">SUM(OFFSET(Data!$A$1,MATCH(($BH104&amp;$BI104),Data!$B:$B,0)-1,MATCH(Weekly!BQ$9,Data!$2:$2,0)-1,1,COUNTIF(Data!$2:$2,Weekly!BQ$9)))/SUM(OFFSET(Data!$A$1,MATCH(($BH101&amp;$BI101),Data!$B:$B,0)-1,MATCH(Weekly!BQ$9,Data!$2:$2,0)-1,1,COUNTIF(Data!$2:$2,Weekly!BQ$9)))</f>
      </c>
      <c r="BR104" s="169">
        <f ca="1">SUM(OFFSET(Data!$A$1,MATCH(($BH104&amp;$BI104),Data!$B:$B,0)-1,MATCH(Weekly!BR$9,Data!$2:$2,0)-1,1,COUNTIF(Data!$2:$2,Weekly!BR$9)))/SUM(OFFSET(Data!$A$1,MATCH(($BH101&amp;$BI101),Data!$B:$B,0)-1,MATCH(Weekly!BR$9,Data!$2:$2,0)-1,1,COUNTIF(Data!$2:$2,Weekly!BR$9)))</f>
      </c>
      <c r="BS104" s="169">
        <f ca="1">SUM(OFFSET(Data!$A$1,MATCH(($BH104&amp;$BI104),Data!$B:$B,0)-1,MATCH(Weekly!BS$9,Data!$2:$2,0)-1,1,COUNTIF(Data!$2:$2,Weekly!BS$9)))/SUM(OFFSET(Data!$A$1,MATCH(($BH101&amp;$BI101),Data!$B:$B,0)-1,MATCH(Weekly!BS$9,Data!$2:$2,0)-1,1,COUNTIF(Data!$2:$2,Weekly!BS$9)))</f>
      </c>
      <c r="BT104" s="169">
        <f ca="1">SUM(OFFSET(Data!$A$1,MATCH(($BH104&amp;$BI104),Data!$B:$B,0)-1,MATCH(Weekly!BT$9,Data!$2:$2,0)-1,1,COUNTIF(Data!$2:$2,Weekly!BT$9)))/SUM(OFFSET(Data!$A$1,MATCH(($BH101&amp;$BI101),Data!$B:$B,0)-1,MATCH(Weekly!BT$9,Data!$2:$2,0)-1,1,COUNTIF(Data!$2:$2,Weekly!BT$9)))</f>
      </c>
      <c r="BU104" s="169">
        <f ca="1">SUM(OFFSET(Data!$A$1,MATCH(($BH104&amp;$BI104),Data!$B:$B,0)-1,MATCH(Weekly!BU$9,Data!$2:$2,0)-1,1,COUNTIF(Data!$2:$2,Weekly!BU$9)))/SUM(OFFSET(Data!$A$1,MATCH(($BH101&amp;$BI101),Data!$B:$B,0)-1,MATCH(Weekly!BU$9,Data!$2:$2,0)-1,1,COUNTIF(Data!$2:$2,Weekly!BU$9)))</f>
      </c>
      <c r="BV104" s="17"/>
      <c r="BW104" s="14">
        <f t="shared" ca="1" si="667"/>
      </c>
      <c r="BX104" s="14">
        <f t="shared" ca="1" si="668"/>
      </c>
      <c r="BY104" s="14">
        <f t="shared" ca="1" si="651"/>
      </c>
      <c r="BZ104" s="14">
        <f t="shared" ca="1" si="652"/>
      </c>
      <c r="CA104" s="14">
        <f t="shared" ca="1" si="669"/>
      </c>
      <c r="CB104" s="55"/>
      <c r="CC104" s="14">
        <f t="shared" ca="1" si="670"/>
      </c>
      <c r="CD104" s="14">
        <f ca="1">SUMPRODUCT(BP104:BS104,BP$101:BS$101)/SUM(BP$101:BS$101)</f>
      </c>
      <c r="CE104" s="122"/>
      <c r="CF104" s="122"/>
      <c r="CG104" s="16"/>
      <c r="CH104" s="9" t="s">
        <v>92</v>
      </c>
      <c r="CI104" s="9" t="s">
        <v>4</v>
      </c>
      <c r="CJ104" s="169">
        <f ca="1">(SUM(OFFSET(Data!$A$1,MATCH(($CH104&amp;$CI104),Data!$B:$B,0)-1,MATCH(Weekly!CJ$9,Data!$2:$2,0)-1,1,COUNTIF(Data!$2:$2,Weekly!CJ$9))))/(SUM(OFFSET(Data!$A$1,MATCH(($CH101&amp;$CI101),Data!$B:$B,0)-1,MATCH(Weekly!CJ$9,Data!$2:$2,0)-1,1,COUNTIF(Data!$2:$2,Weekly!CJ$9))))</f>
      </c>
      <c r="CK104" s="169">
        <f ca="1">(SUM(OFFSET(Data!$A$1,MATCH(($CH104&amp;$CI104),Data!$B:$B,0)-1,MATCH(Weekly!CK$9,Data!$2:$2,0)-1,1,COUNTIF(Data!$2:$2,Weekly!CK$9))))/(SUM(OFFSET(Data!$A$1,MATCH(($CH101&amp;$CI101),Data!$B:$B,0)-1,MATCH(Weekly!CK$9,Data!$2:$2,0)-1,1,COUNTIF(Data!$2:$2,Weekly!CK$9))))</f>
      </c>
      <c r="CL104" s="169">
        <f ca="1">(SUM(OFFSET(Data!$A$1,MATCH(($CH104&amp;$CI104),Data!$B:$B,0)-1,MATCH(Weekly!CL$9,Data!$2:$2,0)-1,1,COUNTIF(Data!$2:$2,Weekly!CL$9))))/(SUM(OFFSET(Data!$A$1,MATCH(($CH101&amp;$CI101),Data!$B:$B,0)-1,MATCH(Weekly!CL$9,Data!$2:$2,0)-1,1,COUNTIF(Data!$2:$2,Weekly!CL$9))))</f>
      </c>
      <c r="CM104" s="169">
        <f ca="1">(SUM(OFFSET(Data!$A$1,MATCH(($CH104&amp;$CI104),Data!$B:$B,0)-1,MATCH(Weekly!CM$9,Data!$2:$2,0)-1,1,COUNTIF(Data!$2:$2,Weekly!CM$9))))/(SUM(OFFSET(Data!$A$1,MATCH(($CH101&amp;$CI101),Data!$B:$B,0)-1,MATCH(Weekly!CM$9,Data!$2:$2,0)-1,1,COUNTIF(Data!$2:$2,Weekly!CM$9))))</f>
      </c>
      <c r="CN104" s="169">
        <f ca="1">(SUM(OFFSET(Data!$A$1,MATCH(($CH104&amp;$CI104),Data!$B:$B,0)-1,MATCH(Weekly!CN$9,Data!$2:$2,0)-1,1,COUNTIF(Data!$2:$2,Weekly!CN$9))))/(SUM(OFFSET(Data!$A$1,MATCH(($CH101&amp;$CI101),Data!$B:$B,0)-1,MATCH(Weekly!CN$9,Data!$2:$2,0)-1,1,COUNTIF(Data!$2:$2,Weekly!CN$9))))</f>
      </c>
      <c r="CO104" s="169">
        <f ca="1">(SUM(OFFSET(Data!$A$1,MATCH(($CH104&amp;$CI104),Data!$B:$B,0)-1,MATCH(Weekly!CO$9,Data!$2:$2,0)-1,1,COUNTIF(Data!$2:$2,Weekly!CO$9))))/(SUM(OFFSET(Data!$A$1,MATCH(($CH101&amp;$CI101),Data!$B:$B,0)-1,MATCH(Weekly!CO$9,Data!$2:$2,0)-1,1,COUNTIF(Data!$2:$2,Weekly!CO$9))))</f>
      </c>
      <c r="CP104" s="169">
        <f ca="1">(SUM(OFFSET(Data!$A$1,MATCH(($CH104&amp;$CI104),Data!$B:$B,0)-1,MATCH(Weekly!CP$9,Data!$2:$2,0)-1,1,COUNTIF(Data!$2:$2,Weekly!CP$9))))/(SUM(OFFSET(Data!$A$1,MATCH(($CH101&amp;$CI101),Data!$B:$B,0)-1,MATCH(Weekly!CP$9,Data!$2:$2,0)-1,1,COUNTIF(Data!$2:$2,Weekly!CP$9))))</f>
      </c>
      <c r="CQ104" s="169">
        <f ca="1">(SUM(OFFSET(Data!$A$1,MATCH(($CH104&amp;$CI104),Data!$B:$B,0)-1,MATCH(Weekly!CQ$9,Data!$2:$2,0)-1,1,COUNTIF(Data!$2:$2,Weekly!CQ$9))))/(SUM(OFFSET(Data!$A$1,MATCH(($CH101&amp;$CI101),Data!$B:$B,0)-1,MATCH(Weekly!CQ$9,Data!$2:$2,0)-1,1,COUNTIF(Data!$2:$2,Weekly!CQ$9))))</f>
      </c>
      <c r="CR104" s="169">
        <f ca="1">(SUM(OFFSET(Data!$A$1,MATCH(($CH104&amp;$CI104),Data!$B:$B,0)-1,MATCH(Weekly!CR$9,Data!$2:$2,0)-1,1,COUNTIF(Data!$2:$2,Weekly!CR$9))))/(SUM(OFFSET(Data!$A$1,MATCH(($CH101&amp;$CI101),Data!$B:$B,0)-1,MATCH(Weekly!CR$9,Data!$2:$2,0)-1,1,COUNTIF(Data!$2:$2,Weekly!CR$9))))</f>
      </c>
      <c r="CS104" s="169">
        <f ca="1">(SUM(OFFSET(Data!$A$1,MATCH(($CH104&amp;$CI104),Data!$B:$B,0)-1,MATCH(Weekly!CS$9,Data!$2:$2,0)-1,1,COUNTIF(Data!$2:$2,Weekly!CS$9))))/(SUM(OFFSET(Data!$A$1,MATCH(($CH101&amp;$CI101),Data!$B:$B,0)-1,MATCH(Weekly!CS$9,Data!$2:$2,0)-1,1,COUNTIF(Data!$2:$2,Weekly!CS$9))))</f>
      </c>
      <c r="CT104" s="169">
        <f ca="1">(SUM(OFFSET(Data!$A$1,MATCH(($CH104&amp;$CI104),Data!$B:$B,0)-1,MATCH(Weekly!CT$9,Data!$2:$2,0)-1,1,COUNTIF(Data!$2:$2,Weekly!CT$9))))/(SUM(OFFSET(Data!$A$1,MATCH(($CH101&amp;$CI101),Data!$B:$B,0)-1,MATCH(Weekly!CT$9,Data!$2:$2,0)-1,1,COUNTIF(Data!$2:$2,Weekly!CT$9))))</f>
      </c>
      <c r="CU104" s="169">
        <f ca="1">(SUM(OFFSET(Data!$A$1,MATCH(($CH104&amp;$CI104),Data!$B:$B,0)-1,MATCH(Weekly!CU$9,Data!$2:$2,0)-1,1,COUNTIF(Data!$2:$2,Weekly!CU$9))))/(SUM(OFFSET(Data!$A$1,MATCH(($CH101&amp;$CI101),Data!$B:$B,0)-1,MATCH(Weekly!CU$9,Data!$2:$2,0)-1,1,COUNTIF(Data!$2:$2,Weekly!CU$9))))</f>
      </c>
      <c r="CW104" s="14">
        <f t="shared" ca="1" si="671"/>
      </c>
      <c r="CX104" s="14">
        <f t="shared" ca="1" si="672"/>
      </c>
      <c r="CY104" s="14">
        <f t="shared" ca="1" si="653"/>
      </c>
      <c r="CZ104" s="14">
        <f t="shared" ca="1" si="654"/>
      </c>
      <c r="DA104" s="14">
        <f t="shared" ca="1" si="685"/>
      </c>
      <c r="DB104" s="55"/>
      <c r="DC104" s="14">
        <f t="shared" ca="1" si="673"/>
      </c>
      <c r="DD104" s="14">
        <f ca="1">SUMPRODUCT(CP104:CS104,CP$101:CS$101)/SUM(CP$101:CS$101)</f>
      </c>
      <c r="DE104" s="15"/>
    </row>
    <row r="105" spans="1:109" x14ac:dyDescent="0.25">
      <c r="A105" s="5"/>
      <c r="C105" s="5"/>
      <c r="D105" s="74" t="s">
        <v>584</v>
      </c>
      <c r="E105" s="67" t="str">
        <f ca="1">VLOOKUP($D105,'Metric Nature'!$C:$D,2,0)&amp;IF(($F105&lt;(BA105)),"Below",IF(($F105&gt;(AZ105)),"Above","Within"))</f>
      </c>
      <c r="F105" s="69">
        <f t="shared" ca="1" si="639"/>
      </c>
      <c r="G105" s="69">
        <f t="shared" ca="1" si="640"/>
      </c>
      <c r="H105" s="98">
        <f t="shared" ref="H105:H107" ca="1" si="686">IFERROR(((F105-G105)/G105),0)</f>
      </c>
      <c r="I105" s="69">
        <f t="shared" ref="I105:I107" ca="1" si="687">BD105</f>
      </c>
      <c r="J105" s="69">
        <f t="shared" ref="J105:J107" ca="1" si="688">IFERROR(((F105-I105)/I105),0)</f>
      </c>
      <c r="K105" s="62">
        <f t="shared" ca="1" si="641"/>
      </c>
      <c r="L105" s="70"/>
      <c r="M105" s="67" t="str">
        <f ca="1">VLOOKUP($D105,'Metric Nature'!$C:$D,2,0)&amp;IF(($N105&lt;(CA105)),"Below",IF(($N105&gt;(BZ105)),"Above","Within"))</f>
      </c>
      <c r="N105" s="69">
        <f t="shared" ca="1" si="642"/>
      </c>
      <c r="O105" s="69">
        <f t="shared" ca="1" si="643"/>
      </c>
      <c r="P105" s="98">
        <f t="shared" ca="1" si="677"/>
      </c>
      <c r="Q105" s="69">
        <f t="shared" ca="1" si="678"/>
      </c>
      <c r="R105" s="71">
        <f t="shared" ca="1" si="679"/>
      </c>
      <c r="S105" s="62">
        <f t="shared" ca="1" si="644"/>
      </c>
      <c r="T105" s="70"/>
      <c r="U105" s="67" t="str">
        <f ca="1">VLOOKUP($D105,'Metric Nature'!$C:$D,2,0)&amp;IF(($V105&lt;(DA105)),"Below",IF(($V105&gt;(CZ105)),"Above","Within"))</f>
      </c>
      <c r="V105" s="69">
        <f t="shared" ca="1" si="645"/>
      </c>
      <c r="W105" s="69">
        <f t="shared" ca="1" si="646"/>
      </c>
      <c r="X105" s="93">
        <f t="shared" ca="1" si="680"/>
      </c>
      <c r="Y105" s="69">
        <f t="shared" ca="1" si="681"/>
      </c>
      <c r="Z105" s="93">
        <f t="shared" ca="1" si="682"/>
      </c>
      <c r="AA105" s="62">
        <f t="shared" ca="1" si="647"/>
      </c>
      <c r="AB105" s="70"/>
      <c r="AC105" s="60" t="s">
        <v>585</v>
      </c>
      <c r="AD105" s="5"/>
      <c r="AE105" s="5"/>
      <c r="AF105" s="5"/>
      <c r="AG105" s="5"/>
      <c r="AH105" s="5"/>
      <c r="AI105" s="9" t="s">
        <v>89</v>
      </c>
      <c r="AJ105" s="169">
        <f ca="1">(SUM(OFFSET(Data!$A$1,MATCH(($AI105),Data!$C:$C,0)-1,MATCH(Weekly!AJ$9,Data!$2:$2,0)-1,2,COUNTIF(Data!$2:$2,Weekly!AJ$9))))/AJ$100</f>
      </c>
      <c r="AK105" s="169">
        <f ca="1">(SUM(OFFSET(Data!$A$1,MATCH(($AI105),Data!$C:$C,0)-1,MATCH(Weekly!AK$9,Data!$2:$2,0)-1,2,COUNTIF(Data!$2:$2,Weekly!AK$9))))/AK$100</f>
      </c>
      <c r="AL105" s="169">
        <f ca="1">(SUM(OFFSET(Data!$A$1,MATCH(($AI105),Data!$C:$C,0)-1,MATCH(Weekly!AL$9,Data!$2:$2,0)-1,2,COUNTIF(Data!$2:$2,Weekly!AL$9))))/AL$100</f>
      </c>
      <c r="AM105" s="169">
        <f ca="1">(SUM(OFFSET(Data!$A$1,MATCH(($AI105),Data!$C:$C,0)-1,MATCH(Weekly!AM$9,Data!$2:$2,0)-1,2,COUNTIF(Data!$2:$2,Weekly!AM$9))))/AM$100</f>
      </c>
      <c r="AN105" s="169">
        <f ca="1">(SUM(OFFSET(Data!$A$1,MATCH(($AI105),Data!$C:$C,0)-1,MATCH(Weekly!AN$9,Data!$2:$2,0)-1,2,COUNTIF(Data!$2:$2,Weekly!AN$9))))/AN$100</f>
      </c>
      <c r="AO105" s="169">
        <f ca="1">(SUM(OFFSET(Data!$A$1,MATCH(($AI105),Data!$C:$C,0)-1,MATCH(Weekly!AO$9,Data!$2:$2,0)-1,2,COUNTIF(Data!$2:$2,Weekly!AO$9))))/AO$100</f>
      </c>
      <c r="AP105" s="169">
        <f ca="1">(SUM(OFFSET(Data!$A$1,MATCH(($AI105),Data!$C:$C,0)-1,MATCH(Weekly!AP$9,Data!$2:$2,0)-1,2,COUNTIF(Data!$2:$2,Weekly!AP$9))))/AP$100</f>
      </c>
      <c r="AQ105" s="169">
        <f ca="1">(SUM(OFFSET(Data!$A$1,MATCH(($AI105),Data!$C:$C,0)-1,MATCH(Weekly!AQ$9,Data!$2:$2,0)-1,2,COUNTIF(Data!$2:$2,Weekly!AQ$9))))/AQ$100</f>
      </c>
      <c r="AR105" s="169">
        <f ca="1">(SUM(OFFSET(Data!$A$1,MATCH(($AI105),Data!$C:$C,0)-1,MATCH(Weekly!AR$9,Data!$2:$2,0)-1,2,COUNTIF(Data!$2:$2,Weekly!AR$9))))/AR$100</f>
      </c>
      <c r="AS105" s="169">
        <f ca="1">(SUM(OFFSET(Data!$A$1,MATCH(($AI105),Data!$C:$C,0)-1,MATCH(Weekly!AS$9,Data!$2:$2,0)-1,2,COUNTIF(Data!$2:$2,Weekly!AS$9))))/AS$100</f>
      </c>
      <c r="AT105" s="169">
        <f ca="1">(SUM(OFFSET(Data!$A$1,MATCH(($AI105),Data!$C:$C,0)-1,MATCH(Weekly!AT$9,Data!$2:$2,0)-1,2,COUNTIF(Data!$2:$2,Weekly!AT$9))))/AT$100</f>
      </c>
      <c r="AU105" s="169">
        <f ca="1">(SUM(OFFSET(Data!$A$1,MATCH(($AI105),Data!$C:$C,0)-1,MATCH(Weekly!AU$9,Data!$2:$2,0)-1,2,COUNTIF(Data!$2:$2,Weekly!AU$9))))/AU$100</f>
      </c>
      <c r="AV105" s="18"/>
      <c r="AW105" s="14">
        <f t="shared" ca="1" si="664"/>
      </c>
      <c r="AX105" s="14">
        <f t="shared" ca="1" si="665"/>
      </c>
      <c r="AY105" s="14">
        <f t="shared" ca="1" si="648"/>
      </c>
      <c r="AZ105" s="14">
        <f t="shared" ca="1" si="683"/>
      </c>
      <c r="BA105" s="14">
        <f t="shared" ca="1" si="684"/>
      </c>
      <c r="BB105" s="18"/>
      <c r="BC105" s="14">
        <f t="shared" ca="1" si="666"/>
      </c>
      <c r="BD105" s="14">
        <f ca="1">SUMPRODUCT(AP105:AS105,AP$100:AS$100)/SUM(AP$100:AS$100)</f>
      </c>
      <c r="BE105" s="122"/>
      <c r="BF105" s="122"/>
      <c r="BG105" s="16"/>
      <c r="BH105" s="9" t="s">
        <v>89</v>
      </c>
      <c r="BI105" s="9" t="s">
        <v>3</v>
      </c>
      <c r="BJ105" s="169">
        <f ca="1">(SUM(OFFSET(Data!$A$1,MATCH(($BH105&amp;$BI105),Data!$B:$B,0)-1,MATCH(Weekly!BJ$9,Data!$2:$2,0)-1,1,COUNTIF(Data!$2:$2,Weekly!BJ$9))))/BJ$100</f>
      </c>
      <c r="BK105" s="169">
        <f ca="1">(SUM(OFFSET(Data!$A$1,MATCH(($BH105&amp;$BI105),Data!$B:$B,0)-1,MATCH(Weekly!BK$9,Data!$2:$2,0)-1,1,COUNTIF(Data!$2:$2,Weekly!BK$9))))/BK$100</f>
      </c>
      <c r="BL105" s="169">
        <f ca="1">(SUM(OFFSET(Data!$A$1,MATCH(($BH105&amp;$BI105),Data!$B:$B,0)-1,MATCH(Weekly!BL$9,Data!$2:$2,0)-1,1,COUNTIF(Data!$2:$2,Weekly!BL$9))))/BL$100</f>
      </c>
      <c r="BM105" s="169">
        <f ca="1">(SUM(OFFSET(Data!$A$1,MATCH(($BH105&amp;$BI105),Data!$B:$B,0)-1,MATCH(Weekly!BM$9,Data!$2:$2,0)-1,1,COUNTIF(Data!$2:$2,Weekly!BM$9))))/BM$100</f>
      </c>
      <c r="BN105" s="169">
        <f ca="1">(SUM(OFFSET(Data!$A$1,MATCH(($BH105&amp;$BI105),Data!$B:$B,0)-1,MATCH(Weekly!BN$9,Data!$2:$2,0)-1,1,COUNTIF(Data!$2:$2,Weekly!BN$9))))/BN$100</f>
      </c>
      <c r="BO105" s="169">
        <f ca="1">(SUM(OFFSET(Data!$A$1,MATCH(($BH105&amp;$BI105),Data!$B:$B,0)-1,MATCH(Weekly!BO$9,Data!$2:$2,0)-1,1,COUNTIF(Data!$2:$2,Weekly!BO$9))))/BO$100</f>
      </c>
      <c r="BP105" s="169">
        <f ca="1">(SUM(OFFSET(Data!$A$1,MATCH(($BH105&amp;$BI105),Data!$B:$B,0)-1,MATCH(Weekly!BP$9,Data!$2:$2,0)-1,1,COUNTIF(Data!$2:$2,Weekly!BP$9))))/BP$100</f>
      </c>
      <c r="BQ105" s="169">
        <f ca="1">(SUM(OFFSET(Data!$A$1,MATCH(($BH105&amp;$BI105),Data!$B:$B,0)-1,MATCH(Weekly!BQ$9,Data!$2:$2,0)-1,1,COUNTIF(Data!$2:$2,Weekly!BQ$9))))/BQ$100</f>
      </c>
      <c r="BR105" s="169">
        <f ca="1">(SUM(OFFSET(Data!$A$1,MATCH(($BH105&amp;$BI105),Data!$B:$B,0)-1,MATCH(Weekly!BR$9,Data!$2:$2,0)-1,1,COUNTIF(Data!$2:$2,Weekly!BR$9))))/BR$100</f>
      </c>
      <c r="BS105" s="169">
        <f ca="1">(SUM(OFFSET(Data!$A$1,MATCH(($BH105&amp;$BI105),Data!$B:$B,0)-1,MATCH(Weekly!BS$9,Data!$2:$2,0)-1,1,COUNTIF(Data!$2:$2,Weekly!BS$9))))/BS$100</f>
      </c>
      <c r="BT105" s="169">
        <f ca="1">(SUM(OFFSET(Data!$A$1,MATCH(($BH105&amp;$BI105),Data!$B:$B,0)-1,MATCH(Weekly!BT$9,Data!$2:$2,0)-1,1,COUNTIF(Data!$2:$2,Weekly!BT$9))))/BT$100</f>
      </c>
      <c r="BU105" s="169">
        <f ca="1">(SUM(OFFSET(Data!$A$1,MATCH(($BH105&amp;$BI105),Data!$B:$B,0)-1,MATCH(Weekly!BU$9,Data!$2:$2,0)-1,1,COUNTIF(Data!$2:$2,Weekly!BU$9))))/BU$100</f>
      </c>
      <c r="BV105" s="17"/>
      <c r="BW105" s="14">
        <f t="shared" ca="1" si="667"/>
      </c>
      <c r="BX105" s="14">
        <f t="shared" ca="1" si="668"/>
      </c>
      <c r="BY105" s="14">
        <f t="shared" ca="1" si="651"/>
      </c>
      <c r="BZ105" s="14">
        <f t="shared" ca="1" si="652"/>
      </c>
      <c r="CA105" s="14">
        <f t="shared" ca="1" si="669"/>
      </c>
      <c r="CB105" s="55"/>
      <c r="CC105" s="14">
        <f t="shared" ca="1" si="670"/>
      </c>
      <c r="CD105" s="14">
        <f ca="1">SUMPRODUCT(BP105:BS105,BP$100:BS$100)/SUM(BP$100:BS$100)</f>
      </c>
      <c r="CE105" s="122"/>
      <c r="CF105" s="122"/>
      <c r="CG105" s="16"/>
      <c r="CH105" s="9" t="s">
        <v>89</v>
      </c>
      <c r="CI105" s="9" t="s">
        <v>4</v>
      </c>
      <c r="CJ105" s="169">
        <f ca="1">(SUM(OFFSET(Data!$A$1,MATCH(($CH105&amp;$CI105),Data!$B:$B,0)-1,MATCH(Weekly!CJ$9,Data!$2:$2,0)-1,1,COUNTIF(Data!$2:$2,Weekly!CJ$9))))/CJ$100</f>
      </c>
      <c r="CK105" s="169">
        <f ca="1">(SUM(OFFSET(Data!$A$1,MATCH(($CH105&amp;$CI105),Data!$B:$B,0)-1,MATCH(Weekly!CK$9,Data!$2:$2,0)-1,1,COUNTIF(Data!$2:$2,Weekly!CK$9))))/CK$100</f>
      </c>
      <c r="CL105" s="169">
        <f ca="1">(SUM(OFFSET(Data!$A$1,MATCH(($CH105&amp;$CI105),Data!$B:$B,0)-1,MATCH(Weekly!CL$9,Data!$2:$2,0)-1,1,COUNTIF(Data!$2:$2,Weekly!CL$9))))/CL$100</f>
      </c>
      <c r="CM105" s="169">
        <f ca="1">(SUM(OFFSET(Data!$A$1,MATCH(($CH105&amp;$CI105),Data!$B:$B,0)-1,MATCH(Weekly!CM$9,Data!$2:$2,0)-1,1,COUNTIF(Data!$2:$2,Weekly!CM$9))))/CM$100</f>
      </c>
      <c r="CN105" s="169">
        <f ca="1">(SUM(OFFSET(Data!$A$1,MATCH(($CH105&amp;$CI105),Data!$B:$B,0)-1,MATCH(Weekly!CN$9,Data!$2:$2,0)-1,1,COUNTIF(Data!$2:$2,Weekly!CN$9))))/CN$100</f>
      </c>
      <c r="CO105" s="169">
        <f ca="1">(SUM(OFFSET(Data!$A$1,MATCH(($CH105&amp;$CI105),Data!$B:$B,0)-1,MATCH(Weekly!CO$9,Data!$2:$2,0)-1,1,COUNTIF(Data!$2:$2,Weekly!CO$9))))/CO$100</f>
      </c>
      <c r="CP105" s="169">
        <f ca="1">(SUM(OFFSET(Data!$A$1,MATCH(($CH105&amp;$CI105),Data!$B:$B,0)-1,MATCH(Weekly!CP$9,Data!$2:$2,0)-1,1,COUNTIF(Data!$2:$2,Weekly!CP$9))))/CP$100</f>
      </c>
      <c r="CQ105" s="169">
        <f ca="1">(SUM(OFFSET(Data!$A$1,MATCH(($CH105&amp;$CI105),Data!$B:$B,0)-1,MATCH(Weekly!CQ$9,Data!$2:$2,0)-1,1,COUNTIF(Data!$2:$2,Weekly!CQ$9))))/CQ$100</f>
      </c>
      <c r="CR105" s="169">
        <f ca="1">(SUM(OFFSET(Data!$A$1,MATCH(($CH105&amp;$CI105),Data!$B:$B,0)-1,MATCH(Weekly!CR$9,Data!$2:$2,0)-1,1,COUNTIF(Data!$2:$2,Weekly!CR$9))))/CR$100</f>
      </c>
      <c r="CS105" s="169">
        <f ca="1">(SUM(OFFSET(Data!$A$1,MATCH(($CH105&amp;$CI105),Data!$B:$B,0)-1,MATCH(Weekly!CS$9,Data!$2:$2,0)-1,1,COUNTIF(Data!$2:$2,Weekly!CS$9))))/CS$100</f>
      </c>
      <c r="CT105" s="169">
        <f ca="1">(SUM(OFFSET(Data!$A$1,MATCH(($CH105&amp;$CI105),Data!$B:$B,0)-1,MATCH(Weekly!CT$9,Data!$2:$2,0)-1,1,COUNTIF(Data!$2:$2,Weekly!CT$9))))/CT$100</f>
      </c>
      <c r="CU105" s="169">
        <f ca="1">(SUM(OFFSET(Data!$A$1,MATCH(($CH105&amp;$CI105),Data!$B:$B,0)-1,MATCH(Weekly!CU$9,Data!$2:$2,0)-1,1,COUNTIF(Data!$2:$2,Weekly!CU$9))))/CU$100</f>
      </c>
      <c r="CW105" s="14">
        <f t="shared" ca="1" si="671"/>
      </c>
      <c r="CX105" s="14">
        <f t="shared" ca="1" si="672"/>
      </c>
      <c r="CY105" s="14">
        <f t="shared" ca="1" si="653"/>
      </c>
      <c r="CZ105" s="14">
        <f t="shared" ca="1" si="654"/>
      </c>
      <c r="DA105" s="14">
        <f t="shared" ca="1" si="685"/>
      </c>
      <c r="DB105" s="55"/>
      <c r="DC105" s="14">
        <f t="shared" ca="1" si="673"/>
      </c>
      <c r="DD105" s="14">
        <f ca="1">SUMPRODUCT(CP105:CS105,CP$100:CS$100)/SUM(CP$100:CS$100)</f>
      </c>
      <c r="DE105" s="15"/>
    </row>
    <row r="106" spans="1:109" x14ac:dyDescent="0.25">
      <c r="A106" s="5"/>
      <c r="C106" s="5"/>
      <c r="D106" s="74" t="s">
        <v>588</v>
      </c>
      <c r="E106" s="67" t="str">
        <f ca="1">VLOOKUP($D106,'Metric Nature'!$C:$D,2,0)&amp;IF(($F106&lt;(BA106)),"Below",IF(($F106&gt;(AZ106)),"Above","Within"))</f>
      </c>
      <c r="F106" s="69">
        <f t="shared" ca="1" si="639"/>
      </c>
      <c r="G106" s="69">
        <f t="shared" ca="1" si="640"/>
      </c>
      <c r="H106" s="98">
        <f t="shared" ca="1" si="686"/>
      </c>
      <c r="I106" s="69">
        <f t="shared" ca="1" si="687"/>
      </c>
      <c r="J106" s="69">
        <f t="shared" ca="1" si="688"/>
      </c>
      <c r="K106" s="62">
        <f t="shared" ca="1" si="641"/>
      </c>
      <c r="L106" s="70"/>
      <c r="M106" s="67" t="str">
        <f ca="1">VLOOKUP($D106,'Metric Nature'!$C:$D,2,0)&amp;IF(($N106&lt;(CA106)),"Below",IF(($N106&gt;(BZ106)),"Above","Within"))</f>
      </c>
      <c r="N106" s="69">
        <f t="shared" ca="1" si="642"/>
      </c>
      <c r="O106" s="69">
        <f t="shared" ca="1" si="643"/>
      </c>
      <c r="P106" s="98">
        <f t="shared" ca="1" si="677"/>
      </c>
      <c r="Q106" s="69">
        <f t="shared" ca="1" si="678"/>
      </c>
      <c r="R106" s="71">
        <f t="shared" ca="1" si="679"/>
      </c>
      <c r="S106" s="62">
        <f t="shared" ca="1" si="644"/>
      </c>
      <c r="T106" s="70"/>
      <c r="U106" s="67" t="str">
        <f ca="1">VLOOKUP($D106,'Metric Nature'!$C:$D,2,0)&amp;IF(($V106&lt;(DA106)),"Below",IF(($V106&gt;(CZ106)),"Above","Within"))</f>
      </c>
      <c r="V106" s="69">
        <f t="shared" ca="1" si="645"/>
      </c>
      <c r="W106" s="69">
        <f t="shared" ca="1" si="646"/>
      </c>
      <c r="X106" s="93">
        <f t="shared" ca="1" si="680"/>
      </c>
      <c r="Y106" s="69">
        <f t="shared" ca="1" si="681"/>
      </c>
      <c r="Z106" s="93">
        <f t="shared" ca="1" si="682"/>
      </c>
      <c r="AA106" s="62">
        <f t="shared" ca="1" si="647"/>
      </c>
      <c r="AB106" s="70"/>
      <c r="AC106" s="60" t="s">
        <v>589</v>
      </c>
      <c r="AD106" s="5"/>
      <c r="AE106" s="5"/>
      <c r="AF106" s="5"/>
      <c r="AG106" s="5"/>
      <c r="AH106" s="5"/>
      <c r="AI106" s="9" t="s">
        <v>90</v>
      </c>
      <c r="AJ106" s="169">
        <f ca="1">(SUM(OFFSET(Data!$A$1,MATCH(($AI106),Data!$C:$C,0)-1,MATCH(Weekly!AJ$9,Data!$2:$2,0)-1,2,COUNTIF(Data!$2:$2,Weekly!AJ$9))))/AJ$100</f>
      </c>
      <c r="AK106" s="169">
        <f ca="1">(SUM(OFFSET(Data!$A$1,MATCH(($AI106),Data!$C:$C,0)-1,MATCH(Weekly!AK$9,Data!$2:$2,0)-1,2,COUNTIF(Data!$2:$2,Weekly!AK$9))))/AK$100</f>
      </c>
      <c r="AL106" s="169">
        <f ca="1">(SUM(OFFSET(Data!$A$1,MATCH(($AI106),Data!$C:$C,0)-1,MATCH(Weekly!AL$9,Data!$2:$2,0)-1,2,COUNTIF(Data!$2:$2,Weekly!AL$9))))/AL$100</f>
      </c>
      <c r="AM106" s="169">
        <f ca="1">(SUM(OFFSET(Data!$A$1,MATCH(($AI106),Data!$C:$C,0)-1,MATCH(Weekly!AM$9,Data!$2:$2,0)-1,2,COUNTIF(Data!$2:$2,Weekly!AM$9))))/AM$100</f>
      </c>
      <c r="AN106" s="169">
        <f ca="1">(SUM(OFFSET(Data!$A$1,MATCH(($AI106),Data!$C:$C,0)-1,MATCH(Weekly!AN$9,Data!$2:$2,0)-1,2,COUNTIF(Data!$2:$2,Weekly!AN$9))))/AN$100</f>
      </c>
      <c r="AO106" s="169">
        <f ca="1">(SUM(OFFSET(Data!$A$1,MATCH(($AI106),Data!$C:$C,0)-1,MATCH(Weekly!AO$9,Data!$2:$2,0)-1,2,COUNTIF(Data!$2:$2,Weekly!AO$9))))/AO$100</f>
      </c>
      <c r="AP106" s="169">
        <f ca="1">(SUM(OFFSET(Data!$A$1,MATCH(($AI106),Data!$C:$C,0)-1,MATCH(Weekly!AP$9,Data!$2:$2,0)-1,2,COUNTIF(Data!$2:$2,Weekly!AP$9))))/AP$100</f>
      </c>
      <c r="AQ106" s="169">
        <f ca="1">(SUM(OFFSET(Data!$A$1,MATCH(($AI106),Data!$C:$C,0)-1,MATCH(Weekly!AQ$9,Data!$2:$2,0)-1,2,COUNTIF(Data!$2:$2,Weekly!AQ$9))))/AQ$100</f>
      </c>
      <c r="AR106" s="169">
        <f ca="1">(SUM(OFFSET(Data!$A$1,MATCH(($AI106),Data!$C:$C,0)-1,MATCH(Weekly!AR$9,Data!$2:$2,0)-1,2,COUNTIF(Data!$2:$2,Weekly!AR$9))))/AR$100</f>
      </c>
      <c r="AS106" s="169">
        <f ca="1">(SUM(OFFSET(Data!$A$1,MATCH(($AI106),Data!$C:$C,0)-1,MATCH(Weekly!AS$9,Data!$2:$2,0)-1,2,COUNTIF(Data!$2:$2,Weekly!AS$9))))/AS$100</f>
      </c>
      <c r="AT106" s="169">
        <f ca="1">(SUM(OFFSET(Data!$A$1,MATCH(($AI106),Data!$C:$C,0)-1,MATCH(Weekly!AT$9,Data!$2:$2,0)-1,2,COUNTIF(Data!$2:$2,Weekly!AT$9))))/AT$100</f>
      </c>
      <c r="AU106" s="169">
        <f ca="1">(SUM(OFFSET(Data!$A$1,MATCH(($AI106),Data!$C:$C,0)-1,MATCH(Weekly!AU$9,Data!$2:$2,0)-1,2,COUNTIF(Data!$2:$2,Weekly!AU$9))))/AU$100</f>
      </c>
      <c r="AV106" s="18"/>
      <c r="AW106" s="14">
        <f t="shared" ca="1" si="664"/>
      </c>
      <c r="AX106" s="14">
        <f t="shared" ca="1" si="665"/>
      </c>
      <c r="AY106" s="14">
        <f t="shared" ca="1" si="648"/>
      </c>
      <c r="AZ106" s="14">
        <f t="shared" ca="1" si="683"/>
      </c>
      <c r="BA106" s="14">
        <f t="shared" ca="1" si="684"/>
      </c>
      <c r="BB106" s="18"/>
      <c r="BC106" s="14">
        <f t="shared" ca="1" si="666"/>
      </c>
      <c r="BD106" s="14">
        <f ca="1">SUMPRODUCT(AP106:AS106,AP$100:AS$100)/SUM(AP$100:AS$100)</f>
      </c>
      <c r="BE106" s="122"/>
      <c r="BF106" s="122"/>
      <c r="BG106" s="16"/>
      <c r="BH106" s="9" t="s">
        <v>90</v>
      </c>
      <c r="BI106" s="9" t="s">
        <v>3</v>
      </c>
      <c r="BJ106" s="169">
        <f ca="1">(SUM(OFFSET(Data!$A$1,MATCH(($BH106&amp;$BI106),Data!$B:$B,0)-1,MATCH(Weekly!BJ$9,Data!$2:$2,0)-1,1,COUNTIF(Data!$2:$2,Weekly!BJ$9))))/BJ$100</f>
      </c>
      <c r="BK106" s="169">
        <f ca="1">(SUM(OFFSET(Data!$A$1,MATCH(($BH106&amp;$BI106),Data!$B:$B,0)-1,MATCH(Weekly!BK$9,Data!$2:$2,0)-1,1,COUNTIF(Data!$2:$2,Weekly!BK$9))))/BK$100</f>
      </c>
      <c r="BL106" s="169">
        <f ca="1">(SUM(OFFSET(Data!$A$1,MATCH(($BH106&amp;$BI106),Data!$B:$B,0)-1,MATCH(Weekly!BL$9,Data!$2:$2,0)-1,1,COUNTIF(Data!$2:$2,Weekly!BL$9))))/BL$100</f>
      </c>
      <c r="BM106" s="169">
        <f ca="1">(SUM(OFFSET(Data!$A$1,MATCH(($BH106&amp;$BI106),Data!$B:$B,0)-1,MATCH(Weekly!BM$9,Data!$2:$2,0)-1,1,COUNTIF(Data!$2:$2,Weekly!BM$9))))/BM$100</f>
      </c>
      <c r="BN106" s="169">
        <f ca="1">(SUM(OFFSET(Data!$A$1,MATCH(($BH106&amp;$BI106),Data!$B:$B,0)-1,MATCH(Weekly!BN$9,Data!$2:$2,0)-1,1,COUNTIF(Data!$2:$2,Weekly!BN$9))))/BN$100</f>
      </c>
      <c r="BO106" s="169">
        <f ca="1">(SUM(OFFSET(Data!$A$1,MATCH(($BH106&amp;$BI106),Data!$B:$B,0)-1,MATCH(Weekly!BO$9,Data!$2:$2,0)-1,1,COUNTIF(Data!$2:$2,Weekly!BO$9))))/BO$100</f>
      </c>
      <c r="BP106" s="169">
        <f ca="1">(SUM(OFFSET(Data!$A$1,MATCH(($BH106&amp;$BI106),Data!$B:$B,0)-1,MATCH(Weekly!BP$9,Data!$2:$2,0)-1,1,COUNTIF(Data!$2:$2,Weekly!BP$9))))/BP$100</f>
      </c>
      <c r="BQ106" s="169">
        <f ca="1">(SUM(OFFSET(Data!$A$1,MATCH(($BH106&amp;$BI106),Data!$B:$B,0)-1,MATCH(Weekly!BQ$9,Data!$2:$2,0)-1,1,COUNTIF(Data!$2:$2,Weekly!BQ$9))))/BQ$100</f>
      </c>
      <c r="BR106" s="169">
        <f ca="1">(SUM(OFFSET(Data!$A$1,MATCH(($BH106&amp;$BI106),Data!$B:$B,0)-1,MATCH(Weekly!BR$9,Data!$2:$2,0)-1,1,COUNTIF(Data!$2:$2,Weekly!BR$9))))/BR$100</f>
      </c>
      <c r="BS106" s="169">
        <f ca="1">(SUM(OFFSET(Data!$A$1,MATCH(($BH106&amp;$BI106),Data!$B:$B,0)-1,MATCH(Weekly!BS$9,Data!$2:$2,0)-1,1,COUNTIF(Data!$2:$2,Weekly!BS$9))))/BS$100</f>
      </c>
      <c r="BT106" s="169">
        <f ca="1">(SUM(OFFSET(Data!$A$1,MATCH(($BH106&amp;$BI106),Data!$B:$B,0)-1,MATCH(Weekly!BT$9,Data!$2:$2,0)-1,1,COUNTIF(Data!$2:$2,Weekly!BT$9))))/BT$100</f>
      </c>
      <c r="BU106" s="169">
        <f ca="1">(SUM(OFFSET(Data!$A$1,MATCH(($BH106&amp;$BI106),Data!$B:$B,0)-1,MATCH(Weekly!BU$9,Data!$2:$2,0)-1,1,COUNTIF(Data!$2:$2,Weekly!BU$9))))/BU$100</f>
      </c>
      <c r="BV106" s="17"/>
      <c r="BW106" s="14">
        <f t="shared" ca="1" si="667"/>
      </c>
      <c r="BX106" s="14">
        <f t="shared" ca="1" si="668"/>
      </c>
      <c r="BY106" s="14">
        <f t="shared" ca="1" si="651"/>
      </c>
      <c r="BZ106" s="14">
        <f t="shared" ca="1" si="652"/>
      </c>
      <c r="CA106" s="14">
        <f t="shared" ca="1" si="669"/>
      </c>
      <c r="CB106" s="55"/>
      <c r="CC106" s="14">
        <f t="shared" ca="1" si="670"/>
      </c>
      <c r="CD106" s="14">
        <f ca="1">SUMPRODUCT(BP106:BS106,BP$100:BS$100)/SUM(BP$100:BS$100)</f>
      </c>
      <c r="CE106" s="122"/>
      <c r="CF106" s="122"/>
      <c r="CG106" s="16"/>
      <c r="CH106" s="9" t="s">
        <v>90</v>
      </c>
      <c r="CI106" s="9" t="s">
        <v>4</v>
      </c>
      <c r="CJ106" s="169">
        <f ca="1">(SUM(OFFSET(Data!$A$1,MATCH(($CH106&amp;$CI106),Data!$B:$B,0)-1,MATCH(Weekly!CJ$9,Data!$2:$2,0)-1,1,COUNTIF(Data!$2:$2,Weekly!CJ$9))))/CJ$100</f>
      </c>
      <c r="CK106" s="169">
        <f ca="1">(SUM(OFFSET(Data!$A$1,MATCH(($CH106&amp;$CI106),Data!$B:$B,0)-1,MATCH(Weekly!CK$9,Data!$2:$2,0)-1,1,COUNTIF(Data!$2:$2,Weekly!CK$9))))/CK$100</f>
      </c>
      <c r="CL106" s="169">
        <f ca="1">(SUM(OFFSET(Data!$A$1,MATCH(($CH106&amp;$CI106),Data!$B:$B,0)-1,MATCH(Weekly!CL$9,Data!$2:$2,0)-1,1,COUNTIF(Data!$2:$2,Weekly!CL$9))))/CL$100</f>
      </c>
      <c r="CM106" s="169">
        <f ca="1">(SUM(OFFSET(Data!$A$1,MATCH(($CH106&amp;$CI106),Data!$B:$B,0)-1,MATCH(Weekly!CM$9,Data!$2:$2,0)-1,1,COUNTIF(Data!$2:$2,Weekly!CM$9))))/CM$100</f>
      </c>
      <c r="CN106" s="169">
        <f ca="1">(SUM(OFFSET(Data!$A$1,MATCH(($CH106&amp;$CI106),Data!$B:$B,0)-1,MATCH(Weekly!CN$9,Data!$2:$2,0)-1,1,COUNTIF(Data!$2:$2,Weekly!CN$9))))/CN$100</f>
      </c>
      <c r="CO106" s="169">
        <f ca="1">(SUM(OFFSET(Data!$A$1,MATCH(($CH106&amp;$CI106),Data!$B:$B,0)-1,MATCH(Weekly!CO$9,Data!$2:$2,0)-1,1,COUNTIF(Data!$2:$2,Weekly!CO$9))))/CO$100</f>
      </c>
      <c r="CP106" s="169">
        <f ca="1">(SUM(OFFSET(Data!$A$1,MATCH(($CH106&amp;$CI106),Data!$B:$B,0)-1,MATCH(Weekly!CP$9,Data!$2:$2,0)-1,1,COUNTIF(Data!$2:$2,Weekly!CP$9))))/CP$100</f>
      </c>
      <c r="CQ106" s="169">
        <f ca="1">(SUM(OFFSET(Data!$A$1,MATCH(($CH106&amp;$CI106),Data!$B:$B,0)-1,MATCH(Weekly!CQ$9,Data!$2:$2,0)-1,1,COUNTIF(Data!$2:$2,Weekly!CQ$9))))/CQ$100</f>
      </c>
      <c r="CR106" s="169">
        <f ca="1">(SUM(OFFSET(Data!$A$1,MATCH(($CH106&amp;$CI106),Data!$B:$B,0)-1,MATCH(Weekly!CR$9,Data!$2:$2,0)-1,1,COUNTIF(Data!$2:$2,Weekly!CR$9))))/CR$100</f>
      </c>
      <c r="CS106" s="169">
        <f ca="1">(SUM(OFFSET(Data!$A$1,MATCH(($CH106&amp;$CI106),Data!$B:$B,0)-1,MATCH(Weekly!CS$9,Data!$2:$2,0)-1,1,COUNTIF(Data!$2:$2,Weekly!CS$9))))/CS$100</f>
      </c>
      <c r="CT106" s="169">
        <f ca="1">(SUM(OFFSET(Data!$A$1,MATCH(($CH106&amp;$CI106),Data!$B:$B,0)-1,MATCH(Weekly!CT$9,Data!$2:$2,0)-1,1,COUNTIF(Data!$2:$2,Weekly!CT$9))))/CT$100</f>
      </c>
      <c r="CU106" s="169">
        <f ca="1">(SUM(OFFSET(Data!$A$1,MATCH(($CH106&amp;$CI106),Data!$B:$B,0)-1,MATCH(Weekly!CU$9,Data!$2:$2,0)-1,1,COUNTIF(Data!$2:$2,Weekly!CU$9))))/CU$100</f>
      </c>
      <c r="CW106" s="14">
        <f t="shared" ca="1" si="671"/>
      </c>
      <c r="CX106" s="14">
        <f t="shared" ca="1" si="672"/>
      </c>
      <c r="CY106" s="14">
        <f t="shared" ca="1" si="653"/>
      </c>
      <c r="CZ106" s="14">
        <f t="shared" ca="1" si="654"/>
      </c>
      <c r="DA106" s="14">
        <f t="shared" ca="1" si="685"/>
      </c>
      <c r="DB106" s="55"/>
      <c r="DC106" s="14">
        <f t="shared" ca="1" si="673"/>
      </c>
      <c r="DD106" s="14">
        <f ca="1">SUMPRODUCT(CP106:CS106,CP$100:CS$100)/SUM(CP$100:CS$100)</f>
      </c>
      <c r="DE106" s="15"/>
    </row>
    <row r="107" spans="1:109" x14ac:dyDescent="0.25">
      <c r="A107" s="5"/>
      <c r="C107" s="5"/>
      <c r="D107" s="75" t="s">
        <v>592</v>
      </c>
      <c r="E107" s="136" t="str">
        <f ca="1">VLOOKUP($D107,'Metric Nature'!$C:$D,2,0)&amp;IF(($F107&lt;(BA107)),"Below",IF(($F107&gt;(AZ107)),"Above","Within"))</f>
      </c>
      <c r="F107" s="69">
        <f t="shared" ca="1" si="639"/>
      </c>
      <c r="G107" s="69">
        <f t="shared" ca="1" si="640"/>
      </c>
      <c r="H107" s="98">
        <f t="shared" ca="1" si="686"/>
      </c>
      <c r="I107" s="69">
        <f t="shared" ca="1" si="687"/>
      </c>
      <c r="J107" s="69">
        <f t="shared" ca="1" si="688"/>
      </c>
      <c r="K107" s="137">
        <f t="shared" ca="1" si="641"/>
      </c>
      <c r="L107" s="70"/>
      <c r="M107" s="136" t="str">
        <f ca="1">VLOOKUP($D107,'Metric Nature'!$C:$D,2,0)&amp;IF(($N107&lt;(CA107)),"Below",IF(($N107&gt;(BZ107)),"Above","Within"))</f>
      </c>
      <c r="N107" s="69">
        <f t="shared" ca="1" si="642"/>
      </c>
      <c r="O107" s="69">
        <f t="shared" ca="1" si="643"/>
      </c>
      <c r="P107" s="98">
        <f t="shared" ca="1" si="677"/>
      </c>
      <c r="Q107" s="69">
        <f t="shared" ca="1" si="678"/>
      </c>
      <c r="R107" s="71">
        <f t="shared" ca="1" si="679"/>
      </c>
      <c r="S107" s="137">
        <f t="shared" ca="1" si="644"/>
      </c>
      <c r="T107" s="70"/>
      <c r="U107" s="67" t="str">
        <f ca="1">VLOOKUP($D107,'Metric Nature'!$C:$D,2,0)&amp;IF(($V107&lt;(DA107)),"Below",IF(($V107&gt;(CZ107)),"Above","Within"))</f>
      </c>
      <c r="V107" s="69">
        <f t="shared" ca="1" si="645"/>
      </c>
      <c r="W107" s="69">
        <f t="shared" ca="1" si="646"/>
      </c>
      <c r="X107" s="93">
        <f t="shared" ca="1" si="680"/>
      </c>
      <c r="Y107" s="69">
        <f t="shared" ca="1" si="681"/>
      </c>
      <c r="Z107" s="93">
        <f t="shared" ca="1" si="682"/>
      </c>
      <c r="AA107" s="137">
        <f t="shared" ca="1" si="647"/>
      </c>
      <c r="AB107" s="70"/>
      <c r="AC107" s="60" t="s">
        <v>593</v>
      </c>
      <c r="AD107" s="5"/>
      <c r="AE107" s="5"/>
      <c r="AF107" s="5"/>
      <c r="AG107" s="5"/>
      <c r="AH107" s="5"/>
      <c r="AI107" s="9" t="s">
        <v>91</v>
      </c>
      <c r="AJ107" s="169">
        <f ca="1">(SUM(OFFSET(Data!$A$1,MATCH(($AI107),Data!$C:$C,0)-1,MATCH(Weekly!AJ$9,Data!$2:$2,0)-1,2,COUNTIF(Data!$2:$2,Weekly!AJ$9))))/AJ$100</f>
      </c>
      <c r="AK107" s="169">
        <f ca="1">(SUM(OFFSET(Data!$A$1,MATCH(($AI107),Data!$C:$C,0)-1,MATCH(Weekly!AK$9,Data!$2:$2,0)-1,2,COUNTIF(Data!$2:$2,Weekly!AK$9))))/AK$100</f>
      </c>
      <c r="AL107" s="169">
        <f ca="1">(SUM(OFFSET(Data!$A$1,MATCH(($AI107),Data!$C:$C,0)-1,MATCH(Weekly!AL$9,Data!$2:$2,0)-1,2,COUNTIF(Data!$2:$2,Weekly!AL$9))))/AL$100</f>
      </c>
      <c r="AM107" s="169">
        <f ca="1">(SUM(OFFSET(Data!$A$1,MATCH(($AI107),Data!$C:$C,0)-1,MATCH(Weekly!AM$9,Data!$2:$2,0)-1,2,COUNTIF(Data!$2:$2,Weekly!AM$9))))/AM$100</f>
      </c>
      <c r="AN107" s="169">
        <f ca="1">(SUM(OFFSET(Data!$A$1,MATCH(($AI107),Data!$C:$C,0)-1,MATCH(Weekly!AN$9,Data!$2:$2,0)-1,2,COUNTIF(Data!$2:$2,Weekly!AN$9))))/AN$100</f>
      </c>
      <c r="AO107" s="169">
        <f ca="1">(SUM(OFFSET(Data!$A$1,MATCH(($AI107),Data!$C:$C,0)-1,MATCH(Weekly!AO$9,Data!$2:$2,0)-1,2,COUNTIF(Data!$2:$2,Weekly!AO$9))))/AO$100</f>
      </c>
      <c r="AP107" s="169">
        <f ca="1">(SUM(OFFSET(Data!$A$1,MATCH(($AI107),Data!$C:$C,0)-1,MATCH(Weekly!AP$9,Data!$2:$2,0)-1,2,COUNTIF(Data!$2:$2,Weekly!AP$9))))/AP$100</f>
      </c>
      <c r="AQ107" s="169">
        <f ca="1">(SUM(OFFSET(Data!$A$1,MATCH(($AI107),Data!$C:$C,0)-1,MATCH(Weekly!AQ$9,Data!$2:$2,0)-1,2,COUNTIF(Data!$2:$2,Weekly!AQ$9))))/AQ$100</f>
      </c>
      <c r="AR107" s="169">
        <f ca="1">(SUM(OFFSET(Data!$A$1,MATCH(($AI107),Data!$C:$C,0)-1,MATCH(Weekly!AR$9,Data!$2:$2,0)-1,2,COUNTIF(Data!$2:$2,Weekly!AR$9))))/AR$100</f>
      </c>
      <c r="AS107" s="169">
        <f ca="1">(SUM(OFFSET(Data!$A$1,MATCH(($AI107),Data!$C:$C,0)-1,MATCH(Weekly!AS$9,Data!$2:$2,0)-1,2,COUNTIF(Data!$2:$2,Weekly!AS$9))))/AS$100</f>
      </c>
      <c r="AT107" s="169">
        <f ca="1">(SUM(OFFSET(Data!$A$1,MATCH(($AI107),Data!$C:$C,0)-1,MATCH(Weekly!AT$9,Data!$2:$2,0)-1,2,COUNTIF(Data!$2:$2,Weekly!AT$9))))/AT$100</f>
      </c>
      <c r="AU107" s="169">
        <f ca="1">(SUM(OFFSET(Data!$A$1,MATCH(($AI107),Data!$C:$C,0)-1,MATCH(Weekly!AU$9,Data!$2:$2,0)-1,2,COUNTIF(Data!$2:$2,Weekly!AU$9))))/AU$100</f>
      </c>
      <c r="AV107" s="18"/>
      <c r="AW107" s="14">
        <f t="shared" ca="1" si="664"/>
      </c>
      <c r="AX107" s="14">
        <f t="shared" ca="1" si="665"/>
      </c>
      <c r="AY107" s="14">
        <f t="shared" ca="1" si="648"/>
      </c>
      <c r="AZ107" s="14">
        <f t="shared" ca="1" si="683"/>
      </c>
      <c r="BA107" s="14">
        <f t="shared" ca="1" si="684"/>
      </c>
      <c r="BB107" s="18"/>
      <c r="BC107" s="14">
        <f t="shared" ca="1" si="666"/>
      </c>
      <c r="BD107" s="14">
        <f ca="1">SUMPRODUCT(AP107:AS107,AP$100:AS$100)/SUM(AP$100:AS$100)</f>
      </c>
      <c r="BE107" s="122"/>
      <c r="BF107" s="122"/>
      <c r="BG107" s="16"/>
      <c r="BH107" s="9" t="s">
        <v>91</v>
      </c>
      <c r="BI107" s="9" t="s">
        <v>3</v>
      </c>
      <c r="BJ107" s="169">
        <f ca="1">(SUM(OFFSET(Data!$A$1,MATCH(($BH107&amp;$BI107),Data!$B:$B,0)-1,MATCH(Weekly!BJ$9,Data!$2:$2,0)-1,1,COUNTIF(Data!$2:$2,Weekly!BJ$9))))/BJ$100</f>
      </c>
      <c r="BK107" s="169">
        <f ca="1">(SUM(OFFSET(Data!$A$1,MATCH(($BH107&amp;$BI107),Data!$B:$B,0)-1,MATCH(Weekly!BK$9,Data!$2:$2,0)-1,1,COUNTIF(Data!$2:$2,Weekly!BK$9))))/BK$100</f>
      </c>
      <c r="BL107" s="169">
        <f ca="1">(SUM(OFFSET(Data!$A$1,MATCH(($BH107&amp;$BI107),Data!$B:$B,0)-1,MATCH(Weekly!BL$9,Data!$2:$2,0)-1,1,COUNTIF(Data!$2:$2,Weekly!BL$9))))/BL$100</f>
      </c>
      <c r="BM107" s="169">
        <f ca="1">(SUM(OFFSET(Data!$A$1,MATCH(($BH107&amp;$BI107),Data!$B:$B,0)-1,MATCH(Weekly!BM$9,Data!$2:$2,0)-1,1,COUNTIF(Data!$2:$2,Weekly!BM$9))))/BM$100</f>
      </c>
      <c r="BN107" s="169">
        <f ca="1">(SUM(OFFSET(Data!$A$1,MATCH(($BH107&amp;$BI107),Data!$B:$B,0)-1,MATCH(Weekly!BN$9,Data!$2:$2,0)-1,1,COUNTIF(Data!$2:$2,Weekly!BN$9))))/BN$100</f>
      </c>
      <c r="BO107" s="169">
        <f ca="1">(SUM(OFFSET(Data!$A$1,MATCH(($BH107&amp;$BI107),Data!$B:$B,0)-1,MATCH(Weekly!BO$9,Data!$2:$2,0)-1,1,COUNTIF(Data!$2:$2,Weekly!BO$9))))/BO$100</f>
      </c>
      <c r="BP107" s="169">
        <f ca="1">(SUM(OFFSET(Data!$A$1,MATCH(($BH107&amp;$BI107),Data!$B:$B,0)-1,MATCH(Weekly!BP$9,Data!$2:$2,0)-1,1,COUNTIF(Data!$2:$2,Weekly!BP$9))))/BP$100</f>
      </c>
      <c r="BQ107" s="169">
        <f ca="1">(SUM(OFFSET(Data!$A$1,MATCH(($BH107&amp;$BI107),Data!$B:$B,0)-1,MATCH(Weekly!BQ$9,Data!$2:$2,0)-1,1,COUNTIF(Data!$2:$2,Weekly!BQ$9))))/BQ$100</f>
      </c>
      <c r="BR107" s="169">
        <f ca="1">(SUM(OFFSET(Data!$A$1,MATCH(($BH107&amp;$BI107),Data!$B:$B,0)-1,MATCH(Weekly!BR$9,Data!$2:$2,0)-1,1,COUNTIF(Data!$2:$2,Weekly!BR$9))))/BR$100</f>
      </c>
      <c r="BS107" s="169">
        <f ca="1">(SUM(OFFSET(Data!$A$1,MATCH(($BH107&amp;$BI107),Data!$B:$B,0)-1,MATCH(Weekly!BS$9,Data!$2:$2,0)-1,1,COUNTIF(Data!$2:$2,Weekly!BS$9))))/BS$100</f>
      </c>
      <c r="BT107" s="169">
        <f ca="1">(SUM(OFFSET(Data!$A$1,MATCH(($BH107&amp;$BI107),Data!$B:$B,0)-1,MATCH(Weekly!BT$9,Data!$2:$2,0)-1,1,COUNTIF(Data!$2:$2,Weekly!BT$9))))/BT$100</f>
      </c>
      <c r="BU107" s="169">
        <f ca="1">(SUM(OFFSET(Data!$A$1,MATCH(($BH107&amp;$BI107),Data!$B:$B,0)-1,MATCH(Weekly!BU$9,Data!$2:$2,0)-1,1,COUNTIF(Data!$2:$2,Weekly!BU$9))))/BU$100</f>
      </c>
      <c r="BV107" s="17"/>
      <c r="BW107" s="14">
        <f t="shared" ca="1" si="667"/>
      </c>
      <c r="BX107" s="14">
        <f t="shared" ca="1" si="668"/>
      </c>
      <c r="BY107" s="14">
        <f t="shared" ca="1" si="651"/>
      </c>
      <c r="BZ107" s="14">
        <f t="shared" ca="1" si="652"/>
      </c>
      <c r="CA107" s="14">
        <f t="shared" ca="1" si="669"/>
      </c>
      <c r="CB107" s="55"/>
      <c r="CC107" s="14">
        <f t="shared" ca="1" si="670"/>
      </c>
      <c r="CD107" s="14">
        <f ca="1">SUMPRODUCT(BP107:BS107,BP$100:BS$100)/SUM(BP$100:BS$100)</f>
      </c>
      <c r="CE107" s="122"/>
      <c r="CF107" s="122"/>
      <c r="CG107" s="16"/>
      <c r="CH107" s="9" t="s">
        <v>91</v>
      </c>
      <c r="CI107" s="9" t="s">
        <v>4</v>
      </c>
      <c r="CJ107" s="169">
        <f ca="1">(SUM(OFFSET(Data!$A$1,MATCH(($CH107&amp;$CI107),Data!$B:$B,0)-1,MATCH(Weekly!CJ$9,Data!$2:$2,0)-1,1,COUNTIF(Data!$2:$2,Weekly!CJ$9))))/CJ$100</f>
      </c>
      <c r="CK107" s="169">
        <f ca="1">(SUM(OFFSET(Data!$A$1,MATCH(($CH107&amp;$CI107),Data!$B:$B,0)-1,MATCH(Weekly!CK$9,Data!$2:$2,0)-1,1,COUNTIF(Data!$2:$2,Weekly!CK$9))))/CK$100</f>
      </c>
      <c r="CL107" s="169">
        <f ca="1">(SUM(OFFSET(Data!$A$1,MATCH(($CH107&amp;$CI107),Data!$B:$B,0)-1,MATCH(Weekly!CL$9,Data!$2:$2,0)-1,1,COUNTIF(Data!$2:$2,Weekly!CL$9))))/CL$100</f>
      </c>
      <c r="CM107" s="169">
        <f ca="1">(SUM(OFFSET(Data!$A$1,MATCH(($CH107&amp;$CI107),Data!$B:$B,0)-1,MATCH(Weekly!CM$9,Data!$2:$2,0)-1,1,COUNTIF(Data!$2:$2,Weekly!CM$9))))/CM$100</f>
      </c>
      <c r="CN107" s="169">
        <f ca="1">(SUM(OFFSET(Data!$A$1,MATCH(($CH107&amp;$CI107),Data!$B:$B,0)-1,MATCH(Weekly!CN$9,Data!$2:$2,0)-1,1,COUNTIF(Data!$2:$2,Weekly!CN$9))))/CN$100</f>
      </c>
      <c r="CO107" s="169">
        <f ca="1">(SUM(OFFSET(Data!$A$1,MATCH(($CH107&amp;$CI107),Data!$B:$B,0)-1,MATCH(Weekly!CO$9,Data!$2:$2,0)-1,1,COUNTIF(Data!$2:$2,Weekly!CO$9))))/CO$100</f>
      </c>
      <c r="CP107" s="169">
        <f ca="1">(SUM(OFFSET(Data!$A$1,MATCH(($CH107&amp;$CI107),Data!$B:$B,0)-1,MATCH(Weekly!CP$9,Data!$2:$2,0)-1,1,COUNTIF(Data!$2:$2,Weekly!CP$9))))/CP$100</f>
      </c>
      <c r="CQ107" s="169">
        <f ca="1">(SUM(OFFSET(Data!$A$1,MATCH(($CH107&amp;$CI107),Data!$B:$B,0)-1,MATCH(Weekly!CQ$9,Data!$2:$2,0)-1,1,COUNTIF(Data!$2:$2,Weekly!CQ$9))))/CQ$100</f>
      </c>
      <c r="CR107" s="169">
        <f ca="1">(SUM(OFFSET(Data!$A$1,MATCH(($CH107&amp;$CI107),Data!$B:$B,0)-1,MATCH(Weekly!CR$9,Data!$2:$2,0)-1,1,COUNTIF(Data!$2:$2,Weekly!CR$9))))/CR$100</f>
      </c>
      <c r="CS107" s="169">
        <f ca="1">(SUM(OFFSET(Data!$A$1,MATCH(($CH107&amp;$CI107),Data!$B:$B,0)-1,MATCH(Weekly!CS$9,Data!$2:$2,0)-1,1,COUNTIF(Data!$2:$2,Weekly!CS$9))))/CS$100</f>
      </c>
      <c r="CT107" s="169">
        <f ca="1">(SUM(OFFSET(Data!$A$1,MATCH(($CH107&amp;$CI107),Data!$B:$B,0)-1,MATCH(Weekly!CT$9,Data!$2:$2,0)-1,1,COUNTIF(Data!$2:$2,Weekly!CT$9))))/CT$100</f>
      </c>
      <c r="CU107" s="169">
        <f ca="1">(SUM(OFFSET(Data!$A$1,MATCH(($CH107&amp;$CI107),Data!$B:$B,0)-1,MATCH(Weekly!CU$9,Data!$2:$2,0)-1,1,COUNTIF(Data!$2:$2,Weekly!CU$9))))/CU$100</f>
      </c>
      <c r="CW107" s="14">
        <f t="shared" ca="1" si="671"/>
      </c>
      <c r="CX107" s="14">
        <f t="shared" ca="1" si="672"/>
      </c>
      <c r="CY107" s="14">
        <f t="shared" ca="1" si="653"/>
      </c>
      <c r="CZ107" s="14">
        <f t="shared" ca="1" si="654"/>
      </c>
      <c r="DA107" s="14">
        <f t="shared" ca="1" si="685"/>
      </c>
      <c r="DB107" s="55"/>
      <c r="DC107" s="14">
        <f t="shared" ca="1" si="673"/>
      </c>
      <c r="DD107" s="14">
        <f ca="1">SUMPRODUCT(CP107:CS107,CP$100:CS$100)/SUM(CP$100:CS$100)</f>
      </c>
      <c r="DE107" s="15"/>
    </row>
    <row r="108" spans="1:109" x14ac:dyDescent="0.25">
      <c r="D108" s="83" t="s">
        <v>627</v>
      </c>
      <c r="E108" s="81"/>
      <c r="F108" s="79"/>
      <c r="G108" s="79"/>
      <c r="H108" s="80"/>
      <c r="I108" s="79"/>
      <c r="J108" s="80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7"/>
      <c r="AC108" s="60"/>
      <c r="AI108" s="57"/>
      <c r="AJ108" s="174"/>
      <c r="AK108" s="57"/>
      <c r="AL108" s="57"/>
      <c r="AM108" s="57"/>
      <c r="AN108" s="57"/>
      <c r="AO108" s="174"/>
      <c r="AP108" s="57"/>
      <c r="AQ108" s="57"/>
      <c r="AR108" s="57"/>
      <c r="AS108" s="57"/>
      <c r="AT108" s="174"/>
      <c r="AU108" s="175"/>
      <c r="AV108" s="57"/>
      <c r="AW108" s="57"/>
      <c r="AX108" s="187"/>
      <c r="AY108" s="47"/>
      <c r="BA108" s="57"/>
      <c r="BC108" s="57"/>
      <c r="BD108" s="35"/>
      <c r="BE108" s="35"/>
      <c r="BF108" s="35"/>
      <c r="BH108" s="57"/>
      <c r="BI108" s="57"/>
      <c r="BJ108" s="174"/>
      <c r="BK108" s="57"/>
      <c r="BL108" s="57"/>
      <c r="BM108" s="57"/>
      <c r="BN108" s="57"/>
      <c r="BO108" s="174"/>
      <c r="BP108" s="57"/>
      <c r="BQ108" s="57"/>
      <c r="BR108" s="57"/>
      <c r="BS108" s="57"/>
      <c r="BT108" s="174"/>
      <c r="BU108" s="175"/>
      <c r="BW108" s="57"/>
      <c r="BX108" s="187"/>
      <c r="BY108" s="47"/>
      <c r="CA108" s="57"/>
      <c r="CB108" s="57"/>
      <c r="CC108" s="57"/>
      <c r="CD108" s="35"/>
      <c r="CE108" s="35"/>
      <c r="CF108" s="35"/>
      <c r="CH108" s="57"/>
      <c r="CI108" s="57"/>
      <c r="CJ108" s="174"/>
      <c r="CK108" s="57"/>
      <c r="CL108" s="57"/>
      <c r="CM108" s="57"/>
      <c r="CN108" s="57"/>
      <c r="CO108" s="174"/>
      <c r="CP108" s="57"/>
      <c r="CQ108" s="57"/>
      <c r="CR108" s="57"/>
      <c r="CS108" s="57"/>
      <c r="CT108" s="174"/>
      <c r="CU108" s="175"/>
      <c r="CW108" s="57"/>
      <c r="CX108" s="187"/>
      <c r="CY108" s="47"/>
      <c r="DA108" s="57"/>
      <c r="DB108" s="57"/>
      <c r="DC108" s="35"/>
      <c r="DD108" s="35"/>
    </row>
    <row r="109" spans="1:109" hidden="1" x14ac:dyDescent="0.25">
      <c r="C109" s="5"/>
      <c r="D109" s="74" t="s">
        <v>628</v>
      </c>
      <c r="E109" s="67" t="str">
        <f ca="1">VLOOKUP($D109,'Metric Nature'!$C:$D,2,0)&amp;IF(($F109&lt;(BA109)),"Below",IF(($F109&gt;(AZ109)),"Above","Within"))</f>
      </c>
      <c r="F109" s="68">
        <f t="shared" ref="F109:F119" ca="1" si="689">AT109</f>
      </c>
      <c r="G109" s="68">
        <f t="shared" ref="G109:G119" ca="1" si="690">AS109</f>
      </c>
      <c r="H109" s="98">
        <f ca="1">IFERROR(((F109-G109)/G109),0)</f>
      </c>
      <c r="I109" s="68">
        <f ca="1">BD109</f>
      </c>
      <c r="J109" s="69">
        <f ca="1">IFERROR(((F109-I109)/I109),0)</f>
      </c>
      <c r="K109" s="68">
        <f t="shared" ref="K109:K119" ca="1" si="691">BC109</f>
      </c>
      <c r="L109" s="70"/>
      <c r="M109" s="67" t="str">
        <f ca="1">VLOOKUP($D109,'Metric Nature'!$C:$D,2,0)&amp;IF(($N109&lt;(CA109)),"Below",IF(($N109&gt;(BZ109)),"Above","Within"))</f>
      </c>
      <c r="N109" s="68">
        <f t="shared" ref="N109:N119" ca="1" si="692">BT109</f>
      </c>
      <c r="O109" s="68">
        <f t="shared" ref="O109:O119" ca="1" si="693">BS109</f>
      </c>
      <c r="P109" s="69">
        <f ca="1">IFERROR(((N109-O109)/O109),0)</f>
      </c>
      <c r="Q109" s="68">
        <f ca="1">CD109</f>
      </c>
      <c r="R109" s="69">
        <f ca="1">IFERROR(((N109-Q109)/Q109),0)</f>
      </c>
      <c r="S109" s="68">
        <f t="shared" ref="S109:S119" ca="1" si="694">CC109</f>
      </c>
      <c r="T109" s="70"/>
      <c r="U109" s="67" t="str">
        <f ca="1">VLOOKUP($D109,'Metric Nature'!$C:$D,2,0)&amp;IF(($V109&lt;(DA109)),"Below",IF(($V109&gt;(CZ109)),"Above","Within"))</f>
      </c>
      <c r="V109" s="68">
        <f t="shared" ref="V109:V119" ca="1" si="695">CT109</f>
      </c>
      <c r="W109" s="68">
        <f t="shared" ref="W109:W119" ca="1" si="696">CS109</f>
      </c>
      <c r="X109" s="69">
        <f ca="1">IFERROR(((V109-W109)/W109),0)</f>
      </c>
      <c r="Y109" s="68">
        <f ca="1">DD109</f>
      </c>
      <c r="Z109" s="69">
        <f ca="1">IFERROR(((V109-Y109)/Y109),0)</f>
      </c>
      <c r="AA109" s="68">
        <f t="shared" ref="AA109:AA119" ca="1" si="697">DC109</f>
      </c>
      <c r="AB109" s="70"/>
      <c r="AC109" s="60" t="s">
        <v>996</v>
      </c>
      <c r="AI109" s="9" t="s">
        <v>93</v>
      </c>
      <c r="AJ109" s="164">
        <f ca="1">SUM(OFFSET(Data!$A$1,MATCH(($AI109),Data!$C:$C,0)-1,MATCH(Weekly!AJ$9,Data!$2:$2,0)-1,2,COUNTIF(Data!$2:$2,Weekly!AJ$9)))</f>
      </c>
      <c r="AK109" s="164">
        <f ca="1">SUM(OFFSET(Data!$A$1,MATCH(($AI109),Data!$C:$C,0)-1,MATCH(Weekly!AK$9,Data!$2:$2,0)-1,2,COUNTIF(Data!$2:$2,Weekly!AK$9)))</f>
      </c>
      <c r="AL109" s="164">
        <f ca="1">SUM(OFFSET(Data!$A$1,MATCH(($AI109),Data!$C:$C,0)-1,MATCH(Weekly!AL$9,Data!$2:$2,0)-1,2,COUNTIF(Data!$2:$2,Weekly!AL$9)))</f>
      </c>
      <c r="AM109" s="164">
        <f ca="1">SUM(OFFSET(Data!$A$1,MATCH(($AI109),Data!$C:$C,0)-1,MATCH(Weekly!AM$9,Data!$2:$2,0)-1,2,COUNTIF(Data!$2:$2,Weekly!AM$9)))</f>
      </c>
      <c r="AN109" s="164">
        <f ca="1">SUM(OFFSET(Data!$A$1,MATCH(($AI109),Data!$C:$C,0)-1,MATCH(Weekly!AN$9,Data!$2:$2,0)-1,2,COUNTIF(Data!$2:$2,Weekly!AN$9)))</f>
      </c>
      <c r="AO109" s="164">
        <f ca="1">SUM(OFFSET(Data!$A$1,MATCH(($AI109),Data!$C:$C,0)-1,MATCH(Weekly!AO$9,Data!$2:$2,0)-1,2,COUNTIF(Data!$2:$2,Weekly!AO$9)))</f>
      </c>
      <c r="AP109" s="164">
        <f ca="1">SUM(OFFSET(Data!$A$1,MATCH(($AI109),Data!$C:$C,0)-1,MATCH(Weekly!AP$9,Data!$2:$2,0)-1,2,COUNTIF(Data!$2:$2,Weekly!AP$9)))</f>
      </c>
      <c r="AQ109" s="164">
        <f ca="1">SUM(OFFSET(Data!$A$1,MATCH(($AI109),Data!$C:$C,0)-1,MATCH(Weekly!AQ$9,Data!$2:$2,0)-1,2,COUNTIF(Data!$2:$2,Weekly!AQ$9)))</f>
      </c>
      <c r="AR109" s="164">
        <f ca="1">SUM(OFFSET(Data!$A$1,MATCH(($AI109),Data!$C:$C,0)-1,MATCH(Weekly!AR$9,Data!$2:$2,0)-1,2,COUNTIF(Data!$2:$2,Weekly!AR$9)))</f>
      </c>
      <c r="AS109" s="164">
        <f ca="1">SUM(OFFSET(Data!$A$1,MATCH(($AI109),Data!$C:$C,0)-1,MATCH(Weekly!AS$9,Data!$2:$2,0)-1,2,COUNTIF(Data!$2:$2,Weekly!AS$9)))</f>
      </c>
      <c r="AT109" s="164">
        <f ca="1">SUM(OFFSET(Data!$A$1,MATCH(($AI109),Data!$C:$C,0)-1,MATCH(Weekly!AT$9,Data!$2:$2,0)-1,2,COUNTIF(Data!$2:$2,Weekly!AT$9)))</f>
      </c>
      <c r="AU109" s="164">
        <f ca="1">SUM(OFFSET(Data!$A$1,MATCH(($AI109),Data!$C:$C,0)-1,MATCH(Weekly!AU$9,Data!$2:$2,0)-1,2,COUNTIF(Data!$2:$2,Weekly!AU$9)))</f>
      </c>
      <c r="AV109" s="18"/>
      <c r="AW109" s="10">
        <f ca="1">_xlfn.QUARTILE.INC($AJ109:$AT109,1)</f>
      </c>
      <c r="AX109" s="10">
        <f ca="1">_xlfn.QUARTILE.INC($AJ109:$AT109,3)</f>
      </c>
      <c r="AY109" s="10">
        <f t="shared" ref="AY109" ca="1" si="698">AX109-AW109</f>
      </c>
      <c r="AZ109" s="10">
        <f t="shared" ref="AZ109" ca="1" si="699">AX109+(0.75*AY109)</f>
      </c>
      <c r="BA109" s="10">
        <f t="shared" ref="BA109" ca="1" si="700">AW109-(0.75*AY109)</f>
      </c>
      <c r="BB109" s="18"/>
      <c r="BC109" s="11">
        <f ca="1">_xlfn.STDEV.P(AJ109:AU109)</f>
      </c>
      <c r="BD109" s="11">
        <f ca="1">AVERAGE(AP109:AS109)</f>
      </c>
      <c r="BE109" s="171"/>
      <c r="BF109" s="171"/>
      <c r="BG109" s="16"/>
      <c r="BH109" s="9" t="s">
        <v>93</v>
      </c>
      <c r="BI109" s="9" t="s">
        <v>3</v>
      </c>
      <c r="BJ109" s="164">
        <f ca="1">SUM(OFFSET(Data!$A$1,MATCH(($BH109&amp;$BI109),Data!$B:$B,0)-1,MATCH(Weekly!BJ$9,Data!$2:$2,0)-1,1,COUNTIF(Data!$2:$2,Weekly!BJ$9)))</f>
      </c>
      <c r="BK109" s="164">
        <f ca="1">SUM(OFFSET(Data!$A$1,MATCH(($BH109&amp;$BI109),Data!$B:$B,0)-1,MATCH(Weekly!BK$9,Data!$2:$2,0)-1,1,COUNTIF(Data!$2:$2,Weekly!BK$9)))</f>
      </c>
      <c r="BL109" s="164">
        <f ca="1">SUM(OFFSET(Data!$A$1,MATCH(($BH109&amp;$BI109),Data!$B:$B,0)-1,MATCH(Weekly!BL$9,Data!$2:$2,0)-1,1,COUNTIF(Data!$2:$2,Weekly!BL$9)))</f>
      </c>
      <c r="BM109" s="164">
        <f ca="1">SUM(OFFSET(Data!$A$1,MATCH(($BH109&amp;$BI109),Data!$B:$B,0)-1,MATCH(Weekly!BM$9,Data!$2:$2,0)-1,1,COUNTIF(Data!$2:$2,Weekly!BM$9)))</f>
      </c>
      <c r="BN109" s="164">
        <f ca="1">SUM(OFFSET(Data!$A$1,MATCH(($BH109&amp;$BI109),Data!$B:$B,0)-1,MATCH(Weekly!BN$9,Data!$2:$2,0)-1,1,COUNTIF(Data!$2:$2,Weekly!BN$9)))</f>
      </c>
      <c r="BO109" s="164">
        <f ca="1">SUM(OFFSET(Data!$A$1,MATCH(($BH109&amp;$BI109),Data!$B:$B,0)-1,MATCH(Weekly!BO$9,Data!$2:$2,0)-1,1,COUNTIF(Data!$2:$2,Weekly!BO$9)))</f>
      </c>
      <c r="BP109" s="164">
        <f ca="1">SUM(OFFSET(Data!$A$1,MATCH(($BH109&amp;$BI109),Data!$B:$B,0)-1,MATCH(Weekly!BP$9,Data!$2:$2,0)-1,1,COUNTIF(Data!$2:$2,Weekly!BP$9)))</f>
      </c>
      <c r="BQ109" s="164">
        <f ca="1">SUM(OFFSET(Data!$A$1,MATCH(($BH109&amp;$BI109),Data!$B:$B,0)-1,MATCH(Weekly!BQ$9,Data!$2:$2,0)-1,1,COUNTIF(Data!$2:$2,Weekly!BQ$9)))</f>
      </c>
      <c r="BR109" s="164">
        <f ca="1">SUM(OFFSET(Data!$A$1,MATCH(($BH109&amp;$BI109),Data!$B:$B,0)-1,MATCH(Weekly!BR$9,Data!$2:$2,0)-1,1,COUNTIF(Data!$2:$2,Weekly!BR$9)))</f>
      </c>
      <c r="BS109" s="164">
        <f ca="1">SUM(OFFSET(Data!$A$1,MATCH(($BH109&amp;$BI109),Data!$B:$B,0)-1,MATCH(Weekly!BS$9,Data!$2:$2,0)-1,1,COUNTIF(Data!$2:$2,Weekly!BS$9)))</f>
      </c>
      <c r="BT109" s="164">
        <f ca="1">SUM(OFFSET(Data!$A$1,MATCH(($BH109&amp;$BI109),Data!$B:$B,0)-1,MATCH(Weekly!BT$9,Data!$2:$2,0)-1,1,COUNTIF(Data!$2:$2,Weekly!BT$9)))</f>
      </c>
      <c r="BU109" s="164">
        <f ca="1">SUM(OFFSET(Data!$A$1,MATCH(($BH109&amp;$BI109),Data!$B:$B,0)-1,MATCH(Weekly!BU$9,Data!$2:$2,0)-1,1,COUNTIF(Data!$2:$2,Weekly!BU$9)))</f>
      </c>
      <c r="BV109" s="17"/>
      <c r="BW109" s="10">
        <f ca="1">_xlfn.QUARTILE.INC($BJ109:$BT109,1)</f>
      </c>
      <c r="BX109" s="10">
        <f ca="1">_xlfn.QUARTILE.INC($BJ109:$BT109,3)</f>
      </c>
      <c r="BY109" s="10">
        <f t="shared" ref="BY109" ca="1" si="701">BX109-BW109</f>
      </c>
      <c r="BZ109" s="10">
        <f t="shared" ref="BZ109" ca="1" si="702">BX109+(0.75*BY109)</f>
      </c>
      <c r="CA109" s="10">
        <f ca="1">BW109-(0.75*BY109)</f>
      </c>
      <c r="CB109" s="53"/>
      <c r="CC109" s="11">
        <f ca="1">_xlfn.STDEV.P(BJ109:BU109)</f>
      </c>
      <c r="CD109" s="11">
        <f ca="1">AVERAGE(BP109:BS109)</f>
      </c>
      <c r="CE109" s="171"/>
      <c r="CF109" s="171"/>
      <c r="CG109" s="16"/>
      <c r="CH109" s="9" t="s">
        <v>93</v>
      </c>
      <c r="CI109" s="9" t="s">
        <v>4</v>
      </c>
      <c r="CJ109" s="164">
        <f ca="1">SUM(OFFSET(Data!$A$1,MATCH(($CH109&amp;$CI109),Data!$B:$B,0)-1,MATCH(Weekly!CJ$9,Data!$2:$2,0)-1,1,COUNTIF(Data!$2:$2,Weekly!CJ$9)))</f>
      </c>
      <c r="CK109" s="164">
        <f ca="1">SUM(OFFSET(Data!$A$1,MATCH(($CH109&amp;$CI109),Data!$B:$B,0)-1,MATCH(Weekly!CK$9,Data!$2:$2,0)-1,1,COUNTIF(Data!$2:$2,Weekly!CK$9)))</f>
      </c>
      <c r="CL109" s="164">
        <f ca="1">SUM(OFFSET(Data!$A$1,MATCH(($CH109&amp;$CI109),Data!$B:$B,0)-1,MATCH(Weekly!CL$9,Data!$2:$2,0)-1,1,COUNTIF(Data!$2:$2,Weekly!CL$9)))</f>
      </c>
      <c r="CM109" s="164">
        <f ca="1">SUM(OFFSET(Data!$A$1,MATCH(($CH109&amp;$CI109),Data!$B:$B,0)-1,MATCH(Weekly!CM$9,Data!$2:$2,0)-1,1,COUNTIF(Data!$2:$2,Weekly!CM$9)))</f>
      </c>
      <c r="CN109" s="164">
        <f ca="1">SUM(OFFSET(Data!$A$1,MATCH(($CH109&amp;$CI109),Data!$B:$B,0)-1,MATCH(Weekly!CN$9,Data!$2:$2,0)-1,1,COUNTIF(Data!$2:$2,Weekly!CN$9)))</f>
      </c>
      <c r="CO109" s="164">
        <f ca="1">SUM(OFFSET(Data!$A$1,MATCH(($CH109&amp;$CI109),Data!$B:$B,0)-1,MATCH(Weekly!CO$9,Data!$2:$2,0)-1,1,COUNTIF(Data!$2:$2,Weekly!CO$9)))</f>
      </c>
      <c r="CP109" s="164">
        <f ca="1">SUM(OFFSET(Data!$A$1,MATCH(($CH109&amp;$CI109),Data!$B:$B,0)-1,MATCH(Weekly!CP$9,Data!$2:$2,0)-1,1,COUNTIF(Data!$2:$2,Weekly!CP$9)))</f>
      </c>
      <c r="CQ109" s="164">
        <f ca="1">SUM(OFFSET(Data!$A$1,MATCH(($CH109&amp;$CI109),Data!$B:$B,0)-1,MATCH(Weekly!CQ$9,Data!$2:$2,0)-1,1,COUNTIF(Data!$2:$2,Weekly!CQ$9)))</f>
      </c>
      <c r="CR109" s="164">
        <f ca="1">SUM(OFFSET(Data!$A$1,MATCH(($CH109&amp;$CI109),Data!$B:$B,0)-1,MATCH(Weekly!CR$9,Data!$2:$2,0)-1,1,COUNTIF(Data!$2:$2,Weekly!CR$9)))</f>
      </c>
      <c r="CS109" s="164">
        <f ca="1">SUM(OFFSET(Data!$A$1,MATCH(($CH109&amp;$CI109),Data!$B:$B,0)-1,MATCH(Weekly!CS$9,Data!$2:$2,0)-1,1,COUNTIF(Data!$2:$2,Weekly!CS$9)))</f>
      </c>
      <c r="CT109" s="164">
        <f ca="1">SUM(OFFSET(Data!$A$1,MATCH(($CH109&amp;$CI109),Data!$B:$B,0)-1,MATCH(Weekly!CT$9,Data!$2:$2,0)-1,1,COUNTIF(Data!$2:$2,Weekly!CT$9)))</f>
      </c>
      <c r="CU109" s="164">
        <f ca="1">SUM(OFFSET(Data!$A$1,MATCH(($CH109&amp;$CI109),Data!$B:$B,0)-1,MATCH(Weekly!CU$9,Data!$2:$2,0)-1,1,COUNTIF(Data!$2:$2,Weekly!CU$9)))</f>
      </c>
      <c r="CW109" s="10">
        <f ca="1">_xlfn.QUARTILE.INC($CJ109:$CT109,1)</f>
      </c>
      <c r="CX109" s="10">
        <f ca="1">_xlfn.QUARTILE.INC($CJ109:$CT109,3)</f>
      </c>
      <c r="CY109" s="10">
        <f t="shared" ref="CY109" ca="1" si="703">CX109-CW109</f>
      </c>
      <c r="CZ109" s="10">
        <f t="shared" ref="CZ109" ca="1" si="704">CX109+(0.75*CY109)</f>
      </c>
      <c r="DA109" s="10">
        <f ca="1">CW109-(0.75*CY109)</f>
      </c>
      <c r="DB109" s="53"/>
      <c r="DC109" s="11">
        <f ca="1">_xlfn.STDEV.P(CJ109:CU109)</f>
      </c>
      <c r="DD109" s="11">
        <f ca="1">AVERAGE(CP109:CS109)</f>
      </c>
    </row>
    <row r="110" spans="1:109" hidden="1" x14ac:dyDescent="0.25">
      <c r="C110" s="5"/>
      <c r="D110" s="74" t="s">
        <v>632</v>
      </c>
      <c r="E110" s="67" t="str">
        <f ca="1">VLOOKUP($D110,'Metric Nature'!$C:$D,2,0)&amp;IF(($F110&lt;(BA110)),"Below",IF(($F110&gt;(AZ110)),"Above","Within"))</f>
      </c>
      <c r="F110" s="68">
        <f t="shared" ca="1" si="689"/>
      </c>
      <c r="G110" s="68">
        <f t="shared" ca="1" si="690"/>
      </c>
      <c r="H110" s="98">
        <f t="shared" ref="H110:H113" ca="1" si="705">IFERROR(((F110-G110)/G110),0)</f>
      </c>
      <c r="I110" s="68">
        <f t="shared" ref="I110:I113" ca="1" si="706">BD110</f>
      </c>
      <c r="J110" s="69">
        <f t="shared" ref="J110:J113" ca="1" si="707">IFERROR(((F110-I110)/I110),0)</f>
      </c>
      <c r="K110" s="68">
        <f t="shared" ca="1" si="691"/>
      </c>
      <c r="L110" s="70"/>
      <c r="M110" s="67" t="str">
        <f ca="1">VLOOKUP($D110,'Metric Nature'!$C:$D,2,0)&amp;IF(($N110&lt;(CA110)),"Below",IF(($N110&gt;(BZ110)),"Above","Within"))</f>
      </c>
      <c r="N110" s="68">
        <f t="shared" ca="1" si="692"/>
      </c>
      <c r="O110" s="68">
        <f t="shared" ca="1" si="693"/>
      </c>
      <c r="P110" s="69">
        <f t="shared" ref="P110:P113" ca="1" si="708">IFERROR(((N110-O110)/O110),0)</f>
      </c>
      <c r="Q110" s="68">
        <f t="shared" ref="Q110:Q113" ca="1" si="709">CD110</f>
      </c>
      <c r="R110" s="69">
        <f t="shared" ref="R110:R113" ca="1" si="710">IFERROR(((N110-Q110)/Q110),0)</f>
      </c>
      <c r="S110" s="68">
        <f t="shared" ca="1" si="694"/>
      </c>
      <c r="T110" s="70"/>
      <c r="U110" s="67" t="str">
        <f ca="1">VLOOKUP($D110,'Metric Nature'!$C:$D,2,0)&amp;IF(($V110&lt;(DA110)),"Below",IF(($V110&gt;(CZ110)),"Above","Within"))</f>
      </c>
      <c r="V110" s="68">
        <f t="shared" ca="1" si="695"/>
      </c>
      <c r="W110" s="68">
        <f t="shared" ca="1" si="696"/>
      </c>
      <c r="X110" s="69">
        <f t="shared" ref="X110:X113" ca="1" si="711">IFERROR(((V110-W110)/W110),0)</f>
      </c>
      <c r="Y110" s="68">
        <f t="shared" ref="Y110:Y113" ca="1" si="712">DD110</f>
      </c>
      <c r="Z110" s="69">
        <f t="shared" ref="Z110:Z113" ca="1" si="713">IFERROR(((V110-Y110)/Y110),0)</f>
      </c>
      <c r="AA110" s="68">
        <f t="shared" ca="1" si="697"/>
      </c>
      <c r="AB110" s="70"/>
      <c r="AC110" s="60" t="s">
        <v>997</v>
      </c>
      <c r="AI110" s="9" t="s">
        <v>94</v>
      </c>
      <c r="AJ110" s="164">
        <f ca="1">SUM(OFFSET(Data!$A$1,MATCH(($AI110),Data!$C:$C,0)-1,MATCH(Weekly!AJ$9,Data!$2:$2,0)-1,2,COUNTIF(Data!$2:$2,Weekly!AJ$9)))</f>
      </c>
      <c r="AK110" s="164">
        <f ca="1">SUM(OFFSET(Data!$A$1,MATCH(($AI110),Data!$C:$C,0)-1,MATCH(Weekly!AK$9,Data!$2:$2,0)-1,2,COUNTIF(Data!$2:$2,Weekly!AK$9)))</f>
      </c>
      <c r="AL110" s="164">
        <f ca="1">SUM(OFFSET(Data!$A$1,MATCH(($AI110),Data!$C:$C,0)-1,MATCH(Weekly!AL$9,Data!$2:$2,0)-1,2,COUNTIF(Data!$2:$2,Weekly!AL$9)))</f>
      </c>
      <c r="AM110" s="164">
        <f ca="1">SUM(OFFSET(Data!$A$1,MATCH(($AI110),Data!$C:$C,0)-1,MATCH(Weekly!AM$9,Data!$2:$2,0)-1,2,COUNTIF(Data!$2:$2,Weekly!AM$9)))</f>
      </c>
      <c r="AN110" s="164">
        <f ca="1">SUM(OFFSET(Data!$A$1,MATCH(($AI110),Data!$C:$C,0)-1,MATCH(Weekly!AN$9,Data!$2:$2,0)-1,2,COUNTIF(Data!$2:$2,Weekly!AN$9)))</f>
      </c>
      <c r="AO110" s="164">
        <f ca="1">SUM(OFFSET(Data!$A$1,MATCH(($AI110),Data!$C:$C,0)-1,MATCH(Weekly!AO$9,Data!$2:$2,0)-1,2,COUNTIF(Data!$2:$2,Weekly!AO$9)))</f>
      </c>
      <c r="AP110" s="164">
        <f ca="1">SUM(OFFSET(Data!$A$1,MATCH(($AI110),Data!$C:$C,0)-1,MATCH(Weekly!AP$9,Data!$2:$2,0)-1,2,COUNTIF(Data!$2:$2,Weekly!AP$9)))</f>
      </c>
      <c r="AQ110" s="164">
        <f ca="1">SUM(OFFSET(Data!$A$1,MATCH(($AI110),Data!$C:$C,0)-1,MATCH(Weekly!AQ$9,Data!$2:$2,0)-1,2,COUNTIF(Data!$2:$2,Weekly!AQ$9)))</f>
      </c>
      <c r="AR110" s="164">
        <f ca="1">SUM(OFFSET(Data!$A$1,MATCH(($AI110),Data!$C:$C,0)-1,MATCH(Weekly!AR$9,Data!$2:$2,0)-1,2,COUNTIF(Data!$2:$2,Weekly!AR$9)))</f>
      </c>
      <c r="AS110" s="164">
        <f ca="1">SUM(OFFSET(Data!$A$1,MATCH(($AI110),Data!$C:$C,0)-1,MATCH(Weekly!AS$9,Data!$2:$2,0)-1,2,COUNTIF(Data!$2:$2,Weekly!AS$9)))</f>
      </c>
      <c r="AT110" s="164">
        <f ca="1">SUM(OFFSET(Data!$A$1,MATCH(($AI110),Data!$C:$C,0)-1,MATCH(Weekly!AT$9,Data!$2:$2,0)-1,2,COUNTIF(Data!$2:$2,Weekly!AT$9)))</f>
      </c>
      <c r="AU110" s="164">
        <f ca="1">SUM(OFFSET(Data!$A$1,MATCH(($AI110),Data!$C:$C,0)-1,MATCH(Weekly!AU$9,Data!$2:$2,0)-1,2,COUNTIF(Data!$2:$2,Weekly!AU$9)))</f>
      </c>
      <c r="AV110" s="18"/>
      <c r="AW110" s="10">
        <f t="shared" ref="AW110:AW119" ca="1" si="714">_xlfn.QUARTILE.INC($AJ110:$AT110,1)</f>
      </c>
      <c r="AX110" s="10">
        <f t="shared" ref="AX110:AX119" ca="1" si="715">_xlfn.QUARTILE.INC($AJ110:$AT110,3)</f>
      </c>
      <c r="AY110" s="10">
        <f t="shared" ref="AY110:AY113" ca="1" si="716">AX110-AW110</f>
      </c>
      <c r="AZ110" s="10">
        <f t="shared" ref="AZ110:AZ113" ca="1" si="717">AX110+(0.75*AY110)</f>
      </c>
      <c r="BA110" s="10">
        <f t="shared" ref="BA110:BA113" ca="1" si="718">AW110-(0.75*AY110)</f>
      </c>
      <c r="BB110" s="18"/>
      <c r="BC110" s="11">
        <f t="shared" ref="BC110:BC119" ca="1" si="719">_xlfn.STDEV.P(AJ110:AU110)</f>
      </c>
      <c r="BD110" s="11">
        <f ca="1">AVERAGE(AP110:AS110)</f>
      </c>
      <c r="BE110" s="171"/>
      <c r="BF110" s="171"/>
      <c r="BG110" s="16"/>
      <c r="BH110" s="9" t="s">
        <v>94</v>
      </c>
      <c r="BI110" s="9" t="s">
        <v>3</v>
      </c>
      <c r="BJ110" s="164">
        <f ca="1">SUM(OFFSET(Data!$A$1,MATCH(($BH110&amp;$BI110),Data!$B:$B,0)-1,MATCH(Weekly!BJ$9,Data!$2:$2,0)-1,1,COUNTIF(Data!$2:$2,Weekly!BJ$9)))</f>
      </c>
      <c r="BK110" s="164">
        <f ca="1">SUM(OFFSET(Data!$A$1,MATCH(($BH110&amp;$BI110),Data!$B:$B,0)-1,MATCH(Weekly!BK$9,Data!$2:$2,0)-1,1,COUNTIF(Data!$2:$2,Weekly!BK$9)))</f>
      </c>
      <c r="BL110" s="164">
        <f ca="1">SUM(OFFSET(Data!$A$1,MATCH(($BH110&amp;$BI110),Data!$B:$B,0)-1,MATCH(Weekly!BL$9,Data!$2:$2,0)-1,1,COUNTIF(Data!$2:$2,Weekly!BL$9)))</f>
      </c>
      <c r="BM110" s="164">
        <f ca="1">SUM(OFFSET(Data!$A$1,MATCH(($BH110&amp;$BI110),Data!$B:$B,0)-1,MATCH(Weekly!BM$9,Data!$2:$2,0)-1,1,COUNTIF(Data!$2:$2,Weekly!BM$9)))</f>
      </c>
      <c r="BN110" s="164">
        <f ca="1">SUM(OFFSET(Data!$A$1,MATCH(($BH110&amp;$BI110),Data!$B:$B,0)-1,MATCH(Weekly!BN$9,Data!$2:$2,0)-1,1,COUNTIF(Data!$2:$2,Weekly!BN$9)))</f>
      </c>
      <c r="BO110" s="164">
        <f ca="1">SUM(OFFSET(Data!$A$1,MATCH(($BH110&amp;$BI110),Data!$B:$B,0)-1,MATCH(Weekly!BO$9,Data!$2:$2,0)-1,1,COUNTIF(Data!$2:$2,Weekly!BO$9)))</f>
      </c>
      <c r="BP110" s="164">
        <f ca="1">SUM(OFFSET(Data!$A$1,MATCH(($BH110&amp;$BI110),Data!$B:$B,0)-1,MATCH(Weekly!BP$9,Data!$2:$2,0)-1,1,COUNTIF(Data!$2:$2,Weekly!BP$9)))</f>
      </c>
      <c r="BQ110" s="164">
        <f ca="1">SUM(OFFSET(Data!$A$1,MATCH(($BH110&amp;$BI110),Data!$B:$B,0)-1,MATCH(Weekly!BQ$9,Data!$2:$2,0)-1,1,COUNTIF(Data!$2:$2,Weekly!BQ$9)))</f>
      </c>
      <c r="BR110" s="164">
        <f ca="1">SUM(OFFSET(Data!$A$1,MATCH(($BH110&amp;$BI110),Data!$B:$B,0)-1,MATCH(Weekly!BR$9,Data!$2:$2,0)-1,1,COUNTIF(Data!$2:$2,Weekly!BR$9)))</f>
      </c>
      <c r="BS110" s="164">
        <f ca="1">SUM(OFFSET(Data!$A$1,MATCH(($BH110&amp;$BI110),Data!$B:$B,0)-1,MATCH(Weekly!BS$9,Data!$2:$2,0)-1,1,COUNTIF(Data!$2:$2,Weekly!BS$9)))</f>
      </c>
      <c r="BT110" s="164">
        <f ca="1">SUM(OFFSET(Data!$A$1,MATCH(($BH110&amp;$BI110),Data!$B:$B,0)-1,MATCH(Weekly!BT$9,Data!$2:$2,0)-1,1,COUNTIF(Data!$2:$2,Weekly!BT$9)))</f>
      </c>
      <c r="BU110" s="164">
        <f ca="1">SUM(OFFSET(Data!$A$1,MATCH(($BH110&amp;$BI110),Data!$B:$B,0)-1,MATCH(Weekly!BU$9,Data!$2:$2,0)-1,1,COUNTIF(Data!$2:$2,Weekly!BU$9)))</f>
      </c>
      <c r="BV110" s="17"/>
      <c r="BW110" s="10">
        <f t="shared" ref="BW110:BW119" ca="1" si="720">_xlfn.QUARTILE.INC($BJ110:$BT110,1)</f>
      </c>
      <c r="BX110" s="10">
        <f t="shared" ref="BX110:BX119" ca="1" si="721">_xlfn.QUARTILE.INC($BJ110:$BT110,3)</f>
      </c>
      <c r="BY110" s="10">
        <f t="shared" ref="BY110:BY113" ca="1" si="722">BX110-BW110</f>
      </c>
      <c r="BZ110" s="10">
        <f t="shared" ref="BZ110:BZ113" ca="1" si="723">BX110+(0.75*BY110)</f>
      </c>
      <c r="CA110" s="10">
        <f t="shared" ref="CA110:CA113" ca="1" si="724">BW110-(0.75*BY110)</f>
      </c>
      <c r="CB110" s="55"/>
      <c r="CC110" s="11">
        <f t="shared" ref="CC110:CC119" ca="1" si="725">_xlfn.STDEV.P(BJ110:BU110)</f>
      </c>
      <c r="CD110" s="11">
        <f ca="1">AVERAGE(BP110:BS110)</f>
      </c>
      <c r="CE110" s="171"/>
      <c r="CF110" s="171"/>
      <c r="CG110" s="16"/>
      <c r="CH110" s="9" t="s">
        <v>94</v>
      </c>
      <c r="CI110" s="9" t="s">
        <v>4</v>
      </c>
      <c r="CJ110" s="164">
        <f ca="1">SUM(OFFSET(Data!$A$1,MATCH(($CH110&amp;$CI110),Data!$B:$B,0)-1,MATCH(Weekly!CJ$9,Data!$2:$2,0)-1,1,COUNTIF(Data!$2:$2,Weekly!CJ$9)))</f>
      </c>
      <c r="CK110" s="164">
        <f ca="1">SUM(OFFSET(Data!$A$1,MATCH(($CH110&amp;$CI110),Data!$B:$B,0)-1,MATCH(Weekly!CK$9,Data!$2:$2,0)-1,1,COUNTIF(Data!$2:$2,Weekly!CK$9)))</f>
      </c>
      <c r="CL110" s="164">
        <f ca="1">SUM(OFFSET(Data!$A$1,MATCH(($CH110&amp;$CI110),Data!$B:$B,0)-1,MATCH(Weekly!CL$9,Data!$2:$2,0)-1,1,COUNTIF(Data!$2:$2,Weekly!CL$9)))</f>
      </c>
      <c r="CM110" s="164">
        <f ca="1">SUM(OFFSET(Data!$A$1,MATCH(($CH110&amp;$CI110),Data!$B:$B,0)-1,MATCH(Weekly!CM$9,Data!$2:$2,0)-1,1,COUNTIF(Data!$2:$2,Weekly!CM$9)))</f>
      </c>
      <c r="CN110" s="164">
        <f ca="1">SUM(OFFSET(Data!$A$1,MATCH(($CH110&amp;$CI110),Data!$B:$B,0)-1,MATCH(Weekly!CN$9,Data!$2:$2,0)-1,1,COUNTIF(Data!$2:$2,Weekly!CN$9)))</f>
      </c>
      <c r="CO110" s="164">
        <f ca="1">SUM(OFFSET(Data!$A$1,MATCH(($CH110&amp;$CI110),Data!$B:$B,0)-1,MATCH(Weekly!CO$9,Data!$2:$2,0)-1,1,COUNTIF(Data!$2:$2,Weekly!CO$9)))</f>
      </c>
      <c r="CP110" s="164">
        <f ca="1">SUM(OFFSET(Data!$A$1,MATCH(($CH110&amp;$CI110),Data!$B:$B,0)-1,MATCH(Weekly!CP$9,Data!$2:$2,0)-1,1,COUNTIF(Data!$2:$2,Weekly!CP$9)))</f>
      </c>
      <c r="CQ110" s="164">
        <f ca="1">SUM(OFFSET(Data!$A$1,MATCH(($CH110&amp;$CI110),Data!$B:$B,0)-1,MATCH(Weekly!CQ$9,Data!$2:$2,0)-1,1,COUNTIF(Data!$2:$2,Weekly!CQ$9)))</f>
      </c>
      <c r="CR110" s="164">
        <f ca="1">SUM(OFFSET(Data!$A$1,MATCH(($CH110&amp;$CI110),Data!$B:$B,0)-1,MATCH(Weekly!CR$9,Data!$2:$2,0)-1,1,COUNTIF(Data!$2:$2,Weekly!CR$9)))</f>
      </c>
      <c r="CS110" s="164">
        <f ca="1">SUM(OFFSET(Data!$A$1,MATCH(($CH110&amp;$CI110),Data!$B:$B,0)-1,MATCH(Weekly!CS$9,Data!$2:$2,0)-1,1,COUNTIF(Data!$2:$2,Weekly!CS$9)))</f>
      </c>
      <c r="CT110" s="164">
        <f ca="1">SUM(OFFSET(Data!$A$1,MATCH(($CH110&amp;$CI110),Data!$B:$B,0)-1,MATCH(Weekly!CT$9,Data!$2:$2,0)-1,1,COUNTIF(Data!$2:$2,Weekly!CT$9)))</f>
      </c>
      <c r="CU110" s="164">
        <f ca="1">SUM(OFFSET(Data!$A$1,MATCH(($CH110&amp;$CI110),Data!$B:$B,0)-1,MATCH(Weekly!CU$9,Data!$2:$2,0)-1,1,COUNTIF(Data!$2:$2,Weekly!CU$9)))</f>
      </c>
      <c r="CW110" s="10">
        <f t="shared" ref="CW110:CW119" ca="1" si="726">_xlfn.QUARTILE.INC($CJ110:$CT110,1)</f>
      </c>
      <c r="CX110" s="10">
        <f t="shared" ref="CX110:CX119" ca="1" si="727">_xlfn.QUARTILE.INC($CJ110:$CT110,3)</f>
      </c>
      <c r="CY110" s="10">
        <f t="shared" ref="CY110:CY113" ca="1" si="728">CX110-CW110</f>
      </c>
      <c r="CZ110" s="10">
        <f t="shared" ref="CZ110:CZ113" ca="1" si="729">CX110+(0.75*CY110)</f>
      </c>
      <c r="DA110" s="10">
        <f t="shared" ref="DA110:DA112" ca="1" si="730">CW110-(0.75*CY110)</f>
      </c>
      <c r="DB110" s="53"/>
      <c r="DC110" s="11">
        <f t="shared" ref="DC110:DC119" ca="1" si="731">_xlfn.STDEV.P(CJ110:CU110)</f>
      </c>
      <c r="DD110" s="11">
        <f ca="1">AVERAGE(CP110:CS110)</f>
      </c>
    </row>
    <row r="111" spans="1:109" x14ac:dyDescent="0.25">
      <c r="C111" s="5"/>
      <c r="D111" s="74" t="s">
        <v>636</v>
      </c>
      <c r="E111" s="67" t="str">
        <f ca="1">VLOOKUP($D111,'Metric Nature'!$C:$D,2,0)&amp;IF(($F111&lt;(BA111)),"Below",IF(($F111&gt;(AZ111)),"Above","Within"))</f>
      </c>
      <c r="F111" s="68">
        <f t="shared" ca="1" si="689"/>
      </c>
      <c r="G111" s="68">
        <f t="shared" ca="1" si="690"/>
      </c>
      <c r="H111" s="98">
        <f t="shared" ca="1" si="705"/>
      </c>
      <c r="I111" s="68">
        <f t="shared" ca="1" si="706"/>
      </c>
      <c r="J111" s="69">
        <f t="shared" ca="1" si="707"/>
      </c>
      <c r="K111" s="68">
        <f t="shared" ca="1" si="691"/>
      </c>
      <c r="L111" s="70"/>
      <c r="M111" s="67" t="str">
        <f ca="1">VLOOKUP($D111,'Metric Nature'!$C:$D,2,0)&amp;IF(($N111&lt;(CA111)),"Below",IF(($N111&gt;(BZ111)),"Above","Within"))</f>
      </c>
      <c r="N111" s="68">
        <f t="shared" ca="1" si="692"/>
      </c>
      <c r="O111" s="68">
        <f t="shared" ca="1" si="693"/>
      </c>
      <c r="P111" s="69">
        <f t="shared" ca="1" si="708"/>
      </c>
      <c r="Q111" s="68">
        <f t="shared" ca="1" si="709"/>
      </c>
      <c r="R111" s="69">
        <f t="shared" ca="1" si="710"/>
      </c>
      <c r="S111" s="68">
        <f t="shared" ca="1" si="694"/>
      </c>
      <c r="T111" s="70"/>
      <c r="U111" s="67" t="str">
        <f ca="1">VLOOKUP($D111,'Metric Nature'!$C:$D,2,0)&amp;IF(($V111&lt;(DA111)),"Below",IF(($V111&gt;(CZ111)),"Above","Within"))</f>
      </c>
      <c r="V111" s="68">
        <f t="shared" ca="1" si="695"/>
      </c>
      <c r="W111" s="68">
        <f t="shared" ca="1" si="696"/>
      </c>
      <c r="X111" s="69">
        <f t="shared" ca="1" si="711"/>
      </c>
      <c r="Y111" s="68">
        <f t="shared" ca="1" si="712"/>
      </c>
      <c r="Z111" s="69">
        <f t="shared" ca="1" si="713"/>
      </c>
      <c r="AA111" s="68">
        <f t="shared" ca="1" si="697"/>
      </c>
      <c r="AB111" s="70"/>
      <c r="AC111" s="60" t="s">
        <v>637</v>
      </c>
      <c r="AI111" s="9" t="s">
        <v>95</v>
      </c>
      <c r="AJ111" s="164">
        <f ca="1">SUM(OFFSET(Data!$A$1,MATCH(($AI111),Data!$C:$C,0)-1,MATCH(Weekly!AJ$9,Data!$2:$2,0)-1,2,COUNTIF(Data!$2:$2,Weekly!AJ$9)))</f>
      </c>
      <c r="AK111" s="164">
        <f ca="1">SUM(OFFSET(Data!$A$1,MATCH(($AI111),Data!$C:$C,0)-1,MATCH(Weekly!AK$9,Data!$2:$2,0)-1,2,COUNTIF(Data!$2:$2,Weekly!AK$9)))</f>
      </c>
      <c r="AL111" s="164">
        <f ca="1">SUM(OFFSET(Data!$A$1,MATCH(($AI111),Data!$C:$C,0)-1,MATCH(Weekly!AL$9,Data!$2:$2,0)-1,2,COUNTIF(Data!$2:$2,Weekly!AL$9)))</f>
      </c>
      <c r="AM111" s="164">
        <f ca="1">SUM(OFFSET(Data!$A$1,MATCH(($AI111),Data!$C:$C,0)-1,MATCH(Weekly!AM$9,Data!$2:$2,0)-1,2,COUNTIF(Data!$2:$2,Weekly!AM$9)))</f>
      </c>
      <c r="AN111" s="164">
        <f ca="1">SUM(OFFSET(Data!$A$1,MATCH(($AI111),Data!$C:$C,0)-1,MATCH(Weekly!AN$9,Data!$2:$2,0)-1,2,COUNTIF(Data!$2:$2,Weekly!AN$9)))</f>
      </c>
      <c r="AO111" s="164">
        <f ca="1">SUM(OFFSET(Data!$A$1,MATCH(($AI111),Data!$C:$C,0)-1,MATCH(Weekly!AO$9,Data!$2:$2,0)-1,2,COUNTIF(Data!$2:$2,Weekly!AO$9)))</f>
      </c>
      <c r="AP111" s="164">
        <f ca="1">SUM(OFFSET(Data!$A$1,MATCH(($AI111),Data!$C:$C,0)-1,MATCH(Weekly!AP$9,Data!$2:$2,0)-1,2,COUNTIF(Data!$2:$2,Weekly!AP$9)))</f>
      </c>
      <c r="AQ111" s="164">
        <f ca="1">SUM(OFFSET(Data!$A$1,MATCH(($AI111),Data!$C:$C,0)-1,MATCH(Weekly!AQ$9,Data!$2:$2,0)-1,2,COUNTIF(Data!$2:$2,Weekly!AQ$9)))</f>
      </c>
      <c r="AR111" s="164">
        <f ca="1">SUM(OFFSET(Data!$A$1,MATCH(($AI111),Data!$C:$C,0)-1,MATCH(Weekly!AR$9,Data!$2:$2,0)-1,2,COUNTIF(Data!$2:$2,Weekly!AR$9)))</f>
      </c>
      <c r="AS111" s="164">
        <f ca="1">SUM(OFFSET(Data!$A$1,MATCH(($AI111),Data!$C:$C,0)-1,MATCH(Weekly!AS$9,Data!$2:$2,0)-1,2,COUNTIF(Data!$2:$2,Weekly!AS$9)))</f>
      </c>
      <c r="AT111" s="164">
        <f ca="1">SUM(OFFSET(Data!$A$1,MATCH(($AI111),Data!$C:$C,0)-1,MATCH(Weekly!AT$9,Data!$2:$2,0)-1,2,COUNTIF(Data!$2:$2,Weekly!AT$9)))</f>
      </c>
      <c r="AU111" s="164">
        <f ca="1">SUM(OFFSET(Data!$A$1,MATCH(($AI111),Data!$C:$C,0)-1,MATCH(Weekly!AU$9,Data!$2:$2,0)-1,2,COUNTIF(Data!$2:$2,Weekly!AU$9)))</f>
      </c>
      <c r="AV111" s="18"/>
      <c r="AW111" s="10">
        <f t="shared" ca="1" si="714"/>
      </c>
      <c r="AX111" s="10">
        <f t="shared" ca="1" si="715"/>
      </c>
      <c r="AY111" s="10">
        <f t="shared" ca="1" si="716"/>
      </c>
      <c r="AZ111" s="10">
        <f t="shared" ca="1" si="717"/>
      </c>
      <c r="BA111" s="10">
        <f t="shared" ca="1" si="718"/>
      </c>
      <c r="BB111" s="18"/>
      <c r="BC111" s="11">
        <f t="shared" ca="1" si="719"/>
      </c>
      <c r="BD111" s="11">
        <f ca="1">AVERAGE(AP111:AS111)</f>
      </c>
      <c r="BE111" s="122"/>
      <c r="BF111" s="122"/>
      <c r="BG111" s="16"/>
      <c r="BH111" s="9" t="s">
        <v>95</v>
      </c>
      <c r="BI111" s="9" t="s">
        <v>3</v>
      </c>
      <c r="BJ111" s="164">
        <f ca="1">SUM(OFFSET(Data!$A$1,MATCH(($BH111&amp;$BI111),Data!$B:$B,0)-1,MATCH(Weekly!BJ$9,Data!$2:$2,0)-1,1,COUNTIF(Data!$2:$2,Weekly!BJ$9)))</f>
      </c>
      <c r="BK111" s="164">
        <f ca="1">SUM(OFFSET(Data!$A$1,MATCH(($BH111&amp;$BI111),Data!$B:$B,0)-1,MATCH(Weekly!BK$9,Data!$2:$2,0)-1,1,COUNTIF(Data!$2:$2,Weekly!BK$9)))</f>
      </c>
      <c r="BL111" s="164">
        <f ca="1">SUM(OFFSET(Data!$A$1,MATCH(($BH111&amp;$BI111),Data!$B:$B,0)-1,MATCH(Weekly!BL$9,Data!$2:$2,0)-1,1,COUNTIF(Data!$2:$2,Weekly!BL$9)))</f>
      </c>
      <c r="BM111" s="164">
        <f ca="1">SUM(OFFSET(Data!$A$1,MATCH(($BH111&amp;$BI111),Data!$B:$B,0)-1,MATCH(Weekly!BM$9,Data!$2:$2,0)-1,1,COUNTIF(Data!$2:$2,Weekly!BM$9)))</f>
      </c>
      <c r="BN111" s="164">
        <f ca="1">SUM(OFFSET(Data!$A$1,MATCH(($BH111&amp;$BI111),Data!$B:$B,0)-1,MATCH(Weekly!BN$9,Data!$2:$2,0)-1,1,COUNTIF(Data!$2:$2,Weekly!BN$9)))</f>
      </c>
      <c r="BO111" s="164">
        <f ca="1">SUM(OFFSET(Data!$A$1,MATCH(($BH111&amp;$BI111),Data!$B:$B,0)-1,MATCH(Weekly!BO$9,Data!$2:$2,0)-1,1,COUNTIF(Data!$2:$2,Weekly!BO$9)))</f>
      </c>
      <c r="BP111" s="164">
        <f ca="1">SUM(OFFSET(Data!$A$1,MATCH(($BH111&amp;$BI111),Data!$B:$B,0)-1,MATCH(Weekly!BP$9,Data!$2:$2,0)-1,1,COUNTIF(Data!$2:$2,Weekly!BP$9)))</f>
      </c>
      <c r="BQ111" s="164">
        <f ca="1">SUM(OFFSET(Data!$A$1,MATCH(($BH111&amp;$BI111),Data!$B:$B,0)-1,MATCH(Weekly!BQ$9,Data!$2:$2,0)-1,1,COUNTIF(Data!$2:$2,Weekly!BQ$9)))</f>
      </c>
      <c r="BR111" s="164">
        <f ca="1">SUM(OFFSET(Data!$A$1,MATCH(($BH111&amp;$BI111),Data!$B:$B,0)-1,MATCH(Weekly!BR$9,Data!$2:$2,0)-1,1,COUNTIF(Data!$2:$2,Weekly!BR$9)))</f>
      </c>
      <c r="BS111" s="164">
        <f ca="1">SUM(OFFSET(Data!$A$1,MATCH(($BH111&amp;$BI111),Data!$B:$B,0)-1,MATCH(Weekly!BS$9,Data!$2:$2,0)-1,1,COUNTIF(Data!$2:$2,Weekly!BS$9)))</f>
      </c>
      <c r="BT111" s="164">
        <f ca="1">SUM(OFFSET(Data!$A$1,MATCH(($BH111&amp;$BI111),Data!$B:$B,0)-1,MATCH(Weekly!BT$9,Data!$2:$2,0)-1,1,COUNTIF(Data!$2:$2,Weekly!BT$9)))</f>
      </c>
      <c r="BU111" s="164">
        <f ca="1">SUM(OFFSET(Data!$A$1,MATCH(($BH111&amp;$BI111),Data!$B:$B,0)-1,MATCH(Weekly!BU$9,Data!$2:$2,0)-1,1,COUNTIF(Data!$2:$2,Weekly!BU$9)))</f>
      </c>
      <c r="BV111" s="17"/>
      <c r="BW111" s="10">
        <f t="shared" ca="1" si="720"/>
      </c>
      <c r="BX111" s="10">
        <f t="shared" ca="1" si="721"/>
      </c>
      <c r="BY111" s="10">
        <f t="shared" ca="1" si="722"/>
      </c>
      <c r="BZ111" s="10">
        <f t="shared" ca="1" si="723"/>
      </c>
      <c r="CA111" s="10">
        <f t="shared" ca="1" si="724"/>
      </c>
      <c r="CB111" s="55"/>
      <c r="CC111" s="11">
        <f t="shared" ca="1" si="725"/>
      </c>
      <c r="CD111" s="11">
        <f ca="1">AVERAGE(BP111:BS111)</f>
      </c>
      <c r="CE111" s="122"/>
      <c r="CF111" s="122"/>
      <c r="CG111" s="16"/>
      <c r="CH111" s="9" t="s">
        <v>95</v>
      </c>
      <c r="CI111" s="9" t="s">
        <v>4</v>
      </c>
      <c r="CJ111" s="164">
        <f ca="1">SUM(OFFSET(Data!$A$1,MATCH(($CH111&amp;$CI111),Data!$B:$B,0)-1,MATCH(Weekly!CJ$9,Data!$2:$2,0)-1,1,COUNTIF(Data!$2:$2,Weekly!CJ$9)))</f>
      </c>
      <c r="CK111" s="164">
        <f ca="1">SUM(OFFSET(Data!$A$1,MATCH(($CH111&amp;$CI111),Data!$B:$B,0)-1,MATCH(Weekly!CK$9,Data!$2:$2,0)-1,1,COUNTIF(Data!$2:$2,Weekly!CK$9)))</f>
      </c>
      <c r="CL111" s="164">
        <f ca="1">SUM(OFFSET(Data!$A$1,MATCH(($CH111&amp;$CI111),Data!$B:$B,0)-1,MATCH(Weekly!CL$9,Data!$2:$2,0)-1,1,COUNTIF(Data!$2:$2,Weekly!CL$9)))</f>
      </c>
      <c r="CM111" s="164">
        <f ca="1">SUM(OFFSET(Data!$A$1,MATCH(($CH111&amp;$CI111),Data!$B:$B,0)-1,MATCH(Weekly!CM$9,Data!$2:$2,0)-1,1,COUNTIF(Data!$2:$2,Weekly!CM$9)))</f>
      </c>
      <c r="CN111" s="164">
        <f ca="1">SUM(OFFSET(Data!$A$1,MATCH(($CH111&amp;$CI111),Data!$B:$B,0)-1,MATCH(Weekly!CN$9,Data!$2:$2,0)-1,1,COUNTIF(Data!$2:$2,Weekly!CN$9)))</f>
      </c>
      <c r="CO111" s="164">
        <f ca="1">SUM(OFFSET(Data!$A$1,MATCH(($CH111&amp;$CI111),Data!$B:$B,0)-1,MATCH(Weekly!CO$9,Data!$2:$2,0)-1,1,COUNTIF(Data!$2:$2,Weekly!CO$9)))</f>
      </c>
      <c r="CP111" s="164">
        <f ca="1">SUM(OFFSET(Data!$A$1,MATCH(($CH111&amp;$CI111),Data!$B:$B,0)-1,MATCH(Weekly!CP$9,Data!$2:$2,0)-1,1,COUNTIF(Data!$2:$2,Weekly!CP$9)))</f>
      </c>
      <c r="CQ111" s="164">
        <f ca="1">SUM(OFFSET(Data!$A$1,MATCH(($CH111&amp;$CI111),Data!$B:$B,0)-1,MATCH(Weekly!CQ$9,Data!$2:$2,0)-1,1,COUNTIF(Data!$2:$2,Weekly!CQ$9)))</f>
      </c>
      <c r="CR111" s="164">
        <f ca="1">SUM(OFFSET(Data!$A$1,MATCH(($CH111&amp;$CI111),Data!$B:$B,0)-1,MATCH(Weekly!CR$9,Data!$2:$2,0)-1,1,COUNTIF(Data!$2:$2,Weekly!CR$9)))</f>
      </c>
      <c r="CS111" s="164">
        <f ca="1">SUM(OFFSET(Data!$A$1,MATCH(($CH111&amp;$CI111),Data!$B:$B,0)-1,MATCH(Weekly!CS$9,Data!$2:$2,0)-1,1,COUNTIF(Data!$2:$2,Weekly!CS$9)))</f>
      </c>
      <c r="CT111" s="164">
        <f ca="1">SUM(OFFSET(Data!$A$1,MATCH(($CH111&amp;$CI111),Data!$B:$B,0)-1,MATCH(Weekly!CT$9,Data!$2:$2,0)-1,1,COUNTIF(Data!$2:$2,Weekly!CT$9)))</f>
      </c>
      <c r="CU111" s="164">
        <f ca="1">SUM(OFFSET(Data!$A$1,MATCH(($CH111&amp;$CI111),Data!$B:$B,0)-1,MATCH(Weekly!CU$9,Data!$2:$2,0)-1,1,COUNTIF(Data!$2:$2,Weekly!CU$9)))</f>
      </c>
      <c r="CW111" s="10">
        <f t="shared" ca="1" si="726"/>
      </c>
      <c r="CX111" s="10">
        <f t="shared" ca="1" si="727"/>
      </c>
      <c r="CY111" s="10">
        <f t="shared" ca="1" si="728"/>
      </c>
      <c r="CZ111" s="10">
        <f t="shared" ca="1" si="729"/>
      </c>
      <c r="DA111" s="10">
        <f t="shared" ca="1" si="730"/>
      </c>
      <c r="DB111" s="55"/>
      <c r="DC111" s="11">
        <f t="shared" ca="1" si="731"/>
      </c>
      <c r="DD111" s="11">
        <f ca="1">AVERAGE(CP111:CS111)</f>
      </c>
    </row>
    <row r="112" spans="1:109" x14ac:dyDescent="0.25">
      <c r="C112" s="5"/>
      <c r="D112" s="74" t="s">
        <v>640</v>
      </c>
      <c r="E112" s="67" t="str">
        <f ca="1">VLOOKUP($D112,'Metric Nature'!$C:$D,2,0)&amp;IF(($F112&lt;(BA112)),"Below",IF(($F112&gt;(AZ112)),"Above","Within"))</f>
      </c>
      <c r="F112" s="68">
        <f t="shared" ca="1" si="689"/>
      </c>
      <c r="G112" s="68">
        <f t="shared" ca="1" si="690"/>
      </c>
      <c r="H112" s="98">
        <f t="shared" ca="1" si="705"/>
      </c>
      <c r="I112" s="68">
        <f t="shared" ca="1" si="706"/>
      </c>
      <c r="J112" s="69">
        <f t="shared" ca="1" si="707"/>
      </c>
      <c r="K112" s="68">
        <f t="shared" ca="1" si="691"/>
      </c>
      <c r="L112" s="70"/>
      <c r="M112" s="67" t="str">
        <f ca="1">VLOOKUP($D112,'Metric Nature'!$C:$D,2,0)&amp;IF(($N112&lt;(CA112)),"Below",IF(($N112&gt;(BZ112)),"Above","Within"))</f>
      </c>
      <c r="N112" s="68">
        <f t="shared" ca="1" si="692"/>
      </c>
      <c r="O112" s="68">
        <f t="shared" ca="1" si="693"/>
      </c>
      <c r="P112" s="69">
        <f t="shared" ca="1" si="708"/>
      </c>
      <c r="Q112" s="68">
        <f t="shared" ca="1" si="709"/>
      </c>
      <c r="R112" s="69">
        <f t="shared" ca="1" si="710"/>
      </c>
      <c r="S112" s="68">
        <f t="shared" ca="1" si="694"/>
      </c>
      <c r="T112" s="70"/>
      <c r="U112" s="67" t="str">
        <f ca="1">VLOOKUP($D112,'Metric Nature'!$C:$D,2,0)&amp;IF(($V112&lt;(DA112)),"Below",IF(($V112&gt;(CZ112)),"Above","Within"))</f>
      </c>
      <c r="V112" s="68">
        <f t="shared" ca="1" si="695"/>
      </c>
      <c r="W112" s="68">
        <f t="shared" ca="1" si="696"/>
      </c>
      <c r="X112" s="69">
        <f t="shared" ca="1" si="711"/>
      </c>
      <c r="Y112" s="68">
        <f t="shared" ca="1" si="712"/>
      </c>
      <c r="Z112" s="69">
        <f t="shared" ca="1" si="713"/>
      </c>
      <c r="AA112" s="68">
        <f t="shared" ca="1" si="697"/>
      </c>
      <c r="AB112" s="70"/>
      <c r="AC112" s="60" t="s">
        <v>641</v>
      </c>
      <c r="AI112" s="9" t="s">
        <v>96</v>
      </c>
      <c r="AJ112" s="164">
        <f ca="1">SUM(OFFSET(Data!$A$1,MATCH(($AI112),Data!$C:$C,0)-1,MATCH(Weekly!AJ$9,Data!$2:$2,0)-1,2,COUNTIF(Data!$2:$2,Weekly!AJ$9)))</f>
      </c>
      <c r="AK112" s="164">
        <f ca="1">SUM(OFFSET(Data!$A$1,MATCH(($AI112),Data!$C:$C,0)-1,MATCH(Weekly!AK$9,Data!$2:$2,0)-1,2,COUNTIF(Data!$2:$2,Weekly!AK$9)))</f>
      </c>
      <c r="AL112" s="164">
        <f ca="1">SUM(OFFSET(Data!$A$1,MATCH(($AI112),Data!$C:$C,0)-1,MATCH(Weekly!AL$9,Data!$2:$2,0)-1,2,COUNTIF(Data!$2:$2,Weekly!AL$9)))</f>
      </c>
      <c r="AM112" s="164">
        <f ca="1">SUM(OFFSET(Data!$A$1,MATCH(($AI112),Data!$C:$C,0)-1,MATCH(Weekly!AM$9,Data!$2:$2,0)-1,2,COUNTIF(Data!$2:$2,Weekly!AM$9)))</f>
      </c>
      <c r="AN112" s="164">
        <f ca="1">SUM(OFFSET(Data!$A$1,MATCH(($AI112),Data!$C:$C,0)-1,MATCH(Weekly!AN$9,Data!$2:$2,0)-1,2,COUNTIF(Data!$2:$2,Weekly!AN$9)))</f>
      </c>
      <c r="AO112" s="164">
        <f ca="1">SUM(OFFSET(Data!$A$1,MATCH(($AI112),Data!$C:$C,0)-1,MATCH(Weekly!AO$9,Data!$2:$2,0)-1,2,COUNTIF(Data!$2:$2,Weekly!AO$9)))</f>
      </c>
      <c r="AP112" s="164">
        <f ca="1">SUM(OFFSET(Data!$A$1,MATCH(($AI112),Data!$C:$C,0)-1,MATCH(Weekly!AP$9,Data!$2:$2,0)-1,2,COUNTIF(Data!$2:$2,Weekly!AP$9)))</f>
      </c>
      <c r="AQ112" s="164">
        <f ca="1">SUM(OFFSET(Data!$A$1,MATCH(($AI112),Data!$C:$C,0)-1,MATCH(Weekly!AQ$9,Data!$2:$2,0)-1,2,COUNTIF(Data!$2:$2,Weekly!AQ$9)))</f>
      </c>
      <c r="AR112" s="164">
        <f ca="1">SUM(OFFSET(Data!$A$1,MATCH(($AI112),Data!$C:$C,0)-1,MATCH(Weekly!AR$9,Data!$2:$2,0)-1,2,COUNTIF(Data!$2:$2,Weekly!AR$9)))</f>
      </c>
      <c r="AS112" s="164">
        <f ca="1">SUM(OFFSET(Data!$A$1,MATCH(($AI112),Data!$C:$C,0)-1,MATCH(Weekly!AS$9,Data!$2:$2,0)-1,2,COUNTIF(Data!$2:$2,Weekly!AS$9)))</f>
      </c>
      <c r="AT112" s="164">
        <f ca="1">SUM(OFFSET(Data!$A$1,MATCH(($AI112),Data!$C:$C,0)-1,MATCH(Weekly!AT$9,Data!$2:$2,0)-1,2,COUNTIF(Data!$2:$2,Weekly!AT$9)))</f>
      </c>
      <c r="AU112" s="164">
        <f ca="1">SUM(OFFSET(Data!$A$1,MATCH(($AI112),Data!$C:$C,0)-1,MATCH(Weekly!AU$9,Data!$2:$2,0)-1,2,COUNTIF(Data!$2:$2,Weekly!AU$9)))</f>
      </c>
      <c r="AV112" s="18"/>
      <c r="AW112" s="10">
        <f t="shared" ca="1" si="714"/>
      </c>
      <c r="AX112" s="10">
        <f t="shared" ca="1" si="715"/>
      </c>
      <c r="AY112" s="10">
        <f t="shared" ca="1" si="716"/>
      </c>
      <c r="AZ112" s="10">
        <f t="shared" ca="1" si="717"/>
      </c>
      <c r="BA112" s="10">
        <f t="shared" ca="1" si="718"/>
      </c>
      <c r="BB112" s="18"/>
      <c r="BC112" s="11">
        <f t="shared" ca="1" si="719"/>
      </c>
      <c r="BD112" s="11">
        <f ca="1">AVERAGE(AP112:AS112)</f>
      </c>
      <c r="BE112" s="122"/>
      <c r="BF112" s="122"/>
      <c r="BG112" s="16"/>
      <c r="BH112" s="9" t="s">
        <v>96</v>
      </c>
      <c r="BI112" s="9" t="s">
        <v>3</v>
      </c>
      <c r="BJ112" s="164">
        <f ca="1">SUM(OFFSET(Data!$A$1,MATCH(($BH112&amp;$BI112),Data!$B:$B,0)-1,MATCH(Weekly!BJ$9,Data!$2:$2,0)-1,1,COUNTIF(Data!$2:$2,Weekly!BJ$9)))</f>
      </c>
      <c r="BK112" s="164">
        <f ca="1">SUM(OFFSET(Data!$A$1,MATCH(($BH112&amp;$BI112),Data!$B:$B,0)-1,MATCH(Weekly!BK$9,Data!$2:$2,0)-1,1,COUNTIF(Data!$2:$2,Weekly!BK$9)))</f>
      </c>
      <c r="BL112" s="164">
        <f ca="1">SUM(OFFSET(Data!$A$1,MATCH(($BH112&amp;$BI112),Data!$B:$B,0)-1,MATCH(Weekly!BL$9,Data!$2:$2,0)-1,1,COUNTIF(Data!$2:$2,Weekly!BL$9)))</f>
      </c>
      <c r="BM112" s="164">
        <f ca="1">SUM(OFFSET(Data!$A$1,MATCH(($BH112&amp;$BI112),Data!$B:$B,0)-1,MATCH(Weekly!BM$9,Data!$2:$2,0)-1,1,COUNTIF(Data!$2:$2,Weekly!BM$9)))</f>
      </c>
      <c r="BN112" s="164">
        <f ca="1">SUM(OFFSET(Data!$A$1,MATCH(($BH112&amp;$BI112),Data!$B:$B,0)-1,MATCH(Weekly!BN$9,Data!$2:$2,0)-1,1,COUNTIF(Data!$2:$2,Weekly!BN$9)))</f>
      </c>
      <c r="BO112" s="164">
        <f ca="1">SUM(OFFSET(Data!$A$1,MATCH(($BH112&amp;$BI112),Data!$B:$B,0)-1,MATCH(Weekly!BO$9,Data!$2:$2,0)-1,1,COUNTIF(Data!$2:$2,Weekly!BO$9)))</f>
      </c>
      <c r="BP112" s="164">
        <f ca="1">SUM(OFFSET(Data!$A$1,MATCH(($BH112&amp;$BI112),Data!$B:$B,0)-1,MATCH(Weekly!BP$9,Data!$2:$2,0)-1,1,COUNTIF(Data!$2:$2,Weekly!BP$9)))</f>
      </c>
      <c r="BQ112" s="164">
        <f ca="1">SUM(OFFSET(Data!$A$1,MATCH(($BH112&amp;$BI112),Data!$B:$B,0)-1,MATCH(Weekly!BQ$9,Data!$2:$2,0)-1,1,COUNTIF(Data!$2:$2,Weekly!BQ$9)))</f>
      </c>
      <c r="BR112" s="164">
        <f ca="1">SUM(OFFSET(Data!$A$1,MATCH(($BH112&amp;$BI112),Data!$B:$B,0)-1,MATCH(Weekly!BR$9,Data!$2:$2,0)-1,1,COUNTIF(Data!$2:$2,Weekly!BR$9)))</f>
      </c>
      <c r="BS112" s="164">
        <f ca="1">SUM(OFFSET(Data!$A$1,MATCH(($BH112&amp;$BI112),Data!$B:$B,0)-1,MATCH(Weekly!BS$9,Data!$2:$2,0)-1,1,COUNTIF(Data!$2:$2,Weekly!BS$9)))</f>
      </c>
      <c r="BT112" s="164">
        <f ca="1">SUM(OFFSET(Data!$A$1,MATCH(($BH112&amp;$BI112),Data!$B:$B,0)-1,MATCH(Weekly!BT$9,Data!$2:$2,0)-1,1,COUNTIF(Data!$2:$2,Weekly!BT$9)))</f>
      </c>
      <c r="BU112" s="164">
        <f ca="1">SUM(OFFSET(Data!$A$1,MATCH(($BH112&amp;$BI112),Data!$B:$B,0)-1,MATCH(Weekly!BU$9,Data!$2:$2,0)-1,1,COUNTIF(Data!$2:$2,Weekly!BU$9)))</f>
      </c>
      <c r="BV112" s="17"/>
      <c r="BW112" s="10">
        <f t="shared" ca="1" si="720"/>
      </c>
      <c r="BX112" s="10">
        <f t="shared" ca="1" si="721"/>
      </c>
      <c r="BY112" s="10">
        <f t="shared" ca="1" si="722"/>
      </c>
      <c r="BZ112" s="10">
        <f t="shared" ca="1" si="723"/>
      </c>
      <c r="CA112" s="10">
        <f t="shared" ca="1" si="724"/>
      </c>
      <c r="CB112" s="55"/>
      <c r="CC112" s="11">
        <f t="shared" ca="1" si="725"/>
      </c>
      <c r="CD112" s="11">
        <f ca="1">AVERAGE(BP112:BS112)</f>
      </c>
      <c r="CE112" s="122"/>
      <c r="CF112" s="122"/>
      <c r="CG112" s="16"/>
      <c r="CH112" s="9" t="s">
        <v>96</v>
      </c>
      <c r="CI112" s="9" t="s">
        <v>4</v>
      </c>
      <c r="CJ112" s="164">
        <f ca="1">SUM(OFFSET(Data!$A$1,MATCH(($CH112&amp;$CI112),Data!$B:$B,0)-1,MATCH(Weekly!CJ$9,Data!$2:$2,0)-1,1,COUNTIF(Data!$2:$2,Weekly!CJ$9)))</f>
      </c>
      <c r="CK112" s="164">
        <f ca="1">SUM(OFFSET(Data!$A$1,MATCH(($CH112&amp;$CI112),Data!$B:$B,0)-1,MATCH(Weekly!CK$9,Data!$2:$2,0)-1,1,COUNTIF(Data!$2:$2,Weekly!CK$9)))</f>
      </c>
      <c r="CL112" s="164">
        <f ca="1">SUM(OFFSET(Data!$A$1,MATCH(($CH112&amp;$CI112),Data!$B:$B,0)-1,MATCH(Weekly!CL$9,Data!$2:$2,0)-1,1,COUNTIF(Data!$2:$2,Weekly!CL$9)))</f>
      </c>
      <c r="CM112" s="164">
        <f ca="1">SUM(OFFSET(Data!$A$1,MATCH(($CH112&amp;$CI112),Data!$B:$B,0)-1,MATCH(Weekly!CM$9,Data!$2:$2,0)-1,1,COUNTIF(Data!$2:$2,Weekly!CM$9)))</f>
      </c>
      <c r="CN112" s="164">
        <f ca="1">SUM(OFFSET(Data!$A$1,MATCH(($CH112&amp;$CI112),Data!$B:$B,0)-1,MATCH(Weekly!CN$9,Data!$2:$2,0)-1,1,COUNTIF(Data!$2:$2,Weekly!CN$9)))</f>
      </c>
      <c r="CO112" s="164">
        <f ca="1">SUM(OFFSET(Data!$A$1,MATCH(($CH112&amp;$CI112),Data!$B:$B,0)-1,MATCH(Weekly!CO$9,Data!$2:$2,0)-1,1,COUNTIF(Data!$2:$2,Weekly!CO$9)))</f>
      </c>
      <c r="CP112" s="164">
        <f ca="1">SUM(OFFSET(Data!$A$1,MATCH(($CH112&amp;$CI112),Data!$B:$B,0)-1,MATCH(Weekly!CP$9,Data!$2:$2,0)-1,1,COUNTIF(Data!$2:$2,Weekly!CP$9)))</f>
      </c>
      <c r="CQ112" s="164">
        <f ca="1">SUM(OFFSET(Data!$A$1,MATCH(($CH112&amp;$CI112),Data!$B:$B,0)-1,MATCH(Weekly!CQ$9,Data!$2:$2,0)-1,1,COUNTIF(Data!$2:$2,Weekly!CQ$9)))</f>
      </c>
      <c r="CR112" s="164">
        <f ca="1">SUM(OFFSET(Data!$A$1,MATCH(($CH112&amp;$CI112),Data!$B:$B,0)-1,MATCH(Weekly!CR$9,Data!$2:$2,0)-1,1,COUNTIF(Data!$2:$2,Weekly!CR$9)))</f>
      </c>
      <c r="CS112" s="164">
        <f ca="1">SUM(OFFSET(Data!$A$1,MATCH(($CH112&amp;$CI112),Data!$B:$B,0)-1,MATCH(Weekly!CS$9,Data!$2:$2,0)-1,1,COUNTIF(Data!$2:$2,Weekly!CS$9)))</f>
      </c>
      <c r="CT112" s="164">
        <f ca="1">SUM(OFFSET(Data!$A$1,MATCH(($CH112&amp;$CI112),Data!$B:$B,0)-1,MATCH(Weekly!CT$9,Data!$2:$2,0)-1,1,COUNTIF(Data!$2:$2,Weekly!CT$9)))</f>
      </c>
      <c r="CU112" s="164">
        <f ca="1">SUM(OFFSET(Data!$A$1,MATCH(($CH112&amp;$CI112),Data!$B:$B,0)-1,MATCH(Weekly!CU$9,Data!$2:$2,0)-1,1,COUNTIF(Data!$2:$2,Weekly!CU$9)))</f>
      </c>
      <c r="CW112" s="10">
        <f t="shared" ca="1" si="726"/>
      </c>
      <c r="CX112" s="10">
        <f t="shared" ca="1" si="727"/>
      </c>
      <c r="CY112" s="10">
        <f t="shared" ca="1" si="728"/>
      </c>
      <c r="CZ112" s="10">
        <f t="shared" ca="1" si="729"/>
      </c>
      <c r="DA112" s="10">
        <f t="shared" ca="1" si="730"/>
      </c>
      <c r="DB112" s="55"/>
      <c r="DC112" s="11">
        <f t="shared" ca="1" si="731"/>
      </c>
      <c r="DD112" s="11">
        <f ca="1">AVERAGE(CP112:CS112)</f>
      </c>
    </row>
    <row r="113" spans="3:111" x14ac:dyDescent="0.25">
      <c r="C113" s="5"/>
      <c r="D113" s="74" t="s">
        <v>644</v>
      </c>
      <c r="E113" s="67" t="str">
        <f ca="1">VLOOKUP($D113,'Metric Nature'!$C:$D,2,0)&amp;IF(($F113&lt;(BA113)),"Below",IF(($F113&gt;(AZ113)),"Above","Within"))</f>
      </c>
      <c r="F113" s="69">
        <f t="shared" ca="1" si="689"/>
      </c>
      <c r="G113" s="69">
        <f t="shared" ca="1" si="690"/>
      </c>
      <c r="H113" s="98">
        <f t="shared" ca="1" si="705"/>
      </c>
      <c r="I113" s="69">
        <f t="shared" ca="1" si="706"/>
      </c>
      <c r="J113" s="69">
        <f t="shared" ca="1" si="707"/>
      </c>
      <c r="K113" s="62">
        <f t="shared" ca="1" si="691"/>
      </c>
      <c r="L113" s="70"/>
      <c r="M113" s="67" t="str">
        <f ca="1">VLOOKUP($D113,'Metric Nature'!$C:$D,2,0)&amp;IF(($N113&lt;(CA113)),"Below",IF(($N113&gt;(BZ113)),"Above","Within"))</f>
      </c>
      <c r="N113" s="69">
        <f t="shared" ca="1" si="692"/>
      </c>
      <c r="O113" s="69">
        <f t="shared" ca="1" si="693"/>
      </c>
      <c r="P113" s="98">
        <f t="shared" ca="1" si="708"/>
      </c>
      <c r="Q113" s="69">
        <f t="shared" ca="1" si="709"/>
      </c>
      <c r="R113" s="71">
        <f t="shared" ca="1" si="710"/>
      </c>
      <c r="S113" s="62">
        <f t="shared" ca="1" si="694"/>
      </c>
      <c r="T113" s="70"/>
      <c r="U113" s="67" t="str">
        <f ca="1">VLOOKUP($D113,'Metric Nature'!$C:$D,2,0)&amp;IF(($V113&lt;(DA113)),"Below",IF(($V113&gt;(CZ113)),"Above","Within"))</f>
      </c>
      <c r="V113" s="69">
        <f t="shared" ca="1" si="695"/>
      </c>
      <c r="W113" s="69">
        <f t="shared" ca="1" si="696"/>
      </c>
      <c r="X113" s="93">
        <f t="shared" ca="1" si="711"/>
      </c>
      <c r="Y113" s="69">
        <f t="shared" ca="1" si="712"/>
      </c>
      <c r="Z113" s="93">
        <f t="shared" ca="1" si="713"/>
      </c>
      <c r="AA113" s="62">
        <f t="shared" ca="1" si="697"/>
      </c>
      <c r="AB113" s="70"/>
      <c r="AC113" s="60" t="s">
        <v>645</v>
      </c>
      <c r="AI113" s="9"/>
      <c r="AJ113" s="14">
        <f ca="1">AJ112/AJ111</f>
      </c>
      <c r="AK113" s="14">
        <f t="shared" ref="AK113:AU113" ca="1" si="732">AK112/AK111</f>
      </c>
      <c r="AL113" s="14">
        <f t="shared" ca="1" si="732"/>
      </c>
      <c r="AM113" s="14">
        <f t="shared" ca="1" si="732"/>
      </c>
      <c r="AN113" s="14">
        <f t="shared" ca="1" si="732"/>
      </c>
      <c r="AO113" s="14">
        <f t="shared" ca="1" si="732"/>
      </c>
      <c r="AP113" s="14">
        <f t="shared" ca="1" si="732"/>
      </c>
      <c r="AQ113" s="14">
        <f t="shared" ca="1" si="732"/>
      </c>
      <c r="AR113" s="14">
        <f t="shared" ca="1" si="732"/>
      </c>
      <c r="AS113" s="14">
        <f t="shared" ca="1" si="732"/>
      </c>
      <c r="AT113" s="14">
        <f t="shared" ca="1" si="732"/>
      </c>
      <c r="AU113" s="14">
        <f t="shared" ca="1" si="732"/>
      </c>
      <c r="AV113" s="18"/>
      <c r="AW113" s="14">
        <f t="shared" ca="1" si="714"/>
      </c>
      <c r="AX113" s="14">
        <f t="shared" ca="1" si="715"/>
      </c>
      <c r="AY113" s="14">
        <f t="shared" ca="1" si="716"/>
      </c>
      <c r="AZ113" s="14">
        <f t="shared" ca="1" si="717"/>
      </c>
      <c r="BA113" s="14">
        <f t="shared" ca="1" si="718"/>
      </c>
      <c r="BB113" s="18"/>
      <c r="BC113" s="14">
        <f t="shared" ca="1" si="719"/>
      </c>
      <c r="BD113" s="14">
        <f ca="1">SUMPRODUCT(AP113:AS113,AP$111:AS$111)/SUM(AP$111:AS$111)</f>
      </c>
      <c r="BE113" s="122"/>
      <c r="BF113" s="122"/>
      <c r="BG113" s="16"/>
      <c r="BH113" s="9"/>
      <c r="BI113" s="9"/>
      <c r="BJ113" s="14">
        <f ca="1">BJ112/BJ111</f>
      </c>
      <c r="BK113" s="14">
        <f t="shared" ref="BK113:BU113" ca="1" si="733">BK112/BK111</f>
      </c>
      <c r="BL113" s="14">
        <f t="shared" ca="1" si="733"/>
      </c>
      <c r="BM113" s="14">
        <f t="shared" ca="1" si="733"/>
      </c>
      <c r="BN113" s="14">
        <f t="shared" ca="1" si="733"/>
      </c>
      <c r="BO113" s="14">
        <f t="shared" ca="1" si="733"/>
      </c>
      <c r="BP113" s="14">
        <f t="shared" ca="1" si="733"/>
      </c>
      <c r="BQ113" s="14">
        <f t="shared" ca="1" si="733"/>
      </c>
      <c r="BR113" s="14">
        <f t="shared" ca="1" si="733"/>
      </c>
      <c r="BS113" s="14">
        <f t="shared" ca="1" si="733"/>
      </c>
      <c r="BT113" s="14">
        <f t="shared" ca="1" si="733"/>
      </c>
      <c r="BU113" s="14">
        <f t="shared" ca="1" si="733"/>
      </c>
      <c r="BV113" s="17"/>
      <c r="BW113" s="14">
        <f t="shared" ca="1" si="720"/>
      </c>
      <c r="BX113" s="14">
        <f t="shared" ca="1" si="721"/>
      </c>
      <c r="BY113" s="14">
        <f t="shared" ca="1" si="722"/>
      </c>
      <c r="BZ113" s="14">
        <f t="shared" ca="1" si="723"/>
      </c>
      <c r="CA113" s="14">
        <f t="shared" ca="1" si="724"/>
      </c>
      <c r="CB113" s="55"/>
      <c r="CC113" s="14">
        <f t="shared" ca="1" si="725"/>
      </c>
      <c r="CD113" s="14">
        <f ca="1">SUMPRODUCT(BP113:BS113,BP$111:BS$111)/SUM(BP$111:BS$111)</f>
      </c>
      <c r="CE113" s="122"/>
      <c r="CF113" s="122"/>
      <c r="CG113" s="16"/>
      <c r="CH113" s="9"/>
      <c r="CI113" s="9"/>
      <c r="CJ113" s="14">
        <f ca="1">CJ112/CJ111</f>
      </c>
      <c r="CK113" s="14">
        <f t="shared" ref="CK113:CU113" ca="1" si="734">CK112/CK111</f>
      </c>
      <c r="CL113" s="14">
        <f t="shared" ca="1" si="734"/>
      </c>
      <c r="CM113" s="14">
        <f t="shared" ca="1" si="734"/>
      </c>
      <c r="CN113" s="14">
        <f t="shared" ca="1" si="734"/>
      </c>
      <c r="CO113" s="14">
        <f t="shared" ca="1" si="734"/>
      </c>
      <c r="CP113" s="14">
        <f t="shared" ca="1" si="734"/>
      </c>
      <c r="CQ113" s="14">
        <f t="shared" ca="1" si="734"/>
      </c>
      <c r="CR113" s="14">
        <f t="shared" ca="1" si="734"/>
      </c>
      <c r="CS113" s="14">
        <f t="shared" ca="1" si="734"/>
      </c>
      <c r="CT113" s="14">
        <f t="shared" ca="1" si="734"/>
      </c>
      <c r="CU113" s="14">
        <f t="shared" ca="1" si="734"/>
      </c>
      <c r="CW113" s="14">
        <f t="shared" ca="1" si="726"/>
      </c>
      <c r="CX113" s="14">
        <f t="shared" ca="1" si="727"/>
      </c>
      <c r="CY113" s="14">
        <f t="shared" ca="1" si="728"/>
      </c>
      <c r="CZ113" s="14">
        <f t="shared" ca="1" si="729"/>
      </c>
      <c r="DA113" s="14">
        <f ca="1">CW113-(0.75*CY113)</f>
      </c>
      <c r="DB113" s="55"/>
      <c r="DC113" s="14">
        <f t="shared" ca="1" si="731"/>
      </c>
      <c r="DD113" s="14">
        <f ca="1">SUMPRODUCT(CP113:CS113,CP$111:CS$111)/SUM(CP$111:CS$111)</f>
      </c>
    </row>
    <row r="114" spans="3:111" x14ac:dyDescent="0.25">
      <c r="C114" s="5"/>
      <c r="D114" s="74" t="s">
        <v>646</v>
      </c>
      <c r="E114" s="67" t="str">
        <f ca="1">VLOOKUP($D114,'Metric Nature'!$C:$D,2,0)&amp;IF(($F114&lt;(BA114)),"Below",IF(($F114&gt;(AZ114)),"Above","Within"))</f>
      </c>
      <c r="F114" s="69">
        <f t="shared" ca="1" si="689"/>
      </c>
      <c r="G114" s="69">
        <f t="shared" ca="1" si="690"/>
      </c>
      <c r="H114" s="98">
        <f t="shared" ref="H114:H119" ca="1" si="735">IFERROR(((F114-G114)/G114),0)</f>
      </c>
      <c r="I114" s="69">
        <f t="shared" ref="I114:I119" ca="1" si="736">BD114</f>
      </c>
      <c r="J114" s="69">
        <f t="shared" ref="J114:J119" ca="1" si="737">IFERROR(((F114-I114)/I114),0)</f>
      </c>
      <c r="K114" s="62">
        <f t="shared" ca="1" si="691"/>
      </c>
      <c r="L114" s="70"/>
      <c r="M114" s="67" t="str">
        <f ca="1">VLOOKUP($D114,'Metric Nature'!$C:$D,2,0)&amp;IF(($N114&lt;(CA114)),"Below",IF(($N114&gt;(BZ114)),"Above","Within"))</f>
      </c>
      <c r="N114" s="69">
        <f t="shared" ca="1" si="692"/>
      </c>
      <c r="O114" s="69">
        <f t="shared" ca="1" si="693"/>
      </c>
      <c r="P114" s="98">
        <f t="shared" ref="P114:P119" ca="1" si="738">IFERROR(((N114-O114)/O114),0)</f>
      </c>
      <c r="Q114" s="69">
        <f t="shared" ref="Q114:Q119" ca="1" si="739">CD114</f>
      </c>
      <c r="R114" s="71">
        <f t="shared" ref="R114:R119" ca="1" si="740">IFERROR(((N114-Q114)/Q114),0)</f>
      </c>
      <c r="S114" s="62">
        <f t="shared" ca="1" si="694"/>
      </c>
      <c r="T114" s="70"/>
      <c r="U114" s="67" t="str">
        <f ca="1">VLOOKUP($D114,'Metric Nature'!$C:$D,2,0)&amp;IF(($V114&lt;(DA114)),"Below",IF(($V114&gt;(CZ114)),"Above","Within"))</f>
      </c>
      <c r="V114" s="69">
        <f t="shared" ca="1" si="695"/>
      </c>
      <c r="W114" s="69">
        <f t="shared" ca="1" si="696"/>
      </c>
      <c r="X114" s="93">
        <f t="shared" ref="X114:X119" ca="1" si="741">IFERROR(((V114-W114)/W114),0)</f>
      </c>
      <c r="Y114" s="69">
        <f t="shared" ref="Y114:Y119" ca="1" si="742">DD114</f>
      </c>
      <c r="Z114" s="93">
        <f t="shared" ref="Z114:Z119" ca="1" si="743">IFERROR(((V114-Y114)/Y114),0)</f>
      </c>
      <c r="AA114" s="62">
        <f t="shared" ca="1" si="697"/>
      </c>
      <c r="AB114" s="70"/>
      <c r="AC114" s="60" t="s">
        <v>647</v>
      </c>
      <c r="AI114" s="9" t="s">
        <v>648</v>
      </c>
      <c r="AJ114" s="14">
        <f ca="1">AJ112/AJ110</f>
      </c>
      <c r="AK114" s="14">
        <f t="shared" ref="AK114:AU114" ca="1" si="744">AK112/AK110</f>
      </c>
      <c r="AL114" s="14">
        <f t="shared" ca="1" si="744"/>
      </c>
      <c r="AM114" s="14">
        <f t="shared" ca="1" si="744"/>
      </c>
      <c r="AN114" s="14">
        <f t="shared" ca="1" si="744"/>
      </c>
      <c r="AO114" s="14">
        <f t="shared" ca="1" si="744"/>
      </c>
      <c r="AP114" s="14">
        <f t="shared" ca="1" si="744"/>
      </c>
      <c r="AQ114" s="14">
        <f t="shared" ca="1" si="744"/>
      </c>
      <c r="AR114" s="14">
        <f t="shared" ca="1" si="744"/>
      </c>
      <c r="AS114" s="14">
        <f t="shared" ca="1" si="744"/>
      </c>
      <c r="AT114" s="14">
        <f t="shared" ca="1" si="744"/>
      </c>
      <c r="AU114" s="14">
        <f t="shared" ca="1" si="744"/>
      </c>
      <c r="AV114" s="18"/>
      <c r="AW114" s="14">
        <f t="shared" ca="1" si="714"/>
      </c>
      <c r="AX114" s="14">
        <f t="shared" ca="1" si="715"/>
      </c>
      <c r="AY114" s="14">
        <f t="shared" ref="AY114:AY119" ca="1" si="745">AX114-AW114</f>
      </c>
      <c r="AZ114" s="14">
        <f t="shared" ref="AZ114:AZ119" ca="1" si="746">AX114+(0.75*AY114)</f>
      </c>
      <c r="BA114" s="14">
        <f t="shared" ref="BA114:BA119" ca="1" si="747">AW114-(0.75*AY114)</f>
      </c>
      <c r="BB114" s="18"/>
      <c r="BC114" s="14">
        <f t="shared" ca="1" si="719"/>
      </c>
      <c r="BD114" s="14">
        <f ca="1">SUMPRODUCT(AP114:AS114,AP$110:AS$110)/SUM(AP$110:AS$110)</f>
      </c>
      <c r="BE114" s="122"/>
      <c r="BF114" s="122"/>
      <c r="BG114" s="16"/>
      <c r="BH114" s="9" t="s">
        <v>648</v>
      </c>
      <c r="BI114" s="9"/>
      <c r="BJ114" s="14">
        <f ca="1">BJ112/BJ110</f>
      </c>
      <c r="BK114" s="14">
        <f t="shared" ref="BK114:BU114" ca="1" si="748">BK112/BK110</f>
      </c>
      <c r="BL114" s="14">
        <f t="shared" ca="1" si="748"/>
      </c>
      <c r="BM114" s="14">
        <f t="shared" ca="1" si="748"/>
      </c>
      <c r="BN114" s="14">
        <f t="shared" ca="1" si="748"/>
      </c>
      <c r="BO114" s="14">
        <f t="shared" ca="1" si="748"/>
      </c>
      <c r="BP114" s="14">
        <f t="shared" ca="1" si="748"/>
      </c>
      <c r="BQ114" s="14">
        <f t="shared" ca="1" si="748"/>
      </c>
      <c r="BR114" s="14">
        <f t="shared" ca="1" si="748"/>
      </c>
      <c r="BS114" s="14">
        <f t="shared" ca="1" si="748"/>
      </c>
      <c r="BT114" s="14">
        <f t="shared" ca="1" si="748"/>
      </c>
      <c r="BU114" s="14">
        <f t="shared" ca="1" si="748"/>
      </c>
      <c r="BV114" s="17"/>
      <c r="BW114" s="14">
        <f t="shared" ca="1" si="720"/>
      </c>
      <c r="BX114" s="14">
        <f t="shared" ca="1" si="721"/>
      </c>
      <c r="BY114" s="14">
        <f t="shared" ref="BY114:BY119" ca="1" si="749">BX114-BW114</f>
      </c>
      <c r="BZ114" s="14">
        <f t="shared" ref="BZ114:BZ119" ca="1" si="750">BX114+(0.75*BY114)</f>
      </c>
      <c r="CA114" s="14">
        <f t="shared" ref="CA114:CA119" ca="1" si="751">BW114-(0.75*BY114)</f>
      </c>
      <c r="CB114" s="55"/>
      <c r="CC114" s="14">
        <f t="shared" ca="1" si="725"/>
      </c>
      <c r="CD114" s="14">
        <f ca="1">SUMPRODUCT(BP114:BS114,BP$110:BS$110)/SUM(BP$110:BS$110)</f>
      </c>
      <c r="CE114" s="122"/>
      <c r="CF114" s="122"/>
      <c r="CG114" s="16"/>
      <c r="CH114" s="9" t="s">
        <v>648</v>
      </c>
      <c r="CI114" s="9"/>
      <c r="CJ114" s="14">
        <f ca="1">CJ112/CJ110</f>
      </c>
      <c r="CK114" s="14">
        <f t="shared" ref="CK114:CU114" ca="1" si="752">CK112/CK110</f>
      </c>
      <c r="CL114" s="14">
        <f t="shared" ca="1" si="752"/>
      </c>
      <c r="CM114" s="14">
        <f t="shared" ca="1" si="752"/>
      </c>
      <c r="CN114" s="14">
        <f t="shared" ca="1" si="752"/>
      </c>
      <c r="CO114" s="14">
        <f t="shared" ca="1" si="752"/>
      </c>
      <c r="CP114" s="14">
        <f t="shared" ca="1" si="752"/>
      </c>
      <c r="CQ114" s="14">
        <f t="shared" ca="1" si="752"/>
      </c>
      <c r="CR114" s="14">
        <f t="shared" ca="1" si="752"/>
      </c>
      <c r="CS114" s="14">
        <f t="shared" ca="1" si="752"/>
      </c>
      <c r="CT114" s="14">
        <f t="shared" ca="1" si="752"/>
      </c>
      <c r="CU114" s="14">
        <f t="shared" ca="1" si="752"/>
      </c>
      <c r="CW114" s="14">
        <f t="shared" ca="1" si="726"/>
      </c>
      <c r="CX114" s="14">
        <f t="shared" ca="1" si="727"/>
      </c>
      <c r="CY114" s="14">
        <f t="shared" ref="CY114:CY119" ca="1" si="753">CX114-CW114</f>
      </c>
      <c r="CZ114" s="14">
        <f t="shared" ref="CZ114:CZ119" ca="1" si="754">CX114+(0.75*CY114)</f>
      </c>
      <c r="DA114" s="14">
        <f t="shared" ref="DA114:DA119" ca="1" si="755">CW114-(0.75*CY114)</f>
      </c>
      <c r="DB114" s="55"/>
      <c r="DC114" s="14">
        <f t="shared" ca="1" si="731"/>
      </c>
      <c r="DD114" s="14">
        <f ca="1">SUMPRODUCT(CP114:CS114,CP$110:CS$110)/SUM(CP$110:CS$110)</f>
      </c>
    </row>
    <row r="115" spans="3:111" x14ac:dyDescent="0.25">
      <c r="C115" s="5"/>
      <c r="D115" s="74" t="s">
        <v>649</v>
      </c>
      <c r="E115" s="67" t="str">
        <f ca="1">VLOOKUP($D115,'Metric Nature'!$C:$D,2,0)&amp;IF(($F115&lt;(BA115)),"Below",IF(($F115&gt;(AZ115)),"Above","Within"))</f>
      </c>
      <c r="F115" s="69">
        <f t="shared" ca="1" si="689"/>
      </c>
      <c r="G115" s="69">
        <f t="shared" ca="1" si="690"/>
      </c>
      <c r="H115" s="98">
        <f t="shared" ca="1" si="735"/>
      </c>
      <c r="I115" s="69">
        <f t="shared" ca="1" si="736"/>
      </c>
      <c r="J115" s="69">
        <f t="shared" ca="1" si="737"/>
      </c>
      <c r="K115" s="62">
        <f t="shared" ca="1" si="691"/>
      </c>
      <c r="L115" s="70"/>
      <c r="M115" s="67" t="str">
        <f ca="1">VLOOKUP($D115,'Metric Nature'!$C:$D,2,0)&amp;IF(($N115&lt;(CA115)),"Below",IF(($N115&gt;(BZ115)),"Above","Within"))</f>
      </c>
      <c r="N115" s="69">
        <f t="shared" ca="1" si="692"/>
      </c>
      <c r="O115" s="69">
        <f t="shared" ca="1" si="693"/>
      </c>
      <c r="P115" s="98">
        <f t="shared" ca="1" si="738"/>
      </c>
      <c r="Q115" s="69">
        <f t="shared" ca="1" si="739"/>
      </c>
      <c r="R115" s="71">
        <f t="shared" ca="1" si="740"/>
      </c>
      <c r="S115" s="62">
        <f t="shared" ca="1" si="694"/>
      </c>
      <c r="T115" s="70"/>
      <c r="U115" s="67" t="str">
        <f ca="1">VLOOKUP($D115,'Metric Nature'!$C:$D,2,0)&amp;IF(($V115&lt;(DA115)),"Below",IF(($V115&gt;(CZ115)),"Above","Within"))</f>
      </c>
      <c r="V115" s="69">
        <f t="shared" ca="1" si="695"/>
      </c>
      <c r="W115" s="69">
        <f t="shared" ca="1" si="696"/>
      </c>
      <c r="X115" s="93">
        <f t="shared" ca="1" si="741"/>
      </c>
      <c r="Y115" s="69">
        <f t="shared" ca="1" si="742"/>
      </c>
      <c r="Z115" s="93">
        <f t="shared" ca="1" si="743"/>
      </c>
      <c r="AA115" s="62">
        <f t="shared" ca="1" si="697"/>
      </c>
      <c r="AB115" s="70"/>
      <c r="AC115" s="60" t="s">
        <v>650</v>
      </c>
      <c r="AI115" s="9" t="s">
        <v>651</v>
      </c>
      <c r="AJ115" s="14">
        <f ca="1">AJ111/AJ109</f>
      </c>
      <c r="AK115" s="14">
        <f t="shared" ref="AK115:AU115" ca="1" si="756">AK111/AK109</f>
      </c>
      <c r="AL115" s="14">
        <f t="shared" ca="1" si="756"/>
      </c>
      <c r="AM115" s="14">
        <f t="shared" ca="1" si="756"/>
      </c>
      <c r="AN115" s="14">
        <f t="shared" ca="1" si="756"/>
      </c>
      <c r="AO115" s="14">
        <f t="shared" ca="1" si="756"/>
      </c>
      <c r="AP115" s="14">
        <f t="shared" ca="1" si="756"/>
      </c>
      <c r="AQ115" s="14">
        <f t="shared" ca="1" si="756"/>
      </c>
      <c r="AR115" s="14">
        <f t="shared" ca="1" si="756"/>
      </c>
      <c r="AS115" s="14">
        <f t="shared" ca="1" si="756"/>
      </c>
      <c r="AT115" s="14">
        <f t="shared" ca="1" si="756"/>
      </c>
      <c r="AU115" s="14">
        <f t="shared" ca="1" si="756"/>
      </c>
      <c r="AV115" s="18"/>
      <c r="AW115" s="14">
        <f t="shared" ca="1" si="714"/>
      </c>
      <c r="AX115" s="14">
        <f t="shared" ca="1" si="715"/>
      </c>
      <c r="AY115" s="14">
        <f t="shared" ca="1" si="745"/>
      </c>
      <c r="AZ115" s="14">
        <f t="shared" ca="1" si="746"/>
      </c>
      <c r="BA115" s="14">
        <f t="shared" ca="1" si="747"/>
      </c>
      <c r="BB115" s="18"/>
      <c r="BC115" s="14">
        <f t="shared" ca="1" si="719"/>
      </c>
      <c r="BD115" s="14">
        <f ca="1">SUMPRODUCT(AP115:AS115,AP$109:AS$109)/SUM(AP$109:AS$109)</f>
      </c>
      <c r="BE115" s="122"/>
      <c r="BF115" s="122"/>
      <c r="BG115" s="16"/>
      <c r="BH115" s="9" t="s">
        <v>651</v>
      </c>
      <c r="BI115" s="9"/>
      <c r="BJ115" s="14">
        <f ca="1">BJ111/BJ109</f>
      </c>
      <c r="BK115" s="14">
        <f t="shared" ref="BK115:BU115" ca="1" si="757">BK111/BK109</f>
      </c>
      <c r="BL115" s="14">
        <f t="shared" ca="1" si="757"/>
      </c>
      <c r="BM115" s="14">
        <f t="shared" ca="1" si="757"/>
      </c>
      <c r="BN115" s="14">
        <f t="shared" ca="1" si="757"/>
      </c>
      <c r="BO115" s="14">
        <f t="shared" ca="1" si="757"/>
      </c>
      <c r="BP115" s="14">
        <f t="shared" ca="1" si="757"/>
      </c>
      <c r="BQ115" s="14">
        <f t="shared" ca="1" si="757"/>
      </c>
      <c r="BR115" s="14">
        <f t="shared" ca="1" si="757"/>
      </c>
      <c r="BS115" s="14">
        <f t="shared" ca="1" si="757"/>
      </c>
      <c r="BT115" s="14">
        <f t="shared" ca="1" si="757"/>
      </c>
      <c r="BU115" s="14">
        <f t="shared" ca="1" si="757"/>
      </c>
      <c r="BV115" s="17"/>
      <c r="BW115" s="14">
        <f t="shared" ca="1" si="720"/>
      </c>
      <c r="BX115" s="14">
        <f t="shared" ca="1" si="721"/>
      </c>
      <c r="BY115" s="14">
        <f t="shared" ca="1" si="749"/>
      </c>
      <c r="BZ115" s="14">
        <f t="shared" ca="1" si="750"/>
      </c>
      <c r="CA115" s="14">
        <f t="shared" ca="1" si="751"/>
      </c>
      <c r="CB115" s="55"/>
      <c r="CC115" s="14">
        <f t="shared" ca="1" si="725"/>
      </c>
      <c r="CD115" s="14">
        <f ca="1">SUMPRODUCT(BP115:BS115,BP$109:BS$109)/SUM(BP$109:BS$109)</f>
      </c>
      <c r="CE115" s="122"/>
      <c r="CF115" s="122"/>
      <c r="CG115" s="16"/>
      <c r="CH115" s="9" t="s">
        <v>651</v>
      </c>
      <c r="CI115" s="9"/>
      <c r="CJ115" s="14">
        <f ca="1">CJ111/CJ109</f>
      </c>
      <c r="CK115" s="14">
        <f t="shared" ref="CK115:CU115" ca="1" si="758">CK111/CK109</f>
      </c>
      <c r="CL115" s="14">
        <f t="shared" ca="1" si="758"/>
      </c>
      <c r="CM115" s="14">
        <f t="shared" ca="1" si="758"/>
      </c>
      <c r="CN115" s="14">
        <f t="shared" ca="1" si="758"/>
      </c>
      <c r="CO115" s="14">
        <f t="shared" ca="1" si="758"/>
      </c>
      <c r="CP115" s="14">
        <f t="shared" ca="1" si="758"/>
      </c>
      <c r="CQ115" s="14">
        <f t="shared" ca="1" si="758"/>
      </c>
      <c r="CR115" s="14">
        <f t="shared" ca="1" si="758"/>
      </c>
      <c r="CS115" s="14">
        <f t="shared" ca="1" si="758"/>
      </c>
      <c r="CT115" s="14">
        <f t="shared" ca="1" si="758"/>
      </c>
      <c r="CU115" s="14">
        <f t="shared" ca="1" si="758"/>
      </c>
      <c r="CW115" s="14">
        <f t="shared" ca="1" si="726"/>
      </c>
      <c r="CX115" s="14">
        <f t="shared" ca="1" si="727"/>
      </c>
      <c r="CY115" s="14">
        <f t="shared" ca="1" si="753"/>
      </c>
      <c r="CZ115" s="14">
        <f t="shared" ca="1" si="754"/>
      </c>
      <c r="DA115" s="14">
        <f t="shared" ca="1" si="755"/>
      </c>
      <c r="DB115" s="55"/>
      <c r="DC115" s="14">
        <f t="shared" ca="1" si="731"/>
      </c>
      <c r="DD115" s="14">
        <f ca="1">SUMPRODUCT(CP115:CS115,CP$109:CS$109)/SUM(CP$109:CS$109)</f>
      </c>
    </row>
    <row r="116" spans="3:111" x14ac:dyDescent="0.25">
      <c r="C116" s="5"/>
      <c r="D116" s="132" t="s">
        <v>652</v>
      </c>
      <c r="E116" s="67" t="str">
        <f ca="1">VLOOKUP($D116,'Metric Nature'!$C:$D,2,0)&amp;IF(($F116&lt;(BA116)),"Below",IF(($F116&gt;(AZ116)),"Above","Within"))</f>
      </c>
      <c r="F116" s="69">
        <f t="shared" ca="1" si="689"/>
      </c>
      <c r="G116" s="69">
        <f t="shared" ca="1" si="690"/>
      </c>
      <c r="H116" s="98">
        <f t="shared" ca="1" si="735"/>
      </c>
      <c r="I116" s="69">
        <f t="shared" ca="1" si="736"/>
      </c>
      <c r="J116" s="69">
        <f t="shared" ca="1" si="737"/>
      </c>
      <c r="K116" s="62">
        <f t="shared" ca="1" si="691"/>
      </c>
      <c r="L116" s="70"/>
      <c r="M116" s="67" t="str">
        <f ca="1">VLOOKUP($D116,'Metric Nature'!$C:$D,2,0)&amp;IF(($N116&lt;(CA116)),"Below",IF(($N116&gt;(BZ116)),"Above","Within"))</f>
      </c>
      <c r="N116" s="69">
        <f t="shared" ca="1" si="692"/>
      </c>
      <c r="O116" s="69">
        <f t="shared" ca="1" si="693"/>
      </c>
      <c r="P116" s="98">
        <f t="shared" ca="1" si="738"/>
      </c>
      <c r="Q116" s="69">
        <f t="shared" ca="1" si="739"/>
      </c>
      <c r="R116" s="71">
        <f t="shared" ca="1" si="740"/>
      </c>
      <c r="S116" s="62">
        <f t="shared" ca="1" si="694"/>
      </c>
      <c r="T116" s="70"/>
      <c r="U116" s="67" t="str">
        <f ca="1">VLOOKUP($D116,'Metric Nature'!$C:$D,2,0)&amp;IF(($V116&lt;(DA116)),"Below",IF(($V116&gt;(CZ116)),"Above","Within"))</f>
      </c>
      <c r="V116" s="69">
        <f t="shared" ca="1" si="695"/>
      </c>
      <c r="W116" s="69">
        <f t="shared" ca="1" si="696"/>
      </c>
      <c r="X116" s="93">
        <f t="shared" ca="1" si="741"/>
      </c>
      <c r="Y116" s="69">
        <f t="shared" ca="1" si="742"/>
      </c>
      <c r="Z116" s="93">
        <f t="shared" ca="1" si="743"/>
      </c>
      <c r="AA116" s="62">
        <f t="shared" ca="1" si="697"/>
      </c>
      <c r="AB116" s="70"/>
      <c r="AC116" s="60" t="s">
        <v>653</v>
      </c>
      <c r="AI116" s="9" t="s">
        <v>97</v>
      </c>
      <c r="AJ116" s="169">
        <f ca="1">(SUM(OFFSET(Data!$A$1,MATCH(($AI116),Data!$C:$C,0)-1,MATCH(Weekly!AJ$9,Data!$2:$2,0)-1,2,COUNTIF(Data!$2:$2,Weekly!AJ$9))))/AJ$111</f>
      </c>
      <c r="AK116" s="169">
        <f ca="1">(SUM(OFFSET(Data!$A$1,MATCH(($AI116),Data!$C:$C,0)-1,MATCH(Weekly!AK$9,Data!$2:$2,0)-1,2,COUNTIF(Data!$2:$2,Weekly!AK$9))))/AK$111</f>
      </c>
      <c r="AL116" s="169">
        <f ca="1">(SUM(OFFSET(Data!$A$1,MATCH(($AI116),Data!$C:$C,0)-1,MATCH(Weekly!AL$9,Data!$2:$2,0)-1,2,COUNTIF(Data!$2:$2,Weekly!AL$9))))/AL$111</f>
      </c>
      <c r="AM116" s="169">
        <f ca="1">(SUM(OFFSET(Data!$A$1,MATCH(($AI116),Data!$C:$C,0)-1,MATCH(Weekly!AM$9,Data!$2:$2,0)-1,2,COUNTIF(Data!$2:$2,Weekly!AM$9))))/AM$111</f>
      </c>
      <c r="AN116" s="169">
        <f ca="1">(SUM(OFFSET(Data!$A$1,MATCH(($AI116),Data!$C:$C,0)-1,MATCH(Weekly!AN$9,Data!$2:$2,0)-1,2,COUNTIF(Data!$2:$2,Weekly!AN$9))))/AN$111</f>
      </c>
      <c r="AO116" s="169">
        <f ca="1">(SUM(OFFSET(Data!$A$1,MATCH(($AI116),Data!$C:$C,0)-1,MATCH(Weekly!AO$9,Data!$2:$2,0)-1,2,COUNTIF(Data!$2:$2,Weekly!AO$9))))/AO$111</f>
      </c>
      <c r="AP116" s="169">
        <f ca="1">(SUM(OFFSET(Data!$A$1,MATCH(($AI116),Data!$C:$C,0)-1,MATCH(Weekly!AP$9,Data!$2:$2,0)-1,2,COUNTIF(Data!$2:$2,Weekly!AP$9))))/AP$111</f>
      </c>
      <c r="AQ116" s="169">
        <f ca="1">(SUM(OFFSET(Data!$A$1,MATCH(($AI116),Data!$C:$C,0)-1,MATCH(Weekly!AQ$9,Data!$2:$2,0)-1,2,COUNTIF(Data!$2:$2,Weekly!AQ$9))))/AQ$111</f>
      </c>
      <c r="AR116" s="169">
        <f ca="1">(SUM(OFFSET(Data!$A$1,MATCH(($AI116),Data!$C:$C,0)-1,MATCH(Weekly!AR$9,Data!$2:$2,0)-1,2,COUNTIF(Data!$2:$2,Weekly!AR$9))))/AR$111</f>
      </c>
      <c r="AS116" s="169">
        <f ca="1">(SUM(OFFSET(Data!$A$1,MATCH(($AI116),Data!$C:$C,0)-1,MATCH(Weekly!AS$9,Data!$2:$2,0)-1,2,COUNTIF(Data!$2:$2,Weekly!AS$9))))/AS$111</f>
      </c>
      <c r="AT116" s="169">
        <f ca="1">(SUM(OFFSET(Data!$A$1,MATCH(($AI116),Data!$C:$C,0)-1,MATCH(Weekly!AT$9,Data!$2:$2,0)-1,2,COUNTIF(Data!$2:$2,Weekly!AT$9))))/AT$111</f>
      </c>
      <c r="AU116" s="169">
        <f ca="1">(SUM(OFFSET(Data!$A$1,MATCH(($AI116),Data!$C:$C,0)-1,MATCH(Weekly!AU$9,Data!$2:$2,0)-1,2,COUNTIF(Data!$2:$2,Weekly!AU$9))))/AU$111</f>
      </c>
      <c r="AV116" s="18"/>
      <c r="AW116" s="14">
        <f t="shared" ca="1" si="714"/>
      </c>
      <c r="AX116" s="14">
        <f t="shared" ca="1" si="715"/>
      </c>
      <c r="AY116" s="14">
        <f t="shared" ca="1" si="745"/>
      </c>
      <c r="AZ116" s="14">
        <f t="shared" ca="1" si="746"/>
      </c>
      <c r="BA116" s="14">
        <f t="shared" ca="1" si="747"/>
      </c>
      <c r="BB116" s="18"/>
      <c r="BC116" s="14">
        <f t="shared" ca="1" si="719"/>
      </c>
      <c r="BD116" s="14">
        <f ca="1">SUMPRODUCT(AP116:AS116,AP$111:AS$111)/SUM(AP$111:AS$111)</f>
      </c>
      <c r="BE116" s="122"/>
      <c r="BF116" s="122"/>
      <c r="BG116" s="16"/>
      <c r="BH116" s="9" t="s">
        <v>97</v>
      </c>
      <c r="BI116" s="9" t="s">
        <v>3</v>
      </c>
      <c r="BJ116" s="169">
        <f ca="1">(SUM(OFFSET(Data!$A$1,MATCH(($BH116&amp;$BI116),Data!$B:$B,0)-1,MATCH(Weekly!BJ$9,Data!$2:$2,0)-1,1,COUNTIF(Data!$2:$2,Weekly!BJ$9))))/BJ$111</f>
      </c>
      <c r="BK116" s="169">
        <f ca="1">(SUM(OFFSET(Data!$A$1,MATCH(($BH116&amp;$BI116),Data!$B:$B,0)-1,MATCH(Weekly!BK$9,Data!$2:$2,0)-1,1,COUNTIF(Data!$2:$2,Weekly!BK$9))))/BK$111</f>
      </c>
      <c r="BL116" s="169">
        <f ca="1">(SUM(OFFSET(Data!$A$1,MATCH(($BH116&amp;$BI116),Data!$B:$B,0)-1,MATCH(Weekly!BL$9,Data!$2:$2,0)-1,1,COUNTIF(Data!$2:$2,Weekly!BL$9))))/BL$111</f>
      </c>
      <c r="BM116" s="169">
        <f ca="1">(SUM(OFFSET(Data!$A$1,MATCH(($BH116&amp;$BI116),Data!$B:$B,0)-1,MATCH(Weekly!BM$9,Data!$2:$2,0)-1,1,COUNTIF(Data!$2:$2,Weekly!BM$9))))/BM$111</f>
      </c>
      <c r="BN116" s="169">
        <f ca="1">(SUM(OFFSET(Data!$A$1,MATCH(($BH116&amp;$BI116),Data!$B:$B,0)-1,MATCH(Weekly!BN$9,Data!$2:$2,0)-1,1,COUNTIF(Data!$2:$2,Weekly!BN$9))))/BN$111</f>
      </c>
      <c r="BO116" s="169">
        <f ca="1">(SUM(OFFSET(Data!$A$1,MATCH(($BH116&amp;$BI116),Data!$B:$B,0)-1,MATCH(Weekly!BO$9,Data!$2:$2,0)-1,1,COUNTIF(Data!$2:$2,Weekly!BO$9))))/BO$111</f>
      </c>
      <c r="BP116" s="169">
        <f ca="1">(SUM(OFFSET(Data!$A$1,MATCH(($BH116&amp;$BI116),Data!$B:$B,0)-1,MATCH(Weekly!BP$9,Data!$2:$2,0)-1,1,COUNTIF(Data!$2:$2,Weekly!BP$9))))/BP$111</f>
      </c>
      <c r="BQ116" s="169">
        <f ca="1">(SUM(OFFSET(Data!$A$1,MATCH(($BH116&amp;$BI116),Data!$B:$B,0)-1,MATCH(Weekly!BQ$9,Data!$2:$2,0)-1,1,COUNTIF(Data!$2:$2,Weekly!BQ$9))))/BQ$111</f>
      </c>
      <c r="BR116" s="169">
        <f ca="1">(SUM(OFFSET(Data!$A$1,MATCH(($BH116&amp;$BI116),Data!$B:$B,0)-1,MATCH(Weekly!BR$9,Data!$2:$2,0)-1,1,COUNTIF(Data!$2:$2,Weekly!BR$9))))/BR$111</f>
      </c>
      <c r="BS116" s="169">
        <f ca="1">(SUM(OFFSET(Data!$A$1,MATCH(($BH116&amp;$BI116),Data!$B:$B,0)-1,MATCH(Weekly!BS$9,Data!$2:$2,0)-1,1,COUNTIF(Data!$2:$2,Weekly!BS$9))))/BS$111</f>
      </c>
      <c r="BT116" s="169">
        <f ca="1">(SUM(OFFSET(Data!$A$1,MATCH(($BH116&amp;$BI116),Data!$B:$B,0)-1,MATCH(Weekly!BT$9,Data!$2:$2,0)-1,1,COUNTIF(Data!$2:$2,Weekly!BT$9))))/BT$111</f>
      </c>
      <c r="BU116" s="169">
        <f ca="1">(SUM(OFFSET(Data!$A$1,MATCH(($BH116&amp;$BI116),Data!$B:$B,0)-1,MATCH(Weekly!BU$9,Data!$2:$2,0)-1,1,COUNTIF(Data!$2:$2,Weekly!BU$9))))/BU$111</f>
      </c>
      <c r="BV116" s="17"/>
      <c r="BW116" s="14">
        <f t="shared" ca="1" si="720"/>
      </c>
      <c r="BX116" s="14">
        <f t="shared" ca="1" si="721"/>
      </c>
      <c r="BY116" s="14">
        <f t="shared" ca="1" si="749"/>
      </c>
      <c r="BZ116" s="14">
        <f t="shared" ca="1" si="750"/>
      </c>
      <c r="CA116" s="14">
        <f t="shared" ca="1" si="751"/>
      </c>
      <c r="CB116" s="55"/>
      <c r="CC116" s="14">
        <f t="shared" ca="1" si="725"/>
      </c>
      <c r="CD116" s="14">
        <f ca="1">SUMPRODUCT(BP116:BS116,BP$111:BS$111)/SUM(BP$111:BS$111)</f>
      </c>
      <c r="CE116" s="122"/>
      <c r="CF116" s="122"/>
      <c r="CG116" s="16"/>
      <c r="CH116" s="9" t="s">
        <v>97</v>
      </c>
      <c r="CI116" s="9" t="s">
        <v>4</v>
      </c>
      <c r="CJ116" s="169">
        <f ca="1">(SUM(OFFSET(Data!$A$1,MATCH(($CH116&amp;$CI116),Data!$B:$B,0)-1,MATCH(Weekly!CJ$9,Data!$2:$2,0)-1,1,COUNTIF(Data!$2:$2,Weekly!CJ$9))))/CJ$111</f>
      </c>
      <c r="CK116" s="169">
        <f ca="1">(SUM(OFFSET(Data!$A$1,MATCH(($CH116&amp;$CI116),Data!$B:$B,0)-1,MATCH(Weekly!CK$9,Data!$2:$2,0)-1,1,COUNTIF(Data!$2:$2,Weekly!CK$9))))/CK$111</f>
      </c>
      <c r="CL116" s="169">
        <f ca="1">(SUM(OFFSET(Data!$A$1,MATCH(($CH116&amp;$CI116),Data!$B:$B,0)-1,MATCH(Weekly!CL$9,Data!$2:$2,0)-1,1,COUNTIF(Data!$2:$2,Weekly!CL$9))))/CL$111</f>
      </c>
      <c r="CM116" s="169">
        <f ca="1">(SUM(OFFSET(Data!$A$1,MATCH(($CH116&amp;$CI116),Data!$B:$B,0)-1,MATCH(Weekly!CM$9,Data!$2:$2,0)-1,1,COUNTIF(Data!$2:$2,Weekly!CM$9))))/CM$111</f>
      </c>
      <c r="CN116" s="169">
        <f ca="1">(SUM(OFFSET(Data!$A$1,MATCH(($CH116&amp;$CI116),Data!$B:$B,0)-1,MATCH(Weekly!CN$9,Data!$2:$2,0)-1,1,COUNTIF(Data!$2:$2,Weekly!CN$9))))/CN$111</f>
      </c>
      <c r="CO116" s="169">
        <f ca="1">(SUM(OFFSET(Data!$A$1,MATCH(($CH116&amp;$CI116),Data!$B:$B,0)-1,MATCH(Weekly!CO$9,Data!$2:$2,0)-1,1,COUNTIF(Data!$2:$2,Weekly!CO$9))))/CO$111</f>
      </c>
      <c r="CP116" s="169">
        <f ca="1">(SUM(OFFSET(Data!$A$1,MATCH(($CH116&amp;$CI116),Data!$B:$B,0)-1,MATCH(Weekly!CP$9,Data!$2:$2,0)-1,1,COUNTIF(Data!$2:$2,Weekly!CP$9))))/CP$111</f>
      </c>
      <c r="CQ116" s="169">
        <f ca="1">(SUM(OFFSET(Data!$A$1,MATCH(($CH116&amp;$CI116),Data!$B:$B,0)-1,MATCH(Weekly!CQ$9,Data!$2:$2,0)-1,1,COUNTIF(Data!$2:$2,Weekly!CQ$9))))/CQ$111</f>
      </c>
      <c r="CR116" s="169">
        <f ca="1">(SUM(OFFSET(Data!$A$1,MATCH(($CH116&amp;$CI116),Data!$B:$B,0)-1,MATCH(Weekly!CR$9,Data!$2:$2,0)-1,1,COUNTIF(Data!$2:$2,Weekly!CR$9))))/CR$111</f>
      </c>
      <c r="CS116" s="169">
        <f ca="1">(SUM(OFFSET(Data!$A$1,MATCH(($CH116&amp;$CI116),Data!$B:$B,0)-1,MATCH(Weekly!CS$9,Data!$2:$2,0)-1,1,COUNTIF(Data!$2:$2,Weekly!CS$9))))/CS$111</f>
      </c>
      <c r="CT116" s="169">
        <f ca="1">(SUM(OFFSET(Data!$A$1,MATCH(($CH116&amp;$CI116),Data!$B:$B,0)-1,MATCH(Weekly!CT$9,Data!$2:$2,0)-1,1,COUNTIF(Data!$2:$2,Weekly!CT$9))))/CT$111</f>
      </c>
      <c r="CU116" s="169">
        <f ca="1">(SUM(OFFSET(Data!$A$1,MATCH(($CH116&amp;$CI116),Data!$B:$B,0)-1,MATCH(Weekly!CU$9,Data!$2:$2,0)-1,1,COUNTIF(Data!$2:$2,Weekly!CU$9))))/CU$111</f>
      </c>
      <c r="CW116" s="14">
        <f t="shared" ca="1" si="726"/>
      </c>
      <c r="CX116" s="14">
        <f t="shared" ca="1" si="727"/>
      </c>
      <c r="CY116" s="14">
        <f t="shared" ca="1" si="753"/>
      </c>
      <c r="CZ116" s="14">
        <f t="shared" ca="1" si="754"/>
      </c>
      <c r="DA116" s="14">
        <f t="shared" ca="1" si="755"/>
      </c>
      <c r="DB116" s="55"/>
      <c r="DC116" s="14">
        <f t="shared" ca="1" si="731"/>
      </c>
      <c r="DD116" s="14">
        <f ca="1">SUMPRODUCT(CP116:CS116,CP$111:CS$111)/SUM(CP$111:CS$111)</f>
      </c>
    </row>
    <row r="117" spans="3:111" x14ac:dyDescent="0.25">
      <c r="C117" s="5"/>
      <c r="D117" s="132" t="s">
        <v>656</v>
      </c>
      <c r="E117" s="67" t="str">
        <f ca="1">VLOOKUP($D117,'Metric Nature'!$C:$D,2,0)&amp;IF(($F117&lt;(BA117)),"Below",IF(($F117&gt;(AZ117)),"Above","Within"))</f>
      </c>
      <c r="F117" s="69">
        <f t="shared" ca="1" si="689"/>
      </c>
      <c r="G117" s="69">
        <f t="shared" ca="1" si="690"/>
      </c>
      <c r="H117" s="98">
        <f t="shared" ca="1" si="735"/>
      </c>
      <c r="I117" s="69">
        <f t="shared" ca="1" si="736"/>
      </c>
      <c r="J117" s="69">
        <f t="shared" ca="1" si="737"/>
      </c>
      <c r="K117" s="62">
        <f t="shared" ca="1" si="691"/>
      </c>
      <c r="L117" s="70"/>
      <c r="M117" s="67" t="str">
        <f ca="1">VLOOKUP($D117,'Metric Nature'!$C:$D,2,0)&amp;IF(($N117&lt;(CA117)),"Below",IF(($N117&gt;(BZ117)),"Above","Within"))</f>
      </c>
      <c r="N117" s="69">
        <f t="shared" ca="1" si="692"/>
      </c>
      <c r="O117" s="69">
        <f t="shared" ca="1" si="693"/>
      </c>
      <c r="P117" s="98">
        <f t="shared" ca="1" si="738"/>
      </c>
      <c r="Q117" s="69">
        <f t="shared" ca="1" si="739"/>
      </c>
      <c r="R117" s="71">
        <f t="shared" ca="1" si="740"/>
      </c>
      <c r="S117" s="62">
        <f t="shared" ca="1" si="694"/>
      </c>
      <c r="T117" s="70"/>
      <c r="U117" s="67" t="str">
        <f ca="1">VLOOKUP($D117,'Metric Nature'!$C:$D,2,0)&amp;IF(($V117&lt;(DA117)),"Below",IF(($V117&gt;(CZ117)),"Above","Within"))</f>
      </c>
      <c r="V117" s="69">
        <f t="shared" ca="1" si="695"/>
      </c>
      <c r="W117" s="69">
        <f t="shared" ca="1" si="696"/>
      </c>
      <c r="X117" s="93">
        <f t="shared" ca="1" si="741"/>
      </c>
      <c r="Y117" s="69">
        <f t="shared" ca="1" si="742"/>
      </c>
      <c r="Z117" s="93">
        <f t="shared" ca="1" si="743"/>
      </c>
      <c r="AA117" s="62">
        <f t="shared" ca="1" si="697"/>
      </c>
      <c r="AB117" s="70"/>
      <c r="AC117" s="60" t="s">
        <v>657</v>
      </c>
      <c r="AI117" s="9" t="s">
        <v>98</v>
      </c>
      <c r="AJ117" s="169">
        <f ca="1">(SUM(OFFSET(Data!$A$1,MATCH(($AI117),Data!$C:$C,0)-1,MATCH(Weekly!AJ$9,Data!$2:$2,0)-1,2,COUNTIF(Data!$2:$2,Weekly!AJ$9))))/AJ$111</f>
      </c>
      <c r="AK117" s="169">
        <f ca="1">(SUM(OFFSET(Data!$A$1,MATCH(($AI117),Data!$C:$C,0)-1,MATCH(Weekly!AK$9,Data!$2:$2,0)-1,2,COUNTIF(Data!$2:$2,Weekly!AK$9))))/AK$111</f>
      </c>
      <c r="AL117" s="169">
        <f ca="1">(SUM(OFFSET(Data!$A$1,MATCH(($AI117),Data!$C:$C,0)-1,MATCH(Weekly!AL$9,Data!$2:$2,0)-1,2,COUNTIF(Data!$2:$2,Weekly!AL$9))))/AL$111</f>
      </c>
      <c r="AM117" s="169">
        <f ca="1">(SUM(OFFSET(Data!$A$1,MATCH(($AI117),Data!$C:$C,0)-1,MATCH(Weekly!AM$9,Data!$2:$2,0)-1,2,COUNTIF(Data!$2:$2,Weekly!AM$9))))/AM$111</f>
      </c>
      <c r="AN117" s="169">
        <f ca="1">(SUM(OFFSET(Data!$A$1,MATCH(($AI117),Data!$C:$C,0)-1,MATCH(Weekly!AN$9,Data!$2:$2,0)-1,2,COUNTIF(Data!$2:$2,Weekly!AN$9))))/AN$111</f>
      </c>
      <c r="AO117" s="169">
        <f ca="1">(SUM(OFFSET(Data!$A$1,MATCH(($AI117),Data!$C:$C,0)-1,MATCH(Weekly!AO$9,Data!$2:$2,0)-1,2,COUNTIF(Data!$2:$2,Weekly!AO$9))))/AO$111</f>
      </c>
      <c r="AP117" s="169">
        <f ca="1">(SUM(OFFSET(Data!$A$1,MATCH(($AI117),Data!$C:$C,0)-1,MATCH(Weekly!AP$9,Data!$2:$2,0)-1,2,COUNTIF(Data!$2:$2,Weekly!AP$9))))/AP$111</f>
      </c>
      <c r="AQ117" s="169">
        <f ca="1">(SUM(OFFSET(Data!$A$1,MATCH(($AI117),Data!$C:$C,0)-1,MATCH(Weekly!AQ$9,Data!$2:$2,0)-1,2,COUNTIF(Data!$2:$2,Weekly!AQ$9))))/AQ$111</f>
      </c>
      <c r="AR117" s="169">
        <f ca="1">(SUM(OFFSET(Data!$A$1,MATCH(($AI117),Data!$C:$C,0)-1,MATCH(Weekly!AR$9,Data!$2:$2,0)-1,2,COUNTIF(Data!$2:$2,Weekly!AR$9))))/AR$111</f>
      </c>
      <c r="AS117" s="169">
        <f ca="1">(SUM(OFFSET(Data!$A$1,MATCH(($AI117),Data!$C:$C,0)-1,MATCH(Weekly!AS$9,Data!$2:$2,0)-1,2,COUNTIF(Data!$2:$2,Weekly!AS$9))))/AS$111</f>
      </c>
      <c r="AT117" s="169">
        <f ca="1">(SUM(OFFSET(Data!$A$1,MATCH(($AI117),Data!$C:$C,0)-1,MATCH(Weekly!AT$9,Data!$2:$2,0)-1,2,COUNTIF(Data!$2:$2,Weekly!AT$9))))/AT$111</f>
      </c>
      <c r="AU117" s="169">
        <f ca="1">(SUM(OFFSET(Data!$A$1,MATCH(($AI117),Data!$C:$C,0)-1,MATCH(Weekly!AU$9,Data!$2:$2,0)-1,2,COUNTIF(Data!$2:$2,Weekly!AU$9))))/AU$111</f>
      </c>
      <c r="AV117" s="18"/>
      <c r="AW117" s="14">
        <f t="shared" ca="1" si="714"/>
      </c>
      <c r="AX117" s="14">
        <f t="shared" ca="1" si="715"/>
      </c>
      <c r="AY117" s="14">
        <f t="shared" ca="1" si="745"/>
      </c>
      <c r="AZ117" s="14">
        <f t="shared" ca="1" si="746"/>
      </c>
      <c r="BA117" s="14">
        <f t="shared" ca="1" si="747"/>
      </c>
      <c r="BB117" s="18"/>
      <c r="BC117" s="14">
        <f t="shared" ca="1" si="719"/>
      </c>
      <c r="BD117" s="14">
        <f ca="1">SUMPRODUCT(AP117:AS117,AP$111:AS$111)/SUM(AP$111:AS$111)</f>
      </c>
      <c r="BE117" s="122"/>
      <c r="BF117" s="122"/>
      <c r="BH117" s="9" t="s">
        <v>98</v>
      </c>
      <c r="BI117" s="9" t="s">
        <v>3</v>
      </c>
      <c r="BJ117" s="169">
        <f ca="1">(SUM(OFFSET(Data!$A$1,MATCH(($BH117&amp;$BI117),Data!$B:$B,0)-1,MATCH(Weekly!BJ$9,Data!$2:$2,0)-1,1,COUNTIF(Data!$2:$2,Weekly!BJ$9))))/BJ$111</f>
      </c>
      <c r="BK117" s="169">
        <f ca="1">(SUM(OFFSET(Data!$A$1,MATCH(($BH117&amp;$BI117),Data!$B:$B,0)-1,MATCH(Weekly!BK$9,Data!$2:$2,0)-1,1,COUNTIF(Data!$2:$2,Weekly!BK$9))))/BK$111</f>
      </c>
      <c r="BL117" s="169">
        <f ca="1">(SUM(OFFSET(Data!$A$1,MATCH(($BH117&amp;$BI117),Data!$B:$B,0)-1,MATCH(Weekly!BL$9,Data!$2:$2,0)-1,1,COUNTIF(Data!$2:$2,Weekly!BL$9))))/BL$111</f>
      </c>
      <c r="BM117" s="169">
        <f ca="1">(SUM(OFFSET(Data!$A$1,MATCH(($BH117&amp;$BI117),Data!$B:$B,0)-1,MATCH(Weekly!BM$9,Data!$2:$2,0)-1,1,COUNTIF(Data!$2:$2,Weekly!BM$9))))/BM$111</f>
      </c>
      <c r="BN117" s="169">
        <f ca="1">(SUM(OFFSET(Data!$A$1,MATCH(($BH117&amp;$BI117),Data!$B:$B,0)-1,MATCH(Weekly!BN$9,Data!$2:$2,0)-1,1,COUNTIF(Data!$2:$2,Weekly!BN$9))))/BN$111</f>
      </c>
      <c r="BO117" s="169">
        <f ca="1">(SUM(OFFSET(Data!$A$1,MATCH(($BH117&amp;$BI117),Data!$B:$B,0)-1,MATCH(Weekly!BO$9,Data!$2:$2,0)-1,1,COUNTIF(Data!$2:$2,Weekly!BO$9))))/BO$111</f>
      </c>
      <c r="BP117" s="169">
        <f ca="1">(SUM(OFFSET(Data!$A$1,MATCH(($BH117&amp;$BI117),Data!$B:$B,0)-1,MATCH(Weekly!BP$9,Data!$2:$2,0)-1,1,COUNTIF(Data!$2:$2,Weekly!BP$9))))/BP$111</f>
      </c>
      <c r="BQ117" s="169">
        <f ca="1">(SUM(OFFSET(Data!$A$1,MATCH(($BH117&amp;$BI117),Data!$B:$B,0)-1,MATCH(Weekly!BQ$9,Data!$2:$2,0)-1,1,COUNTIF(Data!$2:$2,Weekly!BQ$9))))/BQ$111</f>
      </c>
      <c r="BR117" s="169">
        <f ca="1">(SUM(OFFSET(Data!$A$1,MATCH(($BH117&amp;$BI117),Data!$B:$B,0)-1,MATCH(Weekly!BR$9,Data!$2:$2,0)-1,1,COUNTIF(Data!$2:$2,Weekly!BR$9))))/BR$111</f>
      </c>
      <c r="BS117" s="169">
        <f ca="1">(SUM(OFFSET(Data!$A$1,MATCH(($BH117&amp;$BI117),Data!$B:$B,0)-1,MATCH(Weekly!BS$9,Data!$2:$2,0)-1,1,COUNTIF(Data!$2:$2,Weekly!BS$9))))/BS$111</f>
      </c>
      <c r="BT117" s="169">
        <f ca="1">(SUM(OFFSET(Data!$A$1,MATCH(($BH117&amp;$BI117),Data!$B:$B,0)-1,MATCH(Weekly!BT$9,Data!$2:$2,0)-1,1,COUNTIF(Data!$2:$2,Weekly!BT$9))))/BT$111</f>
      </c>
      <c r="BU117" s="169">
        <f ca="1">(SUM(OFFSET(Data!$A$1,MATCH(($BH117&amp;$BI117),Data!$B:$B,0)-1,MATCH(Weekly!BU$9,Data!$2:$2,0)-1,1,COUNTIF(Data!$2:$2,Weekly!BU$9))))/BU$111</f>
      </c>
      <c r="BV117" s="17"/>
      <c r="BW117" s="14">
        <f t="shared" ca="1" si="720"/>
      </c>
      <c r="BX117" s="14">
        <f t="shared" ca="1" si="721"/>
      </c>
      <c r="BY117" s="14">
        <f t="shared" ca="1" si="749"/>
      </c>
      <c r="BZ117" s="14">
        <f t="shared" ca="1" si="750"/>
      </c>
      <c r="CA117" s="14">
        <f t="shared" ca="1" si="751"/>
      </c>
      <c r="CB117" s="55"/>
      <c r="CC117" s="14">
        <f t="shared" ca="1" si="725"/>
      </c>
      <c r="CD117" s="14">
        <f ca="1">SUMPRODUCT(BP117:BS117,BP$111:BS$111)/SUM(BP$111:BS$111)</f>
      </c>
      <c r="CE117" s="122"/>
      <c r="CF117" s="122"/>
      <c r="CG117" s="16"/>
      <c r="CH117" s="9" t="s">
        <v>98</v>
      </c>
      <c r="CI117" s="9" t="s">
        <v>4</v>
      </c>
      <c r="CJ117" s="169">
        <f ca="1">(SUM(OFFSET(Data!$A$1,MATCH(($CH117&amp;$CI117),Data!$B:$B,0)-1,MATCH(Weekly!CJ$9,Data!$2:$2,0)-1,1,COUNTIF(Data!$2:$2,Weekly!CJ$9))))/CJ$111</f>
      </c>
      <c r="CK117" s="169">
        <f ca="1">(SUM(OFFSET(Data!$A$1,MATCH(($CH117&amp;$CI117),Data!$B:$B,0)-1,MATCH(Weekly!CK$9,Data!$2:$2,0)-1,1,COUNTIF(Data!$2:$2,Weekly!CK$9))))/CK$111</f>
      </c>
      <c r="CL117" s="169">
        <f ca="1">(SUM(OFFSET(Data!$A$1,MATCH(($CH117&amp;$CI117),Data!$B:$B,0)-1,MATCH(Weekly!CL$9,Data!$2:$2,0)-1,1,COUNTIF(Data!$2:$2,Weekly!CL$9))))/CL$111</f>
      </c>
      <c r="CM117" s="169">
        <f ca="1">(SUM(OFFSET(Data!$A$1,MATCH(($CH117&amp;$CI117),Data!$B:$B,0)-1,MATCH(Weekly!CM$9,Data!$2:$2,0)-1,1,COUNTIF(Data!$2:$2,Weekly!CM$9))))/CM$111</f>
      </c>
      <c r="CN117" s="169">
        <f ca="1">(SUM(OFFSET(Data!$A$1,MATCH(($CH117&amp;$CI117),Data!$B:$B,0)-1,MATCH(Weekly!CN$9,Data!$2:$2,0)-1,1,COUNTIF(Data!$2:$2,Weekly!CN$9))))/CN$111</f>
      </c>
      <c r="CO117" s="169">
        <f ca="1">(SUM(OFFSET(Data!$A$1,MATCH(($CH117&amp;$CI117),Data!$B:$B,0)-1,MATCH(Weekly!CO$9,Data!$2:$2,0)-1,1,COUNTIF(Data!$2:$2,Weekly!CO$9))))/CO$111</f>
      </c>
      <c r="CP117" s="169">
        <f ca="1">(SUM(OFFSET(Data!$A$1,MATCH(($CH117&amp;$CI117),Data!$B:$B,0)-1,MATCH(Weekly!CP$9,Data!$2:$2,0)-1,1,COUNTIF(Data!$2:$2,Weekly!CP$9))))/CP$111</f>
      </c>
      <c r="CQ117" s="169">
        <f ca="1">(SUM(OFFSET(Data!$A$1,MATCH(($CH117&amp;$CI117),Data!$B:$B,0)-1,MATCH(Weekly!CQ$9,Data!$2:$2,0)-1,1,COUNTIF(Data!$2:$2,Weekly!CQ$9))))/CQ$111</f>
      </c>
      <c r="CR117" s="169">
        <f ca="1">(SUM(OFFSET(Data!$A$1,MATCH(($CH117&amp;$CI117),Data!$B:$B,0)-1,MATCH(Weekly!CR$9,Data!$2:$2,0)-1,1,COUNTIF(Data!$2:$2,Weekly!CR$9))))/CR$111</f>
      </c>
      <c r="CS117" s="169">
        <f ca="1">(SUM(OFFSET(Data!$A$1,MATCH(($CH117&amp;$CI117),Data!$B:$B,0)-1,MATCH(Weekly!CS$9,Data!$2:$2,0)-1,1,COUNTIF(Data!$2:$2,Weekly!CS$9))))/CS$111</f>
      </c>
      <c r="CT117" s="169">
        <f ca="1">(SUM(OFFSET(Data!$A$1,MATCH(($CH117&amp;$CI117),Data!$B:$B,0)-1,MATCH(Weekly!CT$9,Data!$2:$2,0)-1,1,COUNTIF(Data!$2:$2,Weekly!CT$9))))/CT$111</f>
      </c>
      <c r="CU117" s="169">
        <f ca="1">(SUM(OFFSET(Data!$A$1,MATCH(($CH117&amp;$CI117),Data!$B:$B,0)-1,MATCH(Weekly!CU$9,Data!$2:$2,0)-1,1,COUNTIF(Data!$2:$2,Weekly!CU$9))))/CU$111</f>
      </c>
      <c r="CW117" s="14">
        <f t="shared" ca="1" si="726"/>
      </c>
      <c r="CX117" s="14">
        <f t="shared" ca="1" si="727"/>
      </c>
      <c r="CY117" s="14">
        <f t="shared" ca="1" si="753"/>
      </c>
      <c r="CZ117" s="14">
        <f t="shared" ca="1" si="754"/>
      </c>
      <c r="DA117" s="14">
        <f t="shared" ca="1" si="755"/>
      </c>
      <c r="DB117" s="55"/>
      <c r="DC117" s="14">
        <f t="shared" ca="1" si="731"/>
      </c>
      <c r="DD117" s="14">
        <f ca="1">SUMPRODUCT(CP117:CS117,CP$111:CS$111)/SUM(CP$111:CS$111)</f>
      </c>
    </row>
    <row r="118" spans="3:111" x14ac:dyDescent="0.25">
      <c r="C118" s="5"/>
      <c r="D118" s="132" t="s">
        <v>660</v>
      </c>
      <c r="E118" s="67"/>
      <c r="F118" s="69">
        <f t="shared" ca="1" si="689"/>
      </c>
      <c r="G118" s="69">
        <f t="shared" ca="1" si="690"/>
      </c>
      <c r="H118" s="98">
        <f t="shared" ca="1" si="735"/>
      </c>
      <c r="I118" s="69">
        <f t="shared" ca="1" si="736"/>
      </c>
      <c r="J118" s="69">
        <f t="shared" ca="1" si="737"/>
      </c>
      <c r="K118" s="62">
        <f t="shared" ca="1" si="691"/>
      </c>
      <c r="L118" s="70"/>
      <c r="M118" s="67"/>
      <c r="N118" s="69">
        <f t="shared" ca="1" si="692"/>
      </c>
      <c r="O118" s="69">
        <f t="shared" ca="1" si="693"/>
      </c>
      <c r="P118" s="98">
        <f t="shared" ca="1" si="738"/>
      </c>
      <c r="Q118" s="69">
        <f t="shared" ca="1" si="739"/>
      </c>
      <c r="R118" s="71">
        <f t="shared" ca="1" si="740"/>
      </c>
      <c r="S118" s="62">
        <f t="shared" ca="1" si="694"/>
      </c>
      <c r="T118" s="70"/>
      <c r="U118" s="67"/>
      <c r="V118" s="69">
        <f t="shared" ca="1" si="695"/>
      </c>
      <c r="W118" s="69">
        <f t="shared" ca="1" si="696"/>
      </c>
      <c r="X118" s="93">
        <f t="shared" ca="1" si="741"/>
      </c>
      <c r="Y118" s="69">
        <f t="shared" ca="1" si="742"/>
      </c>
      <c r="Z118" s="93">
        <f t="shared" ca="1" si="743"/>
      </c>
      <c r="AA118" s="62">
        <f t="shared" ca="1" si="697"/>
      </c>
      <c r="AB118" s="70"/>
      <c r="AC118" s="60" t="s">
        <v>661</v>
      </c>
      <c r="AI118" s="9" t="s">
        <v>99</v>
      </c>
      <c r="AJ118" s="169">
        <f ca="1">(SUM(OFFSET(Data!$A$1,MATCH(($AI118),Data!$C:$C,0)-1,MATCH(Weekly!AJ$9,Data!$2:$2,0)-1,2,COUNTIF(Data!$2:$2,Weekly!AJ$9))))/AJ$111</f>
      </c>
      <c r="AK118" s="169">
        <f ca="1">(SUM(OFFSET(Data!$A$1,MATCH(($AI118),Data!$C:$C,0)-1,MATCH(Weekly!AK$9,Data!$2:$2,0)-1,2,COUNTIF(Data!$2:$2,Weekly!AK$9))))/AK$111</f>
      </c>
      <c r="AL118" s="169">
        <f ca="1">(SUM(OFFSET(Data!$A$1,MATCH(($AI118),Data!$C:$C,0)-1,MATCH(Weekly!AL$9,Data!$2:$2,0)-1,2,COUNTIF(Data!$2:$2,Weekly!AL$9))))/AL$111</f>
      </c>
      <c r="AM118" s="169">
        <f ca="1">(SUM(OFFSET(Data!$A$1,MATCH(($AI118),Data!$C:$C,0)-1,MATCH(Weekly!AM$9,Data!$2:$2,0)-1,2,COUNTIF(Data!$2:$2,Weekly!AM$9))))/AM$111</f>
      </c>
      <c r="AN118" s="169">
        <f ca="1">(SUM(OFFSET(Data!$A$1,MATCH(($AI118),Data!$C:$C,0)-1,MATCH(Weekly!AN$9,Data!$2:$2,0)-1,2,COUNTIF(Data!$2:$2,Weekly!AN$9))))/AN$111</f>
      </c>
      <c r="AO118" s="169">
        <f ca="1">(SUM(OFFSET(Data!$A$1,MATCH(($AI118),Data!$C:$C,0)-1,MATCH(Weekly!AO$9,Data!$2:$2,0)-1,2,COUNTIF(Data!$2:$2,Weekly!AO$9))))/AO$111</f>
      </c>
      <c r="AP118" s="169">
        <f ca="1">(SUM(OFFSET(Data!$A$1,MATCH(($AI118),Data!$C:$C,0)-1,MATCH(Weekly!AP$9,Data!$2:$2,0)-1,2,COUNTIF(Data!$2:$2,Weekly!AP$9))))/AP$111</f>
      </c>
      <c r="AQ118" s="169">
        <f ca="1">(SUM(OFFSET(Data!$A$1,MATCH(($AI118),Data!$C:$C,0)-1,MATCH(Weekly!AQ$9,Data!$2:$2,0)-1,2,COUNTIF(Data!$2:$2,Weekly!AQ$9))))/AQ$111</f>
      </c>
      <c r="AR118" s="169">
        <f ca="1">(SUM(OFFSET(Data!$A$1,MATCH(($AI118),Data!$C:$C,0)-1,MATCH(Weekly!AR$9,Data!$2:$2,0)-1,2,COUNTIF(Data!$2:$2,Weekly!AR$9))))/AR$111</f>
      </c>
      <c r="AS118" s="169">
        <f ca="1">(SUM(OFFSET(Data!$A$1,MATCH(($AI118),Data!$C:$C,0)-1,MATCH(Weekly!AS$9,Data!$2:$2,0)-1,2,COUNTIF(Data!$2:$2,Weekly!AS$9))))/AS$111</f>
      </c>
      <c r="AT118" s="169">
        <f ca="1">(SUM(OFFSET(Data!$A$1,MATCH(($AI118),Data!$C:$C,0)-1,MATCH(Weekly!AT$9,Data!$2:$2,0)-1,2,COUNTIF(Data!$2:$2,Weekly!AT$9))))/AT$111</f>
      </c>
      <c r="AU118" s="169">
        <f ca="1">(SUM(OFFSET(Data!$A$1,MATCH(($AI118),Data!$C:$C,0)-1,MATCH(Weekly!AU$9,Data!$2:$2,0)-1,2,COUNTIF(Data!$2:$2,Weekly!AU$9))))/AU$111</f>
      </c>
      <c r="AV118" s="191"/>
      <c r="AW118" s="14">
        <f t="shared" ca="1" si="714"/>
      </c>
      <c r="AX118" s="14">
        <f t="shared" ca="1" si="715"/>
      </c>
      <c r="AY118" s="14">
        <f t="shared" ca="1" si="745"/>
      </c>
      <c r="AZ118" s="14">
        <f t="shared" ca="1" si="746"/>
      </c>
      <c r="BA118" s="14">
        <f t="shared" ca="1" si="747"/>
      </c>
      <c r="BB118" s="194"/>
      <c r="BC118" s="14">
        <f t="shared" ca="1" si="719"/>
      </c>
      <c r="BD118" s="14">
        <f ca="1">SUMPRODUCT(AP118:AS118,AP$111:AS$111)/SUM(AP$111:AS$111)</f>
      </c>
      <c r="BE118" s="183"/>
      <c r="BF118" s="122"/>
      <c r="BG118" s="193"/>
      <c r="BH118" s="9" t="s">
        <v>99</v>
      </c>
      <c r="BI118" s="9" t="s">
        <v>3</v>
      </c>
      <c r="BJ118" s="169">
        <f ca="1">(SUM(OFFSET(Data!$A$1,MATCH(($BH118&amp;$BI118),Data!$B:$B,0)-1,MATCH(Weekly!BJ$9,Data!$2:$2,0)-1,1,COUNTIF(Data!$2:$2,Weekly!BJ$9))))/BJ$111</f>
      </c>
      <c r="BK118" s="169">
        <f ca="1">(SUM(OFFSET(Data!$A$1,MATCH(($BH118&amp;$BI118),Data!$B:$B,0)-1,MATCH(Weekly!BK$9,Data!$2:$2,0)-1,1,COUNTIF(Data!$2:$2,Weekly!BK$9))))/BK$111</f>
      </c>
      <c r="BL118" s="169">
        <f ca="1">(SUM(OFFSET(Data!$A$1,MATCH(($BH118&amp;$BI118),Data!$B:$B,0)-1,MATCH(Weekly!BL$9,Data!$2:$2,0)-1,1,COUNTIF(Data!$2:$2,Weekly!BL$9))))/BL$111</f>
      </c>
      <c r="BM118" s="169">
        <f ca="1">(SUM(OFFSET(Data!$A$1,MATCH(($BH118&amp;$BI118),Data!$B:$B,0)-1,MATCH(Weekly!BM$9,Data!$2:$2,0)-1,1,COUNTIF(Data!$2:$2,Weekly!BM$9))))/BM$111</f>
      </c>
      <c r="BN118" s="169">
        <f ca="1">(SUM(OFFSET(Data!$A$1,MATCH(($BH118&amp;$BI118),Data!$B:$B,0)-1,MATCH(Weekly!BN$9,Data!$2:$2,0)-1,1,COUNTIF(Data!$2:$2,Weekly!BN$9))))/BN$111</f>
      </c>
      <c r="BO118" s="169">
        <f ca="1">(SUM(OFFSET(Data!$A$1,MATCH(($BH118&amp;$BI118),Data!$B:$B,0)-1,MATCH(Weekly!BO$9,Data!$2:$2,0)-1,1,COUNTIF(Data!$2:$2,Weekly!BO$9))))/BO$111</f>
      </c>
      <c r="BP118" s="169">
        <f ca="1">(SUM(OFFSET(Data!$A$1,MATCH(($BH118&amp;$BI118),Data!$B:$B,0)-1,MATCH(Weekly!BP$9,Data!$2:$2,0)-1,1,COUNTIF(Data!$2:$2,Weekly!BP$9))))/BP$111</f>
      </c>
      <c r="BQ118" s="169">
        <f ca="1">(SUM(OFFSET(Data!$A$1,MATCH(($BH118&amp;$BI118),Data!$B:$B,0)-1,MATCH(Weekly!BQ$9,Data!$2:$2,0)-1,1,COUNTIF(Data!$2:$2,Weekly!BQ$9))))/BQ$111</f>
      </c>
      <c r="BR118" s="169">
        <f ca="1">(SUM(OFFSET(Data!$A$1,MATCH(($BH118&amp;$BI118),Data!$B:$B,0)-1,MATCH(Weekly!BR$9,Data!$2:$2,0)-1,1,COUNTIF(Data!$2:$2,Weekly!BR$9))))/BR$111</f>
      </c>
      <c r="BS118" s="169">
        <f ca="1">(SUM(OFFSET(Data!$A$1,MATCH(($BH118&amp;$BI118),Data!$B:$B,0)-1,MATCH(Weekly!BS$9,Data!$2:$2,0)-1,1,COUNTIF(Data!$2:$2,Weekly!BS$9))))/BS$111</f>
      </c>
      <c r="BT118" s="169">
        <f ca="1">(SUM(OFFSET(Data!$A$1,MATCH(($BH118&amp;$BI118),Data!$B:$B,0)-1,MATCH(Weekly!BT$9,Data!$2:$2,0)-1,1,COUNTIF(Data!$2:$2,Weekly!BT$9))))/BT$111</f>
      </c>
      <c r="BU118" s="169">
        <f ca="1">(SUM(OFFSET(Data!$A$1,MATCH(($BH118&amp;$BI118),Data!$B:$B,0)-1,MATCH(Weekly!BU$9,Data!$2:$2,0)-1,1,COUNTIF(Data!$2:$2,Weekly!BU$9))))/BU$111</f>
      </c>
      <c r="BV118" s="194"/>
      <c r="BW118" s="14">
        <f t="shared" ca="1" si="720"/>
      </c>
      <c r="BX118" s="14">
        <f t="shared" ca="1" si="721"/>
      </c>
      <c r="BY118" s="14">
        <f t="shared" ca="1" si="749"/>
      </c>
      <c r="BZ118" s="14">
        <f t="shared" ca="1" si="750"/>
      </c>
      <c r="CA118" s="14">
        <f t="shared" ca="1" si="751"/>
      </c>
      <c r="CB118" s="191"/>
      <c r="CC118" s="14">
        <f t="shared" ca="1" si="725"/>
      </c>
      <c r="CD118" s="14">
        <f ca="1">SUMPRODUCT(BP118:BS118,BP$111:BS$111)/SUM(BP$111:BS$111)</f>
      </c>
      <c r="CE118" s="183"/>
      <c r="CF118" s="122"/>
      <c r="CG118" s="193"/>
      <c r="CH118" s="9" t="s">
        <v>99</v>
      </c>
      <c r="CI118" s="9" t="s">
        <v>4</v>
      </c>
      <c r="CJ118" s="169">
        <f ca="1">(SUM(OFFSET(Data!$A$1,MATCH(($CH118&amp;$CI118),Data!$B:$B,0)-1,MATCH(Weekly!CJ$9,Data!$2:$2,0)-1,1,COUNTIF(Data!$2:$2,Weekly!CJ$9))))/CJ$111</f>
      </c>
      <c r="CK118" s="169">
        <f ca="1">(SUM(OFFSET(Data!$A$1,MATCH(($CH118&amp;$CI118),Data!$B:$B,0)-1,MATCH(Weekly!CK$9,Data!$2:$2,0)-1,1,COUNTIF(Data!$2:$2,Weekly!CK$9))))/CK$111</f>
      </c>
      <c r="CL118" s="169">
        <f ca="1">(SUM(OFFSET(Data!$A$1,MATCH(($CH118&amp;$CI118),Data!$B:$B,0)-1,MATCH(Weekly!CL$9,Data!$2:$2,0)-1,1,COUNTIF(Data!$2:$2,Weekly!CL$9))))/CL$111</f>
      </c>
      <c r="CM118" s="169">
        <f ca="1">(SUM(OFFSET(Data!$A$1,MATCH(($CH118&amp;$CI118),Data!$B:$B,0)-1,MATCH(Weekly!CM$9,Data!$2:$2,0)-1,1,COUNTIF(Data!$2:$2,Weekly!CM$9))))/CM$111</f>
      </c>
      <c r="CN118" s="169">
        <f ca="1">(SUM(OFFSET(Data!$A$1,MATCH(($CH118&amp;$CI118),Data!$B:$B,0)-1,MATCH(Weekly!CN$9,Data!$2:$2,0)-1,1,COUNTIF(Data!$2:$2,Weekly!CN$9))))/CN$111</f>
      </c>
      <c r="CO118" s="169">
        <f ca="1">(SUM(OFFSET(Data!$A$1,MATCH(($CH118&amp;$CI118),Data!$B:$B,0)-1,MATCH(Weekly!CO$9,Data!$2:$2,0)-1,1,COUNTIF(Data!$2:$2,Weekly!CO$9))))/CO$111</f>
      </c>
      <c r="CP118" s="169">
        <f ca="1">(SUM(OFFSET(Data!$A$1,MATCH(($CH118&amp;$CI118),Data!$B:$B,0)-1,MATCH(Weekly!CP$9,Data!$2:$2,0)-1,1,COUNTIF(Data!$2:$2,Weekly!CP$9))))/CP$111</f>
      </c>
      <c r="CQ118" s="169">
        <f ca="1">(SUM(OFFSET(Data!$A$1,MATCH(($CH118&amp;$CI118),Data!$B:$B,0)-1,MATCH(Weekly!CQ$9,Data!$2:$2,0)-1,1,COUNTIF(Data!$2:$2,Weekly!CQ$9))))/CQ$111</f>
      </c>
      <c r="CR118" s="169">
        <f ca="1">(SUM(OFFSET(Data!$A$1,MATCH(($CH118&amp;$CI118),Data!$B:$B,0)-1,MATCH(Weekly!CR$9,Data!$2:$2,0)-1,1,COUNTIF(Data!$2:$2,Weekly!CR$9))))/CR$111</f>
      </c>
      <c r="CS118" s="169">
        <f ca="1">(SUM(OFFSET(Data!$A$1,MATCH(($CH118&amp;$CI118),Data!$B:$B,0)-1,MATCH(Weekly!CS$9,Data!$2:$2,0)-1,1,COUNTIF(Data!$2:$2,Weekly!CS$9))))/CS$111</f>
      </c>
      <c r="CT118" s="169">
        <f ca="1">(SUM(OFFSET(Data!$A$1,MATCH(($CH118&amp;$CI118),Data!$B:$B,0)-1,MATCH(Weekly!CT$9,Data!$2:$2,0)-1,1,COUNTIF(Data!$2:$2,Weekly!CT$9))))/CT$111</f>
      </c>
      <c r="CU118" s="169">
        <f ca="1">(SUM(OFFSET(Data!$A$1,MATCH(($CH118&amp;$CI118),Data!$B:$B,0)-1,MATCH(Weekly!CU$9,Data!$2:$2,0)-1,1,COUNTIF(Data!$2:$2,Weekly!CU$9))))/CU$111</f>
      </c>
      <c r="CV118" s="192"/>
      <c r="CW118" s="14">
        <f t="shared" ca="1" si="726"/>
      </c>
      <c r="CX118" s="14">
        <f t="shared" ca="1" si="727"/>
      </c>
      <c r="CY118" s="14">
        <f t="shared" ca="1" si="753"/>
      </c>
      <c r="CZ118" s="14">
        <f t="shared" ca="1" si="754"/>
      </c>
      <c r="DA118" s="14">
        <f t="shared" ca="1" si="755"/>
      </c>
      <c r="DB118" s="191"/>
      <c r="DC118" s="14">
        <f t="shared" ca="1" si="731"/>
      </c>
      <c r="DD118" s="14">
        <f ca="1">SUMPRODUCT(CP118:CS118,CP$111:CS$111)/SUM(CP$111:CS$111)</f>
      </c>
    </row>
    <row r="119" spans="3:111" x14ac:dyDescent="0.25">
      <c r="C119" s="5"/>
      <c r="D119" s="132" t="s">
        <v>664</v>
      </c>
      <c r="E119" s="136"/>
      <c r="F119" s="69">
        <f t="shared" ca="1" si="689"/>
      </c>
      <c r="G119" s="69">
        <f t="shared" ca="1" si="690"/>
      </c>
      <c r="H119" s="98">
        <f t="shared" ca="1" si="735"/>
      </c>
      <c r="I119" s="69">
        <f t="shared" ca="1" si="736"/>
      </c>
      <c r="J119" s="69">
        <f t="shared" ca="1" si="737"/>
      </c>
      <c r="K119" s="62">
        <f t="shared" ca="1" si="691"/>
      </c>
      <c r="L119" s="70"/>
      <c r="M119" s="136"/>
      <c r="N119" s="69">
        <f t="shared" ca="1" si="692"/>
      </c>
      <c r="O119" s="69">
        <f t="shared" ca="1" si="693"/>
      </c>
      <c r="P119" s="98">
        <f t="shared" ca="1" si="738"/>
      </c>
      <c r="Q119" s="69">
        <f t="shared" ca="1" si="739"/>
      </c>
      <c r="R119" s="71">
        <f t="shared" ca="1" si="740"/>
      </c>
      <c r="S119" s="62">
        <f t="shared" ca="1" si="694"/>
      </c>
      <c r="T119" s="70"/>
      <c r="U119" s="136"/>
      <c r="V119" s="69">
        <f t="shared" ca="1" si="695"/>
      </c>
      <c r="W119" s="69">
        <f t="shared" ca="1" si="696"/>
      </c>
      <c r="X119" s="93">
        <f t="shared" ca="1" si="741"/>
      </c>
      <c r="Y119" s="69">
        <f t="shared" ca="1" si="742"/>
      </c>
      <c r="Z119" s="93">
        <f t="shared" ca="1" si="743"/>
      </c>
      <c r="AA119" s="62">
        <f t="shared" ca="1" si="697"/>
      </c>
      <c r="AB119" s="70"/>
      <c r="AC119" s="60" t="s">
        <v>665</v>
      </c>
      <c r="AI119" s="9" t="s">
        <v>100</v>
      </c>
      <c r="AJ119" s="169">
        <f ca="1">(SUM(OFFSET(Data!$A$1,MATCH(($AI119),Data!$C:$C,0)-1,MATCH(Weekly!AJ$9,Data!$2:$2,0)-1,2,COUNTIF(Data!$2:$2,Weekly!AJ$9))))/AJ$111</f>
      </c>
      <c r="AK119" s="169">
        <f ca="1">(SUM(OFFSET(Data!$A$1,MATCH(($AI119),Data!$C:$C,0)-1,MATCH(Weekly!AK$9,Data!$2:$2,0)-1,2,COUNTIF(Data!$2:$2,Weekly!AK$9))))/AK$111</f>
      </c>
      <c r="AL119" s="169">
        <f ca="1">(SUM(OFFSET(Data!$A$1,MATCH(($AI119),Data!$C:$C,0)-1,MATCH(Weekly!AL$9,Data!$2:$2,0)-1,2,COUNTIF(Data!$2:$2,Weekly!AL$9))))/AL$111</f>
      </c>
      <c r="AM119" s="169">
        <f ca="1">(SUM(OFFSET(Data!$A$1,MATCH(($AI119),Data!$C:$C,0)-1,MATCH(Weekly!AM$9,Data!$2:$2,0)-1,2,COUNTIF(Data!$2:$2,Weekly!AM$9))))/AM$111</f>
      </c>
      <c r="AN119" s="169">
        <f ca="1">(SUM(OFFSET(Data!$A$1,MATCH(($AI119),Data!$C:$C,0)-1,MATCH(Weekly!AN$9,Data!$2:$2,0)-1,2,COUNTIF(Data!$2:$2,Weekly!AN$9))))/AN$111</f>
      </c>
      <c r="AO119" s="169">
        <f ca="1">(SUM(OFFSET(Data!$A$1,MATCH(($AI119),Data!$C:$C,0)-1,MATCH(Weekly!AO$9,Data!$2:$2,0)-1,2,COUNTIF(Data!$2:$2,Weekly!AO$9))))/AO$111</f>
      </c>
      <c r="AP119" s="169">
        <f ca="1">(SUM(OFFSET(Data!$A$1,MATCH(($AI119),Data!$C:$C,0)-1,MATCH(Weekly!AP$9,Data!$2:$2,0)-1,2,COUNTIF(Data!$2:$2,Weekly!AP$9))))/AP$111</f>
      </c>
      <c r="AQ119" s="169">
        <f ca="1">(SUM(OFFSET(Data!$A$1,MATCH(($AI119),Data!$C:$C,0)-1,MATCH(Weekly!AQ$9,Data!$2:$2,0)-1,2,COUNTIF(Data!$2:$2,Weekly!AQ$9))))/AQ$111</f>
      </c>
      <c r="AR119" s="169">
        <f ca="1">(SUM(OFFSET(Data!$A$1,MATCH(($AI119),Data!$C:$C,0)-1,MATCH(Weekly!AR$9,Data!$2:$2,0)-1,2,COUNTIF(Data!$2:$2,Weekly!AR$9))))/AR$111</f>
      </c>
      <c r="AS119" s="169">
        <f ca="1">(SUM(OFFSET(Data!$A$1,MATCH(($AI119),Data!$C:$C,0)-1,MATCH(Weekly!AS$9,Data!$2:$2,0)-1,2,COUNTIF(Data!$2:$2,Weekly!AS$9))))/AS$111</f>
      </c>
      <c r="AT119" s="169">
        <f ca="1">(SUM(OFFSET(Data!$A$1,MATCH(($AI119),Data!$C:$C,0)-1,MATCH(Weekly!AT$9,Data!$2:$2,0)-1,2,COUNTIF(Data!$2:$2,Weekly!AT$9))))/AT$111</f>
      </c>
      <c r="AU119" s="169">
        <f ca="1">(SUM(OFFSET(Data!$A$1,MATCH(($AI119),Data!$C:$C,0)-1,MATCH(Weekly!AU$9,Data!$2:$2,0)-1,2,COUNTIF(Data!$2:$2,Weekly!AU$9))))/AU$111</f>
      </c>
      <c r="AV119" s="191"/>
      <c r="AW119" s="14">
        <f t="shared" ca="1" si="714"/>
      </c>
      <c r="AX119" s="14">
        <f t="shared" ca="1" si="715"/>
      </c>
      <c r="AY119" s="14">
        <f t="shared" ca="1" si="745"/>
      </c>
      <c r="AZ119" s="14">
        <f t="shared" ca="1" si="746"/>
      </c>
      <c r="BA119" s="14">
        <f t="shared" ca="1" si="747"/>
      </c>
      <c r="BB119" s="194"/>
      <c r="BC119" s="14">
        <f t="shared" ca="1" si="719"/>
      </c>
      <c r="BD119" s="14">
        <f ca="1">SUMPRODUCT(AP119:AS119,AP$111:AS$111)/SUM(AP$111:AS$111)</f>
      </c>
      <c r="BE119" s="183"/>
      <c r="BF119" s="122"/>
      <c r="BG119" s="193"/>
      <c r="BH119" s="9" t="s">
        <v>100</v>
      </c>
      <c r="BI119" s="9" t="s">
        <v>3</v>
      </c>
      <c r="BJ119" s="169">
        <f ca="1">(SUM(OFFSET(Data!$A$1,MATCH(($BH119&amp;$BI119),Data!$B:$B,0)-1,MATCH(Weekly!BJ$9,Data!$2:$2,0)-1,1,COUNTIF(Data!$2:$2,Weekly!BJ$9))))/BJ$111</f>
      </c>
      <c r="BK119" s="169">
        <f ca="1">(SUM(OFFSET(Data!$A$1,MATCH(($BH119&amp;$BI119),Data!$B:$B,0)-1,MATCH(Weekly!BK$9,Data!$2:$2,0)-1,1,COUNTIF(Data!$2:$2,Weekly!BK$9))))/BK$111</f>
      </c>
      <c r="BL119" s="169">
        <f ca="1">(SUM(OFFSET(Data!$A$1,MATCH(($BH119&amp;$BI119),Data!$B:$B,0)-1,MATCH(Weekly!BL$9,Data!$2:$2,0)-1,1,COUNTIF(Data!$2:$2,Weekly!BL$9))))/BL$111</f>
      </c>
      <c r="BM119" s="169">
        <f ca="1">(SUM(OFFSET(Data!$A$1,MATCH(($BH119&amp;$BI119),Data!$B:$B,0)-1,MATCH(Weekly!BM$9,Data!$2:$2,0)-1,1,COUNTIF(Data!$2:$2,Weekly!BM$9))))/BM$111</f>
      </c>
      <c r="BN119" s="169">
        <f ca="1">(SUM(OFFSET(Data!$A$1,MATCH(($BH119&amp;$BI119),Data!$B:$B,0)-1,MATCH(Weekly!BN$9,Data!$2:$2,0)-1,1,COUNTIF(Data!$2:$2,Weekly!BN$9))))/BN$111</f>
      </c>
      <c r="BO119" s="169">
        <f ca="1">(SUM(OFFSET(Data!$A$1,MATCH(($BH119&amp;$BI119),Data!$B:$B,0)-1,MATCH(Weekly!BO$9,Data!$2:$2,0)-1,1,COUNTIF(Data!$2:$2,Weekly!BO$9))))/BO$111</f>
      </c>
      <c r="BP119" s="169">
        <f ca="1">(SUM(OFFSET(Data!$A$1,MATCH(($BH119&amp;$BI119),Data!$B:$B,0)-1,MATCH(Weekly!BP$9,Data!$2:$2,0)-1,1,COUNTIF(Data!$2:$2,Weekly!BP$9))))/BP$111</f>
      </c>
      <c r="BQ119" s="169">
        <f ca="1">(SUM(OFFSET(Data!$A$1,MATCH(($BH119&amp;$BI119),Data!$B:$B,0)-1,MATCH(Weekly!BQ$9,Data!$2:$2,0)-1,1,COUNTIF(Data!$2:$2,Weekly!BQ$9))))/BQ$111</f>
      </c>
      <c r="BR119" s="169">
        <f ca="1">(SUM(OFFSET(Data!$A$1,MATCH(($BH119&amp;$BI119),Data!$B:$B,0)-1,MATCH(Weekly!BR$9,Data!$2:$2,0)-1,1,COUNTIF(Data!$2:$2,Weekly!BR$9))))/BR$111</f>
      </c>
      <c r="BS119" s="169">
        <f ca="1">(SUM(OFFSET(Data!$A$1,MATCH(($BH119&amp;$BI119),Data!$B:$B,0)-1,MATCH(Weekly!BS$9,Data!$2:$2,0)-1,1,COUNTIF(Data!$2:$2,Weekly!BS$9))))/BS$111</f>
      </c>
      <c r="BT119" s="169">
        <f ca="1">(SUM(OFFSET(Data!$A$1,MATCH(($BH119&amp;$BI119),Data!$B:$B,0)-1,MATCH(Weekly!BT$9,Data!$2:$2,0)-1,1,COUNTIF(Data!$2:$2,Weekly!BT$9))))/BT$111</f>
      </c>
      <c r="BU119" s="169">
        <f ca="1">(SUM(OFFSET(Data!$A$1,MATCH(($BH119&amp;$BI119),Data!$B:$B,0)-1,MATCH(Weekly!BU$9,Data!$2:$2,0)-1,1,COUNTIF(Data!$2:$2,Weekly!BU$9))))/BU$111</f>
      </c>
      <c r="BV119" s="194"/>
      <c r="BW119" s="14">
        <f t="shared" ca="1" si="720"/>
      </c>
      <c r="BX119" s="14">
        <f t="shared" ca="1" si="721"/>
      </c>
      <c r="BY119" s="14">
        <f t="shared" ca="1" si="749"/>
      </c>
      <c r="BZ119" s="14">
        <f t="shared" ca="1" si="750"/>
      </c>
      <c r="CA119" s="14">
        <f t="shared" ca="1" si="751"/>
      </c>
      <c r="CB119" s="191"/>
      <c r="CC119" s="14">
        <f t="shared" ca="1" si="725"/>
      </c>
      <c r="CD119" s="14">
        <f ca="1">SUMPRODUCT(BP119:BS119,BP$111:BS$111)/SUM(BP$111:BS$111)</f>
      </c>
      <c r="CE119" s="183"/>
      <c r="CF119" s="122"/>
      <c r="CG119" s="193"/>
      <c r="CH119" s="9" t="s">
        <v>100</v>
      </c>
      <c r="CI119" s="9" t="s">
        <v>4</v>
      </c>
      <c r="CJ119" s="169">
        <f ca="1">(SUM(OFFSET(Data!$A$1,MATCH(($CH119&amp;$CI119),Data!$B:$B,0)-1,MATCH(Weekly!CJ$9,Data!$2:$2,0)-1,1,COUNTIF(Data!$2:$2,Weekly!CJ$9))))/CJ$111</f>
      </c>
      <c r="CK119" s="169">
        <f ca="1">(SUM(OFFSET(Data!$A$1,MATCH(($CH119&amp;$CI119),Data!$B:$B,0)-1,MATCH(Weekly!CK$9,Data!$2:$2,0)-1,1,COUNTIF(Data!$2:$2,Weekly!CK$9))))/CK$111</f>
      </c>
      <c r="CL119" s="169">
        <f ca="1">(SUM(OFFSET(Data!$A$1,MATCH(($CH119&amp;$CI119),Data!$B:$B,0)-1,MATCH(Weekly!CL$9,Data!$2:$2,0)-1,1,COUNTIF(Data!$2:$2,Weekly!CL$9))))/CL$111</f>
      </c>
      <c r="CM119" s="169">
        <f ca="1">(SUM(OFFSET(Data!$A$1,MATCH(($CH119&amp;$CI119),Data!$B:$B,0)-1,MATCH(Weekly!CM$9,Data!$2:$2,0)-1,1,COUNTIF(Data!$2:$2,Weekly!CM$9))))/CM$111</f>
      </c>
      <c r="CN119" s="169">
        <f ca="1">(SUM(OFFSET(Data!$A$1,MATCH(($CH119&amp;$CI119),Data!$B:$B,0)-1,MATCH(Weekly!CN$9,Data!$2:$2,0)-1,1,COUNTIF(Data!$2:$2,Weekly!CN$9))))/CN$111</f>
      </c>
      <c r="CO119" s="169">
        <f ca="1">(SUM(OFFSET(Data!$A$1,MATCH(($CH119&amp;$CI119),Data!$B:$B,0)-1,MATCH(Weekly!CO$9,Data!$2:$2,0)-1,1,COUNTIF(Data!$2:$2,Weekly!CO$9))))/CO$111</f>
      </c>
      <c r="CP119" s="169">
        <f ca="1">(SUM(OFFSET(Data!$A$1,MATCH(($CH119&amp;$CI119),Data!$B:$B,0)-1,MATCH(Weekly!CP$9,Data!$2:$2,0)-1,1,COUNTIF(Data!$2:$2,Weekly!CP$9))))/CP$111</f>
      </c>
      <c r="CQ119" s="169">
        <f ca="1">(SUM(OFFSET(Data!$A$1,MATCH(($CH119&amp;$CI119),Data!$B:$B,0)-1,MATCH(Weekly!CQ$9,Data!$2:$2,0)-1,1,COUNTIF(Data!$2:$2,Weekly!CQ$9))))/CQ$111</f>
      </c>
      <c r="CR119" s="169">
        <f ca="1">(SUM(OFFSET(Data!$A$1,MATCH(($CH119&amp;$CI119),Data!$B:$B,0)-1,MATCH(Weekly!CR$9,Data!$2:$2,0)-1,1,COUNTIF(Data!$2:$2,Weekly!CR$9))))/CR$111</f>
      </c>
      <c r="CS119" s="169">
        <f ca="1">(SUM(OFFSET(Data!$A$1,MATCH(($CH119&amp;$CI119),Data!$B:$B,0)-1,MATCH(Weekly!CS$9,Data!$2:$2,0)-1,1,COUNTIF(Data!$2:$2,Weekly!CS$9))))/CS$111</f>
      </c>
      <c r="CT119" s="169">
        <f ca="1">(SUM(OFFSET(Data!$A$1,MATCH(($CH119&amp;$CI119),Data!$B:$B,0)-1,MATCH(Weekly!CT$9,Data!$2:$2,0)-1,1,COUNTIF(Data!$2:$2,Weekly!CT$9))))/CT$111</f>
      </c>
      <c r="CU119" s="169">
        <f ca="1">(SUM(OFFSET(Data!$A$1,MATCH(($CH119&amp;$CI119),Data!$B:$B,0)-1,MATCH(Weekly!CU$9,Data!$2:$2,0)-1,1,COUNTIF(Data!$2:$2,Weekly!CU$9))))/CU$111</f>
      </c>
      <c r="CV119" s="192"/>
      <c r="CW119" s="14">
        <f t="shared" ca="1" si="726"/>
      </c>
      <c r="CX119" s="14">
        <f t="shared" ca="1" si="727"/>
      </c>
      <c r="CY119" s="14">
        <f t="shared" ca="1" si="753"/>
      </c>
      <c r="CZ119" s="14">
        <f t="shared" ca="1" si="754"/>
      </c>
      <c r="DA119" s="14">
        <f t="shared" ca="1" si="755"/>
      </c>
      <c r="DB119" s="191"/>
      <c r="DC119" s="14">
        <f t="shared" ca="1" si="731"/>
      </c>
      <c r="DD119" s="14">
        <f ca="1">SUMPRODUCT(CP119:CS119,CP$111:CS$111)/SUM(CP$111:CS$111)</f>
      </c>
    </row>
    <row r="120" spans="3:111" x14ac:dyDescent="0.25">
      <c r="D120" s="83" t="s">
        <v>668</v>
      </c>
      <c r="E120" s="81"/>
      <c r="F120" s="79"/>
      <c r="G120" s="79"/>
      <c r="H120" s="80"/>
      <c r="I120" s="79"/>
      <c r="J120" s="80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7"/>
      <c r="AC120" s="60"/>
      <c r="AI120" s="57"/>
      <c r="AJ120" s="189"/>
      <c r="AK120" s="57"/>
      <c r="AL120" s="57"/>
      <c r="AM120" s="57"/>
      <c r="AN120" s="57"/>
      <c r="AO120" s="189"/>
      <c r="AP120" s="57"/>
      <c r="AQ120" s="57"/>
      <c r="AR120" s="57"/>
      <c r="AS120" s="57"/>
      <c r="AT120" s="189"/>
      <c r="AU120" s="190"/>
      <c r="BC120" s="57"/>
      <c r="BD120" s="35"/>
      <c r="BE120" s="35"/>
      <c r="BF120" s="35"/>
      <c r="BH120" s="57"/>
      <c r="BI120" s="57"/>
      <c r="BJ120" s="189"/>
      <c r="BK120" s="57"/>
      <c r="BL120" s="57"/>
      <c r="BM120" s="57"/>
      <c r="BN120" s="57"/>
      <c r="BO120" s="189"/>
      <c r="BP120" s="57"/>
      <c r="BQ120" s="57"/>
      <c r="BR120" s="57"/>
      <c r="BS120" s="57"/>
      <c r="BT120" s="189"/>
      <c r="BU120" s="190"/>
      <c r="CC120" s="57"/>
      <c r="CD120" s="35"/>
      <c r="CE120" s="35"/>
      <c r="CF120" s="35"/>
      <c r="CH120" s="57"/>
      <c r="CI120" s="57"/>
      <c r="CJ120" s="189"/>
      <c r="CK120" s="57"/>
      <c r="CL120" s="57"/>
      <c r="CM120" s="57"/>
      <c r="CN120" s="57"/>
      <c r="CO120" s="189"/>
      <c r="CP120" s="57"/>
      <c r="CQ120" s="57"/>
      <c r="CR120" s="57"/>
      <c r="CS120" s="57"/>
      <c r="CT120" s="189"/>
      <c r="CU120" s="190"/>
      <c r="DC120" s="35"/>
      <c r="DD120" s="35"/>
      <c r="DE120" s="57"/>
      <c r="DF120" s="57"/>
      <c r="DG120" s="57"/>
    </row>
    <row r="121" spans="3:111" x14ac:dyDescent="0.25">
      <c r="C121" s="5"/>
      <c r="D121" s="143" t="s">
        <v>669</v>
      </c>
      <c r="E121" s="67" t="str">
        <f ca="1">VLOOKUP($D121,'Metric Nature'!$C:$D,2,0)&amp;IF(($F121&lt;(BA121)),"Below",IF(($F121&gt;(AZ121)),"Above","Within"))</f>
      </c>
      <c r="F121" s="68">
        <f t="shared" ref="F121:F132" ca="1" si="759">AT121</f>
      </c>
      <c r="G121" s="68">
        <f t="shared" ref="G121:G132" ca="1" si="760">AS121</f>
      </c>
      <c r="H121" s="98">
        <f ca="1">IFERROR(((F121-G121)/G121),0)</f>
      </c>
      <c r="I121" s="68">
        <f ca="1">BD121</f>
      </c>
      <c r="J121" s="69">
        <f ca="1">IFERROR(((F121-I121)/I121),0)</f>
      </c>
      <c r="K121" s="145">
        <f t="shared" ref="K121:K132" ca="1" si="761">BC121</f>
      </c>
      <c r="L121" s="70"/>
      <c r="M121" s="144" t="str">
        <f ca="1">VLOOKUP($D121,'Metric Nature'!$C:$D,2,0)&amp;IF(($N121&lt;(CA121)),"Below",IF(($N121&gt;(BZ121)),"Above","Within"))</f>
      </c>
      <c r="N121" s="68">
        <f t="shared" ref="N121:N132" ca="1" si="762">BT121</f>
      </c>
      <c r="O121" s="68">
        <f t="shared" ref="O121:O132" ca="1" si="763">BS121</f>
      </c>
      <c r="P121" s="69">
        <f ca="1">IFERROR(((N121-O121)/O121),0)</f>
      </c>
      <c r="Q121" s="68">
        <f ca="1">CD121</f>
      </c>
      <c r="R121" s="69">
        <f ca="1">IFERROR(((N121-Q121)/Q121),0)</f>
      </c>
      <c r="S121" s="145">
        <f t="shared" ref="S121:S132" ca="1" si="764">CC121</f>
      </c>
      <c r="T121" s="70"/>
      <c r="U121" s="144" t="str">
        <f ca="1">VLOOKUP($D121,'Metric Nature'!$C:$D,2,0)&amp;IF(($V121&lt;(DA121)),"Below",IF(($V121&gt;(CZ121)),"Above","Within"))</f>
      </c>
      <c r="V121" s="68">
        <f t="shared" ref="V121:V132" ca="1" si="765">CT121</f>
      </c>
      <c r="W121" s="68">
        <f t="shared" ref="W121:W132" ca="1" si="766">CS121</f>
      </c>
      <c r="X121" s="69">
        <f ca="1">IFERROR(((V121-W121)/W121),0)</f>
      </c>
      <c r="Y121" s="68">
        <f ca="1">DD121</f>
      </c>
      <c r="Z121" s="69">
        <f ca="1">IFERROR(((V121-Y121)/Y121),0)</f>
      </c>
      <c r="AA121" s="145">
        <f t="shared" ref="AA121:AA132" ca="1" si="767">DC121</f>
      </c>
      <c r="AB121" s="70"/>
      <c r="AC121" s="60" t="s">
        <v>670</v>
      </c>
      <c r="AI121" s="9" t="s">
        <v>101</v>
      </c>
      <c r="AJ121" s="164">
        <f ca="1">SUM(OFFSET(Data!$A$1,MATCH(($AI121),Data!$C:$C,0)-1,MATCH(Weekly!AJ$9,Data!$2:$2,0)-1,2,COUNTIF(Data!$2:$2,Weekly!AJ$9)))</f>
      </c>
      <c r="AK121" s="164">
        <f ca="1">SUM(OFFSET(Data!$A$1,MATCH(($AI121),Data!$C:$C,0)-1,MATCH(Weekly!AK$9,Data!$2:$2,0)-1,2,COUNTIF(Data!$2:$2,Weekly!AK$9)))</f>
      </c>
      <c r="AL121" s="164">
        <f ca="1">SUM(OFFSET(Data!$A$1,MATCH(($AI121),Data!$C:$C,0)-1,MATCH(Weekly!AL$9,Data!$2:$2,0)-1,2,COUNTIF(Data!$2:$2,Weekly!AL$9)))</f>
      </c>
      <c r="AM121" s="164">
        <f ca="1">SUM(OFFSET(Data!$A$1,MATCH(($AI121),Data!$C:$C,0)-1,MATCH(Weekly!AM$9,Data!$2:$2,0)-1,2,COUNTIF(Data!$2:$2,Weekly!AM$9)))</f>
      </c>
      <c r="AN121" s="164">
        <f ca="1">SUM(OFFSET(Data!$A$1,MATCH(($AI121),Data!$C:$C,0)-1,MATCH(Weekly!AN$9,Data!$2:$2,0)-1,2,COUNTIF(Data!$2:$2,Weekly!AN$9)))</f>
      </c>
      <c r="AO121" s="164">
        <f ca="1">SUM(OFFSET(Data!$A$1,MATCH(($AI121),Data!$C:$C,0)-1,MATCH(Weekly!AO$9,Data!$2:$2,0)-1,2,COUNTIF(Data!$2:$2,Weekly!AO$9)))</f>
      </c>
      <c r="AP121" s="164">
        <f ca="1">SUM(OFFSET(Data!$A$1,MATCH(($AI121),Data!$C:$C,0)-1,MATCH(Weekly!AP$9,Data!$2:$2,0)-1,2,COUNTIF(Data!$2:$2,Weekly!AP$9)))</f>
      </c>
      <c r="AQ121" s="164">
        <f ca="1">SUM(OFFSET(Data!$A$1,MATCH(($AI121),Data!$C:$C,0)-1,MATCH(Weekly!AQ$9,Data!$2:$2,0)-1,2,COUNTIF(Data!$2:$2,Weekly!AQ$9)))</f>
      </c>
      <c r="AR121" s="164">
        <f ca="1">SUM(OFFSET(Data!$A$1,MATCH(($AI121),Data!$C:$C,0)-1,MATCH(Weekly!AR$9,Data!$2:$2,0)-1,2,COUNTIF(Data!$2:$2,Weekly!AR$9)))</f>
      </c>
      <c r="AS121" s="164">
        <f ca="1">SUM(OFFSET(Data!$A$1,MATCH(($AI121),Data!$C:$C,0)-1,MATCH(Weekly!AS$9,Data!$2:$2,0)-1,2,COUNTIF(Data!$2:$2,Weekly!AS$9)))</f>
      </c>
      <c r="AT121" s="164">
        <f ca="1">SUM(OFFSET(Data!$A$1,MATCH(($AI121),Data!$C:$C,0)-1,MATCH(Weekly!AT$9,Data!$2:$2,0)-1,2,COUNTIF(Data!$2:$2,Weekly!AT$9)))</f>
      </c>
      <c r="AU121" s="164">
        <f ca="1">SUM(OFFSET(Data!$A$1,MATCH(($AI121),Data!$C:$C,0)-1,MATCH(Weekly!AU$9,Data!$2:$2,0)-1,2,COUNTIF(Data!$2:$2,Weekly!AU$9)))</f>
      </c>
      <c r="AV121" s="18"/>
      <c r="AW121" s="10">
        <f ca="1">_xlfn.QUARTILE.INC($AJ121:$AT121,1)</f>
      </c>
      <c r="AX121" s="10">
        <f ca="1">_xlfn.QUARTILE.INC($AJ121:$AT121,3)</f>
      </c>
      <c r="AY121" s="10">
        <f t="shared" ref="AY121:AY122" ca="1" si="768">AX121-AW121</f>
      </c>
      <c r="AZ121" s="10">
        <f t="shared" ref="AZ121:AZ122" ca="1" si="769">AX121+(0.75*AY121)</f>
      </c>
      <c r="BA121" s="10">
        <f t="shared" ref="BA121:BA122" ca="1" si="770">AW121-(0.75*AY121)</f>
      </c>
      <c r="BB121" s="18"/>
      <c r="BC121" s="11">
        <f ca="1">_xlfn.STDEV.P(AJ121:AU121)</f>
      </c>
      <c r="BD121" s="11">
        <f ca="1">AVERAGE(AP121:AS121)</f>
      </c>
      <c r="BE121" s="171"/>
      <c r="BF121" s="171"/>
      <c r="BG121" s="16"/>
      <c r="BH121" s="9" t="s">
        <v>101</v>
      </c>
      <c r="BI121" s="9" t="s">
        <v>3</v>
      </c>
      <c r="BJ121" s="164">
        <f ca="1">SUM(OFFSET(Data!$A$1,MATCH(($BH121&amp;$BI121),Data!$B:$B,0)-1,MATCH(Weekly!BJ$9,Data!$2:$2,0)-1,1,COUNTIF(Data!$2:$2,Weekly!BJ$9)))</f>
      </c>
      <c r="BK121" s="164">
        <f ca="1">SUM(OFFSET(Data!$A$1,MATCH(($BH121&amp;$BI121),Data!$B:$B,0)-1,MATCH(Weekly!BK$9,Data!$2:$2,0)-1,1,COUNTIF(Data!$2:$2,Weekly!BK$9)))</f>
      </c>
      <c r="BL121" s="164">
        <f ca="1">SUM(OFFSET(Data!$A$1,MATCH(($BH121&amp;$BI121),Data!$B:$B,0)-1,MATCH(Weekly!BL$9,Data!$2:$2,0)-1,1,COUNTIF(Data!$2:$2,Weekly!BL$9)))</f>
      </c>
      <c r="BM121" s="164">
        <f ca="1">SUM(OFFSET(Data!$A$1,MATCH(($BH121&amp;$BI121),Data!$B:$B,0)-1,MATCH(Weekly!BM$9,Data!$2:$2,0)-1,1,COUNTIF(Data!$2:$2,Weekly!BM$9)))</f>
      </c>
      <c r="BN121" s="164">
        <f ca="1">SUM(OFFSET(Data!$A$1,MATCH(($BH121&amp;$BI121),Data!$B:$B,0)-1,MATCH(Weekly!BN$9,Data!$2:$2,0)-1,1,COUNTIF(Data!$2:$2,Weekly!BN$9)))</f>
      </c>
      <c r="BO121" s="164">
        <f ca="1">SUM(OFFSET(Data!$A$1,MATCH(($BH121&amp;$BI121),Data!$B:$B,0)-1,MATCH(Weekly!BO$9,Data!$2:$2,0)-1,1,COUNTIF(Data!$2:$2,Weekly!BO$9)))</f>
      </c>
      <c r="BP121" s="164">
        <f ca="1">SUM(OFFSET(Data!$A$1,MATCH(($BH121&amp;$BI121),Data!$B:$B,0)-1,MATCH(Weekly!BP$9,Data!$2:$2,0)-1,1,COUNTIF(Data!$2:$2,Weekly!BP$9)))</f>
      </c>
      <c r="BQ121" s="164">
        <f ca="1">SUM(OFFSET(Data!$A$1,MATCH(($BH121&amp;$BI121),Data!$B:$B,0)-1,MATCH(Weekly!BQ$9,Data!$2:$2,0)-1,1,COUNTIF(Data!$2:$2,Weekly!BQ$9)))</f>
      </c>
      <c r="BR121" s="164">
        <f ca="1">SUM(OFFSET(Data!$A$1,MATCH(($BH121&amp;$BI121),Data!$B:$B,0)-1,MATCH(Weekly!BR$9,Data!$2:$2,0)-1,1,COUNTIF(Data!$2:$2,Weekly!BR$9)))</f>
      </c>
      <c r="BS121" s="164">
        <f ca="1">SUM(OFFSET(Data!$A$1,MATCH(($BH121&amp;$BI121),Data!$B:$B,0)-1,MATCH(Weekly!BS$9,Data!$2:$2,0)-1,1,COUNTIF(Data!$2:$2,Weekly!BS$9)))</f>
      </c>
      <c r="BT121" s="164">
        <f ca="1">SUM(OFFSET(Data!$A$1,MATCH(($BH121&amp;$BI121),Data!$B:$B,0)-1,MATCH(Weekly!BT$9,Data!$2:$2,0)-1,1,COUNTIF(Data!$2:$2,Weekly!BT$9)))</f>
      </c>
      <c r="BU121" s="164">
        <f ca="1">SUM(OFFSET(Data!$A$1,MATCH(($BH121&amp;$BI121),Data!$B:$B,0)-1,MATCH(Weekly!BU$9,Data!$2:$2,0)-1,1,COUNTIF(Data!$2:$2,Weekly!BU$9)))</f>
      </c>
      <c r="BV121" s="17"/>
      <c r="BW121" s="10">
        <f ca="1">_xlfn.QUARTILE.INC($BJ121:$BT121,1)</f>
      </c>
      <c r="BX121" s="10">
        <f ca="1">_xlfn.QUARTILE.INC($BJ121:$BT121,3)</f>
      </c>
      <c r="BY121" s="10">
        <f t="shared" ref="BY121:BY122" ca="1" si="771">BX121-BW121</f>
      </c>
      <c r="BZ121" s="10">
        <f t="shared" ref="BZ121:BZ122" ca="1" si="772">BX121+(0.75*BY121)</f>
      </c>
      <c r="CA121" s="10">
        <f ca="1">BW121-(0.75*BY121)</f>
      </c>
      <c r="CB121" s="53"/>
      <c r="CC121" s="11">
        <f ca="1">_xlfn.STDEV.P(BJ121:BU121)</f>
      </c>
      <c r="CD121" s="11">
        <f ca="1">AVERAGE(BP121:BS121)</f>
      </c>
      <c r="CE121" s="171"/>
      <c r="CF121" s="171"/>
      <c r="CG121" s="16"/>
      <c r="CH121" s="9" t="s">
        <v>101</v>
      </c>
      <c r="CI121" s="9" t="s">
        <v>4</v>
      </c>
      <c r="CJ121" s="164">
        <f ca="1">SUM(OFFSET(Data!$A$1,MATCH(($CH121&amp;$CI121),Data!$B:$B,0)-1,MATCH(Weekly!CJ$9,Data!$2:$2,0)-1,1,COUNTIF(Data!$2:$2,Weekly!CJ$9)))</f>
      </c>
      <c r="CK121" s="164">
        <f ca="1">SUM(OFFSET(Data!$A$1,MATCH(($CH121&amp;$CI121),Data!$B:$B,0)-1,MATCH(Weekly!CK$9,Data!$2:$2,0)-1,1,COUNTIF(Data!$2:$2,Weekly!CK$9)))</f>
      </c>
      <c r="CL121" s="164">
        <f ca="1">SUM(OFFSET(Data!$A$1,MATCH(($CH121&amp;$CI121),Data!$B:$B,0)-1,MATCH(Weekly!CL$9,Data!$2:$2,0)-1,1,COUNTIF(Data!$2:$2,Weekly!CL$9)))</f>
      </c>
      <c r="CM121" s="164">
        <f ca="1">SUM(OFFSET(Data!$A$1,MATCH(($CH121&amp;$CI121),Data!$B:$B,0)-1,MATCH(Weekly!CM$9,Data!$2:$2,0)-1,1,COUNTIF(Data!$2:$2,Weekly!CM$9)))</f>
      </c>
      <c r="CN121" s="164">
        <f ca="1">SUM(OFFSET(Data!$A$1,MATCH(($CH121&amp;$CI121),Data!$B:$B,0)-1,MATCH(Weekly!CN$9,Data!$2:$2,0)-1,1,COUNTIF(Data!$2:$2,Weekly!CN$9)))</f>
      </c>
      <c r="CO121" s="164">
        <f ca="1">SUM(OFFSET(Data!$A$1,MATCH(($CH121&amp;$CI121),Data!$B:$B,0)-1,MATCH(Weekly!CO$9,Data!$2:$2,0)-1,1,COUNTIF(Data!$2:$2,Weekly!CO$9)))</f>
      </c>
      <c r="CP121" s="164">
        <f ca="1">SUM(OFFSET(Data!$A$1,MATCH(($CH121&amp;$CI121),Data!$B:$B,0)-1,MATCH(Weekly!CP$9,Data!$2:$2,0)-1,1,COUNTIF(Data!$2:$2,Weekly!CP$9)))</f>
      </c>
      <c r="CQ121" s="164">
        <f ca="1">SUM(OFFSET(Data!$A$1,MATCH(($CH121&amp;$CI121),Data!$B:$B,0)-1,MATCH(Weekly!CQ$9,Data!$2:$2,0)-1,1,COUNTIF(Data!$2:$2,Weekly!CQ$9)))</f>
      </c>
      <c r="CR121" s="164">
        <f ca="1">SUM(OFFSET(Data!$A$1,MATCH(($CH121&amp;$CI121),Data!$B:$B,0)-1,MATCH(Weekly!CR$9,Data!$2:$2,0)-1,1,COUNTIF(Data!$2:$2,Weekly!CR$9)))</f>
      </c>
      <c r="CS121" s="164">
        <f ca="1">SUM(OFFSET(Data!$A$1,MATCH(($CH121&amp;$CI121),Data!$B:$B,0)-1,MATCH(Weekly!CS$9,Data!$2:$2,0)-1,1,COUNTIF(Data!$2:$2,Weekly!CS$9)))</f>
      </c>
      <c r="CT121" s="164">
        <f ca="1">SUM(OFFSET(Data!$A$1,MATCH(($CH121&amp;$CI121),Data!$B:$B,0)-1,MATCH(Weekly!CT$9,Data!$2:$2,0)-1,1,COUNTIF(Data!$2:$2,Weekly!CT$9)))</f>
      </c>
      <c r="CU121" s="164">
        <f ca="1">SUM(OFFSET(Data!$A$1,MATCH(($CH121&amp;$CI121),Data!$B:$B,0)-1,MATCH(Weekly!CU$9,Data!$2:$2,0)-1,1,COUNTIF(Data!$2:$2,Weekly!CU$9)))</f>
      </c>
      <c r="CW121" s="10">
        <f ca="1">_xlfn.QUARTILE.INC($CJ121:$CT121,1)</f>
      </c>
      <c r="CX121" s="10">
        <f ca="1">_xlfn.QUARTILE.INC($CJ121:$CT121,3)</f>
      </c>
      <c r="CY121" s="10">
        <f t="shared" ref="CY121:CY122" ca="1" si="773">CX121-CW121</f>
      </c>
      <c r="CZ121" s="10">
        <f t="shared" ref="CZ121:CZ122" ca="1" si="774">CX121+(0.75*CY121)</f>
      </c>
      <c r="DA121" s="10">
        <f ca="1">CW121-(0.75*CY121)</f>
      </c>
      <c r="DB121" s="53"/>
      <c r="DC121" s="11">
        <f ca="1">_xlfn.STDEV.P(CJ121:CU121)</f>
      </c>
      <c r="DD121" s="11">
        <f ca="1">AVERAGE(CP121:CS121)</f>
      </c>
    </row>
    <row r="122" spans="3:111" x14ac:dyDescent="0.25">
      <c r="C122" s="5"/>
      <c r="D122" s="132" t="s">
        <v>673</v>
      </c>
      <c r="E122" s="67" t="str">
        <f ca="1">VLOOKUP($D122,'Metric Nature'!$C:$D,2,0)&amp;IF(($F122&lt;(BA122)),"Below",IF(($F122&gt;(AZ122)),"Above","Within"))</f>
      </c>
      <c r="F122" s="69">
        <f t="shared" ca="1" si="759"/>
      </c>
      <c r="G122" s="69">
        <f t="shared" ca="1" si="760"/>
      </c>
      <c r="H122" s="98">
        <f t="shared" ref="H122" ca="1" si="775">IFERROR(((F122-G122)/G122),0)</f>
      </c>
      <c r="I122" s="69">
        <f t="shared" ref="I122" ca="1" si="776">BD122</f>
      </c>
      <c r="J122" s="69">
        <f t="shared" ref="J122" ca="1" si="777">IFERROR(((F122-I122)/I122),0)</f>
      </c>
      <c r="K122" s="62">
        <f t="shared" ca="1" si="761"/>
      </c>
      <c r="L122" s="70"/>
      <c r="M122" s="67" t="str">
        <f ca="1">VLOOKUP($D122,'Metric Nature'!$C:$D,2,0)&amp;IF(($N122&lt;(CA122)),"Below",IF(($N122&gt;(BZ122)),"Above","Within"))</f>
      </c>
      <c r="N122" s="69">
        <f t="shared" ca="1" si="762"/>
      </c>
      <c r="O122" s="69">
        <f t="shared" ca="1" si="763"/>
      </c>
      <c r="P122" s="98">
        <f t="shared" ref="P122" ca="1" si="778">IFERROR(((N122-O122)/O122),0)</f>
      </c>
      <c r="Q122" s="69">
        <f t="shared" ref="Q122" ca="1" si="779">CD122</f>
      </c>
      <c r="R122" s="71">
        <f t="shared" ref="R122" ca="1" si="780">IFERROR(((N122-Q122)/Q122),0)</f>
      </c>
      <c r="S122" s="62">
        <f t="shared" ca="1" si="764"/>
      </c>
      <c r="T122" s="70"/>
      <c r="U122" s="67" t="str">
        <f ca="1">VLOOKUP($D122,'Metric Nature'!$C:$D,2,0)&amp;IF(($V122&lt;(DA122)),"Below",IF(($V122&gt;(CZ122)),"Above","Within"))</f>
      </c>
      <c r="V122" s="69">
        <f t="shared" ca="1" si="765"/>
      </c>
      <c r="W122" s="69">
        <f t="shared" ca="1" si="766"/>
      </c>
      <c r="X122" s="98">
        <f t="shared" ref="X122" ca="1" si="781">IFERROR(((V122-W122)/W122),0)</f>
      </c>
      <c r="Y122" s="69">
        <f t="shared" ref="Y122" ca="1" si="782">DD122</f>
      </c>
      <c r="Z122" s="71">
        <f t="shared" ref="Z122" ca="1" si="783">IFERROR(((V122-Y122)/Y122),0)</f>
      </c>
      <c r="AA122" s="62">
        <f t="shared" ca="1" si="767"/>
      </c>
      <c r="AB122" s="70"/>
      <c r="AC122" s="60" t="s">
        <v>674</v>
      </c>
      <c r="AI122" s="9" t="s">
        <v>102</v>
      </c>
      <c r="AJ122" s="169">
        <f ca="1">(SUM(OFFSET(Data!$A$1,MATCH(($AI122),Data!$C:$C,0)-1,MATCH(Weekly!AJ$9,Data!$2:$2,0)-1,2,COUNTIF(Data!$2:$2,Weekly!AJ$9))))/AJ$121</f>
      </c>
      <c r="AK122" s="169">
        <f ca="1">(SUM(OFFSET(Data!$A$1,MATCH(($AI122),Data!$C:$C,0)-1,MATCH(Weekly!AK$9,Data!$2:$2,0)-1,2,COUNTIF(Data!$2:$2,Weekly!AK$9))))/AK$121</f>
      </c>
      <c r="AL122" s="169">
        <f ca="1">(SUM(OFFSET(Data!$A$1,MATCH(($AI122),Data!$C:$C,0)-1,MATCH(Weekly!AL$9,Data!$2:$2,0)-1,2,COUNTIF(Data!$2:$2,Weekly!AL$9))))/AL$121</f>
      </c>
      <c r="AM122" s="169">
        <f ca="1">(SUM(OFFSET(Data!$A$1,MATCH(($AI122),Data!$C:$C,0)-1,MATCH(Weekly!AM$9,Data!$2:$2,0)-1,2,COUNTIF(Data!$2:$2,Weekly!AM$9))))/AM$121</f>
      </c>
      <c r="AN122" s="169">
        <f ca="1">(SUM(OFFSET(Data!$A$1,MATCH(($AI122),Data!$C:$C,0)-1,MATCH(Weekly!AN$9,Data!$2:$2,0)-1,2,COUNTIF(Data!$2:$2,Weekly!AN$9))))/AN$121</f>
      </c>
      <c r="AO122" s="169">
        <f ca="1">(SUM(OFFSET(Data!$A$1,MATCH(($AI122),Data!$C:$C,0)-1,MATCH(Weekly!AO$9,Data!$2:$2,0)-1,2,COUNTIF(Data!$2:$2,Weekly!AO$9))))/AO$121</f>
      </c>
      <c r="AP122" s="169">
        <f ca="1">(SUM(OFFSET(Data!$A$1,MATCH(($AI122),Data!$C:$C,0)-1,MATCH(Weekly!AP$9,Data!$2:$2,0)-1,2,COUNTIF(Data!$2:$2,Weekly!AP$9))))/AP$121</f>
      </c>
      <c r="AQ122" s="169">
        <f ca="1">(SUM(OFFSET(Data!$A$1,MATCH(($AI122),Data!$C:$C,0)-1,MATCH(Weekly!AQ$9,Data!$2:$2,0)-1,2,COUNTIF(Data!$2:$2,Weekly!AQ$9))))/AQ$121</f>
      </c>
      <c r="AR122" s="169">
        <f ca="1">(SUM(OFFSET(Data!$A$1,MATCH(($AI122),Data!$C:$C,0)-1,MATCH(Weekly!AR$9,Data!$2:$2,0)-1,2,COUNTIF(Data!$2:$2,Weekly!AR$9))))/AR$121</f>
      </c>
      <c r="AS122" s="169">
        <f ca="1">(SUM(OFFSET(Data!$A$1,MATCH(($AI122),Data!$C:$C,0)-1,MATCH(Weekly!AS$9,Data!$2:$2,0)-1,2,COUNTIF(Data!$2:$2,Weekly!AS$9))))/AS$121</f>
      </c>
      <c r="AT122" s="169">
        <f ca="1">(SUM(OFFSET(Data!$A$1,MATCH(($AI122),Data!$C:$C,0)-1,MATCH(Weekly!AT$9,Data!$2:$2,0)-1,2,COUNTIF(Data!$2:$2,Weekly!AT$9))))/AT$121</f>
      </c>
      <c r="AU122" s="169">
        <f ca="1">(SUM(OFFSET(Data!$A$1,MATCH(($AI122),Data!$C:$C,0)-1,MATCH(Weekly!AU$9,Data!$2:$2,0)-1,2,COUNTIF(Data!$2:$2,Weekly!AU$9))))/AU$121</f>
      </c>
      <c r="AV122" s="18"/>
      <c r="AW122" s="14">
        <f t="shared" ref="AW122:AW124" ca="1" si="784">_xlfn.QUARTILE.INC($AJ122:$AT122,1)</f>
      </c>
      <c r="AX122" s="14">
        <f t="shared" ref="AX122:AX124" ca="1" si="785">_xlfn.QUARTILE.INC($AJ122:$AT122,3)</f>
      </c>
      <c r="AY122" s="14">
        <f t="shared" ca="1" si="768"/>
      </c>
      <c r="AZ122" s="14">
        <f t="shared" ca="1" si="769"/>
      </c>
      <c r="BA122" s="14">
        <f t="shared" ca="1" si="770"/>
      </c>
      <c r="BB122" s="18"/>
      <c r="BC122" s="14">
        <f t="shared" ref="BC122:BC124" ca="1" si="786">_xlfn.STDEV.P(AJ122:AU122)</f>
      </c>
      <c r="BD122" s="14">
        <f ca="1">SUMPRODUCT(AP122:AS122,AP$121:AS$121)/SUM(AP$121:AS$121)</f>
      </c>
      <c r="BE122" s="122"/>
      <c r="BF122" s="122"/>
      <c r="BG122" s="16"/>
      <c r="BH122" s="9" t="s">
        <v>102</v>
      </c>
      <c r="BI122" s="9" t="s">
        <v>3</v>
      </c>
      <c r="BJ122" s="169">
        <f ca="1">(SUM(OFFSET(Data!$A$1,MATCH(($BH122&amp;$BI122),Data!$B:$B,0)-1,MATCH(Weekly!BJ$9,Data!$2:$2,0)-1,1,COUNTIF(Data!$2:$2,Weekly!BJ$9))))/BJ$121</f>
      </c>
      <c r="BK122" s="169">
        <f ca="1">(SUM(OFFSET(Data!$A$1,MATCH(($BH122&amp;$BI122),Data!$B:$B,0)-1,MATCH(Weekly!BK$9,Data!$2:$2,0)-1,1,COUNTIF(Data!$2:$2,Weekly!BK$9))))/BK$121</f>
      </c>
      <c r="BL122" s="169">
        <f ca="1">(SUM(OFFSET(Data!$A$1,MATCH(($BH122&amp;$BI122),Data!$B:$B,0)-1,MATCH(Weekly!BL$9,Data!$2:$2,0)-1,1,COUNTIF(Data!$2:$2,Weekly!BL$9))))/BL$121</f>
      </c>
      <c r="BM122" s="169">
        <f ca="1">(SUM(OFFSET(Data!$A$1,MATCH(($BH122&amp;$BI122),Data!$B:$B,0)-1,MATCH(Weekly!BM$9,Data!$2:$2,0)-1,1,COUNTIF(Data!$2:$2,Weekly!BM$9))))/BM$121</f>
      </c>
      <c r="BN122" s="169">
        <f ca="1">(SUM(OFFSET(Data!$A$1,MATCH(($BH122&amp;$BI122),Data!$B:$B,0)-1,MATCH(Weekly!BN$9,Data!$2:$2,0)-1,1,COUNTIF(Data!$2:$2,Weekly!BN$9))))/BN$121</f>
      </c>
      <c r="BO122" s="169">
        <f ca="1">(SUM(OFFSET(Data!$A$1,MATCH(($BH122&amp;$BI122),Data!$B:$B,0)-1,MATCH(Weekly!BO$9,Data!$2:$2,0)-1,1,COUNTIF(Data!$2:$2,Weekly!BO$9))))/BO$121</f>
      </c>
      <c r="BP122" s="169">
        <f ca="1">(SUM(OFFSET(Data!$A$1,MATCH(($BH122&amp;$BI122),Data!$B:$B,0)-1,MATCH(Weekly!BP$9,Data!$2:$2,0)-1,1,COUNTIF(Data!$2:$2,Weekly!BP$9))))/BP$121</f>
      </c>
      <c r="BQ122" s="169">
        <f ca="1">(SUM(OFFSET(Data!$A$1,MATCH(($BH122&amp;$BI122),Data!$B:$B,0)-1,MATCH(Weekly!BQ$9,Data!$2:$2,0)-1,1,COUNTIF(Data!$2:$2,Weekly!BQ$9))))/BQ$121</f>
      </c>
      <c r="BR122" s="169">
        <f ca="1">(SUM(OFFSET(Data!$A$1,MATCH(($BH122&amp;$BI122),Data!$B:$B,0)-1,MATCH(Weekly!BR$9,Data!$2:$2,0)-1,1,COUNTIF(Data!$2:$2,Weekly!BR$9))))/BR$121</f>
      </c>
      <c r="BS122" s="169">
        <f ca="1">(SUM(OFFSET(Data!$A$1,MATCH(($BH122&amp;$BI122),Data!$B:$B,0)-1,MATCH(Weekly!BS$9,Data!$2:$2,0)-1,1,COUNTIF(Data!$2:$2,Weekly!BS$9))))/BS$121</f>
      </c>
      <c r="BT122" s="169">
        <f ca="1">(SUM(OFFSET(Data!$A$1,MATCH(($BH122&amp;$BI122),Data!$B:$B,0)-1,MATCH(Weekly!BT$9,Data!$2:$2,0)-1,1,COUNTIF(Data!$2:$2,Weekly!BT$9))))/BT$121</f>
      </c>
      <c r="BU122" s="169">
        <f ca="1">(SUM(OFFSET(Data!$A$1,MATCH(($BH122&amp;$BI122),Data!$B:$B,0)-1,MATCH(Weekly!BU$9,Data!$2:$2,0)-1,1,COUNTIF(Data!$2:$2,Weekly!BU$9))))/BU$121</f>
      </c>
      <c r="BV122" s="17"/>
      <c r="BW122" s="14">
        <f t="shared" ref="BW122:BW124" ca="1" si="787">_xlfn.QUARTILE.INC($BJ122:$BT122,1)</f>
      </c>
      <c r="BX122" s="14">
        <f t="shared" ref="BX122:BX124" ca="1" si="788">_xlfn.QUARTILE.INC($BJ122:$BT122,3)</f>
      </c>
      <c r="BY122" s="14">
        <f t="shared" ca="1" si="771"/>
      </c>
      <c r="BZ122" s="14">
        <f t="shared" ca="1" si="772"/>
      </c>
      <c r="CA122" s="14">
        <f t="shared" ref="CA122" ca="1" si="789">BW122-(0.75*BY122)</f>
      </c>
      <c r="CB122" s="55"/>
      <c r="CC122" s="14">
        <f t="shared" ref="CC122:CC124" ca="1" si="790">_xlfn.STDEV.P(BJ122:BU122)</f>
      </c>
      <c r="CD122" s="14">
        <f ca="1">SUMPRODUCT(BP122:BS122,BP$121:BS$121)/SUM(BP$121:BS$121)</f>
      </c>
      <c r="CE122" s="122"/>
      <c r="CF122" s="122"/>
      <c r="CG122" s="16"/>
      <c r="CH122" s="9" t="s">
        <v>102</v>
      </c>
      <c r="CI122" s="9" t="s">
        <v>4</v>
      </c>
      <c r="CJ122" s="169">
        <f ca="1">(SUM(OFFSET(Data!$A$1,MATCH(($CH122&amp;$CI122),Data!$B:$B,0)-1,MATCH(Weekly!CJ$9,Data!$2:$2,0)-1,1,COUNTIF(Data!$2:$2,Weekly!CJ$9))))/CJ$121</f>
      </c>
      <c r="CK122" s="169">
        <f ca="1">(SUM(OFFSET(Data!$A$1,MATCH(($CH122&amp;$CI122),Data!$B:$B,0)-1,MATCH(Weekly!CK$9,Data!$2:$2,0)-1,1,COUNTIF(Data!$2:$2,Weekly!CK$9))))/CK$121</f>
      </c>
      <c r="CL122" s="169">
        <f ca="1">(SUM(OFFSET(Data!$A$1,MATCH(($CH122&amp;$CI122),Data!$B:$B,0)-1,MATCH(Weekly!CL$9,Data!$2:$2,0)-1,1,COUNTIF(Data!$2:$2,Weekly!CL$9))))/CL$121</f>
      </c>
      <c r="CM122" s="169">
        <f ca="1">(SUM(OFFSET(Data!$A$1,MATCH(($CH122&amp;$CI122),Data!$B:$B,0)-1,MATCH(Weekly!CM$9,Data!$2:$2,0)-1,1,COUNTIF(Data!$2:$2,Weekly!CM$9))))/CM$121</f>
      </c>
      <c r="CN122" s="169">
        <f ca="1">(SUM(OFFSET(Data!$A$1,MATCH(($CH122&amp;$CI122),Data!$B:$B,0)-1,MATCH(Weekly!CN$9,Data!$2:$2,0)-1,1,COUNTIF(Data!$2:$2,Weekly!CN$9))))/CN$121</f>
      </c>
      <c r="CO122" s="169">
        <f ca="1">(SUM(OFFSET(Data!$A$1,MATCH(($CH122&amp;$CI122),Data!$B:$B,0)-1,MATCH(Weekly!CO$9,Data!$2:$2,0)-1,1,COUNTIF(Data!$2:$2,Weekly!CO$9))))/CO$121</f>
      </c>
      <c r="CP122" s="169">
        <f ca="1">(SUM(OFFSET(Data!$A$1,MATCH(($CH122&amp;$CI122),Data!$B:$B,0)-1,MATCH(Weekly!CP$9,Data!$2:$2,0)-1,1,COUNTIF(Data!$2:$2,Weekly!CP$9))))/CP$121</f>
      </c>
      <c r="CQ122" s="169">
        <f ca="1">(SUM(OFFSET(Data!$A$1,MATCH(($CH122&amp;$CI122),Data!$B:$B,0)-1,MATCH(Weekly!CQ$9,Data!$2:$2,0)-1,1,COUNTIF(Data!$2:$2,Weekly!CQ$9))))/CQ$121</f>
      </c>
      <c r="CR122" s="169">
        <f ca="1">(SUM(OFFSET(Data!$A$1,MATCH(($CH122&amp;$CI122),Data!$B:$B,0)-1,MATCH(Weekly!CR$9,Data!$2:$2,0)-1,1,COUNTIF(Data!$2:$2,Weekly!CR$9))))/CR$121</f>
      </c>
      <c r="CS122" s="169">
        <f ca="1">(SUM(OFFSET(Data!$A$1,MATCH(($CH122&amp;$CI122),Data!$B:$B,0)-1,MATCH(Weekly!CS$9,Data!$2:$2,0)-1,1,COUNTIF(Data!$2:$2,Weekly!CS$9))))/CS$121</f>
      </c>
      <c r="CT122" s="169">
        <f ca="1">(SUM(OFFSET(Data!$A$1,MATCH(($CH122&amp;$CI122),Data!$B:$B,0)-1,MATCH(Weekly!CT$9,Data!$2:$2,0)-1,1,COUNTIF(Data!$2:$2,Weekly!CT$9))))/CT$121</f>
      </c>
      <c r="CU122" s="169">
        <f ca="1">(SUM(OFFSET(Data!$A$1,MATCH(($CH122&amp;$CI122),Data!$B:$B,0)-1,MATCH(Weekly!CU$9,Data!$2:$2,0)-1,1,COUNTIF(Data!$2:$2,Weekly!CU$9))))/CU$121</f>
      </c>
      <c r="CW122" s="14">
        <f t="shared" ref="CW122:CW124" ca="1" si="791">_xlfn.QUARTILE.INC($CJ122:$CT122,1)</f>
      </c>
      <c r="CX122" s="14">
        <f t="shared" ref="CX122:CX124" ca="1" si="792">_xlfn.QUARTILE.INC($CJ122:$CT122,3)</f>
      </c>
      <c r="CY122" s="14">
        <f t="shared" ca="1" si="773"/>
      </c>
      <c r="CZ122" s="14">
        <f t="shared" ca="1" si="774"/>
      </c>
      <c r="DA122" s="14">
        <f ca="1">CW122-(0.75*CY122)</f>
      </c>
      <c r="DB122" s="53"/>
      <c r="DC122" s="14">
        <f t="shared" ref="DC122:DC124" ca="1" si="793">_xlfn.STDEV.P(CJ122:CU122)</f>
      </c>
      <c r="DD122" s="14">
        <f ca="1">SUMPRODUCT(CP122:CS122,CP$121:CS$121)/SUM(CP$121:CS$121)</f>
      </c>
    </row>
    <row r="123" spans="3:111" x14ac:dyDescent="0.25">
      <c r="C123" s="5"/>
      <c r="D123" s="132" t="s">
        <v>677</v>
      </c>
      <c r="E123" s="67" t="str">
        <f ca="1">VLOOKUP($D123,'Metric Nature'!$C:$D,2,0)&amp;IF(($F123&lt;(BA123)),"Below",IF(($F123&gt;(AZ123)),"Above","Within"))</f>
      </c>
      <c r="F123" s="69">
        <f t="shared" ca="1" si="759"/>
      </c>
      <c r="G123" s="69">
        <f t="shared" ca="1" si="760"/>
      </c>
      <c r="H123" s="98">
        <f t="shared" ref="H123:H124" ca="1" si="794">IFERROR(((F123-G123)/G123),0)</f>
      </c>
      <c r="I123" s="69">
        <f t="shared" ref="I123:I124" ca="1" si="795">BD123</f>
      </c>
      <c r="J123" s="69">
        <f t="shared" ref="J123:J124" ca="1" si="796">IFERROR(((F123-I123)/I123),0)</f>
      </c>
      <c r="K123" s="62">
        <f t="shared" ca="1" si="761"/>
      </c>
      <c r="L123" s="70"/>
      <c r="M123" s="67" t="str">
        <f ca="1">VLOOKUP($D123,'Metric Nature'!$C:$D,2,0)&amp;IF(($N123&lt;(CA123)),"Below",IF(($N123&gt;(BZ123)),"Above","Within"))</f>
      </c>
      <c r="N123" s="69">
        <f t="shared" ca="1" si="762"/>
      </c>
      <c r="O123" s="69">
        <f t="shared" ca="1" si="763"/>
      </c>
      <c r="P123" s="98">
        <f t="shared" ref="P123:P124" ca="1" si="797">IFERROR(((N123-O123)/O123),0)</f>
      </c>
      <c r="Q123" s="69">
        <f t="shared" ref="Q123:Q124" ca="1" si="798">CD123</f>
      </c>
      <c r="R123" s="71">
        <f t="shared" ref="R123:R124" ca="1" si="799">IFERROR(((N123-Q123)/Q123),0)</f>
      </c>
      <c r="S123" s="62">
        <f t="shared" ca="1" si="764"/>
      </c>
      <c r="T123" s="70"/>
      <c r="U123" s="67" t="str">
        <f ca="1">VLOOKUP($D123,'Metric Nature'!$C:$D,2,0)&amp;IF(($V123&lt;(DA123)),"Below",IF(($V123&gt;(CZ123)),"Above","Within"))</f>
      </c>
      <c r="V123" s="69">
        <f t="shared" ca="1" si="765"/>
      </c>
      <c r="W123" s="69">
        <f t="shared" ca="1" si="766"/>
      </c>
      <c r="X123" s="98">
        <f t="shared" ref="X123:X124" ca="1" si="800">IFERROR(((V123-W123)/W123),0)</f>
      </c>
      <c r="Y123" s="69">
        <f t="shared" ref="Y123:Y124" ca="1" si="801">DD123</f>
      </c>
      <c r="Z123" s="71">
        <f t="shared" ref="Z123:Z124" ca="1" si="802">IFERROR(((V123-Y123)/Y123),0)</f>
      </c>
      <c r="AA123" s="62">
        <f t="shared" ca="1" si="767"/>
      </c>
      <c r="AB123" s="70"/>
      <c r="AC123" s="60" t="s">
        <v>678</v>
      </c>
      <c r="AI123" s="9" t="s">
        <v>103</v>
      </c>
      <c r="AJ123" s="169">
        <f ca="1">(SUM(OFFSET(Data!$A$1,MATCH(($AI123),Data!$C:$C,0)-1,MATCH(Weekly!AJ$9,Data!$2:$2,0)-1,2,COUNTIF(Data!$2:$2,Weekly!AJ$9))))/AJ$121</f>
      </c>
      <c r="AK123" s="169">
        <f ca="1">(SUM(OFFSET(Data!$A$1,MATCH(($AI123),Data!$C:$C,0)-1,MATCH(Weekly!AK$9,Data!$2:$2,0)-1,2,COUNTIF(Data!$2:$2,Weekly!AK$9))))/AK$121</f>
      </c>
      <c r="AL123" s="169">
        <f ca="1">(SUM(OFFSET(Data!$A$1,MATCH(($AI123),Data!$C:$C,0)-1,MATCH(Weekly!AL$9,Data!$2:$2,0)-1,2,COUNTIF(Data!$2:$2,Weekly!AL$9))))/AL$121</f>
      </c>
      <c r="AM123" s="169">
        <f ca="1">(SUM(OFFSET(Data!$A$1,MATCH(($AI123),Data!$C:$C,0)-1,MATCH(Weekly!AM$9,Data!$2:$2,0)-1,2,COUNTIF(Data!$2:$2,Weekly!AM$9))))/AM$121</f>
      </c>
      <c r="AN123" s="169">
        <f ca="1">(SUM(OFFSET(Data!$A$1,MATCH(($AI123),Data!$C:$C,0)-1,MATCH(Weekly!AN$9,Data!$2:$2,0)-1,2,COUNTIF(Data!$2:$2,Weekly!AN$9))))/AN$121</f>
      </c>
      <c r="AO123" s="169">
        <f ca="1">(SUM(OFFSET(Data!$A$1,MATCH(($AI123),Data!$C:$C,0)-1,MATCH(Weekly!AO$9,Data!$2:$2,0)-1,2,COUNTIF(Data!$2:$2,Weekly!AO$9))))/AO$121</f>
      </c>
      <c r="AP123" s="169">
        <f ca="1">(SUM(OFFSET(Data!$A$1,MATCH(($AI123),Data!$C:$C,0)-1,MATCH(Weekly!AP$9,Data!$2:$2,0)-1,2,COUNTIF(Data!$2:$2,Weekly!AP$9))))/AP$121</f>
      </c>
      <c r="AQ123" s="169">
        <f ca="1">(SUM(OFFSET(Data!$A$1,MATCH(($AI123),Data!$C:$C,0)-1,MATCH(Weekly!AQ$9,Data!$2:$2,0)-1,2,COUNTIF(Data!$2:$2,Weekly!AQ$9))))/AQ$121</f>
      </c>
      <c r="AR123" s="169">
        <f ca="1">(SUM(OFFSET(Data!$A$1,MATCH(($AI123),Data!$C:$C,0)-1,MATCH(Weekly!AR$9,Data!$2:$2,0)-1,2,COUNTIF(Data!$2:$2,Weekly!AR$9))))/AR$121</f>
      </c>
      <c r="AS123" s="169">
        <f ca="1">(SUM(OFFSET(Data!$A$1,MATCH(($AI123),Data!$C:$C,0)-1,MATCH(Weekly!AS$9,Data!$2:$2,0)-1,2,COUNTIF(Data!$2:$2,Weekly!AS$9))))/AS$121</f>
      </c>
      <c r="AT123" s="169">
        <f ca="1">(SUM(OFFSET(Data!$A$1,MATCH(($AI123),Data!$C:$C,0)-1,MATCH(Weekly!AT$9,Data!$2:$2,0)-1,2,COUNTIF(Data!$2:$2,Weekly!AT$9))))/AT$121</f>
      </c>
      <c r="AU123" s="169">
        <f ca="1">(SUM(OFFSET(Data!$A$1,MATCH(($AI123),Data!$C:$C,0)-1,MATCH(Weekly!AU$9,Data!$2:$2,0)-1,2,COUNTIF(Data!$2:$2,Weekly!AU$9))))/AU$121</f>
      </c>
      <c r="AV123" s="18"/>
      <c r="AW123" s="14">
        <f t="shared" ca="1" si="784"/>
      </c>
      <c r="AX123" s="14">
        <f t="shared" ca="1" si="785"/>
      </c>
      <c r="AY123" s="14">
        <f t="shared" ref="AY123:AY124" ca="1" si="803">AX123-AW123</f>
      </c>
      <c r="AZ123" s="14">
        <f t="shared" ref="AZ123:AZ124" ca="1" si="804">AX123+(0.75*AY123)</f>
      </c>
      <c r="BA123" s="14">
        <f t="shared" ref="BA123:BA124" ca="1" si="805">AW123-(0.75*AY123)</f>
      </c>
      <c r="BB123" s="18"/>
      <c r="BC123" s="14">
        <f t="shared" ca="1" si="786"/>
      </c>
      <c r="BD123" s="14">
        <f ca="1">SUMPRODUCT(AP123:AS123,AP$121:AS$121)/SUM(AP$121:AS$121)</f>
      </c>
      <c r="BE123" s="122"/>
      <c r="BF123" s="122"/>
      <c r="BG123" s="16"/>
      <c r="BH123" s="9" t="s">
        <v>103</v>
      </c>
      <c r="BI123" s="9" t="s">
        <v>3</v>
      </c>
      <c r="BJ123" s="169">
        <f ca="1">(SUM(OFFSET(Data!$A$1,MATCH(($BH123&amp;$BI123),Data!$B:$B,0)-1,MATCH(Weekly!BJ$9,Data!$2:$2,0)-1,1,COUNTIF(Data!$2:$2,Weekly!BJ$9))))/BJ$121</f>
      </c>
      <c r="BK123" s="169">
        <f ca="1">(SUM(OFFSET(Data!$A$1,MATCH(($BH123&amp;$BI123),Data!$B:$B,0)-1,MATCH(Weekly!BK$9,Data!$2:$2,0)-1,1,COUNTIF(Data!$2:$2,Weekly!BK$9))))/BK$121</f>
      </c>
      <c r="BL123" s="169">
        <f ca="1">(SUM(OFFSET(Data!$A$1,MATCH(($BH123&amp;$BI123),Data!$B:$B,0)-1,MATCH(Weekly!BL$9,Data!$2:$2,0)-1,1,COUNTIF(Data!$2:$2,Weekly!BL$9))))/BL$121</f>
      </c>
      <c r="BM123" s="169">
        <f ca="1">(SUM(OFFSET(Data!$A$1,MATCH(($BH123&amp;$BI123),Data!$B:$B,0)-1,MATCH(Weekly!BM$9,Data!$2:$2,0)-1,1,COUNTIF(Data!$2:$2,Weekly!BM$9))))/BM$121</f>
      </c>
      <c r="BN123" s="169">
        <f ca="1">(SUM(OFFSET(Data!$A$1,MATCH(($BH123&amp;$BI123),Data!$B:$B,0)-1,MATCH(Weekly!BN$9,Data!$2:$2,0)-1,1,COUNTIF(Data!$2:$2,Weekly!BN$9))))/BN$121</f>
      </c>
      <c r="BO123" s="169">
        <f ca="1">(SUM(OFFSET(Data!$A$1,MATCH(($BH123&amp;$BI123),Data!$B:$B,0)-1,MATCH(Weekly!BO$9,Data!$2:$2,0)-1,1,COUNTIF(Data!$2:$2,Weekly!BO$9))))/BO$121</f>
      </c>
      <c r="BP123" s="169">
        <f ca="1">(SUM(OFFSET(Data!$A$1,MATCH(($BH123&amp;$BI123),Data!$B:$B,0)-1,MATCH(Weekly!BP$9,Data!$2:$2,0)-1,1,COUNTIF(Data!$2:$2,Weekly!BP$9))))/BP$121</f>
      </c>
      <c r="BQ123" s="169">
        <f ca="1">(SUM(OFFSET(Data!$A$1,MATCH(($BH123&amp;$BI123),Data!$B:$B,0)-1,MATCH(Weekly!BQ$9,Data!$2:$2,0)-1,1,COUNTIF(Data!$2:$2,Weekly!BQ$9))))/BQ$121</f>
      </c>
      <c r="BR123" s="169">
        <f ca="1">(SUM(OFFSET(Data!$A$1,MATCH(($BH123&amp;$BI123),Data!$B:$B,0)-1,MATCH(Weekly!BR$9,Data!$2:$2,0)-1,1,COUNTIF(Data!$2:$2,Weekly!BR$9))))/BR$121</f>
      </c>
      <c r="BS123" s="169">
        <f ca="1">(SUM(OFFSET(Data!$A$1,MATCH(($BH123&amp;$BI123),Data!$B:$B,0)-1,MATCH(Weekly!BS$9,Data!$2:$2,0)-1,1,COUNTIF(Data!$2:$2,Weekly!BS$9))))/BS$121</f>
      </c>
      <c r="BT123" s="169">
        <f ca="1">(SUM(OFFSET(Data!$A$1,MATCH(($BH123&amp;$BI123),Data!$B:$B,0)-1,MATCH(Weekly!BT$9,Data!$2:$2,0)-1,1,COUNTIF(Data!$2:$2,Weekly!BT$9))))/BT$121</f>
      </c>
      <c r="BU123" s="169">
        <f ca="1">(SUM(OFFSET(Data!$A$1,MATCH(($BH123&amp;$BI123),Data!$B:$B,0)-1,MATCH(Weekly!BU$9,Data!$2:$2,0)-1,1,COUNTIF(Data!$2:$2,Weekly!BU$9))))/BU$121</f>
      </c>
      <c r="BV123" s="17"/>
      <c r="BW123" s="14">
        <f t="shared" ca="1" si="787"/>
      </c>
      <c r="BX123" s="14">
        <f t="shared" ca="1" si="788"/>
      </c>
      <c r="BY123" s="14">
        <f t="shared" ref="BY123:BY124" ca="1" si="806">BX123-BW123</f>
      </c>
      <c r="BZ123" s="14">
        <f t="shared" ref="BZ123:BZ124" ca="1" si="807">BX123+(0.75*BY123)</f>
      </c>
      <c r="CA123" s="14">
        <f t="shared" ref="CA123:CA124" ca="1" si="808">BW123-(0.75*BY123)</f>
      </c>
      <c r="CB123" s="55"/>
      <c r="CC123" s="14">
        <f t="shared" ca="1" si="790"/>
      </c>
      <c r="CD123" s="14">
        <f ca="1">SUMPRODUCT(BP123:BS123,BP$121:BS$121)/SUM(BP$121:BS$121)</f>
      </c>
      <c r="CE123" s="122"/>
      <c r="CF123" s="122"/>
      <c r="CG123" s="16"/>
      <c r="CH123" s="9" t="s">
        <v>103</v>
      </c>
      <c r="CI123" s="9" t="s">
        <v>4</v>
      </c>
      <c r="CJ123" s="169">
        <f ca="1">(SUM(OFFSET(Data!$A$1,MATCH(($CH123&amp;$CI123),Data!$B:$B,0)-1,MATCH(Weekly!CJ$9,Data!$2:$2,0)-1,1,COUNTIF(Data!$2:$2,Weekly!CJ$9))))/CJ$121</f>
      </c>
      <c r="CK123" s="169">
        <f ca="1">(SUM(OFFSET(Data!$A$1,MATCH(($CH123&amp;$CI123),Data!$B:$B,0)-1,MATCH(Weekly!CK$9,Data!$2:$2,0)-1,1,COUNTIF(Data!$2:$2,Weekly!CK$9))))/CK$121</f>
      </c>
      <c r="CL123" s="169">
        <f ca="1">(SUM(OFFSET(Data!$A$1,MATCH(($CH123&amp;$CI123),Data!$B:$B,0)-1,MATCH(Weekly!CL$9,Data!$2:$2,0)-1,1,COUNTIF(Data!$2:$2,Weekly!CL$9))))/CL$121</f>
      </c>
      <c r="CM123" s="169">
        <f ca="1">(SUM(OFFSET(Data!$A$1,MATCH(($CH123&amp;$CI123),Data!$B:$B,0)-1,MATCH(Weekly!CM$9,Data!$2:$2,0)-1,1,COUNTIF(Data!$2:$2,Weekly!CM$9))))/CM$121</f>
      </c>
      <c r="CN123" s="169">
        <f ca="1">(SUM(OFFSET(Data!$A$1,MATCH(($CH123&amp;$CI123),Data!$B:$B,0)-1,MATCH(Weekly!CN$9,Data!$2:$2,0)-1,1,COUNTIF(Data!$2:$2,Weekly!CN$9))))/CN$121</f>
      </c>
      <c r="CO123" s="169">
        <f ca="1">(SUM(OFFSET(Data!$A$1,MATCH(($CH123&amp;$CI123),Data!$B:$B,0)-1,MATCH(Weekly!CO$9,Data!$2:$2,0)-1,1,COUNTIF(Data!$2:$2,Weekly!CO$9))))/CO$121</f>
      </c>
      <c r="CP123" s="169">
        <f ca="1">(SUM(OFFSET(Data!$A$1,MATCH(($CH123&amp;$CI123),Data!$B:$B,0)-1,MATCH(Weekly!CP$9,Data!$2:$2,0)-1,1,COUNTIF(Data!$2:$2,Weekly!CP$9))))/CP$121</f>
      </c>
      <c r="CQ123" s="169">
        <f ca="1">(SUM(OFFSET(Data!$A$1,MATCH(($CH123&amp;$CI123),Data!$B:$B,0)-1,MATCH(Weekly!CQ$9,Data!$2:$2,0)-1,1,COUNTIF(Data!$2:$2,Weekly!CQ$9))))/CQ$121</f>
      </c>
      <c r="CR123" s="169">
        <f ca="1">(SUM(OFFSET(Data!$A$1,MATCH(($CH123&amp;$CI123),Data!$B:$B,0)-1,MATCH(Weekly!CR$9,Data!$2:$2,0)-1,1,COUNTIF(Data!$2:$2,Weekly!CR$9))))/CR$121</f>
      </c>
      <c r="CS123" s="169">
        <f ca="1">(SUM(OFFSET(Data!$A$1,MATCH(($CH123&amp;$CI123),Data!$B:$B,0)-1,MATCH(Weekly!CS$9,Data!$2:$2,0)-1,1,COUNTIF(Data!$2:$2,Weekly!CS$9))))/CS$121</f>
      </c>
      <c r="CT123" s="169">
        <f ca="1">(SUM(OFFSET(Data!$A$1,MATCH(($CH123&amp;$CI123),Data!$B:$B,0)-1,MATCH(Weekly!CT$9,Data!$2:$2,0)-1,1,COUNTIF(Data!$2:$2,Weekly!CT$9))))/CT$121</f>
      </c>
      <c r="CU123" s="169">
        <f ca="1">(SUM(OFFSET(Data!$A$1,MATCH(($CH123&amp;$CI123),Data!$B:$B,0)-1,MATCH(Weekly!CU$9,Data!$2:$2,0)-1,1,COUNTIF(Data!$2:$2,Weekly!CU$9))))/CU$121</f>
      </c>
      <c r="CW123" s="14">
        <f t="shared" ca="1" si="791"/>
      </c>
      <c r="CX123" s="14">
        <f t="shared" ca="1" si="792"/>
      </c>
      <c r="CY123" s="14">
        <f t="shared" ref="CY123:CY124" ca="1" si="809">CX123-CW123</f>
      </c>
      <c r="CZ123" s="14">
        <f t="shared" ref="CZ123:CZ124" ca="1" si="810">CX123+(0.75*CY123)</f>
      </c>
      <c r="DA123" s="14">
        <f t="shared" ref="DA123:DA124" ca="1" si="811">CW123-(0.75*CY123)</f>
      </c>
      <c r="DB123" s="55"/>
      <c r="DC123" s="14">
        <f t="shared" ca="1" si="793"/>
      </c>
      <c r="DD123" s="14">
        <f ca="1">SUMPRODUCT(CP123:CS123,CP$121:CS$121)/SUM(CP$121:CS$121)</f>
      </c>
    </row>
    <row r="124" spans="3:111" x14ac:dyDescent="0.25">
      <c r="C124" s="5"/>
      <c r="D124" s="132" t="s">
        <v>681</v>
      </c>
      <c r="E124" s="67" t="str">
        <f ca="1">VLOOKUP($D124,'Metric Nature'!$C:$D,2,0)&amp;IF(($F124&lt;(BA124)),"Below",IF(($F124&gt;(AZ124)),"Above","Within"))</f>
      </c>
      <c r="F124" s="69">
        <f t="shared" ca="1" si="759"/>
      </c>
      <c r="G124" s="69">
        <f t="shared" ca="1" si="760"/>
      </c>
      <c r="H124" s="98">
        <f t="shared" ca="1" si="794"/>
      </c>
      <c r="I124" s="69">
        <f t="shared" ca="1" si="795"/>
      </c>
      <c r="J124" s="69">
        <f t="shared" ca="1" si="796"/>
      </c>
      <c r="K124" s="62">
        <f t="shared" ca="1" si="761"/>
      </c>
      <c r="L124" s="70"/>
      <c r="M124" s="67" t="str">
        <f ca="1">VLOOKUP($D124,'Metric Nature'!$C:$D,2,0)&amp;IF(($N124&lt;(CA124)),"Below",IF(($N124&gt;(BZ124)),"Above","Within"))</f>
      </c>
      <c r="N124" s="69">
        <f t="shared" ca="1" si="762"/>
      </c>
      <c r="O124" s="69">
        <f t="shared" ca="1" si="763"/>
      </c>
      <c r="P124" s="98">
        <f t="shared" ca="1" si="797"/>
      </c>
      <c r="Q124" s="69">
        <f t="shared" ca="1" si="798"/>
      </c>
      <c r="R124" s="71">
        <f t="shared" ca="1" si="799"/>
      </c>
      <c r="S124" s="62">
        <f t="shared" ca="1" si="764"/>
      </c>
      <c r="T124" s="70"/>
      <c r="U124" s="67" t="str">
        <f ca="1">VLOOKUP($D124,'Metric Nature'!$C:$D,2,0)&amp;IF(($V124&lt;(DA124)),"Below",IF(($V124&gt;(CZ124)),"Above","Within"))</f>
      </c>
      <c r="V124" s="69">
        <f t="shared" ca="1" si="765"/>
      </c>
      <c r="W124" s="69">
        <f t="shared" ca="1" si="766"/>
      </c>
      <c r="X124" s="98">
        <f t="shared" ca="1" si="800"/>
      </c>
      <c r="Y124" s="69">
        <f t="shared" ca="1" si="801"/>
      </c>
      <c r="Z124" s="71">
        <f t="shared" ca="1" si="802"/>
      </c>
      <c r="AA124" s="62">
        <f t="shared" ca="1" si="767"/>
      </c>
      <c r="AB124" s="70"/>
      <c r="AC124" s="60" t="s">
        <v>682</v>
      </c>
      <c r="AI124" s="9" t="s">
        <v>104</v>
      </c>
      <c r="AJ124" s="169">
        <f ca="1">(SUM(OFFSET(Data!$A$1,MATCH(($AI124),Data!$C:$C,0)-1,MATCH(Weekly!AJ$9,Data!$2:$2,0)-1,2,COUNTIF(Data!$2:$2,Weekly!AJ$9))))/AJ$121</f>
      </c>
      <c r="AK124" s="169">
        <f ca="1">(SUM(OFFSET(Data!$A$1,MATCH(($AI124),Data!$C:$C,0)-1,MATCH(Weekly!AK$9,Data!$2:$2,0)-1,2,COUNTIF(Data!$2:$2,Weekly!AK$9))))/AK$121</f>
      </c>
      <c r="AL124" s="169">
        <f ca="1">(SUM(OFFSET(Data!$A$1,MATCH(($AI124),Data!$C:$C,0)-1,MATCH(Weekly!AL$9,Data!$2:$2,0)-1,2,COUNTIF(Data!$2:$2,Weekly!AL$9))))/AL$121</f>
      </c>
      <c r="AM124" s="169">
        <f ca="1">(SUM(OFFSET(Data!$A$1,MATCH(($AI124),Data!$C:$C,0)-1,MATCH(Weekly!AM$9,Data!$2:$2,0)-1,2,COUNTIF(Data!$2:$2,Weekly!AM$9))))/AM$121</f>
      </c>
      <c r="AN124" s="169">
        <f ca="1">(SUM(OFFSET(Data!$A$1,MATCH(($AI124),Data!$C:$C,0)-1,MATCH(Weekly!AN$9,Data!$2:$2,0)-1,2,COUNTIF(Data!$2:$2,Weekly!AN$9))))/AN$121</f>
      </c>
      <c r="AO124" s="169">
        <f ca="1">(SUM(OFFSET(Data!$A$1,MATCH(($AI124),Data!$C:$C,0)-1,MATCH(Weekly!AO$9,Data!$2:$2,0)-1,2,COUNTIF(Data!$2:$2,Weekly!AO$9))))/AO$121</f>
      </c>
      <c r="AP124" s="169">
        <f ca="1">(SUM(OFFSET(Data!$A$1,MATCH(($AI124),Data!$C:$C,0)-1,MATCH(Weekly!AP$9,Data!$2:$2,0)-1,2,COUNTIF(Data!$2:$2,Weekly!AP$9))))/AP$121</f>
      </c>
      <c r="AQ124" s="169">
        <f ca="1">(SUM(OFFSET(Data!$A$1,MATCH(($AI124),Data!$C:$C,0)-1,MATCH(Weekly!AQ$9,Data!$2:$2,0)-1,2,COUNTIF(Data!$2:$2,Weekly!AQ$9))))/AQ$121</f>
      </c>
      <c r="AR124" s="169">
        <f ca="1">(SUM(OFFSET(Data!$A$1,MATCH(($AI124),Data!$C:$C,0)-1,MATCH(Weekly!AR$9,Data!$2:$2,0)-1,2,COUNTIF(Data!$2:$2,Weekly!AR$9))))/AR$121</f>
      </c>
      <c r="AS124" s="169">
        <f ca="1">(SUM(OFFSET(Data!$A$1,MATCH(($AI124),Data!$C:$C,0)-1,MATCH(Weekly!AS$9,Data!$2:$2,0)-1,2,COUNTIF(Data!$2:$2,Weekly!AS$9))))/AS$121</f>
      </c>
      <c r="AT124" s="169">
        <f ca="1">(SUM(OFFSET(Data!$A$1,MATCH(($AI124),Data!$C:$C,0)-1,MATCH(Weekly!AT$9,Data!$2:$2,0)-1,2,COUNTIF(Data!$2:$2,Weekly!AT$9))))/AT$121</f>
      </c>
      <c r="AU124" s="169">
        <f ca="1">(SUM(OFFSET(Data!$A$1,MATCH(($AI124),Data!$C:$C,0)-1,MATCH(Weekly!AU$9,Data!$2:$2,0)-1,2,COUNTIF(Data!$2:$2,Weekly!AU$9))))/AU$121</f>
      </c>
      <c r="AV124" s="18"/>
      <c r="AW124" s="14">
        <f t="shared" ca="1" si="784"/>
      </c>
      <c r="AX124" s="14">
        <f t="shared" ca="1" si="785"/>
      </c>
      <c r="AY124" s="14">
        <f t="shared" ca="1" si="803"/>
      </c>
      <c r="AZ124" s="14">
        <f t="shared" ca="1" si="804"/>
      </c>
      <c r="BA124" s="14">
        <f t="shared" ca="1" si="805"/>
      </c>
      <c r="BB124" s="18"/>
      <c r="BC124" s="14">
        <f t="shared" ca="1" si="786"/>
      </c>
      <c r="BD124" s="14">
        <f ca="1">SUMPRODUCT(AP124:AS124,AP$121:AS$121)/SUM(AP$121:AS$121)</f>
      </c>
      <c r="BE124" s="122"/>
      <c r="BF124" s="122"/>
      <c r="BG124" s="16"/>
      <c r="BH124" s="9" t="s">
        <v>104</v>
      </c>
      <c r="BI124" s="9" t="s">
        <v>3</v>
      </c>
      <c r="BJ124" s="169">
        <f ca="1">(SUM(OFFSET(Data!$A$1,MATCH(($BH124&amp;$BI124),Data!$B:$B,0)-1,MATCH(Weekly!BJ$9,Data!$2:$2,0)-1,1,COUNTIF(Data!$2:$2,Weekly!BJ$9))))/BJ$121</f>
      </c>
      <c r="BK124" s="169">
        <f ca="1">(SUM(OFFSET(Data!$A$1,MATCH(($BH124&amp;$BI124),Data!$B:$B,0)-1,MATCH(Weekly!BK$9,Data!$2:$2,0)-1,1,COUNTIF(Data!$2:$2,Weekly!BK$9))))/BK$121</f>
      </c>
      <c r="BL124" s="169">
        <f ca="1">(SUM(OFFSET(Data!$A$1,MATCH(($BH124&amp;$BI124),Data!$B:$B,0)-1,MATCH(Weekly!BL$9,Data!$2:$2,0)-1,1,COUNTIF(Data!$2:$2,Weekly!BL$9))))/BL$121</f>
      </c>
      <c r="BM124" s="169">
        <f ca="1">(SUM(OFFSET(Data!$A$1,MATCH(($BH124&amp;$BI124),Data!$B:$B,0)-1,MATCH(Weekly!BM$9,Data!$2:$2,0)-1,1,COUNTIF(Data!$2:$2,Weekly!BM$9))))/BM$121</f>
      </c>
      <c r="BN124" s="169">
        <f ca="1">(SUM(OFFSET(Data!$A$1,MATCH(($BH124&amp;$BI124),Data!$B:$B,0)-1,MATCH(Weekly!BN$9,Data!$2:$2,0)-1,1,COUNTIF(Data!$2:$2,Weekly!BN$9))))/BN$121</f>
      </c>
      <c r="BO124" s="169">
        <f ca="1">(SUM(OFFSET(Data!$A$1,MATCH(($BH124&amp;$BI124),Data!$B:$B,0)-1,MATCH(Weekly!BO$9,Data!$2:$2,0)-1,1,COUNTIF(Data!$2:$2,Weekly!BO$9))))/BO$121</f>
      </c>
      <c r="BP124" s="169">
        <f ca="1">(SUM(OFFSET(Data!$A$1,MATCH(($BH124&amp;$BI124),Data!$B:$B,0)-1,MATCH(Weekly!BP$9,Data!$2:$2,0)-1,1,COUNTIF(Data!$2:$2,Weekly!BP$9))))/BP$121</f>
      </c>
      <c r="BQ124" s="169">
        <f ca="1">(SUM(OFFSET(Data!$A$1,MATCH(($BH124&amp;$BI124),Data!$B:$B,0)-1,MATCH(Weekly!BQ$9,Data!$2:$2,0)-1,1,COUNTIF(Data!$2:$2,Weekly!BQ$9))))/BQ$121</f>
      </c>
      <c r="BR124" s="169">
        <f ca="1">(SUM(OFFSET(Data!$A$1,MATCH(($BH124&amp;$BI124),Data!$B:$B,0)-1,MATCH(Weekly!BR$9,Data!$2:$2,0)-1,1,COUNTIF(Data!$2:$2,Weekly!BR$9))))/BR$121</f>
      </c>
      <c r="BS124" s="169">
        <f ca="1">(SUM(OFFSET(Data!$A$1,MATCH(($BH124&amp;$BI124),Data!$B:$B,0)-1,MATCH(Weekly!BS$9,Data!$2:$2,0)-1,1,COUNTIF(Data!$2:$2,Weekly!BS$9))))/BS$121</f>
      </c>
      <c r="BT124" s="169">
        <f ca="1">(SUM(OFFSET(Data!$A$1,MATCH(($BH124&amp;$BI124),Data!$B:$B,0)-1,MATCH(Weekly!BT$9,Data!$2:$2,0)-1,1,COUNTIF(Data!$2:$2,Weekly!BT$9))))/BT$121</f>
      </c>
      <c r="BU124" s="169">
        <f ca="1">(SUM(OFFSET(Data!$A$1,MATCH(($BH124&amp;$BI124),Data!$B:$B,0)-1,MATCH(Weekly!BU$9,Data!$2:$2,0)-1,1,COUNTIF(Data!$2:$2,Weekly!BU$9))))/BU$121</f>
      </c>
      <c r="BV124" s="17"/>
      <c r="BW124" s="14">
        <f t="shared" ca="1" si="787"/>
      </c>
      <c r="BX124" s="14">
        <f t="shared" ca="1" si="788"/>
      </c>
      <c r="BY124" s="14">
        <f t="shared" ca="1" si="806"/>
      </c>
      <c r="BZ124" s="14">
        <f t="shared" ca="1" si="807"/>
      </c>
      <c r="CA124" s="14">
        <f t="shared" ca="1" si="808"/>
      </c>
      <c r="CB124" s="55"/>
      <c r="CC124" s="14">
        <f t="shared" ca="1" si="790"/>
      </c>
      <c r="CD124" s="14">
        <f ca="1">SUMPRODUCT(BP124:BS124,BP$121:BS$121)/SUM(BP$121:BS$121)</f>
      </c>
      <c r="CE124" s="122"/>
      <c r="CF124" s="122"/>
      <c r="CG124" s="16"/>
      <c r="CH124" s="9" t="s">
        <v>104</v>
      </c>
      <c r="CI124" s="9" t="s">
        <v>4</v>
      </c>
      <c r="CJ124" s="169">
        <f ca="1">(SUM(OFFSET(Data!$A$1,MATCH(($CH124&amp;$CI124),Data!$B:$B,0)-1,MATCH(Weekly!CJ$9,Data!$2:$2,0)-1,1,COUNTIF(Data!$2:$2,Weekly!CJ$9))))/CJ$121</f>
      </c>
      <c r="CK124" s="169">
        <f ca="1">(SUM(OFFSET(Data!$A$1,MATCH(($CH124&amp;$CI124),Data!$B:$B,0)-1,MATCH(Weekly!CK$9,Data!$2:$2,0)-1,1,COUNTIF(Data!$2:$2,Weekly!CK$9))))/CK$121</f>
      </c>
      <c r="CL124" s="169">
        <f ca="1">(SUM(OFFSET(Data!$A$1,MATCH(($CH124&amp;$CI124),Data!$B:$B,0)-1,MATCH(Weekly!CL$9,Data!$2:$2,0)-1,1,COUNTIF(Data!$2:$2,Weekly!CL$9))))/CL$121</f>
      </c>
      <c r="CM124" s="169">
        <f ca="1">(SUM(OFFSET(Data!$A$1,MATCH(($CH124&amp;$CI124),Data!$B:$B,0)-1,MATCH(Weekly!CM$9,Data!$2:$2,0)-1,1,COUNTIF(Data!$2:$2,Weekly!CM$9))))/CM$121</f>
      </c>
      <c r="CN124" s="169">
        <f ca="1">(SUM(OFFSET(Data!$A$1,MATCH(($CH124&amp;$CI124),Data!$B:$B,0)-1,MATCH(Weekly!CN$9,Data!$2:$2,0)-1,1,COUNTIF(Data!$2:$2,Weekly!CN$9))))/CN$121</f>
      </c>
      <c r="CO124" s="169">
        <f ca="1">(SUM(OFFSET(Data!$A$1,MATCH(($CH124&amp;$CI124),Data!$B:$B,0)-1,MATCH(Weekly!CO$9,Data!$2:$2,0)-1,1,COUNTIF(Data!$2:$2,Weekly!CO$9))))/CO$121</f>
      </c>
      <c r="CP124" s="169">
        <f ca="1">(SUM(OFFSET(Data!$A$1,MATCH(($CH124&amp;$CI124),Data!$B:$B,0)-1,MATCH(Weekly!CP$9,Data!$2:$2,0)-1,1,COUNTIF(Data!$2:$2,Weekly!CP$9))))/CP$121</f>
      </c>
      <c r="CQ124" s="169">
        <f ca="1">(SUM(OFFSET(Data!$A$1,MATCH(($CH124&amp;$CI124),Data!$B:$B,0)-1,MATCH(Weekly!CQ$9,Data!$2:$2,0)-1,1,COUNTIF(Data!$2:$2,Weekly!CQ$9))))/CQ$121</f>
      </c>
      <c r="CR124" s="169">
        <f ca="1">(SUM(OFFSET(Data!$A$1,MATCH(($CH124&amp;$CI124),Data!$B:$B,0)-1,MATCH(Weekly!CR$9,Data!$2:$2,0)-1,1,COUNTIF(Data!$2:$2,Weekly!CR$9))))/CR$121</f>
      </c>
      <c r="CS124" s="169">
        <f ca="1">(SUM(OFFSET(Data!$A$1,MATCH(($CH124&amp;$CI124),Data!$B:$B,0)-1,MATCH(Weekly!CS$9,Data!$2:$2,0)-1,1,COUNTIF(Data!$2:$2,Weekly!CS$9))))/CS$121</f>
      </c>
      <c r="CT124" s="169">
        <f ca="1">(SUM(OFFSET(Data!$A$1,MATCH(($CH124&amp;$CI124),Data!$B:$B,0)-1,MATCH(Weekly!CT$9,Data!$2:$2,0)-1,1,COUNTIF(Data!$2:$2,Weekly!CT$9))))/CT$121</f>
      </c>
      <c r="CU124" s="169">
        <f ca="1">(SUM(OFFSET(Data!$A$1,MATCH(($CH124&amp;$CI124),Data!$B:$B,0)-1,MATCH(Weekly!CU$9,Data!$2:$2,0)-1,1,COUNTIF(Data!$2:$2,Weekly!CU$9))))/CU$121</f>
      </c>
      <c r="CW124" s="14">
        <f t="shared" ca="1" si="791"/>
      </c>
      <c r="CX124" s="14">
        <f t="shared" ca="1" si="792"/>
      </c>
      <c r="CY124" s="14">
        <f t="shared" ca="1" si="809"/>
      </c>
      <c r="CZ124" s="14">
        <f t="shared" ca="1" si="810"/>
      </c>
      <c r="DA124" s="14">
        <f t="shared" ca="1" si="811"/>
      </c>
      <c r="DB124" s="55"/>
      <c r="DC124" s="14">
        <f t="shared" ca="1" si="793"/>
      </c>
      <c r="DD124" s="14">
        <f ca="1">SUMPRODUCT(CP124:CS124,CP$121:CS$121)/SUM(CP$121:CS$121)</f>
      </c>
    </row>
    <row r="125" spans="3:111" hidden="1" x14ac:dyDescent="0.25">
      <c r="C125" s="5"/>
      <c r="D125" s="132" t="s">
        <v>685</v>
      </c>
      <c r="E125" s="67" t="str">
        <f ca="1">VLOOKUP($D125,'Metric Nature'!$C:$D,2,0)&amp;IF(($F125&lt;(BA125)),"Below",IF(($F125&gt;(AZ125)),"Above","Within"))</f>
      </c>
      <c r="F125" s="68">
        <f t="shared" ca="1" si="759"/>
      </c>
      <c r="G125" s="68">
        <f t="shared" ca="1" si="760"/>
      </c>
      <c r="H125" s="98">
        <f ca="1">IFERROR(((F125-G125)/G125),0)</f>
      </c>
      <c r="I125" s="68">
        <f ca="1">BD125</f>
      </c>
      <c r="J125" s="69">
        <f ca="1">IFERROR(((F125-I125)/I125),0)</f>
      </c>
      <c r="K125" s="68">
        <f t="shared" ca="1" si="761"/>
      </c>
      <c r="L125" s="70"/>
      <c r="M125" s="67" t="str">
        <f ca="1">VLOOKUP($D125,'Metric Nature'!$C:$D,2,0)&amp;IF(($N125&lt;(CA125)),"Below",IF(($N125&gt;(BZ125)),"Above","Within"))</f>
      </c>
      <c r="N125" s="68">
        <f t="shared" ca="1" si="762"/>
      </c>
      <c r="O125" s="68">
        <f t="shared" ca="1" si="763"/>
      </c>
      <c r="P125" s="69">
        <f ca="1">IFERROR(((N125-O125)/O125),0)</f>
      </c>
      <c r="Q125" s="68">
        <f ca="1">CD125</f>
      </c>
      <c r="R125" s="69">
        <f ca="1">IFERROR(((N125-Q125)/Q125),0)</f>
      </c>
      <c r="S125" s="68">
        <f t="shared" ca="1" si="764"/>
      </c>
      <c r="T125" s="70"/>
      <c r="U125" s="67" t="str">
        <f ca="1">VLOOKUP($D125,'Metric Nature'!$C:$D,2,0)&amp;IF(($V125&lt;(DA125)),"Below",IF(($V125&gt;(CZ125)),"Above","Within"))</f>
      </c>
      <c r="V125" s="68">
        <f t="shared" ca="1" si="765"/>
      </c>
      <c r="W125" s="68">
        <f t="shared" ca="1" si="766"/>
      </c>
      <c r="X125" s="69">
        <f ca="1">IFERROR(((V125-W125)/W125),0)</f>
      </c>
      <c r="Y125" s="68">
        <f ca="1">DD125</f>
      </c>
      <c r="Z125" s="69">
        <f ca="1">IFERROR(((V125-Y125)/Y125),0)</f>
      </c>
      <c r="AA125" s="68">
        <f t="shared" ca="1" si="767"/>
      </c>
      <c r="AB125" s="70"/>
      <c r="AC125" s="60" t="s">
        <v>685</v>
      </c>
      <c r="AI125" s="9" t="s">
        <v>105</v>
      </c>
      <c r="AJ125" s="164">
        <f ca="1">SUM(OFFSET(Data!$A$1,MATCH(($AI125),Data!$C:$C,0)-1,MATCH(Weekly!AJ$9,Data!$2:$2,0)-1,2,COUNTIF(Data!$2:$2,Weekly!AJ$9)))</f>
      </c>
      <c r="AK125" s="164">
        <f ca="1">SUM(OFFSET(Data!$A$1,MATCH(($AI125),Data!$C:$C,0)-1,MATCH(Weekly!AK$9,Data!$2:$2,0)-1,2,COUNTIF(Data!$2:$2,Weekly!AK$9)))</f>
      </c>
      <c r="AL125" s="164">
        <f ca="1">SUM(OFFSET(Data!$A$1,MATCH(($AI125),Data!$C:$C,0)-1,MATCH(Weekly!AL$9,Data!$2:$2,0)-1,2,COUNTIF(Data!$2:$2,Weekly!AL$9)))</f>
      </c>
      <c r="AM125" s="164">
        <f ca="1">SUM(OFFSET(Data!$A$1,MATCH(($AI125),Data!$C:$C,0)-1,MATCH(Weekly!AM$9,Data!$2:$2,0)-1,2,COUNTIF(Data!$2:$2,Weekly!AM$9)))</f>
      </c>
      <c r="AN125" s="164">
        <f ca="1">SUM(OFFSET(Data!$A$1,MATCH(($AI125),Data!$C:$C,0)-1,MATCH(Weekly!AN$9,Data!$2:$2,0)-1,2,COUNTIF(Data!$2:$2,Weekly!AN$9)))</f>
      </c>
      <c r="AO125" s="164">
        <f ca="1">SUM(OFFSET(Data!$A$1,MATCH(($AI125),Data!$C:$C,0)-1,MATCH(Weekly!AO$9,Data!$2:$2,0)-1,2,COUNTIF(Data!$2:$2,Weekly!AO$9)))</f>
      </c>
      <c r="AP125" s="164">
        <f ca="1">SUM(OFFSET(Data!$A$1,MATCH(($AI125),Data!$C:$C,0)-1,MATCH(Weekly!AP$9,Data!$2:$2,0)-1,2,COUNTIF(Data!$2:$2,Weekly!AP$9)))</f>
      </c>
      <c r="AQ125" s="164">
        <f ca="1">SUM(OFFSET(Data!$A$1,MATCH(($AI125),Data!$C:$C,0)-1,MATCH(Weekly!AQ$9,Data!$2:$2,0)-1,2,COUNTIF(Data!$2:$2,Weekly!AQ$9)))</f>
      </c>
      <c r="AR125" s="164">
        <f ca="1">SUM(OFFSET(Data!$A$1,MATCH(($AI125),Data!$C:$C,0)-1,MATCH(Weekly!AR$9,Data!$2:$2,0)-1,2,COUNTIF(Data!$2:$2,Weekly!AR$9)))</f>
      </c>
      <c r="AS125" s="164">
        <f ca="1">SUM(OFFSET(Data!$A$1,MATCH(($AI125),Data!$C:$C,0)-1,MATCH(Weekly!AS$9,Data!$2:$2,0)-1,2,COUNTIF(Data!$2:$2,Weekly!AS$9)))</f>
      </c>
      <c r="AT125" s="164">
        <f ca="1">SUM(OFFSET(Data!$A$1,MATCH(($AI125),Data!$C:$C,0)-1,MATCH(Weekly!AT$9,Data!$2:$2,0)-1,2,COUNTIF(Data!$2:$2,Weekly!AT$9)))</f>
      </c>
      <c r="AU125" s="164">
        <f ca="1">SUM(OFFSET(Data!$A$1,MATCH(($AI125),Data!$C:$C,0)-1,MATCH(Weekly!AU$9,Data!$2:$2,0)-1,2,COUNTIF(Data!$2:$2,Weekly!AU$9)))</f>
      </c>
      <c r="AV125" s="18"/>
      <c r="AW125" s="10">
        <f ca="1">_xlfn.QUARTILE.INC($AJ125:$AT125,1)</f>
      </c>
      <c r="AX125" s="10">
        <f ca="1">_xlfn.QUARTILE.INC($AJ125:$AT125,3)</f>
      </c>
      <c r="AY125" s="10">
        <f t="shared" ref="AY125:AY126" ca="1" si="812">AX125-AW125</f>
      </c>
      <c r="AZ125" s="10">
        <f t="shared" ref="AZ125:AZ126" ca="1" si="813">AX125+(0.75*AY125)</f>
      </c>
      <c r="BA125" s="10">
        <f t="shared" ref="BA125:BA126" ca="1" si="814">AW125-(0.75*AY125)</f>
      </c>
      <c r="BB125" s="18"/>
      <c r="BC125" s="11">
        <f ca="1">_xlfn.STDEV.P(AJ125:AU125)</f>
      </c>
      <c r="BD125" s="11">
        <f ca="1">AVERAGE(AP125:AS125)</f>
      </c>
      <c r="BE125" s="122"/>
      <c r="BF125" s="122"/>
      <c r="BG125" s="16"/>
      <c r="BH125" s="9" t="s">
        <v>105</v>
      </c>
      <c r="BI125" s="9" t="s">
        <v>3</v>
      </c>
      <c r="BJ125" s="164">
        <f ca="1">SUM(OFFSET(Data!$A$1,MATCH(($BH125&amp;$BI125),Data!$B:$B,0)-1,MATCH(Weekly!BJ$9,Data!$2:$2,0)-1,1,COUNTIF(Data!$2:$2,Weekly!BJ$9)))</f>
      </c>
      <c r="BK125" s="164">
        <f ca="1">SUM(OFFSET(Data!$A$1,MATCH(($BH125&amp;$BI125),Data!$B:$B,0)-1,MATCH(Weekly!BK$9,Data!$2:$2,0)-1,1,COUNTIF(Data!$2:$2,Weekly!BK$9)))</f>
      </c>
      <c r="BL125" s="164">
        <f ca="1">SUM(OFFSET(Data!$A$1,MATCH(($BH125&amp;$BI125),Data!$B:$B,0)-1,MATCH(Weekly!BL$9,Data!$2:$2,0)-1,1,COUNTIF(Data!$2:$2,Weekly!BL$9)))</f>
      </c>
      <c r="BM125" s="164">
        <f ca="1">SUM(OFFSET(Data!$A$1,MATCH(($BH125&amp;$BI125),Data!$B:$B,0)-1,MATCH(Weekly!BM$9,Data!$2:$2,0)-1,1,COUNTIF(Data!$2:$2,Weekly!BM$9)))</f>
      </c>
      <c r="BN125" s="164">
        <f ca="1">SUM(OFFSET(Data!$A$1,MATCH(($BH125&amp;$BI125),Data!$B:$B,0)-1,MATCH(Weekly!BN$9,Data!$2:$2,0)-1,1,COUNTIF(Data!$2:$2,Weekly!BN$9)))</f>
      </c>
      <c r="BO125" s="164">
        <f ca="1">SUM(OFFSET(Data!$A$1,MATCH(($BH125&amp;$BI125),Data!$B:$B,0)-1,MATCH(Weekly!BO$9,Data!$2:$2,0)-1,1,COUNTIF(Data!$2:$2,Weekly!BO$9)))</f>
      </c>
      <c r="BP125" s="164">
        <f ca="1">SUM(OFFSET(Data!$A$1,MATCH(($BH125&amp;$BI125),Data!$B:$B,0)-1,MATCH(Weekly!BP$9,Data!$2:$2,0)-1,1,COUNTIF(Data!$2:$2,Weekly!BP$9)))</f>
      </c>
      <c r="BQ125" s="164">
        <f ca="1">SUM(OFFSET(Data!$A$1,MATCH(($BH125&amp;$BI125),Data!$B:$B,0)-1,MATCH(Weekly!BQ$9,Data!$2:$2,0)-1,1,COUNTIF(Data!$2:$2,Weekly!BQ$9)))</f>
      </c>
      <c r="BR125" s="164">
        <f ca="1">SUM(OFFSET(Data!$A$1,MATCH(($BH125&amp;$BI125),Data!$B:$B,0)-1,MATCH(Weekly!BR$9,Data!$2:$2,0)-1,1,COUNTIF(Data!$2:$2,Weekly!BR$9)))</f>
      </c>
      <c r="BS125" s="164">
        <f ca="1">SUM(OFFSET(Data!$A$1,MATCH(($BH125&amp;$BI125),Data!$B:$B,0)-1,MATCH(Weekly!BS$9,Data!$2:$2,0)-1,1,COUNTIF(Data!$2:$2,Weekly!BS$9)))</f>
      </c>
      <c r="BT125" s="164">
        <f ca="1">SUM(OFFSET(Data!$A$1,MATCH(($BH125&amp;$BI125),Data!$B:$B,0)-1,MATCH(Weekly!BT$9,Data!$2:$2,0)-1,1,COUNTIF(Data!$2:$2,Weekly!BT$9)))</f>
      </c>
      <c r="BU125" s="164">
        <f ca="1">SUM(OFFSET(Data!$A$1,MATCH(($BH125&amp;$BI125),Data!$B:$B,0)-1,MATCH(Weekly!BU$9,Data!$2:$2,0)-1,1,COUNTIF(Data!$2:$2,Weekly!BU$9)))</f>
      </c>
      <c r="BV125" s="17"/>
      <c r="BW125" s="10">
        <f ca="1">_xlfn.QUARTILE.INC($BJ125:$BT125,1)</f>
      </c>
      <c r="BX125" s="10">
        <f ca="1">_xlfn.QUARTILE.INC($BJ125:$BT125,3)</f>
      </c>
      <c r="BY125" s="10">
        <f t="shared" ref="BY125:BY126" ca="1" si="815">BX125-BW125</f>
      </c>
      <c r="BZ125" s="10">
        <f t="shared" ref="BZ125:BZ126" ca="1" si="816">BX125+(0.75*BY125)</f>
      </c>
      <c r="CA125" s="10">
        <f ca="1">BW125-(0.75*BY125)</f>
      </c>
      <c r="CB125" s="55"/>
      <c r="CC125" s="11">
        <f ca="1">_xlfn.STDEV.P(BJ125:BU125)</f>
      </c>
      <c r="CD125" s="11">
        <f ca="1">AVERAGE(BP125:BS125)</f>
      </c>
      <c r="CE125" s="122"/>
      <c r="CF125" s="122"/>
      <c r="CG125" s="16"/>
      <c r="CH125" s="9" t="s">
        <v>105</v>
      </c>
      <c r="CI125" s="9" t="s">
        <v>4</v>
      </c>
      <c r="CJ125" s="164">
        <f ca="1">SUM(OFFSET(Data!$A$1,MATCH(($CH125&amp;$CI125),Data!$B:$B,0)-1,MATCH(Weekly!CJ$9,Data!$2:$2,0)-1,1,COUNTIF(Data!$2:$2,Weekly!CJ$9)))</f>
      </c>
      <c r="CK125" s="164">
        <f ca="1">SUM(OFFSET(Data!$A$1,MATCH(($CH125&amp;$CI125),Data!$B:$B,0)-1,MATCH(Weekly!CK$9,Data!$2:$2,0)-1,1,COUNTIF(Data!$2:$2,Weekly!CK$9)))</f>
      </c>
      <c r="CL125" s="164">
        <f ca="1">SUM(OFFSET(Data!$A$1,MATCH(($CH125&amp;$CI125),Data!$B:$B,0)-1,MATCH(Weekly!CL$9,Data!$2:$2,0)-1,1,COUNTIF(Data!$2:$2,Weekly!CL$9)))</f>
      </c>
      <c r="CM125" s="164">
        <f ca="1">SUM(OFFSET(Data!$A$1,MATCH(($CH125&amp;$CI125),Data!$B:$B,0)-1,MATCH(Weekly!CM$9,Data!$2:$2,0)-1,1,COUNTIF(Data!$2:$2,Weekly!CM$9)))</f>
      </c>
      <c r="CN125" s="164">
        <f ca="1">SUM(OFFSET(Data!$A$1,MATCH(($CH125&amp;$CI125),Data!$B:$B,0)-1,MATCH(Weekly!CN$9,Data!$2:$2,0)-1,1,COUNTIF(Data!$2:$2,Weekly!CN$9)))</f>
      </c>
      <c r="CO125" s="164">
        <f ca="1">SUM(OFFSET(Data!$A$1,MATCH(($CH125&amp;$CI125),Data!$B:$B,0)-1,MATCH(Weekly!CO$9,Data!$2:$2,0)-1,1,COUNTIF(Data!$2:$2,Weekly!CO$9)))</f>
      </c>
      <c r="CP125" s="164">
        <f ca="1">SUM(OFFSET(Data!$A$1,MATCH(($CH125&amp;$CI125),Data!$B:$B,0)-1,MATCH(Weekly!CP$9,Data!$2:$2,0)-1,1,COUNTIF(Data!$2:$2,Weekly!CP$9)))</f>
      </c>
      <c r="CQ125" s="164">
        <f ca="1">SUM(OFFSET(Data!$A$1,MATCH(($CH125&amp;$CI125),Data!$B:$B,0)-1,MATCH(Weekly!CQ$9,Data!$2:$2,0)-1,1,COUNTIF(Data!$2:$2,Weekly!CQ$9)))</f>
      </c>
      <c r="CR125" s="164">
        <f ca="1">SUM(OFFSET(Data!$A$1,MATCH(($CH125&amp;$CI125),Data!$B:$B,0)-1,MATCH(Weekly!CR$9,Data!$2:$2,0)-1,1,COUNTIF(Data!$2:$2,Weekly!CR$9)))</f>
      </c>
      <c r="CS125" s="164">
        <f ca="1">SUM(OFFSET(Data!$A$1,MATCH(($CH125&amp;$CI125),Data!$B:$B,0)-1,MATCH(Weekly!CS$9,Data!$2:$2,0)-1,1,COUNTIF(Data!$2:$2,Weekly!CS$9)))</f>
      </c>
      <c r="CT125" s="164">
        <f ca="1">SUM(OFFSET(Data!$A$1,MATCH(($CH125&amp;$CI125),Data!$B:$B,0)-1,MATCH(Weekly!CT$9,Data!$2:$2,0)-1,1,COUNTIF(Data!$2:$2,Weekly!CT$9)))</f>
      </c>
      <c r="CU125" s="164">
        <f ca="1">SUM(OFFSET(Data!$A$1,MATCH(($CH125&amp;$CI125),Data!$B:$B,0)-1,MATCH(Weekly!CU$9,Data!$2:$2,0)-1,1,COUNTIF(Data!$2:$2,Weekly!CU$9)))</f>
      </c>
      <c r="CW125" s="10">
        <f ca="1">_xlfn.QUARTILE.INC($CJ125:$CT125,1)</f>
      </c>
      <c r="CX125" s="10">
        <f ca="1">_xlfn.QUARTILE.INC($CJ125:$CT125,3)</f>
      </c>
      <c r="CY125" s="10">
        <f t="shared" ref="CY125:CY126" ca="1" si="817">CX125-CW125</f>
      </c>
      <c r="CZ125" s="10">
        <f t="shared" ref="CZ125:CZ126" ca="1" si="818">CX125+(0.75*CY125)</f>
      </c>
      <c r="DA125" s="10">
        <f t="shared" ref="DA125:DA132" ca="1" si="819">CW125-(0.75*CY125)</f>
      </c>
      <c r="DB125" s="55"/>
      <c r="DC125" s="11">
        <f ca="1">_xlfn.STDEV.P(CJ125:CU125)</f>
      </c>
      <c r="DD125" s="11">
        <f ca="1">AVERAGE(CP125:CS125)</f>
      </c>
    </row>
    <row r="126" spans="3:111" x14ac:dyDescent="0.25">
      <c r="C126" s="5"/>
      <c r="D126" s="74" t="s">
        <v>688</v>
      </c>
      <c r="E126" s="67"/>
      <c r="F126" s="69">
        <f t="shared" ca="1" si="759"/>
      </c>
      <c r="G126" s="69">
        <f t="shared" ca="1" si="760"/>
      </c>
      <c r="H126" s="98">
        <f t="shared" ref="H126" ca="1" si="820">IFERROR(((F126-G126)/G126),0)</f>
      </c>
      <c r="I126" s="69">
        <f t="shared" ref="I126" ca="1" si="821">BD126</f>
      </c>
      <c r="J126" s="69">
        <f t="shared" ref="J126" ca="1" si="822">IFERROR(((F126-I126)/I126),0)</f>
      </c>
      <c r="K126" s="62">
        <f t="shared" ca="1" si="761"/>
      </c>
      <c r="L126" s="70"/>
      <c r="M126" s="67"/>
      <c r="N126" s="69">
        <f t="shared" ca="1" si="762"/>
      </c>
      <c r="O126" s="69">
        <f t="shared" ca="1" si="763"/>
      </c>
      <c r="P126" s="98">
        <f t="shared" ref="P126" ca="1" si="823">IFERROR(((N126-O126)/O126),0)</f>
      </c>
      <c r="Q126" s="69">
        <f t="shared" ref="Q126" ca="1" si="824">CD126</f>
      </c>
      <c r="R126" s="71">
        <f t="shared" ref="R126" ca="1" si="825">IFERROR(((N126-Q126)/Q126),0)</f>
      </c>
      <c r="S126" s="62">
        <f t="shared" ca="1" si="764"/>
      </c>
      <c r="T126" s="70"/>
      <c r="U126" s="67"/>
      <c r="V126" s="69">
        <f t="shared" ca="1" si="765"/>
      </c>
      <c r="W126" s="69">
        <f t="shared" ca="1" si="766"/>
      </c>
      <c r="X126" s="98">
        <f t="shared" ref="X126" ca="1" si="826">IFERROR(((V126-W126)/W126),0)</f>
      </c>
      <c r="Y126" s="69">
        <f t="shared" ref="Y126" ca="1" si="827">DD126</f>
      </c>
      <c r="Z126" s="71">
        <f t="shared" ref="Z126" ca="1" si="828">IFERROR(((V126-Y126)/Y126),0)</f>
      </c>
      <c r="AA126" s="62">
        <f t="shared" ca="1" si="767"/>
      </c>
      <c r="AB126" s="70"/>
      <c r="AC126" s="60" t="s">
        <v>689</v>
      </c>
      <c r="AI126" s="9" t="s">
        <v>106</v>
      </c>
      <c r="AJ126" s="169">
        <f ca="1">(SUM(OFFSET(Data!$A$1,MATCH(($AI126),Data!$C:$C,0)-1,MATCH(Weekly!AJ$9,Data!$2:$2,0)-1,2,COUNTIF(Data!$2:$2,Weekly!AJ$9))))/AJ$125</f>
      </c>
      <c r="AK126" s="169">
        <f ca="1">(SUM(OFFSET(Data!$A$1,MATCH(($AI126),Data!$C:$C,0)-1,MATCH(Weekly!AK$9,Data!$2:$2,0)-1,2,COUNTIF(Data!$2:$2,Weekly!AK$9))))/AK$125</f>
      </c>
      <c r="AL126" s="169">
        <f ca="1">(SUM(OFFSET(Data!$A$1,MATCH(($AI126),Data!$C:$C,0)-1,MATCH(Weekly!AL$9,Data!$2:$2,0)-1,2,COUNTIF(Data!$2:$2,Weekly!AL$9))))/AL$125</f>
      </c>
      <c r="AM126" s="169">
        <f ca="1">(SUM(OFFSET(Data!$A$1,MATCH(($AI126),Data!$C:$C,0)-1,MATCH(Weekly!AM$9,Data!$2:$2,0)-1,2,COUNTIF(Data!$2:$2,Weekly!AM$9))))/AM$125</f>
      </c>
      <c r="AN126" s="169">
        <f ca="1">(SUM(OFFSET(Data!$A$1,MATCH(($AI126),Data!$C:$C,0)-1,MATCH(Weekly!AN$9,Data!$2:$2,0)-1,2,COUNTIF(Data!$2:$2,Weekly!AN$9))))/AN$125</f>
      </c>
      <c r="AO126" s="169">
        <f ca="1">(SUM(OFFSET(Data!$A$1,MATCH(($AI126),Data!$C:$C,0)-1,MATCH(Weekly!AO$9,Data!$2:$2,0)-1,2,COUNTIF(Data!$2:$2,Weekly!AO$9))))/AO$125</f>
      </c>
      <c r="AP126" s="169">
        <f ca="1">(SUM(OFFSET(Data!$A$1,MATCH(($AI126),Data!$C:$C,0)-1,MATCH(Weekly!AP$9,Data!$2:$2,0)-1,2,COUNTIF(Data!$2:$2,Weekly!AP$9))))/AP$125</f>
      </c>
      <c r="AQ126" s="169">
        <f ca="1">(SUM(OFFSET(Data!$A$1,MATCH(($AI126),Data!$C:$C,0)-1,MATCH(Weekly!AQ$9,Data!$2:$2,0)-1,2,COUNTIF(Data!$2:$2,Weekly!AQ$9))))/AQ$125</f>
      </c>
      <c r="AR126" s="169">
        <f ca="1">(SUM(OFFSET(Data!$A$1,MATCH(($AI126),Data!$C:$C,0)-1,MATCH(Weekly!AR$9,Data!$2:$2,0)-1,2,COUNTIF(Data!$2:$2,Weekly!AR$9))))/AR$125</f>
      </c>
      <c r="AS126" s="169">
        <f ca="1">(SUM(OFFSET(Data!$A$1,MATCH(($AI126),Data!$C:$C,0)-1,MATCH(Weekly!AS$9,Data!$2:$2,0)-1,2,COUNTIF(Data!$2:$2,Weekly!AS$9))))/AS$125</f>
      </c>
      <c r="AT126" s="169">
        <f ca="1">(SUM(OFFSET(Data!$A$1,MATCH(($AI126),Data!$C:$C,0)-1,MATCH(Weekly!AT$9,Data!$2:$2,0)-1,2,COUNTIF(Data!$2:$2,Weekly!AT$9))))/AT$125</f>
      </c>
      <c r="AU126" s="169">
        <f ca="1">(SUM(OFFSET(Data!$A$1,MATCH(($AI126),Data!$C:$C,0)-1,MATCH(Weekly!AU$9,Data!$2:$2,0)-1,2,COUNTIF(Data!$2:$2,Weekly!AU$9))))/AU$125</f>
      </c>
      <c r="AV126" s="18"/>
      <c r="AW126" s="14">
        <f t="shared" ref="AW126" ca="1" si="829">_xlfn.QUARTILE.INC($AJ126:$AT126,1)</f>
      </c>
      <c r="AX126" s="14">
        <f t="shared" ref="AX126" ca="1" si="830">_xlfn.QUARTILE.INC($AJ126:$AT126,3)</f>
      </c>
      <c r="AY126" s="14">
        <f t="shared" ca="1" si="812"/>
      </c>
      <c r="AZ126" s="14">
        <f t="shared" ca="1" si="813"/>
      </c>
      <c r="BA126" s="14">
        <f t="shared" ca="1" si="814"/>
      </c>
      <c r="BB126" s="18"/>
      <c r="BC126" s="14">
        <f t="shared" ref="BC126" ca="1" si="831">_xlfn.STDEV.P(AJ126:AU126)</f>
      </c>
      <c r="BD126" s="14">
        <f ca="1">SUMPRODUCT(AP126:AS126,AP$125:AS$125)/SUM(AP$125:AS$125)</f>
      </c>
      <c r="BE126" s="122"/>
      <c r="BF126" s="122"/>
      <c r="BG126" s="16"/>
      <c r="BH126" s="9" t="s">
        <v>106</v>
      </c>
      <c r="BI126" s="9" t="s">
        <v>3</v>
      </c>
      <c r="BJ126" s="169">
        <f ca="1">(SUM(OFFSET(Data!$A$1,MATCH(($BH126&amp;$BI126),Data!$B:$B,0)-1,MATCH(Weekly!BJ$9,Data!$2:$2,0)-1,1,COUNTIF(Data!$2:$2,Weekly!BJ$9))))/BJ$125</f>
      </c>
      <c r="BK126" s="169">
        <f ca="1">(SUM(OFFSET(Data!$A$1,MATCH(($BH126&amp;$BI126),Data!$B:$B,0)-1,MATCH(Weekly!BK$9,Data!$2:$2,0)-1,1,COUNTIF(Data!$2:$2,Weekly!BK$9))))/BK$125</f>
      </c>
      <c r="BL126" s="169">
        <f ca="1">(SUM(OFFSET(Data!$A$1,MATCH(($BH126&amp;$BI126),Data!$B:$B,0)-1,MATCH(Weekly!BL$9,Data!$2:$2,0)-1,1,COUNTIF(Data!$2:$2,Weekly!BL$9))))/BL$125</f>
      </c>
      <c r="BM126" s="169">
        <f ca="1">(SUM(OFFSET(Data!$A$1,MATCH(($BH126&amp;$BI126),Data!$B:$B,0)-1,MATCH(Weekly!BM$9,Data!$2:$2,0)-1,1,COUNTIF(Data!$2:$2,Weekly!BM$9))))/BM$125</f>
      </c>
      <c r="BN126" s="169">
        <f ca="1">(SUM(OFFSET(Data!$A$1,MATCH(($BH126&amp;$BI126),Data!$B:$B,0)-1,MATCH(Weekly!BN$9,Data!$2:$2,0)-1,1,COUNTIF(Data!$2:$2,Weekly!BN$9))))/BN$125</f>
      </c>
      <c r="BO126" s="169">
        <f ca="1">(SUM(OFFSET(Data!$A$1,MATCH(($BH126&amp;$BI126),Data!$B:$B,0)-1,MATCH(Weekly!BO$9,Data!$2:$2,0)-1,1,COUNTIF(Data!$2:$2,Weekly!BO$9))))/BO$125</f>
      </c>
      <c r="BP126" s="169">
        <f ca="1">(SUM(OFFSET(Data!$A$1,MATCH(($BH126&amp;$BI126),Data!$B:$B,0)-1,MATCH(Weekly!BP$9,Data!$2:$2,0)-1,1,COUNTIF(Data!$2:$2,Weekly!BP$9))))/BP$125</f>
      </c>
      <c r="BQ126" s="169">
        <f ca="1">(SUM(OFFSET(Data!$A$1,MATCH(($BH126&amp;$BI126),Data!$B:$B,0)-1,MATCH(Weekly!BQ$9,Data!$2:$2,0)-1,1,COUNTIF(Data!$2:$2,Weekly!BQ$9))))/BQ$125</f>
      </c>
      <c r="BR126" s="169">
        <f ca="1">(SUM(OFFSET(Data!$A$1,MATCH(($BH126&amp;$BI126),Data!$B:$B,0)-1,MATCH(Weekly!BR$9,Data!$2:$2,0)-1,1,COUNTIF(Data!$2:$2,Weekly!BR$9))))/BR$125</f>
      </c>
      <c r="BS126" s="169">
        <f ca="1">(SUM(OFFSET(Data!$A$1,MATCH(($BH126&amp;$BI126),Data!$B:$B,0)-1,MATCH(Weekly!BS$9,Data!$2:$2,0)-1,1,COUNTIF(Data!$2:$2,Weekly!BS$9))))/BS$125</f>
      </c>
      <c r="BT126" s="169">
        <f ca="1">(SUM(OFFSET(Data!$A$1,MATCH(($BH126&amp;$BI126),Data!$B:$B,0)-1,MATCH(Weekly!BT$9,Data!$2:$2,0)-1,1,COUNTIF(Data!$2:$2,Weekly!BT$9))))/BT$125</f>
      </c>
      <c r="BU126" s="169">
        <f ca="1">(SUM(OFFSET(Data!$A$1,MATCH(($BH126&amp;$BI126),Data!$B:$B,0)-1,MATCH(Weekly!BU$9,Data!$2:$2,0)-1,1,COUNTIF(Data!$2:$2,Weekly!BU$9))))/BU$125</f>
      </c>
      <c r="BV126" s="17"/>
      <c r="BW126" s="14">
        <f t="shared" ref="BW126" ca="1" si="832">_xlfn.QUARTILE.INC($BJ126:$BT126,1)</f>
      </c>
      <c r="BX126" s="14">
        <f t="shared" ref="BX126" ca="1" si="833">_xlfn.QUARTILE.INC($BJ126:$BT126,3)</f>
      </c>
      <c r="BY126" s="14">
        <f t="shared" ca="1" si="815"/>
      </c>
      <c r="BZ126" s="14">
        <f t="shared" ca="1" si="816"/>
      </c>
      <c r="CA126" s="14">
        <f t="shared" ref="CA126" ca="1" si="834">BW126-(0.75*BY126)</f>
      </c>
      <c r="CB126" s="55"/>
      <c r="CC126" s="14">
        <f t="shared" ref="CC126" ca="1" si="835">_xlfn.STDEV.P(BJ126:BU126)</f>
      </c>
      <c r="CD126" s="14">
        <f ca="1">SUMPRODUCT(BP126:BS126,BP$125:BS$125)/SUM(BP$125:BS$125)</f>
      </c>
      <c r="CE126" s="122"/>
      <c r="CF126" s="122"/>
      <c r="CG126" s="16"/>
      <c r="CH126" s="9" t="s">
        <v>106</v>
      </c>
      <c r="CI126" s="9" t="s">
        <v>4</v>
      </c>
      <c r="CJ126" s="169">
        <f ca="1">(SUM(OFFSET(Data!$A$1,MATCH(($CH126&amp;$CI126),Data!$B:$B,0)-1,MATCH(Weekly!CJ$9,Data!$2:$2,0)-1,1,COUNTIF(Data!$2:$2,Weekly!CJ$9))))/CJ$125</f>
      </c>
      <c r="CK126" s="169">
        <f ca="1">(SUM(OFFSET(Data!$A$1,MATCH(($CH126&amp;$CI126),Data!$B:$B,0)-1,MATCH(Weekly!CK$9,Data!$2:$2,0)-1,1,COUNTIF(Data!$2:$2,Weekly!CK$9))))/CK$125</f>
      </c>
      <c r="CL126" s="169">
        <f ca="1">(SUM(OFFSET(Data!$A$1,MATCH(($CH126&amp;$CI126),Data!$B:$B,0)-1,MATCH(Weekly!CL$9,Data!$2:$2,0)-1,1,COUNTIF(Data!$2:$2,Weekly!CL$9))))/CL$125</f>
      </c>
      <c r="CM126" s="169">
        <f ca="1">(SUM(OFFSET(Data!$A$1,MATCH(($CH126&amp;$CI126),Data!$B:$B,0)-1,MATCH(Weekly!CM$9,Data!$2:$2,0)-1,1,COUNTIF(Data!$2:$2,Weekly!CM$9))))/CM$125</f>
      </c>
      <c r="CN126" s="169">
        <f ca="1">(SUM(OFFSET(Data!$A$1,MATCH(($CH126&amp;$CI126),Data!$B:$B,0)-1,MATCH(Weekly!CN$9,Data!$2:$2,0)-1,1,COUNTIF(Data!$2:$2,Weekly!CN$9))))/CN$125</f>
      </c>
      <c r="CO126" s="169">
        <f ca="1">(SUM(OFFSET(Data!$A$1,MATCH(($CH126&amp;$CI126),Data!$B:$B,0)-1,MATCH(Weekly!CO$9,Data!$2:$2,0)-1,1,COUNTIF(Data!$2:$2,Weekly!CO$9))))/CO$125</f>
      </c>
      <c r="CP126" s="169">
        <f ca="1">(SUM(OFFSET(Data!$A$1,MATCH(($CH126&amp;$CI126),Data!$B:$B,0)-1,MATCH(Weekly!CP$9,Data!$2:$2,0)-1,1,COUNTIF(Data!$2:$2,Weekly!CP$9))))/CP$125</f>
      </c>
      <c r="CQ126" s="169">
        <f ca="1">(SUM(OFFSET(Data!$A$1,MATCH(($CH126&amp;$CI126),Data!$B:$B,0)-1,MATCH(Weekly!CQ$9,Data!$2:$2,0)-1,1,COUNTIF(Data!$2:$2,Weekly!CQ$9))))/CQ$125</f>
      </c>
      <c r="CR126" s="169">
        <f ca="1">(SUM(OFFSET(Data!$A$1,MATCH(($CH126&amp;$CI126),Data!$B:$B,0)-1,MATCH(Weekly!CR$9,Data!$2:$2,0)-1,1,COUNTIF(Data!$2:$2,Weekly!CR$9))))/CR$125</f>
      </c>
      <c r="CS126" s="169">
        <f ca="1">(SUM(OFFSET(Data!$A$1,MATCH(($CH126&amp;$CI126),Data!$B:$B,0)-1,MATCH(Weekly!CS$9,Data!$2:$2,0)-1,1,COUNTIF(Data!$2:$2,Weekly!CS$9))))/CS$125</f>
      </c>
      <c r="CT126" s="169">
        <f ca="1">(SUM(OFFSET(Data!$A$1,MATCH(($CH126&amp;$CI126),Data!$B:$B,0)-1,MATCH(Weekly!CT$9,Data!$2:$2,0)-1,1,COUNTIF(Data!$2:$2,Weekly!CT$9))))/CT$125</f>
      </c>
      <c r="CU126" s="169">
        <f ca="1">(SUM(OFFSET(Data!$A$1,MATCH(($CH126&amp;$CI126),Data!$B:$B,0)-1,MATCH(Weekly!CU$9,Data!$2:$2,0)-1,1,COUNTIF(Data!$2:$2,Weekly!CU$9))))/CU$125</f>
      </c>
      <c r="CW126" s="14">
        <f t="shared" ref="CW126" ca="1" si="836">_xlfn.QUARTILE.INC($CJ126:$CT126,1)</f>
      </c>
      <c r="CX126" s="14">
        <f t="shared" ref="CX126" ca="1" si="837">_xlfn.QUARTILE.INC($CJ126:$CT126,3)</f>
      </c>
      <c r="CY126" s="14">
        <f t="shared" ca="1" si="817"/>
      </c>
      <c r="CZ126" s="14">
        <f t="shared" ca="1" si="818"/>
      </c>
      <c r="DA126" s="14">
        <f t="shared" ca="1" si="819"/>
      </c>
      <c r="DB126" s="55"/>
      <c r="DC126" s="14">
        <f t="shared" ref="DC126" ca="1" si="838">_xlfn.STDEV.P(CJ126:CU126)</f>
      </c>
      <c r="DD126" s="14">
        <f ca="1">SUMPRODUCT(CP126:CS126,CP$125:CS$125)/SUM(CP$125:CS$125)</f>
      </c>
    </row>
    <row r="127" spans="3:111" hidden="1" x14ac:dyDescent="0.25">
      <c r="C127" s="5"/>
      <c r="D127" s="132" t="s">
        <v>692</v>
      </c>
      <c r="E127" s="67"/>
      <c r="F127" s="68">
        <f t="shared" ca="1" si="759"/>
      </c>
      <c r="G127" s="68">
        <f t="shared" ca="1" si="760"/>
      </c>
      <c r="H127" s="98">
        <f ca="1">IFERROR(((F127-G127)/G127),0)</f>
      </c>
      <c r="I127" s="68">
        <f ca="1">BD127</f>
      </c>
      <c r="J127" s="69">
        <f ca="1">IFERROR(((F127-I127)/I127),0)</f>
      </c>
      <c r="K127" s="68">
        <f t="shared" ca="1" si="761"/>
      </c>
      <c r="L127" s="70"/>
      <c r="M127" s="67"/>
      <c r="N127" s="68">
        <f t="shared" ca="1" si="762"/>
      </c>
      <c r="O127" s="68">
        <f t="shared" ca="1" si="763"/>
      </c>
      <c r="P127" s="69">
        <f ca="1">IFERROR(((N127-O127)/O127),0)</f>
      </c>
      <c r="Q127" s="68">
        <f ca="1">CD127</f>
      </c>
      <c r="R127" s="69">
        <f ca="1">IFERROR(((N127-Q127)/Q127),0)</f>
      </c>
      <c r="S127" s="68">
        <f t="shared" ca="1" si="764"/>
      </c>
      <c r="T127" s="70"/>
      <c r="U127" s="67"/>
      <c r="V127" s="68">
        <f t="shared" ca="1" si="765"/>
      </c>
      <c r="W127" s="68">
        <f t="shared" ca="1" si="766"/>
      </c>
      <c r="X127" s="69">
        <f ca="1">IFERROR(((V127-W127)/W127),0)</f>
      </c>
      <c r="Y127" s="68">
        <f ca="1">DD127</f>
      </c>
      <c r="Z127" s="69">
        <f ca="1">IFERROR(((V127-Y127)/Y127),0)</f>
      </c>
      <c r="AA127" s="68">
        <f t="shared" ca="1" si="767"/>
      </c>
      <c r="AB127" s="70"/>
      <c r="AC127" s="60" t="s">
        <v>693</v>
      </c>
      <c r="AI127" s="9" t="s">
        <v>107</v>
      </c>
      <c r="AJ127" s="164">
        <f ca="1">SUM(OFFSET(Data!$A$1,MATCH(($AI127),Data!$C:$C,0)-1,MATCH(Weekly!AJ$9,Data!$2:$2,0)-1,2,COUNTIF(Data!$2:$2,Weekly!AJ$9)))</f>
      </c>
      <c r="AK127" s="164">
        <f ca="1">SUM(OFFSET(Data!$A$1,MATCH(($AI127),Data!$C:$C,0)-1,MATCH(Weekly!AK$9,Data!$2:$2,0)-1,2,COUNTIF(Data!$2:$2,Weekly!AK$9)))</f>
      </c>
      <c r="AL127" s="164">
        <f ca="1">SUM(OFFSET(Data!$A$1,MATCH(($AI127),Data!$C:$C,0)-1,MATCH(Weekly!AL$9,Data!$2:$2,0)-1,2,COUNTIF(Data!$2:$2,Weekly!AL$9)))</f>
      </c>
      <c r="AM127" s="164">
        <f ca="1">SUM(OFFSET(Data!$A$1,MATCH(($AI127),Data!$C:$C,0)-1,MATCH(Weekly!AM$9,Data!$2:$2,0)-1,2,COUNTIF(Data!$2:$2,Weekly!AM$9)))</f>
      </c>
      <c r="AN127" s="164">
        <f ca="1">SUM(OFFSET(Data!$A$1,MATCH(($AI127),Data!$C:$C,0)-1,MATCH(Weekly!AN$9,Data!$2:$2,0)-1,2,COUNTIF(Data!$2:$2,Weekly!AN$9)))</f>
      </c>
      <c r="AO127" s="164">
        <f ca="1">SUM(OFFSET(Data!$A$1,MATCH(($AI127),Data!$C:$C,0)-1,MATCH(Weekly!AO$9,Data!$2:$2,0)-1,2,COUNTIF(Data!$2:$2,Weekly!AO$9)))</f>
      </c>
      <c r="AP127" s="164">
        <f ca="1">SUM(OFFSET(Data!$A$1,MATCH(($AI127),Data!$C:$C,0)-1,MATCH(Weekly!AP$9,Data!$2:$2,0)-1,2,COUNTIF(Data!$2:$2,Weekly!AP$9)))</f>
      </c>
      <c r="AQ127" s="164">
        <f ca="1">SUM(OFFSET(Data!$A$1,MATCH(($AI127),Data!$C:$C,0)-1,MATCH(Weekly!AQ$9,Data!$2:$2,0)-1,2,COUNTIF(Data!$2:$2,Weekly!AQ$9)))</f>
      </c>
      <c r="AR127" s="164">
        <f ca="1">SUM(OFFSET(Data!$A$1,MATCH(($AI127),Data!$C:$C,0)-1,MATCH(Weekly!AR$9,Data!$2:$2,0)-1,2,COUNTIF(Data!$2:$2,Weekly!AR$9)))</f>
      </c>
      <c r="AS127" s="164">
        <f ca="1">SUM(OFFSET(Data!$A$1,MATCH(($AI127),Data!$C:$C,0)-1,MATCH(Weekly!AS$9,Data!$2:$2,0)-1,2,COUNTIF(Data!$2:$2,Weekly!AS$9)))</f>
      </c>
      <c r="AT127" s="164">
        <f ca="1">SUM(OFFSET(Data!$A$1,MATCH(($AI127),Data!$C:$C,0)-1,MATCH(Weekly!AT$9,Data!$2:$2,0)-1,2,COUNTIF(Data!$2:$2,Weekly!AT$9)))</f>
      </c>
      <c r="AU127" s="164">
        <f ca="1">SUM(OFFSET(Data!$A$1,MATCH(($AI127),Data!$C:$C,0)-1,MATCH(Weekly!AU$9,Data!$2:$2,0)-1,2,COUNTIF(Data!$2:$2,Weekly!AU$9)))</f>
      </c>
      <c r="AV127" s="18"/>
      <c r="AW127" s="10">
        <f ca="1">_xlfn.QUARTILE.INC($AJ127:$AT127,1)</f>
      </c>
      <c r="AX127" s="10">
        <f ca="1">_xlfn.QUARTILE.INC($AJ127:$AT127,3)</f>
      </c>
      <c r="AY127" s="10">
        <f t="shared" ref="AY127:AY128" ca="1" si="839">AX127-AW127</f>
      </c>
      <c r="AZ127" s="10">
        <f t="shared" ref="AZ127:AZ128" ca="1" si="840">AX127+(0.75*AY127)</f>
      </c>
      <c r="BA127" s="10">
        <f t="shared" ref="BA127:BA128" ca="1" si="841">AW127-(0.75*AY127)</f>
      </c>
      <c r="BB127" s="18"/>
      <c r="BC127" s="11">
        <f ca="1">_xlfn.STDEV.P(AJ127:AU127)</f>
      </c>
      <c r="BD127" s="11">
        <f ca="1">AVERAGE(AP127:AS127)</f>
      </c>
      <c r="BE127" s="122"/>
      <c r="BF127" s="122"/>
      <c r="BG127" s="16"/>
      <c r="BH127" s="9" t="s">
        <v>107</v>
      </c>
      <c r="BI127" s="9" t="s">
        <v>3</v>
      </c>
      <c r="BJ127" s="164">
        <f ca="1">SUM(OFFSET(Data!$A$1,MATCH(($BH127&amp;$BI127),Data!$B:$B,0)-1,MATCH(Weekly!BJ$9,Data!$2:$2,0)-1,1,COUNTIF(Data!$2:$2,Weekly!BJ$9)))</f>
      </c>
      <c r="BK127" s="164">
        <f ca="1">SUM(OFFSET(Data!$A$1,MATCH(($BH127&amp;$BI127),Data!$B:$B,0)-1,MATCH(Weekly!BK$9,Data!$2:$2,0)-1,1,COUNTIF(Data!$2:$2,Weekly!BK$9)))</f>
      </c>
      <c r="BL127" s="164">
        <f ca="1">SUM(OFFSET(Data!$A$1,MATCH(($BH127&amp;$BI127),Data!$B:$B,0)-1,MATCH(Weekly!BL$9,Data!$2:$2,0)-1,1,COUNTIF(Data!$2:$2,Weekly!BL$9)))</f>
      </c>
      <c r="BM127" s="164">
        <f ca="1">SUM(OFFSET(Data!$A$1,MATCH(($BH127&amp;$BI127),Data!$B:$B,0)-1,MATCH(Weekly!BM$9,Data!$2:$2,0)-1,1,COUNTIF(Data!$2:$2,Weekly!BM$9)))</f>
      </c>
      <c r="BN127" s="164">
        <f ca="1">SUM(OFFSET(Data!$A$1,MATCH(($BH127&amp;$BI127),Data!$B:$B,0)-1,MATCH(Weekly!BN$9,Data!$2:$2,0)-1,1,COUNTIF(Data!$2:$2,Weekly!BN$9)))</f>
      </c>
      <c r="BO127" s="164">
        <f ca="1">SUM(OFFSET(Data!$A$1,MATCH(($BH127&amp;$BI127),Data!$B:$B,0)-1,MATCH(Weekly!BO$9,Data!$2:$2,0)-1,1,COUNTIF(Data!$2:$2,Weekly!BO$9)))</f>
      </c>
      <c r="BP127" s="164">
        <f ca="1">SUM(OFFSET(Data!$A$1,MATCH(($BH127&amp;$BI127),Data!$B:$B,0)-1,MATCH(Weekly!BP$9,Data!$2:$2,0)-1,1,COUNTIF(Data!$2:$2,Weekly!BP$9)))</f>
      </c>
      <c r="BQ127" s="164">
        <f ca="1">SUM(OFFSET(Data!$A$1,MATCH(($BH127&amp;$BI127),Data!$B:$B,0)-1,MATCH(Weekly!BQ$9,Data!$2:$2,0)-1,1,COUNTIF(Data!$2:$2,Weekly!BQ$9)))</f>
      </c>
      <c r="BR127" s="164">
        <f ca="1">SUM(OFFSET(Data!$A$1,MATCH(($BH127&amp;$BI127),Data!$B:$B,0)-1,MATCH(Weekly!BR$9,Data!$2:$2,0)-1,1,COUNTIF(Data!$2:$2,Weekly!BR$9)))</f>
      </c>
      <c r="BS127" s="164">
        <f ca="1">SUM(OFFSET(Data!$A$1,MATCH(($BH127&amp;$BI127),Data!$B:$B,0)-1,MATCH(Weekly!BS$9,Data!$2:$2,0)-1,1,COUNTIF(Data!$2:$2,Weekly!BS$9)))</f>
      </c>
      <c r="BT127" s="164">
        <f ca="1">SUM(OFFSET(Data!$A$1,MATCH(($BH127&amp;$BI127),Data!$B:$B,0)-1,MATCH(Weekly!BT$9,Data!$2:$2,0)-1,1,COUNTIF(Data!$2:$2,Weekly!BT$9)))</f>
      </c>
      <c r="BU127" s="164">
        <f ca="1">SUM(OFFSET(Data!$A$1,MATCH(($BH127&amp;$BI127),Data!$B:$B,0)-1,MATCH(Weekly!BU$9,Data!$2:$2,0)-1,1,COUNTIF(Data!$2:$2,Weekly!BU$9)))</f>
      </c>
      <c r="BV127" s="17"/>
      <c r="BW127" s="10">
        <f ca="1">_xlfn.QUARTILE.INC($BJ127:$BT127,1)</f>
      </c>
      <c r="BX127" s="10">
        <f ca="1">_xlfn.QUARTILE.INC($BJ127:$BT127,3)</f>
      </c>
      <c r="BY127" s="10">
        <f t="shared" ref="BY127:BY128" ca="1" si="842">BX127-BW127</f>
      </c>
      <c r="BZ127" s="10">
        <f t="shared" ref="BZ127:BZ128" ca="1" si="843">BX127+(0.75*BY127)</f>
      </c>
      <c r="CA127" s="10">
        <f ca="1">BW127-(0.75*BY127)</f>
      </c>
      <c r="CB127" s="55"/>
      <c r="CC127" s="11">
        <f ca="1">_xlfn.STDEV.P(BJ127:BU127)</f>
      </c>
      <c r="CD127" s="11">
        <f ca="1">AVERAGE(BP127:BS127)</f>
      </c>
      <c r="CE127" s="122"/>
      <c r="CF127" s="122"/>
      <c r="CG127" s="16"/>
      <c r="CH127" s="9" t="s">
        <v>107</v>
      </c>
      <c r="CI127" s="9" t="s">
        <v>4</v>
      </c>
      <c r="CJ127" s="164">
        <f ca="1">SUM(OFFSET(Data!$A$1,MATCH(($CH127&amp;$CI127),Data!$B:$B,0)-1,MATCH(Weekly!CJ$9,Data!$2:$2,0)-1,1,COUNTIF(Data!$2:$2,Weekly!CJ$9)))</f>
      </c>
      <c r="CK127" s="164">
        <f ca="1">SUM(OFFSET(Data!$A$1,MATCH(($CH127&amp;$CI127),Data!$B:$B,0)-1,MATCH(Weekly!CK$9,Data!$2:$2,0)-1,1,COUNTIF(Data!$2:$2,Weekly!CK$9)))</f>
      </c>
      <c r="CL127" s="164">
        <f ca="1">SUM(OFFSET(Data!$A$1,MATCH(($CH127&amp;$CI127),Data!$B:$B,0)-1,MATCH(Weekly!CL$9,Data!$2:$2,0)-1,1,COUNTIF(Data!$2:$2,Weekly!CL$9)))</f>
      </c>
      <c r="CM127" s="164">
        <f ca="1">SUM(OFFSET(Data!$A$1,MATCH(($CH127&amp;$CI127),Data!$B:$B,0)-1,MATCH(Weekly!CM$9,Data!$2:$2,0)-1,1,COUNTIF(Data!$2:$2,Weekly!CM$9)))</f>
      </c>
      <c r="CN127" s="164">
        <f ca="1">SUM(OFFSET(Data!$A$1,MATCH(($CH127&amp;$CI127),Data!$B:$B,0)-1,MATCH(Weekly!CN$9,Data!$2:$2,0)-1,1,COUNTIF(Data!$2:$2,Weekly!CN$9)))</f>
      </c>
      <c r="CO127" s="164">
        <f ca="1">SUM(OFFSET(Data!$A$1,MATCH(($CH127&amp;$CI127),Data!$B:$B,0)-1,MATCH(Weekly!CO$9,Data!$2:$2,0)-1,1,COUNTIF(Data!$2:$2,Weekly!CO$9)))</f>
      </c>
      <c r="CP127" s="164">
        <f ca="1">SUM(OFFSET(Data!$A$1,MATCH(($CH127&amp;$CI127),Data!$B:$B,0)-1,MATCH(Weekly!CP$9,Data!$2:$2,0)-1,1,COUNTIF(Data!$2:$2,Weekly!CP$9)))</f>
      </c>
      <c r="CQ127" s="164">
        <f ca="1">SUM(OFFSET(Data!$A$1,MATCH(($CH127&amp;$CI127),Data!$B:$B,0)-1,MATCH(Weekly!CQ$9,Data!$2:$2,0)-1,1,COUNTIF(Data!$2:$2,Weekly!CQ$9)))</f>
      </c>
      <c r="CR127" s="164">
        <f ca="1">SUM(OFFSET(Data!$A$1,MATCH(($CH127&amp;$CI127),Data!$B:$B,0)-1,MATCH(Weekly!CR$9,Data!$2:$2,0)-1,1,COUNTIF(Data!$2:$2,Weekly!CR$9)))</f>
      </c>
      <c r="CS127" s="164">
        <f ca="1">SUM(OFFSET(Data!$A$1,MATCH(($CH127&amp;$CI127),Data!$B:$B,0)-1,MATCH(Weekly!CS$9,Data!$2:$2,0)-1,1,COUNTIF(Data!$2:$2,Weekly!CS$9)))</f>
      </c>
      <c r="CT127" s="164">
        <f ca="1">SUM(OFFSET(Data!$A$1,MATCH(($CH127&amp;$CI127),Data!$B:$B,0)-1,MATCH(Weekly!CT$9,Data!$2:$2,0)-1,1,COUNTIF(Data!$2:$2,Weekly!CT$9)))</f>
      </c>
      <c r="CU127" s="164">
        <f ca="1">SUM(OFFSET(Data!$A$1,MATCH(($CH127&amp;$CI127),Data!$B:$B,0)-1,MATCH(Weekly!CU$9,Data!$2:$2,0)-1,1,COUNTIF(Data!$2:$2,Weekly!CU$9)))</f>
      </c>
      <c r="CW127" s="10">
        <f ca="1">_xlfn.QUARTILE.INC($CJ127:$CT127,1)</f>
      </c>
      <c r="CX127" s="10">
        <f ca="1">_xlfn.QUARTILE.INC($CJ127:$CT127,3)</f>
      </c>
      <c r="CY127" s="10">
        <f t="shared" ref="CY127:CY128" ca="1" si="844">CX127-CW127</f>
      </c>
      <c r="CZ127" s="10">
        <f t="shared" ref="CZ127:CZ128" ca="1" si="845">CX127+(0.75*CY127)</f>
      </c>
      <c r="DA127" s="10">
        <f t="shared" ca="1" si="819"/>
      </c>
      <c r="DB127" s="55"/>
      <c r="DC127" s="11">
        <f ca="1">_xlfn.STDEV.P(CJ127:CU127)</f>
      </c>
      <c r="DD127" s="11">
        <f ca="1">AVERAGE(CP127:CS127)</f>
      </c>
    </row>
    <row r="128" spans="3:111" x14ac:dyDescent="0.25">
      <c r="C128" s="5"/>
      <c r="D128" s="132" t="s">
        <v>696</v>
      </c>
      <c r="E128" s="67"/>
      <c r="F128" s="69">
        <f t="shared" ca="1" si="759"/>
      </c>
      <c r="G128" s="69">
        <f t="shared" ca="1" si="760"/>
      </c>
      <c r="H128" s="98">
        <f t="shared" ref="H128" ca="1" si="846">IFERROR(((F128-G128)/G128),0)</f>
      </c>
      <c r="I128" s="69">
        <f t="shared" ref="I128" ca="1" si="847">BD128</f>
      </c>
      <c r="J128" s="69">
        <f t="shared" ref="J128" ca="1" si="848">IFERROR(((F128-I128)/I128),0)</f>
      </c>
      <c r="K128" s="62">
        <f t="shared" ca="1" si="761"/>
      </c>
      <c r="L128" s="70"/>
      <c r="M128" s="67"/>
      <c r="N128" s="69">
        <f t="shared" ca="1" si="762"/>
      </c>
      <c r="O128" s="69">
        <f t="shared" ca="1" si="763"/>
      </c>
      <c r="P128" s="98">
        <f t="shared" ref="P128" ca="1" si="849">IFERROR(((N128-O128)/O128),0)</f>
      </c>
      <c r="Q128" s="69">
        <f t="shared" ref="Q128" ca="1" si="850">CD128</f>
      </c>
      <c r="R128" s="71">
        <f t="shared" ref="R128" ca="1" si="851">IFERROR(((N128-Q128)/Q128),0)</f>
      </c>
      <c r="S128" s="62">
        <f t="shared" ca="1" si="764"/>
      </c>
      <c r="T128" s="70"/>
      <c r="U128" s="67"/>
      <c r="V128" s="69">
        <f t="shared" ca="1" si="765"/>
      </c>
      <c r="W128" s="69">
        <f t="shared" ca="1" si="766"/>
      </c>
      <c r="X128" s="98">
        <f t="shared" ref="X128" ca="1" si="852">IFERROR(((V128-W128)/W128),0)</f>
      </c>
      <c r="Y128" s="69">
        <f t="shared" ref="Y128" ca="1" si="853">DD128</f>
      </c>
      <c r="Z128" s="71">
        <f t="shared" ref="Z128" ca="1" si="854">IFERROR(((V128-Y128)/Y128),0)</f>
      </c>
      <c r="AA128" s="62">
        <f t="shared" ca="1" si="767"/>
      </c>
      <c r="AB128" s="70"/>
      <c r="AC128" s="60" t="s">
        <v>697</v>
      </c>
      <c r="AI128" s="9" t="s">
        <v>108</v>
      </c>
      <c r="AJ128" s="169">
        <f ca="1">(SUM(OFFSET(Data!$A$1,MATCH(($AI128),Data!$C:$C,0)-1,MATCH(Weekly!AJ$9,Data!$2:$2,0)-1,2,COUNTIF(Data!$2:$2,Weekly!AJ$9))))/AJ$127</f>
      </c>
      <c r="AK128" s="169">
        <f ca="1">(SUM(OFFSET(Data!$A$1,MATCH(($AI128),Data!$C:$C,0)-1,MATCH(Weekly!AK$9,Data!$2:$2,0)-1,2,COUNTIF(Data!$2:$2,Weekly!AK$9))))/AK$127</f>
      </c>
      <c r="AL128" s="169">
        <f ca="1">(SUM(OFFSET(Data!$A$1,MATCH(($AI128),Data!$C:$C,0)-1,MATCH(Weekly!AL$9,Data!$2:$2,0)-1,2,COUNTIF(Data!$2:$2,Weekly!AL$9))))/AL$127</f>
      </c>
      <c r="AM128" s="169">
        <f ca="1">(SUM(OFFSET(Data!$A$1,MATCH(($AI128),Data!$C:$C,0)-1,MATCH(Weekly!AM$9,Data!$2:$2,0)-1,2,COUNTIF(Data!$2:$2,Weekly!AM$9))))/AM$127</f>
      </c>
      <c r="AN128" s="169">
        <f ca="1">(SUM(OFFSET(Data!$A$1,MATCH(($AI128),Data!$C:$C,0)-1,MATCH(Weekly!AN$9,Data!$2:$2,0)-1,2,COUNTIF(Data!$2:$2,Weekly!AN$9))))/AN$127</f>
      </c>
      <c r="AO128" s="169">
        <f ca="1">(SUM(OFFSET(Data!$A$1,MATCH(($AI128),Data!$C:$C,0)-1,MATCH(Weekly!AO$9,Data!$2:$2,0)-1,2,COUNTIF(Data!$2:$2,Weekly!AO$9))))/AO$127</f>
      </c>
      <c r="AP128" s="169">
        <f ca="1">(SUM(OFFSET(Data!$A$1,MATCH(($AI128),Data!$C:$C,0)-1,MATCH(Weekly!AP$9,Data!$2:$2,0)-1,2,COUNTIF(Data!$2:$2,Weekly!AP$9))))/AP$127</f>
      </c>
      <c r="AQ128" s="169">
        <f ca="1">(SUM(OFFSET(Data!$A$1,MATCH(($AI128),Data!$C:$C,0)-1,MATCH(Weekly!AQ$9,Data!$2:$2,0)-1,2,COUNTIF(Data!$2:$2,Weekly!AQ$9))))/AQ$127</f>
      </c>
      <c r="AR128" s="169">
        <f ca="1">(SUM(OFFSET(Data!$A$1,MATCH(($AI128),Data!$C:$C,0)-1,MATCH(Weekly!AR$9,Data!$2:$2,0)-1,2,COUNTIF(Data!$2:$2,Weekly!AR$9))))/AR$127</f>
      </c>
      <c r="AS128" s="169">
        <f ca="1">(SUM(OFFSET(Data!$A$1,MATCH(($AI128),Data!$C:$C,0)-1,MATCH(Weekly!AS$9,Data!$2:$2,0)-1,2,COUNTIF(Data!$2:$2,Weekly!AS$9))))/AS$127</f>
      </c>
      <c r="AT128" s="169">
        <f ca="1">(SUM(OFFSET(Data!$A$1,MATCH(($AI128),Data!$C:$C,0)-1,MATCH(Weekly!AT$9,Data!$2:$2,0)-1,2,COUNTIF(Data!$2:$2,Weekly!AT$9))))/AT$127</f>
      </c>
      <c r="AU128" s="169">
        <f ca="1">(SUM(OFFSET(Data!$A$1,MATCH(($AI128),Data!$C:$C,0)-1,MATCH(Weekly!AU$9,Data!$2:$2,0)-1,2,COUNTIF(Data!$2:$2,Weekly!AU$9))))/AU$127</f>
      </c>
      <c r="AV128" s="18"/>
      <c r="AW128" s="14">
        <f t="shared" ref="AW128" ca="1" si="855">_xlfn.QUARTILE.INC($AJ128:$AT128,1)</f>
      </c>
      <c r="AX128" s="14">
        <f t="shared" ref="AX128" ca="1" si="856">_xlfn.QUARTILE.INC($AJ128:$AT128,3)</f>
      </c>
      <c r="AY128" s="14">
        <f t="shared" ca="1" si="839"/>
      </c>
      <c r="AZ128" s="14">
        <f t="shared" ca="1" si="840"/>
      </c>
      <c r="BA128" s="14">
        <f t="shared" ca="1" si="841"/>
      </c>
      <c r="BB128" s="18"/>
      <c r="BC128" s="14">
        <f t="shared" ref="BC128" ca="1" si="857">_xlfn.STDEV.P(AJ128:AU128)</f>
      </c>
      <c r="BD128" s="14">
        <f ca="1">SUMPRODUCT(AP128:AS128,AP$127:AS$127)/SUM(AP$127:AS$127)</f>
      </c>
      <c r="BE128" s="122"/>
      <c r="BF128" s="122"/>
      <c r="BG128" s="16"/>
      <c r="BH128" s="9" t="s">
        <v>108</v>
      </c>
      <c r="BI128" s="9" t="s">
        <v>3</v>
      </c>
      <c r="BJ128" s="169">
        <f ca="1">(SUM(OFFSET(Data!$A$1,MATCH(($BH128&amp;$BI128),Data!$B:$B,0)-1,MATCH(Weekly!BJ$9,Data!$2:$2,0)-1,1,COUNTIF(Data!$2:$2,Weekly!BJ$9))))/BJ$127</f>
      </c>
      <c r="BK128" s="169">
        <f ca="1">(SUM(OFFSET(Data!$A$1,MATCH(($BH128&amp;$BI128),Data!$B:$B,0)-1,MATCH(Weekly!BK$9,Data!$2:$2,0)-1,1,COUNTIF(Data!$2:$2,Weekly!BK$9))))/BK$127</f>
      </c>
      <c r="BL128" s="169">
        <f ca="1">(SUM(OFFSET(Data!$A$1,MATCH(($BH128&amp;$BI128),Data!$B:$B,0)-1,MATCH(Weekly!BL$9,Data!$2:$2,0)-1,1,COUNTIF(Data!$2:$2,Weekly!BL$9))))/BL$127</f>
      </c>
      <c r="BM128" s="169">
        <f ca="1">(SUM(OFFSET(Data!$A$1,MATCH(($BH128&amp;$BI128),Data!$B:$B,0)-1,MATCH(Weekly!BM$9,Data!$2:$2,0)-1,1,COUNTIF(Data!$2:$2,Weekly!BM$9))))/BM$127</f>
      </c>
      <c r="BN128" s="169">
        <f ca="1">(SUM(OFFSET(Data!$A$1,MATCH(($BH128&amp;$BI128),Data!$B:$B,0)-1,MATCH(Weekly!BN$9,Data!$2:$2,0)-1,1,COUNTIF(Data!$2:$2,Weekly!BN$9))))/BN$127</f>
      </c>
      <c r="BO128" s="169">
        <f ca="1">(SUM(OFFSET(Data!$A$1,MATCH(($BH128&amp;$BI128),Data!$B:$B,0)-1,MATCH(Weekly!BO$9,Data!$2:$2,0)-1,1,COUNTIF(Data!$2:$2,Weekly!BO$9))))/BO$127</f>
      </c>
      <c r="BP128" s="169">
        <f ca="1">(SUM(OFFSET(Data!$A$1,MATCH(($BH128&amp;$BI128),Data!$B:$B,0)-1,MATCH(Weekly!BP$9,Data!$2:$2,0)-1,1,COUNTIF(Data!$2:$2,Weekly!BP$9))))/BP$127</f>
      </c>
      <c r="BQ128" s="169">
        <f ca="1">(SUM(OFFSET(Data!$A$1,MATCH(($BH128&amp;$BI128),Data!$B:$B,0)-1,MATCH(Weekly!BQ$9,Data!$2:$2,0)-1,1,COUNTIF(Data!$2:$2,Weekly!BQ$9))))/BQ$127</f>
      </c>
      <c r="BR128" s="169">
        <f ca="1">(SUM(OFFSET(Data!$A$1,MATCH(($BH128&amp;$BI128),Data!$B:$B,0)-1,MATCH(Weekly!BR$9,Data!$2:$2,0)-1,1,COUNTIF(Data!$2:$2,Weekly!BR$9))))/BR$127</f>
      </c>
      <c r="BS128" s="169">
        <f ca="1">(SUM(OFFSET(Data!$A$1,MATCH(($BH128&amp;$BI128),Data!$B:$B,0)-1,MATCH(Weekly!BS$9,Data!$2:$2,0)-1,1,COUNTIF(Data!$2:$2,Weekly!BS$9))))/BS$127</f>
      </c>
      <c r="BT128" s="169">
        <f ca="1">(SUM(OFFSET(Data!$A$1,MATCH(($BH128&amp;$BI128),Data!$B:$B,0)-1,MATCH(Weekly!BT$9,Data!$2:$2,0)-1,1,COUNTIF(Data!$2:$2,Weekly!BT$9))))/BT$127</f>
      </c>
      <c r="BU128" s="169">
        <f ca="1">(SUM(OFFSET(Data!$A$1,MATCH(($BH128&amp;$BI128),Data!$B:$B,0)-1,MATCH(Weekly!BU$9,Data!$2:$2,0)-1,1,COUNTIF(Data!$2:$2,Weekly!BU$9))))/BU$127</f>
      </c>
      <c r="BV128" s="17"/>
      <c r="BW128" s="14">
        <f t="shared" ref="BW128" ca="1" si="858">_xlfn.QUARTILE.INC($BJ128:$BT128,1)</f>
      </c>
      <c r="BX128" s="14">
        <f t="shared" ref="BX128" ca="1" si="859">_xlfn.QUARTILE.INC($BJ128:$BT128,3)</f>
      </c>
      <c r="BY128" s="14">
        <f t="shared" ca="1" si="842"/>
      </c>
      <c r="BZ128" s="14">
        <f t="shared" ca="1" si="843"/>
      </c>
      <c r="CA128" s="14">
        <f t="shared" ref="CA128" ca="1" si="860">BW128-(0.75*BY128)</f>
      </c>
      <c r="CB128" s="55"/>
      <c r="CC128" s="14">
        <f t="shared" ref="CC128" ca="1" si="861">_xlfn.STDEV.P(BJ128:BU128)</f>
      </c>
      <c r="CD128" s="14">
        <f ca="1">SUMPRODUCT(BP128:BS128,BP$127:BS$127)/SUM(BP$127:BS$127)</f>
      </c>
      <c r="CE128" s="122"/>
      <c r="CF128" s="122"/>
      <c r="CG128" s="16"/>
      <c r="CH128" s="9" t="s">
        <v>108</v>
      </c>
      <c r="CI128" s="9" t="s">
        <v>4</v>
      </c>
      <c r="CJ128" s="169">
        <f ca="1">(SUM(OFFSET(Data!$A$1,MATCH(($CH128&amp;$CI128),Data!$B:$B,0)-1,MATCH(Weekly!CJ$9,Data!$2:$2,0)-1,1,COUNTIF(Data!$2:$2,Weekly!CJ$9))))/CJ$127</f>
      </c>
      <c r="CK128" s="169">
        <f ca="1">(SUM(OFFSET(Data!$A$1,MATCH(($CH128&amp;$CI128),Data!$B:$B,0)-1,MATCH(Weekly!CK$9,Data!$2:$2,0)-1,1,COUNTIF(Data!$2:$2,Weekly!CK$9))))/CK$127</f>
      </c>
      <c r="CL128" s="169">
        <f ca="1">(SUM(OFFSET(Data!$A$1,MATCH(($CH128&amp;$CI128),Data!$B:$B,0)-1,MATCH(Weekly!CL$9,Data!$2:$2,0)-1,1,COUNTIF(Data!$2:$2,Weekly!CL$9))))/CL$127</f>
      </c>
      <c r="CM128" s="169">
        <f ca="1">(SUM(OFFSET(Data!$A$1,MATCH(($CH128&amp;$CI128),Data!$B:$B,0)-1,MATCH(Weekly!CM$9,Data!$2:$2,0)-1,1,COUNTIF(Data!$2:$2,Weekly!CM$9))))/CM$127</f>
      </c>
      <c r="CN128" s="169">
        <f ca="1">(SUM(OFFSET(Data!$A$1,MATCH(($CH128&amp;$CI128),Data!$B:$B,0)-1,MATCH(Weekly!CN$9,Data!$2:$2,0)-1,1,COUNTIF(Data!$2:$2,Weekly!CN$9))))/CN$127</f>
      </c>
      <c r="CO128" s="169">
        <f ca="1">(SUM(OFFSET(Data!$A$1,MATCH(($CH128&amp;$CI128),Data!$B:$B,0)-1,MATCH(Weekly!CO$9,Data!$2:$2,0)-1,1,COUNTIF(Data!$2:$2,Weekly!CO$9))))/CO$127</f>
      </c>
      <c r="CP128" s="169">
        <f ca="1">(SUM(OFFSET(Data!$A$1,MATCH(($CH128&amp;$CI128),Data!$B:$B,0)-1,MATCH(Weekly!CP$9,Data!$2:$2,0)-1,1,COUNTIF(Data!$2:$2,Weekly!CP$9))))/CP$127</f>
      </c>
      <c r="CQ128" s="169">
        <f ca="1">(SUM(OFFSET(Data!$A$1,MATCH(($CH128&amp;$CI128),Data!$B:$B,0)-1,MATCH(Weekly!CQ$9,Data!$2:$2,0)-1,1,COUNTIF(Data!$2:$2,Weekly!CQ$9))))/CQ$127</f>
      </c>
      <c r="CR128" s="169">
        <f ca="1">(SUM(OFFSET(Data!$A$1,MATCH(($CH128&amp;$CI128),Data!$B:$B,0)-1,MATCH(Weekly!CR$9,Data!$2:$2,0)-1,1,COUNTIF(Data!$2:$2,Weekly!CR$9))))/CR$127</f>
      </c>
      <c r="CS128" s="169">
        <f ca="1">(SUM(OFFSET(Data!$A$1,MATCH(($CH128&amp;$CI128),Data!$B:$B,0)-1,MATCH(Weekly!CS$9,Data!$2:$2,0)-1,1,COUNTIF(Data!$2:$2,Weekly!CS$9))))/CS$127</f>
      </c>
      <c r="CT128" s="169">
        <f ca="1">(SUM(OFFSET(Data!$A$1,MATCH(($CH128&amp;$CI128),Data!$B:$B,0)-1,MATCH(Weekly!CT$9,Data!$2:$2,0)-1,1,COUNTIF(Data!$2:$2,Weekly!CT$9))))/CT$127</f>
      </c>
      <c r="CU128" s="169">
        <f ca="1">(SUM(OFFSET(Data!$A$1,MATCH(($CH128&amp;$CI128),Data!$B:$B,0)-1,MATCH(Weekly!CU$9,Data!$2:$2,0)-1,1,COUNTIF(Data!$2:$2,Weekly!CU$9))))/CU$127</f>
      </c>
      <c r="CW128" s="14">
        <f t="shared" ref="CW128" ca="1" si="862">_xlfn.QUARTILE.INC($CJ128:$CT128,1)</f>
      </c>
      <c r="CX128" s="14">
        <f t="shared" ref="CX128" ca="1" si="863">_xlfn.QUARTILE.INC($CJ128:$CT128,3)</f>
      </c>
      <c r="CY128" s="14">
        <f t="shared" ca="1" si="844"/>
      </c>
      <c r="CZ128" s="14">
        <f t="shared" ca="1" si="845"/>
      </c>
      <c r="DA128" s="14">
        <f t="shared" ca="1" si="819"/>
      </c>
      <c r="DB128" s="55"/>
      <c r="DC128" s="14">
        <f t="shared" ref="DC128" ca="1" si="864">_xlfn.STDEV.P(CJ128:CU128)</f>
      </c>
      <c r="DD128" s="14">
        <f ca="1">SUMPRODUCT(CP128:CS128,CP$127:CS$127)/SUM(CP$127:CS$127)</f>
      </c>
    </row>
    <row r="129" spans="3:108" hidden="1" x14ac:dyDescent="0.25">
      <c r="C129" s="5"/>
      <c r="D129" s="132" t="s">
        <v>700</v>
      </c>
      <c r="E129" s="67" t="str">
        <f ca="1">VLOOKUP($D129,'Metric Nature'!$C:$D,2,0)&amp;IF(($F129&lt;(BA129)),"Below",IF(($F129&gt;(AZ129)),"Above","Within"))</f>
      </c>
      <c r="F129" s="68">
        <f t="shared" ca="1" si="759"/>
      </c>
      <c r="G129" s="68">
        <f t="shared" ca="1" si="760"/>
      </c>
      <c r="H129" s="98">
        <f ca="1">IFERROR(((F129-G129)/G129),0)</f>
      </c>
      <c r="I129" s="68">
        <f ca="1">BD129</f>
      </c>
      <c r="J129" s="69">
        <f ca="1">IFERROR(((F129-I129)/I129),0)</f>
      </c>
      <c r="K129" s="68">
        <f t="shared" ca="1" si="761"/>
      </c>
      <c r="L129" s="70"/>
      <c r="M129" s="67" t="str">
        <f ca="1">VLOOKUP($D129,'Metric Nature'!$C:$D,2,0)&amp;IF(($N129&lt;(CA129)),"Below",IF(($N129&gt;(BZ129)),"Above","Within"))</f>
      </c>
      <c r="N129" s="68">
        <f t="shared" ca="1" si="762"/>
      </c>
      <c r="O129" s="68">
        <f t="shared" ca="1" si="763"/>
      </c>
      <c r="P129" s="69">
        <f ca="1">IFERROR(((N129-O129)/O129),0)</f>
      </c>
      <c r="Q129" s="68">
        <f ca="1">CD129</f>
      </c>
      <c r="R129" s="69">
        <f ca="1">IFERROR(((N129-Q129)/Q129),0)</f>
      </c>
      <c r="S129" s="68">
        <f t="shared" ca="1" si="764"/>
      </c>
      <c r="T129" s="70"/>
      <c r="U129" s="67" t="str">
        <f ca="1">VLOOKUP($D129,'Metric Nature'!$C:$D,2,0)&amp;IF(($V129&lt;(DA129)),"Below",IF(($V129&gt;(CZ129)),"Above","Within"))</f>
      </c>
      <c r="V129" s="68">
        <f t="shared" ca="1" si="765"/>
      </c>
      <c r="W129" s="68">
        <f t="shared" ca="1" si="766"/>
      </c>
      <c r="X129" s="69">
        <f ca="1">IFERROR(((V129-W129)/W129),0)</f>
      </c>
      <c r="Y129" s="68">
        <f ca="1">DD129</f>
      </c>
      <c r="Z129" s="69">
        <f ca="1">IFERROR(((V129-Y129)/Y129),0)</f>
      </c>
      <c r="AA129" s="68">
        <f t="shared" ca="1" si="767"/>
      </c>
      <c r="AB129" s="70"/>
      <c r="AC129" s="60" t="s">
        <v>701</v>
      </c>
      <c r="AI129" s="9" t="s">
        <v>109</v>
      </c>
      <c r="AJ129" s="164">
        <f ca="1">SUM(OFFSET(Data!$A$1,MATCH(($AI129),Data!$C:$C,0)-1,MATCH(Weekly!AJ$9,Data!$2:$2,0)-1,2,COUNTIF(Data!$2:$2,Weekly!AJ$9)))</f>
      </c>
      <c r="AK129" s="164">
        <f ca="1">SUM(OFFSET(Data!$A$1,MATCH(($AI129),Data!$C:$C,0)-1,MATCH(Weekly!AK$9,Data!$2:$2,0)-1,2,COUNTIF(Data!$2:$2,Weekly!AK$9)))</f>
      </c>
      <c r="AL129" s="164">
        <f ca="1">SUM(OFFSET(Data!$A$1,MATCH(($AI129),Data!$C:$C,0)-1,MATCH(Weekly!AL$9,Data!$2:$2,0)-1,2,COUNTIF(Data!$2:$2,Weekly!AL$9)))</f>
      </c>
      <c r="AM129" s="164">
        <f ca="1">SUM(OFFSET(Data!$A$1,MATCH(($AI129),Data!$C:$C,0)-1,MATCH(Weekly!AM$9,Data!$2:$2,0)-1,2,COUNTIF(Data!$2:$2,Weekly!AM$9)))</f>
      </c>
      <c r="AN129" s="164">
        <f ca="1">SUM(OFFSET(Data!$A$1,MATCH(($AI129),Data!$C:$C,0)-1,MATCH(Weekly!AN$9,Data!$2:$2,0)-1,2,COUNTIF(Data!$2:$2,Weekly!AN$9)))</f>
      </c>
      <c r="AO129" s="164">
        <f ca="1">SUM(OFFSET(Data!$A$1,MATCH(($AI129),Data!$C:$C,0)-1,MATCH(Weekly!AO$9,Data!$2:$2,0)-1,2,COUNTIF(Data!$2:$2,Weekly!AO$9)))</f>
      </c>
      <c r="AP129" s="164">
        <f ca="1">SUM(OFFSET(Data!$A$1,MATCH(($AI129),Data!$C:$C,0)-1,MATCH(Weekly!AP$9,Data!$2:$2,0)-1,2,COUNTIF(Data!$2:$2,Weekly!AP$9)))</f>
      </c>
      <c r="AQ129" s="164">
        <f ca="1">SUM(OFFSET(Data!$A$1,MATCH(($AI129),Data!$C:$C,0)-1,MATCH(Weekly!AQ$9,Data!$2:$2,0)-1,2,COUNTIF(Data!$2:$2,Weekly!AQ$9)))</f>
      </c>
      <c r="AR129" s="164">
        <f ca="1">SUM(OFFSET(Data!$A$1,MATCH(($AI129),Data!$C:$C,0)-1,MATCH(Weekly!AR$9,Data!$2:$2,0)-1,2,COUNTIF(Data!$2:$2,Weekly!AR$9)))</f>
      </c>
      <c r="AS129" s="164">
        <f ca="1">SUM(OFFSET(Data!$A$1,MATCH(($AI129),Data!$C:$C,0)-1,MATCH(Weekly!AS$9,Data!$2:$2,0)-1,2,COUNTIF(Data!$2:$2,Weekly!AS$9)))</f>
      </c>
      <c r="AT129" s="164">
        <f ca="1">SUM(OFFSET(Data!$A$1,MATCH(($AI129),Data!$C:$C,0)-1,MATCH(Weekly!AT$9,Data!$2:$2,0)-1,2,COUNTIF(Data!$2:$2,Weekly!AT$9)))</f>
      </c>
      <c r="AU129" s="164">
        <f ca="1">SUM(OFFSET(Data!$A$1,MATCH(($AI129),Data!$C:$C,0)-1,MATCH(Weekly!AU$9,Data!$2:$2,0)-1,2,COUNTIF(Data!$2:$2,Weekly!AU$9)))</f>
      </c>
      <c r="AV129" s="18"/>
      <c r="AW129" s="10">
        <f ca="1">_xlfn.QUARTILE.INC($AJ129:$AT129,1)</f>
      </c>
      <c r="AX129" s="10">
        <f ca="1">_xlfn.QUARTILE.INC($AJ129:$AT129,3)</f>
      </c>
      <c r="AY129" s="10">
        <f t="shared" ref="AY129:AY131" ca="1" si="865">AX129-AW129</f>
      </c>
      <c r="AZ129" s="10">
        <f t="shared" ref="AZ129:AZ131" ca="1" si="866">AX129+(0.75*AY129)</f>
      </c>
      <c r="BA129" s="10">
        <f t="shared" ref="BA129:BA131" ca="1" si="867">AW129-(0.75*AY129)</f>
      </c>
      <c r="BB129" s="18"/>
      <c r="BC129" s="11">
        <f ca="1">_xlfn.STDEV.P(AJ129:AU129)</f>
      </c>
      <c r="BD129" s="11">
        <f ca="1">AVERAGE(AP129:AS129)</f>
      </c>
      <c r="BE129" s="122"/>
      <c r="BF129" s="122"/>
      <c r="BG129" s="16"/>
      <c r="BH129" s="9" t="s">
        <v>109</v>
      </c>
      <c r="BI129" s="9" t="s">
        <v>3</v>
      </c>
      <c r="BJ129" s="164">
        <f ca="1">SUM(OFFSET(Data!$A$1,MATCH(($BH129&amp;$BI129),Data!$B:$B,0)-1,MATCH(Weekly!BJ$9,Data!$2:$2,0)-1,1,COUNTIF(Data!$2:$2,Weekly!BJ$9)))</f>
      </c>
      <c r="BK129" s="164">
        <f ca="1">SUM(OFFSET(Data!$A$1,MATCH(($BH129&amp;$BI129),Data!$B:$B,0)-1,MATCH(Weekly!BK$9,Data!$2:$2,0)-1,1,COUNTIF(Data!$2:$2,Weekly!BK$9)))</f>
      </c>
      <c r="BL129" s="164">
        <f ca="1">SUM(OFFSET(Data!$A$1,MATCH(($BH129&amp;$BI129),Data!$B:$B,0)-1,MATCH(Weekly!BL$9,Data!$2:$2,0)-1,1,COUNTIF(Data!$2:$2,Weekly!BL$9)))</f>
      </c>
      <c r="BM129" s="164">
        <f ca="1">SUM(OFFSET(Data!$A$1,MATCH(($BH129&amp;$BI129),Data!$B:$B,0)-1,MATCH(Weekly!BM$9,Data!$2:$2,0)-1,1,COUNTIF(Data!$2:$2,Weekly!BM$9)))</f>
      </c>
      <c r="BN129" s="164">
        <f ca="1">SUM(OFFSET(Data!$A$1,MATCH(($BH129&amp;$BI129),Data!$B:$B,0)-1,MATCH(Weekly!BN$9,Data!$2:$2,0)-1,1,COUNTIF(Data!$2:$2,Weekly!BN$9)))</f>
      </c>
      <c r="BO129" s="164">
        <f ca="1">SUM(OFFSET(Data!$A$1,MATCH(($BH129&amp;$BI129),Data!$B:$B,0)-1,MATCH(Weekly!BO$9,Data!$2:$2,0)-1,1,COUNTIF(Data!$2:$2,Weekly!BO$9)))</f>
      </c>
      <c r="BP129" s="164">
        <f ca="1">SUM(OFFSET(Data!$A$1,MATCH(($BH129&amp;$BI129),Data!$B:$B,0)-1,MATCH(Weekly!BP$9,Data!$2:$2,0)-1,1,COUNTIF(Data!$2:$2,Weekly!BP$9)))</f>
      </c>
      <c r="BQ129" s="164">
        <f ca="1">SUM(OFFSET(Data!$A$1,MATCH(($BH129&amp;$BI129),Data!$B:$B,0)-1,MATCH(Weekly!BQ$9,Data!$2:$2,0)-1,1,COUNTIF(Data!$2:$2,Weekly!BQ$9)))</f>
      </c>
      <c r="BR129" s="164">
        <f ca="1">SUM(OFFSET(Data!$A$1,MATCH(($BH129&amp;$BI129),Data!$B:$B,0)-1,MATCH(Weekly!BR$9,Data!$2:$2,0)-1,1,COUNTIF(Data!$2:$2,Weekly!BR$9)))</f>
      </c>
      <c r="BS129" s="164">
        <f ca="1">SUM(OFFSET(Data!$A$1,MATCH(($BH129&amp;$BI129),Data!$B:$B,0)-1,MATCH(Weekly!BS$9,Data!$2:$2,0)-1,1,COUNTIF(Data!$2:$2,Weekly!BS$9)))</f>
      </c>
      <c r="BT129" s="164">
        <f ca="1">SUM(OFFSET(Data!$A$1,MATCH(($BH129&amp;$BI129),Data!$B:$B,0)-1,MATCH(Weekly!BT$9,Data!$2:$2,0)-1,1,COUNTIF(Data!$2:$2,Weekly!BT$9)))</f>
      </c>
      <c r="BU129" s="164">
        <f ca="1">SUM(OFFSET(Data!$A$1,MATCH(($BH129&amp;$BI129),Data!$B:$B,0)-1,MATCH(Weekly!BU$9,Data!$2:$2,0)-1,1,COUNTIF(Data!$2:$2,Weekly!BU$9)))</f>
      </c>
      <c r="BV129" s="17"/>
      <c r="BW129" s="10">
        <f ca="1">_xlfn.QUARTILE.INC($BJ129:$BT129,1)</f>
      </c>
      <c r="BX129" s="10">
        <f ca="1">_xlfn.QUARTILE.INC($BJ129:$BT129,3)</f>
      </c>
      <c r="BY129" s="10">
        <f t="shared" ref="BY129:BY131" ca="1" si="868">BX129-BW129</f>
      </c>
      <c r="BZ129" s="10">
        <f t="shared" ref="BZ129:BZ131" ca="1" si="869">BX129+(0.75*BY129)</f>
      </c>
      <c r="CA129" s="10">
        <f ca="1">BW129-(0.75*BY129)</f>
      </c>
      <c r="CB129" s="55"/>
      <c r="CC129" s="11">
        <f ca="1">_xlfn.STDEV.P(BJ129:BU129)</f>
      </c>
      <c r="CD129" s="11">
        <f ca="1">AVERAGE(BP129:BS129)</f>
      </c>
      <c r="CE129" s="122"/>
      <c r="CF129" s="122"/>
      <c r="CG129" s="16"/>
      <c r="CH129" s="9" t="s">
        <v>109</v>
      </c>
      <c r="CI129" s="9" t="s">
        <v>4</v>
      </c>
      <c r="CJ129" s="164">
        <f ca="1">SUM(OFFSET(Data!$A$1,MATCH(($CH129&amp;$CI129),Data!$B:$B,0)-1,MATCH(Weekly!CJ$9,Data!$2:$2,0)-1,1,COUNTIF(Data!$2:$2,Weekly!CJ$9)))</f>
      </c>
      <c r="CK129" s="164">
        <f ca="1">SUM(OFFSET(Data!$A$1,MATCH(($CH129&amp;$CI129),Data!$B:$B,0)-1,MATCH(Weekly!CK$9,Data!$2:$2,0)-1,1,COUNTIF(Data!$2:$2,Weekly!CK$9)))</f>
      </c>
      <c r="CL129" s="164">
        <f ca="1">SUM(OFFSET(Data!$A$1,MATCH(($CH129&amp;$CI129),Data!$B:$B,0)-1,MATCH(Weekly!CL$9,Data!$2:$2,0)-1,1,COUNTIF(Data!$2:$2,Weekly!CL$9)))</f>
      </c>
      <c r="CM129" s="164">
        <f ca="1">SUM(OFFSET(Data!$A$1,MATCH(($CH129&amp;$CI129),Data!$B:$B,0)-1,MATCH(Weekly!CM$9,Data!$2:$2,0)-1,1,COUNTIF(Data!$2:$2,Weekly!CM$9)))</f>
      </c>
      <c r="CN129" s="164">
        <f ca="1">SUM(OFFSET(Data!$A$1,MATCH(($CH129&amp;$CI129),Data!$B:$B,0)-1,MATCH(Weekly!CN$9,Data!$2:$2,0)-1,1,COUNTIF(Data!$2:$2,Weekly!CN$9)))</f>
      </c>
      <c r="CO129" s="164">
        <f ca="1">SUM(OFFSET(Data!$A$1,MATCH(($CH129&amp;$CI129),Data!$B:$B,0)-1,MATCH(Weekly!CO$9,Data!$2:$2,0)-1,1,COUNTIF(Data!$2:$2,Weekly!CO$9)))</f>
      </c>
      <c r="CP129" s="164">
        <f ca="1">SUM(OFFSET(Data!$A$1,MATCH(($CH129&amp;$CI129),Data!$B:$B,0)-1,MATCH(Weekly!CP$9,Data!$2:$2,0)-1,1,COUNTIF(Data!$2:$2,Weekly!CP$9)))</f>
      </c>
      <c r="CQ129" s="164">
        <f ca="1">SUM(OFFSET(Data!$A$1,MATCH(($CH129&amp;$CI129),Data!$B:$B,0)-1,MATCH(Weekly!CQ$9,Data!$2:$2,0)-1,1,COUNTIF(Data!$2:$2,Weekly!CQ$9)))</f>
      </c>
      <c r="CR129" s="164">
        <f ca="1">SUM(OFFSET(Data!$A$1,MATCH(($CH129&amp;$CI129),Data!$B:$B,0)-1,MATCH(Weekly!CR$9,Data!$2:$2,0)-1,1,COUNTIF(Data!$2:$2,Weekly!CR$9)))</f>
      </c>
      <c r="CS129" s="164">
        <f ca="1">SUM(OFFSET(Data!$A$1,MATCH(($CH129&amp;$CI129),Data!$B:$B,0)-1,MATCH(Weekly!CS$9,Data!$2:$2,0)-1,1,COUNTIF(Data!$2:$2,Weekly!CS$9)))</f>
      </c>
      <c r="CT129" s="164">
        <f ca="1">SUM(OFFSET(Data!$A$1,MATCH(($CH129&amp;$CI129),Data!$B:$B,0)-1,MATCH(Weekly!CT$9,Data!$2:$2,0)-1,1,COUNTIF(Data!$2:$2,Weekly!CT$9)))</f>
      </c>
      <c r="CU129" s="164">
        <f ca="1">SUM(OFFSET(Data!$A$1,MATCH(($CH129&amp;$CI129),Data!$B:$B,0)-1,MATCH(Weekly!CU$9,Data!$2:$2,0)-1,1,COUNTIF(Data!$2:$2,Weekly!CU$9)))</f>
      </c>
      <c r="CW129" s="10">
        <f ca="1">_xlfn.QUARTILE.INC($CJ129:$CT129,1)</f>
      </c>
      <c r="CX129" s="10">
        <f ca="1">_xlfn.QUARTILE.INC($CJ129:$CT129,3)</f>
      </c>
      <c r="CY129" s="10">
        <f t="shared" ref="CY129:CY131" ca="1" si="870">CX129-CW129</f>
      </c>
      <c r="CZ129" s="10">
        <f t="shared" ref="CZ129:CZ131" ca="1" si="871">CX129+(0.75*CY129)</f>
      </c>
      <c r="DA129" s="10">
        <f t="shared" ca="1" si="819"/>
      </c>
      <c r="DB129" s="55"/>
      <c r="DC129" s="11">
        <f ca="1">_xlfn.STDEV.P(CJ129:CU129)</f>
      </c>
      <c r="DD129" s="11">
        <f ca="1">AVERAGE(CP129:CS129)</f>
      </c>
    </row>
    <row r="130" spans="3:108" x14ac:dyDescent="0.25">
      <c r="C130" s="5"/>
      <c r="D130" s="132" t="s">
        <v>704</v>
      </c>
      <c r="E130" s="67" t="str">
        <f ca="1">VLOOKUP($D130,'Metric Nature'!$C:$D,2,0)&amp;IF(($F130&lt;(BA130)),"Below",IF(($F130&gt;(AZ130)),"Above","Within"))</f>
      </c>
      <c r="F130" s="69">
        <f t="shared" ca="1" si="759"/>
      </c>
      <c r="G130" s="69">
        <f t="shared" ca="1" si="760"/>
      </c>
      <c r="H130" s="98">
        <f t="shared" ref="H130" ca="1" si="872">IFERROR(((F130-G130)/G130),0)</f>
      </c>
      <c r="I130" s="69">
        <f t="shared" ref="I130" ca="1" si="873">BD130</f>
      </c>
      <c r="J130" s="69">
        <f t="shared" ref="J130" ca="1" si="874">IFERROR(((F130-I130)/I130),0)</f>
      </c>
      <c r="K130" s="62">
        <f t="shared" ca="1" si="761"/>
      </c>
      <c r="L130" s="70"/>
      <c r="M130" s="67" t="str">
        <f ca="1">VLOOKUP($D130,'Metric Nature'!$C:$D,2,0)&amp;IF(($N130&lt;(CA130)),"Below",IF(($N130&gt;(BZ130)),"Above","Within"))</f>
      </c>
      <c r="N130" s="69">
        <f t="shared" ca="1" si="762"/>
      </c>
      <c r="O130" s="69">
        <f t="shared" ca="1" si="763"/>
      </c>
      <c r="P130" s="98">
        <f t="shared" ref="P130" ca="1" si="875">IFERROR(((N130-O130)/O130),0)</f>
      </c>
      <c r="Q130" s="69">
        <f t="shared" ref="Q130" ca="1" si="876">CD130</f>
      </c>
      <c r="R130" s="71">
        <f t="shared" ref="R130" ca="1" si="877">IFERROR(((N130-Q130)/Q130),0)</f>
      </c>
      <c r="S130" s="62">
        <f t="shared" ca="1" si="764"/>
      </c>
      <c r="T130" s="70"/>
      <c r="U130" s="67" t="str">
        <f ca="1">VLOOKUP($D130,'Metric Nature'!$C:$D,2,0)&amp;IF(($V130&lt;(DA130)),"Below",IF(($V130&gt;(CZ130)),"Above","Within"))</f>
      </c>
      <c r="V130" s="69">
        <f t="shared" ca="1" si="765"/>
      </c>
      <c r="W130" s="69">
        <f t="shared" ca="1" si="766"/>
      </c>
      <c r="X130" s="98">
        <f t="shared" ref="X130" ca="1" si="878">IFERROR(((V130-W130)/W130),0)</f>
      </c>
      <c r="Y130" s="69">
        <f t="shared" ref="Y130" ca="1" si="879">DD130</f>
      </c>
      <c r="Z130" s="71">
        <f t="shared" ref="Z130" ca="1" si="880">IFERROR(((V130-Y130)/Y130),0)</f>
      </c>
      <c r="AA130" s="62">
        <f t="shared" ca="1" si="767"/>
      </c>
      <c r="AB130" s="70"/>
      <c r="AC130" s="60" t="s">
        <v>705</v>
      </c>
      <c r="AI130" s="9" t="s">
        <v>110</v>
      </c>
      <c r="AJ130" s="169">
        <f ca="1">(SUM(OFFSET(Data!$A$1,MATCH(($AI130),Data!$C:$C,0)-1,MATCH(Weekly!AJ$9,Data!$2:$2,0)-1,2,COUNTIF(Data!$2:$2,Weekly!AJ$9))))/AJ$129</f>
      </c>
      <c r="AK130" s="169">
        <f ca="1">(SUM(OFFSET(Data!$A$1,MATCH(($AI130),Data!$C:$C,0)-1,MATCH(Weekly!AK$9,Data!$2:$2,0)-1,2,COUNTIF(Data!$2:$2,Weekly!AK$9))))/AK$129</f>
      </c>
      <c r="AL130" s="169">
        <f ca="1">(SUM(OFFSET(Data!$A$1,MATCH(($AI130),Data!$C:$C,0)-1,MATCH(Weekly!AL$9,Data!$2:$2,0)-1,2,COUNTIF(Data!$2:$2,Weekly!AL$9))))/AL$129</f>
      </c>
      <c r="AM130" s="169">
        <f ca="1">(SUM(OFFSET(Data!$A$1,MATCH(($AI130),Data!$C:$C,0)-1,MATCH(Weekly!AM$9,Data!$2:$2,0)-1,2,COUNTIF(Data!$2:$2,Weekly!AM$9))))/AM$129</f>
      </c>
      <c r="AN130" s="169">
        <f ca="1">(SUM(OFFSET(Data!$A$1,MATCH(($AI130),Data!$C:$C,0)-1,MATCH(Weekly!AN$9,Data!$2:$2,0)-1,2,COUNTIF(Data!$2:$2,Weekly!AN$9))))/AN$129</f>
      </c>
      <c r="AO130" s="169">
        <f ca="1">(SUM(OFFSET(Data!$A$1,MATCH(($AI130),Data!$C:$C,0)-1,MATCH(Weekly!AO$9,Data!$2:$2,0)-1,2,COUNTIF(Data!$2:$2,Weekly!AO$9))))/AO$129</f>
      </c>
      <c r="AP130" s="169">
        <f ca="1">(SUM(OFFSET(Data!$A$1,MATCH(($AI130),Data!$C:$C,0)-1,MATCH(Weekly!AP$9,Data!$2:$2,0)-1,2,COUNTIF(Data!$2:$2,Weekly!AP$9))))/AP$129</f>
      </c>
      <c r="AQ130" s="169">
        <f ca="1">(SUM(OFFSET(Data!$A$1,MATCH(($AI130),Data!$C:$C,0)-1,MATCH(Weekly!AQ$9,Data!$2:$2,0)-1,2,COUNTIF(Data!$2:$2,Weekly!AQ$9))))/AQ$129</f>
      </c>
      <c r="AR130" s="169">
        <f ca="1">(SUM(OFFSET(Data!$A$1,MATCH(($AI130),Data!$C:$C,0)-1,MATCH(Weekly!AR$9,Data!$2:$2,0)-1,2,COUNTIF(Data!$2:$2,Weekly!AR$9))))/AR$129</f>
      </c>
      <c r="AS130" s="169">
        <f ca="1">(SUM(OFFSET(Data!$A$1,MATCH(($AI130),Data!$C:$C,0)-1,MATCH(Weekly!AS$9,Data!$2:$2,0)-1,2,COUNTIF(Data!$2:$2,Weekly!AS$9))))/AS$129</f>
      </c>
      <c r="AT130" s="169">
        <f ca="1">(SUM(OFFSET(Data!$A$1,MATCH(($AI130),Data!$C:$C,0)-1,MATCH(Weekly!AT$9,Data!$2:$2,0)-1,2,COUNTIF(Data!$2:$2,Weekly!AT$9))))/AT$129</f>
      </c>
      <c r="AU130" s="169">
        <f ca="1">(SUM(OFFSET(Data!$A$1,MATCH(($AI130),Data!$C:$C,0)-1,MATCH(Weekly!AU$9,Data!$2:$2,0)-1,2,COUNTIF(Data!$2:$2,Weekly!AU$9))))/AU$129</f>
      </c>
      <c r="AV130" s="18"/>
      <c r="AW130" s="14">
        <f t="shared" ref="AW130:AW132" ca="1" si="881">_xlfn.QUARTILE.INC($AJ130:$AT130,1)</f>
      </c>
      <c r="AX130" s="14">
        <f t="shared" ref="AX130:AX132" ca="1" si="882">_xlfn.QUARTILE.INC($AJ130:$AT130,3)</f>
      </c>
      <c r="AY130" s="14">
        <f t="shared" ca="1" si="865"/>
      </c>
      <c r="AZ130" s="14">
        <f t="shared" ca="1" si="866"/>
      </c>
      <c r="BA130" s="14">
        <f t="shared" ca="1" si="867"/>
      </c>
      <c r="BB130" s="18"/>
      <c r="BC130" s="14">
        <f t="shared" ref="BC130:BC132" ca="1" si="883">_xlfn.STDEV.P(AJ130:AU130)</f>
      </c>
      <c r="BD130" s="14">
        <f ca="1">SUMPRODUCT(AP130:AS130,AP$129:AS$129)/SUM(AP$129:AS$129)</f>
      </c>
      <c r="BE130" s="122"/>
      <c r="BF130" s="122"/>
      <c r="BG130" s="16"/>
      <c r="BH130" s="9" t="s">
        <v>110</v>
      </c>
      <c r="BI130" s="9" t="s">
        <v>3</v>
      </c>
      <c r="BJ130" s="169">
        <f ca="1">(SUM(OFFSET(Data!$A$1,MATCH(($BH130&amp;$BI130),Data!$B:$B,0)-1,MATCH(Weekly!BJ$9,Data!$2:$2,0)-1,1,COUNTIF(Data!$2:$2,Weekly!BJ$9))))/BJ$129</f>
      </c>
      <c r="BK130" s="169">
        <f ca="1">(SUM(OFFSET(Data!$A$1,MATCH(($BH130&amp;$BI130),Data!$B:$B,0)-1,MATCH(Weekly!BK$9,Data!$2:$2,0)-1,1,COUNTIF(Data!$2:$2,Weekly!BK$9))))/BK$129</f>
      </c>
      <c r="BL130" s="169">
        <f ca="1">(SUM(OFFSET(Data!$A$1,MATCH(($BH130&amp;$BI130),Data!$B:$B,0)-1,MATCH(Weekly!BL$9,Data!$2:$2,0)-1,1,COUNTIF(Data!$2:$2,Weekly!BL$9))))/BL$129</f>
      </c>
      <c r="BM130" s="169">
        <f ca="1">(SUM(OFFSET(Data!$A$1,MATCH(($BH130&amp;$BI130),Data!$B:$B,0)-1,MATCH(Weekly!BM$9,Data!$2:$2,0)-1,1,COUNTIF(Data!$2:$2,Weekly!BM$9))))/BM$129</f>
      </c>
      <c r="BN130" s="169">
        <f ca="1">(SUM(OFFSET(Data!$A$1,MATCH(($BH130&amp;$BI130),Data!$B:$B,0)-1,MATCH(Weekly!BN$9,Data!$2:$2,0)-1,1,COUNTIF(Data!$2:$2,Weekly!BN$9))))/BN$129</f>
      </c>
      <c r="BO130" s="169">
        <f ca="1">(SUM(OFFSET(Data!$A$1,MATCH(($BH130&amp;$BI130),Data!$B:$B,0)-1,MATCH(Weekly!BO$9,Data!$2:$2,0)-1,1,COUNTIF(Data!$2:$2,Weekly!BO$9))))/BO$129</f>
      </c>
      <c r="BP130" s="169">
        <f ca="1">(SUM(OFFSET(Data!$A$1,MATCH(($BH130&amp;$BI130),Data!$B:$B,0)-1,MATCH(Weekly!BP$9,Data!$2:$2,0)-1,1,COUNTIF(Data!$2:$2,Weekly!BP$9))))/BP$129</f>
      </c>
      <c r="BQ130" s="169">
        <f ca="1">(SUM(OFFSET(Data!$A$1,MATCH(($BH130&amp;$BI130),Data!$B:$B,0)-1,MATCH(Weekly!BQ$9,Data!$2:$2,0)-1,1,COUNTIF(Data!$2:$2,Weekly!BQ$9))))/BQ$129</f>
      </c>
      <c r="BR130" s="169">
        <f ca="1">(SUM(OFFSET(Data!$A$1,MATCH(($BH130&amp;$BI130),Data!$B:$B,0)-1,MATCH(Weekly!BR$9,Data!$2:$2,0)-1,1,COUNTIF(Data!$2:$2,Weekly!BR$9))))/BR$129</f>
      </c>
      <c r="BS130" s="169">
        <f ca="1">(SUM(OFFSET(Data!$A$1,MATCH(($BH130&amp;$BI130),Data!$B:$B,0)-1,MATCH(Weekly!BS$9,Data!$2:$2,0)-1,1,COUNTIF(Data!$2:$2,Weekly!BS$9))))/BS$129</f>
      </c>
      <c r="BT130" s="169">
        <f ca="1">(SUM(OFFSET(Data!$A$1,MATCH(($BH130&amp;$BI130),Data!$B:$B,0)-1,MATCH(Weekly!BT$9,Data!$2:$2,0)-1,1,COUNTIF(Data!$2:$2,Weekly!BT$9))))/BT$129</f>
      </c>
      <c r="BU130" s="169">
        <f ca="1">(SUM(OFFSET(Data!$A$1,MATCH(($BH130&amp;$BI130),Data!$B:$B,0)-1,MATCH(Weekly!BU$9,Data!$2:$2,0)-1,1,COUNTIF(Data!$2:$2,Weekly!BU$9))))/BU$129</f>
      </c>
      <c r="BV130" s="17"/>
      <c r="BW130" s="14">
        <f t="shared" ref="BW130:BW132" ca="1" si="884">_xlfn.QUARTILE.INC($BJ130:$BT130,1)</f>
      </c>
      <c r="BX130" s="14">
        <f t="shared" ref="BX130:BX132" ca="1" si="885">_xlfn.QUARTILE.INC($BJ130:$BT130,3)</f>
      </c>
      <c r="BY130" s="14">
        <f t="shared" ca="1" si="868"/>
      </c>
      <c r="BZ130" s="14">
        <f t="shared" ca="1" si="869"/>
      </c>
      <c r="CA130" s="14">
        <f t="shared" ref="CA130:CA131" ca="1" si="886">BW130-(0.75*BY130)</f>
      </c>
      <c r="CB130" s="55"/>
      <c r="CC130" s="14">
        <f t="shared" ref="CC130:CC132" ca="1" si="887">_xlfn.STDEV.P(BJ130:BU130)</f>
      </c>
      <c r="CD130" s="14">
        <f ca="1">SUMPRODUCT(BP130:BS130,BP$129:BS$129)/SUM(BP$129:BS$129)</f>
      </c>
      <c r="CE130" s="122"/>
      <c r="CF130" s="122"/>
      <c r="CG130" s="16"/>
      <c r="CH130" s="9" t="s">
        <v>110</v>
      </c>
      <c r="CI130" s="9" t="s">
        <v>4</v>
      </c>
      <c r="CJ130" s="169">
        <f ca="1">(SUM(OFFSET(Data!$A$1,MATCH(($CH130&amp;$CI130),Data!$B:$B,0)-1,MATCH(Weekly!CJ$9,Data!$2:$2,0)-1,1,COUNTIF(Data!$2:$2,Weekly!CJ$9))))/CJ$129</f>
      </c>
      <c r="CK130" s="169">
        <f ca="1">(SUM(OFFSET(Data!$A$1,MATCH(($CH130&amp;$CI130),Data!$B:$B,0)-1,MATCH(Weekly!CK$9,Data!$2:$2,0)-1,1,COUNTIF(Data!$2:$2,Weekly!CK$9))))/CK$129</f>
      </c>
      <c r="CL130" s="169">
        <f ca="1">(SUM(OFFSET(Data!$A$1,MATCH(($CH130&amp;$CI130),Data!$B:$B,0)-1,MATCH(Weekly!CL$9,Data!$2:$2,0)-1,1,COUNTIF(Data!$2:$2,Weekly!CL$9))))/CL$129</f>
      </c>
      <c r="CM130" s="169">
        <f ca="1">(SUM(OFFSET(Data!$A$1,MATCH(($CH130&amp;$CI130),Data!$B:$B,0)-1,MATCH(Weekly!CM$9,Data!$2:$2,0)-1,1,COUNTIF(Data!$2:$2,Weekly!CM$9))))/CM$129</f>
      </c>
      <c r="CN130" s="169">
        <f ca="1">(SUM(OFFSET(Data!$A$1,MATCH(($CH130&amp;$CI130),Data!$B:$B,0)-1,MATCH(Weekly!CN$9,Data!$2:$2,0)-1,1,COUNTIF(Data!$2:$2,Weekly!CN$9))))/CN$129</f>
      </c>
      <c r="CO130" s="169">
        <f ca="1">(SUM(OFFSET(Data!$A$1,MATCH(($CH130&amp;$CI130),Data!$B:$B,0)-1,MATCH(Weekly!CO$9,Data!$2:$2,0)-1,1,COUNTIF(Data!$2:$2,Weekly!CO$9))))/CO$129</f>
      </c>
      <c r="CP130" s="169">
        <f ca="1">(SUM(OFFSET(Data!$A$1,MATCH(($CH130&amp;$CI130),Data!$B:$B,0)-1,MATCH(Weekly!CP$9,Data!$2:$2,0)-1,1,COUNTIF(Data!$2:$2,Weekly!CP$9))))/CP$129</f>
      </c>
      <c r="CQ130" s="169">
        <f ca="1">(SUM(OFFSET(Data!$A$1,MATCH(($CH130&amp;$CI130),Data!$B:$B,0)-1,MATCH(Weekly!CQ$9,Data!$2:$2,0)-1,1,COUNTIF(Data!$2:$2,Weekly!CQ$9))))/CQ$129</f>
      </c>
      <c r="CR130" s="169">
        <f ca="1">(SUM(OFFSET(Data!$A$1,MATCH(($CH130&amp;$CI130),Data!$B:$B,0)-1,MATCH(Weekly!CR$9,Data!$2:$2,0)-1,1,COUNTIF(Data!$2:$2,Weekly!CR$9))))/CR$129</f>
      </c>
      <c r="CS130" s="169">
        <f ca="1">(SUM(OFFSET(Data!$A$1,MATCH(($CH130&amp;$CI130),Data!$B:$B,0)-1,MATCH(Weekly!CS$9,Data!$2:$2,0)-1,1,COUNTIF(Data!$2:$2,Weekly!CS$9))))/CS$129</f>
      </c>
      <c r="CT130" s="169">
        <f ca="1">(SUM(OFFSET(Data!$A$1,MATCH(($CH130&amp;$CI130),Data!$B:$B,0)-1,MATCH(Weekly!CT$9,Data!$2:$2,0)-1,1,COUNTIF(Data!$2:$2,Weekly!CT$9))))/CT$129</f>
      </c>
      <c r="CU130" s="169">
        <f ca="1">(SUM(OFFSET(Data!$A$1,MATCH(($CH130&amp;$CI130),Data!$B:$B,0)-1,MATCH(Weekly!CU$9,Data!$2:$2,0)-1,1,COUNTIF(Data!$2:$2,Weekly!CU$9))))/CU$129</f>
      </c>
      <c r="CW130" s="14">
        <f t="shared" ref="CW130:CW132" ca="1" si="888">_xlfn.QUARTILE.INC($CJ130:$CT130,1)</f>
      </c>
      <c r="CX130" s="14">
        <f t="shared" ref="CX130:CX132" ca="1" si="889">_xlfn.QUARTILE.INC($CJ130:$CT130,3)</f>
      </c>
      <c r="CY130" s="14">
        <f t="shared" ca="1" si="870"/>
      </c>
      <c r="CZ130" s="14">
        <f t="shared" ca="1" si="871"/>
      </c>
      <c r="DA130" s="14">
        <f t="shared" ca="1" si="819"/>
      </c>
      <c r="DB130" s="55"/>
      <c r="DC130" s="14">
        <f t="shared" ref="DC130:DC132" ca="1" si="890">_xlfn.STDEV.P(CJ130:CU130)</f>
      </c>
      <c r="DD130" s="14">
        <f ca="1">SUMPRODUCT(CP130:CS130,CP$129:CS$129)/SUM(CP$129:CS$129)</f>
      </c>
    </row>
    <row r="131" spans="3:108" x14ac:dyDescent="0.25">
      <c r="C131" s="5"/>
      <c r="D131" s="74" t="s">
        <v>293</v>
      </c>
      <c r="E131" s="67"/>
      <c r="F131" s="69">
        <f t="shared" ref="F131" ca="1" si="891">AT131</f>
      </c>
      <c r="G131" s="69">
        <f t="shared" ref="G131" ca="1" si="892">AS131</f>
      </c>
      <c r="H131" s="98">
        <f t="shared" ref="H131" ca="1" si="893">IFERROR(((F131-G131)/G131),0)</f>
      </c>
      <c r="I131" s="69">
        <f t="shared" ref="I131" ca="1" si="894">BD131</f>
      </c>
      <c r="J131" s="69">
        <f t="shared" ref="J131" ca="1" si="895">IFERROR(((F131-I131)/I131),0)</f>
      </c>
      <c r="K131" s="93"/>
      <c r="L131" s="70"/>
      <c r="M131" s="90"/>
      <c r="N131" s="69">
        <f t="shared" ref="N131" ca="1" si="896">BT131</f>
      </c>
      <c r="O131" s="69">
        <f t="shared" ref="O131" ca="1" si="897">BS131</f>
      </c>
      <c r="P131" s="98">
        <f t="shared" ref="P131" ca="1" si="898">IFERROR(((N131-O131)/O131),0)</f>
      </c>
      <c r="Q131" s="69">
        <f t="shared" ref="Q131" ca="1" si="899">CD131</f>
      </c>
      <c r="R131" s="71">
        <f t="shared" ref="R131" ca="1" si="900">IFERROR(((N131-Q131)/Q131),0)</f>
      </c>
      <c r="S131" s="93"/>
      <c r="T131" s="70"/>
      <c r="U131" s="90"/>
      <c r="V131" s="69">
        <f t="shared" ref="V131" ca="1" si="901">CT131</f>
      </c>
      <c r="W131" s="69">
        <f t="shared" ref="W131" ca="1" si="902">CS131</f>
      </c>
      <c r="X131" s="98">
        <f t="shared" ref="X131" ca="1" si="903">IFERROR(((V131-W131)/W131),0)</f>
      </c>
      <c r="Y131" s="69">
        <f t="shared" ref="Y131" ca="1" si="904">DD131</f>
      </c>
      <c r="Z131" s="71">
        <f t="shared" ref="Z131" ca="1" si="905">IFERROR(((V131-Y131)/Y131),0)</f>
      </c>
      <c r="AA131" s="93"/>
      <c r="AB131" s="70"/>
      <c r="AC131" s="60"/>
      <c r="AI131" s="9" t="s">
        <v>111</v>
      </c>
      <c r="AJ131" s="169">
        <f ca="1">(SUM(OFFSET(Data!$A$1,MATCH(($AI131),Data!$C:$C,0)-1,MATCH(Weekly!AJ$9,Data!$2:$2,0)-1,2,COUNTIF(Data!$2:$2,Weekly!AJ$9))))/AJ$121</f>
      </c>
      <c r="AK131" s="169">
        <f ca="1">(SUM(OFFSET(Data!$A$1,MATCH(($AI131),Data!$C:$C,0)-1,MATCH(Weekly!AK$9,Data!$2:$2,0)-1,2,COUNTIF(Data!$2:$2,Weekly!AK$9))))/AK$121</f>
      </c>
      <c r="AL131" s="169">
        <f ca="1">(SUM(OFFSET(Data!$A$1,MATCH(($AI131),Data!$C:$C,0)-1,MATCH(Weekly!AL$9,Data!$2:$2,0)-1,2,COUNTIF(Data!$2:$2,Weekly!AL$9))))/AL$121</f>
      </c>
      <c r="AM131" s="169">
        <f ca="1">(SUM(OFFSET(Data!$A$1,MATCH(($AI131),Data!$C:$C,0)-1,MATCH(Weekly!AM$9,Data!$2:$2,0)-1,2,COUNTIF(Data!$2:$2,Weekly!AM$9))))/AM$121</f>
      </c>
      <c r="AN131" s="169">
        <f ca="1">(SUM(OFFSET(Data!$A$1,MATCH(($AI131),Data!$C:$C,0)-1,MATCH(Weekly!AN$9,Data!$2:$2,0)-1,2,COUNTIF(Data!$2:$2,Weekly!AN$9))))/AN$121</f>
      </c>
      <c r="AO131" s="169">
        <f ca="1">(SUM(OFFSET(Data!$A$1,MATCH(($AI131),Data!$C:$C,0)-1,MATCH(Weekly!AO$9,Data!$2:$2,0)-1,2,COUNTIF(Data!$2:$2,Weekly!AO$9))))/AO$121</f>
      </c>
      <c r="AP131" s="169">
        <f ca="1">(SUM(OFFSET(Data!$A$1,MATCH(($AI131),Data!$C:$C,0)-1,MATCH(Weekly!AP$9,Data!$2:$2,0)-1,2,COUNTIF(Data!$2:$2,Weekly!AP$9))))/AP$121</f>
      </c>
      <c r="AQ131" s="169">
        <f ca="1">(SUM(OFFSET(Data!$A$1,MATCH(($AI131),Data!$C:$C,0)-1,MATCH(Weekly!AQ$9,Data!$2:$2,0)-1,2,COUNTIF(Data!$2:$2,Weekly!AQ$9))))/AQ$121</f>
      </c>
      <c r="AR131" s="169">
        <f ca="1">(SUM(OFFSET(Data!$A$1,MATCH(($AI131),Data!$C:$C,0)-1,MATCH(Weekly!AR$9,Data!$2:$2,0)-1,2,COUNTIF(Data!$2:$2,Weekly!AR$9))))/AR$121</f>
      </c>
      <c r="AS131" s="169">
        <f ca="1">(SUM(OFFSET(Data!$A$1,MATCH(($AI131),Data!$C:$C,0)-1,MATCH(Weekly!AS$9,Data!$2:$2,0)-1,2,COUNTIF(Data!$2:$2,Weekly!AS$9))))/AS$121</f>
      </c>
      <c r="AT131" s="169">
        <f ca="1">(SUM(OFFSET(Data!$A$1,MATCH(($AI131),Data!$C:$C,0)-1,MATCH(Weekly!AT$9,Data!$2:$2,0)-1,2,COUNTIF(Data!$2:$2,Weekly!AT$9))))/AT$121</f>
      </c>
      <c r="AU131" s="169">
        <f ca="1">(SUM(OFFSET(Data!$A$1,MATCH(($AI131),Data!$C:$C,0)-1,MATCH(Weekly!AU$9,Data!$2:$2,0)-1,2,COUNTIF(Data!$2:$2,Weekly!AU$9))))/AU$121</f>
      </c>
      <c r="AV131" s="169" t="e">
        <f ca="1">(SUM(OFFSET(Data!$A$1,MATCH(($AI131),Data!$C:$C,0)-1,MATCH(Weekly!AV$9,Data!$2:$2,0)-1,2,COUNTIF(Data!$2:$2,Weekly!AV$9))))/AV$121</f>
      </c>
      <c r="AW131" s="14">
        <f t="shared" ca="1" si="881"/>
      </c>
      <c r="AX131" s="14">
        <f t="shared" ca="1" si="882"/>
      </c>
      <c r="AY131" s="14">
        <f t="shared" ca="1" si="865"/>
      </c>
      <c r="AZ131" s="14">
        <f t="shared" ca="1" si="866"/>
      </c>
      <c r="BA131" s="14">
        <f t="shared" ca="1" si="867"/>
      </c>
      <c r="BB131" s="18"/>
      <c r="BC131" s="14">
        <f t="shared" ref="BC131" ca="1" si="906">_xlfn.STDEV.P(AJ131:AU131)</f>
      </c>
      <c r="BD131" s="14">
        <f ca="1">SUMPRODUCT(AP131:AS131,AP$121:AS$121)/SUM(AP$121:AS$121)</f>
      </c>
      <c r="BE131" s="122"/>
      <c r="BF131" s="122"/>
      <c r="BG131" s="16"/>
      <c r="BH131" s="9" t="s">
        <v>111</v>
      </c>
      <c r="BI131" s="9" t="s">
        <v>3</v>
      </c>
      <c r="BJ131" s="169">
        <f ca="1">(SUM(OFFSET(Data!$A$1,MATCH(($BH131&amp;$BI131),Data!$B:$B,0)-1,MATCH(Weekly!BJ$9,Data!$2:$2,0)-1,1,COUNTIF(Data!$2:$2,Weekly!BJ$9))))/BJ$121</f>
      </c>
      <c r="BK131" s="169">
        <f ca="1">(SUM(OFFSET(Data!$A$1,MATCH(($BH131&amp;$BI131),Data!$B:$B,0)-1,MATCH(Weekly!BK$9,Data!$2:$2,0)-1,1,COUNTIF(Data!$2:$2,Weekly!BK$9))))/BK$121</f>
      </c>
      <c r="BL131" s="169">
        <f ca="1">(SUM(OFFSET(Data!$A$1,MATCH(($BH131&amp;$BI131),Data!$B:$B,0)-1,MATCH(Weekly!BL$9,Data!$2:$2,0)-1,1,COUNTIF(Data!$2:$2,Weekly!BL$9))))/BL$121</f>
      </c>
      <c r="BM131" s="169">
        <f ca="1">(SUM(OFFSET(Data!$A$1,MATCH(($BH131&amp;$BI131),Data!$B:$B,0)-1,MATCH(Weekly!BM$9,Data!$2:$2,0)-1,1,COUNTIF(Data!$2:$2,Weekly!BM$9))))/BM$121</f>
      </c>
      <c r="BN131" s="169">
        <f ca="1">(SUM(OFFSET(Data!$A$1,MATCH(($BH131&amp;$BI131),Data!$B:$B,0)-1,MATCH(Weekly!BN$9,Data!$2:$2,0)-1,1,COUNTIF(Data!$2:$2,Weekly!BN$9))))/BN$121</f>
      </c>
      <c r="BO131" s="169">
        <f ca="1">(SUM(OFFSET(Data!$A$1,MATCH(($BH131&amp;$BI131),Data!$B:$B,0)-1,MATCH(Weekly!BO$9,Data!$2:$2,0)-1,1,COUNTIF(Data!$2:$2,Weekly!BO$9))))/BO$121</f>
      </c>
      <c r="BP131" s="169">
        <f ca="1">(SUM(OFFSET(Data!$A$1,MATCH(($BH131&amp;$BI131),Data!$B:$B,0)-1,MATCH(Weekly!BP$9,Data!$2:$2,0)-1,1,COUNTIF(Data!$2:$2,Weekly!BP$9))))/BP$121</f>
      </c>
      <c r="BQ131" s="169">
        <f ca="1">(SUM(OFFSET(Data!$A$1,MATCH(($BH131&amp;$BI131),Data!$B:$B,0)-1,MATCH(Weekly!BQ$9,Data!$2:$2,0)-1,1,COUNTIF(Data!$2:$2,Weekly!BQ$9))))/BQ$121</f>
      </c>
      <c r="BR131" s="169">
        <f ca="1">(SUM(OFFSET(Data!$A$1,MATCH(($BH131&amp;$BI131),Data!$B:$B,0)-1,MATCH(Weekly!BR$9,Data!$2:$2,0)-1,1,COUNTIF(Data!$2:$2,Weekly!BR$9))))/BR$121</f>
      </c>
      <c r="BS131" s="169">
        <f ca="1">(SUM(OFFSET(Data!$A$1,MATCH(($BH131&amp;$BI131),Data!$B:$B,0)-1,MATCH(Weekly!BS$9,Data!$2:$2,0)-1,1,COUNTIF(Data!$2:$2,Weekly!BS$9))))/BS$121</f>
      </c>
      <c r="BT131" s="169">
        <f ca="1">(SUM(OFFSET(Data!$A$1,MATCH(($BH131&amp;$BI131),Data!$B:$B,0)-1,MATCH(Weekly!BT$9,Data!$2:$2,0)-1,1,COUNTIF(Data!$2:$2,Weekly!BT$9))))/BT$121</f>
      </c>
      <c r="BU131" s="169">
        <f ca="1">(SUM(OFFSET(Data!$A$1,MATCH(($BH131&amp;$BI131),Data!$B:$B,0)-1,MATCH(Weekly!BU$9,Data!$2:$2,0)-1,1,COUNTIF(Data!$2:$2,Weekly!BU$9))))/BU$121</f>
      </c>
      <c r="BV131" s="17"/>
      <c r="BW131" s="14">
        <f t="shared" ca="1" si="884"/>
      </c>
      <c r="BX131" s="14">
        <f t="shared" ca="1" si="885"/>
      </c>
      <c r="BY131" s="14">
        <f t="shared" ca="1" si="868"/>
      </c>
      <c r="BZ131" s="14">
        <f t="shared" ca="1" si="869"/>
      </c>
      <c r="CA131" s="14">
        <f t="shared" ca="1" si="886"/>
      </c>
      <c r="CB131" s="55"/>
      <c r="CC131" s="14">
        <f t="shared" ref="CC131" ca="1" si="907">_xlfn.STDEV.P(BJ131:BU131)</f>
      </c>
      <c r="CD131" s="14">
        <f ca="1">SUMPRODUCT(BP131:BS131,BP$121:BS$121)/SUM(BP$121:BS$121)</f>
      </c>
      <c r="CE131" s="122"/>
      <c r="CF131" s="122"/>
      <c r="CG131" s="16"/>
      <c r="CH131" s="9" t="s">
        <v>111</v>
      </c>
      <c r="CI131" s="9" t="s">
        <v>4</v>
      </c>
      <c r="CJ131" s="169">
        <f ca="1">(SUM(OFFSET(Data!$A$1,MATCH(($CH131&amp;$CI131),Data!$B:$B,0)-1,MATCH(Weekly!CJ$9,Data!$2:$2,0)-1,1,COUNTIF(Data!$2:$2,Weekly!CJ$9))))/CJ$121</f>
      </c>
      <c r="CK131" s="169">
        <f ca="1">(SUM(OFFSET(Data!$A$1,MATCH(($CH131&amp;$CI131),Data!$B:$B,0)-1,MATCH(Weekly!CK$9,Data!$2:$2,0)-1,1,COUNTIF(Data!$2:$2,Weekly!CK$9))))/CK$121</f>
      </c>
      <c r="CL131" s="169">
        <f ca="1">(SUM(OFFSET(Data!$A$1,MATCH(($CH131&amp;$CI131),Data!$B:$B,0)-1,MATCH(Weekly!CL$9,Data!$2:$2,0)-1,1,COUNTIF(Data!$2:$2,Weekly!CL$9))))/CL$121</f>
      </c>
      <c r="CM131" s="169">
        <f ca="1">(SUM(OFFSET(Data!$A$1,MATCH(($CH131&amp;$CI131),Data!$B:$B,0)-1,MATCH(Weekly!CM$9,Data!$2:$2,0)-1,1,COUNTIF(Data!$2:$2,Weekly!CM$9))))/CM$121</f>
      </c>
      <c r="CN131" s="169">
        <f ca="1">(SUM(OFFSET(Data!$A$1,MATCH(($CH131&amp;$CI131),Data!$B:$B,0)-1,MATCH(Weekly!CN$9,Data!$2:$2,0)-1,1,COUNTIF(Data!$2:$2,Weekly!CN$9))))/CN$121</f>
      </c>
      <c r="CO131" s="169">
        <f ca="1">(SUM(OFFSET(Data!$A$1,MATCH(($CH131&amp;$CI131),Data!$B:$B,0)-1,MATCH(Weekly!CO$9,Data!$2:$2,0)-1,1,COUNTIF(Data!$2:$2,Weekly!CO$9))))/CO$121</f>
      </c>
      <c r="CP131" s="169">
        <f ca="1">(SUM(OFFSET(Data!$A$1,MATCH(($CH131&amp;$CI131),Data!$B:$B,0)-1,MATCH(Weekly!CP$9,Data!$2:$2,0)-1,1,COUNTIF(Data!$2:$2,Weekly!CP$9))))/CP$121</f>
      </c>
      <c r="CQ131" s="169">
        <f ca="1">(SUM(OFFSET(Data!$A$1,MATCH(($CH131&amp;$CI131),Data!$B:$B,0)-1,MATCH(Weekly!CQ$9,Data!$2:$2,0)-1,1,COUNTIF(Data!$2:$2,Weekly!CQ$9))))/CQ$121</f>
      </c>
      <c r="CR131" s="169">
        <f ca="1">(SUM(OFFSET(Data!$A$1,MATCH(($CH131&amp;$CI131),Data!$B:$B,0)-1,MATCH(Weekly!CR$9,Data!$2:$2,0)-1,1,COUNTIF(Data!$2:$2,Weekly!CR$9))))/CR$121</f>
      </c>
      <c r="CS131" s="169">
        <f ca="1">(SUM(OFFSET(Data!$A$1,MATCH(($CH131&amp;$CI131),Data!$B:$B,0)-1,MATCH(Weekly!CS$9,Data!$2:$2,0)-1,1,COUNTIF(Data!$2:$2,Weekly!CS$9))))/CS$121</f>
      </c>
      <c r="CT131" s="169">
        <f ca="1">(SUM(OFFSET(Data!$A$1,MATCH(($CH131&amp;$CI131),Data!$B:$B,0)-1,MATCH(Weekly!CT$9,Data!$2:$2,0)-1,1,COUNTIF(Data!$2:$2,Weekly!CT$9))))/CT$121</f>
      </c>
      <c r="CU131" s="169">
        <f ca="1">(SUM(OFFSET(Data!$A$1,MATCH(($CH131&amp;$CI131),Data!$B:$B,0)-1,MATCH(Weekly!CU$9,Data!$2:$2,0)-1,1,COUNTIF(Data!$2:$2,Weekly!CU$9))))/CU$121</f>
      </c>
      <c r="CW131" s="14">
        <f t="shared" ca="1" si="888"/>
      </c>
      <c r="CX131" s="14">
        <f t="shared" ca="1" si="889"/>
      </c>
      <c r="CY131" s="14">
        <f t="shared" ca="1" si="870"/>
      </c>
      <c r="CZ131" s="14">
        <f t="shared" ca="1" si="871"/>
      </c>
      <c r="DA131" s="14">
        <f t="shared" ref="DA131" ca="1" si="908">CW131-(0.75*CY131)</f>
      </c>
      <c r="DB131" s="55"/>
      <c r="DC131" s="14">
        <f t="shared" ref="DC131" ca="1" si="909">_xlfn.STDEV.P(CJ131:CU131)</f>
      </c>
      <c r="DD131" s="14">
        <f ca="1">SUMPRODUCT(CP131:CS131,CP$121:CS$121)/SUM(CP$121:CS$121)</f>
      </c>
    </row>
    <row r="132" spans="3:108" x14ac:dyDescent="0.25">
      <c r="C132" s="5"/>
      <c r="D132" s="75" t="s">
        <v>478</v>
      </c>
      <c r="E132" s="67" t="str">
        <f ca="1">VLOOKUP($D132,'Metric Nature'!$C:$D,2,0)&amp;IF(($F132&lt;(BA132)),"Below",IF(($F132&gt;(AZ132)),"Above","Within"))</f>
      </c>
      <c r="F132" s="69">
        <f t="shared" ca="1" si="759"/>
      </c>
      <c r="G132" s="69">
        <f t="shared" ca="1" si="760"/>
      </c>
      <c r="H132" s="98">
        <f t="shared" ref="H132" ca="1" si="910">IFERROR(((F132-G132)/G132),0)</f>
      </c>
      <c r="I132" s="69">
        <f t="shared" ref="I132" ca="1" si="911">BD132</f>
      </c>
      <c r="J132" s="69">
        <f t="shared" ref="J132" ca="1" si="912">IFERROR(((F132-I132)/I132),0)</f>
      </c>
      <c r="K132" s="137">
        <f t="shared" ca="1" si="761"/>
      </c>
      <c r="L132" s="70"/>
      <c r="M132" s="149" t="str">
        <f ca="1">VLOOKUP($D132,'Metric Nature'!$C:$D,2,0)&amp;IF(($N132&lt;(CA132)),"Below",IF(($N132&gt;(BZ132)),"Above","Within"))</f>
      </c>
      <c r="N132" s="69">
        <f t="shared" ca="1" si="762"/>
      </c>
      <c r="O132" s="69">
        <f t="shared" ca="1" si="763"/>
      </c>
      <c r="P132" s="98">
        <f t="shared" ref="P132" ca="1" si="913">IFERROR(((N132-O132)/O132),0)</f>
      </c>
      <c r="Q132" s="69">
        <f t="shared" ref="Q132" ca="1" si="914">CD132</f>
      </c>
      <c r="R132" s="71">
        <f t="shared" ref="R132" ca="1" si="915">IFERROR(((N132-Q132)/Q132),0)</f>
      </c>
      <c r="S132" s="137">
        <f t="shared" ca="1" si="764"/>
      </c>
      <c r="T132" s="70"/>
      <c r="U132" s="149" t="str">
        <f ca="1">VLOOKUP($D132,'Metric Nature'!$C:$D,2,0)&amp;IF(($V132&lt;(DA132)),"Below",IF(($V132&gt;(CZ132)),"Above","Within"))</f>
      </c>
      <c r="V132" s="69">
        <f t="shared" ca="1" si="765"/>
      </c>
      <c r="W132" s="69">
        <f t="shared" ca="1" si="766"/>
      </c>
      <c r="X132" s="98">
        <f t="shared" ref="X132" ca="1" si="916">IFERROR(((V132-W132)/W132),0)</f>
      </c>
      <c r="Y132" s="69">
        <f t="shared" ref="Y132" ca="1" si="917">DD132</f>
      </c>
      <c r="Z132" s="71">
        <f t="shared" ref="Z132" ca="1" si="918">IFERROR(((V132-Y132)/Y132),0)</f>
      </c>
      <c r="AA132" s="137">
        <f t="shared" ca="1" si="767"/>
      </c>
      <c r="AB132" s="70"/>
      <c r="AC132" s="60" t="s">
        <v>710</v>
      </c>
      <c r="AI132" s="9" t="s">
        <v>112</v>
      </c>
      <c r="AJ132" s="169">
        <f ca="1">(SUM(OFFSET(Data!$A$1,MATCH(($AI132),Data!$C:$C,0)-1,MATCH(Weekly!AJ$9,Data!$2:$2,0)-1,2,COUNTIF(Data!$2:$2,Weekly!AJ$9))))/AJ$121</f>
      </c>
      <c r="AK132" s="169">
        <f ca="1">(SUM(OFFSET(Data!$A$1,MATCH(($AI132),Data!$C:$C,0)-1,MATCH(Weekly!AK$9,Data!$2:$2,0)-1,2,COUNTIF(Data!$2:$2,Weekly!AK$9))))/AK$121</f>
      </c>
      <c r="AL132" s="169">
        <f ca="1">(SUM(OFFSET(Data!$A$1,MATCH(($AI132),Data!$C:$C,0)-1,MATCH(Weekly!AL$9,Data!$2:$2,0)-1,2,COUNTIF(Data!$2:$2,Weekly!AL$9))))/AL$121</f>
      </c>
      <c r="AM132" s="169">
        <f ca="1">(SUM(OFFSET(Data!$A$1,MATCH(($AI132),Data!$C:$C,0)-1,MATCH(Weekly!AM$9,Data!$2:$2,0)-1,2,COUNTIF(Data!$2:$2,Weekly!AM$9))))/AM$121</f>
      </c>
      <c r="AN132" s="169">
        <f ca="1">(SUM(OFFSET(Data!$A$1,MATCH(($AI132),Data!$C:$C,0)-1,MATCH(Weekly!AN$9,Data!$2:$2,0)-1,2,COUNTIF(Data!$2:$2,Weekly!AN$9))))/AN$121</f>
      </c>
      <c r="AO132" s="169">
        <f ca="1">(SUM(OFFSET(Data!$A$1,MATCH(($AI132),Data!$C:$C,0)-1,MATCH(Weekly!AO$9,Data!$2:$2,0)-1,2,COUNTIF(Data!$2:$2,Weekly!AO$9))))/AO$121</f>
      </c>
      <c r="AP132" s="169">
        <f ca="1">(SUM(OFFSET(Data!$A$1,MATCH(($AI132),Data!$C:$C,0)-1,MATCH(Weekly!AP$9,Data!$2:$2,0)-1,2,COUNTIF(Data!$2:$2,Weekly!AP$9))))/AP$121</f>
      </c>
      <c r="AQ132" s="169">
        <f ca="1">(SUM(OFFSET(Data!$A$1,MATCH(($AI132),Data!$C:$C,0)-1,MATCH(Weekly!AQ$9,Data!$2:$2,0)-1,2,COUNTIF(Data!$2:$2,Weekly!AQ$9))))/AQ$121</f>
      </c>
      <c r="AR132" s="169">
        <f ca="1">(SUM(OFFSET(Data!$A$1,MATCH(($AI132),Data!$C:$C,0)-1,MATCH(Weekly!AR$9,Data!$2:$2,0)-1,2,COUNTIF(Data!$2:$2,Weekly!AR$9))))/AR$121</f>
      </c>
      <c r="AS132" s="169">
        <f ca="1">(SUM(OFFSET(Data!$A$1,MATCH(($AI132),Data!$C:$C,0)-1,MATCH(Weekly!AS$9,Data!$2:$2,0)-1,2,COUNTIF(Data!$2:$2,Weekly!AS$9))))/AS$121</f>
      </c>
      <c r="AT132" s="169">
        <f ca="1">(SUM(OFFSET(Data!$A$1,MATCH(($AI132),Data!$C:$C,0)-1,MATCH(Weekly!AT$9,Data!$2:$2,0)-1,2,COUNTIF(Data!$2:$2,Weekly!AT$9))))/AT$121</f>
      </c>
      <c r="AU132" s="169">
        <f ca="1">(SUM(OFFSET(Data!$A$1,MATCH(($AI132),Data!$C:$C,0)-1,MATCH(Weekly!AU$9,Data!$2:$2,0)-1,2,COUNTIF(Data!$2:$2,Weekly!AU$9))))/AU$121</f>
      </c>
      <c r="AV132" s="169" t="e">
        <f ca="1">(SUM(OFFSET(Data!$A$1,MATCH(($AI132),Data!$C:$C,0)-1,MATCH(Weekly!AV$9,Data!$2:$2,0)-1,2,COUNTIF(Data!$2:$2,Weekly!AV$9))))/AV$121</f>
      </c>
      <c r="AW132" s="14">
        <f t="shared" ca="1" si="881"/>
      </c>
      <c r="AX132" s="14">
        <f t="shared" ca="1" si="882"/>
      </c>
      <c r="AY132" s="14">
        <f t="shared" ref="AY132" ca="1" si="919">AX132-AW132</f>
      </c>
      <c r="AZ132" s="14">
        <f t="shared" ref="AZ132" ca="1" si="920">AX132+(0.75*AY132)</f>
      </c>
      <c r="BA132" s="14">
        <f t="shared" ref="BA132" ca="1" si="921">AW132-(0.75*AY132)</f>
      </c>
      <c r="BB132" s="18"/>
      <c r="BC132" s="14">
        <f t="shared" ca="1" si="883"/>
      </c>
      <c r="BD132" s="14">
        <f ca="1">SUMPRODUCT(AP132:AS132,AP$121:AS$121)/SUM(AP$121:AS$121)</f>
      </c>
      <c r="BE132" s="122"/>
      <c r="BF132" s="122"/>
      <c r="BG132" s="16"/>
      <c r="BH132" s="9" t="s">
        <v>112</v>
      </c>
      <c r="BI132" s="9" t="s">
        <v>3</v>
      </c>
      <c r="BJ132" s="169">
        <f ca="1">(SUM(OFFSET(Data!$A$1,MATCH(($BH132&amp;$BI132),Data!$B:$B,0)-1,MATCH(Weekly!BJ$9,Data!$2:$2,0)-1,1,COUNTIF(Data!$2:$2,Weekly!BJ$9))))/BJ$121</f>
      </c>
      <c r="BK132" s="169">
        <f ca="1">(SUM(OFFSET(Data!$A$1,MATCH(($BH132&amp;$BI132),Data!$B:$B,0)-1,MATCH(Weekly!BK$9,Data!$2:$2,0)-1,1,COUNTIF(Data!$2:$2,Weekly!BK$9))))/BK$121</f>
      </c>
      <c r="BL132" s="169">
        <f ca="1">(SUM(OFFSET(Data!$A$1,MATCH(($BH132&amp;$BI132),Data!$B:$B,0)-1,MATCH(Weekly!BL$9,Data!$2:$2,0)-1,1,COUNTIF(Data!$2:$2,Weekly!BL$9))))/BL$121</f>
      </c>
      <c r="BM132" s="169">
        <f ca="1">(SUM(OFFSET(Data!$A$1,MATCH(($BH132&amp;$BI132),Data!$B:$B,0)-1,MATCH(Weekly!BM$9,Data!$2:$2,0)-1,1,COUNTIF(Data!$2:$2,Weekly!BM$9))))/BM$121</f>
      </c>
      <c r="BN132" s="169">
        <f ca="1">(SUM(OFFSET(Data!$A$1,MATCH(($BH132&amp;$BI132),Data!$B:$B,0)-1,MATCH(Weekly!BN$9,Data!$2:$2,0)-1,1,COUNTIF(Data!$2:$2,Weekly!BN$9))))/BN$121</f>
      </c>
      <c r="BO132" s="169">
        <f ca="1">(SUM(OFFSET(Data!$A$1,MATCH(($BH132&amp;$BI132),Data!$B:$B,0)-1,MATCH(Weekly!BO$9,Data!$2:$2,0)-1,1,COUNTIF(Data!$2:$2,Weekly!BO$9))))/BO$121</f>
      </c>
      <c r="BP132" s="169">
        <f ca="1">(SUM(OFFSET(Data!$A$1,MATCH(($BH132&amp;$BI132),Data!$B:$B,0)-1,MATCH(Weekly!BP$9,Data!$2:$2,0)-1,1,COUNTIF(Data!$2:$2,Weekly!BP$9))))/BP$121</f>
      </c>
      <c r="BQ132" s="169">
        <f ca="1">(SUM(OFFSET(Data!$A$1,MATCH(($BH132&amp;$BI132),Data!$B:$B,0)-1,MATCH(Weekly!BQ$9,Data!$2:$2,0)-1,1,COUNTIF(Data!$2:$2,Weekly!BQ$9))))/BQ$121</f>
      </c>
      <c r="BR132" s="169">
        <f ca="1">(SUM(OFFSET(Data!$A$1,MATCH(($BH132&amp;$BI132),Data!$B:$B,0)-1,MATCH(Weekly!BR$9,Data!$2:$2,0)-1,1,COUNTIF(Data!$2:$2,Weekly!BR$9))))/BR$121</f>
      </c>
      <c r="BS132" s="169">
        <f ca="1">(SUM(OFFSET(Data!$A$1,MATCH(($BH132&amp;$BI132),Data!$B:$B,0)-1,MATCH(Weekly!BS$9,Data!$2:$2,0)-1,1,COUNTIF(Data!$2:$2,Weekly!BS$9))))/BS$121</f>
      </c>
      <c r="BT132" s="169">
        <f ca="1">(SUM(OFFSET(Data!$A$1,MATCH(($BH132&amp;$BI132),Data!$B:$B,0)-1,MATCH(Weekly!BT$9,Data!$2:$2,0)-1,1,COUNTIF(Data!$2:$2,Weekly!BT$9))))/BT$121</f>
      </c>
      <c r="BU132" s="169">
        <f ca="1">(SUM(OFFSET(Data!$A$1,MATCH(($BH132&amp;$BI132),Data!$B:$B,0)-1,MATCH(Weekly!BU$9,Data!$2:$2,0)-1,1,COUNTIF(Data!$2:$2,Weekly!BU$9))))/BU$121</f>
      </c>
      <c r="BV132" s="17"/>
      <c r="BW132" s="14">
        <f t="shared" ca="1" si="884"/>
      </c>
      <c r="BX132" s="14">
        <f t="shared" ca="1" si="885"/>
      </c>
      <c r="BY132" s="14">
        <f t="shared" ref="BY132" ca="1" si="922">BX132-BW132</f>
      </c>
      <c r="BZ132" s="14">
        <f t="shared" ref="BZ132" ca="1" si="923">BX132+(0.75*BY132)</f>
      </c>
      <c r="CA132" s="14">
        <f t="shared" ref="CA132" ca="1" si="924">BW132-(0.75*BY132)</f>
      </c>
      <c r="CB132" s="55"/>
      <c r="CC132" s="14">
        <f t="shared" ca="1" si="887"/>
      </c>
      <c r="CD132" s="14">
        <f ca="1">SUMPRODUCT(BP132:BS132,BP$121:BS$121)/SUM(BP$121:BS$121)</f>
      </c>
      <c r="CE132" s="122"/>
      <c r="CF132" s="122"/>
      <c r="CG132" s="16"/>
      <c r="CH132" s="9" t="s">
        <v>112</v>
      </c>
      <c r="CI132" s="9" t="s">
        <v>4</v>
      </c>
      <c r="CJ132" s="169">
        <f ca="1">(SUM(OFFSET(Data!$A$1,MATCH(($CH132&amp;$CI132),Data!$B:$B,0)-1,MATCH(Weekly!CJ$9,Data!$2:$2,0)-1,1,COUNTIF(Data!$2:$2,Weekly!CJ$9))))/CJ$121</f>
      </c>
      <c r="CK132" s="169">
        <f ca="1">(SUM(OFFSET(Data!$A$1,MATCH(($CH132&amp;$CI132),Data!$B:$B,0)-1,MATCH(Weekly!CK$9,Data!$2:$2,0)-1,1,COUNTIF(Data!$2:$2,Weekly!CK$9))))/CK$121</f>
      </c>
      <c r="CL132" s="169">
        <f ca="1">(SUM(OFFSET(Data!$A$1,MATCH(($CH132&amp;$CI132),Data!$B:$B,0)-1,MATCH(Weekly!CL$9,Data!$2:$2,0)-1,1,COUNTIF(Data!$2:$2,Weekly!CL$9))))/CL$121</f>
      </c>
      <c r="CM132" s="169">
        <f ca="1">(SUM(OFFSET(Data!$A$1,MATCH(($CH132&amp;$CI132),Data!$B:$B,0)-1,MATCH(Weekly!CM$9,Data!$2:$2,0)-1,1,COUNTIF(Data!$2:$2,Weekly!CM$9))))/CM$121</f>
      </c>
      <c r="CN132" s="169">
        <f ca="1">(SUM(OFFSET(Data!$A$1,MATCH(($CH132&amp;$CI132),Data!$B:$B,0)-1,MATCH(Weekly!CN$9,Data!$2:$2,0)-1,1,COUNTIF(Data!$2:$2,Weekly!CN$9))))/CN$121</f>
      </c>
      <c r="CO132" s="169">
        <f ca="1">(SUM(OFFSET(Data!$A$1,MATCH(($CH132&amp;$CI132),Data!$B:$B,0)-1,MATCH(Weekly!CO$9,Data!$2:$2,0)-1,1,COUNTIF(Data!$2:$2,Weekly!CO$9))))/CO$121</f>
      </c>
      <c r="CP132" s="169">
        <f ca="1">(SUM(OFFSET(Data!$A$1,MATCH(($CH132&amp;$CI132),Data!$B:$B,0)-1,MATCH(Weekly!CP$9,Data!$2:$2,0)-1,1,COUNTIF(Data!$2:$2,Weekly!CP$9))))/CP$121</f>
      </c>
      <c r="CQ132" s="169">
        <f ca="1">(SUM(OFFSET(Data!$A$1,MATCH(($CH132&amp;$CI132),Data!$B:$B,0)-1,MATCH(Weekly!CQ$9,Data!$2:$2,0)-1,1,COUNTIF(Data!$2:$2,Weekly!CQ$9))))/CQ$121</f>
      </c>
      <c r="CR132" s="169">
        <f ca="1">(SUM(OFFSET(Data!$A$1,MATCH(($CH132&amp;$CI132),Data!$B:$B,0)-1,MATCH(Weekly!CR$9,Data!$2:$2,0)-1,1,COUNTIF(Data!$2:$2,Weekly!CR$9))))/CR$121</f>
      </c>
      <c r="CS132" s="169">
        <f ca="1">(SUM(OFFSET(Data!$A$1,MATCH(($CH132&amp;$CI132),Data!$B:$B,0)-1,MATCH(Weekly!CS$9,Data!$2:$2,0)-1,1,COUNTIF(Data!$2:$2,Weekly!CS$9))))/CS$121</f>
      </c>
      <c r="CT132" s="169">
        <f ca="1">(SUM(OFFSET(Data!$A$1,MATCH(($CH132&amp;$CI132),Data!$B:$B,0)-1,MATCH(Weekly!CT$9,Data!$2:$2,0)-1,1,COUNTIF(Data!$2:$2,Weekly!CT$9))))/CT$121</f>
      </c>
      <c r="CU132" s="169">
        <f ca="1">(SUM(OFFSET(Data!$A$1,MATCH(($CH132&amp;$CI132),Data!$B:$B,0)-1,MATCH(Weekly!CU$9,Data!$2:$2,0)-1,1,COUNTIF(Data!$2:$2,Weekly!CU$9))))/CU$121</f>
      </c>
      <c r="CW132" s="14">
        <f t="shared" ca="1" si="888"/>
      </c>
      <c r="CX132" s="14">
        <f t="shared" ca="1" si="889"/>
      </c>
      <c r="CY132" s="14">
        <f t="shared" ref="CY132" ca="1" si="925">CX132-CW132</f>
      </c>
      <c r="CZ132" s="14">
        <f t="shared" ref="CZ132" ca="1" si="926">CX132+(0.75*CY132)</f>
      </c>
      <c r="DA132" s="14">
        <f t="shared" ca="1" si="819"/>
      </c>
      <c r="DB132" s="55"/>
      <c r="DC132" s="14">
        <f t="shared" ca="1" si="890"/>
      </c>
      <c r="DD132" s="14">
        <f ca="1">SUMPRODUCT(CP132:CS132,CP$121:CS$121)/SUM(CP$121:CS$121)</f>
      </c>
    </row>
    <row r="133" spans="3:108" x14ac:dyDescent="0.25">
      <c r="D133" s="83" t="s">
        <v>713</v>
      </c>
      <c r="E133" s="81"/>
      <c r="F133" s="79"/>
      <c r="G133" s="79"/>
      <c r="H133" s="80"/>
      <c r="I133" s="79"/>
      <c r="J133" s="80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7"/>
      <c r="AC133" s="60"/>
      <c r="AI133" s="195"/>
      <c r="AJ133" s="174"/>
      <c r="AK133" s="195"/>
      <c r="AL133" s="196"/>
      <c r="AM133" s="196"/>
      <c r="AN133" s="196"/>
      <c r="AO133" s="174"/>
      <c r="AP133" s="196"/>
      <c r="AQ133" s="196"/>
      <c r="AR133" s="196"/>
      <c r="AS133" s="196"/>
      <c r="AT133" s="174"/>
      <c r="AU133" s="175"/>
      <c r="AW133" s="49"/>
      <c r="AX133" s="197"/>
      <c r="AY133" s="197"/>
      <c r="AZ133" s="49"/>
      <c r="BA133" s="195"/>
      <c r="BC133" s="195"/>
      <c r="BD133" s="124"/>
      <c r="BE133" s="35"/>
      <c r="BF133" s="35"/>
      <c r="BH133" s="195"/>
      <c r="BI133" s="195"/>
      <c r="BJ133" s="174"/>
      <c r="BK133" s="195"/>
      <c r="BL133" s="196"/>
      <c r="BM133" s="196"/>
      <c r="BN133" s="196"/>
      <c r="BO133" s="174"/>
      <c r="BP133" s="196"/>
      <c r="BQ133" s="196"/>
      <c r="BR133" s="196"/>
      <c r="BS133" s="196"/>
      <c r="BT133" s="174"/>
      <c r="BU133" s="175"/>
      <c r="BW133" s="49"/>
      <c r="BX133" s="197"/>
      <c r="BY133" s="197"/>
      <c r="BZ133" s="49"/>
      <c r="CA133" s="195"/>
      <c r="CB133" s="57"/>
      <c r="CC133" s="195"/>
      <c r="CD133" s="124"/>
      <c r="CE133" s="35"/>
      <c r="CF133" s="35"/>
      <c r="CH133" s="195"/>
      <c r="CI133" s="195"/>
      <c r="CJ133" s="174"/>
      <c r="CK133" s="195"/>
      <c r="CL133" s="196"/>
      <c r="CM133" s="196"/>
      <c r="CN133" s="196"/>
      <c r="CO133" s="174"/>
      <c r="CP133" s="196"/>
      <c r="CQ133" s="196"/>
      <c r="CR133" s="196"/>
      <c r="CS133" s="196"/>
      <c r="CT133" s="174"/>
      <c r="CU133" s="175"/>
      <c r="CW133" s="49"/>
      <c r="CX133" s="197"/>
      <c r="CY133" s="197"/>
      <c r="CZ133" s="49"/>
      <c r="DA133" s="195"/>
      <c r="DB133" s="57"/>
      <c r="DC133" s="124"/>
      <c r="DD133" s="124" t="s">
        <v>978</v>
      </c>
    </row>
    <row r="134" spans="3:108" x14ac:dyDescent="0.25">
      <c r="C134" s="5"/>
      <c r="D134" s="143" t="s">
        <v>714</v>
      </c>
      <c r="E134" s="67" t="str">
        <f ca="1">VLOOKUP($D134,'Metric Nature'!$C:$D,2,0)&amp;IF(($F134&lt;(BA134)),"Below",IF(($F134&gt;(AZ134)),"Above","Within"))</f>
      </c>
      <c r="F134" s="68">
        <f t="shared" ref="F134:F140" ca="1" si="927">AT134</f>
      </c>
      <c r="G134" s="68">
        <f t="shared" ref="G134:G140" ca="1" si="928">AS134</f>
      </c>
      <c r="H134" s="98">
        <f ca="1">IFERROR(((F134-G134)/G134),0)</f>
      </c>
      <c r="I134" s="68">
        <f ca="1">BD134</f>
      </c>
      <c r="J134" s="69">
        <f ca="1">IFERROR(((F134-I134)/I134),0)</f>
      </c>
      <c r="K134" s="145">
        <f t="shared" ref="K134:K140" ca="1" si="929">BC134</f>
      </c>
      <c r="L134" s="70"/>
      <c r="M134" s="144" t="str">
        <f ca="1">VLOOKUP($D134,'Metric Nature'!$C:$D,2,0)&amp;IF(($N134&lt;(CA134)),"Below",IF(($N134&gt;(BZ134)),"Above","Within"))</f>
      </c>
      <c r="N134" s="68">
        <f t="shared" ref="N134:N140" ca="1" si="930">BT134</f>
      </c>
      <c r="O134" s="68">
        <f t="shared" ref="O134:O140" ca="1" si="931">BS134</f>
      </c>
      <c r="P134" s="69">
        <f ca="1">IFERROR(((N134-O134)/O134),0)</f>
      </c>
      <c r="Q134" s="68">
        <f ca="1">CD134</f>
      </c>
      <c r="R134" s="69">
        <f ca="1">IFERROR(((N134-Q134)/Q134),0)</f>
      </c>
      <c r="S134" s="145">
        <f t="shared" ref="S134:S140" ca="1" si="932">CC134</f>
      </c>
      <c r="T134" s="70"/>
      <c r="U134" s="144" t="str">
        <f ca="1">VLOOKUP($D134,'Metric Nature'!$C:$D,2,0)&amp;IF(($V134&lt;(DA134)),"Below",IF(($V134&gt;(CZ134)),"Above","Within"))</f>
      </c>
      <c r="V134" s="68">
        <f t="shared" ref="V134:V140" ca="1" si="933">CT134</f>
      </c>
      <c r="W134" s="68">
        <f t="shared" ref="W134:W140" ca="1" si="934">CS134</f>
      </c>
      <c r="X134" s="69">
        <f ca="1">IFERROR(((V134-W134)/W134),0)</f>
      </c>
      <c r="Y134" s="68">
        <f ca="1">DD134</f>
      </c>
      <c r="Z134" s="69">
        <f ca="1">IFERROR(((V134-Y134)/Y134),0)</f>
      </c>
      <c r="AA134" s="145">
        <f t="shared" ref="AA134:AA140" ca="1" si="935">DC134</f>
      </c>
      <c r="AB134" s="70"/>
      <c r="AC134" s="60" t="s">
        <v>715</v>
      </c>
      <c r="AI134" s="9" t="s">
        <v>113</v>
      </c>
      <c r="AJ134" s="164">
        <f ca="1">SUM(OFFSET(Data!$A$1,MATCH(($AI134),Data!$C:$C,0)-1,MATCH(Weekly!AJ$9,Data!$2:$2,0)-1,2,COUNTIF(Data!$2:$2,Weekly!AJ$9)))</f>
      </c>
      <c r="AK134" s="164">
        <f ca="1">SUM(OFFSET(Data!$A$1,MATCH(($AI134),Data!$C:$C,0)-1,MATCH(Weekly!AK$9,Data!$2:$2,0)-1,2,COUNTIF(Data!$2:$2,Weekly!AK$9)))</f>
      </c>
      <c r="AL134" s="164">
        <f ca="1">SUM(OFFSET(Data!$A$1,MATCH(($AI134),Data!$C:$C,0)-1,MATCH(Weekly!AL$9,Data!$2:$2,0)-1,2,COUNTIF(Data!$2:$2,Weekly!AL$9)))</f>
      </c>
      <c r="AM134" s="164">
        <f ca="1">SUM(OFFSET(Data!$A$1,MATCH(($AI134),Data!$C:$C,0)-1,MATCH(Weekly!AM$9,Data!$2:$2,0)-1,2,COUNTIF(Data!$2:$2,Weekly!AM$9)))</f>
      </c>
      <c r="AN134" s="164">
        <f ca="1">SUM(OFFSET(Data!$A$1,MATCH(($AI134),Data!$C:$C,0)-1,MATCH(Weekly!AN$9,Data!$2:$2,0)-1,2,COUNTIF(Data!$2:$2,Weekly!AN$9)))</f>
      </c>
      <c r="AO134" s="164">
        <f ca="1">SUM(OFFSET(Data!$A$1,MATCH(($AI134),Data!$C:$C,0)-1,MATCH(Weekly!AO$9,Data!$2:$2,0)-1,2,COUNTIF(Data!$2:$2,Weekly!AO$9)))</f>
      </c>
      <c r="AP134" s="164">
        <f ca="1">SUM(OFFSET(Data!$A$1,MATCH(($AI134),Data!$C:$C,0)-1,MATCH(Weekly!AP$9,Data!$2:$2,0)-1,2,COUNTIF(Data!$2:$2,Weekly!AP$9)))</f>
      </c>
      <c r="AQ134" s="164">
        <f ca="1">SUM(OFFSET(Data!$A$1,MATCH(($AI134),Data!$C:$C,0)-1,MATCH(Weekly!AQ$9,Data!$2:$2,0)-1,2,COUNTIF(Data!$2:$2,Weekly!AQ$9)))</f>
      </c>
      <c r="AR134" s="164">
        <f ca="1">SUM(OFFSET(Data!$A$1,MATCH(($AI134),Data!$C:$C,0)-1,MATCH(Weekly!AR$9,Data!$2:$2,0)-1,2,COUNTIF(Data!$2:$2,Weekly!AR$9)))</f>
      </c>
      <c r="AS134" s="164">
        <f ca="1">SUM(OFFSET(Data!$A$1,MATCH(($AI134),Data!$C:$C,0)-1,MATCH(Weekly!AS$9,Data!$2:$2,0)-1,2,COUNTIF(Data!$2:$2,Weekly!AS$9)))</f>
      </c>
      <c r="AT134" s="164">
        <f ca="1">SUM(OFFSET(Data!$A$1,MATCH(($AI134),Data!$C:$C,0)-1,MATCH(Weekly!AT$9,Data!$2:$2,0)-1,2,COUNTIF(Data!$2:$2,Weekly!AT$9)))</f>
      </c>
      <c r="AU134" s="164">
        <f ca="1">SUM(OFFSET(Data!$A$1,MATCH(($AI134),Data!$C:$C,0)-1,MATCH(Weekly!AU$9,Data!$2:$2,0)-1,2,COUNTIF(Data!$2:$2,Weekly!AU$9)))</f>
      </c>
      <c r="AV134" s="18"/>
      <c r="AW134" s="10">
        <f ca="1">_xlfn.QUARTILE.INC($AJ134:$AT134,1)</f>
      </c>
      <c r="AX134" s="10">
        <f ca="1">_xlfn.QUARTILE.INC($AJ134:$AT134,3)</f>
      </c>
      <c r="AY134" s="10">
        <f t="shared" ref="AY134:AY135" ca="1" si="936">AX134-AW134</f>
      </c>
      <c r="AZ134" s="10">
        <f t="shared" ref="AZ134:AZ135" ca="1" si="937">AX134+(0.75*AY134)</f>
      </c>
      <c r="BA134" s="10">
        <f t="shared" ref="BA134:BA135" ca="1" si="938">AW134-(0.75*AY134)</f>
      </c>
      <c r="BB134" s="18"/>
      <c r="BC134" s="11">
        <f ca="1">_xlfn.STDEV.P(AJ134:AU134)</f>
      </c>
      <c r="BD134" s="11">
        <f ca="1">AVERAGE(AP134:AS134)</f>
      </c>
      <c r="BE134" s="171"/>
      <c r="BF134" s="171"/>
      <c r="BG134" s="16"/>
      <c r="BH134" s="9" t="s">
        <v>113</v>
      </c>
      <c r="BI134" s="9" t="s">
        <v>3</v>
      </c>
      <c r="BJ134" s="164">
        <f ca="1">SUM(OFFSET(Data!$A$1,MATCH(($BH134&amp;$BI134),Data!$B:$B,0)-1,MATCH(Weekly!BJ$9,Data!$2:$2,0)-1,1,COUNTIF(Data!$2:$2,Weekly!BJ$9)))</f>
      </c>
      <c r="BK134" s="164">
        <f ca="1">SUM(OFFSET(Data!$A$1,MATCH(($BH134&amp;$BI134),Data!$B:$B,0)-1,MATCH(Weekly!BK$9,Data!$2:$2,0)-1,1,COUNTIF(Data!$2:$2,Weekly!BK$9)))</f>
      </c>
      <c r="BL134" s="164">
        <f ca="1">SUM(OFFSET(Data!$A$1,MATCH(($BH134&amp;$BI134),Data!$B:$B,0)-1,MATCH(Weekly!BL$9,Data!$2:$2,0)-1,1,COUNTIF(Data!$2:$2,Weekly!BL$9)))</f>
      </c>
      <c r="BM134" s="164">
        <f ca="1">SUM(OFFSET(Data!$A$1,MATCH(($BH134&amp;$BI134),Data!$B:$B,0)-1,MATCH(Weekly!BM$9,Data!$2:$2,0)-1,1,COUNTIF(Data!$2:$2,Weekly!BM$9)))</f>
      </c>
      <c r="BN134" s="164">
        <f ca="1">SUM(OFFSET(Data!$A$1,MATCH(($BH134&amp;$BI134),Data!$B:$B,0)-1,MATCH(Weekly!BN$9,Data!$2:$2,0)-1,1,COUNTIF(Data!$2:$2,Weekly!BN$9)))</f>
      </c>
      <c r="BO134" s="164">
        <f ca="1">SUM(OFFSET(Data!$A$1,MATCH(($BH134&amp;$BI134),Data!$B:$B,0)-1,MATCH(Weekly!BO$9,Data!$2:$2,0)-1,1,COUNTIF(Data!$2:$2,Weekly!BO$9)))</f>
      </c>
      <c r="BP134" s="164">
        <f ca="1">SUM(OFFSET(Data!$A$1,MATCH(($BH134&amp;$BI134),Data!$B:$B,0)-1,MATCH(Weekly!BP$9,Data!$2:$2,0)-1,1,COUNTIF(Data!$2:$2,Weekly!BP$9)))</f>
      </c>
      <c r="BQ134" s="164">
        <f ca="1">SUM(OFFSET(Data!$A$1,MATCH(($BH134&amp;$BI134),Data!$B:$B,0)-1,MATCH(Weekly!BQ$9,Data!$2:$2,0)-1,1,COUNTIF(Data!$2:$2,Weekly!BQ$9)))</f>
      </c>
      <c r="BR134" s="164">
        <f ca="1">SUM(OFFSET(Data!$A$1,MATCH(($BH134&amp;$BI134),Data!$B:$B,0)-1,MATCH(Weekly!BR$9,Data!$2:$2,0)-1,1,COUNTIF(Data!$2:$2,Weekly!BR$9)))</f>
      </c>
      <c r="BS134" s="164">
        <f ca="1">SUM(OFFSET(Data!$A$1,MATCH(($BH134&amp;$BI134),Data!$B:$B,0)-1,MATCH(Weekly!BS$9,Data!$2:$2,0)-1,1,COUNTIF(Data!$2:$2,Weekly!BS$9)))</f>
      </c>
      <c r="BT134" s="164">
        <f ca="1">SUM(OFFSET(Data!$A$1,MATCH(($BH134&amp;$BI134),Data!$B:$B,0)-1,MATCH(Weekly!BT$9,Data!$2:$2,0)-1,1,COUNTIF(Data!$2:$2,Weekly!BT$9)))</f>
      </c>
      <c r="BU134" s="164">
        <f ca="1">SUM(OFFSET(Data!$A$1,MATCH(($BH134&amp;$BI134),Data!$B:$B,0)-1,MATCH(Weekly!BU$9,Data!$2:$2,0)-1,1,COUNTIF(Data!$2:$2,Weekly!BU$9)))</f>
      </c>
      <c r="BV134" s="17"/>
      <c r="BW134" s="10">
        <f ca="1">_xlfn.QUARTILE.INC($BJ134:$BT134,1)</f>
      </c>
      <c r="BX134" s="10">
        <f ca="1">_xlfn.QUARTILE.INC($BJ134:$BT134,3)</f>
      </c>
      <c r="BY134" s="10">
        <f t="shared" ref="BY134:BY135" ca="1" si="939">BX134-BW134</f>
      </c>
      <c r="BZ134" s="10">
        <f t="shared" ref="BZ134:BZ135" ca="1" si="940">BX134+(0.75*BY134)</f>
      </c>
      <c r="CA134" s="10">
        <f ca="1">BW134-(0.75*BY134)</f>
      </c>
      <c r="CB134" s="53"/>
      <c r="CC134" s="11">
        <f ca="1">_xlfn.STDEV.P(BJ134:BU134)</f>
      </c>
      <c r="CD134" s="11">
        <f ca="1">AVERAGE(BP134:BS134)</f>
      </c>
      <c r="CE134" s="171"/>
      <c r="CF134" s="171"/>
      <c r="CG134" s="16"/>
      <c r="CH134" s="9" t="s">
        <v>113</v>
      </c>
      <c r="CI134" s="9" t="s">
        <v>4</v>
      </c>
      <c r="CJ134" s="164">
        <f ca="1">SUM(OFFSET(Data!$A$1,MATCH(($CH134&amp;$CI134),Data!$B:$B,0)-1,MATCH(Weekly!CJ$9,Data!$2:$2,0)-1,1,COUNTIF(Data!$2:$2,Weekly!CJ$9)))</f>
      </c>
      <c r="CK134" s="164">
        <f ca="1">SUM(OFFSET(Data!$A$1,MATCH(($CH134&amp;$CI134),Data!$B:$B,0)-1,MATCH(Weekly!CK$9,Data!$2:$2,0)-1,1,COUNTIF(Data!$2:$2,Weekly!CK$9)))</f>
      </c>
      <c r="CL134" s="164">
        <f ca="1">SUM(OFFSET(Data!$A$1,MATCH(($CH134&amp;$CI134),Data!$B:$B,0)-1,MATCH(Weekly!CL$9,Data!$2:$2,0)-1,1,COUNTIF(Data!$2:$2,Weekly!CL$9)))</f>
      </c>
      <c r="CM134" s="164">
        <f ca="1">SUM(OFFSET(Data!$A$1,MATCH(($CH134&amp;$CI134),Data!$B:$B,0)-1,MATCH(Weekly!CM$9,Data!$2:$2,0)-1,1,COUNTIF(Data!$2:$2,Weekly!CM$9)))</f>
      </c>
      <c r="CN134" s="164">
        <f ca="1">SUM(OFFSET(Data!$A$1,MATCH(($CH134&amp;$CI134),Data!$B:$B,0)-1,MATCH(Weekly!CN$9,Data!$2:$2,0)-1,1,COUNTIF(Data!$2:$2,Weekly!CN$9)))</f>
      </c>
      <c r="CO134" s="164">
        <f ca="1">SUM(OFFSET(Data!$A$1,MATCH(($CH134&amp;$CI134),Data!$B:$B,0)-1,MATCH(Weekly!CO$9,Data!$2:$2,0)-1,1,COUNTIF(Data!$2:$2,Weekly!CO$9)))</f>
      </c>
      <c r="CP134" s="164">
        <f ca="1">SUM(OFFSET(Data!$A$1,MATCH(($CH134&amp;$CI134),Data!$B:$B,0)-1,MATCH(Weekly!CP$9,Data!$2:$2,0)-1,1,COUNTIF(Data!$2:$2,Weekly!CP$9)))</f>
      </c>
      <c r="CQ134" s="164">
        <f ca="1">SUM(OFFSET(Data!$A$1,MATCH(($CH134&amp;$CI134),Data!$B:$B,0)-1,MATCH(Weekly!CQ$9,Data!$2:$2,0)-1,1,COUNTIF(Data!$2:$2,Weekly!CQ$9)))</f>
      </c>
      <c r="CR134" s="164">
        <f ca="1">SUM(OFFSET(Data!$A$1,MATCH(($CH134&amp;$CI134),Data!$B:$B,0)-1,MATCH(Weekly!CR$9,Data!$2:$2,0)-1,1,COUNTIF(Data!$2:$2,Weekly!CR$9)))</f>
      </c>
      <c r="CS134" s="164">
        <f ca="1">SUM(OFFSET(Data!$A$1,MATCH(($CH134&amp;$CI134),Data!$B:$B,0)-1,MATCH(Weekly!CS$9,Data!$2:$2,0)-1,1,COUNTIF(Data!$2:$2,Weekly!CS$9)))</f>
      </c>
      <c r="CT134" s="164">
        <f ca="1">SUM(OFFSET(Data!$A$1,MATCH(($CH134&amp;$CI134),Data!$B:$B,0)-1,MATCH(Weekly!CT$9,Data!$2:$2,0)-1,1,COUNTIF(Data!$2:$2,Weekly!CT$9)))</f>
      </c>
      <c r="CU134" s="164">
        <f ca="1">SUM(OFFSET(Data!$A$1,MATCH(($CH134&amp;$CI134),Data!$B:$B,0)-1,MATCH(Weekly!CU$9,Data!$2:$2,0)-1,1,COUNTIF(Data!$2:$2,Weekly!CU$9)))</f>
      </c>
      <c r="CW134" s="10">
        <f ca="1">_xlfn.QUARTILE.INC($CJ134:$CT134,1)</f>
      </c>
      <c r="CX134" s="10">
        <f ca="1">_xlfn.QUARTILE.INC($CJ134:$CT134,3)</f>
      </c>
      <c r="CY134" s="10">
        <f t="shared" ref="CY134:CY135" ca="1" si="941">CX134-CW134</f>
      </c>
      <c r="CZ134" s="10">
        <f t="shared" ref="CZ134:CZ135" ca="1" si="942">CX134+(0.75*CY134)</f>
      </c>
      <c r="DA134" s="10">
        <f ca="1">CW134-(0.75*CY134)</f>
      </c>
      <c r="DB134" s="53"/>
      <c r="DC134" s="11">
        <f ca="1">_xlfn.STDEV.P(CJ134:CU134)</f>
      </c>
      <c r="DD134" s="11">
        <f ca="1">AVERAGE(CP134:CS134)</f>
      </c>
    </row>
    <row r="135" spans="3:108" x14ac:dyDescent="0.25">
      <c r="C135" s="5"/>
      <c r="D135" s="132" t="s">
        <v>718</v>
      </c>
      <c r="E135" s="67" t="str">
        <f ca="1">VLOOKUP($D135,'Metric Nature'!$C:$D,2,0)&amp;IF(($F135&lt;(BA135)),"Below",IF(($F135&gt;(AZ135)),"Above","Within"))</f>
      </c>
      <c r="F135" s="69">
        <f t="shared" ca="1" si="927"/>
      </c>
      <c r="G135" s="69">
        <f t="shared" ca="1" si="928"/>
      </c>
      <c r="H135" s="98">
        <f t="shared" ref="H135" ca="1" si="943">IFERROR(((F135-G135)/G135),0)</f>
      </c>
      <c r="I135" s="69">
        <f t="shared" ref="I135" ca="1" si="944">BD135</f>
      </c>
      <c r="J135" s="69">
        <f t="shared" ref="J135" ca="1" si="945">IFERROR(((F135-I135)/I135),0)</f>
      </c>
      <c r="K135" s="62">
        <f t="shared" ca="1" si="929"/>
      </c>
      <c r="L135" s="70"/>
      <c r="M135" s="67" t="str">
        <f ca="1">VLOOKUP($D135,'Metric Nature'!$C:$D,2,0)&amp;IF(($N135&lt;(CA135)),"Below",IF(($N135&gt;(BZ135)),"Above","Within"))</f>
      </c>
      <c r="N135" s="69">
        <f t="shared" ca="1" si="930"/>
      </c>
      <c r="O135" s="69">
        <f t="shared" ca="1" si="931"/>
      </c>
      <c r="P135" s="98">
        <f t="shared" ref="P135" ca="1" si="946">IFERROR(((N135-O135)/O135),0)</f>
      </c>
      <c r="Q135" s="69">
        <f t="shared" ref="Q135" ca="1" si="947">CD135</f>
      </c>
      <c r="R135" s="71">
        <f t="shared" ref="R135" ca="1" si="948">IFERROR(((N135-Q135)/Q135),0)</f>
      </c>
      <c r="S135" s="62">
        <f t="shared" ca="1" si="932"/>
      </c>
      <c r="T135" s="70"/>
      <c r="U135" s="67" t="str">
        <f ca="1">VLOOKUP($D135,'Metric Nature'!$C:$D,2,0)&amp;IF(($V135&lt;(DA135)),"Below",IF(($V135&gt;(CZ135)),"Above","Within"))</f>
      </c>
      <c r="V135" s="69">
        <f t="shared" ca="1" si="933"/>
      </c>
      <c r="W135" s="69">
        <f t="shared" ca="1" si="934"/>
      </c>
      <c r="X135" s="93">
        <f t="shared" ref="X135" ca="1" si="949">IFERROR(((V135-W135)/W135),0)</f>
      </c>
      <c r="Y135" s="69">
        <f t="shared" ref="Y135" ca="1" si="950">DD135</f>
      </c>
      <c r="Z135" s="93">
        <f t="shared" ref="Z135" ca="1" si="951">IFERROR(((V135-Y135)/Y135),0)</f>
      </c>
      <c r="AA135" s="62">
        <f t="shared" ca="1" si="935"/>
      </c>
      <c r="AB135" s="70"/>
      <c r="AC135" s="60" t="s">
        <v>719</v>
      </c>
      <c r="AI135" s="9" t="s">
        <v>114</v>
      </c>
      <c r="AJ135" s="169">
        <f ca="1">(SUM(OFFSET(Data!$A$1,MATCH(($AI135),Data!$C:$C,0)-1,MATCH(Weekly!AJ$9,Data!$2:$2,0)-1,2,COUNTIF(Data!$2:$2,Weekly!AJ$9))))/AJ$134</f>
      </c>
      <c r="AK135" s="169">
        <f ca="1">(SUM(OFFSET(Data!$A$1,MATCH(($AI135),Data!$C:$C,0)-1,MATCH(Weekly!AK$9,Data!$2:$2,0)-1,2,COUNTIF(Data!$2:$2,Weekly!AK$9))))/AK$134</f>
      </c>
      <c r="AL135" s="169">
        <f ca="1">(SUM(OFFSET(Data!$A$1,MATCH(($AI135),Data!$C:$C,0)-1,MATCH(Weekly!AL$9,Data!$2:$2,0)-1,2,COUNTIF(Data!$2:$2,Weekly!AL$9))))/AL$134</f>
      </c>
      <c r="AM135" s="169">
        <f ca="1">(SUM(OFFSET(Data!$A$1,MATCH(($AI135),Data!$C:$C,0)-1,MATCH(Weekly!AM$9,Data!$2:$2,0)-1,2,COUNTIF(Data!$2:$2,Weekly!AM$9))))/AM$134</f>
      </c>
      <c r="AN135" s="169">
        <f ca="1">(SUM(OFFSET(Data!$A$1,MATCH(($AI135),Data!$C:$C,0)-1,MATCH(Weekly!AN$9,Data!$2:$2,0)-1,2,COUNTIF(Data!$2:$2,Weekly!AN$9))))/AN$134</f>
      </c>
      <c r="AO135" s="169">
        <f ca="1">(SUM(OFFSET(Data!$A$1,MATCH(($AI135),Data!$C:$C,0)-1,MATCH(Weekly!AO$9,Data!$2:$2,0)-1,2,COUNTIF(Data!$2:$2,Weekly!AO$9))))/AO$134</f>
      </c>
      <c r="AP135" s="169">
        <f ca="1">(SUM(OFFSET(Data!$A$1,MATCH(($AI135),Data!$C:$C,0)-1,MATCH(Weekly!AP$9,Data!$2:$2,0)-1,2,COUNTIF(Data!$2:$2,Weekly!AP$9))))/AP$134</f>
      </c>
      <c r="AQ135" s="169">
        <f ca="1">(SUM(OFFSET(Data!$A$1,MATCH(($AI135),Data!$C:$C,0)-1,MATCH(Weekly!AQ$9,Data!$2:$2,0)-1,2,COUNTIF(Data!$2:$2,Weekly!AQ$9))))/AQ$134</f>
      </c>
      <c r="AR135" s="169">
        <f ca="1">(SUM(OFFSET(Data!$A$1,MATCH(($AI135),Data!$C:$C,0)-1,MATCH(Weekly!AR$9,Data!$2:$2,0)-1,2,COUNTIF(Data!$2:$2,Weekly!AR$9))))/AR$134</f>
      </c>
      <c r="AS135" s="169">
        <f ca="1">(SUM(OFFSET(Data!$A$1,MATCH(($AI135),Data!$C:$C,0)-1,MATCH(Weekly!AS$9,Data!$2:$2,0)-1,2,COUNTIF(Data!$2:$2,Weekly!AS$9))))/AS$134</f>
      </c>
      <c r="AT135" s="169">
        <f ca="1">(SUM(OFFSET(Data!$A$1,MATCH(($AI135),Data!$C:$C,0)-1,MATCH(Weekly!AT$9,Data!$2:$2,0)-1,2,COUNTIF(Data!$2:$2,Weekly!AT$9))))/AT$134</f>
      </c>
      <c r="AU135" s="169">
        <f ca="1">(SUM(OFFSET(Data!$A$1,MATCH(($AI135),Data!$C:$C,0)-1,MATCH(Weekly!AU$9,Data!$2:$2,0)-1,2,COUNTIF(Data!$2:$2,Weekly!AU$9))))/AU$134</f>
      </c>
      <c r="AV135" s="18"/>
      <c r="AW135" s="14">
        <f t="shared" ref="AW135:AW140" ca="1" si="952">_xlfn.QUARTILE.INC($AJ135:$AT135,1)</f>
      </c>
      <c r="AX135" s="14">
        <f t="shared" ref="AX135:AX140" ca="1" si="953">_xlfn.QUARTILE.INC($AJ135:$AT135,3)</f>
      </c>
      <c r="AY135" s="14">
        <f t="shared" ca="1" si="936"/>
      </c>
      <c r="AZ135" s="14">
        <f t="shared" ca="1" si="937"/>
      </c>
      <c r="BA135" s="14">
        <f t="shared" ca="1" si="938"/>
      </c>
      <c r="BB135" s="18"/>
      <c r="BC135" s="14">
        <f t="shared" ref="BC135:BC140" ca="1" si="954">_xlfn.STDEV.P(AJ135:AU135)</f>
      </c>
      <c r="BD135" s="14">
        <f t="shared" ref="BD135:BD140" ca="1" si="955">SUMPRODUCT(AP135:AS135,AP$134:AS$134)/SUM(AP$134:AS$134)</f>
      </c>
      <c r="BE135" s="122"/>
      <c r="BF135" s="122"/>
      <c r="BG135" s="16"/>
      <c r="BH135" s="9" t="s">
        <v>114</v>
      </c>
      <c r="BI135" s="9" t="s">
        <v>3</v>
      </c>
      <c r="BJ135" s="169">
        <f ca="1">(SUM(OFFSET(Data!$A$1,MATCH(($BH135&amp;$BI135),Data!$B:$B,0)-1,MATCH(Weekly!BJ$9,Data!$2:$2,0)-1,1,COUNTIF(Data!$2:$2,Weekly!BJ$9))))/BJ$134</f>
      </c>
      <c r="BK135" s="169">
        <f ca="1">(SUM(OFFSET(Data!$A$1,MATCH(($BH135&amp;$BI135),Data!$B:$B,0)-1,MATCH(Weekly!BK$9,Data!$2:$2,0)-1,1,COUNTIF(Data!$2:$2,Weekly!BK$9))))/BK$134</f>
      </c>
      <c r="BL135" s="169">
        <f ca="1">(SUM(OFFSET(Data!$A$1,MATCH(($BH135&amp;$BI135),Data!$B:$B,0)-1,MATCH(Weekly!BL$9,Data!$2:$2,0)-1,1,COUNTIF(Data!$2:$2,Weekly!BL$9))))/BL$134</f>
      </c>
      <c r="BM135" s="169">
        <f ca="1">(SUM(OFFSET(Data!$A$1,MATCH(($BH135&amp;$BI135),Data!$B:$B,0)-1,MATCH(Weekly!BM$9,Data!$2:$2,0)-1,1,COUNTIF(Data!$2:$2,Weekly!BM$9))))/BM$134</f>
      </c>
      <c r="BN135" s="169">
        <f ca="1">(SUM(OFFSET(Data!$A$1,MATCH(($BH135&amp;$BI135),Data!$B:$B,0)-1,MATCH(Weekly!BN$9,Data!$2:$2,0)-1,1,COUNTIF(Data!$2:$2,Weekly!BN$9))))/BN$134</f>
      </c>
      <c r="BO135" s="169">
        <f ca="1">(SUM(OFFSET(Data!$A$1,MATCH(($BH135&amp;$BI135),Data!$B:$B,0)-1,MATCH(Weekly!BO$9,Data!$2:$2,0)-1,1,COUNTIF(Data!$2:$2,Weekly!BO$9))))/BO$134</f>
      </c>
      <c r="BP135" s="169">
        <f ca="1">(SUM(OFFSET(Data!$A$1,MATCH(($BH135&amp;$BI135),Data!$B:$B,0)-1,MATCH(Weekly!BP$9,Data!$2:$2,0)-1,1,COUNTIF(Data!$2:$2,Weekly!BP$9))))/BP$134</f>
      </c>
      <c r="BQ135" s="169">
        <f ca="1">(SUM(OFFSET(Data!$A$1,MATCH(($BH135&amp;$BI135),Data!$B:$B,0)-1,MATCH(Weekly!BQ$9,Data!$2:$2,0)-1,1,COUNTIF(Data!$2:$2,Weekly!BQ$9))))/BQ$134</f>
      </c>
      <c r="BR135" s="169">
        <f ca="1">(SUM(OFFSET(Data!$A$1,MATCH(($BH135&amp;$BI135),Data!$B:$B,0)-1,MATCH(Weekly!BR$9,Data!$2:$2,0)-1,1,COUNTIF(Data!$2:$2,Weekly!BR$9))))/BR$134</f>
      </c>
      <c r="BS135" s="169">
        <f ca="1">(SUM(OFFSET(Data!$A$1,MATCH(($BH135&amp;$BI135),Data!$B:$B,0)-1,MATCH(Weekly!BS$9,Data!$2:$2,0)-1,1,COUNTIF(Data!$2:$2,Weekly!BS$9))))/BS$134</f>
      </c>
      <c r="BT135" s="169">
        <f ca="1">(SUM(OFFSET(Data!$A$1,MATCH(($BH135&amp;$BI135),Data!$B:$B,0)-1,MATCH(Weekly!BT$9,Data!$2:$2,0)-1,1,COUNTIF(Data!$2:$2,Weekly!BT$9))))/BT$134</f>
      </c>
      <c r="BU135" s="169">
        <f ca="1">(SUM(OFFSET(Data!$A$1,MATCH(($BH135&amp;$BI135),Data!$B:$B,0)-1,MATCH(Weekly!BU$9,Data!$2:$2,0)-1,1,COUNTIF(Data!$2:$2,Weekly!BU$9))))/BU$134</f>
      </c>
      <c r="BV135" s="17"/>
      <c r="BW135" s="14">
        <f t="shared" ref="BW135:BW140" ca="1" si="956">_xlfn.QUARTILE.INC($BJ135:$BT135,1)</f>
      </c>
      <c r="BX135" s="14">
        <f t="shared" ref="BX135:BX140" ca="1" si="957">_xlfn.QUARTILE.INC($BJ135:$BT135,3)</f>
      </c>
      <c r="BY135" s="14">
        <f t="shared" ca="1" si="939"/>
      </c>
      <c r="BZ135" s="14">
        <f t="shared" ca="1" si="940"/>
      </c>
      <c r="CA135" s="14">
        <f t="shared" ref="CA135" ca="1" si="958">BW135-(0.75*BY135)</f>
      </c>
      <c r="CB135" s="55"/>
      <c r="CC135" s="14">
        <f t="shared" ref="CC135:CC140" ca="1" si="959">_xlfn.STDEV.P(BJ135:BU135)</f>
      </c>
      <c r="CD135" s="14">
        <f t="shared" ref="CD135:CD140" ca="1" si="960">SUMPRODUCT(BP135:BS135,BP$134:BS$134)/SUM(BP$134:BS$134)</f>
      </c>
      <c r="CE135" s="122"/>
      <c r="CF135" s="122"/>
      <c r="CG135" s="16"/>
      <c r="CH135" s="9" t="s">
        <v>114</v>
      </c>
      <c r="CI135" s="9" t="s">
        <v>4</v>
      </c>
      <c r="CJ135" s="169">
        <f ca="1">(SUM(OFFSET(Data!$A$1,MATCH(($CH135&amp;$CI135),Data!$B:$B,0)-1,MATCH(Weekly!CJ$9,Data!$2:$2,0)-1,1,COUNTIF(Data!$2:$2,Weekly!CJ$9))))/CJ$134</f>
      </c>
      <c r="CK135" s="169">
        <f ca="1">(SUM(OFFSET(Data!$A$1,MATCH(($CH135&amp;$CI135),Data!$B:$B,0)-1,MATCH(Weekly!CK$9,Data!$2:$2,0)-1,1,COUNTIF(Data!$2:$2,Weekly!CK$9))))/CK$134</f>
      </c>
      <c r="CL135" s="169">
        <f ca="1">(SUM(OFFSET(Data!$A$1,MATCH(($CH135&amp;$CI135),Data!$B:$B,0)-1,MATCH(Weekly!CL$9,Data!$2:$2,0)-1,1,COUNTIF(Data!$2:$2,Weekly!CL$9))))/CL$134</f>
      </c>
      <c r="CM135" s="169">
        <f ca="1">(SUM(OFFSET(Data!$A$1,MATCH(($CH135&amp;$CI135),Data!$B:$B,0)-1,MATCH(Weekly!CM$9,Data!$2:$2,0)-1,1,COUNTIF(Data!$2:$2,Weekly!CM$9))))/CM$134</f>
      </c>
      <c r="CN135" s="169">
        <f ca="1">(SUM(OFFSET(Data!$A$1,MATCH(($CH135&amp;$CI135),Data!$B:$B,0)-1,MATCH(Weekly!CN$9,Data!$2:$2,0)-1,1,COUNTIF(Data!$2:$2,Weekly!CN$9))))/CN$134</f>
      </c>
      <c r="CO135" s="169">
        <f ca="1">(SUM(OFFSET(Data!$A$1,MATCH(($CH135&amp;$CI135),Data!$B:$B,0)-1,MATCH(Weekly!CO$9,Data!$2:$2,0)-1,1,COUNTIF(Data!$2:$2,Weekly!CO$9))))/CO$134</f>
      </c>
      <c r="CP135" s="169">
        <f ca="1">(SUM(OFFSET(Data!$A$1,MATCH(($CH135&amp;$CI135),Data!$B:$B,0)-1,MATCH(Weekly!CP$9,Data!$2:$2,0)-1,1,COUNTIF(Data!$2:$2,Weekly!CP$9))))/CP$134</f>
      </c>
      <c r="CQ135" s="169">
        <f ca="1">(SUM(OFFSET(Data!$A$1,MATCH(($CH135&amp;$CI135),Data!$B:$B,0)-1,MATCH(Weekly!CQ$9,Data!$2:$2,0)-1,1,COUNTIF(Data!$2:$2,Weekly!CQ$9))))/CQ$134</f>
      </c>
      <c r="CR135" s="169">
        <f ca="1">(SUM(OFFSET(Data!$A$1,MATCH(($CH135&amp;$CI135),Data!$B:$B,0)-1,MATCH(Weekly!CR$9,Data!$2:$2,0)-1,1,COUNTIF(Data!$2:$2,Weekly!CR$9))))/CR$134</f>
      </c>
      <c r="CS135" s="169">
        <f ca="1">(SUM(OFFSET(Data!$A$1,MATCH(($CH135&amp;$CI135),Data!$B:$B,0)-1,MATCH(Weekly!CS$9,Data!$2:$2,0)-1,1,COUNTIF(Data!$2:$2,Weekly!CS$9))))/CS$134</f>
      </c>
      <c r="CT135" s="169">
        <f ca="1">(SUM(OFFSET(Data!$A$1,MATCH(($CH135&amp;$CI135),Data!$B:$B,0)-1,MATCH(Weekly!CT$9,Data!$2:$2,0)-1,1,COUNTIF(Data!$2:$2,Weekly!CT$9))))/CT$134</f>
      </c>
      <c r="CU135" s="169">
        <f ca="1">(SUM(OFFSET(Data!$A$1,MATCH(($CH135&amp;$CI135),Data!$B:$B,0)-1,MATCH(Weekly!CU$9,Data!$2:$2,0)-1,1,COUNTIF(Data!$2:$2,Weekly!CU$9))))/CU$134</f>
      </c>
      <c r="CW135" s="14">
        <f t="shared" ref="CW135:CW140" ca="1" si="961">_xlfn.QUARTILE.INC($CJ135:$CT135,1)</f>
      </c>
      <c r="CX135" s="14">
        <f t="shared" ref="CX135:CX140" ca="1" si="962">_xlfn.QUARTILE.INC($CJ135:$CT135,3)</f>
      </c>
      <c r="CY135" s="14">
        <f t="shared" ca="1" si="941"/>
      </c>
      <c r="CZ135" s="14">
        <f t="shared" ca="1" si="942"/>
      </c>
      <c r="DA135" s="14">
        <f ca="1">CW135-(0.75*CY135)</f>
      </c>
      <c r="DB135" s="53"/>
      <c r="DC135" s="14">
        <f t="shared" ref="DC135:DC140" ca="1" si="963">_xlfn.STDEV.P(CJ135:CU135)</f>
      </c>
      <c r="DD135" s="14">
        <f t="shared" ref="DD135:DD140" ca="1" si="964">SUMPRODUCT(CP135:CS135,CP$134:CS$134)/SUM(CP$134:CS$134)</f>
      </c>
    </row>
    <row r="136" spans="3:108" x14ac:dyDescent="0.25">
      <c r="C136" s="5"/>
      <c r="D136" s="132" t="s">
        <v>722</v>
      </c>
      <c r="E136" s="67" t="str">
        <f ca="1">VLOOKUP($D136,'Metric Nature'!$C:$D,2,0)&amp;IF(($F136&lt;(BA136)),"Below",IF(($F136&gt;(AZ136)),"Above","Within"))</f>
      </c>
      <c r="F136" s="69">
        <f t="shared" ca="1" si="927"/>
      </c>
      <c r="G136" s="69">
        <f t="shared" ca="1" si="928"/>
      </c>
      <c r="H136" s="98">
        <f t="shared" ref="H136:H140" ca="1" si="965">IFERROR(((F136-G136)/G136),0)</f>
      </c>
      <c r="I136" s="69">
        <f t="shared" ref="I136:I140" ca="1" si="966">BD136</f>
      </c>
      <c r="J136" s="69">
        <f t="shared" ref="J136:J140" ca="1" si="967">IFERROR(((F136-I136)/I136),0)</f>
      </c>
      <c r="K136" s="62">
        <f t="shared" ca="1" si="929"/>
      </c>
      <c r="L136" s="70"/>
      <c r="M136" s="67" t="str">
        <f ca="1">VLOOKUP($D136,'Metric Nature'!$C:$D,2,0)&amp;IF(($N136&lt;(CA136)),"Below",IF(($N136&gt;(BZ136)),"Above","Within"))</f>
      </c>
      <c r="N136" s="69">
        <f t="shared" ca="1" si="930"/>
      </c>
      <c r="O136" s="69">
        <f t="shared" ca="1" si="931"/>
      </c>
      <c r="P136" s="98">
        <f t="shared" ref="P136:P140" ca="1" si="968">IFERROR(((N136-O136)/O136),0)</f>
      </c>
      <c r="Q136" s="69">
        <f t="shared" ref="Q136:Q140" ca="1" si="969">CD136</f>
      </c>
      <c r="R136" s="71">
        <f t="shared" ref="R136:R140" ca="1" si="970">IFERROR(((N136-Q136)/Q136),0)</f>
      </c>
      <c r="S136" s="62">
        <f t="shared" ca="1" si="932"/>
      </c>
      <c r="T136" s="70"/>
      <c r="U136" s="67" t="str">
        <f ca="1">VLOOKUP($D136,'Metric Nature'!$C:$D,2,0)&amp;IF(($V136&lt;(DA136)),"Below",IF(($V136&gt;(CZ136)),"Above","Within"))</f>
      </c>
      <c r="V136" s="69">
        <f t="shared" ca="1" si="933"/>
      </c>
      <c r="W136" s="69">
        <f t="shared" ca="1" si="934"/>
      </c>
      <c r="X136" s="93">
        <f t="shared" ref="X136:X140" ca="1" si="971">IFERROR(((V136-W136)/W136),0)</f>
      </c>
      <c r="Y136" s="69">
        <f t="shared" ref="Y136:Y140" ca="1" si="972">DD136</f>
      </c>
      <c r="Z136" s="93">
        <f t="shared" ref="Z136:Z140" ca="1" si="973">IFERROR(((V136-Y136)/Y136),0)</f>
      </c>
      <c r="AA136" s="62">
        <f t="shared" ca="1" si="935"/>
      </c>
      <c r="AB136" s="70"/>
      <c r="AC136" s="60" t="s">
        <v>723</v>
      </c>
      <c r="AI136" s="9" t="s">
        <v>115</v>
      </c>
      <c r="AJ136" s="169">
        <f ca="1">(SUM(OFFSET(Data!$A$1,MATCH(($AI136),Data!$C:$C,0)-1,MATCH(Weekly!AJ$9,Data!$2:$2,0)-1,2,COUNTIF(Data!$2:$2,Weekly!AJ$9))))/AJ$134</f>
      </c>
      <c r="AK136" s="169">
        <f ca="1">(SUM(OFFSET(Data!$A$1,MATCH(($AI136),Data!$C:$C,0)-1,MATCH(Weekly!AK$9,Data!$2:$2,0)-1,2,COUNTIF(Data!$2:$2,Weekly!AK$9))))/AK$134</f>
      </c>
      <c r="AL136" s="169">
        <f ca="1">(SUM(OFFSET(Data!$A$1,MATCH(($AI136),Data!$C:$C,0)-1,MATCH(Weekly!AL$9,Data!$2:$2,0)-1,2,COUNTIF(Data!$2:$2,Weekly!AL$9))))/AL$134</f>
      </c>
      <c r="AM136" s="169">
        <f ca="1">(SUM(OFFSET(Data!$A$1,MATCH(($AI136),Data!$C:$C,0)-1,MATCH(Weekly!AM$9,Data!$2:$2,0)-1,2,COUNTIF(Data!$2:$2,Weekly!AM$9))))/AM$134</f>
      </c>
      <c r="AN136" s="169">
        <f ca="1">(SUM(OFFSET(Data!$A$1,MATCH(($AI136),Data!$C:$C,0)-1,MATCH(Weekly!AN$9,Data!$2:$2,0)-1,2,COUNTIF(Data!$2:$2,Weekly!AN$9))))/AN$134</f>
      </c>
      <c r="AO136" s="169">
        <f ca="1">(SUM(OFFSET(Data!$A$1,MATCH(($AI136),Data!$C:$C,0)-1,MATCH(Weekly!AO$9,Data!$2:$2,0)-1,2,COUNTIF(Data!$2:$2,Weekly!AO$9))))/AO$134</f>
      </c>
      <c r="AP136" s="169">
        <f ca="1">(SUM(OFFSET(Data!$A$1,MATCH(($AI136),Data!$C:$C,0)-1,MATCH(Weekly!AP$9,Data!$2:$2,0)-1,2,COUNTIF(Data!$2:$2,Weekly!AP$9))))/AP$134</f>
      </c>
      <c r="AQ136" s="169">
        <f ca="1">(SUM(OFFSET(Data!$A$1,MATCH(($AI136),Data!$C:$C,0)-1,MATCH(Weekly!AQ$9,Data!$2:$2,0)-1,2,COUNTIF(Data!$2:$2,Weekly!AQ$9))))/AQ$134</f>
      </c>
      <c r="AR136" s="169">
        <f ca="1">(SUM(OFFSET(Data!$A$1,MATCH(($AI136),Data!$C:$C,0)-1,MATCH(Weekly!AR$9,Data!$2:$2,0)-1,2,COUNTIF(Data!$2:$2,Weekly!AR$9))))/AR$134</f>
      </c>
      <c r="AS136" s="169">
        <f ca="1">(SUM(OFFSET(Data!$A$1,MATCH(($AI136),Data!$C:$C,0)-1,MATCH(Weekly!AS$9,Data!$2:$2,0)-1,2,COUNTIF(Data!$2:$2,Weekly!AS$9))))/AS$134</f>
      </c>
      <c r="AT136" s="169">
        <f ca="1">(SUM(OFFSET(Data!$A$1,MATCH(($AI136),Data!$C:$C,0)-1,MATCH(Weekly!AT$9,Data!$2:$2,0)-1,2,COUNTIF(Data!$2:$2,Weekly!AT$9))))/AT$134</f>
      </c>
      <c r="AU136" s="169">
        <f ca="1">(SUM(OFFSET(Data!$A$1,MATCH(($AI136),Data!$C:$C,0)-1,MATCH(Weekly!AU$9,Data!$2:$2,0)-1,2,COUNTIF(Data!$2:$2,Weekly!AU$9))))/AU$134</f>
      </c>
      <c r="AV136" s="18"/>
      <c r="AW136" s="14">
        <f t="shared" ca="1" si="952"/>
      </c>
      <c r="AX136" s="14">
        <f t="shared" ca="1" si="953"/>
      </c>
      <c r="AY136" s="14">
        <f t="shared" ref="AY136:AY140" ca="1" si="974">AX136-AW136</f>
      </c>
      <c r="AZ136" s="14">
        <f t="shared" ref="AZ136:AZ140" ca="1" si="975">AX136+(0.75*AY136)</f>
      </c>
      <c r="BA136" s="14">
        <f t="shared" ref="BA136:BA140" ca="1" si="976">AW136-(0.75*AY136)</f>
      </c>
      <c r="BB136" s="18"/>
      <c r="BC136" s="14">
        <f t="shared" ca="1" si="954"/>
      </c>
      <c r="BD136" s="14">
        <f t="shared" ca="1" si="955"/>
      </c>
      <c r="BE136" s="122"/>
      <c r="BF136" s="122"/>
      <c r="BG136" s="16"/>
      <c r="BH136" s="9" t="s">
        <v>115</v>
      </c>
      <c r="BI136" s="9" t="s">
        <v>3</v>
      </c>
      <c r="BJ136" s="169">
        <f ca="1">(SUM(OFFSET(Data!$A$1,MATCH(($BH136&amp;$BI136),Data!$B:$B,0)-1,MATCH(Weekly!BJ$9,Data!$2:$2,0)-1,1,COUNTIF(Data!$2:$2,Weekly!BJ$9))))/BJ$134</f>
      </c>
      <c r="BK136" s="169">
        <f ca="1">(SUM(OFFSET(Data!$A$1,MATCH(($BH136&amp;$BI136),Data!$B:$B,0)-1,MATCH(Weekly!BK$9,Data!$2:$2,0)-1,1,COUNTIF(Data!$2:$2,Weekly!BK$9))))/BK$134</f>
      </c>
      <c r="BL136" s="169">
        <f ca="1">(SUM(OFFSET(Data!$A$1,MATCH(($BH136&amp;$BI136),Data!$B:$B,0)-1,MATCH(Weekly!BL$9,Data!$2:$2,0)-1,1,COUNTIF(Data!$2:$2,Weekly!BL$9))))/BL$134</f>
      </c>
      <c r="BM136" s="169">
        <f ca="1">(SUM(OFFSET(Data!$A$1,MATCH(($BH136&amp;$BI136),Data!$B:$B,0)-1,MATCH(Weekly!BM$9,Data!$2:$2,0)-1,1,COUNTIF(Data!$2:$2,Weekly!BM$9))))/BM$134</f>
      </c>
      <c r="BN136" s="169">
        <f ca="1">(SUM(OFFSET(Data!$A$1,MATCH(($BH136&amp;$BI136),Data!$B:$B,0)-1,MATCH(Weekly!BN$9,Data!$2:$2,0)-1,1,COUNTIF(Data!$2:$2,Weekly!BN$9))))/BN$134</f>
      </c>
      <c r="BO136" s="169">
        <f ca="1">(SUM(OFFSET(Data!$A$1,MATCH(($BH136&amp;$BI136),Data!$B:$B,0)-1,MATCH(Weekly!BO$9,Data!$2:$2,0)-1,1,COUNTIF(Data!$2:$2,Weekly!BO$9))))/BO$134</f>
      </c>
      <c r="BP136" s="169">
        <f ca="1">(SUM(OFFSET(Data!$A$1,MATCH(($BH136&amp;$BI136),Data!$B:$B,0)-1,MATCH(Weekly!BP$9,Data!$2:$2,0)-1,1,COUNTIF(Data!$2:$2,Weekly!BP$9))))/BP$134</f>
      </c>
      <c r="BQ136" s="169">
        <f ca="1">(SUM(OFFSET(Data!$A$1,MATCH(($BH136&amp;$BI136),Data!$B:$B,0)-1,MATCH(Weekly!BQ$9,Data!$2:$2,0)-1,1,COUNTIF(Data!$2:$2,Weekly!BQ$9))))/BQ$134</f>
      </c>
      <c r="BR136" s="169">
        <f ca="1">(SUM(OFFSET(Data!$A$1,MATCH(($BH136&amp;$BI136),Data!$B:$B,0)-1,MATCH(Weekly!BR$9,Data!$2:$2,0)-1,1,COUNTIF(Data!$2:$2,Weekly!BR$9))))/BR$134</f>
      </c>
      <c r="BS136" s="169">
        <f ca="1">(SUM(OFFSET(Data!$A$1,MATCH(($BH136&amp;$BI136),Data!$B:$B,0)-1,MATCH(Weekly!BS$9,Data!$2:$2,0)-1,1,COUNTIF(Data!$2:$2,Weekly!BS$9))))/BS$134</f>
      </c>
      <c r="BT136" s="169">
        <f ca="1">(SUM(OFFSET(Data!$A$1,MATCH(($BH136&amp;$BI136),Data!$B:$B,0)-1,MATCH(Weekly!BT$9,Data!$2:$2,0)-1,1,COUNTIF(Data!$2:$2,Weekly!BT$9))))/BT$134</f>
      </c>
      <c r="BU136" s="169">
        <f ca="1">(SUM(OFFSET(Data!$A$1,MATCH(($BH136&amp;$BI136),Data!$B:$B,0)-1,MATCH(Weekly!BU$9,Data!$2:$2,0)-1,1,COUNTIF(Data!$2:$2,Weekly!BU$9))))/BU$134</f>
      </c>
      <c r="BV136" s="17"/>
      <c r="BW136" s="14">
        <f t="shared" ca="1" si="956"/>
      </c>
      <c r="BX136" s="14">
        <f t="shared" ca="1" si="957"/>
      </c>
      <c r="BY136" s="14">
        <f t="shared" ref="BY136:BY140" ca="1" si="977">BX136-BW136</f>
      </c>
      <c r="BZ136" s="14">
        <f t="shared" ref="BZ136:BZ140" ca="1" si="978">BX136+(0.75*BY136)</f>
      </c>
      <c r="CA136" s="14">
        <f t="shared" ref="CA136:CA140" ca="1" si="979">BW136-(0.75*BY136)</f>
      </c>
      <c r="CB136" s="55"/>
      <c r="CC136" s="14">
        <f t="shared" ca="1" si="959"/>
      </c>
      <c r="CD136" s="14">
        <f t="shared" ca="1" si="960"/>
      </c>
      <c r="CE136" s="122"/>
      <c r="CF136" s="122"/>
      <c r="CG136" s="16"/>
      <c r="CH136" s="9" t="s">
        <v>115</v>
      </c>
      <c r="CI136" s="9" t="s">
        <v>4</v>
      </c>
      <c r="CJ136" s="169">
        <f ca="1">(SUM(OFFSET(Data!$A$1,MATCH(($CH136&amp;$CI136),Data!$B:$B,0)-1,MATCH(Weekly!CJ$9,Data!$2:$2,0)-1,1,COUNTIF(Data!$2:$2,Weekly!CJ$9))))/CJ$134</f>
      </c>
      <c r="CK136" s="169">
        <f ca="1">(SUM(OFFSET(Data!$A$1,MATCH(($CH136&amp;$CI136),Data!$B:$B,0)-1,MATCH(Weekly!CK$9,Data!$2:$2,0)-1,1,COUNTIF(Data!$2:$2,Weekly!CK$9))))/CK$134</f>
      </c>
      <c r="CL136" s="169">
        <f ca="1">(SUM(OFFSET(Data!$A$1,MATCH(($CH136&amp;$CI136),Data!$B:$B,0)-1,MATCH(Weekly!CL$9,Data!$2:$2,0)-1,1,COUNTIF(Data!$2:$2,Weekly!CL$9))))/CL$134</f>
      </c>
      <c r="CM136" s="169">
        <f ca="1">(SUM(OFFSET(Data!$A$1,MATCH(($CH136&amp;$CI136),Data!$B:$B,0)-1,MATCH(Weekly!CM$9,Data!$2:$2,0)-1,1,COUNTIF(Data!$2:$2,Weekly!CM$9))))/CM$134</f>
      </c>
      <c r="CN136" s="169">
        <f ca="1">(SUM(OFFSET(Data!$A$1,MATCH(($CH136&amp;$CI136),Data!$B:$B,0)-1,MATCH(Weekly!CN$9,Data!$2:$2,0)-1,1,COUNTIF(Data!$2:$2,Weekly!CN$9))))/CN$134</f>
      </c>
      <c r="CO136" s="169">
        <f ca="1">(SUM(OFFSET(Data!$A$1,MATCH(($CH136&amp;$CI136),Data!$B:$B,0)-1,MATCH(Weekly!CO$9,Data!$2:$2,0)-1,1,COUNTIF(Data!$2:$2,Weekly!CO$9))))/CO$134</f>
      </c>
      <c r="CP136" s="169">
        <f ca="1">(SUM(OFFSET(Data!$A$1,MATCH(($CH136&amp;$CI136),Data!$B:$B,0)-1,MATCH(Weekly!CP$9,Data!$2:$2,0)-1,1,COUNTIF(Data!$2:$2,Weekly!CP$9))))/CP$134</f>
      </c>
      <c r="CQ136" s="169">
        <f ca="1">(SUM(OFFSET(Data!$A$1,MATCH(($CH136&amp;$CI136),Data!$B:$B,0)-1,MATCH(Weekly!CQ$9,Data!$2:$2,0)-1,1,COUNTIF(Data!$2:$2,Weekly!CQ$9))))/CQ$134</f>
      </c>
      <c r="CR136" s="169">
        <f ca="1">(SUM(OFFSET(Data!$A$1,MATCH(($CH136&amp;$CI136),Data!$B:$B,0)-1,MATCH(Weekly!CR$9,Data!$2:$2,0)-1,1,COUNTIF(Data!$2:$2,Weekly!CR$9))))/CR$134</f>
      </c>
      <c r="CS136" s="169">
        <f ca="1">(SUM(OFFSET(Data!$A$1,MATCH(($CH136&amp;$CI136),Data!$B:$B,0)-1,MATCH(Weekly!CS$9,Data!$2:$2,0)-1,1,COUNTIF(Data!$2:$2,Weekly!CS$9))))/CS$134</f>
      </c>
      <c r="CT136" s="169">
        <f ca="1">(SUM(OFFSET(Data!$A$1,MATCH(($CH136&amp;$CI136),Data!$B:$B,0)-1,MATCH(Weekly!CT$9,Data!$2:$2,0)-1,1,COUNTIF(Data!$2:$2,Weekly!CT$9))))/CT$134</f>
      </c>
      <c r="CU136" s="169">
        <f ca="1">(SUM(OFFSET(Data!$A$1,MATCH(($CH136&amp;$CI136),Data!$B:$B,0)-1,MATCH(Weekly!CU$9,Data!$2:$2,0)-1,1,COUNTIF(Data!$2:$2,Weekly!CU$9))))/CU$134</f>
      </c>
      <c r="CW136" s="14">
        <f t="shared" ca="1" si="961"/>
      </c>
      <c r="CX136" s="14">
        <f t="shared" ca="1" si="962"/>
      </c>
      <c r="CY136" s="14">
        <f t="shared" ref="CY136:CY140" ca="1" si="980">CX136-CW136</f>
      </c>
      <c r="CZ136" s="14">
        <f t="shared" ref="CZ136:CZ140" ca="1" si="981">CX136+(0.75*CY136)</f>
      </c>
      <c r="DA136" s="14">
        <f t="shared" ref="DA136:DA140" ca="1" si="982">CW136-(0.75*CY136)</f>
      </c>
      <c r="DB136" s="55"/>
      <c r="DC136" s="14">
        <f t="shared" ca="1" si="963"/>
      </c>
      <c r="DD136" s="14">
        <f t="shared" ca="1" si="964"/>
      </c>
    </row>
    <row r="137" spans="3:108" x14ac:dyDescent="0.25">
      <c r="C137" s="5"/>
      <c r="D137" s="132" t="s">
        <v>726</v>
      </c>
      <c r="E137" s="67" t="str">
        <f ca="1">VLOOKUP($D137,'Metric Nature'!$C:$D,2,0)&amp;IF(($F137&lt;(BA137)),"Below",IF(($F137&gt;(AZ137)),"Above","Within"))</f>
      </c>
      <c r="F137" s="69">
        <f t="shared" ca="1" si="927"/>
      </c>
      <c r="G137" s="69">
        <f t="shared" ca="1" si="928"/>
      </c>
      <c r="H137" s="98">
        <f t="shared" ca="1" si="965"/>
      </c>
      <c r="I137" s="69">
        <f t="shared" ca="1" si="966"/>
      </c>
      <c r="J137" s="69">
        <f t="shared" ca="1" si="967"/>
      </c>
      <c r="K137" s="62">
        <f t="shared" ca="1" si="929"/>
      </c>
      <c r="L137" s="70"/>
      <c r="M137" s="67" t="str">
        <f ca="1">VLOOKUP($D137,'Metric Nature'!$C:$D,2,0)&amp;IF(($N137&lt;(CA137)),"Below",IF(($N137&gt;(BZ137)),"Above","Within"))</f>
      </c>
      <c r="N137" s="69">
        <f t="shared" ca="1" si="930"/>
      </c>
      <c r="O137" s="69">
        <f t="shared" ca="1" si="931"/>
      </c>
      <c r="P137" s="98">
        <f t="shared" ca="1" si="968"/>
      </c>
      <c r="Q137" s="69">
        <f t="shared" ca="1" si="969"/>
      </c>
      <c r="R137" s="71">
        <f t="shared" ca="1" si="970"/>
      </c>
      <c r="S137" s="62">
        <f t="shared" ca="1" si="932"/>
      </c>
      <c r="T137" s="70"/>
      <c r="U137" s="67" t="str">
        <f ca="1">VLOOKUP($D137,'Metric Nature'!$C:$D,2,0)&amp;IF(($V137&lt;(DA137)),"Below",IF(($V137&gt;(CZ137)),"Above","Within"))</f>
      </c>
      <c r="V137" s="69">
        <f t="shared" ca="1" si="933"/>
      </c>
      <c r="W137" s="69">
        <f t="shared" ca="1" si="934"/>
      </c>
      <c r="X137" s="93">
        <f t="shared" ca="1" si="971"/>
      </c>
      <c r="Y137" s="69">
        <f t="shared" ca="1" si="972"/>
      </c>
      <c r="Z137" s="93">
        <f t="shared" ca="1" si="973"/>
      </c>
      <c r="AA137" s="62">
        <f t="shared" ca="1" si="935"/>
      </c>
      <c r="AB137" s="70"/>
      <c r="AC137" s="60" t="s">
        <v>727</v>
      </c>
      <c r="AI137" s="9" t="s">
        <v>116</v>
      </c>
      <c r="AJ137" s="169">
        <f ca="1">(SUM(OFFSET(Data!$A$1,MATCH(($AI137),Data!$C:$C,0)-1,MATCH(Weekly!AJ$9,Data!$2:$2,0)-1,2,COUNTIF(Data!$2:$2,Weekly!AJ$9))))/AJ$134</f>
      </c>
      <c r="AK137" s="169">
        <f ca="1">(SUM(OFFSET(Data!$A$1,MATCH(($AI137),Data!$C:$C,0)-1,MATCH(Weekly!AK$9,Data!$2:$2,0)-1,2,COUNTIF(Data!$2:$2,Weekly!AK$9))))/AK$134</f>
      </c>
      <c r="AL137" s="169">
        <f ca="1">(SUM(OFFSET(Data!$A$1,MATCH(($AI137),Data!$C:$C,0)-1,MATCH(Weekly!AL$9,Data!$2:$2,0)-1,2,COUNTIF(Data!$2:$2,Weekly!AL$9))))/AL$134</f>
      </c>
      <c r="AM137" s="169">
        <f ca="1">(SUM(OFFSET(Data!$A$1,MATCH(($AI137),Data!$C:$C,0)-1,MATCH(Weekly!AM$9,Data!$2:$2,0)-1,2,COUNTIF(Data!$2:$2,Weekly!AM$9))))/AM$134</f>
      </c>
      <c r="AN137" s="169">
        <f ca="1">(SUM(OFFSET(Data!$A$1,MATCH(($AI137),Data!$C:$C,0)-1,MATCH(Weekly!AN$9,Data!$2:$2,0)-1,2,COUNTIF(Data!$2:$2,Weekly!AN$9))))/AN$134</f>
      </c>
      <c r="AO137" s="169">
        <f ca="1">(SUM(OFFSET(Data!$A$1,MATCH(($AI137),Data!$C:$C,0)-1,MATCH(Weekly!AO$9,Data!$2:$2,0)-1,2,COUNTIF(Data!$2:$2,Weekly!AO$9))))/AO$134</f>
      </c>
      <c r="AP137" s="169">
        <f ca="1">(SUM(OFFSET(Data!$A$1,MATCH(($AI137),Data!$C:$C,0)-1,MATCH(Weekly!AP$9,Data!$2:$2,0)-1,2,COUNTIF(Data!$2:$2,Weekly!AP$9))))/AP$134</f>
      </c>
      <c r="AQ137" s="169">
        <f ca="1">(SUM(OFFSET(Data!$A$1,MATCH(($AI137),Data!$C:$C,0)-1,MATCH(Weekly!AQ$9,Data!$2:$2,0)-1,2,COUNTIF(Data!$2:$2,Weekly!AQ$9))))/AQ$134</f>
      </c>
      <c r="AR137" s="169">
        <f ca="1">(SUM(OFFSET(Data!$A$1,MATCH(($AI137),Data!$C:$C,0)-1,MATCH(Weekly!AR$9,Data!$2:$2,0)-1,2,COUNTIF(Data!$2:$2,Weekly!AR$9))))/AR$134</f>
      </c>
      <c r="AS137" s="169">
        <f ca="1">(SUM(OFFSET(Data!$A$1,MATCH(($AI137),Data!$C:$C,0)-1,MATCH(Weekly!AS$9,Data!$2:$2,0)-1,2,COUNTIF(Data!$2:$2,Weekly!AS$9))))/AS$134</f>
      </c>
      <c r="AT137" s="169">
        <f ca="1">(SUM(OFFSET(Data!$A$1,MATCH(($AI137),Data!$C:$C,0)-1,MATCH(Weekly!AT$9,Data!$2:$2,0)-1,2,COUNTIF(Data!$2:$2,Weekly!AT$9))))/AT$134</f>
      </c>
      <c r="AU137" s="169">
        <f ca="1">(SUM(OFFSET(Data!$A$1,MATCH(($AI137),Data!$C:$C,0)-1,MATCH(Weekly!AU$9,Data!$2:$2,0)-1,2,COUNTIF(Data!$2:$2,Weekly!AU$9))))/AU$134</f>
      </c>
      <c r="AV137" s="18"/>
      <c r="AW137" s="14">
        <f t="shared" ca="1" si="952"/>
      </c>
      <c r="AX137" s="14">
        <f t="shared" ca="1" si="953"/>
      </c>
      <c r="AY137" s="14">
        <f t="shared" ca="1" si="974"/>
      </c>
      <c r="AZ137" s="14">
        <f t="shared" ca="1" si="975"/>
      </c>
      <c r="BA137" s="14">
        <f t="shared" ca="1" si="976"/>
      </c>
      <c r="BB137" s="18"/>
      <c r="BC137" s="14">
        <f t="shared" ca="1" si="954"/>
      </c>
      <c r="BD137" s="14">
        <f t="shared" ca="1" si="955"/>
      </c>
      <c r="BE137" s="122"/>
      <c r="BF137" s="122"/>
      <c r="BG137" s="16"/>
      <c r="BH137" s="9" t="s">
        <v>116</v>
      </c>
      <c r="BI137" s="9" t="s">
        <v>3</v>
      </c>
      <c r="BJ137" s="169">
        <f ca="1">(SUM(OFFSET(Data!$A$1,MATCH(($BH137&amp;$BI137),Data!$B:$B,0)-1,MATCH(Weekly!BJ$9,Data!$2:$2,0)-1,1,COUNTIF(Data!$2:$2,Weekly!BJ$9))))/BJ$134</f>
      </c>
      <c r="BK137" s="169">
        <f ca="1">(SUM(OFFSET(Data!$A$1,MATCH(($BH137&amp;$BI137),Data!$B:$B,0)-1,MATCH(Weekly!BK$9,Data!$2:$2,0)-1,1,COUNTIF(Data!$2:$2,Weekly!BK$9))))/BK$134</f>
      </c>
      <c r="BL137" s="169">
        <f ca="1">(SUM(OFFSET(Data!$A$1,MATCH(($BH137&amp;$BI137),Data!$B:$B,0)-1,MATCH(Weekly!BL$9,Data!$2:$2,0)-1,1,COUNTIF(Data!$2:$2,Weekly!BL$9))))/BL$134</f>
      </c>
      <c r="BM137" s="169">
        <f ca="1">(SUM(OFFSET(Data!$A$1,MATCH(($BH137&amp;$BI137),Data!$B:$B,0)-1,MATCH(Weekly!BM$9,Data!$2:$2,0)-1,1,COUNTIF(Data!$2:$2,Weekly!BM$9))))/BM$134</f>
      </c>
      <c r="BN137" s="169">
        <f ca="1">(SUM(OFFSET(Data!$A$1,MATCH(($BH137&amp;$BI137),Data!$B:$B,0)-1,MATCH(Weekly!BN$9,Data!$2:$2,0)-1,1,COUNTIF(Data!$2:$2,Weekly!BN$9))))/BN$134</f>
      </c>
      <c r="BO137" s="169">
        <f ca="1">(SUM(OFFSET(Data!$A$1,MATCH(($BH137&amp;$BI137),Data!$B:$B,0)-1,MATCH(Weekly!BO$9,Data!$2:$2,0)-1,1,COUNTIF(Data!$2:$2,Weekly!BO$9))))/BO$134</f>
      </c>
      <c r="BP137" s="169">
        <f ca="1">(SUM(OFFSET(Data!$A$1,MATCH(($BH137&amp;$BI137),Data!$B:$B,0)-1,MATCH(Weekly!BP$9,Data!$2:$2,0)-1,1,COUNTIF(Data!$2:$2,Weekly!BP$9))))/BP$134</f>
      </c>
      <c r="BQ137" s="169">
        <f ca="1">(SUM(OFFSET(Data!$A$1,MATCH(($BH137&amp;$BI137),Data!$B:$B,0)-1,MATCH(Weekly!BQ$9,Data!$2:$2,0)-1,1,COUNTIF(Data!$2:$2,Weekly!BQ$9))))/BQ$134</f>
      </c>
      <c r="BR137" s="169">
        <f ca="1">(SUM(OFFSET(Data!$A$1,MATCH(($BH137&amp;$BI137),Data!$B:$B,0)-1,MATCH(Weekly!BR$9,Data!$2:$2,0)-1,1,COUNTIF(Data!$2:$2,Weekly!BR$9))))/BR$134</f>
      </c>
      <c r="BS137" s="169">
        <f ca="1">(SUM(OFFSET(Data!$A$1,MATCH(($BH137&amp;$BI137),Data!$B:$B,0)-1,MATCH(Weekly!BS$9,Data!$2:$2,0)-1,1,COUNTIF(Data!$2:$2,Weekly!BS$9))))/BS$134</f>
      </c>
      <c r="BT137" s="169">
        <f ca="1">(SUM(OFFSET(Data!$A$1,MATCH(($BH137&amp;$BI137),Data!$B:$B,0)-1,MATCH(Weekly!BT$9,Data!$2:$2,0)-1,1,COUNTIF(Data!$2:$2,Weekly!BT$9))))/BT$134</f>
      </c>
      <c r="BU137" s="169">
        <f ca="1">(SUM(OFFSET(Data!$A$1,MATCH(($BH137&amp;$BI137),Data!$B:$B,0)-1,MATCH(Weekly!BU$9,Data!$2:$2,0)-1,1,COUNTIF(Data!$2:$2,Weekly!BU$9))))/BU$134</f>
      </c>
      <c r="BV137" s="17"/>
      <c r="BW137" s="14">
        <f t="shared" ca="1" si="956"/>
      </c>
      <c r="BX137" s="14">
        <f t="shared" ca="1" si="957"/>
      </c>
      <c r="BY137" s="14">
        <f t="shared" ca="1" si="977"/>
      </c>
      <c r="BZ137" s="14">
        <f t="shared" ca="1" si="978"/>
      </c>
      <c r="CA137" s="14">
        <f t="shared" ca="1" si="979"/>
      </c>
      <c r="CB137" s="55"/>
      <c r="CC137" s="14">
        <f t="shared" ca="1" si="959"/>
      </c>
      <c r="CD137" s="14">
        <f t="shared" ca="1" si="960"/>
      </c>
      <c r="CE137" s="122"/>
      <c r="CF137" s="122"/>
      <c r="CG137" s="16"/>
      <c r="CH137" s="9" t="s">
        <v>116</v>
      </c>
      <c r="CI137" s="9" t="s">
        <v>4</v>
      </c>
      <c r="CJ137" s="169">
        <f ca="1">(SUM(OFFSET(Data!$A$1,MATCH(($CH137&amp;$CI137),Data!$B:$B,0)-1,MATCH(Weekly!CJ$9,Data!$2:$2,0)-1,1,COUNTIF(Data!$2:$2,Weekly!CJ$9))))/CJ$134</f>
      </c>
      <c r="CK137" s="169">
        <f ca="1">(SUM(OFFSET(Data!$A$1,MATCH(($CH137&amp;$CI137),Data!$B:$B,0)-1,MATCH(Weekly!CK$9,Data!$2:$2,0)-1,1,COUNTIF(Data!$2:$2,Weekly!CK$9))))/CK$134</f>
      </c>
      <c r="CL137" s="169">
        <f ca="1">(SUM(OFFSET(Data!$A$1,MATCH(($CH137&amp;$CI137),Data!$B:$B,0)-1,MATCH(Weekly!CL$9,Data!$2:$2,0)-1,1,COUNTIF(Data!$2:$2,Weekly!CL$9))))/CL$134</f>
      </c>
      <c r="CM137" s="169">
        <f ca="1">(SUM(OFFSET(Data!$A$1,MATCH(($CH137&amp;$CI137),Data!$B:$B,0)-1,MATCH(Weekly!CM$9,Data!$2:$2,0)-1,1,COUNTIF(Data!$2:$2,Weekly!CM$9))))/CM$134</f>
      </c>
      <c r="CN137" s="169">
        <f ca="1">(SUM(OFFSET(Data!$A$1,MATCH(($CH137&amp;$CI137),Data!$B:$B,0)-1,MATCH(Weekly!CN$9,Data!$2:$2,0)-1,1,COUNTIF(Data!$2:$2,Weekly!CN$9))))/CN$134</f>
      </c>
      <c r="CO137" s="169">
        <f ca="1">(SUM(OFFSET(Data!$A$1,MATCH(($CH137&amp;$CI137),Data!$B:$B,0)-1,MATCH(Weekly!CO$9,Data!$2:$2,0)-1,1,COUNTIF(Data!$2:$2,Weekly!CO$9))))/CO$134</f>
      </c>
      <c r="CP137" s="169">
        <f ca="1">(SUM(OFFSET(Data!$A$1,MATCH(($CH137&amp;$CI137),Data!$B:$B,0)-1,MATCH(Weekly!CP$9,Data!$2:$2,0)-1,1,COUNTIF(Data!$2:$2,Weekly!CP$9))))/CP$134</f>
      </c>
      <c r="CQ137" s="169">
        <f ca="1">(SUM(OFFSET(Data!$A$1,MATCH(($CH137&amp;$CI137),Data!$B:$B,0)-1,MATCH(Weekly!CQ$9,Data!$2:$2,0)-1,1,COUNTIF(Data!$2:$2,Weekly!CQ$9))))/CQ$134</f>
      </c>
      <c r="CR137" s="169">
        <f ca="1">(SUM(OFFSET(Data!$A$1,MATCH(($CH137&amp;$CI137),Data!$B:$B,0)-1,MATCH(Weekly!CR$9,Data!$2:$2,0)-1,1,COUNTIF(Data!$2:$2,Weekly!CR$9))))/CR$134</f>
      </c>
      <c r="CS137" s="169">
        <f ca="1">(SUM(OFFSET(Data!$A$1,MATCH(($CH137&amp;$CI137),Data!$B:$B,0)-1,MATCH(Weekly!CS$9,Data!$2:$2,0)-1,1,COUNTIF(Data!$2:$2,Weekly!CS$9))))/CS$134</f>
      </c>
      <c r="CT137" s="169">
        <f ca="1">(SUM(OFFSET(Data!$A$1,MATCH(($CH137&amp;$CI137),Data!$B:$B,0)-1,MATCH(Weekly!CT$9,Data!$2:$2,0)-1,1,COUNTIF(Data!$2:$2,Weekly!CT$9))))/CT$134</f>
      </c>
      <c r="CU137" s="169">
        <f ca="1">(SUM(OFFSET(Data!$A$1,MATCH(($CH137&amp;$CI137),Data!$B:$B,0)-1,MATCH(Weekly!CU$9,Data!$2:$2,0)-1,1,COUNTIF(Data!$2:$2,Weekly!CU$9))))/CU$134</f>
      </c>
      <c r="CW137" s="14">
        <f t="shared" ca="1" si="961"/>
      </c>
      <c r="CX137" s="14">
        <f t="shared" ca="1" si="962"/>
      </c>
      <c r="CY137" s="14">
        <f t="shared" ca="1" si="980"/>
      </c>
      <c r="CZ137" s="14">
        <f t="shared" ca="1" si="981"/>
      </c>
      <c r="DA137" s="14">
        <f t="shared" ca="1" si="982"/>
      </c>
      <c r="DB137" s="55"/>
      <c r="DC137" s="14">
        <f t="shared" ca="1" si="963"/>
      </c>
      <c r="DD137" s="14">
        <f t="shared" ca="1" si="964"/>
      </c>
    </row>
    <row r="138" spans="3:108" x14ac:dyDescent="0.25">
      <c r="C138" s="5"/>
      <c r="D138" s="132" t="s">
        <v>730</v>
      </c>
      <c r="E138" s="67" t="str">
        <f ca="1">VLOOKUP($D138,'Metric Nature'!$C:$D,2,0)&amp;IF(($F138&lt;(BA138)),"Below",IF(($F138&gt;(AZ138)),"Above","Within"))</f>
      </c>
      <c r="F138" s="69">
        <f t="shared" ca="1" si="927"/>
      </c>
      <c r="G138" s="69">
        <f t="shared" ca="1" si="928"/>
      </c>
      <c r="H138" s="98">
        <f t="shared" ca="1" si="965"/>
      </c>
      <c r="I138" s="69">
        <f t="shared" ca="1" si="966"/>
      </c>
      <c r="J138" s="69">
        <f t="shared" ca="1" si="967"/>
      </c>
      <c r="K138" s="62">
        <f t="shared" ca="1" si="929"/>
      </c>
      <c r="L138" s="70"/>
      <c r="M138" s="67" t="str">
        <f ca="1">VLOOKUP($D138,'Metric Nature'!$C:$D,2,0)&amp;IF(($N138&lt;(CA138)),"Below",IF(($N138&gt;(BZ138)),"Above","Within"))</f>
      </c>
      <c r="N138" s="69">
        <f t="shared" ca="1" si="930"/>
      </c>
      <c r="O138" s="69">
        <f t="shared" ca="1" si="931"/>
      </c>
      <c r="P138" s="98">
        <f t="shared" ca="1" si="968"/>
      </c>
      <c r="Q138" s="69">
        <f t="shared" ca="1" si="969"/>
      </c>
      <c r="R138" s="71">
        <f t="shared" ca="1" si="970"/>
      </c>
      <c r="S138" s="62">
        <f t="shared" ca="1" si="932"/>
      </c>
      <c r="T138" s="70"/>
      <c r="U138" s="67" t="str">
        <f ca="1">VLOOKUP($D138,'Metric Nature'!$C:$D,2,0)&amp;IF(($V138&lt;(DA138)),"Below",IF(($V138&gt;(CZ138)),"Above","Within"))</f>
      </c>
      <c r="V138" s="69">
        <f t="shared" ca="1" si="933"/>
      </c>
      <c r="W138" s="69">
        <f t="shared" ca="1" si="934"/>
      </c>
      <c r="X138" s="93">
        <f t="shared" ca="1" si="971"/>
      </c>
      <c r="Y138" s="69">
        <f t="shared" ca="1" si="972"/>
      </c>
      <c r="Z138" s="93">
        <f t="shared" ca="1" si="973"/>
      </c>
      <c r="AA138" s="62">
        <f t="shared" ca="1" si="935"/>
      </c>
      <c r="AB138" s="70"/>
      <c r="AC138" s="60" t="s">
        <v>731</v>
      </c>
      <c r="AI138" s="9" t="s">
        <v>117</v>
      </c>
      <c r="AJ138" s="169">
        <f ca="1">(SUM(OFFSET(Data!$A$1,MATCH(($AI138),Data!$C:$C,0)-1,MATCH(Weekly!AJ$9,Data!$2:$2,0)-1,2,COUNTIF(Data!$2:$2,Weekly!AJ$9))))/AJ$134</f>
      </c>
      <c r="AK138" s="169">
        <f ca="1">(SUM(OFFSET(Data!$A$1,MATCH(($AI138),Data!$C:$C,0)-1,MATCH(Weekly!AK$9,Data!$2:$2,0)-1,2,COUNTIF(Data!$2:$2,Weekly!AK$9))))/AK$134</f>
      </c>
      <c r="AL138" s="169">
        <f ca="1">(SUM(OFFSET(Data!$A$1,MATCH(($AI138),Data!$C:$C,0)-1,MATCH(Weekly!AL$9,Data!$2:$2,0)-1,2,COUNTIF(Data!$2:$2,Weekly!AL$9))))/AL$134</f>
      </c>
      <c r="AM138" s="169">
        <f ca="1">(SUM(OFFSET(Data!$A$1,MATCH(($AI138),Data!$C:$C,0)-1,MATCH(Weekly!AM$9,Data!$2:$2,0)-1,2,COUNTIF(Data!$2:$2,Weekly!AM$9))))/AM$134</f>
      </c>
      <c r="AN138" s="169">
        <f ca="1">(SUM(OFFSET(Data!$A$1,MATCH(($AI138),Data!$C:$C,0)-1,MATCH(Weekly!AN$9,Data!$2:$2,0)-1,2,COUNTIF(Data!$2:$2,Weekly!AN$9))))/AN$134</f>
      </c>
      <c r="AO138" s="169">
        <f ca="1">(SUM(OFFSET(Data!$A$1,MATCH(($AI138),Data!$C:$C,0)-1,MATCH(Weekly!AO$9,Data!$2:$2,0)-1,2,COUNTIF(Data!$2:$2,Weekly!AO$9))))/AO$134</f>
      </c>
      <c r="AP138" s="169">
        <f ca="1">(SUM(OFFSET(Data!$A$1,MATCH(($AI138),Data!$C:$C,0)-1,MATCH(Weekly!AP$9,Data!$2:$2,0)-1,2,COUNTIF(Data!$2:$2,Weekly!AP$9))))/AP$134</f>
      </c>
      <c r="AQ138" s="169">
        <f ca="1">(SUM(OFFSET(Data!$A$1,MATCH(($AI138),Data!$C:$C,0)-1,MATCH(Weekly!AQ$9,Data!$2:$2,0)-1,2,COUNTIF(Data!$2:$2,Weekly!AQ$9))))/AQ$134</f>
      </c>
      <c r="AR138" s="169">
        <f ca="1">(SUM(OFFSET(Data!$A$1,MATCH(($AI138),Data!$C:$C,0)-1,MATCH(Weekly!AR$9,Data!$2:$2,0)-1,2,COUNTIF(Data!$2:$2,Weekly!AR$9))))/AR$134</f>
      </c>
      <c r="AS138" s="169">
        <f ca="1">(SUM(OFFSET(Data!$A$1,MATCH(($AI138),Data!$C:$C,0)-1,MATCH(Weekly!AS$9,Data!$2:$2,0)-1,2,COUNTIF(Data!$2:$2,Weekly!AS$9))))/AS$134</f>
      </c>
      <c r="AT138" s="169">
        <f ca="1">(SUM(OFFSET(Data!$A$1,MATCH(($AI138),Data!$C:$C,0)-1,MATCH(Weekly!AT$9,Data!$2:$2,0)-1,2,COUNTIF(Data!$2:$2,Weekly!AT$9))))/AT$134</f>
      </c>
      <c r="AU138" s="169">
        <f ca="1">(SUM(OFFSET(Data!$A$1,MATCH(($AI138),Data!$C:$C,0)-1,MATCH(Weekly!AU$9,Data!$2:$2,0)-1,2,COUNTIF(Data!$2:$2,Weekly!AU$9))))/AU$134</f>
      </c>
      <c r="AV138" s="18"/>
      <c r="AW138" s="14">
        <f t="shared" ca="1" si="952"/>
      </c>
      <c r="AX138" s="14">
        <f t="shared" ca="1" si="953"/>
      </c>
      <c r="AY138" s="14">
        <f t="shared" ca="1" si="974"/>
      </c>
      <c r="AZ138" s="14">
        <f t="shared" ca="1" si="975"/>
      </c>
      <c r="BA138" s="14">
        <f t="shared" ca="1" si="976"/>
      </c>
      <c r="BB138" s="18"/>
      <c r="BC138" s="14">
        <f t="shared" ca="1" si="954"/>
      </c>
      <c r="BD138" s="14">
        <f t="shared" ca="1" si="955"/>
      </c>
      <c r="BE138" s="122"/>
      <c r="BF138" s="122"/>
      <c r="BG138" s="16"/>
      <c r="BH138" s="9" t="s">
        <v>117</v>
      </c>
      <c r="BI138" s="9" t="s">
        <v>3</v>
      </c>
      <c r="BJ138" s="169">
        <f ca="1">(SUM(OFFSET(Data!$A$1,MATCH(($BH138&amp;$BI138),Data!$B:$B,0)-1,MATCH(Weekly!BJ$9,Data!$2:$2,0)-1,1,COUNTIF(Data!$2:$2,Weekly!BJ$9))))/BJ$134</f>
      </c>
      <c r="BK138" s="169">
        <f ca="1">(SUM(OFFSET(Data!$A$1,MATCH(($BH138&amp;$BI138),Data!$B:$B,0)-1,MATCH(Weekly!BK$9,Data!$2:$2,0)-1,1,COUNTIF(Data!$2:$2,Weekly!BK$9))))/BK$134</f>
      </c>
      <c r="BL138" s="169">
        <f ca="1">(SUM(OFFSET(Data!$A$1,MATCH(($BH138&amp;$BI138),Data!$B:$B,0)-1,MATCH(Weekly!BL$9,Data!$2:$2,0)-1,1,COUNTIF(Data!$2:$2,Weekly!BL$9))))/BL$134</f>
      </c>
      <c r="BM138" s="169">
        <f ca="1">(SUM(OFFSET(Data!$A$1,MATCH(($BH138&amp;$BI138),Data!$B:$B,0)-1,MATCH(Weekly!BM$9,Data!$2:$2,0)-1,1,COUNTIF(Data!$2:$2,Weekly!BM$9))))/BM$134</f>
      </c>
      <c r="BN138" s="169">
        <f ca="1">(SUM(OFFSET(Data!$A$1,MATCH(($BH138&amp;$BI138),Data!$B:$B,0)-1,MATCH(Weekly!BN$9,Data!$2:$2,0)-1,1,COUNTIF(Data!$2:$2,Weekly!BN$9))))/BN$134</f>
      </c>
      <c r="BO138" s="169">
        <f ca="1">(SUM(OFFSET(Data!$A$1,MATCH(($BH138&amp;$BI138),Data!$B:$B,0)-1,MATCH(Weekly!BO$9,Data!$2:$2,0)-1,1,COUNTIF(Data!$2:$2,Weekly!BO$9))))/BO$134</f>
      </c>
      <c r="BP138" s="169">
        <f ca="1">(SUM(OFFSET(Data!$A$1,MATCH(($BH138&amp;$BI138),Data!$B:$B,0)-1,MATCH(Weekly!BP$9,Data!$2:$2,0)-1,1,COUNTIF(Data!$2:$2,Weekly!BP$9))))/BP$134</f>
      </c>
      <c r="BQ138" s="169">
        <f ca="1">(SUM(OFFSET(Data!$A$1,MATCH(($BH138&amp;$BI138),Data!$B:$B,0)-1,MATCH(Weekly!BQ$9,Data!$2:$2,0)-1,1,COUNTIF(Data!$2:$2,Weekly!BQ$9))))/BQ$134</f>
      </c>
      <c r="BR138" s="169">
        <f ca="1">(SUM(OFFSET(Data!$A$1,MATCH(($BH138&amp;$BI138),Data!$B:$B,0)-1,MATCH(Weekly!BR$9,Data!$2:$2,0)-1,1,COUNTIF(Data!$2:$2,Weekly!BR$9))))/BR$134</f>
      </c>
      <c r="BS138" s="169">
        <f ca="1">(SUM(OFFSET(Data!$A$1,MATCH(($BH138&amp;$BI138),Data!$B:$B,0)-1,MATCH(Weekly!BS$9,Data!$2:$2,0)-1,1,COUNTIF(Data!$2:$2,Weekly!BS$9))))/BS$134</f>
      </c>
      <c r="BT138" s="169">
        <f ca="1">(SUM(OFFSET(Data!$A$1,MATCH(($BH138&amp;$BI138),Data!$B:$B,0)-1,MATCH(Weekly!BT$9,Data!$2:$2,0)-1,1,COUNTIF(Data!$2:$2,Weekly!BT$9))))/BT$134</f>
      </c>
      <c r="BU138" s="169">
        <f ca="1">(SUM(OFFSET(Data!$A$1,MATCH(($BH138&amp;$BI138),Data!$B:$B,0)-1,MATCH(Weekly!BU$9,Data!$2:$2,0)-1,1,COUNTIF(Data!$2:$2,Weekly!BU$9))))/BU$134</f>
      </c>
      <c r="BV138" s="17"/>
      <c r="BW138" s="14">
        <f t="shared" ca="1" si="956"/>
      </c>
      <c r="BX138" s="14">
        <f t="shared" ca="1" si="957"/>
      </c>
      <c r="BY138" s="14">
        <f t="shared" ca="1" si="977"/>
      </c>
      <c r="BZ138" s="14">
        <f t="shared" ca="1" si="978"/>
      </c>
      <c r="CA138" s="14">
        <f t="shared" ca="1" si="979"/>
      </c>
      <c r="CB138" s="55"/>
      <c r="CC138" s="14">
        <f t="shared" ca="1" si="959"/>
      </c>
      <c r="CD138" s="14">
        <f t="shared" ca="1" si="960"/>
      </c>
      <c r="CE138" s="122"/>
      <c r="CF138" s="122"/>
      <c r="CG138" s="16"/>
      <c r="CH138" s="9" t="s">
        <v>117</v>
      </c>
      <c r="CI138" s="9" t="s">
        <v>4</v>
      </c>
      <c r="CJ138" s="169">
        <f ca="1">(SUM(OFFSET(Data!$A$1,MATCH(($CH138&amp;$CI138),Data!$B:$B,0)-1,MATCH(Weekly!CJ$9,Data!$2:$2,0)-1,1,COUNTIF(Data!$2:$2,Weekly!CJ$9))))/CJ$134</f>
      </c>
      <c r="CK138" s="169">
        <f ca="1">(SUM(OFFSET(Data!$A$1,MATCH(($CH138&amp;$CI138),Data!$B:$B,0)-1,MATCH(Weekly!CK$9,Data!$2:$2,0)-1,1,COUNTIF(Data!$2:$2,Weekly!CK$9))))/CK$134</f>
      </c>
      <c r="CL138" s="169">
        <f ca="1">(SUM(OFFSET(Data!$A$1,MATCH(($CH138&amp;$CI138),Data!$B:$B,0)-1,MATCH(Weekly!CL$9,Data!$2:$2,0)-1,1,COUNTIF(Data!$2:$2,Weekly!CL$9))))/CL$134</f>
      </c>
      <c r="CM138" s="169">
        <f ca="1">(SUM(OFFSET(Data!$A$1,MATCH(($CH138&amp;$CI138),Data!$B:$B,0)-1,MATCH(Weekly!CM$9,Data!$2:$2,0)-1,1,COUNTIF(Data!$2:$2,Weekly!CM$9))))/CM$134</f>
      </c>
      <c r="CN138" s="169">
        <f ca="1">(SUM(OFFSET(Data!$A$1,MATCH(($CH138&amp;$CI138),Data!$B:$B,0)-1,MATCH(Weekly!CN$9,Data!$2:$2,0)-1,1,COUNTIF(Data!$2:$2,Weekly!CN$9))))/CN$134</f>
      </c>
      <c r="CO138" s="169">
        <f ca="1">(SUM(OFFSET(Data!$A$1,MATCH(($CH138&amp;$CI138),Data!$B:$B,0)-1,MATCH(Weekly!CO$9,Data!$2:$2,0)-1,1,COUNTIF(Data!$2:$2,Weekly!CO$9))))/CO$134</f>
      </c>
      <c r="CP138" s="169">
        <f ca="1">(SUM(OFFSET(Data!$A$1,MATCH(($CH138&amp;$CI138),Data!$B:$B,0)-1,MATCH(Weekly!CP$9,Data!$2:$2,0)-1,1,COUNTIF(Data!$2:$2,Weekly!CP$9))))/CP$134</f>
      </c>
      <c r="CQ138" s="169">
        <f ca="1">(SUM(OFFSET(Data!$A$1,MATCH(($CH138&amp;$CI138),Data!$B:$B,0)-1,MATCH(Weekly!CQ$9,Data!$2:$2,0)-1,1,COUNTIF(Data!$2:$2,Weekly!CQ$9))))/CQ$134</f>
      </c>
      <c r="CR138" s="169">
        <f ca="1">(SUM(OFFSET(Data!$A$1,MATCH(($CH138&amp;$CI138),Data!$B:$B,0)-1,MATCH(Weekly!CR$9,Data!$2:$2,0)-1,1,COUNTIF(Data!$2:$2,Weekly!CR$9))))/CR$134</f>
      </c>
      <c r="CS138" s="169">
        <f ca="1">(SUM(OFFSET(Data!$A$1,MATCH(($CH138&amp;$CI138),Data!$B:$B,0)-1,MATCH(Weekly!CS$9,Data!$2:$2,0)-1,1,COUNTIF(Data!$2:$2,Weekly!CS$9))))/CS$134</f>
      </c>
      <c r="CT138" s="169">
        <f ca="1">(SUM(OFFSET(Data!$A$1,MATCH(($CH138&amp;$CI138),Data!$B:$B,0)-1,MATCH(Weekly!CT$9,Data!$2:$2,0)-1,1,COUNTIF(Data!$2:$2,Weekly!CT$9))))/CT$134</f>
      </c>
      <c r="CU138" s="169">
        <f ca="1">(SUM(OFFSET(Data!$A$1,MATCH(($CH138&amp;$CI138),Data!$B:$B,0)-1,MATCH(Weekly!CU$9,Data!$2:$2,0)-1,1,COUNTIF(Data!$2:$2,Weekly!CU$9))))/CU$134</f>
      </c>
      <c r="CW138" s="14">
        <f t="shared" ca="1" si="961"/>
      </c>
      <c r="CX138" s="14">
        <f t="shared" ca="1" si="962"/>
      </c>
      <c r="CY138" s="14">
        <f t="shared" ca="1" si="980"/>
      </c>
      <c r="CZ138" s="14">
        <f t="shared" ca="1" si="981"/>
      </c>
      <c r="DA138" s="14">
        <f t="shared" ca="1" si="982"/>
      </c>
      <c r="DB138" s="55"/>
      <c r="DC138" s="14">
        <f t="shared" ca="1" si="963"/>
      </c>
      <c r="DD138" s="14">
        <f t="shared" ca="1" si="964"/>
      </c>
    </row>
    <row r="139" spans="3:108" x14ac:dyDescent="0.25">
      <c r="C139" s="5"/>
      <c r="D139" s="132" t="s">
        <v>734</v>
      </c>
      <c r="E139" s="67" t="str">
        <f ca="1">VLOOKUP($D139,'Metric Nature'!$C:$D,2,0)&amp;IF(($F139&lt;(BA139)),"Below",IF(($F139&gt;(AZ139)),"Above","Within"))</f>
      </c>
      <c r="F139" s="69">
        <f t="shared" ca="1" si="927"/>
      </c>
      <c r="G139" s="69">
        <f t="shared" ca="1" si="928"/>
      </c>
      <c r="H139" s="98">
        <f t="shared" ca="1" si="965"/>
      </c>
      <c r="I139" s="69">
        <f t="shared" ca="1" si="966"/>
      </c>
      <c r="J139" s="69">
        <f t="shared" ca="1" si="967"/>
      </c>
      <c r="K139" s="62">
        <f t="shared" ca="1" si="929"/>
      </c>
      <c r="L139" s="70"/>
      <c r="M139" s="67" t="str">
        <f ca="1">VLOOKUP($D139,'Metric Nature'!$C:$D,2,0)&amp;IF(($N139&lt;(CA139)),"Below",IF(($N139&gt;(BZ139)),"Above","Within"))</f>
      </c>
      <c r="N139" s="69">
        <f t="shared" ca="1" si="930"/>
      </c>
      <c r="O139" s="69">
        <f t="shared" ca="1" si="931"/>
      </c>
      <c r="P139" s="98">
        <f t="shared" ca="1" si="968"/>
      </c>
      <c r="Q139" s="69">
        <f t="shared" ca="1" si="969"/>
      </c>
      <c r="R139" s="71">
        <f t="shared" ca="1" si="970"/>
      </c>
      <c r="S139" s="62">
        <f t="shared" ca="1" si="932"/>
      </c>
      <c r="T139" s="70"/>
      <c r="U139" s="67" t="str">
        <f ca="1">VLOOKUP($D139,'Metric Nature'!$C:$D,2,0)&amp;IF(($V139&lt;(DA139)),"Below",IF(($V139&gt;(CZ139)),"Above","Within"))</f>
      </c>
      <c r="V139" s="69">
        <f t="shared" ca="1" si="933"/>
      </c>
      <c r="W139" s="69">
        <f t="shared" ca="1" si="934"/>
      </c>
      <c r="X139" s="93">
        <f t="shared" ca="1" si="971"/>
      </c>
      <c r="Y139" s="69">
        <f t="shared" ca="1" si="972"/>
      </c>
      <c r="Z139" s="93">
        <f t="shared" ca="1" si="973"/>
      </c>
      <c r="AA139" s="62">
        <f t="shared" ca="1" si="935"/>
      </c>
      <c r="AB139" s="70"/>
      <c r="AC139" s="60" t="s">
        <v>735</v>
      </c>
      <c r="AI139" s="9" t="s">
        <v>118</v>
      </c>
      <c r="AJ139" s="169">
        <f ca="1">(SUM(OFFSET(Data!$A$1,MATCH(($AI139),Data!$C:$C,0)-1,MATCH(Weekly!AJ$9,Data!$2:$2,0)-1,2,COUNTIF(Data!$2:$2,Weekly!AJ$9))))/AJ$134</f>
      </c>
      <c r="AK139" s="169">
        <f ca="1">(SUM(OFFSET(Data!$A$1,MATCH(($AI139),Data!$C:$C,0)-1,MATCH(Weekly!AK$9,Data!$2:$2,0)-1,2,COUNTIF(Data!$2:$2,Weekly!AK$9))))/AK$134</f>
      </c>
      <c r="AL139" s="169">
        <f ca="1">(SUM(OFFSET(Data!$A$1,MATCH(($AI139),Data!$C:$C,0)-1,MATCH(Weekly!AL$9,Data!$2:$2,0)-1,2,COUNTIF(Data!$2:$2,Weekly!AL$9))))/AL$134</f>
      </c>
      <c r="AM139" s="169">
        <f ca="1">(SUM(OFFSET(Data!$A$1,MATCH(($AI139),Data!$C:$C,0)-1,MATCH(Weekly!AM$9,Data!$2:$2,0)-1,2,COUNTIF(Data!$2:$2,Weekly!AM$9))))/AM$134</f>
      </c>
      <c r="AN139" s="169">
        <f ca="1">(SUM(OFFSET(Data!$A$1,MATCH(($AI139),Data!$C:$C,0)-1,MATCH(Weekly!AN$9,Data!$2:$2,0)-1,2,COUNTIF(Data!$2:$2,Weekly!AN$9))))/AN$134</f>
      </c>
      <c r="AO139" s="169">
        <f ca="1">(SUM(OFFSET(Data!$A$1,MATCH(($AI139),Data!$C:$C,0)-1,MATCH(Weekly!AO$9,Data!$2:$2,0)-1,2,COUNTIF(Data!$2:$2,Weekly!AO$9))))/AO$134</f>
      </c>
      <c r="AP139" s="169">
        <f ca="1">(SUM(OFFSET(Data!$A$1,MATCH(($AI139),Data!$C:$C,0)-1,MATCH(Weekly!AP$9,Data!$2:$2,0)-1,2,COUNTIF(Data!$2:$2,Weekly!AP$9))))/AP$134</f>
      </c>
      <c r="AQ139" s="169">
        <f ca="1">(SUM(OFFSET(Data!$A$1,MATCH(($AI139),Data!$C:$C,0)-1,MATCH(Weekly!AQ$9,Data!$2:$2,0)-1,2,COUNTIF(Data!$2:$2,Weekly!AQ$9))))/AQ$134</f>
      </c>
      <c r="AR139" s="169">
        <f ca="1">(SUM(OFFSET(Data!$A$1,MATCH(($AI139),Data!$C:$C,0)-1,MATCH(Weekly!AR$9,Data!$2:$2,0)-1,2,COUNTIF(Data!$2:$2,Weekly!AR$9))))/AR$134</f>
      </c>
      <c r="AS139" s="169">
        <f ca="1">(SUM(OFFSET(Data!$A$1,MATCH(($AI139),Data!$C:$C,0)-1,MATCH(Weekly!AS$9,Data!$2:$2,0)-1,2,COUNTIF(Data!$2:$2,Weekly!AS$9))))/AS$134</f>
      </c>
      <c r="AT139" s="169">
        <f ca="1">(SUM(OFFSET(Data!$A$1,MATCH(($AI139),Data!$C:$C,0)-1,MATCH(Weekly!AT$9,Data!$2:$2,0)-1,2,COUNTIF(Data!$2:$2,Weekly!AT$9))))/AT$134</f>
      </c>
      <c r="AU139" s="169">
        <f ca="1">(SUM(OFFSET(Data!$A$1,MATCH(($AI139),Data!$C:$C,0)-1,MATCH(Weekly!AU$9,Data!$2:$2,0)-1,2,COUNTIF(Data!$2:$2,Weekly!AU$9))))/AU$134</f>
      </c>
      <c r="AV139" s="18"/>
      <c r="AW139" s="14">
        <f t="shared" ca="1" si="952"/>
      </c>
      <c r="AX139" s="14">
        <f t="shared" ca="1" si="953"/>
      </c>
      <c r="AY139" s="14">
        <f t="shared" ca="1" si="974"/>
      </c>
      <c r="AZ139" s="14">
        <f t="shared" ca="1" si="975"/>
      </c>
      <c r="BA139" s="14">
        <f t="shared" ca="1" si="976"/>
      </c>
      <c r="BB139" s="18"/>
      <c r="BC139" s="14">
        <f t="shared" ca="1" si="954"/>
      </c>
      <c r="BD139" s="14">
        <f t="shared" ca="1" si="955"/>
      </c>
      <c r="BE139" s="122"/>
      <c r="BF139" s="122"/>
      <c r="BG139" s="16"/>
      <c r="BH139" s="9" t="s">
        <v>118</v>
      </c>
      <c r="BI139" s="9" t="s">
        <v>3</v>
      </c>
      <c r="BJ139" s="169">
        <f ca="1">(SUM(OFFSET(Data!$A$1,MATCH(($BH139&amp;$BI139),Data!$B:$B,0)-1,MATCH(Weekly!BJ$9,Data!$2:$2,0)-1,1,COUNTIF(Data!$2:$2,Weekly!BJ$9))))/BJ$134</f>
      </c>
      <c r="BK139" s="169">
        <f ca="1">(SUM(OFFSET(Data!$A$1,MATCH(($BH139&amp;$BI139),Data!$B:$B,0)-1,MATCH(Weekly!BK$9,Data!$2:$2,0)-1,1,COUNTIF(Data!$2:$2,Weekly!BK$9))))/BK$134</f>
      </c>
      <c r="BL139" s="169">
        <f ca="1">(SUM(OFFSET(Data!$A$1,MATCH(($BH139&amp;$BI139),Data!$B:$B,0)-1,MATCH(Weekly!BL$9,Data!$2:$2,0)-1,1,COUNTIF(Data!$2:$2,Weekly!BL$9))))/BL$134</f>
      </c>
      <c r="BM139" s="169">
        <f ca="1">(SUM(OFFSET(Data!$A$1,MATCH(($BH139&amp;$BI139),Data!$B:$B,0)-1,MATCH(Weekly!BM$9,Data!$2:$2,0)-1,1,COUNTIF(Data!$2:$2,Weekly!BM$9))))/BM$134</f>
      </c>
      <c r="BN139" s="169">
        <f ca="1">(SUM(OFFSET(Data!$A$1,MATCH(($BH139&amp;$BI139),Data!$B:$B,0)-1,MATCH(Weekly!BN$9,Data!$2:$2,0)-1,1,COUNTIF(Data!$2:$2,Weekly!BN$9))))/BN$134</f>
      </c>
      <c r="BO139" s="169">
        <f ca="1">(SUM(OFFSET(Data!$A$1,MATCH(($BH139&amp;$BI139),Data!$B:$B,0)-1,MATCH(Weekly!BO$9,Data!$2:$2,0)-1,1,COUNTIF(Data!$2:$2,Weekly!BO$9))))/BO$134</f>
      </c>
      <c r="BP139" s="169">
        <f ca="1">(SUM(OFFSET(Data!$A$1,MATCH(($BH139&amp;$BI139),Data!$B:$B,0)-1,MATCH(Weekly!BP$9,Data!$2:$2,0)-1,1,COUNTIF(Data!$2:$2,Weekly!BP$9))))/BP$134</f>
      </c>
      <c r="BQ139" s="169">
        <f ca="1">(SUM(OFFSET(Data!$A$1,MATCH(($BH139&amp;$BI139),Data!$B:$B,0)-1,MATCH(Weekly!BQ$9,Data!$2:$2,0)-1,1,COUNTIF(Data!$2:$2,Weekly!BQ$9))))/BQ$134</f>
      </c>
      <c r="BR139" s="169">
        <f ca="1">(SUM(OFFSET(Data!$A$1,MATCH(($BH139&amp;$BI139),Data!$B:$B,0)-1,MATCH(Weekly!BR$9,Data!$2:$2,0)-1,1,COUNTIF(Data!$2:$2,Weekly!BR$9))))/BR$134</f>
      </c>
      <c r="BS139" s="169">
        <f ca="1">(SUM(OFFSET(Data!$A$1,MATCH(($BH139&amp;$BI139),Data!$B:$B,0)-1,MATCH(Weekly!BS$9,Data!$2:$2,0)-1,1,COUNTIF(Data!$2:$2,Weekly!BS$9))))/BS$134</f>
      </c>
      <c r="BT139" s="169">
        <f ca="1">(SUM(OFFSET(Data!$A$1,MATCH(($BH139&amp;$BI139),Data!$B:$B,0)-1,MATCH(Weekly!BT$9,Data!$2:$2,0)-1,1,COUNTIF(Data!$2:$2,Weekly!BT$9))))/BT$134</f>
      </c>
      <c r="BU139" s="169">
        <f ca="1">(SUM(OFFSET(Data!$A$1,MATCH(($BH139&amp;$BI139),Data!$B:$B,0)-1,MATCH(Weekly!BU$9,Data!$2:$2,0)-1,1,COUNTIF(Data!$2:$2,Weekly!BU$9))))/BU$134</f>
      </c>
      <c r="BV139" s="17"/>
      <c r="BW139" s="14">
        <f t="shared" ca="1" si="956"/>
      </c>
      <c r="BX139" s="14">
        <f t="shared" ca="1" si="957"/>
      </c>
      <c r="BY139" s="14">
        <f t="shared" ca="1" si="977"/>
      </c>
      <c r="BZ139" s="14">
        <f t="shared" ca="1" si="978"/>
      </c>
      <c r="CA139" s="14">
        <f t="shared" ca="1" si="979"/>
      </c>
      <c r="CB139" s="55"/>
      <c r="CC139" s="14">
        <f t="shared" ca="1" si="959"/>
      </c>
      <c r="CD139" s="14">
        <f t="shared" ca="1" si="960"/>
      </c>
      <c r="CE139" s="122"/>
      <c r="CF139" s="122"/>
      <c r="CG139" s="16"/>
      <c r="CH139" s="9" t="s">
        <v>118</v>
      </c>
      <c r="CI139" s="9" t="s">
        <v>4</v>
      </c>
      <c r="CJ139" s="169">
        <f ca="1">(SUM(OFFSET(Data!$A$1,MATCH(($CH139&amp;$CI139),Data!$B:$B,0)-1,MATCH(Weekly!CJ$9,Data!$2:$2,0)-1,1,COUNTIF(Data!$2:$2,Weekly!CJ$9))))/CJ$134</f>
      </c>
      <c r="CK139" s="169">
        <f ca="1">(SUM(OFFSET(Data!$A$1,MATCH(($CH139&amp;$CI139),Data!$B:$B,0)-1,MATCH(Weekly!CK$9,Data!$2:$2,0)-1,1,COUNTIF(Data!$2:$2,Weekly!CK$9))))/CK$134</f>
      </c>
      <c r="CL139" s="169">
        <f ca="1">(SUM(OFFSET(Data!$A$1,MATCH(($CH139&amp;$CI139),Data!$B:$B,0)-1,MATCH(Weekly!CL$9,Data!$2:$2,0)-1,1,COUNTIF(Data!$2:$2,Weekly!CL$9))))/CL$134</f>
      </c>
      <c r="CM139" s="169">
        <f ca="1">(SUM(OFFSET(Data!$A$1,MATCH(($CH139&amp;$CI139),Data!$B:$B,0)-1,MATCH(Weekly!CM$9,Data!$2:$2,0)-1,1,COUNTIF(Data!$2:$2,Weekly!CM$9))))/CM$134</f>
      </c>
      <c r="CN139" s="169">
        <f ca="1">(SUM(OFFSET(Data!$A$1,MATCH(($CH139&amp;$CI139),Data!$B:$B,0)-1,MATCH(Weekly!CN$9,Data!$2:$2,0)-1,1,COUNTIF(Data!$2:$2,Weekly!CN$9))))/CN$134</f>
      </c>
      <c r="CO139" s="169">
        <f ca="1">(SUM(OFFSET(Data!$A$1,MATCH(($CH139&amp;$CI139),Data!$B:$B,0)-1,MATCH(Weekly!CO$9,Data!$2:$2,0)-1,1,COUNTIF(Data!$2:$2,Weekly!CO$9))))/CO$134</f>
      </c>
      <c r="CP139" s="169">
        <f ca="1">(SUM(OFFSET(Data!$A$1,MATCH(($CH139&amp;$CI139),Data!$B:$B,0)-1,MATCH(Weekly!CP$9,Data!$2:$2,0)-1,1,COUNTIF(Data!$2:$2,Weekly!CP$9))))/CP$134</f>
      </c>
      <c r="CQ139" s="169">
        <f ca="1">(SUM(OFFSET(Data!$A$1,MATCH(($CH139&amp;$CI139),Data!$B:$B,0)-1,MATCH(Weekly!CQ$9,Data!$2:$2,0)-1,1,COUNTIF(Data!$2:$2,Weekly!CQ$9))))/CQ$134</f>
      </c>
      <c r="CR139" s="169">
        <f ca="1">(SUM(OFFSET(Data!$A$1,MATCH(($CH139&amp;$CI139),Data!$B:$B,0)-1,MATCH(Weekly!CR$9,Data!$2:$2,0)-1,1,COUNTIF(Data!$2:$2,Weekly!CR$9))))/CR$134</f>
      </c>
      <c r="CS139" s="169">
        <f ca="1">(SUM(OFFSET(Data!$A$1,MATCH(($CH139&amp;$CI139),Data!$B:$B,0)-1,MATCH(Weekly!CS$9,Data!$2:$2,0)-1,1,COUNTIF(Data!$2:$2,Weekly!CS$9))))/CS$134</f>
      </c>
      <c r="CT139" s="169">
        <f ca="1">(SUM(OFFSET(Data!$A$1,MATCH(($CH139&amp;$CI139),Data!$B:$B,0)-1,MATCH(Weekly!CT$9,Data!$2:$2,0)-1,1,COUNTIF(Data!$2:$2,Weekly!CT$9))))/CT$134</f>
      </c>
      <c r="CU139" s="169">
        <f ca="1">(SUM(OFFSET(Data!$A$1,MATCH(($CH139&amp;$CI139),Data!$B:$B,0)-1,MATCH(Weekly!CU$9,Data!$2:$2,0)-1,1,COUNTIF(Data!$2:$2,Weekly!CU$9))))/CU$134</f>
      </c>
      <c r="CW139" s="14">
        <f t="shared" ca="1" si="961"/>
      </c>
      <c r="CX139" s="14">
        <f t="shared" ca="1" si="962"/>
      </c>
      <c r="CY139" s="14">
        <f t="shared" ca="1" si="980"/>
      </c>
      <c r="CZ139" s="14">
        <f t="shared" ca="1" si="981"/>
      </c>
      <c r="DA139" s="14">
        <f t="shared" ca="1" si="982"/>
      </c>
      <c r="DB139" s="55"/>
      <c r="DC139" s="14">
        <f t="shared" ca="1" si="963"/>
      </c>
      <c r="DD139" s="14">
        <f t="shared" ca="1" si="964"/>
      </c>
    </row>
    <row r="140" spans="3:108" x14ac:dyDescent="0.25">
      <c r="C140" s="5"/>
      <c r="D140" s="132" t="s">
        <v>478</v>
      </c>
      <c r="E140" s="67" t="str">
        <f ca="1">VLOOKUP($D140,'Metric Nature'!$C:$D,2,0)&amp;IF(($F140&lt;(BA140)),"Below",IF(($F140&gt;(AZ140)),"Above","Within"))</f>
      </c>
      <c r="F140" s="69">
        <f t="shared" ca="1" si="927"/>
      </c>
      <c r="G140" s="69">
        <f t="shared" ca="1" si="928"/>
      </c>
      <c r="H140" s="98">
        <f t="shared" ca="1" si="965"/>
      </c>
      <c r="I140" s="69">
        <f t="shared" ca="1" si="966"/>
      </c>
      <c r="J140" s="69">
        <f t="shared" ca="1" si="967"/>
      </c>
      <c r="K140" s="62">
        <f t="shared" ca="1" si="929"/>
      </c>
      <c r="L140" s="70"/>
      <c r="M140" s="67" t="str">
        <f ca="1">VLOOKUP($D140,'Metric Nature'!$C:$D,2,0)&amp;IF(($N140&lt;(CA140)),"Below",IF(($N140&gt;(BZ140)),"Above","Within"))</f>
      </c>
      <c r="N140" s="69">
        <f t="shared" ca="1" si="930"/>
      </c>
      <c r="O140" s="69">
        <f t="shared" ca="1" si="931"/>
      </c>
      <c r="P140" s="98">
        <f t="shared" ca="1" si="968"/>
      </c>
      <c r="Q140" s="69">
        <f t="shared" ca="1" si="969"/>
      </c>
      <c r="R140" s="71">
        <f t="shared" ca="1" si="970"/>
      </c>
      <c r="S140" s="62">
        <f t="shared" ca="1" si="932"/>
      </c>
      <c r="T140" s="70"/>
      <c r="U140" s="67" t="str">
        <f ca="1">VLOOKUP($D140,'Metric Nature'!$C:$D,2,0)&amp;IF(($V140&lt;(DA140)),"Below",IF(($V140&gt;(CZ140)),"Above","Within"))</f>
      </c>
      <c r="V140" s="69">
        <f t="shared" ca="1" si="933"/>
      </c>
      <c r="W140" s="69">
        <f t="shared" ca="1" si="934"/>
      </c>
      <c r="X140" s="93">
        <f t="shared" ca="1" si="971"/>
      </c>
      <c r="Y140" s="69">
        <f t="shared" ca="1" si="972"/>
      </c>
      <c r="Z140" s="93">
        <f t="shared" ca="1" si="973"/>
      </c>
      <c r="AA140" s="62">
        <f t="shared" ca="1" si="935"/>
      </c>
      <c r="AB140" s="70"/>
      <c r="AC140" s="60" t="s">
        <v>738</v>
      </c>
      <c r="AI140" s="9" t="s">
        <v>119</v>
      </c>
      <c r="AJ140" s="169">
        <f ca="1">(SUM(OFFSET(Data!$A$1,MATCH(($AI140),Data!$C:$C,0)-1,MATCH(Weekly!AJ$9,Data!$2:$2,0)-1,2,COUNTIF(Data!$2:$2,Weekly!AJ$9))))/AJ$134</f>
      </c>
      <c r="AK140" s="169">
        <f ca="1">(SUM(OFFSET(Data!$A$1,MATCH(($AI140),Data!$C:$C,0)-1,MATCH(Weekly!AK$9,Data!$2:$2,0)-1,2,COUNTIF(Data!$2:$2,Weekly!AK$9))))/AK$134</f>
      </c>
      <c r="AL140" s="169">
        <f ca="1">(SUM(OFFSET(Data!$A$1,MATCH(($AI140),Data!$C:$C,0)-1,MATCH(Weekly!AL$9,Data!$2:$2,0)-1,2,COUNTIF(Data!$2:$2,Weekly!AL$9))))/AL$134</f>
      </c>
      <c r="AM140" s="169">
        <f ca="1">(SUM(OFFSET(Data!$A$1,MATCH(($AI140),Data!$C:$C,0)-1,MATCH(Weekly!AM$9,Data!$2:$2,0)-1,2,COUNTIF(Data!$2:$2,Weekly!AM$9))))/AM$134</f>
      </c>
      <c r="AN140" s="169">
        <f ca="1">(SUM(OFFSET(Data!$A$1,MATCH(($AI140),Data!$C:$C,0)-1,MATCH(Weekly!AN$9,Data!$2:$2,0)-1,2,COUNTIF(Data!$2:$2,Weekly!AN$9))))/AN$134</f>
      </c>
      <c r="AO140" s="169">
        <f ca="1">(SUM(OFFSET(Data!$A$1,MATCH(($AI140),Data!$C:$C,0)-1,MATCH(Weekly!AO$9,Data!$2:$2,0)-1,2,COUNTIF(Data!$2:$2,Weekly!AO$9))))/AO$134</f>
      </c>
      <c r="AP140" s="169">
        <f ca="1">(SUM(OFFSET(Data!$A$1,MATCH(($AI140),Data!$C:$C,0)-1,MATCH(Weekly!AP$9,Data!$2:$2,0)-1,2,COUNTIF(Data!$2:$2,Weekly!AP$9))))/AP$134</f>
      </c>
      <c r="AQ140" s="169">
        <f ca="1">(SUM(OFFSET(Data!$A$1,MATCH(($AI140),Data!$C:$C,0)-1,MATCH(Weekly!AQ$9,Data!$2:$2,0)-1,2,COUNTIF(Data!$2:$2,Weekly!AQ$9))))/AQ$134</f>
      </c>
      <c r="AR140" s="169">
        <f ca="1">(SUM(OFFSET(Data!$A$1,MATCH(($AI140),Data!$C:$C,0)-1,MATCH(Weekly!AR$9,Data!$2:$2,0)-1,2,COUNTIF(Data!$2:$2,Weekly!AR$9))))/AR$134</f>
      </c>
      <c r="AS140" s="169">
        <f ca="1">(SUM(OFFSET(Data!$A$1,MATCH(($AI140),Data!$C:$C,0)-1,MATCH(Weekly!AS$9,Data!$2:$2,0)-1,2,COUNTIF(Data!$2:$2,Weekly!AS$9))))/AS$134</f>
      </c>
      <c r="AT140" s="169">
        <f ca="1">(SUM(OFFSET(Data!$A$1,MATCH(($AI140),Data!$C:$C,0)-1,MATCH(Weekly!AT$9,Data!$2:$2,0)-1,2,COUNTIF(Data!$2:$2,Weekly!AT$9))))/AT$134</f>
      </c>
      <c r="AU140" s="169">
        <f ca="1">(SUM(OFFSET(Data!$A$1,MATCH(($AI140),Data!$C:$C,0)-1,MATCH(Weekly!AU$9,Data!$2:$2,0)-1,2,COUNTIF(Data!$2:$2,Weekly!AU$9))))/AU$134</f>
      </c>
      <c r="AV140" s="18"/>
      <c r="AW140" s="14">
        <f t="shared" ca="1" si="952"/>
      </c>
      <c r="AX140" s="14">
        <f t="shared" ca="1" si="953"/>
      </c>
      <c r="AY140" s="14">
        <f t="shared" ca="1" si="974"/>
      </c>
      <c r="AZ140" s="14">
        <f t="shared" ca="1" si="975"/>
      </c>
      <c r="BA140" s="14">
        <f t="shared" ca="1" si="976"/>
      </c>
      <c r="BB140" s="18"/>
      <c r="BC140" s="14">
        <f t="shared" ca="1" si="954"/>
      </c>
      <c r="BD140" s="14">
        <f t="shared" ca="1" si="955"/>
      </c>
      <c r="BE140" s="122"/>
      <c r="BF140" s="122"/>
      <c r="BG140" s="16"/>
      <c r="BH140" s="9" t="s">
        <v>119</v>
      </c>
      <c r="BI140" s="9" t="s">
        <v>3</v>
      </c>
      <c r="BJ140" s="169">
        <f ca="1">(SUM(OFFSET(Data!$A$1,MATCH(($BH140&amp;$BI140),Data!$B:$B,0)-1,MATCH(Weekly!BJ$9,Data!$2:$2,0)-1,1,COUNTIF(Data!$2:$2,Weekly!BJ$9))))/BJ$134</f>
      </c>
      <c r="BK140" s="169">
        <f ca="1">(SUM(OFFSET(Data!$A$1,MATCH(($BH140&amp;$BI140),Data!$B:$B,0)-1,MATCH(Weekly!BK$9,Data!$2:$2,0)-1,1,COUNTIF(Data!$2:$2,Weekly!BK$9))))/BK$134</f>
      </c>
      <c r="BL140" s="169">
        <f ca="1">(SUM(OFFSET(Data!$A$1,MATCH(($BH140&amp;$BI140),Data!$B:$B,0)-1,MATCH(Weekly!BL$9,Data!$2:$2,0)-1,1,COUNTIF(Data!$2:$2,Weekly!BL$9))))/BL$134</f>
      </c>
      <c r="BM140" s="169">
        <f ca="1">(SUM(OFFSET(Data!$A$1,MATCH(($BH140&amp;$BI140),Data!$B:$B,0)-1,MATCH(Weekly!BM$9,Data!$2:$2,0)-1,1,COUNTIF(Data!$2:$2,Weekly!BM$9))))/BM$134</f>
      </c>
      <c r="BN140" s="169">
        <f ca="1">(SUM(OFFSET(Data!$A$1,MATCH(($BH140&amp;$BI140),Data!$B:$B,0)-1,MATCH(Weekly!BN$9,Data!$2:$2,0)-1,1,COUNTIF(Data!$2:$2,Weekly!BN$9))))/BN$134</f>
      </c>
      <c r="BO140" s="169">
        <f ca="1">(SUM(OFFSET(Data!$A$1,MATCH(($BH140&amp;$BI140),Data!$B:$B,0)-1,MATCH(Weekly!BO$9,Data!$2:$2,0)-1,1,COUNTIF(Data!$2:$2,Weekly!BO$9))))/BO$134</f>
      </c>
      <c r="BP140" s="169">
        <f ca="1">(SUM(OFFSET(Data!$A$1,MATCH(($BH140&amp;$BI140),Data!$B:$B,0)-1,MATCH(Weekly!BP$9,Data!$2:$2,0)-1,1,COUNTIF(Data!$2:$2,Weekly!BP$9))))/BP$134</f>
      </c>
      <c r="BQ140" s="169">
        <f ca="1">(SUM(OFFSET(Data!$A$1,MATCH(($BH140&amp;$BI140),Data!$B:$B,0)-1,MATCH(Weekly!BQ$9,Data!$2:$2,0)-1,1,COUNTIF(Data!$2:$2,Weekly!BQ$9))))/BQ$134</f>
      </c>
      <c r="BR140" s="169">
        <f ca="1">(SUM(OFFSET(Data!$A$1,MATCH(($BH140&amp;$BI140),Data!$B:$B,0)-1,MATCH(Weekly!BR$9,Data!$2:$2,0)-1,1,COUNTIF(Data!$2:$2,Weekly!BR$9))))/BR$134</f>
      </c>
      <c r="BS140" s="169">
        <f ca="1">(SUM(OFFSET(Data!$A$1,MATCH(($BH140&amp;$BI140),Data!$B:$B,0)-1,MATCH(Weekly!BS$9,Data!$2:$2,0)-1,1,COUNTIF(Data!$2:$2,Weekly!BS$9))))/BS$134</f>
      </c>
      <c r="BT140" s="169">
        <f ca="1">(SUM(OFFSET(Data!$A$1,MATCH(($BH140&amp;$BI140),Data!$B:$B,0)-1,MATCH(Weekly!BT$9,Data!$2:$2,0)-1,1,COUNTIF(Data!$2:$2,Weekly!BT$9))))/BT$134</f>
      </c>
      <c r="BU140" s="169">
        <f ca="1">(SUM(OFFSET(Data!$A$1,MATCH(($BH140&amp;$BI140),Data!$B:$B,0)-1,MATCH(Weekly!BU$9,Data!$2:$2,0)-1,1,COUNTIF(Data!$2:$2,Weekly!BU$9))))/BU$134</f>
      </c>
      <c r="BV140" s="17"/>
      <c r="BW140" s="14">
        <f t="shared" ca="1" si="956"/>
      </c>
      <c r="BX140" s="14">
        <f t="shared" ca="1" si="957"/>
      </c>
      <c r="BY140" s="14">
        <f t="shared" ca="1" si="977"/>
      </c>
      <c r="BZ140" s="14">
        <f t="shared" ca="1" si="978"/>
      </c>
      <c r="CA140" s="14">
        <f t="shared" ca="1" si="979"/>
      </c>
      <c r="CB140" s="55"/>
      <c r="CC140" s="14">
        <f t="shared" ca="1" si="959"/>
      </c>
      <c r="CD140" s="14">
        <f t="shared" ca="1" si="960"/>
      </c>
      <c r="CE140" s="122"/>
      <c r="CF140" s="122"/>
      <c r="CG140" s="16"/>
      <c r="CH140" s="9" t="s">
        <v>119</v>
      </c>
      <c r="CI140" s="9" t="s">
        <v>4</v>
      </c>
      <c r="CJ140" s="169">
        <f ca="1">(SUM(OFFSET(Data!$A$1,MATCH(($CH140&amp;$CI140),Data!$B:$B,0)-1,MATCH(Weekly!CJ$9,Data!$2:$2,0)-1,1,COUNTIF(Data!$2:$2,Weekly!CJ$9))))/CJ$134</f>
      </c>
      <c r="CK140" s="169">
        <f ca="1">(SUM(OFFSET(Data!$A$1,MATCH(($CH140&amp;$CI140),Data!$B:$B,0)-1,MATCH(Weekly!CK$9,Data!$2:$2,0)-1,1,COUNTIF(Data!$2:$2,Weekly!CK$9))))/CK$134</f>
      </c>
      <c r="CL140" s="169">
        <f ca="1">(SUM(OFFSET(Data!$A$1,MATCH(($CH140&amp;$CI140),Data!$B:$B,0)-1,MATCH(Weekly!CL$9,Data!$2:$2,0)-1,1,COUNTIF(Data!$2:$2,Weekly!CL$9))))/CL$134</f>
      </c>
      <c r="CM140" s="169">
        <f ca="1">(SUM(OFFSET(Data!$A$1,MATCH(($CH140&amp;$CI140),Data!$B:$B,0)-1,MATCH(Weekly!CM$9,Data!$2:$2,0)-1,1,COUNTIF(Data!$2:$2,Weekly!CM$9))))/CM$134</f>
      </c>
      <c r="CN140" s="169">
        <f ca="1">(SUM(OFFSET(Data!$A$1,MATCH(($CH140&amp;$CI140),Data!$B:$B,0)-1,MATCH(Weekly!CN$9,Data!$2:$2,0)-1,1,COUNTIF(Data!$2:$2,Weekly!CN$9))))/CN$134</f>
      </c>
      <c r="CO140" s="169">
        <f ca="1">(SUM(OFFSET(Data!$A$1,MATCH(($CH140&amp;$CI140),Data!$B:$B,0)-1,MATCH(Weekly!CO$9,Data!$2:$2,0)-1,1,COUNTIF(Data!$2:$2,Weekly!CO$9))))/CO$134</f>
      </c>
      <c r="CP140" s="169">
        <f ca="1">(SUM(OFFSET(Data!$A$1,MATCH(($CH140&amp;$CI140),Data!$B:$B,0)-1,MATCH(Weekly!CP$9,Data!$2:$2,0)-1,1,COUNTIF(Data!$2:$2,Weekly!CP$9))))/CP$134</f>
      </c>
      <c r="CQ140" s="169">
        <f ca="1">(SUM(OFFSET(Data!$A$1,MATCH(($CH140&amp;$CI140),Data!$B:$B,0)-1,MATCH(Weekly!CQ$9,Data!$2:$2,0)-1,1,COUNTIF(Data!$2:$2,Weekly!CQ$9))))/CQ$134</f>
      </c>
      <c r="CR140" s="169">
        <f ca="1">(SUM(OFFSET(Data!$A$1,MATCH(($CH140&amp;$CI140),Data!$B:$B,0)-1,MATCH(Weekly!CR$9,Data!$2:$2,0)-1,1,COUNTIF(Data!$2:$2,Weekly!CR$9))))/CR$134</f>
      </c>
      <c r="CS140" s="169">
        <f ca="1">(SUM(OFFSET(Data!$A$1,MATCH(($CH140&amp;$CI140),Data!$B:$B,0)-1,MATCH(Weekly!CS$9,Data!$2:$2,0)-1,1,COUNTIF(Data!$2:$2,Weekly!CS$9))))/CS$134</f>
      </c>
      <c r="CT140" s="169">
        <f ca="1">(SUM(OFFSET(Data!$A$1,MATCH(($CH140&amp;$CI140),Data!$B:$B,0)-1,MATCH(Weekly!CT$9,Data!$2:$2,0)-1,1,COUNTIF(Data!$2:$2,Weekly!CT$9))))/CT$134</f>
      </c>
      <c r="CU140" s="169">
        <f ca="1">(SUM(OFFSET(Data!$A$1,MATCH(($CH140&amp;$CI140),Data!$B:$B,0)-1,MATCH(Weekly!CU$9,Data!$2:$2,0)-1,1,COUNTIF(Data!$2:$2,Weekly!CU$9))))/CU$134</f>
      </c>
      <c r="CW140" s="14">
        <f t="shared" ca="1" si="961"/>
      </c>
      <c r="CX140" s="14">
        <f t="shared" ca="1" si="962"/>
      </c>
      <c r="CY140" s="14">
        <f t="shared" ca="1" si="980"/>
      </c>
      <c r="CZ140" s="14">
        <f t="shared" ca="1" si="981"/>
      </c>
      <c r="DA140" s="14">
        <f t="shared" ca="1" si="982"/>
      </c>
      <c r="DB140" s="55"/>
      <c r="DC140" s="14">
        <f t="shared" ca="1" si="963"/>
      </c>
      <c r="DD140" s="14">
        <f t="shared" ca="1" si="964"/>
      </c>
    </row>
    <row r="141" spans="3:108" x14ac:dyDescent="0.25">
      <c r="D141" s="83" t="s">
        <v>741</v>
      </c>
      <c r="E141" s="81"/>
      <c r="F141" s="79"/>
      <c r="G141" s="79"/>
      <c r="H141" s="80"/>
      <c r="I141" s="79"/>
      <c r="J141" s="80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7"/>
      <c r="AC141" s="60"/>
      <c r="AI141" s="57"/>
      <c r="AJ141" s="177"/>
      <c r="AK141" s="57"/>
      <c r="AL141" s="178"/>
      <c r="AM141" s="178"/>
      <c r="AN141" s="178"/>
      <c r="AO141" s="177"/>
      <c r="AP141" s="178"/>
      <c r="AQ141" s="178"/>
      <c r="AR141" s="178"/>
      <c r="AS141" s="178"/>
      <c r="AT141" s="177"/>
      <c r="AU141" s="179"/>
      <c r="BC141" s="57"/>
      <c r="BD141" s="35"/>
      <c r="BE141" s="35"/>
      <c r="BF141" s="35"/>
      <c r="BH141" s="57"/>
      <c r="BI141" s="57"/>
      <c r="BJ141" s="177"/>
      <c r="BK141" s="57"/>
      <c r="BL141" s="178"/>
      <c r="BM141" s="178"/>
      <c r="BN141" s="178"/>
      <c r="BO141" s="177"/>
      <c r="BP141" s="178"/>
      <c r="BQ141" s="178"/>
      <c r="BR141" s="178"/>
      <c r="BS141" s="178"/>
      <c r="BT141" s="177"/>
      <c r="BU141" s="179"/>
      <c r="CC141" s="57"/>
      <c r="CD141" s="35"/>
      <c r="CE141" s="35"/>
      <c r="CF141" s="35"/>
      <c r="CH141" s="57"/>
      <c r="CI141" s="57"/>
      <c r="CJ141" s="177"/>
      <c r="CK141" s="57"/>
      <c r="CL141" s="178"/>
      <c r="CM141" s="178"/>
      <c r="CN141" s="178"/>
      <c r="CO141" s="177"/>
      <c r="CP141" s="178"/>
      <c r="CQ141" s="178"/>
      <c r="CR141" s="178"/>
      <c r="CS141" s="178"/>
      <c r="CT141" s="177"/>
      <c r="CU141" s="179"/>
      <c r="DC141" s="35"/>
      <c r="DD141" s="35"/>
    </row>
    <row r="142" spans="3:108" x14ac:dyDescent="0.25">
      <c r="C142" s="5"/>
      <c r="D142" s="143" t="s">
        <v>742</v>
      </c>
      <c r="E142" s="67" t="str">
        <f ca="1">VLOOKUP($D142,'Metric Nature'!$C:$D,2,0)&amp;IF(($F142&lt;(BA142)),"Below",IF(($F142&gt;(AZ142)),"Above","Within"))</f>
      </c>
      <c r="F142" s="68">
        <f t="shared" ref="F142:F154" ca="1" si="983">AT142</f>
      </c>
      <c r="G142" s="68">
        <f t="shared" ref="G142:G154" ca="1" si="984">AS142</f>
      </c>
      <c r="H142" s="98">
        <f ca="1">IFERROR(((F142-G142)/G142),0)</f>
      </c>
      <c r="I142" s="68">
        <f ca="1">BD142</f>
      </c>
      <c r="J142" s="69">
        <f ca="1">IFERROR(((F142-I142)/I142),0)</f>
      </c>
      <c r="K142" s="145">
        <f t="shared" ref="K142:K154" ca="1" si="985">BC142</f>
      </c>
      <c r="L142" s="70"/>
      <c r="M142" s="144" t="str">
        <f ca="1">VLOOKUP($D142,'Metric Nature'!$C:$D,2,0)&amp;IF(($N142&lt;(CA142)),"Below",IF(($N142&gt;(BZ142)),"Above","Within"))</f>
      </c>
      <c r="N142" s="68">
        <f t="shared" ref="N142:N154" ca="1" si="986">BT142</f>
      </c>
      <c r="O142" s="68">
        <f t="shared" ref="O142:O154" ca="1" si="987">BS142</f>
      </c>
      <c r="P142" s="69">
        <f ca="1">IFERROR(((N142-O142)/O142),0)</f>
      </c>
      <c r="Q142" s="68">
        <f ca="1">CD142</f>
      </c>
      <c r="R142" s="69">
        <f ca="1">IFERROR(((N142-Q142)/Q142),0)</f>
      </c>
      <c r="S142" s="145">
        <f t="shared" ref="S142:S154" ca="1" si="988">CC142</f>
      </c>
      <c r="T142" s="70"/>
      <c r="U142" s="144" t="str">
        <f ca="1">VLOOKUP($D142,'Metric Nature'!$C:$D,2,0)&amp;IF(($V142&lt;(DA142)),"Below",IF(($V142&gt;(CZ142)),"Above","Within"))</f>
      </c>
      <c r="V142" s="68">
        <f t="shared" ref="V142:V154" ca="1" si="989">CT142</f>
      </c>
      <c r="W142" s="68">
        <f t="shared" ref="W142:W154" ca="1" si="990">CS142</f>
      </c>
      <c r="X142" s="69">
        <f ca="1">IFERROR(((V142-W142)/W142),0)</f>
      </c>
      <c r="Y142" s="68">
        <f ca="1">DD142</f>
      </c>
      <c r="Z142" s="69">
        <f ca="1">IFERROR(((V142-Y142)/Y142),0)</f>
      </c>
      <c r="AA142" s="145">
        <f t="shared" ref="AA142:AA153" ca="1" si="991">DC142</f>
      </c>
      <c r="AB142" s="70"/>
      <c r="AC142" s="60" t="s">
        <v>743</v>
      </c>
      <c r="AI142" s="9" t="s">
        <v>120</v>
      </c>
      <c r="AJ142" s="164">
        <f ca="1">SUM(OFFSET(Data!$A$1,MATCH(($AI142),Data!$C:$C,0)-1,MATCH(Weekly!AJ$9,Data!$2:$2,0)-1,2,COUNTIF(Data!$2:$2,Weekly!AJ$9)))</f>
      </c>
      <c r="AK142" s="164">
        <f ca="1">SUM(OFFSET(Data!$A$1,MATCH(($AI142),Data!$C:$C,0)-1,MATCH(Weekly!AK$9,Data!$2:$2,0)-1,2,COUNTIF(Data!$2:$2,Weekly!AK$9)))</f>
      </c>
      <c r="AL142" s="164">
        <f ca="1">SUM(OFFSET(Data!$A$1,MATCH(($AI142),Data!$C:$C,0)-1,MATCH(Weekly!AL$9,Data!$2:$2,0)-1,2,COUNTIF(Data!$2:$2,Weekly!AL$9)))</f>
      </c>
      <c r="AM142" s="164">
        <f ca="1">SUM(OFFSET(Data!$A$1,MATCH(($AI142),Data!$C:$C,0)-1,MATCH(Weekly!AM$9,Data!$2:$2,0)-1,2,COUNTIF(Data!$2:$2,Weekly!AM$9)))</f>
      </c>
      <c r="AN142" s="164">
        <f ca="1">SUM(OFFSET(Data!$A$1,MATCH(($AI142),Data!$C:$C,0)-1,MATCH(Weekly!AN$9,Data!$2:$2,0)-1,2,COUNTIF(Data!$2:$2,Weekly!AN$9)))</f>
      </c>
      <c r="AO142" s="164">
        <f ca="1">SUM(OFFSET(Data!$A$1,MATCH(($AI142),Data!$C:$C,0)-1,MATCH(Weekly!AO$9,Data!$2:$2,0)-1,2,COUNTIF(Data!$2:$2,Weekly!AO$9)))</f>
      </c>
      <c r="AP142" s="164">
        <f ca="1">SUM(OFFSET(Data!$A$1,MATCH(($AI142),Data!$C:$C,0)-1,MATCH(Weekly!AP$9,Data!$2:$2,0)-1,2,COUNTIF(Data!$2:$2,Weekly!AP$9)))</f>
      </c>
      <c r="AQ142" s="164">
        <f ca="1">SUM(OFFSET(Data!$A$1,MATCH(($AI142),Data!$C:$C,0)-1,MATCH(Weekly!AQ$9,Data!$2:$2,0)-1,2,COUNTIF(Data!$2:$2,Weekly!AQ$9)))</f>
      </c>
      <c r="AR142" s="164">
        <f ca="1">SUM(OFFSET(Data!$A$1,MATCH(($AI142),Data!$C:$C,0)-1,MATCH(Weekly!AR$9,Data!$2:$2,0)-1,2,COUNTIF(Data!$2:$2,Weekly!AR$9)))</f>
      </c>
      <c r="AS142" s="164">
        <f ca="1">SUM(OFFSET(Data!$A$1,MATCH(($AI142),Data!$C:$C,0)-1,MATCH(Weekly!AS$9,Data!$2:$2,0)-1,2,COUNTIF(Data!$2:$2,Weekly!AS$9)))</f>
      </c>
      <c r="AT142" s="164">
        <f ca="1">SUM(OFFSET(Data!$A$1,MATCH(($AI142),Data!$C:$C,0)-1,MATCH(Weekly!AT$9,Data!$2:$2,0)-1,2,COUNTIF(Data!$2:$2,Weekly!AT$9)))</f>
      </c>
      <c r="AU142" s="164">
        <f ca="1">SUM(OFFSET(Data!$A$1,MATCH(($AI142),Data!$C:$C,0)-1,MATCH(Weekly!AU$9,Data!$2:$2,0)-1,2,COUNTIF(Data!$2:$2,Weekly!AU$9)))</f>
      </c>
      <c r="AV142" s="18"/>
      <c r="AW142" s="10">
        <f ca="1">_xlfn.QUARTILE.INC($AJ142:$AT142,1)</f>
      </c>
      <c r="AX142" s="10">
        <f ca="1">_xlfn.QUARTILE.INC($AJ142:$AT142,3)</f>
      </c>
      <c r="AY142" s="10">
        <f t="shared" ref="AY142:AY143" ca="1" si="992">AX142-AW142</f>
      </c>
      <c r="AZ142" s="10">
        <f t="shared" ref="AZ142:AZ143" ca="1" si="993">AX142+(0.75*AY142)</f>
      </c>
      <c r="BA142" s="10">
        <f t="shared" ref="BA142:BA143" ca="1" si="994">AW142-(0.75*AY142)</f>
      </c>
      <c r="BB142" s="18"/>
      <c r="BC142" s="11">
        <f ca="1">_xlfn.STDEV.P(AJ142:AU142)</f>
      </c>
      <c r="BD142" s="11">
        <f ca="1">AVERAGE(AP142:AS142)</f>
      </c>
      <c r="BE142" s="171"/>
      <c r="BF142" s="171"/>
      <c r="BG142" s="16"/>
      <c r="BH142" s="9" t="s">
        <v>120</v>
      </c>
      <c r="BI142" s="9" t="s">
        <v>3</v>
      </c>
      <c r="BJ142" s="164">
        <f ca="1">SUM(OFFSET(Data!$A$1,MATCH(($BH142&amp;$BI142),Data!$B:$B,0)-1,MATCH(Weekly!BJ$9,Data!$2:$2,0)-1,1,COUNTIF(Data!$2:$2,Weekly!BJ$9)))</f>
      </c>
      <c r="BK142" s="164">
        <f ca="1">SUM(OFFSET(Data!$A$1,MATCH(($BH142&amp;$BI142),Data!$B:$B,0)-1,MATCH(Weekly!BK$9,Data!$2:$2,0)-1,1,COUNTIF(Data!$2:$2,Weekly!BK$9)))</f>
      </c>
      <c r="BL142" s="164">
        <f ca="1">SUM(OFFSET(Data!$A$1,MATCH(($BH142&amp;$BI142),Data!$B:$B,0)-1,MATCH(Weekly!BL$9,Data!$2:$2,0)-1,1,COUNTIF(Data!$2:$2,Weekly!BL$9)))</f>
      </c>
      <c r="BM142" s="164">
        <f ca="1">SUM(OFFSET(Data!$A$1,MATCH(($BH142&amp;$BI142),Data!$B:$B,0)-1,MATCH(Weekly!BM$9,Data!$2:$2,0)-1,1,COUNTIF(Data!$2:$2,Weekly!BM$9)))</f>
      </c>
      <c r="BN142" s="164">
        <f ca="1">SUM(OFFSET(Data!$A$1,MATCH(($BH142&amp;$BI142),Data!$B:$B,0)-1,MATCH(Weekly!BN$9,Data!$2:$2,0)-1,1,COUNTIF(Data!$2:$2,Weekly!BN$9)))</f>
      </c>
      <c r="BO142" s="164">
        <f ca="1">SUM(OFFSET(Data!$A$1,MATCH(($BH142&amp;$BI142),Data!$B:$B,0)-1,MATCH(Weekly!BO$9,Data!$2:$2,0)-1,1,COUNTIF(Data!$2:$2,Weekly!BO$9)))</f>
      </c>
      <c r="BP142" s="164">
        <f ca="1">SUM(OFFSET(Data!$A$1,MATCH(($BH142&amp;$BI142),Data!$B:$B,0)-1,MATCH(Weekly!BP$9,Data!$2:$2,0)-1,1,COUNTIF(Data!$2:$2,Weekly!BP$9)))</f>
      </c>
      <c r="BQ142" s="164">
        <f ca="1">SUM(OFFSET(Data!$A$1,MATCH(($BH142&amp;$BI142),Data!$B:$B,0)-1,MATCH(Weekly!BQ$9,Data!$2:$2,0)-1,1,COUNTIF(Data!$2:$2,Weekly!BQ$9)))</f>
      </c>
      <c r="BR142" s="164">
        <f ca="1">SUM(OFFSET(Data!$A$1,MATCH(($BH142&amp;$BI142),Data!$B:$B,0)-1,MATCH(Weekly!BR$9,Data!$2:$2,0)-1,1,COUNTIF(Data!$2:$2,Weekly!BR$9)))</f>
      </c>
      <c r="BS142" s="164">
        <f ca="1">SUM(OFFSET(Data!$A$1,MATCH(($BH142&amp;$BI142),Data!$B:$B,0)-1,MATCH(Weekly!BS$9,Data!$2:$2,0)-1,1,COUNTIF(Data!$2:$2,Weekly!BS$9)))</f>
      </c>
      <c r="BT142" s="164">
        <f ca="1">SUM(OFFSET(Data!$A$1,MATCH(($BH142&amp;$BI142),Data!$B:$B,0)-1,MATCH(Weekly!BT$9,Data!$2:$2,0)-1,1,COUNTIF(Data!$2:$2,Weekly!BT$9)))</f>
      </c>
      <c r="BU142" s="164">
        <f ca="1">SUM(OFFSET(Data!$A$1,MATCH(($BH142&amp;$BI142),Data!$B:$B,0)-1,MATCH(Weekly!BU$9,Data!$2:$2,0)-1,1,COUNTIF(Data!$2:$2,Weekly!BU$9)))</f>
      </c>
      <c r="BV142" s="17"/>
      <c r="BW142" s="10">
        <f ca="1">_xlfn.QUARTILE.INC($BJ142:$BT142,1)</f>
      </c>
      <c r="BX142" s="10">
        <f ca="1">_xlfn.QUARTILE.INC($BJ142:$BT142,3)</f>
      </c>
      <c r="BY142" s="10">
        <f t="shared" ref="BY142:BY143" ca="1" si="995">BX142-BW142</f>
      </c>
      <c r="BZ142" s="10">
        <f t="shared" ref="BZ142:BZ143" ca="1" si="996">BX142+(0.75*BY142)</f>
      </c>
      <c r="CA142" s="10">
        <f ca="1">BW142-(0.75*BY142)</f>
      </c>
      <c r="CB142" s="53"/>
      <c r="CC142" s="11">
        <f ca="1">_xlfn.STDEV.P(BJ142:BU142)</f>
      </c>
      <c r="CD142" s="11">
        <f ca="1">AVERAGE(BP142:BS142)</f>
      </c>
      <c r="CE142" s="171"/>
      <c r="CF142" s="171"/>
      <c r="CG142" s="16"/>
      <c r="CH142" s="9" t="s">
        <v>120</v>
      </c>
      <c r="CI142" s="9" t="s">
        <v>4</v>
      </c>
      <c r="CJ142" s="164">
        <f ca="1">SUM(OFFSET(Data!$A$1,MATCH(($CH142&amp;$CI142),Data!$B:$B,0)-1,MATCH(Weekly!CJ$9,Data!$2:$2,0)-1,1,COUNTIF(Data!$2:$2,Weekly!CJ$9)))</f>
      </c>
      <c r="CK142" s="164">
        <f ca="1">SUM(OFFSET(Data!$A$1,MATCH(($CH142&amp;$CI142),Data!$B:$B,0)-1,MATCH(Weekly!CK$9,Data!$2:$2,0)-1,1,COUNTIF(Data!$2:$2,Weekly!CK$9)))</f>
      </c>
      <c r="CL142" s="164">
        <f ca="1">SUM(OFFSET(Data!$A$1,MATCH(($CH142&amp;$CI142),Data!$B:$B,0)-1,MATCH(Weekly!CL$9,Data!$2:$2,0)-1,1,COUNTIF(Data!$2:$2,Weekly!CL$9)))</f>
      </c>
      <c r="CM142" s="164">
        <f ca="1">SUM(OFFSET(Data!$A$1,MATCH(($CH142&amp;$CI142),Data!$B:$B,0)-1,MATCH(Weekly!CM$9,Data!$2:$2,0)-1,1,COUNTIF(Data!$2:$2,Weekly!CM$9)))</f>
      </c>
      <c r="CN142" s="164">
        <f ca="1">SUM(OFFSET(Data!$A$1,MATCH(($CH142&amp;$CI142),Data!$B:$B,0)-1,MATCH(Weekly!CN$9,Data!$2:$2,0)-1,1,COUNTIF(Data!$2:$2,Weekly!CN$9)))</f>
      </c>
      <c r="CO142" s="164">
        <f ca="1">SUM(OFFSET(Data!$A$1,MATCH(($CH142&amp;$CI142),Data!$B:$B,0)-1,MATCH(Weekly!CO$9,Data!$2:$2,0)-1,1,COUNTIF(Data!$2:$2,Weekly!CO$9)))</f>
      </c>
      <c r="CP142" s="164">
        <f ca="1">SUM(OFFSET(Data!$A$1,MATCH(($CH142&amp;$CI142),Data!$B:$B,0)-1,MATCH(Weekly!CP$9,Data!$2:$2,0)-1,1,COUNTIF(Data!$2:$2,Weekly!CP$9)))</f>
      </c>
      <c r="CQ142" s="164">
        <f ca="1">SUM(OFFSET(Data!$A$1,MATCH(($CH142&amp;$CI142),Data!$B:$B,0)-1,MATCH(Weekly!CQ$9,Data!$2:$2,0)-1,1,COUNTIF(Data!$2:$2,Weekly!CQ$9)))</f>
      </c>
      <c r="CR142" s="164">
        <f ca="1">SUM(OFFSET(Data!$A$1,MATCH(($CH142&amp;$CI142),Data!$B:$B,0)-1,MATCH(Weekly!CR$9,Data!$2:$2,0)-1,1,COUNTIF(Data!$2:$2,Weekly!CR$9)))</f>
      </c>
      <c r="CS142" s="164">
        <f ca="1">SUM(OFFSET(Data!$A$1,MATCH(($CH142&amp;$CI142),Data!$B:$B,0)-1,MATCH(Weekly!CS$9,Data!$2:$2,0)-1,1,COUNTIF(Data!$2:$2,Weekly!CS$9)))</f>
      </c>
      <c r="CT142" s="164">
        <f ca="1">SUM(OFFSET(Data!$A$1,MATCH(($CH142&amp;$CI142),Data!$B:$B,0)-1,MATCH(Weekly!CT$9,Data!$2:$2,0)-1,1,COUNTIF(Data!$2:$2,Weekly!CT$9)))</f>
      </c>
      <c r="CU142" s="164">
        <f ca="1">SUM(OFFSET(Data!$A$1,MATCH(($CH142&amp;$CI142),Data!$B:$B,0)-1,MATCH(Weekly!CU$9,Data!$2:$2,0)-1,1,COUNTIF(Data!$2:$2,Weekly!CU$9)))</f>
      </c>
      <c r="CW142" s="10">
        <f ca="1">_xlfn.QUARTILE.INC($CJ142:$CT142,1)</f>
      </c>
      <c r="CX142" s="10">
        <f ca="1">_xlfn.QUARTILE.INC($CJ142:$CT142,3)</f>
      </c>
      <c r="CY142" s="10">
        <f t="shared" ref="CY142:CY143" ca="1" si="997">CX142-CW142</f>
      </c>
      <c r="CZ142" s="10">
        <f t="shared" ref="CZ142:CZ143" ca="1" si="998">CX142+(0.75*CY142)</f>
      </c>
      <c r="DA142" s="10">
        <f ca="1">CW142-(0.75*CY142)</f>
      </c>
      <c r="DB142" s="53"/>
      <c r="DC142" s="11">
        <f ca="1">_xlfn.STDEV.P(CJ142:CU142)</f>
      </c>
      <c r="DD142" s="11">
        <f ca="1">AVERAGE(CP142:CS142)</f>
      </c>
    </row>
    <row r="143" spans="3:108" x14ac:dyDescent="0.25">
      <c r="C143" s="5"/>
      <c r="D143" s="132" t="s">
        <v>746</v>
      </c>
      <c r="E143" s="67" t="str">
        <f ca="1">VLOOKUP($D143,'Metric Nature'!$C:$D,2,0)&amp;IF(($F143&lt;(BA143)),"Below",IF(($F143&gt;(AZ143)),"Above","Within"))</f>
      </c>
      <c r="F143" s="69">
        <f t="shared" ca="1" si="983"/>
      </c>
      <c r="G143" s="69">
        <f t="shared" ca="1" si="984"/>
      </c>
      <c r="H143" s="98">
        <f t="shared" ref="H143" ca="1" si="999">IFERROR(((F143-G143)/G143),0)</f>
      </c>
      <c r="I143" s="69">
        <f t="shared" ref="I143" ca="1" si="1000">BD143</f>
      </c>
      <c r="J143" s="69">
        <f t="shared" ref="J143" ca="1" si="1001">IFERROR(((F143-I143)/I143),0)</f>
      </c>
      <c r="K143" s="62">
        <f t="shared" ca="1" si="985"/>
      </c>
      <c r="L143" s="70"/>
      <c r="M143" s="67" t="str">
        <f ca="1">VLOOKUP($D143,'Metric Nature'!$C:$D,2,0)&amp;IF(($N143&lt;(CA143)),"Below",IF(($N143&gt;(BZ143)),"Above","Within"))</f>
      </c>
      <c r="N143" s="69">
        <f t="shared" ca="1" si="986"/>
      </c>
      <c r="O143" s="69">
        <f t="shared" ca="1" si="987"/>
      </c>
      <c r="P143" s="98">
        <f t="shared" ref="P143" ca="1" si="1002">IFERROR(((N143-O143)/O143),0)</f>
      </c>
      <c r="Q143" s="69">
        <f t="shared" ref="Q143" ca="1" si="1003">CD143</f>
      </c>
      <c r="R143" s="71">
        <f t="shared" ref="R143" ca="1" si="1004">IFERROR(((N143-Q143)/Q143),0)</f>
      </c>
      <c r="S143" s="62">
        <f t="shared" ca="1" si="988"/>
      </c>
      <c r="T143" s="70"/>
      <c r="U143" s="67" t="str">
        <f ca="1">VLOOKUP($D143,'Metric Nature'!$C:$D,2,0)&amp;IF(($V143&lt;(DA143)),"Below",IF(($V143&gt;(CZ143)),"Above","Within"))</f>
      </c>
      <c r="V143" s="69">
        <f t="shared" ca="1" si="989"/>
      </c>
      <c r="W143" s="69">
        <f t="shared" ca="1" si="990"/>
      </c>
      <c r="X143" s="93">
        <f t="shared" ref="X143" ca="1" si="1005">IFERROR(((V143-W143)/W143),0)</f>
      </c>
      <c r="Y143" s="69">
        <f t="shared" ref="Y143" ca="1" si="1006">DD143</f>
      </c>
      <c r="Z143" s="93">
        <f t="shared" ref="Z143" ca="1" si="1007">IFERROR(((V143-Y143)/Y143),0)</f>
      </c>
      <c r="AA143" s="62">
        <f t="shared" ca="1" si="991"/>
      </c>
      <c r="AB143" s="70"/>
      <c r="AC143" s="60" t="s">
        <v>548</v>
      </c>
      <c r="AI143" s="9" t="s">
        <v>121</v>
      </c>
      <c r="AJ143" s="169">
        <f ca="1">(SUM(OFFSET(Data!$A$1,MATCH(($AI143),Data!$C:$C,0)-1,MATCH(Weekly!AJ$9,Data!$2:$2,0)-1,2,COUNTIF(Data!$2:$2,Weekly!AJ$9))))/AJ$142</f>
      </c>
      <c r="AK143" s="169">
        <f ca="1">(SUM(OFFSET(Data!$A$1,MATCH(($AI143),Data!$C:$C,0)-1,MATCH(Weekly!AK$9,Data!$2:$2,0)-1,2,COUNTIF(Data!$2:$2,Weekly!AK$9))))/AK$142</f>
      </c>
      <c r="AL143" s="169">
        <f ca="1">(SUM(OFFSET(Data!$A$1,MATCH(($AI143),Data!$C:$C,0)-1,MATCH(Weekly!AL$9,Data!$2:$2,0)-1,2,COUNTIF(Data!$2:$2,Weekly!AL$9))))/AL$142</f>
      </c>
      <c r="AM143" s="169">
        <f ca="1">(SUM(OFFSET(Data!$A$1,MATCH(($AI143),Data!$C:$C,0)-1,MATCH(Weekly!AM$9,Data!$2:$2,0)-1,2,COUNTIF(Data!$2:$2,Weekly!AM$9))))/AM$142</f>
      </c>
      <c r="AN143" s="169">
        <f ca="1">(SUM(OFFSET(Data!$A$1,MATCH(($AI143),Data!$C:$C,0)-1,MATCH(Weekly!AN$9,Data!$2:$2,0)-1,2,COUNTIF(Data!$2:$2,Weekly!AN$9))))/AN$142</f>
      </c>
      <c r="AO143" s="169">
        <f ca="1">(SUM(OFFSET(Data!$A$1,MATCH(($AI143),Data!$C:$C,0)-1,MATCH(Weekly!AO$9,Data!$2:$2,0)-1,2,COUNTIF(Data!$2:$2,Weekly!AO$9))))/AO$142</f>
      </c>
      <c r="AP143" s="169">
        <f ca="1">(SUM(OFFSET(Data!$A$1,MATCH(($AI143),Data!$C:$C,0)-1,MATCH(Weekly!AP$9,Data!$2:$2,0)-1,2,COUNTIF(Data!$2:$2,Weekly!AP$9))))/AP$142</f>
      </c>
      <c r="AQ143" s="169">
        <f ca="1">(SUM(OFFSET(Data!$A$1,MATCH(($AI143),Data!$C:$C,0)-1,MATCH(Weekly!AQ$9,Data!$2:$2,0)-1,2,COUNTIF(Data!$2:$2,Weekly!AQ$9))))/AQ$142</f>
      </c>
      <c r="AR143" s="169">
        <f ca="1">(SUM(OFFSET(Data!$A$1,MATCH(($AI143),Data!$C:$C,0)-1,MATCH(Weekly!AR$9,Data!$2:$2,0)-1,2,COUNTIF(Data!$2:$2,Weekly!AR$9))))/AR$142</f>
      </c>
      <c r="AS143" s="169">
        <f ca="1">(SUM(OFFSET(Data!$A$1,MATCH(($AI143),Data!$C:$C,0)-1,MATCH(Weekly!AS$9,Data!$2:$2,0)-1,2,COUNTIF(Data!$2:$2,Weekly!AS$9))))/AS$142</f>
      </c>
      <c r="AT143" s="169">
        <f ca="1">(SUM(OFFSET(Data!$A$1,MATCH(($AI143),Data!$C:$C,0)-1,MATCH(Weekly!AT$9,Data!$2:$2,0)-1,2,COUNTIF(Data!$2:$2,Weekly!AT$9))))/AT$142</f>
      </c>
      <c r="AU143" s="169">
        <f ca="1">(SUM(OFFSET(Data!$A$1,MATCH(($AI143),Data!$C:$C,0)-1,MATCH(Weekly!AU$9,Data!$2:$2,0)-1,2,COUNTIF(Data!$2:$2,Weekly!AU$9))))/AU$142</f>
      </c>
      <c r="AV143" s="18"/>
      <c r="AW143" s="14">
        <f t="shared" ref="AW143:AW154" ca="1" si="1008">_xlfn.QUARTILE.INC($AJ143:$AT143,1)</f>
      </c>
      <c r="AX143" s="14">
        <f t="shared" ref="AX143:AX154" ca="1" si="1009">_xlfn.QUARTILE.INC($AJ143:$AT143,3)</f>
      </c>
      <c r="AY143" s="14">
        <f t="shared" ca="1" si="992"/>
      </c>
      <c r="AZ143" s="14">
        <f t="shared" ca="1" si="993"/>
      </c>
      <c r="BA143" s="14">
        <f t="shared" ca="1" si="994"/>
      </c>
      <c r="BB143" s="18"/>
      <c r="BC143" s="14">
        <f t="shared" ref="BC143:BC154" ca="1" si="1010">_xlfn.STDEV.P(AJ143:AU143)</f>
      </c>
      <c r="BD143" s="14">
        <f t="shared" ref="BD143:BD154" ca="1" si="1011">SUMPRODUCT(AP143:AS143,AP$142:AS$142)/SUM(AP$142:AS$142)</f>
      </c>
      <c r="BE143" s="122"/>
      <c r="BF143" s="122"/>
      <c r="BG143" s="16"/>
      <c r="BH143" s="9" t="s">
        <v>121</v>
      </c>
      <c r="BI143" s="9" t="s">
        <v>3</v>
      </c>
      <c r="BJ143" s="169">
        <f ca="1">(SUM(OFFSET(Data!$A$1,MATCH(($BH143&amp;$BI143),Data!$B:$B,0)-1,MATCH(Weekly!BJ$9,Data!$2:$2,0)-1,1,COUNTIF(Data!$2:$2,Weekly!BJ$9))))/BJ$142</f>
      </c>
      <c r="BK143" s="169">
        <f ca="1">(SUM(OFFSET(Data!$A$1,MATCH(($BH143&amp;$BI143),Data!$B:$B,0)-1,MATCH(Weekly!BK$9,Data!$2:$2,0)-1,1,COUNTIF(Data!$2:$2,Weekly!BK$9))))/BK$142</f>
      </c>
      <c r="BL143" s="169">
        <f ca="1">(SUM(OFFSET(Data!$A$1,MATCH(($BH143&amp;$BI143),Data!$B:$B,0)-1,MATCH(Weekly!BL$9,Data!$2:$2,0)-1,1,COUNTIF(Data!$2:$2,Weekly!BL$9))))/BL$142</f>
      </c>
      <c r="BM143" s="169">
        <f ca="1">(SUM(OFFSET(Data!$A$1,MATCH(($BH143&amp;$BI143),Data!$B:$B,0)-1,MATCH(Weekly!BM$9,Data!$2:$2,0)-1,1,COUNTIF(Data!$2:$2,Weekly!BM$9))))/BM$142</f>
      </c>
      <c r="BN143" s="169">
        <f ca="1">(SUM(OFFSET(Data!$A$1,MATCH(($BH143&amp;$BI143),Data!$B:$B,0)-1,MATCH(Weekly!BN$9,Data!$2:$2,0)-1,1,COUNTIF(Data!$2:$2,Weekly!BN$9))))/BN$142</f>
      </c>
      <c r="BO143" s="169">
        <f ca="1">(SUM(OFFSET(Data!$A$1,MATCH(($BH143&amp;$BI143),Data!$B:$B,0)-1,MATCH(Weekly!BO$9,Data!$2:$2,0)-1,1,COUNTIF(Data!$2:$2,Weekly!BO$9))))/BO$142</f>
      </c>
      <c r="BP143" s="169">
        <f ca="1">(SUM(OFFSET(Data!$A$1,MATCH(($BH143&amp;$BI143),Data!$B:$B,0)-1,MATCH(Weekly!BP$9,Data!$2:$2,0)-1,1,COUNTIF(Data!$2:$2,Weekly!BP$9))))/BP$142</f>
      </c>
      <c r="BQ143" s="169">
        <f ca="1">(SUM(OFFSET(Data!$A$1,MATCH(($BH143&amp;$BI143),Data!$B:$B,0)-1,MATCH(Weekly!BQ$9,Data!$2:$2,0)-1,1,COUNTIF(Data!$2:$2,Weekly!BQ$9))))/BQ$142</f>
      </c>
      <c r="BR143" s="169">
        <f ca="1">(SUM(OFFSET(Data!$A$1,MATCH(($BH143&amp;$BI143),Data!$B:$B,0)-1,MATCH(Weekly!BR$9,Data!$2:$2,0)-1,1,COUNTIF(Data!$2:$2,Weekly!BR$9))))/BR$142</f>
      </c>
      <c r="BS143" s="169">
        <f ca="1">(SUM(OFFSET(Data!$A$1,MATCH(($BH143&amp;$BI143),Data!$B:$B,0)-1,MATCH(Weekly!BS$9,Data!$2:$2,0)-1,1,COUNTIF(Data!$2:$2,Weekly!BS$9))))/BS$142</f>
      </c>
      <c r="BT143" s="169">
        <f ca="1">(SUM(OFFSET(Data!$A$1,MATCH(($BH143&amp;$BI143),Data!$B:$B,0)-1,MATCH(Weekly!BT$9,Data!$2:$2,0)-1,1,COUNTIF(Data!$2:$2,Weekly!BT$9))))/BT$142</f>
      </c>
      <c r="BU143" s="169">
        <f ca="1">(SUM(OFFSET(Data!$A$1,MATCH(($BH143&amp;$BI143),Data!$B:$B,0)-1,MATCH(Weekly!BU$9,Data!$2:$2,0)-1,1,COUNTIF(Data!$2:$2,Weekly!BU$9))))/BU$142</f>
      </c>
      <c r="BV143" s="17"/>
      <c r="BW143" s="14">
        <f t="shared" ref="BW143:BW154" ca="1" si="1012">_xlfn.QUARTILE.INC($BJ143:$BT143,1)</f>
      </c>
      <c r="BX143" s="14">
        <f t="shared" ref="BX143:BX154" ca="1" si="1013">_xlfn.QUARTILE.INC($BJ143:$BT143,3)</f>
      </c>
      <c r="BY143" s="14">
        <f t="shared" ca="1" si="995"/>
      </c>
      <c r="BZ143" s="14">
        <f t="shared" ca="1" si="996"/>
      </c>
      <c r="CA143" s="14">
        <f t="shared" ref="CA143" ca="1" si="1014">BW143-(0.75*BY143)</f>
      </c>
      <c r="CB143" s="55"/>
      <c r="CC143" s="14">
        <f t="shared" ref="CC143:CC154" ca="1" si="1015">_xlfn.STDEV.P(BJ143:BU143)</f>
      </c>
      <c r="CD143" s="14">
        <f t="shared" ref="CD143:CD154" ca="1" si="1016">SUMPRODUCT(BP143:BS143,BP$142:BS$142)/SUM(BP$142:BS$142)</f>
      </c>
      <c r="CE143" s="122"/>
      <c r="CF143" s="122"/>
      <c r="CG143" s="16"/>
      <c r="CH143" s="9" t="s">
        <v>121</v>
      </c>
      <c r="CI143" s="9" t="s">
        <v>4</v>
      </c>
      <c r="CJ143" s="169">
        <f ca="1">(SUM(OFFSET(Data!$A$1,MATCH(($CH143&amp;$CI143),Data!$B:$B,0)-1,MATCH(Weekly!CJ$9,Data!$2:$2,0)-1,1,COUNTIF(Data!$2:$2,Weekly!CJ$9))))/CJ$142</f>
      </c>
      <c r="CK143" s="169">
        <f ca="1">(SUM(OFFSET(Data!$A$1,MATCH(($CH143&amp;$CI143),Data!$B:$B,0)-1,MATCH(Weekly!CK$9,Data!$2:$2,0)-1,1,COUNTIF(Data!$2:$2,Weekly!CK$9))))/CK$142</f>
      </c>
      <c r="CL143" s="169">
        <f ca="1">(SUM(OFFSET(Data!$A$1,MATCH(($CH143&amp;$CI143),Data!$B:$B,0)-1,MATCH(Weekly!CL$9,Data!$2:$2,0)-1,1,COUNTIF(Data!$2:$2,Weekly!CL$9))))/CL$142</f>
      </c>
      <c r="CM143" s="169">
        <f ca="1">(SUM(OFFSET(Data!$A$1,MATCH(($CH143&amp;$CI143),Data!$B:$B,0)-1,MATCH(Weekly!CM$9,Data!$2:$2,0)-1,1,COUNTIF(Data!$2:$2,Weekly!CM$9))))/CM$142</f>
      </c>
      <c r="CN143" s="169">
        <f ca="1">(SUM(OFFSET(Data!$A$1,MATCH(($CH143&amp;$CI143),Data!$B:$B,0)-1,MATCH(Weekly!CN$9,Data!$2:$2,0)-1,1,COUNTIF(Data!$2:$2,Weekly!CN$9))))/CN$142</f>
      </c>
      <c r="CO143" s="169">
        <f ca="1">(SUM(OFFSET(Data!$A$1,MATCH(($CH143&amp;$CI143),Data!$B:$B,0)-1,MATCH(Weekly!CO$9,Data!$2:$2,0)-1,1,COUNTIF(Data!$2:$2,Weekly!CO$9))))/CO$142</f>
      </c>
      <c r="CP143" s="169">
        <f ca="1">(SUM(OFFSET(Data!$A$1,MATCH(($CH143&amp;$CI143),Data!$B:$B,0)-1,MATCH(Weekly!CP$9,Data!$2:$2,0)-1,1,COUNTIF(Data!$2:$2,Weekly!CP$9))))/CP$142</f>
      </c>
      <c r="CQ143" s="169">
        <f ca="1">(SUM(OFFSET(Data!$A$1,MATCH(($CH143&amp;$CI143),Data!$B:$B,0)-1,MATCH(Weekly!CQ$9,Data!$2:$2,0)-1,1,COUNTIF(Data!$2:$2,Weekly!CQ$9))))/CQ$142</f>
      </c>
      <c r="CR143" s="169">
        <f ca="1">(SUM(OFFSET(Data!$A$1,MATCH(($CH143&amp;$CI143),Data!$B:$B,0)-1,MATCH(Weekly!CR$9,Data!$2:$2,0)-1,1,COUNTIF(Data!$2:$2,Weekly!CR$9))))/CR$142</f>
      </c>
      <c r="CS143" s="169">
        <f ca="1">(SUM(OFFSET(Data!$A$1,MATCH(($CH143&amp;$CI143),Data!$B:$B,0)-1,MATCH(Weekly!CS$9,Data!$2:$2,0)-1,1,COUNTIF(Data!$2:$2,Weekly!CS$9))))/CS$142</f>
      </c>
      <c r="CT143" s="169">
        <f ca="1">(SUM(OFFSET(Data!$A$1,MATCH(($CH143&amp;$CI143),Data!$B:$B,0)-1,MATCH(Weekly!CT$9,Data!$2:$2,0)-1,1,COUNTIF(Data!$2:$2,Weekly!CT$9))))/CT$142</f>
      </c>
      <c r="CU143" s="169">
        <f ca="1">(SUM(OFFSET(Data!$A$1,MATCH(($CH143&amp;$CI143),Data!$B:$B,0)-1,MATCH(Weekly!CU$9,Data!$2:$2,0)-1,1,COUNTIF(Data!$2:$2,Weekly!CU$9))))/CU$142</f>
      </c>
      <c r="CW143" s="14">
        <f t="shared" ref="CW143:CW154" ca="1" si="1017">_xlfn.QUARTILE.INC($CJ143:$CT143,1)</f>
      </c>
      <c r="CX143" s="14">
        <f t="shared" ref="CX143:CX154" ca="1" si="1018">_xlfn.QUARTILE.INC($CJ143:$CT143,3)</f>
      </c>
      <c r="CY143" s="14">
        <f t="shared" ca="1" si="997"/>
      </c>
      <c r="CZ143" s="14">
        <f t="shared" ca="1" si="998"/>
      </c>
      <c r="DA143" s="14">
        <f ca="1">CW143-(0.75*CY143)</f>
      </c>
      <c r="DB143" s="53"/>
      <c r="DC143" s="14">
        <f t="shared" ref="DC143:DC154" ca="1" si="1019">_xlfn.STDEV.P(CJ143:CU143)</f>
      </c>
      <c r="DD143" s="14">
        <f t="shared" ref="DD143:DD154" ca="1" si="1020">SUMPRODUCT(CP143:CS143,CP$142:CS$142)/SUM(CP$142:CS$142)</f>
      </c>
    </row>
    <row r="144" spans="3:108" hidden="1" x14ac:dyDescent="0.25">
      <c r="C144" s="5"/>
      <c r="D144" s="132" t="s">
        <v>749</v>
      </c>
      <c r="E144" s="67" t="str">
        <f ca="1">VLOOKUP($D144,'Metric Nature'!$C:$D,2,0)&amp;IF(($F144&lt;(BA144)),"Below",IF(($F144&gt;(AZ144)),"Above","Within"))</f>
      </c>
      <c r="F144" s="69">
        <f t="shared" ca="1" si="983"/>
      </c>
      <c r="G144" s="69">
        <f t="shared" ca="1" si="984"/>
      </c>
      <c r="H144" s="98">
        <f t="shared" ref="H144:H154" ca="1" si="1021">IFERROR(((F144-G144)/G144),0)</f>
      </c>
      <c r="I144" s="69">
        <f t="shared" ref="I144:I154" ca="1" si="1022">BD144</f>
      </c>
      <c r="J144" s="69">
        <f t="shared" ref="J144:J154" ca="1" si="1023">IFERROR(((F144-I144)/I144),0)</f>
      </c>
      <c r="K144" s="62">
        <f t="shared" ca="1" si="985"/>
      </c>
      <c r="L144" s="70"/>
      <c r="M144" s="67" t="str">
        <f ca="1">VLOOKUP($D144,'Metric Nature'!$C:$D,2,0)&amp;IF(($N144&lt;(CA144)),"Below",IF(($N144&gt;(BZ144)),"Above","Within"))</f>
      </c>
      <c r="N144" s="69">
        <f t="shared" ca="1" si="986"/>
      </c>
      <c r="O144" s="69">
        <f t="shared" ca="1" si="987"/>
      </c>
      <c r="P144" s="98">
        <f t="shared" ref="P144:P154" ca="1" si="1024">IFERROR(((N144-O144)/O144),0)</f>
      </c>
      <c r="Q144" s="69">
        <f t="shared" ref="Q144:Q154" ca="1" si="1025">CD144</f>
      </c>
      <c r="R144" s="71">
        <f t="shared" ref="R144:R154" ca="1" si="1026">IFERROR(((N144-Q144)/Q144),0)</f>
      </c>
      <c r="S144" s="62">
        <f t="shared" ca="1" si="988"/>
      </c>
      <c r="T144" s="70"/>
      <c r="U144" s="67" t="str">
        <f ca="1">VLOOKUP($D144,'Metric Nature'!$C:$D,2,0)&amp;IF(($V144&lt;(DA144)),"Below",IF(($V144&gt;(CZ144)),"Above","Within"))</f>
      </c>
      <c r="V144" s="69">
        <f t="shared" ca="1" si="989"/>
      </c>
      <c r="W144" s="69">
        <f t="shared" ca="1" si="990"/>
      </c>
      <c r="X144" s="93">
        <f t="shared" ref="X144:X154" ca="1" si="1027">IFERROR(((V144-W144)/W144),0)</f>
      </c>
      <c r="Y144" s="69">
        <f t="shared" ref="Y144:Y153" ca="1" si="1028">DD144</f>
      </c>
      <c r="Z144" s="93">
        <f t="shared" ref="Z144:Z154" ca="1" si="1029">IFERROR(((V144-Y144)/Y144),0)</f>
      </c>
      <c r="AA144" s="62">
        <f t="shared" ca="1" si="991"/>
      </c>
      <c r="AB144" s="70"/>
      <c r="AC144" s="60" t="s">
        <v>544</v>
      </c>
      <c r="AI144" s="9" t="s">
        <v>122</v>
      </c>
      <c r="AJ144" s="169">
        <f ca="1">(SUM(OFFSET(Data!$A$1,MATCH(($AI144),Data!$C:$C,0)-1,MATCH(Weekly!AJ$9,Data!$2:$2,0)-1,2,COUNTIF(Data!$2:$2,Weekly!AJ$9))))/AJ$142</f>
      </c>
      <c r="AK144" s="169">
        <f ca="1">(SUM(OFFSET(Data!$A$1,MATCH(($AI144),Data!$C:$C,0)-1,MATCH(Weekly!AK$9,Data!$2:$2,0)-1,2,COUNTIF(Data!$2:$2,Weekly!AK$9))))/AK$142</f>
      </c>
      <c r="AL144" s="169">
        <f ca="1">(SUM(OFFSET(Data!$A$1,MATCH(($AI144),Data!$C:$C,0)-1,MATCH(Weekly!AL$9,Data!$2:$2,0)-1,2,COUNTIF(Data!$2:$2,Weekly!AL$9))))/AL$142</f>
      </c>
      <c r="AM144" s="169">
        <f ca="1">(SUM(OFFSET(Data!$A$1,MATCH(($AI144),Data!$C:$C,0)-1,MATCH(Weekly!AM$9,Data!$2:$2,0)-1,2,COUNTIF(Data!$2:$2,Weekly!AM$9))))/AM$142</f>
      </c>
      <c r="AN144" s="169">
        <f ca="1">(SUM(OFFSET(Data!$A$1,MATCH(($AI144),Data!$C:$C,0)-1,MATCH(Weekly!AN$9,Data!$2:$2,0)-1,2,COUNTIF(Data!$2:$2,Weekly!AN$9))))/AN$142</f>
      </c>
      <c r="AO144" s="169">
        <f ca="1">(SUM(OFFSET(Data!$A$1,MATCH(($AI144),Data!$C:$C,0)-1,MATCH(Weekly!AO$9,Data!$2:$2,0)-1,2,COUNTIF(Data!$2:$2,Weekly!AO$9))))/AO$142</f>
      </c>
      <c r="AP144" s="169">
        <f ca="1">(SUM(OFFSET(Data!$A$1,MATCH(($AI144),Data!$C:$C,0)-1,MATCH(Weekly!AP$9,Data!$2:$2,0)-1,2,COUNTIF(Data!$2:$2,Weekly!AP$9))))/AP$142</f>
      </c>
      <c r="AQ144" s="169">
        <f ca="1">(SUM(OFFSET(Data!$A$1,MATCH(($AI144),Data!$C:$C,0)-1,MATCH(Weekly!AQ$9,Data!$2:$2,0)-1,2,COUNTIF(Data!$2:$2,Weekly!AQ$9))))/AQ$142</f>
      </c>
      <c r="AR144" s="169">
        <f ca="1">(SUM(OFFSET(Data!$A$1,MATCH(($AI144),Data!$C:$C,0)-1,MATCH(Weekly!AR$9,Data!$2:$2,0)-1,2,COUNTIF(Data!$2:$2,Weekly!AR$9))))/AR$142</f>
      </c>
      <c r="AS144" s="169">
        <f ca="1">(SUM(OFFSET(Data!$A$1,MATCH(($AI144),Data!$C:$C,0)-1,MATCH(Weekly!AS$9,Data!$2:$2,0)-1,2,COUNTIF(Data!$2:$2,Weekly!AS$9))))/AS$142</f>
      </c>
      <c r="AT144" s="169">
        <f ca="1">(SUM(OFFSET(Data!$A$1,MATCH(($AI144),Data!$C:$C,0)-1,MATCH(Weekly!AT$9,Data!$2:$2,0)-1,2,COUNTIF(Data!$2:$2,Weekly!AT$9))))/AT$142</f>
      </c>
      <c r="AU144" s="169">
        <f ca="1">(SUM(OFFSET(Data!$A$1,MATCH(($AI144),Data!$C:$C,0)-1,MATCH(Weekly!AU$9,Data!$2:$2,0)-1,2,COUNTIF(Data!$2:$2,Weekly!AU$9))))/AU$142</f>
      </c>
      <c r="AV144" s="18"/>
      <c r="AW144" s="14">
        <f t="shared" ca="1" si="1008"/>
      </c>
      <c r="AX144" s="14">
        <f t="shared" ca="1" si="1009"/>
      </c>
      <c r="AY144" s="14">
        <f t="shared" ref="AY144:AY154" ca="1" si="1030">AX144-AW144</f>
      </c>
      <c r="AZ144" s="14">
        <f t="shared" ref="AZ144:AZ154" ca="1" si="1031">AX144+(0.75*AY144)</f>
      </c>
      <c r="BA144" s="14">
        <f t="shared" ref="BA144:BA154" ca="1" si="1032">AW144-(0.75*AY144)</f>
      </c>
      <c r="BB144" s="18"/>
      <c r="BC144" s="14">
        <f t="shared" ca="1" si="1010"/>
      </c>
      <c r="BD144" s="14">
        <f t="shared" ca="1" si="1011"/>
      </c>
      <c r="BE144" s="122"/>
      <c r="BF144" s="122"/>
      <c r="BG144" s="16"/>
      <c r="BH144" s="9" t="s">
        <v>122</v>
      </c>
      <c r="BI144" s="9" t="s">
        <v>3</v>
      </c>
      <c r="BJ144" s="169">
        <f ca="1">(SUM(OFFSET(Data!$A$1,MATCH(($BH144&amp;$BI144),Data!$B:$B,0)-1,MATCH(Weekly!BJ$9,Data!$2:$2,0)-1,1,COUNTIF(Data!$2:$2,Weekly!BJ$9))))/BJ$142</f>
      </c>
      <c r="BK144" s="169">
        <f ca="1">(SUM(OFFSET(Data!$A$1,MATCH(($BH144&amp;$BI144),Data!$B:$B,0)-1,MATCH(Weekly!BK$9,Data!$2:$2,0)-1,1,COUNTIF(Data!$2:$2,Weekly!BK$9))))/BK$142</f>
      </c>
      <c r="BL144" s="169">
        <f ca="1">(SUM(OFFSET(Data!$A$1,MATCH(($BH144&amp;$BI144),Data!$B:$B,0)-1,MATCH(Weekly!BL$9,Data!$2:$2,0)-1,1,COUNTIF(Data!$2:$2,Weekly!BL$9))))/BL$142</f>
      </c>
      <c r="BM144" s="169">
        <f ca="1">(SUM(OFFSET(Data!$A$1,MATCH(($BH144&amp;$BI144),Data!$B:$B,0)-1,MATCH(Weekly!BM$9,Data!$2:$2,0)-1,1,COUNTIF(Data!$2:$2,Weekly!BM$9))))/BM$142</f>
      </c>
      <c r="BN144" s="169">
        <f ca="1">(SUM(OFFSET(Data!$A$1,MATCH(($BH144&amp;$BI144),Data!$B:$B,0)-1,MATCH(Weekly!BN$9,Data!$2:$2,0)-1,1,COUNTIF(Data!$2:$2,Weekly!BN$9))))/BN$142</f>
      </c>
      <c r="BO144" s="169">
        <f ca="1">(SUM(OFFSET(Data!$A$1,MATCH(($BH144&amp;$BI144),Data!$B:$B,0)-1,MATCH(Weekly!BO$9,Data!$2:$2,0)-1,1,COUNTIF(Data!$2:$2,Weekly!BO$9))))/BO$142</f>
      </c>
      <c r="BP144" s="169">
        <f ca="1">(SUM(OFFSET(Data!$A$1,MATCH(($BH144&amp;$BI144),Data!$B:$B,0)-1,MATCH(Weekly!BP$9,Data!$2:$2,0)-1,1,COUNTIF(Data!$2:$2,Weekly!BP$9))))/BP$142</f>
      </c>
      <c r="BQ144" s="169">
        <f ca="1">(SUM(OFFSET(Data!$A$1,MATCH(($BH144&amp;$BI144),Data!$B:$B,0)-1,MATCH(Weekly!BQ$9,Data!$2:$2,0)-1,1,COUNTIF(Data!$2:$2,Weekly!BQ$9))))/BQ$142</f>
      </c>
      <c r="BR144" s="169">
        <f ca="1">(SUM(OFFSET(Data!$A$1,MATCH(($BH144&amp;$BI144),Data!$B:$B,0)-1,MATCH(Weekly!BR$9,Data!$2:$2,0)-1,1,COUNTIF(Data!$2:$2,Weekly!BR$9))))/BR$142</f>
      </c>
      <c r="BS144" s="169">
        <f ca="1">(SUM(OFFSET(Data!$A$1,MATCH(($BH144&amp;$BI144),Data!$B:$B,0)-1,MATCH(Weekly!BS$9,Data!$2:$2,0)-1,1,COUNTIF(Data!$2:$2,Weekly!BS$9))))/BS$142</f>
      </c>
      <c r="BT144" s="169">
        <f ca="1">(SUM(OFFSET(Data!$A$1,MATCH(($BH144&amp;$BI144),Data!$B:$B,0)-1,MATCH(Weekly!BT$9,Data!$2:$2,0)-1,1,COUNTIF(Data!$2:$2,Weekly!BT$9))))/BT$142</f>
      </c>
      <c r="BU144" s="169">
        <f ca="1">(SUM(OFFSET(Data!$A$1,MATCH(($BH144&amp;$BI144),Data!$B:$B,0)-1,MATCH(Weekly!BU$9,Data!$2:$2,0)-1,1,COUNTIF(Data!$2:$2,Weekly!BU$9))))/BU$142</f>
      </c>
      <c r="BV144" s="17"/>
      <c r="BW144" s="14">
        <f t="shared" ca="1" si="1012"/>
      </c>
      <c r="BX144" s="14">
        <f t="shared" ca="1" si="1013"/>
      </c>
      <c r="BY144" s="14">
        <f t="shared" ref="BY144:BY154" ca="1" si="1033">BX144-BW144</f>
      </c>
      <c r="BZ144" s="14">
        <f t="shared" ref="BZ144:BZ154" ca="1" si="1034">BX144+(0.75*BY144)</f>
      </c>
      <c r="CA144" s="14">
        <f t="shared" ref="CA144:CA154" ca="1" si="1035">BW144-(0.75*BY144)</f>
      </c>
      <c r="CB144" s="55"/>
      <c r="CC144" s="14">
        <f t="shared" ca="1" si="1015"/>
      </c>
      <c r="CD144" s="14">
        <f t="shared" ca="1" si="1016"/>
      </c>
      <c r="CE144" s="122"/>
      <c r="CF144" s="122"/>
      <c r="CG144" s="16"/>
      <c r="CH144" s="9" t="s">
        <v>122</v>
      </c>
      <c r="CI144" s="9" t="s">
        <v>4</v>
      </c>
      <c r="CJ144" s="169">
        <f ca="1">(SUM(OFFSET(Data!$A$1,MATCH(($CH144&amp;$CI144),Data!$B:$B,0)-1,MATCH(Weekly!CJ$9,Data!$2:$2,0)-1,1,COUNTIF(Data!$2:$2,Weekly!CJ$9))))/CJ$142</f>
      </c>
      <c r="CK144" s="169">
        <f ca="1">(SUM(OFFSET(Data!$A$1,MATCH(($CH144&amp;$CI144),Data!$B:$B,0)-1,MATCH(Weekly!CK$9,Data!$2:$2,0)-1,1,COUNTIF(Data!$2:$2,Weekly!CK$9))))/CK$142</f>
      </c>
      <c r="CL144" s="169">
        <f ca="1">(SUM(OFFSET(Data!$A$1,MATCH(($CH144&amp;$CI144),Data!$B:$B,0)-1,MATCH(Weekly!CL$9,Data!$2:$2,0)-1,1,COUNTIF(Data!$2:$2,Weekly!CL$9))))/CL$142</f>
      </c>
      <c r="CM144" s="169">
        <f ca="1">(SUM(OFFSET(Data!$A$1,MATCH(($CH144&amp;$CI144),Data!$B:$B,0)-1,MATCH(Weekly!CM$9,Data!$2:$2,0)-1,1,COUNTIF(Data!$2:$2,Weekly!CM$9))))/CM$142</f>
      </c>
      <c r="CN144" s="169">
        <f ca="1">(SUM(OFFSET(Data!$A$1,MATCH(($CH144&amp;$CI144),Data!$B:$B,0)-1,MATCH(Weekly!CN$9,Data!$2:$2,0)-1,1,COUNTIF(Data!$2:$2,Weekly!CN$9))))/CN$142</f>
      </c>
      <c r="CO144" s="169">
        <f ca="1">(SUM(OFFSET(Data!$A$1,MATCH(($CH144&amp;$CI144),Data!$B:$B,0)-1,MATCH(Weekly!CO$9,Data!$2:$2,0)-1,1,COUNTIF(Data!$2:$2,Weekly!CO$9))))/CO$142</f>
      </c>
      <c r="CP144" s="169">
        <f ca="1">(SUM(OFFSET(Data!$A$1,MATCH(($CH144&amp;$CI144),Data!$B:$B,0)-1,MATCH(Weekly!CP$9,Data!$2:$2,0)-1,1,COUNTIF(Data!$2:$2,Weekly!CP$9))))/CP$142</f>
      </c>
      <c r="CQ144" s="169">
        <f ca="1">(SUM(OFFSET(Data!$A$1,MATCH(($CH144&amp;$CI144),Data!$B:$B,0)-1,MATCH(Weekly!CQ$9,Data!$2:$2,0)-1,1,COUNTIF(Data!$2:$2,Weekly!CQ$9))))/CQ$142</f>
      </c>
      <c r="CR144" s="169">
        <f ca="1">(SUM(OFFSET(Data!$A$1,MATCH(($CH144&amp;$CI144),Data!$B:$B,0)-1,MATCH(Weekly!CR$9,Data!$2:$2,0)-1,1,COUNTIF(Data!$2:$2,Weekly!CR$9))))/CR$142</f>
      </c>
      <c r="CS144" s="169">
        <f ca="1">(SUM(OFFSET(Data!$A$1,MATCH(($CH144&amp;$CI144),Data!$B:$B,0)-1,MATCH(Weekly!CS$9,Data!$2:$2,0)-1,1,COUNTIF(Data!$2:$2,Weekly!CS$9))))/CS$142</f>
      </c>
      <c r="CT144" s="169">
        <f ca="1">(SUM(OFFSET(Data!$A$1,MATCH(($CH144&amp;$CI144),Data!$B:$B,0)-1,MATCH(Weekly!CT$9,Data!$2:$2,0)-1,1,COUNTIF(Data!$2:$2,Weekly!CT$9))))/CT$142</f>
      </c>
      <c r="CU144" s="169">
        <f ca="1">(SUM(OFFSET(Data!$A$1,MATCH(($CH144&amp;$CI144),Data!$B:$B,0)-1,MATCH(Weekly!CU$9,Data!$2:$2,0)-1,1,COUNTIF(Data!$2:$2,Weekly!CU$9))))/CU$142</f>
      </c>
      <c r="CW144" s="14">
        <f t="shared" ca="1" si="1017"/>
      </c>
      <c r="CX144" s="14">
        <f t="shared" ca="1" si="1018"/>
      </c>
      <c r="CY144" s="14">
        <f t="shared" ref="CY144:CY154" ca="1" si="1036">CX144-CW144</f>
      </c>
      <c r="CZ144" s="14">
        <f t="shared" ref="CZ144:CZ154" ca="1" si="1037">CX144+(0.75*CY144)</f>
      </c>
      <c r="DA144" s="14">
        <f t="shared" ref="DA144:DA154" ca="1" si="1038">CW144-(0.75*CY144)</f>
      </c>
      <c r="DB144" s="55"/>
      <c r="DC144" s="14">
        <f t="shared" ca="1" si="1019"/>
      </c>
      <c r="DD144" s="14">
        <f t="shared" ca="1" si="1020"/>
      </c>
    </row>
    <row r="145" spans="3:111" x14ac:dyDescent="0.25">
      <c r="C145" s="5"/>
      <c r="D145" s="132" t="s">
        <v>752</v>
      </c>
      <c r="E145" s="67" t="str">
        <f ca="1">VLOOKUP($D145,'Metric Nature'!$C:$D,2,0)&amp;IF(($F145&lt;(BA145)),"Below",IF(($F145&gt;(AZ145)),"Above","Within"))</f>
      </c>
      <c r="F145" s="69">
        <f t="shared" ref="F145:F146" ca="1" si="1039">AT145</f>
      </c>
      <c r="G145" s="69">
        <f t="shared" ref="G145:G146" ca="1" si="1040">AS145</f>
      </c>
      <c r="H145" s="98">
        <f t="shared" ref="H145:H146" ca="1" si="1041">IFERROR(((F145-G145)/G145),0)</f>
      </c>
      <c r="I145" s="69">
        <f t="shared" ref="I145:I146" ca="1" si="1042">BD145</f>
      </c>
      <c r="J145" s="69">
        <f t="shared" ref="J145:J146" ca="1" si="1043">IFERROR(((F145-I145)/I145),0)</f>
      </c>
      <c r="K145" s="62">
        <f t="shared" ref="K145:K146" ca="1" si="1044">BC145</f>
      </c>
      <c r="L145" s="70"/>
      <c r="M145" s="67" t="str">
        <f ca="1">VLOOKUP($D145,'Metric Nature'!$C:$D,2,0)&amp;IF(($N145&lt;(CA145)),"Below",IF(($N145&gt;(BZ145)),"Above","Within"))</f>
      </c>
      <c r="N145" s="69">
        <f t="shared" ref="N145:N146" ca="1" si="1045">BT145</f>
      </c>
      <c r="O145" s="69">
        <f t="shared" ref="O145:O146" ca="1" si="1046">BS145</f>
      </c>
      <c r="P145" s="98">
        <f t="shared" ref="P145:P146" ca="1" si="1047">IFERROR(((N145-O145)/O145),0)</f>
      </c>
      <c r="Q145" s="69">
        <f t="shared" ref="Q145:Q146" ca="1" si="1048">CD145</f>
      </c>
      <c r="R145" s="71">
        <f t="shared" ref="R145:R146" ca="1" si="1049">IFERROR(((N145-Q145)/Q145),0)</f>
      </c>
      <c r="S145" s="62">
        <f t="shared" ref="S145:S146" ca="1" si="1050">CC145</f>
      </c>
      <c r="T145" s="70"/>
      <c r="U145" s="67" t="str">
        <f ca="1">VLOOKUP($D145,'Metric Nature'!$C:$D,2,0)&amp;IF(($V145&lt;(DA145)),"Below",IF(($V145&gt;(CZ145)),"Above","Within"))</f>
      </c>
      <c r="V145" s="69">
        <f t="shared" ref="V145:V146" ca="1" si="1051">CT145</f>
      </c>
      <c r="W145" s="69">
        <f t="shared" ref="W145:W146" ca="1" si="1052">CS145</f>
      </c>
      <c r="X145" s="93">
        <f t="shared" ref="X145:X146" ca="1" si="1053">IFERROR(((V145-W145)/W145),0)</f>
      </c>
      <c r="Y145" s="69">
        <f t="shared" ref="Y145:Y146" ca="1" si="1054">DD145</f>
      </c>
      <c r="Z145" s="93">
        <f t="shared" ref="Z145:Z146" ca="1" si="1055">IFERROR(((V145-Y145)/Y145),0)</f>
      </c>
      <c r="AA145" s="62"/>
      <c r="AB145" s="70"/>
      <c r="AC145" s="60"/>
      <c r="AI145" s="9" t="s">
        <v>123</v>
      </c>
      <c r="AJ145" s="169">
        <f ca="1">(SUM(OFFSET(Data!$A$1,MATCH(($AI145),Data!$C:$C,0)-1,MATCH(Weekly!AJ$9,Data!$2:$2,0)-1,2,COUNTIF(Data!$2:$2,Weekly!AJ$9))))/AJ$142</f>
      </c>
      <c r="AK145" s="169">
        <f ca="1">(SUM(OFFSET(Data!$A$1,MATCH(($AI145),Data!$C:$C,0)-1,MATCH(Weekly!AK$9,Data!$2:$2,0)-1,2,COUNTIF(Data!$2:$2,Weekly!AK$9))))/AK$142</f>
      </c>
      <c r="AL145" s="169">
        <f ca="1">(SUM(OFFSET(Data!$A$1,MATCH(($AI145),Data!$C:$C,0)-1,MATCH(Weekly!AL$9,Data!$2:$2,0)-1,2,COUNTIF(Data!$2:$2,Weekly!AL$9))))/AL$142</f>
      </c>
      <c r="AM145" s="169">
        <f ca="1">(SUM(OFFSET(Data!$A$1,MATCH(($AI145),Data!$C:$C,0)-1,MATCH(Weekly!AM$9,Data!$2:$2,0)-1,2,COUNTIF(Data!$2:$2,Weekly!AM$9))))/AM$142</f>
      </c>
      <c r="AN145" s="169">
        <f ca="1">(SUM(OFFSET(Data!$A$1,MATCH(($AI145),Data!$C:$C,0)-1,MATCH(Weekly!AN$9,Data!$2:$2,0)-1,2,COUNTIF(Data!$2:$2,Weekly!AN$9))))/AN$142</f>
      </c>
      <c r="AO145" s="169">
        <f ca="1">(SUM(OFFSET(Data!$A$1,MATCH(($AI145),Data!$C:$C,0)-1,MATCH(Weekly!AO$9,Data!$2:$2,0)-1,2,COUNTIF(Data!$2:$2,Weekly!AO$9))))/AO$142</f>
      </c>
      <c r="AP145" s="169">
        <f ca="1">(SUM(OFFSET(Data!$A$1,MATCH(($AI145),Data!$C:$C,0)-1,MATCH(Weekly!AP$9,Data!$2:$2,0)-1,2,COUNTIF(Data!$2:$2,Weekly!AP$9))))/AP$142</f>
      </c>
      <c r="AQ145" s="169">
        <f ca="1">(SUM(OFFSET(Data!$A$1,MATCH(($AI145),Data!$C:$C,0)-1,MATCH(Weekly!AQ$9,Data!$2:$2,0)-1,2,COUNTIF(Data!$2:$2,Weekly!AQ$9))))/AQ$142</f>
      </c>
      <c r="AR145" s="169">
        <f ca="1">(SUM(OFFSET(Data!$A$1,MATCH(($AI145),Data!$C:$C,0)-1,MATCH(Weekly!AR$9,Data!$2:$2,0)-1,2,COUNTIF(Data!$2:$2,Weekly!AR$9))))/AR$142</f>
      </c>
      <c r="AS145" s="169">
        <f ca="1">(SUM(OFFSET(Data!$A$1,MATCH(($AI145),Data!$C:$C,0)-1,MATCH(Weekly!AS$9,Data!$2:$2,0)-1,2,COUNTIF(Data!$2:$2,Weekly!AS$9))))/AS$142</f>
      </c>
      <c r="AT145" s="169">
        <f ca="1">(SUM(OFFSET(Data!$A$1,MATCH(($AI145),Data!$C:$C,0)-1,MATCH(Weekly!AT$9,Data!$2:$2,0)-1,2,COUNTIF(Data!$2:$2,Weekly!AT$9))))/AT$142</f>
      </c>
      <c r="AU145" s="169">
        <f ca="1">(SUM(OFFSET(Data!$A$1,MATCH(($AI145),Data!$C:$C,0)-1,MATCH(Weekly!AU$9,Data!$2:$2,0)-1,2,COUNTIF(Data!$2:$2,Weekly!AU$9))))/AU$142</f>
      </c>
      <c r="AV145" s="18"/>
      <c r="AW145" s="14">
        <f t="shared" ca="1" si="1008"/>
      </c>
      <c r="AX145" s="14">
        <f t="shared" ca="1" si="1009"/>
      </c>
      <c r="AY145" s="14">
        <f t="shared" ref="AY145:AY146" ca="1" si="1056">AX145-AW145</f>
      </c>
      <c r="AZ145" s="14">
        <f t="shared" ref="AZ145:AZ146" ca="1" si="1057">AX145+(0.75*AY145)</f>
      </c>
      <c r="BA145" s="14">
        <f t="shared" ref="BA145:BA146" ca="1" si="1058">AW145-(0.75*AY145)</f>
      </c>
      <c r="BB145" s="18"/>
      <c r="BC145" s="14">
        <f t="shared" ref="BC145:BC146" ca="1" si="1059">_xlfn.STDEV.P(AJ145:AU145)</f>
      </c>
      <c r="BD145" s="14">
        <f t="shared" ref="BD145:BD146" ca="1" si="1060">SUMPRODUCT(AP145:AS145,AP$142:AS$142)/SUM(AP$142:AS$142)</f>
      </c>
      <c r="BE145" s="122"/>
      <c r="BF145" s="122"/>
      <c r="BG145" s="16"/>
      <c r="BH145" s="9" t="s">
        <v>123</v>
      </c>
      <c r="BI145" s="9" t="s">
        <v>3</v>
      </c>
      <c r="BJ145" s="169">
        <f ca="1">(SUM(OFFSET(Data!$A$1,MATCH(($BH145&amp;$BI145),Data!$B:$B,0)-1,MATCH(Weekly!BJ$9,Data!$2:$2,0)-1,1,COUNTIF(Data!$2:$2,Weekly!BJ$9))))/BJ$142</f>
      </c>
      <c r="BK145" s="169">
        <f ca="1">(SUM(OFFSET(Data!$A$1,MATCH(($BH145&amp;$BI145),Data!$B:$B,0)-1,MATCH(Weekly!BK$9,Data!$2:$2,0)-1,1,COUNTIF(Data!$2:$2,Weekly!BK$9))))/BK$142</f>
      </c>
      <c r="BL145" s="169">
        <f ca="1">(SUM(OFFSET(Data!$A$1,MATCH(($BH145&amp;$BI145),Data!$B:$B,0)-1,MATCH(Weekly!BL$9,Data!$2:$2,0)-1,1,COUNTIF(Data!$2:$2,Weekly!BL$9))))/BL$142</f>
      </c>
      <c r="BM145" s="169">
        <f ca="1">(SUM(OFFSET(Data!$A$1,MATCH(($BH145&amp;$BI145),Data!$B:$B,0)-1,MATCH(Weekly!BM$9,Data!$2:$2,0)-1,1,COUNTIF(Data!$2:$2,Weekly!BM$9))))/BM$142</f>
      </c>
      <c r="BN145" s="169">
        <f ca="1">(SUM(OFFSET(Data!$A$1,MATCH(($BH145&amp;$BI145),Data!$B:$B,0)-1,MATCH(Weekly!BN$9,Data!$2:$2,0)-1,1,COUNTIF(Data!$2:$2,Weekly!BN$9))))/BN$142</f>
      </c>
      <c r="BO145" s="169">
        <f ca="1">(SUM(OFFSET(Data!$A$1,MATCH(($BH145&amp;$BI145),Data!$B:$B,0)-1,MATCH(Weekly!BO$9,Data!$2:$2,0)-1,1,COUNTIF(Data!$2:$2,Weekly!BO$9))))/BO$142</f>
      </c>
      <c r="BP145" s="169">
        <f ca="1">(SUM(OFFSET(Data!$A$1,MATCH(($BH145&amp;$BI145),Data!$B:$B,0)-1,MATCH(Weekly!BP$9,Data!$2:$2,0)-1,1,COUNTIF(Data!$2:$2,Weekly!BP$9))))/BP$142</f>
      </c>
      <c r="BQ145" s="169">
        <f ca="1">(SUM(OFFSET(Data!$A$1,MATCH(($BH145&amp;$BI145),Data!$B:$B,0)-1,MATCH(Weekly!BQ$9,Data!$2:$2,0)-1,1,COUNTIF(Data!$2:$2,Weekly!BQ$9))))/BQ$142</f>
      </c>
      <c r="BR145" s="169">
        <f ca="1">(SUM(OFFSET(Data!$A$1,MATCH(($BH145&amp;$BI145),Data!$B:$B,0)-1,MATCH(Weekly!BR$9,Data!$2:$2,0)-1,1,COUNTIF(Data!$2:$2,Weekly!BR$9))))/BR$142</f>
      </c>
      <c r="BS145" s="169">
        <f ca="1">(SUM(OFFSET(Data!$A$1,MATCH(($BH145&amp;$BI145),Data!$B:$B,0)-1,MATCH(Weekly!BS$9,Data!$2:$2,0)-1,1,COUNTIF(Data!$2:$2,Weekly!BS$9))))/BS$142</f>
      </c>
      <c r="BT145" s="169">
        <f ca="1">(SUM(OFFSET(Data!$A$1,MATCH(($BH145&amp;$BI145),Data!$B:$B,0)-1,MATCH(Weekly!BT$9,Data!$2:$2,0)-1,1,COUNTIF(Data!$2:$2,Weekly!BT$9))))/BT$142</f>
      </c>
      <c r="BU145" s="169">
        <f ca="1">(SUM(OFFSET(Data!$A$1,MATCH(($BH145&amp;$BI145),Data!$B:$B,0)-1,MATCH(Weekly!BU$9,Data!$2:$2,0)-1,1,COUNTIF(Data!$2:$2,Weekly!BU$9))))/BU$142</f>
      </c>
      <c r="BV145" s="17"/>
      <c r="BW145" s="14">
        <f t="shared" ca="1" si="1012"/>
      </c>
      <c r="BX145" s="14">
        <f t="shared" ca="1" si="1013"/>
      </c>
      <c r="BY145" s="14">
        <f t="shared" ref="BY145:BY146" ca="1" si="1061">BX145-BW145</f>
      </c>
      <c r="BZ145" s="14">
        <f t="shared" ref="BZ145:BZ146" ca="1" si="1062">BX145+(0.75*BY145)</f>
      </c>
      <c r="CA145" s="14">
        <f t="shared" ref="CA145:CA146" ca="1" si="1063">BW145-(0.75*BY145)</f>
      </c>
      <c r="CB145" s="55"/>
      <c r="CC145" s="14">
        <f t="shared" ref="CC145:CC146" ca="1" si="1064">_xlfn.STDEV.P(BJ145:BU145)</f>
      </c>
      <c r="CD145" s="14">
        <f t="shared" ref="CD145:CD146" ca="1" si="1065">SUMPRODUCT(BP145:BS145,BP$142:BS$142)/SUM(BP$142:BS$142)</f>
      </c>
      <c r="CE145" s="122"/>
      <c r="CF145" s="122"/>
      <c r="CG145" s="16"/>
      <c r="CH145" s="9" t="s">
        <v>123</v>
      </c>
      <c r="CI145" s="9" t="s">
        <v>4</v>
      </c>
      <c r="CJ145" s="169">
        <f ca="1">(SUM(OFFSET(Data!$A$1,MATCH(($CH145&amp;$CI145),Data!$B:$B,0)-1,MATCH(Weekly!CJ$9,Data!$2:$2,0)-1,1,COUNTIF(Data!$2:$2,Weekly!CJ$9))))/CJ$142</f>
      </c>
      <c r="CK145" s="169">
        <f ca="1">(SUM(OFFSET(Data!$A$1,MATCH(($CH145&amp;$CI145),Data!$B:$B,0)-1,MATCH(Weekly!CK$9,Data!$2:$2,0)-1,1,COUNTIF(Data!$2:$2,Weekly!CK$9))))/CK$142</f>
      </c>
      <c r="CL145" s="169">
        <f ca="1">(SUM(OFFSET(Data!$A$1,MATCH(($CH145&amp;$CI145),Data!$B:$B,0)-1,MATCH(Weekly!CL$9,Data!$2:$2,0)-1,1,COUNTIF(Data!$2:$2,Weekly!CL$9))))/CL$142</f>
      </c>
      <c r="CM145" s="169">
        <f ca="1">(SUM(OFFSET(Data!$A$1,MATCH(($CH145&amp;$CI145),Data!$B:$B,0)-1,MATCH(Weekly!CM$9,Data!$2:$2,0)-1,1,COUNTIF(Data!$2:$2,Weekly!CM$9))))/CM$142</f>
      </c>
      <c r="CN145" s="169">
        <f ca="1">(SUM(OFFSET(Data!$A$1,MATCH(($CH145&amp;$CI145),Data!$B:$B,0)-1,MATCH(Weekly!CN$9,Data!$2:$2,0)-1,1,COUNTIF(Data!$2:$2,Weekly!CN$9))))/CN$142</f>
      </c>
      <c r="CO145" s="169">
        <f ca="1">(SUM(OFFSET(Data!$A$1,MATCH(($CH145&amp;$CI145),Data!$B:$B,0)-1,MATCH(Weekly!CO$9,Data!$2:$2,0)-1,1,COUNTIF(Data!$2:$2,Weekly!CO$9))))/CO$142</f>
      </c>
      <c r="CP145" s="169">
        <f ca="1">(SUM(OFFSET(Data!$A$1,MATCH(($CH145&amp;$CI145),Data!$B:$B,0)-1,MATCH(Weekly!CP$9,Data!$2:$2,0)-1,1,COUNTIF(Data!$2:$2,Weekly!CP$9))))/CP$142</f>
      </c>
      <c r="CQ145" s="169">
        <f ca="1">(SUM(OFFSET(Data!$A$1,MATCH(($CH145&amp;$CI145),Data!$B:$B,0)-1,MATCH(Weekly!CQ$9,Data!$2:$2,0)-1,1,COUNTIF(Data!$2:$2,Weekly!CQ$9))))/CQ$142</f>
      </c>
      <c r="CR145" s="169">
        <f ca="1">(SUM(OFFSET(Data!$A$1,MATCH(($CH145&amp;$CI145),Data!$B:$B,0)-1,MATCH(Weekly!CR$9,Data!$2:$2,0)-1,1,COUNTIF(Data!$2:$2,Weekly!CR$9))))/CR$142</f>
      </c>
      <c r="CS145" s="169">
        <f ca="1">(SUM(OFFSET(Data!$A$1,MATCH(($CH145&amp;$CI145),Data!$B:$B,0)-1,MATCH(Weekly!CS$9,Data!$2:$2,0)-1,1,COUNTIF(Data!$2:$2,Weekly!CS$9))))/CS$142</f>
      </c>
      <c r="CT145" s="169">
        <f ca="1">(SUM(OFFSET(Data!$A$1,MATCH(($CH145&amp;$CI145),Data!$B:$B,0)-1,MATCH(Weekly!CT$9,Data!$2:$2,0)-1,1,COUNTIF(Data!$2:$2,Weekly!CT$9))))/CT$142</f>
      </c>
      <c r="CU145" s="169">
        <f ca="1">(SUM(OFFSET(Data!$A$1,MATCH(($CH145&amp;$CI145),Data!$B:$B,0)-1,MATCH(Weekly!CU$9,Data!$2:$2,0)-1,1,COUNTIF(Data!$2:$2,Weekly!CU$9))))/CU$142</f>
      </c>
      <c r="CW145" s="14">
        <f t="shared" ca="1" si="1017"/>
      </c>
      <c r="CX145" s="14">
        <f t="shared" ca="1" si="1018"/>
      </c>
      <c r="CY145" s="14">
        <f t="shared" ref="CY145:CY146" ca="1" si="1066">CX145-CW145</f>
      </c>
      <c r="CZ145" s="14">
        <f t="shared" ref="CZ145:CZ146" ca="1" si="1067">CX145+(0.75*CY145)</f>
      </c>
      <c r="DA145" s="14">
        <f t="shared" ref="DA145:DA146" ca="1" si="1068">CW145-(0.75*CY145)</f>
      </c>
      <c r="DB145" s="55"/>
      <c r="DC145" s="14">
        <f t="shared" ref="DC145:DC146" ca="1" si="1069">_xlfn.STDEV.P(CJ145:CU145)</f>
      </c>
      <c r="DD145" s="14">
        <f t="shared" ref="DD145:DD146" ca="1" si="1070">SUMPRODUCT(CP145:CS145,CP$142:CS$142)/SUM(CP$142:CS$142)</f>
      </c>
    </row>
    <row r="146" spans="3:111" x14ac:dyDescent="0.25">
      <c r="C146" s="5"/>
      <c r="D146" s="132" t="s">
        <v>755</v>
      </c>
      <c r="E146" s="67" t="str">
        <f ca="1">VLOOKUP($D146,'Metric Nature'!$C:$D,2,0)&amp;IF(($F146&lt;(BA146)),"Below",IF(($F146&gt;(AZ146)),"Above","Within"))</f>
      </c>
      <c r="F146" s="69">
        <f t="shared" ca="1" si="1039"/>
      </c>
      <c r="G146" s="69">
        <f t="shared" ca="1" si="1040"/>
      </c>
      <c r="H146" s="98">
        <f t="shared" ca="1" si="1041"/>
      </c>
      <c r="I146" s="69">
        <f t="shared" ca="1" si="1042"/>
      </c>
      <c r="J146" s="69">
        <f t="shared" ca="1" si="1043"/>
      </c>
      <c r="K146" s="62">
        <f t="shared" ca="1" si="1044"/>
      </c>
      <c r="L146" s="70"/>
      <c r="M146" s="67" t="str">
        <f ca="1">VLOOKUP($D146,'Metric Nature'!$C:$D,2,0)&amp;IF(($N146&lt;(CA146)),"Below",IF(($N146&gt;(BZ146)),"Above","Within"))</f>
      </c>
      <c r="N146" s="69">
        <f t="shared" ca="1" si="1045"/>
      </c>
      <c r="O146" s="69">
        <f t="shared" ca="1" si="1046"/>
      </c>
      <c r="P146" s="98">
        <f t="shared" ca="1" si="1047"/>
      </c>
      <c r="Q146" s="69">
        <f t="shared" ca="1" si="1048"/>
      </c>
      <c r="R146" s="71">
        <f t="shared" ca="1" si="1049"/>
      </c>
      <c r="S146" s="62">
        <f t="shared" ca="1" si="1050"/>
      </c>
      <c r="T146" s="70"/>
      <c r="U146" s="67" t="str">
        <f ca="1">VLOOKUP($D146,'Metric Nature'!$C:$D,2,0)&amp;IF(($V146&lt;(DA146)),"Below",IF(($V146&gt;(CZ146)),"Above","Within"))</f>
      </c>
      <c r="V146" s="69">
        <f t="shared" ca="1" si="1051"/>
      </c>
      <c r="W146" s="69">
        <f t="shared" ca="1" si="1052"/>
      </c>
      <c r="X146" s="93">
        <f t="shared" ca="1" si="1053"/>
      </c>
      <c r="Y146" s="69">
        <f t="shared" ca="1" si="1054"/>
      </c>
      <c r="Z146" s="93">
        <f t="shared" ca="1" si="1055"/>
      </c>
      <c r="AA146" s="62"/>
      <c r="AB146" s="70"/>
      <c r="AC146" s="60"/>
      <c r="AI146" s="9" t="s">
        <v>124</v>
      </c>
      <c r="AJ146" s="169">
        <f ca="1">(SUM(OFFSET(Data!$A$1,MATCH(($AI146),Data!$C:$C,0)-1,MATCH(Weekly!AJ$9,Data!$2:$2,0)-1,2,COUNTIF(Data!$2:$2,Weekly!AJ$9))))/AJ$142</f>
      </c>
      <c r="AK146" s="169">
        <f ca="1">(SUM(OFFSET(Data!$A$1,MATCH(($AI146),Data!$C:$C,0)-1,MATCH(Weekly!AK$9,Data!$2:$2,0)-1,2,COUNTIF(Data!$2:$2,Weekly!AK$9))))/AK$142</f>
      </c>
      <c r="AL146" s="169">
        <f ca="1">(SUM(OFFSET(Data!$A$1,MATCH(($AI146),Data!$C:$C,0)-1,MATCH(Weekly!AL$9,Data!$2:$2,0)-1,2,COUNTIF(Data!$2:$2,Weekly!AL$9))))/AL$142</f>
      </c>
      <c r="AM146" s="169">
        <f ca="1">(SUM(OFFSET(Data!$A$1,MATCH(($AI146),Data!$C:$C,0)-1,MATCH(Weekly!AM$9,Data!$2:$2,0)-1,2,COUNTIF(Data!$2:$2,Weekly!AM$9))))/AM$142</f>
      </c>
      <c r="AN146" s="169">
        <f ca="1">(SUM(OFFSET(Data!$A$1,MATCH(($AI146),Data!$C:$C,0)-1,MATCH(Weekly!AN$9,Data!$2:$2,0)-1,2,COUNTIF(Data!$2:$2,Weekly!AN$9))))/AN$142</f>
      </c>
      <c r="AO146" s="169">
        <f ca="1">(SUM(OFFSET(Data!$A$1,MATCH(($AI146),Data!$C:$C,0)-1,MATCH(Weekly!AO$9,Data!$2:$2,0)-1,2,COUNTIF(Data!$2:$2,Weekly!AO$9))))/AO$142</f>
      </c>
      <c r="AP146" s="169">
        <f ca="1">(SUM(OFFSET(Data!$A$1,MATCH(($AI146),Data!$C:$C,0)-1,MATCH(Weekly!AP$9,Data!$2:$2,0)-1,2,COUNTIF(Data!$2:$2,Weekly!AP$9))))/AP$142</f>
      </c>
      <c r="AQ146" s="169">
        <f ca="1">(SUM(OFFSET(Data!$A$1,MATCH(($AI146),Data!$C:$C,0)-1,MATCH(Weekly!AQ$9,Data!$2:$2,0)-1,2,COUNTIF(Data!$2:$2,Weekly!AQ$9))))/AQ$142</f>
      </c>
      <c r="AR146" s="169">
        <f ca="1">(SUM(OFFSET(Data!$A$1,MATCH(($AI146),Data!$C:$C,0)-1,MATCH(Weekly!AR$9,Data!$2:$2,0)-1,2,COUNTIF(Data!$2:$2,Weekly!AR$9))))/AR$142</f>
      </c>
      <c r="AS146" s="169">
        <f ca="1">(SUM(OFFSET(Data!$A$1,MATCH(($AI146),Data!$C:$C,0)-1,MATCH(Weekly!AS$9,Data!$2:$2,0)-1,2,COUNTIF(Data!$2:$2,Weekly!AS$9))))/AS$142</f>
      </c>
      <c r="AT146" s="169">
        <f ca="1">(SUM(OFFSET(Data!$A$1,MATCH(($AI146),Data!$C:$C,0)-1,MATCH(Weekly!AT$9,Data!$2:$2,0)-1,2,COUNTIF(Data!$2:$2,Weekly!AT$9))))/AT$142</f>
      </c>
      <c r="AU146" s="169">
        <f ca="1">(SUM(OFFSET(Data!$A$1,MATCH(($AI146),Data!$C:$C,0)-1,MATCH(Weekly!AU$9,Data!$2:$2,0)-1,2,COUNTIF(Data!$2:$2,Weekly!AU$9))))/AU$142</f>
      </c>
      <c r="AV146" s="18"/>
      <c r="AW146" s="14">
        <f t="shared" ca="1" si="1008"/>
      </c>
      <c r="AX146" s="14">
        <f t="shared" ca="1" si="1009"/>
      </c>
      <c r="AY146" s="14">
        <f t="shared" ca="1" si="1056"/>
      </c>
      <c r="AZ146" s="14">
        <f t="shared" ca="1" si="1057"/>
      </c>
      <c r="BA146" s="14">
        <f t="shared" ca="1" si="1058"/>
      </c>
      <c r="BB146" s="18"/>
      <c r="BC146" s="14">
        <f t="shared" ca="1" si="1059"/>
      </c>
      <c r="BD146" s="14">
        <f t="shared" ca="1" si="1060"/>
      </c>
      <c r="BE146" s="122"/>
      <c r="BF146" s="122"/>
      <c r="BG146" s="16"/>
      <c r="BH146" s="9" t="s">
        <v>124</v>
      </c>
      <c r="BI146" s="9" t="s">
        <v>3</v>
      </c>
      <c r="BJ146" s="169">
        <f ca="1">(SUM(OFFSET(Data!$A$1,MATCH(($BH146&amp;$BI146),Data!$B:$B,0)-1,MATCH(Weekly!BJ$9,Data!$2:$2,0)-1,1,COUNTIF(Data!$2:$2,Weekly!BJ$9))))/BJ$142</f>
      </c>
      <c r="BK146" s="169">
        <f ca="1">(SUM(OFFSET(Data!$A$1,MATCH(($BH146&amp;$BI146),Data!$B:$B,0)-1,MATCH(Weekly!BK$9,Data!$2:$2,0)-1,1,COUNTIF(Data!$2:$2,Weekly!BK$9))))/BK$142</f>
      </c>
      <c r="BL146" s="169">
        <f ca="1">(SUM(OFFSET(Data!$A$1,MATCH(($BH146&amp;$BI146),Data!$B:$B,0)-1,MATCH(Weekly!BL$9,Data!$2:$2,0)-1,1,COUNTIF(Data!$2:$2,Weekly!BL$9))))/BL$142</f>
      </c>
      <c r="BM146" s="169">
        <f ca="1">(SUM(OFFSET(Data!$A$1,MATCH(($BH146&amp;$BI146),Data!$B:$B,0)-1,MATCH(Weekly!BM$9,Data!$2:$2,0)-1,1,COUNTIF(Data!$2:$2,Weekly!BM$9))))/BM$142</f>
      </c>
      <c r="BN146" s="169">
        <f ca="1">(SUM(OFFSET(Data!$A$1,MATCH(($BH146&amp;$BI146),Data!$B:$B,0)-1,MATCH(Weekly!BN$9,Data!$2:$2,0)-1,1,COUNTIF(Data!$2:$2,Weekly!BN$9))))/BN$142</f>
      </c>
      <c r="BO146" s="169">
        <f ca="1">(SUM(OFFSET(Data!$A$1,MATCH(($BH146&amp;$BI146),Data!$B:$B,0)-1,MATCH(Weekly!BO$9,Data!$2:$2,0)-1,1,COUNTIF(Data!$2:$2,Weekly!BO$9))))/BO$142</f>
      </c>
      <c r="BP146" s="169">
        <f ca="1">(SUM(OFFSET(Data!$A$1,MATCH(($BH146&amp;$BI146),Data!$B:$B,0)-1,MATCH(Weekly!BP$9,Data!$2:$2,0)-1,1,COUNTIF(Data!$2:$2,Weekly!BP$9))))/BP$142</f>
      </c>
      <c r="BQ146" s="169">
        <f ca="1">(SUM(OFFSET(Data!$A$1,MATCH(($BH146&amp;$BI146),Data!$B:$B,0)-1,MATCH(Weekly!BQ$9,Data!$2:$2,0)-1,1,COUNTIF(Data!$2:$2,Weekly!BQ$9))))/BQ$142</f>
      </c>
      <c r="BR146" s="169">
        <f ca="1">(SUM(OFFSET(Data!$A$1,MATCH(($BH146&amp;$BI146),Data!$B:$B,0)-1,MATCH(Weekly!BR$9,Data!$2:$2,0)-1,1,COUNTIF(Data!$2:$2,Weekly!BR$9))))/BR$142</f>
      </c>
      <c r="BS146" s="169">
        <f ca="1">(SUM(OFFSET(Data!$A$1,MATCH(($BH146&amp;$BI146),Data!$B:$B,0)-1,MATCH(Weekly!BS$9,Data!$2:$2,0)-1,1,COUNTIF(Data!$2:$2,Weekly!BS$9))))/BS$142</f>
      </c>
      <c r="BT146" s="169">
        <f ca="1">(SUM(OFFSET(Data!$A$1,MATCH(($BH146&amp;$BI146),Data!$B:$B,0)-1,MATCH(Weekly!BT$9,Data!$2:$2,0)-1,1,COUNTIF(Data!$2:$2,Weekly!BT$9))))/BT$142</f>
      </c>
      <c r="BU146" s="169">
        <f ca="1">(SUM(OFFSET(Data!$A$1,MATCH(($BH146&amp;$BI146),Data!$B:$B,0)-1,MATCH(Weekly!BU$9,Data!$2:$2,0)-1,1,COUNTIF(Data!$2:$2,Weekly!BU$9))))/BU$142</f>
      </c>
      <c r="BV146" s="17"/>
      <c r="BW146" s="14">
        <f t="shared" ca="1" si="1012"/>
      </c>
      <c r="BX146" s="14">
        <f t="shared" ca="1" si="1013"/>
      </c>
      <c r="BY146" s="14">
        <f t="shared" ca="1" si="1061"/>
      </c>
      <c r="BZ146" s="14">
        <f t="shared" ca="1" si="1062"/>
      </c>
      <c r="CA146" s="14">
        <f t="shared" ca="1" si="1063"/>
      </c>
      <c r="CB146" s="55"/>
      <c r="CC146" s="14">
        <f t="shared" ca="1" si="1064"/>
      </c>
      <c r="CD146" s="14">
        <f t="shared" ca="1" si="1065"/>
      </c>
      <c r="CE146" s="122"/>
      <c r="CF146" s="122"/>
      <c r="CG146" s="16"/>
      <c r="CH146" s="9" t="s">
        <v>124</v>
      </c>
      <c r="CI146" s="9" t="s">
        <v>4</v>
      </c>
      <c r="CJ146" s="169">
        <f ca="1">(SUM(OFFSET(Data!$A$1,MATCH(($CH146&amp;$CI146),Data!$B:$B,0)-1,MATCH(Weekly!CJ$9,Data!$2:$2,0)-1,1,COUNTIF(Data!$2:$2,Weekly!CJ$9))))/CJ$142</f>
      </c>
      <c r="CK146" s="169">
        <f ca="1">(SUM(OFFSET(Data!$A$1,MATCH(($CH146&amp;$CI146),Data!$B:$B,0)-1,MATCH(Weekly!CK$9,Data!$2:$2,0)-1,1,COUNTIF(Data!$2:$2,Weekly!CK$9))))/CK$142</f>
      </c>
      <c r="CL146" s="169">
        <f ca="1">(SUM(OFFSET(Data!$A$1,MATCH(($CH146&amp;$CI146),Data!$B:$B,0)-1,MATCH(Weekly!CL$9,Data!$2:$2,0)-1,1,COUNTIF(Data!$2:$2,Weekly!CL$9))))/CL$142</f>
      </c>
      <c r="CM146" s="169">
        <f ca="1">(SUM(OFFSET(Data!$A$1,MATCH(($CH146&amp;$CI146),Data!$B:$B,0)-1,MATCH(Weekly!CM$9,Data!$2:$2,0)-1,1,COUNTIF(Data!$2:$2,Weekly!CM$9))))/CM$142</f>
      </c>
      <c r="CN146" s="169">
        <f ca="1">(SUM(OFFSET(Data!$A$1,MATCH(($CH146&amp;$CI146),Data!$B:$B,0)-1,MATCH(Weekly!CN$9,Data!$2:$2,0)-1,1,COUNTIF(Data!$2:$2,Weekly!CN$9))))/CN$142</f>
      </c>
      <c r="CO146" s="169">
        <f ca="1">(SUM(OFFSET(Data!$A$1,MATCH(($CH146&amp;$CI146),Data!$B:$B,0)-1,MATCH(Weekly!CO$9,Data!$2:$2,0)-1,1,COUNTIF(Data!$2:$2,Weekly!CO$9))))/CO$142</f>
      </c>
      <c r="CP146" s="169">
        <f ca="1">(SUM(OFFSET(Data!$A$1,MATCH(($CH146&amp;$CI146),Data!$B:$B,0)-1,MATCH(Weekly!CP$9,Data!$2:$2,0)-1,1,COUNTIF(Data!$2:$2,Weekly!CP$9))))/CP$142</f>
      </c>
      <c r="CQ146" s="169">
        <f ca="1">(SUM(OFFSET(Data!$A$1,MATCH(($CH146&amp;$CI146),Data!$B:$B,0)-1,MATCH(Weekly!CQ$9,Data!$2:$2,0)-1,1,COUNTIF(Data!$2:$2,Weekly!CQ$9))))/CQ$142</f>
      </c>
      <c r="CR146" s="169">
        <f ca="1">(SUM(OFFSET(Data!$A$1,MATCH(($CH146&amp;$CI146),Data!$B:$B,0)-1,MATCH(Weekly!CR$9,Data!$2:$2,0)-1,1,COUNTIF(Data!$2:$2,Weekly!CR$9))))/CR$142</f>
      </c>
      <c r="CS146" s="169">
        <f ca="1">(SUM(OFFSET(Data!$A$1,MATCH(($CH146&amp;$CI146),Data!$B:$B,0)-1,MATCH(Weekly!CS$9,Data!$2:$2,0)-1,1,COUNTIF(Data!$2:$2,Weekly!CS$9))))/CS$142</f>
      </c>
      <c r="CT146" s="169">
        <f ca="1">(SUM(OFFSET(Data!$A$1,MATCH(($CH146&amp;$CI146),Data!$B:$B,0)-1,MATCH(Weekly!CT$9,Data!$2:$2,0)-1,1,COUNTIF(Data!$2:$2,Weekly!CT$9))))/CT$142</f>
      </c>
      <c r="CU146" s="169">
        <f ca="1">(SUM(OFFSET(Data!$A$1,MATCH(($CH146&amp;$CI146),Data!$B:$B,0)-1,MATCH(Weekly!CU$9,Data!$2:$2,0)-1,1,COUNTIF(Data!$2:$2,Weekly!CU$9))))/CU$142</f>
      </c>
      <c r="CW146" s="14">
        <f t="shared" ca="1" si="1017"/>
      </c>
      <c r="CX146" s="14">
        <f t="shared" ca="1" si="1018"/>
      </c>
      <c r="CY146" s="14">
        <f t="shared" ca="1" si="1066"/>
      </c>
      <c r="CZ146" s="14">
        <f t="shared" ca="1" si="1067"/>
      </c>
      <c r="DA146" s="14">
        <f t="shared" ca="1" si="1068"/>
      </c>
      <c r="DB146" s="55"/>
      <c r="DC146" s="14">
        <f t="shared" ca="1" si="1069"/>
      </c>
      <c r="DD146" s="14">
        <f t="shared" ca="1" si="1070"/>
      </c>
    </row>
    <row r="147" spans="3:111" x14ac:dyDescent="0.25">
      <c r="C147" s="5"/>
      <c r="D147" s="132" t="s">
        <v>758</v>
      </c>
      <c r="E147" s="67" t="str">
        <f ca="1">VLOOKUP($D147,'Metric Nature'!$C:$D,2,0)&amp;IF(($F147&lt;(BA147)),"Below",IF(($F147&gt;(AZ147)),"Above","Within"))</f>
      </c>
      <c r="F147" s="69">
        <f t="shared" ca="1" si="983"/>
      </c>
      <c r="G147" s="69">
        <f t="shared" ca="1" si="984"/>
      </c>
      <c r="H147" s="98">
        <f t="shared" ca="1" si="1021"/>
      </c>
      <c r="I147" s="69">
        <f t="shared" ca="1" si="1022"/>
      </c>
      <c r="J147" s="69">
        <f t="shared" ca="1" si="1023"/>
      </c>
      <c r="K147" s="62">
        <f t="shared" ca="1" si="985"/>
      </c>
      <c r="L147" s="70"/>
      <c r="M147" s="67" t="str">
        <f ca="1">VLOOKUP($D147,'Metric Nature'!$C:$D,2,0)&amp;IF(($N147&lt;(CA147)),"Below",IF(($N147&gt;(BZ147)),"Above","Within"))</f>
      </c>
      <c r="N147" s="69">
        <f t="shared" ca="1" si="986"/>
      </c>
      <c r="O147" s="69">
        <f t="shared" ca="1" si="987"/>
      </c>
      <c r="P147" s="98">
        <f t="shared" ca="1" si="1024"/>
      </c>
      <c r="Q147" s="69">
        <f t="shared" ca="1" si="1025"/>
      </c>
      <c r="R147" s="71">
        <f t="shared" ca="1" si="1026"/>
      </c>
      <c r="S147" s="62">
        <f t="shared" ca="1" si="988"/>
      </c>
      <c r="T147" s="70"/>
      <c r="U147" s="67" t="str">
        <f ca="1">VLOOKUP($D147,'Metric Nature'!$C:$D,2,0)&amp;IF(($V147&lt;(DA147)),"Below",IF(($V147&gt;(CZ147)),"Above","Within"))</f>
      </c>
      <c r="V147" s="69">
        <f t="shared" ca="1" si="989"/>
      </c>
      <c r="W147" s="69">
        <f t="shared" ca="1" si="990"/>
      </c>
      <c r="X147" s="93">
        <f t="shared" ca="1" si="1027"/>
      </c>
      <c r="Y147" s="69">
        <f t="shared" ca="1" si="1028"/>
      </c>
      <c r="Z147" s="93">
        <f t="shared" ca="1" si="1029"/>
      </c>
      <c r="AA147" s="62">
        <f t="shared" ca="1" si="991"/>
      </c>
      <c r="AB147" s="70"/>
      <c r="AC147" s="60" t="s">
        <v>552</v>
      </c>
      <c r="AI147" s="9" t="s">
        <v>125</v>
      </c>
      <c r="AJ147" s="169">
        <f ca="1">(SUM(OFFSET(Data!$A$1,MATCH(($AI147),Data!$C:$C,0)-1,MATCH(Weekly!AJ$9,Data!$2:$2,0)-1,2,COUNTIF(Data!$2:$2,Weekly!AJ$9))))/AJ$142</f>
      </c>
      <c r="AK147" s="169">
        <f ca="1">(SUM(OFFSET(Data!$A$1,MATCH(($AI147),Data!$C:$C,0)-1,MATCH(Weekly!AK$9,Data!$2:$2,0)-1,2,COUNTIF(Data!$2:$2,Weekly!AK$9))))/AK$142</f>
      </c>
      <c r="AL147" s="169">
        <f ca="1">(SUM(OFFSET(Data!$A$1,MATCH(($AI147),Data!$C:$C,0)-1,MATCH(Weekly!AL$9,Data!$2:$2,0)-1,2,COUNTIF(Data!$2:$2,Weekly!AL$9))))/AL$142</f>
      </c>
      <c r="AM147" s="169">
        <f ca="1">(SUM(OFFSET(Data!$A$1,MATCH(($AI147),Data!$C:$C,0)-1,MATCH(Weekly!AM$9,Data!$2:$2,0)-1,2,COUNTIF(Data!$2:$2,Weekly!AM$9))))/AM$142</f>
      </c>
      <c r="AN147" s="169">
        <f ca="1">(SUM(OFFSET(Data!$A$1,MATCH(($AI147),Data!$C:$C,0)-1,MATCH(Weekly!AN$9,Data!$2:$2,0)-1,2,COUNTIF(Data!$2:$2,Weekly!AN$9))))/AN$142</f>
      </c>
      <c r="AO147" s="169">
        <f ca="1">(SUM(OFFSET(Data!$A$1,MATCH(($AI147),Data!$C:$C,0)-1,MATCH(Weekly!AO$9,Data!$2:$2,0)-1,2,COUNTIF(Data!$2:$2,Weekly!AO$9))))/AO$142</f>
      </c>
      <c r="AP147" s="169">
        <f ca="1">(SUM(OFFSET(Data!$A$1,MATCH(($AI147),Data!$C:$C,0)-1,MATCH(Weekly!AP$9,Data!$2:$2,0)-1,2,COUNTIF(Data!$2:$2,Weekly!AP$9))))/AP$142</f>
      </c>
      <c r="AQ147" s="169">
        <f ca="1">(SUM(OFFSET(Data!$A$1,MATCH(($AI147),Data!$C:$C,0)-1,MATCH(Weekly!AQ$9,Data!$2:$2,0)-1,2,COUNTIF(Data!$2:$2,Weekly!AQ$9))))/AQ$142</f>
      </c>
      <c r="AR147" s="169">
        <f ca="1">(SUM(OFFSET(Data!$A$1,MATCH(($AI147),Data!$C:$C,0)-1,MATCH(Weekly!AR$9,Data!$2:$2,0)-1,2,COUNTIF(Data!$2:$2,Weekly!AR$9))))/AR$142</f>
      </c>
      <c r="AS147" s="169">
        <f ca="1">(SUM(OFFSET(Data!$A$1,MATCH(($AI147),Data!$C:$C,0)-1,MATCH(Weekly!AS$9,Data!$2:$2,0)-1,2,COUNTIF(Data!$2:$2,Weekly!AS$9))))/AS$142</f>
      </c>
      <c r="AT147" s="169">
        <f ca="1">(SUM(OFFSET(Data!$A$1,MATCH(($AI147),Data!$C:$C,0)-1,MATCH(Weekly!AT$9,Data!$2:$2,0)-1,2,COUNTIF(Data!$2:$2,Weekly!AT$9))))/AT$142</f>
      </c>
      <c r="AU147" s="169">
        <f ca="1">(SUM(OFFSET(Data!$A$1,MATCH(($AI147),Data!$C:$C,0)-1,MATCH(Weekly!AU$9,Data!$2:$2,0)-1,2,COUNTIF(Data!$2:$2,Weekly!AU$9))))/AU$142</f>
      </c>
      <c r="AV147" s="18"/>
      <c r="AW147" s="14">
        <f t="shared" ca="1" si="1008"/>
      </c>
      <c r="AX147" s="14">
        <f t="shared" ca="1" si="1009"/>
      </c>
      <c r="AY147" s="14">
        <f t="shared" ca="1" si="1030"/>
      </c>
      <c r="AZ147" s="14">
        <f t="shared" ca="1" si="1031"/>
      </c>
      <c r="BA147" s="14">
        <f t="shared" ca="1" si="1032"/>
      </c>
      <c r="BB147" s="18"/>
      <c r="BC147" s="14">
        <f t="shared" ca="1" si="1010"/>
      </c>
      <c r="BD147" s="14">
        <f t="shared" ca="1" si="1011"/>
      </c>
      <c r="BE147" s="122"/>
      <c r="BF147" s="122"/>
      <c r="BG147" s="16"/>
      <c r="BH147" s="9" t="s">
        <v>125</v>
      </c>
      <c r="BI147" s="9" t="s">
        <v>3</v>
      </c>
      <c r="BJ147" s="169">
        <f ca="1">(SUM(OFFSET(Data!$A$1,MATCH(($BH147&amp;$BI147),Data!$B:$B,0)-1,MATCH(Weekly!BJ$9,Data!$2:$2,0)-1,1,COUNTIF(Data!$2:$2,Weekly!BJ$9))))/BJ$142</f>
      </c>
      <c r="BK147" s="169">
        <f ca="1">(SUM(OFFSET(Data!$A$1,MATCH(($BH147&amp;$BI147),Data!$B:$B,0)-1,MATCH(Weekly!BK$9,Data!$2:$2,0)-1,1,COUNTIF(Data!$2:$2,Weekly!BK$9))))/BK$142</f>
      </c>
      <c r="BL147" s="169">
        <f ca="1">(SUM(OFFSET(Data!$A$1,MATCH(($BH147&amp;$BI147),Data!$B:$B,0)-1,MATCH(Weekly!BL$9,Data!$2:$2,0)-1,1,COUNTIF(Data!$2:$2,Weekly!BL$9))))/BL$142</f>
      </c>
      <c r="BM147" s="169">
        <f ca="1">(SUM(OFFSET(Data!$A$1,MATCH(($BH147&amp;$BI147),Data!$B:$B,0)-1,MATCH(Weekly!BM$9,Data!$2:$2,0)-1,1,COUNTIF(Data!$2:$2,Weekly!BM$9))))/BM$142</f>
      </c>
      <c r="BN147" s="169">
        <f ca="1">(SUM(OFFSET(Data!$A$1,MATCH(($BH147&amp;$BI147),Data!$B:$B,0)-1,MATCH(Weekly!BN$9,Data!$2:$2,0)-1,1,COUNTIF(Data!$2:$2,Weekly!BN$9))))/BN$142</f>
      </c>
      <c r="BO147" s="169">
        <f ca="1">(SUM(OFFSET(Data!$A$1,MATCH(($BH147&amp;$BI147),Data!$B:$B,0)-1,MATCH(Weekly!BO$9,Data!$2:$2,0)-1,1,COUNTIF(Data!$2:$2,Weekly!BO$9))))/BO$142</f>
      </c>
      <c r="BP147" s="169">
        <f ca="1">(SUM(OFFSET(Data!$A$1,MATCH(($BH147&amp;$BI147),Data!$B:$B,0)-1,MATCH(Weekly!BP$9,Data!$2:$2,0)-1,1,COUNTIF(Data!$2:$2,Weekly!BP$9))))/BP$142</f>
      </c>
      <c r="BQ147" s="169">
        <f ca="1">(SUM(OFFSET(Data!$A$1,MATCH(($BH147&amp;$BI147),Data!$B:$B,0)-1,MATCH(Weekly!BQ$9,Data!$2:$2,0)-1,1,COUNTIF(Data!$2:$2,Weekly!BQ$9))))/BQ$142</f>
      </c>
      <c r="BR147" s="169">
        <f ca="1">(SUM(OFFSET(Data!$A$1,MATCH(($BH147&amp;$BI147),Data!$B:$B,0)-1,MATCH(Weekly!BR$9,Data!$2:$2,0)-1,1,COUNTIF(Data!$2:$2,Weekly!BR$9))))/BR$142</f>
      </c>
      <c r="BS147" s="169">
        <f ca="1">(SUM(OFFSET(Data!$A$1,MATCH(($BH147&amp;$BI147),Data!$B:$B,0)-1,MATCH(Weekly!BS$9,Data!$2:$2,0)-1,1,COUNTIF(Data!$2:$2,Weekly!BS$9))))/BS$142</f>
      </c>
      <c r="BT147" s="169">
        <f ca="1">(SUM(OFFSET(Data!$A$1,MATCH(($BH147&amp;$BI147),Data!$B:$B,0)-1,MATCH(Weekly!BT$9,Data!$2:$2,0)-1,1,COUNTIF(Data!$2:$2,Weekly!BT$9))))/BT$142</f>
      </c>
      <c r="BU147" s="169">
        <f ca="1">(SUM(OFFSET(Data!$A$1,MATCH(($BH147&amp;$BI147),Data!$B:$B,0)-1,MATCH(Weekly!BU$9,Data!$2:$2,0)-1,1,COUNTIF(Data!$2:$2,Weekly!BU$9))))/BU$142</f>
      </c>
      <c r="BV147" s="17"/>
      <c r="BW147" s="14">
        <f t="shared" ca="1" si="1012"/>
      </c>
      <c r="BX147" s="14">
        <f t="shared" ca="1" si="1013"/>
      </c>
      <c r="BY147" s="14">
        <f t="shared" ca="1" si="1033"/>
      </c>
      <c r="BZ147" s="14">
        <f t="shared" ca="1" si="1034"/>
      </c>
      <c r="CA147" s="14">
        <f t="shared" ca="1" si="1035"/>
      </c>
      <c r="CB147" s="55"/>
      <c r="CC147" s="14">
        <f t="shared" ca="1" si="1015"/>
      </c>
      <c r="CD147" s="14">
        <f t="shared" ca="1" si="1016"/>
      </c>
      <c r="CE147" s="122"/>
      <c r="CF147" s="122"/>
      <c r="CG147" s="16"/>
      <c r="CH147" s="9" t="s">
        <v>125</v>
      </c>
      <c r="CI147" s="9" t="s">
        <v>4</v>
      </c>
      <c r="CJ147" s="169">
        <f ca="1">(SUM(OFFSET(Data!$A$1,MATCH(($CH147&amp;$CI147),Data!$B:$B,0)-1,MATCH(Weekly!CJ$9,Data!$2:$2,0)-1,1,COUNTIF(Data!$2:$2,Weekly!CJ$9))))/CJ$142</f>
      </c>
      <c r="CK147" s="169">
        <f ca="1">(SUM(OFFSET(Data!$A$1,MATCH(($CH147&amp;$CI147),Data!$B:$B,0)-1,MATCH(Weekly!CK$9,Data!$2:$2,0)-1,1,COUNTIF(Data!$2:$2,Weekly!CK$9))))/CK$142</f>
      </c>
      <c r="CL147" s="169">
        <f ca="1">(SUM(OFFSET(Data!$A$1,MATCH(($CH147&amp;$CI147),Data!$B:$B,0)-1,MATCH(Weekly!CL$9,Data!$2:$2,0)-1,1,COUNTIF(Data!$2:$2,Weekly!CL$9))))/CL$142</f>
      </c>
      <c r="CM147" s="169">
        <f ca="1">(SUM(OFFSET(Data!$A$1,MATCH(($CH147&amp;$CI147),Data!$B:$B,0)-1,MATCH(Weekly!CM$9,Data!$2:$2,0)-1,1,COUNTIF(Data!$2:$2,Weekly!CM$9))))/CM$142</f>
      </c>
      <c r="CN147" s="169">
        <f ca="1">(SUM(OFFSET(Data!$A$1,MATCH(($CH147&amp;$CI147),Data!$B:$B,0)-1,MATCH(Weekly!CN$9,Data!$2:$2,0)-1,1,COUNTIF(Data!$2:$2,Weekly!CN$9))))/CN$142</f>
      </c>
      <c r="CO147" s="169">
        <f ca="1">(SUM(OFFSET(Data!$A$1,MATCH(($CH147&amp;$CI147),Data!$B:$B,0)-1,MATCH(Weekly!CO$9,Data!$2:$2,0)-1,1,COUNTIF(Data!$2:$2,Weekly!CO$9))))/CO$142</f>
      </c>
      <c r="CP147" s="169">
        <f ca="1">(SUM(OFFSET(Data!$A$1,MATCH(($CH147&amp;$CI147),Data!$B:$B,0)-1,MATCH(Weekly!CP$9,Data!$2:$2,0)-1,1,COUNTIF(Data!$2:$2,Weekly!CP$9))))/CP$142</f>
      </c>
      <c r="CQ147" s="169">
        <f ca="1">(SUM(OFFSET(Data!$A$1,MATCH(($CH147&amp;$CI147),Data!$B:$B,0)-1,MATCH(Weekly!CQ$9,Data!$2:$2,0)-1,1,COUNTIF(Data!$2:$2,Weekly!CQ$9))))/CQ$142</f>
      </c>
      <c r="CR147" s="169">
        <f ca="1">(SUM(OFFSET(Data!$A$1,MATCH(($CH147&amp;$CI147),Data!$B:$B,0)-1,MATCH(Weekly!CR$9,Data!$2:$2,0)-1,1,COUNTIF(Data!$2:$2,Weekly!CR$9))))/CR$142</f>
      </c>
      <c r="CS147" s="169">
        <f ca="1">(SUM(OFFSET(Data!$A$1,MATCH(($CH147&amp;$CI147),Data!$B:$B,0)-1,MATCH(Weekly!CS$9,Data!$2:$2,0)-1,1,COUNTIF(Data!$2:$2,Weekly!CS$9))))/CS$142</f>
      </c>
      <c r="CT147" s="169">
        <f ca="1">(SUM(OFFSET(Data!$A$1,MATCH(($CH147&amp;$CI147),Data!$B:$B,0)-1,MATCH(Weekly!CT$9,Data!$2:$2,0)-1,1,COUNTIF(Data!$2:$2,Weekly!CT$9))))/CT$142</f>
      </c>
      <c r="CU147" s="169">
        <f ca="1">(SUM(OFFSET(Data!$A$1,MATCH(($CH147&amp;$CI147),Data!$B:$B,0)-1,MATCH(Weekly!CU$9,Data!$2:$2,0)-1,1,COUNTIF(Data!$2:$2,Weekly!CU$9))))/CU$142</f>
      </c>
      <c r="CW147" s="14">
        <f t="shared" ca="1" si="1017"/>
      </c>
      <c r="CX147" s="14">
        <f t="shared" ca="1" si="1018"/>
      </c>
      <c r="CY147" s="14">
        <f t="shared" ca="1" si="1036"/>
      </c>
      <c r="CZ147" s="14">
        <f t="shared" ca="1" si="1037"/>
      </c>
      <c r="DA147" s="14">
        <f t="shared" ca="1" si="1038"/>
      </c>
      <c r="DB147" s="55"/>
      <c r="DC147" s="14">
        <f t="shared" ca="1" si="1019"/>
      </c>
      <c r="DD147" s="14">
        <f t="shared" ca="1" si="1020"/>
      </c>
    </row>
    <row r="148" spans="3:111" x14ac:dyDescent="0.25">
      <c r="C148" s="5"/>
      <c r="D148" s="132" t="s">
        <v>761</v>
      </c>
      <c r="E148" s="67" t="str">
        <f ca="1">VLOOKUP($D148,'Metric Nature'!$C:$D,2,0)&amp;IF(($F148&lt;(BA148)),"Below",IF(($F148&gt;(AZ148)),"Above","Within"))</f>
      </c>
      <c r="F148" s="69">
        <f t="shared" ca="1" si="983"/>
      </c>
      <c r="G148" s="69">
        <f t="shared" ca="1" si="984"/>
      </c>
      <c r="H148" s="98">
        <f t="shared" ca="1" si="1021"/>
      </c>
      <c r="I148" s="69">
        <f t="shared" ca="1" si="1022"/>
      </c>
      <c r="J148" s="69">
        <f t="shared" ca="1" si="1023"/>
      </c>
      <c r="K148" s="62">
        <f t="shared" ca="1" si="985"/>
      </c>
      <c r="L148" s="70"/>
      <c r="M148" s="67" t="str">
        <f ca="1">VLOOKUP($D148,'Metric Nature'!$C:$D,2,0)&amp;IF(($N148&lt;(CA148)),"Below",IF(($N148&gt;(BZ148)),"Above","Within"))</f>
      </c>
      <c r="N148" s="69">
        <f t="shared" ca="1" si="986"/>
      </c>
      <c r="O148" s="69">
        <f t="shared" ca="1" si="987"/>
      </c>
      <c r="P148" s="98">
        <f t="shared" ca="1" si="1024"/>
      </c>
      <c r="Q148" s="69">
        <f t="shared" ca="1" si="1025"/>
      </c>
      <c r="R148" s="71">
        <f t="shared" ca="1" si="1026"/>
      </c>
      <c r="S148" s="62">
        <f t="shared" ca="1" si="988"/>
      </c>
      <c r="T148" s="70"/>
      <c r="U148" s="67" t="str">
        <f ca="1">VLOOKUP($D148,'Metric Nature'!$C:$D,2,0)&amp;IF(($V148&lt;(DA148)),"Below",IF(($V148&gt;(CZ148)),"Above","Within"))</f>
      </c>
      <c r="V148" s="69">
        <f t="shared" ca="1" si="989"/>
      </c>
      <c r="W148" s="69">
        <f t="shared" ca="1" si="990"/>
      </c>
      <c r="X148" s="93">
        <f t="shared" ca="1" si="1027"/>
      </c>
      <c r="Y148" s="69">
        <f t="shared" ca="1" si="1028"/>
      </c>
      <c r="Z148" s="93">
        <f t="shared" ca="1" si="1029"/>
      </c>
      <c r="AA148" s="62">
        <f t="shared" ca="1" si="991"/>
      </c>
      <c r="AB148" s="70"/>
      <c r="AC148" s="60" t="s">
        <v>556</v>
      </c>
      <c r="AI148" s="9" t="s">
        <v>126</v>
      </c>
      <c r="AJ148" s="169">
        <f ca="1">(SUM(OFFSET(Data!$A$1,MATCH(($AI148),Data!$C:$C,0)-1,MATCH(Weekly!AJ$9,Data!$2:$2,0)-1,2,COUNTIF(Data!$2:$2,Weekly!AJ$9))))/AJ$142</f>
      </c>
      <c r="AK148" s="169">
        <f ca="1">(SUM(OFFSET(Data!$A$1,MATCH(($AI148),Data!$C:$C,0)-1,MATCH(Weekly!AK$9,Data!$2:$2,0)-1,2,COUNTIF(Data!$2:$2,Weekly!AK$9))))/AK$142</f>
      </c>
      <c r="AL148" s="169">
        <f ca="1">(SUM(OFFSET(Data!$A$1,MATCH(($AI148),Data!$C:$C,0)-1,MATCH(Weekly!AL$9,Data!$2:$2,0)-1,2,COUNTIF(Data!$2:$2,Weekly!AL$9))))/AL$142</f>
      </c>
      <c r="AM148" s="169">
        <f ca="1">(SUM(OFFSET(Data!$A$1,MATCH(($AI148),Data!$C:$C,0)-1,MATCH(Weekly!AM$9,Data!$2:$2,0)-1,2,COUNTIF(Data!$2:$2,Weekly!AM$9))))/AM$142</f>
      </c>
      <c r="AN148" s="169">
        <f ca="1">(SUM(OFFSET(Data!$A$1,MATCH(($AI148),Data!$C:$C,0)-1,MATCH(Weekly!AN$9,Data!$2:$2,0)-1,2,COUNTIF(Data!$2:$2,Weekly!AN$9))))/AN$142</f>
      </c>
      <c r="AO148" s="169">
        <f ca="1">(SUM(OFFSET(Data!$A$1,MATCH(($AI148),Data!$C:$C,0)-1,MATCH(Weekly!AO$9,Data!$2:$2,0)-1,2,COUNTIF(Data!$2:$2,Weekly!AO$9))))/AO$142</f>
      </c>
      <c r="AP148" s="169">
        <f ca="1">(SUM(OFFSET(Data!$A$1,MATCH(($AI148),Data!$C:$C,0)-1,MATCH(Weekly!AP$9,Data!$2:$2,0)-1,2,COUNTIF(Data!$2:$2,Weekly!AP$9))))/AP$142</f>
      </c>
      <c r="AQ148" s="169">
        <f ca="1">(SUM(OFFSET(Data!$A$1,MATCH(($AI148),Data!$C:$C,0)-1,MATCH(Weekly!AQ$9,Data!$2:$2,0)-1,2,COUNTIF(Data!$2:$2,Weekly!AQ$9))))/AQ$142</f>
      </c>
      <c r="AR148" s="169">
        <f ca="1">(SUM(OFFSET(Data!$A$1,MATCH(($AI148),Data!$C:$C,0)-1,MATCH(Weekly!AR$9,Data!$2:$2,0)-1,2,COUNTIF(Data!$2:$2,Weekly!AR$9))))/AR$142</f>
      </c>
      <c r="AS148" s="169">
        <f ca="1">(SUM(OFFSET(Data!$A$1,MATCH(($AI148),Data!$C:$C,0)-1,MATCH(Weekly!AS$9,Data!$2:$2,0)-1,2,COUNTIF(Data!$2:$2,Weekly!AS$9))))/AS$142</f>
      </c>
      <c r="AT148" s="169">
        <f ca="1">(SUM(OFFSET(Data!$A$1,MATCH(($AI148),Data!$C:$C,0)-1,MATCH(Weekly!AT$9,Data!$2:$2,0)-1,2,COUNTIF(Data!$2:$2,Weekly!AT$9))))/AT$142</f>
      </c>
      <c r="AU148" s="169">
        <f ca="1">(SUM(OFFSET(Data!$A$1,MATCH(($AI148),Data!$C:$C,0)-1,MATCH(Weekly!AU$9,Data!$2:$2,0)-1,2,COUNTIF(Data!$2:$2,Weekly!AU$9))))/AU$142</f>
      </c>
      <c r="AV148" s="18"/>
      <c r="AW148" s="14">
        <f t="shared" ca="1" si="1008"/>
      </c>
      <c r="AX148" s="14">
        <f t="shared" ca="1" si="1009"/>
      </c>
      <c r="AY148" s="14">
        <f t="shared" ca="1" si="1030"/>
      </c>
      <c r="AZ148" s="14">
        <f t="shared" ca="1" si="1031"/>
      </c>
      <c r="BA148" s="14">
        <f t="shared" ca="1" si="1032"/>
      </c>
      <c r="BB148" s="18"/>
      <c r="BC148" s="14">
        <f t="shared" ca="1" si="1010"/>
      </c>
      <c r="BD148" s="14">
        <f t="shared" ca="1" si="1011"/>
      </c>
      <c r="BE148" s="122"/>
      <c r="BF148" s="122"/>
      <c r="BG148" s="16"/>
      <c r="BH148" s="9" t="s">
        <v>126</v>
      </c>
      <c r="BI148" s="9" t="s">
        <v>3</v>
      </c>
      <c r="BJ148" s="169">
        <f ca="1">(SUM(OFFSET(Data!$A$1,MATCH(($BH148&amp;$BI148),Data!$B:$B,0)-1,MATCH(Weekly!BJ$9,Data!$2:$2,0)-1,1,COUNTIF(Data!$2:$2,Weekly!BJ$9))))/BJ$142</f>
      </c>
      <c r="BK148" s="169">
        <f ca="1">(SUM(OFFSET(Data!$A$1,MATCH(($BH148&amp;$BI148),Data!$B:$B,0)-1,MATCH(Weekly!BK$9,Data!$2:$2,0)-1,1,COUNTIF(Data!$2:$2,Weekly!BK$9))))/BK$142</f>
      </c>
      <c r="BL148" s="169">
        <f ca="1">(SUM(OFFSET(Data!$A$1,MATCH(($BH148&amp;$BI148),Data!$B:$B,0)-1,MATCH(Weekly!BL$9,Data!$2:$2,0)-1,1,COUNTIF(Data!$2:$2,Weekly!BL$9))))/BL$142</f>
      </c>
      <c r="BM148" s="169">
        <f ca="1">(SUM(OFFSET(Data!$A$1,MATCH(($BH148&amp;$BI148),Data!$B:$B,0)-1,MATCH(Weekly!BM$9,Data!$2:$2,0)-1,1,COUNTIF(Data!$2:$2,Weekly!BM$9))))/BM$142</f>
      </c>
      <c r="BN148" s="169">
        <f ca="1">(SUM(OFFSET(Data!$A$1,MATCH(($BH148&amp;$BI148),Data!$B:$B,0)-1,MATCH(Weekly!BN$9,Data!$2:$2,0)-1,1,COUNTIF(Data!$2:$2,Weekly!BN$9))))/BN$142</f>
      </c>
      <c r="BO148" s="169">
        <f ca="1">(SUM(OFFSET(Data!$A$1,MATCH(($BH148&amp;$BI148),Data!$B:$B,0)-1,MATCH(Weekly!BO$9,Data!$2:$2,0)-1,1,COUNTIF(Data!$2:$2,Weekly!BO$9))))/BO$142</f>
      </c>
      <c r="BP148" s="169">
        <f ca="1">(SUM(OFFSET(Data!$A$1,MATCH(($BH148&amp;$BI148),Data!$B:$B,0)-1,MATCH(Weekly!BP$9,Data!$2:$2,0)-1,1,COUNTIF(Data!$2:$2,Weekly!BP$9))))/BP$142</f>
      </c>
      <c r="BQ148" s="169">
        <f ca="1">(SUM(OFFSET(Data!$A$1,MATCH(($BH148&amp;$BI148),Data!$B:$B,0)-1,MATCH(Weekly!BQ$9,Data!$2:$2,0)-1,1,COUNTIF(Data!$2:$2,Weekly!BQ$9))))/BQ$142</f>
      </c>
      <c r="BR148" s="169">
        <f ca="1">(SUM(OFFSET(Data!$A$1,MATCH(($BH148&amp;$BI148),Data!$B:$B,0)-1,MATCH(Weekly!BR$9,Data!$2:$2,0)-1,1,COUNTIF(Data!$2:$2,Weekly!BR$9))))/BR$142</f>
      </c>
      <c r="BS148" s="169">
        <f ca="1">(SUM(OFFSET(Data!$A$1,MATCH(($BH148&amp;$BI148),Data!$B:$B,0)-1,MATCH(Weekly!BS$9,Data!$2:$2,0)-1,1,COUNTIF(Data!$2:$2,Weekly!BS$9))))/BS$142</f>
      </c>
      <c r="BT148" s="169">
        <f ca="1">(SUM(OFFSET(Data!$A$1,MATCH(($BH148&amp;$BI148),Data!$B:$B,0)-1,MATCH(Weekly!BT$9,Data!$2:$2,0)-1,1,COUNTIF(Data!$2:$2,Weekly!BT$9))))/BT$142</f>
      </c>
      <c r="BU148" s="169">
        <f ca="1">(SUM(OFFSET(Data!$A$1,MATCH(($BH148&amp;$BI148),Data!$B:$B,0)-1,MATCH(Weekly!BU$9,Data!$2:$2,0)-1,1,COUNTIF(Data!$2:$2,Weekly!BU$9))))/BU$142</f>
      </c>
      <c r="BV148" s="17"/>
      <c r="BW148" s="14">
        <f t="shared" ca="1" si="1012"/>
      </c>
      <c r="BX148" s="14">
        <f t="shared" ca="1" si="1013"/>
      </c>
      <c r="BY148" s="14">
        <f t="shared" ca="1" si="1033"/>
      </c>
      <c r="BZ148" s="14">
        <f t="shared" ca="1" si="1034"/>
      </c>
      <c r="CA148" s="14">
        <f t="shared" ca="1" si="1035"/>
      </c>
      <c r="CB148" s="55"/>
      <c r="CC148" s="14">
        <f t="shared" ca="1" si="1015"/>
      </c>
      <c r="CD148" s="14">
        <f t="shared" ca="1" si="1016"/>
      </c>
      <c r="CE148" s="122"/>
      <c r="CF148" s="122"/>
      <c r="CG148" s="16"/>
      <c r="CH148" s="9" t="s">
        <v>126</v>
      </c>
      <c r="CI148" s="9" t="s">
        <v>4</v>
      </c>
      <c r="CJ148" s="169">
        <f ca="1">(SUM(OFFSET(Data!$A$1,MATCH(($CH148&amp;$CI148),Data!$B:$B,0)-1,MATCH(Weekly!CJ$9,Data!$2:$2,0)-1,1,COUNTIF(Data!$2:$2,Weekly!CJ$9))))/CJ$142</f>
      </c>
      <c r="CK148" s="169">
        <f ca="1">(SUM(OFFSET(Data!$A$1,MATCH(($CH148&amp;$CI148),Data!$B:$B,0)-1,MATCH(Weekly!CK$9,Data!$2:$2,0)-1,1,COUNTIF(Data!$2:$2,Weekly!CK$9))))/CK$142</f>
      </c>
      <c r="CL148" s="169">
        <f ca="1">(SUM(OFFSET(Data!$A$1,MATCH(($CH148&amp;$CI148),Data!$B:$B,0)-1,MATCH(Weekly!CL$9,Data!$2:$2,0)-1,1,COUNTIF(Data!$2:$2,Weekly!CL$9))))/CL$142</f>
      </c>
      <c r="CM148" s="169">
        <f ca="1">(SUM(OFFSET(Data!$A$1,MATCH(($CH148&amp;$CI148),Data!$B:$B,0)-1,MATCH(Weekly!CM$9,Data!$2:$2,0)-1,1,COUNTIF(Data!$2:$2,Weekly!CM$9))))/CM$142</f>
      </c>
      <c r="CN148" s="169">
        <f ca="1">(SUM(OFFSET(Data!$A$1,MATCH(($CH148&amp;$CI148),Data!$B:$B,0)-1,MATCH(Weekly!CN$9,Data!$2:$2,0)-1,1,COUNTIF(Data!$2:$2,Weekly!CN$9))))/CN$142</f>
      </c>
      <c r="CO148" s="169">
        <f ca="1">(SUM(OFFSET(Data!$A$1,MATCH(($CH148&amp;$CI148),Data!$B:$B,0)-1,MATCH(Weekly!CO$9,Data!$2:$2,0)-1,1,COUNTIF(Data!$2:$2,Weekly!CO$9))))/CO$142</f>
      </c>
      <c r="CP148" s="169">
        <f ca="1">(SUM(OFFSET(Data!$A$1,MATCH(($CH148&amp;$CI148),Data!$B:$B,0)-1,MATCH(Weekly!CP$9,Data!$2:$2,0)-1,1,COUNTIF(Data!$2:$2,Weekly!CP$9))))/CP$142</f>
      </c>
      <c r="CQ148" s="169">
        <f ca="1">(SUM(OFFSET(Data!$A$1,MATCH(($CH148&amp;$CI148),Data!$B:$B,0)-1,MATCH(Weekly!CQ$9,Data!$2:$2,0)-1,1,COUNTIF(Data!$2:$2,Weekly!CQ$9))))/CQ$142</f>
      </c>
      <c r="CR148" s="169">
        <f ca="1">(SUM(OFFSET(Data!$A$1,MATCH(($CH148&amp;$CI148),Data!$B:$B,0)-1,MATCH(Weekly!CR$9,Data!$2:$2,0)-1,1,COUNTIF(Data!$2:$2,Weekly!CR$9))))/CR$142</f>
      </c>
      <c r="CS148" s="169">
        <f ca="1">(SUM(OFFSET(Data!$A$1,MATCH(($CH148&amp;$CI148),Data!$B:$B,0)-1,MATCH(Weekly!CS$9,Data!$2:$2,0)-1,1,COUNTIF(Data!$2:$2,Weekly!CS$9))))/CS$142</f>
      </c>
      <c r="CT148" s="169">
        <f ca="1">(SUM(OFFSET(Data!$A$1,MATCH(($CH148&amp;$CI148),Data!$B:$B,0)-1,MATCH(Weekly!CT$9,Data!$2:$2,0)-1,1,COUNTIF(Data!$2:$2,Weekly!CT$9))))/CT$142</f>
      </c>
      <c r="CU148" s="169">
        <f ca="1">(SUM(OFFSET(Data!$A$1,MATCH(($CH148&amp;$CI148),Data!$B:$B,0)-1,MATCH(Weekly!CU$9,Data!$2:$2,0)-1,1,COUNTIF(Data!$2:$2,Weekly!CU$9))))/CU$142</f>
      </c>
      <c r="CW148" s="14">
        <f t="shared" ca="1" si="1017"/>
      </c>
      <c r="CX148" s="14">
        <f t="shared" ca="1" si="1018"/>
      </c>
      <c r="CY148" s="14">
        <f t="shared" ca="1" si="1036"/>
      </c>
      <c r="CZ148" s="14">
        <f t="shared" ca="1" si="1037"/>
      </c>
      <c r="DA148" s="14">
        <f t="shared" ca="1" si="1038"/>
      </c>
      <c r="DB148" s="55"/>
      <c r="DC148" s="14">
        <f t="shared" ca="1" si="1019"/>
      </c>
      <c r="DD148" s="14">
        <f t="shared" ca="1" si="1020"/>
      </c>
    </row>
    <row r="149" spans="3:111" x14ac:dyDescent="0.25">
      <c r="C149" s="5"/>
      <c r="D149" s="132" t="s">
        <v>764</v>
      </c>
      <c r="E149" s="67" t="str">
        <f ca="1">VLOOKUP($D149,'Metric Nature'!$C:$D,2,0)&amp;IF(($F149&lt;(BA149)),"Below",IF(($F149&gt;(AZ149)),"Above","Within"))</f>
      </c>
      <c r="F149" s="69">
        <f t="shared" ref="F149:F150" ca="1" si="1071">AT149</f>
      </c>
      <c r="G149" s="69">
        <f t="shared" ref="G149:G150" ca="1" si="1072">AS149</f>
      </c>
      <c r="H149" s="98">
        <f t="shared" ref="H149:H150" ca="1" si="1073">IFERROR(((F149-G149)/G149),0)</f>
      </c>
      <c r="I149" s="69">
        <f t="shared" ref="I149:I150" ca="1" si="1074">BD149</f>
      </c>
      <c r="J149" s="69">
        <f t="shared" ref="J149:J150" ca="1" si="1075">IFERROR(((F149-I149)/I149),0)</f>
      </c>
      <c r="K149" s="62">
        <f t="shared" ref="K149:K150" ca="1" si="1076">BC149</f>
      </c>
      <c r="L149" s="70"/>
      <c r="M149" s="67" t="str">
        <f ca="1">VLOOKUP($D149,'Metric Nature'!$C:$D,2,0)&amp;IF(($N149&lt;(CA149)),"Below",IF(($N149&gt;(BZ149)),"Above","Within"))</f>
      </c>
      <c r="N149" s="69">
        <f t="shared" ref="N149:N150" ca="1" si="1077">BT149</f>
      </c>
      <c r="O149" s="69">
        <f t="shared" ref="O149:O150" ca="1" si="1078">BS149</f>
      </c>
      <c r="P149" s="98">
        <f t="shared" ref="P149:P150" ca="1" si="1079">IFERROR(((N149-O149)/O149),0)</f>
      </c>
      <c r="Q149" s="69">
        <f t="shared" ref="Q149:Q150" ca="1" si="1080">CD149</f>
      </c>
      <c r="R149" s="71">
        <f t="shared" ref="R149:R150" ca="1" si="1081">IFERROR(((N149-Q149)/Q149),0)</f>
      </c>
      <c r="S149" s="62">
        <f t="shared" ref="S149:S150" ca="1" si="1082">CC149</f>
      </c>
      <c r="T149" s="70"/>
      <c r="U149" s="67" t="str">
        <f ca="1">VLOOKUP($D149,'Metric Nature'!$C:$D,2,0)&amp;IF(($V149&lt;(DA149)),"Below",IF(($V149&gt;(CZ149)),"Above","Within"))</f>
      </c>
      <c r="V149" s="69">
        <f t="shared" ref="V149:V150" ca="1" si="1083">CT149</f>
      </c>
      <c r="W149" s="69">
        <f t="shared" ref="W149:W150" ca="1" si="1084">CS149</f>
      </c>
      <c r="X149" s="93">
        <f t="shared" ref="X149:X150" ca="1" si="1085">IFERROR(((V149-W149)/W149),0)</f>
      </c>
      <c r="Y149" s="69">
        <f t="shared" ref="Y149:Y150" ca="1" si="1086">DD149</f>
      </c>
      <c r="Z149" s="93">
        <f t="shared" ref="Z149:Z150" ca="1" si="1087">IFERROR(((V149-Y149)/Y149),0)</f>
      </c>
      <c r="AA149" s="62">
        <f t="shared" ref="AA149:AA150" ca="1" si="1088">DC149</f>
      </c>
      <c r="AB149" s="70"/>
      <c r="AC149" s="60" t="s">
        <v>556</v>
      </c>
      <c r="AI149" s="9" t="s">
        <v>127</v>
      </c>
      <c r="AJ149" s="169">
        <f ca="1">(SUM(OFFSET(Data!$A$1,MATCH(($AI149),Data!$C:$C,0)-1,MATCH(Weekly!AJ$9,Data!$2:$2,0)-1,2,COUNTIF(Data!$2:$2,Weekly!AJ$9))))/AJ$142</f>
      </c>
      <c r="AK149" s="169">
        <f ca="1">(SUM(OFFSET(Data!$A$1,MATCH(($AI149),Data!$C:$C,0)-1,MATCH(Weekly!AK$9,Data!$2:$2,0)-1,2,COUNTIF(Data!$2:$2,Weekly!AK$9))))/AK$142</f>
      </c>
      <c r="AL149" s="169">
        <f ca="1">(SUM(OFFSET(Data!$A$1,MATCH(($AI149),Data!$C:$C,0)-1,MATCH(Weekly!AL$9,Data!$2:$2,0)-1,2,COUNTIF(Data!$2:$2,Weekly!AL$9))))/AL$142</f>
      </c>
      <c r="AM149" s="169">
        <f ca="1">(SUM(OFFSET(Data!$A$1,MATCH(($AI149),Data!$C:$C,0)-1,MATCH(Weekly!AM$9,Data!$2:$2,0)-1,2,COUNTIF(Data!$2:$2,Weekly!AM$9))))/AM$142</f>
      </c>
      <c r="AN149" s="169">
        <f ca="1">(SUM(OFFSET(Data!$A$1,MATCH(($AI149),Data!$C:$C,0)-1,MATCH(Weekly!AN$9,Data!$2:$2,0)-1,2,COUNTIF(Data!$2:$2,Weekly!AN$9))))/AN$142</f>
      </c>
      <c r="AO149" s="169">
        <f ca="1">(SUM(OFFSET(Data!$A$1,MATCH(($AI149),Data!$C:$C,0)-1,MATCH(Weekly!AO$9,Data!$2:$2,0)-1,2,COUNTIF(Data!$2:$2,Weekly!AO$9))))/AO$142</f>
      </c>
      <c r="AP149" s="169">
        <f ca="1">(SUM(OFFSET(Data!$A$1,MATCH(($AI149),Data!$C:$C,0)-1,MATCH(Weekly!AP$9,Data!$2:$2,0)-1,2,COUNTIF(Data!$2:$2,Weekly!AP$9))))/AP$142</f>
      </c>
      <c r="AQ149" s="169">
        <f ca="1">(SUM(OFFSET(Data!$A$1,MATCH(($AI149),Data!$C:$C,0)-1,MATCH(Weekly!AQ$9,Data!$2:$2,0)-1,2,COUNTIF(Data!$2:$2,Weekly!AQ$9))))/AQ$142</f>
      </c>
      <c r="AR149" s="169">
        <f ca="1">(SUM(OFFSET(Data!$A$1,MATCH(($AI149),Data!$C:$C,0)-1,MATCH(Weekly!AR$9,Data!$2:$2,0)-1,2,COUNTIF(Data!$2:$2,Weekly!AR$9))))/AR$142</f>
      </c>
      <c r="AS149" s="169">
        <f ca="1">(SUM(OFFSET(Data!$A$1,MATCH(($AI149),Data!$C:$C,0)-1,MATCH(Weekly!AS$9,Data!$2:$2,0)-1,2,COUNTIF(Data!$2:$2,Weekly!AS$9))))/AS$142</f>
      </c>
      <c r="AT149" s="169">
        <f ca="1">(SUM(OFFSET(Data!$A$1,MATCH(($AI149),Data!$C:$C,0)-1,MATCH(Weekly!AT$9,Data!$2:$2,0)-1,2,COUNTIF(Data!$2:$2,Weekly!AT$9))))/AT$142</f>
      </c>
      <c r="AU149" s="169">
        <f ca="1">(SUM(OFFSET(Data!$A$1,MATCH(($AI149),Data!$C:$C,0)-1,MATCH(Weekly!AU$9,Data!$2:$2,0)-1,2,COUNTIF(Data!$2:$2,Weekly!AU$9))))/AU$142</f>
      </c>
      <c r="AV149" s="18"/>
      <c r="AW149" s="14">
        <f t="shared" ca="1" si="1008"/>
      </c>
      <c r="AX149" s="14">
        <f t="shared" ca="1" si="1009"/>
      </c>
      <c r="AY149" s="14">
        <f t="shared" ref="AY149:AY150" ca="1" si="1089">AX149-AW149</f>
      </c>
      <c r="AZ149" s="14">
        <f t="shared" ref="AZ149:AZ150" ca="1" si="1090">AX149+(0.75*AY149)</f>
      </c>
      <c r="BA149" s="14">
        <f t="shared" ref="BA149:BA150" ca="1" si="1091">AW149-(0.75*AY149)</f>
      </c>
      <c r="BB149" s="18"/>
      <c r="BC149" s="14">
        <f t="shared" ref="BC149:BC150" ca="1" si="1092">_xlfn.STDEV.P(AJ149:AU149)</f>
      </c>
      <c r="BD149" s="14">
        <f t="shared" ref="BD149:BD150" ca="1" si="1093">SUMPRODUCT(AP149:AS149,AP$142:AS$142)/SUM(AP$142:AS$142)</f>
      </c>
      <c r="BE149" s="122"/>
      <c r="BF149" s="122"/>
      <c r="BG149" s="16"/>
      <c r="BH149" s="9" t="s">
        <v>127</v>
      </c>
      <c r="BI149" s="9" t="s">
        <v>3</v>
      </c>
      <c r="BJ149" s="169">
        <f ca="1">(SUM(OFFSET(Data!$A$1,MATCH(($BH149&amp;$BI149),Data!$B:$B,0)-1,MATCH(Weekly!BJ$9,Data!$2:$2,0)-1,1,COUNTIF(Data!$2:$2,Weekly!BJ$9))))/BJ$142</f>
      </c>
      <c r="BK149" s="169">
        <f ca="1">(SUM(OFFSET(Data!$A$1,MATCH(($BH149&amp;$BI149),Data!$B:$B,0)-1,MATCH(Weekly!BK$9,Data!$2:$2,0)-1,1,COUNTIF(Data!$2:$2,Weekly!BK$9))))/BK$142</f>
      </c>
      <c r="BL149" s="169">
        <f ca="1">(SUM(OFFSET(Data!$A$1,MATCH(($BH149&amp;$BI149),Data!$B:$B,0)-1,MATCH(Weekly!BL$9,Data!$2:$2,0)-1,1,COUNTIF(Data!$2:$2,Weekly!BL$9))))/BL$142</f>
      </c>
      <c r="BM149" s="169">
        <f ca="1">(SUM(OFFSET(Data!$A$1,MATCH(($BH149&amp;$BI149),Data!$B:$B,0)-1,MATCH(Weekly!BM$9,Data!$2:$2,0)-1,1,COUNTIF(Data!$2:$2,Weekly!BM$9))))/BM$142</f>
      </c>
      <c r="BN149" s="169">
        <f ca="1">(SUM(OFFSET(Data!$A$1,MATCH(($BH149&amp;$BI149),Data!$B:$B,0)-1,MATCH(Weekly!BN$9,Data!$2:$2,0)-1,1,COUNTIF(Data!$2:$2,Weekly!BN$9))))/BN$142</f>
      </c>
      <c r="BO149" s="169">
        <f ca="1">(SUM(OFFSET(Data!$A$1,MATCH(($BH149&amp;$BI149),Data!$B:$B,0)-1,MATCH(Weekly!BO$9,Data!$2:$2,0)-1,1,COUNTIF(Data!$2:$2,Weekly!BO$9))))/BO$142</f>
      </c>
      <c r="BP149" s="169">
        <f ca="1">(SUM(OFFSET(Data!$A$1,MATCH(($BH149&amp;$BI149),Data!$B:$B,0)-1,MATCH(Weekly!BP$9,Data!$2:$2,0)-1,1,COUNTIF(Data!$2:$2,Weekly!BP$9))))/BP$142</f>
      </c>
      <c r="BQ149" s="169">
        <f ca="1">(SUM(OFFSET(Data!$A$1,MATCH(($BH149&amp;$BI149),Data!$B:$B,0)-1,MATCH(Weekly!BQ$9,Data!$2:$2,0)-1,1,COUNTIF(Data!$2:$2,Weekly!BQ$9))))/BQ$142</f>
      </c>
      <c r="BR149" s="169">
        <f ca="1">(SUM(OFFSET(Data!$A$1,MATCH(($BH149&amp;$BI149),Data!$B:$B,0)-1,MATCH(Weekly!BR$9,Data!$2:$2,0)-1,1,COUNTIF(Data!$2:$2,Weekly!BR$9))))/BR$142</f>
      </c>
      <c r="BS149" s="169">
        <f ca="1">(SUM(OFFSET(Data!$A$1,MATCH(($BH149&amp;$BI149),Data!$B:$B,0)-1,MATCH(Weekly!BS$9,Data!$2:$2,0)-1,1,COUNTIF(Data!$2:$2,Weekly!BS$9))))/BS$142</f>
      </c>
      <c r="BT149" s="169">
        <f ca="1">(SUM(OFFSET(Data!$A$1,MATCH(($BH149&amp;$BI149),Data!$B:$B,0)-1,MATCH(Weekly!BT$9,Data!$2:$2,0)-1,1,COUNTIF(Data!$2:$2,Weekly!BT$9))))/BT$142</f>
      </c>
      <c r="BU149" s="169">
        <f ca="1">(SUM(OFFSET(Data!$A$1,MATCH(($BH149&amp;$BI149),Data!$B:$B,0)-1,MATCH(Weekly!BU$9,Data!$2:$2,0)-1,1,COUNTIF(Data!$2:$2,Weekly!BU$9))))/BU$142</f>
      </c>
      <c r="BV149" s="17"/>
      <c r="BW149" s="14">
        <f t="shared" ca="1" si="1012"/>
      </c>
      <c r="BX149" s="14">
        <f t="shared" ca="1" si="1013"/>
      </c>
      <c r="BY149" s="14">
        <f t="shared" ref="BY149:BY150" ca="1" si="1094">BX149-BW149</f>
      </c>
      <c r="BZ149" s="14">
        <f t="shared" ref="BZ149:BZ150" ca="1" si="1095">BX149+(0.75*BY149)</f>
      </c>
      <c r="CA149" s="14">
        <f t="shared" ref="CA149:CA150" ca="1" si="1096">BW149-(0.75*BY149)</f>
      </c>
      <c r="CB149" s="55"/>
      <c r="CC149" s="14">
        <f t="shared" ref="CC149:CC150" ca="1" si="1097">_xlfn.STDEV.P(BJ149:BU149)</f>
      </c>
      <c r="CD149" s="14">
        <f t="shared" ref="CD149:CD150" ca="1" si="1098">SUMPRODUCT(BP149:BS149,BP$142:BS$142)/SUM(BP$142:BS$142)</f>
      </c>
      <c r="CE149" s="122"/>
      <c r="CF149" s="122"/>
      <c r="CG149" s="16"/>
      <c r="CH149" s="9" t="s">
        <v>127</v>
      </c>
      <c r="CI149" s="9" t="s">
        <v>4</v>
      </c>
      <c r="CJ149" s="169">
        <f ca="1">(SUM(OFFSET(Data!$A$1,MATCH(($CH149&amp;$CI149),Data!$B:$B,0)-1,MATCH(Weekly!CJ$9,Data!$2:$2,0)-1,1,COUNTIF(Data!$2:$2,Weekly!CJ$9))))/CJ$142</f>
      </c>
      <c r="CK149" s="169">
        <f ca="1">(SUM(OFFSET(Data!$A$1,MATCH(($CH149&amp;$CI149),Data!$B:$B,0)-1,MATCH(Weekly!CK$9,Data!$2:$2,0)-1,1,COUNTIF(Data!$2:$2,Weekly!CK$9))))/CK$142</f>
      </c>
      <c r="CL149" s="169">
        <f ca="1">(SUM(OFFSET(Data!$A$1,MATCH(($CH149&amp;$CI149),Data!$B:$B,0)-1,MATCH(Weekly!CL$9,Data!$2:$2,0)-1,1,COUNTIF(Data!$2:$2,Weekly!CL$9))))/CL$142</f>
      </c>
      <c r="CM149" s="169">
        <f ca="1">(SUM(OFFSET(Data!$A$1,MATCH(($CH149&amp;$CI149),Data!$B:$B,0)-1,MATCH(Weekly!CM$9,Data!$2:$2,0)-1,1,COUNTIF(Data!$2:$2,Weekly!CM$9))))/CM$142</f>
      </c>
      <c r="CN149" s="169">
        <f ca="1">(SUM(OFFSET(Data!$A$1,MATCH(($CH149&amp;$CI149),Data!$B:$B,0)-1,MATCH(Weekly!CN$9,Data!$2:$2,0)-1,1,COUNTIF(Data!$2:$2,Weekly!CN$9))))/CN$142</f>
      </c>
      <c r="CO149" s="169">
        <f ca="1">(SUM(OFFSET(Data!$A$1,MATCH(($CH149&amp;$CI149),Data!$B:$B,0)-1,MATCH(Weekly!CO$9,Data!$2:$2,0)-1,1,COUNTIF(Data!$2:$2,Weekly!CO$9))))/CO$142</f>
      </c>
      <c r="CP149" s="169">
        <f ca="1">(SUM(OFFSET(Data!$A$1,MATCH(($CH149&amp;$CI149),Data!$B:$B,0)-1,MATCH(Weekly!CP$9,Data!$2:$2,0)-1,1,COUNTIF(Data!$2:$2,Weekly!CP$9))))/CP$142</f>
      </c>
      <c r="CQ149" s="169">
        <f ca="1">(SUM(OFFSET(Data!$A$1,MATCH(($CH149&amp;$CI149),Data!$B:$B,0)-1,MATCH(Weekly!CQ$9,Data!$2:$2,0)-1,1,COUNTIF(Data!$2:$2,Weekly!CQ$9))))/CQ$142</f>
      </c>
      <c r="CR149" s="169">
        <f ca="1">(SUM(OFFSET(Data!$A$1,MATCH(($CH149&amp;$CI149),Data!$B:$B,0)-1,MATCH(Weekly!CR$9,Data!$2:$2,0)-1,1,COUNTIF(Data!$2:$2,Weekly!CR$9))))/CR$142</f>
      </c>
      <c r="CS149" s="169">
        <f ca="1">(SUM(OFFSET(Data!$A$1,MATCH(($CH149&amp;$CI149),Data!$B:$B,0)-1,MATCH(Weekly!CS$9,Data!$2:$2,0)-1,1,COUNTIF(Data!$2:$2,Weekly!CS$9))))/CS$142</f>
      </c>
      <c r="CT149" s="169">
        <f ca="1">(SUM(OFFSET(Data!$A$1,MATCH(($CH149&amp;$CI149),Data!$B:$B,0)-1,MATCH(Weekly!CT$9,Data!$2:$2,0)-1,1,COUNTIF(Data!$2:$2,Weekly!CT$9))))/CT$142</f>
      </c>
      <c r="CU149" s="169">
        <f ca="1">(SUM(OFFSET(Data!$A$1,MATCH(($CH149&amp;$CI149),Data!$B:$B,0)-1,MATCH(Weekly!CU$9,Data!$2:$2,0)-1,1,COUNTIF(Data!$2:$2,Weekly!CU$9))))/CU$142</f>
      </c>
      <c r="CW149" s="14">
        <f t="shared" ca="1" si="1017"/>
      </c>
      <c r="CX149" s="14">
        <f t="shared" ca="1" si="1018"/>
      </c>
      <c r="CY149" s="14">
        <f t="shared" ref="CY149:CY150" ca="1" si="1099">CX149-CW149</f>
      </c>
      <c r="CZ149" s="14">
        <f t="shared" ref="CZ149:CZ150" ca="1" si="1100">CX149+(0.75*CY149)</f>
      </c>
      <c r="DA149" s="14">
        <f t="shared" ref="DA149:DA150" ca="1" si="1101">CW149-(0.75*CY149)</f>
      </c>
      <c r="DB149" s="55"/>
      <c r="DC149" s="14">
        <f t="shared" ref="DC149:DC150" ca="1" si="1102">_xlfn.STDEV.P(CJ149:CU149)</f>
      </c>
      <c r="DD149" s="14">
        <f t="shared" ref="DD149:DD150" ca="1" si="1103">SUMPRODUCT(CP149:CS149,CP$142:CS$142)/SUM(CP$142:CS$142)</f>
      </c>
    </row>
    <row r="150" spans="3:111" x14ac:dyDescent="0.25">
      <c r="C150" s="5"/>
      <c r="D150" s="132" t="s">
        <v>767</v>
      </c>
      <c r="E150" s="67" t="str">
        <f ca="1">VLOOKUP($D150,'Metric Nature'!$C:$D,2,0)&amp;IF(($F150&lt;(BA150)),"Below",IF(($F150&gt;(AZ150)),"Above","Within"))</f>
      </c>
      <c r="F150" s="69">
        <f t="shared" ca="1" si="1071"/>
      </c>
      <c r="G150" s="69">
        <f t="shared" ca="1" si="1072"/>
      </c>
      <c r="H150" s="98">
        <f t="shared" ca="1" si="1073"/>
      </c>
      <c r="I150" s="69">
        <f t="shared" ca="1" si="1074"/>
      </c>
      <c r="J150" s="69">
        <f t="shared" ca="1" si="1075"/>
      </c>
      <c r="K150" s="62">
        <f t="shared" ca="1" si="1076"/>
      </c>
      <c r="L150" s="70"/>
      <c r="M150" s="67" t="str">
        <f ca="1">VLOOKUP($D150,'Metric Nature'!$C:$D,2,0)&amp;IF(($N150&lt;(CA150)),"Below",IF(($N150&gt;(BZ150)),"Above","Within"))</f>
      </c>
      <c r="N150" s="69">
        <f t="shared" ca="1" si="1077"/>
      </c>
      <c r="O150" s="69">
        <f t="shared" ca="1" si="1078"/>
      </c>
      <c r="P150" s="98">
        <f t="shared" ca="1" si="1079"/>
      </c>
      <c r="Q150" s="69">
        <f t="shared" ca="1" si="1080"/>
      </c>
      <c r="R150" s="71">
        <f t="shared" ca="1" si="1081"/>
      </c>
      <c r="S150" s="62">
        <f t="shared" ca="1" si="1082"/>
      </c>
      <c r="T150" s="70"/>
      <c r="U150" s="67" t="str">
        <f ca="1">VLOOKUP($D150,'Metric Nature'!$C:$D,2,0)&amp;IF(($V150&lt;(DA150)),"Below",IF(($V150&gt;(CZ150)),"Above","Within"))</f>
      </c>
      <c r="V150" s="69">
        <f t="shared" ca="1" si="1083"/>
      </c>
      <c r="W150" s="69">
        <f t="shared" ca="1" si="1084"/>
      </c>
      <c r="X150" s="93">
        <f t="shared" ca="1" si="1085"/>
      </c>
      <c r="Y150" s="69">
        <f t="shared" ca="1" si="1086"/>
      </c>
      <c r="Z150" s="93">
        <f t="shared" ca="1" si="1087"/>
      </c>
      <c r="AA150" s="62">
        <f t="shared" ca="1" si="1088"/>
      </c>
      <c r="AB150" s="70"/>
      <c r="AC150" s="60" t="s">
        <v>556</v>
      </c>
      <c r="AI150" s="9" t="s">
        <v>128</v>
      </c>
      <c r="AJ150" s="169">
        <f ca="1">(SUM(OFFSET(Data!$A$1,MATCH(($AI150),Data!$C:$C,0)-1,MATCH(Weekly!AJ$9,Data!$2:$2,0)-1,2,COUNTIF(Data!$2:$2,Weekly!AJ$9))))/AJ$142</f>
      </c>
      <c r="AK150" s="169">
        <f ca="1">(SUM(OFFSET(Data!$A$1,MATCH(($AI150),Data!$C:$C,0)-1,MATCH(Weekly!AK$9,Data!$2:$2,0)-1,2,COUNTIF(Data!$2:$2,Weekly!AK$9))))/AK$142</f>
      </c>
      <c r="AL150" s="169">
        <f ca="1">(SUM(OFFSET(Data!$A$1,MATCH(($AI150),Data!$C:$C,0)-1,MATCH(Weekly!AL$9,Data!$2:$2,0)-1,2,COUNTIF(Data!$2:$2,Weekly!AL$9))))/AL$142</f>
      </c>
      <c r="AM150" s="169">
        <f ca="1">(SUM(OFFSET(Data!$A$1,MATCH(($AI150),Data!$C:$C,0)-1,MATCH(Weekly!AM$9,Data!$2:$2,0)-1,2,COUNTIF(Data!$2:$2,Weekly!AM$9))))/AM$142</f>
      </c>
      <c r="AN150" s="169">
        <f ca="1">(SUM(OFFSET(Data!$A$1,MATCH(($AI150),Data!$C:$C,0)-1,MATCH(Weekly!AN$9,Data!$2:$2,0)-1,2,COUNTIF(Data!$2:$2,Weekly!AN$9))))/AN$142</f>
      </c>
      <c r="AO150" s="169">
        <f ca="1">(SUM(OFFSET(Data!$A$1,MATCH(($AI150),Data!$C:$C,0)-1,MATCH(Weekly!AO$9,Data!$2:$2,0)-1,2,COUNTIF(Data!$2:$2,Weekly!AO$9))))/AO$142</f>
      </c>
      <c r="AP150" s="169">
        <f ca="1">(SUM(OFFSET(Data!$A$1,MATCH(($AI150),Data!$C:$C,0)-1,MATCH(Weekly!AP$9,Data!$2:$2,0)-1,2,COUNTIF(Data!$2:$2,Weekly!AP$9))))/AP$142</f>
      </c>
      <c r="AQ150" s="169">
        <f ca="1">(SUM(OFFSET(Data!$A$1,MATCH(($AI150),Data!$C:$C,0)-1,MATCH(Weekly!AQ$9,Data!$2:$2,0)-1,2,COUNTIF(Data!$2:$2,Weekly!AQ$9))))/AQ$142</f>
      </c>
      <c r="AR150" s="169">
        <f ca="1">(SUM(OFFSET(Data!$A$1,MATCH(($AI150),Data!$C:$C,0)-1,MATCH(Weekly!AR$9,Data!$2:$2,0)-1,2,COUNTIF(Data!$2:$2,Weekly!AR$9))))/AR$142</f>
      </c>
      <c r="AS150" s="169">
        <f ca="1">(SUM(OFFSET(Data!$A$1,MATCH(($AI150),Data!$C:$C,0)-1,MATCH(Weekly!AS$9,Data!$2:$2,0)-1,2,COUNTIF(Data!$2:$2,Weekly!AS$9))))/AS$142</f>
      </c>
      <c r="AT150" s="169">
        <f ca="1">(SUM(OFFSET(Data!$A$1,MATCH(($AI150),Data!$C:$C,0)-1,MATCH(Weekly!AT$9,Data!$2:$2,0)-1,2,COUNTIF(Data!$2:$2,Weekly!AT$9))))/AT$142</f>
      </c>
      <c r="AU150" s="169">
        <f ca="1">(SUM(OFFSET(Data!$A$1,MATCH(($AI150),Data!$C:$C,0)-1,MATCH(Weekly!AU$9,Data!$2:$2,0)-1,2,COUNTIF(Data!$2:$2,Weekly!AU$9))))/AU$142</f>
      </c>
      <c r="AV150" s="18"/>
      <c r="AW150" s="14">
        <f t="shared" ca="1" si="1008"/>
      </c>
      <c r="AX150" s="14">
        <f t="shared" ca="1" si="1009"/>
      </c>
      <c r="AY150" s="14">
        <f t="shared" ca="1" si="1089"/>
      </c>
      <c r="AZ150" s="14">
        <f t="shared" ca="1" si="1090"/>
      </c>
      <c r="BA150" s="14">
        <f t="shared" ca="1" si="1091"/>
      </c>
      <c r="BB150" s="18"/>
      <c r="BC150" s="14">
        <f t="shared" ca="1" si="1092"/>
      </c>
      <c r="BD150" s="14">
        <f t="shared" ca="1" si="1093"/>
      </c>
      <c r="BE150" s="122"/>
      <c r="BF150" s="122"/>
      <c r="BG150" s="16"/>
      <c r="BH150" s="9" t="s">
        <v>128</v>
      </c>
      <c r="BI150" s="9" t="s">
        <v>3</v>
      </c>
      <c r="BJ150" s="169">
        <f ca="1">(SUM(OFFSET(Data!$A$1,MATCH(($BH150&amp;$BI150),Data!$B:$B,0)-1,MATCH(Weekly!BJ$9,Data!$2:$2,0)-1,1,COUNTIF(Data!$2:$2,Weekly!BJ$9))))/BJ$142</f>
      </c>
      <c r="BK150" s="169">
        <f ca="1">(SUM(OFFSET(Data!$A$1,MATCH(($BH150&amp;$BI150),Data!$B:$B,0)-1,MATCH(Weekly!BK$9,Data!$2:$2,0)-1,1,COUNTIF(Data!$2:$2,Weekly!BK$9))))/BK$142</f>
      </c>
      <c r="BL150" s="169">
        <f ca="1">(SUM(OFFSET(Data!$A$1,MATCH(($BH150&amp;$BI150),Data!$B:$B,0)-1,MATCH(Weekly!BL$9,Data!$2:$2,0)-1,1,COUNTIF(Data!$2:$2,Weekly!BL$9))))/BL$142</f>
      </c>
      <c r="BM150" s="169">
        <f ca="1">(SUM(OFFSET(Data!$A$1,MATCH(($BH150&amp;$BI150),Data!$B:$B,0)-1,MATCH(Weekly!BM$9,Data!$2:$2,0)-1,1,COUNTIF(Data!$2:$2,Weekly!BM$9))))/BM$142</f>
      </c>
      <c r="BN150" s="169">
        <f ca="1">(SUM(OFFSET(Data!$A$1,MATCH(($BH150&amp;$BI150),Data!$B:$B,0)-1,MATCH(Weekly!BN$9,Data!$2:$2,0)-1,1,COUNTIF(Data!$2:$2,Weekly!BN$9))))/BN$142</f>
      </c>
      <c r="BO150" s="169">
        <f ca="1">(SUM(OFFSET(Data!$A$1,MATCH(($BH150&amp;$BI150),Data!$B:$B,0)-1,MATCH(Weekly!BO$9,Data!$2:$2,0)-1,1,COUNTIF(Data!$2:$2,Weekly!BO$9))))/BO$142</f>
      </c>
      <c r="BP150" s="169">
        <f ca="1">(SUM(OFFSET(Data!$A$1,MATCH(($BH150&amp;$BI150),Data!$B:$B,0)-1,MATCH(Weekly!BP$9,Data!$2:$2,0)-1,1,COUNTIF(Data!$2:$2,Weekly!BP$9))))/BP$142</f>
      </c>
      <c r="BQ150" s="169">
        <f ca="1">(SUM(OFFSET(Data!$A$1,MATCH(($BH150&amp;$BI150),Data!$B:$B,0)-1,MATCH(Weekly!BQ$9,Data!$2:$2,0)-1,1,COUNTIF(Data!$2:$2,Weekly!BQ$9))))/BQ$142</f>
      </c>
      <c r="BR150" s="169">
        <f ca="1">(SUM(OFFSET(Data!$A$1,MATCH(($BH150&amp;$BI150),Data!$B:$B,0)-1,MATCH(Weekly!BR$9,Data!$2:$2,0)-1,1,COUNTIF(Data!$2:$2,Weekly!BR$9))))/BR$142</f>
      </c>
      <c r="BS150" s="169">
        <f ca="1">(SUM(OFFSET(Data!$A$1,MATCH(($BH150&amp;$BI150),Data!$B:$B,0)-1,MATCH(Weekly!BS$9,Data!$2:$2,0)-1,1,COUNTIF(Data!$2:$2,Weekly!BS$9))))/BS$142</f>
      </c>
      <c r="BT150" s="169">
        <f ca="1">(SUM(OFFSET(Data!$A$1,MATCH(($BH150&amp;$BI150),Data!$B:$B,0)-1,MATCH(Weekly!BT$9,Data!$2:$2,0)-1,1,COUNTIF(Data!$2:$2,Weekly!BT$9))))/BT$142</f>
      </c>
      <c r="BU150" s="169">
        <f ca="1">(SUM(OFFSET(Data!$A$1,MATCH(($BH150&amp;$BI150),Data!$B:$B,0)-1,MATCH(Weekly!BU$9,Data!$2:$2,0)-1,1,COUNTIF(Data!$2:$2,Weekly!BU$9))))/BU$142</f>
      </c>
      <c r="BV150" s="17"/>
      <c r="BW150" s="14">
        <f t="shared" ca="1" si="1012"/>
      </c>
      <c r="BX150" s="14">
        <f t="shared" ca="1" si="1013"/>
      </c>
      <c r="BY150" s="14">
        <f t="shared" ca="1" si="1094"/>
      </c>
      <c r="BZ150" s="14">
        <f t="shared" ca="1" si="1095"/>
      </c>
      <c r="CA150" s="14">
        <f t="shared" ca="1" si="1096"/>
      </c>
      <c r="CB150" s="55"/>
      <c r="CC150" s="14">
        <f t="shared" ca="1" si="1097"/>
      </c>
      <c r="CD150" s="14">
        <f t="shared" ca="1" si="1098"/>
      </c>
      <c r="CE150" s="122"/>
      <c r="CF150" s="122"/>
      <c r="CG150" s="16"/>
      <c r="CH150" s="9" t="s">
        <v>128</v>
      </c>
      <c r="CI150" s="9" t="s">
        <v>4</v>
      </c>
      <c r="CJ150" s="169">
        <f ca="1">(SUM(OFFSET(Data!$A$1,MATCH(($CH150&amp;$CI150),Data!$B:$B,0)-1,MATCH(Weekly!CJ$9,Data!$2:$2,0)-1,1,COUNTIF(Data!$2:$2,Weekly!CJ$9))))/CJ$142</f>
      </c>
      <c r="CK150" s="169">
        <f ca="1">(SUM(OFFSET(Data!$A$1,MATCH(($CH150&amp;$CI150),Data!$B:$B,0)-1,MATCH(Weekly!CK$9,Data!$2:$2,0)-1,1,COUNTIF(Data!$2:$2,Weekly!CK$9))))/CK$142</f>
      </c>
      <c r="CL150" s="169">
        <f ca="1">(SUM(OFFSET(Data!$A$1,MATCH(($CH150&amp;$CI150),Data!$B:$B,0)-1,MATCH(Weekly!CL$9,Data!$2:$2,0)-1,1,COUNTIF(Data!$2:$2,Weekly!CL$9))))/CL$142</f>
      </c>
      <c r="CM150" s="169">
        <f ca="1">(SUM(OFFSET(Data!$A$1,MATCH(($CH150&amp;$CI150),Data!$B:$B,0)-1,MATCH(Weekly!CM$9,Data!$2:$2,0)-1,1,COUNTIF(Data!$2:$2,Weekly!CM$9))))/CM$142</f>
      </c>
      <c r="CN150" s="169">
        <f ca="1">(SUM(OFFSET(Data!$A$1,MATCH(($CH150&amp;$CI150),Data!$B:$B,0)-1,MATCH(Weekly!CN$9,Data!$2:$2,0)-1,1,COUNTIF(Data!$2:$2,Weekly!CN$9))))/CN$142</f>
      </c>
      <c r="CO150" s="169">
        <f ca="1">(SUM(OFFSET(Data!$A$1,MATCH(($CH150&amp;$CI150),Data!$B:$B,0)-1,MATCH(Weekly!CO$9,Data!$2:$2,0)-1,1,COUNTIF(Data!$2:$2,Weekly!CO$9))))/CO$142</f>
      </c>
      <c r="CP150" s="169">
        <f ca="1">(SUM(OFFSET(Data!$A$1,MATCH(($CH150&amp;$CI150),Data!$B:$B,0)-1,MATCH(Weekly!CP$9,Data!$2:$2,0)-1,1,COUNTIF(Data!$2:$2,Weekly!CP$9))))/CP$142</f>
      </c>
      <c r="CQ150" s="169">
        <f ca="1">(SUM(OFFSET(Data!$A$1,MATCH(($CH150&amp;$CI150),Data!$B:$B,0)-1,MATCH(Weekly!CQ$9,Data!$2:$2,0)-1,1,COUNTIF(Data!$2:$2,Weekly!CQ$9))))/CQ$142</f>
      </c>
      <c r="CR150" s="169">
        <f ca="1">(SUM(OFFSET(Data!$A$1,MATCH(($CH150&amp;$CI150),Data!$B:$B,0)-1,MATCH(Weekly!CR$9,Data!$2:$2,0)-1,1,COUNTIF(Data!$2:$2,Weekly!CR$9))))/CR$142</f>
      </c>
      <c r="CS150" s="169">
        <f ca="1">(SUM(OFFSET(Data!$A$1,MATCH(($CH150&amp;$CI150),Data!$B:$B,0)-1,MATCH(Weekly!CS$9,Data!$2:$2,0)-1,1,COUNTIF(Data!$2:$2,Weekly!CS$9))))/CS$142</f>
      </c>
      <c r="CT150" s="169">
        <f ca="1">(SUM(OFFSET(Data!$A$1,MATCH(($CH150&amp;$CI150),Data!$B:$B,0)-1,MATCH(Weekly!CT$9,Data!$2:$2,0)-1,1,COUNTIF(Data!$2:$2,Weekly!CT$9))))/CT$142</f>
      </c>
      <c r="CU150" s="169">
        <f ca="1">(SUM(OFFSET(Data!$A$1,MATCH(($CH150&amp;$CI150),Data!$B:$B,0)-1,MATCH(Weekly!CU$9,Data!$2:$2,0)-1,1,COUNTIF(Data!$2:$2,Weekly!CU$9))))/CU$142</f>
      </c>
      <c r="CW150" s="14">
        <f t="shared" ca="1" si="1017"/>
      </c>
      <c r="CX150" s="14">
        <f t="shared" ca="1" si="1018"/>
      </c>
      <c r="CY150" s="14">
        <f t="shared" ca="1" si="1099"/>
      </c>
      <c r="CZ150" s="14">
        <f t="shared" ca="1" si="1100"/>
      </c>
      <c r="DA150" s="14">
        <f t="shared" ca="1" si="1101"/>
      </c>
      <c r="DB150" s="55"/>
      <c r="DC150" s="14">
        <f t="shared" ca="1" si="1102"/>
      </c>
      <c r="DD150" s="14">
        <f t="shared" ca="1" si="1103"/>
      </c>
    </row>
    <row r="151" spans="3:111" x14ac:dyDescent="0.25">
      <c r="C151" s="5"/>
      <c r="D151" s="132" t="s">
        <v>770</v>
      </c>
      <c r="E151" s="67" t="str">
        <f ca="1">VLOOKUP($D151,'Metric Nature'!$C:$D,2,0)&amp;IF(($F151&lt;(BA151)),"Below",IF(($F151&gt;(AZ151)),"Above","Within"))</f>
      </c>
      <c r="F151" s="69">
        <f t="shared" ca="1" si="983"/>
      </c>
      <c r="G151" s="69">
        <f t="shared" ca="1" si="984"/>
      </c>
      <c r="H151" s="98">
        <f t="shared" ca="1" si="1021"/>
      </c>
      <c r="I151" s="69">
        <f t="shared" ca="1" si="1022"/>
      </c>
      <c r="J151" s="69">
        <f t="shared" ca="1" si="1023"/>
      </c>
      <c r="K151" s="62">
        <f t="shared" ca="1" si="985"/>
      </c>
      <c r="L151" s="70"/>
      <c r="M151" s="67" t="str">
        <f ca="1">VLOOKUP($D151,'Metric Nature'!$C:$D,2,0)&amp;IF(($N151&lt;(CA151)),"Below",IF(($N151&gt;(BZ151)),"Above","Within"))</f>
      </c>
      <c r="N151" s="69">
        <f t="shared" ca="1" si="986"/>
      </c>
      <c r="O151" s="69">
        <f t="shared" ca="1" si="987"/>
      </c>
      <c r="P151" s="98">
        <f t="shared" ca="1" si="1024"/>
      </c>
      <c r="Q151" s="69">
        <f t="shared" ca="1" si="1025"/>
      </c>
      <c r="R151" s="71">
        <f t="shared" ca="1" si="1026"/>
      </c>
      <c r="S151" s="62">
        <f t="shared" ca="1" si="988"/>
      </c>
      <c r="T151" s="70"/>
      <c r="U151" s="67" t="str">
        <f ca="1">VLOOKUP($D151,'Metric Nature'!$C:$D,2,0)&amp;IF(($V151&lt;(DA151)),"Below",IF(($V151&gt;(CZ151)),"Above","Within"))</f>
      </c>
      <c r="V151" s="69">
        <f t="shared" ca="1" si="989"/>
      </c>
      <c r="W151" s="69">
        <f t="shared" ca="1" si="990"/>
      </c>
      <c r="X151" s="93">
        <f t="shared" ca="1" si="1027"/>
      </c>
      <c r="Y151" s="69">
        <f t="shared" ca="1" si="1028"/>
      </c>
      <c r="Z151" s="93">
        <f t="shared" ca="1" si="1029"/>
      </c>
      <c r="AA151" s="62">
        <f t="shared" ca="1" si="991"/>
      </c>
      <c r="AB151" s="70"/>
      <c r="AC151" s="60" t="s">
        <v>771</v>
      </c>
      <c r="AI151" s="9" t="s">
        <v>129</v>
      </c>
      <c r="AJ151" s="169">
        <f ca="1">(SUM(OFFSET(Data!$A$1,MATCH(($AI151),Data!$C:$C,0)-1,MATCH(Weekly!AJ$9,Data!$2:$2,0)-1,2,COUNTIF(Data!$2:$2,Weekly!AJ$9))))/AJ$142</f>
      </c>
      <c r="AK151" s="169">
        <f ca="1">(SUM(OFFSET(Data!$A$1,MATCH(($AI151),Data!$C:$C,0)-1,MATCH(Weekly!AK$9,Data!$2:$2,0)-1,2,COUNTIF(Data!$2:$2,Weekly!AK$9))))/AK$142</f>
      </c>
      <c r="AL151" s="169">
        <f ca="1">(SUM(OFFSET(Data!$A$1,MATCH(($AI151),Data!$C:$C,0)-1,MATCH(Weekly!AL$9,Data!$2:$2,0)-1,2,COUNTIF(Data!$2:$2,Weekly!AL$9))))/AL$142</f>
      </c>
      <c r="AM151" s="169">
        <f ca="1">(SUM(OFFSET(Data!$A$1,MATCH(($AI151),Data!$C:$C,0)-1,MATCH(Weekly!AM$9,Data!$2:$2,0)-1,2,COUNTIF(Data!$2:$2,Weekly!AM$9))))/AM$142</f>
      </c>
      <c r="AN151" s="169">
        <f ca="1">(SUM(OFFSET(Data!$A$1,MATCH(($AI151),Data!$C:$C,0)-1,MATCH(Weekly!AN$9,Data!$2:$2,0)-1,2,COUNTIF(Data!$2:$2,Weekly!AN$9))))/AN$142</f>
      </c>
      <c r="AO151" s="169">
        <f ca="1">(SUM(OFFSET(Data!$A$1,MATCH(($AI151),Data!$C:$C,0)-1,MATCH(Weekly!AO$9,Data!$2:$2,0)-1,2,COUNTIF(Data!$2:$2,Weekly!AO$9))))/AO$142</f>
      </c>
      <c r="AP151" s="169">
        <f ca="1">(SUM(OFFSET(Data!$A$1,MATCH(($AI151),Data!$C:$C,0)-1,MATCH(Weekly!AP$9,Data!$2:$2,0)-1,2,COUNTIF(Data!$2:$2,Weekly!AP$9))))/AP$142</f>
      </c>
      <c r="AQ151" s="169">
        <f ca="1">(SUM(OFFSET(Data!$A$1,MATCH(($AI151),Data!$C:$C,0)-1,MATCH(Weekly!AQ$9,Data!$2:$2,0)-1,2,COUNTIF(Data!$2:$2,Weekly!AQ$9))))/AQ$142</f>
      </c>
      <c r="AR151" s="169">
        <f ca="1">(SUM(OFFSET(Data!$A$1,MATCH(($AI151),Data!$C:$C,0)-1,MATCH(Weekly!AR$9,Data!$2:$2,0)-1,2,COUNTIF(Data!$2:$2,Weekly!AR$9))))/AR$142</f>
      </c>
      <c r="AS151" s="169">
        <f ca="1">(SUM(OFFSET(Data!$A$1,MATCH(($AI151),Data!$C:$C,0)-1,MATCH(Weekly!AS$9,Data!$2:$2,0)-1,2,COUNTIF(Data!$2:$2,Weekly!AS$9))))/AS$142</f>
      </c>
      <c r="AT151" s="169">
        <f ca="1">(SUM(OFFSET(Data!$A$1,MATCH(($AI151),Data!$C:$C,0)-1,MATCH(Weekly!AT$9,Data!$2:$2,0)-1,2,COUNTIF(Data!$2:$2,Weekly!AT$9))))/AT$142</f>
      </c>
      <c r="AU151" s="169">
        <f ca="1">(SUM(OFFSET(Data!$A$1,MATCH(($AI151),Data!$C:$C,0)-1,MATCH(Weekly!AU$9,Data!$2:$2,0)-1,2,COUNTIF(Data!$2:$2,Weekly!AU$9))))/AU$142</f>
      </c>
      <c r="AV151" s="18"/>
      <c r="AW151" s="14">
        <f t="shared" ca="1" si="1008"/>
      </c>
      <c r="AX151" s="14">
        <f t="shared" ca="1" si="1009"/>
      </c>
      <c r="AY151" s="14">
        <f t="shared" ca="1" si="1030"/>
      </c>
      <c r="AZ151" s="14">
        <f t="shared" ca="1" si="1031"/>
      </c>
      <c r="BA151" s="14">
        <f t="shared" ca="1" si="1032"/>
      </c>
      <c r="BB151" s="18"/>
      <c r="BC151" s="14">
        <f t="shared" ca="1" si="1010"/>
      </c>
      <c r="BD151" s="14">
        <f t="shared" ca="1" si="1011"/>
      </c>
      <c r="BE151" s="122"/>
      <c r="BF151" s="122"/>
      <c r="BG151" s="16"/>
      <c r="BH151" s="9" t="s">
        <v>129</v>
      </c>
      <c r="BI151" s="9" t="s">
        <v>3</v>
      </c>
      <c r="BJ151" s="169">
        <f ca="1">(SUM(OFFSET(Data!$A$1,MATCH(($BH151&amp;$BI151),Data!$B:$B,0)-1,MATCH(Weekly!BJ$9,Data!$2:$2,0)-1,1,COUNTIF(Data!$2:$2,Weekly!BJ$9))))/BJ$142</f>
      </c>
      <c r="BK151" s="169">
        <f ca="1">(SUM(OFFSET(Data!$A$1,MATCH(($BH151&amp;$BI151),Data!$B:$B,0)-1,MATCH(Weekly!BK$9,Data!$2:$2,0)-1,1,COUNTIF(Data!$2:$2,Weekly!BK$9))))/BK$142</f>
      </c>
      <c r="BL151" s="169">
        <f ca="1">(SUM(OFFSET(Data!$A$1,MATCH(($BH151&amp;$BI151),Data!$B:$B,0)-1,MATCH(Weekly!BL$9,Data!$2:$2,0)-1,1,COUNTIF(Data!$2:$2,Weekly!BL$9))))/BL$142</f>
      </c>
      <c r="BM151" s="169">
        <f ca="1">(SUM(OFFSET(Data!$A$1,MATCH(($BH151&amp;$BI151),Data!$B:$B,0)-1,MATCH(Weekly!BM$9,Data!$2:$2,0)-1,1,COUNTIF(Data!$2:$2,Weekly!BM$9))))/BM$142</f>
      </c>
      <c r="BN151" s="169">
        <f ca="1">(SUM(OFFSET(Data!$A$1,MATCH(($BH151&amp;$BI151),Data!$B:$B,0)-1,MATCH(Weekly!BN$9,Data!$2:$2,0)-1,1,COUNTIF(Data!$2:$2,Weekly!BN$9))))/BN$142</f>
      </c>
      <c r="BO151" s="169">
        <f ca="1">(SUM(OFFSET(Data!$A$1,MATCH(($BH151&amp;$BI151),Data!$B:$B,0)-1,MATCH(Weekly!BO$9,Data!$2:$2,0)-1,1,COUNTIF(Data!$2:$2,Weekly!BO$9))))/BO$142</f>
      </c>
      <c r="BP151" s="169">
        <f ca="1">(SUM(OFFSET(Data!$A$1,MATCH(($BH151&amp;$BI151),Data!$B:$B,0)-1,MATCH(Weekly!BP$9,Data!$2:$2,0)-1,1,COUNTIF(Data!$2:$2,Weekly!BP$9))))/BP$142</f>
      </c>
      <c r="BQ151" s="169">
        <f ca="1">(SUM(OFFSET(Data!$A$1,MATCH(($BH151&amp;$BI151),Data!$B:$B,0)-1,MATCH(Weekly!BQ$9,Data!$2:$2,0)-1,1,COUNTIF(Data!$2:$2,Weekly!BQ$9))))/BQ$142</f>
      </c>
      <c r="BR151" s="169">
        <f ca="1">(SUM(OFFSET(Data!$A$1,MATCH(($BH151&amp;$BI151),Data!$B:$B,0)-1,MATCH(Weekly!BR$9,Data!$2:$2,0)-1,1,COUNTIF(Data!$2:$2,Weekly!BR$9))))/BR$142</f>
      </c>
      <c r="BS151" s="169">
        <f ca="1">(SUM(OFFSET(Data!$A$1,MATCH(($BH151&amp;$BI151),Data!$B:$B,0)-1,MATCH(Weekly!BS$9,Data!$2:$2,0)-1,1,COUNTIF(Data!$2:$2,Weekly!BS$9))))/BS$142</f>
      </c>
      <c r="BT151" s="169">
        <f ca="1">(SUM(OFFSET(Data!$A$1,MATCH(($BH151&amp;$BI151),Data!$B:$B,0)-1,MATCH(Weekly!BT$9,Data!$2:$2,0)-1,1,COUNTIF(Data!$2:$2,Weekly!BT$9))))/BT$142</f>
      </c>
      <c r="BU151" s="169">
        <f ca="1">(SUM(OFFSET(Data!$A$1,MATCH(($BH151&amp;$BI151),Data!$B:$B,0)-1,MATCH(Weekly!BU$9,Data!$2:$2,0)-1,1,COUNTIF(Data!$2:$2,Weekly!BU$9))))/BU$142</f>
      </c>
      <c r="BV151" s="17"/>
      <c r="BW151" s="14">
        <f t="shared" ca="1" si="1012"/>
      </c>
      <c r="BX151" s="14">
        <f t="shared" ca="1" si="1013"/>
      </c>
      <c r="BY151" s="14">
        <f t="shared" ca="1" si="1033"/>
      </c>
      <c r="BZ151" s="14">
        <f t="shared" ca="1" si="1034"/>
      </c>
      <c r="CA151" s="14">
        <f t="shared" ca="1" si="1035"/>
      </c>
      <c r="CB151" s="55"/>
      <c r="CC151" s="14">
        <f t="shared" ca="1" si="1015"/>
      </c>
      <c r="CD151" s="14">
        <f t="shared" ca="1" si="1016"/>
      </c>
      <c r="CE151" s="122"/>
      <c r="CF151" s="122"/>
      <c r="CG151" s="16"/>
      <c r="CH151" s="9" t="s">
        <v>129</v>
      </c>
      <c r="CI151" s="9" t="s">
        <v>4</v>
      </c>
      <c r="CJ151" s="169">
        <f ca="1">(SUM(OFFSET(Data!$A$1,MATCH(($CH151&amp;$CI151),Data!$B:$B,0)-1,MATCH(Weekly!CJ$9,Data!$2:$2,0)-1,1,COUNTIF(Data!$2:$2,Weekly!CJ$9))))/CJ$142</f>
      </c>
      <c r="CK151" s="169">
        <f ca="1">(SUM(OFFSET(Data!$A$1,MATCH(($CH151&amp;$CI151),Data!$B:$B,0)-1,MATCH(Weekly!CK$9,Data!$2:$2,0)-1,1,COUNTIF(Data!$2:$2,Weekly!CK$9))))/CK$142</f>
      </c>
      <c r="CL151" s="169">
        <f ca="1">(SUM(OFFSET(Data!$A$1,MATCH(($CH151&amp;$CI151),Data!$B:$B,0)-1,MATCH(Weekly!CL$9,Data!$2:$2,0)-1,1,COUNTIF(Data!$2:$2,Weekly!CL$9))))/CL$142</f>
      </c>
      <c r="CM151" s="169">
        <f ca="1">(SUM(OFFSET(Data!$A$1,MATCH(($CH151&amp;$CI151),Data!$B:$B,0)-1,MATCH(Weekly!CM$9,Data!$2:$2,0)-1,1,COUNTIF(Data!$2:$2,Weekly!CM$9))))/CM$142</f>
      </c>
      <c r="CN151" s="169">
        <f ca="1">(SUM(OFFSET(Data!$A$1,MATCH(($CH151&amp;$CI151),Data!$B:$B,0)-1,MATCH(Weekly!CN$9,Data!$2:$2,0)-1,1,COUNTIF(Data!$2:$2,Weekly!CN$9))))/CN$142</f>
      </c>
      <c r="CO151" s="169">
        <f ca="1">(SUM(OFFSET(Data!$A$1,MATCH(($CH151&amp;$CI151),Data!$B:$B,0)-1,MATCH(Weekly!CO$9,Data!$2:$2,0)-1,1,COUNTIF(Data!$2:$2,Weekly!CO$9))))/CO$142</f>
      </c>
      <c r="CP151" s="169">
        <f ca="1">(SUM(OFFSET(Data!$A$1,MATCH(($CH151&amp;$CI151),Data!$B:$B,0)-1,MATCH(Weekly!CP$9,Data!$2:$2,0)-1,1,COUNTIF(Data!$2:$2,Weekly!CP$9))))/CP$142</f>
      </c>
      <c r="CQ151" s="169">
        <f ca="1">(SUM(OFFSET(Data!$A$1,MATCH(($CH151&amp;$CI151),Data!$B:$B,0)-1,MATCH(Weekly!CQ$9,Data!$2:$2,0)-1,1,COUNTIF(Data!$2:$2,Weekly!CQ$9))))/CQ$142</f>
      </c>
      <c r="CR151" s="169">
        <f ca="1">(SUM(OFFSET(Data!$A$1,MATCH(($CH151&amp;$CI151),Data!$B:$B,0)-1,MATCH(Weekly!CR$9,Data!$2:$2,0)-1,1,COUNTIF(Data!$2:$2,Weekly!CR$9))))/CR$142</f>
      </c>
      <c r="CS151" s="169">
        <f ca="1">(SUM(OFFSET(Data!$A$1,MATCH(($CH151&amp;$CI151),Data!$B:$B,0)-1,MATCH(Weekly!CS$9,Data!$2:$2,0)-1,1,COUNTIF(Data!$2:$2,Weekly!CS$9))))/CS$142</f>
      </c>
      <c r="CT151" s="169">
        <f ca="1">(SUM(OFFSET(Data!$A$1,MATCH(($CH151&amp;$CI151),Data!$B:$B,0)-1,MATCH(Weekly!CT$9,Data!$2:$2,0)-1,1,COUNTIF(Data!$2:$2,Weekly!CT$9))))/CT$142</f>
      </c>
      <c r="CU151" s="169">
        <f ca="1">(SUM(OFFSET(Data!$A$1,MATCH(($CH151&amp;$CI151),Data!$B:$B,0)-1,MATCH(Weekly!CU$9,Data!$2:$2,0)-1,1,COUNTIF(Data!$2:$2,Weekly!CU$9))))/CU$142</f>
      </c>
      <c r="CW151" s="14">
        <f t="shared" ca="1" si="1017"/>
      </c>
      <c r="CX151" s="14">
        <f t="shared" ca="1" si="1018"/>
      </c>
      <c r="CY151" s="14">
        <f t="shared" ca="1" si="1036"/>
      </c>
      <c r="CZ151" s="14">
        <f t="shared" ca="1" si="1037"/>
      </c>
      <c r="DA151" s="14">
        <f t="shared" ca="1" si="1038"/>
      </c>
      <c r="DB151" s="55"/>
      <c r="DC151" s="14">
        <f t="shared" ca="1" si="1019"/>
      </c>
      <c r="DD151" s="14">
        <f t="shared" ca="1" si="1020"/>
      </c>
    </row>
    <row r="152" spans="3:111" x14ac:dyDescent="0.25">
      <c r="C152" s="5"/>
      <c r="D152" s="132" t="s">
        <v>774</v>
      </c>
      <c r="E152" s="67" t="str">
        <f ca="1">VLOOKUP($D152,'Metric Nature'!$C:$D,2,0)&amp;IF(($F152&lt;(BA152)),"Below",IF(($F152&gt;(AZ152)),"Above","Within"))</f>
      </c>
      <c r="F152" s="69">
        <f t="shared" ref="F152" ca="1" si="1104">AT152</f>
      </c>
      <c r="G152" s="69">
        <f t="shared" ref="G152" ca="1" si="1105">AS152</f>
      </c>
      <c r="H152" s="98">
        <f t="shared" ref="H152" ca="1" si="1106">IFERROR(((F152-G152)/G152),0)</f>
      </c>
      <c r="I152" s="69">
        <f t="shared" ref="I152" ca="1" si="1107">BD152</f>
      </c>
      <c r="J152" s="69">
        <f t="shared" ref="J152" ca="1" si="1108">IFERROR(((F152-I152)/I152),0)</f>
      </c>
      <c r="K152" s="62">
        <f t="shared" ref="K152" ca="1" si="1109">BC152</f>
      </c>
      <c r="L152" s="70"/>
      <c r="M152" s="67" t="str">
        <f ca="1">VLOOKUP($D152,'Metric Nature'!$C:$D,2,0)&amp;IF(($N152&lt;(CA152)),"Below",IF(($N152&gt;(BZ152)),"Above","Within"))</f>
      </c>
      <c r="N152" s="69">
        <f t="shared" ref="N152" ca="1" si="1110">BT152</f>
      </c>
      <c r="O152" s="69">
        <f t="shared" ref="O152" ca="1" si="1111">BS152</f>
      </c>
      <c r="P152" s="98">
        <f t="shared" ref="P152" ca="1" si="1112">IFERROR(((N152-O152)/O152),0)</f>
      </c>
      <c r="Q152" s="69">
        <f t="shared" ref="Q152" ca="1" si="1113">CD152</f>
      </c>
      <c r="R152" s="71">
        <f t="shared" ref="R152" ca="1" si="1114">IFERROR(((N152-Q152)/Q152),0)</f>
      </c>
      <c r="S152" s="62">
        <f t="shared" ref="S152" ca="1" si="1115">CC152</f>
      </c>
      <c r="T152" s="70"/>
      <c r="U152" s="67" t="str">
        <f ca="1">VLOOKUP($D152,'Metric Nature'!$C:$D,2,0)&amp;IF(($V152&lt;(DA152)),"Below",IF(($V152&gt;(CZ152)),"Above","Within"))</f>
      </c>
      <c r="V152" s="69">
        <f t="shared" ref="V152" ca="1" si="1116">CT152</f>
      </c>
      <c r="W152" s="69">
        <f t="shared" ref="W152" ca="1" si="1117">CS152</f>
      </c>
      <c r="X152" s="93">
        <f t="shared" ref="X152" ca="1" si="1118">IFERROR(((V152-W152)/W152),0)</f>
      </c>
      <c r="Y152" s="69">
        <f t="shared" ref="Y152" ca="1" si="1119">DD152</f>
      </c>
      <c r="Z152" s="93">
        <f t="shared" ref="Z152" ca="1" si="1120">IFERROR(((V152-Y152)/Y152),0)</f>
      </c>
      <c r="AA152" s="62">
        <f t="shared" ref="AA152" ca="1" si="1121">DC152</f>
      </c>
      <c r="AB152" s="70"/>
      <c r="AC152" s="60" t="s">
        <v>771</v>
      </c>
      <c r="AI152" s="9" t="s">
        <v>130</v>
      </c>
      <c r="AJ152" s="169">
        <f ca="1">(SUM(OFFSET(Data!$A$1,MATCH(($AI152),Data!$C:$C,0)-1,MATCH(Weekly!AJ$9,Data!$2:$2,0)-1,2,COUNTIF(Data!$2:$2,Weekly!AJ$9))))/AJ$142</f>
      </c>
      <c r="AK152" s="169">
        <f ca="1">(SUM(OFFSET(Data!$A$1,MATCH(($AI152),Data!$C:$C,0)-1,MATCH(Weekly!AK$9,Data!$2:$2,0)-1,2,COUNTIF(Data!$2:$2,Weekly!AK$9))))/AK$142</f>
      </c>
      <c r="AL152" s="169">
        <f ca="1">(SUM(OFFSET(Data!$A$1,MATCH(($AI152),Data!$C:$C,0)-1,MATCH(Weekly!AL$9,Data!$2:$2,0)-1,2,COUNTIF(Data!$2:$2,Weekly!AL$9))))/AL$142</f>
      </c>
      <c r="AM152" s="169">
        <f ca="1">(SUM(OFFSET(Data!$A$1,MATCH(($AI152),Data!$C:$C,0)-1,MATCH(Weekly!AM$9,Data!$2:$2,0)-1,2,COUNTIF(Data!$2:$2,Weekly!AM$9))))/AM$142</f>
      </c>
      <c r="AN152" s="169">
        <f ca="1">(SUM(OFFSET(Data!$A$1,MATCH(($AI152),Data!$C:$C,0)-1,MATCH(Weekly!AN$9,Data!$2:$2,0)-1,2,COUNTIF(Data!$2:$2,Weekly!AN$9))))/AN$142</f>
      </c>
      <c r="AO152" s="169">
        <f ca="1">(SUM(OFFSET(Data!$A$1,MATCH(($AI152),Data!$C:$C,0)-1,MATCH(Weekly!AO$9,Data!$2:$2,0)-1,2,COUNTIF(Data!$2:$2,Weekly!AO$9))))/AO$142</f>
      </c>
      <c r="AP152" s="169">
        <f ca="1">(SUM(OFFSET(Data!$A$1,MATCH(($AI152),Data!$C:$C,0)-1,MATCH(Weekly!AP$9,Data!$2:$2,0)-1,2,COUNTIF(Data!$2:$2,Weekly!AP$9))))/AP$142</f>
      </c>
      <c r="AQ152" s="169">
        <f ca="1">(SUM(OFFSET(Data!$A$1,MATCH(($AI152),Data!$C:$C,0)-1,MATCH(Weekly!AQ$9,Data!$2:$2,0)-1,2,COUNTIF(Data!$2:$2,Weekly!AQ$9))))/AQ$142</f>
      </c>
      <c r="AR152" s="169">
        <f ca="1">(SUM(OFFSET(Data!$A$1,MATCH(($AI152),Data!$C:$C,0)-1,MATCH(Weekly!AR$9,Data!$2:$2,0)-1,2,COUNTIF(Data!$2:$2,Weekly!AR$9))))/AR$142</f>
      </c>
      <c r="AS152" s="169">
        <f ca="1">(SUM(OFFSET(Data!$A$1,MATCH(($AI152),Data!$C:$C,0)-1,MATCH(Weekly!AS$9,Data!$2:$2,0)-1,2,COUNTIF(Data!$2:$2,Weekly!AS$9))))/AS$142</f>
      </c>
      <c r="AT152" s="169">
        <f ca="1">(SUM(OFFSET(Data!$A$1,MATCH(($AI152),Data!$C:$C,0)-1,MATCH(Weekly!AT$9,Data!$2:$2,0)-1,2,COUNTIF(Data!$2:$2,Weekly!AT$9))))/AT$142</f>
      </c>
      <c r="AU152" s="169">
        <f ca="1">(SUM(OFFSET(Data!$A$1,MATCH(($AI152),Data!$C:$C,0)-1,MATCH(Weekly!AU$9,Data!$2:$2,0)-1,2,COUNTIF(Data!$2:$2,Weekly!AU$9))))/AU$142</f>
      </c>
      <c r="AV152" s="18"/>
      <c r="AW152" s="14">
        <f t="shared" ca="1" si="1008"/>
      </c>
      <c r="AX152" s="14">
        <f t="shared" ca="1" si="1009"/>
      </c>
      <c r="AY152" s="14">
        <f t="shared" ref="AY152" ca="1" si="1122">AX152-AW152</f>
      </c>
      <c r="AZ152" s="14">
        <f t="shared" ref="AZ152" ca="1" si="1123">AX152+(0.75*AY152)</f>
      </c>
      <c r="BA152" s="14">
        <f t="shared" ref="BA152" ca="1" si="1124">AW152-(0.75*AY152)</f>
      </c>
      <c r="BB152" s="18"/>
      <c r="BC152" s="14">
        <f t="shared" ref="BC152" ca="1" si="1125">_xlfn.STDEV.P(AJ152:AU152)</f>
      </c>
      <c r="BD152" s="14">
        <f t="shared" ref="BD152" ca="1" si="1126">SUMPRODUCT(AP152:AS152,AP$142:AS$142)/SUM(AP$142:AS$142)</f>
      </c>
      <c r="BE152" s="122"/>
      <c r="BF152" s="122"/>
      <c r="BG152" s="16"/>
      <c r="BH152" s="9" t="s">
        <v>130</v>
      </c>
      <c r="BI152" s="9" t="s">
        <v>3</v>
      </c>
      <c r="BJ152" s="169">
        <f ca="1">(SUM(OFFSET(Data!$A$1,MATCH(($BH152&amp;$BI152),Data!$B:$B,0)-1,MATCH(Weekly!BJ$9,Data!$2:$2,0)-1,1,COUNTIF(Data!$2:$2,Weekly!BJ$9))))/BJ$142</f>
      </c>
      <c r="BK152" s="169">
        <f ca="1">(SUM(OFFSET(Data!$A$1,MATCH(($BH152&amp;$BI152),Data!$B:$B,0)-1,MATCH(Weekly!BK$9,Data!$2:$2,0)-1,1,COUNTIF(Data!$2:$2,Weekly!BK$9))))/BK$142</f>
      </c>
      <c r="BL152" s="169">
        <f ca="1">(SUM(OFFSET(Data!$A$1,MATCH(($BH152&amp;$BI152),Data!$B:$B,0)-1,MATCH(Weekly!BL$9,Data!$2:$2,0)-1,1,COUNTIF(Data!$2:$2,Weekly!BL$9))))/BL$142</f>
      </c>
      <c r="BM152" s="169">
        <f ca="1">(SUM(OFFSET(Data!$A$1,MATCH(($BH152&amp;$BI152),Data!$B:$B,0)-1,MATCH(Weekly!BM$9,Data!$2:$2,0)-1,1,COUNTIF(Data!$2:$2,Weekly!BM$9))))/BM$142</f>
      </c>
      <c r="BN152" s="169">
        <f ca="1">(SUM(OFFSET(Data!$A$1,MATCH(($BH152&amp;$BI152),Data!$B:$B,0)-1,MATCH(Weekly!BN$9,Data!$2:$2,0)-1,1,COUNTIF(Data!$2:$2,Weekly!BN$9))))/BN$142</f>
      </c>
      <c r="BO152" s="169">
        <f ca="1">(SUM(OFFSET(Data!$A$1,MATCH(($BH152&amp;$BI152),Data!$B:$B,0)-1,MATCH(Weekly!BO$9,Data!$2:$2,0)-1,1,COUNTIF(Data!$2:$2,Weekly!BO$9))))/BO$142</f>
      </c>
      <c r="BP152" s="169">
        <f ca="1">(SUM(OFFSET(Data!$A$1,MATCH(($BH152&amp;$BI152),Data!$B:$B,0)-1,MATCH(Weekly!BP$9,Data!$2:$2,0)-1,1,COUNTIF(Data!$2:$2,Weekly!BP$9))))/BP$142</f>
      </c>
      <c r="BQ152" s="169">
        <f ca="1">(SUM(OFFSET(Data!$A$1,MATCH(($BH152&amp;$BI152),Data!$B:$B,0)-1,MATCH(Weekly!BQ$9,Data!$2:$2,0)-1,1,COUNTIF(Data!$2:$2,Weekly!BQ$9))))/BQ$142</f>
      </c>
      <c r="BR152" s="169">
        <f ca="1">(SUM(OFFSET(Data!$A$1,MATCH(($BH152&amp;$BI152),Data!$B:$B,0)-1,MATCH(Weekly!BR$9,Data!$2:$2,0)-1,1,COUNTIF(Data!$2:$2,Weekly!BR$9))))/BR$142</f>
      </c>
      <c r="BS152" s="169">
        <f ca="1">(SUM(OFFSET(Data!$A$1,MATCH(($BH152&amp;$BI152),Data!$B:$B,0)-1,MATCH(Weekly!BS$9,Data!$2:$2,0)-1,1,COUNTIF(Data!$2:$2,Weekly!BS$9))))/BS$142</f>
      </c>
      <c r="BT152" s="169">
        <f ca="1">(SUM(OFFSET(Data!$A$1,MATCH(($BH152&amp;$BI152),Data!$B:$B,0)-1,MATCH(Weekly!BT$9,Data!$2:$2,0)-1,1,COUNTIF(Data!$2:$2,Weekly!BT$9))))/BT$142</f>
      </c>
      <c r="BU152" s="169">
        <f ca="1">(SUM(OFFSET(Data!$A$1,MATCH(($BH152&amp;$BI152),Data!$B:$B,0)-1,MATCH(Weekly!BU$9,Data!$2:$2,0)-1,1,COUNTIF(Data!$2:$2,Weekly!BU$9))))/BU$142</f>
      </c>
      <c r="BV152" s="17"/>
      <c r="BW152" s="14">
        <f t="shared" ca="1" si="1012"/>
      </c>
      <c r="BX152" s="14">
        <f t="shared" ca="1" si="1013"/>
      </c>
      <c r="BY152" s="14">
        <f t="shared" ref="BY152" ca="1" si="1127">BX152-BW152</f>
      </c>
      <c r="BZ152" s="14">
        <f t="shared" ref="BZ152" ca="1" si="1128">BX152+(0.75*BY152)</f>
      </c>
      <c r="CA152" s="14">
        <f t="shared" ref="CA152" ca="1" si="1129">BW152-(0.75*BY152)</f>
      </c>
      <c r="CB152" s="55"/>
      <c r="CC152" s="14">
        <f t="shared" ref="CC152" ca="1" si="1130">_xlfn.STDEV.P(BJ152:BU152)</f>
      </c>
      <c r="CD152" s="14">
        <f t="shared" ref="CD152" ca="1" si="1131">SUMPRODUCT(BP152:BS152,BP$142:BS$142)/SUM(BP$142:BS$142)</f>
      </c>
      <c r="CE152" s="122"/>
      <c r="CF152" s="122"/>
      <c r="CG152" s="16"/>
      <c r="CH152" s="9" t="s">
        <v>130</v>
      </c>
      <c r="CI152" s="9" t="s">
        <v>4</v>
      </c>
      <c r="CJ152" s="169">
        <f ca="1">(SUM(OFFSET(Data!$A$1,MATCH(($CH152&amp;$CI152),Data!$B:$B,0)-1,MATCH(Weekly!CJ$9,Data!$2:$2,0)-1,1,COUNTIF(Data!$2:$2,Weekly!CJ$9))))/CJ$142</f>
      </c>
      <c r="CK152" s="169">
        <f ca="1">(SUM(OFFSET(Data!$A$1,MATCH(($CH152&amp;$CI152),Data!$B:$B,0)-1,MATCH(Weekly!CK$9,Data!$2:$2,0)-1,1,COUNTIF(Data!$2:$2,Weekly!CK$9))))/CK$142</f>
      </c>
      <c r="CL152" s="169">
        <f ca="1">(SUM(OFFSET(Data!$A$1,MATCH(($CH152&amp;$CI152),Data!$B:$B,0)-1,MATCH(Weekly!CL$9,Data!$2:$2,0)-1,1,COUNTIF(Data!$2:$2,Weekly!CL$9))))/CL$142</f>
      </c>
      <c r="CM152" s="169">
        <f ca="1">(SUM(OFFSET(Data!$A$1,MATCH(($CH152&amp;$CI152),Data!$B:$B,0)-1,MATCH(Weekly!CM$9,Data!$2:$2,0)-1,1,COUNTIF(Data!$2:$2,Weekly!CM$9))))/CM$142</f>
      </c>
      <c r="CN152" s="169">
        <f ca="1">(SUM(OFFSET(Data!$A$1,MATCH(($CH152&amp;$CI152),Data!$B:$B,0)-1,MATCH(Weekly!CN$9,Data!$2:$2,0)-1,1,COUNTIF(Data!$2:$2,Weekly!CN$9))))/CN$142</f>
      </c>
      <c r="CO152" s="169">
        <f ca="1">(SUM(OFFSET(Data!$A$1,MATCH(($CH152&amp;$CI152),Data!$B:$B,0)-1,MATCH(Weekly!CO$9,Data!$2:$2,0)-1,1,COUNTIF(Data!$2:$2,Weekly!CO$9))))/CO$142</f>
      </c>
      <c r="CP152" s="169">
        <f ca="1">(SUM(OFFSET(Data!$A$1,MATCH(($CH152&amp;$CI152),Data!$B:$B,0)-1,MATCH(Weekly!CP$9,Data!$2:$2,0)-1,1,COUNTIF(Data!$2:$2,Weekly!CP$9))))/CP$142</f>
      </c>
      <c r="CQ152" s="169">
        <f ca="1">(SUM(OFFSET(Data!$A$1,MATCH(($CH152&amp;$CI152),Data!$B:$B,0)-1,MATCH(Weekly!CQ$9,Data!$2:$2,0)-1,1,COUNTIF(Data!$2:$2,Weekly!CQ$9))))/CQ$142</f>
      </c>
      <c r="CR152" s="169">
        <f ca="1">(SUM(OFFSET(Data!$A$1,MATCH(($CH152&amp;$CI152),Data!$B:$B,0)-1,MATCH(Weekly!CR$9,Data!$2:$2,0)-1,1,COUNTIF(Data!$2:$2,Weekly!CR$9))))/CR$142</f>
      </c>
      <c r="CS152" s="169">
        <f ca="1">(SUM(OFFSET(Data!$A$1,MATCH(($CH152&amp;$CI152),Data!$B:$B,0)-1,MATCH(Weekly!CS$9,Data!$2:$2,0)-1,1,COUNTIF(Data!$2:$2,Weekly!CS$9))))/CS$142</f>
      </c>
      <c r="CT152" s="169">
        <f ca="1">(SUM(OFFSET(Data!$A$1,MATCH(($CH152&amp;$CI152),Data!$B:$B,0)-1,MATCH(Weekly!CT$9,Data!$2:$2,0)-1,1,COUNTIF(Data!$2:$2,Weekly!CT$9))))/CT$142</f>
      </c>
      <c r="CU152" s="169">
        <f ca="1">(SUM(OFFSET(Data!$A$1,MATCH(($CH152&amp;$CI152),Data!$B:$B,0)-1,MATCH(Weekly!CU$9,Data!$2:$2,0)-1,1,COUNTIF(Data!$2:$2,Weekly!CU$9))))/CU$142</f>
      </c>
      <c r="CW152" s="14">
        <f t="shared" ca="1" si="1017"/>
      </c>
      <c r="CX152" s="14">
        <f t="shared" ca="1" si="1018"/>
      </c>
      <c r="CY152" s="14">
        <f t="shared" ref="CY152" ca="1" si="1132">CX152-CW152</f>
      </c>
      <c r="CZ152" s="14">
        <f t="shared" ref="CZ152" ca="1" si="1133">CX152+(0.75*CY152)</f>
      </c>
      <c r="DA152" s="14">
        <f t="shared" ref="DA152" ca="1" si="1134">CW152-(0.75*CY152)</f>
      </c>
      <c r="DB152" s="55"/>
      <c r="DC152" s="14">
        <f t="shared" ref="DC152" ca="1" si="1135">_xlfn.STDEV.P(CJ152:CU152)</f>
      </c>
      <c r="DD152" s="14">
        <f t="shared" ref="DD152" ca="1" si="1136">SUMPRODUCT(CP152:CS152,CP$142:CS$142)/SUM(CP$142:CS$142)</f>
      </c>
    </row>
    <row r="153" spans="3:111" x14ac:dyDescent="0.25">
      <c r="C153" s="5"/>
      <c r="D153" s="132" t="s">
        <v>777</v>
      </c>
      <c r="E153" s="67" t="str">
        <f ca="1">VLOOKUP($D153,'Metric Nature'!$C:$D,2,0)&amp;IF(($F153&lt;(BA153)),"Below",IF(($F153&gt;(AZ153)),"Above","Within"))</f>
      </c>
      <c r="F153" s="69">
        <f t="shared" ca="1" si="983"/>
      </c>
      <c r="G153" s="69">
        <f t="shared" ca="1" si="984"/>
      </c>
      <c r="H153" s="98">
        <f t="shared" ca="1" si="1021"/>
      </c>
      <c r="I153" s="69">
        <f t="shared" ca="1" si="1022"/>
      </c>
      <c r="J153" s="69">
        <f t="shared" ca="1" si="1023"/>
      </c>
      <c r="K153" s="62">
        <f t="shared" ca="1" si="985"/>
      </c>
      <c r="L153" s="70"/>
      <c r="M153" s="67" t="str">
        <f ca="1">VLOOKUP($D153,'Metric Nature'!$C:$D,2,0)&amp;IF(($N153&lt;(CA153)),"Below",IF(($N153&gt;(BZ153)),"Above","Within"))</f>
      </c>
      <c r="N153" s="69">
        <f t="shared" ca="1" si="986"/>
      </c>
      <c r="O153" s="69">
        <f t="shared" ca="1" si="987"/>
      </c>
      <c r="P153" s="98">
        <f t="shared" ca="1" si="1024"/>
      </c>
      <c r="Q153" s="69">
        <f t="shared" ca="1" si="1025"/>
      </c>
      <c r="R153" s="71">
        <f t="shared" ca="1" si="1026"/>
      </c>
      <c r="S153" s="62">
        <f t="shared" ca="1" si="988"/>
      </c>
      <c r="T153" s="70"/>
      <c r="U153" s="67" t="str">
        <f ca="1">VLOOKUP($D153,'Metric Nature'!$C:$D,2,0)&amp;IF(($V153&lt;(DA153)),"Below",IF(($V153&gt;(CZ153)),"Above","Within"))</f>
      </c>
      <c r="V153" s="69">
        <f t="shared" ca="1" si="989"/>
      </c>
      <c r="W153" s="69">
        <f t="shared" ca="1" si="990"/>
      </c>
      <c r="X153" s="93">
        <f t="shared" ca="1" si="1027"/>
      </c>
      <c r="Y153" s="69">
        <f t="shared" ca="1" si="1028"/>
      </c>
      <c r="Z153" s="93">
        <f t="shared" ca="1" si="1029"/>
      </c>
      <c r="AA153" s="62">
        <f t="shared" ca="1" si="991"/>
      </c>
      <c r="AB153" s="70"/>
      <c r="AC153" s="60" t="s">
        <v>778</v>
      </c>
      <c r="AI153" s="9" t="s">
        <v>131</v>
      </c>
      <c r="AJ153" s="169">
        <f ca="1">(SUM(OFFSET(Data!$A$1,MATCH(($AI153),Data!$C:$C,0)-1,MATCH(Weekly!AJ$9,Data!$2:$2,0)-1,2,COUNTIF(Data!$2:$2,Weekly!AJ$9))))/AJ$142</f>
      </c>
      <c r="AK153" s="169">
        <f ca="1">(SUM(OFFSET(Data!$A$1,MATCH(($AI153),Data!$C:$C,0)-1,MATCH(Weekly!AK$9,Data!$2:$2,0)-1,2,COUNTIF(Data!$2:$2,Weekly!AK$9))))/AK$142</f>
      </c>
      <c r="AL153" s="169">
        <f ca="1">(SUM(OFFSET(Data!$A$1,MATCH(($AI153),Data!$C:$C,0)-1,MATCH(Weekly!AL$9,Data!$2:$2,0)-1,2,COUNTIF(Data!$2:$2,Weekly!AL$9))))/AL$142</f>
      </c>
      <c r="AM153" s="169">
        <f ca="1">(SUM(OFFSET(Data!$A$1,MATCH(($AI153),Data!$C:$C,0)-1,MATCH(Weekly!AM$9,Data!$2:$2,0)-1,2,COUNTIF(Data!$2:$2,Weekly!AM$9))))/AM$142</f>
      </c>
      <c r="AN153" s="169">
        <f ca="1">(SUM(OFFSET(Data!$A$1,MATCH(($AI153),Data!$C:$C,0)-1,MATCH(Weekly!AN$9,Data!$2:$2,0)-1,2,COUNTIF(Data!$2:$2,Weekly!AN$9))))/AN$142</f>
      </c>
      <c r="AO153" s="169">
        <f ca="1">(SUM(OFFSET(Data!$A$1,MATCH(($AI153),Data!$C:$C,0)-1,MATCH(Weekly!AO$9,Data!$2:$2,0)-1,2,COUNTIF(Data!$2:$2,Weekly!AO$9))))/AO$142</f>
      </c>
      <c r="AP153" s="169">
        <f ca="1">(SUM(OFFSET(Data!$A$1,MATCH(($AI153),Data!$C:$C,0)-1,MATCH(Weekly!AP$9,Data!$2:$2,0)-1,2,COUNTIF(Data!$2:$2,Weekly!AP$9))))/AP$142</f>
      </c>
      <c r="AQ153" s="169">
        <f ca="1">(SUM(OFFSET(Data!$A$1,MATCH(($AI153),Data!$C:$C,0)-1,MATCH(Weekly!AQ$9,Data!$2:$2,0)-1,2,COUNTIF(Data!$2:$2,Weekly!AQ$9))))/AQ$142</f>
      </c>
      <c r="AR153" s="169">
        <f ca="1">(SUM(OFFSET(Data!$A$1,MATCH(($AI153),Data!$C:$C,0)-1,MATCH(Weekly!AR$9,Data!$2:$2,0)-1,2,COUNTIF(Data!$2:$2,Weekly!AR$9))))/AR$142</f>
      </c>
      <c r="AS153" s="169">
        <f ca="1">(SUM(OFFSET(Data!$A$1,MATCH(($AI153),Data!$C:$C,0)-1,MATCH(Weekly!AS$9,Data!$2:$2,0)-1,2,COUNTIF(Data!$2:$2,Weekly!AS$9))))/AS$142</f>
      </c>
      <c r="AT153" s="169">
        <f ca="1">(SUM(OFFSET(Data!$A$1,MATCH(($AI153),Data!$C:$C,0)-1,MATCH(Weekly!AT$9,Data!$2:$2,0)-1,2,COUNTIF(Data!$2:$2,Weekly!AT$9))))/AT$142</f>
      </c>
      <c r="AU153" s="169">
        <f ca="1">(SUM(OFFSET(Data!$A$1,MATCH(($AI153),Data!$C:$C,0)-1,MATCH(Weekly!AU$9,Data!$2:$2,0)-1,2,COUNTIF(Data!$2:$2,Weekly!AU$9))))/AU$142</f>
      </c>
      <c r="AV153" s="18"/>
      <c r="AW153" s="14">
        <f t="shared" ca="1" si="1008"/>
      </c>
      <c r="AX153" s="14">
        <f t="shared" ca="1" si="1009"/>
      </c>
      <c r="AY153" s="14">
        <f t="shared" ca="1" si="1030"/>
      </c>
      <c r="AZ153" s="14">
        <f t="shared" ca="1" si="1031"/>
      </c>
      <c r="BA153" s="14">
        <f t="shared" ca="1" si="1032"/>
      </c>
      <c r="BB153" s="18"/>
      <c r="BC153" s="14">
        <f t="shared" ca="1" si="1010"/>
      </c>
      <c r="BD153" s="14">
        <f t="shared" ca="1" si="1011"/>
      </c>
      <c r="BE153" s="122"/>
      <c r="BF153" s="122"/>
      <c r="BG153" s="16"/>
      <c r="BH153" s="9" t="s">
        <v>131</v>
      </c>
      <c r="BI153" s="9" t="s">
        <v>3</v>
      </c>
      <c r="BJ153" s="169">
        <f ca="1">(SUM(OFFSET(Data!$A$1,MATCH(($BH153&amp;$BI153),Data!$B:$B,0)-1,MATCH(Weekly!BJ$9,Data!$2:$2,0)-1,1,COUNTIF(Data!$2:$2,Weekly!BJ$9))))/BJ$142</f>
      </c>
      <c r="BK153" s="169">
        <f ca="1">(SUM(OFFSET(Data!$A$1,MATCH(($BH153&amp;$BI153),Data!$B:$B,0)-1,MATCH(Weekly!BK$9,Data!$2:$2,0)-1,1,COUNTIF(Data!$2:$2,Weekly!BK$9))))/BK$142</f>
      </c>
      <c r="BL153" s="169">
        <f ca="1">(SUM(OFFSET(Data!$A$1,MATCH(($BH153&amp;$BI153),Data!$B:$B,0)-1,MATCH(Weekly!BL$9,Data!$2:$2,0)-1,1,COUNTIF(Data!$2:$2,Weekly!BL$9))))/BL$142</f>
      </c>
      <c r="BM153" s="169">
        <f ca="1">(SUM(OFFSET(Data!$A$1,MATCH(($BH153&amp;$BI153),Data!$B:$B,0)-1,MATCH(Weekly!BM$9,Data!$2:$2,0)-1,1,COUNTIF(Data!$2:$2,Weekly!BM$9))))/BM$142</f>
      </c>
      <c r="BN153" s="169">
        <f ca="1">(SUM(OFFSET(Data!$A$1,MATCH(($BH153&amp;$BI153),Data!$B:$B,0)-1,MATCH(Weekly!BN$9,Data!$2:$2,0)-1,1,COUNTIF(Data!$2:$2,Weekly!BN$9))))/BN$142</f>
      </c>
      <c r="BO153" s="169">
        <f ca="1">(SUM(OFFSET(Data!$A$1,MATCH(($BH153&amp;$BI153),Data!$B:$B,0)-1,MATCH(Weekly!BO$9,Data!$2:$2,0)-1,1,COUNTIF(Data!$2:$2,Weekly!BO$9))))/BO$142</f>
      </c>
      <c r="BP153" s="169">
        <f ca="1">(SUM(OFFSET(Data!$A$1,MATCH(($BH153&amp;$BI153),Data!$B:$B,0)-1,MATCH(Weekly!BP$9,Data!$2:$2,0)-1,1,COUNTIF(Data!$2:$2,Weekly!BP$9))))/BP$142</f>
      </c>
      <c r="BQ153" s="169">
        <f ca="1">(SUM(OFFSET(Data!$A$1,MATCH(($BH153&amp;$BI153),Data!$B:$B,0)-1,MATCH(Weekly!BQ$9,Data!$2:$2,0)-1,1,COUNTIF(Data!$2:$2,Weekly!BQ$9))))/BQ$142</f>
      </c>
      <c r="BR153" s="169">
        <f ca="1">(SUM(OFFSET(Data!$A$1,MATCH(($BH153&amp;$BI153),Data!$B:$B,0)-1,MATCH(Weekly!BR$9,Data!$2:$2,0)-1,1,COUNTIF(Data!$2:$2,Weekly!BR$9))))/BR$142</f>
      </c>
      <c r="BS153" s="169">
        <f ca="1">(SUM(OFFSET(Data!$A$1,MATCH(($BH153&amp;$BI153),Data!$B:$B,0)-1,MATCH(Weekly!BS$9,Data!$2:$2,0)-1,1,COUNTIF(Data!$2:$2,Weekly!BS$9))))/BS$142</f>
      </c>
      <c r="BT153" s="169">
        <f ca="1">(SUM(OFFSET(Data!$A$1,MATCH(($BH153&amp;$BI153),Data!$B:$B,0)-1,MATCH(Weekly!BT$9,Data!$2:$2,0)-1,1,COUNTIF(Data!$2:$2,Weekly!BT$9))))/BT$142</f>
      </c>
      <c r="BU153" s="169">
        <f ca="1">(SUM(OFFSET(Data!$A$1,MATCH(($BH153&amp;$BI153),Data!$B:$B,0)-1,MATCH(Weekly!BU$9,Data!$2:$2,0)-1,1,COUNTIF(Data!$2:$2,Weekly!BU$9))))/BU$142</f>
      </c>
      <c r="BV153" s="17"/>
      <c r="BW153" s="14">
        <f t="shared" ca="1" si="1012"/>
      </c>
      <c r="BX153" s="14">
        <f t="shared" ca="1" si="1013"/>
      </c>
      <c r="BY153" s="14">
        <f t="shared" ca="1" si="1033"/>
      </c>
      <c r="BZ153" s="14">
        <f t="shared" ca="1" si="1034"/>
      </c>
      <c r="CA153" s="14">
        <f t="shared" ca="1" si="1035"/>
      </c>
      <c r="CB153" s="55"/>
      <c r="CC153" s="14">
        <f t="shared" ca="1" si="1015"/>
      </c>
      <c r="CD153" s="14">
        <f t="shared" ca="1" si="1016"/>
      </c>
      <c r="CE153" s="122"/>
      <c r="CF153" s="122"/>
      <c r="CG153" s="16"/>
      <c r="CH153" s="9" t="s">
        <v>131</v>
      </c>
      <c r="CI153" s="9" t="s">
        <v>4</v>
      </c>
      <c r="CJ153" s="169">
        <f ca="1">(SUM(OFFSET(Data!$A$1,MATCH(($CH153&amp;$CI153),Data!$B:$B,0)-1,MATCH(Weekly!CJ$9,Data!$2:$2,0)-1,1,COUNTIF(Data!$2:$2,Weekly!CJ$9))))/CJ$142</f>
      </c>
      <c r="CK153" s="169">
        <f ca="1">(SUM(OFFSET(Data!$A$1,MATCH(($CH153&amp;$CI153),Data!$B:$B,0)-1,MATCH(Weekly!CK$9,Data!$2:$2,0)-1,1,COUNTIF(Data!$2:$2,Weekly!CK$9))))/CK$142</f>
      </c>
      <c r="CL153" s="169">
        <f ca="1">(SUM(OFFSET(Data!$A$1,MATCH(($CH153&amp;$CI153),Data!$B:$B,0)-1,MATCH(Weekly!CL$9,Data!$2:$2,0)-1,1,COUNTIF(Data!$2:$2,Weekly!CL$9))))/CL$142</f>
      </c>
      <c r="CM153" s="169">
        <f ca="1">(SUM(OFFSET(Data!$A$1,MATCH(($CH153&amp;$CI153),Data!$B:$B,0)-1,MATCH(Weekly!CM$9,Data!$2:$2,0)-1,1,COUNTIF(Data!$2:$2,Weekly!CM$9))))/CM$142</f>
      </c>
      <c r="CN153" s="169">
        <f ca="1">(SUM(OFFSET(Data!$A$1,MATCH(($CH153&amp;$CI153),Data!$B:$B,0)-1,MATCH(Weekly!CN$9,Data!$2:$2,0)-1,1,COUNTIF(Data!$2:$2,Weekly!CN$9))))/CN$142</f>
      </c>
      <c r="CO153" s="169">
        <f ca="1">(SUM(OFFSET(Data!$A$1,MATCH(($CH153&amp;$CI153),Data!$B:$B,0)-1,MATCH(Weekly!CO$9,Data!$2:$2,0)-1,1,COUNTIF(Data!$2:$2,Weekly!CO$9))))/CO$142</f>
      </c>
      <c r="CP153" s="169">
        <f ca="1">(SUM(OFFSET(Data!$A$1,MATCH(($CH153&amp;$CI153),Data!$B:$B,0)-1,MATCH(Weekly!CP$9,Data!$2:$2,0)-1,1,COUNTIF(Data!$2:$2,Weekly!CP$9))))/CP$142</f>
      </c>
      <c r="CQ153" s="169">
        <f ca="1">(SUM(OFFSET(Data!$A$1,MATCH(($CH153&amp;$CI153),Data!$B:$B,0)-1,MATCH(Weekly!CQ$9,Data!$2:$2,0)-1,1,COUNTIF(Data!$2:$2,Weekly!CQ$9))))/CQ$142</f>
      </c>
      <c r="CR153" s="169">
        <f ca="1">(SUM(OFFSET(Data!$A$1,MATCH(($CH153&amp;$CI153),Data!$B:$B,0)-1,MATCH(Weekly!CR$9,Data!$2:$2,0)-1,1,COUNTIF(Data!$2:$2,Weekly!CR$9))))/CR$142</f>
      </c>
      <c r="CS153" s="169">
        <f ca="1">(SUM(OFFSET(Data!$A$1,MATCH(($CH153&amp;$CI153),Data!$B:$B,0)-1,MATCH(Weekly!CS$9,Data!$2:$2,0)-1,1,COUNTIF(Data!$2:$2,Weekly!CS$9))))/CS$142</f>
      </c>
      <c r="CT153" s="169">
        <f ca="1">(SUM(OFFSET(Data!$A$1,MATCH(($CH153&amp;$CI153),Data!$B:$B,0)-1,MATCH(Weekly!CT$9,Data!$2:$2,0)-1,1,COUNTIF(Data!$2:$2,Weekly!CT$9))))/CT$142</f>
      </c>
      <c r="CU153" s="169">
        <f ca="1">(SUM(OFFSET(Data!$A$1,MATCH(($CH153&amp;$CI153),Data!$B:$B,0)-1,MATCH(Weekly!CU$9,Data!$2:$2,0)-1,1,COUNTIF(Data!$2:$2,Weekly!CU$9))))/CU$142</f>
      </c>
      <c r="CW153" s="14">
        <f t="shared" ca="1" si="1017"/>
      </c>
      <c r="CX153" s="14">
        <f t="shared" ca="1" si="1018"/>
      </c>
      <c r="CY153" s="14">
        <f t="shared" ca="1" si="1036"/>
      </c>
      <c r="CZ153" s="14">
        <f t="shared" ca="1" si="1037"/>
      </c>
      <c r="DA153" s="14">
        <f t="shared" ca="1" si="1038"/>
      </c>
      <c r="DB153" s="55"/>
      <c r="DC153" s="14">
        <f t="shared" ca="1" si="1019"/>
      </c>
      <c r="DD153" s="14">
        <f t="shared" ca="1" si="1020"/>
      </c>
    </row>
    <row r="154" spans="3:111" x14ac:dyDescent="0.25">
      <c r="C154" s="5"/>
      <c r="D154" s="75" t="s">
        <v>478</v>
      </c>
      <c r="E154" s="136" t="str">
        <f ca="1">VLOOKUP($D154,'Metric Nature'!$C:$D,2,0)&amp;IF(($F154&lt;(BA154)),"Below",IF(($F154&gt;(AZ154)),"Above","Within"))</f>
      </c>
      <c r="F154" s="137">
        <f t="shared" ca="1" si="983"/>
      </c>
      <c r="G154" s="137">
        <f t="shared" ca="1" si="984"/>
      </c>
      <c r="H154" s="140">
        <f t="shared" ca="1" si="1021"/>
      </c>
      <c r="I154" s="137">
        <f t="shared" ca="1" si="1022"/>
      </c>
      <c r="J154" s="137">
        <f t="shared" ca="1" si="1023"/>
      </c>
      <c r="K154" s="137">
        <f t="shared" ca="1" si="985"/>
      </c>
      <c r="L154" s="139"/>
      <c r="M154" s="136" t="str">
        <f ca="1">VLOOKUP($D154,'Metric Nature'!$C:$D,2,0)&amp;IF(($N154&lt;(CA154)),"Below",IF(($N154&gt;(BZ154)),"Above","Within"))</f>
      </c>
      <c r="N154" s="137">
        <f t="shared" ca="1" si="986"/>
      </c>
      <c r="O154" s="137">
        <f t="shared" ca="1" si="987"/>
      </c>
      <c r="P154" s="140">
        <f t="shared" ca="1" si="1024"/>
      </c>
      <c r="Q154" s="137">
        <f t="shared" ca="1" si="1025"/>
      </c>
      <c r="R154" s="140">
        <f t="shared" ca="1" si="1026"/>
      </c>
      <c r="S154" s="137">
        <f t="shared" ca="1" si="988"/>
      </c>
      <c r="T154" s="70"/>
      <c r="U154" s="136" t="str">
        <f ca="1">VLOOKUP($D154,'Metric Nature'!$C:$D,2,0)&amp;IF(($V154&lt;(DA154)),"Below",IF(($V154&gt;(CZ154)),"Above","Within"))</f>
      </c>
      <c r="V154" s="137">
        <f t="shared" ca="1" si="989"/>
      </c>
      <c r="W154" s="138">
        <f t="shared" ca="1" si="990"/>
      </c>
      <c r="X154" s="137">
        <f t="shared" ca="1" si="1027"/>
      </c>
      <c r="Y154" s="138">
        <f ca="1">DD154</f>
      </c>
      <c r="Z154" s="137">
        <f t="shared" ca="1" si="1029"/>
      </c>
      <c r="AA154" s="137">
        <f t="shared" ref="AA154" si="1137">MA154</f>
      </c>
      <c r="AB154" s="70"/>
      <c r="AC154" s="60" t="s">
        <v>781</v>
      </c>
      <c r="AI154" s="9" t="s">
        <v>132</v>
      </c>
      <c r="AJ154" s="169">
        <f ca="1">(SUM(OFFSET(Data!$A$1,MATCH(($AI154),Data!$C:$C,0)-1,MATCH(Weekly!AJ$9,Data!$2:$2,0)-1,2,COUNTIF(Data!$2:$2,Weekly!AJ$9))))/AJ$142</f>
      </c>
      <c r="AK154" s="169">
        <f ca="1">(SUM(OFFSET(Data!$A$1,MATCH(($AI154),Data!$C:$C,0)-1,MATCH(Weekly!AK$9,Data!$2:$2,0)-1,2,COUNTIF(Data!$2:$2,Weekly!AK$9))))/AK$142</f>
      </c>
      <c r="AL154" s="169">
        <f ca="1">(SUM(OFFSET(Data!$A$1,MATCH(($AI154),Data!$C:$C,0)-1,MATCH(Weekly!AL$9,Data!$2:$2,0)-1,2,COUNTIF(Data!$2:$2,Weekly!AL$9))))/AL$142</f>
      </c>
      <c r="AM154" s="169">
        <f ca="1">(SUM(OFFSET(Data!$A$1,MATCH(($AI154),Data!$C:$C,0)-1,MATCH(Weekly!AM$9,Data!$2:$2,0)-1,2,COUNTIF(Data!$2:$2,Weekly!AM$9))))/AM$142</f>
      </c>
      <c r="AN154" s="169">
        <f ca="1">(SUM(OFFSET(Data!$A$1,MATCH(($AI154),Data!$C:$C,0)-1,MATCH(Weekly!AN$9,Data!$2:$2,0)-1,2,COUNTIF(Data!$2:$2,Weekly!AN$9))))/AN$142</f>
      </c>
      <c r="AO154" s="169">
        <f ca="1">(SUM(OFFSET(Data!$A$1,MATCH(($AI154),Data!$C:$C,0)-1,MATCH(Weekly!AO$9,Data!$2:$2,0)-1,2,COUNTIF(Data!$2:$2,Weekly!AO$9))))/AO$142</f>
      </c>
      <c r="AP154" s="169">
        <f ca="1">(SUM(OFFSET(Data!$A$1,MATCH(($AI154),Data!$C:$C,0)-1,MATCH(Weekly!AP$9,Data!$2:$2,0)-1,2,COUNTIF(Data!$2:$2,Weekly!AP$9))))/AP$142</f>
      </c>
      <c r="AQ154" s="169">
        <f ca="1">(SUM(OFFSET(Data!$A$1,MATCH(($AI154),Data!$C:$C,0)-1,MATCH(Weekly!AQ$9,Data!$2:$2,0)-1,2,COUNTIF(Data!$2:$2,Weekly!AQ$9))))/AQ$142</f>
      </c>
      <c r="AR154" s="169">
        <f ca="1">(SUM(OFFSET(Data!$A$1,MATCH(($AI154),Data!$C:$C,0)-1,MATCH(Weekly!AR$9,Data!$2:$2,0)-1,2,COUNTIF(Data!$2:$2,Weekly!AR$9))))/AR$142</f>
      </c>
      <c r="AS154" s="169">
        <f ca="1">(SUM(OFFSET(Data!$A$1,MATCH(($AI154),Data!$C:$C,0)-1,MATCH(Weekly!AS$9,Data!$2:$2,0)-1,2,COUNTIF(Data!$2:$2,Weekly!AS$9))))/AS$142</f>
      </c>
      <c r="AT154" s="169">
        <f ca="1">(SUM(OFFSET(Data!$A$1,MATCH(($AI154),Data!$C:$C,0)-1,MATCH(Weekly!AT$9,Data!$2:$2,0)-1,2,COUNTIF(Data!$2:$2,Weekly!AT$9))))/AT$142</f>
      </c>
      <c r="AU154" s="169">
        <f ca="1">(SUM(OFFSET(Data!$A$1,MATCH(($AI154),Data!$C:$C,0)-1,MATCH(Weekly!AU$9,Data!$2:$2,0)-1,2,COUNTIF(Data!$2:$2,Weekly!AU$9))))/AU$142</f>
      </c>
      <c r="AV154" s="125"/>
      <c r="AW154" s="14">
        <f t="shared" ca="1" si="1008"/>
      </c>
      <c r="AX154" s="14">
        <f t="shared" ca="1" si="1009"/>
      </c>
      <c r="AY154" s="14">
        <f t="shared" ca="1" si="1030"/>
      </c>
      <c r="AZ154" s="14">
        <f t="shared" ca="1" si="1031"/>
      </c>
      <c r="BA154" s="14">
        <f t="shared" ca="1" si="1032"/>
      </c>
      <c r="BB154" s="125"/>
      <c r="BC154" s="14">
        <f t="shared" ca="1" si="1010"/>
      </c>
      <c r="BD154" s="14">
        <f t="shared" ca="1" si="1011"/>
      </c>
      <c r="BE154" s="183"/>
      <c r="BF154" s="122"/>
      <c r="BG154" s="184"/>
      <c r="BH154" s="9" t="s">
        <v>132</v>
      </c>
      <c r="BI154" s="9" t="s">
        <v>3</v>
      </c>
      <c r="BJ154" s="169">
        <f ca="1">(SUM(OFFSET(Data!$A$1,MATCH(($BH154&amp;$BI154),Data!$B:$B,0)-1,MATCH(Weekly!BJ$9,Data!$2:$2,0)-1,1,COUNTIF(Data!$2:$2,Weekly!BJ$9))))/BJ$142</f>
      </c>
      <c r="BK154" s="169">
        <f ca="1">(SUM(OFFSET(Data!$A$1,MATCH(($BH154&amp;$BI154),Data!$B:$B,0)-1,MATCH(Weekly!BK$9,Data!$2:$2,0)-1,1,COUNTIF(Data!$2:$2,Weekly!BK$9))))/BK$142</f>
      </c>
      <c r="BL154" s="169">
        <f ca="1">(SUM(OFFSET(Data!$A$1,MATCH(($BH154&amp;$BI154),Data!$B:$B,0)-1,MATCH(Weekly!BL$9,Data!$2:$2,0)-1,1,COUNTIF(Data!$2:$2,Weekly!BL$9))))/BL$142</f>
      </c>
      <c r="BM154" s="169">
        <f ca="1">(SUM(OFFSET(Data!$A$1,MATCH(($BH154&amp;$BI154),Data!$B:$B,0)-1,MATCH(Weekly!BM$9,Data!$2:$2,0)-1,1,COUNTIF(Data!$2:$2,Weekly!BM$9))))/BM$142</f>
      </c>
      <c r="BN154" s="169">
        <f ca="1">(SUM(OFFSET(Data!$A$1,MATCH(($BH154&amp;$BI154),Data!$B:$B,0)-1,MATCH(Weekly!BN$9,Data!$2:$2,0)-1,1,COUNTIF(Data!$2:$2,Weekly!BN$9))))/BN$142</f>
      </c>
      <c r="BO154" s="169">
        <f ca="1">(SUM(OFFSET(Data!$A$1,MATCH(($BH154&amp;$BI154),Data!$B:$B,0)-1,MATCH(Weekly!BO$9,Data!$2:$2,0)-1,1,COUNTIF(Data!$2:$2,Weekly!BO$9))))/BO$142</f>
      </c>
      <c r="BP154" s="169">
        <f ca="1">(SUM(OFFSET(Data!$A$1,MATCH(($BH154&amp;$BI154),Data!$B:$B,0)-1,MATCH(Weekly!BP$9,Data!$2:$2,0)-1,1,COUNTIF(Data!$2:$2,Weekly!BP$9))))/BP$142</f>
      </c>
      <c r="BQ154" s="169">
        <f ca="1">(SUM(OFFSET(Data!$A$1,MATCH(($BH154&amp;$BI154),Data!$B:$B,0)-1,MATCH(Weekly!BQ$9,Data!$2:$2,0)-1,1,COUNTIF(Data!$2:$2,Weekly!BQ$9))))/BQ$142</f>
      </c>
      <c r="BR154" s="169">
        <f ca="1">(SUM(OFFSET(Data!$A$1,MATCH(($BH154&amp;$BI154),Data!$B:$B,0)-1,MATCH(Weekly!BR$9,Data!$2:$2,0)-1,1,COUNTIF(Data!$2:$2,Weekly!BR$9))))/BR$142</f>
      </c>
      <c r="BS154" s="169">
        <f ca="1">(SUM(OFFSET(Data!$A$1,MATCH(($BH154&amp;$BI154),Data!$B:$B,0)-1,MATCH(Weekly!BS$9,Data!$2:$2,0)-1,1,COUNTIF(Data!$2:$2,Weekly!BS$9))))/BS$142</f>
      </c>
      <c r="BT154" s="169">
        <f ca="1">(SUM(OFFSET(Data!$A$1,MATCH(($BH154&amp;$BI154),Data!$B:$B,0)-1,MATCH(Weekly!BT$9,Data!$2:$2,0)-1,1,COUNTIF(Data!$2:$2,Weekly!BT$9))))/BT$142</f>
      </c>
      <c r="BU154" s="169">
        <f ca="1">(SUM(OFFSET(Data!$A$1,MATCH(($BH154&amp;$BI154),Data!$B:$B,0)-1,MATCH(Weekly!BU$9,Data!$2:$2,0)-1,1,COUNTIF(Data!$2:$2,Weekly!BU$9))))/BU$142</f>
      </c>
      <c r="BV154" s="185"/>
      <c r="BW154" s="14">
        <f t="shared" ca="1" si="1012"/>
      </c>
      <c r="BX154" s="14">
        <f t="shared" ca="1" si="1013"/>
      </c>
      <c r="BY154" s="14">
        <f t="shared" ca="1" si="1033"/>
      </c>
      <c r="BZ154" s="14">
        <f t="shared" ca="1" si="1034"/>
      </c>
      <c r="CA154" s="14">
        <f t="shared" ca="1" si="1035"/>
      </c>
      <c r="CB154" s="55"/>
      <c r="CC154" s="14">
        <f t="shared" ca="1" si="1015"/>
      </c>
      <c r="CD154" s="14">
        <f t="shared" ca="1" si="1016"/>
      </c>
      <c r="CE154" s="183"/>
      <c r="CF154" s="122"/>
      <c r="CG154" s="184"/>
      <c r="CH154" s="9" t="s">
        <v>132</v>
      </c>
      <c r="CI154" s="9" t="s">
        <v>4</v>
      </c>
      <c r="CJ154" s="169">
        <f ca="1">(SUM(OFFSET(Data!$A$1,MATCH(($CH154&amp;$CI154),Data!$B:$B,0)-1,MATCH(Weekly!CJ$9,Data!$2:$2,0)-1,1,COUNTIF(Data!$2:$2,Weekly!CJ$9))))/CJ$142</f>
      </c>
      <c r="CK154" s="169">
        <f ca="1">(SUM(OFFSET(Data!$A$1,MATCH(($CH154&amp;$CI154),Data!$B:$B,0)-1,MATCH(Weekly!CK$9,Data!$2:$2,0)-1,1,COUNTIF(Data!$2:$2,Weekly!CK$9))))/CK$142</f>
      </c>
      <c r="CL154" s="169">
        <f ca="1">(SUM(OFFSET(Data!$A$1,MATCH(($CH154&amp;$CI154),Data!$B:$B,0)-1,MATCH(Weekly!CL$9,Data!$2:$2,0)-1,1,COUNTIF(Data!$2:$2,Weekly!CL$9))))/CL$142</f>
      </c>
      <c r="CM154" s="169">
        <f ca="1">(SUM(OFFSET(Data!$A$1,MATCH(($CH154&amp;$CI154),Data!$B:$B,0)-1,MATCH(Weekly!CM$9,Data!$2:$2,0)-1,1,COUNTIF(Data!$2:$2,Weekly!CM$9))))/CM$142</f>
      </c>
      <c r="CN154" s="169">
        <f ca="1">(SUM(OFFSET(Data!$A$1,MATCH(($CH154&amp;$CI154),Data!$B:$B,0)-1,MATCH(Weekly!CN$9,Data!$2:$2,0)-1,1,COUNTIF(Data!$2:$2,Weekly!CN$9))))/CN$142</f>
      </c>
      <c r="CO154" s="169">
        <f ca="1">(SUM(OFFSET(Data!$A$1,MATCH(($CH154&amp;$CI154),Data!$B:$B,0)-1,MATCH(Weekly!CO$9,Data!$2:$2,0)-1,1,COUNTIF(Data!$2:$2,Weekly!CO$9))))/CO$142</f>
      </c>
      <c r="CP154" s="169">
        <f ca="1">(SUM(OFFSET(Data!$A$1,MATCH(($CH154&amp;$CI154),Data!$B:$B,0)-1,MATCH(Weekly!CP$9,Data!$2:$2,0)-1,1,COUNTIF(Data!$2:$2,Weekly!CP$9))))/CP$142</f>
      </c>
      <c r="CQ154" s="169">
        <f ca="1">(SUM(OFFSET(Data!$A$1,MATCH(($CH154&amp;$CI154),Data!$B:$B,0)-1,MATCH(Weekly!CQ$9,Data!$2:$2,0)-1,1,COUNTIF(Data!$2:$2,Weekly!CQ$9))))/CQ$142</f>
      </c>
      <c r="CR154" s="169">
        <f ca="1">(SUM(OFFSET(Data!$A$1,MATCH(($CH154&amp;$CI154),Data!$B:$B,0)-1,MATCH(Weekly!CR$9,Data!$2:$2,0)-1,1,COUNTIF(Data!$2:$2,Weekly!CR$9))))/CR$142</f>
      </c>
      <c r="CS154" s="169">
        <f ca="1">(SUM(OFFSET(Data!$A$1,MATCH(($CH154&amp;$CI154),Data!$B:$B,0)-1,MATCH(Weekly!CS$9,Data!$2:$2,0)-1,1,COUNTIF(Data!$2:$2,Weekly!CS$9))))/CS$142</f>
      </c>
      <c r="CT154" s="169">
        <f ca="1">(SUM(OFFSET(Data!$A$1,MATCH(($CH154&amp;$CI154),Data!$B:$B,0)-1,MATCH(Weekly!CT$9,Data!$2:$2,0)-1,1,COUNTIF(Data!$2:$2,Weekly!CT$9))))/CT$142</f>
      </c>
      <c r="CU154" s="169">
        <f ca="1">(SUM(OFFSET(Data!$A$1,MATCH(($CH154&amp;$CI154),Data!$B:$B,0)-1,MATCH(Weekly!CU$9,Data!$2:$2,0)-1,1,COUNTIF(Data!$2:$2,Weekly!CU$9))))/CU$142</f>
      </c>
      <c r="CV154" s="185"/>
      <c r="CW154" s="14">
        <f t="shared" ca="1" si="1017"/>
      </c>
      <c r="CX154" s="14">
        <f t="shared" ca="1" si="1018"/>
      </c>
      <c r="CY154" s="14">
        <f t="shared" ca="1" si="1036"/>
      </c>
      <c r="CZ154" s="14">
        <f t="shared" ca="1" si="1037"/>
      </c>
      <c r="DA154" s="14">
        <f t="shared" ca="1" si="1038"/>
      </c>
      <c r="DB154" s="55"/>
      <c r="DC154" s="14">
        <f t="shared" ca="1" si="1019"/>
      </c>
      <c r="DD154" s="14">
        <f t="shared" ca="1" si="1020"/>
      </c>
      <c r="DE154" s="186"/>
    </row>
    <row r="155" spans="3:111" x14ac:dyDescent="0.25">
      <c r="D155" s="83" t="s">
        <v>784</v>
      </c>
      <c r="E155" s="81"/>
      <c r="F155" s="79"/>
      <c r="G155" s="79"/>
      <c r="H155" s="80"/>
      <c r="I155" s="79"/>
      <c r="J155" s="80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7"/>
      <c r="AC155" s="60"/>
      <c r="AI155" s="57"/>
      <c r="AJ155" s="189"/>
      <c r="AK155" s="57"/>
      <c r="AL155" s="57"/>
      <c r="AM155" s="57"/>
      <c r="AN155" s="57"/>
      <c r="AO155" s="189"/>
      <c r="AP155" s="57"/>
      <c r="AQ155" s="57"/>
      <c r="AR155" s="57"/>
      <c r="AS155" s="57"/>
      <c r="AT155" s="189"/>
      <c r="AU155" s="190"/>
      <c r="BC155" s="57"/>
      <c r="BD155" s="35"/>
      <c r="BE155" s="35"/>
      <c r="BF155" s="35"/>
      <c r="BH155" s="57"/>
      <c r="BI155" s="57"/>
      <c r="BJ155" s="189"/>
      <c r="BK155" s="57"/>
      <c r="BL155" s="57"/>
      <c r="BM155" s="57"/>
      <c r="BN155" s="57"/>
      <c r="BO155" s="189"/>
      <c r="BP155" s="57"/>
      <c r="BQ155" s="57"/>
      <c r="BR155" s="57"/>
      <c r="BS155" s="57"/>
      <c r="BT155" s="189"/>
      <c r="BU155" s="190"/>
      <c r="CC155" s="57"/>
      <c r="CD155" s="35"/>
      <c r="CE155" s="35"/>
      <c r="CF155" s="35"/>
      <c r="CH155" s="57"/>
      <c r="CI155" s="57"/>
      <c r="CJ155" s="189"/>
      <c r="CK155" s="57"/>
      <c r="CL155" s="57"/>
      <c r="CM155" s="57"/>
      <c r="CN155" s="57"/>
      <c r="CO155" s="189"/>
      <c r="CP155" s="57"/>
      <c r="CQ155" s="57"/>
      <c r="CR155" s="57"/>
      <c r="CS155" s="57"/>
      <c r="CT155" s="189"/>
      <c r="CU155" s="190"/>
      <c r="DC155" s="35"/>
      <c r="DD155" s="35"/>
      <c r="DE155" s="57"/>
      <c r="DF155" s="57"/>
      <c r="DG155" s="57"/>
    </row>
    <row r="156" spans="3:111" x14ac:dyDescent="0.25">
      <c r="C156" s="5"/>
      <c r="D156" s="74" t="s">
        <v>785</v>
      </c>
      <c r="E156" s="67" t="str">
        <f ca="1">VLOOKUP($D156,'Metric Nature'!$C:$D,2,0)&amp;IF(($F156&lt;(BA156)),"Below",IF(($F156&gt;(AZ156)),"Above","Within"))</f>
      </c>
      <c r="F156" s="68">
        <f t="shared" ref="F156:F157" ca="1" si="1138">AT156</f>
      </c>
      <c r="G156" s="68">
        <f t="shared" ref="G156:G157" ca="1" si="1139">AS156</f>
      </c>
      <c r="H156" s="98">
        <f ca="1">IFERROR(((F156-G156)/G156),0)</f>
      </c>
      <c r="I156" s="68">
        <f ca="1">BD156</f>
      </c>
      <c r="J156" s="69">
        <f ca="1">IFERROR(((F156-I156)/I156),0)</f>
      </c>
      <c r="K156" s="145">
        <f t="shared" ref="K156" ca="1" si="1140">BC156</f>
      </c>
      <c r="L156" s="70"/>
      <c r="M156" s="144" t="str">
        <f ca="1">VLOOKUP($D156,'Metric Nature'!$C:$D,2,0)&amp;IF(($N156&lt;(CA156)),"Below",IF(($N156&gt;(BZ156)),"Above","Within"))</f>
      </c>
      <c r="N156" s="68">
        <f t="shared" ref="N156:N157" ca="1" si="1141">BT156</f>
      </c>
      <c r="O156" s="68">
        <f t="shared" ref="O156:O157" ca="1" si="1142">BS156</f>
      </c>
      <c r="P156" s="69">
        <f ca="1">IFERROR(((N156-O156)/O156),0)</f>
      </c>
      <c r="Q156" s="68">
        <f ca="1">CD156</f>
      </c>
      <c r="R156" s="69">
        <f ca="1">IFERROR(((N156-Q156)/Q156),0)</f>
      </c>
      <c r="S156" s="145">
        <f t="shared" ref="S156" ca="1" si="1143">CC156</f>
      </c>
      <c r="T156" s="70"/>
      <c r="U156" s="144" t="str">
        <f ca="1">VLOOKUP($D156,'Metric Nature'!$C:$D,2,0)&amp;IF(($V156&lt;(DA156)),"Below",IF(($V156&gt;(CZ156)),"Above","Within"))</f>
      </c>
      <c r="V156" s="68">
        <f t="shared" ref="V156:V157" ca="1" si="1144">CT156</f>
      </c>
      <c r="W156" s="68">
        <f t="shared" ref="W156:W157" ca="1" si="1145">CS156</f>
      </c>
      <c r="X156" s="69">
        <f ca="1">IFERROR(((V156-W156)/W156),0)</f>
      </c>
      <c r="Y156" s="68">
        <f ca="1">DD156</f>
      </c>
      <c r="Z156" s="69">
        <f ca="1">IFERROR(((V156-Y156)/Y156),0)</f>
      </c>
      <c r="AA156" s="145">
        <f t="shared" ref="AA156" ca="1" si="1146">DC156</f>
      </c>
      <c r="AB156" s="70"/>
      <c r="AC156" s="60" t="s">
        <v>670</v>
      </c>
      <c r="AI156" s="217" t="s">
        <v>133</v>
      </c>
      <c r="AJ156" s="164">
        <f ca="1">IFERROR(SUM(OFFSET(Data!$A$1,MATCH(($AI156),Data!$C:$C,0)-1,MATCH(Weekly!AJ$9,Data!$2:$2,0)-1,2,COUNTIF(Data!$2:$2,Weekly!AJ$9))),0)</f>
      </c>
      <c r="AK156" s="164">
        <f ca="1">IFERROR(SUM(OFFSET(Data!$A$1,MATCH(($AI156),Data!$C:$C,0)-1,MATCH(Weekly!AK$9,Data!$2:$2,0)-1,2,COUNTIF(Data!$2:$2,Weekly!AK$9))),0)</f>
      </c>
      <c r="AL156" s="164">
        <f ca="1">IFERROR(SUM(OFFSET(Data!$A$1,MATCH(($AI156),Data!$C:$C,0)-1,MATCH(Weekly!AL$9,Data!$2:$2,0)-1,2,COUNTIF(Data!$2:$2,Weekly!AL$9))),0)</f>
      </c>
      <c r="AM156" s="164">
        <f ca="1">IFERROR(SUM(OFFSET(Data!$A$1,MATCH(($AI156),Data!$C:$C,0)-1,MATCH(Weekly!AM$9,Data!$2:$2,0)-1,2,COUNTIF(Data!$2:$2,Weekly!AM$9))),0)</f>
      </c>
      <c r="AN156" s="164">
        <f ca="1">IFERROR(SUM(OFFSET(Data!$A$1,MATCH(($AI156),Data!$C:$C,0)-1,MATCH(Weekly!AN$9,Data!$2:$2,0)-1,2,COUNTIF(Data!$2:$2,Weekly!AN$9))),0)</f>
      </c>
      <c r="AO156" s="164">
        <f ca="1">IFERROR(SUM(OFFSET(Data!$A$1,MATCH(($AI156),Data!$C:$C,0)-1,MATCH(Weekly!AO$9,Data!$2:$2,0)-1,2,COUNTIF(Data!$2:$2,Weekly!AO$9))),0)</f>
      </c>
      <c r="AP156" s="164">
        <f ca="1">IFERROR(SUM(OFFSET(Data!$A$1,MATCH(($AI156),Data!$C:$C,0)-1,MATCH(Weekly!AP$9,Data!$2:$2,0)-1,2,COUNTIF(Data!$2:$2,Weekly!AP$9))),0)</f>
      </c>
      <c r="AQ156" s="164">
        <f ca="1">IFERROR(SUM(OFFSET(Data!$A$1,MATCH(($AI156),Data!$C:$C,0)-1,MATCH(Weekly!AQ$9,Data!$2:$2,0)-1,2,COUNTIF(Data!$2:$2,Weekly!AQ$9))),0)</f>
      </c>
      <c r="AR156" s="164">
        <f ca="1">IFERROR(SUM(OFFSET(Data!$A$1,MATCH(($AI156),Data!$C:$C,0)-1,MATCH(Weekly!AR$9,Data!$2:$2,0)-1,2,COUNTIF(Data!$2:$2,Weekly!AR$9))),0)</f>
      </c>
      <c r="AS156" s="164">
        <f ca="1">IFERROR(SUM(OFFSET(Data!$A$1,MATCH(($AI156),Data!$C:$C,0)-1,MATCH(Weekly!AS$9,Data!$2:$2,0)-1,2,COUNTIF(Data!$2:$2,Weekly!AS$9))),0)</f>
      </c>
      <c r="AT156" s="164">
        <f ca="1">IFERROR(SUM(OFFSET(Data!$A$1,MATCH(($AI156),Data!$C:$C,0)-1,MATCH(Weekly!AT$9,Data!$2:$2,0)-1,2,COUNTIF(Data!$2:$2,Weekly!AT$9))),0)</f>
      </c>
      <c r="AU156" s="164">
        <f ca="1">IFERROR(SUM(OFFSET(Data!$A$1,MATCH(($AI156),Data!$C:$C,0)-1,MATCH(Weekly!AU$9,Data!$2:$2,0)-1,2,COUNTIF(Data!$2:$2,Weekly!AU$9))),0)</f>
      </c>
      <c r="AV156" s="18"/>
      <c r="AW156" s="10">
        <f ca="1">_xlfn.QUARTILE.INC($BJ156:$BT156,1)</f>
      </c>
      <c r="AX156" s="10">
        <f ca="1">_xlfn.QUARTILE.INC($BJ156:$BT156,1)</f>
      </c>
      <c r="AY156" s="10">
        <f ca="1">_xlfn.QUARTILE.INC($BJ156:$BT156,3)</f>
      </c>
      <c r="AZ156" s="10">
        <f t="shared" ref="AZ156" ca="1" si="1147">AY156-AX156</f>
      </c>
      <c r="BA156" s="10">
        <f t="shared" ref="BA156" ca="1" si="1148">AY156+(0.75*AZ156)</f>
      </c>
      <c r="BB156" s="53"/>
      <c r="BC156" s="11">
        <f ca="1">_xlfn.STDEV.P(AJ156:AU156)</f>
      </c>
      <c r="BD156" s="11">
        <f ca="1">AVERAGE(AP156:AS156)</f>
      </c>
      <c r="BE156" s="171"/>
      <c r="BF156" s="171"/>
      <c r="BG156" s="16"/>
      <c r="BH156" s="217" t="s">
        <v>133</v>
      </c>
      <c r="BI156" s="217" t="s">
        <v>3</v>
      </c>
      <c r="BJ156" s="164">
        <f ca="1">IFERROR(SUM(OFFSET(Data!$A$1,MATCH(($BH156&amp;$BI156),Data!$B:$B,0)-1,MATCH(Weekly!BJ$9,Data!$2:$2,0)-1,1,COUNTIF(Data!$2:$2,Weekly!BJ$9))),0)</f>
      </c>
      <c r="BK156" s="164">
        <f ca="1">IFERROR(SUM(OFFSET(Data!$A$1,MATCH(($BH156&amp;$BI156),Data!$B:$B,0)-1,MATCH(Weekly!BK$9,Data!$2:$2,0)-1,1,COUNTIF(Data!$2:$2,Weekly!BK$9))),0)</f>
      </c>
      <c r="BL156" s="164">
        <f ca="1">IFERROR(SUM(OFFSET(Data!$A$1,MATCH(($BH156&amp;$BI156),Data!$B:$B,0)-1,MATCH(Weekly!BL$9,Data!$2:$2,0)-1,1,COUNTIF(Data!$2:$2,Weekly!BL$9))),0)</f>
      </c>
      <c r="BM156" s="164">
        <f ca="1">IFERROR(SUM(OFFSET(Data!$A$1,MATCH(($BH156&amp;$BI156),Data!$B:$B,0)-1,MATCH(Weekly!BM$9,Data!$2:$2,0)-1,1,COUNTIF(Data!$2:$2,Weekly!BM$9))),0)</f>
      </c>
      <c r="BN156" s="164">
        <f ca="1">IFERROR(SUM(OFFSET(Data!$A$1,MATCH(($BH156&amp;$BI156),Data!$B:$B,0)-1,MATCH(Weekly!BN$9,Data!$2:$2,0)-1,1,COUNTIF(Data!$2:$2,Weekly!BN$9))),0)</f>
      </c>
      <c r="BO156" s="164">
        <f ca="1">IFERROR(SUM(OFFSET(Data!$A$1,MATCH(($BH156&amp;$BI156),Data!$B:$B,0)-1,MATCH(Weekly!BO$9,Data!$2:$2,0)-1,1,COUNTIF(Data!$2:$2,Weekly!BO$9))),0)</f>
      </c>
      <c r="BP156" s="164">
        <f ca="1">IFERROR(SUM(OFFSET(Data!$A$1,MATCH(($BH156&amp;$BI156),Data!$B:$B,0)-1,MATCH(Weekly!BP$9,Data!$2:$2,0)-1,1,COUNTIF(Data!$2:$2,Weekly!BP$9))),0)</f>
      </c>
      <c r="BQ156" s="164">
        <f ca="1">IFERROR(SUM(OFFSET(Data!$A$1,MATCH(($BH156&amp;$BI156),Data!$B:$B,0)-1,MATCH(Weekly!BQ$9,Data!$2:$2,0)-1,1,COUNTIF(Data!$2:$2,Weekly!BQ$9))),0)</f>
      </c>
      <c r="BR156" s="164">
        <f ca="1">IFERROR(SUM(OFFSET(Data!$A$1,MATCH(($BH156&amp;$BI156),Data!$B:$B,0)-1,MATCH(Weekly!BR$9,Data!$2:$2,0)-1,1,COUNTIF(Data!$2:$2,Weekly!BR$9))),0)</f>
      </c>
      <c r="BS156" s="164">
        <f ca="1">IFERROR(SUM(OFFSET(Data!$A$1,MATCH(($BH156&amp;$BI156),Data!$B:$B,0)-1,MATCH(Weekly!BS$9,Data!$2:$2,0)-1,1,COUNTIF(Data!$2:$2,Weekly!BS$9))),0)</f>
      </c>
      <c r="BT156" s="164">
        <f ca="1">IFERROR(SUM(OFFSET(Data!$A$1,MATCH(($BH156&amp;$BI156),Data!$B:$B,0)-1,MATCH(Weekly!BT$9,Data!$2:$2,0)-1,1,COUNTIF(Data!$2:$2,Weekly!BT$9))),0)</f>
      </c>
      <c r="BU156" s="164">
        <f ca="1">IFERROR(SUM(OFFSET(Data!$A$1,MATCH(($BH156&amp;$BI156),Data!$B:$B,0)-1,MATCH(Weekly!BU$9,Data!$2:$2,0)-1,1,COUNTIF(Data!$2:$2,Weekly!BU$9))),0)</f>
      </c>
      <c r="BV156" s="53"/>
      <c r="BW156" s="10">
        <f ca="1">_xlfn.QUARTILE.INC($BJ156:$BT156,1)</f>
      </c>
      <c r="BX156" s="10">
        <f ca="1">_xlfn.QUARTILE.INC($BJ156:$BT156,1)</f>
      </c>
      <c r="BY156" s="10">
        <f ca="1">_xlfn.QUARTILE.INC($BJ156:$BT156,3)</f>
      </c>
      <c r="BZ156" s="10">
        <f t="shared" ref="BZ156" ca="1" si="1149">BY156-BX156</f>
      </c>
      <c r="CA156" s="10">
        <f t="shared" ref="CA156" ca="1" si="1150">BY156+(0.75*BZ156)</f>
      </c>
      <c r="CB156" s="53"/>
      <c r="CC156" s="11">
        <f ca="1">_xlfn.STDEV.P(BJ156:BU156)</f>
      </c>
      <c r="CD156" s="11">
        <f ca="1">AVERAGE(BP156:BS156)</f>
      </c>
      <c r="CE156" s="171"/>
      <c r="CF156" s="171"/>
      <c r="CG156" s="16"/>
      <c r="CH156" s="9" t="s">
        <v>133</v>
      </c>
      <c r="CI156" s="9" t="s">
        <v>4</v>
      </c>
      <c r="CJ156" s="164">
        <f ca="1">IFERROR(SUM(OFFSET(Data!$A$1,MATCH(($CH156&amp;$CI156),Data!$B:$B,0)-1,MATCH(Weekly!CJ$9,Data!$2:$2,0)-1,1,COUNTIF(Data!$2:$2,Weekly!CJ$9))),0)</f>
      </c>
      <c r="CK156" s="164">
        <f ca="1">IFERROR(SUM(OFFSET(Data!$A$1,MATCH(($CH156&amp;$CI156),Data!$B:$B,0)-1,MATCH(Weekly!CK$9,Data!$2:$2,0)-1,1,COUNTIF(Data!$2:$2,Weekly!CK$9))),0)</f>
      </c>
      <c r="CL156" s="164">
        <f ca="1">IFERROR(SUM(OFFSET(Data!$A$1,MATCH(($CH156&amp;$CI156),Data!$B:$B,0)-1,MATCH(Weekly!CL$9,Data!$2:$2,0)-1,1,COUNTIF(Data!$2:$2,Weekly!CL$9))),0)</f>
      </c>
      <c r="CM156" s="164">
        <f ca="1">IFERROR(SUM(OFFSET(Data!$A$1,MATCH(($CH156&amp;$CI156),Data!$B:$B,0)-1,MATCH(Weekly!CM$9,Data!$2:$2,0)-1,1,COUNTIF(Data!$2:$2,Weekly!CM$9))),0)</f>
      </c>
      <c r="CN156" s="164">
        <f ca="1">IFERROR(SUM(OFFSET(Data!$A$1,MATCH(($CH156&amp;$CI156),Data!$B:$B,0)-1,MATCH(Weekly!CN$9,Data!$2:$2,0)-1,1,COUNTIF(Data!$2:$2,Weekly!CN$9))),0)</f>
      </c>
      <c r="CO156" s="164">
        <f ca="1">IFERROR(SUM(OFFSET(Data!$A$1,MATCH(($CH156&amp;$CI156),Data!$B:$B,0)-1,MATCH(Weekly!CO$9,Data!$2:$2,0)-1,1,COUNTIF(Data!$2:$2,Weekly!CO$9))),0)</f>
      </c>
      <c r="CP156" s="164">
        <f ca="1">IFERROR(SUM(OFFSET(Data!$A$1,MATCH(($CH156&amp;$CI156),Data!$B:$B,0)-1,MATCH(Weekly!CP$9,Data!$2:$2,0)-1,1,COUNTIF(Data!$2:$2,Weekly!CP$9))),0)</f>
      </c>
      <c r="CQ156" s="164">
        <f ca="1">IFERROR(SUM(OFFSET(Data!$A$1,MATCH(($CH156&amp;$CI156),Data!$B:$B,0)-1,MATCH(Weekly!CQ$9,Data!$2:$2,0)-1,1,COUNTIF(Data!$2:$2,Weekly!CQ$9))),0)</f>
      </c>
      <c r="CR156" s="164">
        <f ca="1">IFERROR(SUM(OFFSET(Data!$A$1,MATCH(($CH156&amp;$CI156),Data!$B:$B,0)-1,MATCH(Weekly!CR$9,Data!$2:$2,0)-1,1,COUNTIF(Data!$2:$2,Weekly!CR$9))),0)</f>
      </c>
      <c r="CS156" s="164">
        <f ca="1">IFERROR(SUM(OFFSET(Data!$A$1,MATCH(($CH156&amp;$CI156),Data!$B:$B,0)-1,MATCH(Weekly!CS$9,Data!$2:$2,0)-1,1,COUNTIF(Data!$2:$2,Weekly!CS$9))),0)</f>
      </c>
      <c r="CT156" s="164">
        <f ca="1">IFERROR(SUM(OFFSET(Data!$A$1,MATCH(($CH156&amp;$CI156),Data!$B:$B,0)-1,MATCH(Weekly!CT$9,Data!$2:$2,0)-1,1,COUNTIF(Data!$2:$2,Weekly!CT$9))),0)</f>
      </c>
      <c r="CU156" s="164">
        <f ca="1">IFERROR(SUM(OFFSET(Data!$A$1,MATCH(($CH156&amp;$CI156),Data!$B:$B,0)-1,MATCH(Weekly!CU$9,Data!$2:$2,0)-1,1,COUNTIF(Data!$2:$2,Weekly!CU$9))),0)</f>
      </c>
      <c r="CW156" s="10">
        <f ca="1">_xlfn.QUARTILE.INC($BJ156:$BT156,1)</f>
      </c>
      <c r="CX156" s="10">
        <f ca="1">_xlfn.QUARTILE.INC($BJ156:$BT156,1)</f>
      </c>
      <c r="CY156" s="10">
        <f ca="1">_xlfn.QUARTILE.INC($BJ156:$BT156,3)</f>
      </c>
      <c r="CZ156" s="10">
        <f t="shared" ref="CZ156" ca="1" si="1151">CY156-CX156</f>
      </c>
      <c r="DA156" s="10">
        <f t="shared" ref="DA156" ca="1" si="1152">CY156+(0.75*CZ156)</f>
      </c>
      <c r="DB156" s="53"/>
      <c r="DC156" s="11">
        <f ca="1">_xlfn.STDEV.P(CJ156:CU156)</f>
      </c>
      <c r="DD156" s="11">
        <f ca="1">AVERAGE(CP156:CS156)</f>
      </c>
    </row>
    <row r="157" spans="3:111" x14ac:dyDescent="0.25">
      <c r="C157" s="5"/>
      <c r="D157" s="74" t="s">
        <v>788</v>
      </c>
      <c r="E157" s="67" t="str">
        <f ca="1">VLOOKUP($D157,'Metric Nature'!$C:$D,2,0)&amp;IF(($F157&lt;(BA157)),"Below",IF(($F157&gt;(AZ157)),"Above","Within"))</f>
      </c>
      <c r="F157" s="69">
        <f t="shared" ca="1" si="1138"/>
      </c>
      <c r="G157" s="69">
        <f t="shared" ca="1" si="1139"/>
      </c>
      <c r="H157" s="98">
        <f t="shared" ref="H157" ca="1" si="1153">IFERROR(((F157-G157)/G157),0)</f>
      </c>
      <c r="I157" s="69">
        <f t="shared" ref="I157" ca="1" si="1154">BD157</f>
      </c>
      <c r="J157" s="69">
        <f t="shared" ref="J157" ca="1" si="1155">IFERROR(((F157-I157)/I157),0)</f>
      </c>
      <c r="K157" s="145">
        <f t="shared" ref="K157:K164" ca="1" si="1156">BC157</f>
      </c>
      <c r="L157" s="70"/>
      <c r="M157" s="144" t="str">
        <f ca="1">VLOOKUP($D157,'Metric Nature'!$C:$D,2,0)&amp;IF(($N157&lt;(CA157)),"Below",IF(($N157&gt;(BZ157)),"Above","Within"))</f>
      </c>
      <c r="N157" s="69">
        <f t="shared" ca="1" si="1141"/>
      </c>
      <c r="O157" s="69">
        <f t="shared" ca="1" si="1142"/>
      </c>
      <c r="P157" s="98">
        <f t="shared" ref="P157" ca="1" si="1157">IFERROR(((N157-O157)/O157),0)</f>
      </c>
      <c r="Q157" s="69">
        <f t="shared" ref="Q157" ca="1" si="1158">CD157</f>
      </c>
      <c r="R157" s="71">
        <f t="shared" ref="R157" ca="1" si="1159">IFERROR(((N157-Q157)/Q157),0)</f>
      </c>
      <c r="S157" s="145">
        <f t="shared" ref="S157:S164" ca="1" si="1160">CC157</f>
      </c>
      <c r="T157" s="70"/>
      <c r="U157" s="144" t="str">
        <f ca="1">VLOOKUP($D157,'Metric Nature'!$C:$D,2,0)&amp;IF(($V157&lt;(DA157)),"Below",IF(($V157&gt;(CZ157)),"Above","Within"))</f>
      </c>
      <c r="V157" s="69">
        <f t="shared" ca="1" si="1144"/>
      </c>
      <c r="W157" s="69">
        <f t="shared" ca="1" si="1145"/>
      </c>
      <c r="X157" s="98">
        <f t="shared" ref="X157" ca="1" si="1161">IFERROR(((V157-W157)/W157),0)</f>
      </c>
      <c r="Y157" s="69">
        <f t="shared" ref="Y157" ca="1" si="1162">DD157</f>
      </c>
      <c r="Z157" s="71">
        <f t="shared" ref="Z157" ca="1" si="1163">IFERROR(((V157-Y157)/Y157),0)</f>
      </c>
      <c r="AA157" s="145">
        <f t="shared" ref="AA157:AA164" ca="1" si="1164">DC157</f>
      </c>
      <c r="AB157" s="70"/>
      <c r="AC157" s="60" t="s">
        <v>670</v>
      </c>
      <c r="AI157" s="9" t="s">
        <v>134</v>
      </c>
      <c r="AJ157" s="169">
        <f ca="1">IFERROR(IFERROR(SUM(OFFSET(Data!$A$1,MATCH(($AI157),Data!$C:$C,0)-1,MATCH(Weekly!AJ$9,Data!$2:$2,0)-1,2,COUNTIF(Data!$2:$2,Weekly!AJ$9))),0)/AJ$156,0)</f>
      </c>
      <c r="AK157" s="169">
        <f ca="1">IFERROR(IFERROR(SUM(OFFSET(Data!$A$1,MATCH(($AI157),Data!$C:$C,0)-1,MATCH(Weekly!AK$9,Data!$2:$2,0)-1,2,COUNTIF(Data!$2:$2,Weekly!AK$9))),0)/AK$156,0)</f>
      </c>
      <c r="AL157" s="169">
        <f ca="1">IFERROR(IFERROR(SUM(OFFSET(Data!$A$1,MATCH(($AI157),Data!$C:$C,0)-1,MATCH(Weekly!AL$9,Data!$2:$2,0)-1,2,COUNTIF(Data!$2:$2,Weekly!AL$9))),0)/AL$156,0)</f>
      </c>
      <c r="AM157" s="169">
        <f ca="1">IFERROR(IFERROR(SUM(OFFSET(Data!$A$1,MATCH(($AI157),Data!$C:$C,0)-1,MATCH(Weekly!AM$9,Data!$2:$2,0)-1,2,COUNTIF(Data!$2:$2,Weekly!AM$9))),0)/AM$156,0)</f>
      </c>
      <c r="AN157" s="169">
        <f ca="1">IFERROR(IFERROR(SUM(OFFSET(Data!$A$1,MATCH(($AI157),Data!$C:$C,0)-1,MATCH(Weekly!AN$9,Data!$2:$2,0)-1,2,COUNTIF(Data!$2:$2,Weekly!AN$9))),0)/AN$156,0)</f>
      </c>
      <c r="AO157" s="169">
        <f ca="1">IFERROR(IFERROR(SUM(OFFSET(Data!$A$1,MATCH(($AI157),Data!$C:$C,0)-1,MATCH(Weekly!AO$9,Data!$2:$2,0)-1,2,COUNTIF(Data!$2:$2,Weekly!AO$9))),0)/AO$156,0)</f>
      </c>
      <c r="AP157" s="169">
        <f ca="1">IFERROR(IFERROR(SUM(OFFSET(Data!$A$1,MATCH(($AI157),Data!$C:$C,0)-1,MATCH(Weekly!AP$9,Data!$2:$2,0)-1,2,COUNTIF(Data!$2:$2,Weekly!AP$9))),0)/AP$156,0)</f>
      </c>
      <c r="AQ157" s="169">
        <f ca="1">IFERROR(IFERROR(SUM(OFFSET(Data!$A$1,MATCH(($AI157),Data!$C:$C,0)-1,MATCH(Weekly!AQ$9,Data!$2:$2,0)-1,2,COUNTIF(Data!$2:$2,Weekly!AQ$9))),0)/AQ$156,0)</f>
      </c>
      <c r="AR157" s="169">
        <f ca="1">IFERROR(IFERROR(SUM(OFFSET(Data!$A$1,MATCH(($AI157),Data!$C:$C,0)-1,MATCH(Weekly!AR$9,Data!$2:$2,0)-1,2,COUNTIF(Data!$2:$2,Weekly!AR$9))),0)/AR$156,0)</f>
      </c>
      <c r="AS157" s="169">
        <f ca="1">IFERROR(IFERROR(SUM(OFFSET(Data!$A$1,MATCH(($AI157),Data!$C:$C,0)-1,MATCH(Weekly!AS$9,Data!$2:$2,0)-1,2,COUNTIF(Data!$2:$2,Weekly!AS$9))),0)/AS$156,0)</f>
      </c>
      <c r="AT157" s="169">
        <f ca="1">IFERROR(IFERROR(SUM(OFFSET(Data!$A$1,MATCH(($AI157),Data!$C:$C,0)-1,MATCH(Weekly!AT$9,Data!$2:$2,0)-1,2,COUNTIF(Data!$2:$2,Weekly!AT$9))),0)/AT$156,0)</f>
      </c>
      <c r="AU157" s="169">
        <f ca="1">IFERROR(IFERROR(SUM(OFFSET(Data!$A$1,MATCH(($AI157),Data!$C:$C,0)-1,MATCH(Weekly!AU$9,Data!$2:$2,0)-1,2,COUNTIF(Data!$2:$2,Weekly!AU$9))),0)/AU$156,0)</f>
      </c>
      <c r="AV157" s="18"/>
      <c r="AW157" s="14">
        <f t="shared" ref="AW157:AW166" ca="1" si="1165">_xlfn.QUARTILE.INC($BJ157:$BT157,1)</f>
      </c>
      <c r="AX157" s="14">
        <f t="shared" ref="AX157:AX166" ca="1" si="1166">_xlfn.QUARTILE.INC($BJ157:$BT157,3)</f>
      </c>
      <c r="AY157" s="14">
        <f t="shared" ref="AY157" ca="1" si="1167">AX157-AW157</f>
      </c>
      <c r="AZ157" s="14">
        <f t="shared" ref="AZ157" ca="1" si="1168">AX157+(0.75*AY157)</f>
      </c>
      <c r="BA157" s="14">
        <f t="shared" ref="BA157" ca="1" si="1169">AW157-(0.75*AY157)</f>
      </c>
      <c r="BB157" s="53"/>
      <c r="BC157" s="14">
        <f t="shared" ref="BC157" ca="1" si="1170">_xlfn.STDEV.P(AJ157:AU157)</f>
      </c>
      <c r="BD157" s="14">
        <f ca="1">SUMPRODUCT(AP157:AS157,AP$156:AS$156)/SUM(AP$156:AS$156)</f>
      </c>
      <c r="BE157" s="171"/>
      <c r="BF157" s="171"/>
      <c r="BG157" s="16"/>
      <c r="BH157" s="9" t="s">
        <v>134</v>
      </c>
      <c r="BI157" s="9" t="s">
        <v>3</v>
      </c>
      <c r="BJ157" s="169">
        <f ca="1">IFERROR(IFERROR(SUM(OFFSET(Data!$A$1,MATCH(($BH157&amp;$BI157),Data!$B:$B,0)-1,MATCH(Weekly!BJ$9,Data!$2:$2,0)-1,1,COUNTIF(Data!$2:$2,Weekly!BJ$9))),0)/BJ$156,0)</f>
      </c>
      <c r="BK157" s="169">
        <f ca="1">IFERROR(IFERROR(SUM(OFFSET(Data!$A$1,MATCH(($BH157&amp;$BI157),Data!$B:$B,0)-1,MATCH(Weekly!BK$9,Data!$2:$2,0)-1,1,COUNTIF(Data!$2:$2,Weekly!BK$9))),0)/BK$156,0)</f>
      </c>
      <c r="BL157" s="169">
        <f ca="1">IFERROR(IFERROR(SUM(OFFSET(Data!$A$1,MATCH(($BH157&amp;$BI157),Data!$B:$B,0)-1,MATCH(Weekly!BL$9,Data!$2:$2,0)-1,1,COUNTIF(Data!$2:$2,Weekly!BL$9))),0)/BL$156,0)</f>
      </c>
      <c r="BM157" s="169">
        <f ca="1">IFERROR(IFERROR(SUM(OFFSET(Data!$A$1,MATCH(($BH157&amp;$BI157),Data!$B:$B,0)-1,MATCH(Weekly!BM$9,Data!$2:$2,0)-1,1,COUNTIF(Data!$2:$2,Weekly!BM$9))),0)/BM$156,0)</f>
      </c>
      <c r="BN157" s="169">
        <f ca="1">IFERROR(IFERROR(SUM(OFFSET(Data!$A$1,MATCH(($BH157&amp;$BI157),Data!$B:$B,0)-1,MATCH(Weekly!BN$9,Data!$2:$2,0)-1,1,COUNTIF(Data!$2:$2,Weekly!BN$9))),0)/BN$156,0)</f>
      </c>
      <c r="BO157" s="169">
        <f ca="1">IFERROR(IFERROR(SUM(OFFSET(Data!$A$1,MATCH(($BH157&amp;$BI157),Data!$B:$B,0)-1,MATCH(Weekly!BO$9,Data!$2:$2,0)-1,1,COUNTIF(Data!$2:$2,Weekly!BO$9))),0)/BO$156,0)</f>
      </c>
      <c r="BP157" s="169">
        <f ca="1">IFERROR(IFERROR(SUM(OFFSET(Data!$A$1,MATCH(($BH157&amp;$BI157),Data!$B:$B,0)-1,MATCH(Weekly!BP$9,Data!$2:$2,0)-1,1,COUNTIF(Data!$2:$2,Weekly!BP$9))),0)/BP$156,0)</f>
      </c>
      <c r="BQ157" s="169">
        <f ca="1">IFERROR(IFERROR(SUM(OFFSET(Data!$A$1,MATCH(($BH157&amp;$BI157),Data!$B:$B,0)-1,MATCH(Weekly!BQ$9,Data!$2:$2,0)-1,1,COUNTIF(Data!$2:$2,Weekly!BQ$9))),0)/BQ$156,0)</f>
      </c>
      <c r="BR157" s="169">
        <f ca="1">IFERROR(IFERROR(SUM(OFFSET(Data!$A$1,MATCH(($BH157&amp;$BI157),Data!$B:$B,0)-1,MATCH(Weekly!BR$9,Data!$2:$2,0)-1,1,COUNTIF(Data!$2:$2,Weekly!BR$9))),0)/BR$156,0)</f>
      </c>
      <c r="BS157" s="169">
        <f ca="1">IFERROR(IFERROR(SUM(OFFSET(Data!$A$1,MATCH(($BH157&amp;$BI157),Data!$B:$B,0)-1,MATCH(Weekly!BS$9,Data!$2:$2,0)-1,1,COUNTIF(Data!$2:$2,Weekly!BS$9))),0)/BS$156,0)</f>
      </c>
      <c r="BT157" s="169">
        <f ca="1">IFERROR(IFERROR(SUM(OFFSET(Data!$A$1,MATCH(($BH157&amp;$BI157),Data!$B:$B,0)-1,MATCH(Weekly!BT$9,Data!$2:$2,0)-1,1,COUNTIF(Data!$2:$2,Weekly!BT$9))),0)/BT$156,0)</f>
      </c>
      <c r="BU157" s="169">
        <f ca="1">IFERROR(IFERROR(SUM(OFFSET(Data!$A$1,MATCH(($BH157&amp;$BI157),Data!$B:$B,0)-1,MATCH(Weekly!BU$9,Data!$2:$2,0)-1,1,COUNTIF(Data!$2:$2,Weekly!BU$9))),0)/BU$156,0)</f>
      </c>
      <c r="BV157" s="55"/>
      <c r="BW157" s="14">
        <f t="shared" ref="BW157:BW166" ca="1" si="1171">_xlfn.QUARTILE.INC($BJ157:$BT157,1)</f>
      </c>
      <c r="BX157" s="14">
        <f t="shared" ref="BX157:BX166" ca="1" si="1172">_xlfn.QUARTILE.INC($BJ157:$BT157,3)</f>
      </c>
      <c r="BY157" s="14">
        <f t="shared" ref="BY157" ca="1" si="1173">BX157-BW157</f>
      </c>
      <c r="BZ157" s="14">
        <f t="shared" ref="BZ157" ca="1" si="1174">BX157+(0.75*BY157)</f>
      </c>
      <c r="CA157" s="14">
        <f t="shared" ref="CA157" ca="1" si="1175">BW157-(0.75*BY157)</f>
      </c>
      <c r="CB157" s="53"/>
      <c r="CC157" s="14">
        <f t="shared" ref="CC157" ca="1" si="1176">_xlfn.STDEV.P(BJ157:BU157)</f>
      </c>
      <c r="CD157" s="14">
        <f ca="1">SUMPRODUCT(BP157:BS157,BP$156:BS$156)/SUM(BP$156:BS$156)</f>
      </c>
      <c r="CE157" s="171"/>
      <c r="CF157" s="171"/>
      <c r="CG157" s="16"/>
      <c r="CH157" s="9" t="s">
        <v>134</v>
      </c>
      <c r="CI157" s="9" t="s">
        <v>4</v>
      </c>
      <c r="CJ157" s="169">
        <f ca="1">IFERROR(IFERROR(SUM(OFFSET(Data!$A$1,MATCH(($CH157&amp;$CI157),Data!$B:$B,0)-1,MATCH(Weekly!CJ$9,Data!$2:$2,0)-1,1,COUNTIF(Data!$2:$2,Weekly!CJ$9))),0)/CJ$156,0)</f>
      </c>
      <c r="CK157" s="169">
        <f ca="1">IFERROR(IFERROR(SUM(OFFSET(Data!$A$1,MATCH(($CH157&amp;$CI157),Data!$B:$B,0)-1,MATCH(Weekly!CK$9,Data!$2:$2,0)-1,1,COUNTIF(Data!$2:$2,Weekly!CK$9))),0)/CK$156,0)</f>
      </c>
      <c r="CL157" s="169">
        <f ca="1">IFERROR(IFERROR(SUM(OFFSET(Data!$A$1,MATCH(($CH157&amp;$CI157),Data!$B:$B,0)-1,MATCH(Weekly!CL$9,Data!$2:$2,0)-1,1,COUNTIF(Data!$2:$2,Weekly!CL$9))),0)/CL$156,0)</f>
      </c>
      <c r="CM157" s="169">
        <f ca="1">IFERROR(IFERROR(SUM(OFFSET(Data!$A$1,MATCH(($CH157&amp;$CI157),Data!$B:$B,0)-1,MATCH(Weekly!CM$9,Data!$2:$2,0)-1,1,COUNTIF(Data!$2:$2,Weekly!CM$9))),0)/CM$156,0)</f>
      </c>
      <c r="CN157" s="169">
        <f ca="1">IFERROR(IFERROR(SUM(OFFSET(Data!$A$1,MATCH(($CH157&amp;$CI157),Data!$B:$B,0)-1,MATCH(Weekly!CN$9,Data!$2:$2,0)-1,1,COUNTIF(Data!$2:$2,Weekly!CN$9))),0)/CN$156,0)</f>
      </c>
      <c r="CO157" s="169">
        <f ca="1">IFERROR(IFERROR(SUM(OFFSET(Data!$A$1,MATCH(($CH157&amp;$CI157),Data!$B:$B,0)-1,MATCH(Weekly!CO$9,Data!$2:$2,0)-1,1,COUNTIF(Data!$2:$2,Weekly!CO$9))),0)/CO$156,0)</f>
      </c>
      <c r="CP157" s="169">
        <f ca="1">IFERROR(IFERROR(SUM(OFFSET(Data!$A$1,MATCH(($CH157&amp;$CI157),Data!$B:$B,0)-1,MATCH(Weekly!CP$9,Data!$2:$2,0)-1,1,COUNTIF(Data!$2:$2,Weekly!CP$9))),0)/CP$156,0)</f>
      </c>
      <c r="CQ157" s="169">
        <f ca="1">IFERROR(IFERROR(SUM(OFFSET(Data!$A$1,MATCH(($CH157&amp;$CI157),Data!$B:$B,0)-1,MATCH(Weekly!CQ$9,Data!$2:$2,0)-1,1,COUNTIF(Data!$2:$2,Weekly!CQ$9))),0)/CQ$156,0)</f>
      </c>
      <c r="CR157" s="169">
        <f ca="1">IFERROR(IFERROR(SUM(OFFSET(Data!$A$1,MATCH(($CH157&amp;$CI157),Data!$B:$B,0)-1,MATCH(Weekly!CR$9,Data!$2:$2,0)-1,1,COUNTIF(Data!$2:$2,Weekly!CR$9))),0)/CR$156,0)</f>
      </c>
      <c r="CS157" s="169">
        <f ca="1">IFERROR(IFERROR(SUM(OFFSET(Data!$A$1,MATCH(($CH157&amp;$CI157),Data!$B:$B,0)-1,MATCH(Weekly!CS$9,Data!$2:$2,0)-1,1,COUNTIF(Data!$2:$2,Weekly!CS$9))),0)/CS$156,0)</f>
      </c>
      <c r="CT157" s="169">
        <f ca="1">IFERROR(IFERROR(SUM(OFFSET(Data!$A$1,MATCH(($CH157&amp;$CI157),Data!$B:$B,0)-1,MATCH(Weekly!CT$9,Data!$2:$2,0)-1,1,COUNTIF(Data!$2:$2,Weekly!CT$9))),0)/CT$156,0)</f>
      </c>
      <c r="CU157" s="169">
        <f ca="1">IFERROR(IFERROR(SUM(OFFSET(Data!$A$1,MATCH(($CH157&amp;$CI157),Data!$B:$B,0)-1,MATCH(Weekly!CU$9,Data!$2:$2,0)-1,1,COUNTIF(Data!$2:$2,Weekly!CU$9))),0)/CU$156,0)</f>
      </c>
      <c r="CW157" s="14">
        <f t="shared" ref="CW157:CW166" ca="1" si="1177">_xlfn.QUARTILE.INC($BJ157:$BT157,1)</f>
      </c>
      <c r="CX157" s="14">
        <f t="shared" ref="CX157:CX166" ca="1" si="1178">_xlfn.QUARTILE.INC($BJ157:$BT157,3)</f>
      </c>
      <c r="CY157" s="14">
        <f t="shared" ref="CY157" ca="1" si="1179">CX157-CW157</f>
      </c>
      <c r="CZ157" s="14">
        <f t="shared" ref="CZ157" ca="1" si="1180">CX157+(0.75*CY157)</f>
      </c>
      <c r="DA157" s="14">
        <f t="shared" ref="DA157" ca="1" si="1181">CW157-(0.75*CY157)</f>
      </c>
      <c r="DB157" s="53"/>
      <c r="DC157" s="14">
        <f t="shared" ref="DC157" ca="1" si="1182">_xlfn.STDEV.P(CJ157:CU157)</f>
      </c>
      <c r="DD157" s="14">
        <f ca="1">SUMPRODUCT(CP157:CS157,CP$156:CS$156)/SUM(CP$156:CS$156)</f>
      </c>
    </row>
    <row r="158" spans="3:111" x14ac:dyDescent="0.25">
      <c r="C158" s="5"/>
      <c r="D158" s="74" t="s">
        <v>793</v>
      </c>
      <c r="E158" s="67" t="str">
        <f ca="1">VLOOKUP($D158,'Metric Nature'!$C:$D,2,0)&amp;IF(($F158&lt;(BA158)),"Below",IF(($F158&gt;(AZ158)),"Above","Within"))</f>
      </c>
      <c r="F158" s="69">
        <f t="shared" ref="F158:F166" ca="1" si="1183">AT158</f>
      </c>
      <c r="G158" s="69">
        <f t="shared" ref="G158:G166" ca="1" si="1184">AS158</f>
      </c>
      <c r="H158" s="98">
        <f t="shared" ref="H158:H160" ca="1" si="1185">IFERROR(((F158-G158)/G158),0)</f>
      </c>
      <c r="I158" s="69">
        <f t="shared" ref="I158:I160" ca="1" si="1186">BD158</f>
      </c>
      <c r="J158" s="69">
        <f t="shared" ref="J158:J160" ca="1" si="1187">IFERROR(((F158-I158)/I158),0)</f>
      </c>
      <c r="K158" s="62">
        <f t="shared" ca="1" si="1156"/>
      </c>
      <c r="L158" s="70"/>
      <c r="M158" s="67" t="str">
        <f ca="1">VLOOKUP($D158,'Metric Nature'!$C:$D,2,0)&amp;IF(($N158&lt;(CA158)),"Below",IF(($N158&gt;(BZ158)),"Above","Within"))</f>
      </c>
      <c r="N158" s="69">
        <f t="shared" ref="N158:N166" ca="1" si="1188">BT158</f>
      </c>
      <c r="O158" s="69">
        <f t="shared" ref="O158:O166" ca="1" si="1189">BS158</f>
      </c>
      <c r="P158" s="98">
        <f t="shared" ref="P158:P160" ca="1" si="1190">IFERROR(((N158-O158)/O158),0)</f>
      </c>
      <c r="Q158" s="69">
        <f t="shared" ref="Q158:Q160" ca="1" si="1191">CD158</f>
      </c>
      <c r="R158" s="71">
        <f t="shared" ref="R158:R160" ca="1" si="1192">IFERROR(((N158-Q158)/Q158),0)</f>
      </c>
      <c r="S158" s="62">
        <f t="shared" ca="1" si="1160"/>
      </c>
      <c r="T158" s="70"/>
      <c r="U158" s="67" t="str">
        <f ca="1">VLOOKUP($D158,'Metric Nature'!$C:$D,2,0)&amp;IF(($V158&lt;(DA158)),"Below",IF(($V158&gt;(CZ158)),"Above","Within"))</f>
      </c>
      <c r="V158" s="69">
        <f t="shared" ref="V158:V166" ca="1" si="1193">CT158</f>
      </c>
      <c r="W158" s="69">
        <f t="shared" ref="W158:W166" ca="1" si="1194">CS158</f>
      </c>
      <c r="X158" s="98">
        <f t="shared" ref="X158:X160" ca="1" si="1195">IFERROR(((V158-W158)/W158),0)</f>
      </c>
      <c r="Y158" s="69">
        <f t="shared" ref="Y158:Y160" ca="1" si="1196">DD158</f>
      </c>
      <c r="Z158" s="71">
        <f t="shared" ref="Z158:Z160" ca="1" si="1197">IFERROR(((V158-Y158)/Y158),0)</f>
      </c>
      <c r="AA158" s="62">
        <f t="shared" ca="1" si="1164"/>
      </c>
      <c r="AB158" s="70"/>
      <c r="AC158" s="60" t="s">
        <v>674</v>
      </c>
      <c r="AI158" s="9" t="s">
        <v>135</v>
      </c>
      <c r="AJ158" s="169">
        <f ca="1">IFERROR(IFERROR(SUM(OFFSET(Data!$A$1,MATCH(($AI158),Data!$C:$C,0)-1,MATCH(Weekly!AJ$9,Data!$2:$2,0)-1,2,COUNTIF(Data!$2:$2,Weekly!AJ$9))),0)/AJ$156,0)</f>
      </c>
      <c r="AK158" s="169">
        <f ca="1">IFERROR(IFERROR(SUM(OFFSET(Data!$A$1,MATCH(($AI158),Data!$C:$C,0)-1,MATCH(Weekly!AK$9,Data!$2:$2,0)-1,2,COUNTIF(Data!$2:$2,Weekly!AK$9))),0)/AK$156,0)</f>
      </c>
      <c r="AL158" s="169">
        <f ca="1">IFERROR(IFERROR(SUM(OFFSET(Data!$A$1,MATCH(($AI158),Data!$C:$C,0)-1,MATCH(Weekly!AL$9,Data!$2:$2,0)-1,2,COUNTIF(Data!$2:$2,Weekly!AL$9))),0)/AL$156,0)</f>
      </c>
      <c r="AM158" s="169">
        <f ca="1">IFERROR(IFERROR(SUM(OFFSET(Data!$A$1,MATCH(($AI158),Data!$C:$C,0)-1,MATCH(Weekly!AM$9,Data!$2:$2,0)-1,2,COUNTIF(Data!$2:$2,Weekly!AM$9))),0)/AM$156,0)</f>
      </c>
      <c r="AN158" s="169">
        <f ca="1">IFERROR(IFERROR(SUM(OFFSET(Data!$A$1,MATCH(($AI158),Data!$C:$C,0)-1,MATCH(Weekly!AN$9,Data!$2:$2,0)-1,2,COUNTIF(Data!$2:$2,Weekly!AN$9))),0)/AN$156,0)</f>
      </c>
      <c r="AO158" s="169">
        <f ca="1">IFERROR(IFERROR(SUM(OFFSET(Data!$A$1,MATCH(($AI158),Data!$C:$C,0)-1,MATCH(Weekly!AO$9,Data!$2:$2,0)-1,2,COUNTIF(Data!$2:$2,Weekly!AO$9))),0)/AO$156,0)</f>
      </c>
      <c r="AP158" s="169">
        <f ca="1">IFERROR(IFERROR(SUM(OFFSET(Data!$A$1,MATCH(($AI158),Data!$C:$C,0)-1,MATCH(Weekly!AP$9,Data!$2:$2,0)-1,2,COUNTIF(Data!$2:$2,Weekly!AP$9))),0)/AP$156,0)</f>
      </c>
      <c r="AQ158" s="169">
        <f ca="1">IFERROR(IFERROR(SUM(OFFSET(Data!$A$1,MATCH(($AI158),Data!$C:$C,0)-1,MATCH(Weekly!AQ$9,Data!$2:$2,0)-1,2,COUNTIF(Data!$2:$2,Weekly!AQ$9))),0)/AQ$156,0)</f>
      </c>
      <c r="AR158" s="169">
        <f ca="1">IFERROR(IFERROR(SUM(OFFSET(Data!$A$1,MATCH(($AI158),Data!$C:$C,0)-1,MATCH(Weekly!AR$9,Data!$2:$2,0)-1,2,COUNTIF(Data!$2:$2,Weekly!AR$9))),0)/AR$156,0)</f>
      </c>
      <c r="AS158" s="169">
        <f ca="1">IFERROR(IFERROR(SUM(OFFSET(Data!$A$1,MATCH(($AI158),Data!$C:$C,0)-1,MATCH(Weekly!AS$9,Data!$2:$2,0)-1,2,COUNTIF(Data!$2:$2,Weekly!AS$9))),0)/AS$156,0)</f>
      </c>
      <c r="AT158" s="169">
        <f ca="1">IFERROR(IFERROR(SUM(OFFSET(Data!$A$1,MATCH(($AI158),Data!$C:$C,0)-1,MATCH(Weekly!AT$9,Data!$2:$2,0)-1,2,COUNTIF(Data!$2:$2,Weekly!AT$9))),0)/AT$156,0)</f>
      </c>
      <c r="AU158" s="169">
        <f ca="1">IFERROR(IFERROR(SUM(OFFSET(Data!$A$1,MATCH(($AI158),Data!$C:$C,0)-1,MATCH(Weekly!AU$9,Data!$2:$2,0)-1,2,COUNTIF(Data!$2:$2,Weekly!AU$9))),0)/AU$156,0)</f>
      </c>
      <c r="AV158" s="18"/>
      <c r="AW158" s="14">
        <f t="shared" ca="1" si="1165"/>
      </c>
      <c r="AX158" s="14">
        <f t="shared" ca="1" si="1166"/>
      </c>
      <c r="AY158" s="14">
        <f t="shared" ref="AY158" ca="1" si="1198">AX158-AW158</f>
      </c>
      <c r="AZ158" s="14">
        <f t="shared" ref="AZ158" ca="1" si="1199">AX158+(0.75*AY158)</f>
      </c>
      <c r="BA158" s="14">
        <f t="shared" ref="BA158" ca="1" si="1200">AW158-(0.75*AY158)</f>
      </c>
      <c r="BB158" s="55"/>
      <c r="BC158" s="14">
        <f t="shared" ref="BC158" ca="1" si="1201">_xlfn.STDEV.P(AJ158:AU158)</f>
      </c>
      <c r="BD158" s="14">
        <f ca="1">SUMPRODUCT(AP158:AS158,AP$157:AS$157)/SUM(AP$157:AS$157)</f>
      </c>
      <c r="BE158" s="122"/>
      <c r="BF158" s="122"/>
      <c r="BG158" s="16"/>
      <c r="BH158" s="9" t="s">
        <v>135</v>
      </c>
      <c r="BI158" s="9" t="s">
        <v>3</v>
      </c>
      <c r="BJ158" s="169">
        <f ca="1">IFERROR(IFERROR(SUM(OFFSET(Data!$A$1,MATCH(($BH158&amp;$BI158),Data!$B:$B,0)-1,MATCH(Weekly!BJ$9,Data!$2:$2,0)-1,1,COUNTIF(Data!$2:$2,Weekly!BJ$9))),0)/BJ$156,0)</f>
      </c>
      <c r="BK158" s="169">
        <f ca="1">IFERROR(IFERROR(SUM(OFFSET(Data!$A$1,MATCH(($BH158&amp;$BI158),Data!$B:$B,0)-1,MATCH(Weekly!BK$9,Data!$2:$2,0)-1,1,COUNTIF(Data!$2:$2,Weekly!BK$9))),0)/BK$156,0)</f>
      </c>
      <c r="BL158" s="169">
        <f ca="1">IFERROR(IFERROR(SUM(OFFSET(Data!$A$1,MATCH(($BH158&amp;$BI158),Data!$B:$B,0)-1,MATCH(Weekly!BL$9,Data!$2:$2,0)-1,1,COUNTIF(Data!$2:$2,Weekly!BL$9))),0)/BL$156,0)</f>
      </c>
      <c r="BM158" s="169">
        <f ca="1">IFERROR(IFERROR(SUM(OFFSET(Data!$A$1,MATCH(($BH158&amp;$BI158),Data!$B:$B,0)-1,MATCH(Weekly!BM$9,Data!$2:$2,0)-1,1,COUNTIF(Data!$2:$2,Weekly!BM$9))),0)/BM$156,0)</f>
      </c>
      <c r="BN158" s="169">
        <f ca="1">IFERROR(IFERROR(SUM(OFFSET(Data!$A$1,MATCH(($BH158&amp;$BI158),Data!$B:$B,0)-1,MATCH(Weekly!BN$9,Data!$2:$2,0)-1,1,COUNTIF(Data!$2:$2,Weekly!BN$9))),0)/BN$156,0)</f>
      </c>
      <c r="BO158" s="169">
        <f ca="1">IFERROR(IFERROR(SUM(OFFSET(Data!$A$1,MATCH(($BH158&amp;$BI158),Data!$B:$B,0)-1,MATCH(Weekly!BO$9,Data!$2:$2,0)-1,1,COUNTIF(Data!$2:$2,Weekly!BO$9))),0)/BO$156,0)</f>
      </c>
      <c r="BP158" s="169">
        <f ca="1">IFERROR(IFERROR(SUM(OFFSET(Data!$A$1,MATCH(($BH158&amp;$BI158),Data!$B:$B,0)-1,MATCH(Weekly!BP$9,Data!$2:$2,0)-1,1,COUNTIF(Data!$2:$2,Weekly!BP$9))),0)/BP$156,0)</f>
      </c>
      <c r="BQ158" s="169">
        <f ca="1">IFERROR(IFERROR(SUM(OFFSET(Data!$A$1,MATCH(($BH158&amp;$BI158),Data!$B:$B,0)-1,MATCH(Weekly!BQ$9,Data!$2:$2,0)-1,1,COUNTIF(Data!$2:$2,Weekly!BQ$9))),0)/BQ$156,0)</f>
      </c>
      <c r="BR158" s="169">
        <f ca="1">IFERROR(IFERROR(SUM(OFFSET(Data!$A$1,MATCH(($BH158&amp;$BI158),Data!$B:$B,0)-1,MATCH(Weekly!BR$9,Data!$2:$2,0)-1,1,COUNTIF(Data!$2:$2,Weekly!BR$9))),0)/BR$156,0)</f>
      </c>
      <c r="BS158" s="169">
        <f ca="1">IFERROR(IFERROR(SUM(OFFSET(Data!$A$1,MATCH(($BH158&amp;$BI158),Data!$B:$B,0)-1,MATCH(Weekly!BS$9,Data!$2:$2,0)-1,1,COUNTIF(Data!$2:$2,Weekly!BS$9))),0)/BS$156,0)</f>
      </c>
      <c r="BT158" s="169">
        <f ca="1">IFERROR(IFERROR(SUM(OFFSET(Data!$A$1,MATCH(($BH158&amp;$BI158),Data!$B:$B,0)-1,MATCH(Weekly!BT$9,Data!$2:$2,0)-1,1,COUNTIF(Data!$2:$2,Weekly!BT$9))),0)/BT$156,0)</f>
      </c>
      <c r="BU158" s="169">
        <f ca="1">IFERROR(IFERROR(SUM(OFFSET(Data!$A$1,MATCH(($BH158&amp;$BI158),Data!$B:$B,0)-1,MATCH(Weekly!BU$9,Data!$2:$2,0)-1,1,COUNTIF(Data!$2:$2,Weekly!BU$9))),0)/BU$156,0)</f>
      </c>
      <c r="BV158" s="55"/>
      <c r="BW158" s="14">
        <f t="shared" ca="1" si="1171"/>
      </c>
      <c r="BX158" s="14">
        <f t="shared" ca="1" si="1172"/>
      </c>
      <c r="BY158" s="14">
        <f t="shared" ref="BY158" ca="1" si="1202">BX158-BW158</f>
      </c>
      <c r="BZ158" s="14">
        <f t="shared" ref="BZ158" ca="1" si="1203">BX158+(0.75*BY158)</f>
      </c>
      <c r="CA158" s="14">
        <f t="shared" ref="CA158" ca="1" si="1204">BW158-(0.75*BY158)</f>
      </c>
      <c r="CB158" s="55"/>
      <c r="CC158" s="14">
        <f t="shared" ref="CC158" ca="1" si="1205">_xlfn.STDEV.P(BJ158:BU158)</f>
      </c>
      <c r="CD158" s="14">
        <f ca="1">SUMPRODUCT(BP158:BS158,BP$156:BS$156)/SUM(BP$156:BS$156)</f>
      </c>
      <c r="CE158" s="122"/>
      <c r="CF158" s="122"/>
      <c r="CG158" s="16"/>
      <c r="CH158" s="9" t="s">
        <v>135</v>
      </c>
      <c r="CI158" s="9" t="s">
        <v>4</v>
      </c>
      <c r="CJ158" s="169">
        <f ca="1">IFERROR(IFERROR(SUM(OFFSET(Data!$A$1,MATCH(($CH158&amp;$CI158),Data!$B:$B,0)-1,MATCH(Weekly!CJ$9,Data!$2:$2,0)-1,1,COUNTIF(Data!$2:$2,Weekly!CJ$9))),0)/CJ$156,0)</f>
      </c>
      <c r="CK158" s="169">
        <f ca="1">IFERROR(IFERROR(SUM(OFFSET(Data!$A$1,MATCH(($CH158&amp;$CI158),Data!$B:$B,0)-1,MATCH(Weekly!CK$9,Data!$2:$2,0)-1,1,COUNTIF(Data!$2:$2,Weekly!CK$9))),0)/CK$156,0)</f>
      </c>
      <c r="CL158" s="169">
        <f ca="1">IFERROR(IFERROR(SUM(OFFSET(Data!$A$1,MATCH(($CH158&amp;$CI158),Data!$B:$B,0)-1,MATCH(Weekly!CL$9,Data!$2:$2,0)-1,1,COUNTIF(Data!$2:$2,Weekly!CL$9))),0)/CL$156,0)</f>
      </c>
      <c r="CM158" s="169">
        <f ca="1">IFERROR(IFERROR(SUM(OFFSET(Data!$A$1,MATCH(($CH158&amp;$CI158),Data!$B:$B,0)-1,MATCH(Weekly!CM$9,Data!$2:$2,0)-1,1,COUNTIF(Data!$2:$2,Weekly!CM$9))),0)/CM$156,0)</f>
      </c>
      <c r="CN158" s="169">
        <f ca="1">IFERROR(IFERROR(SUM(OFFSET(Data!$A$1,MATCH(($CH158&amp;$CI158),Data!$B:$B,0)-1,MATCH(Weekly!CN$9,Data!$2:$2,0)-1,1,COUNTIF(Data!$2:$2,Weekly!CN$9))),0)/CN$156,0)</f>
      </c>
      <c r="CO158" s="169">
        <f ca="1">IFERROR(IFERROR(SUM(OFFSET(Data!$A$1,MATCH(($CH158&amp;$CI158),Data!$B:$B,0)-1,MATCH(Weekly!CO$9,Data!$2:$2,0)-1,1,COUNTIF(Data!$2:$2,Weekly!CO$9))),0)/CO$156,0)</f>
      </c>
      <c r="CP158" s="169">
        <f ca="1">IFERROR(IFERROR(SUM(OFFSET(Data!$A$1,MATCH(($CH158&amp;$CI158),Data!$B:$B,0)-1,MATCH(Weekly!CP$9,Data!$2:$2,0)-1,1,COUNTIF(Data!$2:$2,Weekly!CP$9))),0)/CP$156,0)</f>
      </c>
      <c r="CQ158" s="169">
        <f ca="1">IFERROR(IFERROR(SUM(OFFSET(Data!$A$1,MATCH(($CH158&amp;$CI158),Data!$B:$B,0)-1,MATCH(Weekly!CQ$9,Data!$2:$2,0)-1,1,COUNTIF(Data!$2:$2,Weekly!CQ$9))),0)/CQ$156,0)</f>
      </c>
      <c r="CR158" s="169">
        <f ca="1">IFERROR(IFERROR(SUM(OFFSET(Data!$A$1,MATCH(($CH158&amp;$CI158),Data!$B:$B,0)-1,MATCH(Weekly!CR$9,Data!$2:$2,0)-1,1,COUNTIF(Data!$2:$2,Weekly!CR$9))),0)/CR$156,0)</f>
      </c>
      <c r="CS158" s="169">
        <f ca="1">IFERROR(IFERROR(SUM(OFFSET(Data!$A$1,MATCH(($CH158&amp;$CI158),Data!$B:$B,0)-1,MATCH(Weekly!CS$9,Data!$2:$2,0)-1,1,COUNTIF(Data!$2:$2,Weekly!CS$9))),0)/CS$156,0)</f>
      </c>
      <c r="CT158" s="169">
        <f ca="1">IFERROR(IFERROR(SUM(OFFSET(Data!$A$1,MATCH(($CH158&amp;$CI158),Data!$B:$B,0)-1,MATCH(Weekly!CT$9,Data!$2:$2,0)-1,1,COUNTIF(Data!$2:$2,Weekly!CT$9))),0)/CT$156,0)</f>
      </c>
      <c r="CU158" s="169">
        <f ca="1">IFERROR(IFERROR(SUM(OFFSET(Data!$A$1,MATCH(($CH158&amp;$CI158),Data!$B:$B,0)-1,MATCH(Weekly!CU$9,Data!$2:$2,0)-1,1,COUNTIF(Data!$2:$2,Weekly!CU$9))),0)/CU$156,0)</f>
      </c>
      <c r="CW158" s="14">
        <f t="shared" ca="1" si="1177"/>
      </c>
      <c r="CX158" s="14">
        <f t="shared" ca="1" si="1178"/>
      </c>
      <c r="CY158" s="14">
        <f t="shared" ref="CY158" ca="1" si="1206">CX158-CW158</f>
      </c>
      <c r="CZ158" s="14">
        <f t="shared" ref="CZ158" ca="1" si="1207">CX158+(0.75*CY158)</f>
      </c>
      <c r="DA158" s="14">
        <f t="shared" ref="DA158" ca="1" si="1208">CW158-(0.75*CY158)</f>
      </c>
      <c r="DB158" s="55"/>
      <c r="DC158" s="14">
        <f t="shared" ref="DC158" ca="1" si="1209">_xlfn.STDEV.P(CJ158:CU158)</f>
      </c>
      <c r="DD158" s="14">
        <f ca="1">SUMPRODUCT(CP158:CS158,CP$156:CS$156)/SUM(CP$156:CS$156)</f>
      </c>
    </row>
    <row r="159" spans="3:111" hidden="1" x14ac:dyDescent="0.25">
      <c r="C159" s="5"/>
      <c r="D159" s="132" t="s">
        <v>797</v>
      </c>
      <c r="E159" s="67" t="str">
        <f ca="1">VLOOKUP($D159,'Metric Nature'!$C:$D,2,0)&amp;IF(($F159&lt;(BA159)),"Below",IF(($F159&gt;(AZ159)),"Above","Within"))</f>
      </c>
      <c r="F159" s="68">
        <f t="shared" ca="1" si="1183"/>
      </c>
      <c r="G159" s="68">
        <f t="shared" ca="1" si="1184"/>
      </c>
      <c r="H159" s="98">
        <f t="shared" ca="1" si="1185"/>
      </c>
      <c r="I159" s="68">
        <f t="shared" ca="1" si="1186"/>
      </c>
      <c r="J159" s="69">
        <f t="shared" ca="1" si="1187"/>
      </c>
      <c r="K159" s="68">
        <f t="shared" ca="1" si="1156"/>
      </c>
      <c r="L159" s="70"/>
      <c r="M159" s="67" t="str">
        <f ca="1">VLOOKUP($D159,'Metric Nature'!$C:$D,2,0)&amp;IF(($N159&lt;(CA159)),"Below",IF(($N159&gt;(BZ159)),"Above","Within"))</f>
      </c>
      <c r="N159" s="68">
        <f t="shared" ca="1" si="1188"/>
      </c>
      <c r="O159" s="68">
        <f t="shared" ca="1" si="1189"/>
      </c>
      <c r="P159" s="98">
        <f t="shared" ca="1" si="1190"/>
      </c>
      <c r="Q159" s="68">
        <f t="shared" ca="1" si="1191"/>
      </c>
      <c r="R159" s="71">
        <f t="shared" ca="1" si="1192"/>
      </c>
      <c r="S159" s="68">
        <f t="shared" ca="1" si="1160"/>
      </c>
      <c r="T159" s="70"/>
      <c r="U159" s="67" t="str">
        <f ca="1">VLOOKUP($D159,'Metric Nature'!$C:$D,2,0)&amp;IF(($V159&lt;(DA159)),"Below",IF(($V159&gt;(CZ159)),"Above","Within"))</f>
      </c>
      <c r="V159" s="68">
        <f t="shared" ca="1" si="1193"/>
      </c>
      <c r="W159" s="68">
        <f t="shared" ca="1" si="1194"/>
      </c>
      <c r="X159" s="98">
        <f t="shared" ca="1" si="1195"/>
      </c>
      <c r="Y159" s="68">
        <f t="shared" ca="1" si="1196"/>
      </c>
      <c r="Z159" s="71">
        <f t="shared" ca="1" si="1197"/>
      </c>
      <c r="AA159" s="68">
        <f t="shared" ca="1" si="1164"/>
      </c>
      <c r="AB159" s="70"/>
      <c r="AC159" s="60" t="s">
        <v>678</v>
      </c>
      <c r="AI159" s="9" t="s">
        <v>136</v>
      </c>
      <c r="AJ159" s="164">
        <f ca="1">IFERROR(SUM(OFFSET(Data!$A$1,MATCH(($AI159),Data!$C:$C,0)-1,MATCH(Weekly!AJ$9,Data!$2:$2,0)-1,2,COUNTIF(Data!$2:$2,Weekly!AJ$9))),0)</f>
      </c>
      <c r="AK159" s="164">
        <f ca="1">IFERROR(SUM(OFFSET(Data!$A$1,MATCH(($AI159),Data!$C:$C,0)-1,MATCH(Weekly!AK$9,Data!$2:$2,0)-1,2,COUNTIF(Data!$2:$2,Weekly!AK$9))),0)</f>
      </c>
      <c r="AL159" s="164">
        <f ca="1">IFERROR(SUM(OFFSET(Data!$A$1,MATCH(($AI159),Data!$C:$C,0)-1,MATCH(Weekly!AL$9,Data!$2:$2,0)-1,2,COUNTIF(Data!$2:$2,Weekly!AL$9))),0)</f>
      </c>
      <c r="AM159" s="164">
        <f ca="1">IFERROR(SUM(OFFSET(Data!$A$1,MATCH(($AI159),Data!$C:$C,0)-1,MATCH(Weekly!AM$9,Data!$2:$2,0)-1,2,COUNTIF(Data!$2:$2,Weekly!AM$9))),0)</f>
      </c>
      <c r="AN159" s="164">
        <f ca="1">IFERROR(SUM(OFFSET(Data!$A$1,MATCH(($AI159),Data!$C:$C,0)-1,MATCH(Weekly!AN$9,Data!$2:$2,0)-1,2,COUNTIF(Data!$2:$2,Weekly!AN$9))),0)</f>
      </c>
      <c r="AO159" s="164">
        <f ca="1">IFERROR(SUM(OFFSET(Data!$A$1,MATCH(($AI159),Data!$C:$C,0)-1,MATCH(Weekly!AO$9,Data!$2:$2,0)-1,2,COUNTIF(Data!$2:$2,Weekly!AO$9))),0)</f>
      </c>
      <c r="AP159" s="164">
        <f ca="1">IFERROR(SUM(OFFSET(Data!$A$1,MATCH(($AI159),Data!$C:$C,0)-1,MATCH(Weekly!AP$9,Data!$2:$2,0)-1,2,COUNTIF(Data!$2:$2,Weekly!AP$9))),0)</f>
      </c>
      <c r="AQ159" s="164">
        <f ca="1">IFERROR(SUM(OFFSET(Data!$A$1,MATCH(($AI159),Data!$C:$C,0)-1,MATCH(Weekly!AQ$9,Data!$2:$2,0)-1,2,COUNTIF(Data!$2:$2,Weekly!AQ$9))),0)</f>
      </c>
      <c r="AR159" s="164">
        <f ca="1">IFERROR(SUM(OFFSET(Data!$A$1,MATCH(($AI159),Data!$C:$C,0)-1,MATCH(Weekly!AR$9,Data!$2:$2,0)-1,2,COUNTIF(Data!$2:$2,Weekly!AR$9))),0)</f>
      </c>
      <c r="AS159" s="164">
        <f ca="1">IFERROR(SUM(OFFSET(Data!$A$1,MATCH(($AI159),Data!$C:$C,0)-1,MATCH(Weekly!AS$9,Data!$2:$2,0)-1,2,COUNTIF(Data!$2:$2,Weekly!AS$9))),0)</f>
      </c>
      <c r="AT159" s="164">
        <f ca="1">IFERROR(SUM(OFFSET(Data!$A$1,MATCH(($AI159),Data!$C:$C,0)-1,MATCH(Weekly!AT$9,Data!$2:$2,0)-1,2,COUNTIF(Data!$2:$2,Weekly!AT$9))),0)</f>
      </c>
      <c r="AU159" s="164">
        <f ca="1">IFERROR(SUM(OFFSET(Data!$A$1,MATCH(($AI159),Data!$C:$C,0)-1,MATCH(Weekly!AU$9,Data!$2:$2,0)-1,2,COUNTIF(Data!$2:$2,Weekly!AU$9))),0)</f>
      </c>
      <c r="AV159" s="18"/>
      <c r="AW159" s="10">
        <f ca="1">_xlfn.QUARTILE.INC($BJ159:$BT159,1)</f>
      </c>
      <c r="AX159" s="10">
        <f ca="1">_xlfn.QUARTILE.INC($BJ159:$BT159,1)</f>
      </c>
      <c r="AY159" s="10">
        <f ca="1">_xlfn.QUARTILE.INC($BJ159:$BT159,3)</f>
      </c>
      <c r="AZ159" s="10">
        <f t="shared" ref="AZ159" ca="1" si="1210">AY159-AX159</f>
      </c>
      <c r="BA159" s="10">
        <f t="shared" ref="BA159" ca="1" si="1211">AY159+(0.75*AZ159)</f>
      </c>
      <c r="BB159" s="10">
        <f ca="1">AX159-(0.75*AZ159)</f>
      </c>
      <c r="BC159" s="11">
        <f ca="1">_xlfn.STDEV.P(AJ159:AU159)</f>
      </c>
      <c r="BD159" s="11">
        <f ca="1">AVERAGE(AP159:AS159)</f>
      </c>
      <c r="BE159" s="122"/>
      <c r="BF159" s="122"/>
      <c r="BG159" s="16"/>
      <c r="BH159" s="9" t="s">
        <v>136</v>
      </c>
      <c r="BI159" s="9" t="s">
        <v>3</v>
      </c>
      <c r="BJ159" s="164">
        <f ca="1">IFERROR(SUM(OFFSET(Data!$A$1,MATCH(($BH159&amp;$BI159),Data!$B:$B,0)-1,MATCH(Weekly!BJ$9,Data!$2:$2,0)-1,1,COUNTIF(Data!$2:$2,Weekly!BJ$9))),0)</f>
      </c>
      <c r="BK159" s="164">
        <f ca="1">IFERROR(SUM(OFFSET(Data!$A$1,MATCH(($BH159&amp;$BI159),Data!$B:$B,0)-1,MATCH(Weekly!BK$9,Data!$2:$2,0)-1,1,COUNTIF(Data!$2:$2,Weekly!BK$9))),0)</f>
      </c>
      <c r="BL159" s="164">
        <f ca="1">IFERROR(SUM(OFFSET(Data!$A$1,MATCH(($BH159&amp;$BI159),Data!$B:$B,0)-1,MATCH(Weekly!BL$9,Data!$2:$2,0)-1,1,COUNTIF(Data!$2:$2,Weekly!BL$9))),0)</f>
      </c>
      <c r="BM159" s="164">
        <f ca="1">IFERROR(SUM(OFFSET(Data!$A$1,MATCH(($BH159&amp;$BI159),Data!$B:$B,0)-1,MATCH(Weekly!BM$9,Data!$2:$2,0)-1,1,COUNTIF(Data!$2:$2,Weekly!BM$9))),0)</f>
      </c>
      <c r="BN159" s="164">
        <f ca="1">IFERROR(SUM(OFFSET(Data!$A$1,MATCH(($BH159&amp;$BI159),Data!$B:$B,0)-1,MATCH(Weekly!BN$9,Data!$2:$2,0)-1,1,COUNTIF(Data!$2:$2,Weekly!BN$9))),0)</f>
      </c>
      <c r="BO159" s="164">
        <f ca="1">IFERROR(SUM(OFFSET(Data!$A$1,MATCH(($BH159&amp;$BI159),Data!$B:$B,0)-1,MATCH(Weekly!BO$9,Data!$2:$2,0)-1,1,COUNTIF(Data!$2:$2,Weekly!BO$9))),0)</f>
      </c>
      <c r="BP159" s="164">
        <f ca="1">IFERROR(SUM(OFFSET(Data!$A$1,MATCH(($BH159&amp;$BI159),Data!$B:$B,0)-1,MATCH(Weekly!BP$9,Data!$2:$2,0)-1,1,COUNTIF(Data!$2:$2,Weekly!BP$9))),0)</f>
      </c>
      <c r="BQ159" s="164">
        <f ca="1">IFERROR(SUM(OFFSET(Data!$A$1,MATCH(($BH159&amp;$BI159),Data!$B:$B,0)-1,MATCH(Weekly!BQ$9,Data!$2:$2,0)-1,1,COUNTIF(Data!$2:$2,Weekly!BQ$9))),0)</f>
      </c>
      <c r="BR159" s="164">
        <f ca="1">IFERROR(SUM(OFFSET(Data!$A$1,MATCH(($BH159&amp;$BI159),Data!$B:$B,0)-1,MATCH(Weekly!BR$9,Data!$2:$2,0)-1,1,COUNTIF(Data!$2:$2,Weekly!BR$9))),0)</f>
      </c>
      <c r="BS159" s="164">
        <f ca="1">IFERROR(SUM(OFFSET(Data!$A$1,MATCH(($BH159&amp;$BI159),Data!$B:$B,0)-1,MATCH(Weekly!BS$9,Data!$2:$2,0)-1,1,COUNTIF(Data!$2:$2,Weekly!BS$9))),0)</f>
      </c>
      <c r="BT159" s="164">
        <f ca="1">IFERROR(SUM(OFFSET(Data!$A$1,MATCH(($BH159&amp;$BI159),Data!$B:$B,0)-1,MATCH(Weekly!BT$9,Data!$2:$2,0)-1,1,COUNTIF(Data!$2:$2,Weekly!BT$9))),0)</f>
      </c>
      <c r="BU159" s="164">
        <f ca="1">IFERROR(SUM(OFFSET(Data!$A$1,MATCH(($BH159&amp;$BI159),Data!$B:$B,0)-1,MATCH(Weekly!BU$9,Data!$2:$2,0)-1,1,COUNTIF(Data!$2:$2,Weekly!BU$9))),0)</f>
      </c>
      <c r="BV159" s="53"/>
      <c r="BW159" s="10">
        <f ca="1">_xlfn.QUARTILE.INC($BJ159:$BT159,1)</f>
      </c>
      <c r="BX159" s="10">
        <f ca="1">_xlfn.QUARTILE.INC($BJ159:$BT159,1)</f>
      </c>
      <c r="BY159" s="10">
        <f ca="1">_xlfn.QUARTILE.INC($BJ159:$BT159,3)</f>
      </c>
      <c r="BZ159" s="10">
        <f t="shared" ref="BZ159" ca="1" si="1212">BY159-BX159</f>
      </c>
      <c r="CA159" s="10">
        <f t="shared" ref="CA159" ca="1" si="1213">BY159+(0.75*BZ159)</f>
      </c>
      <c r="CB159" s="10">
        <f ca="1">BX159-(0.75*BZ159)</f>
      </c>
      <c r="CC159" s="11">
        <f ca="1">_xlfn.STDEV.P(BJ159:BU159)</f>
      </c>
      <c r="CD159" s="11">
        <f ca="1">AVERAGE(BP159:BS159)</f>
      </c>
      <c r="CE159" s="122"/>
      <c r="CF159" s="122"/>
      <c r="CG159" s="16"/>
      <c r="CH159" s="9" t="s">
        <v>136</v>
      </c>
      <c r="CI159" s="9" t="s">
        <v>4</v>
      </c>
      <c r="CJ159" s="164">
        <f ca="1">IFERROR(SUM(OFFSET(Data!$A$1,MATCH(($CH159&amp;$CI159),Data!$B:$B,0)-1,MATCH(Weekly!CJ$9,Data!$2:$2,0)-1,1,COUNTIF(Data!$2:$2,Weekly!CJ$9))),0)</f>
      </c>
      <c r="CK159" s="164">
        <f ca="1">IFERROR(SUM(OFFSET(Data!$A$1,MATCH(($CH159&amp;$CI159),Data!$B:$B,0)-1,MATCH(Weekly!CK$9,Data!$2:$2,0)-1,1,COUNTIF(Data!$2:$2,Weekly!CK$9))),0)</f>
      </c>
      <c r="CL159" s="164">
        <f ca="1">IFERROR(SUM(OFFSET(Data!$A$1,MATCH(($CH159&amp;$CI159),Data!$B:$B,0)-1,MATCH(Weekly!CL$9,Data!$2:$2,0)-1,1,COUNTIF(Data!$2:$2,Weekly!CL$9))),0)</f>
      </c>
      <c r="CM159" s="164">
        <f ca="1">IFERROR(SUM(OFFSET(Data!$A$1,MATCH(($CH159&amp;$CI159),Data!$B:$B,0)-1,MATCH(Weekly!CM$9,Data!$2:$2,0)-1,1,COUNTIF(Data!$2:$2,Weekly!CM$9))),0)</f>
      </c>
      <c r="CN159" s="164">
        <f ca="1">IFERROR(SUM(OFFSET(Data!$A$1,MATCH(($CH159&amp;$CI159),Data!$B:$B,0)-1,MATCH(Weekly!CN$9,Data!$2:$2,0)-1,1,COUNTIF(Data!$2:$2,Weekly!CN$9))),0)</f>
      </c>
      <c r="CO159" s="164">
        <f ca="1">IFERROR(SUM(OFFSET(Data!$A$1,MATCH(($CH159&amp;$CI159),Data!$B:$B,0)-1,MATCH(Weekly!CO$9,Data!$2:$2,0)-1,1,COUNTIF(Data!$2:$2,Weekly!CO$9))),0)</f>
      </c>
      <c r="CP159" s="164">
        <f ca="1">IFERROR(SUM(OFFSET(Data!$A$1,MATCH(($CH159&amp;$CI159),Data!$B:$B,0)-1,MATCH(Weekly!CP$9,Data!$2:$2,0)-1,1,COUNTIF(Data!$2:$2,Weekly!CP$9))),0)</f>
      </c>
      <c r="CQ159" s="164">
        <f ca="1">IFERROR(SUM(OFFSET(Data!$A$1,MATCH(($CH159&amp;$CI159),Data!$B:$B,0)-1,MATCH(Weekly!CQ$9,Data!$2:$2,0)-1,1,COUNTIF(Data!$2:$2,Weekly!CQ$9))),0)</f>
      </c>
      <c r="CR159" s="164">
        <f ca="1">IFERROR(SUM(OFFSET(Data!$A$1,MATCH(($CH159&amp;$CI159),Data!$B:$B,0)-1,MATCH(Weekly!CR$9,Data!$2:$2,0)-1,1,COUNTIF(Data!$2:$2,Weekly!CR$9))),0)</f>
      </c>
      <c r="CS159" s="164">
        <f ca="1">IFERROR(SUM(OFFSET(Data!$A$1,MATCH(($CH159&amp;$CI159),Data!$B:$B,0)-1,MATCH(Weekly!CS$9,Data!$2:$2,0)-1,1,COUNTIF(Data!$2:$2,Weekly!CS$9))),0)</f>
      </c>
      <c r="CT159" s="164">
        <f ca="1">IFERROR(SUM(OFFSET(Data!$A$1,MATCH(($CH159&amp;$CI159),Data!$B:$B,0)-1,MATCH(Weekly!CT$9,Data!$2:$2,0)-1,1,COUNTIF(Data!$2:$2,Weekly!CT$9))),0)</f>
      </c>
      <c r="CU159" s="164">
        <f ca="1">IFERROR(SUM(OFFSET(Data!$A$1,MATCH(($CH159&amp;$CI159),Data!$B:$B,0)-1,MATCH(Weekly!CU$9,Data!$2:$2,0)-1,1,COUNTIF(Data!$2:$2,Weekly!CU$9))),0)</f>
      </c>
      <c r="CW159" s="10">
        <f ca="1">_xlfn.QUARTILE.INC($BJ159:$BT159,1)</f>
      </c>
      <c r="CX159" s="10">
        <f ca="1">_xlfn.QUARTILE.INC($BJ159:$BT159,1)</f>
      </c>
      <c r="CY159" s="10">
        <f ca="1">_xlfn.QUARTILE.INC($BJ159:$BT159,3)</f>
      </c>
      <c r="CZ159" s="10">
        <f t="shared" ref="CZ159" ca="1" si="1214">CY159-CX159</f>
      </c>
      <c r="DA159" s="10">
        <f t="shared" ref="DA159" ca="1" si="1215">CY159+(0.75*CZ159)</f>
      </c>
      <c r="DB159" s="10">
        <f ca="1">CX159-(0.75*CZ159)</f>
      </c>
      <c r="DC159" s="11">
        <f ca="1">_xlfn.STDEV.P(CJ159:CU159)</f>
      </c>
      <c r="DD159" s="11">
        <f ca="1">AVERAGE(CP159:CS159)</f>
      </c>
    </row>
    <row r="160" spans="3:111" x14ac:dyDescent="0.25">
      <c r="C160" s="5"/>
      <c r="D160" s="132" t="s">
        <v>801</v>
      </c>
      <c r="E160" s="67" t="str">
        <f ca="1">VLOOKUP($D160,'Metric Nature'!$C:$D,2,0)&amp;IF(($F160&lt;(BA160)),"Below",IF(($F160&gt;(AZ160)),"Above","Within"))</f>
      </c>
      <c r="F160" s="69">
        <f t="shared" ca="1" si="1183"/>
      </c>
      <c r="G160" s="69">
        <f t="shared" ca="1" si="1184"/>
      </c>
      <c r="H160" s="98">
        <f t="shared" ca="1" si="1185"/>
      </c>
      <c r="I160" s="69">
        <f t="shared" ca="1" si="1186"/>
      </c>
      <c r="J160" s="69">
        <f t="shared" ca="1" si="1187"/>
      </c>
      <c r="K160" s="62">
        <f t="shared" ca="1" si="1156"/>
      </c>
      <c r="L160" s="70"/>
      <c r="M160" s="67" t="str">
        <f ca="1">VLOOKUP($D160,'Metric Nature'!$C:$D,2,0)&amp;IF(($N160&lt;(CA160)),"Below",IF(($N160&gt;(BZ160)),"Above","Within"))</f>
      </c>
      <c r="N160" s="69">
        <f t="shared" ca="1" si="1188"/>
      </c>
      <c r="O160" s="69">
        <f t="shared" ca="1" si="1189"/>
      </c>
      <c r="P160" s="98">
        <f t="shared" ca="1" si="1190"/>
      </c>
      <c r="Q160" s="69">
        <f t="shared" ca="1" si="1191"/>
      </c>
      <c r="R160" s="71">
        <f t="shared" ca="1" si="1192"/>
      </c>
      <c r="S160" s="62">
        <f t="shared" ca="1" si="1160"/>
      </c>
      <c r="T160" s="70"/>
      <c r="U160" s="67" t="str">
        <f ca="1">VLOOKUP($D160,'Metric Nature'!$C:$D,2,0)&amp;IF(($V160&lt;(DA160)),"Below",IF(($V160&gt;(CZ160)),"Above","Within"))</f>
      </c>
      <c r="V160" s="69">
        <f t="shared" ca="1" si="1193"/>
      </c>
      <c r="W160" s="69">
        <f t="shared" ca="1" si="1194"/>
      </c>
      <c r="X160" s="98">
        <f t="shared" ca="1" si="1195"/>
      </c>
      <c r="Y160" s="69">
        <f t="shared" ca="1" si="1196"/>
      </c>
      <c r="Z160" s="71">
        <f t="shared" ca="1" si="1197"/>
      </c>
      <c r="AA160" s="62">
        <f t="shared" ca="1" si="1164"/>
      </c>
      <c r="AB160" s="70"/>
      <c r="AC160" s="60" t="s">
        <v>682</v>
      </c>
      <c r="AI160" s="9" t="s">
        <v>137</v>
      </c>
      <c r="AJ160" s="169">
        <f ca="1">IFERROR(IFERROR(SUM(OFFSET(Data!$A$1,MATCH(($AI160),Data!$C:$C,0)-1,MATCH(Weekly!AJ$9,Data!$2:$2,0)-1,2,COUNTIF(Data!$2:$2,Weekly!AJ$9))),0)/AJ$159,0)</f>
      </c>
      <c r="AK160" s="169">
        <f ca="1">IFERROR(IFERROR(SUM(OFFSET(Data!$A$1,MATCH(($AI160),Data!$C:$C,0)-1,MATCH(Weekly!AK$9,Data!$2:$2,0)-1,2,COUNTIF(Data!$2:$2,Weekly!AK$9))),0)/AK$159,0)</f>
      </c>
      <c r="AL160" s="169">
        <f ca="1">IFERROR(IFERROR(SUM(OFFSET(Data!$A$1,MATCH(($AI160),Data!$C:$C,0)-1,MATCH(Weekly!AL$9,Data!$2:$2,0)-1,2,COUNTIF(Data!$2:$2,Weekly!AL$9))),0)/AL$159,0)</f>
      </c>
      <c r="AM160" s="169">
        <f ca="1">IFERROR(IFERROR(SUM(OFFSET(Data!$A$1,MATCH(($AI160),Data!$C:$C,0)-1,MATCH(Weekly!AM$9,Data!$2:$2,0)-1,2,COUNTIF(Data!$2:$2,Weekly!AM$9))),0)/AM$159,0)</f>
      </c>
      <c r="AN160" s="169">
        <f ca="1">IFERROR(IFERROR(SUM(OFFSET(Data!$A$1,MATCH(($AI160),Data!$C:$C,0)-1,MATCH(Weekly!AN$9,Data!$2:$2,0)-1,2,COUNTIF(Data!$2:$2,Weekly!AN$9))),0)/AN$159,0)</f>
      </c>
      <c r="AO160" s="169">
        <f ca="1">IFERROR(IFERROR(SUM(OFFSET(Data!$A$1,MATCH(($AI160),Data!$C:$C,0)-1,MATCH(Weekly!AO$9,Data!$2:$2,0)-1,2,COUNTIF(Data!$2:$2,Weekly!AO$9))),0)/AO$159,0)</f>
      </c>
      <c r="AP160" s="169">
        <f ca="1">IFERROR(IFERROR(SUM(OFFSET(Data!$A$1,MATCH(($AI160),Data!$C:$C,0)-1,MATCH(Weekly!AP$9,Data!$2:$2,0)-1,2,COUNTIF(Data!$2:$2,Weekly!AP$9))),0)/AP$159,0)</f>
      </c>
      <c r="AQ160" s="169">
        <f ca="1">IFERROR(IFERROR(SUM(OFFSET(Data!$A$1,MATCH(($AI160),Data!$C:$C,0)-1,MATCH(Weekly!AQ$9,Data!$2:$2,0)-1,2,COUNTIF(Data!$2:$2,Weekly!AQ$9))),0)/AQ$159,0)</f>
      </c>
      <c r="AR160" s="169">
        <f ca="1">IFERROR(IFERROR(SUM(OFFSET(Data!$A$1,MATCH(($AI160),Data!$C:$C,0)-1,MATCH(Weekly!AR$9,Data!$2:$2,0)-1,2,COUNTIF(Data!$2:$2,Weekly!AR$9))),0)/AR$159,0)</f>
      </c>
      <c r="AS160" s="169">
        <f ca="1">IFERROR(IFERROR(SUM(OFFSET(Data!$A$1,MATCH(($AI160),Data!$C:$C,0)-1,MATCH(Weekly!AS$9,Data!$2:$2,0)-1,2,COUNTIF(Data!$2:$2,Weekly!AS$9))),0)/AS$159,0)</f>
      </c>
      <c r="AT160" s="169">
        <f ca="1">IFERROR(IFERROR(SUM(OFFSET(Data!$A$1,MATCH(($AI160),Data!$C:$C,0)-1,MATCH(Weekly!AT$9,Data!$2:$2,0)-1,2,COUNTIF(Data!$2:$2,Weekly!AT$9))),0)/AT$159,0)</f>
      </c>
      <c r="AU160" s="169">
        <f ca="1">IFERROR(IFERROR(SUM(OFFSET(Data!$A$1,MATCH(($AI160),Data!$C:$C,0)-1,MATCH(Weekly!AU$9,Data!$2:$2,0)-1,2,COUNTIF(Data!$2:$2,Weekly!AU$9))),0)/AU$159,0)</f>
      </c>
      <c r="AV160" s="18"/>
      <c r="AW160" s="14">
        <f t="shared" ca="1" si="1165"/>
      </c>
      <c r="AX160" s="14">
        <f t="shared" ca="1" si="1166"/>
      </c>
      <c r="AY160" s="14">
        <f t="shared" ref="AY160" ca="1" si="1216">AX160-AW160</f>
      </c>
      <c r="AZ160" s="14">
        <f t="shared" ref="AZ160" ca="1" si="1217">AX160+(0.75*AY160)</f>
      </c>
      <c r="BA160" s="14">
        <f t="shared" ref="BA160" ca="1" si="1218">AW160-(0.75*AY160)</f>
      </c>
      <c r="BB160" s="55"/>
      <c r="BC160" s="14">
        <f t="shared" ref="BC160" ca="1" si="1219">_xlfn.STDEV.P(AJ160:AU160)</f>
      </c>
      <c r="BD160" s="14">
        <f ca="1">SUMPRODUCT(AP160:AS160,AP$159:AS$159)/SUM(AP$159:AS$159)</f>
      </c>
      <c r="BE160" s="122"/>
      <c r="BF160" s="122"/>
      <c r="BG160" s="16"/>
      <c r="BH160" s="9" t="s">
        <v>137</v>
      </c>
      <c r="BI160" s="9" t="s">
        <v>3</v>
      </c>
      <c r="BJ160" s="169">
        <f ca="1">IFERROR(IFERROR(SUM(OFFSET(Data!$A$1,MATCH(($BH160&amp;$BI160),Data!$B:$B,0)-1,MATCH(Weekly!BJ$9,Data!$2:$2,0)-1,1,COUNTIF(Data!$2:$2,Weekly!BJ$9))),0)/BJ$159,0)</f>
      </c>
      <c r="BK160" s="169">
        <f ca="1">IFERROR(IFERROR(SUM(OFFSET(Data!$A$1,MATCH(($BH160&amp;$BI160),Data!$B:$B,0)-1,MATCH(Weekly!BK$9,Data!$2:$2,0)-1,1,COUNTIF(Data!$2:$2,Weekly!BK$9))),0)/BK$159,0)</f>
      </c>
      <c r="BL160" s="169">
        <f ca="1">IFERROR(IFERROR(SUM(OFFSET(Data!$A$1,MATCH(($BH160&amp;$BI160),Data!$B:$B,0)-1,MATCH(Weekly!BL$9,Data!$2:$2,0)-1,1,COUNTIF(Data!$2:$2,Weekly!BL$9))),0)/BL$159,0)</f>
      </c>
      <c r="BM160" s="169">
        <f ca="1">IFERROR(IFERROR(SUM(OFFSET(Data!$A$1,MATCH(($BH160&amp;$BI160),Data!$B:$B,0)-1,MATCH(Weekly!BM$9,Data!$2:$2,0)-1,1,COUNTIF(Data!$2:$2,Weekly!BM$9))),0)/BM$159,0)</f>
      </c>
      <c r="BN160" s="169">
        <f ca="1">IFERROR(IFERROR(SUM(OFFSET(Data!$A$1,MATCH(($BH160&amp;$BI160),Data!$B:$B,0)-1,MATCH(Weekly!BN$9,Data!$2:$2,0)-1,1,COUNTIF(Data!$2:$2,Weekly!BN$9))),0)/BN$159,0)</f>
      </c>
      <c r="BO160" s="169">
        <f ca="1">IFERROR(IFERROR(SUM(OFFSET(Data!$A$1,MATCH(($BH160&amp;$BI160),Data!$B:$B,0)-1,MATCH(Weekly!BO$9,Data!$2:$2,0)-1,1,COUNTIF(Data!$2:$2,Weekly!BO$9))),0)/BO$159,0)</f>
      </c>
      <c r="BP160" s="169">
        <f ca="1">IFERROR(IFERROR(SUM(OFFSET(Data!$A$1,MATCH(($BH160&amp;$BI160),Data!$B:$B,0)-1,MATCH(Weekly!BP$9,Data!$2:$2,0)-1,1,COUNTIF(Data!$2:$2,Weekly!BP$9))),0)/BP$159,0)</f>
      </c>
      <c r="BQ160" s="169">
        <f ca="1">IFERROR(IFERROR(SUM(OFFSET(Data!$A$1,MATCH(($BH160&amp;$BI160),Data!$B:$B,0)-1,MATCH(Weekly!BQ$9,Data!$2:$2,0)-1,1,COUNTIF(Data!$2:$2,Weekly!BQ$9))),0)/BQ$159,0)</f>
      </c>
      <c r="BR160" s="169">
        <f ca="1">IFERROR(IFERROR(SUM(OFFSET(Data!$A$1,MATCH(($BH160&amp;$BI160),Data!$B:$B,0)-1,MATCH(Weekly!BR$9,Data!$2:$2,0)-1,1,COUNTIF(Data!$2:$2,Weekly!BR$9))),0)/BR$159,0)</f>
      </c>
      <c r="BS160" s="169">
        <f ca="1">IFERROR(IFERROR(SUM(OFFSET(Data!$A$1,MATCH(($BH160&amp;$BI160),Data!$B:$B,0)-1,MATCH(Weekly!BS$9,Data!$2:$2,0)-1,1,COUNTIF(Data!$2:$2,Weekly!BS$9))),0)/BS$159,0)</f>
      </c>
      <c r="BT160" s="169">
        <f ca="1">IFERROR(IFERROR(SUM(OFFSET(Data!$A$1,MATCH(($BH160&amp;$BI160),Data!$B:$B,0)-1,MATCH(Weekly!BT$9,Data!$2:$2,0)-1,1,COUNTIF(Data!$2:$2,Weekly!BT$9))),0)/BT$159,0)</f>
      </c>
      <c r="BU160" s="169">
        <f ca="1">IFERROR(IFERROR(SUM(OFFSET(Data!$A$1,MATCH(($BH160&amp;$BI160),Data!$B:$B,0)-1,MATCH(Weekly!BU$9,Data!$2:$2,0)-1,1,COUNTIF(Data!$2:$2,Weekly!BU$9))),0)/BU$159,0)</f>
      </c>
      <c r="BV160" s="55"/>
      <c r="BW160" s="14">
        <f t="shared" ca="1" si="1171"/>
      </c>
      <c r="BX160" s="14">
        <f t="shared" ca="1" si="1172"/>
      </c>
      <c r="BY160" s="14">
        <f t="shared" ref="BY160" ca="1" si="1220">BX160-BW160</f>
      </c>
      <c r="BZ160" s="14">
        <f t="shared" ref="BZ160" ca="1" si="1221">BX160+(0.75*BY160)</f>
      </c>
      <c r="CA160" s="14">
        <f t="shared" ref="CA160" ca="1" si="1222">BW160-(0.75*BY160)</f>
      </c>
      <c r="CB160" s="55"/>
      <c r="CC160" s="14">
        <f t="shared" ref="CC160" ca="1" si="1223">_xlfn.STDEV.P(BJ160:BU160)</f>
      </c>
      <c r="CD160" s="14">
        <f ca="1">SUMPRODUCT(BP160:BS160,BP$159:BS$159)/SUM(BP$159:BS$159)</f>
      </c>
      <c r="CE160" s="122"/>
      <c r="CF160" s="122"/>
      <c r="CG160" s="16"/>
      <c r="CH160" s="9" t="s">
        <v>137</v>
      </c>
      <c r="CI160" s="9" t="s">
        <v>4</v>
      </c>
      <c r="CJ160" s="169">
        <f ca="1">IFERROR(IFERROR(SUM(OFFSET(Data!$A$1,MATCH(($CH160&amp;$CI160),Data!$B:$B,0)-1,MATCH(Weekly!CJ$9,Data!$2:$2,0)-1,1,COUNTIF(Data!$2:$2,Weekly!CJ$9))),0)/CJ$159,0)</f>
      </c>
      <c r="CK160" s="169">
        <f ca="1">IFERROR(IFERROR(SUM(OFFSET(Data!$A$1,MATCH(($CH160&amp;$CI160),Data!$B:$B,0)-1,MATCH(Weekly!CK$9,Data!$2:$2,0)-1,1,COUNTIF(Data!$2:$2,Weekly!CK$9))),0)/CK$159,0)</f>
      </c>
      <c r="CL160" s="169">
        <f ca="1">IFERROR(IFERROR(SUM(OFFSET(Data!$A$1,MATCH(($CH160&amp;$CI160),Data!$B:$B,0)-1,MATCH(Weekly!CL$9,Data!$2:$2,0)-1,1,COUNTIF(Data!$2:$2,Weekly!CL$9))),0)/CL$159,0)</f>
      </c>
      <c r="CM160" s="169">
        <f ca="1">IFERROR(IFERROR(SUM(OFFSET(Data!$A$1,MATCH(($CH160&amp;$CI160),Data!$B:$B,0)-1,MATCH(Weekly!CM$9,Data!$2:$2,0)-1,1,COUNTIF(Data!$2:$2,Weekly!CM$9))),0)/CM$159,0)</f>
      </c>
      <c r="CN160" s="169">
        <f ca="1">IFERROR(IFERROR(SUM(OFFSET(Data!$A$1,MATCH(($CH160&amp;$CI160),Data!$B:$B,0)-1,MATCH(Weekly!CN$9,Data!$2:$2,0)-1,1,COUNTIF(Data!$2:$2,Weekly!CN$9))),0)/CN$159,0)</f>
      </c>
      <c r="CO160" s="169">
        <f ca="1">IFERROR(IFERROR(SUM(OFFSET(Data!$A$1,MATCH(($CH160&amp;$CI160),Data!$B:$B,0)-1,MATCH(Weekly!CO$9,Data!$2:$2,0)-1,1,COUNTIF(Data!$2:$2,Weekly!CO$9))),0)/CO$159,0)</f>
      </c>
      <c r="CP160" s="169">
        <f ca="1">IFERROR(IFERROR(SUM(OFFSET(Data!$A$1,MATCH(($CH160&amp;$CI160),Data!$B:$B,0)-1,MATCH(Weekly!CP$9,Data!$2:$2,0)-1,1,COUNTIF(Data!$2:$2,Weekly!CP$9))),0)/CP$159,0)</f>
      </c>
      <c r="CQ160" s="169">
        <f ca="1">IFERROR(IFERROR(SUM(OFFSET(Data!$A$1,MATCH(($CH160&amp;$CI160),Data!$B:$B,0)-1,MATCH(Weekly!CQ$9,Data!$2:$2,0)-1,1,COUNTIF(Data!$2:$2,Weekly!CQ$9))),0)/CQ$159,0)</f>
      </c>
      <c r="CR160" s="169">
        <f ca="1">IFERROR(IFERROR(SUM(OFFSET(Data!$A$1,MATCH(($CH160&amp;$CI160),Data!$B:$B,0)-1,MATCH(Weekly!CR$9,Data!$2:$2,0)-1,1,COUNTIF(Data!$2:$2,Weekly!CR$9))),0)/CR$159,0)</f>
      </c>
      <c r="CS160" s="169">
        <f ca="1">IFERROR(IFERROR(SUM(OFFSET(Data!$A$1,MATCH(($CH160&amp;$CI160),Data!$B:$B,0)-1,MATCH(Weekly!CS$9,Data!$2:$2,0)-1,1,COUNTIF(Data!$2:$2,Weekly!CS$9))),0)/CS$159,0)</f>
      </c>
      <c r="CT160" s="169">
        <f ca="1">IFERROR(IFERROR(SUM(OFFSET(Data!$A$1,MATCH(($CH160&amp;$CI160),Data!$B:$B,0)-1,MATCH(Weekly!CT$9,Data!$2:$2,0)-1,1,COUNTIF(Data!$2:$2,Weekly!CT$9))),0)/CT$159,0)</f>
      </c>
      <c r="CU160" s="169">
        <f ca="1">IFERROR(IFERROR(SUM(OFFSET(Data!$A$1,MATCH(($CH160&amp;$CI160),Data!$B:$B,0)-1,MATCH(Weekly!CU$9,Data!$2:$2,0)-1,1,COUNTIF(Data!$2:$2,Weekly!CU$9))),0)/CU$159,0)</f>
      </c>
      <c r="CW160" s="14">
        <f t="shared" ca="1" si="1177"/>
      </c>
      <c r="CX160" s="14">
        <f t="shared" ca="1" si="1178"/>
      </c>
      <c r="CY160" s="14">
        <f t="shared" ref="CY160" ca="1" si="1224">CX160-CW160</f>
      </c>
      <c r="CZ160" s="14">
        <f t="shared" ref="CZ160" ca="1" si="1225">CX160+(0.75*CY160)</f>
      </c>
      <c r="DA160" s="14">
        <f t="shared" ref="DA160" ca="1" si="1226">CW160-(0.75*CY160)</f>
      </c>
      <c r="DB160" s="55"/>
      <c r="DC160" s="14">
        <f t="shared" ref="DC160" ca="1" si="1227">_xlfn.STDEV.P(CJ160:CU160)</f>
      </c>
      <c r="DD160" s="14">
        <f ca="1">SUMPRODUCT(CP160:CS160,CP$159:CS$159)/SUM(CP$159:CS$159)</f>
      </c>
    </row>
    <row r="161" spans="3:111" hidden="1" x14ac:dyDescent="0.25">
      <c r="C161" s="5"/>
      <c r="D161" s="132" t="s">
        <v>805</v>
      </c>
      <c r="E161" s="67" t="str">
        <f ca="1">VLOOKUP($D161,'Metric Nature'!$C:$D,2,0)&amp;IF(($F161&lt;(BA161)),"Below",IF(($F161&gt;(AZ161)),"Above","Within"))</f>
      </c>
      <c r="F161" s="68">
        <f t="shared" ca="1" si="1183"/>
      </c>
      <c r="G161" s="68">
        <f t="shared" ca="1" si="1184"/>
      </c>
      <c r="H161" s="98">
        <f ca="1">IFERROR(((F161-G161)/G161),0)</f>
      </c>
      <c r="I161" s="68">
        <f ca="1">BD161</f>
      </c>
      <c r="J161" s="69">
        <f ca="1">IFERROR(((F161-I161)/I161),0)</f>
      </c>
      <c r="K161" s="68">
        <f t="shared" ca="1" si="1156"/>
      </c>
      <c r="L161" s="70"/>
      <c r="M161" s="67" t="str">
        <f ca="1">VLOOKUP($D161,'Metric Nature'!$C:$D,2,0)&amp;IF(($N161&lt;(CA161)),"Below",IF(($N161&gt;(BZ161)),"Above","Within"))</f>
      </c>
      <c r="N161" s="68">
        <f t="shared" ca="1" si="1188"/>
      </c>
      <c r="O161" s="68">
        <f t="shared" ca="1" si="1189"/>
      </c>
      <c r="P161" s="69">
        <f ca="1">IFERROR(((N161-O161)/O161),0)</f>
      </c>
      <c r="Q161" s="68">
        <f ca="1">CD161</f>
      </c>
      <c r="R161" s="69">
        <f ca="1">IFERROR(((N161-Q161)/Q161),0)</f>
      </c>
      <c r="S161" s="68">
        <f t="shared" ca="1" si="1160"/>
      </c>
      <c r="T161" s="70"/>
      <c r="U161" s="67" t="str">
        <f ca="1">VLOOKUP($D161,'Metric Nature'!$C:$D,2,0)&amp;IF(($V161&lt;(DA161)),"Below",IF(($V161&gt;(CZ161)),"Above","Within"))</f>
      </c>
      <c r="V161" s="68">
        <f t="shared" ca="1" si="1193"/>
      </c>
      <c r="W161" s="68">
        <f t="shared" ca="1" si="1194"/>
      </c>
      <c r="X161" s="69">
        <f ca="1">IFERROR(((V161-W161)/W161),0)</f>
      </c>
      <c r="Y161" s="68">
        <f ca="1">DD161</f>
      </c>
      <c r="Z161" s="69">
        <f ca="1">IFERROR(((V161-Y161)/Y161),0)</f>
      </c>
      <c r="AA161" s="68">
        <f t="shared" ca="1" si="1164"/>
      </c>
      <c r="AB161" s="70"/>
      <c r="AC161" s="60" t="s">
        <v>685</v>
      </c>
      <c r="AI161" s="9" t="s">
        <v>138</v>
      </c>
      <c r="AJ161" s="164">
        <f ca="1">IFERROR(SUM(OFFSET(Data!$A$1,MATCH(($AI161),Data!$C:$C,0)-1,MATCH(Weekly!AJ$9,Data!$2:$2,0)-1,2,COUNTIF(Data!$2:$2,Weekly!AJ$9))),0)</f>
      </c>
      <c r="AK161" s="164">
        <f ca="1">IFERROR(SUM(OFFSET(Data!$A$1,MATCH(($AI161),Data!$C:$C,0)-1,MATCH(Weekly!AK$9,Data!$2:$2,0)-1,2,COUNTIF(Data!$2:$2,Weekly!AK$9))),0)</f>
      </c>
      <c r="AL161" s="164">
        <f ca="1">IFERROR(SUM(OFFSET(Data!$A$1,MATCH(($AI161),Data!$C:$C,0)-1,MATCH(Weekly!AL$9,Data!$2:$2,0)-1,2,COUNTIF(Data!$2:$2,Weekly!AL$9))),0)</f>
      </c>
      <c r="AM161" s="164">
        <f ca="1">IFERROR(SUM(OFFSET(Data!$A$1,MATCH(($AI161),Data!$C:$C,0)-1,MATCH(Weekly!AM$9,Data!$2:$2,0)-1,2,COUNTIF(Data!$2:$2,Weekly!AM$9))),0)</f>
      </c>
      <c r="AN161" s="164">
        <f ca="1">IFERROR(SUM(OFFSET(Data!$A$1,MATCH(($AI161),Data!$C:$C,0)-1,MATCH(Weekly!AN$9,Data!$2:$2,0)-1,2,COUNTIF(Data!$2:$2,Weekly!AN$9))),0)</f>
      </c>
      <c r="AO161" s="164">
        <f ca="1">IFERROR(SUM(OFFSET(Data!$A$1,MATCH(($AI161),Data!$C:$C,0)-1,MATCH(Weekly!AO$9,Data!$2:$2,0)-1,2,COUNTIF(Data!$2:$2,Weekly!AO$9))),0)</f>
      </c>
      <c r="AP161" s="164">
        <f ca="1">IFERROR(SUM(OFFSET(Data!$A$1,MATCH(($AI161),Data!$C:$C,0)-1,MATCH(Weekly!AP$9,Data!$2:$2,0)-1,2,COUNTIF(Data!$2:$2,Weekly!AP$9))),0)</f>
      </c>
      <c r="AQ161" s="164">
        <f ca="1">IFERROR(SUM(OFFSET(Data!$A$1,MATCH(($AI161),Data!$C:$C,0)-1,MATCH(Weekly!AQ$9,Data!$2:$2,0)-1,2,COUNTIF(Data!$2:$2,Weekly!AQ$9))),0)</f>
      </c>
      <c r="AR161" s="164">
        <f ca="1">IFERROR(SUM(OFFSET(Data!$A$1,MATCH(($AI161),Data!$C:$C,0)-1,MATCH(Weekly!AR$9,Data!$2:$2,0)-1,2,COUNTIF(Data!$2:$2,Weekly!AR$9))),0)</f>
      </c>
      <c r="AS161" s="164">
        <f ca="1">IFERROR(SUM(OFFSET(Data!$A$1,MATCH(($AI161),Data!$C:$C,0)-1,MATCH(Weekly!AS$9,Data!$2:$2,0)-1,2,COUNTIF(Data!$2:$2,Weekly!AS$9))),0)</f>
      </c>
      <c r="AT161" s="164">
        <f ca="1">IFERROR(SUM(OFFSET(Data!$A$1,MATCH(($AI161),Data!$C:$C,0)-1,MATCH(Weekly!AT$9,Data!$2:$2,0)-1,2,COUNTIF(Data!$2:$2,Weekly!AT$9))),0)</f>
      </c>
      <c r="AU161" s="164">
        <f ca="1">IFERROR(SUM(OFFSET(Data!$A$1,MATCH(($AI161),Data!$C:$C,0)-1,MATCH(Weekly!AU$9,Data!$2:$2,0)-1,2,COUNTIF(Data!$2:$2,Weekly!AU$9))),0)</f>
      </c>
      <c r="AV161" s="18"/>
      <c r="AW161" s="10">
        <f ca="1">_xlfn.QUARTILE.INC($BJ161:$BT161,1)</f>
      </c>
      <c r="AX161" s="10">
        <f ca="1">_xlfn.QUARTILE.INC($BJ161:$BT161,1)</f>
      </c>
      <c r="AY161" s="10">
        <f ca="1">_xlfn.QUARTILE.INC($BJ161:$BT161,3)</f>
      </c>
      <c r="AZ161" s="10">
        <f t="shared" ref="AZ161" ca="1" si="1228">AY161-AX161</f>
      </c>
      <c r="BA161" s="10">
        <f t="shared" ref="BA161" ca="1" si="1229">AY161+(0.75*AZ161)</f>
      </c>
      <c r="BB161" s="10">
        <f ca="1">AX161-(0.75*AZ161)</f>
      </c>
      <c r="BC161" s="11">
        <f ca="1">_xlfn.STDEV.P(AJ161:AU161)</f>
      </c>
      <c r="BD161" s="11">
        <f ca="1">AVERAGE(AP161:AS161)</f>
      </c>
      <c r="BE161" s="122"/>
      <c r="BF161" s="122"/>
      <c r="BG161" s="16"/>
      <c r="BH161" s="9" t="s">
        <v>138</v>
      </c>
      <c r="BI161" s="9" t="s">
        <v>3</v>
      </c>
      <c r="BJ161" s="164">
        <f ca="1">IFERROR(SUM(OFFSET(Data!$A$1,MATCH(($BH161&amp;$BI161),Data!$B:$B,0)-1,MATCH(Weekly!BJ$9,Data!$2:$2,0)-1,1,COUNTIF(Data!$2:$2,Weekly!BJ$9))),0)</f>
      </c>
      <c r="BK161" s="164">
        <f ca="1">IFERROR(SUM(OFFSET(Data!$A$1,MATCH(($BH161&amp;$BI161),Data!$B:$B,0)-1,MATCH(Weekly!BK$9,Data!$2:$2,0)-1,1,COUNTIF(Data!$2:$2,Weekly!BK$9))),0)</f>
      </c>
      <c r="BL161" s="164">
        <f ca="1">IFERROR(SUM(OFFSET(Data!$A$1,MATCH(($BH161&amp;$BI161),Data!$B:$B,0)-1,MATCH(Weekly!BL$9,Data!$2:$2,0)-1,1,COUNTIF(Data!$2:$2,Weekly!BL$9))),0)</f>
      </c>
      <c r="BM161" s="164">
        <f ca="1">IFERROR(SUM(OFFSET(Data!$A$1,MATCH(($BH161&amp;$BI161),Data!$B:$B,0)-1,MATCH(Weekly!BM$9,Data!$2:$2,0)-1,1,COUNTIF(Data!$2:$2,Weekly!BM$9))),0)</f>
      </c>
      <c r="BN161" s="164">
        <f ca="1">IFERROR(SUM(OFFSET(Data!$A$1,MATCH(($BH161&amp;$BI161),Data!$B:$B,0)-1,MATCH(Weekly!BN$9,Data!$2:$2,0)-1,1,COUNTIF(Data!$2:$2,Weekly!BN$9))),0)</f>
      </c>
      <c r="BO161" s="164">
        <f ca="1">IFERROR(SUM(OFFSET(Data!$A$1,MATCH(($BH161&amp;$BI161),Data!$B:$B,0)-1,MATCH(Weekly!BO$9,Data!$2:$2,0)-1,1,COUNTIF(Data!$2:$2,Weekly!BO$9))),0)</f>
      </c>
      <c r="BP161" s="164">
        <f ca="1">IFERROR(SUM(OFFSET(Data!$A$1,MATCH(($BH161&amp;$BI161),Data!$B:$B,0)-1,MATCH(Weekly!BP$9,Data!$2:$2,0)-1,1,COUNTIF(Data!$2:$2,Weekly!BP$9))),0)</f>
      </c>
      <c r="BQ161" s="164">
        <f ca="1">IFERROR(SUM(OFFSET(Data!$A$1,MATCH(($BH161&amp;$BI161),Data!$B:$B,0)-1,MATCH(Weekly!BQ$9,Data!$2:$2,0)-1,1,COUNTIF(Data!$2:$2,Weekly!BQ$9))),0)</f>
      </c>
      <c r="BR161" s="164">
        <f ca="1">IFERROR(SUM(OFFSET(Data!$A$1,MATCH(($BH161&amp;$BI161),Data!$B:$B,0)-1,MATCH(Weekly!BR$9,Data!$2:$2,0)-1,1,COUNTIF(Data!$2:$2,Weekly!BR$9))),0)</f>
      </c>
      <c r="BS161" s="164">
        <f ca="1">IFERROR(SUM(OFFSET(Data!$A$1,MATCH(($BH161&amp;$BI161),Data!$B:$B,0)-1,MATCH(Weekly!BS$9,Data!$2:$2,0)-1,1,COUNTIF(Data!$2:$2,Weekly!BS$9))),0)</f>
      </c>
      <c r="BT161" s="164">
        <f ca="1">IFERROR(SUM(OFFSET(Data!$A$1,MATCH(($BH161&amp;$BI161),Data!$B:$B,0)-1,MATCH(Weekly!BT$9,Data!$2:$2,0)-1,1,COUNTIF(Data!$2:$2,Weekly!BT$9))),0)</f>
      </c>
      <c r="BU161" s="164">
        <f ca="1">IFERROR(SUM(OFFSET(Data!$A$1,MATCH(($BH161&amp;$BI161),Data!$B:$B,0)-1,MATCH(Weekly!BU$9,Data!$2:$2,0)-1,1,COUNTIF(Data!$2:$2,Weekly!BU$9))),0)</f>
      </c>
      <c r="BV161" s="53"/>
      <c r="BW161" s="10">
        <f ca="1">_xlfn.QUARTILE.INC($BJ161:$BT161,1)</f>
      </c>
      <c r="BX161" s="10">
        <f ca="1">_xlfn.QUARTILE.INC($BJ161:$BT161,1)</f>
      </c>
      <c r="BY161" s="10">
        <f ca="1">_xlfn.QUARTILE.INC($BJ161:$BT161,3)</f>
      </c>
      <c r="BZ161" s="10">
        <f t="shared" ref="BZ161" ca="1" si="1230">BY161-BX161</f>
      </c>
      <c r="CA161" s="10">
        <f t="shared" ref="CA161" ca="1" si="1231">BY161+(0.75*BZ161)</f>
      </c>
      <c r="CB161" s="10">
        <f ca="1">BX161-(0.75*BZ161)</f>
      </c>
      <c r="CC161" s="11">
        <f ca="1">_xlfn.STDEV.P(BJ161:BU161)</f>
      </c>
      <c r="CD161" s="11">
        <f ca="1">AVERAGE(BP161:BS161)</f>
      </c>
      <c r="CE161" s="122"/>
      <c r="CF161" s="122"/>
      <c r="CG161" s="16"/>
      <c r="CH161" s="9" t="s">
        <v>138</v>
      </c>
      <c r="CI161" s="9" t="s">
        <v>4</v>
      </c>
      <c r="CJ161" s="164">
        <f ca="1">IFERROR(SUM(OFFSET(Data!$A$1,MATCH(($CH161&amp;$CI161),Data!$B:$B,0)-1,MATCH(Weekly!CJ$9,Data!$2:$2,0)-1,1,COUNTIF(Data!$2:$2,Weekly!CJ$9))),0)</f>
      </c>
      <c r="CK161" s="164">
        <f ca="1">IFERROR(SUM(OFFSET(Data!$A$1,MATCH(($CH161&amp;$CI161),Data!$B:$B,0)-1,MATCH(Weekly!CK$9,Data!$2:$2,0)-1,1,COUNTIF(Data!$2:$2,Weekly!CK$9))),0)</f>
      </c>
      <c r="CL161" s="164">
        <f ca="1">IFERROR(SUM(OFFSET(Data!$A$1,MATCH(($CH161&amp;$CI161),Data!$B:$B,0)-1,MATCH(Weekly!CL$9,Data!$2:$2,0)-1,1,COUNTIF(Data!$2:$2,Weekly!CL$9))),0)</f>
      </c>
      <c r="CM161" s="164">
        <f ca="1">IFERROR(SUM(OFFSET(Data!$A$1,MATCH(($CH161&amp;$CI161),Data!$B:$B,0)-1,MATCH(Weekly!CM$9,Data!$2:$2,0)-1,1,COUNTIF(Data!$2:$2,Weekly!CM$9))),0)</f>
      </c>
      <c r="CN161" s="164">
        <f ca="1">IFERROR(SUM(OFFSET(Data!$A$1,MATCH(($CH161&amp;$CI161),Data!$B:$B,0)-1,MATCH(Weekly!CN$9,Data!$2:$2,0)-1,1,COUNTIF(Data!$2:$2,Weekly!CN$9))),0)</f>
      </c>
      <c r="CO161" s="164">
        <f ca="1">IFERROR(SUM(OFFSET(Data!$A$1,MATCH(($CH161&amp;$CI161),Data!$B:$B,0)-1,MATCH(Weekly!CO$9,Data!$2:$2,0)-1,1,COUNTIF(Data!$2:$2,Weekly!CO$9))),0)</f>
      </c>
      <c r="CP161" s="164">
        <f ca="1">IFERROR(SUM(OFFSET(Data!$A$1,MATCH(($CH161&amp;$CI161),Data!$B:$B,0)-1,MATCH(Weekly!CP$9,Data!$2:$2,0)-1,1,COUNTIF(Data!$2:$2,Weekly!CP$9))),0)</f>
      </c>
      <c r="CQ161" s="164">
        <f ca="1">IFERROR(SUM(OFFSET(Data!$A$1,MATCH(($CH161&amp;$CI161),Data!$B:$B,0)-1,MATCH(Weekly!CQ$9,Data!$2:$2,0)-1,1,COUNTIF(Data!$2:$2,Weekly!CQ$9))),0)</f>
      </c>
      <c r="CR161" s="164">
        <f ca="1">IFERROR(SUM(OFFSET(Data!$A$1,MATCH(($CH161&amp;$CI161),Data!$B:$B,0)-1,MATCH(Weekly!CR$9,Data!$2:$2,0)-1,1,COUNTIF(Data!$2:$2,Weekly!CR$9))),0)</f>
      </c>
      <c r="CS161" s="164">
        <f ca="1">IFERROR(SUM(OFFSET(Data!$A$1,MATCH(($CH161&amp;$CI161),Data!$B:$B,0)-1,MATCH(Weekly!CS$9,Data!$2:$2,0)-1,1,COUNTIF(Data!$2:$2,Weekly!CS$9))),0)</f>
      </c>
      <c r="CT161" s="164">
        <f ca="1">IFERROR(SUM(OFFSET(Data!$A$1,MATCH(($CH161&amp;$CI161),Data!$B:$B,0)-1,MATCH(Weekly!CT$9,Data!$2:$2,0)-1,1,COUNTIF(Data!$2:$2,Weekly!CT$9))),0)</f>
      </c>
      <c r="CU161" s="164">
        <f ca="1">IFERROR(SUM(OFFSET(Data!$A$1,MATCH(($CH161&amp;$CI161),Data!$B:$B,0)-1,MATCH(Weekly!CU$9,Data!$2:$2,0)-1,1,COUNTIF(Data!$2:$2,Weekly!CU$9))),0)</f>
      </c>
      <c r="CW161" s="10">
        <f ca="1">_xlfn.QUARTILE.INC($BJ161:$BT161,1)</f>
      </c>
      <c r="CX161" s="10">
        <f ca="1">_xlfn.QUARTILE.INC($BJ161:$BT161,1)</f>
      </c>
      <c r="CY161" s="10">
        <f ca="1">_xlfn.QUARTILE.INC($BJ161:$BT161,3)</f>
      </c>
      <c r="CZ161" s="10">
        <f t="shared" ref="CZ161" ca="1" si="1232">CY161-CX161</f>
      </c>
      <c r="DA161" s="10">
        <f t="shared" ref="DA161" ca="1" si="1233">CY161+(0.75*CZ161)</f>
      </c>
      <c r="DB161" s="10">
        <f ca="1">CX161-(0.75*CZ161)</f>
      </c>
      <c r="DC161" s="11">
        <f ca="1">_xlfn.STDEV.P(CJ161:CU161)</f>
      </c>
      <c r="DD161" s="11">
        <f ca="1">AVERAGE(CP161:CS161)</f>
      </c>
    </row>
    <row r="162" spans="3:111" x14ac:dyDescent="0.25">
      <c r="C162" s="5"/>
      <c r="D162" s="132" t="s">
        <v>809</v>
      </c>
      <c r="E162" s="67"/>
      <c r="F162" s="69">
        <f t="shared" ca="1" si="1183"/>
      </c>
      <c r="G162" s="69">
        <f t="shared" ca="1" si="1184"/>
      </c>
      <c r="H162" s="98">
        <f t="shared" ref="H162" ca="1" si="1234">IFERROR(((F162-G162)/G162),0)</f>
      </c>
      <c r="I162" s="69">
        <f t="shared" ref="I162" ca="1" si="1235">BD162</f>
      </c>
      <c r="J162" s="69">
        <f t="shared" ref="J162" ca="1" si="1236">IFERROR(((F162-I162)/I162),0)</f>
      </c>
      <c r="K162" s="62">
        <f t="shared" ca="1" si="1156"/>
      </c>
      <c r="L162" s="70"/>
      <c r="M162" s="67"/>
      <c r="N162" s="69">
        <f t="shared" ca="1" si="1188"/>
      </c>
      <c r="O162" s="69">
        <f t="shared" ca="1" si="1189"/>
      </c>
      <c r="P162" s="98">
        <f t="shared" ref="P162" ca="1" si="1237">IFERROR(((N162-O162)/O162),0)</f>
      </c>
      <c r="Q162" s="69">
        <f t="shared" ref="Q162" ca="1" si="1238">CD162</f>
      </c>
      <c r="R162" s="71">
        <f t="shared" ref="R162" ca="1" si="1239">IFERROR(((N162-Q162)/Q162),0)</f>
      </c>
      <c r="S162" s="62">
        <f t="shared" ca="1" si="1160"/>
      </c>
      <c r="T162" s="70"/>
      <c r="U162" s="67"/>
      <c r="V162" s="69">
        <f t="shared" ca="1" si="1193"/>
      </c>
      <c r="W162" s="69">
        <f t="shared" ca="1" si="1194"/>
      </c>
      <c r="X162" s="98">
        <f t="shared" ref="X162" ca="1" si="1240">IFERROR(((V162-W162)/W162),0)</f>
      </c>
      <c r="Y162" s="69">
        <f t="shared" ref="Y162" ca="1" si="1241">DD162</f>
      </c>
      <c r="Z162" s="71">
        <f t="shared" ref="Z162" ca="1" si="1242">IFERROR(((V162-Y162)/Y162),0)</f>
      </c>
      <c r="AA162" s="62">
        <f t="shared" ca="1" si="1164"/>
      </c>
      <c r="AB162" s="70"/>
      <c r="AC162" s="60" t="s">
        <v>689</v>
      </c>
      <c r="AI162" s="9" t="s">
        <v>139</v>
      </c>
      <c r="AJ162" s="169">
        <f ca="1">IFERROR(IFERROR(SUM(OFFSET(Data!$A$1,MATCH(($AI162),Data!$C:$C,0)-1,MATCH(Weekly!AJ$9,Data!$2:$2,0)-1,2,COUNTIF(Data!$2:$2,Weekly!AJ$9))),0)/AJ$161,0)</f>
      </c>
      <c r="AK162" s="169">
        <f ca="1">IFERROR(IFERROR(SUM(OFFSET(Data!$A$1,MATCH(($AI162),Data!$C:$C,0)-1,MATCH(Weekly!AK$9,Data!$2:$2,0)-1,2,COUNTIF(Data!$2:$2,Weekly!AK$9))),0)/AK$161,0)</f>
      </c>
      <c r="AL162" s="169">
        <f ca="1">IFERROR(IFERROR(SUM(OFFSET(Data!$A$1,MATCH(($AI162),Data!$C:$C,0)-1,MATCH(Weekly!AL$9,Data!$2:$2,0)-1,2,COUNTIF(Data!$2:$2,Weekly!AL$9))),0)/AL$161,0)</f>
      </c>
      <c r="AM162" s="169">
        <f ca="1">IFERROR(IFERROR(SUM(OFFSET(Data!$A$1,MATCH(($AI162),Data!$C:$C,0)-1,MATCH(Weekly!AM$9,Data!$2:$2,0)-1,2,COUNTIF(Data!$2:$2,Weekly!AM$9))),0)/AM$161,0)</f>
      </c>
      <c r="AN162" s="169">
        <f ca="1">IFERROR(IFERROR(SUM(OFFSET(Data!$A$1,MATCH(($AI162),Data!$C:$C,0)-1,MATCH(Weekly!AN$9,Data!$2:$2,0)-1,2,COUNTIF(Data!$2:$2,Weekly!AN$9))),0)/AN$161,0)</f>
      </c>
      <c r="AO162" s="169">
        <f ca="1">IFERROR(IFERROR(SUM(OFFSET(Data!$A$1,MATCH(($AI162),Data!$C:$C,0)-1,MATCH(Weekly!AO$9,Data!$2:$2,0)-1,2,COUNTIF(Data!$2:$2,Weekly!AO$9))),0)/AO$161,0)</f>
      </c>
      <c r="AP162" s="169">
        <f ca="1">IFERROR(IFERROR(SUM(OFFSET(Data!$A$1,MATCH(($AI162),Data!$C:$C,0)-1,MATCH(Weekly!AP$9,Data!$2:$2,0)-1,2,COUNTIF(Data!$2:$2,Weekly!AP$9))),0)/AP$161,0)</f>
      </c>
      <c r="AQ162" s="169">
        <f ca="1">IFERROR(IFERROR(SUM(OFFSET(Data!$A$1,MATCH(($AI162),Data!$C:$C,0)-1,MATCH(Weekly!AQ$9,Data!$2:$2,0)-1,2,COUNTIF(Data!$2:$2,Weekly!AQ$9))),0)/AQ$161,0)</f>
      </c>
      <c r="AR162" s="169">
        <f ca="1">IFERROR(IFERROR(SUM(OFFSET(Data!$A$1,MATCH(($AI162),Data!$C:$C,0)-1,MATCH(Weekly!AR$9,Data!$2:$2,0)-1,2,COUNTIF(Data!$2:$2,Weekly!AR$9))),0)/AR$161,0)</f>
      </c>
      <c r="AS162" s="169">
        <f ca="1">IFERROR(IFERROR(SUM(OFFSET(Data!$A$1,MATCH(($AI162),Data!$C:$C,0)-1,MATCH(Weekly!AS$9,Data!$2:$2,0)-1,2,COUNTIF(Data!$2:$2,Weekly!AS$9))),0)/AS$161,0)</f>
      </c>
      <c r="AT162" s="169">
        <f ca="1">IFERROR(IFERROR(SUM(OFFSET(Data!$A$1,MATCH(($AI162),Data!$C:$C,0)-1,MATCH(Weekly!AT$9,Data!$2:$2,0)-1,2,COUNTIF(Data!$2:$2,Weekly!AT$9))),0)/AT$161,0)</f>
      </c>
      <c r="AU162" s="169">
        <f ca="1">IFERROR(IFERROR(SUM(OFFSET(Data!$A$1,MATCH(($AI162),Data!$C:$C,0)-1,MATCH(Weekly!AU$9,Data!$2:$2,0)-1,2,COUNTIF(Data!$2:$2,Weekly!AU$9))),0)/AU$161,0)</f>
      </c>
      <c r="AV162" s="18"/>
      <c r="AW162" s="14">
        <f t="shared" ca="1" si="1165"/>
      </c>
      <c r="AX162" s="14">
        <f t="shared" ca="1" si="1166"/>
      </c>
      <c r="AY162" s="14">
        <f t="shared" ref="AY162" ca="1" si="1243">AX162-AW162</f>
      </c>
      <c r="AZ162" s="14">
        <f t="shared" ref="AZ162" ca="1" si="1244">AX162+(0.75*AY162)</f>
      </c>
      <c r="BA162" s="14">
        <f t="shared" ref="BA162" ca="1" si="1245">AW162-(0.75*AY162)</f>
      </c>
      <c r="BB162" s="55"/>
      <c r="BC162" s="14">
        <f t="shared" ref="BC162" ca="1" si="1246">_xlfn.STDEV.P(AJ162:AU162)</f>
      </c>
      <c r="BD162" s="14">
        <f ca="1">SUMPRODUCT(AP162:AS162,AP$161:AS$161)/SUM(AP$161:AS$161)</f>
      </c>
      <c r="BE162" s="122"/>
      <c r="BF162" s="122"/>
      <c r="BG162" s="16"/>
      <c r="BH162" s="9" t="s">
        <v>139</v>
      </c>
      <c r="BI162" s="9" t="s">
        <v>3</v>
      </c>
      <c r="BJ162" s="169">
        <f ca="1">IFERROR(IFERROR(SUM(OFFSET(Data!$A$1,MATCH(($BH162&amp;$BI162),Data!$B:$B,0)-1,MATCH(Weekly!BJ$9,Data!$2:$2,0)-1,1,COUNTIF(Data!$2:$2,Weekly!BJ$9))),0)/BJ$161,0)</f>
      </c>
      <c r="BK162" s="169">
        <f ca="1">IFERROR(IFERROR(SUM(OFFSET(Data!$A$1,MATCH(($BH162&amp;$BI162),Data!$B:$B,0)-1,MATCH(Weekly!BK$9,Data!$2:$2,0)-1,1,COUNTIF(Data!$2:$2,Weekly!BK$9))),0)/BK$161,0)</f>
      </c>
      <c r="BL162" s="169">
        <f ca="1">IFERROR(IFERROR(SUM(OFFSET(Data!$A$1,MATCH(($BH162&amp;$BI162),Data!$B:$B,0)-1,MATCH(Weekly!BL$9,Data!$2:$2,0)-1,1,COUNTIF(Data!$2:$2,Weekly!BL$9))),0)/BL$161,0)</f>
      </c>
      <c r="BM162" s="169">
        <f ca="1">IFERROR(IFERROR(SUM(OFFSET(Data!$A$1,MATCH(($BH162&amp;$BI162),Data!$B:$B,0)-1,MATCH(Weekly!BM$9,Data!$2:$2,0)-1,1,COUNTIF(Data!$2:$2,Weekly!BM$9))),0)/BM$161,0)</f>
      </c>
      <c r="BN162" s="169">
        <f ca="1">IFERROR(IFERROR(SUM(OFFSET(Data!$A$1,MATCH(($BH162&amp;$BI162),Data!$B:$B,0)-1,MATCH(Weekly!BN$9,Data!$2:$2,0)-1,1,COUNTIF(Data!$2:$2,Weekly!BN$9))),0)/BN$161,0)</f>
      </c>
      <c r="BO162" s="169">
        <f ca="1">IFERROR(IFERROR(SUM(OFFSET(Data!$A$1,MATCH(($BH162&amp;$BI162),Data!$B:$B,0)-1,MATCH(Weekly!BO$9,Data!$2:$2,0)-1,1,COUNTIF(Data!$2:$2,Weekly!BO$9))),0)/BO$161,0)</f>
      </c>
      <c r="BP162" s="169">
        <f ca="1">IFERROR(IFERROR(SUM(OFFSET(Data!$A$1,MATCH(($BH162&amp;$BI162),Data!$B:$B,0)-1,MATCH(Weekly!BP$9,Data!$2:$2,0)-1,1,COUNTIF(Data!$2:$2,Weekly!BP$9))),0)/BP$161,0)</f>
      </c>
      <c r="BQ162" s="169">
        <f ca="1">IFERROR(IFERROR(SUM(OFFSET(Data!$A$1,MATCH(($BH162&amp;$BI162),Data!$B:$B,0)-1,MATCH(Weekly!BQ$9,Data!$2:$2,0)-1,1,COUNTIF(Data!$2:$2,Weekly!BQ$9))),0)/BQ$161,0)</f>
      </c>
      <c r="BR162" s="169">
        <f ca="1">IFERROR(IFERROR(SUM(OFFSET(Data!$A$1,MATCH(($BH162&amp;$BI162),Data!$B:$B,0)-1,MATCH(Weekly!BR$9,Data!$2:$2,0)-1,1,COUNTIF(Data!$2:$2,Weekly!BR$9))),0)/BR$161,0)</f>
      </c>
      <c r="BS162" s="169">
        <f ca="1">IFERROR(IFERROR(SUM(OFFSET(Data!$A$1,MATCH(($BH162&amp;$BI162),Data!$B:$B,0)-1,MATCH(Weekly!BS$9,Data!$2:$2,0)-1,1,COUNTIF(Data!$2:$2,Weekly!BS$9))),0)/BS$161,0)</f>
      </c>
      <c r="BT162" s="169">
        <f ca="1">IFERROR(IFERROR(SUM(OFFSET(Data!$A$1,MATCH(($BH162&amp;$BI162),Data!$B:$B,0)-1,MATCH(Weekly!BT$9,Data!$2:$2,0)-1,1,COUNTIF(Data!$2:$2,Weekly!BT$9))),0)/BT$161,0)</f>
      </c>
      <c r="BU162" s="169">
        <f ca="1">IFERROR(IFERROR(SUM(OFFSET(Data!$A$1,MATCH(($BH162&amp;$BI162),Data!$B:$B,0)-1,MATCH(Weekly!BU$9,Data!$2:$2,0)-1,1,COUNTIF(Data!$2:$2,Weekly!BU$9))),0)/BU$161,0)</f>
      </c>
      <c r="BV162" s="55"/>
      <c r="BW162" s="14">
        <f t="shared" ca="1" si="1171"/>
      </c>
      <c r="BX162" s="14">
        <f t="shared" ca="1" si="1172"/>
      </c>
      <c r="BY162" s="14">
        <f t="shared" ref="BY162" ca="1" si="1247">BX162-BW162</f>
      </c>
      <c r="BZ162" s="14">
        <f t="shared" ref="BZ162" ca="1" si="1248">BX162+(0.75*BY162)</f>
      </c>
      <c r="CA162" s="14">
        <f t="shared" ref="CA162" ca="1" si="1249">BW162-(0.75*BY162)</f>
      </c>
      <c r="CB162" s="55"/>
      <c r="CC162" s="14">
        <f t="shared" ref="CC162" ca="1" si="1250">_xlfn.STDEV.P(BJ162:BU162)</f>
      </c>
      <c r="CD162" s="14">
        <f ca="1">SUMPRODUCT(BP162:BS162,BP$161:BS$161)/SUM(BP$161:BS$161)</f>
      </c>
      <c r="CE162" s="122"/>
      <c r="CF162" s="122"/>
      <c r="CG162" s="16"/>
      <c r="CH162" s="9" t="s">
        <v>139</v>
      </c>
      <c r="CI162" s="9" t="s">
        <v>4</v>
      </c>
      <c r="CJ162" s="169">
        <f ca="1">IFERROR(IFERROR(SUM(OFFSET(Data!$A$1,MATCH(($CH162&amp;$CI162),Data!$B:$B,0)-1,MATCH(Weekly!CJ$9,Data!$2:$2,0)-1,1,COUNTIF(Data!$2:$2,Weekly!CJ$9))),0)/CJ$161,0)</f>
      </c>
      <c r="CK162" s="169">
        <f ca="1">IFERROR(IFERROR(SUM(OFFSET(Data!$A$1,MATCH(($CH162&amp;$CI162),Data!$B:$B,0)-1,MATCH(Weekly!CK$9,Data!$2:$2,0)-1,1,COUNTIF(Data!$2:$2,Weekly!CK$9))),0)/CK$161,0)</f>
      </c>
      <c r="CL162" s="169">
        <f ca="1">IFERROR(IFERROR(SUM(OFFSET(Data!$A$1,MATCH(($CH162&amp;$CI162),Data!$B:$B,0)-1,MATCH(Weekly!CL$9,Data!$2:$2,0)-1,1,COUNTIF(Data!$2:$2,Weekly!CL$9))),0)/CL$161,0)</f>
      </c>
      <c r="CM162" s="169">
        <f ca="1">IFERROR(IFERROR(SUM(OFFSET(Data!$A$1,MATCH(($CH162&amp;$CI162),Data!$B:$B,0)-1,MATCH(Weekly!CM$9,Data!$2:$2,0)-1,1,COUNTIF(Data!$2:$2,Weekly!CM$9))),0)/CM$161,0)</f>
      </c>
      <c r="CN162" s="169">
        <f ca="1">IFERROR(IFERROR(SUM(OFFSET(Data!$A$1,MATCH(($CH162&amp;$CI162),Data!$B:$B,0)-1,MATCH(Weekly!CN$9,Data!$2:$2,0)-1,1,COUNTIF(Data!$2:$2,Weekly!CN$9))),0)/CN$161,0)</f>
      </c>
      <c r="CO162" s="169">
        <f ca="1">IFERROR(IFERROR(SUM(OFFSET(Data!$A$1,MATCH(($CH162&amp;$CI162),Data!$B:$B,0)-1,MATCH(Weekly!CO$9,Data!$2:$2,0)-1,1,COUNTIF(Data!$2:$2,Weekly!CO$9))),0)/CO$161,0)</f>
      </c>
      <c r="CP162" s="169">
        <f ca="1">IFERROR(IFERROR(SUM(OFFSET(Data!$A$1,MATCH(($CH162&amp;$CI162),Data!$B:$B,0)-1,MATCH(Weekly!CP$9,Data!$2:$2,0)-1,1,COUNTIF(Data!$2:$2,Weekly!CP$9))),0)/CP$161,0)</f>
      </c>
      <c r="CQ162" s="169">
        <f ca="1">IFERROR(IFERROR(SUM(OFFSET(Data!$A$1,MATCH(($CH162&amp;$CI162),Data!$B:$B,0)-1,MATCH(Weekly!CQ$9,Data!$2:$2,0)-1,1,COUNTIF(Data!$2:$2,Weekly!CQ$9))),0)/CQ$161,0)</f>
      </c>
      <c r="CR162" s="169">
        <f ca="1">IFERROR(IFERROR(SUM(OFFSET(Data!$A$1,MATCH(($CH162&amp;$CI162),Data!$B:$B,0)-1,MATCH(Weekly!CR$9,Data!$2:$2,0)-1,1,COUNTIF(Data!$2:$2,Weekly!CR$9))),0)/CR$161,0)</f>
      </c>
      <c r="CS162" s="169">
        <f ca="1">IFERROR(IFERROR(SUM(OFFSET(Data!$A$1,MATCH(($CH162&amp;$CI162),Data!$B:$B,0)-1,MATCH(Weekly!CS$9,Data!$2:$2,0)-1,1,COUNTIF(Data!$2:$2,Weekly!CS$9))),0)/CS$161,0)</f>
      </c>
      <c r="CT162" s="169">
        <f ca="1">IFERROR(IFERROR(SUM(OFFSET(Data!$A$1,MATCH(($CH162&amp;$CI162),Data!$B:$B,0)-1,MATCH(Weekly!CT$9,Data!$2:$2,0)-1,1,COUNTIF(Data!$2:$2,Weekly!CT$9))),0)/CT$161,0)</f>
      </c>
      <c r="CU162" s="169">
        <f ca="1">IFERROR(IFERROR(SUM(OFFSET(Data!$A$1,MATCH(($CH162&amp;$CI162),Data!$B:$B,0)-1,MATCH(Weekly!CU$9,Data!$2:$2,0)-1,1,COUNTIF(Data!$2:$2,Weekly!CU$9))),0)/CU$161,0)</f>
      </c>
      <c r="CW162" s="14">
        <f t="shared" ca="1" si="1177"/>
      </c>
      <c r="CX162" s="14">
        <f t="shared" ca="1" si="1178"/>
      </c>
      <c r="CY162" s="14">
        <f t="shared" ref="CY162" ca="1" si="1251">CX162-CW162</f>
      </c>
      <c r="CZ162" s="14">
        <f t="shared" ref="CZ162" ca="1" si="1252">CX162+(0.75*CY162)</f>
      </c>
      <c r="DA162" s="14">
        <f t="shared" ref="DA162" ca="1" si="1253">CW162-(0.75*CY162)</f>
      </c>
      <c r="DB162" s="55"/>
      <c r="DC162" s="14">
        <f t="shared" ref="DC162" ca="1" si="1254">_xlfn.STDEV.P(CJ162:CU162)</f>
      </c>
      <c r="DD162" s="14">
        <f ca="1">SUMPRODUCT(CP162:CS162,CP$161:CS$161)/SUM(CP$161:CS$161)</f>
      </c>
    </row>
    <row r="163" spans="3:111" hidden="1" x14ac:dyDescent="0.25">
      <c r="C163" s="5"/>
      <c r="D163" s="132" t="s">
        <v>813</v>
      </c>
      <c r="E163" s="67"/>
      <c r="F163" s="68">
        <f t="shared" ca="1" si="1183"/>
      </c>
      <c r="G163" s="68">
        <f t="shared" ca="1" si="1184"/>
      </c>
      <c r="H163" s="98">
        <f ca="1">IFERROR(((F163-G163)/G163),0)</f>
      </c>
      <c r="I163" s="68">
        <f ca="1">BD163</f>
      </c>
      <c r="J163" s="69">
        <f ca="1">IFERROR(((F163-I163)/I163),0)</f>
      </c>
      <c r="K163" s="68">
        <f t="shared" ca="1" si="1156"/>
      </c>
      <c r="L163" s="70"/>
      <c r="M163" s="67"/>
      <c r="N163" s="68">
        <f t="shared" ca="1" si="1188"/>
      </c>
      <c r="O163" s="68">
        <f t="shared" ca="1" si="1189"/>
      </c>
      <c r="P163" s="69">
        <f ca="1">IFERROR(((N163-O163)/O163),0)</f>
      </c>
      <c r="Q163" s="68">
        <f ca="1">CD163</f>
      </c>
      <c r="R163" s="69">
        <f ca="1">IFERROR(((N163-Q163)/Q163),0)</f>
      </c>
      <c r="S163" s="68">
        <f t="shared" ca="1" si="1160"/>
      </c>
      <c r="T163" s="70"/>
      <c r="U163" s="67"/>
      <c r="V163" s="68">
        <f t="shared" ref="V163:V165" ca="1" si="1255">CT163</f>
      </c>
      <c r="W163" s="68">
        <f t="shared" ref="W163:W165" ca="1" si="1256">CS163</f>
      </c>
      <c r="X163" s="69">
        <f t="shared" ref="X163:X165" ca="1" si="1257">IFERROR(((V163-W163)/W163),0)</f>
      </c>
      <c r="Y163" s="68">
        <f t="shared" ref="Y163:Y165" ca="1" si="1258">DD163</f>
      </c>
      <c r="Z163" s="69">
        <f t="shared" ref="Z163:Z165" ca="1" si="1259">IFERROR(((V163-Y163)/Y163),0)</f>
      </c>
      <c r="AA163" s="68">
        <f t="shared" ca="1" si="1164"/>
      </c>
      <c r="AB163" s="70"/>
      <c r="AC163" s="60" t="s">
        <v>693</v>
      </c>
      <c r="AI163" s="9" t="s">
        <v>140</v>
      </c>
      <c r="AJ163" s="164">
        <f ca="1">IFERROR(SUM(OFFSET(Data!$A$1,MATCH(($AI163),Data!$C:$C,0)-1,MATCH(Weekly!AJ$9,Data!$2:$2,0)-1,2,COUNTIF(Data!$2:$2,Weekly!AJ$9))),0)</f>
      </c>
      <c r="AK163" s="164">
        <f ca="1">IFERROR(SUM(OFFSET(Data!$A$1,MATCH(($AI163),Data!$C:$C,0)-1,MATCH(Weekly!AK$9,Data!$2:$2,0)-1,2,COUNTIF(Data!$2:$2,Weekly!AK$9))),0)</f>
      </c>
      <c r="AL163" s="164">
        <f ca="1">IFERROR(SUM(OFFSET(Data!$A$1,MATCH(($AI163),Data!$C:$C,0)-1,MATCH(Weekly!AL$9,Data!$2:$2,0)-1,2,COUNTIF(Data!$2:$2,Weekly!AL$9))),0)</f>
      </c>
      <c r="AM163" s="164">
        <f ca="1">IFERROR(SUM(OFFSET(Data!$A$1,MATCH(($AI163),Data!$C:$C,0)-1,MATCH(Weekly!AM$9,Data!$2:$2,0)-1,2,COUNTIF(Data!$2:$2,Weekly!AM$9))),0)</f>
      </c>
      <c r="AN163" s="164">
        <f ca="1">IFERROR(SUM(OFFSET(Data!$A$1,MATCH(($AI163),Data!$C:$C,0)-1,MATCH(Weekly!AN$9,Data!$2:$2,0)-1,2,COUNTIF(Data!$2:$2,Weekly!AN$9))),0)</f>
      </c>
      <c r="AO163" s="164">
        <f ca="1">IFERROR(SUM(OFFSET(Data!$A$1,MATCH(($AI163),Data!$C:$C,0)-1,MATCH(Weekly!AO$9,Data!$2:$2,0)-1,2,COUNTIF(Data!$2:$2,Weekly!AO$9))),0)</f>
      </c>
      <c r="AP163" s="164">
        <f ca="1">IFERROR(SUM(OFFSET(Data!$A$1,MATCH(($AI163),Data!$C:$C,0)-1,MATCH(Weekly!AP$9,Data!$2:$2,0)-1,2,COUNTIF(Data!$2:$2,Weekly!AP$9))),0)</f>
      </c>
      <c r="AQ163" s="164">
        <f ca="1">IFERROR(SUM(OFFSET(Data!$A$1,MATCH(($AI163),Data!$C:$C,0)-1,MATCH(Weekly!AQ$9,Data!$2:$2,0)-1,2,COUNTIF(Data!$2:$2,Weekly!AQ$9))),0)</f>
      </c>
      <c r="AR163" s="164">
        <f ca="1">IFERROR(SUM(OFFSET(Data!$A$1,MATCH(($AI163),Data!$C:$C,0)-1,MATCH(Weekly!AR$9,Data!$2:$2,0)-1,2,COUNTIF(Data!$2:$2,Weekly!AR$9))),0)</f>
      </c>
      <c r="AS163" s="164">
        <f ca="1">IFERROR(SUM(OFFSET(Data!$A$1,MATCH(($AI163),Data!$C:$C,0)-1,MATCH(Weekly!AS$9,Data!$2:$2,0)-1,2,COUNTIF(Data!$2:$2,Weekly!AS$9))),0)</f>
      </c>
      <c r="AT163" s="164">
        <f ca="1">IFERROR(SUM(OFFSET(Data!$A$1,MATCH(($AI163),Data!$C:$C,0)-1,MATCH(Weekly!AT$9,Data!$2:$2,0)-1,2,COUNTIF(Data!$2:$2,Weekly!AT$9))),0)</f>
      </c>
      <c r="AU163" s="164">
        <f ca="1">IFERROR(SUM(OFFSET(Data!$A$1,MATCH(($AI163),Data!$C:$C,0)-1,MATCH(Weekly!AU$9,Data!$2:$2,0)-1,2,COUNTIF(Data!$2:$2,Weekly!AU$9))),0)</f>
      </c>
      <c r="AV163" s="18"/>
      <c r="AW163" s="10">
        <f ca="1">_xlfn.QUARTILE.INC($BJ163:$BT163,1)</f>
      </c>
      <c r="AX163" s="10">
        <f ca="1">_xlfn.QUARTILE.INC($BJ163:$BT163,1)</f>
      </c>
      <c r="AY163" s="10">
        <f ca="1">_xlfn.QUARTILE.INC($BJ163:$BT163,3)</f>
      </c>
      <c r="AZ163" s="10">
        <f t="shared" ref="AZ163" ca="1" si="1260">AY163-AX163</f>
      </c>
      <c r="BA163" s="10">
        <f t="shared" ref="BA163" ca="1" si="1261">AY163+(0.75*AZ163)</f>
      </c>
      <c r="BB163" s="10">
        <f ca="1">AX163-(0.75*AZ163)</f>
      </c>
      <c r="BC163" s="11">
        <f ca="1">_xlfn.STDEV.P(AJ163:AU163)</f>
      </c>
      <c r="BD163" s="11">
        <f ca="1">AVERAGE(AP163:AS163)</f>
      </c>
      <c r="BE163" s="122"/>
      <c r="BF163" s="122"/>
      <c r="BG163" s="16"/>
      <c r="BH163" s="9" t="s">
        <v>140</v>
      </c>
      <c r="BI163" s="9" t="s">
        <v>3</v>
      </c>
      <c r="BJ163" s="164">
        <f ca="1">IFERROR(SUM(OFFSET(Data!$A$1,MATCH(($BH163&amp;$BI163),Data!$B:$B,0)-1,MATCH(Weekly!BJ$9,Data!$2:$2,0)-1,1,COUNTIF(Data!$2:$2,Weekly!BJ$9))),0)</f>
      </c>
      <c r="BK163" s="164">
        <f ca="1">IFERROR(SUM(OFFSET(Data!$A$1,MATCH(($BH163&amp;$BI163),Data!$B:$B,0)-1,MATCH(Weekly!BK$9,Data!$2:$2,0)-1,1,COUNTIF(Data!$2:$2,Weekly!BK$9))),0)</f>
      </c>
      <c r="BL163" s="164">
        <f ca="1">IFERROR(SUM(OFFSET(Data!$A$1,MATCH(($BH163&amp;$BI163),Data!$B:$B,0)-1,MATCH(Weekly!BL$9,Data!$2:$2,0)-1,1,COUNTIF(Data!$2:$2,Weekly!BL$9))),0)</f>
      </c>
      <c r="BM163" s="164">
        <f ca="1">IFERROR(SUM(OFFSET(Data!$A$1,MATCH(($BH163&amp;$BI163),Data!$B:$B,0)-1,MATCH(Weekly!BM$9,Data!$2:$2,0)-1,1,COUNTIF(Data!$2:$2,Weekly!BM$9))),0)</f>
      </c>
      <c r="BN163" s="164">
        <f ca="1">IFERROR(SUM(OFFSET(Data!$A$1,MATCH(($BH163&amp;$BI163),Data!$B:$B,0)-1,MATCH(Weekly!BN$9,Data!$2:$2,0)-1,1,COUNTIF(Data!$2:$2,Weekly!BN$9))),0)</f>
      </c>
      <c r="BO163" s="164">
        <f ca="1">IFERROR(SUM(OFFSET(Data!$A$1,MATCH(($BH163&amp;$BI163),Data!$B:$B,0)-1,MATCH(Weekly!BO$9,Data!$2:$2,0)-1,1,COUNTIF(Data!$2:$2,Weekly!BO$9))),0)</f>
      </c>
      <c r="BP163" s="164">
        <f ca="1">IFERROR(SUM(OFFSET(Data!$A$1,MATCH(($BH163&amp;$BI163),Data!$B:$B,0)-1,MATCH(Weekly!BP$9,Data!$2:$2,0)-1,1,COUNTIF(Data!$2:$2,Weekly!BP$9))),0)</f>
      </c>
      <c r="BQ163" s="164">
        <f ca="1">IFERROR(SUM(OFFSET(Data!$A$1,MATCH(($BH163&amp;$BI163),Data!$B:$B,0)-1,MATCH(Weekly!BQ$9,Data!$2:$2,0)-1,1,COUNTIF(Data!$2:$2,Weekly!BQ$9))),0)</f>
      </c>
      <c r="BR163" s="164">
        <f ca="1">IFERROR(SUM(OFFSET(Data!$A$1,MATCH(($BH163&amp;$BI163),Data!$B:$B,0)-1,MATCH(Weekly!BR$9,Data!$2:$2,0)-1,1,COUNTIF(Data!$2:$2,Weekly!BR$9))),0)</f>
      </c>
      <c r="BS163" s="164">
        <f ca="1">IFERROR(SUM(OFFSET(Data!$A$1,MATCH(($BH163&amp;$BI163),Data!$B:$B,0)-1,MATCH(Weekly!BS$9,Data!$2:$2,0)-1,1,COUNTIF(Data!$2:$2,Weekly!BS$9))),0)</f>
      </c>
      <c r="BT163" s="164">
        <f ca="1">IFERROR(SUM(OFFSET(Data!$A$1,MATCH(($BH163&amp;$BI163),Data!$B:$B,0)-1,MATCH(Weekly!BT$9,Data!$2:$2,0)-1,1,COUNTIF(Data!$2:$2,Weekly!BT$9))),0)</f>
      </c>
      <c r="BU163" s="164">
        <f ca="1">IFERROR(SUM(OFFSET(Data!$A$1,MATCH(($BH163&amp;$BI163),Data!$B:$B,0)-1,MATCH(Weekly!BU$9,Data!$2:$2,0)-1,1,COUNTIF(Data!$2:$2,Weekly!BU$9))),0)</f>
      </c>
      <c r="BV163" s="53"/>
      <c r="BW163" s="10">
        <f ca="1">_xlfn.QUARTILE.INC($BJ163:$BT163,1)</f>
      </c>
      <c r="BX163" s="10">
        <f ca="1">_xlfn.QUARTILE.INC($BJ163:$BT163,1)</f>
      </c>
      <c r="BY163" s="10">
        <f ca="1">_xlfn.QUARTILE.INC($BJ163:$BT163,3)</f>
      </c>
      <c r="BZ163" s="10">
        <f t="shared" ref="BZ163" ca="1" si="1262">BY163-BX163</f>
      </c>
      <c r="CA163" s="10">
        <f t="shared" ref="CA163" ca="1" si="1263">BY163+(0.75*BZ163)</f>
      </c>
      <c r="CB163" s="10">
        <f ca="1">BX163-(0.75*BZ163)</f>
      </c>
      <c r="CC163" s="11">
        <f ca="1">_xlfn.STDEV.P(BJ163:BU163)</f>
      </c>
      <c r="CD163" s="11">
        <f ca="1">AVERAGE(BP163:BS163)</f>
      </c>
      <c r="CE163" s="122"/>
      <c r="CF163" s="122"/>
      <c r="CG163" s="16"/>
      <c r="CH163" s="9" t="s">
        <v>140</v>
      </c>
      <c r="CI163" s="9" t="s">
        <v>4</v>
      </c>
      <c r="CJ163" s="164">
        <f ca="1">IFERROR(SUM(OFFSET(Data!$A$1,MATCH(($CH163&amp;$CI163),Data!$B:$B,0)-1,MATCH(Weekly!CJ$9,Data!$2:$2,0)-1,1,COUNTIF(Data!$2:$2,Weekly!CJ$9))),0)</f>
      </c>
      <c r="CK163" s="164">
        <f ca="1">IFERROR(SUM(OFFSET(Data!$A$1,MATCH(($CH163&amp;$CI163),Data!$B:$B,0)-1,MATCH(Weekly!CK$9,Data!$2:$2,0)-1,1,COUNTIF(Data!$2:$2,Weekly!CK$9))),0)</f>
      </c>
      <c r="CL163" s="164">
        <f ca="1">IFERROR(SUM(OFFSET(Data!$A$1,MATCH(($CH163&amp;$CI163),Data!$B:$B,0)-1,MATCH(Weekly!CL$9,Data!$2:$2,0)-1,1,COUNTIF(Data!$2:$2,Weekly!CL$9))),0)</f>
      </c>
      <c r="CM163" s="164">
        <f ca="1">IFERROR(SUM(OFFSET(Data!$A$1,MATCH(($CH163&amp;$CI163),Data!$B:$B,0)-1,MATCH(Weekly!CM$9,Data!$2:$2,0)-1,1,COUNTIF(Data!$2:$2,Weekly!CM$9))),0)</f>
      </c>
      <c r="CN163" s="164">
        <f ca="1">IFERROR(SUM(OFFSET(Data!$A$1,MATCH(($CH163&amp;$CI163),Data!$B:$B,0)-1,MATCH(Weekly!CN$9,Data!$2:$2,0)-1,1,COUNTIF(Data!$2:$2,Weekly!CN$9))),0)</f>
      </c>
      <c r="CO163" s="164">
        <f ca="1">IFERROR(SUM(OFFSET(Data!$A$1,MATCH(($CH163&amp;$CI163),Data!$B:$B,0)-1,MATCH(Weekly!CO$9,Data!$2:$2,0)-1,1,COUNTIF(Data!$2:$2,Weekly!CO$9))),0)</f>
      </c>
      <c r="CP163" s="164">
        <f ca="1">IFERROR(SUM(OFFSET(Data!$A$1,MATCH(($CH163&amp;$CI163),Data!$B:$B,0)-1,MATCH(Weekly!CP$9,Data!$2:$2,0)-1,1,COUNTIF(Data!$2:$2,Weekly!CP$9))),0)</f>
      </c>
      <c r="CQ163" s="164">
        <f ca="1">IFERROR(SUM(OFFSET(Data!$A$1,MATCH(($CH163&amp;$CI163),Data!$B:$B,0)-1,MATCH(Weekly!CQ$9,Data!$2:$2,0)-1,1,COUNTIF(Data!$2:$2,Weekly!CQ$9))),0)</f>
      </c>
      <c r="CR163" s="164">
        <f ca="1">IFERROR(SUM(OFFSET(Data!$A$1,MATCH(($CH163&amp;$CI163),Data!$B:$B,0)-1,MATCH(Weekly!CR$9,Data!$2:$2,0)-1,1,COUNTIF(Data!$2:$2,Weekly!CR$9))),0)</f>
      </c>
      <c r="CS163" s="164">
        <f ca="1">IFERROR(SUM(OFFSET(Data!$A$1,MATCH(($CH163&amp;$CI163),Data!$B:$B,0)-1,MATCH(Weekly!CS$9,Data!$2:$2,0)-1,1,COUNTIF(Data!$2:$2,Weekly!CS$9))),0)</f>
      </c>
      <c r="CT163" s="164">
        <f ca="1">IFERROR(SUM(OFFSET(Data!$A$1,MATCH(($CH163&amp;$CI163),Data!$B:$B,0)-1,MATCH(Weekly!CT$9,Data!$2:$2,0)-1,1,COUNTIF(Data!$2:$2,Weekly!CT$9))),0)</f>
      </c>
      <c r="CU163" s="164">
        <f ca="1">IFERROR(SUM(OFFSET(Data!$A$1,MATCH(($CH163&amp;$CI163),Data!$B:$B,0)-1,MATCH(Weekly!CU$9,Data!$2:$2,0)-1,1,COUNTIF(Data!$2:$2,Weekly!CU$9))),0)</f>
      </c>
      <c r="CW163" s="10">
        <f ca="1">_xlfn.QUARTILE.INC($BJ163:$BT163,1)</f>
      </c>
      <c r="CX163" s="10">
        <f ca="1">_xlfn.QUARTILE.INC($BJ163:$BT163,1)</f>
      </c>
      <c r="CY163" s="10">
        <f ca="1">_xlfn.QUARTILE.INC($BJ163:$BT163,3)</f>
      </c>
      <c r="CZ163" s="10">
        <f t="shared" ref="CZ163" ca="1" si="1264">CY163-CX163</f>
      </c>
      <c r="DA163" s="10">
        <f t="shared" ref="DA163" ca="1" si="1265">CY163+(0.75*CZ163)</f>
      </c>
      <c r="DB163" s="10">
        <f ca="1">CX163-(0.75*CZ163)</f>
      </c>
      <c r="DC163" s="11">
        <f ca="1">_xlfn.STDEV.P(CJ163:CU163)</f>
      </c>
      <c r="DD163" s="11">
        <f ca="1">AVERAGE(CP163:CS163)</f>
      </c>
    </row>
    <row r="164" spans="3:111" x14ac:dyDescent="0.25">
      <c r="C164" s="5"/>
      <c r="D164" s="132" t="s">
        <v>817</v>
      </c>
      <c r="E164" s="67"/>
      <c r="F164" s="69">
        <f t="shared" ca="1" si="1183"/>
      </c>
      <c r="G164" s="69">
        <f t="shared" ca="1" si="1184"/>
      </c>
      <c r="H164" s="98">
        <f t="shared" ref="H164" ca="1" si="1266">IFERROR(((F164-G164)/G164),0)</f>
      </c>
      <c r="I164" s="69">
        <f t="shared" ref="I164" ca="1" si="1267">BD164</f>
      </c>
      <c r="J164" s="69">
        <f t="shared" ref="J164" ca="1" si="1268">IFERROR(((F164-I164)/I164),0)</f>
      </c>
      <c r="K164" s="62">
        <f t="shared" ca="1" si="1156"/>
      </c>
      <c r="L164" s="70"/>
      <c r="M164" s="67"/>
      <c r="N164" s="69">
        <f t="shared" ca="1" si="1188"/>
      </c>
      <c r="O164" s="69">
        <f t="shared" ca="1" si="1189"/>
      </c>
      <c r="P164" s="98">
        <f t="shared" ref="P164" ca="1" si="1269">IFERROR(((N164-O164)/O164),0)</f>
      </c>
      <c r="Q164" s="69">
        <f t="shared" ref="Q164" ca="1" si="1270">CD164</f>
      </c>
      <c r="R164" s="71">
        <f t="shared" ref="R164" ca="1" si="1271">IFERROR(((N164-Q164)/Q164),0)</f>
      </c>
      <c r="S164" s="62">
        <f t="shared" ca="1" si="1160"/>
      </c>
      <c r="T164" s="70"/>
      <c r="U164" s="67"/>
      <c r="V164" s="69">
        <f t="shared" ca="1" si="1255"/>
      </c>
      <c r="W164" s="69">
        <f t="shared" ca="1" si="1256"/>
      </c>
      <c r="X164" s="98">
        <f t="shared" ca="1" si="1257"/>
      </c>
      <c r="Y164" s="69">
        <f t="shared" ca="1" si="1258"/>
      </c>
      <c r="Z164" s="71">
        <f t="shared" ca="1" si="1259"/>
      </c>
      <c r="AA164" s="62">
        <f t="shared" ca="1" si="1164"/>
      </c>
      <c r="AB164" s="70"/>
      <c r="AC164" s="60" t="s">
        <v>697</v>
      </c>
      <c r="AI164" s="9" t="s">
        <v>141</v>
      </c>
      <c r="AJ164" s="169">
        <f ca="1">IFERROR(IFERROR(SUM(OFFSET(Data!$A$1,MATCH(($AI164),Data!$C:$C,0)-1,MATCH(Weekly!AJ$9,Data!$2:$2,0)-1,2,COUNTIF(Data!$2:$2,Weekly!AJ$9))),0)/AJ$163,0)</f>
      </c>
      <c r="AK164" s="169">
        <f ca="1">IFERROR(IFERROR(SUM(OFFSET(Data!$A$1,MATCH(($AI164),Data!$C:$C,0)-1,MATCH(Weekly!AK$9,Data!$2:$2,0)-1,2,COUNTIF(Data!$2:$2,Weekly!AK$9))),0)/AK$163,0)</f>
      </c>
      <c r="AL164" s="169">
        <f ca="1">IFERROR(IFERROR(SUM(OFFSET(Data!$A$1,MATCH(($AI164),Data!$C:$C,0)-1,MATCH(Weekly!AL$9,Data!$2:$2,0)-1,2,COUNTIF(Data!$2:$2,Weekly!AL$9))),0)/AL$163,0)</f>
      </c>
      <c r="AM164" s="169">
        <f ca="1">IFERROR(IFERROR(SUM(OFFSET(Data!$A$1,MATCH(($AI164),Data!$C:$C,0)-1,MATCH(Weekly!AM$9,Data!$2:$2,0)-1,2,COUNTIF(Data!$2:$2,Weekly!AM$9))),0)/AM$163,0)</f>
      </c>
      <c r="AN164" s="169">
        <f ca="1">IFERROR(IFERROR(SUM(OFFSET(Data!$A$1,MATCH(($AI164),Data!$C:$C,0)-1,MATCH(Weekly!AN$9,Data!$2:$2,0)-1,2,COUNTIF(Data!$2:$2,Weekly!AN$9))),0)/AN$163,0)</f>
      </c>
      <c r="AO164" s="169">
        <f ca="1">IFERROR(IFERROR(SUM(OFFSET(Data!$A$1,MATCH(($AI164),Data!$C:$C,0)-1,MATCH(Weekly!AO$9,Data!$2:$2,0)-1,2,COUNTIF(Data!$2:$2,Weekly!AO$9))),0)/AO$163,0)</f>
      </c>
      <c r="AP164" s="169">
        <f ca="1">IFERROR(IFERROR(SUM(OFFSET(Data!$A$1,MATCH(($AI164),Data!$C:$C,0)-1,MATCH(Weekly!AP$9,Data!$2:$2,0)-1,2,COUNTIF(Data!$2:$2,Weekly!AP$9))),0)/AP$163,0)</f>
      </c>
      <c r="AQ164" s="169">
        <f ca="1">IFERROR(IFERROR(SUM(OFFSET(Data!$A$1,MATCH(($AI164),Data!$C:$C,0)-1,MATCH(Weekly!AQ$9,Data!$2:$2,0)-1,2,COUNTIF(Data!$2:$2,Weekly!AQ$9))),0)/AQ$163,0)</f>
      </c>
      <c r="AR164" s="169">
        <f ca="1">IFERROR(IFERROR(SUM(OFFSET(Data!$A$1,MATCH(($AI164),Data!$C:$C,0)-1,MATCH(Weekly!AR$9,Data!$2:$2,0)-1,2,COUNTIF(Data!$2:$2,Weekly!AR$9))),0)/AR$163,0)</f>
      </c>
      <c r="AS164" s="169">
        <f ca="1">IFERROR(IFERROR(SUM(OFFSET(Data!$A$1,MATCH(($AI164),Data!$C:$C,0)-1,MATCH(Weekly!AS$9,Data!$2:$2,0)-1,2,COUNTIF(Data!$2:$2,Weekly!AS$9))),0)/AS$163,0)</f>
      </c>
      <c r="AT164" s="169">
        <f ca="1">IFERROR(IFERROR(SUM(OFFSET(Data!$A$1,MATCH(($AI164),Data!$C:$C,0)-1,MATCH(Weekly!AT$9,Data!$2:$2,0)-1,2,COUNTIF(Data!$2:$2,Weekly!AT$9))),0)/AT$163,0)</f>
      </c>
      <c r="AU164" s="169">
        <f ca="1">IFERROR(IFERROR(SUM(OFFSET(Data!$A$1,MATCH(($AI164),Data!$C:$C,0)-1,MATCH(Weekly!AU$9,Data!$2:$2,0)-1,2,COUNTIF(Data!$2:$2,Weekly!AU$9))),0)/AU$163,0)</f>
      </c>
      <c r="AV164" s="18"/>
      <c r="AW164" s="14">
        <f t="shared" ca="1" si="1165"/>
      </c>
      <c r="AX164" s="14">
        <f t="shared" ca="1" si="1166"/>
      </c>
      <c r="AY164" s="14">
        <f t="shared" ref="AY164:AY166" ca="1" si="1272">AX164-AW164</f>
      </c>
      <c r="AZ164" s="14">
        <f t="shared" ref="AZ164:AZ166" ca="1" si="1273">AX164+(0.75*AY164)</f>
      </c>
      <c r="BA164" s="14">
        <f t="shared" ref="BA164:BA166" ca="1" si="1274">AW164-(0.75*AY164)</f>
      </c>
      <c r="BB164" s="55"/>
      <c r="BC164" s="14">
        <f t="shared" ref="BC164:BC166" ca="1" si="1275">_xlfn.STDEV.P(AJ164:AU164)</f>
      </c>
      <c r="BD164" s="14">
        <f ca="1">SUMPRODUCT(AP164:AS164,AP$163:AS$163)/SUM(AP$163:AS$163)</f>
      </c>
      <c r="BE164" s="122"/>
      <c r="BF164" s="122"/>
      <c r="BG164" s="16"/>
      <c r="BH164" s="9" t="s">
        <v>141</v>
      </c>
      <c r="BI164" s="9" t="s">
        <v>3</v>
      </c>
      <c r="BJ164" s="169">
        <f ca="1">IFERROR(IFERROR(SUM(OFFSET(Data!$A$1,MATCH(($BH164&amp;$BI164),Data!$B:$B,0)-1,MATCH(Weekly!BJ$9,Data!$2:$2,0)-1,1,COUNTIF(Data!$2:$2,Weekly!BJ$9))),0)/BJ$163,0)</f>
      </c>
      <c r="BK164" s="169">
        <f ca="1">IFERROR(IFERROR(SUM(OFFSET(Data!$A$1,MATCH(($BH164&amp;$BI164),Data!$B:$B,0)-1,MATCH(Weekly!BK$9,Data!$2:$2,0)-1,1,COUNTIF(Data!$2:$2,Weekly!BK$9))),0)/BK$163,0)</f>
      </c>
      <c r="BL164" s="169">
        <f ca="1">IFERROR(IFERROR(SUM(OFFSET(Data!$A$1,MATCH(($BH164&amp;$BI164),Data!$B:$B,0)-1,MATCH(Weekly!BL$9,Data!$2:$2,0)-1,1,COUNTIF(Data!$2:$2,Weekly!BL$9))),0)/BL$163,0)</f>
      </c>
      <c r="BM164" s="169">
        <f ca="1">IFERROR(IFERROR(SUM(OFFSET(Data!$A$1,MATCH(($BH164&amp;$BI164),Data!$B:$B,0)-1,MATCH(Weekly!BM$9,Data!$2:$2,0)-1,1,COUNTIF(Data!$2:$2,Weekly!BM$9))),0)/BM$163,0)</f>
      </c>
      <c r="BN164" s="169">
        <f ca="1">IFERROR(IFERROR(SUM(OFFSET(Data!$A$1,MATCH(($BH164&amp;$BI164),Data!$B:$B,0)-1,MATCH(Weekly!BN$9,Data!$2:$2,0)-1,1,COUNTIF(Data!$2:$2,Weekly!BN$9))),0)/BN$163,0)</f>
      </c>
      <c r="BO164" s="169">
        <f ca="1">IFERROR(IFERROR(SUM(OFFSET(Data!$A$1,MATCH(($BH164&amp;$BI164),Data!$B:$B,0)-1,MATCH(Weekly!BO$9,Data!$2:$2,0)-1,1,COUNTIF(Data!$2:$2,Weekly!BO$9))),0)/BO$163,0)</f>
      </c>
      <c r="BP164" s="169">
        <f ca="1">IFERROR(IFERROR(SUM(OFFSET(Data!$A$1,MATCH(($BH164&amp;$BI164),Data!$B:$B,0)-1,MATCH(Weekly!BP$9,Data!$2:$2,0)-1,1,COUNTIF(Data!$2:$2,Weekly!BP$9))),0)/BP$163,0)</f>
      </c>
      <c r="BQ164" s="169">
        <f ca="1">IFERROR(IFERROR(SUM(OFFSET(Data!$A$1,MATCH(($BH164&amp;$BI164),Data!$B:$B,0)-1,MATCH(Weekly!BQ$9,Data!$2:$2,0)-1,1,COUNTIF(Data!$2:$2,Weekly!BQ$9))),0)/BQ$163,0)</f>
      </c>
      <c r="BR164" s="169">
        <f ca="1">IFERROR(IFERROR(SUM(OFFSET(Data!$A$1,MATCH(($BH164&amp;$BI164),Data!$B:$B,0)-1,MATCH(Weekly!BR$9,Data!$2:$2,0)-1,1,COUNTIF(Data!$2:$2,Weekly!BR$9))),0)/BR$163,0)</f>
      </c>
      <c r="BS164" s="169">
        <f ca="1">IFERROR(IFERROR(SUM(OFFSET(Data!$A$1,MATCH(($BH164&amp;$BI164),Data!$B:$B,0)-1,MATCH(Weekly!BS$9,Data!$2:$2,0)-1,1,COUNTIF(Data!$2:$2,Weekly!BS$9))),0)/BS$163,0)</f>
      </c>
      <c r="BT164" s="169">
        <f ca="1">IFERROR(IFERROR(SUM(OFFSET(Data!$A$1,MATCH(($BH164&amp;$BI164),Data!$B:$B,0)-1,MATCH(Weekly!BT$9,Data!$2:$2,0)-1,1,COUNTIF(Data!$2:$2,Weekly!BT$9))),0)/BT$163,0)</f>
      </c>
      <c r="BU164" s="169">
        <f ca="1">IFERROR(IFERROR(SUM(OFFSET(Data!$A$1,MATCH(($BH164&amp;$BI164),Data!$B:$B,0)-1,MATCH(Weekly!BU$9,Data!$2:$2,0)-1,1,COUNTIF(Data!$2:$2,Weekly!BU$9))),0)/BU$163,0)</f>
      </c>
      <c r="BV164" s="55"/>
      <c r="BW164" s="14">
        <f t="shared" ca="1" si="1171"/>
      </c>
      <c r="BX164" s="14">
        <f t="shared" ca="1" si="1172"/>
      </c>
      <c r="BY164" s="14">
        <f t="shared" ref="BY164" ca="1" si="1276">BX164-BW164</f>
      </c>
      <c r="BZ164" s="14">
        <f t="shared" ref="BZ164" ca="1" si="1277">BX164+(0.75*BY164)</f>
      </c>
      <c r="CA164" s="14">
        <f t="shared" ref="CA164" ca="1" si="1278">BW164-(0.75*BY164)</f>
      </c>
      <c r="CB164" s="55"/>
      <c r="CC164" s="14">
        <f t="shared" ref="CC164" ca="1" si="1279">_xlfn.STDEV.P(BJ164:BU164)</f>
      </c>
      <c r="CD164" s="14">
        <f ca="1">SUMPRODUCT(BP164:BS164,BP$163:BS$163)/SUM(BP$163:BS$163)</f>
      </c>
      <c r="CE164" s="122"/>
      <c r="CF164" s="122"/>
      <c r="CG164" s="16"/>
      <c r="CH164" s="9" t="s">
        <v>141</v>
      </c>
      <c r="CI164" s="9" t="s">
        <v>4</v>
      </c>
      <c r="CJ164" s="169">
        <f ca="1">IFERROR(IFERROR(SUM(OFFSET(Data!$A$1,MATCH(($CH164&amp;$CI164),Data!$B:$B,0)-1,MATCH(Weekly!CJ$9,Data!$2:$2,0)-1,1,COUNTIF(Data!$2:$2,Weekly!CJ$9))),0)/CJ$163,0)</f>
      </c>
      <c r="CK164" s="169">
        <f ca="1">IFERROR(IFERROR(SUM(OFFSET(Data!$A$1,MATCH(($CH164&amp;$CI164),Data!$B:$B,0)-1,MATCH(Weekly!CK$9,Data!$2:$2,0)-1,1,COUNTIF(Data!$2:$2,Weekly!CK$9))),0)/CK$163,0)</f>
      </c>
      <c r="CL164" s="169">
        <f ca="1">IFERROR(IFERROR(SUM(OFFSET(Data!$A$1,MATCH(($CH164&amp;$CI164),Data!$B:$B,0)-1,MATCH(Weekly!CL$9,Data!$2:$2,0)-1,1,COUNTIF(Data!$2:$2,Weekly!CL$9))),0)/CL$163,0)</f>
      </c>
      <c r="CM164" s="169">
        <f ca="1">IFERROR(IFERROR(SUM(OFFSET(Data!$A$1,MATCH(($CH164&amp;$CI164),Data!$B:$B,0)-1,MATCH(Weekly!CM$9,Data!$2:$2,0)-1,1,COUNTIF(Data!$2:$2,Weekly!CM$9))),0)/CM$163,0)</f>
      </c>
      <c r="CN164" s="169">
        <f ca="1">IFERROR(IFERROR(SUM(OFFSET(Data!$A$1,MATCH(($CH164&amp;$CI164),Data!$B:$B,0)-1,MATCH(Weekly!CN$9,Data!$2:$2,0)-1,1,COUNTIF(Data!$2:$2,Weekly!CN$9))),0)/CN$163,0)</f>
      </c>
      <c r="CO164" s="169">
        <f ca="1">IFERROR(IFERROR(SUM(OFFSET(Data!$A$1,MATCH(($CH164&amp;$CI164),Data!$B:$B,0)-1,MATCH(Weekly!CO$9,Data!$2:$2,0)-1,1,COUNTIF(Data!$2:$2,Weekly!CO$9))),0)/CO$163,0)</f>
      </c>
      <c r="CP164" s="169">
        <f ca="1">IFERROR(IFERROR(SUM(OFFSET(Data!$A$1,MATCH(($CH164&amp;$CI164),Data!$B:$B,0)-1,MATCH(Weekly!CP$9,Data!$2:$2,0)-1,1,COUNTIF(Data!$2:$2,Weekly!CP$9))),0)/CP$163,0)</f>
      </c>
      <c r="CQ164" s="169">
        <f ca="1">IFERROR(IFERROR(SUM(OFFSET(Data!$A$1,MATCH(($CH164&amp;$CI164),Data!$B:$B,0)-1,MATCH(Weekly!CQ$9,Data!$2:$2,0)-1,1,COUNTIF(Data!$2:$2,Weekly!CQ$9))),0)/CQ$163,0)</f>
      </c>
      <c r="CR164" s="169">
        <f ca="1">IFERROR(IFERROR(SUM(OFFSET(Data!$A$1,MATCH(($CH164&amp;$CI164),Data!$B:$B,0)-1,MATCH(Weekly!CR$9,Data!$2:$2,0)-1,1,COUNTIF(Data!$2:$2,Weekly!CR$9))),0)/CR$163,0)</f>
      </c>
      <c r="CS164" s="169">
        <f ca="1">IFERROR(IFERROR(SUM(OFFSET(Data!$A$1,MATCH(($CH164&amp;$CI164),Data!$B:$B,0)-1,MATCH(Weekly!CS$9,Data!$2:$2,0)-1,1,COUNTIF(Data!$2:$2,Weekly!CS$9))),0)/CS$163,0)</f>
      </c>
      <c r="CT164" s="169">
        <f ca="1">IFERROR(IFERROR(SUM(OFFSET(Data!$A$1,MATCH(($CH164&amp;$CI164),Data!$B:$B,0)-1,MATCH(Weekly!CT$9,Data!$2:$2,0)-1,1,COUNTIF(Data!$2:$2,Weekly!CT$9))),0)/CT$163,0)</f>
      </c>
      <c r="CU164" s="169">
        <f ca="1">IFERROR(IFERROR(SUM(OFFSET(Data!$A$1,MATCH(($CH164&amp;$CI164),Data!$B:$B,0)-1,MATCH(Weekly!CU$9,Data!$2:$2,0)-1,1,COUNTIF(Data!$2:$2,Weekly!CU$9))),0)/CU$163,0)</f>
      </c>
      <c r="CW164" s="14">
        <f t="shared" ca="1" si="1177"/>
      </c>
      <c r="CX164" s="14">
        <f t="shared" ca="1" si="1178"/>
      </c>
      <c r="CY164" s="14">
        <f t="shared" ref="CY164:CY166" ca="1" si="1280">CX164-CW164</f>
      </c>
      <c r="CZ164" s="14">
        <f t="shared" ref="CZ164:CZ166" ca="1" si="1281">CX164+(0.75*CY164)</f>
      </c>
      <c r="DA164" s="14">
        <f t="shared" ref="DA164:DA166" ca="1" si="1282">CW164-(0.75*CY164)</f>
      </c>
      <c r="DB164" s="55"/>
      <c r="DC164" s="14">
        <f t="shared" ref="DC164:DC166" ca="1" si="1283">_xlfn.STDEV.P(CJ164:CU164)</f>
      </c>
      <c r="DD164" s="14">
        <f ca="1">SUMPRODUCT(CP164:CS164,CP$163:CS$163)/SUM(CP$163:CS$163)</f>
      </c>
    </row>
    <row r="165" spans="3:111" x14ac:dyDescent="0.25">
      <c r="C165" s="5"/>
      <c r="D165" s="74" t="s">
        <v>822</v>
      </c>
      <c r="E165" s="67" t="str">
        <f ca="1">VLOOKUP($D165,'Metric Nature'!$C:$D,2,0)&amp;IF(($F165&lt;(BA165)),"Below",IF(($F165&gt;(AZ165)),"Above","Within"))</f>
      </c>
      <c r="F165" s="69">
        <f t="shared" ca="1" si="1183"/>
      </c>
      <c r="G165" s="69">
        <f t="shared" ca="1" si="1184"/>
      </c>
      <c r="H165" s="98">
        <f ca="1">IFERROR(((F165-G165)/G165),0)</f>
      </c>
      <c r="I165" s="69">
        <f ca="1">BD165</f>
      </c>
      <c r="J165" s="69">
        <f ca="1">IFERROR(((F165-I165)/I165),0)</f>
      </c>
      <c r="K165" s="62">
        <f t="shared" ref="K165:K166" ca="1" si="1284">BC165</f>
      </c>
      <c r="L165" s="70"/>
      <c r="M165" s="67" t="str">
        <f ca="1">VLOOKUP($D165,'Metric Nature'!$C:$D,2,0)&amp;IF(($N165&lt;(CA165)),"Below",IF(($N165&gt;(BZ165)),"Above","Within"))</f>
      </c>
      <c r="N165" s="69">
        <f t="shared" ca="1" si="1188"/>
      </c>
      <c r="O165" s="69">
        <f t="shared" ca="1" si="1189"/>
      </c>
      <c r="P165" s="69">
        <f ca="1">IFERROR(((N165-O165)/O165),0)</f>
      </c>
      <c r="Q165" s="69">
        <f ca="1">CD165</f>
      </c>
      <c r="R165" s="69">
        <f ca="1">IFERROR(((N165-Q165)/Q165),0)</f>
      </c>
      <c r="S165" s="62">
        <f t="shared" ref="S165:S166" ca="1" si="1285">CC165</f>
      </c>
      <c r="T165" s="70"/>
      <c r="U165" s="67" t="str">
        <f ca="1">VLOOKUP($D165,'Metric Nature'!$C:$D,2,0)&amp;IF(($V165&lt;(DA165)),"Below",IF(($V165&gt;(CZ165)),"Above","Within"))</f>
      </c>
      <c r="V165" s="69">
        <f t="shared" ca="1" si="1255"/>
      </c>
      <c r="W165" s="69">
        <f t="shared" ca="1" si="1256"/>
      </c>
      <c r="X165" s="69">
        <f t="shared" ca="1" si="1257"/>
      </c>
      <c r="Y165" s="69">
        <f t="shared" ca="1" si="1258"/>
      </c>
      <c r="Z165" s="69">
        <f t="shared" ca="1" si="1259"/>
      </c>
      <c r="AA165" s="62">
        <f t="shared" ref="AA165:AA166" ca="1" si="1286">DC165</f>
      </c>
      <c r="AB165" s="70"/>
      <c r="AC165" s="60" t="s">
        <v>701</v>
      </c>
      <c r="AI165" s="9" t="s">
        <v>142</v>
      </c>
      <c r="AJ165" s="169">
        <f ca="1">IFERROR(IFERROR(SUM(OFFSET(Data!$A$1,MATCH(($AI165),Data!$C:$C,0)-1,MATCH(Weekly!AJ$9,Data!$2:$2,0)-1,2,COUNTIF(Data!$2:$2,Weekly!AJ$9))),0)/AJ$156,0)</f>
      </c>
      <c r="AK165" s="169">
        <f ca="1">IFERROR(IFERROR(SUM(OFFSET(Data!$A$1,MATCH(($AI165),Data!$C:$C,0)-1,MATCH(Weekly!AK$9,Data!$2:$2,0)-1,2,COUNTIF(Data!$2:$2,Weekly!AK$9))),0)/AK$156,0)</f>
      </c>
      <c r="AL165" s="169">
        <f ca="1">IFERROR(IFERROR(SUM(OFFSET(Data!$A$1,MATCH(($AI165),Data!$C:$C,0)-1,MATCH(Weekly!AL$9,Data!$2:$2,0)-1,2,COUNTIF(Data!$2:$2,Weekly!AL$9))),0)/AL$156,0)</f>
      </c>
      <c r="AM165" s="169">
        <f ca="1">IFERROR(IFERROR(SUM(OFFSET(Data!$A$1,MATCH(($AI165),Data!$C:$C,0)-1,MATCH(Weekly!AM$9,Data!$2:$2,0)-1,2,COUNTIF(Data!$2:$2,Weekly!AM$9))),0)/AM$156,0)</f>
      </c>
      <c r="AN165" s="169">
        <f ca="1">IFERROR(IFERROR(SUM(OFFSET(Data!$A$1,MATCH(($AI165),Data!$C:$C,0)-1,MATCH(Weekly!AN$9,Data!$2:$2,0)-1,2,COUNTIF(Data!$2:$2,Weekly!AN$9))),0)/AN$156,0)</f>
      </c>
      <c r="AO165" s="169">
        <f ca="1">IFERROR(IFERROR(SUM(OFFSET(Data!$A$1,MATCH(($AI165),Data!$C:$C,0)-1,MATCH(Weekly!AO$9,Data!$2:$2,0)-1,2,COUNTIF(Data!$2:$2,Weekly!AO$9))),0)/AO$156,0)</f>
      </c>
      <c r="AP165" s="169">
        <f ca="1">IFERROR(IFERROR(SUM(OFFSET(Data!$A$1,MATCH(($AI165),Data!$C:$C,0)-1,MATCH(Weekly!AP$9,Data!$2:$2,0)-1,2,COUNTIF(Data!$2:$2,Weekly!AP$9))),0)/AP$156,0)</f>
      </c>
      <c r="AQ165" s="169">
        <f ca="1">IFERROR(IFERROR(SUM(OFFSET(Data!$A$1,MATCH(($AI165),Data!$C:$C,0)-1,MATCH(Weekly!AQ$9,Data!$2:$2,0)-1,2,COUNTIF(Data!$2:$2,Weekly!AQ$9))),0)/AQ$156,0)</f>
      </c>
      <c r="AR165" s="169">
        <f ca="1">IFERROR(IFERROR(SUM(OFFSET(Data!$A$1,MATCH(($AI165),Data!$C:$C,0)-1,MATCH(Weekly!AR$9,Data!$2:$2,0)-1,2,COUNTIF(Data!$2:$2,Weekly!AR$9))),0)/AR$156,0)</f>
      </c>
      <c r="AS165" s="169">
        <f ca="1">IFERROR(IFERROR(SUM(OFFSET(Data!$A$1,MATCH(($AI165),Data!$C:$C,0)-1,MATCH(Weekly!AS$9,Data!$2:$2,0)-1,2,COUNTIF(Data!$2:$2,Weekly!AS$9))),0)/AS$156,0)</f>
      </c>
      <c r="AT165" s="169">
        <f ca="1">IFERROR(IFERROR(SUM(OFFSET(Data!$A$1,MATCH(($AI165),Data!$C:$C,0)-1,MATCH(Weekly!AT$9,Data!$2:$2,0)-1,2,COUNTIF(Data!$2:$2,Weekly!AT$9))),0)/AT$156,0)</f>
      </c>
      <c r="AU165" s="169">
        <f ca="1">IFERROR(IFERROR(SUM(OFFSET(Data!$A$1,MATCH(($AI165),Data!$C:$C,0)-1,MATCH(Weekly!AU$9,Data!$2:$2,0)-1,2,COUNTIF(Data!$2:$2,Weekly!AU$9))),0)/AU$156,0)</f>
      </c>
      <c r="AV165" s="18"/>
      <c r="AW165" s="14">
        <f t="shared" ca="1" si="1165"/>
      </c>
      <c r="AX165" s="14">
        <f t="shared" ca="1" si="1166"/>
      </c>
      <c r="AY165" s="14">
        <f t="shared" ca="1" si="1272"/>
      </c>
      <c r="AZ165" s="14">
        <f t="shared" ca="1" si="1273"/>
      </c>
      <c r="BA165" s="14">
        <f t="shared" ca="1" si="1274"/>
      </c>
      <c r="BB165" s="55"/>
      <c r="BC165" s="14">
        <f t="shared" ca="1" si="1275"/>
      </c>
      <c r="BD165" s="14">
        <f ca="1">SUMPRODUCT(AP165:AS165,AP$157:AS$157)/SUM(AP$157:AS$157)</f>
      </c>
      <c r="BE165" s="122"/>
      <c r="BF165" s="122"/>
      <c r="BG165" s="16"/>
      <c r="BH165" s="9" t="s">
        <v>142</v>
      </c>
      <c r="BI165" s="9" t="s">
        <v>3</v>
      </c>
      <c r="BJ165" s="169">
        <f ca="1">IFERROR(IFERROR(SUM(OFFSET(Data!$A$1,MATCH(($BH165&amp;$BI165),Data!$B:$B,0)-1,MATCH(Weekly!BJ$9,Data!$2:$2,0)-1,1,COUNTIF(Data!$2:$2,Weekly!BJ$9))),0)/BJ$156,0)</f>
      </c>
      <c r="BK165" s="169">
        <f ca="1">IFERROR(IFERROR(SUM(OFFSET(Data!$A$1,MATCH(($BH165&amp;$BI165),Data!$B:$B,0)-1,MATCH(Weekly!BK$9,Data!$2:$2,0)-1,1,COUNTIF(Data!$2:$2,Weekly!BK$9))),0)/BK$156,0)</f>
      </c>
      <c r="BL165" s="169">
        <f ca="1">IFERROR(IFERROR(SUM(OFFSET(Data!$A$1,MATCH(($BH165&amp;$BI165),Data!$B:$B,0)-1,MATCH(Weekly!BL$9,Data!$2:$2,0)-1,1,COUNTIF(Data!$2:$2,Weekly!BL$9))),0)/BL$156,0)</f>
      </c>
      <c r="BM165" s="169">
        <f ca="1">IFERROR(IFERROR(SUM(OFFSET(Data!$A$1,MATCH(($BH165&amp;$BI165),Data!$B:$B,0)-1,MATCH(Weekly!BM$9,Data!$2:$2,0)-1,1,COUNTIF(Data!$2:$2,Weekly!BM$9))),0)/BM$156,0)</f>
      </c>
      <c r="BN165" s="169">
        <f ca="1">IFERROR(IFERROR(SUM(OFFSET(Data!$A$1,MATCH(($BH165&amp;$BI165),Data!$B:$B,0)-1,MATCH(Weekly!BN$9,Data!$2:$2,0)-1,1,COUNTIF(Data!$2:$2,Weekly!BN$9))),0)/BN$156,0)</f>
      </c>
      <c r="BO165" s="169">
        <f ca="1">IFERROR(IFERROR(SUM(OFFSET(Data!$A$1,MATCH(($BH165&amp;$BI165),Data!$B:$B,0)-1,MATCH(Weekly!BO$9,Data!$2:$2,0)-1,1,COUNTIF(Data!$2:$2,Weekly!BO$9))),0)/BO$156,0)</f>
      </c>
      <c r="BP165" s="169">
        <f ca="1">IFERROR(IFERROR(SUM(OFFSET(Data!$A$1,MATCH(($BH165&amp;$BI165),Data!$B:$B,0)-1,MATCH(Weekly!BP$9,Data!$2:$2,0)-1,1,COUNTIF(Data!$2:$2,Weekly!BP$9))),0)/BP$156,0)</f>
      </c>
      <c r="BQ165" s="169">
        <f ca="1">IFERROR(IFERROR(SUM(OFFSET(Data!$A$1,MATCH(($BH165&amp;$BI165),Data!$B:$B,0)-1,MATCH(Weekly!BQ$9,Data!$2:$2,0)-1,1,COUNTIF(Data!$2:$2,Weekly!BQ$9))),0)/BQ$156,0)</f>
      </c>
      <c r="BR165" s="169">
        <f ca="1">IFERROR(IFERROR(SUM(OFFSET(Data!$A$1,MATCH(($BH165&amp;$BI165),Data!$B:$B,0)-1,MATCH(Weekly!BR$9,Data!$2:$2,0)-1,1,COUNTIF(Data!$2:$2,Weekly!BR$9))),0)/BR$156,0)</f>
      </c>
      <c r="BS165" s="169">
        <f ca="1">IFERROR(IFERROR(SUM(OFFSET(Data!$A$1,MATCH(($BH165&amp;$BI165),Data!$B:$B,0)-1,MATCH(Weekly!BS$9,Data!$2:$2,0)-1,1,COUNTIF(Data!$2:$2,Weekly!BS$9))),0)/BS$156,0)</f>
      </c>
      <c r="BT165" s="169">
        <f ca="1">IFERROR(IFERROR(SUM(OFFSET(Data!$A$1,MATCH(($BH165&amp;$BI165),Data!$B:$B,0)-1,MATCH(Weekly!BT$9,Data!$2:$2,0)-1,1,COUNTIF(Data!$2:$2,Weekly!BT$9))),0)/BT$156,0)</f>
      </c>
      <c r="BU165" s="169">
        <f ca="1">IFERROR(IFERROR(SUM(OFFSET(Data!$A$1,MATCH(($BH165&amp;$BI165),Data!$B:$B,0)-1,MATCH(Weekly!BU$9,Data!$2:$2,0)-1,1,COUNTIF(Data!$2:$2,Weekly!BU$9))),0)/BU$156,0)</f>
      </c>
      <c r="BV165" s="55"/>
      <c r="BW165" s="14">
        <f t="shared" ca="1" si="1171"/>
      </c>
      <c r="BX165" s="14">
        <f t="shared" ca="1" si="1172"/>
      </c>
      <c r="BY165" s="14">
        <f t="shared" ref="BY165:BY166" ca="1" si="1287">BX165-BW165</f>
      </c>
      <c r="BZ165" s="14">
        <f t="shared" ref="BZ165:BZ166" ca="1" si="1288">BX165+(0.75*BY165)</f>
      </c>
      <c r="CA165" s="14">
        <f t="shared" ref="CA165:CA166" ca="1" si="1289">BW165-(0.75*BY165)</f>
      </c>
      <c r="CB165" s="55"/>
      <c r="CC165" s="14">
        <f t="shared" ref="CC165:CC166" ca="1" si="1290">_xlfn.STDEV.P(BJ165:BU165)</f>
      </c>
      <c r="CD165" s="14">
        <f ca="1">SUMPRODUCT(BP165:BS165,BP$156:BS$156)/SUM(BP$156:BS$156)</f>
      </c>
      <c r="CE165" s="122"/>
      <c r="CF165" s="122"/>
      <c r="CG165" s="16"/>
      <c r="CH165" s="9" t="s">
        <v>142</v>
      </c>
      <c r="CI165" s="9" t="s">
        <v>4</v>
      </c>
      <c r="CJ165" s="169">
        <f ca="1">IFERROR(IFERROR(SUM(OFFSET(Data!$A$1,MATCH(($CH165&amp;$CI165),Data!$B:$B,0)-1,MATCH(Weekly!CJ$9,Data!$2:$2,0)-1,1,COUNTIF(Data!$2:$2,Weekly!CJ$9))),0)/CJ$156,0)</f>
      </c>
      <c r="CK165" s="169">
        <f ca="1">IFERROR(IFERROR(SUM(OFFSET(Data!$A$1,MATCH(($CH165&amp;$CI165),Data!$B:$B,0)-1,MATCH(Weekly!CK$9,Data!$2:$2,0)-1,1,COUNTIF(Data!$2:$2,Weekly!CK$9))),0)/CK$156,0)</f>
      </c>
      <c r="CL165" s="169">
        <f ca="1">IFERROR(IFERROR(SUM(OFFSET(Data!$A$1,MATCH(($CH165&amp;$CI165),Data!$B:$B,0)-1,MATCH(Weekly!CL$9,Data!$2:$2,0)-1,1,COUNTIF(Data!$2:$2,Weekly!CL$9))),0)/CL$156,0)</f>
      </c>
      <c r="CM165" s="169">
        <f ca="1">IFERROR(IFERROR(SUM(OFFSET(Data!$A$1,MATCH(($CH165&amp;$CI165),Data!$B:$B,0)-1,MATCH(Weekly!CM$9,Data!$2:$2,0)-1,1,COUNTIF(Data!$2:$2,Weekly!CM$9))),0)/CM$156,0)</f>
      </c>
      <c r="CN165" s="169">
        <f ca="1">IFERROR(IFERROR(SUM(OFFSET(Data!$A$1,MATCH(($CH165&amp;$CI165),Data!$B:$B,0)-1,MATCH(Weekly!CN$9,Data!$2:$2,0)-1,1,COUNTIF(Data!$2:$2,Weekly!CN$9))),0)/CN$156,0)</f>
      </c>
      <c r="CO165" s="169">
        <f ca="1">IFERROR(IFERROR(SUM(OFFSET(Data!$A$1,MATCH(($CH165&amp;$CI165),Data!$B:$B,0)-1,MATCH(Weekly!CO$9,Data!$2:$2,0)-1,1,COUNTIF(Data!$2:$2,Weekly!CO$9))),0)/CO$156,0)</f>
      </c>
      <c r="CP165" s="169">
        <f ca="1">IFERROR(IFERROR(SUM(OFFSET(Data!$A$1,MATCH(($CH165&amp;$CI165),Data!$B:$B,0)-1,MATCH(Weekly!CP$9,Data!$2:$2,0)-1,1,COUNTIF(Data!$2:$2,Weekly!CP$9))),0)/CP$156,0)</f>
      </c>
      <c r="CQ165" s="169">
        <f ca="1">IFERROR(IFERROR(SUM(OFFSET(Data!$A$1,MATCH(($CH165&amp;$CI165),Data!$B:$B,0)-1,MATCH(Weekly!CQ$9,Data!$2:$2,0)-1,1,COUNTIF(Data!$2:$2,Weekly!CQ$9))),0)/CQ$156,0)</f>
      </c>
      <c r="CR165" s="169">
        <f ca="1">IFERROR(IFERROR(SUM(OFFSET(Data!$A$1,MATCH(($CH165&amp;$CI165),Data!$B:$B,0)-1,MATCH(Weekly!CR$9,Data!$2:$2,0)-1,1,COUNTIF(Data!$2:$2,Weekly!CR$9))),0)/CR$156,0)</f>
      </c>
      <c r="CS165" s="169">
        <f ca="1">IFERROR(IFERROR(SUM(OFFSET(Data!$A$1,MATCH(($CH165&amp;$CI165),Data!$B:$B,0)-1,MATCH(Weekly!CS$9,Data!$2:$2,0)-1,1,COUNTIF(Data!$2:$2,Weekly!CS$9))),0)/CS$156,0)</f>
      </c>
      <c r="CT165" s="169">
        <f ca="1">IFERROR(IFERROR(SUM(OFFSET(Data!$A$1,MATCH(($CH165&amp;$CI165),Data!$B:$B,0)-1,MATCH(Weekly!CT$9,Data!$2:$2,0)-1,1,COUNTIF(Data!$2:$2,Weekly!CT$9))),0)/CT$156,0)</f>
      </c>
      <c r="CU165" s="169">
        <f ca="1">IFERROR(IFERROR(SUM(OFFSET(Data!$A$1,MATCH(($CH165&amp;$CI165),Data!$B:$B,0)-1,MATCH(Weekly!CU$9,Data!$2:$2,0)-1,1,COUNTIF(Data!$2:$2,Weekly!CU$9))),0)/CU$156,0)</f>
      </c>
      <c r="CW165" s="14">
        <f t="shared" ca="1" si="1177"/>
      </c>
      <c r="CX165" s="14">
        <f t="shared" ca="1" si="1178"/>
      </c>
      <c r="CY165" s="14">
        <f t="shared" ca="1" si="1280"/>
      </c>
      <c r="CZ165" s="14">
        <f t="shared" ca="1" si="1281"/>
      </c>
      <c r="DA165" s="14">
        <f t="shared" ca="1" si="1282"/>
      </c>
      <c r="DB165" s="55"/>
      <c r="DC165" s="14">
        <f t="shared" ca="1" si="1283"/>
      </c>
      <c r="DD165" s="14">
        <f ca="1">SUMPRODUCT(CP165:CS165,CP$156:CS$156)/SUM(CP$156:CS$156)</f>
      </c>
    </row>
    <row r="166" spans="3:111" x14ac:dyDescent="0.25">
      <c r="C166" s="5"/>
      <c r="D166" s="75" t="s">
        <v>293</v>
      </c>
      <c r="E166" s="67" t="str">
        <f ca="1">VLOOKUP($D166,'Metric Nature'!$C:$D,2,0)&amp;IF(($F166&lt;(BA166)),"Below",IF(($F166&gt;(AZ166)),"Above","Within"))</f>
      </c>
      <c r="F166" s="69">
        <f t="shared" ca="1" si="1183"/>
      </c>
      <c r="G166" s="69">
        <f t="shared" ca="1" si="1184"/>
      </c>
      <c r="H166" s="98">
        <f t="shared" ref="H166" ca="1" si="1291">IFERROR(((F166-G166)/G166),0)</f>
      </c>
      <c r="I166" s="69">
        <f t="shared" ref="I166" ca="1" si="1292">BD166</f>
      </c>
      <c r="J166" s="69">
        <f t="shared" ref="J166" ca="1" si="1293">IFERROR(((F166-I166)/I166),0)</f>
      </c>
      <c r="K166" s="62">
        <f t="shared" ca="1" si="1284"/>
      </c>
      <c r="L166" s="70"/>
      <c r="M166" s="67" t="str">
        <f ca="1">VLOOKUP($D166,'Metric Nature'!$C:$D,2,0)&amp;IF(($N166&lt;(CA166)),"Below",IF(($N166&gt;(BZ166)),"Above","Within"))</f>
      </c>
      <c r="N166" s="69">
        <f t="shared" ca="1" si="1188"/>
      </c>
      <c r="O166" s="69">
        <f t="shared" ca="1" si="1189"/>
      </c>
      <c r="P166" s="98">
        <f t="shared" ref="P166" ca="1" si="1294">IFERROR(((N166-O166)/O166),0)</f>
      </c>
      <c r="Q166" s="69">
        <f t="shared" ref="Q166" ca="1" si="1295">CD166</f>
      </c>
      <c r="R166" s="71">
        <f t="shared" ref="R166" ca="1" si="1296">IFERROR(((N166-Q166)/Q166),0)</f>
      </c>
      <c r="S166" s="62">
        <f t="shared" ca="1" si="1285"/>
      </c>
      <c r="T166" s="70"/>
      <c r="U166" s="67" t="str">
        <f ca="1">VLOOKUP($D166,'Metric Nature'!$C:$D,2,0)&amp;IF(($V166&lt;(DA166)),"Below",IF(($V166&gt;(CZ166)),"Above","Within"))</f>
      </c>
      <c r="V166" s="69">
        <f t="shared" ca="1" si="1193"/>
      </c>
      <c r="W166" s="69">
        <f t="shared" ca="1" si="1194"/>
      </c>
      <c r="X166" s="98">
        <f t="shared" ref="X166" ca="1" si="1297">IFERROR(((V166-W166)/W166),0)</f>
      </c>
      <c r="Y166" s="69">
        <f t="shared" ref="Y166" ca="1" si="1298">DD166</f>
      </c>
      <c r="Z166" s="71">
        <f t="shared" ref="Z166" ca="1" si="1299">IFERROR(((V166-Y166)/Y166),0)</f>
      </c>
      <c r="AA166" s="62">
        <f t="shared" ca="1" si="1286"/>
      </c>
      <c r="AB166" s="70"/>
      <c r="AC166" s="60" t="s">
        <v>705</v>
      </c>
      <c r="AI166" s="9" t="s">
        <v>143</v>
      </c>
      <c r="AJ166" s="169">
        <f ca="1">IFERROR(IFERROR(SUM(OFFSET(Data!$A$1,MATCH(($AI166),Data!$C:$C,0)-1,MATCH(Weekly!AJ$9,Data!$2:$2,0)-1,2,COUNTIF(Data!$2:$2,Weekly!AJ$9))),0)/AJ$156,0)</f>
      </c>
      <c r="AK166" s="169">
        <f ca="1">IFERROR(IFERROR(SUM(OFFSET(Data!$A$1,MATCH(($AI166),Data!$C:$C,0)-1,MATCH(Weekly!AK$9,Data!$2:$2,0)-1,2,COUNTIF(Data!$2:$2,Weekly!AK$9))),0)/AK$156,0)</f>
      </c>
      <c r="AL166" s="169">
        <f ca="1">IFERROR(IFERROR(SUM(OFFSET(Data!$A$1,MATCH(($AI166),Data!$C:$C,0)-1,MATCH(Weekly!AL$9,Data!$2:$2,0)-1,2,COUNTIF(Data!$2:$2,Weekly!AL$9))),0)/AL$156,0)</f>
      </c>
      <c r="AM166" s="169">
        <f ca="1">IFERROR(IFERROR(SUM(OFFSET(Data!$A$1,MATCH(($AI166),Data!$C:$C,0)-1,MATCH(Weekly!AM$9,Data!$2:$2,0)-1,2,COUNTIF(Data!$2:$2,Weekly!AM$9))),0)/AM$156,0)</f>
      </c>
      <c r="AN166" s="169">
        <f ca="1">IFERROR(IFERROR(SUM(OFFSET(Data!$A$1,MATCH(($AI166),Data!$C:$C,0)-1,MATCH(Weekly!AN$9,Data!$2:$2,0)-1,2,COUNTIF(Data!$2:$2,Weekly!AN$9))),0)/AN$156,0)</f>
      </c>
      <c r="AO166" s="169">
        <f ca="1">IFERROR(IFERROR(SUM(OFFSET(Data!$A$1,MATCH(($AI166),Data!$C:$C,0)-1,MATCH(Weekly!AO$9,Data!$2:$2,0)-1,2,COUNTIF(Data!$2:$2,Weekly!AO$9))),0)/AO$156,0)</f>
      </c>
      <c r="AP166" s="169">
        <f ca="1">IFERROR(IFERROR(SUM(OFFSET(Data!$A$1,MATCH(($AI166),Data!$C:$C,0)-1,MATCH(Weekly!AP$9,Data!$2:$2,0)-1,2,COUNTIF(Data!$2:$2,Weekly!AP$9))),0)/AP$156,0)</f>
      </c>
      <c r="AQ166" s="169">
        <f ca="1">IFERROR(IFERROR(SUM(OFFSET(Data!$A$1,MATCH(($AI166),Data!$C:$C,0)-1,MATCH(Weekly!AQ$9,Data!$2:$2,0)-1,2,COUNTIF(Data!$2:$2,Weekly!AQ$9))),0)/AQ$156,0)</f>
      </c>
      <c r="AR166" s="169">
        <f ca="1">IFERROR(IFERROR(SUM(OFFSET(Data!$A$1,MATCH(($AI166),Data!$C:$C,0)-1,MATCH(Weekly!AR$9,Data!$2:$2,0)-1,2,COUNTIF(Data!$2:$2,Weekly!AR$9))),0)/AR$156,0)</f>
      </c>
      <c r="AS166" s="169">
        <f ca="1">IFERROR(IFERROR(SUM(OFFSET(Data!$A$1,MATCH(($AI166),Data!$C:$C,0)-1,MATCH(Weekly!AS$9,Data!$2:$2,0)-1,2,COUNTIF(Data!$2:$2,Weekly!AS$9))),0)/AS$156,0)</f>
      </c>
      <c r="AT166" s="169">
        <f ca="1">IFERROR(IFERROR(SUM(OFFSET(Data!$A$1,MATCH(($AI166),Data!$C:$C,0)-1,MATCH(Weekly!AT$9,Data!$2:$2,0)-1,2,COUNTIF(Data!$2:$2,Weekly!AT$9))),0)/AT$156,0)</f>
      </c>
      <c r="AU166" s="169">
        <f ca="1">IFERROR(IFERROR(SUM(OFFSET(Data!$A$1,MATCH(($AI166),Data!$C:$C,0)-1,MATCH(Weekly!AU$9,Data!$2:$2,0)-1,2,COUNTIF(Data!$2:$2,Weekly!AU$9))),0)/AU$156,0)</f>
      </c>
      <c r="AV166" s="18"/>
      <c r="AW166" s="14">
        <f t="shared" ca="1" si="1165"/>
      </c>
      <c r="AX166" s="14">
        <f t="shared" ca="1" si="1166"/>
      </c>
      <c r="AY166" s="14">
        <f t="shared" ca="1" si="1272"/>
      </c>
      <c r="AZ166" s="14">
        <f t="shared" ca="1" si="1273"/>
      </c>
      <c r="BA166" s="14">
        <f t="shared" ca="1" si="1274"/>
      </c>
      <c r="BB166" s="55"/>
      <c r="BC166" s="14">
        <f t="shared" ca="1" si="1275"/>
      </c>
      <c r="BD166" s="14">
        <f ca="1">SUMPRODUCT(AP166:AS166,AP$157:AS$157)/SUM(AP$157:AS$157)</f>
      </c>
      <c r="BE166" s="122"/>
      <c r="BF166" s="122"/>
      <c r="BG166" s="16"/>
      <c r="BH166" s="9" t="s">
        <v>143</v>
      </c>
      <c r="BI166" s="9" t="s">
        <v>3</v>
      </c>
      <c r="BJ166" s="169">
        <f ca="1">IFERROR(IFERROR(SUM(OFFSET(Data!$A$1,MATCH(($BH166&amp;$BI166),Data!$B:$B,0)-1,MATCH(Weekly!BJ$9,Data!$2:$2,0)-1,1,COUNTIF(Data!$2:$2,Weekly!BJ$9))),0)/BJ$156,0)</f>
      </c>
      <c r="BK166" s="169">
        <f ca="1">IFERROR(IFERROR(SUM(OFFSET(Data!$A$1,MATCH(($BH166&amp;$BI166),Data!$B:$B,0)-1,MATCH(Weekly!BK$9,Data!$2:$2,0)-1,1,COUNTIF(Data!$2:$2,Weekly!BK$9))),0)/BK$156,0)</f>
      </c>
      <c r="BL166" s="169">
        <f ca="1">IFERROR(IFERROR(SUM(OFFSET(Data!$A$1,MATCH(($BH166&amp;$BI166),Data!$B:$B,0)-1,MATCH(Weekly!BL$9,Data!$2:$2,0)-1,1,COUNTIF(Data!$2:$2,Weekly!BL$9))),0)/BL$156,0)</f>
      </c>
      <c r="BM166" s="169">
        <f ca="1">IFERROR(IFERROR(SUM(OFFSET(Data!$A$1,MATCH(($BH166&amp;$BI166),Data!$B:$B,0)-1,MATCH(Weekly!BM$9,Data!$2:$2,0)-1,1,COUNTIF(Data!$2:$2,Weekly!BM$9))),0)/BM$156,0)</f>
      </c>
      <c r="BN166" s="169">
        <f ca="1">IFERROR(IFERROR(SUM(OFFSET(Data!$A$1,MATCH(($BH166&amp;$BI166),Data!$B:$B,0)-1,MATCH(Weekly!BN$9,Data!$2:$2,0)-1,1,COUNTIF(Data!$2:$2,Weekly!BN$9))),0)/BN$156,0)</f>
      </c>
      <c r="BO166" s="169">
        <f ca="1">IFERROR(IFERROR(SUM(OFFSET(Data!$A$1,MATCH(($BH166&amp;$BI166),Data!$B:$B,0)-1,MATCH(Weekly!BO$9,Data!$2:$2,0)-1,1,COUNTIF(Data!$2:$2,Weekly!BO$9))),0)/BO$156,0)</f>
      </c>
      <c r="BP166" s="169">
        <f ca="1">IFERROR(IFERROR(SUM(OFFSET(Data!$A$1,MATCH(($BH166&amp;$BI166),Data!$B:$B,0)-1,MATCH(Weekly!BP$9,Data!$2:$2,0)-1,1,COUNTIF(Data!$2:$2,Weekly!BP$9))),0)/BP$156,0)</f>
      </c>
      <c r="BQ166" s="169">
        <f ca="1">IFERROR(IFERROR(SUM(OFFSET(Data!$A$1,MATCH(($BH166&amp;$BI166),Data!$B:$B,0)-1,MATCH(Weekly!BQ$9,Data!$2:$2,0)-1,1,COUNTIF(Data!$2:$2,Weekly!BQ$9))),0)/BQ$156,0)</f>
      </c>
      <c r="BR166" s="169">
        <f ca="1">IFERROR(IFERROR(SUM(OFFSET(Data!$A$1,MATCH(($BH166&amp;$BI166),Data!$B:$B,0)-1,MATCH(Weekly!BR$9,Data!$2:$2,0)-1,1,COUNTIF(Data!$2:$2,Weekly!BR$9))),0)/BR$156,0)</f>
      </c>
      <c r="BS166" s="169">
        <f ca="1">IFERROR(IFERROR(SUM(OFFSET(Data!$A$1,MATCH(($BH166&amp;$BI166),Data!$B:$B,0)-1,MATCH(Weekly!BS$9,Data!$2:$2,0)-1,1,COUNTIF(Data!$2:$2,Weekly!BS$9))),0)/BS$156,0)</f>
      </c>
      <c r="BT166" s="169">
        <f ca="1">IFERROR(IFERROR(SUM(OFFSET(Data!$A$1,MATCH(($BH166&amp;$BI166),Data!$B:$B,0)-1,MATCH(Weekly!BT$9,Data!$2:$2,0)-1,1,COUNTIF(Data!$2:$2,Weekly!BT$9))),0)/BT$156,0)</f>
      </c>
      <c r="BU166" s="169">
        <f ca="1">IFERROR(IFERROR(SUM(OFFSET(Data!$A$1,MATCH(($BH166&amp;$BI166),Data!$B:$B,0)-1,MATCH(Weekly!BU$9,Data!$2:$2,0)-1,1,COUNTIF(Data!$2:$2,Weekly!BU$9))),0)/BU$156,0)</f>
      </c>
      <c r="BV166" s="55"/>
      <c r="BW166" s="14">
        <f t="shared" ca="1" si="1171"/>
      </c>
      <c r="BX166" s="14">
        <f t="shared" ca="1" si="1172"/>
      </c>
      <c r="BY166" s="14">
        <f t="shared" ca="1" si="1287"/>
      </c>
      <c r="BZ166" s="14">
        <f t="shared" ca="1" si="1288"/>
      </c>
      <c r="CA166" s="14">
        <f t="shared" ca="1" si="1289"/>
      </c>
      <c r="CB166" s="55"/>
      <c r="CC166" s="14">
        <f t="shared" ca="1" si="1290"/>
      </c>
      <c r="CD166" s="14">
        <f ca="1">SUMPRODUCT(BP166:BS166,BP$156:BS$156)/SUM(BP$156:BS$156)</f>
      </c>
      <c r="CE166" s="122"/>
      <c r="CF166" s="122"/>
      <c r="CG166" s="16"/>
      <c r="CH166" s="9" t="s">
        <v>143</v>
      </c>
      <c r="CI166" s="9" t="s">
        <v>4</v>
      </c>
      <c r="CJ166" s="169">
        <f ca="1">IFERROR(IFERROR(SUM(OFFSET(Data!$A$1,MATCH(($CH166&amp;$CI166),Data!$B:$B,0)-1,MATCH(Weekly!CJ$9,Data!$2:$2,0)-1,1,COUNTIF(Data!$2:$2,Weekly!CJ$9))),0)/CJ$156,0)</f>
      </c>
      <c r="CK166" s="169">
        <f ca="1">IFERROR(IFERROR(SUM(OFFSET(Data!$A$1,MATCH(($CH166&amp;$CI166),Data!$B:$B,0)-1,MATCH(Weekly!CK$9,Data!$2:$2,0)-1,1,COUNTIF(Data!$2:$2,Weekly!CK$9))),0)/CK$156,0)</f>
      </c>
      <c r="CL166" s="169">
        <f ca="1">IFERROR(IFERROR(SUM(OFFSET(Data!$A$1,MATCH(($CH166&amp;$CI166),Data!$B:$B,0)-1,MATCH(Weekly!CL$9,Data!$2:$2,0)-1,1,COUNTIF(Data!$2:$2,Weekly!CL$9))),0)/CL$156,0)</f>
      </c>
      <c r="CM166" s="169">
        <f ca="1">IFERROR(IFERROR(SUM(OFFSET(Data!$A$1,MATCH(($CH166&amp;$CI166),Data!$B:$B,0)-1,MATCH(Weekly!CM$9,Data!$2:$2,0)-1,1,COUNTIF(Data!$2:$2,Weekly!CM$9))),0)/CM$156,0)</f>
      </c>
      <c r="CN166" s="169">
        <f ca="1">IFERROR(IFERROR(SUM(OFFSET(Data!$A$1,MATCH(($CH166&amp;$CI166),Data!$B:$B,0)-1,MATCH(Weekly!CN$9,Data!$2:$2,0)-1,1,COUNTIF(Data!$2:$2,Weekly!CN$9))),0)/CN$156,0)</f>
      </c>
      <c r="CO166" s="169">
        <f ca="1">IFERROR(IFERROR(SUM(OFFSET(Data!$A$1,MATCH(($CH166&amp;$CI166),Data!$B:$B,0)-1,MATCH(Weekly!CO$9,Data!$2:$2,0)-1,1,COUNTIF(Data!$2:$2,Weekly!CO$9))),0)/CO$156,0)</f>
      </c>
      <c r="CP166" s="169">
        <f ca="1">IFERROR(IFERROR(SUM(OFFSET(Data!$A$1,MATCH(($CH166&amp;$CI166),Data!$B:$B,0)-1,MATCH(Weekly!CP$9,Data!$2:$2,0)-1,1,COUNTIF(Data!$2:$2,Weekly!CP$9))),0)/CP$156,0)</f>
      </c>
      <c r="CQ166" s="169">
        <f ca="1">IFERROR(IFERROR(SUM(OFFSET(Data!$A$1,MATCH(($CH166&amp;$CI166),Data!$B:$B,0)-1,MATCH(Weekly!CQ$9,Data!$2:$2,0)-1,1,COUNTIF(Data!$2:$2,Weekly!CQ$9))),0)/CQ$156,0)</f>
      </c>
      <c r="CR166" s="169">
        <f ca="1">IFERROR(IFERROR(SUM(OFFSET(Data!$A$1,MATCH(($CH166&amp;$CI166),Data!$B:$B,0)-1,MATCH(Weekly!CR$9,Data!$2:$2,0)-1,1,COUNTIF(Data!$2:$2,Weekly!CR$9))),0)/CR$156,0)</f>
      </c>
      <c r="CS166" s="169">
        <f ca="1">IFERROR(IFERROR(SUM(OFFSET(Data!$A$1,MATCH(($CH166&amp;$CI166),Data!$B:$B,0)-1,MATCH(Weekly!CS$9,Data!$2:$2,0)-1,1,COUNTIF(Data!$2:$2,Weekly!CS$9))),0)/CS$156,0)</f>
      </c>
      <c r="CT166" s="169">
        <f ca="1">IFERROR(IFERROR(SUM(OFFSET(Data!$A$1,MATCH(($CH166&amp;$CI166),Data!$B:$B,0)-1,MATCH(Weekly!CT$9,Data!$2:$2,0)-1,1,COUNTIF(Data!$2:$2,Weekly!CT$9))),0)/CT$156,0)</f>
      </c>
      <c r="CU166" s="169">
        <f ca="1">IFERROR(IFERROR(SUM(OFFSET(Data!$A$1,MATCH(($CH166&amp;$CI166),Data!$B:$B,0)-1,MATCH(Weekly!CU$9,Data!$2:$2,0)-1,1,COUNTIF(Data!$2:$2,Weekly!CU$9))),0)/CU$156,0)</f>
      </c>
      <c r="CW166" s="14">
        <f t="shared" ca="1" si="1177"/>
      </c>
      <c r="CX166" s="14">
        <f t="shared" ca="1" si="1178"/>
      </c>
      <c r="CY166" s="14">
        <f t="shared" ca="1" si="1280"/>
      </c>
      <c r="CZ166" s="14">
        <f t="shared" ca="1" si="1281"/>
      </c>
      <c r="DA166" s="14">
        <f t="shared" ca="1" si="1282"/>
      </c>
      <c r="DB166" s="55"/>
      <c r="DC166" s="14">
        <f t="shared" ca="1" si="1283"/>
      </c>
      <c r="DD166" s="14">
        <f ca="1">SUMPRODUCT(CP166:CS166,CP$156:CS$156)/SUM(CP$156:CS$156)</f>
      </c>
    </row>
    <row r="167" spans="3:111" x14ac:dyDescent="0.25">
      <c r="D167" s="83" t="s">
        <v>829</v>
      </c>
      <c r="E167" s="81"/>
      <c r="F167" s="79"/>
      <c r="G167" s="79"/>
      <c r="H167" s="80"/>
      <c r="I167" s="79"/>
      <c r="J167" s="80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7"/>
      <c r="AC167" s="60"/>
      <c r="AI167" s="57"/>
      <c r="AJ167" s="189"/>
      <c r="AK167" s="57"/>
      <c r="AL167" s="57"/>
      <c r="AM167" s="57"/>
      <c r="AN167" s="57"/>
      <c r="AO167" s="189"/>
      <c r="AP167" s="57"/>
      <c r="AQ167" s="57"/>
      <c r="AR167" s="57"/>
      <c r="AS167" s="57"/>
      <c r="AT167" s="189"/>
      <c r="AU167" s="190"/>
      <c r="BC167" s="57"/>
      <c r="BD167" s="35"/>
      <c r="BE167" s="35"/>
      <c r="BF167" s="35"/>
      <c r="BH167" s="57"/>
      <c r="BI167" s="57"/>
      <c r="BJ167" s="189"/>
      <c r="BK167" s="57"/>
      <c r="BL167" s="57"/>
      <c r="BM167" s="57"/>
      <c r="BN167" s="57"/>
      <c r="BO167" s="189"/>
      <c r="BP167" s="57"/>
      <c r="BQ167" s="57"/>
      <c r="BR167" s="57"/>
      <c r="BS167" s="57"/>
      <c r="BT167" s="189"/>
      <c r="BU167" s="190"/>
      <c r="CC167" s="57"/>
      <c r="CD167" s="35"/>
      <c r="CE167" s="35"/>
      <c r="CF167" s="35"/>
      <c r="CH167" s="57"/>
      <c r="CI167" s="57"/>
      <c r="CJ167" s="189"/>
      <c r="CK167" s="57"/>
      <c r="CL167" s="57"/>
      <c r="CM167" s="57"/>
      <c r="CN167" s="57"/>
      <c r="CO167" s="189"/>
      <c r="CP167" s="57"/>
      <c r="CQ167" s="57"/>
      <c r="CR167" s="57"/>
      <c r="CS167" s="57"/>
      <c r="CT167" s="189"/>
      <c r="CU167" s="190"/>
      <c r="DC167" s="35"/>
      <c r="DD167" s="35"/>
      <c r="DE167" s="57"/>
      <c r="DF167" s="57"/>
      <c r="DG167" s="57"/>
    </row>
    <row r="168" spans="3:111" x14ac:dyDescent="0.25">
      <c r="C168" s="5"/>
      <c r="D168" s="74" t="s">
        <v>830</v>
      </c>
      <c r="E168" s="67" t="str">
        <f ca="1">VLOOKUP($D168,'Metric Nature'!$C:$D,2,0)&amp;IF(($F168&lt;(BA168)),"Below",IF(($F168&gt;(AZ168)),"Above","Within"))</f>
      </c>
      <c r="F168" s="68">
        <f t="shared" ref="F168:F185" ca="1" si="1300">AT168</f>
      </c>
      <c r="G168" s="68">
        <f t="shared" ref="G168:G185" ca="1" si="1301">AS168</f>
      </c>
      <c r="H168" s="98">
        <f ca="1">IFERROR(((F168-G168)/G168),0)</f>
      </c>
      <c r="I168" s="68">
        <f ca="1">BD168</f>
      </c>
      <c r="J168" s="69">
        <f ca="1">IFERROR(((F168-I168)/I168),0)</f>
      </c>
      <c r="K168" s="145">
        <f t="shared" ref="K168:K185" ca="1" si="1302">BC168</f>
      </c>
      <c r="L168" s="70"/>
      <c r="M168" s="144" t="str">
        <f ca="1">VLOOKUP($D168,'Metric Nature'!$C:$D,2,0)&amp;IF(($N168&lt;(CA168)),"Below",IF(($N168&gt;(BZ168)),"Above","Within"))</f>
      </c>
      <c r="N168" s="68">
        <f t="shared" ref="N168:N185" ca="1" si="1303">BT168</f>
      </c>
      <c r="O168" s="68">
        <f t="shared" ref="O168:O185" ca="1" si="1304">BS168</f>
      </c>
      <c r="P168" s="69">
        <f ca="1">IFERROR(((N168-O168)/O168),0)</f>
      </c>
      <c r="Q168" s="68">
        <f ca="1">CD168</f>
      </c>
      <c r="R168" s="69">
        <f ca="1">IFERROR(((N168-Q168)/Q168),0)</f>
      </c>
      <c r="S168" s="145">
        <f t="shared" ref="S168:S185" ca="1" si="1305">CC168</f>
      </c>
      <c r="T168" s="70"/>
      <c r="U168" s="144" t="str">
        <f ca="1">VLOOKUP($D168,'Metric Nature'!$C:$D,2,0)&amp;IF(($V168&lt;(DA168)),"Below",IF(($V168&gt;(CZ168)),"Above","Within"))</f>
      </c>
      <c r="V168" s="68">
        <f t="shared" ref="V168:V185" ca="1" si="1306">CT168</f>
      </c>
      <c r="W168" s="68">
        <f t="shared" ref="W168:W185" ca="1" si="1307">CS168</f>
      </c>
      <c r="X168" s="69">
        <f ca="1">IFERROR(((V168-W168)/W168),0)</f>
      </c>
      <c r="Y168" s="68">
        <f ca="1">DD168</f>
      </c>
      <c r="Z168" s="69">
        <f ca="1">IFERROR(((V168-Y168)/Y168),0)</f>
      </c>
      <c r="AA168" s="145">
        <f t="shared" ref="AA168:AA185" ca="1" si="1308">DC168</f>
      </c>
      <c r="AB168" s="70"/>
      <c r="AC168" s="60" t="s">
        <v>831</v>
      </c>
      <c r="AI168" s="9" t="s">
        <v>144</v>
      </c>
      <c r="AJ168" s="164">
        <f ca="1">IFERROR(SUM(OFFSET(Data!$A$1,MATCH(($AI168),Data!$C:$C,0)-1,MATCH(Weekly!AJ$9,Data!$2:$2,0)-1,2,COUNTIF(Data!$2:$2,Weekly!AJ$9))),0)</f>
      </c>
      <c r="AK168" s="164">
        <f ca="1">IFERROR(SUM(OFFSET(Data!$A$1,MATCH(($AI168),Data!$C:$C,0)-1,MATCH(Weekly!AK$9,Data!$2:$2,0)-1,2,COUNTIF(Data!$2:$2,Weekly!AK$9))),0)</f>
      </c>
      <c r="AL168" s="164">
        <f ca="1">IFERROR(SUM(OFFSET(Data!$A$1,MATCH(($AI168),Data!$C:$C,0)-1,MATCH(Weekly!AL$9,Data!$2:$2,0)-1,2,COUNTIF(Data!$2:$2,Weekly!AL$9))),0)</f>
      </c>
      <c r="AM168" s="164">
        <f ca="1">IFERROR(SUM(OFFSET(Data!$A$1,MATCH(($AI168),Data!$C:$C,0)-1,MATCH(Weekly!AM$9,Data!$2:$2,0)-1,2,COUNTIF(Data!$2:$2,Weekly!AM$9))),0)</f>
      </c>
      <c r="AN168" s="164">
        <f ca="1">IFERROR(SUM(OFFSET(Data!$A$1,MATCH(($AI168),Data!$C:$C,0)-1,MATCH(Weekly!AN$9,Data!$2:$2,0)-1,2,COUNTIF(Data!$2:$2,Weekly!AN$9))),0)</f>
      </c>
      <c r="AO168" s="164">
        <f ca="1">IFERROR(SUM(OFFSET(Data!$A$1,MATCH(($AI168),Data!$C:$C,0)-1,MATCH(Weekly!AO$9,Data!$2:$2,0)-1,2,COUNTIF(Data!$2:$2,Weekly!AO$9))),0)</f>
      </c>
      <c r="AP168" s="164">
        <f ca="1">IFERROR(SUM(OFFSET(Data!$A$1,MATCH(($AI168),Data!$C:$C,0)-1,MATCH(Weekly!AP$9,Data!$2:$2,0)-1,2,COUNTIF(Data!$2:$2,Weekly!AP$9))),0)</f>
      </c>
      <c r="AQ168" s="164">
        <f ca="1">IFERROR(SUM(OFFSET(Data!$A$1,MATCH(($AI168),Data!$C:$C,0)-1,MATCH(Weekly!AQ$9,Data!$2:$2,0)-1,2,COUNTIF(Data!$2:$2,Weekly!AQ$9))),0)</f>
      </c>
      <c r="AR168" s="164">
        <f ca="1">IFERROR(SUM(OFFSET(Data!$A$1,MATCH(($AI168),Data!$C:$C,0)-1,MATCH(Weekly!AR$9,Data!$2:$2,0)-1,2,COUNTIF(Data!$2:$2,Weekly!AR$9))),0)</f>
      </c>
      <c r="AS168" s="164">
        <f ca="1">IFERROR(SUM(OFFSET(Data!$A$1,MATCH(($AI168),Data!$C:$C,0)-1,MATCH(Weekly!AS$9,Data!$2:$2,0)-1,2,COUNTIF(Data!$2:$2,Weekly!AS$9))),0)</f>
      </c>
      <c r="AT168" s="164">
        <f ca="1">IFERROR(SUM(OFFSET(Data!$A$1,MATCH(($AI168),Data!$C:$C,0)-1,MATCH(Weekly!AT$9,Data!$2:$2,0)-1,2,COUNTIF(Data!$2:$2,Weekly!AT$9))),0)</f>
      </c>
      <c r="AU168" s="164">
        <f ca="1">IFERROR(SUM(OFFSET(Data!$A$1,MATCH(($AI168),Data!$C:$C,0)-1,MATCH(Weekly!AU$9,Data!$2:$2,0)-1,2,COUNTIF(Data!$2:$2,Weekly!AU$9))),0)</f>
      </c>
      <c r="AV168" s="18"/>
      <c r="AW168" s="10">
        <f ca="1">_xlfn.QUARTILE.INC($BJ168:$BT168,1)</f>
      </c>
      <c r="AX168" s="10">
        <f ca="1">_xlfn.QUARTILE.INC($BJ168:$BT168,1)</f>
      </c>
      <c r="AY168" s="10">
        <f ca="1">_xlfn.QUARTILE.INC($BJ168:$BT168,3)</f>
      </c>
      <c r="AZ168" s="10">
        <f t="shared" ref="AZ168" ca="1" si="1309">AY168-AX168</f>
      </c>
      <c r="BA168" s="10">
        <f t="shared" ref="BA168" ca="1" si="1310">AY168+(0.75*AZ168)</f>
      </c>
      <c r="BB168" s="53"/>
      <c r="BC168" s="11">
        <f ca="1">_xlfn.STDEV.P(AJ168:AU168)</f>
      </c>
      <c r="BD168" s="11">
        <f ca="1">AVERAGE(AP168:AS168)</f>
      </c>
      <c r="BE168" s="171"/>
      <c r="BF168" s="171"/>
      <c r="BG168" s="16"/>
      <c r="BH168" s="9" t="s">
        <v>144</v>
      </c>
      <c r="BI168" s="9" t="s">
        <v>3</v>
      </c>
      <c r="BJ168" s="164">
        <f ca="1">IFERROR(SUM(OFFSET(Data!$A$1,MATCH(($BH168&amp;$BI168),Data!$B:$B,0)-1,MATCH(Weekly!BJ$9,Data!$2:$2,0)-1,1,COUNTIF(Data!$2:$2,Weekly!BJ$9))),0)</f>
      </c>
      <c r="BK168" s="164">
        <f ca="1">IFERROR(SUM(OFFSET(Data!$A$1,MATCH(($BH168&amp;$BI168),Data!$B:$B,0)-1,MATCH(Weekly!BK$9,Data!$2:$2,0)-1,1,COUNTIF(Data!$2:$2,Weekly!BK$9))),0)</f>
      </c>
      <c r="BL168" s="164">
        <f ca="1">IFERROR(SUM(OFFSET(Data!$A$1,MATCH(($BH168&amp;$BI168),Data!$B:$B,0)-1,MATCH(Weekly!BL$9,Data!$2:$2,0)-1,1,COUNTIF(Data!$2:$2,Weekly!BL$9))),0)</f>
      </c>
      <c r="BM168" s="164">
        <f ca="1">IFERROR(SUM(OFFSET(Data!$A$1,MATCH(($BH168&amp;$BI168),Data!$B:$B,0)-1,MATCH(Weekly!BM$9,Data!$2:$2,0)-1,1,COUNTIF(Data!$2:$2,Weekly!BM$9))),0)</f>
      </c>
      <c r="BN168" s="164">
        <f ca="1">IFERROR(SUM(OFFSET(Data!$A$1,MATCH(($BH168&amp;$BI168),Data!$B:$B,0)-1,MATCH(Weekly!BN$9,Data!$2:$2,0)-1,1,COUNTIF(Data!$2:$2,Weekly!BN$9))),0)</f>
      </c>
      <c r="BO168" s="164">
        <f ca="1">IFERROR(SUM(OFFSET(Data!$A$1,MATCH(($BH168&amp;$BI168),Data!$B:$B,0)-1,MATCH(Weekly!BO$9,Data!$2:$2,0)-1,1,COUNTIF(Data!$2:$2,Weekly!BO$9))),0)</f>
      </c>
      <c r="BP168" s="164">
        <f ca="1">IFERROR(SUM(OFFSET(Data!$A$1,MATCH(($BH168&amp;$BI168),Data!$B:$B,0)-1,MATCH(Weekly!BP$9,Data!$2:$2,0)-1,1,COUNTIF(Data!$2:$2,Weekly!BP$9))),0)</f>
      </c>
      <c r="BQ168" s="164">
        <f ca="1">IFERROR(SUM(OFFSET(Data!$A$1,MATCH(($BH168&amp;$BI168),Data!$B:$B,0)-1,MATCH(Weekly!BQ$9,Data!$2:$2,0)-1,1,COUNTIF(Data!$2:$2,Weekly!BQ$9))),0)</f>
      </c>
      <c r="BR168" s="164">
        <f ca="1">IFERROR(SUM(OFFSET(Data!$A$1,MATCH(($BH168&amp;$BI168),Data!$B:$B,0)-1,MATCH(Weekly!BR$9,Data!$2:$2,0)-1,1,COUNTIF(Data!$2:$2,Weekly!BR$9))),0)</f>
      </c>
      <c r="BS168" s="164">
        <f ca="1">IFERROR(SUM(OFFSET(Data!$A$1,MATCH(($BH168&amp;$BI168),Data!$B:$B,0)-1,MATCH(Weekly!BS$9,Data!$2:$2,0)-1,1,COUNTIF(Data!$2:$2,Weekly!BS$9))),0)</f>
      </c>
      <c r="BT168" s="164">
        <f ca="1">IFERROR(SUM(OFFSET(Data!$A$1,MATCH(($BH168&amp;$BI168),Data!$B:$B,0)-1,MATCH(Weekly!BT$9,Data!$2:$2,0)-1,1,COUNTIF(Data!$2:$2,Weekly!BT$9))),0)</f>
      </c>
      <c r="BU168" s="164">
        <f ca="1">IFERROR(SUM(OFFSET(Data!$A$1,MATCH(($BH168&amp;$BI168),Data!$B:$B,0)-1,MATCH(Weekly!BU$9,Data!$2:$2,0)-1,1,COUNTIF(Data!$2:$2,Weekly!BU$9))),0)</f>
      </c>
      <c r="BV168" s="17"/>
      <c r="BW168" s="10">
        <f ca="1">_xlfn.QUARTILE.INC($BJ168:$BT168,1)</f>
      </c>
      <c r="BX168" s="10">
        <f ca="1">_xlfn.QUARTILE.INC($BJ168:$BT168,1)</f>
      </c>
      <c r="BY168" s="10">
        <f ca="1">_xlfn.QUARTILE.INC($BJ168:$BT168,3)</f>
      </c>
      <c r="BZ168" s="10">
        <f t="shared" ref="BZ168" ca="1" si="1311">BY168-BX168</f>
      </c>
      <c r="CA168" s="10">
        <f t="shared" ref="CA168" ca="1" si="1312">BY168+(0.75*BZ168)</f>
      </c>
      <c r="CB168" s="53"/>
      <c r="CC168" s="11">
        <f ca="1">_xlfn.STDEV.P(BJ168:BU168)</f>
      </c>
      <c r="CD168" s="11">
        <f ca="1">AVERAGE(BP168:BS168)</f>
      </c>
      <c r="CE168" s="171"/>
      <c r="CF168" s="171"/>
      <c r="CG168" s="16"/>
      <c r="CH168" s="9" t="s">
        <v>144</v>
      </c>
      <c r="CI168" s="9" t="s">
        <v>4</v>
      </c>
      <c r="CJ168" s="164">
        <f ca="1">IFERROR(SUM(OFFSET(Data!$A$1,MATCH(($CH168&amp;$CI168),Data!$B:$B,0)-1,MATCH(Weekly!CJ$9,Data!$2:$2,0)-1,1,COUNTIF(Data!$2:$2,Weekly!CJ$9))),0)</f>
      </c>
      <c r="CK168" s="164">
        <f ca="1">IFERROR(SUM(OFFSET(Data!$A$1,MATCH(($CH168&amp;$CI168),Data!$B:$B,0)-1,MATCH(Weekly!CK$9,Data!$2:$2,0)-1,1,COUNTIF(Data!$2:$2,Weekly!CK$9))),0)</f>
      </c>
      <c r="CL168" s="164">
        <f ca="1">IFERROR(SUM(OFFSET(Data!$A$1,MATCH(($CH168&amp;$CI168),Data!$B:$B,0)-1,MATCH(Weekly!CL$9,Data!$2:$2,0)-1,1,COUNTIF(Data!$2:$2,Weekly!CL$9))),0)</f>
      </c>
      <c r="CM168" s="164">
        <f ca="1">IFERROR(SUM(OFFSET(Data!$A$1,MATCH(($CH168&amp;$CI168),Data!$B:$B,0)-1,MATCH(Weekly!CM$9,Data!$2:$2,0)-1,1,COUNTIF(Data!$2:$2,Weekly!CM$9))),0)</f>
      </c>
      <c r="CN168" s="164">
        <f ca="1">IFERROR(SUM(OFFSET(Data!$A$1,MATCH(($CH168&amp;$CI168),Data!$B:$B,0)-1,MATCH(Weekly!CN$9,Data!$2:$2,0)-1,1,COUNTIF(Data!$2:$2,Weekly!CN$9))),0)</f>
      </c>
      <c r="CO168" s="164">
        <f ca="1">IFERROR(SUM(OFFSET(Data!$A$1,MATCH(($CH168&amp;$CI168),Data!$B:$B,0)-1,MATCH(Weekly!CO$9,Data!$2:$2,0)-1,1,COUNTIF(Data!$2:$2,Weekly!CO$9))),0)</f>
      </c>
      <c r="CP168" s="164">
        <f ca="1">IFERROR(SUM(OFFSET(Data!$A$1,MATCH(($CH168&amp;$CI168),Data!$B:$B,0)-1,MATCH(Weekly!CP$9,Data!$2:$2,0)-1,1,COUNTIF(Data!$2:$2,Weekly!CP$9))),0)</f>
      </c>
      <c r="CQ168" s="164">
        <f ca="1">IFERROR(SUM(OFFSET(Data!$A$1,MATCH(($CH168&amp;$CI168),Data!$B:$B,0)-1,MATCH(Weekly!CQ$9,Data!$2:$2,0)-1,1,COUNTIF(Data!$2:$2,Weekly!CQ$9))),0)</f>
      </c>
      <c r="CR168" s="164">
        <f ca="1">IFERROR(SUM(OFFSET(Data!$A$1,MATCH(($CH168&amp;$CI168),Data!$B:$B,0)-1,MATCH(Weekly!CR$9,Data!$2:$2,0)-1,1,COUNTIF(Data!$2:$2,Weekly!CR$9))),0)</f>
      </c>
      <c r="CS168" s="164">
        <f ca="1">IFERROR(SUM(OFFSET(Data!$A$1,MATCH(($CH168&amp;$CI168),Data!$B:$B,0)-1,MATCH(Weekly!CS$9,Data!$2:$2,0)-1,1,COUNTIF(Data!$2:$2,Weekly!CS$9))),0)</f>
      </c>
      <c r="CT168" s="164">
        <f ca="1">IFERROR(SUM(OFFSET(Data!$A$1,MATCH(($CH168&amp;$CI168),Data!$B:$B,0)-1,MATCH(Weekly!CT$9,Data!$2:$2,0)-1,1,COUNTIF(Data!$2:$2,Weekly!CT$9))),0)</f>
      </c>
      <c r="CU168" s="164">
        <f ca="1">IFERROR(SUM(OFFSET(Data!$A$1,MATCH(($CH168&amp;$CI168),Data!$B:$B,0)-1,MATCH(Weekly!CU$9,Data!$2:$2,0)-1,1,COUNTIF(Data!$2:$2,Weekly!CU$9))),0)</f>
      </c>
      <c r="CW168" s="10">
        <f ca="1">_xlfn.QUARTILE.INC($BJ168:$BT168,1)</f>
      </c>
      <c r="CX168" s="10">
        <f ca="1">_xlfn.QUARTILE.INC($BJ168:$BT168,1)</f>
      </c>
      <c r="CY168" s="10">
        <f ca="1">_xlfn.QUARTILE.INC($BJ168:$BT168,3)</f>
      </c>
      <c r="CZ168" s="10">
        <f t="shared" ref="CZ168" ca="1" si="1313">CY168-CX168</f>
      </c>
      <c r="DA168" s="10">
        <f t="shared" ref="DA168" ca="1" si="1314">CY168+(0.75*CZ168)</f>
      </c>
      <c r="DB168" s="53"/>
      <c r="DC168" s="11">
        <f ca="1">_xlfn.STDEV.P(CJ168:CU168)</f>
      </c>
      <c r="DD168" s="11">
        <f ca="1">AVERAGE(CP168:CS168)</f>
      </c>
    </row>
    <row r="169" spans="3:111" x14ac:dyDescent="0.25">
      <c r="C169" s="5"/>
      <c r="D169" s="74" t="s">
        <v>834</v>
      </c>
      <c r="E169" s="67" t="str">
        <f ca="1">VLOOKUP($D169,'Metric Nature'!$C:$D,2,0)&amp;IF(($F169&lt;(BA169)),"Below",IF(($F169&gt;(AZ169)),"Above","Within"))</f>
      </c>
      <c r="F169" s="69">
        <f t="shared" ca="1" si="1300"/>
      </c>
      <c r="G169" s="69">
        <f t="shared" ca="1" si="1301"/>
      </c>
      <c r="H169" s="98">
        <f t="shared" ref="H169:H171" ca="1" si="1315">IFERROR(((F169-G169)/G169),0)</f>
      </c>
      <c r="I169" s="69">
        <f t="shared" ref="I169:I171" ca="1" si="1316">BD169</f>
      </c>
      <c r="J169" s="69">
        <f t="shared" ref="J169:J171" ca="1" si="1317">IFERROR(((F169-I169)/I169),0)</f>
      </c>
      <c r="K169" s="62">
        <f t="shared" ca="1" si="1302"/>
      </c>
      <c r="L169" s="70"/>
      <c r="M169" s="67" t="str">
        <f ca="1">VLOOKUP($D169,'Metric Nature'!$C:$D,2,0)&amp;IF(($N169&lt;(CA169)),"Below",IF(($N169&gt;(BZ169)),"Above","Within"))</f>
      </c>
      <c r="N169" s="69">
        <f t="shared" ca="1" si="1303"/>
      </c>
      <c r="O169" s="69">
        <f t="shared" ca="1" si="1304"/>
      </c>
      <c r="P169" s="98">
        <f t="shared" ref="P169:P171" ca="1" si="1318">IFERROR(((N169-O169)/O169),0)</f>
      </c>
      <c r="Q169" s="69">
        <f t="shared" ref="Q169:Q171" ca="1" si="1319">CD169</f>
      </c>
      <c r="R169" s="71">
        <f t="shared" ref="R169:R171" ca="1" si="1320">IFERROR(((N169-Q169)/Q169),0)</f>
      </c>
      <c r="S169" s="62">
        <f t="shared" ca="1" si="1305"/>
      </c>
      <c r="T169" s="70"/>
      <c r="U169" s="67" t="str">
        <f ca="1">VLOOKUP($D169,'Metric Nature'!$C:$D,2,0)&amp;IF(($V169&lt;(DA169)),"Below",IF(($V169&gt;(CZ169)),"Above","Within"))</f>
      </c>
      <c r="V169" s="69">
        <f t="shared" ca="1" si="1306"/>
      </c>
      <c r="W169" s="69">
        <f t="shared" ca="1" si="1307"/>
      </c>
      <c r="X169" s="98">
        <f t="shared" ref="X169:X171" ca="1" si="1321">IFERROR(((V169-W169)/W169),0)</f>
      </c>
      <c r="Y169" s="69">
        <f t="shared" ref="Y169:Y171" ca="1" si="1322">DD169</f>
      </c>
      <c r="Z169" s="71">
        <f t="shared" ref="Z169:Z171" ca="1" si="1323">IFERROR(((V169-Y169)/Y169),0)</f>
      </c>
      <c r="AA169" s="62">
        <f t="shared" ca="1" si="1308"/>
      </c>
      <c r="AB169" s="70"/>
      <c r="AC169" s="60" t="s">
        <v>835</v>
      </c>
      <c r="AI169" s="9" t="s">
        <v>145</v>
      </c>
      <c r="AJ169" s="169">
        <f ca="1">IFERROR(IFERROR(SUM(OFFSET(Data!$A$1,MATCH(($AI169),Data!$C:$C,0)-1,MATCH(Weekly!AJ$9,Data!$2:$2,0)-1,2,COUNTIF(Data!$2:$2,Weekly!AJ$9))),0)/AJ$168,0)</f>
      </c>
      <c r="AK169" s="169">
        <f ca="1">IFERROR(IFERROR(SUM(OFFSET(Data!$A$1,MATCH(($AI169),Data!$C:$C,0)-1,MATCH(Weekly!AK$9,Data!$2:$2,0)-1,2,COUNTIF(Data!$2:$2,Weekly!AK$9))),0)/AK$168,0)</f>
      </c>
      <c r="AL169" s="169">
        <f ca="1">IFERROR(IFERROR(SUM(OFFSET(Data!$A$1,MATCH(($AI169),Data!$C:$C,0)-1,MATCH(Weekly!AL$9,Data!$2:$2,0)-1,2,COUNTIF(Data!$2:$2,Weekly!AL$9))),0)/AL$168,0)</f>
      </c>
      <c r="AM169" s="169">
        <f ca="1">IFERROR(IFERROR(SUM(OFFSET(Data!$A$1,MATCH(($AI169),Data!$C:$C,0)-1,MATCH(Weekly!AM$9,Data!$2:$2,0)-1,2,COUNTIF(Data!$2:$2,Weekly!AM$9))),0)/AM$168,0)</f>
      </c>
      <c r="AN169" s="169">
        <f ca="1">IFERROR(IFERROR(SUM(OFFSET(Data!$A$1,MATCH(($AI169),Data!$C:$C,0)-1,MATCH(Weekly!AN$9,Data!$2:$2,0)-1,2,COUNTIF(Data!$2:$2,Weekly!AN$9))),0)/AN$168,0)</f>
      </c>
      <c r="AO169" s="169">
        <f ca="1">IFERROR(IFERROR(SUM(OFFSET(Data!$A$1,MATCH(($AI169),Data!$C:$C,0)-1,MATCH(Weekly!AO$9,Data!$2:$2,0)-1,2,COUNTIF(Data!$2:$2,Weekly!AO$9))),0)/AO$168,0)</f>
      </c>
      <c r="AP169" s="169">
        <f ca="1">IFERROR(IFERROR(SUM(OFFSET(Data!$A$1,MATCH(($AI169),Data!$C:$C,0)-1,MATCH(Weekly!AP$9,Data!$2:$2,0)-1,2,COUNTIF(Data!$2:$2,Weekly!AP$9))),0)/AP$168,0)</f>
      </c>
      <c r="AQ169" s="169">
        <f ca="1">IFERROR(IFERROR(SUM(OFFSET(Data!$A$1,MATCH(($AI169),Data!$C:$C,0)-1,MATCH(Weekly!AQ$9,Data!$2:$2,0)-1,2,COUNTIF(Data!$2:$2,Weekly!AQ$9))),0)/AQ$168,0)</f>
      </c>
      <c r="AR169" s="169">
        <f ca="1">IFERROR(IFERROR(SUM(OFFSET(Data!$A$1,MATCH(($AI169),Data!$C:$C,0)-1,MATCH(Weekly!AR$9,Data!$2:$2,0)-1,2,COUNTIF(Data!$2:$2,Weekly!AR$9))),0)/AR$168,0)</f>
      </c>
      <c r="AS169" s="169">
        <f ca="1">IFERROR(IFERROR(SUM(OFFSET(Data!$A$1,MATCH(($AI169),Data!$C:$C,0)-1,MATCH(Weekly!AS$9,Data!$2:$2,0)-1,2,COUNTIF(Data!$2:$2,Weekly!AS$9))),0)/AS$168,0)</f>
      </c>
      <c r="AT169" s="169">
        <f ca="1">IFERROR(IFERROR(SUM(OFFSET(Data!$A$1,MATCH(($AI169),Data!$C:$C,0)-1,MATCH(Weekly!AT$9,Data!$2:$2,0)-1,2,COUNTIF(Data!$2:$2,Weekly!AT$9))),0)/AT$168,0)</f>
      </c>
      <c r="AU169" s="169">
        <f ca="1">IFERROR(IFERROR(SUM(OFFSET(Data!$A$1,MATCH(($AI169),Data!$C:$C,0)-1,MATCH(Weekly!AU$9,Data!$2:$2,0)-1,2,COUNTIF(Data!$2:$2,Weekly!AU$9))),0)/AU$168,0)</f>
      </c>
      <c r="AV169" s="55"/>
      <c r="AW169" s="52">
        <f t="shared" ref="AW169:AX188" ca="1" si="1324">_xlfn.QUARTILE.INC($BJ169:$BT169,1)</f>
      </c>
      <c r="AX169" s="52">
        <f t="shared" ca="1" si="1324"/>
      </c>
      <c r="AY169" s="52">
        <f t="shared" ref="AY169:AY188" ca="1" si="1325">_xlfn.QUARTILE.INC($BJ169:$BT169,3)</f>
      </c>
      <c r="AZ169" s="52">
        <f t="shared" ref="AZ169:AZ188" ca="1" si="1326">AY169-AX169</f>
      </c>
      <c r="BA169" s="52">
        <f t="shared" ref="BA169:BA188" ca="1" si="1327">AY169+(0.75*AZ169)</f>
      </c>
      <c r="BB169" s="55"/>
      <c r="BC169" s="14">
        <f t="shared" ref="BC169" ca="1" si="1328">_xlfn.STDEV.P(AJ169:AU169)</f>
      </c>
      <c r="BD169" s="14">
        <f ca="1">SUMPRODUCT(AP169:AS169,AP$168:AS$168)/SUM(AP$168:AS$168)</f>
      </c>
      <c r="BE169" s="122"/>
      <c r="BF169" s="122"/>
      <c r="BG169" s="16"/>
      <c r="BH169" s="9" t="s">
        <v>145</v>
      </c>
      <c r="BI169" s="9" t="s">
        <v>3</v>
      </c>
      <c r="BJ169" s="169">
        <f ca="1">IFERROR(IFERROR(SUM(OFFSET(Data!$A$1,MATCH(($BH169&amp;$BI169),Data!$B:$B,0)-1,MATCH(Weekly!BJ$9,Data!$2:$2,0)-1,1,COUNTIF(Data!$2:$2,Weekly!BJ$9))),0)/BJ$168,0)</f>
      </c>
      <c r="BK169" s="169">
        <f ca="1">IFERROR(IFERROR(SUM(OFFSET(Data!$A$1,MATCH(($BH169&amp;$BI169),Data!$B:$B,0)-1,MATCH(Weekly!BK$9,Data!$2:$2,0)-1,1,COUNTIF(Data!$2:$2,Weekly!BK$9))),0)/BK$168,0)</f>
      </c>
      <c r="BL169" s="169">
        <f ca="1">IFERROR(IFERROR(SUM(OFFSET(Data!$A$1,MATCH(($BH169&amp;$BI169),Data!$B:$B,0)-1,MATCH(Weekly!BL$9,Data!$2:$2,0)-1,1,COUNTIF(Data!$2:$2,Weekly!BL$9))),0)/BL$168,0)</f>
      </c>
      <c r="BM169" s="169">
        <f ca="1">IFERROR(IFERROR(SUM(OFFSET(Data!$A$1,MATCH(($BH169&amp;$BI169),Data!$B:$B,0)-1,MATCH(Weekly!BM$9,Data!$2:$2,0)-1,1,COUNTIF(Data!$2:$2,Weekly!BM$9))),0)/BM$168,0)</f>
      </c>
      <c r="BN169" s="169">
        <f ca="1">IFERROR(IFERROR(SUM(OFFSET(Data!$A$1,MATCH(($BH169&amp;$BI169),Data!$B:$B,0)-1,MATCH(Weekly!BN$9,Data!$2:$2,0)-1,1,COUNTIF(Data!$2:$2,Weekly!BN$9))),0)/BN$168,0)</f>
      </c>
      <c r="BO169" s="169">
        <f ca="1">IFERROR(IFERROR(SUM(OFFSET(Data!$A$1,MATCH(($BH169&amp;$BI169),Data!$B:$B,0)-1,MATCH(Weekly!BO$9,Data!$2:$2,0)-1,1,COUNTIF(Data!$2:$2,Weekly!BO$9))),0)/BO$168,0)</f>
      </c>
      <c r="BP169" s="169">
        <f ca="1">IFERROR(IFERROR(SUM(OFFSET(Data!$A$1,MATCH(($BH169&amp;$BI169),Data!$B:$B,0)-1,MATCH(Weekly!BP$9,Data!$2:$2,0)-1,1,COUNTIF(Data!$2:$2,Weekly!BP$9))),0)/BP$168,0)</f>
      </c>
      <c r="BQ169" s="169">
        <f ca="1">IFERROR(IFERROR(SUM(OFFSET(Data!$A$1,MATCH(($BH169&amp;$BI169),Data!$B:$B,0)-1,MATCH(Weekly!BQ$9,Data!$2:$2,0)-1,1,COUNTIF(Data!$2:$2,Weekly!BQ$9))),0)/BQ$168,0)</f>
      </c>
      <c r="BR169" s="169">
        <f ca="1">IFERROR(IFERROR(SUM(OFFSET(Data!$A$1,MATCH(($BH169&amp;$BI169),Data!$B:$B,0)-1,MATCH(Weekly!BR$9,Data!$2:$2,0)-1,1,COUNTIF(Data!$2:$2,Weekly!BR$9))),0)/BR$168,0)</f>
      </c>
      <c r="BS169" s="169">
        <f ca="1">IFERROR(IFERROR(SUM(OFFSET(Data!$A$1,MATCH(($BH169&amp;$BI169),Data!$B:$B,0)-1,MATCH(Weekly!BS$9,Data!$2:$2,0)-1,1,COUNTIF(Data!$2:$2,Weekly!BS$9))),0)/BS$168,0)</f>
      </c>
      <c r="BT169" s="169">
        <f ca="1">IFERROR(IFERROR(SUM(OFFSET(Data!$A$1,MATCH(($BH169&amp;$BI169),Data!$B:$B,0)-1,MATCH(Weekly!BT$9,Data!$2:$2,0)-1,1,COUNTIF(Data!$2:$2,Weekly!BT$9))),0)/BT$168,0)</f>
      </c>
      <c r="BU169" s="169">
        <f ca="1">IFERROR(IFERROR(SUM(OFFSET(Data!$A$1,MATCH(($BH169&amp;$BI169),Data!$B:$B,0)-1,MATCH(Weekly!BU$9,Data!$2:$2,0)-1,1,COUNTIF(Data!$2:$2,Weekly!BU$9))),0)/BU$168,0)</f>
      </c>
      <c r="BV169" s="17"/>
      <c r="BW169" s="14">
        <f t="shared" ref="BW169:BW188" ca="1" si="1329">_xlfn.QUARTILE.INC($BJ169:$BT169,1)</f>
      </c>
      <c r="BX169" s="14">
        <f t="shared" ref="BX169:BX188" ca="1" si="1330">_xlfn.QUARTILE.INC($BJ169:$BT169,3)</f>
      </c>
      <c r="BY169" s="14">
        <f t="shared" ref="BY169" ca="1" si="1331">BX169-BW169</f>
      </c>
      <c r="BZ169" s="14">
        <f t="shared" ref="BZ169" ca="1" si="1332">BX169+(0.75*BY169)</f>
      </c>
      <c r="CA169" s="14">
        <f t="shared" ref="CA169" ca="1" si="1333">BW169-(0.75*BY169)</f>
      </c>
      <c r="CB169" s="55"/>
      <c r="CC169" s="14">
        <f t="shared" ref="CC169:CC188" ca="1" si="1334">_xlfn.STDEV.P(BJ169:BU169)</f>
      </c>
      <c r="CD169" s="14">
        <f ca="1">SUMPRODUCT(BP169:BS169,BP$168:BS$168)/SUM(BP$168:BS$168)</f>
      </c>
      <c r="CE169" s="122"/>
      <c r="CF169" s="122"/>
      <c r="CG169" s="16"/>
      <c r="CH169" s="9" t="s">
        <v>145</v>
      </c>
      <c r="CI169" s="9" t="s">
        <v>4</v>
      </c>
      <c r="CJ169" s="169">
        <f ca="1">IFERROR(IFERROR(SUM(OFFSET(Data!$A$1,MATCH(($CH169&amp;$CI169),Data!$B:$B,0)-1,MATCH(Weekly!CJ$9,Data!$2:$2,0)-1,1,COUNTIF(Data!$2:$2,Weekly!CJ$9))),0)/CJ$168,0)</f>
      </c>
      <c r="CK169" s="169">
        <f ca="1">IFERROR(IFERROR(SUM(OFFSET(Data!$A$1,MATCH(($CH169&amp;$CI169),Data!$B:$B,0)-1,MATCH(Weekly!CK$9,Data!$2:$2,0)-1,1,COUNTIF(Data!$2:$2,Weekly!CK$9))),0)/CK$168,0)</f>
      </c>
      <c r="CL169" s="169">
        <f ca="1">IFERROR(IFERROR(SUM(OFFSET(Data!$A$1,MATCH(($CH169&amp;$CI169),Data!$B:$B,0)-1,MATCH(Weekly!CL$9,Data!$2:$2,0)-1,1,COUNTIF(Data!$2:$2,Weekly!CL$9))),0)/CL$168,0)</f>
      </c>
      <c r="CM169" s="169">
        <f ca="1">IFERROR(IFERROR(SUM(OFFSET(Data!$A$1,MATCH(($CH169&amp;$CI169),Data!$B:$B,0)-1,MATCH(Weekly!CM$9,Data!$2:$2,0)-1,1,COUNTIF(Data!$2:$2,Weekly!CM$9))),0)/CM$168,0)</f>
      </c>
      <c r="CN169" s="169">
        <f ca="1">IFERROR(IFERROR(SUM(OFFSET(Data!$A$1,MATCH(($CH169&amp;$CI169),Data!$B:$B,0)-1,MATCH(Weekly!CN$9,Data!$2:$2,0)-1,1,COUNTIF(Data!$2:$2,Weekly!CN$9))),0)/CN$168,0)</f>
      </c>
      <c r="CO169" s="169">
        <f ca="1">IFERROR(IFERROR(SUM(OFFSET(Data!$A$1,MATCH(($CH169&amp;$CI169),Data!$B:$B,0)-1,MATCH(Weekly!CO$9,Data!$2:$2,0)-1,1,COUNTIF(Data!$2:$2,Weekly!CO$9))),0)/CO$168,0)</f>
      </c>
      <c r="CP169" s="169">
        <f ca="1">IFERROR(IFERROR(SUM(OFFSET(Data!$A$1,MATCH(($CH169&amp;$CI169),Data!$B:$B,0)-1,MATCH(Weekly!CP$9,Data!$2:$2,0)-1,1,COUNTIF(Data!$2:$2,Weekly!CP$9))),0)/CP$168,0)</f>
      </c>
      <c r="CQ169" s="169">
        <f ca="1">IFERROR(IFERROR(SUM(OFFSET(Data!$A$1,MATCH(($CH169&amp;$CI169),Data!$B:$B,0)-1,MATCH(Weekly!CQ$9,Data!$2:$2,0)-1,1,COUNTIF(Data!$2:$2,Weekly!CQ$9))),0)/CQ$168,0)</f>
      </c>
      <c r="CR169" s="169">
        <f ca="1">IFERROR(IFERROR(SUM(OFFSET(Data!$A$1,MATCH(($CH169&amp;$CI169),Data!$B:$B,0)-1,MATCH(Weekly!CR$9,Data!$2:$2,0)-1,1,COUNTIF(Data!$2:$2,Weekly!CR$9))),0)/CR$168,0)</f>
      </c>
      <c r="CS169" s="169">
        <f ca="1">IFERROR(IFERROR(SUM(OFFSET(Data!$A$1,MATCH(($CH169&amp;$CI169),Data!$B:$B,0)-1,MATCH(Weekly!CS$9,Data!$2:$2,0)-1,1,COUNTIF(Data!$2:$2,Weekly!CS$9))),0)/CS$168,0)</f>
      </c>
      <c r="CT169" s="169">
        <f ca="1">IFERROR(IFERROR(SUM(OFFSET(Data!$A$1,MATCH(($CH169&amp;$CI169),Data!$B:$B,0)-1,MATCH(Weekly!CT$9,Data!$2:$2,0)-1,1,COUNTIF(Data!$2:$2,Weekly!CT$9))),0)/CT$168,0)</f>
      </c>
      <c r="CU169" s="169">
        <f ca="1">IFERROR(IFERROR(SUM(OFFSET(Data!$A$1,MATCH(($CH169&amp;$CI169),Data!$B:$B,0)-1,MATCH(Weekly!CU$9,Data!$2:$2,0)-1,1,COUNTIF(Data!$2:$2,Weekly!CU$9))),0)/CU$168,0)</f>
      </c>
      <c r="CW169" s="14">
        <f t="shared" ref="CW169:CW188" ca="1" si="1335">_xlfn.QUARTILE.INC($BJ169:$BT169,1)</f>
      </c>
      <c r="CX169" s="14">
        <f t="shared" ref="CX169:CX188" ca="1" si="1336">_xlfn.QUARTILE.INC($BJ169:$BT169,3)</f>
      </c>
      <c r="CY169" s="14">
        <f t="shared" ref="CY169" ca="1" si="1337">CX169-CW169</f>
      </c>
      <c r="CZ169" s="14">
        <f t="shared" ref="CZ169" ca="1" si="1338">CX169+(0.75*CY169)</f>
      </c>
      <c r="DA169" s="14">
        <f t="shared" ref="DA169" ca="1" si="1339">CW169-(0.75*CY169)</f>
      </c>
      <c r="DB169" s="55"/>
      <c r="DC169" s="14">
        <f t="shared" ref="DC169:DC188" ca="1" si="1340">_xlfn.STDEV.P(CJ169:CU169)</f>
      </c>
      <c r="DD169" s="14">
        <f ca="1">SUMPRODUCT(CP169:CS169,CP$168:CS$168)/SUM(CP$168:CS$168)</f>
      </c>
    </row>
    <row r="170" spans="3:111" x14ac:dyDescent="0.25">
      <c r="C170" s="5"/>
      <c r="D170" s="74" t="s">
        <v>838</v>
      </c>
      <c r="E170" s="67" t="str">
        <f ca="1">VLOOKUP($D170,'Metric Nature'!$C:$D,2,0)&amp;IF(($F170&lt;(BA170)),"Below",IF(($F170&gt;(AZ170)),"Above","Within"))</f>
      </c>
      <c r="F170" s="69">
        <f t="shared" ref="F170" ca="1" si="1341">AT170</f>
      </c>
      <c r="G170" s="69">
        <f t="shared" ref="G170" ca="1" si="1342">AS170</f>
      </c>
      <c r="H170" s="98">
        <f t="shared" ref="H170" ca="1" si="1343">IFERROR(((F170-G170)/G170),0)</f>
      </c>
      <c r="I170" s="69">
        <f t="shared" ref="I170" ca="1" si="1344">BD170</f>
      </c>
      <c r="J170" s="69">
        <f t="shared" ref="J170" ca="1" si="1345">IFERROR(((F170-I170)/I170),0)</f>
      </c>
      <c r="K170" s="68">
        <f t="shared" ca="1" si="1302"/>
      </c>
      <c r="L170" s="70"/>
      <c r="M170" s="67" t="str">
        <f ca="1">VLOOKUP($D170,'Metric Nature'!$C:$D,2,0)&amp;IF(($N170&lt;(CA170)),"Below",IF(($N170&gt;(BZ170)),"Above","Within"))</f>
      </c>
      <c r="N170" s="69">
        <f t="shared" ref="N170" ca="1" si="1346">BT170</f>
      </c>
      <c r="O170" s="69">
        <f t="shared" ref="O170" ca="1" si="1347">BS170</f>
      </c>
      <c r="P170" s="98">
        <f t="shared" ref="P170" ca="1" si="1348">IFERROR(((N170-O170)/O170),0)</f>
      </c>
      <c r="Q170" s="69">
        <f t="shared" ref="Q170" ca="1" si="1349">CD170</f>
      </c>
      <c r="R170" s="71">
        <f t="shared" ref="R170" ca="1" si="1350">IFERROR(((N170-Q170)/Q170),0)</f>
      </c>
      <c r="S170" s="68">
        <f t="shared" ca="1" si="1305"/>
      </c>
      <c r="T170" s="70"/>
      <c r="U170" s="67" t="str">
        <f ca="1">VLOOKUP($D170,'Metric Nature'!$C:$D,2,0)&amp;IF(($V170&lt;(DA170)),"Below",IF(($V170&gt;(CZ170)),"Above","Within"))</f>
      </c>
      <c r="V170" s="69">
        <f t="shared" ref="V170" ca="1" si="1351">CT170</f>
      </c>
      <c r="W170" s="69">
        <f t="shared" ref="W170" ca="1" si="1352">CS170</f>
      </c>
      <c r="X170" s="98">
        <f t="shared" ref="X170" ca="1" si="1353">IFERROR(((V170-W170)/W170),0)</f>
      </c>
      <c r="Y170" s="69">
        <f t="shared" ref="Y170" ca="1" si="1354">DD170</f>
      </c>
      <c r="Z170" s="71">
        <f t="shared" ref="Z170" ca="1" si="1355">IFERROR(((V170-Y170)/Y170),0)</f>
      </c>
      <c r="AA170" s="68">
        <f t="shared" ca="1" si="1308"/>
      </c>
      <c r="AB170" s="70"/>
      <c r="AC170" s="60" t="s">
        <v>839</v>
      </c>
      <c r="AI170" s="9" t="s">
        <v>147</v>
      </c>
      <c r="AJ170" s="169">
        <f ca="1">IFERROR(IFERROR(SUM(OFFSET(Data!$A$1,MATCH(($AI170),Data!$C:$C,0)-1,MATCH(Weekly!AJ$9,Data!$2:$2,0)-1,2,COUNTIF(Data!$2:$2,Weekly!AJ$9))),0)/AJ$168,0)</f>
      </c>
      <c r="AK170" s="169">
        <f ca="1">IFERROR(IFERROR(SUM(OFFSET(Data!$A$1,MATCH(($AI170),Data!$C:$C,0)-1,MATCH(Weekly!AK$9,Data!$2:$2,0)-1,2,COUNTIF(Data!$2:$2,Weekly!AK$9))),0)/AK$168,0)</f>
      </c>
      <c r="AL170" s="169">
        <f ca="1">IFERROR(IFERROR(SUM(OFFSET(Data!$A$1,MATCH(($AI170),Data!$C:$C,0)-1,MATCH(Weekly!AL$9,Data!$2:$2,0)-1,2,COUNTIF(Data!$2:$2,Weekly!AL$9))),0)/AL$168,0)</f>
      </c>
      <c r="AM170" s="169">
        <f ca="1">IFERROR(IFERROR(SUM(OFFSET(Data!$A$1,MATCH(($AI170),Data!$C:$C,0)-1,MATCH(Weekly!AM$9,Data!$2:$2,0)-1,2,COUNTIF(Data!$2:$2,Weekly!AM$9))),0)/AM$168,0)</f>
      </c>
      <c r="AN170" s="169">
        <f ca="1">IFERROR(IFERROR(SUM(OFFSET(Data!$A$1,MATCH(($AI170),Data!$C:$C,0)-1,MATCH(Weekly!AN$9,Data!$2:$2,0)-1,2,COUNTIF(Data!$2:$2,Weekly!AN$9))),0)/AN$168,0)</f>
      </c>
      <c r="AO170" s="169">
        <f ca="1">IFERROR(IFERROR(SUM(OFFSET(Data!$A$1,MATCH(($AI170),Data!$C:$C,0)-1,MATCH(Weekly!AO$9,Data!$2:$2,0)-1,2,COUNTIF(Data!$2:$2,Weekly!AO$9))),0)/AO$168,0)</f>
      </c>
      <c r="AP170" s="169">
        <f ca="1">IFERROR(IFERROR(SUM(OFFSET(Data!$A$1,MATCH(($AI170),Data!$C:$C,0)-1,MATCH(Weekly!AP$9,Data!$2:$2,0)-1,2,COUNTIF(Data!$2:$2,Weekly!AP$9))),0)/AP$168,0)</f>
      </c>
      <c r="AQ170" s="169">
        <f ca="1">IFERROR(IFERROR(SUM(OFFSET(Data!$A$1,MATCH(($AI170),Data!$C:$C,0)-1,MATCH(Weekly!AQ$9,Data!$2:$2,0)-1,2,COUNTIF(Data!$2:$2,Weekly!AQ$9))),0)/AQ$168,0)</f>
      </c>
      <c r="AR170" s="169">
        <f ca="1">IFERROR(IFERROR(SUM(OFFSET(Data!$A$1,MATCH(($AI170),Data!$C:$C,0)-1,MATCH(Weekly!AR$9,Data!$2:$2,0)-1,2,COUNTIF(Data!$2:$2,Weekly!AR$9))),0)/AR$168,0)</f>
      </c>
      <c r="AS170" s="169">
        <f ca="1">IFERROR(IFERROR(SUM(OFFSET(Data!$A$1,MATCH(($AI170),Data!$C:$C,0)-1,MATCH(Weekly!AS$9,Data!$2:$2,0)-1,2,COUNTIF(Data!$2:$2,Weekly!AS$9))),0)/AS$168,0)</f>
      </c>
      <c r="AT170" s="169">
        <f ca="1">IFERROR(IFERROR(SUM(OFFSET(Data!$A$1,MATCH(($AI170),Data!$C:$C,0)-1,MATCH(Weekly!AT$9,Data!$2:$2,0)-1,2,COUNTIF(Data!$2:$2,Weekly!AT$9))),0)/AT$168,0)</f>
      </c>
      <c r="AU170" s="169">
        <f ca="1">IFERROR(IFERROR(SUM(OFFSET(Data!$A$1,MATCH(($AI170),Data!$C:$C,0)-1,MATCH(Weekly!AU$9,Data!$2:$2,0)-1,2,COUNTIF(Data!$2:$2,Weekly!AU$9))),0)/AU$168,0)</f>
      </c>
      <c r="AV170" s="18"/>
      <c r="AW170" s="52">
        <f t="shared" ca="1" si="1324"/>
      </c>
      <c r="AX170" s="52">
        <f t="shared" ca="1" si="1324"/>
      </c>
      <c r="AY170" s="52">
        <f t="shared" ca="1" si="1325"/>
      </c>
      <c r="AZ170" s="52">
        <f t="shared" ca="1" si="1326"/>
      </c>
      <c r="BA170" s="52">
        <f t="shared" ca="1" si="1327"/>
      </c>
      <c r="BB170" s="53"/>
      <c r="BC170" s="14">
        <f t="shared" ref="BC170:BC188" ca="1" si="1356">_xlfn.STDEV.P(AJ170:AU170)</f>
      </c>
      <c r="BD170" s="14">
        <f t="shared" ref="BD170:BD188" ca="1" si="1357">SUMPRODUCT(AP170:AS170,AP$168:AS$168)/SUM(AP$168:AS$168)</f>
      </c>
      <c r="BE170" s="122"/>
      <c r="BF170" s="122"/>
      <c r="BG170" s="16"/>
      <c r="BH170" s="9" t="s">
        <v>147</v>
      </c>
      <c r="BI170" s="9" t="s">
        <v>3</v>
      </c>
      <c r="BJ170" s="169">
        <f ca="1">IFERROR(IFERROR(SUM(OFFSET(Data!$A$1,MATCH(($BH170&amp;$BI170),Data!$B:$B,0)-1,MATCH(Weekly!BJ$9,Data!$2:$2,0)-1,1,COUNTIF(Data!$2:$2,Weekly!BJ$9))),0)/BJ$168,0)</f>
      </c>
      <c r="BK170" s="169">
        <f ca="1">IFERROR(IFERROR(SUM(OFFSET(Data!$A$1,MATCH(($BH170&amp;$BI170),Data!$B:$B,0)-1,MATCH(Weekly!BK$9,Data!$2:$2,0)-1,1,COUNTIF(Data!$2:$2,Weekly!BK$9))),0)/BK$168,0)</f>
      </c>
      <c r="BL170" s="169">
        <f ca="1">IFERROR(IFERROR(SUM(OFFSET(Data!$A$1,MATCH(($BH170&amp;$BI170),Data!$B:$B,0)-1,MATCH(Weekly!BL$9,Data!$2:$2,0)-1,1,COUNTIF(Data!$2:$2,Weekly!BL$9))),0)/BL$168,0)</f>
      </c>
      <c r="BM170" s="169">
        <f ca="1">IFERROR(IFERROR(SUM(OFFSET(Data!$A$1,MATCH(($BH170&amp;$BI170),Data!$B:$B,0)-1,MATCH(Weekly!BM$9,Data!$2:$2,0)-1,1,COUNTIF(Data!$2:$2,Weekly!BM$9))),0)/BM$168,0)</f>
      </c>
      <c r="BN170" s="169">
        <f ca="1">IFERROR(IFERROR(SUM(OFFSET(Data!$A$1,MATCH(($BH170&amp;$BI170),Data!$B:$B,0)-1,MATCH(Weekly!BN$9,Data!$2:$2,0)-1,1,COUNTIF(Data!$2:$2,Weekly!BN$9))),0)/BN$168,0)</f>
      </c>
      <c r="BO170" s="169">
        <f ca="1">IFERROR(IFERROR(SUM(OFFSET(Data!$A$1,MATCH(($BH170&amp;$BI170),Data!$B:$B,0)-1,MATCH(Weekly!BO$9,Data!$2:$2,0)-1,1,COUNTIF(Data!$2:$2,Weekly!BO$9))),0)/BO$168,0)</f>
      </c>
      <c r="BP170" s="169">
        <f ca="1">IFERROR(IFERROR(SUM(OFFSET(Data!$A$1,MATCH(($BH170&amp;$BI170),Data!$B:$B,0)-1,MATCH(Weekly!BP$9,Data!$2:$2,0)-1,1,COUNTIF(Data!$2:$2,Weekly!BP$9))),0)/BP$168,0)</f>
      </c>
      <c r="BQ170" s="169">
        <f ca="1">IFERROR(IFERROR(SUM(OFFSET(Data!$A$1,MATCH(($BH170&amp;$BI170),Data!$B:$B,0)-1,MATCH(Weekly!BQ$9,Data!$2:$2,0)-1,1,COUNTIF(Data!$2:$2,Weekly!BQ$9))),0)/BQ$168,0)</f>
      </c>
      <c r="BR170" s="169">
        <f ca="1">IFERROR(IFERROR(SUM(OFFSET(Data!$A$1,MATCH(($BH170&amp;$BI170),Data!$B:$B,0)-1,MATCH(Weekly!BR$9,Data!$2:$2,0)-1,1,COUNTIF(Data!$2:$2,Weekly!BR$9))),0)/BR$168,0)</f>
      </c>
      <c r="BS170" s="169">
        <f ca="1">IFERROR(IFERROR(SUM(OFFSET(Data!$A$1,MATCH(($BH170&amp;$BI170),Data!$B:$B,0)-1,MATCH(Weekly!BS$9,Data!$2:$2,0)-1,1,COUNTIF(Data!$2:$2,Weekly!BS$9))),0)/BS$168,0)</f>
      </c>
      <c r="BT170" s="169">
        <f ca="1">IFERROR(IFERROR(SUM(OFFSET(Data!$A$1,MATCH(($BH170&amp;$BI170),Data!$B:$B,0)-1,MATCH(Weekly!BT$9,Data!$2:$2,0)-1,1,COUNTIF(Data!$2:$2,Weekly!BT$9))),0)/BT$168,0)</f>
      </c>
      <c r="BU170" s="169">
        <f ca="1">IFERROR(IFERROR(SUM(OFFSET(Data!$A$1,MATCH(($BH170&amp;$BI170),Data!$B:$B,0)-1,MATCH(Weekly!BU$9,Data!$2:$2,0)-1,1,COUNTIF(Data!$2:$2,Weekly!BU$9))),0)/BU$168,0)</f>
      </c>
      <c r="BV170" s="17"/>
      <c r="BW170" s="14">
        <f t="shared" ca="1" si="1329"/>
      </c>
      <c r="BX170" s="14">
        <f t="shared" ca="1" si="1330"/>
      </c>
      <c r="BY170" s="14">
        <f t="shared" ref="BY170:BY188" ca="1" si="1358">BX170-BW170</f>
      </c>
      <c r="BZ170" s="14">
        <f t="shared" ref="BZ170:BZ188" ca="1" si="1359">BX170+(0.75*BY170)</f>
      </c>
      <c r="CA170" s="14">
        <f t="shared" ref="CA170:CA188" ca="1" si="1360">BW170-(0.75*BY170)</f>
      </c>
      <c r="CB170" s="53"/>
      <c r="CC170" s="14">
        <f t="shared" ca="1" si="1334"/>
      </c>
      <c r="CD170" s="14">
        <f t="shared" ref="CD170:CD188" ca="1" si="1361">SUMPRODUCT(BP170:BS170,BP$168:BS$168)/SUM(BP$168:BS$168)</f>
      </c>
      <c r="CE170" s="122"/>
      <c r="CF170" s="122"/>
      <c r="CG170" s="16"/>
      <c r="CH170" s="9" t="s">
        <v>147</v>
      </c>
      <c r="CI170" s="9" t="s">
        <v>4</v>
      </c>
      <c r="CJ170" s="169">
        <f ca="1">IFERROR(IFERROR(SUM(OFFSET(Data!$A$1,MATCH(($CH170&amp;$CI170),Data!$B:$B,0)-1,MATCH(Weekly!CJ$9,Data!$2:$2,0)-1,1,COUNTIF(Data!$2:$2,Weekly!CJ$9))),0)/CJ$168,0)</f>
      </c>
      <c r="CK170" s="169">
        <f ca="1">IFERROR(IFERROR(SUM(OFFSET(Data!$A$1,MATCH(($CH170&amp;$CI170),Data!$B:$B,0)-1,MATCH(Weekly!CK$9,Data!$2:$2,0)-1,1,COUNTIF(Data!$2:$2,Weekly!CK$9))),0)/CK$168,0)</f>
      </c>
      <c r="CL170" s="169">
        <f ca="1">IFERROR(IFERROR(SUM(OFFSET(Data!$A$1,MATCH(($CH170&amp;$CI170),Data!$B:$B,0)-1,MATCH(Weekly!CL$9,Data!$2:$2,0)-1,1,COUNTIF(Data!$2:$2,Weekly!CL$9))),0)/CL$168,0)</f>
      </c>
      <c r="CM170" s="169">
        <f ca="1">IFERROR(IFERROR(SUM(OFFSET(Data!$A$1,MATCH(($CH170&amp;$CI170),Data!$B:$B,0)-1,MATCH(Weekly!CM$9,Data!$2:$2,0)-1,1,COUNTIF(Data!$2:$2,Weekly!CM$9))),0)/CM$168,0)</f>
      </c>
      <c r="CN170" s="169">
        <f ca="1">IFERROR(IFERROR(SUM(OFFSET(Data!$A$1,MATCH(($CH170&amp;$CI170),Data!$B:$B,0)-1,MATCH(Weekly!CN$9,Data!$2:$2,0)-1,1,COUNTIF(Data!$2:$2,Weekly!CN$9))),0)/CN$168,0)</f>
      </c>
      <c r="CO170" s="169">
        <f ca="1">IFERROR(IFERROR(SUM(OFFSET(Data!$A$1,MATCH(($CH170&amp;$CI170),Data!$B:$B,0)-1,MATCH(Weekly!CO$9,Data!$2:$2,0)-1,1,COUNTIF(Data!$2:$2,Weekly!CO$9))),0)/CO$168,0)</f>
      </c>
      <c r="CP170" s="169">
        <f ca="1">IFERROR(IFERROR(SUM(OFFSET(Data!$A$1,MATCH(($CH170&amp;$CI170),Data!$B:$B,0)-1,MATCH(Weekly!CP$9,Data!$2:$2,0)-1,1,COUNTIF(Data!$2:$2,Weekly!CP$9))),0)/CP$168,0)</f>
      </c>
      <c r="CQ170" s="169">
        <f ca="1">IFERROR(IFERROR(SUM(OFFSET(Data!$A$1,MATCH(($CH170&amp;$CI170),Data!$B:$B,0)-1,MATCH(Weekly!CQ$9,Data!$2:$2,0)-1,1,COUNTIF(Data!$2:$2,Weekly!CQ$9))),0)/CQ$168,0)</f>
      </c>
      <c r="CR170" s="169">
        <f ca="1">IFERROR(IFERROR(SUM(OFFSET(Data!$A$1,MATCH(($CH170&amp;$CI170),Data!$B:$B,0)-1,MATCH(Weekly!CR$9,Data!$2:$2,0)-1,1,COUNTIF(Data!$2:$2,Weekly!CR$9))),0)/CR$168,0)</f>
      </c>
      <c r="CS170" s="169">
        <f ca="1">IFERROR(IFERROR(SUM(OFFSET(Data!$A$1,MATCH(($CH170&amp;$CI170),Data!$B:$B,0)-1,MATCH(Weekly!CS$9,Data!$2:$2,0)-1,1,COUNTIF(Data!$2:$2,Weekly!CS$9))),0)/CS$168,0)</f>
      </c>
      <c r="CT170" s="169">
        <f ca="1">IFERROR(IFERROR(SUM(OFFSET(Data!$A$1,MATCH(($CH170&amp;$CI170),Data!$B:$B,0)-1,MATCH(Weekly!CT$9,Data!$2:$2,0)-1,1,COUNTIF(Data!$2:$2,Weekly!CT$9))),0)/CT$168,0)</f>
      </c>
      <c r="CU170" s="169">
        <f ca="1">IFERROR(IFERROR(SUM(OFFSET(Data!$A$1,MATCH(($CH170&amp;$CI170),Data!$B:$B,0)-1,MATCH(Weekly!CU$9,Data!$2:$2,0)-1,1,COUNTIF(Data!$2:$2,Weekly!CU$9))),0)/CU$168,0)</f>
      </c>
      <c r="CW170" s="14">
        <f t="shared" ca="1" si="1335"/>
      </c>
      <c r="CX170" s="14">
        <f t="shared" ca="1" si="1336"/>
      </c>
      <c r="CY170" s="14">
        <f t="shared" ref="CY170:CY188" ca="1" si="1362">CX170-CW170</f>
      </c>
      <c r="CZ170" s="14">
        <f t="shared" ref="CZ170:CZ188" ca="1" si="1363">CX170+(0.75*CY170)</f>
      </c>
      <c r="DA170" s="14">
        <f t="shared" ref="DA170:DA188" ca="1" si="1364">CW170-(0.75*CY170)</f>
      </c>
      <c r="DB170" s="53"/>
      <c r="DC170" s="14">
        <f t="shared" ca="1" si="1340"/>
      </c>
      <c r="DD170" s="14">
        <f t="shared" ref="DD170:DD188" ca="1" si="1365">SUMPRODUCT(CP170:CS170,CP$168:CS$168)/SUM(CP$168:CS$168)</f>
      </c>
    </row>
    <row r="171" spans="3:111" hidden="1" x14ac:dyDescent="0.25">
      <c r="C171" s="5"/>
      <c r="D171" s="74" t="s">
        <v>842</v>
      </c>
      <c r="E171" s="67" t="str">
        <f ca="1">VLOOKUP($D171,'Metric Nature'!$C:$D,2,0)&amp;IF(($F171&lt;(BA171)),"Below",IF(($F171&gt;(AZ171)),"Above","Within"))</f>
      </c>
      <c r="F171" s="69">
        <f t="shared" ca="1" si="1300"/>
      </c>
      <c r="G171" s="69">
        <f t="shared" ca="1" si="1301"/>
      </c>
      <c r="H171" s="98">
        <f t="shared" ca="1" si="1315"/>
      </c>
      <c r="I171" s="69">
        <f t="shared" ca="1" si="1316"/>
      </c>
      <c r="J171" s="69">
        <f t="shared" ca="1" si="1317"/>
      </c>
      <c r="K171" s="62">
        <f t="shared" ca="1" si="1302"/>
      </c>
      <c r="L171" s="70"/>
      <c r="M171" s="67" t="str">
        <f ca="1">VLOOKUP($D171,'Metric Nature'!$C:$D,2,0)&amp;IF(($N171&lt;(CA171)),"Below",IF(($N171&gt;(BZ171)),"Above","Within"))</f>
      </c>
      <c r="N171" s="69">
        <f t="shared" ca="1" si="1303"/>
      </c>
      <c r="O171" s="69">
        <f t="shared" ca="1" si="1304"/>
      </c>
      <c r="P171" s="98">
        <f t="shared" ca="1" si="1318"/>
      </c>
      <c r="Q171" s="69">
        <f t="shared" ca="1" si="1319"/>
      </c>
      <c r="R171" s="71">
        <f t="shared" ca="1" si="1320"/>
      </c>
      <c r="S171" s="62">
        <f t="shared" ca="1" si="1305"/>
      </c>
      <c r="T171" s="70"/>
      <c r="U171" s="67" t="str">
        <f ca="1">VLOOKUP($D171,'Metric Nature'!$C:$D,2,0)&amp;IF(($V171&lt;(DA171)),"Below",IF(($V171&gt;(CZ171)),"Above","Within"))</f>
      </c>
      <c r="V171" s="69">
        <f t="shared" ca="1" si="1306"/>
      </c>
      <c r="W171" s="69">
        <f t="shared" ca="1" si="1307"/>
      </c>
      <c r="X171" s="98">
        <f t="shared" ca="1" si="1321"/>
      </c>
      <c r="Y171" s="69">
        <f t="shared" ca="1" si="1322"/>
      </c>
      <c r="Z171" s="71">
        <f t="shared" ca="1" si="1323"/>
      </c>
      <c r="AA171" s="62">
        <f t="shared" ca="1" si="1308"/>
      </c>
      <c r="AB171" s="70"/>
      <c r="AC171" s="60" t="s">
        <v>843</v>
      </c>
      <c r="AI171" s="9" t="s">
        <v>148</v>
      </c>
      <c r="AJ171" s="169">
        <f ca="1">IFERROR(IFERROR(SUM(OFFSET(Data!$A$1,MATCH(($AI171),Data!$C:$C,0)-1,MATCH(Weekly!AJ$9,Data!$2:$2,0)-1,2,COUNTIF(Data!$2:$2,Weekly!AJ$9))),0)/AJ$168,0)</f>
      </c>
      <c r="AK171" s="169">
        <f ca="1">IFERROR(IFERROR(SUM(OFFSET(Data!$A$1,MATCH(($AI171),Data!$C:$C,0)-1,MATCH(Weekly!AK$9,Data!$2:$2,0)-1,2,COUNTIF(Data!$2:$2,Weekly!AK$9))),0)/AK$168,0)</f>
      </c>
      <c r="AL171" s="169">
        <f ca="1">IFERROR(IFERROR(SUM(OFFSET(Data!$A$1,MATCH(($AI171),Data!$C:$C,0)-1,MATCH(Weekly!AL$9,Data!$2:$2,0)-1,2,COUNTIF(Data!$2:$2,Weekly!AL$9))),0)/AL$168,0)</f>
      </c>
      <c r="AM171" s="169">
        <f ca="1">IFERROR(IFERROR(SUM(OFFSET(Data!$A$1,MATCH(($AI171),Data!$C:$C,0)-1,MATCH(Weekly!AM$9,Data!$2:$2,0)-1,2,COUNTIF(Data!$2:$2,Weekly!AM$9))),0)/AM$168,0)</f>
      </c>
      <c r="AN171" s="169">
        <f ca="1">IFERROR(IFERROR(SUM(OFFSET(Data!$A$1,MATCH(($AI171),Data!$C:$C,0)-1,MATCH(Weekly!AN$9,Data!$2:$2,0)-1,2,COUNTIF(Data!$2:$2,Weekly!AN$9))),0)/AN$168,0)</f>
      </c>
      <c r="AO171" s="169">
        <f ca="1">IFERROR(IFERROR(SUM(OFFSET(Data!$A$1,MATCH(($AI171),Data!$C:$C,0)-1,MATCH(Weekly!AO$9,Data!$2:$2,0)-1,2,COUNTIF(Data!$2:$2,Weekly!AO$9))),0)/AO$168,0)</f>
      </c>
      <c r="AP171" s="169">
        <f ca="1">IFERROR(IFERROR(SUM(OFFSET(Data!$A$1,MATCH(($AI171),Data!$C:$C,0)-1,MATCH(Weekly!AP$9,Data!$2:$2,0)-1,2,COUNTIF(Data!$2:$2,Weekly!AP$9))),0)/AP$168,0)</f>
      </c>
      <c r="AQ171" s="169">
        <f ca="1">IFERROR(IFERROR(SUM(OFFSET(Data!$A$1,MATCH(($AI171),Data!$C:$C,0)-1,MATCH(Weekly!AQ$9,Data!$2:$2,0)-1,2,COUNTIF(Data!$2:$2,Weekly!AQ$9))),0)/AQ$168,0)</f>
      </c>
      <c r="AR171" s="169">
        <f ca="1">IFERROR(IFERROR(SUM(OFFSET(Data!$A$1,MATCH(($AI171),Data!$C:$C,0)-1,MATCH(Weekly!AR$9,Data!$2:$2,0)-1,2,COUNTIF(Data!$2:$2,Weekly!AR$9))),0)/AR$168,0)</f>
      </c>
      <c r="AS171" s="169">
        <f ca="1">IFERROR(IFERROR(SUM(OFFSET(Data!$A$1,MATCH(($AI171),Data!$C:$C,0)-1,MATCH(Weekly!AS$9,Data!$2:$2,0)-1,2,COUNTIF(Data!$2:$2,Weekly!AS$9))),0)/AS$168,0)</f>
      </c>
      <c r="AT171" s="169">
        <f ca="1">IFERROR(IFERROR(SUM(OFFSET(Data!$A$1,MATCH(($AI171),Data!$C:$C,0)-1,MATCH(Weekly!AT$9,Data!$2:$2,0)-1,2,COUNTIF(Data!$2:$2,Weekly!AT$9))),0)/AT$168,0)</f>
      </c>
      <c r="AU171" s="169">
        <f ca="1">IFERROR(IFERROR(SUM(OFFSET(Data!$A$1,MATCH(($AI171),Data!$C:$C,0)-1,MATCH(Weekly!AU$9,Data!$2:$2,0)-1,2,COUNTIF(Data!$2:$2,Weekly!AU$9))),0)/AU$168,0)</f>
      </c>
      <c r="AV171" s="18"/>
      <c r="AW171" s="52">
        <f t="shared" ca="1" si="1324"/>
      </c>
      <c r="AX171" s="52">
        <f t="shared" ca="1" si="1324"/>
      </c>
      <c r="AY171" s="52">
        <f t="shared" ca="1" si="1325"/>
      </c>
      <c r="AZ171" s="52">
        <f t="shared" ca="1" si="1326"/>
      </c>
      <c r="BA171" s="52">
        <f t="shared" ca="1" si="1327"/>
      </c>
      <c r="BB171" s="55"/>
      <c r="BC171" s="14">
        <f t="shared" ca="1" si="1356"/>
      </c>
      <c r="BD171" s="14">
        <f t="shared" ref="BD171:BD172" ca="1" si="1366">SUMPRODUCT(AP171:AS171,AP$168:AS$168)/SUM(AP$168:AS$168)</f>
      </c>
      <c r="BE171" s="122"/>
      <c r="BF171" s="122"/>
      <c r="BG171" s="16"/>
      <c r="BH171" s="9" t="s">
        <v>148</v>
      </c>
      <c r="BI171" s="9" t="s">
        <v>3</v>
      </c>
      <c r="BJ171" s="169">
        <f ca="1">IFERROR(IFERROR(SUM(OFFSET(Data!$A$1,MATCH(($BH171&amp;$BI171),Data!$B:$B,0)-1,MATCH(Weekly!BJ$9,Data!$2:$2,0)-1,1,COUNTIF(Data!$2:$2,Weekly!BJ$9))),0)/BJ$168,0)</f>
      </c>
      <c r="BK171" s="169">
        <f ca="1">IFERROR(IFERROR(SUM(OFFSET(Data!$A$1,MATCH(($BH171&amp;$BI171),Data!$B:$B,0)-1,MATCH(Weekly!BK$9,Data!$2:$2,0)-1,1,COUNTIF(Data!$2:$2,Weekly!BK$9))),0)/BK$168,0)</f>
      </c>
      <c r="BL171" s="169">
        <f ca="1">IFERROR(IFERROR(SUM(OFFSET(Data!$A$1,MATCH(($BH171&amp;$BI171),Data!$B:$B,0)-1,MATCH(Weekly!BL$9,Data!$2:$2,0)-1,1,COUNTIF(Data!$2:$2,Weekly!BL$9))),0)/BL$168,0)</f>
      </c>
      <c r="BM171" s="169">
        <f ca="1">IFERROR(IFERROR(SUM(OFFSET(Data!$A$1,MATCH(($BH171&amp;$BI171),Data!$B:$B,0)-1,MATCH(Weekly!BM$9,Data!$2:$2,0)-1,1,COUNTIF(Data!$2:$2,Weekly!BM$9))),0)/BM$168,0)</f>
      </c>
      <c r="BN171" s="169">
        <f ca="1">IFERROR(IFERROR(SUM(OFFSET(Data!$A$1,MATCH(($BH171&amp;$BI171),Data!$B:$B,0)-1,MATCH(Weekly!BN$9,Data!$2:$2,0)-1,1,COUNTIF(Data!$2:$2,Weekly!BN$9))),0)/BN$168,0)</f>
      </c>
      <c r="BO171" s="169">
        <f ca="1">IFERROR(IFERROR(SUM(OFFSET(Data!$A$1,MATCH(($BH171&amp;$BI171),Data!$B:$B,0)-1,MATCH(Weekly!BO$9,Data!$2:$2,0)-1,1,COUNTIF(Data!$2:$2,Weekly!BO$9))),0)/BO$168,0)</f>
      </c>
      <c r="BP171" s="169">
        <f ca="1">IFERROR(IFERROR(SUM(OFFSET(Data!$A$1,MATCH(($BH171&amp;$BI171),Data!$B:$B,0)-1,MATCH(Weekly!BP$9,Data!$2:$2,0)-1,1,COUNTIF(Data!$2:$2,Weekly!BP$9))),0)/BP$168,0)</f>
      </c>
      <c r="BQ171" s="169">
        <f ca="1">IFERROR(IFERROR(SUM(OFFSET(Data!$A$1,MATCH(($BH171&amp;$BI171),Data!$B:$B,0)-1,MATCH(Weekly!BQ$9,Data!$2:$2,0)-1,1,COUNTIF(Data!$2:$2,Weekly!BQ$9))),0)/BQ$168,0)</f>
      </c>
      <c r="BR171" s="169">
        <f ca="1">IFERROR(IFERROR(SUM(OFFSET(Data!$A$1,MATCH(($BH171&amp;$BI171),Data!$B:$B,0)-1,MATCH(Weekly!BR$9,Data!$2:$2,0)-1,1,COUNTIF(Data!$2:$2,Weekly!BR$9))),0)/BR$168,0)</f>
      </c>
      <c r="BS171" s="169">
        <f ca="1">IFERROR(IFERROR(SUM(OFFSET(Data!$A$1,MATCH(($BH171&amp;$BI171),Data!$B:$B,0)-1,MATCH(Weekly!BS$9,Data!$2:$2,0)-1,1,COUNTIF(Data!$2:$2,Weekly!BS$9))),0)/BS$168,0)</f>
      </c>
      <c r="BT171" s="169">
        <f ca="1">IFERROR(IFERROR(SUM(OFFSET(Data!$A$1,MATCH(($BH171&amp;$BI171),Data!$B:$B,0)-1,MATCH(Weekly!BT$9,Data!$2:$2,0)-1,1,COUNTIF(Data!$2:$2,Weekly!BT$9))),0)/BT$168,0)</f>
      </c>
      <c r="BU171" s="169">
        <f ca="1">IFERROR(IFERROR(SUM(OFFSET(Data!$A$1,MATCH(($BH171&amp;$BI171),Data!$B:$B,0)-1,MATCH(Weekly!BU$9,Data!$2:$2,0)-1,1,COUNTIF(Data!$2:$2,Weekly!BU$9))),0)/BU$168,0)</f>
      </c>
      <c r="BV171" s="17"/>
      <c r="BW171" s="14">
        <f t="shared" ca="1" si="1329"/>
      </c>
      <c r="BX171" s="14">
        <f t="shared" ca="1" si="1330"/>
      </c>
      <c r="BY171" s="14">
        <f t="shared" ca="1" si="1358"/>
      </c>
      <c r="BZ171" s="14">
        <f t="shared" ca="1" si="1359"/>
      </c>
      <c r="CA171" s="14">
        <f t="shared" ca="1" si="1360"/>
      </c>
      <c r="CB171" s="55"/>
      <c r="CC171" s="14">
        <f t="shared" ca="1" si="1334"/>
      </c>
      <c r="CD171" s="14">
        <f t="shared" ca="1" si="1361"/>
      </c>
      <c r="CE171" s="122"/>
      <c r="CF171" s="122"/>
      <c r="CG171" s="16"/>
      <c r="CH171" s="9" t="s">
        <v>148</v>
      </c>
      <c r="CI171" s="9" t="s">
        <v>4</v>
      </c>
      <c r="CJ171" s="169">
        <f ca="1">IFERROR(IFERROR(SUM(OFFSET(Data!$A$1,MATCH(($CH171&amp;$CI171),Data!$B:$B,0)-1,MATCH(Weekly!CJ$9,Data!$2:$2,0)-1,1,COUNTIF(Data!$2:$2,Weekly!CJ$9))),0)/CJ$168,0)</f>
      </c>
      <c r="CK171" s="169">
        <f ca="1">IFERROR(IFERROR(SUM(OFFSET(Data!$A$1,MATCH(($CH171&amp;$CI171),Data!$B:$B,0)-1,MATCH(Weekly!CK$9,Data!$2:$2,0)-1,1,COUNTIF(Data!$2:$2,Weekly!CK$9))),0)/CK$168,0)</f>
      </c>
      <c r="CL171" s="169">
        <f ca="1">IFERROR(IFERROR(SUM(OFFSET(Data!$A$1,MATCH(($CH171&amp;$CI171),Data!$B:$B,0)-1,MATCH(Weekly!CL$9,Data!$2:$2,0)-1,1,COUNTIF(Data!$2:$2,Weekly!CL$9))),0)/CL$168,0)</f>
      </c>
      <c r="CM171" s="169">
        <f ca="1">IFERROR(IFERROR(SUM(OFFSET(Data!$A$1,MATCH(($CH171&amp;$CI171),Data!$B:$B,0)-1,MATCH(Weekly!CM$9,Data!$2:$2,0)-1,1,COUNTIF(Data!$2:$2,Weekly!CM$9))),0)/CM$168,0)</f>
      </c>
      <c r="CN171" s="169">
        <f ca="1">IFERROR(IFERROR(SUM(OFFSET(Data!$A$1,MATCH(($CH171&amp;$CI171),Data!$B:$B,0)-1,MATCH(Weekly!CN$9,Data!$2:$2,0)-1,1,COUNTIF(Data!$2:$2,Weekly!CN$9))),0)/CN$168,0)</f>
      </c>
      <c r="CO171" s="169">
        <f ca="1">IFERROR(IFERROR(SUM(OFFSET(Data!$A$1,MATCH(($CH171&amp;$CI171),Data!$B:$B,0)-1,MATCH(Weekly!CO$9,Data!$2:$2,0)-1,1,COUNTIF(Data!$2:$2,Weekly!CO$9))),0)/CO$168,0)</f>
      </c>
      <c r="CP171" s="169">
        <f ca="1">IFERROR(IFERROR(SUM(OFFSET(Data!$A$1,MATCH(($CH171&amp;$CI171),Data!$B:$B,0)-1,MATCH(Weekly!CP$9,Data!$2:$2,0)-1,1,COUNTIF(Data!$2:$2,Weekly!CP$9))),0)/CP$168,0)</f>
      </c>
      <c r="CQ171" s="169">
        <f ca="1">IFERROR(IFERROR(SUM(OFFSET(Data!$A$1,MATCH(($CH171&amp;$CI171),Data!$B:$B,0)-1,MATCH(Weekly!CQ$9,Data!$2:$2,0)-1,1,COUNTIF(Data!$2:$2,Weekly!CQ$9))),0)/CQ$168,0)</f>
      </c>
      <c r="CR171" s="169">
        <f ca="1">IFERROR(IFERROR(SUM(OFFSET(Data!$A$1,MATCH(($CH171&amp;$CI171),Data!$B:$B,0)-1,MATCH(Weekly!CR$9,Data!$2:$2,0)-1,1,COUNTIF(Data!$2:$2,Weekly!CR$9))),0)/CR$168,0)</f>
      </c>
      <c r="CS171" s="169">
        <f ca="1">IFERROR(IFERROR(SUM(OFFSET(Data!$A$1,MATCH(($CH171&amp;$CI171),Data!$B:$B,0)-1,MATCH(Weekly!CS$9,Data!$2:$2,0)-1,1,COUNTIF(Data!$2:$2,Weekly!CS$9))),0)/CS$168,0)</f>
      </c>
      <c r="CT171" s="169">
        <f ca="1">IFERROR(IFERROR(SUM(OFFSET(Data!$A$1,MATCH(($CH171&amp;$CI171),Data!$B:$B,0)-1,MATCH(Weekly!CT$9,Data!$2:$2,0)-1,1,COUNTIF(Data!$2:$2,Weekly!CT$9))),0)/CT$168,0)</f>
      </c>
      <c r="CU171" s="169">
        <f ca="1">IFERROR(IFERROR(SUM(OFFSET(Data!$A$1,MATCH(($CH171&amp;$CI171),Data!$B:$B,0)-1,MATCH(Weekly!CU$9,Data!$2:$2,0)-1,1,COUNTIF(Data!$2:$2,Weekly!CU$9))),0)/CU$168,0)</f>
      </c>
      <c r="CW171" s="14">
        <f t="shared" ca="1" si="1335"/>
      </c>
      <c r="CX171" s="14">
        <f t="shared" ca="1" si="1336"/>
      </c>
      <c r="CY171" s="14">
        <f t="shared" ca="1" si="1362"/>
      </c>
      <c r="CZ171" s="14">
        <f t="shared" ca="1" si="1363"/>
      </c>
      <c r="DA171" s="14">
        <f t="shared" ca="1" si="1364"/>
      </c>
      <c r="DB171" s="55"/>
      <c r="DC171" s="14">
        <f t="shared" ca="1" si="1340"/>
      </c>
      <c r="DD171" s="14">
        <f t="shared" ca="1" si="1365"/>
      </c>
    </row>
    <row r="172" spans="3:111" x14ac:dyDescent="0.25">
      <c r="C172" s="5"/>
      <c r="D172" s="74" t="s">
        <v>846</v>
      </c>
      <c r="E172" s="67" t="str">
        <f ca="1">VLOOKUP($D172,'Metric Nature'!$C:$D,2,0)&amp;IF(($F172&lt;(BA172)),"Below",IF(($F172&gt;(AZ172)),"Above","Within"))</f>
      </c>
      <c r="F172" s="69">
        <f t="shared" ref="F172:F176" ca="1" si="1367">AT172</f>
      </c>
      <c r="G172" s="69">
        <f t="shared" ref="G172:G176" ca="1" si="1368">AS172</f>
      </c>
      <c r="H172" s="98">
        <f t="shared" ref="H172:H176" ca="1" si="1369">IFERROR(((F172-G172)/G172),0)</f>
      </c>
      <c r="I172" s="69">
        <f t="shared" ref="I172:I176" ca="1" si="1370">BD172</f>
      </c>
      <c r="J172" s="69">
        <f t="shared" ref="J172:J176" ca="1" si="1371">IFERROR(((F172-I172)/I172),0)</f>
      </c>
      <c r="K172" s="69"/>
      <c r="L172" s="70"/>
      <c r="M172" s="67" t="str">
        <f ca="1">VLOOKUP($D172,'Metric Nature'!$C:$D,2,0)&amp;IF(($N172&lt;(CA172)),"Below",IF(($N172&gt;(BZ172)),"Above","Within"))</f>
      </c>
      <c r="N172" s="69">
        <f t="shared" ref="N172:N176" ca="1" si="1372">BT172</f>
      </c>
      <c r="O172" s="69">
        <f t="shared" ref="O172:O176" ca="1" si="1373">BS172</f>
      </c>
      <c r="P172" s="98">
        <f t="shared" ref="P172:P176" ca="1" si="1374">IFERROR(((N172-O172)/O172),0)</f>
      </c>
      <c r="Q172" s="69">
        <f t="shared" ref="Q172:Q176" ca="1" si="1375">CD172</f>
      </c>
      <c r="R172" s="71">
        <f t="shared" ref="R172:R176" ca="1" si="1376">IFERROR(((N172-Q172)/Q172),0)</f>
      </c>
      <c r="S172" s="69"/>
      <c r="T172" s="70"/>
      <c r="U172" s="67" t="str">
        <f ca="1">VLOOKUP($D172,'Metric Nature'!$C:$D,2,0)&amp;IF(($V172&lt;(DA172)),"Below",IF(($V172&gt;(CZ172)),"Above","Within"))</f>
      </c>
      <c r="V172" s="69">
        <f t="shared" ref="V172:V175" ca="1" si="1377">CT172</f>
      </c>
      <c r="W172" s="69">
        <f t="shared" ref="W172:W175" ca="1" si="1378">CS172</f>
      </c>
      <c r="X172" s="98">
        <f t="shared" ref="X172:X175" ca="1" si="1379">IFERROR(((V172-W172)/W172),0)</f>
      </c>
      <c r="Y172" s="69">
        <f t="shared" ref="Y172:Y175" ca="1" si="1380">DD172</f>
      </c>
      <c r="Z172" s="71">
        <f t="shared" ref="Z172:Z175" ca="1" si="1381">IFERROR(((V172-Y172)/Y172),0)</f>
      </c>
      <c r="AA172" s="69"/>
      <c r="AB172" s="70"/>
      <c r="AC172" s="60"/>
      <c r="AI172" s="9" t="s">
        <v>149</v>
      </c>
      <c r="AJ172" s="169">
        <f ca="1">IFERROR(IFERROR(SUM(OFFSET(Data!$A$1,MATCH(($AI172),Data!$C:$C,0)-1,MATCH(Weekly!AJ$9,Data!$2:$2,0)-1,2,COUNTIF(Data!$2:$2,Weekly!AJ$9))),0)/AJ$168,0)</f>
      </c>
      <c r="AK172" s="169">
        <f ca="1">IFERROR(IFERROR(SUM(OFFSET(Data!$A$1,MATCH(($AI172),Data!$C:$C,0)-1,MATCH(Weekly!AK$9,Data!$2:$2,0)-1,2,COUNTIF(Data!$2:$2,Weekly!AK$9))),0)/AK$168,0)</f>
      </c>
      <c r="AL172" s="169">
        <f ca="1">IFERROR(IFERROR(SUM(OFFSET(Data!$A$1,MATCH(($AI172),Data!$C:$C,0)-1,MATCH(Weekly!AL$9,Data!$2:$2,0)-1,2,COUNTIF(Data!$2:$2,Weekly!AL$9))),0)/AL$168,0)</f>
      </c>
      <c r="AM172" s="169">
        <f ca="1">IFERROR(IFERROR(SUM(OFFSET(Data!$A$1,MATCH(($AI172),Data!$C:$C,0)-1,MATCH(Weekly!AM$9,Data!$2:$2,0)-1,2,COUNTIF(Data!$2:$2,Weekly!AM$9))),0)/AM$168,0)</f>
      </c>
      <c r="AN172" s="169">
        <f ca="1">IFERROR(IFERROR(SUM(OFFSET(Data!$A$1,MATCH(($AI172),Data!$C:$C,0)-1,MATCH(Weekly!AN$9,Data!$2:$2,0)-1,2,COUNTIF(Data!$2:$2,Weekly!AN$9))),0)/AN$168,0)</f>
      </c>
      <c r="AO172" s="169">
        <f ca="1">IFERROR(IFERROR(SUM(OFFSET(Data!$A$1,MATCH(($AI172),Data!$C:$C,0)-1,MATCH(Weekly!AO$9,Data!$2:$2,0)-1,2,COUNTIF(Data!$2:$2,Weekly!AO$9))),0)/AO$168,0)</f>
      </c>
      <c r="AP172" s="169">
        <f ca="1">IFERROR(IFERROR(SUM(OFFSET(Data!$A$1,MATCH(($AI172),Data!$C:$C,0)-1,MATCH(Weekly!AP$9,Data!$2:$2,0)-1,2,COUNTIF(Data!$2:$2,Weekly!AP$9))),0)/AP$168,0)</f>
      </c>
      <c r="AQ172" s="169">
        <f ca="1">IFERROR(IFERROR(SUM(OFFSET(Data!$A$1,MATCH(($AI172),Data!$C:$C,0)-1,MATCH(Weekly!AQ$9,Data!$2:$2,0)-1,2,COUNTIF(Data!$2:$2,Weekly!AQ$9))),0)/AQ$168,0)</f>
      </c>
      <c r="AR172" s="169">
        <f ca="1">IFERROR(IFERROR(SUM(OFFSET(Data!$A$1,MATCH(($AI172),Data!$C:$C,0)-1,MATCH(Weekly!AR$9,Data!$2:$2,0)-1,2,COUNTIF(Data!$2:$2,Weekly!AR$9))),0)/AR$168,0)</f>
      </c>
      <c r="AS172" s="169">
        <f ca="1">IFERROR(IFERROR(SUM(OFFSET(Data!$A$1,MATCH(($AI172),Data!$C:$C,0)-1,MATCH(Weekly!AS$9,Data!$2:$2,0)-1,2,COUNTIF(Data!$2:$2,Weekly!AS$9))),0)/AS$168,0)</f>
      </c>
      <c r="AT172" s="169">
        <f ca="1">IFERROR(IFERROR(SUM(OFFSET(Data!$A$1,MATCH(($AI172),Data!$C:$C,0)-1,MATCH(Weekly!AT$9,Data!$2:$2,0)-1,2,COUNTIF(Data!$2:$2,Weekly!AT$9))),0)/AT$168,0)</f>
      </c>
      <c r="AU172" s="169">
        <f ca="1">IFERROR(IFERROR(SUM(OFFSET(Data!$A$1,MATCH(($AI172),Data!$C:$C,0)-1,MATCH(Weekly!AU$9,Data!$2:$2,0)-1,2,COUNTIF(Data!$2:$2,Weekly!AU$9))),0)/AU$168,0)</f>
      </c>
      <c r="AV172" s="18"/>
      <c r="AW172" s="52">
        <f t="shared" ca="1" si="1324"/>
      </c>
      <c r="AX172" s="52">
        <f t="shared" ca="1" si="1324"/>
      </c>
      <c r="AY172" s="52">
        <f t="shared" ca="1" si="1325"/>
      </c>
      <c r="AZ172" s="52">
        <f t="shared" ref="AZ172:AZ176" ca="1" si="1382">AY172-AX172</f>
      </c>
      <c r="BA172" s="52">
        <f t="shared" ref="BA172:BA176" ca="1" si="1383">AY172+(0.75*AZ172)</f>
      </c>
      <c r="BB172" s="55"/>
      <c r="BC172" s="14">
        <f t="shared" ca="1" si="1356"/>
      </c>
      <c r="BD172" s="14">
        <f t="shared" ca="1" si="1366"/>
      </c>
      <c r="BE172" s="122"/>
      <c r="BF172" s="122"/>
      <c r="BG172" s="16"/>
      <c r="BH172" s="9" t="s">
        <v>149</v>
      </c>
      <c r="BI172" s="9" t="s">
        <v>3</v>
      </c>
      <c r="BJ172" s="169">
        <f ca="1">IFERROR(IFERROR(SUM(OFFSET(Data!$A$1,MATCH(($BH172&amp;$BI172),Data!$B:$B,0)-1,MATCH(Weekly!BJ$9,Data!$2:$2,0)-1,1,COUNTIF(Data!$2:$2,Weekly!BJ$9))),0)/BJ$168,0)</f>
      </c>
      <c r="BK172" s="169">
        <f ca="1">IFERROR(IFERROR(SUM(OFFSET(Data!$A$1,MATCH(($BH172&amp;$BI172),Data!$B:$B,0)-1,MATCH(Weekly!BK$9,Data!$2:$2,0)-1,1,COUNTIF(Data!$2:$2,Weekly!BK$9))),0)/BK$168,0)</f>
      </c>
      <c r="BL172" s="169">
        <f ca="1">IFERROR(IFERROR(SUM(OFFSET(Data!$A$1,MATCH(($BH172&amp;$BI172),Data!$B:$B,0)-1,MATCH(Weekly!BL$9,Data!$2:$2,0)-1,1,COUNTIF(Data!$2:$2,Weekly!BL$9))),0)/BL$168,0)</f>
      </c>
      <c r="BM172" s="169">
        <f ca="1">IFERROR(IFERROR(SUM(OFFSET(Data!$A$1,MATCH(($BH172&amp;$BI172),Data!$B:$B,0)-1,MATCH(Weekly!BM$9,Data!$2:$2,0)-1,1,COUNTIF(Data!$2:$2,Weekly!BM$9))),0)/BM$168,0)</f>
      </c>
      <c r="BN172" s="169">
        <f ca="1">IFERROR(IFERROR(SUM(OFFSET(Data!$A$1,MATCH(($BH172&amp;$BI172),Data!$B:$B,0)-1,MATCH(Weekly!BN$9,Data!$2:$2,0)-1,1,COUNTIF(Data!$2:$2,Weekly!BN$9))),0)/BN$168,0)</f>
      </c>
      <c r="BO172" s="169">
        <f ca="1">IFERROR(IFERROR(SUM(OFFSET(Data!$A$1,MATCH(($BH172&amp;$BI172),Data!$B:$B,0)-1,MATCH(Weekly!BO$9,Data!$2:$2,0)-1,1,COUNTIF(Data!$2:$2,Weekly!BO$9))),0)/BO$168,0)</f>
      </c>
      <c r="BP172" s="169">
        <f ca="1">IFERROR(IFERROR(SUM(OFFSET(Data!$A$1,MATCH(($BH172&amp;$BI172),Data!$B:$B,0)-1,MATCH(Weekly!BP$9,Data!$2:$2,0)-1,1,COUNTIF(Data!$2:$2,Weekly!BP$9))),0)/BP$168,0)</f>
      </c>
      <c r="BQ172" s="169">
        <f ca="1">IFERROR(IFERROR(SUM(OFFSET(Data!$A$1,MATCH(($BH172&amp;$BI172),Data!$B:$B,0)-1,MATCH(Weekly!BQ$9,Data!$2:$2,0)-1,1,COUNTIF(Data!$2:$2,Weekly!BQ$9))),0)/BQ$168,0)</f>
      </c>
      <c r="BR172" s="169">
        <f ca="1">IFERROR(IFERROR(SUM(OFFSET(Data!$A$1,MATCH(($BH172&amp;$BI172),Data!$B:$B,0)-1,MATCH(Weekly!BR$9,Data!$2:$2,0)-1,1,COUNTIF(Data!$2:$2,Weekly!BR$9))),0)/BR$168,0)</f>
      </c>
      <c r="BS172" s="169">
        <f ca="1">IFERROR(IFERROR(SUM(OFFSET(Data!$A$1,MATCH(($BH172&amp;$BI172),Data!$B:$B,0)-1,MATCH(Weekly!BS$9,Data!$2:$2,0)-1,1,COUNTIF(Data!$2:$2,Weekly!BS$9))),0)/BS$168,0)</f>
      </c>
      <c r="BT172" s="169">
        <f ca="1">IFERROR(IFERROR(SUM(OFFSET(Data!$A$1,MATCH(($BH172&amp;$BI172),Data!$B:$B,0)-1,MATCH(Weekly!BT$9,Data!$2:$2,0)-1,1,COUNTIF(Data!$2:$2,Weekly!BT$9))),0)/BT$168,0)</f>
      </c>
      <c r="BU172" s="169">
        <f ca="1">IFERROR(IFERROR(SUM(OFFSET(Data!$A$1,MATCH(($BH172&amp;$BI172),Data!$B:$B,0)-1,MATCH(Weekly!BU$9,Data!$2:$2,0)-1,1,COUNTIF(Data!$2:$2,Weekly!BU$9))),0)/BU$168,0)</f>
      </c>
      <c r="BV172" s="169">
        <f ca="1">IFERROR(IFERROR(SUM(OFFSET(Data!$A$1,MATCH(($BH172&amp;$BI172),Data!$B:$B,0)-1,MATCH(Weekly!BV$9,Data!$2:$2,0)-1,1,COUNTIF(Data!$2:$2,Weekly!BV$9))),0)/BV$168,0)</f>
      </c>
      <c r="BW172" s="14">
        <f t="shared" ca="1" si="1329"/>
      </c>
      <c r="BX172" s="14">
        <f t="shared" ca="1" si="1330"/>
      </c>
      <c r="BY172" s="14">
        <f t="shared" ref="BY172:BY176" ca="1" si="1384">BX172-BW172</f>
      </c>
      <c r="BZ172" s="14">
        <f t="shared" ref="BZ172:BZ176" ca="1" si="1385">BX172+(0.75*BY172)</f>
      </c>
      <c r="CA172" s="14">
        <f t="shared" ref="CA172:CA176" ca="1" si="1386">BW172-(0.75*BY172)</f>
      </c>
      <c r="CB172" s="55"/>
      <c r="CC172" s="14">
        <f t="shared" ref="CC172" ca="1" si="1387">_xlfn.STDEV.P(BJ172:BU172)</f>
      </c>
      <c r="CD172" s="14">
        <f t="shared" ref="CD172" ca="1" si="1388">SUMPRODUCT(BP172:BS172,BP$168:BS$168)/SUM(BP$168:BS$168)</f>
      </c>
      <c r="CE172" s="122"/>
      <c r="CF172" s="122"/>
      <c r="CG172" s="16"/>
      <c r="CH172" s="9" t="s">
        <v>149</v>
      </c>
      <c r="CI172" s="9" t="s">
        <v>4</v>
      </c>
      <c r="CJ172" s="169">
        <f ca="1">IFERROR(IFERROR(SUM(OFFSET(Data!$A$1,MATCH(($CH172&amp;$CI172),Data!$B:$B,0)-1,MATCH(Weekly!CJ$9,Data!$2:$2,0)-1,1,COUNTIF(Data!$2:$2,Weekly!CJ$9))),0)/CJ$168,0)</f>
      </c>
      <c r="CK172" s="169">
        <f ca="1">IFERROR(IFERROR(SUM(OFFSET(Data!$A$1,MATCH(($CH172&amp;$CI172),Data!$B:$B,0)-1,MATCH(Weekly!CK$9,Data!$2:$2,0)-1,1,COUNTIF(Data!$2:$2,Weekly!CK$9))),0)/CK$168,0)</f>
      </c>
      <c r="CL172" s="169">
        <f ca="1">IFERROR(IFERROR(SUM(OFFSET(Data!$A$1,MATCH(($CH172&amp;$CI172),Data!$B:$B,0)-1,MATCH(Weekly!CL$9,Data!$2:$2,0)-1,1,COUNTIF(Data!$2:$2,Weekly!CL$9))),0)/CL$168,0)</f>
      </c>
      <c r="CM172" s="169">
        <f ca="1">IFERROR(IFERROR(SUM(OFFSET(Data!$A$1,MATCH(($CH172&amp;$CI172),Data!$B:$B,0)-1,MATCH(Weekly!CM$9,Data!$2:$2,0)-1,1,COUNTIF(Data!$2:$2,Weekly!CM$9))),0)/CM$168,0)</f>
      </c>
      <c r="CN172" s="169">
        <f ca="1">IFERROR(IFERROR(SUM(OFFSET(Data!$A$1,MATCH(($CH172&amp;$CI172),Data!$B:$B,0)-1,MATCH(Weekly!CN$9,Data!$2:$2,0)-1,1,COUNTIF(Data!$2:$2,Weekly!CN$9))),0)/CN$168,0)</f>
      </c>
      <c r="CO172" s="169">
        <f ca="1">IFERROR(IFERROR(SUM(OFFSET(Data!$A$1,MATCH(($CH172&amp;$CI172),Data!$B:$B,0)-1,MATCH(Weekly!CO$9,Data!$2:$2,0)-1,1,COUNTIF(Data!$2:$2,Weekly!CO$9))),0)/CO$168,0)</f>
      </c>
      <c r="CP172" s="169">
        <f ca="1">IFERROR(IFERROR(SUM(OFFSET(Data!$A$1,MATCH(($CH172&amp;$CI172),Data!$B:$B,0)-1,MATCH(Weekly!CP$9,Data!$2:$2,0)-1,1,COUNTIF(Data!$2:$2,Weekly!CP$9))),0)/CP$168,0)</f>
      </c>
      <c r="CQ172" s="169">
        <f ca="1">IFERROR(IFERROR(SUM(OFFSET(Data!$A$1,MATCH(($CH172&amp;$CI172),Data!$B:$B,0)-1,MATCH(Weekly!CQ$9,Data!$2:$2,0)-1,1,COUNTIF(Data!$2:$2,Weekly!CQ$9))),0)/CQ$168,0)</f>
      </c>
      <c r="CR172" s="169">
        <f ca="1">IFERROR(IFERROR(SUM(OFFSET(Data!$A$1,MATCH(($CH172&amp;$CI172),Data!$B:$B,0)-1,MATCH(Weekly!CR$9,Data!$2:$2,0)-1,1,COUNTIF(Data!$2:$2,Weekly!CR$9))),0)/CR$168,0)</f>
      </c>
      <c r="CS172" s="169">
        <f ca="1">IFERROR(IFERROR(SUM(OFFSET(Data!$A$1,MATCH(($CH172&amp;$CI172),Data!$B:$B,0)-1,MATCH(Weekly!CS$9,Data!$2:$2,0)-1,1,COUNTIF(Data!$2:$2,Weekly!CS$9))),0)/CS$168,0)</f>
      </c>
      <c r="CT172" s="169">
        <f ca="1">IFERROR(IFERROR(SUM(OFFSET(Data!$A$1,MATCH(($CH172&amp;$CI172),Data!$B:$B,0)-1,MATCH(Weekly!CT$9,Data!$2:$2,0)-1,1,COUNTIF(Data!$2:$2,Weekly!CT$9))),0)/CT$168,0)</f>
      </c>
      <c r="CU172" s="169">
        <f ca="1">IFERROR(IFERROR(SUM(OFFSET(Data!$A$1,MATCH(($CH172&amp;$CI172),Data!$B:$B,0)-1,MATCH(Weekly!CU$9,Data!$2:$2,0)-1,1,COUNTIF(Data!$2:$2,Weekly!CU$9))),0)/CU$168,0)</f>
      </c>
      <c r="CW172" s="14">
        <f t="shared" ca="1" si="1335"/>
      </c>
      <c r="CX172" s="14">
        <f t="shared" ca="1" si="1336"/>
      </c>
      <c r="CY172" s="14">
        <f t="shared" ref="CY172:CY176" ca="1" si="1389">CX172-CW172</f>
      </c>
      <c r="CZ172" s="14">
        <f t="shared" ref="CZ172:CZ176" ca="1" si="1390">CX172+(0.75*CY172)</f>
      </c>
      <c r="DA172" s="14">
        <f t="shared" ref="DA172:DA176" ca="1" si="1391">CW172-(0.75*CY172)</f>
      </c>
      <c r="DB172" s="55"/>
      <c r="DC172" s="14">
        <f t="shared" ca="1" si="1340"/>
      </c>
      <c r="DD172" s="14">
        <f t="shared" ca="1" si="1365"/>
      </c>
    </row>
    <row r="173" spans="3:111" x14ac:dyDescent="0.25">
      <c r="C173" s="5"/>
      <c r="D173" s="130" t="s">
        <v>849</v>
      </c>
      <c r="E173" s="67" t="str">
        <f ca="1">VLOOKUP($D173,'Metric Nature'!$C:$D,2,0)&amp;IF(($F173&lt;(BA173)),"Below",IF(($F173&gt;(AZ173)),"Above","Within"))</f>
      </c>
      <c r="F173" s="69">
        <f t="shared" ca="1" si="1367"/>
      </c>
      <c r="G173" s="69">
        <f t="shared" ca="1" si="1368"/>
      </c>
      <c r="H173" s="98">
        <f t="shared" ca="1" si="1369"/>
      </c>
      <c r="I173" s="69">
        <f t="shared" ca="1" si="1370"/>
      </c>
      <c r="J173" s="69">
        <f t="shared" ca="1" si="1371"/>
      </c>
      <c r="K173" s="69"/>
      <c r="L173" s="70"/>
      <c r="M173" s="67" t="str">
        <f ca="1">VLOOKUP($D173,'Metric Nature'!$C:$D,2,0)&amp;IF(($N173&lt;(CA173)),"Below",IF(($N173&gt;(BZ173)),"Above","Within"))</f>
      </c>
      <c r="N173" s="69">
        <f t="shared" ca="1" si="1372"/>
      </c>
      <c r="O173" s="69">
        <f t="shared" ca="1" si="1373"/>
      </c>
      <c r="P173" s="98">
        <f t="shared" ca="1" si="1374"/>
      </c>
      <c r="Q173" s="69">
        <f t="shared" ca="1" si="1375"/>
      </c>
      <c r="R173" s="71">
        <f t="shared" ca="1" si="1376"/>
      </c>
      <c r="S173" s="69"/>
      <c r="T173" s="70"/>
      <c r="U173" s="67" t="str">
        <f ca="1">VLOOKUP($D173,'Metric Nature'!$C:$D,2,0)&amp;IF(($V173&lt;(DA173)),"Below",IF(($V173&gt;(CZ173)),"Above","Within"))</f>
      </c>
      <c r="V173" s="69">
        <f t="shared" ca="1" si="1377"/>
      </c>
      <c r="W173" s="69">
        <f t="shared" ca="1" si="1378"/>
      </c>
      <c r="X173" s="98">
        <f t="shared" ca="1" si="1379"/>
      </c>
      <c r="Y173" s="69">
        <f t="shared" ca="1" si="1380"/>
      </c>
      <c r="Z173" s="71">
        <f t="shared" ca="1" si="1381"/>
      </c>
      <c r="AA173" s="69"/>
      <c r="AB173" s="70"/>
      <c r="AC173" s="60"/>
      <c r="AI173" s="9" t="s">
        <v>150</v>
      </c>
      <c r="AJ173" s="169">
        <f ca="1">IFERROR((SUM(OFFSET(Data!$A$1,MATCH(($AI173),Data!$C:$C,0)-1,MATCH(Weekly!AJ$9,Data!$2:$2,0)-1,2,COUNTIF(Data!$2:$2,Weekly!AJ$9))))/(SUM(OFFSET(Data!$A$1,MATCH(($AI172),Data!$C:$C,0)-1,MATCH(Weekly!AJ$9,Data!$2:$2,0)-1,2,COUNTIF(Data!$2:$2,Weekly!AJ$9)))),0)</f>
      </c>
      <c r="AK173" s="169">
        <f ca="1">IFERROR((SUM(OFFSET(Data!$A$1,MATCH(($AI173),Data!$C:$C,0)-1,MATCH(Weekly!AK$9,Data!$2:$2,0)-1,2,COUNTIF(Data!$2:$2,Weekly!AK$9))))/(SUM(OFFSET(Data!$A$1,MATCH(($AI172),Data!$C:$C,0)-1,MATCH(Weekly!AK$9,Data!$2:$2,0)-1,2,COUNTIF(Data!$2:$2,Weekly!AK$9)))),0)</f>
      </c>
      <c r="AL173" s="169">
        <f ca="1">IFERROR((SUM(OFFSET(Data!$A$1,MATCH(($AI173),Data!$C:$C,0)-1,MATCH(Weekly!AL$9,Data!$2:$2,0)-1,2,COUNTIF(Data!$2:$2,Weekly!AL$9))))/(SUM(OFFSET(Data!$A$1,MATCH(($AI172),Data!$C:$C,0)-1,MATCH(Weekly!AL$9,Data!$2:$2,0)-1,2,COUNTIF(Data!$2:$2,Weekly!AL$9)))),0)</f>
      </c>
      <c r="AM173" s="169">
        <f ca="1">IFERROR((SUM(OFFSET(Data!$A$1,MATCH(($AI173),Data!$C:$C,0)-1,MATCH(Weekly!AM$9,Data!$2:$2,0)-1,2,COUNTIF(Data!$2:$2,Weekly!AM$9))))/(SUM(OFFSET(Data!$A$1,MATCH(($AI172),Data!$C:$C,0)-1,MATCH(Weekly!AM$9,Data!$2:$2,0)-1,2,COUNTIF(Data!$2:$2,Weekly!AM$9)))),0)</f>
      </c>
      <c r="AN173" s="169">
        <f ca="1">IFERROR((SUM(OFFSET(Data!$A$1,MATCH(($AI173),Data!$C:$C,0)-1,MATCH(Weekly!AN$9,Data!$2:$2,0)-1,2,COUNTIF(Data!$2:$2,Weekly!AN$9))))/(SUM(OFFSET(Data!$A$1,MATCH(($AI172),Data!$C:$C,0)-1,MATCH(Weekly!AN$9,Data!$2:$2,0)-1,2,COUNTIF(Data!$2:$2,Weekly!AN$9)))),0)</f>
      </c>
      <c r="AO173" s="169">
        <f ca="1">IFERROR((SUM(OFFSET(Data!$A$1,MATCH(($AI173),Data!$C:$C,0)-1,MATCH(Weekly!AO$9,Data!$2:$2,0)-1,2,COUNTIF(Data!$2:$2,Weekly!AO$9))))/(SUM(OFFSET(Data!$A$1,MATCH(($AI172),Data!$C:$C,0)-1,MATCH(Weekly!AO$9,Data!$2:$2,0)-1,2,COUNTIF(Data!$2:$2,Weekly!AO$9)))),0)</f>
      </c>
      <c r="AP173" s="169">
        <f ca="1">IFERROR((SUM(OFFSET(Data!$A$1,MATCH(($AI173),Data!$C:$C,0)-1,MATCH(Weekly!AP$9,Data!$2:$2,0)-1,2,COUNTIF(Data!$2:$2,Weekly!AP$9))))/(SUM(OFFSET(Data!$A$1,MATCH(($AI172),Data!$C:$C,0)-1,MATCH(Weekly!AP$9,Data!$2:$2,0)-1,2,COUNTIF(Data!$2:$2,Weekly!AP$9)))),0)</f>
      </c>
      <c r="AQ173" s="169">
        <f ca="1">IFERROR((SUM(OFFSET(Data!$A$1,MATCH(($AI173),Data!$C:$C,0)-1,MATCH(Weekly!AQ$9,Data!$2:$2,0)-1,2,COUNTIF(Data!$2:$2,Weekly!AQ$9))))/(SUM(OFFSET(Data!$A$1,MATCH(($AI172),Data!$C:$C,0)-1,MATCH(Weekly!AQ$9,Data!$2:$2,0)-1,2,COUNTIF(Data!$2:$2,Weekly!AQ$9)))),0)</f>
      </c>
      <c r="AR173" s="169">
        <f ca="1">IFERROR((SUM(OFFSET(Data!$A$1,MATCH(($AI173),Data!$C:$C,0)-1,MATCH(Weekly!AR$9,Data!$2:$2,0)-1,2,COUNTIF(Data!$2:$2,Weekly!AR$9))))/(SUM(OFFSET(Data!$A$1,MATCH(($AI172),Data!$C:$C,0)-1,MATCH(Weekly!AR$9,Data!$2:$2,0)-1,2,COUNTIF(Data!$2:$2,Weekly!AR$9)))),0)</f>
      </c>
      <c r="AS173" s="169">
        <f ca="1">IFERROR((SUM(OFFSET(Data!$A$1,MATCH(($AI173),Data!$C:$C,0)-1,MATCH(Weekly!AS$9,Data!$2:$2,0)-1,2,COUNTIF(Data!$2:$2,Weekly!AS$9))))/(SUM(OFFSET(Data!$A$1,MATCH(($AI172),Data!$C:$C,0)-1,MATCH(Weekly!AS$9,Data!$2:$2,0)-1,2,COUNTIF(Data!$2:$2,Weekly!AS$9)))),0)</f>
      </c>
      <c r="AT173" s="169">
        <f ca="1">IFERROR((SUM(OFFSET(Data!$A$1,MATCH(($AI173),Data!$C:$C,0)-1,MATCH(Weekly!AT$9,Data!$2:$2,0)-1,2,COUNTIF(Data!$2:$2,Weekly!AT$9))))/(SUM(OFFSET(Data!$A$1,MATCH(($AI172),Data!$C:$C,0)-1,MATCH(Weekly!AT$9,Data!$2:$2,0)-1,2,COUNTIF(Data!$2:$2,Weekly!AT$9)))),0)</f>
      </c>
      <c r="AU173" s="169">
        <f ca="1">IFERROR((SUM(OFFSET(Data!$A$1,MATCH(($AI173),Data!$C:$C,0)-1,MATCH(Weekly!AU$9,Data!$2:$2,0)-1,2,COUNTIF(Data!$2:$2,Weekly!AU$9))))/(SUM(OFFSET(Data!$A$1,MATCH(($AI172),Data!$C:$C,0)-1,MATCH(Weekly!AU$9,Data!$2:$2,0)-1,2,COUNTIF(Data!$2:$2,Weekly!AU$9)))),0)</f>
      </c>
      <c r="AV173" s="18"/>
      <c r="AW173" s="52">
        <f t="shared" ca="1" si="1324"/>
      </c>
      <c r="AX173" s="52">
        <f t="shared" ca="1" si="1324"/>
      </c>
      <c r="AY173" s="52">
        <f t="shared" ca="1" si="1325"/>
      </c>
      <c r="AZ173" s="52">
        <f t="shared" ca="1" si="1382"/>
      </c>
      <c r="BA173" s="52">
        <f t="shared" ca="1" si="1383"/>
      </c>
      <c r="BB173" s="55"/>
      <c r="BC173" s="14">
        <f t="shared" ca="1" si="1356"/>
      </c>
      <c r="BD173" s="14">
        <f ca="1">IFERROR(SUMPRODUCT(AP173:AS173,AP$172:AS$172)/SUM(AP$172:AS$173),0)</f>
      </c>
      <c r="BE173" s="122"/>
      <c r="BF173" s="122"/>
      <c r="BG173" s="16"/>
      <c r="BH173" s="9" t="s">
        <v>150</v>
      </c>
      <c r="BI173" s="9" t="s">
        <v>3</v>
      </c>
      <c r="BJ173" s="169">
        <f ca="1">IFERROR(SUM(OFFSET(Data!$A$1,MATCH(($BH173&amp;$BI173),Data!$B:$B,0)-1,MATCH(Weekly!BJ$9,Data!$2:$2,0)-1,1,COUNTIF(Data!$2:$2,Weekly!BJ$9)))/SUM(OFFSET(Data!$A$1,MATCH(($BH172&amp;$BI172),Data!$B:$B,0)-1,MATCH(Weekly!BJ$9,Data!$2:$2,0)-1,1,COUNTIF(Data!$2:$2,Weekly!BJ$9))),0)</f>
      </c>
      <c r="BK173" s="169">
        <f ca="1">IFERROR(SUM(OFFSET(Data!$A$1,MATCH(($BH173&amp;$BI173),Data!$B:$B,0)-1,MATCH(Weekly!BK$9,Data!$2:$2,0)-1,1,COUNTIF(Data!$2:$2,Weekly!BK$9)))/SUM(OFFSET(Data!$A$1,MATCH(($BH172&amp;$BI172),Data!$B:$B,0)-1,MATCH(Weekly!BK$9,Data!$2:$2,0)-1,1,COUNTIF(Data!$2:$2,Weekly!BK$9))),0)</f>
      </c>
      <c r="BL173" s="169">
        <f ca="1">IFERROR(SUM(OFFSET(Data!$A$1,MATCH(($BH173&amp;$BI173),Data!$B:$B,0)-1,MATCH(Weekly!BL$9,Data!$2:$2,0)-1,1,COUNTIF(Data!$2:$2,Weekly!BL$9)))/SUM(OFFSET(Data!$A$1,MATCH(($BH172&amp;$BI172),Data!$B:$B,0)-1,MATCH(Weekly!BL$9,Data!$2:$2,0)-1,1,COUNTIF(Data!$2:$2,Weekly!BL$9))),0)</f>
      </c>
      <c r="BM173" s="169">
        <f ca="1">IFERROR(SUM(OFFSET(Data!$A$1,MATCH(($BH173&amp;$BI173),Data!$B:$B,0)-1,MATCH(Weekly!BM$9,Data!$2:$2,0)-1,1,COUNTIF(Data!$2:$2,Weekly!BM$9)))/SUM(OFFSET(Data!$A$1,MATCH(($BH172&amp;$BI172),Data!$B:$B,0)-1,MATCH(Weekly!BM$9,Data!$2:$2,0)-1,1,COUNTIF(Data!$2:$2,Weekly!BM$9))),0)</f>
      </c>
      <c r="BN173" s="169">
        <f ca="1">IFERROR(SUM(OFFSET(Data!$A$1,MATCH(($BH173&amp;$BI173),Data!$B:$B,0)-1,MATCH(Weekly!BN$9,Data!$2:$2,0)-1,1,COUNTIF(Data!$2:$2,Weekly!BN$9)))/SUM(OFFSET(Data!$A$1,MATCH(($BH172&amp;$BI172),Data!$B:$B,0)-1,MATCH(Weekly!BN$9,Data!$2:$2,0)-1,1,COUNTIF(Data!$2:$2,Weekly!BN$9))),0)</f>
      </c>
      <c r="BO173" s="169">
        <f ca="1">IFERROR(SUM(OFFSET(Data!$A$1,MATCH(($BH173&amp;$BI173),Data!$B:$B,0)-1,MATCH(Weekly!BO$9,Data!$2:$2,0)-1,1,COUNTIF(Data!$2:$2,Weekly!BO$9)))/SUM(OFFSET(Data!$A$1,MATCH(($BH172&amp;$BI172),Data!$B:$B,0)-1,MATCH(Weekly!BO$9,Data!$2:$2,0)-1,1,COUNTIF(Data!$2:$2,Weekly!BO$9))),0)</f>
      </c>
      <c r="BP173" s="169">
        <f ca="1">IFERROR(SUM(OFFSET(Data!$A$1,MATCH(($BH173&amp;$BI173),Data!$B:$B,0)-1,MATCH(Weekly!BP$9,Data!$2:$2,0)-1,1,COUNTIF(Data!$2:$2,Weekly!BP$9)))/SUM(OFFSET(Data!$A$1,MATCH(($BH172&amp;$BI172),Data!$B:$B,0)-1,MATCH(Weekly!BP$9,Data!$2:$2,0)-1,1,COUNTIF(Data!$2:$2,Weekly!BP$9))),0)</f>
      </c>
      <c r="BQ173" s="169">
        <f ca="1">IFERROR(SUM(OFFSET(Data!$A$1,MATCH(($BH173&amp;$BI173),Data!$B:$B,0)-1,MATCH(Weekly!BQ$9,Data!$2:$2,0)-1,1,COUNTIF(Data!$2:$2,Weekly!BQ$9)))/SUM(OFFSET(Data!$A$1,MATCH(($BH172&amp;$BI172),Data!$B:$B,0)-1,MATCH(Weekly!BQ$9,Data!$2:$2,0)-1,1,COUNTIF(Data!$2:$2,Weekly!BQ$9))),0)</f>
      </c>
      <c r="BR173" s="169">
        <f ca="1">IFERROR(SUM(OFFSET(Data!$A$1,MATCH(($BH173&amp;$BI173),Data!$B:$B,0)-1,MATCH(Weekly!BR$9,Data!$2:$2,0)-1,1,COUNTIF(Data!$2:$2,Weekly!BR$9)))/SUM(OFFSET(Data!$A$1,MATCH(($BH172&amp;$BI172),Data!$B:$B,0)-1,MATCH(Weekly!BR$9,Data!$2:$2,0)-1,1,COUNTIF(Data!$2:$2,Weekly!BR$9))),0)</f>
      </c>
      <c r="BS173" s="169">
        <f ca="1">IFERROR(SUM(OFFSET(Data!$A$1,MATCH(($BH173&amp;$BI173),Data!$B:$B,0)-1,MATCH(Weekly!BS$9,Data!$2:$2,0)-1,1,COUNTIF(Data!$2:$2,Weekly!BS$9)))/SUM(OFFSET(Data!$A$1,MATCH(($BH172&amp;$BI172),Data!$B:$B,0)-1,MATCH(Weekly!BS$9,Data!$2:$2,0)-1,1,COUNTIF(Data!$2:$2,Weekly!BS$9))),0)</f>
      </c>
      <c r="BT173" s="169">
        <f ca="1">IFERROR(SUM(OFFSET(Data!$A$1,MATCH(($BH173&amp;$BI173),Data!$B:$B,0)-1,MATCH(Weekly!BT$9,Data!$2:$2,0)-1,1,COUNTIF(Data!$2:$2,Weekly!BT$9)))/SUM(OFFSET(Data!$A$1,MATCH(($BH172&amp;$BI172),Data!$B:$B,0)-1,MATCH(Weekly!BT$9,Data!$2:$2,0)-1,1,COUNTIF(Data!$2:$2,Weekly!BT$9))),0)</f>
      </c>
      <c r="BU173" s="169">
        <f ca="1">IFERROR(SUM(OFFSET(Data!$A$1,MATCH(($BH173&amp;$BI173),Data!$B:$B,0)-1,MATCH(Weekly!BU$9,Data!$2:$2,0)-1,1,COUNTIF(Data!$2:$2,Weekly!BU$9)))/SUM(OFFSET(Data!$A$1,MATCH(($BH172&amp;$BI172),Data!$B:$B,0)-1,MATCH(Weekly!BU$9,Data!$2:$2,0)-1,1,COUNTIF(Data!$2:$2,Weekly!BU$9))),0)</f>
      </c>
      <c r="BV173" s="17"/>
      <c r="BW173" s="14">
        <f t="shared" ca="1" si="1329"/>
      </c>
      <c r="BX173" s="14">
        <f t="shared" ca="1" si="1330"/>
      </c>
      <c r="BY173" s="14">
        <f t="shared" ca="1" si="1384"/>
      </c>
      <c r="BZ173" s="14">
        <f t="shared" ca="1" si="1385"/>
      </c>
      <c r="CA173" s="14">
        <f t="shared" ca="1" si="1386"/>
      </c>
      <c r="CB173" s="55"/>
      <c r="CC173" s="14">
        <f t="shared" ref="CC173:CC176" ca="1" si="1392">_xlfn.STDEV.P(BJ173:BU173)</f>
      </c>
      <c r="CD173" s="14">
        <f ca="1">IFERROR(SUMPRODUCT(BP173:BS173,BP$172:BS$172)/SUM(BP$172:BS$173),0)</f>
      </c>
      <c r="CE173" s="122"/>
      <c r="CF173" s="122"/>
      <c r="CG173" s="16"/>
      <c r="CH173" s="9" t="s">
        <v>150</v>
      </c>
      <c r="CI173" s="9" t="s">
        <v>4</v>
      </c>
      <c r="CJ173" s="169">
        <f ca="1">IFERROR(SUM(OFFSET(Data!$A$1,MATCH(($CH173&amp;$CI173),Data!$B:$B,0)-1,MATCH(Weekly!CJ$9,Data!$2:$2,0)-1,1,COUNTIF(Data!$2:$2,Weekly!CJ$9)))/SUM(OFFSET(Data!$A$1,MATCH(($CH172&amp;$CI172),Data!$B:$B,0)-1,MATCH(Weekly!CJ$9,Data!$2:$2,0)-1,1,COUNTIF(Data!$2:$2,Weekly!CJ$9))),0)</f>
      </c>
      <c r="CK173" s="169">
        <f ca="1">IFERROR(SUM(OFFSET(Data!$A$1,MATCH(($CH173&amp;$CI173),Data!$B:$B,0)-1,MATCH(Weekly!CK$9,Data!$2:$2,0)-1,1,COUNTIF(Data!$2:$2,Weekly!CK$9)))/SUM(OFFSET(Data!$A$1,MATCH(($CH172&amp;$CI172),Data!$B:$B,0)-1,MATCH(Weekly!CK$9,Data!$2:$2,0)-1,1,COUNTIF(Data!$2:$2,Weekly!CK$9))),0)</f>
      </c>
      <c r="CL173" s="169">
        <f ca="1">IFERROR(SUM(OFFSET(Data!$A$1,MATCH(($CH173&amp;$CI173),Data!$B:$B,0)-1,MATCH(Weekly!CL$9,Data!$2:$2,0)-1,1,COUNTIF(Data!$2:$2,Weekly!CL$9)))/SUM(OFFSET(Data!$A$1,MATCH(($CH172&amp;$CI172),Data!$B:$B,0)-1,MATCH(Weekly!CL$9,Data!$2:$2,0)-1,1,COUNTIF(Data!$2:$2,Weekly!CL$9))),0)</f>
      </c>
      <c r="CM173" s="169">
        <f ca="1">IFERROR(SUM(OFFSET(Data!$A$1,MATCH(($CH173&amp;$CI173),Data!$B:$B,0)-1,MATCH(Weekly!CM$9,Data!$2:$2,0)-1,1,COUNTIF(Data!$2:$2,Weekly!CM$9)))/SUM(OFFSET(Data!$A$1,MATCH(($CH172&amp;$CI172),Data!$B:$B,0)-1,MATCH(Weekly!CM$9,Data!$2:$2,0)-1,1,COUNTIF(Data!$2:$2,Weekly!CM$9))),0)</f>
      </c>
      <c r="CN173" s="169">
        <f ca="1">IFERROR(SUM(OFFSET(Data!$A$1,MATCH(($CH173&amp;$CI173),Data!$B:$B,0)-1,MATCH(Weekly!CN$9,Data!$2:$2,0)-1,1,COUNTIF(Data!$2:$2,Weekly!CN$9)))/SUM(OFFSET(Data!$A$1,MATCH(($CH172&amp;$CI172),Data!$B:$B,0)-1,MATCH(Weekly!CN$9,Data!$2:$2,0)-1,1,COUNTIF(Data!$2:$2,Weekly!CN$9))),0)</f>
      </c>
      <c r="CO173" s="169">
        <f ca="1">IFERROR(SUM(OFFSET(Data!$A$1,MATCH(($CH173&amp;$CI173),Data!$B:$B,0)-1,MATCH(Weekly!CO$9,Data!$2:$2,0)-1,1,COUNTIF(Data!$2:$2,Weekly!CO$9)))/SUM(OFFSET(Data!$A$1,MATCH(($CH172&amp;$CI172),Data!$B:$B,0)-1,MATCH(Weekly!CO$9,Data!$2:$2,0)-1,1,COUNTIF(Data!$2:$2,Weekly!CO$9))),0)</f>
      </c>
      <c r="CP173" s="169">
        <f ca="1">IFERROR(SUM(OFFSET(Data!$A$1,MATCH(($CH173&amp;$CI173),Data!$B:$B,0)-1,MATCH(Weekly!CP$9,Data!$2:$2,0)-1,1,COUNTIF(Data!$2:$2,Weekly!CP$9)))/SUM(OFFSET(Data!$A$1,MATCH(($CH172&amp;$CI172),Data!$B:$B,0)-1,MATCH(Weekly!CP$9,Data!$2:$2,0)-1,1,COUNTIF(Data!$2:$2,Weekly!CP$9))),0)</f>
      </c>
      <c r="CQ173" s="169">
        <f ca="1">IFERROR(SUM(OFFSET(Data!$A$1,MATCH(($CH173&amp;$CI173),Data!$B:$B,0)-1,MATCH(Weekly!CQ$9,Data!$2:$2,0)-1,1,COUNTIF(Data!$2:$2,Weekly!CQ$9)))/SUM(OFFSET(Data!$A$1,MATCH(($CH172&amp;$CI172),Data!$B:$B,0)-1,MATCH(Weekly!CQ$9,Data!$2:$2,0)-1,1,COUNTIF(Data!$2:$2,Weekly!CQ$9))),0)</f>
      </c>
      <c r="CR173" s="169">
        <f ca="1">IFERROR(SUM(OFFSET(Data!$A$1,MATCH(($CH173&amp;$CI173),Data!$B:$B,0)-1,MATCH(Weekly!CR$9,Data!$2:$2,0)-1,1,COUNTIF(Data!$2:$2,Weekly!CR$9)))/SUM(OFFSET(Data!$A$1,MATCH(($CH172&amp;$CI172),Data!$B:$B,0)-1,MATCH(Weekly!CR$9,Data!$2:$2,0)-1,1,COUNTIF(Data!$2:$2,Weekly!CR$9))),0)</f>
      </c>
      <c r="CS173" s="169">
        <f ca="1">IFERROR(SUM(OFFSET(Data!$A$1,MATCH(($CH173&amp;$CI173),Data!$B:$B,0)-1,MATCH(Weekly!CS$9,Data!$2:$2,0)-1,1,COUNTIF(Data!$2:$2,Weekly!CS$9)))/SUM(OFFSET(Data!$A$1,MATCH(($CH172&amp;$CI172),Data!$B:$B,0)-1,MATCH(Weekly!CS$9,Data!$2:$2,0)-1,1,COUNTIF(Data!$2:$2,Weekly!CS$9))),0)</f>
      </c>
      <c r="CT173" s="169">
        <f ca="1">IFERROR(SUM(OFFSET(Data!$A$1,MATCH(($CH173&amp;$CI173),Data!$B:$B,0)-1,MATCH(Weekly!CT$9,Data!$2:$2,0)-1,1,COUNTIF(Data!$2:$2,Weekly!CT$9)))/SUM(OFFSET(Data!$A$1,MATCH(($CH172&amp;$CI172),Data!$B:$B,0)-1,MATCH(Weekly!CT$9,Data!$2:$2,0)-1,1,COUNTIF(Data!$2:$2,Weekly!CT$9))),0)</f>
      </c>
      <c r="CU173" s="169">
        <f ca="1">IFERROR(SUM(OFFSET(Data!$A$1,MATCH(($CH173&amp;$CI173),Data!$B:$B,0)-1,MATCH(Weekly!CU$9,Data!$2:$2,0)-1,1,COUNTIF(Data!$2:$2,Weekly!CU$9)))/SUM(OFFSET(Data!$A$1,MATCH(($CH172&amp;$CI172),Data!$B:$B,0)-1,MATCH(Weekly!CU$9,Data!$2:$2,0)-1,1,COUNTIF(Data!$2:$2,Weekly!CU$9))),0)</f>
      </c>
      <c r="CW173" s="14">
        <f t="shared" ca="1" si="1335"/>
      </c>
      <c r="CX173" s="14">
        <f t="shared" ca="1" si="1336"/>
      </c>
      <c r="CY173" s="14">
        <f t="shared" ca="1" si="1389"/>
      </c>
      <c r="CZ173" s="14">
        <f t="shared" ca="1" si="1390"/>
      </c>
      <c r="DA173" s="14">
        <f t="shared" ca="1" si="1391"/>
      </c>
      <c r="DB173" s="55"/>
      <c r="DC173" s="14">
        <f t="shared" ca="1" si="1340"/>
      </c>
      <c r="DD173" s="14">
        <f ca="1">IFERROR(SUMPRODUCT(CP173:CS173,CP$172:CS$172)/SUM(CP$172:CS$173),0)</f>
      </c>
    </row>
    <row r="174" spans="3:111" x14ac:dyDescent="0.25">
      <c r="C174" s="5"/>
      <c r="D174" s="130" t="s">
        <v>852</v>
      </c>
      <c r="E174" s="67" t="str">
        <f ca="1">VLOOKUP($D174,'Metric Nature'!$C:$D,2,0)&amp;IF(($F174&lt;(BA174)),"Below",IF(($F174&gt;(AZ174)),"Above","Within"))</f>
      </c>
      <c r="F174" s="69">
        <f t="shared" ca="1" si="1367"/>
      </c>
      <c r="G174" s="69">
        <f t="shared" ca="1" si="1368"/>
      </c>
      <c r="H174" s="98">
        <f t="shared" ca="1" si="1369"/>
      </c>
      <c r="I174" s="69">
        <f t="shared" ca="1" si="1370"/>
      </c>
      <c r="J174" s="69">
        <f t="shared" ca="1" si="1371"/>
      </c>
      <c r="K174" s="69"/>
      <c r="L174" s="70"/>
      <c r="M174" s="67" t="str">
        <f ca="1">VLOOKUP($D174,'Metric Nature'!$C:$D,2,0)&amp;IF(($N174&lt;(CA174)),"Below",IF(($N174&gt;(BZ174)),"Above","Within"))</f>
      </c>
      <c r="N174" s="69">
        <f t="shared" ca="1" si="1372"/>
      </c>
      <c r="O174" s="69">
        <f t="shared" ca="1" si="1373"/>
      </c>
      <c r="P174" s="98">
        <f t="shared" ca="1" si="1374"/>
      </c>
      <c r="Q174" s="69">
        <f t="shared" ca="1" si="1375"/>
      </c>
      <c r="R174" s="71">
        <f t="shared" ca="1" si="1376"/>
      </c>
      <c r="S174" s="69"/>
      <c r="T174" s="70"/>
      <c r="U174" s="67" t="str">
        <f ca="1">VLOOKUP($D174,'Metric Nature'!$C:$D,2,0)&amp;IF(($V174&lt;(DA174)),"Below",IF(($V174&gt;(CZ174)),"Above","Within"))</f>
      </c>
      <c r="V174" s="69">
        <f t="shared" ca="1" si="1377"/>
      </c>
      <c r="W174" s="69">
        <f t="shared" ca="1" si="1378"/>
      </c>
      <c r="X174" s="98">
        <f t="shared" ca="1" si="1379"/>
      </c>
      <c r="Y174" s="69">
        <f t="shared" ca="1" si="1380"/>
      </c>
      <c r="Z174" s="71">
        <f t="shared" ca="1" si="1381"/>
      </c>
      <c r="AA174" s="69"/>
      <c r="AB174" s="70"/>
      <c r="AC174" s="60"/>
      <c r="AI174" s="9" t="s">
        <v>151</v>
      </c>
      <c r="AJ174" s="169">
        <f ca="1">IFERROR((SUM(OFFSET(Data!$A$1,MATCH(($AI174),Data!$C:$C,0)-1,MATCH(Weekly!AJ$9,Data!$2:$2,0)-1,2,COUNTIF(Data!$2:$2,Weekly!AJ$9))))/(SUM(OFFSET(Data!$A$1,MATCH(($AI172),Data!$C:$C,0)-1,MATCH(Weekly!AJ$9,Data!$2:$2,0)-1,2,COUNTIF(Data!$2:$2,Weekly!AJ$9)))),0)</f>
      </c>
      <c r="AK174" s="169">
        <f ca="1">IFERROR((SUM(OFFSET(Data!$A$1,MATCH(($AI174),Data!$C:$C,0)-1,MATCH(Weekly!AK$9,Data!$2:$2,0)-1,2,COUNTIF(Data!$2:$2,Weekly!AK$9))))/(SUM(OFFSET(Data!$A$1,MATCH(($AI172),Data!$C:$C,0)-1,MATCH(Weekly!AK$9,Data!$2:$2,0)-1,2,COUNTIF(Data!$2:$2,Weekly!AK$9)))),0)</f>
      </c>
      <c r="AL174" s="169">
        <f ca="1">IFERROR((SUM(OFFSET(Data!$A$1,MATCH(($AI174),Data!$C:$C,0)-1,MATCH(Weekly!AL$9,Data!$2:$2,0)-1,2,COUNTIF(Data!$2:$2,Weekly!AL$9))))/(SUM(OFFSET(Data!$A$1,MATCH(($AI172),Data!$C:$C,0)-1,MATCH(Weekly!AL$9,Data!$2:$2,0)-1,2,COUNTIF(Data!$2:$2,Weekly!AL$9)))),0)</f>
      </c>
      <c r="AM174" s="169">
        <f ca="1">IFERROR((SUM(OFFSET(Data!$A$1,MATCH(($AI174),Data!$C:$C,0)-1,MATCH(Weekly!AM$9,Data!$2:$2,0)-1,2,COUNTIF(Data!$2:$2,Weekly!AM$9))))/(SUM(OFFSET(Data!$A$1,MATCH(($AI172),Data!$C:$C,0)-1,MATCH(Weekly!AM$9,Data!$2:$2,0)-1,2,COUNTIF(Data!$2:$2,Weekly!AM$9)))),0)</f>
      </c>
      <c r="AN174" s="169">
        <f ca="1">IFERROR((SUM(OFFSET(Data!$A$1,MATCH(($AI174),Data!$C:$C,0)-1,MATCH(Weekly!AN$9,Data!$2:$2,0)-1,2,COUNTIF(Data!$2:$2,Weekly!AN$9))))/(SUM(OFFSET(Data!$A$1,MATCH(($AI172),Data!$C:$C,0)-1,MATCH(Weekly!AN$9,Data!$2:$2,0)-1,2,COUNTIF(Data!$2:$2,Weekly!AN$9)))),0)</f>
      </c>
      <c r="AO174" s="169">
        <f ca="1">IFERROR((SUM(OFFSET(Data!$A$1,MATCH(($AI174),Data!$C:$C,0)-1,MATCH(Weekly!AO$9,Data!$2:$2,0)-1,2,COUNTIF(Data!$2:$2,Weekly!AO$9))))/(SUM(OFFSET(Data!$A$1,MATCH(($AI172),Data!$C:$C,0)-1,MATCH(Weekly!AO$9,Data!$2:$2,0)-1,2,COUNTIF(Data!$2:$2,Weekly!AO$9)))),0)</f>
      </c>
      <c r="AP174" s="169">
        <f ca="1">IFERROR((SUM(OFFSET(Data!$A$1,MATCH(($AI174),Data!$C:$C,0)-1,MATCH(Weekly!AP$9,Data!$2:$2,0)-1,2,COUNTIF(Data!$2:$2,Weekly!AP$9))))/(SUM(OFFSET(Data!$A$1,MATCH(($AI172),Data!$C:$C,0)-1,MATCH(Weekly!AP$9,Data!$2:$2,0)-1,2,COUNTIF(Data!$2:$2,Weekly!AP$9)))),0)</f>
      </c>
      <c r="AQ174" s="169">
        <f ca="1">IFERROR((SUM(OFFSET(Data!$A$1,MATCH(($AI174),Data!$C:$C,0)-1,MATCH(Weekly!AQ$9,Data!$2:$2,0)-1,2,COUNTIF(Data!$2:$2,Weekly!AQ$9))))/(SUM(OFFSET(Data!$A$1,MATCH(($AI172),Data!$C:$C,0)-1,MATCH(Weekly!AQ$9,Data!$2:$2,0)-1,2,COUNTIF(Data!$2:$2,Weekly!AQ$9)))),0)</f>
      </c>
      <c r="AR174" s="169">
        <f ca="1">IFERROR((SUM(OFFSET(Data!$A$1,MATCH(($AI174),Data!$C:$C,0)-1,MATCH(Weekly!AR$9,Data!$2:$2,0)-1,2,COUNTIF(Data!$2:$2,Weekly!AR$9))))/(SUM(OFFSET(Data!$A$1,MATCH(($AI172),Data!$C:$C,0)-1,MATCH(Weekly!AR$9,Data!$2:$2,0)-1,2,COUNTIF(Data!$2:$2,Weekly!AR$9)))),0)</f>
      </c>
      <c r="AS174" s="169">
        <f ca="1">IFERROR((SUM(OFFSET(Data!$A$1,MATCH(($AI174),Data!$C:$C,0)-1,MATCH(Weekly!AS$9,Data!$2:$2,0)-1,2,COUNTIF(Data!$2:$2,Weekly!AS$9))))/(SUM(OFFSET(Data!$A$1,MATCH(($AI172),Data!$C:$C,0)-1,MATCH(Weekly!AS$9,Data!$2:$2,0)-1,2,COUNTIF(Data!$2:$2,Weekly!AS$9)))),0)</f>
      </c>
      <c r="AT174" s="169">
        <f ca="1">IFERROR((SUM(OFFSET(Data!$A$1,MATCH(($AI174),Data!$C:$C,0)-1,MATCH(Weekly!AT$9,Data!$2:$2,0)-1,2,COUNTIF(Data!$2:$2,Weekly!AT$9))))/(SUM(OFFSET(Data!$A$1,MATCH(($AI172),Data!$C:$C,0)-1,MATCH(Weekly!AT$9,Data!$2:$2,0)-1,2,COUNTIF(Data!$2:$2,Weekly!AT$9)))),0)</f>
      </c>
      <c r="AU174" s="169">
        <f ca="1">IFERROR((SUM(OFFSET(Data!$A$1,MATCH(($AI174),Data!$C:$C,0)-1,MATCH(Weekly!AU$9,Data!$2:$2,0)-1,2,COUNTIF(Data!$2:$2,Weekly!AU$9))))/(SUM(OFFSET(Data!$A$1,MATCH(($AI172),Data!$C:$C,0)-1,MATCH(Weekly!AU$9,Data!$2:$2,0)-1,2,COUNTIF(Data!$2:$2,Weekly!AU$9)))),0)</f>
      </c>
      <c r="AV174" s="18"/>
      <c r="AW174" s="52">
        <f t="shared" ca="1" si="1324"/>
      </c>
      <c r="AX174" s="52">
        <f t="shared" ca="1" si="1324"/>
      </c>
      <c r="AY174" s="52">
        <f t="shared" ca="1" si="1325"/>
      </c>
      <c r="AZ174" s="52">
        <f t="shared" ca="1" si="1382"/>
      </c>
      <c r="BA174" s="52">
        <f t="shared" ca="1" si="1383"/>
      </c>
      <c r="BB174" s="55"/>
      <c r="BC174" s="14">
        <f t="shared" ca="1" si="1356"/>
      </c>
      <c r="BD174" s="14">
        <f ca="1">IFERROR(SUMPRODUCT(AP174:AS174,AP$172:AS$172)/SUM(AP$172:AS$173),0)</f>
      </c>
      <c r="BE174" s="122"/>
      <c r="BF174" s="122"/>
      <c r="BG174" s="16"/>
      <c r="BH174" s="9" t="s">
        <v>151</v>
      </c>
      <c r="BI174" s="9" t="s">
        <v>3</v>
      </c>
      <c r="BJ174" s="169">
        <f ca="1">IFERROR(SUM(OFFSET(Data!$A$1,MATCH(($BH174&amp;$BI174),Data!$B:$B,0)-1,MATCH(Weekly!BJ$9,Data!$2:$2,0)-1,1,COUNTIF(Data!$2:$2,Weekly!BJ$9)))/SUM(OFFSET(Data!$A$1,MATCH(($BH172&amp;$BI172),Data!$B:$B,0)-1,MATCH(Weekly!BJ$9,Data!$2:$2,0)-1,1,COUNTIF(Data!$2:$2,Weekly!BJ$9))),0)</f>
      </c>
      <c r="BK174" s="169">
        <f ca="1">IFERROR(SUM(OFFSET(Data!$A$1,MATCH(($BH174&amp;$BI174),Data!$B:$B,0)-1,MATCH(Weekly!BK$9,Data!$2:$2,0)-1,1,COUNTIF(Data!$2:$2,Weekly!BK$9)))/SUM(OFFSET(Data!$A$1,MATCH(($BH172&amp;$BI172),Data!$B:$B,0)-1,MATCH(Weekly!BK$9,Data!$2:$2,0)-1,1,COUNTIF(Data!$2:$2,Weekly!BK$9))),0)</f>
      </c>
      <c r="BL174" s="169">
        <f ca="1">IFERROR(SUM(OFFSET(Data!$A$1,MATCH(($BH174&amp;$BI174),Data!$B:$B,0)-1,MATCH(Weekly!BL$9,Data!$2:$2,0)-1,1,COUNTIF(Data!$2:$2,Weekly!BL$9)))/SUM(OFFSET(Data!$A$1,MATCH(($BH172&amp;$BI172),Data!$B:$B,0)-1,MATCH(Weekly!BL$9,Data!$2:$2,0)-1,1,COUNTIF(Data!$2:$2,Weekly!BL$9))),0)</f>
      </c>
      <c r="BM174" s="169">
        <f ca="1">IFERROR(SUM(OFFSET(Data!$A$1,MATCH(($BH174&amp;$BI174),Data!$B:$B,0)-1,MATCH(Weekly!BM$9,Data!$2:$2,0)-1,1,COUNTIF(Data!$2:$2,Weekly!BM$9)))/SUM(OFFSET(Data!$A$1,MATCH(($BH172&amp;$BI172),Data!$B:$B,0)-1,MATCH(Weekly!BM$9,Data!$2:$2,0)-1,1,COUNTIF(Data!$2:$2,Weekly!BM$9))),0)</f>
      </c>
      <c r="BN174" s="169">
        <f ca="1">IFERROR(SUM(OFFSET(Data!$A$1,MATCH(($BH174&amp;$BI174),Data!$B:$B,0)-1,MATCH(Weekly!BN$9,Data!$2:$2,0)-1,1,COUNTIF(Data!$2:$2,Weekly!BN$9)))/SUM(OFFSET(Data!$A$1,MATCH(($BH172&amp;$BI172),Data!$B:$B,0)-1,MATCH(Weekly!BN$9,Data!$2:$2,0)-1,1,COUNTIF(Data!$2:$2,Weekly!BN$9))),0)</f>
      </c>
      <c r="BO174" s="169">
        <f ca="1">IFERROR(SUM(OFFSET(Data!$A$1,MATCH(($BH174&amp;$BI174),Data!$B:$B,0)-1,MATCH(Weekly!BO$9,Data!$2:$2,0)-1,1,COUNTIF(Data!$2:$2,Weekly!BO$9)))/SUM(OFFSET(Data!$A$1,MATCH(($BH172&amp;$BI172),Data!$B:$B,0)-1,MATCH(Weekly!BO$9,Data!$2:$2,0)-1,1,COUNTIF(Data!$2:$2,Weekly!BO$9))),0)</f>
      </c>
      <c r="BP174" s="169">
        <f ca="1">IFERROR(SUM(OFFSET(Data!$A$1,MATCH(($BH174&amp;$BI174),Data!$B:$B,0)-1,MATCH(Weekly!BP$9,Data!$2:$2,0)-1,1,COUNTIF(Data!$2:$2,Weekly!BP$9)))/SUM(OFFSET(Data!$A$1,MATCH(($BH172&amp;$BI172),Data!$B:$B,0)-1,MATCH(Weekly!BP$9,Data!$2:$2,0)-1,1,COUNTIF(Data!$2:$2,Weekly!BP$9))),0)</f>
      </c>
      <c r="BQ174" s="169">
        <f ca="1">IFERROR(SUM(OFFSET(Data!$A$1,MATCH(($BH174&amp;$BI174),Data!$B:$B,0)-1,MATCH(Weekly!BQ$9,Data!$2:$2,0)-1,1,COUNTIF(Data!$2:$2,Weekly!BQ$9)))/SUM(OFFSET(Data!$A$1,MATCH(($BH172&amp;$BI172),Data!$B:$B,0)-1,MATCH(Weekly!BQ$9,Data!$2:$2,0)-1,1,COUNTIF(Data!$2:$2,Weekly!BQ$9))),0)</f>
      </c>
      <c r="BR174" s="169">
        <f ca="1">IFERROR(SUM(OFFSET(Data!$A$1,MATCH(($BH174&amp;$BI174),Data!$B:$B,0)-1,MATCH(Weekly!BR$9,Data!$2:$2,0)-1,1,COUNTIF(Data!$2:$2,Weekly!BR$9)))/SUM(OFFSET(Data!$A$1,MATCH(($BH172&amp;$BI172),Data!$B:$B,0)-1,MATCH(Weekly!BR$9,Data!$2:$2,0)-1,1,COUNTIF(Data!$2:$2,Weekly!BR$9))),0)</f>
      </c>
      <c r="BS174" s="169">
        <f ca="1">IFERROR(SUM(OFFSET(Data!$A$1,MATCH(($BH174&amp;$BI174),Data!$B:$B,0)-1,MATCH(Weekly!BS$9,Data!$2:$2,0)-1,1,COUNTIF(Data!$2:$2,Weekly!BS$9)))/SUM(OFFSET(Data!$A$1,MATCH(($BH172&amp;$BI172),Data!$B:$B,0)-1,MATCH(Weekly!BS$9,Data!$2:$2,0)-1,1,COUNTIF(Data!$2:$2,Weekly!BS$9))),0)</f>
      </c>
      <c r="BT174" s="169">
        <f ca="1">IFERROR(SUM(OFFSET(Data!$A$1,MATCH(($BH174&amp;$BI174),Data!$B:$B,0)-1,MATCH(Weekly!BT$9,Data!$2:$2,0)-1,1,COUNTIF(Data!$2:$2,Weekly!BT$9)))/SUM(OFFSET(Data!$A$1,MATCH(($BH172&amp;$BI172),Data!$B:$B,0)-1,MATCH(Weekly!BT$9,Data!$2:$2,0)-1,1,COUNTIF(Data!$2:$2,Weekly!BT$9))),0)</f>
      </c>
      <c r="BU174" s="169">
        <f ca="1">IFERROR(SUM(OFFSET(Data!$A$1,MATCH(($BH174&amp;$BI174),Data!$B:$B,0)-1,MATCH(Weekly!BU$9,Data!$2:$2,0)-1,1,COUNTIF(Data!$2:$2,Weekly!BU$9)))/SUM(OFFSET(Data!$A$1,MATCH(($BH172&amp;$BI172),Data!$B:$B,0)-1,MATCH(Weekly!BU$9,Data!$2:$2,0)-1,1,COUNTIF(Data!$2:$2,Weekly!BU$9))),0)</f>
      </c>
      <c r="BV174" s="17"/>
      <c r="BW174" s="14">
        <f t="shared" ca="1" si="1329"/>
      </c>
      <c r="BX174" s="14">
        <f t="shared" ca="1" si="1330"/>
      </c>
      <c r="BY174" s="14">
        <f t="shared" ca="1" si="1384"/>
      </c>
      <c r="BZ174" s="14">
        <f t="shared" ca="1" si="1385"/>
      </c>
      <c r="CA174" s="14">
        <f t="shared" ca="1" si="1386"/>
      </c>
      <c r="CB174" s="55"/>
      <c r="CC174" s="14">
        <f t="shared" ca="1" si="1392"/>
      </c>
      <c r="CD174" s="14">
        <f ca="1">IFERROR(SUMPRODUCT(BP174:BS174,BP$172:BS$172)/SUM(BP$172:BS$173),0)</f>
      </c>
      <c r="CE174" s="122"/>
      <c r="CF174" s="122"/>
      <c r="CG174" s="16"/>
      <c r="CH174" s="9" t="s">
        <v>151</v>
      </c>
      <c r="CI174" s="9" t="s">
        <v>4</v>
      </c>
      <c r="CJ174" s="169">
        <f ca="1">IFERROR(SUM(OFFSET(Data!$A$1,MATCH(($CH174&amp;$CI174),Data!$B:$B,0)-1,MATCH(Weekly!CJ$9,Data!$2:$2,0)-1,1,COUNTIF(Data!$2:$2,Weekly!CJ$9)))/SUM(OFFSET(Data!$A$1,MATCH(($CH172&amp;$CI172),Data!$B:$B,0)-1,MATCH(Weekly!CJ$9,Data!$2:$2,0)-1,1,COUNTIF(Data!$2:$2,Weekly!CJ$9))),0)</f>
      </c>
      <c r="CK174" s="169">
        <f ca="1">IFERROR(SUM(OFFSET(Data!$A$1,MATCH(($CH174&amp;$CI174),Data!$B:$B,0)-1,MATCH(Weekly!CK$9,Data!$2:$2,0)-1,1,COUNTIF(Data!$2:$2,Weekly!CK$9)))/SUM(OFFSET(Data!$A$1,MATCH(($CH172&amp;$CI172),Data!$B:$B,0)-1,MATCH(Weekly!CK$9,Data!$2:$2,0)-1,1,COUNTIF(Data!$2:$2,Weekly!CK$9))),0)</f>
      </c>
      <c r="CL174" s="169">
        <f ca="1">IFERROR(SUM(OFFSET(Data!$A$1,MATCH(($CH174&amp;$CI174),Data!$B:$B,0)-1,MATCH(Weekly!CL$9,Data!$2:$2,0)-1,1,COUNTIF(Data!$2:$2,Weekly!CL$9)))/SUM(OFFSET(Data!$A$1,MATCH(($CH172&amp;$CI172),Data!$B:$B,0)-1,MATCH(Weekly!CL$9,Data!$2:$2,0)-1,1,COUNTIF(Data!$2:$2,Weekly!CL$9))),0)</f>
      </c>
      <c r="CM174" s="169">
        <f ca="1">IFERROR(SUM(OFFSET(Data!$A$1,MATCH(($CH174&amp;$CI174),Data!$B:$B,0)-1,MATCH(Weekly!CM$9,Data!$2:$2,0)-1,1,COUNTIF(Data!$2:$2,Weekly!CM$9)))/SUM(OFFSET(Data!$A$1,MATCH(($CH172&amp;$CI172),Data!$B:$B,0)-1,MATCH(Weekly!CM$9,Data!$2:$2,0)-1,1,COUNTIF(Data!$2:$2,Weekly!CM$9))),0)</f>
      </c>
      <c r="CN174" s="169">
        <f ca="1">IFERROR(SUM(OFFSET(Data!$A$1,MATCH(($CH174&amp;$CI174),Data!$B:$B,0)-1,MATCH(Weekly!CN$9,Data!$2:$2,0)-1,1,COUNTIF(Data!$2:$2,Weekly!CN$9)))/SUM(OFFSET(Data!$A$1,MATCH(($CH172&amp;$CI172),Data!$B:$B,0)-1,MATCH(Weekly!CN$9,Data!$2:$2,0)-1,1,COUNTIF(Data!$2:$2,Weekly!CN$9))),0)</f>
      </c>
      <c r="CO174" s="169">
        <f ca="1">IFERROR(SUM(OFFSET(Data!$A$1,MATCH(($CH174&amp;$CI174),Data!$B:$B,0)-1,MATCH(Weekly!CO$9,Data!$2:$2,0)-1,1,COUNTIF(Data!$2:$2,Weekly!CO$9)))/SUM(OFFSET(Data!$A$1,MATCH(($CH172&amp;$CI172),Data!$B:$B,0)-1,MATCH(Weekly!CO$9,Data!$2:$2,0)-1,1,COUNTIF(Data!$2:$2,Weekly!CO$9))),0)</f>
      </c>
      <c r="CP174" s="169">
        <f ca="1">IFERROR(SUM(OFFSET(Data!$A$1,MATCH(($CH174&amp;$CI174),Data!$B:$B,0)-1,MATCH(Weekly!CP$9,Data!$2:$2,0)-1,1,COUNTIF(Data!$2:$2,Weekly!CP$9)))/SUM(OFFSET(Data!$A$1,MATCH(($CH172&amp;$CI172),Data!$B:$B,0)-1,MATCH(Weekly!CP$9,Data!$2:$2,0)-1,1,COUNTIF(Data!$2:$2,Weekly!CP$9))),0)</f>
      </c>
      <c r="CQ174" s="169">
        <f ca="1">IFERROR(SUM(OFFSET(Data!$A$1,MATCH(($CH174&amp;$CI174),Data!$B:$B,0)-1,MATCH(Weekly!CQ$9,Data!$2:$2,0)-1,1,COUNTIF(Data!$2:$2,Weekly!CQ$9)))/SUM(OFFSET(Data!$A$1,MATCH(($CH172&amp;$CI172),Data!$B:$B,0)-1,MATCH(Weekly!CQ$9,Data!$2:$2,0)-1,1,COUNTIF(Data!$2:$2,Weekly!CQ$9))),0)</f>
      </c>
      <c r="CR174" s="169">
        <f ca="1">IFERROR(SUM(OFFSET(Data!$A$1,MATCH(($CH174&amp;$CI174),Data!$B:$B,0)-1,MATCH(Weekly!CR$9,Data!$2:$2,0)-1,1,COUNTIF(Data!$2:$2,Weekly!CR$9)))/SUM(OFFSET(Data!$A$1,MATCH(($CH172&amp;$CI172),Data!$B:$B,0)-1,MATCH(Weekly!CR$9,Data!$2:$2,0)-1,1,COUNTIF(Data!$2:$2,Weekly!CR$9))),0)</f>
      </c>
      <c r="CS174" s="169">
        <f ca="1">IFERROR(SUM(OFFSET(Data!$A$1,MATCH(($CH174&amp;$CI174),Data!$B:$B,0)-1,MATCH(Weekly!CS$9,Data!$2:$2,0)-1,1,COUNTIF(Data!$2:$2,Weekly!CS$9)))/SUM(OFFSET(Data!$A$1,MATCH(($CH172&amp;$CI172),Data!$B:$B,0)-1,MATCH(Weekly!CS$9,Data!$2:$2,0)-1,1,COUNTIF(Data!$2:$2,Weekly!CS$9))),0)</f>
      </c>
      <c r="CT174" s="169">
        <f ca="1">IFERROR(SUM(OFFSET(Data!$A$1,MATCH(($CH174&amp;$CI174),Data!$B:$B,0)-1,MATCH(Weekly!CT$9,Data!$2:$2,0)-1,1,COUNTIF(Data!$2:$2,Weekly!CT$9)))/SUM(OFFSET(Data!$A$1,MATCH(($CH172&amp;$CI172),Data!$B:$B,0)-1,MATCH(Weekly!CT$9,Data!$2:$2,0)-1,1,COUNTIF(Data!$2:$2,Weekly!CT$9))),0)</f>
      </c>
      <c r="CU174" s="169">
        <f ca="1">IFERROR(SUM(OFFSET(Data!$A$1,MATCH(($CH174&amp;$CI174),Data!$B:$B,0)-1,MATCH(Weekly!CU$9,Data!$2:$2,0)-1,1,COUNTIF(Data!$2:$2,Weekly!CU$9)))/SUM(OFFSET(Data!$A$1,MATCH(($CH172&amp;$CI172),Data!$B:$B,0)-1,MATCH(Weekly!CU$9,Data!$2:$2,0)-1,1,COUNTIF(Data!$2:$2,Weekly!CU$9))),0)</f>
      </c>
      <c r="CW174" s="14">
        <f t="shared" ca="1" si="1335"/>
      </c>
      <c r="CX174" s="14">
        <f t="shared" ca="1" si="1336"/>
      </c>
      <c r="CY174" s="14">
        <f t="shared" ca="1" si="1389"/>
      </c>
      <c r="CZ174" s="14">
        <f t="shared" ca="1" si="1390"/>
      </c>
      <c r="DA174" s="14">
        <f t="shared" ca="1" si="1391"/>
      </c>
      <c r="DB174" s="55"/>
      <c r="DC174" s="14">
        <f t="shared" ca="1" si="1340"/>
      </c>
      <c r="DD174" s="14">
        <f ca="1">IFERROR(SUMPRODUCT(CP174:CS174,CP$172:CS$172)/SUM(CP$172:CS$173),0)</f>
      </c>
    </row>
    <row r="175" spans="3:111" x14ac:dyDescent="0.25">
      <c r="C175" s="5"/>
      <c r="D175" s="132" t="s">
        <v>855</v>
      </c>
      <c r="E175" s="67" t="str">
        <f ca="1">VLOOKUP($D175,'Metric Nature'!$C:$D,2,0)&amp;IF(($F175&lt;(BA175)),"Below",IF(($F175&gt;(AZ175)),"Above","Within"))</f>
      </c>
      <c r="F175" s="69">
        <f t="shared" ca="1" si="1367"/>
      </c>
      <c r="G175" s="69">
        <f t="shared" ca="1" si="1368"/>
      </c>
      <c r="H175" s="98">
        <f t="shared" ca="1" si="1369"/>
      </c>
      <c r="I175" s="69">
        <f t="shared" ca="1" si="1370"/>
      </c>
      <c r="J175" s="69">
        <f t="shared" ca="1" si="1371"/>
      </c>
      <c r="K175" s="69"/>
      <c r="L175" s="70"/>
      <c r="M175" s="67" t="str">
        <f ca="1">VLOOKUP($D175,'Metric Nature'!$C:$D,2,0)&amp;IF(($N175&lt;(CA175)),"Below",IF(($N175&gt;(BZ175)),"Above","Within"))</f>
      </c>
      <c r="N175" s="69">
        <f t="shared" ca="1" si="1372"/>
      </c>
      <c r="O175" s="69">
        <f t="shared" ca="1" si="1373"/>
      </c>
      <c r="P175" s="98">
        <f t="shared" ca="1" si="1374"/>
      </c>
      <c r="Q175" s="69">
        <f t="shared" ca="1" si="1375"/>
      </c>
      <c r="R175" s="71">
        <f t="shared" ca="1" si="1376"/>
      </c>
      <c r="S175" s="69"/>
      <c r="T175" s="70"/>
      <c r="U175" s="67" t="str">
        <f ca="1">VLOOKUP($D175,'Metric Nature'!$C:$D,2,0)&amp;IF(($V175&lt;(DA175)),"Below",IF(($V175&gt;(CZ175)),"Above","Within"))</f>
      </c>
      <c r="V175" s="69">
        <f t="shared" ca="1" si="1377"/>
      </c>
      <c r="W175" s="69">
        <f t="shared" ca="1" si="1378"/>
      </c>
      <c r="X175" s="98">
        <f t="shared" ca="1" si="1379"/>
      </c>
      <c r="Y175" s="69">
        <f t="shared" ca="1" si="1380"/>
      </c>
      <c r="Z175" s="71">
        <f t="shared" ca="1" si="1381"/>
      </c>
      <c r="AA175" s="69"/>
      <c r="AB175" s="70"/>
      <c r="AC175" s="60"/>
      <c r="AI175" s="9" t="s">
        <v>152</v>
      </c>
      <c r="AJ175" s="169">
        <f ca="1">IFERROR((SUM(OFFSET(Data!$A$1,MATCH(($AI175),Data!$C:$C,0)-1,MATCH(Weekly!AJ$9,Data!$2:$2,0)-1,2,COUNTIF(Data!$2:$2,Weekly!AJ$9))))/(SUM(OFFSET(Data!$A$1,MATCH(($AI174),Data!$C:$C,0)-1,MATCH(Weekly!AJ$9,Data!$2:$2,0)-1,2,COUNTIF(Data!$2:$2,Weekly!AJ$9)))),0)</f>
      </c>
      <c r="AK175" s="169">
        <f ca="1">IFERROR((SUM(OFFSET(Data!$A$1,MATCH(($AI175),Data!$C:$C,0)-1,MATCH(Weekly!AK$9,Data!$2:$2,0)-1,2,COUNTIF(Data!$2:$2,Weekly!AK$9))))/(SUM(OFFSET(Data!$A$1,MATCH(($AI174),Data!$C:$C,0)-1,MATCH(Weekly!AK$9,Data!$2:$2,0)-1,2,COUNTIF(Data!$2:$2,Weekly!AK$9)))),0)</f>
      </c>
      <c r="AL175" s="169">
        <f ca="1">IFERROR((SUM(OFFSET(Data!$A$1,MATCH(($AI175),Data!$C:$C,0)-1,MATCH(Weekly!AL$9,Data!$2:$2,0)-1,2,COUNTIF(Data!$2:$2,Weekly!AL$9))))/(SUM(OFFSET(Data!$A$1,MATCH(($AI174),Data!$C:$C,0)-1,MATCH(Weekly!AL$9,Data!$2:$2,0)-1,2,COUNTIF(Data!$2:$2,Weekly!AL$9)))),0)</f>
      </c>
      <c r="AM175" s="169">
        <f ca="1">IFERROR((SUM(OFFSET(Data!$A$1,MATCH(($AI175),Data!$C:$C,0)-1,MATCH(Weekly!AM$9,Data!$2:$2,0)-1,2,COUNTIF(Data!$2:$2,Weekly!AM$9))))/(SUM(OFFSET(Data!$A$1,MATCH(($AI174),Data!$C:$C,0)-1,MATCH(Weekly!AM$9,Data!$2:$2,0)-1,2,COUNTIF(Data!$2:$2,Weekly!AM$9)))),0)</f>
      </c>
      <c r="AN175" s="169">
        <f ca="1">IFERROR((SUM(OFFSET(Data!$A$1,MATCH(($AI175),Data!$C:$C,0)-1,MATCH(Weekly!AN$9,Data!$2:$2,0)-1,2,COUNTIF(Data!$2:$2,Weekly!AN$9))))/(SUM(OFFSET(Data!$A$1,MATCH(($AI174),Data!$C:$C,0)-1,MATCH(Weekly!AN$9,Data!$2:$2,0)-1,2,COUNTIF(Data!$2:$2,Weekly!AN$9)))),0)</f>
      </c>
      <c r="AO175" s="169">
        <f ca="1">IFERROR((SUM(OFFSET(Data!$A$1,MATCH(($AI175),Data!$C:$C,0)-1,MATCH(Weekly!AO$9,Data!$2:$2,0)-1,2,COUNTIF(Data!$2:$2,Weekly!AO$9))))/(SUM(OFFSET(Data!$A$1,MATCH(($AI174),Data!$C:$C,0)-1,MATCH(Weekly!AO$9,Data!$2:$2,0)-1,2,COUNTIF(Data!$2:$2,Weekly!AO$9)))),0)</f>
      </c>
      <c r="AP175" s="169">
        <f ca="1">IFERROR((SUM(OFFSET(Data!$A$1,MATCH(($AI175),Data!$C:$C,0)-1,MATCH(Weekly!AP$9,Data!$2:$2,0)-1,2,COUNTIF(Data!$2:$2,Weekly!AP$9))))/(SUM(OFFSET(Data!$A$1,MATCH(($AI174),Data!$C:$C,0)-1,MATCH(Weekly!AP$9,Data!$2:$2,0)-1,2,COUNTIF(Data!$2:$2,Weekly!AP$9)))),0)</f>
      </c>
      <c r="AQ175" s="169">
        <f ca="1">IFERROR((SUM(OFFSET(Data!$A$1,MATCH(($AI175),Data!$C:$C,0)-1,MATCH(Weekly!AQ$9,Data!$2:$2,0)-1,2,COUNTIF(Data!$2:$2,Weekly!AQ$9))))/(SUM(OFFSET(Data!$A$1,MATCH(($AI174),Data!$C:$C,0)-1,MATCH(Weekly!AQ$9,Data!$2:$2,0)-1,2,COUNTIF(Data!$2:$2,Weekly!AQ$9)))),0)</f>
      </c>
      <c r="AR175" s="169">
        <f ca="1">IFERROR((SUM(OFFSET(Data!$A$1,MATCH(($AI175),Data!$C:$C,0)-1,MATCH(Weekly!AR$9,Data!$2:$2,0)-1,2,COUNTIF(Data!$2:$2,Weekly!AR$9))))/(SUM(OFFSET(Data!$A$1,MATCH(($AI174),Data!$C:$C,0)-1,MATCH(Weekly!AR$9,Data!$2:$2,0)-1,2,COUNTIF(Data!$2:$2,Weekly!AR$9)))),0)</f>
      </c>
      <c r="AS175" s="169">
        <f ca="1">IFERROR((SUM(OFFSET(Data!$A$1,MATCH(($AI175),Data!$C:$C,0)-1,MATCH(Weekly!AS$9,Data!$2:$2,0)-1,2,COUNTIF(Data!$2:$2,Weekly!AS$9))))/(SUM(OFFSET(Data!$A$1,MATCH(($AI174),Data!$C:$C,0)-1,MATCH(Weekly!AS$9,Data!$2:$2,0)-1,2,COUNTIF(Data!$2:$2,Weekly!AS$9)))),0)</f>
      </c>
      <c r="AT175" s="169">
        <f ca="1">IFERROR((SUM(OFFSET(Data!$A$1,MATCH(($AI175),Data!$C:$C,0)-1,MATCH(Weekly!AT$9,Data!$2:$2,0)-1,2,COUNTIF(Data!$2:$2,Weekly!AT$9))))/(SUM(OFFSET(Data!$A$1,MATCH(($AI174),Data!$C:$C,0)-1,MATCH(Weekly!AT$9,Data!$2:$2,0)-1,2,COUNTIF(Data!$2:$2,Weekly!AT$9)))),0)</f>
      </c>
      <c r="AU175" s="169">
        <f ca="1">IFERROR((SUM(OFFSET(Data!$A$1,MATCH(($AI175),Data!$C:$C,0)-1,MATCH(Weekly!AU$9,Data!$2:$2,0)-1,2,COUNTIF(Data!$2:$2,Weekly!AU$9))))/(SUM(OFFSET(Data!$A$1,MATCH(($AI174),Data!$C:$C,0)-1,MATCH(Weekly!AU$9,Data!$2:$2,0)-1,2,COUNTIF(Data!$2:$2,Weekly!AU$9)))),0)</f>
      </c>
      <c r="AV175" s="18"/>
      <c r="AW175" s="52">
        <f t="shared" ca="1" si="1324"/>
      </c>
      <c r="AX175" s="52">
        <f t="shared" ca="1" si="1324"/>
      </c>
      <c r="AY175" s="52">
        <f t="shared" ca="1" si="1325"/>
      </c>
      <c r="AZ175" s="52">
        <f t="shared" ca="1" si="1382"/>
      </c>
      <c r="BA175" s="52">
        <f t="shared" ca="1" si="1383"/>
      </c>
      <c r="BB175" s="55"/>
      <c r="BC175" s="14">
        <f t="shared" ca="1" si="1356"/>
      </c>
      <c r="BD175" s="14">
        <f ca="1">IFERROR(SUMPRODUCT(AP175:AS175,AP$174:AS$174)/SUM(AP$174:AS$174),0)</f>
      </c>
      <c r="BE175" s="122"/>
      <c r="BF175" s="122"/>
      <c r="BG175" s="16"/>
      <c r="BH175" s="9" t="s">
        <v>152</v>
      </c>
      <c r="BI175" s="9" t="s">
        <v>3</v>
      </c>
      <c r="BJ175" s="169">
        <f ca="1">IFERROR(SUM(OFFSET(Data!$A$1,MATCH(($BH175&amp;$BI175),Data!$B:$B,0)-1,MATCH(Weekly!BJ$9,Data!$2:$2,0)-1,1,COUNTIF(Data!$2:$2,Weekly!BJ$9)))/SUM(OFFSET(Data!$A$1,MATCH(($BH174&amp;$BI174),Data!$B:$B,0)-1,MATCH(Weekly!BJ$9,Data!$2:$2,0)-1,1,COUNTIF(Data!$2:$2,Weekly!BJ$9))),0)</f>
      </c>
      <c r="BK175" s="169">
        <f ca="1">IFERROR(SUM(OFFSET(Data!$A$1,MATCH(($BH175&amp;$BI175),Data!$B:$B,0)-1,MATCH(Weekly!BK$9,Data!$2:$2,0)-1,1,COUNTIF(Data!$2:$2,Weekly!BK$9)))/SUM(OFFSET(Data!$A$1,MATCH(($BH174&amp;$BI174),Data!$B:$B,0)-1,MATCH(Weekly!BK$9,Data!$2:$2,0)-1,1,COUNTIF(Data!$2:$2,Weekly!BK$9))),0)</f>
      </c>
      <c r="BL175" s="169">
        <f ca="1">IFERROR(SUM(OFFSET(Data!$A$1,MATCH(($BH175&amp;$BI175),Data!$B:$B,0)-1,MATCH(Weekly!BL$9,Data!$2:$2,0)-1,1,COUNTIF(Data!$2:$2,Weekly!BL$9)))/SUM(OFFSET(Data!$A$1,MATCH(($BH174&amp;$BI174),Data!$B:$B,0)-1,MATCH(Weekly!BL$9,Data!$2:$2,0)-1,1,COUNTIF(Data!$2:$2,Weekly!BL$9))),0)</f>
      </c>
      <c r="BM175" s="169">
        <f ca="1">IFERROR(SUM(OFFSET(Data!$A$1,MATCH(($BH175&amp;$BI175),Data!$B:$B,0)-1,MATCH(Weekly!BM$9,Data!$2:$2,0)-1,1,COUNTIF(Data!$2:$2,Weekly!BM$9)))/SUM(OFFSET(Data!$A$1,MATCH(($BH174&amp;$BI174),Data!$B:$B,0)-1,MATCH(Weekly!BM$9,Data!$2:$2,0)-1,1,COUNTIF(Data!$2:$2,Weekly!BM$9))),0)</f>
      </c>
      <c r="BN175" s="169">
        <f ca="1">IFERROR(SUM(OFFSET(Data!$A$1,MATCH(($BH175&amp;$BI175),Data!$B:$B,0)-1,MATCH(Weekly!BN$9,Data!$2:$2,0)-1,1,COUNTIF(Data!$2:$2,Weekly!BN$9)))/SUM(OFFSET(Data!$A$1,MATCH(($BH174&amp;$BI174),Data!$B:$B,0)-1,MATCH(Weekly!BN$9,Data!$2:$2,0)-1,1,COUNTIF(Data!$2:$2,Weekly!BN$9))),0)</f>
      </c>
      <c r="BO175" s="169">
        <f ca="1">IFERROR(SUM(OFFSET(Data!$A$1,MATCH(($BH175&amp;$BI175),Data!$B:$B,0)-1,MATCH(Weekly!BO$9,Data!$2:$2,0)-1,1,COUNTIF(Data!$2:$2,Weekly!BO$9)))/SUM(OFFSET(Data!$A$1,MATCH(($BH174&amp;$BI174),Data!$B:$B,0)-1,MATCH(Weekly!BO$9,Data!$2:$2,0)-1,1,COUNTIF(Data!$2:$2,Weekly!BO$9))),0)</f>
      </c>
      <c r="BP175" s="169">
        <f ca="1">IFERROR(SUM(OFFSET(Data!$A$1,MATCH(($BH175&amp;$BI175),Data!$B:$B,0)-1,MATCH(Weekly!BP$9,Data!$2:$2,0)-1,1,COUNTIF(Data!$2:$2,Weekly!BP$9)))/SUM(OFFSET(Data!$A$1,MATCH(($BH174&amp;$BI174),Data!$B:$B,0)-1,MATCH(Weekly!BP$9,Data!$2:$2,0)-1,1,COUNTIF(Data!$2:$2,Weekly!BP$9))),0)</f>
      </c>
      <c r="BQ175" s="169">
        <f ca="1">IFERROR(SUM(OFFSET(Data!$A$1,MATCH(($BH175&amp;$BI175),Data!$B:$B,0)-1,MATCH(Weekly!BQ$9,Data!$2:$2,0)-1,1,COUNTIF(Data!$2:$2,Weekly!BQ$9)))/SUM(OFFSET(Data!$A$1,MATCH(($BH174&amp;$BI174),Data!$B:$B,0)-1,MATCH(Weekly!BQ$9,Data!$2:$2,0)-1,1,COUNTIF(Data!$2:$2,Weekly!BQ$9))),0)</f>
      </c>
      <c r="BR175" s="169">
        <f ca="1">IFERROR(SUM(OFFSET(Data!$A$1,MATCH(($BH175&amp;$BI175),Data!$B:$B,0)-1,MATCH(Weekly!BR$9,Data!$2:$2,0)-1,1,COUNTIF(Data!$2:$2,Weekly!BR$9)))/SUM(OFFSET(Data!$A$1,MATCH(($BH174&amp;$BI174),Data!$B:$B,0)-1,MATCH(Weekly!BR$9,Data!$2:$2,0)-1,1,COUNTIF(Data!$2:$2,Weekly!BR$9))),0)</f>
      </c>
      <c r="BS175" s="169">
        <f ca="1">IFERROR(SUM(OFFSET(Data!$A$1,MATCH(($BH175&amp;$BI175),Data!$B:$B,0)-1,MATCH(Weekly!BS$9,Data!$2:$2,0)-1,1,COUNTIF(Data!$2:$2,Weekly!BS$9)))/SUM(OFFSET(Data!$A$1,MATCH(($BH174&amp;$BI174),Data!$B:$B,0)-1,MATCH(Weekly!BS$9,Data!$2:$2,0)-1,1,COUNTIF(Data!$2:$2,Weekly!BS$9))),0)</f>
      </c>
      <c r="BT175" s="169">
        <f ca="1">IFERROR(SUM(OFFSET(Data!$A$1,MATCH(($BH175&amp;$BI175),Data!$B:$B,0)-1,MATCH(Weekly!BT$9,Data!$2:$2,0)-1,1,COUNTIF(Data!$2:$2,Weekly!BT$9)))/SUM(OFFSET(Data!$A$1,MATCH(($BH174&amp;$BI174),Data!$B:$B,0)-1,MATCH(Weekly!BT$9,Data!$2:$2,0)-1,1,COUNTIF(Data!$2:$2,Weekly!BT$9))),0)</f>
      </c>
      <c r="BU175" s="169">
        <f ca="1">IFERROR(SUM(OFFSET(Data!$A$1,MATCH(($BH175&amp;$BI175),Data!$B:$B,0)-1,MATCH(Weekly!BU$9,Data!$2:$2,0)-1,1,COUNTIF(Data!$2:$2,Weekly!BU$9)))/SUM(OFFSET(Data!$A$1,MATCH(($BH174&amp;$BI174),Data!$B:$B,0)-1,MATCH(Weekly!BU$9,Data!$2:$2,0)-1,1,COUNTIF(Data!$2:$2,Weekly!BU$9))),0)</f>
      </c>
      <c r="BV175" s="17"/>
      <c r="BW175" s="14">
        <f t="shared" ca="1" si="1329"/>
      </c>
      <c r="BX175" s="14">
        <f t="shared" ca="1" si="1330"/>
      </c>
      <c r="BY175" s="14">
        <f t="shared" ca="1" si="1384"/>
      </c>
      <c r="BZ175" s="14">
        <f t="shared" ca="1" si="1385"/>
      </c>
      <c r="CA175" s="14">
        <f t="shared" ca="1" si="1386"/>
      </c>
      <c r="CB175" s="55"/>
      <c r="CC175" s="14">
        <f t="shared" ca="1" si="1392"/>
      </c>
      <c r="CD175" s="14">
        <f ca="1">IFERROR(SUMPRODUCT(BP175:BS175,BP$174:BS$174)/SUM(BP$174:BS$174),0)</f>
      </c>
      <c r="CE175" s="122"/>
      <c r="CF175" s="122"/>
      <c r="CG175" s="16"/>
      <c r="CH175" s="9" t="s">
        <v>152</v>
      </c>
      <c r="CI175" s="9" t="s">
        <v>4</v>
      </c>
      <c r="CJ175" s="169">
        <f ca="1">IFERROR(SUM(OFFSET(Data!$A$1,MATCH(($CH175&amp;$CI175),Data!$B:$B,0)-1,MATCH(Weekly!CJ$9,Data!$2:$2,0)-1,1,COUNTIF(Data!$2:$2,Weekly!CJ$9)))/SUM(OFFSET(Data!$A$1,MATCH(($CH174&amp;$CI174),Data!$B:$B,0)-1,MATCH(Weekly!CJ$9,Data!$2:$2,0)-1,1,COUNTIF(Data!$2:$2,Weekly!CJ$9))),0)</f>
      </c>
      <c r="CK175" s="169">
        <f ca="1">IFERROR(SUM(OFFSET(Data!$A$1,MATCH(($CH175&amp;$CI175),Data!$B:$B,0)-1,MATCH(Weekly!CK$9,Data!$2:$2,0)-1,1,COUNTIF(Data!$2:$2,Weekly!CK$9)))/SUM(OFFSET(Data!$A$1,MATCH(($CH174&amp;$CI174),Data!$B:$B,0)-1,MATCH(Weekly!CK$9,Data!$2:$2,0)-1,1,COUNTIF(Data!$2:$2,Weekly!CK$9))),0)</f>
      </c>
      <c r="CL175" s="169">
        <f ca="1">IFERROR(SUM(OFFSET(Data!$A$1,MATCH(($CH175&amp;$CI175),Data!$B:$B,0)-1,MATCH(Weekly!CL$9,Data!$2:$2,0)-1,1,COUNTIF(Data!$2:$2,Weekly!CL$9)))/SUM(OFFSET(Data!$A$1,MATCH(($CH174&amp;$CI174),Data!$B:$B,0)-1,MATCH(Weekly!CL$9,Data!$2:$2,0)-1,1,COUNTIF(Data!$2:$2,Weekly!CL$9))),0)</f>
      </c>
      <c r="CM175" s="169">
        <f ca="1">IFERROR(SUM(OFFSET(Data!$A$1,MATCH(($CH175&amp;$CI175),Data!$B:$B,0)-1,MATCH(Weekly!CM$9,Data!$2:$2,0)-1,1,COUNTIF(Data!$2:$2,Weekly!CM$9)))/SUM(OFFSET(Data!$A$1,MATCH(($CH174&amp;$CI174),Data!$B:$B,0)-1,MATCH(Weekly!CM$9,Data!$2:$2,0)-1,1,COUNTIF(Data!$2:$2,Weekly!CM$9))),0)</f>
      </c>
      <c r="CN175" s="169">
        <f ca="1">IFERROR(SUM(OFFSET(Data!$A$1,MATCH(($CH175&amp;$CI175),Data!$B:$B,0)-1,MATCH(Weekly!CN$9,Data!$2:$2,0)-1,1,COUNTIF(Data!$2:$2,Weekly!CN$9)))/SUM(OFFSET(Data!$A$1,MATCH(($CH174&amp;$CI174),Data!$B:$B,0)-1,MATCH(Weekly!CN$9,Data!$2:$2,0)-1,1,COUNTIF(Data!$2:$2,Weekly!CN$9))),0)</f>
      </c>
      <c r="CO175" s="169">
        <f ca="1">IFERROR(SUM(OFFSET(Data!$A$1,MATCH(($CH175&amp;$CI175),Data!$B:$B,0)-1,MATCH(Weekly!CO$9,Data!$2:$2,0)-1,1,COUNTIF(Data!$2:$2,Weekly!CO$9)))/SUM(OFFSET(Data!$A$1,MATCH(($CH174&amp;$CI174),Data!$B:$B,0)-1,MATCH(Weekly!CO$9,Data!$2:$2,0)-1,1,COUNTIF(Data!$2:$2,Weekly!CO$9))),0)</f>
      </c>
      <c r="CP175" s="169">
        <f ca="1">IFERROR(SUM(OFFSET(Data!$A$1,MATCH(($CH175&amp;$CI175),Data!$B:$B,0)-1,MATCH(Weekly!CP$9,Data!$2:$2,0)-1,1,COUNTIF(Data!$2:$2,Weekly!CP$9)))/SUM(OFFSET(Data!$A$1,MATCH(($CH174&amp;$CI174),Data!$B:$B,0)-1,MATCH(Weekly!CP$9,Data!$2:$2,0)-1,1,COUNTIF(Data!$2:$2,Weekly!CP$9))),0)</f>
      </c>
      <c r="CQ175" s="169">
        <f ca="1">IFERROR(SUM(OFFSET(Data!$A$1,MATCH(($CH175&amp;$CI175),Data!$B:$B,0)-1,MATCH(Weekly!CQ$9,Data!$2:$2,0)-1,1,COUNTIF(Data!$2:$2,Weekly!CQ$9)))/SUM(OFFSET(Data!$A$1,MATCH(($CH174&amp;$CI174),Data!$B:$B,0)-1,MATCH(Weekly!CQ$9,Data!$2:$2,0)-1,1,COUNTIF(Data!$2:$2,Weekly!CQ$9))),0)</f>
      </c>
      <c r="CR175" s="169">
        <f ca="1">IFERROR(SUM(OFFSET(Data!$A$1,MATCH(($CH175&amp;$CI175),Data!$B:$B,0)-1,MATCH(Weekly!CR$9,Data!$2:$2,0)-1,1,COUNTIF(Data!$2:$2,Weekly!CR$9)))/SUM(OFFSET(Data!$A$1,MATCH(($CH174&amp;$CI174),Data!$B:$B,0)-1,MATCH(Weekly!CR$9,Data!$2:$2,0)-1,1,COUNTIF(Data!$2:$2,Weekly!CR$9))),0)</f>
      </c>
      <c r="CS175" s="169">
        <f ca="1">IFERROR(SUM(OFFSET(Data!$A$1,MATCH(($CH175&amp;$CI175),Data!$B:$B,0)-1,MATCH(Weekly!CS$9,Data!$2:$2,0)-1,1,COUNTIF(Data!$2:$2,Weekly!CS$9)))/SUM(OFFSET(Data!$A$1,MATCH(($CH174&amp;$CI174),Data!$B:$B,0)-1,MATCH(Weekly!CS$9,Data!$2:$2,0)-1,1,COUNTIF(Data!$2:$2,Weekly!CS$9))),0)</f>
      </c>
      <c r="CT175" s="169">
        <f ca="1">IFERROR(SUM(OFFSET(Data!$A$1,MATCH(($CH175&amp;$CI175),Data!$B:$B,0)-1,MATCH(Weekly!CT$9,Data!$2:$2,0)-1,1,COUNTIF(Data!$2:$2,Weekly!CT$9)))/SUM(OFFSET(Data!$A$1,MATCH(($CH174&amp;$CI174),Data!$B:$B,0)-1,MATCH(Weekly!CT$9,Data!$2:$2,0)-1,1,COUNTIF(Data!$2:$2,Weekly!CT$9))),0)</f>
      </c>
      <c r="CU175" s="169">
        <f ca="1">IFERROR(SUM(OFFSET(Data!$A$1,MATCH(($CH175&amp;$CI175),Data!$B:$B,0)-1,MATCH(Weekly!CU$9,Data!$2:$2,0)-1,1,COUNTIF(Data!$2:$2,Weekly!CU$9)))/SUM(OFFSET(Data!$A$1,MATCH(($CH174&amp;$CI174),Data!$B:$B,0)-1,MATCH(Weekly!CU$9,Data!$2:$2,0)-1,1,COUNTIF(Data!$2:$2,Weekly!CU$9))),0)</f>
      </c>
      <c r="CW175" s="14">
        <f t="shared" ca="1" si="1335"/>
      </c>
      <c r="CX175" s="14">
        <f t="shared" ca="1" si="1336"/>
      </c>
      <c r="CY175" s="14">
        <f t="shared" ca="1" si="1389"/>
      </c>
      <c r="CZ175" s="14">
        <f t="shared" ca="1" si="1390"/>
      </c>
      <c r="DA175" s="14">
        <f t="shared" ca="1" si="1391"/>
      </c>
      <c r="DB175" s="55"/>
      <c r="DC175" s="14">
        <f t="shared" ca="1" si="1340"/>
      </c>
      <c r="DD175" s="14">
        <f ca="1">IFERROR(SUMPRODUCT(CP175:CS175,CP$174:CS$174)/SUM(CP$174:CS$174),0)</f>
      </c>
    </row>
    <row r="176" spans="3:111" x14ac:dyDescent="0.25">
      <c r="C176" s="5"/>
      <c r="D176" s="132" t="s">
        <v>858</v>
      </c>
      <c r="E176" s="67" t="str">
        <f ca="1">VLOOKUP($D176,'Metric Nature'!$C:$D,2,0)&amp;IF(($F176&lt;(BA176)),"Below",IF(($F176&gt;(AZ176)),"Above","Within"))</f>
      </c>
      <c r="F176" s="69">
        <f t="shared" ca="1" si="1367"/>
      </c>
      <c r="G176" s="69">
        <f t="shared" ca="1" si="1368"/>
      </c>
      <c r="H176" s="98">
        <f t="shared" ca="1" si="1369"/>
      </c>
      <c r="I176" s="69">
        <f t="shared" ca="1" si="1370"/>
      </c>
      <c r="J176" s="69">
        <f t="shared" ca="1" si="1371"/>
      </c>
      <c r="K176" s="69"/>
      <c r="L176" s="70"/>
      <c r="M176" s="67" t="str">
        <f ca="1">VLOOKUP($D176,'Metric Nature'!$C:$D,2,0)&amp;IF(($N176&lt;(CA176)),"Below",IF(($N176&gt;(BZ176)),"Above","Within"))</f>
      </c>
      <c r="N176" s="69">
        <f t="shared" ca="1" si="1372"/>
      </c>
      <c r="O176" s="69">
        <f t="shared" ca="1" si="1373"/>
      </c>
      <c r="P176" s="98">
        <f t="shared" ca="1" si="1374"/>
      </c>
      <c r="Q176" s="69">
        <f t="shared" ca="1" si="1375"/>
      </c>
      <c r="R176" s="71">
        <f t="shared" ca="1" si="1376"/>
      </c>
      <c r="S176" s="69"/>
      <c r="T176" s="70"/>
      <c r="U176" s="67" t="str">
        <f ca="1">VLOOKUP($D176,'Metric Nature'!$C:$D,2,0)&amp;IF(($V176&lt;(DA176)),"Below",IF(($V176&gt;(CZ176)),"Above","Within"))</f>
      </c>
      <c r="V176" s="69">
        <f t="shared" ref="V176:V179" ca="1" si="1393">CT176</f>
      </c>
      <c r="W176" s="69">
        <f t="shared" ref="W176:W179" ca="1" si="1394">CS176</f>
      </c>
      <c r="X176" s="98">
        <f t="shared" ref="X176:X179" ca="1" si="1395">IFERROR(((V176-W176)/W176),0)</f>
      </c>
      <c r="Y176" s="69">
        <f t="shared" ref="Y176:Y179" ca="1" si="1396">DD176</f>
      </c>
      <c r="Z176" s="71">
        <f t="shared" ref="Z176:Z179" ca="1" si="1397">IFERROR(((V176-Y176)/Y176),0)</f>
      </c>
      <c r="AA176" s="69"/>
      <c r="AB176" s="70"/>
      <c r="AC176" s="60"/>
      <c r="AI176" s="9" t="s">
        <v>153</v>
      </c>
      <c r="AJ176" s="169">
        <f ca="1">IFERROR((SUM(OFFSET(Data!$A$1,MATCH(($AI176),Data!$C:$C,0)-1,MATCH(Weekly!AJ$9,Data!$2:$2,0)-1,2,COUNTIF(Data!$2:$2,Weekly!AJ$9))))/(SUM(OFFSET(Data!$A$1,MATCH(($AI174),Data!$C:$C,0)-1,MATCH(Weekly!AJ$9,Data!$2:$2,0)-1,2,COUNTIF(Data!$2:$2,Weekly!AJ$9)))),0)</f>
      </c>
      <c r="AK176" s="169">
        <f ca="1">IFERROR((SUM(OFFSET(Data!$A$1,MATCH(($AI176),Data!$C:$C,0)-1,MATCH(Weekly!AK$9,Data!$2:$2,0)-1,2,COUNTIF(Data!$2:$2,Weekly!AK$9))))/(SUM(OFFSET(Data!$A$1,MATCH(($AI174),Data!$C:$C,0)-1,MATCH(Weekly!AK$9,Data!$2:$2,0)-1,2,COUNTIF(Data!$2:$2,Weekly!AK$9)))),0)</f>
      </c>
      <c r="AL176" s="169">
        <f ca="1">IFERROR((SUM(OFFSET(Data!$A$1,MATCH(($AI176),Data!$C:$C,0)-1,MATCH(Weekly!AL$9,Data!$2:$2,0)-1,2,COUNTIF(Data!$2:$2,Weekly!AL$9))))/(SUM(OFFSET(Data!$A$1,MATCH(($AI174),Data!$C:$C,0)-1,MATCH(Weekly!AL$9,Data!$2:$2,0)-1,2,COUNTIF(Data!$2:$2,Weekly!AL$9)))),0)</f>
      </c>
      <c r="AM176" s="169">
        <f ca="1">IFERROR((SUM(OFFSET(Data!$A$1,MATCH(($AI176),Data!$C:$C,0)-1,MATCH(Weekly!AM$9,Data!$2:$2,0)-1,2,COUNTIF(Data!$2:$2,Weekly!AM$9))))/(SUM(OFFSET(Data!$A$1,MATCH(($AI174),Data!$C:$C,0)-1,MATCH(Weekly!AM$9,Data!$2:$2,0)-1,2,COUNTIF(Data!$2:$2,Weekly!AM$9)))),0)</f>
      </c>
      <c r="AN176" s="169">
        <f ca="1">IFERROR((SUM(OFFSET(Data!$A$1,MATCH(($AI176),Data!$C:$C,0)-1,MATCH(Weekly!AN$9,Data!$2:$2,0)-1,2,COUNTIF(Data!$2:$2,Weekly!AN$9))))/(SUM(OFFSET(Data!$A$1,MATCH(($AI174),Data!$C:$C,0)-1,MATCH(Weekly!AN$9,Data!$2:$2,0)-1,2,COUNTIF(Data!$2:$2,Weekly!AN$9)))),0)</f>
      </c>
      <c r="AO176" s="169">
        <f ca="1">IFERROR((SUM(OFFSET(Data!$A$1,MATCH(($AI176),Data!$C:$C,0)-1,MATCH(Weekly!AO$9,Data!$2:$2,0)-1,2,COUNTIF(Data!$2:$2,Weekly!AO$9))))/(SUM(OFFSET(Data!$A$1,MATCH(($AI174),Data!$C:$C,0)-1,MATCH(Weekly!AO$9,Data!$2:$2,0)-1,2,COUNTIF(Data!$2:$2,Weekly!AO$9)))),0)</f>
      </c>
      <c r="AP176" s="169">
        <f ca="1">IFERROR((SUM(OFFSET(Data!$A$1,MATCH(($AI176),Data!$C:$C,0)-1,MATCH(Weekly!AP$9,Data!$2:$2,0)-1,2,COUNTIF(Data!$2:$2,Weekly!AP$9))))/(SUM(OFFSET(Data!$A$1,MATCH(($AI174),Data!$C:$C,0)-1,MATCH(Weekly!AP$9,Data!$2:$2,0)-1,2,COUNTIF(Data!$2:$2,Weekly!AP$9)))),0)</f>
      </c>
      <c r="AQ176" s="169">
        <f ca="1">IFERROR((SUM(OFFSET(Data!$A$1,MATCH(($AI176),Data!$C:$C,0)-1,MATCH(Weekly!AQ$9,Data!$2:$2,0)-1,2,COUNTIF(Data!$2:$2,Weekly!AQ$9))))/(SUM(OFFSET(Data!$A$1,MATCH(($AI174),Data!$C:$C,0)-1,MATCH(Weekly!AQ$9,Data!$2:$2,0)-1,2,COUNTIF(Data!$2:$2,Weekly!AQ$9)))),0)</f>
      </c>
      <c r="AR176" s="169">
        <f ca="1">IFERROR((SUM(OFFSET(Data!$A$1,MATCH(($AI176),Data!$C:$C,0)-1,MATCH(Weekly!AR$9,Data!$2:$2,0)-1,2,COUNTIF(Data!$2:$2,Weekly!AR$9))))/(SUM(OFFSET(Data!$A$1,MATCH(($AI174),Data!$C:$C,0)-1,MATCH(Weekly!AR$9,Data!$2:$2,0)-1,2,COUNTIF(Data!$2:$2,Weekly!AR$9)))),0)</f>
      </c>
      <c r="AS176" s="169">
        <f ca="1">IFERROR((SUM(OFFSET(Data!$A$1,MATCH(($AI176),Data!$C:$C,0)-1,MATCH(Weekly!AS$9,Data!$2:$2,0)-1,2,COUNTIF(Data!$2:$2,Weekly!AS$9))))/(SUM(OFFSET(Data!$A$1,MATCH(($AI174),Data!$C:$C,0)-1,MATCH(Weekly!AS$9,Data!$2:$2,0)-1,2,COUNTIF(Data!$2:$2,Weekly!AS$9)))),0)</f>
      </c>
      <c r="AT176" s="169">
        <f ca="1">IFERROR((SUM(OFFSET(Data!$A$1,MATCH(($AI176),Data!$C:$C,0)-1,MATCH(Weekly!AT$9,Data!$2:$2,0)-1,2,COUNTIF(Data!$2:$2,Weekly!AT$9))))/(SUM(OFFSET(Data!$A$1,MATCH(($AI174),Data!$C:$C,0)-1,MATCH(Weekly!AT$9,Data!$2:$2,0)-1,2,COUNTIF(Data!$2:$2,Weekly!AT$9)))),0)</f>
      </c>
      <c r="AU176" s="169">
        <f ca="1">IFERROR((SUM(OFFSET(Data!$A$1,MATCH(($AI176),Data!$C:$C,0)-1,MATCH(Weekly!AU$9,Data!$2:$2,0)-1,2,COUNTIF(Data!$2:$2,Weekly!AU$9))))/(SUM(OFFSET(Data!$A$1,MATCH(($AI174),Data!$C:$C,0)-1,MATCH(Weekly!AU$9,Data!$2:$2,0)-1,2,COUNTIF(Data!$2:$2,Weekly!AU$9)))),0)</f>
      </c>
      <c r="AV176" s="18"/>
      <c r="AW176" s="52">
        <f t="shared" ca="1" si="1324"/>
      </c>
      <c r="AX176" s="52">
        <f t="shared" ca="1" si="1324"/>
      </c>
      <c r="AY176" s="52">
        <f t="shared" ca="1" si="1325"/>
      </c>
      <c r="AZ176" s="52">
        <f t="shared" ca="1" si="1382"/>
      </c>
      <c r="BA176" s="52">
        <f t="shared" ca="1" si="1383"/>
      </c>
      <c r="BB176" s="55"/>
      <c r="BC176" s="14">
        <f t="shared" ca="1" si="1356"/>
      </c>
      <c r="BD176" s="14">
        <f ca="1">IFERROR(SUMPRODUCT(AP176:AS176,AP$174:AS$174)/SUM(AP$174:AS$174),0)</f>
      </c>
      <c r="BE176" s="122"/>
      <c r="BF176" s="122"/>
      <c r="BG176" s="16"/>
      <c r="BH176" s="9" t="s">
        <v>153</v>
      </c>
      <c r="BI176" s="9" t="s">
        <v>3</v>
      </c>
      <c r="BJ176" s="169">
        <f ca="1">IFERROR(SUM(OFFSET(Data!$A$1,MATCH(($BH176&amp;$BI176),Data!$B:$B,0)-1,MATCH(Weekly!BJ$9,Data!$2:$2,0)-1,1,COUNTIF(Data!$2:$2,Weekly!BJ$9)))/SUM(OFFSET(Data!$A$1,MATCH(($BH174&amp;$BI174),Data!$B:$B,0)-1,MATCH(Weekly!BJ$9,Data!$2:$2,0)-1,1,COUNTIF(Data!$2:$2,Weekly!BJ$9))),0)</f>
      </c>
      <c r="BK176" s="169">
        <f ca="1">IFERROR(SUM(OFFSET(Data!$A$1,MATCH(($BH176&amp;$BI176),Data!$B:$B,0)-1,MATCH(Weekly!BK$9,Data!$2:$2,0)-1,1,COUNTIF(Data!$2:$2,Weekly!BK$9)))/SUM(OFFSET(Data!$A$1,MATCH(($BH174&amp;$BI174),Data!$B:$B,0)-1,MATCH(Weekly!BK$9,Data!$2:$2,0)-1,1,COUNTIF(Data!$2:$2,Weekly!BK$9))),0)</f>
      </c>
      <c r="BL176" s="169">
        <f ca="1">IFERROR(SUM(OFFSET(Data!$A$1,MATCH(($BH176&amp;$BI176),Data!$B:$B,0)-1,MATCH(Weekly!BL$9,Data!$2:$2,0)-1,1,COUNTIF(Data!$2:$2,Weekly!BL$9)))/SUM(OFFSET(Data!$A$1,MATCH(($BH174&amp;$BI174),Data!$B:$B,0)-1,MATCH(Weekly!BL$9,Data!$2:$2,0)-1,1,COUNTIF(Data!$2:$2,Weekly!BL$9))),0)</f>
      </c>
      <c r="BM176" s="169">
        <f ca="1">IFERROR(SUM(OFFSET(Data!$A$1,MATCH(($BH176&amp;$BI176),Data!$B:$B,0)-1,MATCH(Weekly!BM$9,Data!$2:$2,0)-1,1,COUNTIF(Data!$2:$2,Weekly!BM$9)))/SUM(OFFSET(Data!$A$1,MATCH(($BH174&amp;$BI174),Data!$B:$B,0)-1,MATCH(Weekly!BM$9,Data!$2:$2,0)-1,1,COUNTIF(Data!$2:$2,Weekly!BM$9))),0)</f>
      </c>
      <c r="BN176" s="169">
        <f ca="1">IFERROR(SUM(OFFSET(Data!$A$1,MATCH(($BH176&amp;$BI176),Data!$B:$B,0)-1,MATCH(Weekly!BN$9,Data!$2:$2,0)-1,1,COUNTIF(Data!$2:$2,Weekly!BN$9)))/SUM(OFFSET(Data!$A$1,MATCH(($BH174&amp;$BI174),Data!$B:$B,0)-1,MATCH(Weekly!BN$9,Data!$2:$2,0)-1,1,COUNTIF(Data!$2:$2,Weekly!BN$9))),0)</f>
      </c>
      <c r="BO176" s="169">
        <f ca="1">IFERROR(SUM(OFFSET(Data!$A$1,MATCH(($BH176&amp;$BI176),Data!$B:$B,0)-1,MATCH(Weekly!BO$9,Data!$2:$2,0)-1,1,COUNTIF(Data!$2:$2,Weekly!BO$9)))/SUM(OFFSET(Data!$A$1,MATCH(($BH174&amp;$BI174),Data!$B:$B,0)-1,MATCH(Weekly!BO$9,Data!$2:$2,0)-1,1,COUNTIF(Data!$2:$2,Weekly!BO$9))),0)</f>
      </c>
      <c r="BP176" s="169">
        <f ca="1">IFERROR(SUM(OFFSET(Data!$A$1,MATCH(($BH176&amp;$BI176),Data!$B:$B,0)-1,MATCH(Weekly!BP$9,Data!$2:$2,0)-1,1,COUNTIF(Data!$2:$2,Weekly!BP$9)))/SUM(OFFSET(Data!$A$1,MATCH(($BH174&amp;$BI174),Data!$B:$B,0)-1,MATCH(Weekly!BP$9,Data!$2:$2,0)-1,1,COUNTIF(Data!$2:$2,Weekly!BP$9))),0)</f>
      </c>
      <c r="BQ176" s="169">
        <f ca="1">IFERROR(SUM(OFFSET(Data!$A$1,MATCH(($BH176&amp;$BI176),Data!$B:$B,0)-1,MATCH(Weekly!BQ$9,Data!$2:$2,0)-1,1,COUNTIF(Data!$2:$2,Weekly!BQ$9)))/SUM(OFFSET(Data!$A$1,MATCH(($BH174&amp;$BI174),Data!$B:$B,0)-1,MATCH(Weekly!BQ$9,Data!$2:$2,0)-1,1,COUNTIF(Data!$2:$2,Weekly!BQ$9))),0)</f>
      </c>
      <c r="BR176" s="169">
        <f ca="1">IFERROR(SUM(OFFSET(Data!$A$1,MATCH(($BH176&amp;$BI176),Data!$B:$B,0)-1,MATCH(Weekly!BR$9,Data!$2:$2,0)-1,1,COUNTIF(Data!$2:$2,Weekly!BR$9)))/SUM(OFFSET(Data!$A$1,MATCH(($BH174&amp;$BI174),Data!$B:$B,0)-1,MATCH(Weekly!BR$9,Data!$2:$2,0)-1,1,COUNTIF(Data!$2:$2,Weekly!BR$9))),0)</f>
      </c>
      <c r="BS176" s="169">
        <f ca="1">IFERROR(SUM(OFFSET(Data!$A$1,MATCH(($BH176&amp;$BI176),Data!$B:$B,0)-1,MATCH(Weekly!BS$9,Data!$2:$2,0)-1,1,COUNTIF(Data!$2:$2,Weekly!BS$9)))/SUM(OFFSET(Data!$A$1,MATCH(($BH174&amp;$BI174),Data!$B:$B,0)-1,MATCH(Weekly!BS$9,Data!$2:$2,0)-1,1,COUNTIF(Data!$2:$2,Weekly!BS$9))),0)</f>
      </c>
      <c r="BT176" s="169">
        <f ca="1">IFERROR(SUM(OFFSET(Data!$A$1,MATCH(($BH176&amp;$BI176),Data!$B:$B,0)-1,MATCH(Weekly!BT$9,Data!$2:$2,0)-1,1,COUNTIF(Data!$2:$2,Weekly!BT$9)))/SUM(OFFSET(Data!$A$1,MATCH(($BH174&amp;$BI174),Data!$B:$B,0)-1,MATCH(Weekly!BT$9,Data!$2:$2,0)-1,1,COUNTIF(Data!$2:$2,Weekly!BT$9))),0)</f>
      </c>
      <c r="BU176" s="169">
        <f ca="1">IFERROR(SUM(OFFSET(Data!$A$1,MATCH(($BH176&amp;$BI176),Data!$B:$B,0)-1,MATCH(Weekly!BU$9,Data!$2:$2,0)-1,1,COUNTIF(Data!$2:$2,Weekly!BU$9)))/SUM(OFFSET(Data!$A$1,MATCH(($BH174&amp;$BI174),Data!$B:$B,0)-1,MATCH(Weekly!BU$9,Data!$2:$2,0)-1,1,COUNTIF(Data!$2:$2,Weekly!BU$9))),0)</f>
      </c>
      <c r="BV176" s="17"/>
      <c r="BW176" s="14">
        <f t="shared" ca="1" si="1329"/>
      </c>
      <c r="BX176" s="14">
        <f t="shared" ca="1" si="1330"/>
      </c>
      <c r="BY176" s="14">
        <f t="shared" ca="1" si="1384"/>
      </c>
      <c r="BZ176" s="14">
        <f t="shared" ca="1" si="1385"/>
      </c>
      <c r="CA176" s="14">
        <f t="shared" ca="1" si="1386"/>
      </c>
      <c r="CB176" s="55"/>
      <c r="CC176" s="14">
        <f t="shared" ca="1" si="1392"/>
      </c>
      <c r="CD176" s="14">
        <f ca="1">IFERROR(SUMPRODUCT(BP176:BS176,BP$174:BS$174)/SUM(BP$174:BS$174),0)</f>
      </c>
      <c r="CE176" s="122"/>
      <c r="CF176" s="122"/>
      <c r="CG176" s="16"/>
      <c r="CH176" s="9" t="s">
        <v>153</v>
      </c>
      <c r="CI176" s="9" t="s">
        <v>4</v>
      </c>
      <c r="CJ176" s="169">
        <f ca="1">IFERROR(SUM(OFFSET(Data!$A$1,MATCH(($CH176&amp;$CI176),Data!$B:$B,0)-1,MATCH(Weekly!CJ$9,Data!$2:$2,0)-1,1,COUNTIF(Data!$2:$2,Weekly!CJ$9)))/SUM(OFFSET(Data!$A$1,MATCH(($CH174&amp;$CI174),Data!$B:$B,0)-1,MATCH(Weekly!CJ$9,Data!$2:$2,0)-1,1,COUNTIF(Data!$2:$2,Weekly!CJ$9))),0)</f>
      </c>
      <c r="CK176" s="169">
        <f ca="1">IFERROR(SUM(OFFSET(Data!$A$1,MATCH(($CH176&amp;$CI176),Data!$B:$B,0)-1,MATCH(Weekly!CK$9,Data!$2:$2,0)-1,1,COUNTIF(Data!$2:$2,Weekly!CK$9)))/SUM(OFFSET(Data!$A$1,MATCH(($CH174&amp;$CI174),Data!$B:$B,0)-1,MATCH(Weekly!CK$9,Data!$2:$2,0)-1,1,COUNTIF(Data!$2:$2,Weekly!CK$9))),0)</f>
      </c>
      <c r="CL176" s="169">
        <f ca="1">IFERROR(SUM(OFFSET(Data!$A$1,MATCH(($CH176&amp;$CI176),Data!$B:$B,0)-1,MATCH(Weekly!CL$9,Data!$2:$2,0)-1,1,COUNTIF(Data!$2:$2,Weekly!CL$9)))/SUM(OFFSET(Data!$A$1,MATCH(($CH174&amp;$CI174),Data!$B:$B,0)-1,MATCH(Weekly!CL$9,Data!$2:$2,0)-1,1,COUNTIF(Data!$2:$2,Weekly!CL$9))),0)</f>
      </c>
      <c r="CM176" s="169">
        <f ca="1">IFERROR(SUM(OFFSET(Data!$A$1,MATCH(($CH176&amp;$CI176),Data!$B:$B,0)-1,MATCH(Weekly!CM$9,Data!$2:$2,0)-1,1,COUNTIF(Data!$2:$2,Weekly!CM$9)))/SUM(OFFSET(Data!$A$1,MATCH(($CH174&amp;$CI174),Data!$B:$B,0)-1,MATCH(Weekly!CM$9,Data!$2:$2,0)-1,1,COUNTIF(Data!$2:$2,Weekly!CM$9))),0)</f>
      </c>
      <c r="CN176" s="169">
        <f ca="1">IFERROR(SUM(OFFSET(Data!$A$1,MATCH(($CH176&amp;$CI176),Data!$B:$B,0)-1,MATCH(Weekly!CN$9,Data!$2:$2,0)-1,1,COUNTIF(Data!$2:$2,Weekly!CN$9)))/SUM(OFFSET(Data!$A$1,MATCH(($CH174&amp;$CI174),Data!$B:$B,0)-1,MATCH(Weekly!CN$9,Data!$2:$2,0)-1,1,COUNTIF(Data!$2:$2,Weekly!CN$9))),0)</f>
      </c>
      <c r="CO176" s="169">
        <f ca="1">IFERROR(SUM(OFFSET(Data!$A$1,MATCH(($CH176&amp;$CI176),Data!$B:$B,0)-1,MATCH(Weekly!CO$9,Data!$2:$2,0)-1,1,COUNTIF(Data!$2:$2,Weekly!CO$9)))/SUM(OFFSET(Data!$A$1,MATCH(($CH174&amp;$CI174),Data!$B:$B,0)-1,MATCH(Weekly!CO$9,Data!$2:$2,0)-1,1,COUNTIF(Data!$2:$2,Weekly!CO$9))),0)</f>
      </c>
      <c r="CP176" s="169">
        <f ca="1">IFERROR(SUM(OFFSET(Data!$A$1,MATCH(($CH176&amp;$CI176),Data!$B:$B,0)-1,MATCH(Weekly!CP$9,Data!$2:$2,0)-1,1,COUNTIF(Data!$2:$2,Weekly!CP$9)))/SUM(OFFSET(Data!$A$1,MATCH(($CH174&amp;$CI174),Data!$B:$B,0)-1,MATCH(Weekly!CP$9,Data!$2:$2,0)-1,1,COUNTIF(Data!$2:$2,Weekly!CP$9))),0)</f>
      </c>
      <c r="CQ176" s="169">
        <f ca="1">IFERROR(SUM(OFFSET(Data!$A$1,MATCH(($CH176&amp;$CI176),Data!$B:$B,0)-1,MATCH(Weekly!CQ$9,Data!$2:$2,0)-1,1,COUNTIF(Data!$2:$2,Weekly!CQ$9)))/SUM(OFFSET(Data!$A$1,MATCH(($CH174&amp;$CI174),Data!$B:$B,0)-1,MATCH(Weekly!CQ$9,Data!$2:$2,0)-1,1,COUNTIF(Data!$2:$2,Weekly!CQ$9))),0)</f>
      </c>
      <c r="CR176" s="169">
        <f ca="1">IFERROR(SUM(OFFSET(Data!$A$1,MATCH(($CH176&amp;$CI176),Data!$B:$B,0)-1,MATCH(Weekly!CR$9,Data!$2:$2,0)-1,1,COUNTIF(Data!$2:$2,Weekly!CR$9)))/SUM(OFFSET(Data!$A$1,MATCH(($CH174&amp;$CI174),Data!$B:$B,0)-1,MATCH(Weekly!CR$9,Data!$2:$2,0)-1,1,COUNTIF(Data!$2:$2,Weekly!CR$9))),0)</f>
      </c>
      <c r="CS176" s="169">
        <f ca="1">IFERROR(SUM(OFFSET(Data!$A$1,MATCH(($CH176&amp;$CI176),Data!$B:$B,0)-1,MATCH(Weekly!CS$9,Data!$2:$2,0)-1,1,COUNTIF(Data!$2:$2,Weekly!CS$9)))/SUM(OFFSET(Data!$A$1,MATCH(($CH174&amp;$CI174),Data!$B:$B,0)-1,MATCH(Weekly!CS$9,Data!$2:$2,0)-1,1,COUNTIF(Data!$2:$2,Weekly!CS$9))),0)</f>
      </c>
      <c r="CT176" s="169">
        <f ca="1">IFERROR(SUM(OFFSET(Data!$A$1,MATCH(($CH176&amp;$CI176),Data!$B:$B,0)-1,MATCH(Weekly!CT$9,Data!$2:$2,0)-1,1,COUNTIF(Data!$2:$2,Weekly!CT$9)))/SUM(OFFSET(Data!$A$1,MATCH(($CH174&amp;$CI174),Data!$B:$B,0)-1,MATCH(Weekly!CT$9,Data!$2:$2,0)-1,1,COUNTIF(Data!$2:$2,Weekly!CT$9))),0)</f>
      </c>
      <c r="CU176" s="169">
        <f ca="1">IFERROR(SUM(OFFSET(Data!$A$1,MATCH(($CH176&amp;$CI176),Data!$B:$B,0)-1,MATCH(Weekly!CU$9,Data!$2:$2,0)-1,1,COUNTIF(Data!$2:$2,Weekly!CU$9)))/SUM(OFFSET(Data!$A$1,MATCH(($CH174&amp;$CI174),Data!$B:$B,0)-1,MATCH(Weekly!CU$9,Data!$2:$2,0)-1,1,COUNTIF(Data!$2:$2,Weekly!CU$9))),0)</f>
      </c>
      <c r="CW176" s="14">
        <f t="shared" ca="1" si="1335"/>
      </c>
      <c r="CX176" s="14">
        <f t="shared" ca="1" si="1336"/>
      </c>
      <c r="CY176" s="14">
        <f t="shared" ca="1" si="1389"/>
      </c>
      <c r="CZ176" s="14">
        <f t="shared" ca="1" si="1390"/>
      </c>
      <c r="DA176" s="14">
        <f t="shared" ca="1" si="1391"/>
      </c>
      <c r="DB176" s="55"/>
      <c r="DC176" s="14">
        <f t="shared" ca="1" si="1340"/>
      </c>
      <c r="DD176" s="14">
        <f ca="1">IFERROR(SUMPRODUCT(CP176:CS176,CP$174:CS$174)/SUM(CP$174:CS$174),0)</f>
      </c>
    </row>
    <row r="177" spans="3:111" x14ac:dyDescent="0.25">
      <c r="C177" s="5"/>
      <c r="D177" s="74" t="s">
        <v>862</v>
      </c>
      <c r="E177" s="67" t="str">
        <f ca="1">VLOOKUP($D177,'Metric Nature'!$C:$D,2,0)&amp;IF(($F177&lt;(BA177)),"Below",IF(($F177&gt;(AZ177)),"Above","Within"))</f>
      </c>
      <c r="F177" s="69">
        <f t="shared" ref="F177:F179" ca="1" si="1398">AT177</f>
      </c>
      <c r="G177" s="69">
        <f t="shared" ref="G177:G179" ca="1" si="1399">AS177</f>
      </c>
      <c r="H177" s="98">
        <f t="shared" ref="H177:H179" ca="1" si="1400">IFERROR(((F177-G177)/G177),0)</f>
      </c>
      <c r="I177" s="69">
        <f t="shared" ref="I177:I179" ca="1" si="1401">BD177</f>
      </c>
      <c r="J177" s="69">
        <f t="shared" ref="J177:J179" ca="1" si="1402">IFERROR(((F177-I177)/I177),0)</f>
      </c>
      <c r="K177" s="68">
        <f t="shared" ca="1" si="1302"/>
      </c>
      <c r="L177" s="70"/>
      <c r="M177" s="67" t="str">
        <f ca="1">VLOOKUP($D177,'Metric Nature'!$C:$D,2,0)&amp;IF(($N177&lt;(CA177)),"Below",IF(($N177&gt;(BZ177)),"Above","Within"))</f>
      </c>
      <c r="N177" s="69">
        <f t="shared" ref="N177:N179" ca="1" si="1403">BT177</f>
      </c>
      <c r="O177" s="69">
        <f t="shared" ref="O177:O179" ca="1" si="1404">BS177</f>
      </c>
      <c r="P177" s="98">
        <f t="shared" ref="P177:P179" ca="1" si="1405">IFERROR(((N177-O177)/O177),0)</f>
      </c>
      <c r="Q177" s="69">
        <f t="shared" ref="Q177:Q179" ca="1" si="1406">CD177</f>
      </c>
      <c r="R177" s="71">
        <f t="shared" ref="R177:R179" ca="1" si="1407">IFERROR(((N177-Q177)/Q177),0)</f>
      </c>
      <c r="S177" s="68">
        <f t="shared" ca="1" si="1305"/>
      </c>
      <c r="T177" s="70"/>
      <c r="U177" s="67" t="str">
        <f ca="1">VLOOKUP($D177,'Metric Nature'!$C:$D,2,0)&amp;IF(($V177&lt;(DA177)),"Below",IF(($V177&gt;(CZ177)),"Above","Within"))</f>
      </c>
      <c r="V177" s="69">
        <f t="shared" ca="1" si="1393"/>
      </c>
      <c r="W177" s="69">
        <f t="shared" ca="1" si="1394"/>
      </c>
      <c r="X177" s="98">
        <f t="shared" ca="1" si="1395"/>
      </c>
      <c r="Y177" s="69">
        <f t="shared" ca="1" si="1396"/>
      </c>
      <c r="Z177" s="71">
        <f t="shared" ca="1" si="1397"/>
      </c>
      <c r="AA177" s="68">
        <f t="shared" ca="1" si="1308"/>
      </c>
      <c r="AB177" s="70"/>
      <c r="AC177" s="60" t="s">
        <v>863</v>
      </c>
      <c r="AI177" s="9" t="s">
        <v>154</v>
      </c>
      <c r="AJ177" s="169">
        <f ca="1">IFERROR(IFERROR(SUM(OFFSET(Data!$A$1,MATCH(($AI177),Data!$C:$C,0)-1,MATCH(Weekly!AJ$9,Data!$2:$2,0)-1,2,COUNTIF(Data!$2:$2,Weekly!AJ$9))),0)/AJ$168,0)</f>
      </c>
      <c r="AK177" s="169">
        <f ca="1">IFERROR(IFERROR(SUM(OFFSET(Data!$A$1,MATCH(($AI177),Data!$C:$C,0)-1,MATCH(Weekly!AK$9,Data!$2:$2,0)-1,2,COUNTIF(Data!$2:$2,Weekly!AK$9))),0)/AK$168,0)</f>
      </c>
      <c r="AL177" s="169">
        <f ca="1">IFERROR(IFERROR(SUM(OFFSET(Data!$A$1,MATCH(($AI177),Data!$C:$C,0)-1,MATCH(Weekly!AL$9,Data!$2:$2,0)-1,2,COUNTIF(Data!$2:$2,Weekly!AL$9))),0)/AL$168,0)</f>
      </c>
      <c r="AM177" s="169">
        <f ca="1">IFERROR(IFERROR(SUM(OFFSET(Data!$A$1,MATCH(($AI177),Data!$C:$C,0)-1,MATCH(Weekly!AM$9,Data!$2:$2,0)-1,2,COUNTIF(Data!$2:$2,Weekly!AM$9))),0)/AM$168,0)</f>
      </c>
      <c r="AN177" s="169">
        <f ca="1">IFERROR(IFERROR(SUM(OFFSET(Data!$A$1,MATCH(($AI177),Data!$C:$C,0)-1,MATCH(Weekly!AN$9,Data!$2:$2,0)-1,2,COUNTIF(Data!$2:$2,Weekly!AN$9))),0)/AN$168,0)</f>
      </c>
      <c r="AO177" s="169">
        <f ca="1">IFERROR(IFERROR(SUM(OFFSET(Data!$A$1,MATCH(($AI177),Data!$C:$C,0)-1,MATCH(Weekly!AO$9,Data!$2:$2,0)-1,2,COUNTIF(Data!$2:$2,Weekly!AO$9))),0)/AO$168,0)</f>
      </c>
      <c r="AP177" s="169">
        <f ca="1">IFERROR(IFERROR(SUM(OFFSET(Data!$A$1,MATCH(($AI177),Data!$C:$C,0)-1,MATCH(Weekly!AP$9,Data!$2:$2,0)-1,2,COUNTIF(Data!$2:$2,Weekly!AP$9))),0)/AP$168,0)</f>
      </c>
      <c r="AQ177" s="169">
        <f ca="1">IFERROR(IFERROR(SUM(OFFSET(Data!$A$1,MATCH(($AI177),Data!$C:$C,0)-1,MATCH(Weekly!AQ$9,Data!$2:$2,0)-1,2,COUNTIF(Data!$2:$2,Weekly!AQ$9))),0)/AQ$168,0)</f>
      </c>
      <c r="AR177" s="169">
        <f ca="1">IFERROR(IFERROR(SUM(OFFSET(Data!$A$1,MATCH(($AI177),Data!$C:$C,0)-1,MATCH(Weekly!AR$9,Data!$2:$2,0)-1,2,COUNTIF(Data!$2:$2,Weekly!AR$9))),0)/AR$168,0)</f>
      </c>
      <c r="AS177" s="169">
        <f ca="1">IFERROR(IFERROR(SUM(OFFSET(Data!$A$1,MATCH(($AI177),Data!$C:$C,0)-1,MATCH(Weekly!AS$9,Data!$2:$2,0)-1,2,COUNTIF(Data!$2:$2,Weekly!AS$9))),0)/AS$168,0)</f>
      </c>
      <c r="AT177" s="169">
        <f ca="1">IFERROR(IFERROR(SUM(OFFSET(Data!$A$1,MATCH(($AI177),Data!$C:$C,0)-1,MATCH(Weekly!AT$9,Data!$2:$2,0)-1,2,COUNTIF(Data!$2:$2,Weekly!AT$9))),0)/AT$168,0)</f>
      </c>
      <c r="AU177" s="169">
        <f ca="1">IFERROR(IFERROR(SUM(OFFSET(Data!$A$1,MATCH(($AI177),Data!$C:$C,0)-1,MATCH(Weekly!AU$9,Data!$2:$2,0)-1,2,COUNTIF(Data!$2:$2,Weekly!AU$9))),0)/AU$168,0)</f>
      </c>
      <c r="AV177" s="18"/>
      <c r="AW177" s="52">
        <f t="shared" ca="1" si="1324"/>
      </c>
      <c r="AX177" s="52">
        <f t="shared" ca="1" si="1324"/>
      </c>
      <c r="AY177" s="52">
        <f t="shared" ca="1" si="1325"/>
      </c>
      <c r="AZ177" s="52">
        <f t="shared" ca="1" si="1326"/>
      </c>
      <c r="BA177" s="52">
        <f t="shared" ca="1" si="1327"/>
      </c>
      <c r="BB177" s="53"/>
      <c r="BC177" s="14">
        <f t="shared" ca="1" si="1356"/>
      </c>
      <c r="BD177" s="14">
        <f t="shared" ca="1" si="1357"/>
      </c>
      <c r="BE177" s="122"/>
      <c r="BF177" s="122"/>
      <c r="BG177" s="16"/>
      <c r="BH177" s="9" t="s">
        <v>154</v>
      </c>
      <c r="BI177" s="9" t="s">
        <v>3</v>
      </c>
      <c r="BJ177" s="169">
        <f ca="1">IFERROR(IFERROR(SUM(OFFSET(Data!$A$1,MATCH(($BH177&amp;$BI177),Data!$B:$B,0)-1,MATCH(Weekly!BJ$9,Data!$2:$2,0)-1,1,COUNTIF(Data!$2:$2,Weekly!BJ$9))),0)/BJ$168,0)</f>
      </c>
      <c r="BK177" s="169">
        <f ca="1">IFERROR(IFERROR(SUM(OFFSET(Data!$A$1,MATCH(($BH177&amp;$BI177),Data!$B:$B,0)-1,MATCH(Weekly!BK$9,Data!$2:$2,0)-1,1,COUNTIF(Data!$2:$2,Weekly!BK$9))),0)/BK$168,0)</f>
      </c>
      <c r="BL177" s="169">
        <f ca="1">IFERROR(IFERROR(SUM(OFFSET(Data!$A$1,MATCH(($BH177&amp;$BI177),Data!$B:$B,0)-1,MATCH(Weekly!BL$9,Data!$2:$2,0)-1,1,COUNTIF(Data!$2:$2,Weekly!BL$9))),0)/BL$168,0)</f>
      </c>
      <c r="BM177" s="169">
        <f ca="1">IFERROR(IFERROR(SUM(OFFSET(Data!$A$1,MATCH(($BH177&amp;$BI177),Data!$B:$B,0)-1,MATCH(Weekly!BM$9,Data!$2:$2,0)-1,1,COUNTIF(Data!$2:$2,Weekly!BM$9))),0)/BM$168,0)</f>
      </c>
      <c r="BN177" s="169">
        <f ca="1">IFERROR(IFERROR(SUM(OFFSET(Data!$A$1,MATCH(($BH177&amp;$BI177),Data!$B:$B,0)-1,MATCH(Weekly!BN$9,Data!$2:$2,0)-1,1,COUNTIF(Data!$2:$2,Weekly!BN$9))),0)/BN$168,0)</f>
      </c>
      <c r="BO177" s="169">
        <f ca="1">IFERROR(IFERROR(SUM(OFFSET(Data!$A$1,MATCH(($BH177&amp;$BI177),Data!$B:$B,0)-1,MATCH(Weekly!BO$9,Data!$2:$2,0)-1,1,COUNTIF(Data!$2:$2,Weekly!BO$9))),0)/BO$168,0)</f>
      </c>
      <c r="BP177" s="169">
        <f ca="1">IFERROR(IFERROR(SUM(OFFSET(Data!$A$1,MATCH(($BH177&amp;$BI177),Data!$B:$B,0)-1,MATCH(Weekly!BP$9,Data!$2:$2,0)-1,1,COUNTIF(Data!$2:$2,Weekly!BP$9))),0)/BP$168,0)</f>
      </c>
      <c r="BQ177" s="169">
        <f ca="1">IFERROR(IFERROR(SUM(OFFSET(Data!$A$1,MATCH(($BH177&amp;$BI177),Data!$B:$B,0)-1,MATCH(Weekly!BQ$9,Data!$2:$2,0)-1,1,COUNTIF(Data!$2:$2,Weekly!BQ$9))),0)/BQ$168,0)</f>
      </c>
      <c r="BR177" s="169">
        <f ca="1">IFERROR(IFERROR(SUM(OFFSET(Data!$A$1,MATCH(($BH177&amp;$BI177),Data!$B:$B,0)-1,MATCH(Weekly!BR$9,Data!$2:$2,0)-1,1,COUNTIF(Data!$2:$2,Weekly!BR$9))),0)/BR$168,0)</f>
      </c>
      <c r="BS177" s="169">
        <f ca="1">IFERROR(IFERROR(SUM(OFFSET(Data!$A$1,MATCH(($BH177&amp;$BI177),Data!$B:$B,0)-1,MATCH(Weekly!BS$9,Data!$2:$2,0)-1,1,COUNTIF(Data!$2:$2,Weekly!BS$9))),0)/BS$168,0)</f>
      </c>
      <c r="BT177" s="169">
        <f ca="1">IFERROR(IFERROR(SUM(OFFSET(Data!$A$1,MATCH(($BH177&amp;$BI177),Data!$B:$B,0)-1,MATCH(Weekly!BT$9,Data!$2:$2,0)-1,1,COUNTIF(Data!$2:$2,Weekly!BT$9))),0)/BT$168,0)</f>
      </c>
      <c r="BU177" s="169">
        <f ca="1">IFERROR(IFERROR(SUM(OFFSET(Data!$A$1,MATCH(($BH177&amp;$BI177),Data!$B:$B,0)-1,MATCH(Weekly!BU$9,Data!$2:$2,0)-1,1,COUNTIF(Data!$2:$2,Weekly!BU$9))),0)/BU$168,0)</f>
      </c>
      <c r="BV177" s="17"/>
      <c r="BW177" s="14">
        <f t="shared" ca="1" si="1329"/>
      </c>
      <c r="BX177" s="14">
        <f t="shared" ca="1" si="1330"/>
      </c>
      <c r="BY177" s="14">
        <f t="shared" ca="1" si="1358"/>
      </c>
      <c r="BZ177" s="14">
        <f t="shared" ca="1" si="1359"/>
      </c>
      <c r="CA177" s="14">
        <f t="shared" ca="1" si="1360"/>
      </c>
      <c r="CB177" s="53"/>
      <c r="CC177" s="14">
        <f t="shared" ca="1" si="1334"/>
      </c>
      <c r="CD177" s="14">
        <f t="shared" ca="1" si="1361"/>
      </c>
      <c r="CE177" s="122"/>
      <c r="CF177" s="122"/>
      <c r="CG177" s="16"/>
      <c r="CH177" s="9" t="s">
        <v>154</v>
      </c>
      <c r="CI177" s="9" t="s">
        <v>4</v>
      </c>
      <c r="CJ177" s="169">
        <f ca="1">IFERROR(IFERROR(SUM(OFFSET(Data!$A$1,MATCH(($CH177&amp;$CI177),Data!$B:$B,0)-1,MATCH(Weekly!CJ$9,Data!$2:$2,0)-1,1,COUNTIF(Data!$2:$2,Weekly!CJ$9))),0)/CJ$168,0)</f>
      </c>
      <c r="CK177" s="169">
        <f ca="1">IFERROR(IFERROR(SUM(OFFSET(Data!$A$1,MATCH(($CH177&amp;$CI177),Data!$B:$B,0)-1,MATCH(Weekly!CK$9,Data!$2:$2,0)-1,1,COUNTIF(Data!$2:$2,Weekly!CK$9))),0)/CK$168,0)</f>
      </c>
      <c r="CL177" s="169">
        <f ca="1">IFERROR(IFERROR(SUM(OFFSET(Data!$A$1,MATCH(($CH177&amp;$CI177),Data!$B:$B,0)-1,MATCH(Weekly!CL$9,Data!$2:$2,0)-1,1,COUNTIF(Data!$2:$2,Weekly!CL$9))),0)/CL$168,0)</f>
      </c>
      <c r="CM177" s="169">
        <f ca="1">IFERROR(IFERROR(SUM(OFFSET(Data!$A$1,MATCH(($CH177&amp;$CI177),Data!$B:$B,0)-1,MATCH(Weekly!CM$9,Data!$2:$2,0)-1,1,COUNTIF(Data!$2:$2,Weekly!CM$9))),0)/CM$168,0)</f>
      </c>
      <c r="CN177" s="169">
        <f ca="1">IFERROR(IFERROR(SUM(OFFSET(Data!$A$1,MATCH(($CH177&amp;$CI177),Data!$B:$B,0)-1,MATCH(Weekly!CN$9,Data!$2:$2,0)-1,1,COUNTIF(Data!$2:$2,Weekly!CN$9))),0)/CN$168,0)</f>
      </c>
      <c r="CO177" s="169">
        <f ca="1">IFERROR(IFERROR(SUM(OFFSET(Data!$A$1,MATCH(($CH177&amp;$CI177),Data!$B:$B,0)-1,MATCH(Weekly!CO$9,Data!$2:$2,0)-1,1,COUNTIF(Data!$2:$2,Weekly!CO$9))),0)/CO$168,0)</f>
      </c>
      <c r="CP177" s="169">
        <f ca="1">IFERROR(IFERROR(SUM(OFFSET(Data!$A$1,MATCH(($CH177&amp;$CI177),Data!$B:$B,0)-1,MATCH(Weekly!CP$9,Data!$2:$2,0)-1,1,COUNTIF(Data!$2:$2,Weekly!CP$9))),0)/CP$168,0)</f>
      </c>
      <c r="CQ177" s="169">
        <f ca="1">IFERROR(IFERROR(SUM(OFFSET(Data!$A$1,MATCH(($CH177&amp;$CI177),Data!$B:$B,0)-1,MATCH(Weekly!CQ$9,Data!$2:$2,0)-1,1,COUNTIF(Data!$2:$2,Weekly!CQ$9))),0)/CQ$168,0)</f>
      </c>
      <c r="CR177" s="169">
        <f ca="1">IFERROR(IFERROR(SUM(OFFSET(Data!$A$1,MATCH(($CH177&amp;$CI177),Data!$B:$B,0)-1,MATCH(Weekly!CR$9,Data!$2:$2,0)-1,1,COUNTIF(Data!$2:$2,Weekly!CR$9))),0)/CR$168,0)</f>
      </c>
      <c r="CS177" s="169">
        <f ca="1">IFERROR(IFERROR(SUM(OFFSET(Data!$A$1,MATCH(($CH177&amp;$CI177),Data!$B:$B,0)-1,MATCH(Weekly!CS$9,Data!$2:$2,0)-1,1,COUNTIF(Data!$2:$2,Weekly!CS$9))),0)/CS$168,0)</f>
      </c>
      <c r="CT177" s="169">
        <f ca="1">IFERROR(IFERROR(SUM(OFFSET(Data!$A$1,MATCH(($CH177&amp;$CI177),Data!$B:$B,0)-1,MATCH(Weekly!CT$9,Data!$2:$2,0)-1,1,COUNTIF(Data!$2:$2,Weekly!CT$9))),0)/CT$168,0)</f>
      </c>
      <c r="CU177" s="169">
        <f ca="1">IFERROR(IFERROR(SUM(OFFSET(Data!$A$1,MATCH(($CH177&amp;$CI177),Data!$B:$B,0)-1,MATCH(Weekly!CU$9,Data!$2:$2,0)-1,1,COUNTIF(Data!$2:$2,Weekly!CU$9))),0)/CU$168,0)</f>
      </c>
      <c r="CW177" s="14">
        <f t="shared" ca="1" si="1335"/>
      </c>
      <c r="CX177" s="14">
        <f t="shared" ca="1" si="1336"/>
      </c>
      <c r="CY177" s="14">
        <f t="shared" ca="1" si="1362"/>
      </c>
      <c r="CZ177" s="14">
        <f t="shared" ca="1" si="1363"/>
      </c>
      <c r="DA177" s="14">
        <f t="shared" ca="1" si="1364"/>
      </c>
      <c r="DB177" s="53"/>
      <c r="DC177" s="14">
        <f t="shared" ca="1" si="1340"/>
      </c>
      <c r="DD177" s="14">
        <f t="shared" ca="1" si="1365"/>
      </c>
    </row>
    <row r="178" spans="3:111" hidden="1" x14ac:dyDescent="0.25">
      <c r="C178" s="5"/>
      <c r="D178" s="74" t="s">
        <v>866</v>
      </c>
      <c r="E178" s="67" t="str">
        <f ca="1">VLOOKUP($D178,'Metric Nature'!$C:$D,2,0)&amp;IF(($F178&lt;(BA178)),"Below",IF(($F178&gt;(AZ178)),"Above","Within"))</f>
      </c>
      <c r="F178" s="69">
        <f t="shared" ca="1" si="1398"/>
      </c>
      <c r="G178" s="69">
        <f t="shared" ca="1" si="1399"/>
      </c>
      <c r="H178" s="98">
        <f t="shared" ca="1" si="1400"/>
      </c>
      <c r="I178" s="69">
        <f t="shared" ca="1" si="1401"/>
      </c>
      <c r="J178" s="69">
        <f t="shared" ca="1" si="1402"/>
      </c>
      <c r="K178" s="62">
        <f t="shared" ca="1" si="1302"/>
      </c>
      <c r="L178" s="70"/>
      <c r="M178" s="67" t="str">
        <f ca="1">VLOOKUP($D178,'Metric Nature'!$C:$D,2,0)&amp;IF(($N178&lt;(CA178)),"Below",IF(($N178&gt;(BZ178)),"Above","Within"))</f>
      </c>
      <c r="N178" s="69">
        <f t="shared" ca="1" si="1403"/>
      </c>
      <c r="O178" s="69">
        <f t="shared" ca="1" si="1404"/>
      </c>
      <c r="P178" s="98">
        <f t="shared" ca="1" si="1405"/>
      </c>
      <c r="Q178" s="69">
        <f t="shared" ca="1" si="1406"/>
      </c>
      <c r="R178" s="71">
        <f t="shared" ca="1" si="1407"/>
      </c>
      <c r="S178" s="62">
        <f t="shared" ca="1" si="1305"/>
      </c>
      <c r="T178" s="70"/>
      <c r="U178" s="67" t="str">
        <f ca="1">VLOOKUP($D178,'Metric Nature'!$C:$D,2,0)&amp;IF(($V178&lt;(DA178)),"Below",IF(($V178&gt;(CZ178)),"Above","Within"))</f>
      </c>
      <c r="V178" s="69">
        <f t="shared" ca="1" si="1393"/>
      </c>
      <c r="W178" s="69">
        <f t="shared" ca="1" si="1394"/>
      </c>
      <c r="X178" s="98">
        <f t="shared" ca="1" si="1395"/>
      </c>
      <c r="Y178" s="69">
        <f t="shared" ca="1" si="1396"/>
      </c>
      <c r="Z178" s="71">
        <f t="shared" ca="1" si="1397"/>
      </c>
      <c r="AA178" s="62">
        <f t="shared" ca="1" si="1308"/>
      </c>
      <c r="AB178" s="70"/>
      <c r="AC178" s="60" t="s">
        <v>867</v>
      </c>
      <c r="AI178" s="9" t="s">
        <v>155</v>
      </c>
      <c r="AJ178" s="169">
        <f ca="1">IFERROR(IFERROR(SUM(OFFSET(Data!$A$1,MATCH(($AI178),Data!$C:$C,0)-1,MATCH(Weekly!AJ$9,Data!$2:$2,0)-1,2,COUNTIF(Data!$2:$2,Weekly!AJ$9))),0)/AJ$168,0)</f>
      </c>
      <c r="AK178" s="169">
        <f ca="1">IFERROR(IFERROR(SUM(OFFSET(Data!$A$1,MATCH(($AI178),Data!$C:$C,0)-1,MATCH(Weekly!AK$9,Data!$2:$2,0)-1,2,COUNTIF(Data!$2:$2,Weekly!AK$9))),0)/AK$168,0)</f>
      </c>
      <c r="AL178" s="169">
        <f ca="1">IFERROR(IFERROR(SUM(OFFSET(Data!$A$1,MATCH(($AI178),Data!$C:$C,0)-1,MATCH(Weekly!AL$9,Data!$2:$2,0)-1,2,COUNTIF(Data!$2:$2,Weekly!AL$9))),0)/AL$168,0)</f>
      </c>
      <c r="AM178" s="169">
        <f ca="1">IFERROR(IFERROR(SUM(OFFSET(Data!$A$1,MATCH(($AI178),Data!$C:$C,0)-1,MATCH(Weekly!AM$9,Data!$2:$2,0)-1,2,COUNTIF(Data!$2:$2,Weekly!AM$9))),0)/AM$168,0)</f>
      </c>
      <c r="AN178" s="169">
        <f ca="1">IFERROR(IFERROR(SUM(OFFSET(Data!$A$1,MATCH(($AI178),Data!$C:$C,0)-1,MATCH(Weekly!AN$9,Data!$2:$2,0)-1,2,COUNTIF(Data!$2:$2,Weekly!AN$9))),0)/AN$168,0)</f>
      </c>
      <c r="AO178" s="169">
        <f ca="1">IFERROR(IFERROR(SUM(OFFSET(Data!$A$1,MATCH(($AI178),Data!$C:$C,0)-1,MATCH(Weekly!AO$9,Data!$2:$2,0)-1,2,COUNTIF(Data!$2:$2,Weekly!AO$9))),0)/AO$168,0)</f>
      </c>
      <c r="AP178" s="169">
        <f ca="1">IFERROR(IFERROR(SUM(OFFSET(Data!$A$1,MATCH(($AI178),Data!$C:$C,0)-1,MATCH(Weekly!AP$9,Data!$2:$2,0)-1,2,COUNTIF(Data!$2:$2,Weekly!AP$9))),0)/AP$168,0)</f>
      </c>
      <c r="AQ178" s="169">
        <f ca="1">IFERROR(IFERROR(SUM(OFFSET(Data!$A$1,MATCH(($AI178),Data!$C:$C,0)-1,MATCH(Weekly!AQ$9,Data!$2:$2,0)-1,2,COUNTIF(Data!$2:$2,Weekly!AQ$9))),0)/AQ$168,0)</f>
      </c>
      <c r="AR178" s="169">
        <f ca="1">IFERROR(IFERROR(SUM(OFFSET(Data!$A$1,MATCH(($AI178),Data!$C:$C,0)-1,MATCH(Weekly!AR$9,Data!$2:$2,0)-1,2,COUNTIF(Data!$2:$2,Weekly!AR$9))),0)/AR$168,0)</f>
      </c>
      <c r="AS178" s="169">
        <f ca="1">IFERROR(IFERROR(SUM(OFFSET(Data!$A$1,MATCH(($AI178),Data!$C:$C,0)-1,MATCH(Weekly!AS$9,Data!$2:$2,0)-1,2,COUNTIF(Data!$2:$2,Weekly!AS$9))),0)/AS$168,0)</f>
      </c>
      <c r="AT178" s="169">
        <f ca="1">IFERROR(IFERROR(SUM(OFFSET(Data!$A$1,MATCH(($AI178),Data!$C:$C,0)-1,MATCH(Weekly!AT$9,Data!$2:$2,0)-1,2,COUNTIF(Data!$2:$2,Weekly!AT$9))),0)/AT$168,0)</f>
      </c>
      <c r="AU178" s="169">
        <f ca="1">IFERROR(IFERROR(SUM(OFFSET(Data!$A$1,MATCH(($AI178),Data!$C:$C,0)-1,MATCH(Weekly!AU$9,Data!$2:$2,0)-1,2,COUNTIF(Data!$2:$2,Weekly!AU$9))),0)/AU$168,0)</f>
      </c>
      <c r="AV178" s="18"/>
      <c r="AW178" s="52">
        <f t="shared" ca="1" si="1324"/>
      </c>
      <c r="AX178" s="52">
        <f t="shared" ca="1" si="1324"/>
      </c>
      <c r="AY178" s="52">
        <f t="shared" ca="1" si="1325"/>
      </c>
      <c r="AZ178" s="52">
        <f t="shared" ca="1" si="1326"/>
      </c>
      <c r="BA178" s="52">
        <f t="shared" ca="1" si="1327"/>
      </c>
      <c r="BB178" s="55"/>
      <c r="BC178" s="14">
        <f t="shared" ca="1" si="1356"/>
      </c>
      <c r="BD178" s="14">
        <f t="shared" ca="1" si="1357"/>
      </c>
      <c r="BE178" s="122"/>
      <c r="BF178" s="122"/>
      <c r="BG178" s="16"/>
      <c r="BH178" s="9" t="s">
        <v>155</v>
      </c>
      <c r="BI178" s="9" t="s">
        <v>3</v>
      </c>
      <c r="BJ178" s="169">
        <f ca="1">IFERROR(IFERROR(SUM(OFFSET(Data!$A$1,MATCH(($BH178&amp;$BI178),Data!$B:$B,0)-1,MATCH(Weekly!BJ$9,Data!$2:$2,0)-1,1,COUNTIF(Data!$2:$2,Weekly!BJ$9))),0)/BJ$168,0)</f>
      </c>
      <c r="BK178" s="169">
        <f ca="1">IFERROR(IFERROR(SUM(OFFSET(Data!$A$1,MATCH(($BH178&amp;$BI178),Data!$B:$B,0)-1,MATCH(Weekly!BK$9,Data!$2:$2,0)-1,1,COUNTIF(Data!$2:$2,Weekly!BK$9))),0)/BK$168,0)</f>
      </c>
      <c r="BL178" s="169">
        <f ca="1">IFERROR(IFERROR(SUM(OFFSET(Data!$A$1,MATCH(($BH178&amp;$BI178),Data!$B:$B,0)-1,MATCH(Weekly!BL$9,Data!$2:$2,0)-1,1,COUNTIF(Data!$2:$2,Weekly!BL$9))),0)/BL$168,0)</f>
      </c>
      <c r="BM178" s="169">
        <f ca="1">IFERROR(IFERROR(SUM(OFFSET(Data!$A$1,MATCH(($BH178&amp;$BI178),Data!$B:$B,0)-1,MATCH(Weekly!BM$9,Data!$2:$2,0)-1,1,COUNTIF(Data!$2:$2,Weekly!BM$9))),0)/BM$168,0)</f>
      </c>
      <c r="BN178" s="169">
        <f ca="1">IFERROR(IFERROR(SUM(OFFSET(Data!$A$1,MATCH(($BH178&amp;$BI178),Data!$B:$B,0)-1,MATCH(Weekly!BN$9,Data!$2:$2,0)-1,1,COUNTIF(Data!$2:$2,Weekly!BN$9))),0)/BN$168,0)</f>
      </c>
      <c r="BO178" s="169">
        <f ca="1">IFERROR(IFERROR(SUM(OFFSET(Data!$A$1,MATCH(($BH178&amp;$BI178),Data!$B:$B,0)-1,MATCH(Weekly!BO$9,Data!$2:$2,0)-1,1,COUNTIF(Data!$2:$2,Weekly!BO$9))),0)/BO$168,0)</f>
      </c>
      <c r="BP178" s="169">
        <f ca="1">IFERROR(IFERROR(SUM(OFFSET(Data!$A$1,MATCH(($BH178&amp;$BI178),Data!$B:$B,0)-1,MATCH(Weekly!BP$9,Data!$2:$2,0)-1,1,COUNTIF(Data!$2:$2,Weekly!BP$9))),0)/BP$168,0)</f>
      </c>
      <c r="BQ178" s="169">
        <f ca="1">IFERROR(IFERROR(SUM(OFFSET(Data!$A$1,MATCH(($BH178&amp;$BI178),Data!$B:$B,0)-1,MATCH(Weekly!BQ$9,Data!$2:$2,0)-1,1,COUNTIF(Data!$2:$2,Weekly!BQ$9))),0)/BQ$168,0)</f>
      </c>
      <c r="BR178" s="169">
        <f ca="1">IFERROR(IFERROR(SUM(OFFSET(Data!$A$1,MATCH(($BH178&amp;$BI178),Data!$B:$B,0)-1,MATCH(Weekly!BR$9,Data!$2:$2,0)-1,1,COUNTIF(Data!$2:$2,Weekly!BR$9))),0)/BR$168,0)</f>
      </c>
      <c r="BS178" s="169">
        <f ca="1">IFERROR(IFERROR(SUM(OFFSET(Data!$A$1,MATCH(($BH178&amp;$BI178),Data!$B:$B,0)-1,MATCH(Weekly!BS$9,Data!$2:$2,0)-1,1,COUNTIF(Data!$2:$2,Weekly!BS$9))),0)/BS$168,0)</f>
      </c>
      <c r="BT178" s="169">
        <f ca="1">IFERROR(IFERROR(SUM(OFFSET(Data!$A$1,MATCH(($BH178&amp;$BI178),Data!$B:$B,0)-1,MATCH(Weekly!BT$9,Data!$2:$2,0)-1,1,COUNTIF(Data!$2:$2,Weekly!BT$9))),0)/BT$168,0)</f>
      </c>
      <c r="BU178" s="169">
        <f ca="1">IFERROR(IFERROR(SUM(OFFSET(Data!$A$1,MATCH(($BH178&amp;$BI178),Data!$B:$B,0)-1,MATCH(Weekly!BU$9,Data!$2:$2,0)-1,1,COUNTIF(Data!$2:$2,Weekly!BU$9))),0)/BU$168,0)</f>
      </c>
      <c r="BV178" s="17"/>
      <c r="BW178" s="14">
        <f t="shared" ca="1" si="1329"/>
      </c>
      <c r="BX178" s="14">
        <f t="shared" ca="1" si="1330"/>
      </c>
      <c r="BY178" s="14">
        <f t="shared" ca="1" si="1358"/>
      </c>
      <c r="BZ178" s="14">
        <f t="shared" ca="1" si="1359"/>
      </c>
      <c r="CA178" s="14">
        <f t="shared" ca="1" si="1360"/>
      </c>
      <c r="CB178" s="55"/>
      <c r="CC178" s="14">
        <f t="shared" ca="1" si="1334"/>
      </c>
      <c r="CD178" s="14">
        <f t="shared" ca="1" si="1361"/>
      </c>
      <c r="CE178" s="122"/>
      <c r="CF178" s="122"/>
      <c r="CG178" s="16"/>
      <c r="CH178" s="9" t="s">
        <v>155</v>
      </c>
      <c r="CI178" s="9" t="s">
        <v>4</v>
      </c>
      <c r="CJ178" s="169">
        <f ca="1">IFERROR(IFERROR(SUM(OFFSET(Data!$A$1,MATCH(($CH178&amp;$CI178),Data!$B:$B,0)-1,MATCH(Weekly!CJ$9,Data!$2:$2,0)-1,1,COUNTIF(Data!$2:$2,Weekly!CJ$9))),0)/CJ$168,0)</f>
      </c>
      <c r="CK178" s="169">
        <f ca="1">IFERROR(IFERROR(SUM(OFFSET(Data!$A$1,MATCH(($CH178&amp;$CI178),Data!$B:$B,0)-1,MATCH(Weekly!CK$9,Data!$2:$2,0)-1,1,COUNTIF(Data!$2:$2,Weekly!CK$9))),0)/CK$168,0)</f>
      </c>
      <c r="CL178" s="169">
        <f ca="1">IFERROR(IFERROR(SUM(OFFSET(Data!$A$1,MATCH(($CH178&amp;$CI178),Data!$B:$B,0)-1,MATCH(Weekly!CL$9,Data!$2:$2,0)-1,1,COUNTIF(Data!$2:$2,Weekly!CL$9))),0)/CL$168,0)</f>
      </c>
      <c r="CM178" s="169">
        <f ca="1">IFERROR(IFERROR(SUM(OFFSET(Data!$A$1,MATCH(($CH178&amp;$CI178),Data!$B:$B,0)-1,MATCH(Weekly!CM$9,Data!$2:$2,0)-1,1,COUNTIF(Data!$2:$2,Weekly!CM$9))),0)/CM$168,0)</f>
      </c>
      <c r="CN178" s="169">
        <f ca="1">IFERROR(IFERROR(SUM(OFFSET(Data!$A$1,MATCH(($CH178&amp;$CI178),Data!$B:$B,0)-1,MATCH(Weekly!CN$9,Data!$2:$2,0)-1,1,COUNTIF(Data!$2:$2,Weekly!CN$9))),0)/CN$168,0)</f>
      </c>
      <c r="CO178" s="169">
        <f ca="1">IFERROR(IFERROR(SUM(OFFSET(Data!$A$1,MATCH(($CH178&amp;$CI178),Data!$B:$B,0)-1,MATCH(Weekly!CO$9,Data!$2:$2,0)-1,1,COUNTIF(Data!$2:$2,Weekly!CO$9))),0)/CO$168,0)</f>
      </c>
      <c r="CP178" s="169">
        <f ca="1">IFERROR(IFERROR(SUM(OFFSET(Data!$A$1,MATCH(($CH178&amp;$CI178),Data!$B:$B,0)-1,MATCH(Weekly!CP$9,Data!$2:$2,0)-1,1,COUNTIF(Data!$2:$2,Weekly!CP$9))),0)/CP$168,0)</f>
      </c>
      <c r="CQ178" s="169">
        <f ca="1">IFERROR(IFERROR(SUM(OFFSET(Data!$A$1,MATCH(($CH178&amp;$CI178),Data!$B:$B,0)-1,MATCH(Weekly!CQ$9,Data!$2:$2,0)-1,1,COUNTIF(Data!$2:$2,Weekly!CQ$9))),0)/CQ$168,0)</f>
      </c>
      <c r="CR178" s="169">
        <f ca="1">IFERROR(IFERROR(SUM(OFFSET(Data!$A$1,MATCH(($CH178&amp;$CI178),Data!$B:$B,0)-1,MATCH(Weekly!CR$9,Data!$2:$2,0)-1,1,COUNTIF(Data!$2:$2,Weekly!CR$9))),0)/CR$168,0)</f>
      </c>
      <c r="CS178" s="169">
        <f ca="1">IFERROR(IFERROR(SUM(OFFSET(Data!$A$1,MATCH(($CH178&amp;$CI178),Data!$B:$B,0)-1,MATCH(Weekly!CS$9,Data!$2:$2,0)-1,1,COUNTIF(Data!$2:$2,Weekly!CS$9))),0)/CS$168,0)</f>
      </c>
      <c r="CT178" s="169">
        <f ca="1">IFERROR(IFERROR(SUM(OFFSET(Data!$A$1,MATCH(($CH178&amp;$CI178),Data!$B:$B,0)-1,MATCH(Weekly!CT$9,Data!$2:$2,0)-1,1,COUNTIF(Data!$2:$2,Weekly!CT$9))),0)/CT$168,0)</f>
      </c>
      <c r="CU178" s="169">
        <f ca="1">IFERROR(IFERROR(SUM(OFFSET(Data!$A$1,MATCH(($CH178&amp;$CI178),Data!$B:$B,0)-1,MATCH(Weekly!CU$9,Data!$2:$2,0)-1,1,COUNTIF(Data!$2:$2,Weekly!CU$9))),0)/CU$168,0)</f>
      </c>
      <c r="CW178" s="14">
        <f t="shared" ca="1" si="1335"/>
      </c>
      <c r="CX178" s="14">
        <f t="shared" ca="1" si="1336"/>
      </c>
      <c r="CY178" s="14">
        <f t="shared" ca="1" si="1362"/>
      </c>
      <c r="CZ178" s="14">
        <f t="shared" ca="1" si="1363"/>
      </c>
      <c r="DA178" s="14">
        <f t="shared" ca="1" si="1364"/>
      </c>
      <c r="DB178" s="55"/>
      <c r="DC178" s="14">
        <f t="shared" ca="1" si="1340"/>
      </c>
      <c r="DD178" s="14">
        <f t="shared" ca="1" si="1365"/>
      </c>
    </row>
    <row r="179" spans="3:111" hidden="1" x14ac:dyDescent="0.25">
      <c r="C179" s="5"/>
      <c r="D179" s="74" t="s">
        <v>870</v>
      </c>
      <c r="E179" s="67" t="str">
        <f ca="1">VLOOKUP($D179,'Metric Nature'!$C:$D,2,0)&amp;IF(($F179&lt;(BA179)),"Below",IF(($F179&gt;(AZ179)),"Above","Within"))</f>
      </c>
      <c r="F179" s="69">
        <f t="shared" ca="1" si="1398"/>
      </c>
      <c r="G179" s="69">
        <f t="shared" ca="1" si="1399"/>
      </c>
      <c r="H179" s="98">
        <f t="shared" ca="1" si="1400"/>
      </c>
      <c r="I179" s="69">
        <f t="shared" ca="1" si="1401"/>
      </c>
      <c r="J179" s="69">
        <f t="shared" ca="1" si="1402"/>
      </c>
      <c r="K179" s="68">
        <f t="shared" ca="1" si="1302"/>
      </c>
      <c r="L179" s="70"/>
      <c r="M179" s="67" t="str">
        <f ca="1">VLOOKUP($D179,'Metric Nature'!$C:$D,2,0)&amp;IF(($N179&lt;(CA179)),"Below",IF(($N179&gt;(BZ179)),"Above","Within"))</f>
      </c>
      <c r="N179" s="69">
        <f t="shared" ca="1" si="1403"/>
      </c>
      <c r="O179" s="69">
        <f t="shared" ca="1" si="1404"/>
      </c>
      <c r="P179" s="98">
        <f t="shared" ca="1" si="1405"/>
      </c>
      <c r="Q179" s="69">
        <f t="shared" ca="1" si="1406"/>
      </c>
      <c r="R179" s="71">
        <f t="shared" ca="1" si="1407"/>
      </c>
      <c r="S179" s="68">
        <f t="shared" ca="1" si="1305"/>
      </c>
      <c r="T179" s="70"/>
      <c r="U179" s="67" t="str">
        <f ca="1">VLOOKUP($D179,'Metric Nature'!$C:$D,2,0)&amp;IF(($V179&lt;(DA179)),"Below",IF(($V179&gt;(CZ179)),"Above","Within"))</f>
      </c>
      <c r="V179" s="69">
        <f t="shared" ca="1" si="1393"/>
      </c>
      <c r="W179" s="69">
        <f t="shared" ca="1" si="1394"/>
      </c>
      <c r="X179" s="98">
        <f t="shared" ca="1" si="1395"/>
      </c>
      <c r="Y179" s="69">
        <f t="shared" ca="1" si="1396"/>
      </c>
      <c r="Z179" s="71">
        <f t="shared" ca="1" si="1397"/>
      </c>
      <c r="AA179" s="68">
        <f t="shared" ca="1" si="1308"/>
      </c>
      <c r="AB179" s="70"/>
      <c r="AC179" s="60" t="s">
        <v>871</v>
      </c>
      <c r="AI179" s="9" t="s">
        <v>156</v>
      </c>
      <c r="AJ179" s="169">
        <f ca="1">IFERROR(IFERROR(SUM(OFFSET(Data!$A$1,MATCH(($AI179),Data!$C:$C,0)-1,MATCH(Weekly!AJ$9,Data!$2:$2,0)-1,2,COUNTIF(Data!$2:$2,Weekly!AJ$9))),0)/AJ$168,0)</f>
      </c>
      <c r="AK179" s="169">
        <f ca="1">IFERROR(IFERROR(SUM(OFFSET(Data!$A$1,MATCH(($AI179),Data!$C:$C,0)-1,MATCH(Weekly!AK$9,Data!$2:$2,0)-1,2,COUNTIF(Data!$2:$2,Weekly!AK$9))),0)/AK$168,0)</f>
      </c>
      <c r="AL179" s="169">
        <f ca="1">IFERROR(IFERROR(SUM(OFFSET(Data!$A$1,MATCH(($AI179),Data!$C:$C,0)-1,MATCH(Weekly!AL$9,Data!$2:$2,0)-1,2,COUNTIF(Data!$2:$2,Weekly!AL$9))),0)/AL$168,0)</f>
      </c>
      <c r="AM179" s="169">
        <f ca="1">IFERROR(IFERROR(SUM(OFFSET(Data!$A$1,MATCH(($AI179),Data!$C:$C,0)-1,MATCH(Weekly!AM$9,Data!$2:$2,0)-1,2,COUNTIF(Data!$2:$2,Weekly!AM$9))),0)/AM$168,0)</f>
      </c>
      <c r="AN179" s="169">
        <f ca="1">IFERROR(IFERROR(SUM(OFFSET(Data!$A$1,MATCH(($AI179),Data!$C:$C,0)-1,MATCH(Weekly!AN$9,Data!$2:$2,0)-1,2,COUNTIF(Data!$2:$2,Weekly!AN$9))),0)/AN$168,0)</f>
      </c>
      <c r="AO179" s="169">
        <f ca="1">IFERROR(IFERROR(SUM(OFFSET(Data!$A$1,MATCH(($AI179),Data!$C:$C,0)-1,MATCH(Weekly!AO$9,Data!$2:$2,0)-1,2,COUNTIF(Data!$2:$2,Weekly!AO$9))),0)/AO$168,0)</f>
      </c>
      <c r="AP179" s="169">
        <f ca="1">IFERROR(IFERROR(SUM(OFFSET(Data!$A$1,MATCH(($AI179),Data!$C:$C,0)-1,MATCH(Weekly!AP$9,Data!$2:$2,0)-1,2,COUNTIF(Data!$2:$2,Weekly!AP$9))),0)/AP$168,0)</f>
      </c>
      <c r="AQ179" s="169">
        <f ca="1">IFERROR(IFERROR(SUM(OFFSET(Data!$A$1,MATCH(($AI179),Data!$C:$C,0)-1,MATCH(Weekly!AQ$9,Data!$2:$2,0)-1,2,COUNTIF(Data!$2:$2,Weekly!AQ$9))),0)/AQ$168,0)</f>
      </c>
      <c r="AR179" s="169">
        <f ca="1">IFERROR(IFERROR(SUM(OFFSET(Data!$A$1,MATCH(($AI179),Data!$C:$C,0)-1,MATCH(Weekly!AR$9,Data!$2:$2,0)-1,2,COUNTIF(Data!$2:$2,Weekly!AR$9))),0)/AR$168,0)</f>
      </c>
      <c r="AS179" s="169">
        <f ca="1">IFERROR(IFERROR(SUM(OFFSET(Data!$A$1,MATCH(($AI179),Data!$C:$C,0)-1,MATCH(Weekly!AS$9,Data!$2:$2,0)-1,2,COUNTIF(Data!$2:$2,Weekly!AS$9))),0)/AS$168,0)</f>
      </c>
      <c r="AT179" s="169">
        <f ca="1">IFERROR(IFERROR(SUM(OFFSET(Data!$A$1,MATCH(($AI179),Data!$C:$C,0)-1,MATCH(Weekly!AT$9,Data!$2:$2,0)-1,2,COUNTIF(Data!$2:$2,Weekly!AT$9))),0)/AT$168,0)</f>
      </c>
      <c r="AU179" s="169">
        <f ca="1">IFERROR(IFERROR(SUM(OFFSET(Data!$A$1,MATCH(($AI179),Data!$C:$C,0)-1,MATCH(Weekly!AU$9,Data!$2:$2,0)-1,2,COUNTIF(Data!$2:$2,Weekly!AU$9))),0)/AU$168,0)</f>
      </c>
      <c r="AV179" s="18"/>
      <c r="AW179" s="52">
        <f t="shared" ca="1" si="1324"/>
      </c>
      <c r="AX179" s="52">
        <f t="shared" ca="1" si="1324"/>
      </c>
      <c r="AY179" s="52">
        <f t="shared" ca="1" si="1325"/>
      </c>
      <c r="AZ179" s="52">
        <f t="shared" ca="1" si="1326"/>
      </c>
      <c r="BA179" s="52">
        <f t="shared" ca="1" si="1327"/>
      </c>
      <c r="BB179" s="53"/>
      <c r="BC179" s="14">
        <f t="shared" ca="1" si="1356"/>
      </c>
      <c r="BD179" s="14">
        <f t="shared" ca="1" si="1357"/>
      </c>
      <c r="BE179" s="122"/>
      <c r="BF179" s="122"/>
      <c r="BG179" s="16"/>
      <c r="BH179" s="9" t="s">
        <v>156</v>
      </c>
      <c r="BI179" s="9" t="s">
        <v>3</v>
      </c>
      <c r="BJ179" s="169">
        <f ca="1">IFERROR(IFERROR(SUM(OFFSET(Data!$A$1,MATCH(($BH179&amp;$BI179),Data!$B:$B,0)-1,MATCH(Weekly!BJ$9,Data!$2:$2,0)-1,1,COUNTIF(Data!$2:$2,Weekly!BJ$9))),0)/BJ$168,0)</f>
      </c>
      <c r="BK179" s="169">
        <f ca="1">IFERROR(IFERROR(SUM(OFFSET(Data!$A$1,MATCH(($BH179&amp;$BI179),Data!$B:$B,0)-1,MATCH(Weekly!BK$9,Data!$2:$2,0)-1,1,COUNTIF(Data!$2:$2,Weekly!BK$9))),0)/BK$168,0)</f>
      </c>
      <c r="BL179" s="169">
        <f ca="1">IFERROR(IFERROR(SUM(OFFSET(Data!$A$1,MATCH(($BH179&amp;$BI179),Data!$B:$B,0)-1,MATCH(Weekly!BL$9,Data!$2:$2,0)-1,1,COUNTIF(Data!$2:$2,Weekly!BL$9))),0)/BL$168,0)</f>
      </c>
      <c r="BM179" s="169">
        <f ca="1">IFERROR(IFERROR(SUM(OFFSET(Data!$A$1,MATCH(($BH179&amp;$BI179),Data!$B:$B,0)-1,MATCH(Weekly!BM$9,Data!$2:$2,0)-1,1,COUNTIF(Data!$2:$2,Weekly!BM$9))),0)/BM$168,0)</f>
      </c>
      <c r="BN179" s="169">
        <f ca="1">IFERROR(IFERROR(SUM(OFFSET(Data!$A$1,MATCH(($BH179&amp;$BI179),Data!$B:$B,0)-1,MATCH(Weekly!BN$9,Data!$2:$2,0)-1,1,COUNTIF(Data!$2:$2,Weekly!BN$9))),0)/BN$168,0)</f>
      </c>
      <c r="BO179" s="169">
        <f ca="1">IFERROR(IFERROR(SUM(OFFSET(Data!$A$1,MATCH(($BH179&amp;$BI179),Data!$B:$B,0)-1,MATCH(Weekly!BO$9,Data!$2:$2,0)-1,1,COUNTIF(Data!$2:$2,Weekly!BO$9))),0)/BO$168,0)</f>
      </c>
      <c r="BP179" s="169">
        <f ca="1">IFERROR(IFERROR(SUM(OFFSET(Data!$A$1,MATCH(($BH179&amp;$BI179),Data!$B:$B,0)-1,MATCH(Weekly!BP$9,Data!$2:$2,0)-1,1,COUNTIF(Data!$2:$2,Weekly!BP$9))),0)/BP$168,0)</f>
      </c>
      <c r="BQ179" s="169">
        <f ca="1">IFERROR(IFERROR(SUM(OFFSET(Data!$A$1,MATCH(($BH179&amp;$BI179),Data!$B:$B,0)-1,MATCH(Weekly!BQ$9,Data!$2:$2,0)-1,1,COUNTIF(Data!$2:$2,Weekly!BQ$9))),0)/BQ$168,0)</f>
      </c>
      <c r="BR179" s="169">
        <f ca="1">IFERROR(IFERROR(SUM(OFFSET(Data!$A$1,MATCH(($BH179&amp;$BI179),Data!$B:$B,0)-1,MATCH(Weekly!BR$9,Data!$2:$2,0)-1,1,COUNTIF(Data!$2:$2,Weekly!BR$9))),0)/BR$168,0)</f>
      </c>
      <c r="BS179" s="169">
        <f ca="1">IFERROR(IFERROR(SUM(OFFSET(Data!$A$1,MATCH(($BH179&amp;$BI179),Data!$B:$B,0)-1,MATCH(Weekly!BS$9,Data!$2:$2,0)-1,1,COUNTIF(Data!$2:$2,Weekly!BS$9))),0)/BS$168,0)</f>
      </c>
      <c r="BT179" s="169">
        <f ca="1">IFERROR(IFERROR(SUM(OFFSET(Data!$A$1,MATCH(($BH179&amp;$BI179),Data!$B:$B,0)-1,MATCH(Weekly!BT$9,Data!$2:$2,0)-1,1,COUNTIF(Data!$2:$2,Weekly!BT$9))),0)/BT$168,0)</f>
      </c>
      <c r="BU179" s="169">
        <f ca="1">IFERROR(IFERROR(SUM(OFFSET(Data!$A$1,MATCH(($BH179&amp;$BI179),Data!$B:$B,0)-1,MATCH(Weekly!BU$9,Data!$2:$2,0)-1,1,COUNTIF(Data!$2:$2,Weekly!BU$9))),0)/BU$168,0)</f>
      </c>
      <c r="BV179" s="17"/>
      <c r="BW179" s="14">
        <f t="shared" ca="1" si="1329"/>
      </c>
      <c r="BX179" s="14">
        <f t="shared" ca="1" si="1330"/>
      </c>
      <c r="BY179" s="14">
        <f t="shared" ca="1" si="1358"/>
      </c>
      <c r="BZ179" s="14">
        <f t="shared" ca="1" si="1359"/>
      </c>
      <c r="CA179" s="14">
        <f t="shared" ca="1" si="1360"/>
      </c>
      <c r="CB179" s="53"/>
      <c r="CC179" s="14">
        <f t="shared" ca="1" si="1334"/>
      </c>
      <c r="CD179" s="14">
        <f t="shared" ca="1" si="1361"/>
      </c>
      <c r="CE179" s="122"/>
      <c r="CF179" s="122"/>
      <c r="CG179" s="16"/>
      <c r="CH179" s="9" t="s">
        <v>156</v>
      </c>
      <c r="CI179" s="9" t="s">
        <v>4</v>
      </c>
      <c r="CJ179" s="169">
        <f ca="1">IFERROR(IFERROR(SUM(OFFSET(Data!$A$1,MATCH(($CH179&amp;$CI179),Data!$B:$B,0)-1,MATCH(Weekly!CJ$9,Data!$2:$2,0)-1,1,COUNTIF(Data!$2:$2,Weekly!CJ$9))),0)/CJ$168,0)</f>
      </c>
      <c r="CK179" s="169">
        <f ca="1">IFERROR(IFERROR(SUM(OFFSET(Data!$A$1,MATCH(($CH179&amp;$CI179),Data!$B:$B,0)-1,MATCH(Weekly!CK$9,Data!$2:$2,0)-1,1,COUNTIF(Data!$2:$2,Weekly!CK$9))),0)/CK$168,0)</f>
      </c>
      <c r="CL179" s="169">
        <f ca="1">IFERROR(IFERROR(SUM(OFFSET(Data!$A$1,MATCH(($CH179&amp;$CI179),Data!$B:$B,0)-1,MATCH(Weekly!CL$9,Data!$2:$2,0)-1,1,COUNTIF(Data!$2:$2,Weekly!CL$9))),0)/CL$168,0)</f>
      </c>
      <c r="CM179" s="169">
        <f ca="1">IFERROR(IFERROR(SUM(OFFSET(Data!$A$1,MATCH(($CH179&amp;$CI179),Data!$B:$B,0)-1,MATCH(Weekly!CM$9,Data!$2:$2,0)-1,1,COUNTIF(Data!$2:$2,Weekly!CM$9))),0)/CM$168,0)</f>
      </c>
      <c r="CN179" s="169">
        <f ca="1">IFERROR(IFERROR(SUM(OFFSET(Data!$A$1,MATCH(($CH179&amp;$CI179),Data!$B:$B,0)-1,MATCH(Weekly!CN$9,Data!$2:$2,0)-1,1,COUNTIF(Data!$2:$2,Weekly!CN$9))),0)/CN$168,0)</f>
      </c>
      <c r="CO179" s="169">
        <f ca="1">IFERROR(IFERROR(SUM(OFFSET(Data!$A$1,MATCH(($CH179&amp;$CI179),Data!$B:$B,0)-1,MATCH(Weekly!CO$9,Data!$2:$2,0)-1,1,COUNTIF(Data!$2:$2,Weekly!CO$9))),0)/CO$168,0)</f>
      </c>
      <c r="CP179" s="169">
        <f ca="1">IFERROR(IFERROR(SUM(OFFSET(Data!$A$1,MATCH(($CH179&amp;$CI179),Data!$B:$B,0)-1,MATCH(Weekly!CP$9,Data!$2:$2,0)-1,1,COUNTIF(Data!$2:$2,Weekly!CP$9))),0)/CP$168,0)</f>
      </c>
      <c r="CQ179" s="169">
        <f ca="1">IFERROR(IFERROR(SUM(OFFSET(Data!$A$1,MATCH(($CH179&amp;$CI179),Data!$B:$B,0)-1,MATCH(Weekly!CQ$9,Data!$2:$2,0)-1,1,COUNTIF(Data!$2:$2,Weekly!CQ$9))),0)/CQ$168,0)</f>
      </c>
      <c r="CR179" s="169">
        <f ca="1">IFERROR(IFERROR(SUM(OFFSET(Data!$A$1,MATCH(($CH179&amp;$CI179),Data!$B:$B,0)-1,MATCH(Weekly!CR$9,Data!$2:$2,0)-1,1,COUNTIF(Data!$2:$2,Weekly!CR$9))),0)/CR$168,0)</f>
      </c>
      <c r="CS179" s="169">
        <f ca="1">IFERROR(IFERROR(SUM(OFFSET(Data!$A$1,MATCH(($CH179&amp;$CI179),Data!$B:$B,0)-1,MATCH(Weekly!CS$9,Data!$2:$2,0)-1,1,COUNTIF(Data!$2:$2,Weekly!CS$9))),0)/CS$168,0)</f>
      </c>
      <c r="CT179" s="169">
        <f ca="1">IFERROR(IFERROR(SUM(OFFSET(Data!$A$1,MATCH(($CH179&amp;$CI179),Data!$B:$B,0)-1,MATCH(Weekly!CT$9,Data!$2:$2,0)-1,1,COUNTIF(Data!$2:$2,Weekly!CT$9))),0)/CT$168,0)</f>
      </c>
      <c r="CU179" s="169">
        <f ca="1">IFERROR(IFERROR(SUM(OFFSET(Data!$A$1,MATCH(($CH179&amp;$CI179),Data!$B:$B,0)-1,MATCH(Weekly!CU$9,Data!$2:$2,0)-1,1,COUNTIF(Data!$2:$2,Weekly!CU$9))),0)/CU$168,0)</f>
      </c>
      <c r="CW179" s="14">
        <f t="shared" ca="1" si="1335"/>
      </c>
      <c r="CX179" s="14">
        <f t="shared" ca="1" si="1336"/>
      </c>
      <c r="CY179" s="14">
        <f t="shared" ca="1" si="1362"/>
      </c>
      <c r="CZ179" s="14">
        <f t="shared" ca="1" si="1363"/>
      </c>
      <c r="DA179" s="14">
        <f t="shared" ca="1" si="1364"/>
      </c>
      <c r="DB179" s="53"/>
      <c r="DC179" s="14">
        <f t="shared" ca="1" si="1340"/>
      </c>
      <c r="DD179" s="14">
        <f t="shared" ca="1" si="1365"/>
      </c>
    </row>
    <row r="180" spans="3:111" hidden="1" x14ac:dyDescent="0.25">
      <c r="C180" s="5"/>
      <c r="D180" s="74" t="s">
        <v>877</v>
      </c>
      <c r="E180" s="67" t="str">
        <f ca="1">VLOOKUP($D180,'Metric Nature'!$C:$D,2,0)&amp;IF(($F180&lt;(BA180)),"Below",IF(($F180&gt;(AZ180)),"Above","Within"))</f>
      </c>
      <c r="F180" s="69">
        <f t="shared" ca="1" si="1300"/>
      </c>
      <c r="G180" s="69">
        <f t="shared" ca="1" si="1301"/>
      </c>
      <c r="H180" s="98">
        <f t="shared" ref="H180" ca="1" si="1408">IFERROR(((F180-G180)/G180),0)</f>
      </c>
      <c r="I180" s="69">
        <f t="shared" ref="I180" ca="1" si="1409">BD180</f>
      </c>
      <c r="J180" s="69">
        <f t="shared" ref="J180" ca="1" si="1410">IFERROR(((F180-I180)/I180),0)</f>
      </c>
      <c r="K180" s="62">
        <f t="shared" ca="1" si="1302"/>
      </c>
      <c r="L180" s="70"/>
      <c r="M180" s="67" t="str">
        <f ca="1">VLOOKUP($D180,'Metric Nature'!$C:$D,2,0)&amp;IF(($N180&lt;(CA180)),"Below",IF(($N180&gt;(BZ180)),"Above","Within"))</f>
      </c>
      <c r="N180" s="69">
        <f t="shared" ca="1" si="1303"/>
      </c>
      <c r="O180" s="69">
        <f t="shared" ca="1" si="1304"/>
      </c>
      <c r="P180" s="98">
        <f t="shared" ref="P180" ca="1" si="1411">IFERROR(((N180-O180)/O180),0)</f>
      </c>
      <c r="Q180" s="69">
        <f t="shared" ref="Q180" ca="1" si="1412">CD180</f>
      </c>
      <c r="R180" s="71">
        <f t="shared" ref="R180" ca="1" si="1413">IFERROR(((N180-Q180)/Q180),0)</f>
      </c>
      <c r="S180" s="62">
        <f t="shared" ca="1" si="1305"/>
      </c>
      <c r="T180" s="70"/>
      <c r="U180" s="67" t="str">
        <f ca="1">VLOOKUP($D180,'Metric Nature'!$C:$D,2,0)&amp;IF(($V180&lt;(DA180)),"Below",IF(($V180&gt;(CZ180)),"Above","Within"))</f>
      </c>
      <c r="V180" s="69">
        <f t="shared" ca="1" si="1306"/>
      </c>
      <c r="W180" s="69">
        <f t="shared" ca="1" si="1307"/>
      </c>
      <c r="X180" s="98">
        <f t="shared" ref="X180:X185" ca="1" si="1414">IFERROR(((V180-W180)/W180),0)</f>
      </c>
      <c r="Y180" s="69">
        <f t="shared" ref="Y180:Y185" ca="1" si="1415">DD180</f>
      </c>
      <c r="Z180" s="71">
        <f t="shared" ref="Z180:Z185" ca="1" si="1416">IFERROR(((V180-Y180)/Y180),0)</f>
      </c>
      <c r="AA180" s="62">
        <f t="shared" ca="1" si="1308"/>
      </c>
      <c r="AB180" s="70"/>
      <c r="AC180" s="60" t="s">
        <v>878</v>
      </c>
      <c r="AI180" s="9" t="s">
        <v>157</v>
      </c>
      <c r="AJ180" s="169">
        <f ca="1">IFERROR(IFERROR(SUM(OFFSET(Data!$A$1,MATCH(($AI180),Data!$C:$C,0)-1,MATCH(Weekly!AJ$9,Data!$2:$2,0)-1,2,COUNTIF(Data!$2:$2,Weekly!AJ$9))),0)/AJ$168,0)</f>
      </c>
      <c r="AK180" s="169">
        <f ca="1">IFERROR(IFERROR(SUM(OFFSET(Data!$A$1,MATCH(($AI180),Data!$C:$C,0)-1,MATCH(Weekly!AK$9,Data!$2:$2,0)-1,2,COUNTIF(Data!$2:$2,Weekly!AK$9))),0)/AK$168,0)</f>
      </c>
      <c r="AL180" s="169">
        <f ca="1">IFERROR(IFERROR(SUM(OFFSET(Data!$A$1,MATCH(($AI180),Data!$C:$C,0)-1,MATCH(Weekly!AL$9,Data!$2:$2,0)-1,2,COUNTIF(Data!$2:$2,Weekly!AL$9))),0)/AL$168,0)</f>
      </c>
      <c r="AM180" s="169">
        <f ca="1">IFERROR(IFERROR(SUM(OFFSET(Data!$A$1,MATCH(($AI180),Data!$C:$C,0)-1,MATCH(Weekly!AM$9,Data!$2:$2,0)-1,2,COUNTIF(Data!$2:$2,Weekly!AM$9))),0)/AM$168,0)</f>
      </c>
      <c r="AN180" s="169">
        <f ca="1">IFERROR(IFERROR(SUM(OFFSET(Data!$A$1,MATCH(($AI180),Data!$C:$C,0)-1,MATCH(Weekly!AN$9,Data!$2:$2,0)-1,2,COUNTIF(Data!$2:$2,Weekly!AN$9))),0)/AN$168,0)</f>
      </c>
      <c r="AO180" s="169">
        <f ca="1">IFERROR(IFERROR(SUM(OFFSET(Data!$A$1,MATCH(($AI180),Data!$C:$C,0)-1,MATCH(Weekly!AO$9,Data!$2:$2,0)-1,2,COUNTIF(Data!$2:$2,Weekly!AO$9))),0)/AO$168,0)</f>
      </c>
      <c r="AP180" s="169">
        <f ca="1">IFERROR(IFERROR(SUM(OFFSET(Data!$A$1,MATCH(($AI180),Data!$C:$C,0)-1,MATCH(Weekly!AP$9,Data!$2:$2,0)-1,2,COUNTIF(Data!$2:$2,Weekly!AP$9))),0)/AP$168,0)</f>
      </c>
      <c r="AQ180" s="169">
        <f ca="1">IFERROR(IFERROR(SUM(OFFSET(Data!$A$1,MATCH(($AI180),Data!$C:$C,0)-1,MATCH(Weekly!AQ$9,Data!$2:$2,0)-1,2,COUNTIF(Data!$2:$2,Weekly!AQ$9))),0)/AQ$168,0)</f>
      </c>
      <c r="AR180" s="169">
        <f ca="1">IFERROR(IFERROR(SUM(OFFSET(Data!$A$1,MATCH(($AI180),Data!$C:$C,0)-1,MATCH(Weekly!AR$9,Data!$2:$2,0)-1,2,COUNTIF(Data!$2:$2,Weekly!AR$9))),0)/AR$168,0)</f>
      </c>
      <c r="AS180" s="169">
        <f ca="1">IFERROR(IFERROR(SUM(OFFSET(Data!$A$1,MATCH(($AI180),Data!$C:$C,0)-1,MATCH(Weekly!AS$9,Data!$2:$2,0)-1,2,COUNTIF(Data!$2:$2,Weekly!AS$9))),0)/AS$168,0)</f>
      </c>
      <c r="AT180" s="169">
        <f ca="1">IFERROR(IFERROR(SUM(OFFSET(Data!$A$1,MATCH(($AI180),Data!$C:$C,0)-1,MATCH(Weekly!AT$9,Data!$2:$2,0)-1,2,COUNTIF(Data!$2:$2,Weekly!AT$9))),0)/AT$168,0)</f>
      </c>
      <c r="AU180" s="169">
        <f ca="1">IFERROR(IFERROR(SUM(OFFSET(Data!$A$1,MATCH(($AI180),Data!$C:$C,0)-1,MATCH(Weekly!AU$9,Data!$2:$2,0)-1,2,COUNTIF(Data!$2:$2,Weekly!AU$9))),0)/AU$168,0)</f>
      </c>
      <c r="AV180" s="18"/>
      <c r="AW180" s="52">
        <f t="shared" ca="1" si="1324"/>
      </c>
      <c r="AX180" s="52">
        <f t="shared" ca="1" si="1324"/>
      </c>
      <c r="AY180" s="52">
        <f t="shared" ca="1" si="1325"/>
      </c>
      <c r="AZ180" s="52">
        <f t="shared" ca="1" si="1326"/>
      </c>
      <c r="BA180" s="52">
        <f t="shared" ca="1" si="1327"/>
      </c>
      <c r="BB180" s="55"/>
      <c r="BC180" s="14">
        <f t="shared" ca="1" si="1356"/>
      </c>
      <c r="BD180" s="14">
        <f t="shared" ca="1" si="1357"/>
      </c>
      <c r="BE180" s="122"/>
      <c r="BF180" s="122"/>
      <c r="BG180" s="16"/>
      <c r="BH180" s="9" t="s">
        <v>157</v>
      </c>
      <c r="BI180" s="9" t="s">
        <v>3</v>
      </c>
      <c r="BJ180" s="169">
        <f ca="1">IFERROR(IFERROR(SUM(OFFSET(Data!$A$1,MATCH(($BH180&amp;$BI180),Data!$B:$B,0)-1,MATCH(Weekly!BJ$9,Data!$2:$2,0)-1,1,COUNTIF(Data!$2:$2,Weekly!BJ$9))),0)/BJ$168,0)</f>
      </c>
      <c r="BK180" s="169">
        <f ca="1">IFERROR(IFERROR(SUM(OFFSET(Data!$A$1,MATCH(($BH180&amp;$BI180),Data!$B:$B,0)-1,MATCH(Weekly!BK$9,Data!$2:$2,0)-1,1,COUNTIF(Data!$2:$2,Weekly!BK$9))),0)/BK$168,0)</f>
      </c>
      <c r="BL180" s="169">
        <f ca="1">IFERROR(IFERROR(SUM(OFFSET(Data!$A$1,MATCH(($BH180&amp;$BI180),Data!$B:$B,0)-1,MATCH(Weekly!BL$9,Data!$2:$2,0)-1,1,COUNTIF(Data!$2:$2,Weekly!BL$9))),0)/BL$168,0)</f>
      </c>
      <c r="BM180" s="169">
        <f ca="1">IFERROR(IFERROR(SUM(OFFSET(Data!$A$1,MATCH(($BH180&amp;$BI180),Data!$B:$B,0)-1,MATCH(Weekly!BM$9,Data!$2:$2,0)-1,1,COUNTIF(Data!$2:$2,Weekly!BM$9))),0)/BM$168,0)</f>
      </c>
      <c r="BN180" s="169">
        <f ca="1">IFERROR(IFERROR(SUM(OFFSET(Data!$A$1,MATCH(($BH180&amp;$BI180),Data!$B:$B,0)-1,MATCH(Weekly!BN$9,Data!$2:$2,0)-1,1,COUNTIF(Data!$2:$2,Weekly!BN$9))),0)/BN$168,0)</f>
      </c>
      <c r="BO180" s="169">
        <f ca="1">IFERROR(IFERROR(SUM(OFFSET(Data!$A$1,MATCH(($BH180&amp;$BI180),Data!$B:$B,0)-1,MATCH(Weekly!BO$9,Data!$2:$2,0)-1,1,COUNTIF(Data!$2:$2,Weekly!BO$9))),0)/BO$168,0)</f>
      </c>
      <c r="BP180" s="169">
        <f ca="1">IFERROR(IFERROR(SUM(OFFSET(Data!$A$1,MATCH(($BH180&amp;$BI180),Data!$B:$B,0)-1,MATCH(Weekly!BP$9,Data!$2:$2,0)-1,1,COUNTIF(Data!$2:$2,Weekly!BP$9))),0)/BP$168,0)</f>
      </c>
      <c r="BQ180" s="169">
        <f ca="1">IFERROR(IFERROR(SUM(OFFSET(Data!$A$1,MATCH(($BH180&amp;$BI180),Data!$B:$B,0)-1,MATCH(Weekly!BQ$9,Data!$2:$2,0)-1,1,COUNTIF(Data!$2:$2,Weekly!BQ$9))),0)/BQ$168,0)</f>
      </c>
      <c r="BR180" s="169">
        <f ca="1">IFERROR(IFERROR(SUM(OFFSET(Data!$A$1,MATCH(($BH180&amp;$BI180),Data!$B:$B,0)-1,MATCH(Weekly!BR$9,Data!$2:$2,0)-1,1,COUNTIF(Data!$2:$2,Weekly!BR$9))),0)/BR$168,0)</f>
      </c>
      <c r="BS180" s="169">
        <f ca="1">IFERROR(IFERROR(SUM(OFFSET(Data!$A$1,MATCH(($BH180&amp;$BI180),Data!$B:$B,0)-1,MATCH(Weekly!BS$9,Data!$2:$2,0)-1,1,COUNTIF(Data!$2:$2,Weekly!BS$9))),0)/BS$168,0)</f>
      </c>
      <c r="BT180" s="169">
        <f ca="1">IFERROR(IFERROR(SUM(OFFSET(Data!$A$1,MATCH(($BH180&amp;$BI180),Data!$B:$B,0)-1,MATCH(Weekly!BT$9,Data!$2:$2,0)-1,1,COUNTIF(Data!$2:$2,Weekly!BT$9))),0)/BT$168,0)</f>
      </c>
      <c r="BU180" s="169">
        <f ca="1">IFERROR(IFERROR(SUM(OFFSET(Data!$A$1,MATCH(($BH180&amp;$BI180),Data!$B:$B,0)-1,MATCH(Weekly!BU$9,Data!$2:$2,0)-1,1,COUNTIF(Data!$2:$2,Weekly!BU$9))),0)/BU$168,0)</f>
      </c>
      <c r="BV180" s="17"/>
      <c r="BW180" s="14">
        <f t="shared" ca="1" si="1329"/>
      </c>
      <c r="BX180" s="14">
        <f t="shared" ca="1" si="1330"/>
      </c>
      <c r="BY180" s="14">
        <f t="shared" ca="1" si="1358"/>
      </c>
      <c r="BZ180" s="14">
        <f t="shared" ca="1" si="1359"/>
      </c>
      <c r="CA180" s="14">
        <f t="shared" ca="1" si="1360"/>
      </c>
      <c r="CB180" s="55"/>
      <c r="CC180" s="14">
        <f t="shared" ca="1" si="1334"/>
      </c>
      <c r="CD180" s="14">
        <f t="shared" ca="1" si="1361"/>
      </c>
      <c r="CE180" s="122"/>
      <c r="CF180" s="122"/>
      <c r="CG180" s="16"/>
      <c r="CH180" s="9" t="s">
        <v>157</v>
      </c>
      <c r="CI180" s="9" t="s">
        <v>4</v>
      </c>
      <c r="CJ180" s="169">
        <f ca="1">IFERROR(IFERROR(SUM(OFFSET(Data!$A$1,MATCH(($CH180&amp;$CI180),Data!$B:$B,0)-1,MATCH(Weekly!CJ$9,Data!$2:$2,0)-1,1,COUNTIF(Data!$2:$2,Weekly!CJ$9))),0)/CJ$168,0)</f>
      </c>
      <c r="CK180" s="169">
        <f ca="1">IFERROR(IFERROR(SUM(OFFSET(Data!$A$1,MATCH(($CH180&amp;$CI180),Data!$B:$B,0)-1,MATCH(Weekly!CK$9,Data!$2:$2,0)-1,1,COUNTIF(Data!$2:$2,Weekly!CK$9))),0)/CK$168,0)</f>
      </c>
      <c r="CL180" s="169">
        <f ca="1">IFERROR(IFERROR(SUM(OFFSET(Data!$A$1,MATCH(($CH180&amp;$CI180),Data!$B:$B,0)-1,MATCH(Weekly!CL$9,Data!$2:$2,0)-1,1,COUNTIF(Data!$2:$2,Weekly!CL$9))),0)/CL$168,0)</f>
      </c>
      <c r="CM180" s="169">
        <f ca="1">IFERROR(IFERROR(SUM(OFFSET(Data!$A$1,MATCH(($CH180&amp;$CI180),Data!$B:$B,0)-1,MATCH(Weekly!CM$9,Data!$2:$2,0)-1,1,COUNTIF(Data!$2:$2,Weekly!CM$9))),0)/CM$168,0)</f>
      </c>
      <c r="CN180" s="169">
        <f ca="1">IFERROR(IFERROR(SUM(OFFSET(Data!$A$1,MATCH(($CH180&amp;$CI180),Data!$B:$B,0)-1,MATCH(Weekly!CN$9,Data!$2:$2,0)-1,1,COUNTIF(Data!$2:$2,Weekly!CN$9))),0)/CN$168,0)</f>
      </c>
      <c r="CO180" s="169">
        <f ca="1">IFERROR(IFERROR(SUM(OFFSET(Data!$A$1,MATCH(($CH180&amp;$CI180),Data!$B:$B,0)-1,MATCH(Weekly!CO$9,Data!$2:$2,0)-1,1,COUNTIF(Data!$2:$2,Weekly!CO$9))),0)/CO$168,0)</f>
      </c>
      <c r="CP180" s="169">
        <f ca="1">IFERROR(IFERROR(SUM(OFFSET(Data!$A$1,MATCH(($CH180&amp;$CI180),Data!$B:$B,0)-1,MATCH(Weekly!CP$9,Data!$2:$2,0)-1,1,COUNTIF(Data!$2:$2,Weekly!CP$9))),0)/CP$168,0)</f>
      </c>
      <c r="CQ180" s="169">
        <f ca="1">IFERROR(IFERROR(SUM(OFFSET(Data!$A$1,MATCH(($CH180&amp;$CI180),Data!$B:$B,0)-1,MATCH(Weekly!CQ$9,Data!$2:$2,0)-1,1,COUNTIF(Data!$2:$2,Weekly!CQ$9))),0)/CQ$168,0)</f>
      </c>
      <c r="CR180" s="169">
        <f ca="1">IFERROR(IFERROR(SUM(OFFSET(Data!$A$1,MATCH(($CH180&amp;$CI180),Data!$B:$B,0)-1,MATCH(Weekly!CR$9,Data!$2:$2,0)-1,1,COUNTIF(Data!$2:$2,Weekly!CR$9))),0)/CR$168,0)</f>
      </c>
      <c r="CS180" s="169">
        <f ca="1">IFERROR(IFERROR(SUM(OFFSET(Data!$A$1,MATCH(($CH180&amp;$CI180),Data!$B:$B,0)-1,MATCH(Weekly!CS$9,Data!$2:$2,0)-1,1,COUNTIF(Data!$2:$2,Weekly!CS$9))),0)/CS$168,0)</f>
      </c>
      <c r="CT180" s="169">
        <f ca="1">IFERROR(IFERROR(SUM(OFFSET(Data!$A$1,MATCH(($CH180&amp;$CI180),Data!$B:$B,0)-1,MATCH(Weekly!CT$9,Data!$2:$2,0)-1,1,COUNTIF(Data!$2:$2,Weekly!CT$9))),0)/CT$168,0)</f>
      </c>
      <c r="CU180" s="169">
        <f ca="1">IFERROR(IFERROR(SUM(OFFSET(Data!$A$1,MATCH(($CH180&amp;$CI180),Data!$B:$B,0)-1,MATCH(Weekly!CU$9,Data!$2:$2,0)-1,1,COUNTIF(Data!$2:$2,Weekly!CU$9))),0)/CU$168,0)</f>
      </c>
      <c r="CW180" s="14">
        <f t="shared" ca="1" si="1335"/>
      </c>
      <c r="CX180" s="14">
        <f t="shared" ca="1" si="1336"/>
      </c>
      <c r="CY180" s="14">
        <f t="shared" ca="1" si="1362"/>
      </c>
      <c r="CZ180" s="14">
        <f t="shared" ca="1" si="1363"/>
      </c>
      <c r="DA180" s="14">
        <f t="shared" ca="1" si="1364"/>
      </c>
      <c r="DB180" s="55"/>
      <c r="DC180" s="14">
        <f t="shared" ca="1" si="1340"/>
      </c>
      <c r="DD180" s="14">
        <f t="shared" ca="1" si="1365"/>
      </c>
    </row>
    <row r="181" spans="3:111" hidden="1" x14ac:dyDescent="0.25">
      <c r="C181" s="5"/>
      <c r="D181" s="74" t="s">
        <v>881</v>
      </c>
      <c r="E181" s="67" t="str">
        <f ca="1">VLOOKUP($D181,'Metric Nature'!$C:$D,2,0)&amp;IF(($F181&lt;(BA181)),"Below",IF(($F181&gt;(AZ181)),"Above","Within"))</f>
      </c>
      <c r="F181" s="69">
        <f t="shared" ca="1" si="1300"/>
      </c>
      <c r="G181" s="69">
        <f t="shared" ca="1" si="1301"/>
      </c>
      <c r="H181" s="98">
        <f ca="1">IFERROR(((F181-G181)/G181),0)</f>
      </c>
      <c r="I181" s="69">
        <f ca="1">BD181</f>
      </c>
      <c r="J181" s="69">
        <f ca="1">IFERROR(((F181-I181)/I181),0)</f>
      </c>
      <c r="K181" s="62">
        <f t="shared" ca="1" si="1302"/>
      </c>
      <c r="L181" s="70"/>
      <c r="M181" s="67" t="str">
        <f ca="1">VLOOKUP($D181,'Metric Nature'!$C:$D,2,0)&amp;IF(($N181&lt;(CA181)),"Below",IF(($N181&gt;(BZ181)),"Above","Within"))</f>
      </c>
      <c r="N181" s="69">
        <f t="shared" ca="1" si="1303"/>
      </c>
      <c r="O181" s="69">
        <f t="shared" ca="1" si="1304"/>
      </c>
      <c r="P181" s="69">
        <f ca="1">IFERROR(((N181-O181)/O181),0)</f>
      </c>
      <c r="Q181" s="69">
        <f ca="1">CD181</f>
      </c>
      <c r="R181" s="69">
        <f ca="1">IFERROR(((N181-Q181)/Q181),0)</f>
      </c>
      <c r="S181" s="62">
        <f t="shared" ca="1" si="1305"/>
      </c>
      <c r="T181" s="70"/>
      <c r="U181" s="67" t="str">
        <f ca="1">VLOOKUP($D181,'Metric Nature'!$C:$D,2,0)&amp;IF(($V181&lt;(DA181)),"Below",IF(($V181&gt;(CZ181)),"Above","Within"))</f>
      </c>
      <c r="V181" s="69">
        <f t="shared" ca="1" si="1306"/>
      </c>
      <c r="W181" s="69">
        <f t="shared" ca="1" si="1307"/>
      </c>
      <c r="X181" s="69">
        <f t="shared" ca="1" si="1414"/>
      </c>
      <c r="Y181" s="69">
        <f t="shared" ca="1" si="1415"/>
      </c>
      <c r="Z181" s="69">
        <f t="shared" ca="1" si="1416"/>
      </c>
      <c r="AA181" s="62">
        <f t="shared" ca="1" si="1308"/>
      </c>
      <c r="AB181" s="70"/>
      <c r="AC181" s="60" t="s">
        <v>882</v>
      </c>
      <c r="AI181" s="9" t="s">
        <v>158</v>
      </c>
      <c r="AJ181" s="169">
        <f ca="1">IFERROR(IFERROR(SUM(OFFSET(Data!$A$1,MATCH(($AI181),Data!$C:$C,0)-1,MATCH(Weekly!AJ$9,Data!$2:$2,0)-1,2,COUNTIF(Data!$2:$2,Weekly!AJ$9))),0)/AJ$168,0)</f>
      </c>
      <c r="AK181" s="169">
        <f ca="1">IFERROR(IFERROR(SUM(OFFSET(Data!$A$1,MATCH(($AI181),Data!$C:$C,0)-1,MATCH(Weekly!AK$9,Data!$2:$2,0)-1,2,COUNTIF(Data!$2:$2,Weekly!AK$9))),0)/AK$168,0)</f>
      </c>
      <c r="AL181" s="169">
        <f ca="1">IFERROR(IFERROR(SUM(OFFSET(Data!$A$1,MATCH(($AI181),Data!$C:$C,0)-1,MATCH(Weekly!AL$9,Data!$2:$2,0)-1,2,COUNTIF(Data!$2:$2,Weekly!AL$9))),0)/AL$168,0)</f>
      </c>
      <c r="AM181" s="169">
        <f ca="1">IFERROR(IFERROR(SUM(OFFSET(Data!$A$1,MATCH(($AI181),Data!$C:$C,0)-1,MATCH(Weekly!AM$9,Data!$2:$2,0)-1,2,COUNTIF(Data!$2:$2,Weekly!AM$9))),0)/AM$168,0)</f>
      </c>
      <c r="AN181" s="169">
        <f ca="1">IFERROR(IFERROR(SUM(OFFSET(Data!$A$1,MATCH(($AI181),Data!$C:$C,0)-1,MATCH(Weekly!AN$9,Data!$2:$2,0)-1,2,COUNTIF(Data!$2:$2,Weekly!AN$9))),0)/AN$168,0)</f>
      </c>
      <c r="AO181" s="169">
        <f ca="1">IFERROR(IFERROR(SUM(OFFSET(Data!$A$1,MATCH(($AI181),Data!$C:$C,0)-1,MATCH(Weekly!AO$9,Data!$2:$2,0)-1,2,COUNTIF(Data!$2:$2,Weekly!AO$9))),0)/AO$168,0)</f>
      </c>
      <c r="AP181" s="169">
        <f ca="1">IFERROR(IFERROR(SUM(OFFSET(Data!$A$1,MATCH(($AI181),Data!$C:$C,0)-1,MATCH(Weekly!AP$9,Data!$2:$2,0)-1,2,COUNTIF(Data!$2:$2,Weekly!AP$9))),0)/AP$168,0)</f>
      </c>
      <c r="AQ181" s="169">
        <f ca="1">IFERROR(IFERROR(SUM(OFFSET(Data!$A$1,MATCH(($AI181),Data!$C:$C,0)-1,MATCH(Weekly!AQ$9,Data!$2:$2,0)-1,2,COUNTIF(Data!$2:$2,Weekly!AQ$9))),0)/AQ$168,0)</f>
      </c>
      <c r="AR181" s="169">
        <f ca="1">IFERROR(IFERROR(SUM(OFFSET(Data!$A$1,MATCH(($AI181),Data!$C:$C,0)-1,MATCH(Weekly!AR$9,Data!$2:$2,0)-1,2,COUNTIF(Data!$2:$2,Weekly!AR$9))),0)/AR$168,0)</f>
      </c>
      <c r="AS181" s="169">
        <f ca="1">IFERROR(IFERROR(SUM(OFFSET(Data!$A$1,MATCH(($AI181),Data!$C:$C,0)-1,MATCH(Weekly!AS$9,Data!$2:$2,0)-1,2,COUNTIF(Data!$2:$2,Weekly!AS$9))),0)/AS$168,0)</f>
      </c>
      <c r="AT181" s="169">
        <f ca="1">IFERROR(IFERROR(SUM(OFFSET(Data!$A$1,MATCH(($AI181),Data!$C:$C,0)-1,MATCH(Weekly!AT$9,Data!$2:$2,0)-1,2,COUNTIF(Data!$2:$2,Weekly!AT$9))),0)/AT$168,0)</f>
      </c>
      <c r="AU181" s="169">
        <f ca="1">IFERROR(IFERROR(SUM(OFFSET(Data!$A$1,MATCH(($AI181),Data!$C:$C,0)-1,MATCH(Weekly!AU$9,Data!$2:$2,0)-1,2,COUNTIF(Data!$2:$2,Weekly!AU$9))),0)/AU$168,0)</f>
      </c>
      <c r="AV181" s="18"/>
      <c r="AW181" s="52">
        <f t="shared" ca="1" si="1324"/>
      </c>
      <c r="AX181" s="52">
        <f t="shared" ca="1" si="1324"/>
      </c>
      <c r="AY181" s="52">
        <f t="shared" ca="1" si="1325"/>
      </c>
      <c r="AZ181" s="52">
        <f t="shared" ca="1" si="1326"/>
      </c>
      <c r="BA181" s="52">
        <f t="shared" ca="1" si="1327"/>
      </c>
      <c r="BB181" s="55"/>
      <c r="BC181" s="14">
        <f t="shared" ca="1" si="1356"/>
      </c>
      <c r="BD181" s="14">
        <f t="shared" ca="1" si="1357"/>
      </c>
      <c r="BE181" s="122"/>
      <c r="BF181" s="122"/>
      <c r="BG181" s="16"/>
      <c r="BH181" s="9" t="s">
        <v>158</v>
      </c>
      <c r="BI181" s="9" t="s">
        <v>3</v>
      </c>
      <c r="BJ181" s="169">
        <f ca="1">IFERROR(IFERROR(SUM(OFFSET(Data!$A$1,MATCH(($BH181&amp;$BI181),Data!$B:$B,0)-1,MATCH(Weekly!BJ$9,Data!$2:$2,0)-1,1,COUNTIF(Data!$2:$2,Weekly!BJ$9))),0)/BJ$168,0)</f>
      </c>
      <c r="BK181" s="169">
        <f ca="1">IFERROR(IFERROR(SUM(OFFSET(Data!$A$1,MATCH(($BH181&amp;$BI181),Data!$B:$B,0)-1,MATCH(Weekly!BK$9,Data!$2:$2,0)-1,1,COUNTIF(Data!$2:$2,Weekly!BK$9))),0)/BK$168,0)</f>
      </c>
      <c r="BL181" s="169">
        <f ca="1">IFERROR(IFERROR(SUM(OFFSET(Data!$A$1,MATCH(($BH181&amp;$BI181),Data!$B:$B,0)-1,MATCH(Weekly!BL$9,Data!$2:$2,0)-1,1,COUNTIF(Data!$2:$2,Weekly!BL$9))),0)/BL$168,0)</f>
      </c>
      <c r="BM181" s="169">
        <f ca="1">IFERROR(IFERROR(SUM(OFFSET(Data!$A$1,MATCH(($BH181&amp;$BI181),Data!$B:$B,0)-1,MATCH(Weekly!BM$9,Data!$2:$2,0)-1,1,COUNTIF(Data!$2:$2,Weekly!BM$9))),0)/BM$168,0)</f>
      </c>
      <c r="BN181" s="169">
        <f ca="1">IFERROR(IFERROR(SUM(OFFSET(Data!$A$1,MATCH(($BH181&amp;$BI181),Data!$B:$B,0)-1,MATCH(Weekly!BN$9,Data!$2:$2,0)-1,1,COUNTIF(Data!$2:$2,Weekly!BN$9))),0)/BN$168,0)</f>
      </c>
      <c r="BO181" s="169">
        <f ca="1">IFERROR(IFERROR(SUM(OFFSET(Data!$A$1,MATCH(($BH181&amp;$BI181),Data!$B:$B,0)-1,MATCH(Weekly!BO$9,Data!$2:$2,0)-1,1,COUNTIF(Data!$2:$2,Weekly!BO$9))),0)/BO$168,0)</f>
      </c>
      <c r="BP181" s="169">
        <f ca="1">IFERROR(IFERROR(SUM(OFFSET(Data!$A$1,MATCH(($BH181&amp;$BI181),Data!$B:$B,0)-1,MATCH(Weekly!BP$9,Data!$2:$2,0)-1,1,COUNTIF(Data!$2:$2,Weekly!BP$9))),0)/BP$168,0)</f>
      </c>
      <c r="BQ181" s="169">
        <f ca="1">IFERROR(IFERROR(SUM(OFFSET(Data!$A$1,MATCH(($BH181&amp;$BI181),Data!$B:$B,0)-1,MATCH(Weekly!BQ$9,Data!$2:$2,0)-1,1,COUNTIF(Data!$2:$2,Weekly!BQ$9))),0)/BQ$168,0)</f>
      </c>
      <c r="BR181" s="169">
        <f ca="1">IFERROR(IFERROR(SUM(OFFSET(Data!$A$1,MATCH(($BH181&amp;$BI181),Data!$B:$B,0)-1,MATCH(Weekly!BR$9,Data!$2:$2,0)-1,1,COUNTIF(Data!$2:$2,Weekly!BR$9))),0)/BR$168,0)</f>
      </c>
      <c r="BS181" s="169">
        <f ca="1">IFERROR(IFERROR(SUM(OFFSET(Data!$A$1,MATCH(($BH181&amp;$BI181),Data!$B:$B,0)-1,MATCH(Weekly!BS$9,Data!$2:$2,0)-1,1,COUNTIF(Data!$2:$2,Weekly!BS$9))),0)/BS$168,0)</f>
      </c>
      <c r="BT181" s="169">
        <f ca="1">IFERROR(IFERROR(SUM(OFFSET(Data!$A$1,MATCH(($BH181&amp;$BI181),Data!$B:$B,0)-1,MATCH(Weekly!BT$9,Data!$2:$2,0)-1,1,COUNTIF(Data!$2:$2,Weekly!BT$9))),0)/BT$168,0)</f>
      </c>
      <c r="BU181" s="169">
        <f ca="1">IFERROR(IFERROR(SUM(OFFSET(Data!$A$1,MATCH(($BH181&amp;$BI181),Data!$B:$B,0)-1,MATCH(Weekly!BU$9,Data!$2:$2,0)-1,1,COUNTIF(Data!$2:$2,Weekly!BU$9))),0)/BU$168,0)</f>
      </c>
      <c r="BV181" s="17"/>
      <c r="BW181" s="14">
        <f t="shared" ca="1" si="1329"/>
      </c>
      <c r="BX181" s="14">
        <f t="shared" ca="1" si="1330"/>
      </c>
      <c r="BY181" s="14">
        <f t="shared" ca="1" si="1358"/>
      </c>
      <c r="BZ181" s="14">
        <f t="shared" ca="1" si="1359"/>
      </c>
      <c r="CA181" s="14">
        <f t="shared" ca="1" si="1360"/>
      </c>
      <c r="CB181" s="55"/>
      <c r="CC181" s="14">
        <f t="shared" ca="1" si="1334"/>
      </c>
      <c r="CD181" s="14">
        <f t="shared" ca="1" si="1361"/>
      </c>
      <c r="CE181" s="122"/>
      <c r="CF181" s="122"/>
      <c r="CG181" s="16"/>
      <c r="CH181" s="9" t="s">
        <v>158</v>
      </c>
      <c r="CI181" s="9" t="s">
        <v>4</v>
      </c>
      <c r="CJ181" s="169">
        <f ca="1">IFERROR(IFERROR(SUM(OFFSET(Data!$A$1,MATCH(($CH181&amp;$CI181),Data!$B:$B,0)-1,MATCH(Weekly!CJ$9,Data!$2:$2,0)-1,1,COUNTIF(Data!$2:$2,Weekly!CJ$9))),0)/CJ$168,0)</f>
      </c>
      <c r="CK181" s="169">
        <f ca="1">IFERROR(IFERROR(SUM(OFFSET(Data!$A$1,MATCH(($CH181&amp;$CI181),Data!$B:$B,0)-1,MATCH(Weekly!CK$9,Data!$2:$2,0)-1,1,COUNTIF(Data!$2:$2,Weekly!CK$9))),0)/CK$168,0)</f>
      </c>
      <c r="CL181" s="169">
        <f ca="1">IFERROR(IFERROR(SUM(OFFSET(Data!$A$1,MATCH(($CH181&amp;$CI181),Data!$B:$B,0)-1,MATCH(Weekly!CL$9,Data!$2:$2,0)-1,1,COUNTIF(Data!$2:$2,Weekly!CL$9))),0)/CL$168,0)</f>
      </c>
      <c r="CM181" s="169">
        <f ca="1">IFERROR(IFERROR(SUM(OFFSET(Data!$A$1,MATCH(($CH181&amp;$CI181),Data!$B:$B,0)-1,MATCH(Weekly!CM$9,Data!$2:$2,0)-1,1,COUNTIF(Data!$2:$2,Weekly!CM$9))),0)/CM$168,0)</f>
      </c>
      <c r="CN181" s="169">
        <f ca="1">IFERROR(IFERROR(SUM(OFFSET(Data!$A$1,MATCH(($CH181&amp;$CI181),Data!$B:$B,0)-1,MATCH(Weekly!CN$9,Data!$2:$2,0)-1,1,COUNTIF(Data!$2:$2,Weekly!CN$9))),0)/CN$168,0)</f>
      </c>
      <c r="CO181" s="169">
        <f ca="1">IFERROR(IFERROR(SUM(OFFSET(Data!$A$1,MATCH(($CH181&amp;$CI181),Data!$B:$B,0)-1,MATCH(Weekly!CO$9,Data!$2:$2,0)-1,1,COUNTIF(Data!$2:$2,Weekly!CO$9))),0)/CO$168,0)</f>
      </c>
      <c r="CP181" s="169">
        <f ca="1">IFERROR(IFERROR(SUM(OFFSET(Data!$A$1,MATCH(($CH181&amp;$CI181),Data!$B:$B,0)-1,MATCH(Weekly!CP$9,Data!$2:$2,0)-1,1,COUNTIF(Data!$2:$2,Weekly!CP$9))),0)/CP$168,0)</f>
      </c>
      <c r="CQ181" s="169">
        <f ca="1">IFERROR(IFERROR(SUM(OFFSET(Data!$A$1,MATCH(($CH181&amp;$CI181),Data!$B:$B,0)-1,MATCH(Weekly!CQ$9,Data!$2:$2,0)-1,1,COUNTIF(Data!$2:$2,Weekly!CQ$9))),0)/CQ$168,0)</f>
      </c>
      <c r="CR181" s="169">
        <f ca="1">IFERROR(IFERROR(SUM(OFFSET(Data!$A$1,MATCH(($CH181&amp;$CI181),Data!$B:$B,0)-1,MATCH(Weekly!CR$9,Data!$2:$2,0)-1,1,COUNTIF(Data!$2:$2,Weekly!CR$9))),0)/CR$168,0)</f>
      </c>
      <c r="CS181" s="169">
        <f ca="1">IFERROR(IFERROR(SUM(OFFSET(Data!$A$1,MATCH(($CH181&amp;$CI181),Data!$B:$B,0)-1,MATCH(Weekly!CS$9,Data!$2:$2,0)-1,1,COUNTIF(Data!$2:$2,Weekly!CS$9))),0)/CS$168,0)</f>
      </c>
      <c r="CT181" s="169">
        <f ca="1">IFERROR(IFERROR(SUM(OFFSET(Data!$A$1,MATCH(($CH181&amp;$CI181),Data!$B:$B,0)-1,MATCH(Weekly!CT$9,Data!$2:$2,0)-1,1,COUNTIF(Data!$2:$2,Weekly!CT$9))),0)/CT$168,0)</f>
      </c>
      <c r="CU181" s="169">
        <f ca="1">IFERROR(IFERROR(SUM(OFFSET(Data!$A$1,MATCH(($CH181&amp;$CI181),Data!$B:$B,0)-1,MATCH(Weekly!CU$9,Data!$2:$2,0)-1,1,COUNTIF(Data!$2:$2,Weekly!CU$9))),0)/CU$168,0)</f>
      </c>
      <c r="CW181" s="14">
        <f t="shared" ca="1" si="1335"/>
      </c>
      <c r="CX181" s="14">
        <f t="shared" ca="1" si="1336"/>
      </c>
      <c r="CY181" s="14">
        <f t="shared" ca="1" si="1362"/>
      </c>
      <c r="CZ181" s="14">
        <f t="shared" ca="1" si="1363"/>
      </c>
      <c r="DA181" s="14">
        <f t="shared" ca="1" si="1364"/>
      </c>
      <c r="DB181" s="55"/>
      <c r="DC181" s="14">
        <f t="shared" ca="1" si="1340"/>
      </c>
      <c r="DD181" s="14">
        <f t="shared" ca="1" si="1365"/>
      </c>
    </row>
    <row r="182" spans="3:111" x14ac:dyDescent="0.25">
      <c r="C182" s="5"/>
      <c r="D182" s="74" t="s">
        <v>356</v>
      </c>
      <c r="E182" s="67" t="str">
        <f ca="1">VLOOKUP($D182,'Metric Nature'!$C:$D,2,0)&amp;IF(($F182&lt;(BA182)),"Below",IF(($F182&gt;(AZ182)),"Above","Within"))</f>
      </c>
      <c r="F182" s="69">
        <f t="shared" ca="1" si="1300"/>
      </c>
      <c r="G182" s="69">
        <f t="shared" ca="1" si="1301"/>
      </c>
      <c r="H182" s="98">
        <f t="shared" ref="H182:H186" ca="1" si="1417">IFERROR(((F182-G182)/G182),0)</f>
      </c>
      <c r="I182" s="69">
        <f t="shared" ref="I182:I186" ca="1" si="1418">BD182</f>
      </c>
      <c r="J182" s="69">
        <f t="shared" ref="J182:J186" ca="1" si="1419">IFERROR(((F182-I182)/I182),0)</f>
      </c>
      <c r="K182" s="62">
        <f t="shared" ca="1" si="1302"/>
      </c>
      <c r="L182" s="70"/>
      <c r="M182" s="67" t="str">
        <f ca="1">VLOOKUP($D182,'Metric Nature'!$C:$D,2,0)&amp;IF(($N182&lt;(CA182)),"Below",IF(($N182&gt;(BZ182)),"Above","Within"))</f>
      </c>
      <c r="N182" s="69">
        <f t="shared" ca="1" si="1303"/>
      </c>
      <c r="O182" s="69">
        <f t="shared" ca="1" si="1304"/>
      </c>
      <c r="P182" s="98">
        <f t="shared" ref="P182:P186" ca="1" si="1420">IFERROR(((N182-O182)/O182),0)</f>
      </c>
      <c r="Q182" s="69">
        <f t="shared" ref="Q182:Q186" ca="1" si="1421">CD182</f>
      </c>
      <c r="R182" s="71">
        <f t="shared" ref="R182:R186" ca="1" si="1422">IFERROR(((N182-Q182)/Q182),0)</f>
      </c>
      <c r="S182" s="62">
        <f t="shared" ca="1" si="1305"/>
      </c>
      <c r="T182" s="70"/>
      <c r="U182" s="67" t="str">
        <f ca="1">VLOOKUP($D182,'Metric Nature'!$C:$D,2,0)&amp;IF(($V182&lt;(DA182)),"Below",IF(($V182&gt;(CZ182)),"Above","Within"))</f>
      </c>
      <c r="V182" s="69">
        <f t="shared" ca="1" si="1306"/>
      </c>
      <c r="W182" s="69">
        <f t="shared" ca="1" si="1307"/>
      </c>
      <c r="X182" s="98">
        <f t="shared" ca="1" si="1414"/>
      </c>
      <c r="Y182" s="69">
        <f t="shared" ca="1" si="1415"/>
      </c>
      <c r="Z182" s="71">
        <f t="shared" ca="1" si="1416"/>
      </c>
      <c r="AA182" s="62">
        <f t="shared" ca="1" si="1308"/>
      </c>
      <c r="AB182" s="70"/>
      <c r="AC182" s="60" t="s">
        <v>885</v>
      </c>
      <c r="AI182" s="9" t="s">
        <v>159</v>
      </c>
      <c r="AJ182" s="169">
        <f ca="1">IFERROR(IFERROR(SUM(OFFSET(Data!$A$1,MATCH(($AI182),Data!$C:$C,0)-1,MATCH(Weekly!AJ$9,Data!$2:$2,0)-1,2,COUNTIF(Data!$2:$2,Weekly!AJ$9))),0)/AJ$168,0)</f>
      </c>
      <c r="AK182" s="169">
        <f ca="1">IFERROR(IFERROR(SUM(OFFSET(Data!$A$1,MATCH(($AI182),Data!$C:$C,0)-1,MATCH(Weekly!AK$9,Data!$2:$2,0)-1,2,COUNTIF(Data!$2:$2,Weekly!AK$9))),0)/AK$168,0)</f>
      </c>
      <c r="AL182" s="169">
        <f ca="1">IFERROR(IFERROR(SUM(OFFSET(Data!$A$1,MATCH(($AI182),Data!$C:$C,0)-1,MATCH(Weekly!AL$9,Data!$2:$2,0)-1,2,COUNTIF(Data!$2:$2,Weekly!AL$9))),0)/AL$168,0)</f>
      </c>
      <c r="AM182" s="169">
        <f ca="1">IFERROR(IFERROR(SUM(OFFSET(Data!$A$1,MATCH(($AI182),Data!$C:$C,0)-1,MATCH(Weekly!AM$9,Data!$2:$2,0)-1,2,COUNTIF(Data!$2:$2,Weekly!AM$9))),0)/AM$168,0)</f>
      </c>
      <c r="AN182" s="169">
        <f ca="1">IFERROR(IFERROR(SUM(OFFSET(Data!$A$1,MATCH(($AI182),Data!$C:$C,0)-1,MATCH(Weekly!AN$9,Data!$2:$2,0)-1,2,COUNTIF(Data!$2:$2,Weekly!AN$9))),0)/AN$168,0)</f>
      </c>
      <c r="AO182" s="169">
        <f ca="1">IFERROR(IFERROR(SUM(OFFSET(Data!$A$1,MATCH(($AI182),Data!$C:$C,0)-1,MATCH(Weekly!AO$9,Data!$2:$2,0)-1,2,COUNTIF(Data!$2:$2,Weekly!AO$9))),0)/AO$168,0)</f>
      </c>
      <c r="AP182" s="169">
        <f ca="1">IFERROR(IFERROR(SUM(OFFSET(Data!$A$1,MATCH(($AI182),Data!$C:$C,0)-1,MATCH(Weekly!AP$9,Data!$2:$2,0)-1,2,COUNTIF(Data!$2:$2,Weekly!AP$9))),0)/AP$168,0)</f>
      </c>
      <c r="AQ182" s="169">
        <f ca="1">IFERROR(IFERROR(SUM(OFFSET(Data!$A$1,MATCH(($AI182),Data!$C:$C,0)-1,MATCH(Weekly!AQ$9,Data!$2:$2,0)-1,2,COUNTIF(Data!$2:$2,Weekly!AQ$9))),0)/AQ$168,0)</f>
      </c>
      <c r="AR182" s="169">
        <f ca="1">IFERROR(IFERROR(SUM(OFFSET(Data!$A$1,MATCH(($AI182),Data!$C:$C,0)-1,MATCH(Weekly!AR$9,Data!$2:$2,0)-1,2,COUNTIF(Data!$2:$2,Weekly!AR$9))),0)/AR$168,0)</f>
      </c>
      <c r="AS182" s="169">
        <f ca="1">IFERROR(IFERROR(SUM(OFFSET(Data!$A$1,MATCH(($AI182),Data!$C:$C,0)-1,MATCH(Weekly!AS$9,Data!$2:$2,0)-1,2,COUNTIF(Data!$2:$2,Weekly!AS$9))),0)/AS$168,0)</f>
      </c>
      <c r="AT182" s="169">
        <f ca="1">IFERROR(IFERROR(SUM(OFFSET(Data!$A$1,MATCH(($AI182),Data!$C:$C,0)-1,MATCH(Weekly!AT$9,Data!$2:$2,0)-1,2,COUNTIF(Data!$2:$2,Weekly!AT$9))),0)/AT$168,0)</f>
      </c>
      <c r="AU182" s="169">
        <f ca="1">IFERROR(IFERROR(SUM(OFFSET(Data!$A$1,MATCH(($AI182),Data!$C:$C,0)-1,MATCH(Weekly!AU$9,Data!$2:$2,0)-1,2,COUNTIF(Data!$2:$2,Weekly!AU$9))),0)/AU$168,0)</f>
      </c>
      <c r="AV182" s="18"/>
      <c r="AW182" s="52">
        <f t="shared" ca="1" si="1324"/>
      </c>
      <c r="AX182" s="52">
        <f t="shared" ca="1" si="1324"/>
      </c>
      <c r="AY182" s="52">
        <f t="shared" ca="1" si="1325"/>
      </c>
      <c r="AZ182" s="52">
        <f t="shared" ca="1" si="1326"/>
      </c>
      <c r="BA182" s="52">
        <f t="shared" ca="1" si="1327"/>
      </c>
      <c r="BB182" s="55"/>
      <c r="BC182" s="14">
        <f t="shared" ca="1" si="1356"/>
      </c>
      <c r="BD182" s="14">
        <f t="shared" ca="1" si="1357"/>
      </c>
      <c r="BE182" s="122"/>
      <c r="BF182" s="122"/>
      <c r="BG182" s="16"/>
      <c r="BH182" s="9" t="s">
        <v>159</v>
      </c>
      <c r="BI182" s="9" t="s">
        <v>3</v>
      </c>
      <c r="BJ182" s="169">
        <f ca="1">IFERROR(IFERROR(SUM(OFFSET(Data!$A$1,MATCH(($BH182&amp;$BI182),Data!$B:$B,0)-1,MATCH(Weekly!BJ$9,Data!$2:$2,0)-1,1,COUNTIF(Data!$2:$2,Weekly!BJ$9))),0)/BJ$168,0)</f>
      </c>
      <c r="BK182" s="169">
        <f ca="1">IFERROR(IFERROR(SUM(OFFSET(Data!$A$1,MATCH(($BH182&amp;$BI182),Data!$B:$B,0)-1,MATCH(Weekly!BK$9,Data!$2:$2,0)-1,1,COUNTIF(Data!$2:$2,Weekly!BK$9))),0)/BK$168,0)</f>
      </c>
      <c r="BL182" s="169">
        <f ca="1">IFERROR(IFERROR(SUM(OFFSET(Data!$A$1,MATCH(($BH182&amp;$BI182),Data!$B:$B,0)-1,MATCH(Weekly!BL$9,Data!$2:$2,0)-1,1,COUNTIF(Data!$2:$2,Weekly!BL$9))),0)/BL$168,0)</f>
      </c>
      <c r="BM182" s="169">
        <f ca="1">IFERROR(IFERROR(SUM(OFFSET(Data!$A$1,MATCH(($BH182&amp;$BI182),Data!$B:$B,0)-1,MATCH(Weekly!BM$9,Data!$2:$2,0)-1,1,COUNTIF(Data!$2:$2,Weekly!BM$9))),0)/BM$168,0)</f>
      </c>
      <c r="BN182" s="169">
        <f ca="1">IFERROR(IFERROR(SUM(OFFSET(Data!$A$1,MATCH(($BH182&amp;$BI182),Data!$B:$B,0)-1,MATCH(Weekly!BN$9,Data!$2:$2,0)-1,1,COUNTIF(Data!$2:$2,Weekly!BN$9))),0)/BN$168,0)</f>
      </c>
      <c r="BO182" s="169">
        <f ca="1">IFERROR(IFERROR(SUM(OFFSET(Data!$A$1,MATCH(($BH182&amp;$BI182),Data!$B:$B,0)-1,MATCH(Weekly!BO$9,Data!$2:$2,0)-1,1,COUNTIF(Data!$2:$2,Weekly!BO$9))),0)/BO$168,0)</f>
      </c>
      <c r="BP182" s="169">
        <f ca="1">IFERROR(IFERROR(SUM(OFFSET(Data!$A$1,MATCH(($BH182&amp;$BI182),Data!$B:$B,0)-1,MATCH(Weekly!BP$9,Data!$2:$2,0)-1,1,COUNTIF(Data!$2:$2,Weekly!BP$9))),0)/BP$168,0)</f>
      </c>
      <c r="BQ182" s="169">
        <f ca="1">IFERROR(IFERROR(SUM(OFFSET(Data!$A$1,MATCH(($BH182&amp;$BI182),Data!$B:$B,0)-1,MATCH(Weekly!BQ$9,Data!$2:$2,0)-1,1,COUNTIF(Data!$2:$2,Weekly!BQ$9))),0)/BQ$168,0)</f>
      </c>
      <c r="BR182" s="169">
        <f ca="1">IFERROR(IFERROR(SUM(OFFSET(Data!$A$1,MATCH(($BH182&amp;$BI182),Data!$B:$B,0)-1,MATCH(Weekly!BR$9,Data!$2:$2,0)-1,1,COUNTIF(Data!$2:$2,Weekly!BR$9))),0)/BR$168,0)</f>
      </c>
      <c r="BS182" s="169">
        <f ca="1">IFERROR(IFERROR(SUM(OFFSET(Data!$A$1,MATCH(($BH182&amp;$BI182),Data!$B:$B,0)-1,MATCH(Weekly!BS$9,Data!$2:$2,0)-1,1,COUNTIF(Data!$2:$2,Weekly!BS$9))),0)/BS$168,0)</f>
      </c>
      <c r="BT182" s="169">
        <f ca="1">IFERROR(IFERROR(SUM(OFFSET(Data!$A$1,MATCH(($BH182&amp;$BI182),Data!$B:$B,0)-1,MATCH(Weekly!BT$9,Data!$2:$2,0)-1,1,COUNTIF(Data!$2:$2,Weekly!BT$9))),0)/BT$168,0)</f>
      </c>
      <c r="BU182" s="169">
        <f ca="1">IFERROR(IFERROR(SUM(OFFSET(Data!$A$1,MATCH(($BH182&amp;$BI182),Data!$B:$B,0)-1,MATCH(Weekly!BU$9,Data!$2:$2,0)-1,1,COUNTIF(Data!$2:$2,Weekly!BU$9))),0)/BU$168,0)</f>
      </c>
      <c r="BV182" s="17"/>
      <c r="BW182" s="14">
        <f t="shared" ca="1" si="1329"/>
      </c>
      <c r="BX182" s="14">
        <f t="shared" ca="1" si="1330"/>
      </c>
      <c r="BY182" s="14">
        <f t="shared" ca="1" si="1358"/>
      </c>
      <c r="BZ182" s="14">
        <f t="shared" ca="1" si="1359"/>
      </c>
      <c r="CA182" s="14">
        <f t="shared" ca="1" si="1360"/>
      </c>
      <c r="CB182" s="55"/>
      <c r="CC182" s="14">
        <f t="shared" ca="1" si="1334"/>
      </c>
      <c r="CD182" s="14">
        <f t="shared" ca="1" si="1361"/>
      </c>
      <c r="CE182" s="122"/>
      <c r="CF182" s="122"/>
      <c r="CG182" s="16"/>
      <c r="CH182" s="9" t="s">
        <v>159</v>
      </c>
      <c r="CI182" s="9" t="s">
        <v>4</v>
      </c>
      <c r="CJ182" s="169">
        <f ca="1">IFERROR(IFERROR(SUM(OFFSET(Data!$A$1,MATCH(($CH182&amp;$CI182),Data!$B:$B,0)-1,MATCH(Weekly!CJ$9,Data!$2:$2,0)-1,1,COUNTIF(Data!$2:$2,Weekly!CJ$9))),0)/CJ$168,0)</f>
      </c>
      <c r="CK182" s="169">
        <f ca="1">IFERROR(IFERROR(SUM(OFFSET(Data!$A$1,MATCH(($CH182&amp;$CI182),Data!$B:$B,0)-1,MATCH(Weekly!CK$9,Data!$2:$2,0)-1,1,COUNTIF(Data!$2:$2,Weekly!CK$9))),0)/CK$168,0)</f>
      </c>
      <c r="CL182" s="169">
        <f ca="1">IFERROR(IFERROR(SUM(OFFSET(Data!$A$1,MATCH(($CH182&amp;$CI182),Data!$B:$B,0)-1,MATCH(Weekly!CL$9,Data!$2:$2,0)-1,1,COUNTIF(Data!$2:$2,Weekly!CL$9))),0)/CL$168,0)</f>
      </c>
      <c r="CM182" s="169">
        <f ca="1">IFERROR(IFERROR(SUM(OFFSET(Data!$A$1,MATCH(($CH182&amp;$CI182),Data!$B:$B,0)-1,MATCH(Weekly!CM$9,Data!$2:$2,0)-1,1,COUNTIF(Data!$2:$2,Weekly!CM$9))),0)/CM$168,0)</f>
      </c>
      <c r="CN182" s="169">
        <f ca="1">IFERROR(IFERROR(SUM(OFFSET(Data!$A$1,MATCH(($CH182&amp;$CI182),Data!$B:$B,0)-1,MATCH(Weekly!CN$9,Data!$2:$2,0)-1,1,COUNTIF(Data!$2:$2,Weekly!CN$9))),0)/CN$168,0)</f>
      </c>
      <c r="CO182" s="169">
        <f ca="1">IFERROR(IFERROR(SUM(OFFSET(Data!$A$1,MATCH(($CH182&amp;$CI182),Data!$B:$B,0)-1,MATCH(Weekly!CO$9,Data!$2:$2,0)-1,1,COUNTIF(Data!$2:$2,Weekly!CO$9))),0)/CO$168,0)</f>
      </c>
      <c r="CP182" s="169">
        <f ca="1">IFERROR(IFERROR(SUM(OFFSET(Data!$A$1,MATCH(($CH182&amp;$CI182),Data!$B:$B,0)-1,MATCH(Weekly!CP$9,Data!$2:$2,0)-1,1,COUNTIF(Data!$2:$2,Weekly!CP$9))),0)/CP$168,0)</f>
      </c>
      <c r="CQ182" s="169">
        <f ca="1">IFERROR(IFERROR(SUM(OFFSET(Data!$A$1,MATCH(($CH182&amp;$CI182),Data!$B:$B,0)-1,MATCH(Weekly!CQ$9,Data!$2:$2,0)-1,1,COUNTIF(Data!$2:$2,Weekly!CQ$9))),0)/CQ$168,0)</f>
      </c>
      <c r="CR182" s="169">
        <f ca="1">IFERROR(IFERROR(SUM(OFFSET(Data!$A$1,MATCH(($CH182&amp;$CI182),Data!$B:$B,0)-1,MATCH(Weekly!CR$9,Data!$2:$2,0)-1,1,COUNTIF(Data!$2:$2,Weekly!CR$9))),0)/CR$168,0)</f>
      </c>
      <c r="CS182" s="169">
        <f ca="1">IFERROR(IFERROR(SUM(OFFSET(Data!$A$1,MATCH(($CH182&amp;$CI182),Data!$B:$B,0)-1,MATCH(Weekly!CS$9,Data!$2:$2,0)-1,1,COUNTIF(Data!$2:$2,Weekly!CS$9))),0)/CS$168,0)</f>
      </c>
      <c r="CT182" s="169">
        <f ca="1">IFERROR(IFERROR(SUM(OFFSET(Data!$A$1,MATCH(($CH182&amp;$CI182),Data!$B:$B,0)-1,MATCH(Weekly!CT$9,Data!$2:$2,0)-1,1,COUNTIF(Data!$2:$2,Weekly!CT$9))),0)/CT$168,0)</f>
      </c>
      <c r="CU182" s="169">
        <f ca="1">IFERROR(IFERROR(SUM(OFFSET(Data!$A$1,MATCH(($CH182&amp;$CI182),Data!$B:$B,0)-1,MATCH(Weekly!CU$9,Data!$2:$2,0)-1,1,COUNTIF(Data!$2:$2,Weekly!CU$9))),0)/CU$168,0)</f>
      </c>
      <c r="CW182" s="14">
        <f t="shared" ca="1" si="1335"/>
      </c>
      <c r="CX182" s="14">
        <f t="shared" ca="1" si="1336"/>
      </c>
      <c r="CY182" s="14">
        <f t="shared" ca="1" si="1362"/>
      </c>
      <c r="CZ182" s="14">
        <f t="shared" ca="1" si="1363"/>
      </c>
      <c r="DA182" s="14">
        <f t="shared" ca="1" si="1364"/>
      </c>
      <c r="DB182" s="55"/>
      <c r="DC182" s="14">
        <f t="shared" ca="1" si="1340"/>
      </c>
      <c r="DD182" s="14">
        <f t="shared" ca="1" si="1365"/>
      </c>
    </row>
    <row r="183" spans="3:111" x14ac:dyDescent="0.25">
      <c r="C183" s="5"/>
      <c r="D183" s="74" t="s">
        <v>888</v>
      </c>
      <c r="E183" s="67" t="str">
        <f ca="1">VLOOKUP($D183,'Metric Nature'!$C:$D,2,0)&amp;IF(($F183&lt;(BA183)),"Below",IF(($F183&gt;(AZ183)),"Above","Within"))</f>
      </c>
      <c r="F183" s="69">
        <f t="shared" ca="1" si="1300"/>
      </c>
      <c r="G183" s="69">
        <f t="shared" ca="1" si="1301"/>
      </c>
      <c r="H183" s="98">
        <f t="shared" ref="H183" ca="1" si="1423">IFERROR(((F183-G183)/G183),0)</f>
      </c>
      <c r="I183" s="69">
        <f t="shared" ref="I183" ca="1" si="1424">BD183</f>
      </c>
      <c r="J183" s="69">
        <f t="shared" ref="J183" ca="1" si="1425">IFERROR(((F183-I183)/I183),0)</f>
      </c>
      <c r="K183" s="62">
        <f t="shared" ca="1" si="1302"/>
      </c>
      <c r="L183" s="70"/>
      <c r="M183" s="67" t="str">
        <f ca="1">VLOOKUP($D183,'Metric Nature'!$C:$D,2,0)&amp;IF(($N183&lt;(CA183)),"Below",IF(($N183&gt;(BZ183)),"Above","Within"))</f>
      </c>
      <c r="N183" s="69">
        <f t="shared" ca="1" si="1303"/>
      </c>
      <c r="O183" s="69">
        <f t="shared" ca="1" si="1304"/>
      </c>
      <c r="P183" s="98">
        <f t="shared" ref="P183" ca="1" si="1426">IFERROR(((N183-O183)/O183),0)</f>
      </c>
      <c r="Q183" s="69">
        <f t="shared" ref="Q183" ca="1" si="1427">CD183</f>
      </c>
      <c r="R183" s="71">
        <f t="shared" ref="R183" ca="1" si="1428">IFERROR(((N183-Q183)/Q183),0)</f>
      </c>
      <c r="S183" s="62">
        <f t="shared" ca="1" si="1305"/>
      </c>
      <c r="T183" s="70"/>
      <c r="U183" s="67" t="str">
        <f ca="1">VLOOKUP($D183,'Metric Nature'!$C:$D,2,0)&amp;IF(($V183&lt;(DA183)),"Below",IF(($V183&gt;(CZ183)),"Above","Within"))</f>
      </c>
      <c r="V183" s="69">
        <f t="shared" ca="1" si="1306"/>
      </c>
      <c r="W183" s="69">
        <f t="shared" ca="1" si="1307"/>
      </c>
      <c r="X183" s="98">
        <f t="shared" ca="1" si="1414"/>
      </c>
      <c r="Y183" s="69">
        <f t="shared" ca="1" si="1415"/>
      </c>
      <c r="Z183" s="71">
        <f t="shared" ca="1" si="1416"/>
      </c>
      <c r="AA183" s="62">
        <f t="shared" ca="1" si="1308"/>
      </c>
      <c r="AB183" s="70"/>
      <c r="AC183" s="60" t="s">
        <v>889</v>
      </c>
      <c r="AI183" s="9" t="s">
        <v>160</v>
      </c>
      <c r="AJ183" s="169">
        <f ca="1">IFERROR(IFERROR(SUM(OFFSET(Data!$A$1,MATCH(($AI183),Data!$C:$C,0)-1,MATCH(Weekly!AJ$9,Data!$2:$2,0)-1,2,COUNTIF(Data!$2:$2,Weekly!AJ$9))),0)/AJ$168,0)</f>
      </c>
      <c r="AK183" s="169">
        <f ca="1">IFERROR(IFERROR(SUM(OFFSET(Data!$A$1,MATCH(($AI183),Data!$C:$C,0)-1,MATCH(Weekly!AK$9,Data!$2:$2,0)-1,2,COUNTIF(Data!$2:$2,Weekly!AK$9))),0)/AK$168,0)</f>
      </c>
      <c r="AL183" s="169">
        <f ca="1">IFERROR(IFERROR(SUM(OFFSET(Data!$A$1,MATCH(($AI183),Data!$C:$C,0)-1,MATCH(Weekly!AL$9,Data!$2:$2,0)-1,2,COUNTIF(Data!$2:$2,Weekly!AL$9))),0)/AL$168,0)</f>
      </c>
      <c r="AM183" s="169">
        <f ca="1">IFERROR(IFERROR(SUM(OFFSET(Data!$A$1,MATCH(($AI183),Data!$C:$C,0)-1,MATCH(Weekly!AM$9,Data!$2:$2,0)-1,2,COUNTIF(Data!$2:$2,Weekly!AM$9))),0)/AM$168,0)</f>
      </c>
      <c r="AN183" s="169">
        <f ca="1">IFERROR(IFERROR(SUM(OFFSET(Data!$A$1,MATCH(($AI183),Data!$C:$C,0)-1,MATCH(Weekly!AN$9,Data!$2:$2,0)-1,2,COUNTIF(Data!$2:$2,Weekly!AN$9))),0)/AN$168,0)</f>
      </c>
      <c r="AO183" s="169">
        <f ca="1">IFERROR(IFERROR(SUM(OFFSET(Data!$A$1,MATCH(($AI183),Data!$C:$C,0)-1,MATCH(Weekly!AO$9,Data!$2:$2,0)-1,2,COUNTIF(Data!$2:$2,Weekly!AO$9))),0)/AO$168,0)</f>
      </c>
      <c r="AP183" s="169">
        <f ca="1">IFERROR(IFERROR(SUM(OFFSET(Data!$A$1,MATCH(($AI183),Data!$C:$C,0)-1,MATCH(Weekly!AP$9,Data!$2:$2,0)-1,2,COUNTIF(Data!$2:$2,Weekly!AP$9))),0)/AP$168,0)</f>
      </c>
      <c r="AQ183" s="169">
        <f ca="1">IFERROR(IFERROR(SUM(OFFSET(Data!$A$1,MATCH(($AI183),Data!$C:$C,0)-1,MATCH(Weekly!AQ$9,Data!$2:$2,0)-1,2,COUNTIF(Data!$2:$2,Weekly!AQ$9))),0)/AQ$168,0)</f>
      </c>
      <c r="AR183" s="169">
        <f ca="1">IFERROR(IFERROR(SUM(OFFSET(Data!$A$1,MATCH(($AI183),Data!$C:$C,0)-1,MATCH(Weekly!AR$9,Data!$2:$2,0)-1,2,COUNTIF(Data!$2:$2,Weekly!AR$9))),0)/AR$168,0)</f>
      </c>
      <c r="AS183" s="169">
        <f ca="1">IFERROR(IFERROR(SUM(OFFSET(Data!$A$1,MATCH(($AI183),Data!$C:$C,0)-1,MATCH(Weekly!AS$9,Data!$2:$2,0)-1,2,COUNTIF(Data!$2:$2,Weekly!AS$9))),0)/AS$168,0)</f>
      </c>
      <c r="AT183" s="169">
        <f ca="1">IFERROR(IFERROR(SUM(OFFSET(Data!$A$1,MATCH(($AI183),Data!$C:$C,0)-1,MATCH(Weekly!AT$9,Data!$2:$2,0)-1,2,COUNTIF(Data!$2:$2,Weekly!AT$9))),0)/AT$168,0)</f>
      </c>
      <c r="AU183" s="169">
        <f ca="1">IFERROR(IFERROR(SUM(OFFSET(Data!$A$1,MATCH(($AI183),Data!$C:$C,0)-1,MATCH(Weekly!AU$9,Data!$2:$2,0)-1,2,COUNTIF(Data!$2:$2,Weekly!AU$9))),0)/AU$168,0)</f>
      </c>
      <c r="AV183" s="18"/>
      <c r="AW183" s="52">
        <f t="shared" ca="1" si="1324"/>
      </c>
      <c r="AX183" s="52">
        <f t="shared" ca="1" si="1324"/>
      </c>
      <c r="AY183" s="52">
        <f t="shared" ca="1" si="1325"/>
      </c>
      <c r="AZ183" s="52">
        <f t="shared" ca="1" si="1326"/>
      </c>
      <c r="BA183" s="52">
        <f t="shared" ca="1" si="1327"/>
      </c>
      <c r="BB183" s="55"/>
      <c r="BC183" s="14">
        <f t="shared" ca="1" si="1356"/>
      </c>
      <c r="BD183" s="14">
        <f t="shared" ca="1" si="1357"/>
      </c>
      <c r="BE183" s="122"/>
      <c r="BF183" s="122"/>
      <c r="BG183" s="16"/>
      <c r="BH183" s="9" t="s">
        <v>160</v>
      </c>
      <c r="BI183" s="9" t="s">
        <v>3</v>
      </c>
      <c r="BJ183" s="169">
        <f ca="1">IFERROR(IFERROR(SUM(OFFSET(Data!$A$1,MATCH(($BH183&amp;$BI183),Data!$B:$B,0)-1,MATCH(Weekly!BJ$9,Data!$2:$2,0)-1,1,COUNTIF(Data!$2:$2,Weekly!BJ$9))),0)/BJ$168,0)</f>
      </c>
      <c r="BK183" s="169">
        <f ca="1">IFERROR(IFERROR(SUM(OFFSET(Data!$A$1,MATCH(($BH183&amp;$BI183),Data!$B:$B,0)-1,MATCH(Weekly!BK$9,Data!$2:$2,0)-1,1,COUNTIF(Data!$2:$2,Weekly!BK$9))),0)/BK$168,0)</f>
      </c>
      <c r="BL183" s="169">
        <f ca="1">IFERROR(IFERROR(SUM(OFFSET(Data!$A$1,MATCH(($BH183&amp;$BI183),Data!$B:$B,0)-1,MATCH(Weekly!BL$9,Data!$2:$2,0)-1,1,COUNTIF(Data!$2:$2,Weekly!BL$9))),0)/BL$168,0)</f>
      </c>
      <c r="BM183" s="169">
        <f ca="1">IFERROR(IFERROR(SUM(OFFSET(Data!$A$1,MATCH(($BH183&amp;$BI183),Data!$B:$B,0)-1,MATCH(Weekly!BM$9,Data!$2:$2,0)-1,1,COUNTIF(Data!$2:$2,Weekly!BM$9))),0)/BM$168,0)</f>
      </c>
      <c r="BN183" s="169">
        <f ca="1">IFERROR(IFERROR(SUM(OFFSET(Data!$A$1,MATCH(($BH183&amp;$BI183),Data!$B:$B,0)-1,MATCH(Weekly!BN$9,Data!$2:$2,0)-1,1,COUNTIF(Data!$2:$2,Weekly!BN$9))),0)/BN$168,0)</f>
      </c>
      <c r="BO183" s="169">
        <f ca="1">IFERROR(IFERROR(SUM(OFFSET(Data!$A$1,MATCH(($BH183&amp;$BI183),Data!$B:$B,0)-1,MATCH(Weekly!BO$9,Data!$2:$2,0)-1,1,COUNTIF(Data!$2:$2,Weekly!BO$9))),0)/BO$168,0)</f>
      </c>
      <c r="BP183" s="169">
        <f ca="1">IFERROR(IFERROR(SUM(OFFSET(Data!$A$1,MATCH(($BH183&amp;$BI183),Data!$B:$B,0)-1,MATCH(Weekly!BP$9,Data!$2:$2,0)-1,1,COUNTIF(Data!$2:$2,Weekly!BP$9))),0)/BP$168,0)</f>
      </c>
      <c r="BQ183" s="169">
        <f ca="1">IFERROR(IFERROR(SUM(OFFSET(Data!$A$1,MATCH(($BH183&amp;$BI183),Data!$B:$B,0)-1,MATCH(Weekly!BQ$9,Data!$2:$2,0)-1,1,COUNTIF(Data!$2:$2,Weekly!BQ$9))),0)/BQ$168,0)</f>
      </c>
      <c r="BR183" s="169">
        <f ca="1">IFERROR(IFERROR(SUM(OFFSET(Data!$A$1,MATCH(($BH183&amp;$BI183),Data!$B:$B,0)-1,MATCH(Weekly!BR$9,Data!$2:$2,0)-1,1,COUNTIF(Data!$2:$2,Weekly!BR$9))),0)/BR$168,0)</f>
      </c>
      <c r="BS183" s="169">
        <f ca="1">IFERROR(IFERROR(SUM(OFFSET(Data!$A$1,MATCH(($BH183&amp;$BI183),Data!$B:$B,0)-1,MATCH(Weekly!BS$9,Data!$2:$2,0)-1,1,COUNTIF(Data!$2:$2,Weekly!BS$9))),0)/BS$168,0)</f>
      </c>
      <c r="BT183" s="169">
        <f ca="1">IFERROR(IFERROR(SUM(OFFSET(Data!$A$1,MATCH(($BH183&amp;$BI183),Data!$B:$B,0)-1,MATCH(Weekly!BT$9,Data!$2:$2,0)-1,1,COUNTIF(Data!$2:$2,Weekly!BT$9))),0)/BT$168,0)</f>
      </c>
      <c r="BU183" s="169">
        <f ca="1">IFERROR(IFERROR(SUM(OFFSET(Data!$A$1,MATCH(($BH183&amp;$BI183),Data!$B:$B,0)-1,MATCH(Weekly!BU$9,Data!$2:$2,0)-1,1,COUNTIF(Data!$2:$2,Weekly!BU$9))),0)/BU$168,0)</f>
      </c>
      <c r="BV183" s="17"/>
      <c r="BW183" s="14">
        <f t="shared" ca="1" si="1329"/>
      </c>
      <c r="BX183" s="14">
        <f t="shared" ca="1" si="1330"/>
      </c>
      <c r="BY183" s="14">
        <f t="shared" ca="1" si="1358"/>
      </c>
      <c r="BZ183" s="14">
        <f t="shared" ca="1" si="1359"/>
      </c>
      <c r="CA183" s="14">
        <f t="shared" ca="1" si="1360"/>
      </c>
      <c r="CB183" s="55"/>
      <c r="CC183" s="14">
        <f t="shared" ca="1" si="1334"/>
      </c>
      <c r="CD183" s="14">
        <f t="shared" ca="1" si="1361"/>
      </c>
      <c r="CE183" s="122"/>
      <c r="CF183" s="122"/>
      <c r="CG183" s="16"/>
      <c r="CH183" s="9" t="s">
        <v>160</v>
      </c>
      <c r="CI183" s="9" t="s">
        <v>4</v>
      </c>
      <c r="CJ183" s="169">
        <f ca="1">IFERROR(IFERROR(SUM(OFFSET(Data!$A$1,MATCH(($CH183&amp;$CI183),Data!$B:$B,0)-1,MATCH(Weekly!CJ$9,Data!$2:$2,0)-1,1,COUNTIF(Data!$2:$2,Weekly!CJ$9))),0)/CJ$168,0)</f>
      </c>
      <c r="CK183" s="169">
        <f ca="1">IFERROR(IFERROR(SUM(OFFSET(Data!$A$1,MATCH(($CH183&amp;$CI183),Data!$B:$B,0)-1,MATCH(Weekly!CK$9,Data!$2:$2,0)-1,1,COUNTIF(Data!$2:$2,Weekly!CK$9))),0)/CK$168,0)</f>
      </c>
      <c r="CL183" s="169">
        <f ca="1">IFERROR(IFERROR(SUM(OFFSET(Data!$A$1,MATCH(($CH183&amp;$CI183),Data!$B:$B,0)-1,MATCH(Weekly!CL$9,Data!$2:$2,0)-1,1,COUNTIF(Data!$2:$2,Weekly!CL$9))),0)/CL$168,0)</f>
      </c>
      <c r="CM183" s="169">
        <f ca="1">IFERROR(IFERROR(SUM(OFFSET(Data!$A$1,MATCH(($CH183&amp;$CI183),Data!$B:$B,0)-1,MATCH(Weekly!CM$9,Data!$2:$2,0)-1,1,COUNTIF(Data!$2:$2,Weekly!CM$9))),0)/CM$168,0)</f>
      </c>
      <c r="CN183" s="169">
        <f ca="1">IFERROR(IFERROR(SUM(OFFSET(Data!$A$1,MATCH(($CH183&amp;$CI183),Data!$B:$B,0)-1,MATCH(Weekly!CN$9,Data!$2:$2,0)-1,1,COUNTIF(Data!$2:$2,Weekly!CN$9))),0)/CN$168,0)</f>
      </c>
      <c r="CO183" s="169">
        <f ca="1">IFERROR(IFERROR(SUM(OFFSET(Data!$A$1,MATCH(($CH183&amp;$CI183),Data!$B:$B,0)-1,MATCH(Weekly!CO$9,Data!$2:$2,0)-1,1,COUNTIF(Data!$2:$2,Weekly!CO$9))),0)/CO$168,0)</f>
      </c>
      <c r="CP183" s="169">
        <f ca="1">IFERROR(IFERROR(SUM(OFFSET(Data!$A$1,MATCH(($CH183&amp;$CI183),Data!$B:$B,0)-1,MATCH(Weekly!CP$9,Data!$2:$2,0)-1,1,COUNTIF(Data!$2:$2,Weekly!CP$9))),0)/CP$168,0)</f>
      </c>
      <c r="CQ183" s="169">
        <f ca="1">IFERROR(IFERROR(SUM(OFFSET(Data!$A$1,MATCH(($CH183&amp;$CI183),Data!$B:$B,0)-1,MATCH(Weekly!CQ$9,Data!$2:$2,0)-1,1,COUNTIF(Data!$2:$2,Weekly!CQ$9))),0)/CQ$168,0)</f>
      </c>
      <c r="CR183" s="169">
        <f ca="1">IFERROR(IFERROR(SUM(OFFSET(Data!$A$1,MATCH(($CH183&amp;$CI183),Data!$B:$B,0)-1,MATCH(Weekly!CR$9,Data!$2:$2,0)-1,1,COUNTIF(Data!$2:$2,Weekly!CR$9))),0)/CR$168,0)</f>
      </c>
      <c r="CS183" s="169">
        <f ca="1">IFERROR(IFERROR(SUM(OFFSET(Data!$A$1,MATCH(($CH183&amp;$CI183),Data!$B:$B,0)-1,MATCH(Weekly!CS$9,Data!$2:$2,0)-1,1,COUNTIF(Data!$2:$2,Weekly!CS$9))),0)/CS$168,0)</f>
      </c>
      <c r="CT183" s="169">
        <f ca="1">IFERROR(IFERROR(SUM(OFFSET(Data!$A$1,MATCH(($CH183&amp;$CI183),Data!$B:$B,0)-1,MATCH(Weekly!CT$9,Data!$2:$2,0)-1,1,COUNTIF(Data!$2:$2,Weekly!CT$9))),0)/CT$168,0)</f>
      </c>
      <c r="CU183" s="169">
        <f ca="1">IFERROR(IFERROR(SUM(OFFSET(Data!$A$1,MATCH(($CH183&amp;$CI183),Data!$B:$B,0)-1,MATCH(Weekly!CU$9,Data!$2:$2,0)-1,1,COUNTIF(Data!$2:$2,Weekly!CU$9))),0)/CU$168,0)</f>
      </c>
      <c r="CW183" s="14">
        <f t="shared" ca="1" si="1335"/>
      </c>
      <c r="CX183" s="14">
        <f t="shared" ca="1" si="1336"/>
      </c>
      <c r="CY183" s="14">
        <f t="shared" ca="1" si="1362"/>
      </c>
      <c r="CZ183" s="14">
        <f t="shared" ca="1" si="1363"/>
      </c>
      <c r="DA183" s="14">
        <f t="shared" ca="1" si="1364"/>
      </c>
      <c r="DB183" s="55"/>
      <c r="DC183" s="14">
        <f t="shared" ca="1" si="1340"/>
      </c>
      <c r="DD183" s="14">
        <f t="shared" ca="1" si="1365"/>
      </c>
    </row>
    <row r="184" spans="3:111" hidden="1" x14ac:dyDescent="0.25">
      <c r="C184" s="5"/>
      <c r="D184" s="74" t="s">
        <v>408</v>
      </c>
      <c r="E184" s="67" t="str">
        <f ca="1">VLOOKUP($D184,'Metric Nature'!$C:$D,2,0)&amp;IF(($F184&lt;(BA184)),"Below",IF(($F184&gt;(AZ184)),"Above","Within"))</f>
      </c>
      <c r="F184" s="69">
        <f t="shared" ca="1" si="1300"/>
      </c>
      <c r="G184" s="69">
        <f t="shared" ca="1" si="1301"/>
      </c>
      <c r="H184" s="98">
        <f ca="1">IFERROR(((F184-G184)/G184),0)</f>
      </c>
      <c r="I184" s="69">
        <f ca="1">BD184</f>
      </c>
      <c r="J184" s="69">
        <f ca="1">IFERROR(((F184-I184)/I184),0)</f>
      </c>
      <c r="K184" s="62">
        <f t="shared" ca="1" si="1302"/>
      </c>
      <c r="L184" s="70"/>
      <c r="M184" s="67" t="str">
        <f ca="1">VLOOKUP($D184,'Metric Nature'!$C:$D,2,0)&amp;IF(($N184&lt;(CA184)),"Below",IF(($N184&gt;(BZ184)),"Above","Within"))</f>
      </c>
      <c r="N184" s="69">
        <f t="shared" ca="1" si="1303"/>
      </c>
      <c r="O184" s="69">
        <f t="shared" ca="1" si="1304"/>
      </c>
      <c r="P184" s="69">
        <f ca="1">IFERROR(((N184-O184)/O184),0)</f>
      </c>
      <c r="Q184" s="69">
        <f ca="1">CD184</f>
      </c>
      <c r="R184" s="69">
        <f ca="1">IFERROR(((N184-Q184)/Q184),0)</f>
      </c>
      <c r="S184" s="62">
        <f t="shared" ca="1" si="1305"/>
      </c>
      <c r="T184" s="70"/>
      <c r="U184" s="67" t="str">
        <f ca="1">VLOOKUP($D184,'Metric Nature'!$C:$D,2,0)&amp;IF(($V184&lt;(DA184)),"Below",IF(($V184&gt;(CZ184)),"Above","Within"))</f>
      </c>
      <c r="V184" s="69">
        <f t="shared" ca="1" si="1306"/>
      </c>
      <c r="W184" s="69">
        <f t="shared" ca="1" si="1307"/>
      </c>
      <c r="X184" s="69">
        <f t="shared" ca="1" si="1414"/>
      </c>
      <c r="Y184" s="69">
        <f t="shared" ca="1" si="1415"/>
      </c>
      <c r="Z184" s="69">
        <f t="shared" ca="1" si="1416"/>
      </c>
      <c r="AA184" s="62">
        <f t="shared" ca="1" si="1308"/>
      </c>
      <c r="AB184" s="70"/>
      <c r="AC184" s="60" t="s">
        <v>409</v>
      </c>
      <c r="AI184" s="9" t="s">
        <v>161</v>
      </c>
      <c r="AJ184" s="169">
        <f ca="1">IFERROR(IFERROR(SUM(OFFSET(Data!$A$1,MATCH(($AI184),Data!$C:$C,0)-1,MATCH(Weekly!AJ$9,Data!$2:$2,0)-1,2,COUNTIF(Data!$2:$2,Weekly!AJ$9))),0)/AJ$168,0)</f>
      </c>
      <c r="AK184" s="169">
        <f ca="1">IFERROR(IFERROR(SUM(OFFSET(Data!$A$1,MATCH(($AI184),Data!$C:$C,0)-1,MATCH(Weekly!AK$9,Data!$2:$2,0)-1,2,COUNTIF(Data!$2:$2,Weekly!AK$9))),0)/AK$168,0)</f>
      </c>
      <c r="AL184" s="169">
        <f ca="1">IFERROR(IFERROR(SUM(OFFSET(Data!$A$1,MATCH(($AI184),Data!$C:$C,0)-1,MATCH(Weekly!AL$9,Data!$2:$2,0)-1,2,COUNTIF(Data!$2:$2,Weekly!AL$9))),0)/AL$168,0)</f>
      </c>
      <c r="AM184" s="169">
        <f ca="1">IFERROR(IFERROR(SUM(OFFSET(Data!$A$1,MATCH(($AI184),Data!$C:$C,0)-1,MATCH(Weekly!AM$9,Data!$2:$2,0)-1,2,COUNTIF(Data!$2:$2,Weekly!AM$9))),0)/AM$168,0)</f>
      </c>
      <c r="AN184" s="169">
        <f ca="1">IFERROR(IFERROR(SUM(OFFSET(Data!$A$1,MATCH(($AI184),Data!$C:$C,0)-1,MATCH(Weekly!AN$9,Data!$2:$2,0)-1,2,COUNTIF(Data!$2:$2,Weekly!AN$9))),0)/AN$168,0)</f>
      </c>
      <c r="AO184" s="169">
        <f ca="1">IFERROR(IFERROR(SUM(OFFSET(Data!$A$1,MATCH(($AI184),Data!$C:$C,0)-1,MATCH(Weekly!AO$9,Data!$2:$2,0)-1,2,COUNTIF(Data!$2:$2,Weekly!AO$9))),0)/AO$168,0)</f>
      </c>
      <c r="AP184" s="169">
        <f ca="1">IFERROR(IFERROR(SUM(OFFSET(Data!$A$1,MATCH(($AI184),Data!$C:$C,0)-1,MATCH(Weekly!AP$9,Data!$2:$2,0)-1,2,COUNTIF(Data!$2:$2,Weekly!AP$9))),0)/AP$168,0)</f>
      </c>
      <c r="AQ184" s="169">
        <f ca="1">IFERROR(IFERROR(SUM(OFFSET(Data!$A$1,MATCH(($AI184),Data!$C:$C,0)-1,MATCH(Weekly!AQ$9,Data!$2:$2,0)-1,2,COUNTIF(Data!$2:$2,Weekly!AQ$9))),0)/AQ$168,0)</f>
      </c>
      <c r="AR184" s="169">
        <f ca="1">IFERROR(IFERROR(SUM(OFFSET(Data!$A$1,MATCH(($AI184),Data!$C:$C,0)-1,MATCH(Weekly!AR$9,Data!$2:$2,0)-1,2,COUNTIF(Data!$2:$2,Weekly!AR$9))),0)/AR$168,0)</f>
      </c>
      <c r="AS184" s="169">
        <f ca="1">IFERROR(IFERROR(SUM(OFFSET(Data!$A$1,MATCH(($AI184),Data!$C:$C,0)-1,MATCH(Weekly!AS$9,Data!$2:$2,0)-1,2,COUNTIF(Data!$2:$2,Weekly!AS$9))),0)/AS$168,0)</f>
      </c>
      <c r="AT184" s="169">
        <f ca="1">IFERROR(IFERROR(SUM(OFFSET(Data!$A$1,MATCH(($AI184),Data!$C:$C,0)-1,MATCH(Weekly!AT$9,Data!$2:$2,0)-1,2,COUNTIF(Data!$2:$2,Weekly!AT$9))),0)/AT$168,0)</f>
      </c>
      <c r="AU184" s="169">
        <f ca="1">IFERROR(IFERROR(SUM(OFFSET(Data!$A$1,MATCH(($AI184),Data!$C:$C,0)-1,MATCH(Weekly!AU$9,Data!$2:$2,0)-1,2,COUNTIF(Data!$2:$2,Weekly!AU$9))),0)/AU$168,0)</f>
      </c>
      <c r="AV184" s="18"/>
      <c r="AW184" s="52">
        <f t="shared" ca="1" si="1324"/>
      </c>
      <c r="AX184" s="52">
        <f t="shared" ca="1" si="1324"/>
      </c>
      <c r="AY184" s="52">
        <f t="shared" ca="1" si="1325"/>
      </c>
      <c r="AZ184" s="52">
        <f t="shared" ca="1" si="1326"/>
      </c>
      <c r="BA184" s="52">
        <f t="shared" ca="1" si="1327"/>
      </c>
      <c r="BB184" s="55"/>
      <c r="BC184" s="14">
        <f t="shared" ca="1" si="1356"/>
      </c>
      <c r="BD184" s="14">
        <f t="shared" ca="1" si="1357"/>
      </c>
      <c r="BE184" s="122"/>
      <c r="BF184" s="122"/>
      <c r="BG184" s="16"/>
      <c r="BH184" s="9" t="s">
        <v>161</v>
      </c>
      <c r="BI184" s="9" t="s">
        <v>3</v>
      </c>
      <c r="BJ184" s="169">
        <f ca="1">IFERROR(IFERROR(SUM(OFFSET(Data!$A$1,MATCH(($BH184&amp;$BI184),Data!$B:$B,0)-1,MATCH(Weekly!BJ$9,Data!$2:$2,0)-1,1,COUNTIF(Data!$2:$2,Weekly!BJ$9))),0)/BJ$168,0)</f>
      </c>
      <c r="BK184" s="169">
        <f ca="1">IFERROR(IFERROR(SUM(OFFSET(Data!$A$1,MATCH(($BH184&amp;$BI184),Data!$B:$B,0)-1,MATCH(Weekly!BK$9,Data!$2:$2,0)-1,1,COUNTIF(Data!$2:$2,Weekly!BK$9))),0)/BK$168,0)</f>
      </c>
      <c r="BL184" s="169">
        <f ca="1">IFERROR(IFERROR(SUM(OFFSET(Data!$A$1,MATCH(($BH184&amp;$BI184),Data!$B:$B,0)-1,MATCH(Weekly!BL$9,Data!$2:$2,0)-1,1,COUNTIF(Data!$2:$2,Weekly!BL$9))),0)/BL$168,0)</f>
      </c>
      <c r="BM184" s="169">
        <f ca="1">IFERROR(IFERROR(SUM(OFFSET(Data!$A$1,MATCH(($BH184&amp;$BI184),Data!$B:$B,0)-1,MATCH(Weekly!BM$9,Data!$2:$2,0)-1,1,COUNTIF(Data!$2:$2,Weekly!BM$9))),0)/BM$168,0)</f>
      </c>
      <c r="BN184" s="169">
        <f ca="1">IFERROR(IFERROR(SUM(OFFSET(Data!$A$1,MATCH(($BH184&amp;$BI184),Data!$B:$B,0)-1,MATCH(Weekly!BN$9,Data!$2:$2,0)-1,1,COUNTIF(Data!$2:$2,Weekly!BN$9))),0)/BN$168,0)</f>
      </c>
      <c r="BO184" s="169">
        <f ca="1">IFERROR(IFERROR(SUM(OFFSET(Data!$A$1,MATCH(($BH184&amp;$BI184),Data!$B:$B,0)-1,MATCH(Weekly!BO$9,Data!$2:$2,0)-1,1,COUNTIF(Data!$2:$2,Weekly!BO$9))),0)/BO$168,0)</f>
      </c>
      <c r="BP184" s="169">
        <f ca="1">IFERROR(IFERROR(SUM(OFFSET(Data!$A$1,MATCH(($BH184&amp;$BI184),Data!$B:$B,0)-1,MATCH(Weekly!BP$9,Data!$2:$2,0)-1,1,COUNTIF(Data!$2:$2,Weekly!BP$9))),0)/BP$168,0)</f>
      </c>
      <c r="BQ184" s="169">
        <f ca="1">IFERROR(IFERROR(SUM(OFFSET(Data!$A$1,MATCH(($BH184&amp;$BI184),Data!$B:$B,0)-1,MATCH(Weekly!BQ$9,Data!$2:$2,0)-1,1,COUNTIF(Data!$2:$2,Weekly!BQ$9))),0)/BQ$168,0)</f>
      </c>
      <c r="BR184" s="169">
        <f ca="1">IFERROR(IFERROR(SUM(OFFSET(Data!$A$1,MATCH(($BH184&amp;$BI184),Data!$B:$B,0)-1,MATCH(Weekly!BR$9,Data!$2:$2,0)-1,1,COUNTIF(Data!$2:$2,Weekly!BR$9))),0)/BR$168,0)</f>
      </c>
      <c r="BS184" s="169">
        <f ca="1">IFERROR(IFERROR(SUM(OFFSET(Data!$A$1,MATCH(($BH184&amp;$BI184),Data!$B:$B,0)-1,MATCH(Weekly!BS$9,Data!$2:$2,0)-1,1,COUNTIF(Data!$2:$2,Weekly!BS$9))),0)/BS$168,0)</f>
      </c>
      <c r="BT184" s="169">
        <f ca="1">IFERROR(IFERROR(SUM(OFFSET(Data!$A$1,MATCH(($BH184&amp;$BI184),Data!$B:$B,0)-1,MATCH(Weekly!BT$9,Data!$2:$2,0)-1,1,COUNTIF(Data!$2:$2,Weekly!BT$9))),0)/BT$168,0)</f>
      </c>
      <c r="BU184" s="169">
        <f ca="1">IFERROR(IFERROR(SUM(OFFSET(Data!$A$1,MATCH(($BH184&amp;$BI184),Data!$B:$B,0)-1,MATCH(Weekly!BU$9,Data!$2:$2,0)-1,1,COUNTIF(Data!$2:$2,Weekly!BU$9))),0)/BU$168,0)</f>
      </c>
      <c r="BV184" s="17"/>
      <c r="BW184" s="14">
        <f t="shared" ca="1" si="1329"/>
      </c>
      <c r="BX184" s="14">
        <f t="shared" ca="1" si="1330"/>
      </c>
      <c r="BY184" s="14">
        <f t="shared" ca="1" si="1358"/>
      </c>
      <c r="BZ184" s="14">
        <f t="shared" ca="1" si="1359"/>
      </c>
      <c r="CA184" s="14">
        <f t="shared" ca="1" si="1360"/>
      </c>
      <c r="CB184" s="55"/>
      <c r="CC184" s="14">
        <f t="shared" ca="1" si="1334"/>
      </c>
      <c r="CD184" s="14">
        <f t="shared" ca="1" si="1361"/>
      </c>
      <c r="CE184" s="122"/>
      <c r="CF184" s="122"/>
      <c r="CG184" s="16"/>
      <c r="CH184" s="9" t="s">
        <v>161</v>
      </c>
      <c r="CI184" s="9" t="s">
        <v>4</v>
      </c>
      <c r="CJ184" s="169">
        <f ca="1">IFERROR(IFERROR(SUM(OFFSET(Data!$A$1,MATCH(($CH184&amp;$CI184),Data!$B:$B,0)-1,MATCH(Weekly!CJ$9,Data!$2:$2,0)-1,1,COUNTIF(Data!$2:$2,Weekly!CJ$9))),0)/CJ$168,0)</f>
      </c>
      <c r="CK184" s="169">
        <f ca="1">IFERROR(IFERROR(SUM(OFFSET(Data!$A$1,MATCH(($CH184&amp;$CI184),Data!$B:$B,0)-1,MATCH(Weekly!CK$9,Data!$2:$2,0)-1,1,COUNTIF(Data!$2:$2,Weekly!CK$9))),0)/CK$168,0)</f>
      </c>
      <c r="CL184" s="169">
        <f ca="1">IFERROR(IFERROR(SUM(OFFSET(Data!$A$1,MATCH(($CH184&amp;$CI184),Data!$B:$B,0)-1,MATCH(Weekly!CL$9,Data!$2:$2,0)-1,1,COUNTIF(Data!$2:$2,Weekly!CL$9))),0)/CL$168,0)</f>
      </c>
      <c r="CM184" s="169">
        <f ca="1">IFERROR(IFERROR(SUM(OFFSET(Data!$A$1,MATCH(($CH184&amp;$CI184),Data!$B:$B,0)-1,MATCH(Weekly!CM$9,Data!$2:$2,0)-1,1,COUNTIF(Data!$2:$2,Weekly!CM$9))),0)/CM$168,0)</f>
      </c>
      <c r="CN184" s="169">
        <f ca="1">IFERROR(IFERROR(SUM(OFFSET(Data!$A$1,MATCH(($CH184&amp;$CI184),Data!$B:$B,0)-1,MATCH(Weekly!CN$9,Data!$2:$2,0)-1,1,COUNTIF(Data!$2:$2,Weekly!CN$9))),0)/CN$168,0)</f>
      </c>
      <c r="CO184" s="169">
        <f ca="1">IFERROR(IFERROR(SUM(OFFSET(Data!$A$1,MATCH(($CH184&amp;$CI184),Data!$B:$B,0)-1,MATCH(Weekly!CO$9,Data!$2:$2,0)-1,1,COUNTIF(Data!$2:$2,Weekly!CO$9))),0)/CO$168,0)</f>
      </c>
      <c r="CP184" s="169">
        <f ca="1">IFERROR(IFERROR(SUM(OFFSET(Data!$A$1,MATCH(($CH184&amp;$CI184),Data!$B:$B,0)-1,MATCH(Weekly!CP$9,Data!$2:$2,0)-1,1,COUNTIF(Data!$2:$2,Weekly!CP$9))),0)/CP$168,0)</f>
      </c>
      <c r="CQ184" s="169">
        <f ca="1">IFERROR(IFERROR(SUM(OFFSET(Data!$A$1,MATCH(($CH184&amp;$CI184),Data!$B:$B,0)-1,MATCH(Weekly!CQ$9,Data!$2:$2,0)-1,1,COUNTIF(Data!$2:$2,Weekly!CQ$9))),0)/CQ$168,0)</f>
      </c>
      <c r="CR184" s="169">
        <f ca="1">IFERROR(IFERROR(SUM(OFFSET(Data!$A$1,MATCH(($CH184&amp;$CI184),Data!$B:$B,0)-1,MATCH(Weekly!CR$9,Data!$2:$2,0)-1,1,COUNTIF(Data!$2:$2,Weekly!CR$9))),0)/CR$168,0)</f>
      </c>
      <c r="CS184" s="169">
        <f ca="1">IFERROR(IFERROR(SUM(OFFSET(Data!$A$1,MATCH(($CH184&amp;$CI184),Data!$B:$B,0)-1,MATCH(Weekly!CS$9,Data!$2:$2,0)-1,1,COUNTIF(Data!$2:$2,Weekly!CS$9))),0)/CS$168,0)</f>
      </c>
      <c r="CT184" s="169">
        <f ca="1">IFERROR(IFERROR(SUM(OFFSET(Data!$A$1,MATCH(($CH184&amp;$CI184),Data!$B:$B,0)-1,MATCH(Weekly!CT$9,Data!$2:$2,0)-1,1,COUNTIF(Data!$2:$2,Weekly!CT$9))),0)/CT$168,0)</f>
      </c>
      <c r="CU184" s="169">
        <f ca="1">IFERROR(IFERROR(SUM(OFFSET(Data!$A$1,MATCH(($CH184&amp;$CI184),Data!$B:$B,0)-1,MATCH(Weekly!CU$9,Data!$2:$2,0)-1,1,COUNTIF(Data!$2:$2,Weekly!CU$9))),0)/CU$168,0)</f>
      </c>
      <c r="CW184" s="14">
        <f t="shared" ca="1" si="1335"/>
      </c>
      <c r="CX184" s="14">
        <f t="shared" ca="1" si="1336"/>
      </c>
      <c r="CY184" s="14">
        <f t="shared" ca="1" si="1362"/>
      </c>
      <c r="CZ184" s="14">
        <f t="shared" ca="1" si="1363"/>
      </c>
      <c r="DA184" s="14">
        <f t="shared" ca="1" si="1364"/>
      </c>
      <c r="DB184" s="55"/>
      <c r="DC184" s="14">
        <f t="shared" ca="1" si="1340"/>
      </c>
      <c r="DD184" s="14">
        <f t="shared" ca="1" si="1365"/>
      </c>
    </row>
    <row r="185" spans="3:111" hidden="1" x14ac:dyDescent="0.25">
      <c r="C185" s="5"/>
      <c r="D185" s="74" t="s">
        <v>399</v>
      </c>
      <c r="E185" s="67" t="str">
        <f ca="1">VLOOKUP($D185,'Metric Nature'!$C:$D,2,0)&amp;IF(($F185&lt;(BA185)),"Below",IF(($F185&gt;(AZ185)),"Above","Within"))</f>
      </c>
      <c r="F185" s="69">
        <f t="shared" ca="1" si="1300"/>
      </c>
      <c r="G185" s="69">
        <f t="shared" ca="1" si="1301"/>
      </c>
      <c r="H185" s="98">
        <f t="shared" ref="H185" ca="1" si="1429">IFERROR(((F185-G185)/G185),0)</f>
      </c>
      <c r="I185" s="69">
        <f t="shared" ref="I185" ca="1" si="1430">BD185</f>
      </c>
      <c r="J185" s="69">
        <f t="shared" ref="J185" ca="1" si="1431">IFERROR(((F185-I185)/I185),0)</f>
      </c>
      <c r="K185" s="62">
        <f t="shared" ca="1" si="1302"/>
      </c>
      <c r="L185" s="70"/>
      <c r="M185" s="67" t="str">
        <f ca="1">VLOOKUP($D185,'Metric Nature'!$C:$D,2,0)&amp;IF(($N185&lt;(CA185)),"Below",IF(($N185&gt;(BZ185)),"Above","Within"))</f>
      </c>
      <c r="N185" s="69">
        <f t="shared" ca="1" si="1303"/>
      </c>
      <c r="O185" s="69">
        <f t="shared" ca="1" si="1304"/>
      </c>
      <c r="P185" s="98">
        <f t="shared" ref="P185" ca="1" si="1432">IFERROR(((N185-O185)/O185),0)</f>
      </c>
      <c r="Q185" s="69">
        <f t="shared" ref="Q185" ca="1" si="1433">CD185</f>
      </c>
      <c r="R185" s="71">
        <f t="shared" ref="R185" ca="1" si="1434">IFERROR(((N185-Q185)/Q185),0)</f>
      </c>
      <c r="S185" s="62">
        <f t="shared" ca="1" si="1305"/>
      </c>
      <c r="T185" s="70"/>
      <c r="U185" s="67" t="str">
        <f ca="1">VLOOKUP($D185,'Metric Nature'!$C:$D,2,0)&amp;IF(($V185&lt;(DA185)),"Below",IF(($V185&gt;(CZ185)),"Above","Within"))</f>
      </c>
      <c r="V185" s="69">
        <f t="shared" ca="1" si="1306"/>
      </c>
      <c r="W185" s="69">
        <f t="shared" ca="1" si="1307"/>
      </c>
      <c r="X185" s="98">
        <f t="shared" ca="1" si="1414"/>
      </c>
      <c r="Y185" s="69">
        <f t="shared" ca="1" si="1415"/>
      </c>
      <c r="Z185" s="71">
        <f t="shared" ca="1" si="1416"/>
      </c>
      <c r="AA185" s="62">
        <f t="shared" ca="1" si="1308"/>
      </c>
      <c r="AB185" s="70"/>
      <c r="AC185" s="60" t="s">
        <v>400</v>
      </c>
      <c r="AI185" s="9" t="s">
        <v>162</v>
      </c>
      <c r="AJ185" s="169">
        <f ca="1">IFERROR(IFERROR(SUM(OFFSET(Data!$A$1,MATCH(($AI185),Data!$C:$C,0)-1,MATCH(Weekly!AJ$9,Data!$2:$2,0)-1,2,COUNTIF(Data!$2:$2,Weekly!AJ$9))),0)/AJ$168,0)</f>
      </c>
      <c r="AK185" s="169">
        <f ca="1">IFERROR(IFERROR(SUM(OFFSET(Data!$A$1,MATCH(($AI185),Data!$C:$C,0)-1,MATCH(Weekly!AK$9,Data!$2:$2,0)-1,2,COUNTIF(Data!$2:$2,Weekly!AK$9))),0)/AK$168,0)</f>
      </c>
      <c r="AL185" s="169">
        <f ca="1">IFERROR(IFERROR(SUM(OFFSET(Data!$A$1,MATCH(($AI185),Data!$C:$C,0)-1,MATCH(Weekly!AL$9,Data!$2:$2,0)-1,2,COUNTIF(Data!$2:$2,Weekly!AL$9))),0)/AL$168,0)</f>
      </c>
      <c r="AM185" s="169">
        <f ca="1">IFERROR(IFERROR(SUM(OFFSET(Data!$A$1,MATCH(($AI185),Data!$C:$C,0)-1,MATCH(Weekly!AM$9,Data!$2:$2,0)-1,2,COUNTIF(Data!$2:$2,Weekly!AM$9))),0)/AM$168,0)</f>
      </c>
      <c r="AN185" s="169">
        <f ca="1">IFERROR(IFERROR(SUM(OFFSET(Data!$A$1,MATCH(($AI185),Data!$C:$C,0)-1,MATCH(Weekly!AN$9,Data!$2:$2,0)-1,2,COUNTIF(Data!$2:$2,Weekly!AN$9))),0)/AN$168,0)</f>
      </c>
      <c r="AO185" s="169">
        <f ca="1">IFERROR(IFERROR(SUM(OFFSET(Data!$A$1,MATCH(($AI185),Data!$C:$C,0)-1,MATCH(Weekly!AO$9,Data!$2:$2,0)-1,2,COUNTIF(Data!$2:$2,Weekly!AO$9))),0)/AO$168,0)</f>
      </c>
      <c r="AP185" s="169">
        <f ca="1">IFERROR(IFERROR(SUM(OFFSET(Data!$A$1,MATCH(($AI185),Data!$C:$C,0)-1,MATCH(Weekly!AP$9,Data!$2:$2,0)-1,2,COUNTIF(Data!$2:$2,Weekly!AP$9))),0)/AP$168,0)</f>
      </c>
      <c r="AQ185" s="169">
        <f ca="1">IFERROR(IFERROR(SUM(OFFSET(Data!$A$1,MATCH(($AI185),Data!$C:$C,0)-1,MATCH(Weekly!AQ$9,Data!$2:$2,0)-1,2,COUNTIF(Data!$2:$2,Weekly!AQ$9))),0)/AQ$168,0)</f>
      </c>
      <c r="AR185" s="169">
        <f ca="1">IFERROR(IFERROR(SUM(OFFSET(Data!$A$1,MATCH(($AI185),Data!$C:$C,0)-1,MATCH(Weekly!AR$9,Data!$2:$2,0)-1,2,COUNTIF(Data!$2:$2,Weekly!AR$9))),0)/AR$168,0)</f>
      </c>
      <c r="AS185" s="169">
        <f ca="1">IFERROR(IFERROR(SUM(OFFSET(Data!$A$1,MATCH(($AI185),Data!$C:$C,0)-1,MATCH(Weekly!AS$9,Data!$2:$2,0)-1,2,COUNTIF(Data!$2:$2,Weekly!AS$9))),0)/AS$168,0)</f>
      </c>
      <c r="AT185" s="169">
        <f ca="1">IFERROR(IFERROR(SUM(OFFSET(Data!$A$1,MATCH(($AI185),Data!$C:$C,0)-1,MATCH(Weekly!AT$9,Data!$2:$2,0)-1,2,COUNTIF(Data!$2:$2,Weekly!AT$9))),0)/AT$168,0)</f>
      </c>
      <c r="AU185" s="169">
        <f ca="1">IFERROR(IFERROR(SUM(OFFSET(Data!$A$1,MATCH(($AI185),Data!$C:$C,0)-1,MATCH(Weekly!AU$9,Data!$2:$2,0)-1,2,COUNTIF(Data!$2:$2,Weekly!AU$9))),0)/AU$168,0)</f>
      </c>
      <c r="AV185" s="18"/>
      <c r="AW185" s="52">
        <f t="shared" ca="1" si="1324"/>
      </c>
      <c r="AX185" s="52">
        <f t="shared" ca="1" si="1324"/>
      </c>
      <c r="AY185" s="52">
        <f t="shared" ca="1" si="1325"/>
      </c>
      <c r="AZ185" s="52">
        <f t="shared" ca="1" si="1326"/>
      </c>
      <c r="BA185" s="52">
        <f t="shared" ca="1" si="1327"/>
      </c>
      <c r="BB185" s="55"/>
      <c r="BC185" s="14">
        <f t="shared" ca="1" si="1356"/>
      </c>
      <c r="BD185" s="14">
        <f t="shared" ca="1" si="1357"/>
      </c>
      <c r="BE185" s="122"/>
      <c r="BF185" s="122"/>
      <c r="BG185" s="16"/>
      <c r="BH185" s="9" t="s">
        <v>162</v>
      </c>
      <c r="BI185" s="9" t="s">
        <v>3</v>
      </c>
      <c r="BJ185" s="169">
        <f ca="1">IFERROR(IFERROR(SUM(OFFSET(Data!$A$1,MATCH(($BH185&amp;$BI185),Data!$B:$B,0)-1,MATCH(Weekly!BJ$9,Data!$2:$2,0)-1,1,COUNTIF(Data!$2:$2,Weekly!BJ$9))),0)/BJ$168,0)</f>
      </c>
      <c r="BK185" s="169">
        <f ca="1">IFERROR(IFERROR(SUM(OFFSET(Data!$A$1,MATCH(($BH185&amp;$BI185),Data!$B:$B,0)-1,MATCH(Weekly!BK$9,Data!$2:$2,0)-1,1,COUNTIF(Data!$2:$2,Weekly!BK$9))),0)/BK$168,0)</f>
      </c>
      <c r="BL185" s="169">
        <f ca="1">IFERROR(IFERROR(SUM(OFFSET(Data!$A$1,MATCH(($BH185&amp;$BI185),Data!$B:$B,0)-1,MATCH(Weekly!BL$9,Data!$2:$2,0)-1,1,COUNTIF(Data!$2:$2,Weekly!BL$9))),0)/BL$168,0)</f>
      </c>
      <c r="BM185" s="169">
        <f ca="1">IFERROR(IFERROR(SUM(OFFSET(Data!$A$1,MATCH(($BH185&amp;$BI185),Data!$B:$B,0)-1,MATCH(Weekly!BM$9,Data!$2:$2,0)-1,1,COUNTIF(Data!$2:$2,Weekly!BM$9))),0)/BM$168,0)</f>
      </c>
      <c r="BN185" s="169">
        <f ca="1">IFERROR(IFERROR(SUM(OFFSET(Data!$A$1,MATCH(($BH185&amp;$BI185),Data!$B:$B,0)-1,MATCH(Weekly!BN$9,Data!$2:$2,0)-1,1,COUNTIF(Data!$2:$2,Weekly!BN$9))),0)/BN$168,0)</f>
      </c>
      <c r="BO185" s="169">
        <f ca="1">IFERROR(IFERROR(SUM(OFFSET(Data!$A$1,MATCH(($BH185&amp;$BI185),Data!$B:$B,0)-1,MATCH(Weekly!BO$9,Data!$2:$2,0)-1,1,COUNTIF(Data!$2:$2,Weekly!BO$9))),0)/BO$168,0)</f>
      </c>
      <c r="BP185" s="169">
        <f ca="1">IFERROR(IFERROR(SUM(OFFSET(Data!$A$1,MATCH(($BH185&amp;$BI185),Data!$B:$B,0)-1,MATCH(Weekly!BP$9,Data!$2:$2,0)-1,1,COUNTIF(Data!$2:$2,Weekly!BP$9))),0)/BP$168,0)</f>
      </c>
      <c r="BQ185" s="169">
        <f ca="1">IFERROR(IFERROR(SUM(OFFSET(Data!$A$1,MATCH(($BH185&amp;$BI185),Data!$B:$B,0)-1,MATCH(Weekly!BQ$9,Data!$2:$2,0)-1,1,COUNTIF(Data!$2:$2,Weekly!BQ$9))),0)/BQ$168,0)</f>
      </c>
      <c r="BR185" s="169">
        <f ca="1">IFERROR(IFERROR(SUM(OFFSET(Data!$A$1,MATCH(($BH185&amp;$BI185),Data!$B:$B,0)-1,MATCH(Weekly!BR$9,Data!$2:$2,0)-1,1,COUNTIF(Data!$2:$2,Weekly!BR$9))),0)/BR$168,0)</f>
      </c>
      <c r="BS185" s="169">
        <f ca="1">IFERROR(IFERROR(SUM(OFFSET(Data!$A$1,MATCH(($BH185&amp;$BI185),Data!$B:$B,0)-1,MATCH(Weekly!BS$9,Data!$2:$2,0)-1,1,COUNTIF(Data!$2:$2,Weekly!BS$9))),0)/BS$168,0)</f>
      </c>
      <c r="BT185" s="169">
        <f ca="1">IFERROR(IFERROR(SUM(OFFSET(Data!$A$1,MATCH(($BH185&amp;$BI185),Data!$B:$B,0)-1,MATCH(Weekly!BT$9,Data!$2:$2,0)-1,1,COUNTIF(Data!$2:$2,Weekly!BT$9))),0)/BT$168,0)</f>
      </c>
      <c r="BU185" s="169">
        <f ca="1">IFERROR(IFERROR(SUM(OFFSET(Data!$A$1,MATCH(($BH185&amp;$BI185),Data!$B:$B,0)-1,MATCH(Weekly!BU$9,Data!$2:$2,0)-1,1,COUNTIF(Data!$2:$2,Weekly!BU$9))),0)/BU$168,0)</f>
      </c>
      <c r="BV185" s="17"/>
      <c r="BW185" s="14">
        <f t="shared" ca="1" si="1329"/>
      </c>
      <c r="BX185" s="14">
        <f t="shared" ca="1" si="1330"/>
      </c>
      <c r="BY185" s="14">
        <f t="shared" ca="1" si="1358"/>
      </c>
      <c r="BZ185" s="14">
        <f t="shared" ca="1" si="1359"/>
      </c>
      <c r="CA185" s="14">
        <f t="shared" ca="1" si="1360"/>
      </c>
      <c r="CB185" s="55"/>
      <c r="CC185" s="14">
        <f t="shared" ca="1" si="1334"/>
      </c>
      <c r="CD185" s="14">
        <f t="shared" ca="1" si="1361"/>
      </c>
      <c r="CE185" s="122"/>
      <c r="CF185" s="122"/>
      <c r="CG185" s="16"/>
      <c r="CH185" s="9" t="s">
        <v>162</v>
      </c>
      <c r="CI185" s="9" t="s">
        <v>4</v>
      </c>
      <c r="CJ185" s="169">
        <f ca="1">IFERROR(IFERROR(SUM(OFFSET(Data!$A$1,MATCH(($CH185&amp;$CI185),Data!$B:$B,0)-1,MATCH(Weekly!CJ$9,Data!$2:$2,0)-1,1,COUNTIF(Data!$2:$2,Weekly!CJ$9))),0)/CJ$168,0)</f>
      </c>
      <c r="CK185" s="169">
        <f ca="1">IFERROR(IFERROR(SUM(OFFSET(Data!$A$1,MATCH(($CH185&amp;$CI185),Data!$B:$B,0)-1,MATCH(Weekly!CK$9,Data!$2:$2,0)-1,1,COUNTIF(Data!$2:$2,Weekly!CK$9))),0)/CK$168,0)</f>
      </c>
      <c r="CL185" s="169">
        <f ca="1">IFERROR(IFERROR(SUM(OFFSET(Data!$A$1,MATCH(($CH185&amp;$CI185),Data!$B:$B,0)-1,MATCH(Weekly!CL$9,Data!$2:$2,0)-1,1,COUNTIF(Data!$2:$2,Weekly!CL$9))),0)/CL$168,0)</f>
      </c>
      <c r="CM185" s="169">
        <f ca="1">IFERROR(IFERROR(SUM(OFFSET(Data!$A$1,MATCH(($CH185&amp;$CI185),Data!$B:$B,0)-1,MATCH(Weekly!CM$9,Data!$2:$2,0)-1,1,COUNTIF(Data!$2:$2,Weekly!CM$9))),0)/CM$168,0)</f>
      </c>
      <c r="CN185" s="169">
        <f ca="1">IFERROR(IFERROR(SUM(OFFSET(Data!$A$1,MATCH(($CH185&amp;$CI185),Data!$B:$B,0)-1,MATCH(Weekly!CN$9,Data!$2:$2,0)-1,1,COUNTIF(Data!$2:$2,Weekly!CN$9))),0)/CN$168,0)</f>
      </c>
      <c r="CO185" s="169">
        <f ca="1">IFERROR(IFERROR(SUM(OFFSET(Data!$A$1,MATCH(($CH185&amp;$CI185),Data!$B:$B,0)-1,MATCH(Weekly!CO$9,Data!$2:$2,0)-1,1,COUNTIF(Data!$2:$2,Weekly!CO$9))),0)/CO$168,0)</f>
      </c>
      <c r="CP185" s="169">
        <f ca="1">IFERROR(IFERROR(SUM(OFFSET(Data!$A$1,MATCH(($CH185&amp;$CI185),Data!$B:$B,0)-1,MATCH(Weekly!CP$9,Data!$2:$2,0)-1,1,COUNTIF(Data!$2:$2,Weekly!CP$9))),0)/CP$168,0)</f>
      </c>
      <c r="CQ185" s="169">
        <f ca="1">IFERROR(IFERROR(SUM(OFFSET(Data!$A$1,MATCH(($CH185&amp;$CI185),Data!$B:$B,0)-1,MATCH(Weekly!CQ$9,Data!$2:$2,0)-1,1,COUNTIF(Data!$2:$2,Weekly!CQ$9))),0)/CQ$168,0)</f>
      </c>
      <c r="CR185" s="169">
        <f ca="1">IFERROR(IFERROR(SUM(OFFSET(Data!$A$1,MATCH(($CH185&amp;$CI185),Data!$B:$B,0)-1,MATCH(Weekly!CR$9,Data!$2:$2,0)-1,1,COUNTIF(Data!$2:$2,Weekly!CR$9))),0)/CR$168,0)</f>
      </c>
      <c r="CS185" s="169">
        <f ca="1">IFERROR(IFERROR(SUM(OFFSET(Data!$A$1,MATCH(($CH185&amp;$CI185),Data!$B:$B,0)-1,MATCH(Weekly!CS$9,Data!$2:$2,0)-1,1,COUNTIF(Data!$2:$2,Weekly!CS$9))),0)/CS$168,0)</f>
      </c>
      <c r="CT185" s="169">
        <f ca="1">IFERROR(IFERROR(SUM(OFFSET(Data!$A$1,MATCH(($CH185&amp;$CI185),Data!$B:$B,0)-1,MATCH(Weekly!CT$9,Data!$2:$2,0)-1,1,COUNTIF(Data!$2:$2,Weekly!CT$9))),0)/CT$168,0)</f>
      </c>
      <c r="CU185" s="169">
        <f ca="1">IFERROR(IFERROR(SUM(OFFSET(Data!$A$1,MATCH(($CH185&amp;$CI185),Data!$B:$B,0)-1,MATCH(Weekly!CU$9,Data!$2:$2,0)-1,1,COUNTIF(Data!$2:$2,Weekly!CU$9))),0)/CU$168,0)</f>
      </c>
      <c r="CW185" s="14">
        <f t="shared" ca="1" si="1335"/>
      </c>
      <c r="CX185" s="14">
        <f t="shared" ca="1" si="1336"/>
      </c>
      <c r="CY185" s="14">
        <f t="shared" ca="1" si="1362"/>
      </c>
      <c r="CZ185" s="14">
        <f t="shared" ca="1" si="1363"/>
      </c>
      <c r="DA185" s="14">
        <f t="shared" ca="1" si="1364"/>
      </c>
      <c r="DB185" s="55"/>
      <c r="DC185" s="14">
        <f t="shared" ca="1" si="1340"/>
      </c>
      <c r="DD185" s="14">
        <f t="shared" ca="1" si="1365"/>
      </c>
    </row>
    <row r="186" spans="3:111" hidden="1" x14ac:dyDescent="0.25">
      <c r="C186" s="5"/>
      <c r="D186" s="74" t="s">
        <v>896</v>
      </c>
      <c r="E186" s="67" t="str">
        <f ca="1">VLOOKUP($D186,'Metric Nature'!$C:$D,2,0)&amp;IF(($F186&lt;(BA186)),"Below",IF(($F186&gt;(AZ186)),"Above","Within"))</f>
      </c>
      <c r="F186" s="69">
        <f t="shared" ref="F186:F188" ca="1" si="1435">AT186</f>
      </c>
      <c r="G186" s="69">
        <f t="shared" ref="G186:G188" ca="1" si="1436">AS186</f>
      </c>
      <c r="H186" s="98">
        <f t="shared" ca="1" si="1417"/>
      </c>
      <c r="I186" s="69">
        <f t="shared" ca="1" si="1418"/>
      </c>
      <c r="J186" s="69">
        <f t="shared" ca="1" si="1419"/>
      </c>
      <c r="K186" s="62">
        <f t="shared" ref="K186:K188" ca="1" si="1437">BC186</f>
      </c>
      <c r="L186" s="70"/>
      <c r="M186" s="67" t="str">
        <f ca="1">VLOOKUP($D186,'Metric Nature'!$C:$D,2,0)&amp;IF(($N186&lt;(CA186)),"Below",IF(($N186&gt;(BZ186)),"Above","Within"))</f>
      </c>
      <c r="N186" s="69">
        <f t="shared" ref="N186:N188" ca="1" si="1438">BT186</f>
      </c>
      <c r="O186" s="69">
        <f t="shared" ref="O186:O188" ca="1" si="1439">BS186</f>
      </c>
      <c r="P186" s="98">
        <f t="shared" ca="1" si="1420"/>
      </c>
      <c r="Q186" s="69">
        <f t="shared" ca="1" si="1421"/>
      </c>
      <c r="R186" s="71">
        <f t="shared" ca="1" si="1422"/>
      </c>
      <c r="S186" s="62">
        <f t="shared" ref="S186:S188" ca="1" si="1440">CC186</f>
      </c>
      <c r="T186" s="70"/>
      <c r="U186" s="67" t="str">
        <f ca="1">VLOOKUP($D186,'Metric Nature'!$C:$D,2,0)&amp;IF(($V186&lt;(DA186)),"Below",IF(($V186&gt;(CZ186)),"Above","Within"))</f>
      </c>
      <c r="V186" s="69">
        <f t="shared" ref="V186:V188" ca="1" si="1441">CT186</f>
      </c>
      <c r="W186" s="69">
        <f t="shared" ref="W186:W188" ca="1" si="1442">CS186</f>
      </c>
      <c r="X186" s="98">
        <f t="shared" ref="X186:X188" ca="1" si="1443">IFERROR(((V186-W186)/W186),0)</f>
      </c>
      <c r="Y186" s="69">
        <f t="shared" ref="Y186:Y188" ca="1" si="1444">DD186</f>
      </c>
      <c r="Z186" s="71">
        <f t="shared" ref="Z186:Z188" ca="1" si="1445">IFERROR(((V186-Y186)/Y186),0)</f>
      </c>
      <c r="AA186" s="62">
        <f t="shared" ref="AA186:AA188" ca="1" si="1446">DC186</f>
      </c>
      <c r="AB186" s="70"/>
      <c r="AC186" s="60" t="s">
        <v>897</v>
      </c>
      <c r="AI186" s="9" t="s">
        <v>163</v>
      </c>
      <c r="AJ186" s="169">
        <f ca="1">IFERROR(IFERROR(SUM(OFFSET(Data!$A$1,MATCH(($AI186),Data!$C:$C,0)-1,MATCH(Weekly!AJ$9,Data!$2:$2,0)-1,2,COUNTIF(Data!$2:$2,Weekly!AJ$9))),0)/AJ$168,0)</f>
      </c>
      <c r="AK186" s="169">
        <f ca="1">IFERROR(IFERROR(SUM(OFFSET(Data!$A$1,MATCH(($AI186),Data!$C:$C,0)-1,MATCH(Weekly!AK$9,Data!$2:$2,0)-1,2,COUNTIF(Data!$2:$2,Weekly!AK$9))),0)/AK$168,0)</f>
      </c>
      <c r="AL186" s="169">
        <f ca="1">IFERROR(IFERROR(SUM(OFFSET(Data!$A$1,MATCH(($AI186),Data!$C:$C,0)-1,MATCH(Weekly!AL$9,Data!$2:$2,0)-1,2,COUNTIF(Data!$2:$2,Weekly!AL$9))),0)/AL$168,0)</f>
      </c>
      <c r="AM186" s="169">
        <f ca="1">IFERROR(IFERROR(SUM(OFFSET(Data!$A$1,MATCH(($AI186),Data!$C:$C,0)-1,MATCH(Weekly!AM$9,Data!$2:$2,0)-1,2,COUNTIF(Data!$2:$2,Weekly!AM$9))),0)/AM$168,0)</f>
      </c>
      <c r="AN186" s="169">
        <f ca="1">IFERROR(IFERROR(SUM(OFFSET(Data!$A$1,MATCH(($AI186),Data!$C:$C,0)-1,MATCH(Weekly!AN$9,Data!$2:$2,0)-1,2,COUNTIF(Data!$2:$2,Weekly!AN$9))),0)/AN$168,0)</f>
      </c>
      <c r="AO186" s="169">
        <f ca="1">IFERROR(IFERROR(SUM(OFFSET(Data!$A$1,MATCH(($AI186),Data!$C:$C,0)-1,MATCH(Weekly!AO$9,Data!$2:$2,0)-1,2,COUNTIF(Data!$2:$2,Weekly!AO$9))),0)/AO$168,0)</f>
      </c>
      <c r="AP186" s="169">
        <f ca="1">IFERROR(IFERROR(SUM(OFFSET(Data!$A$1,MATCH(($AI186),Data!$C:$C,0)-1,MATCH(Weekly!AP$9,Data!$2:$2,0)-1,2,COUNTIF(Data!$2:$2,Weekly!AP$9))),0)/AP$168,0)</f>
      </c>
      <c r="AQ186" s="169">
        <f ca="1">IFERROR(IFERROR(SUM(OFFSET(Data!$A$1,MATCH(($AI186),Data!$C:$C,0)-1,MATCH(Weekly!AQ$9,Data!$2:$2,0)-1,2,COUNTIF(Data!$2:$2,Weekly!AQ$9))),0)/AQ$168,0)</f>
      </c>
      <c r="AR186" s="169">
        <f ca="1">IFERROR(IFERROR(SUM(OFFSET(Data!$A$1,MATCH(($AI186),Data!$C:$C,0)-1,MATCH(Weekly!AR$9,Data!$2:$2,0)-1,2,COUNTIF(Data!$2:$2,Weekly!AR$9))),0)/AR$168,0)</f>
      </c>
      <c r="AS186" s="169">
        <f ca="1">IFERROR(IFERROR(SUM(OFFSET(Data!$A$1,MATCH(($AI186),Data!$C:$C,0)-1,MATCH(Weekly!AS$9,Data!$2:$2,0)-1,2,COUNTIF(Data!$2:$2,Weekly!AS$9))),0)/AS$168,0)</f>
      </c>
      <c r="AT186" s="169">
        <f ca="1">IFERROR(IFERROR(SUM(OFFSET(Data!$A$1,MATCH(($AI186),Data!$C:$C,0)-1,MATCH(Weekly!AT$9,Data!$2:$2,0)-1,2,COUNTIF(Data!$2:$2,Weekly!AT$9))),0)/AT$168,0)</f>
      </c>
      <c r="AU186" s="169">
        <f ca="1">IFERROR(IFERROR(SUM(OFFSET(Data!$A$1,MATCH(($AI186),Data!$C:$C,0)-1,MATCH(Weekly!AU$9,Data!$2:$2,0)-1,2,COUNTIF(Data!$2:$2,Weekly!AU$9))),0)/AU$168,0)</f>
      </c>
      <c r="AV186" s="18"/>
      <c r="AW186" s="52">
        <f t="shared" ca="1" si="1324"/>
      </c>
      <c r="AX186" s="52">
        <f t="shared" ca="1" si="1324"/>
      </c>
      <c r="AY186" s="52">
        <f t="shared" ca="1" si="1325"/>
      </c>
      <c r="AZ186" s="52">
        <f t="shared" ca="1" si="1326"/>
      </c>
      <c r="BA186" s="52">
        <f t="shared" ca="1" si="1327"/>
      </c>
      <c r="BB186" s="55"/>
      <c r="BC186" s="14">
        <f t="shared" ca="1" si="1356"/>
      </c>
      <c r="BD186" s="14">
        <f t="shared" ca="1" si="1357"/>
      </c>
      <c r="BE186" s="122"/>
      <c r="BF186" s="122"/>
      <c r="BG186" s="16"/>
      <c r="BH186" s="9" t="s">
        <v>163</v>
      </c>
      <c r="BI186" s="9" t="s">
        <v>3</v>
      </c>
      <c r="BJ186" s="169">
        <f ca="1">IFERROR(IFERROR(SUM(OFFSET(Data!$A$1,MATCH(($BH186&amp;$BI186),Data!$B:$B,0)-1,MATCH(Weekly!BJ$9,Data!$2:$2,0)-1,1,COUNTIF(Data!$2:$2,Weekly!BJ$9))),0)/BJ$168,0)</f>
      </c>
      <c r="BK186" s="169">
        <f ca="1">IFERROR(IFERROR(SUM(OFFSET(Data!$A$1,MATCH(($BH186&amp;$BI186),Data!$B:$B,0)-1,MATCH(Weekly!BK$9,Data!$2:$2,0)-1,1,COUNTIF(Data!$2:$2,Weekly!BK$9))),0)/BK$168,0)</f>
      </c>
      <c r="BL186" s="169">
        <f ca="1">IFERROR(IFERROR(SUM(OFFSET(Data!$A$1,MATCH(($BH186&amp;$BI186),Data!$B:$B,0)-1,MATCH(Weekly!BL$9,Data!$2:$2,0)-1,1,COUNTIF(Data!$2:$2,Weekly!BL$9))),0)/BL$168,0)</f>
      </c>
      <c r="BM186" s="169">
        <f ca="1">IFERROR(IFERROR(SUM(OFFSET(Data!$A$1,MATCH(($BH186&amp;$BI186),Data!$B:$B,0)-1,MATCH(Weekly!BM$9,Data!$2:$2,0)-1,1,COUNTIF(Data!$2:$2,Weekly!BM$9))),0)/BM$168,0)</f>
      </c>
      <c r="BN186" s="169">
        <f ca="1">IFERROR(IFERROR(SUM(OFFSET(Data!$A$1,MATCH(($BH186&amp;$BI186),Data!$B:$B,0)-1,MATCH(Weekly!BN$9,Data!$2:$2,0)-1,1,COUNTIF(Data!$2:$2,Weekly!BN$9))),0)/BN$168,0)</f>
      </c>
      <c r="BO186" s="169">
        <f ca="1">IFERROR(IFERROR(SUM(OFFSET(Data!$A$1,MATCH(($BH186&amp;$BI186),Data!$B:$B,0)-1,MATCH(Weekly!BO$9,Data!$2:$2,0)-1,1,COUNTIF(Data!$2:$2,Weekly!BO$9))),0)/BO$168,0)</f>
      </c>
      <c r="BP186" s="169">
        <f ca="1">IFERROR(IFERROR(SUM(OFFSET(Data!$A$1,MATCH(($BH186&amp;$BI186),Data!$B:$B,0)-1,MATCH(Weekly!BP$9,Data!$2:$2,0)-1,1,COUNTIF(Data!$2:$2,Weekly!BP$9))),0)/BP$168,0)</f>
      </c>
      <c r="BQ186" s="169">
        <f ca="1">IFERROR(IFERROR(SUM(OFFSET(Data!$A$1,MATCH(($BH186&amp;$BI186),Data!$B:$B,0)-1,MATCH(Weekly!BQ$9,Data!$2:$2,0)-1,1,COUNTIF(Data!$2:$2,Weekly!BQ$9))),0)/BQ$168,0)</f>
      </c>
      <c r="BR186" s="169">
        <f ca="1">IFERROR(IFERROR(SUM(OFFSET(Data!$A$1,MATCH(($BH186&amp;$BI186),Data!$B:$B,0)-1,MATCH(Weekly!BR$9,Data!$2:$2,0)-1,1,COUNTIF(Data!$2:$2,Weekly!BR$9))),0)/BR$168,0)</f>
      </c>
      <c r="BS186" s="169">
        <f ca="1">IFERROR(IFERROR(SUM(OFFSET(Data!$A$1,MATCH(($BH186&amp;$BI186),Data!$B:$B,0)-1,MATCH(Weekly!BS$9,Data!$2:$2,0)-1,1,COUNTIF(Data!$2:$2,Weekly!BS$9))),0)/BS$168,0)</f>
      </c>
      <c r="BT186" s="169">
        <f ca="1">IFERROR(IFERROR(SUM(OFFSET(Data!$A$1,MATCH(($BH186&amp;$BI186),Data!$B:$B,0)-1,MATCH(Weekly!BT$9,Data!$2:$2,0)-1,1,COUNTIF(Data!$2:$2,Weekly!BT$9))),0)/BT$168,0)</f>
      </c>
      <c r="BU186" s="169">
        <f ca="1">IFERROR(IFERROR(SUM(OFFSET(Data!$A$1,MATCH(($BH186&amp;$BI186),Data!$B:$B,0)-1,MATCH(Weekly!BU$9,Data!$2:$2,0)-1,1,COUNTIF(Data!$2:$2,Weekly!BU$9))),0)/BU$168,0)</f>
      </c>
      <c r="BV186" s="17"/>
      <c r="BW186" s="14">
        <f t="shared" ca="1" si="1329"/>
      </c>
      <c r="BX186" s="14">
        <f t="shared" ca="1" si="1330"/>
      </c>
      <c r="BY186" s="14">
        <f t="shared" ca="1" si="1358"/>
      </c>
      <c r="BZ186" s="14">
        <f t="shared" ca="1" si="1359"/>
      </c>
      <c r="CA186" s="14">
        <f t="shared" ca="1" si="1360"/>
      </c>
      <c r="CB186" s="55"/>
      <c r="CC186" s="14">
        <f t="shared" ca="1" si="1334"/>
      </c>
      <c r="CD186" s="14">
        <f t="shared" ca="1" si="1361"/>
      </c>
      <c r="CE186" s="122"/>
      <c r="CF186" s="122"/>
      <c r="CG186" s="16"/>
      <c r="CH186" s="9" t="s">
        <v>163</v>
      </c>
      <c r="CI186" s="9" t="s">
        <v>4</v>
      </c>
      <c r="CJ186" s="169">
        <f ca="1">IFERROR(IFERROR(SUM(OFFSET(Data!$A$1,MATCH(($CH186&amp;$CI186),Data!$B:$B,0)-1,MATCH(Weekly!CJ$9,Data!$2:$2,0)-1,1,COUNTIF(Data!$2:$2,Weekly!CJ$9))),0)/CJ$168,0)</f>
      </c>
      <c r="CK186" s="169">
        <f ca="1">IFERROR(IFERROR(SUM(OFFSET(Data!$A$1,MATCH(($CH186&amp;$CI186),Data!$B:$B,0)-1,MATCH(Weekly!CK$9,Data!$2:$2,0)-1,1,COUNTIF(Data!$2:$2,Weekly!CK$9))),0)/CK$168,0)</f>
      </c>
      <c r="CL186" s="169">
        <f ca="1">IFERROR(IFERROR(SUM(OFFSET(Data!$A$1,MATCH(($CH186&amp;$CI186),Data!$B:$B,0)-1,MATCH(Weekly!CL$9,Data!$2:$2,0)-1,1,COUNTIF(Data!$2:$2,Weekly!CL$9))),0)/CL$168,0)</f>
      </c>
      <c r="CM186" s="169">
        <f ca="1">IFERROR(IFERROR(SUM(OFFSET(Data!$A$1,MATCH(($CH186&amp;$CI186),Data!$B:$B,0)-1,MATCH(Weekly!CM$9,Data!$2:$2,0)-1,1,COUNTIF(Data!$2:$2,Weekly!CM$9))),0)/CM$168,0)</f>
      </c>
      <c r="CN186" s="169">
        <f ca="1">IFERROR(IFERROR(SUM(OFFSET(Data!$A$1,MATCH(($CH186&amp;$CI186),Data!$B:$B,0)-1,MATCH(Weekly!CN$9,Data!$2:$2,0)-1,1,COUNTIF(Data!$2:$2,Weekly!CN$9))),0)/CN$168,0)</f>
      </c>
      <c r="CO186" s="169">
        <f ca="1">IFERROR(IFERROR(SUM(OFFSET(Data!$A$1,MATCH(($CH186&amp;$CI186),Data!$B:$B,0)-1,MATCH(Weekly!CO$9,Data!$2:$2,0)-1,1,COUNTIF(Data!$2:$2,Weekly!CO$9))),0)/CO$168,0)</f>
      </c>
      <c r="CP186" s="169">
        <f ca="1">IFERROR(IFERROR(SUM(OFFSET(Data!$A$1,MATCH(($CH186&amp;$CI186),Data!$B:$B,0)-1,MATCH(Weekly!CP$9,Data!$2:$2,0)-1,1,COUNTIF(Data!$2:$2,Weekly!CP$9))),0)/CP$168,0)</f>
      </c>
      <c r="CQ186" s="169">
        <f ca="1">IFERROR(IFERROR(SUM(OFFSET(Data!$A$1,MATCH(($CH186&amp;$CI186),Data!$B:$B,0)-1,MATCH(Weekly!CQ$9,Data!$2:$2,0)-1,1,COUNTIF(Data!$2:$2,Weekly!CQ$9))),0)/CQ$168,0)</f>
      </c>
      <c r="CR186" s="169">
        <f ca="1">IFERROR(IFERROR(SUM(OFFSET(Data!$A$1,MATCH(($CH186&amp;$CI186),Data!$B:$B,0)-1,MATCH(Weekly!CR$9,Data!$2:$2,0)-1,1,COUNTIF(Data!$2:$2,Weekly!CR$9))),0)/CR$168,0)</f>
      </c>
      <c r="CS186" s="169">
        <f ca="1">IFERROR(IFERROR(SUM(OFFSET(Data!$A$1,MATCH(($CH186&amp;$CI186),Data!$B:$B,0)-1,MATCH(Weekly!CS$9,Data!$2:$2,0)-1,1,COUNTIF(Data!$2:$2,Weekly!CS$9))),0)/CS$168,0)</f>
      </c>
      <c r="CT186" s="169">
        <f ca="1">IFERROR(IFERROR(SUM(OFFSET(Data!$A$1,MATCH(($CH186&amp;$CI186),Data!$B:$B,0)-1,MATCH(Weekly!CT$9,Data!$2:$2,0)-1,1,COUNTIF(Data!$2:$2,Weekly!CT$9))),0)/CT$168,0)</f>
      </c>
      <c r="CU186" s="169">
        <f ca="1">IFERROR(IFERROR(SUM(OFFSET(Data!$A$1,MATCH(($CH186&amp;$CI186),Data!$B:$B,0)-1,MATCH(Weekly!CU$9,Data!$2:$2,0)-1,1,COUNTIF(Data!$2:$2,Weekly!CU$9))),0)/CU$168,0)</f>
      </c>
      <c r="CW186" s="14">
        <f t="shared" ca="1" si="1335"/>
      </c>
      <c r="CX186" s="14">
        <f t="shared" ca="1" si="1336"/>
      </c>
      <c r="CY186" s="14">
        <f t="shared" ca="1" si="1362"/>
      </c>
      <c r="CZ186" s="14">
        <f t="shared" ca="1" si="1363"/>
      </c>
      <c r="DA186" s="14">
        <f t="shared" ca="1" si="1364"/>
      </c>
      <c r="DB186" s="55"/>
      <c r="DC186" s="14">
        <f t="shared" ca="1" si="1340"/>
      </c>
      <c r="DD186" s="14">
        <f t="shared" ca="1" si="1365"/>
      </c>
    </row>
    <row r="187" spans="3:111" hidden="1" x14ac:dyDescent="0.25">
      <c r="C187" s="5"/>
      <c r="D187" s="74" t="s">
        <v>900</v>
      </c>
      <c r="E187" s="67" t="str">
        <f ca="1">VLOOKUP($D187,'Metric Nature'!$C:$D,2,0)&amp;IF(($F187&lt;(BA187)),"Below",IF(($F187&gt;(AZ187)),"Above","Within"))</f>
      </c>
      <c r="F187" s="69">
        <f t="shared" ca="1" si="1435"/>
      </c>
      <c r="G187" s="69">
        <f t="shared" ca="1" si="1436"/>
      </c>
      <c r="H187" s="98">
        <f ca="1">IFERROR(((F187-G187)/G187),0)</f>
      </c>
      <c r="I187" s="69">
        <f ca="1">BD187</f>
      </c>
      <c r="J187" s="69">
        <f ca="1">IFERROR(((F187-I187)/I187),0)</f>
      </c>
      <c r="K187" s="62">
        <f t="shared" ca="1" si="1437"/>
      </c>
      <c r="L187" s="70"/>
      <c r="M187" s="67" t="str">
        <f ca="1">VLOOKUP($D187,'Metric Nature'!$C:$D,2,0)&amp;IF(($N187&lt;(CA187)),"Below",IF(($N187&gt;(BZ187)),"Above","Within"))</f>
      </c>
      <c r="N187" s="69">
        <f t="shared" ca="1" si="1438"/>
      </c>
      <c r="O187" s="69">
        <f t="shared" ca="1" si="1439"/>
      </c>
      <c r="P187" s="69">
        <f ca="1">IFERROR(((N187-O187)/O187),0)</f>
      </c>
      <c r="Q187" s="69">
        <f ca="1">CD187</f>
      </c>
      <c r="R187" s="69">
        <f ca="1">IFERROR(((N187-Q187)/Q187),0)</f>
      </c>
      <c r="S187" s="62">
        <f t="shared" ca="1" si="1440"/>
      </c>
      <c r="T187" s="70"/>
      <c r="U187" s="67" t="str">
        <f ca="1">VLOOKUP($D187,'Metric Nature'!$C:$D,2,0)&amp;IF(($V187&lt;(DA187)),"Below",IF(($V187&gt;(CZ187)),"Above","Within"))</f>
      </c>
      <c r="V187" s="69">
        <f t="shared" ca="1" si="1441"/>
      </c>
      <c r="W187" s="69">
        <f t="shared" ca="1" si="1442"/>
      </c>
      <c r="X187" s="69">
        <f t="shared" ca="1" si="1443"/>
      </c>
      <c r="Y187" s="69">
        <f t="shared" ca="1" si="1444"/>
      </c>
      <c r="Z187" s="69">
        <f t="shared" ca="1" si="1445"/>
      </c>
      <c r="AA187" s="62">
        <f t="shared" ca="1" si="1446"/>
      </c>
      <c r="AB187" s="70"/>
      <c r="AC187" s="60" t="s">
        <v>901</v>
      </c>
      <c r="AI187" s="9" t="s">
        <v>164</v>
      </c>
      <c r="AJ187" s="169">
        <f ca="1">IFERROR(IFERROR(SUM(OFFSET(Data!$A$1,MATCH(($AI187),Data!$C:$C,0)-1,MATCH(Weekly!AJ$9,Data!$2:$2,0)-1,2,COUNTIF(Data!$2:$2,Weekly!AJ$9))),0)/AJ$168,0)</f>
      </c>
      <c r="AK187" s="169">
        <f ca="1">IFERROR(IFERROR(SUM(OFFSET(Data!$A$1,MATCH(($AI187),Data!$C:$C,0)-1,MATCH(Weekly!AK$9,Data!$2:$2,0)-1,2,COUNTIF(Data!$2:$2,Weekly!AK$9))),0)/AK$168,0)</f>
      </c>
      <c r="AL187" s="169">
        <f ca="1">IFERROR(IFERROR(SUM(OFFSET(Data!$A$1,MATCH(($AI187),Data!$C:$C,0)-1,MATCH(Weekly!AL$9,Data!$2:$2,0)-1,2,COUNTIF(Data!$2:$2,Weekly!AL$9))),0)/AL$168,0)</f>
      </c>
      <c r="AM187" s="169">
        <f ca="1">IFERROR(IFERROR(SUM(OFFSET(Data!$A$1,MATCH(($AI187),Data!$C:$C,0)-1,MATCH(Weekly!AM$9,Data!$2:$2,0)-1,2,COUNTIF(Data!$2:$2,Weekly!AM$9))),0)/AM$168,0)</f>
      </c>
      <c r="AN187" s="169">
        <f ca="1">IFERROR(IFERROR(SUM(OFFSET(Data!$A$1,MATCH(($AI187),Data!$C:$C,0)-1,MATCH(Weekly!AN$9,Data!$2:$2,0)-1,2,COUNTIF(Data!$2:$2,Weekly!AN$9))),0)/AN$168,0)</f>
      </c>
      <c r="AO187" s="169">
        <f ca="1">IFERROR(IFERROR(SUM(OFFSET(Data!$A$1,MATCH(($AI187),Data!$C:$C,0)-1,MATCH(Weekly!AO$9,Data!$2:$2,0)-1,2,COUNTIF(Data!$2:$2,Weekly!AO$9))),0)/AO$168,0)</f>
      </c>
      <c r="AP187" s="169">
        <f ca="1">IFERROR(IFERROR(SUM(OFFSET(Data!$A$1,MATCH(($AI187),Data!$C:$C,0)-1,MATCH(Weekly!AP$9,Data!$2:$2,0)-1,2,COUNTIF(Data!$2:$2,Weekly!AP$9))),0)/AP$168,0)</f>
      </c>
      <c r="AQ187" s="169">
        <f ca="1">IFERROR(IFERROR(SUM(OFFSET(Data!$A$1,MATCH(($AI187),Data!$C:$C,0)-1,MATCH(Weekly!AQ$9,Data!$2:$2,0)-1,2,COUNTIF(Data!$2:$2,Weekly!AQ$9))),0)/AQ$168,0)</f>
      </c>
      <c r="AR187" s="169">
        <f ca="1">IFERROR(IFERROR(SUM(OFFSET(Data!$A$1,MATCH(($AI187),Data!$C:$C,0)-1,MATCH(Weekly!AR$9,Data!$2:$2,0)-1,2,COUNTIF(Data!$2:$2,Weekly!AR$9))),0)/AR$168,0)</f>
      </c>
      <c r="AS187" s="169">
        <f ca="1">IFERROR(IFERROR(SUM(OFFSET(Data!$A$1,MATCH(($AI187),Data!$C:$C,0)-1,MATCH(Weekly!AS$9,Data!$2:$2,0)-1,2,COUNTIF(Data!$2:$2,Weekly!AS$9))),0)/AS$168,0)</f>
      </c>
      <c r="AT187" s="169">
        <f ca="1">IFERROR(IFERROR(SUM(OFFSET(Data!$A$1,MATCH(($AI187),Data!$C:$C,0)-1,MATCH(Weekly!AT$9,Data!$2:$2,0)-1,2,COUNTIF(Data!$2:$2,Weekly!AT$9))),0)/AT$168,0)</f>
      </c>
      <c r="AU187" s="169">
        <f ca="1">IFERROR(IFERROR(SUM(OFFSET(Data!$A$1,MATCH(($AI187),Data!$C:$C,0)-1,MATCH(Weekly!AU$9,Data!$2:$2,0)-1,2,COUNTIF(Data!$2:$2,Weekly!AU$9))),0)/AU$168,0)</f>
      </c>
      <c r="AV187" s="18"/>
      <c r="AW187" s="52">
        <f t="shared" ca="1" si="1324"/>
      </c>
      <c r="AX187" s="52">
        <f t="shared" ca="1" si="1324"/>
      </c>
      <c r="AY187" s="52">
        <f t="shared" ca="1" si="1325"/>
      </c>
      <c r="AZ187" s="52">
        <f t="shared" ca="1" si="1326"/>
      </c>
      <c r="BA187" s="52">
        <f t="shared" ca="1" si="1327"/>
      </c>
      <c r="BB187" s="55"/>
      <c r="BC187" s="14">
        <f t="shared" ca="1" si="1356"/>
      </c>
      <c r="BD187" s="14">
        <f t="shared" ca="1" si="1357"/>
      </c>
      <c r="BE187" s="122"/>
      <c r="BF187" s="122"/>
      <c r="BG187" s="16"/>
      <c r="BH187" s="9" t="s">
        <v>164</v>
      </c>
      <c r="BI187" s="9" t="s">
        <v>3</v>
      </c>
      <c r="BJ187" s="169">
        <f ca="1">IFERROR(IFERROR(SUM(OFFSET(Data!$A$1,MATCH(($BH187&amp;$BI187),Data!$B:$B,0)-1,MATCH(Weekly!BJ$9,Data!$2:$2,0)-1,1,COUNTIF(Data!$2:$2,Weekly!BJ$9))),0)/BJ$168,0)</f>
      </c>
      <c r="BK187" s="169">
        <f ca="1">IFERROR(IFERROR(SUM(OFFSET(Data!$A$1,MATCH(($BH187&amp;$BI187),Data!$B:$B,0)-1,MATCH(Weekly!BK$9,Data!$2:$2,0)-1,1,COUNTIF(Data!$2:$2,Weekly!BK$9))),0)/BK$168,0)</f>
      </c>
      <c r="BL187" s="169">
        <f ca="1">IFERROR(IFERROR(SUM(OFFSET(Data!$A$1,MATCH(($BH187&amp;$BI187),Data!$B:$B,0)-1,MATCH(Weekly!BL$9,Data!$2:$2,0)-1,1,COUNTIF(Data!$2:$2,Weekly!BL$9))),0)/BL$168,0)</f>
      </c>
      <c r="BM187" s="169">
        <f ca="1">IFERROR(IFERROR(SUM(OFFSET(Data!$A$1,MATCH(($BH187&amp;$BI187),Data!$B:$B,0)-1,MATCH(Weekly!BM$9,Data!$2:$2,0)-1,1,COUNTIF(Data!$2:$2,Weekly!BM$9))),0)/BM$168,0)</f>
      </c>
      <c r="BN187" s="169">
        <f ca="1">IFERROR(IFERROR(SUM(OFFSET(Data!$A$1,MATCH(($BH187&amp;$BI187),Data!$B:$B,0)-1,MATCH(Weekly!BN$9,Data!$2:$2,0)-1,1,COUNTIF(Data!$2:$2,Weekly!BN$9))),0)/BN$168,0)</f>
      </c>
      <c r="BO187" s="169">
        <f ca="1">IFERROR(IFERROR(SUM(OFFSET(Data!$A$1,MATCH(($BH187&amp;$BI187),Data!$B:$B,0)-1,MATCH(Weekly!BO$9,Data!$2:$2,0)-1,1,COUNTIF(Data!$2:$2,Weekly!BO$9))),0)/BO$168,0)</f>
      </c>
      <c r="BP187" s="169">
        <f ca="1">IFERROR(IFERROR(SUM(OFFSET(Data!$A$1,MATCH(($BH187&amp;$BI187),Data!$B:$B,0)-1,MATCH(Weekly!BP$9,Data!$2:$2,0)-1,1,COUNTIF(Data!$2:$2,Weekly!BP$9))),0)/BP$168,0)</f>
      </c>
      <c r="BQ187" s="169">
        <f ca="1">IFERROR(IFERROR(SUM(OFFSET(Data!$A$1,MATCH(($BH187&amp;$BI187),Data!$B:$B,0)-1,MATCH(Weekly!BQ$9,Data!$2:$2,0)-1,1,COUNTIF(Data!$2:$2,Weekly!BQ$9))),0)/BQ$168,0)</f>
      </c>
      <c r="BR187" s="169">
        <f ca="1">IFERROR(IFERROR(SUM(OFFSET(Data!$A$1,MATCH(($BH187&amp;$BI187),Data!$B:$B,0)-1,MATCH(Weekly!BR$9,Data!$2:$2,0)-1,1,COUNTIF(Data!$2:$2,Weekly!BR$9))),0)/BR$168,0)</f>
      </c>
      <c r="BS187" s="169">
        <f ca="1">IFERROR(IFERROR(SUM(OFFSET(Data!$A$1,MATCH(($BH187&amp;$BI187),Data!$B:$B,0)-1,MATCH(Weekly!BS$9,Data!$2:$2,0)-1,1,COUNTIF(Data!$2:$2,Weekly!BS$9))),0)/BS$168,0)</f>
      </c>
      <c r="BT187" s="169">
        <f ca="1">IFERROR(IFERROR(SUM(OFFSET(Data!$A$1,MATCH(($BH187&amp;$BI187),Data!$B:$B,0)-1,MATCH(Weekly!BT$9,Data!$2:$2,0)-1,1,COUNTIF(Data!$2:$2,Weekly!BT$9))),0)/BT$168,0)</f>
      </c>
      <c r="BU187" s="169">
        <f ca="1">IFERROR(IFERROR(SUM(OFFSET(Data!$A$1,MATCH(($BH187&amp;$BI187),Data!$B:$B,0)-1,MATCH(Weekly!BU$9,Data!$2:$2,0)-1,1,COUNTIF(Data!$2:$2,Weekly!BU$9))),0)/BU$168,0)</f>
      </c>
      <c r="BV187" s="17"/>
      <c r="BW187" s="14">
        <f t="shared" ca="1" si="1329"/>
      </c>
      <c r="BX187" s="14">
        <f t="shared" ca="1" si="1330"/>
      </c>
      <c r="BY187" s="14">
        <f t="shared" ca="1" si="1358"/>
      </c>
      <c r="BZ187" s="14">
        <f t="shared" ca="1" si="1359"/>
      </c>
      <c r="CA187" s="14">
        <f t="shared" ca="1" si="1360"/>
      </c>
      <c r="CB187" s="55"/>
      <c r="CC187" s="14">
        <f t="shared" ca="1" si="1334"/>
      </c>
      <c r="CD187" s="14">
        <f t="shared" ca="1" si="1361"/>
      </c>
      <c r="CE187" s="122"/>
      <c r="CF187" s="122"/>
      <c r="CG187" s="16"/>
      <c r="CH187" s="9" t="s">
        <v>164</v>
      </c>
      <c r="CI187" s="9" t="s">
        <v>4</v>
      </c>
      <c r="CJ187" s="169">
        <f ca="1">IFERROR(IFERROR(SUM(OFFSET(Data!$A$1,MATCH(($CH187&amp;$CI187),Data!$B:$B,0)-1,MATCH(Weekly!CJ$9,Data!$2:$2,0)-1,1,COUNTIF(Data!$2:$2,Weekly!CJ$9))),0)/CJ$168,0)</f>
      </c>
      <c r="CK187" s="169">
        <f ca="1">IFERROR(IFERROR(SUM(OFFSET(Data!$A$1,MATCH(($CH187&amp;$CI187),Data!$B:$B,0)-1,MATCH(Weekly!CK$9,Data!$2:$2,0)-1,1,COUNTIF(Data!$2:$2,Weekly!CK$9))),0)/CK$168,0)</f>
      </c>
      <c r="CL187" s="169">
        <f ca="1">IFERROR(IFERROR(SUM(OFFSET(Data!$A$1,MATCH(($CH187&amp;$CI187),Data!$B:$B,0)-1,MATCH(Weekly!CL$9,Data!$2:$2,0)-1,1,COUNTIF(Data!$2:$2,Weekly!CL$9))),0)/CL$168,0)</f>
      </c>
      <c r="CM187" s="169">
        <f ca="1">IFERROR(IFERROR(SUM(OFFSET(Data!$A$1,MATCH(($CH187&amp;$CI187),Data!$B:$B,0)-1,MATCH(Weekly!CM$9,Data!$2:$2,0)-1,1,COUNTIF(Data!$2:$2,Weekly!CM$9))),0)/CM$168,0)</f>
      </c>
      <c r="CN187" s="169">
        <f ca="1">IFERROR(IFERROR(SUM(OFFSET(Data!$A$1,MATCH(($CH187&amp;$CI187),Data!$B:$B,0)-1,MATCH(Weekly!CN$9,Data!$2:$2,0)-1,1,COUNTIF(Data!$2:$2,Weekly!CN$9))),0)/CN$168,0)</f>
      </c>
      <c r="CO187" s="169">
        <f ca="1">IFERROR(IFERROR(SUM(OFFSET(Data!$A$1,MATCH(($CH187&amp;$CI187),Data!$B:$B,0)-1,MATCH(Weekly!CO$9,Data!$2:$2,0)-1,1,COUNTIF(Data!$2:$2,Weekly!CO$9))),0)/CO$168,0)</f>
      </c>
      <c r="CP187" s="169">
        <f ca="1">IFERROR(IFERROR(SUM(OFFSET(Data!$A$1,MATCH(($CH187&amp;$CI187),Data!$B:$B,0)-1,MATCH(Weekly!CP$9,Data!$2:$2,0)-1,1,COUNTIF(Data!$2:$2,Weekly!CP$9))),0)/CP$168,0)</f>
      </c>
      <c r="CQ187" s="169">
        <f ca="1">IFERROR(IFERROR(SUM(OFFSET(Data!$A$1,MATCH(($CH187&amp;$CI187),Data!$B:$B,0)-1,MATCH(Weekly!CQ$9,Data!$2:$2,0)-1,1,COUNTIF(Data!$2:$2,Weekly!CQ$9))),0)/CQ$168,0)</f>
      </c>
      <c r="CR187" s="169">
        <f ca="1">IFERROR(IFERROR(SUM(OFFSET(Data!$A$1,MATCH(($CH187&amp;$CI187),Data!$B:$B,0)-1,MATCH(Weekly!CR$9,Data!$2:$2,0)-1,1,COUNTIF(Data!$2:$2,Weekly!CR$9))),0)/CR$168,0)</f>
      </c>
      <c r="CS187" s="169">
        <f ca="1">IFERROR(IFERROR(SUM(OFFSET(Data!$A$1,MATCH(($CH187&amp;$CI187),Data!$B:$B,0)-1,MATCH(Weekly!CS$9,Data!$2:$2,0)-1,1,COUNTIF(Data!$2:$2,Weekly!CS$9))),0)/CS$168,0)</f>
      </c>
      <c r="CT187" s="169">
        <f ca="1">IFERROR(IFERROR(SUM(OFFSET(Data!$A$1,MATCH(($CH187&amp;$CI187),Data!$B:$B,0)-1,MATCH(Weekly!CT$9,Data!$2:$2,0)-1,1,COUNTIF(Data!$2:$2,Weekly!CT$9))),0)/CT$168,0)</f>
      </c>
      <c r="CU187" s="169">
        <f ca="1">IFERROR(IFERROR(SUM(OFFSET(Data!$A$1,MATCH(($CH187&amp;$CI187),Data!$B:$B,0)-1,MATCH(Weekly!CU$9,Data!$2:$2,0)-1,1,COUNTIF(Data!$2:$2,Weekly!CU$9))),0)/CU$168,0)</f>
      </c>
      <c r="CW187" s="14">
        <f t="shared" ca="1" si="1335"/>
      </c>
      <c r="CX187" s="14">
        <f t="shared" ca="1" si="1336"/>
      </c>
      <c r="CY187" s="14">
        <f t="shared" ca="1" si="1362"/>
      </c>
      <c r="CZ187" s="14">
        <f t="shared" ca="1" si="1363"/>
      </c>
      <c r="DA187" s="14">
        <f t="shared" ca="1" si="1364"/>
      </c>
      <c r="DB187" s="55"/>
      <c r="DC187" s="14">
        <f t="shared" ca="1" si="1340"/>
      </c>
      <c r="DD187" s="14">
        <f t="shared" ca="1" si="1365"/>
      </c>
    </row>
    <row r="188" spans="3:111" x14ac:dyDescent="0.25">
      <c r="C188" s="5"/>
      <c r="D188" s="74" t="s">
        <v>904</v>
      </c>
      <c r="E188" s="67" t="str">
        <f ca="1">VLOOKUP($D188,'Metric Nature'!$C:$D,2,0)&amp;IF(($F188&lt;(BA188)),"Below",IF(($F188&gt;(AZ188)),"Above","Within"))</f>
      </c>
      <c r="F188" s="69">
        <f t="shared" ca="1" si="1435"/>
      </c>
      <c r="G188" s="69">
        <f t="shared" ca="1" si="1436"/>
      </c>
      <c r="H188" s="98">
        <f t="shared" ref="H188" ca="1" si="1447">IFERROR(((F188-G188)/G188),0)</f>
      </c>
      <c r="I188" s="69">
        <f t="shared" ref="I188" ca="1" si="1448">BD188</f>
      </c>
      <c r="J188" s="69">
        <f t="shared" ref="J188" ca="1" si="1449">IFERROR(((F188-I188)/I188),0)</f>
      </c>
      <c r="K188" s="62">
        <f t="shared" ca="1" si="1437"/>
      </c>
      <c r="L188" s="70"/>
      <c r="M188" s="67" t="str">
        <f ca="1">VLOOKUP($D188,'Metric Nature'!$C:$D,2,0)&amp;IF(($N188&lt;(CA188)),"Below",IF(($N188&gt;(BZ188)),"Above","Within"))</f>
      </c>
      <c r="N188" s="69">
        <f t="shared" ca="1" si="1438"/>
      </c>
      <c r="O188" s="69">
        <f t="shared" ca="1" si="1439"/>
      </c>
      <c r="P188" s="98">
        <f t="shared" ref="P188" ca="1" si="1450">IFERROR(((N188-O188)/O188),0)</f>
      </c>
      <c r="Q188" s="69">
        <f t="shared" ref="Q188" ca="1" si="1451">CD188</f>
      </c>
      <c r="R188" s="71">
        <f t="shared" ref="R188" ca="1" si="1452">IFERROR(((N188-Q188)/Q188),0)</f>
      </c>
      <c r="S188" s="62">
        <f t="shared" ca="1" si="1440"/>
      </c>
      <c r="T188" s="70"/>
      <c r="U188" s="67" t="str">
        <f ca="1">VLOOKUP($D188,'Metric Nature'!$C:$D,2,0)&amp;IF(($V188&lt;(DA188)),"Below",IF(($V188&gt;(CZ188)),"Above","Within"))</f>
      </c>
      <c r="V188" s="69">
        <f t="shared" ca="1" si="1441"/>
      </c>
      <c r="W188" s="69">
        <f t="shared" ca="1" si="1442"/>
      </c>
      <c r="X188" s="98">
        <f t="shared" ca="1" si="1443"/>
      </c>
      <c r="Y188" s="69">
        <f t="shared" ca="1" si="1444"/>
      </c>
      <c r="Z188" s="71">
        <f t="shared" ca="1" si="1445"/>
      </c>
      <c r="AA188" s="62">
        <f t="shared" ca="1" si="1446"/>
      </c>
      <c r="AB188" s="70"/>
      <c r="AC188" s="60" t="s">
        <v>905</v>
      </c>
      <c r="AI188" s="9" t="s">
        <v>165</v>
      </c>
      <c r="AJ188" s="169">
        <f ca="1">IFERROR(IFERROR(SUM(OFFSET(Data!$A$1,MATCH(($AI188),Data!$C:$C,0)-1,MATCH(Weekly!AJ$9,Data!$2:$2,0)-1,2,COUNTIF(Data!$2:$2,Weekly!AJ$9))),0)/AJ$168,0)</f>
      </c>
      <c r="AK188" s="169">
        <f ca="1">IFERROR(IFERROR(SUM(OFFSET(Data!$A$1,MATCH(($AI188),Data!$C:$C,0)-1,MATCH(Weekly!AK$9,Data!$2:$2,0)-1,2,COUNTIF(Data!$2:$2,Weekly!AK$9))),0)/AK$168,0)</f>
      </c>
      <c r="AL188" s="169">
        <f ca="1">IFERROR(IFERROR(SUM(OFFSET(Data!$A$1,MATCH(($AI188),Data!$C:$C,0)-1,MATCH(Weekly!AL$9,Data!$2:$2,0)-1,2,COUNTIF(Data!$2:$2,Weekly!AL$9))),0)/AL$168,0)</f>
      </c>
      <c r="AM188" s="169">
        <f ca="1">IFERROR(IFERROR(SUM(OFFSET(Data!$A$1,MATCH(($AI188),Data!$C:$C,0)-1,MATCH(Weekly!AM$9,Data!$2:$2,0)-1,2,COUNTIF(Data!$2:$2,Weekly!AM$9))),0)/AM$168,0)</f>
      </c>
      <c r="AN188" s="169">
        <f ca="1">IFERROR(IFERROR(SUM(OFFSET(Data!$A$1,MATCH(($AI188),Data!$C:$C,0)-1,MATCH(Weekly!AN$9,Data!$2:$2,0)-1,2,COUNTIF(Data!$2:$2,Weekly!AN$9))),0)/AN$168,0)</f>
      </c>
      <c r="AO188" s="169">
        <f ca="1">IFERROR(IFERROR(SUM(OFFSET(Data!$A$1,MATCH(($AI188),Data!$C:$C,0)-1,MATCH(Weekly!AO$9,Data!$2:$2,0)-1,2,COUNTIF(Data!$2:$2,Weekly!AO$9))),0)/AO$168,0)</f>
      </c>
      <c r="AP188" s="169">
        <f ca="1">IFERROR(IFERROR(SUM(OFFSET(Data!$A$1,MATCH(($AI188),Data!$C:$C,0)-1,MATCH(Weekly!AP$9,Data!$2:$2,0)-1,2,COUNTIF(Data!$2:$2,Weekly!AP$9))),0)/AP$168,0)</f>
      </c>
      <c r="AQ188" s="169">
        <f ca="1">IFERROR(IFERROR(SUM(OFFSET(Data!$A$1,MATCH(($AI188),Data!$C:$C,0)-1,MATCH(Weekly!AQ$9,Data!$2:$2,0)-1,2,COUNTIF(Data!$2:$2,Weekly!AQ$9))),0)/AQ$168,0)</f>
      </c>
      <c r="AR188" s="169">
        <f ca="1">IFERROR(IFERROR(SUM(OFFSET(Data!$A$1,MATCH(($AI188),Data!$C:$C,0)-1,MATCH(Weekly!AR$9,Data!$2:$2,0)-1,2,COUNTIF(Data!$2:$2,Weekly!AR$9))),0)/AR$168,0)</f>
      </c>
      <c r="AS188" s="169">
        <f ca="1">IFERROR(IFERROR(SUM(OFFSET(Data!$A$1,MATCH(($AI188),Data!$C:$C,0)-1,MATCH(Weekly!AS$9,Data!$2:$2,0)-1,2,COUNTIF(Data!$2:$2,Weekly!AS$9))),0)/AS$168,0)</f>
      </c>
      <c r="AT188" s="169">
        <f ca="1">IFERROR(IFERROR(SUM(OFFSET(Data!$A$1,MATCH(($AI188),Data!$C:$C,0)-1,MATCH(Weekly!AT$9,Data!$2:$2,0)-1,2,COUNTIF(Data!$2:$2,Weekly!AT$9))),0)/AT$168,0)</f>
      </c>
      <c r="AU188" s="169">
        <f ca="1">IFERROR(IFERROR(SUM(OFFSET(Data!$A$1,MATCH(($AI188),Data!$C:$C,0)-1,MATCH(Weekly!AU$9,Data!$2:$2,0)-1,2,COUNTIF(Data!$2:$2,Weekly!AU$9))),0)/AU$168,0)</f>
      </c>
      <c r="AV188" s="18"/>
      <c r="AW188" s="52">
        <f t="shared" ca="1" si="1324"/>
      </c>
      <c r="AX188" s="52">
        <f t="shared" ca="1" si="1324"/>
      </c>
      <c r="AY188" s="52">
        <f t="shared" ca="1" si="1325"/>
      </c>
      <c r="AZ188" s="52">
        <f t="shared" ca="1" si="1326"/>
      </c>
      <c r="BA188" s="52">
        <f t="shared" ca="1" si="1327"/>
      </c>
      <c r="BB188" s="55"/>
      <c r="BC188" s="14">
        <f t="shared" ca="1" si="1356"/>
      </c>
      <c r="BD188" s="14">
        <f t="shared" ca="1" si="1357"/>
      </c>
      <c r="BE188" s="122"/>
      <c r="BF188" s="122"/>
      <c r="BG188" s="16"/>
      <c r="BH188" s="9" t="s">
        <v>165</v>
      </c>
      <c r="BI188" s="9" t="s">
        <v>3</v>
      </c>
      <c r="BJ188" s="169">
        <f ca="1">IFERROR(IFERROR(SUM(OFFSET(Data!$A$1,MATCH(($BH188&amp;$BI188),Data!$B:$B,0)-1,MATCH(Weekly!BJ$9,Data!$2:$2,0)-1,1,COUNTIF(Data!$2:$2,Weekly!BJ$9))),0)/BJ$168,0)</f>
      </c>
      <c r="BK188" s="169">
        <f ca="1">IFERROR(IFERROR(SUM(OFFSET(Data!$A$1,MATCH(($BH188&amp;$BI188),Data!$B:$B,0)-1,MATCH(Weekly!BK$9,Data!$2:$2,0)-1,1,COUNTIF(Data!$2:$2,Weekly!BK$9))),0)/BK$168,0)</f>
      </c>
      <c r="BL188" s="169">
        <f ca="1">IFERROR(IFERROR(SUM(OFFSET(Data!$A$1,MATCH(($BH188&amp;$BI188),Data!$B:$B,0)-1,MATCH(Weekly!BL$9,Data!$2:$2,0)-1,1,COUNTIF(Data!$2:$2,Weekly!BL$9))),0)/BL$168,0)</f>
      </c>
      <c r="BM188" s="169">
        <f ca="1">IFERROR(IFERROR(SUM(OFFSET(Data!$A$1,MATCH(($BH188&amp;$BI188),Data!$B:$B,0)-1,MATCH(Weekly!BM$9,Data!$2:$2,0)-1,1,COUNTIF(Data!$2:$2,Weekly!BM$9))),0)/BM$168,0)</f>
      </c>
      <c r="BN188" s="169">
        <f ca="1">IFERROR(IFERROR(SUM(OFFSET(Data!$A$1,MATCH(($BH188&amp;$BI188),Data!$B:$B,0)-1,MATCH(Weekly!BN$9,Data!$2:$2,0)-1,1,COUNTIF(Data!$2:$2,Weekly!BN$9))),0)/BN$168,0)</f>
      </c>
      <c r="BO188" s="169">
        <f ca="1">IFERROR(IFERROR(SUM(OFFSET(Data!$A$1,MATCH(($BH188&amp;$BI188),Data!$B:$B,0)-1,MATCH(Weekly!BO$9,Data!$2:$2,0)-1,1,COUNTIF(Data!$2:$2,Weekly!BO$9))),0)/BO$168,0)</f>
      </c>
      <c r="BP188" s="169">
        <f ca="1">IFERROR(IFERROR(SUM(OFFSET(Data!$A$1,MATCH(($BH188&amp;$BI188),Data!$B:$B,0)-1,MATCH(Weekly!BP$9,Data!$2:$2,0)-1,1,COUNTIF(Data!$2:$2,Weekly!BP$9))),0)/BP$168,0)</f>
      </c>
      <c r="BQ188" s="169">
        <f ca="1">IFERROR(IFERROR(SUM(OFFSET(Data!$A$1,MATCH(($BH188&amp;$BI188),Data!$B:$B,0)-1,MATCH(Weekly!BQ$9,Data!$2:$2,0)-1,1,COUNTIF(Data!$2:$2,Weekly!BQ$9))),0)/BQ$168,0)</f>
      </c>
      <c r="BR188" s="169">
        <f ca="1">IFERROR(IFERROR(SUM(OFFSET(Data!$A$1,MATCH(($BH188&amp;$BI188),Data!$B:$B,0)-1,MATCH(Weekly!BR$9,Data!$2:$2,0)-1,1,COUNTIF(Data!$2:$2,Weekly!BR$9))),0)/BR$168,0)</f>
      </c>
      <c r="BS188" s="169">
        <f ca="1">IFERROR(IFERROR(SUM(OFFSET(Data!$A$1,MATCH(($BH188&amp;$BI188),Data!$B:$B,0)-1,MATCH(Weekly!BS$9,Data!$2:$2,0)-1,1,COUNTIF(Data!$2:$2,Weekly!BS$9))),0)/BS$168,0)</f>
      </c>
      <c r="BT188" s="169">
        <f ca="1">IFERROR(IFERROR(SUM(OFFSET(Data!$A$1,MATCH(($BH188&amp;$BI188),Data!$B:$B,0)-1,MATCH(Weekly!BT$9,Data!$2:$2,0)-1,1,COUNTIF(Data!$2:$2,Weekly!BT$9))),0)/BT$168,0)</f>
      </c>
      <c r="BU188" s="169">
        <f ca="1">IFERROR(IFERROR(SUM(OFFSET(Data!$A$1,MATCH(($BH188&amp;$BI188),Data!$B:$B,0)-1,MATCH(Weekly!BU$9,Data!$2:$2,0)-1,1,COUNTIF(Data!$2:$2,Weekly!BU$9))),0)/BU$168,0)</f>
      </c>
      <c r="BV188" s="17"/>
      <c r="BW188" s="14">
        <f t="shared" ca="1" si="1329"/>
      </c>
      <c r="BX188" s="14">
        <f t="shared" ca="1" si="1330"/>
      </c>
      <c r="BY188" s="14">
        <f t="shared" ca="1" si="1358"/>
      </c>
      <c r="BZ188" s="14">
        <f t="shared" ca="1" si="1359"/>
      </c>
      <c r="CA188" s="14">
        <f t="shared" ca="1" si="1360"/>
      </c>
      <c r="CB188" s="55"/>
      <c r="CC188" s="14">
        <f t="shared" ca="1" si="1334"/>
      </c>
      <c r="CD188" s="14">
        <f t="shared" ca="1" si="1361"/>
      </c>
      <c r="CE188" s="122"/>
      <c r="CF188" s="122"/>
      <c r="CG188" s="16"/>
      <c r="CH188" s="9" t="s">
        <v>165</v>
      </c>
      <c r="CI188" s="9" t="s">
        <v>4</v>
      </c>
      <c r="CJ188" s="169">
        <f ca="1">IFERROR(IFERROR(SUM(OFFSET(Data!$A$1,MATCH(($CH188&amp;$CI188),Data!$B:$B,0)-1,MATCH(Weekly!CJ$9,Data!$2:$2,0)-1,1,COUNTIF(Data!$2:$2,Weekly!CJ$9))),0)/CJ$168,0)</f>
      </c>
      <c r="CK188" s="169">
        <f ca="1">IFERROR(IFERROR(SUM(OFFSET(Data!$A$1,MATCH(($CH188&amp;$CI188),Data!$B:$B,0)-1,MATCH(Weekly!CK$9,Data!$2:$2,0)-1,1,COUNTIF(Data!$2:$2,Weekly!CK$9))),0)/CK$168,0)</f>
      </c>
      <c r="CL188" s="169">
        <f ca="1">IFERROR(IFERROR(SUM(OFFSET(Data!$A$1,MATCH(($CH188&amp;$CI188),Data!$B:$B,0)-1,MATCH(Weekly!CL$9,Data!$2:$2,0)-1,1,COUNTIF(Data!$2:$2,Weekly!CL$9))),0)/CL$168,0)</f>
      </c>
      <c r="CM188" s="169">
        <f ca="1">IFERROR(IFERROR(SUM(OFFSET(Data!$A$1,MATCH(($CH188&amp;$CI188),Data!$B:$B,0)-1,MATCH(Weekly!CM$9,Data!$2:$2,0)-1,1,COUNTIF(Data!$2:$2,Weekly!CM$9))),0)/CM$168,0)</f>
      </c>
      <c r="CN188" s="169">
        <f ca="1">IFERROR(IFERROR(SUM(OFFSET(Data!$A$1,MATCH(($CH188&amp;$CI188),Data!$B:$B,0)-1,MATCH(Weekly!CN$9,Data!$2:$2,0)-1,1,COUNTIF(Data!$2:$2,Weekly!CN$9))),0)/CN$168,0)</f>
      </c>
      <c r="CO188" s="169">
        <f ca="1">IFERROR(IFERROR(SUM(OFFSET(Data!$A$1,MATCH(($CH188&amp;$CI188),Data!$B:$B,0)-1,MATCH(Weekly!CO$9,Data!$2:$2,0)-1,1,COUNTIF(Data!$2:$2,Weekly!CO$9))),0)/CO$168,0)</f>
      </c>
      <c r="CP188" s="169">
        <f ca="1">IFERROR(IFERROR(SUM(OFFSET(Data!$A$1,MATCH(($CH188&amp;$CI188),Data!$B:$B,0)-1,MATCH(Weekly!CP$9,Data!$2:$2,0)-1,1,COUNTIF(Data!$2:$2,Weekly!CP$9))),0)/CP$168,0)</f>
      </c>
      <c r="CQ188" s="169">
        <f ca="1">IFERROR(IFERROR(SUM(OFFSET(Data!$A$1,MATCH(($CH188&amp;$CI188),Data!$B:$B,0)-1,MATCH(Weekly!CQ$9,Data!$2:$2,0)-1,1,COUNTIF(Data!$2:$2,Weekly!CQ$9))),0)/CQ$168,0)</f>
      </c>
      <c r="CR188" s="169">
        <f ca="1">IFERROR(IFERROR(SUM(OFFSET(Data!$A$1,MATCH(($CH188&amp;$CI188),Data!$B:$B,0)-1,MATCH(Weekly!CR$9,Data!$2:$2,0)-1,1,COUNTIF(Data!$2:$2,Weekly!CR$9))),0)/CR$168,0)</f>
      </c>
      <c r="CS188" s="169">
        <f ca="1">IFERROR(IFERROR(SUM(OFFSET(Data!$A$1,MATCH(($CH188&amp;$CI188),Data!$B:$B,0)-1,MATCH(Weekly!CS$9,Data!$2:$2,0)-1,1,COUNTIF(Data!$2:$2,Weekly!CS$9))),0)/CS$168,0)</f>
      </c>
      <c r="CT188" s="169">
        <f ca="1">IFERROR(IFERROR(SUM(OFFSET(Data!$A$1,MATCH(($CH188&amp;$CI188),Data!$B:$B,0)-1,MATCH(Weekly!CT$9,Data!$2:$2,0)-1,1,COUNTIF(Data!$2:$2,Weekly!CT$9))),0)/CT$168,0)</f>
      </c>
      <c r="CU188" s="169">
        <f ca="1">IFERROR(IFERROR(SUM(OFFSET(Data!$A$1,MATCH(($CH188&amp;$CI188),Data!$B:$B,0)-1,MATCH(Weekly!CU$9,Data!$2:$2,0)-1,1,COUNTIF(Data!$2:$2,Weekly!CU$9))),0)/CU$168,0)</f>
      </c>
      <c r="CW188" s="14">
        <f t="shared" ca="1" si="1335"/>
      </c>
      <c r="CX188" s="14">
        <f t="shared" ca="1" si="1336"/>
      </c>
      <c r="CY188" s="14">
        <f t="shared" ca="1" si="1362"/>
      </c>
      <c r="CZ188" s="14">
        <f t="shared" ca="1" si="1363"/>
      </c>
      <c r="DA188" s="14">
        <f t="shared" ca="1" si="1364"/>
      </c>
      <c r="DB188" s="55"/>
      <c r="DC188" s="14">
        <f t="shared" ca="1" si="1340"/>
      </c>
      <c r="DD188" s="14">
        <f t="shared" ca="1" si="1365"/>
      </c>
    </row>
    <row r="189" spans="3:111" x14ac:dyDescent="0.25">
      <c r="D189" s="83" t="s">
        <v>908</v>
      </c>
      <c r="E189" s="81"/>
      <c r="F189" s="79"/>
      <c r="G189" s="79"/>
      <c r="H189" s="80"/>
      <c r="I189" s="79"/>
      <c r="J189" s="80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7"/>
      <c r="AC189" s="60"/>
      <c r="AI189" s="57"/>
      <c r="AJ189" s="189"/>
      <c r="AK189" s="57"/>
      <c r="AL189" s="57"/>
      <c r="AM189" s="57"/>
      <c r="AN189" s="57"/>
      <c r="AO189" s="189"/>
      <c r="AP189" s="57"/>
      <c r="AQ189" s="57"/>
      <c r="AR189" s="57"/>
      <c r="AS189" s="57"/>
      <c r="AT189" s="189"/>
      <c r="AU189" s="190"/>
      <c r="BC189" s="57"/>
      <c r="BD189" s="35"/>
      <c r="BE189" s="35"/>
      <c r="BF189" s="35"/>
      <c r="BH189" s="57"/>
      <c r="BI189" s="57"/>
      <c r="BJ189" s="189"/>
      <c r="BK189" s="57"/>
      <c r="BL189" s="57"/>
      <c r="BM189" s="57"/>
      <c r="BN189" s="57"/>
      <c r="BO189" s="189"/>
      <c r="BP189" s="57"/>
      <c r="BQ189" s="57"/>
      <c r="BR189" s="57"/>
      <c r="BS189" s="57"/>
      <c r="BT189" s="189"/>
      <c r="BU189" s="190"/>
      <c r="CC189" s="57"/>
      <c r="CD189" s="35"/>
      <c r="CE189" s="35"/>
      <c r="CF189" s="35"/>
      <c r="CH189" s="57"/>
      <c r="CI189" s="57"/>
      <c r="CJ189" s="189"/>
      <c r="CK189" s="57"/>
      <c r="CL189" s="57"/>
      <c r="CM189" s="57"/>
      <c r="CN189" s="57"/>
      <c r="CO189" s="189"/>
      <c r="CP189" s="57"/>
      <c r="CQ189" s="57"/>
      <c r="CR189" s="57"/>
      <c r="CS189" s="57"/>
      <c r="CT189" s="189"/>
      <c r="CU189" s="190"/>
      <c r="DC189" s="35"/>
      <c r="DD189" s="35"/>
      <c r="DE189" s="57"/>
      <c r="DF189" s="57"/>
      <c r="DG189" s="57"/>
    </row>
    <row r="190" spans="3:111" x14ac:dyDescent="0.25">
      <c r="C190" s="5"/>
      <c r="D190" s="143" t="s">
        <v>909</v>
      </c>
      <c r="E190" s="67" t="str">
        <f ca="1">VLOOKUP($D190,'Metric Nature'!$C:$D,2,0)&amp;IF(($F190&lt;(BA190)),"Below",IF(($F190&gt;(AZ190)),"Above","Within"))</f>
      </c>
      <c r="F190" s="68">
        <f t="shared" ref="F190:F191" ca="1" si="1453">AT190</f>
      </c>
      <c r="G190" s="68">
        <f t="shared" ref="G190:G191" ca="1" si="1454">AS190</f>
      </c>
      <c r="H190" s="98">
        <f ca="1">IFERROR(((F190-G190)/G190),0)</f>
      </c>
      <c r="I190" s="68">
        <f ca="1">BD190</f>
      </c>
      <c r="J190" s="69">
        <f ca="1">IFERROR(((F190-I190)/I190),0)</f>
      </c>
      <c r="K190" s="145">
        <f t="shared" ref="K190:K195" ca="1" si="1455">BC190</f>
      </c>
      <c r="L190" s="70"/>
      <c r="M190" s="144" t="str">
        <f ca="1">VLOOKUP($D190,'Metric Nature'!$C:$D,2,0)&amp;IF(($N190&lt;(CA190)),"Below",IF(($N190&gt;(BZ190)),"Above","Within"))</f>
      </c>
      <c r="N190" s="68">
        <f t="shared" ref="N190:N191" ca="1" si="1456">BT190</f>
      </c>
      <c r="O190" s="68">
        <f t="shared" ref="O190:O191" ca="1" si="1457">BS190</f>
      </c>
      <c r="P190" s="69">
        <f ca="1">IFERROR(((N190-O190)/O190),0)</f>
      </c>
      <c r="Q190" s="68">
        <f ca="1">CD190</f>
      </c>
      <c r="R190" s="69">
        <f ca="1">IFERROR(((N190-Q190)/Q190),0)</f>
      </c>
      <c r="S190" s="145">
        <f t="shared" ref="S190:S195" ca="1" si="1458">CC190</f>
      </c>
      <c r="T190" s="70"/>
      <c r="U190" s="144" t="str">
        <f ca="1">VLOOKUP($D190,'Metric Nature'!$C:$D,2,0)&amp;IF(($V190&lt;(DA190)),"Below",IF(($V190&gt;(CZ190)),"Above","Within"))</f>
      </c>
      <c r="V190" s="68">
        <f t="shared" ref="V190:V191" ca="1" si="1459">CT190</f>
      </c>
      <c r="W190" s="68">
        <f t="shared" ref="W190:W191" ca="1" si="1460">CS190</f>
      </c>
      <c r="X190" s="69">
        <f ca="1">IFERROR(((V190-W190)/W190),0)</f>
      </c>
      <c r="Y190" s="68">
        <f ca="1">DD190</f>
      </c>
      <c r="Z190" s="69">
        <f ca="1">IFERROR(((V190-Y190)/Y190),0)</f>
      </c>
      <c r="AA190" s="145">
        <f t="shared" ref="AA190:AA195" ca="1" si="1461">DC190</f>
      </c>
      <c r="AB190" s="70"/>
      <c r="AC190" s="60"/>
      <c r="AI190" s="217" t="s">
        <v>166</v>
      </c>
      <c r="AJ190" s="164">
        <f ca="1">IFERROR(SUM(OFFSET(Data!$A$1,MATCH(($AI190),Data!$C:$C,0)-1,MATCH(Weekly!AJ$9,Data!$2:$2,0)-1,2,COUNTIF(Data!$2:$2,Weekly!AJ$9))),0)</f>
      </c>
      <c r="AK190" s="164">
        <f ca="1">IFERROR(SUM(OFFSET(Data!$A$1,MATCH(($AI190),Data!$C:$C,0)-1,MATCH(Weekly!AK$9,Data!$2:$2,0)-1,2,COUNTIF(Data!$2:$2,Weekly!AK$9))),0)</f>
      </c>
      <c r="AL190" s="164">
        <f ca="1">IFERROR(SUM(OFFSET(Data!$A$1,MATCH(($AI190),Data!$C:$C,0)-1,MATCH(Weekly!AL$9,Data!$2:$2,0)-1,2,COUNTIF(Data!$2:$2,Weekly!AL$9))),0)</f>
      </c>
      <c r="AM190" s="164">
        <f ca="1">IFERROR(SUM(OFFSET(Data!$A$1,MATCH(($AI190),Data!$C:$C,0)-1,MATCH(Weekly!AM$9,Data!$2:$2,0)-1,2,COUNTIF(Data!$2:$2,Weekly!AM$9))),0)</f>
      </c>
      <c r="AN190" s="164">
        <f ca="1">IFERROR(SUM(OFFSET(Data!$A$1,MATCH(($AI190),Data!$C:$C,0)-1,MATCH(Weekly!AN$9,Data!$2:$2,0)-1,2,COUNTIF(Data!$2:$2,Weekly!AN$9))),0)</f>
      </c>
      <c r="AO190" s="164">
        <f ca="1">IFERROR(SUM(OFFSET(Data!$A$1,MATCH(($AI190),Data!$C:$C,0)-1,MATCH(Weekly!AO$9,Data!$2:$2,0)-1,2,COUNTIF(Data!$2:$2,Weekly!AO$9))),0)</f>
      </c>
      <c r="AP190" s="164">
        <f ca="1">IFERROR(SUM(OFFSET(Data!$A$1,MATCH(($AI190),Data!$C:$C,0)-1,MATCH(Weekly!AP$9,Data!$2:$2,0)-1,2,COUNTIF(Data!$2:$2,Weekly!AP$9))),0)</f>
      </c>
      <c r="AQ190" s="164">
        <f ca="1">IFERROR(SUM(OFFSET(Data!$A$1,MATCH(($AI190),Data!$C:$C,0)-1,MATCH(Weekly!AQ$9,Data!$2:$2,0)-1,2,COUNTIF(Data!$2:$2,Weekly!AQ$9))),0)</f>
      </c>
      <c r="AR190" s="164">
        <f ca="1">IFERROR(SUM(OFFSET(Data!$A$1,MATCH(($AI190),Data!$C:$C,0)-1,MATCH(Weekly!AR$9,Data!$2:$2,0)-1,2,COUNTIF(Data!$2:$2,Weekly!AR$9))),0)</f>
      </c>
      <c r="AS190" s="164">
        <f ca="1">IFERROR(SUM(OFFSET(Data!$A$1,MATCH(($AI190),Data!$C:$C,0)-1,MATCH(Weekly!AS$9,Data!$2:$2,0)-1,2,COUNTIF(Data!$2:$2,Weekly!AS$9))),0)</f>
      </c>
      <c r="AT190" s="164">
        <f ca="1">IFERROR(SUM(OFFSET(Data!$A$1,MATCH(($AI190),Data!$C:$C,0)-1,MATCH(Weekly!AT$9,Data!$2:$2,0)-1,2,COUNTIF(Data!$2:$2,Weekly!AT$9))),0)</f>
      </c>
      <c r="AU190" s="164">
        <f ca="1">IFERROR(SUM(OFFSET(Data!$A$1,MATCH(($AI190),Data!$C:$C,0)-1,MATCH(Weekly!AU$9,Data!$2:$2,0)-1,2,COUNTIF(Data!$2:$2,Weekly!AU$9))),0)</f>
      </c>
      <c r="AV190" s="18"/>
      <c r="AW190" s="10">
        <f ca="1">_xlfn.QUARTILE.INC($BJ190:$BT190,1)</f>
      </c>
      <c r="AX190" s="10">
        <f ca="1">_xlfn.QUARTILE.INC($BJ190:$BT190,1)</f>
      </c>
      <c r="AY190" s="10">
        <f ca="1">_xlfn.QUARTILE.INC($BJ190:$BT190,3)</f>
      </c>
      <c r="AZ190" s="10">
        <f t="shared" ref="AZ190" ca="1" si="1462">AY190-AX190</f>
      </c>
      <c r="BA190" s="10">
        <f t="shared" ref="BA190" ca="1" si="1463">AY190+(0.75*AZ190)</f>
      </c>
      <c r="BB190" s="53"/>
      <c r="BC190" s="11">
        <f ca="1">_xlfn.STDEV.P(AJ190:AU190)</f>
      </c>
      <c r="BD190" s="11">
        <f ca="1">AVERAGE(AP190:AS190)</f>
      </c>
      <c r="BE190" s="171"/>
      <c r="BF190" s="171"/>
      <c r="BG190" s="16"/>
      <c r="BH190" s="217" t="s">
        <v>166</v>
      </c>
      <c r="BI190" s="217" t="s">
        <v>3</v>
      </c>
      <c r="BJ190" s="164">
        <f ca="1">IFERROR(SUM(OFFSET(Data!$A$1,MATCH(($BH190&amp;$BI190),Data!$B:$B,0)-1,MATCH(Weekly!BJ$9,Data!$2:$2,0)-1,1,COUNTIF(Data!$2:$2,Weekly!BJ$9))),0)</f>
      </c>
      <c r="BK190" s="164">
        <f ca="1">IFERROR(SUM(OFFSET(Data!$A$1,MATCH(($BH190&amp;$BI190),Data!$B:$B,0)-1,MATCH(Weekly!BK$9,Data!$2:$2,0)-1,1,COUNTIF(Data!$2:$2,Weekly!BK$9))),0)</f>
      </c>
      <c r="BL190" s="164">
        <f ca="1">IFERROR(SUM(OFFSET(Data!$A$1,MATCH(($BH190&amp;$BI190),Data!$B:$B,0)-1,MATCH(Weekly!BL$9,Data!$2:$2,0)-1,1,COUNTIF(Data!$2:$2,Weekly!BL$9))),0)</f>
      </c>
      <c r="BM190" s="164">
        <f ca="1">IFERROR(SUM(OFFSET(Data!$A$1,MATCH(($BH190&amp;$BI190),Data!$B:$B,0)-1,MATCH(Weekly!BM$9,Data!$2:$2,0)-1,1,COUNTIF(Data!$2:$2,Weekly!BM$9))),0)</f>
      </c>
      <c r="BN190" s="164">
        <f ca="1">IFERROR(SUM(OFFSET(Data!$A$1,MATCH(($BH190&amp;$BI190),Data!$B:$B,0)-1,MATCH(Weekly!BN$9,Data!$2:$2,0)-1,1,COUNTIF(Data!$2:$2,Weekly!BN$9))),0)</f>
      </c>
      <c r="BO190" s="164">
        <f ca="1">IFERROR(SUM(OFFSET(Data!$A$1,MATCH(($BH190&amp;$BI190),Data!$B:$B,0)-1,MATCH(Weekly!BO$9,Data!$2:$2,0)-1,1,COUNTIF(Data!$2:$2,Weekly!BO$9))),0)</f>
      </c>
      <c r="BP190" s="164">
        <f ca="1">IFERROR(SUM(OFFSET(Data!$A$1,MATCH(($BH190&amp;$BI190),Data!$B:$B,0)-1,MATCH(Weekly!BP$9,Data!$2:$2,0)-1,1,COUNTIF(Data!$2:$2,Weekly!BP$9))),0)</f>
      </c>
      <c r="BQ190" s="164">
        <f ca="1">IFERROR(SUM(OFFSET(Data!$A$1,MATCH(($BH190&amp;$BI190),Data!$B:$B,0)-1,MATCH(Weekly!BQ$9,Data!$2:$2,0)-1,1,COUNTIF(Data!$2:$2,Weekly!BQ$9))),0)</f>
      </c>
      <c r="BR190" s="164">
        <f ca="1">IFERROR(SUM(OFFSET(Data!$A$1,MATCH(($BH190&amp;$BI190),Data!$B:$B,0)-1,MATCH(Weekly!BR$9,Data!$2:$2,0)-1,1,COUNTIF(Data!$2:$2,Weekly!BR$9))),0)</f>
      </c>
      <c r="BS190" s="164">
        <f ca="1">IFERROR(SUM(OFFSET(Data!$A$1,MATCH(($BH190&amp;$BI190),Data!$B:$B,0)-1,MATCH(Weekly!BS$9,Data!$2:$2,0)-1,1,COUNTIF(Data!$2:$2,Weekly!BS$9))),0)</f>
      </c>
      <c r="BT190" s="164">
        <f ca="1">IFERROR(SUM(OFFSET(Data!$A$1,MATCH(($BH190&amp;$BI190),Data!$B:$B,0)-1,MATCH(Weekly!BT$9,Data!$2:$2,0)-1,1,COUNTIF(Data!$2:$2,Weekly!BT$9))),0)</f>
      </c>
      <c r="BU190" s="164">
        <f ca="1">IFERROR(SUM(OFFSET(Data!$A$1,MATCH(($BH190&amp;$BI190),Data!$B:$B,0)-1,MATCH(Weekly!BU$9,Data!$2:$2,0)-1,1,COUNTIF(Data!$2:$2,Weekly!BU$9))),0)</f>
      </c>
      <c r="BV190" s="53"/>
      <c r="BW190" s="10">
        <f ca="1">_xlfn.QUARTILE.INC($BJ190:$BT190,1)</f>
      </c>
      <c r="BX190" s="10">
        <f ca="1">_xlfn.QUARTILE.INC($BJ190:$BT190,1)</f>
      </c>
      <c r="BY190" s="10">
        <f ca="1">_xlfn.QUARTILE.INC($BJ190:$BT190,3)</f>
      </c>
      <c r="BZ190" s="10">
        <f t="shared" ref="BZ190" ca="1" si="1464">BY190-BX190</f>
      </c>
      <c r="CA190" s="10">
        <f t="shared" ref="CA190" ca="1" si="1465">BY190+(0.75*BZ190)</f>
      </c>
      <c r="CB190" s="53"/>
      <c r="CC190" s="11">
        <f ca="1">_xlfn.STDEV.P(BJ190:BU190)</f>
      </c>
      <c r="CD190" s="11">
        <f ca="1">AVERAGE(BP190:BS190)</f>
      </c>
      <c r="CE190" s="171"/>
      <c r="CF190" s="171"/>
      <c r="CG190" s="16"/>
      <c r="CH190" s="217" t="s">
        <v>166</v>
      </c>
      <c r="CI190" s="9" t="s">
        <v>4</v>
      </c>
      <c r="CJ190" s="164">
        <f ca="1">IFERROR(SUM(OFFSET(Data!$A$1,MATCH(($CH190&amp;$CI190),Data!$B:$B,0)-1,MATCH(Weekly!CJ$9,Data!$2:$2,0)-1,1,COUNTIF(Data!$2:$2,Weekly!CJ$9))),0)</f>
      </c>
      <c r="CK190" s="164">
        <f ca="1">IFERROR(SUM(OFFSET(Data!$A$1,MATCH(($CH190&amp;$CI190),Data!$B:$B,0)-1,MATCH(Weekly!CK$9,Data!$2:$2,0)-1,1,COUNTIF(Data!$2:$2,Weekly!CK$9))),0)</f>
      </c>
      <c r="CL190" s="164">
        <f ca="1">IFERROR(SUM(OFFSET(Data!$A$1,MATCH(($CH190&amp;$CI190),Data!$B:$B,0)-1,MATCH(Weekly!CL$9,Data!$2:$2,0)-1,1,COUNTIF(Data!$2:$2,Weekly!CL$9))),0)</f>
      </c>
      <c r="CM190" s="164">
        <f ca="1">IFERROR(SUM(OFFSET(Data!$A$1,MATCH(($CH190&amp;$CI190),Data!$B:$B,0)-1,MATCH(Weekly!CM$9,Data!$2:$2,0)-1,1,COUNTIF(Data!$2:$2,Weekly!CM$9))),0)</f>
      </c>
      <c r="CN190" s="164">
        <f ca="1">IFERROR(SUM(OFFSET(Data!$A$1,MATCH(($CH190&amp;$CI190),Data!$B:$B,0)-1,MATCH(Weekly!CN$9,Data!$2:$2,0)-1,1,COUNTIF(Data!$2:$2,Weekly!CN$9))),0)</f>
      </c>
      <c r="CO190" s="164">
        <f ca="1">IFERROR(SUM(OFFSET(Data!$A$1,MATCH(($CH190&amp;$CI190),Data!$B:$B,0)-1,MATCH(Weekly!CO$9,Data!$2:$2,0)-1,1,COUNTIF(Data!$2:$2,Weekly!CO$9))),0)</f>
      </c>
      <c r="CP190" s="164">
        <f ca="1">IFERROR(SUM(OFFSET(Data!$A$1,MATCH(($CH190&amp;$CI190),Data!$B:$B,0)-1,MATCH(Weekly!CP$9,Data!$2:$2,0)-1,1,COUNTIF(Data!$2:$2,Weekly!CP$9))),0)</f>
      </c>
      <c r="CQ190" s="164">
        <f ca="1">IFERROR(SUM(OFFSET(Data!$A$1,MATCH(($CH190&amp;$CI190),Data!$B:$B,0)-1,MATCH(Weekly!CQ$9,Data!$2:$2,0)-1,1,COUNTIF(Data!$2:$2,Weekly!CQ$9))),0)</f>
      </c>
      <c r="CR190" s="164">
        <f ca="1">IFERROR(SUM(OFFSET(Data!$A$1,MATCH(($CH190&amp;$CI190),Data!$B:$B,0)-1,MATCH(Weekly!CR$9,Data!$2:$2,0)-1,1,COUNTIF(Data!$2:$2,Weekly!CR$9))),0)</f>
      </c>
      <c r="CS190" s="164">
        <f ca="1">IFERROR(SUM(OFFSET(Data!$A$1,MATCH(($CH190&amp;$CI190),Data!$B:$B,0)-1,MATCH(Weekly!CS$9,Data!$2:$2,0)-1,1,COUNTIF(Data!$2:$2,Weekly!CS$9))),0)</f>
      </c>
      <c r="CT190" s="164">
        <f ca="1">IFERROR(SUM(OFFSET(Data!$A$1,MATCH(($CH190&amp;$CI190),Data!$B:$B,0)-1,MATCH(Weekly!CT$9,Data!$2:$2,0)-1,1,COUNTIF(Data!$2:$2,Weekly!CT$9))),0)</f>
      </c>
      <c r="CU190" s="164">
        <f ca="1">IFERROR(SUM(OFFSET(Data!$A$1,MATCH(($CH190&amp;$CI190),Data!$B:$B,0)-1,MATCH(Weekly!CU$9,Data!$2:$2,0)-1,1,COUNTIF(Data!$2:$2,Weekly!CU$9))),0)</f>
      </c>
      <c r="CW190" s="10">
        <f ca="1">_xlfn.QUARTILE.INC($BJ190:$BT190,1)</f>
      </c>
      <c r="CX190" s="10">
        <f ca="1">_xlfn.QUARTILE.INC($BJ190:$BT190,1)</f>
      </c>
      <c r="CY190" s="10">
        <f ca="1">_xlfn.QUARTILE.INC($BJ190:$BT190,3)</f>
      </c>
      <c r="CZ190" s="10">
        <f t="shared" ref="CZ190" ca="1" si="1466">CY190-CX190</f>
      </c>
      <c r="DA190" s="10">
        <f t="shared" ref="DA190" ca="1" si="1467">CY190+(0.75*CZ190)</f>
      </c>
      <c r="DB190" s="53"/>
      <c r="DC190" s="11">
        <f ca="1">_xlfn.STDEV.P(CJ190:CU190)</f>
      </c>
      <c r="DD190" s="11">
        <f ca="1">AVERAGE(CP190:CS190)</f>
      </c>
    </row>
    <row r="191" spans="3:111" x14ac:dyDescent="0.25">
      <c r="C191" s="5"/>
      <c r="D191" s="132" t="s">
        <v>912</v>
      </c>
      <c r="E191" s="67" t="str">
        <f ca="1">VLOOKUP($D191,'Metric Nature'!$C:$D,2,0)&amp;IF(($F191&lt;(BA191)),"Below",IF(($F191&gt;(AZ191)),"Above","Within"))</f>
      </c>
      <c r="F191" s="69">
        <f t="shared" ca="1" si="1453"/>
      </c>
      <c r="G191" s="69">
        <f t="shared" ca="1" si="1454"/>
      </c>
      <c r="H191" s="98">
        <f t="shared" ref="H191" ca="1" si="1468">IFERROR(((F191-G191)/G191),0)</f>
      </c>
      <c r="I191" s="69">
        <f t="shared" ref="I191" ca="1" si="1469">BD191</f>
      </c>
      <c r="J191" s="69">
        <f t="shared" ref="J191" ca="1" si="1470">IFERROR(((F191-I191)/I191),0)</f>
      </c>
      <c r="K191" s="145">
        <f t="shared" ca="1" si="1455"/>
      </c>
      <c r="L191" s="70"/>
      <c r="M191" s="144" t="str">
        <f ca="1">VLOOKUP($D191,'Metric Nature'!$C:$D,2,0)&amp;IF(($N191&lt;(CA191)),"Below",IF(($N191&gt;(BZ191)),"Above","Within"))</f>
      </c>
      <c r="N191" s="69">
        <f t="shared" ca="1" si="1456"/>
      </c>
      <c r="O191" s="69">
        <f t="shared" ca="1" si="1457"/>
      </c>
      <c r="P191" s="98">
        <f t="shared" ref="P191" ca="1" si="1471">IFERROR(((N191-O191)/O191),0)</f>
      </c>
      <c r="Q191" s="69">
        <f t="shared" ref="Q191" ca="1" si="1472">CD191</f>
      </c>
      <c r="R191" s="71">
        <f t="shared" ref="R191" ca="1" si="1473">IFERROR(((N191-Q191)/Q191),0)</f>
      </c>
      <c r="S191" s="145">
        <f t="shared" ca="1" si="1458"/>
      </c>
      <c r="T191" s="70"/>
      <c r="U191" s="144" t="str">
        <f ca="1">VLOOKUP($D191,'Metric Nature'!$C:$D,2,0)&amp;IF(($V191&lt;(DA191)),"Below",IF(($V191&gt;(CZ191)),"Above","Within"))</f>
      </c>
      <c r="V191" s="69">
        <f t="shared" ca="1" si="1459"/>
      </c>
      <c r="W191" s="69">
        <f t="shared" ca="1" si="1460"/>
      </c>
      <c r="X191" s="98">
        <f t="shared" ref="X191" ca="1" si="1474">IFERROR(((V191-W191)/W191),0)</f>
      </c>
      <c r="Y191" s="69">
        <f t="shared" ref="Y191" ca="1" si="1475">DD191</f>
      </c>
      <c r="Z191" s="71">
        <f t="shared" ref="Z191" ca="1" si="1476">IFERROR(((V191-Y191)/Y191),0)</f>
      </c>
      <c r="AA191" s="145">
        <f t="shared" ca="1" si="1461"/>
      </c>
      <c r="AB191" s="70"/>
      <c r="AC191" s="60"/>
      <c r="AI191" s="9" t="s">
        <v>167</v>
      </c>
      <c r="AJ191" s="169">
        <f ca="1">IFERROR(IFERROR(SUM(OFFSET(Data!$A$1,MATCH(($AI191),Data!$C:$C,0)-1,MATCH(Weekly!AJ$9,Data!$2:$2,0)-1,2,COUNTIF(Data!$2:$2,Weekly!AJ$9))),0)/AJ$190,0)</f>
      </c>
      <c r="AK191" s="169">
        <f ca="1">IFERROR(IFERROR(SUM(OFFSET(Data!$A$1,MATCH(($AI191),Data!$C:$C,0)-1,MATCH(Weekly!AK$9,Data!$2:$2,0)-1,2,COUNTIF(Data!$2:$2,Weekly!AK$9))),0)/AK$190,0)</f>
      </c>
      <c r="AL191" s="169">
        <f ca="1">IFERROR(IFERROR(SUM(OFFSET(Data!$A$1,MATCH(($AI191),Data!$C:$C,0)-1,MATCH(Weekly!AL$9,Data!$2:$2,0)-1,2,COUNTIF(Data!$2:$2,Weekly!AL$9))),0)/AL$190,0)</f>
      </c>
      <c r="AM191" s="169">
        <f ca="1">IFERROR(IFERROR(SUM(OFFSET(Data!$A$1,MATCH(($AI191),Data!$C:$C,0)-1,MATCH(Weekly!AM$9,Data!$2:$2,0)-1,2,COUNTIF(Data!$2:$2,Weekly!AM$9))),0)/AM$190,0)</f>
      </c>
      <c r="AN191" s="169">
        <f ca="1">IFERROR(IFERROR(SUM(OFFSET(Data!$A$1,MATCH(($AI191),Data!$C:$C,0)-1,MATCH(Weekly!AN$9,Data!$2:$2,0)-1,2,COUNTIF(Data!$2:$2,Weekly!AN$9))),0)/AN$190,0)</f>
      </c>
      <c r="AO191" s="169">
        <f ca="1">IFERROR(IFERROR(SUM(OFFSET(Data!$A$1,MATCH(($AI191),Data!$C:$C,0)-1,MATCH(Weekly!AO$9,Data!$2:$2,0)-1,2,COUNTIF(Data!$2:$2,Weekly!AO$9))),0)/AO$190,0)</f>
      </c>
      <c r="AP191" s="169">
        <f ca="1">IFERROR(IFERROR(SUM(OFFSET(Data!$A$1,MATCH(($AI191),Data!$C:$C,0)-1,MATCH(Weekly!AP$9,Data!$2:$2,0)-1,2,COUNTIF(Data!$2:$2,Weekly!AP$9))),0)/AP$190,0)</f>
      </c>
      <c r="AQ191" s="169">
        <f ca="1">IFERROR(IFERROR(SUM(OFFSET(Data!$A$1,MATCH(($AI191),Data!$C:$C,0)-1,MATCH(Weekly!AQ$9,Data!$2:$2,0)-1,2,COUNTIF(Data!$2:$2,Weekly!AQ$9))),0)/AQ$190,0)</f>
      </c>
      <c r="AR191" s="169">
        <f ca="1">IFERROR(IFERROR(SUM(OFFSET(Data!$A$1,MATCH(($AI191),Data!$C:$C,0)-1,MATCH(Weekly!AR$9,Data!$2:$2,0)-1,2,COUNTIF(Data!$2:$2,Weekly!AR$9))),0)/AR$190,0)</f>
      </c>
      <c r="AS191" s="169">
        <f ca="1">IFERROR(IFERROR(SUM(OFFSET(Data!$A$1,MATCH(($AI191),Data!$C:$C,0)-1,MATCH(Weekly!AS$9,Data!$2:$2,0)-1,2,COUNTIF(Data!$2:$2,Weekly!AS$9))),0)/AS$190,0)</f>
      </c>
      <c r="AT191" s="169">
        <f ca="1">IFERROR(IFERROR(SUM(OFFSET(Data!$A$1,MATCH(($AI191),Data!$C:$C,0)-1,MATCH(Weekly!AT$9,Data!$2:$2,0)-1,2,COUNTIF(Data!$2:$2,Weekly!AT$9))),0)/AT$190,0)</f>
      </c>
      <c r="AU191" s="169">
        <f ca="1">IFERROR(IFERROR(SUM(OFFSET(Data!$A$1,MATCH(($AI191),Data!$C:$C,0)-1,MATCH(Weekly!AU$9,Data!$2:$2,0)-1,2,COUNTIF(Data!$2:$2,Weekly!AU$9))),0)/AU$190,0)</f>
      </c>
      <c r="AV191" s="18"/>
      <c r="AW191" s="14">
        <f t="shared" ref="AW191:AW195" ca="1" si="1477">_xlfn.QUARTILE.INC($BJ191:$BT191,1)</f>
      </c>
      <c r="AX191" s="14">
        <f t="shared" ref="AX191:AX195" ca="1" si="1478">_xlfn.QUARTILE.INC($BJ191:$BT191,3)</f>
      </c>
      <c r="AY191" s="14">
        <f t="shared" ref="AY191:AY192" ca="1" si="1479">AX191-AW191</f>
      </c>
      <c r="AZ191" s="14">
        <f t="shared" ref="AZ191:AZ192" ca="1" si="1480">AX191+(0.75*AY191)</f>
      </c>
      <c r="BA191" s="14">
        <f t="shared" ref="BA191:BA192" ca="1" si="1481">AW191-(0.75*AY191)</f>
      </c>
      <c r="BB191" s="53"/>
      <c r="BC191" s="14">
        <f t="shared" ref="BC191:BC195" ca="1" si="1482">_xlfn.STDEV.P(AJ191:AU191)</f>
      </c>
      <c r="BD191" s="14">
        <f ca="1">SUMPRODUCT(AP191:AS191,AP$190:AS$190)/SUM(AP$190:AS$190)</f>
      </c>
      <c r="BE191" s="171"/>
      <c r="BF191" s="171"/>
      <c r="BG191" s="16"/>
      <c r="BH191" s="9" t="s">
        <v>167</v>
      </c>
      <c r="BI191" s="9" t="s">
        <v>3</v>
      </c>
      <c r="BJ191" s="169">
        <f ca="1">IFERROR(IFERROR(SUM(OFFSET(Data!$A$1,MATCH(($BH191&amp;$BI191),Data!$B:$B,0)-1,MATCH(Weekly!BJ$9,Data!$2:$2,0)-1,1,COUNTIF(Data!$2:$2,Weekly!BJ$9))),0)/BJ$190,0)</f>
      </c>
      <c r="BK191" s="169">
        <f ca="1">IFERROR(IFERROR(SUM(OFFSET(Data!$A$1,MATCH(($BH191&amp;$BI191),Data!$B:$B,0)-1,MATCH(Weekly!BK$9,Data!$2:$2,0)-1,1,COUNTIF(Data!$2:$2,Weekly!BK$9))),0)/BK$190,0)</f>
      </c>
      <c r="BL191" s="169">
        <f ca="1">IFERROR(IFERROR(SUM(OFFSET(Data!$A$1,MATCH(($BH191&amp;$BI191),Data!$B:$B,0)-1,MATCH(Weekly!BL$9,Data!$2:$2,0)-1,1,COUNTIF(Data!$2:$2,Weekly!BL$9))),0)/BL$190,0)</f>
      </c>
      <c r="BM191" s="169">
        <f ca="1">IFERROR(IFERROR(SUM(OFFSET(Data!$A$1,MATCH(($BH191&amp;$BI191),Data!$B:$B,0)-1,MATCH(Weekly!BM$9,Data!$2:$2,0)-1,1,COUNTIF(Data!$2:$2,Weekly!BM$9))),0)/BM$190,0)</f>
      </c>
      <c r="BN191" s="169">
        <f ca="1">IFERROR(IFERROR(SUM(OFFSET(Data!$A$1,MATCH(($BH191&amp;$BI191),Data!$B:$B,0)-1,MATCH(Weekly!BN$9,Data!$2:$2,0)-1,1,COUNTIF(Data!$2:$2,Weekly!BN$9))),0)/BN$190,0)</f>
      </c>
      <c r="BO191" s="169">
        <f ca="1">IFERROR(IFERROR(SUM(OFFSET(Data!$A$1,MATCH(($BH191&amp;$BI191),Data!$B:$B,0)-1,MATCH(Weekly!BO$9,Data!$2:$2,0)-1,1,COUNTIF(Data!$2:$2,Weekly!BO$9))),0)/BO$190,0)</f>
      </c>
      <c r="BP191" s="169">
        <f ca="1">IFERROR(IFERROR(SUM(OFFSET(Data!$A$1,MATCH(($BH191&amp;$BI191),Data!$B:$B,0)-1,MATCH(Weekly!BP$9,Data!$2:$2,0)-1,1,COUNTIF(Data!$2:$2,Weekly!BP$9))),0)/BP$190,0)</f>
      </c>
      <c r="BQ191" s="169">
        <f ca="1">IFERROR(IFERROR(SUM(OFFSET(Data!$A$1,MATCH(($BH191&amp;$BI191),Data!$B:$B,0)-1,MATCH(Weekly!BQ$9,Data!$2:$2,0)-1,1,COUNTIF(Data!$2:$2,Weekly!BQ$9))),0)/BQ$190,0)</f>
      </c>
      <c r="BR191" s="169">
        <f ca="1">IFERROR(IFERROR(SUM(OFFSET(Data!$A$1,MATCH(($BH191&amp;$BI191),Data!$B:$B,0)-1,MATCH(Weekly!BR$9,Data!$2:$2,0)-1,1,COUNTIF(Data!$2:$2,Weekly!BR$9))),0)/BR$190,0)</f>
      </c>
      <c r="BS191" s="169">
        <f ca="1">IFERROR(IFERROR(SUM(OFFSET(Data!$A$1,MATCH(($BH191&amp;$BI191),Data!$B:$B,0)-1,MATCH(Weekly!BS$9,Data!$2:$2,0)-1,1,COUNTIF(Data!$2:$2,Weekly!BS$9))),0)/BS$190,0)</f>
      </c>
      <c r="BT191" s="169">
        <f ca="1">IFERROR(IFERROR(SUM(OFFSET(Data!$A$1,MATCH(($BH191&amp;$BI191),Data!$B:$B,0)-1,MATCH(Weekly!BT$9,Data!$2:$2,0)-1,1,COUNTIF(Data!$2:$2,Weekly!BT$9))),0)/BT$190,0)</f>
      </c>
      <c r="BU191" s="169">
        <f ca="1">IFERROR(IFERROR(SUM(OFFSET(Data!$A$1,MATCH(($BH191&amp;$BI191),Data!$B:$B,0)-1,MATCH(Weekly!BU$9,Data!$2:$2,0)-1,1,COUNTIF(Data!$2:$2,Weekly!BU$9))),0)/BU$190,0)</f>
      </c>
      <c r="BV191" s="55"/>
      <c r="BW191" s="14">
        <f t="shared" ref="BW191:BW195" ca="1" si="1483">_xlfn.QUARTILE.INC($BJ191:$BT191,1)</f>
      </c>
      <c r="BX191" s="14">
        <f t="shared" ref="BX191:BX195" ca="1" si="1484">_xlfn.QUARTILE.INC($BJ191:$BT191,3)</f>
      </c>
      <c r="BY191" s="14">
        <f t="shared" ref="BY191" ca="1" si="1485">BX191-BW191</f>
      </c>
      <c r="BZ191" s="14">
        <f t="shared" ref="BZ191" ca="1" si="1486">BX191+(0.75*BY191)</f>
      </c>
      <c r="CA191" s="14">
        <f t="shared" ref="CA191" ca="1" si="1487">BW191-(0.75*BY191)</f>
      </c>
      <c r="CB191" s="53"/>
      <c r="CC191" s="14">
        <f t="shared" ref="CC191:CC195" ca="1" si="1488">_xlfn.STDEV.P(BJ191:BU191)</f>
      </c>
      <c r="CD191" s="14">
        <f ca="1">SUMPRODUCT(BP191:BS191,BP$190:BS$190)/SUM(BP$190:BS$190)</f>
      </c>
      <c r="CE191" s="171"/>
      <c r="CF191" s="171"/>
      <c r="CG191" s="16"/>
      <c r="CH191" s="9" t="s">
        <v>167</v>
      </c>
      <c r="CI191" s="9" t="s">
        <v>4</v>
      </c>
      <c r="CJ191" s="169">
        <f ca="1">IFERROR(IFERROR(SUM(OFFSET(Data!$A$1,MATCH(($CH191&amp;$CI191),Data!$B:$B,0)-1,MATCH(Weekly!CJ$9,Data!$2:$2,0)-1,1,COUNTIF(Data!$2:$2,Weekly!CJ$9))),0)/CJ$190,0)</f>
      </c>
      <c r="CK191" s="169">
        <f ca="1">IFERROR(IFERROR(SUM(OFFSET(Data!$A$1,MATCH(($CH191&amp;$CI191),Data!$B:$B,0)-1,MATCH(Weekly!CK$9,Data!$2:$2,0)-1,1,COUNTIF(Data!$2:$2,Weekly!CK$9))),0)/CK$190,0)</f>
      </c>
      <c r="CL191" s="169">
        <f ca="1">IFERROR(IFERROR(SUM(OFFSET(Data!$A$1,MATCH(($CH191&amp;$CI191),Data!$B:$B,0)-1,MATCH(Weekly!CL$9,Data!$2:$2,0)-1,1,COUNTIF(Data!$2:$2,Weekly!CL$9))),0)/CL$190,0)</f>
      </c>
      <c r="CM191" s="169">
        <f ca="1">IFERROR(IFERROR(SUM(OFFSET(Data!$A$1,MATCH(($CH191&amp;$CI191),Data!$B:$B,0)-1,MATCH(Weekly!CM$9,Data!$2:$2,0)-1,1,COUNTIF(Data!$2:$2,Weekly!CM$9))),0)/CM$190,0)</f>
      </c>
      <c r="CN191" s="169">
        <f ca="1">IFERROR(IFERROR(SUM(OFFSET(Data!$A$1,MATCH(($CH191&amp;$CI191),Data!$B:$B,0)-1,MATCH(Weekly!CN$9,Data!$2:$2,0)-1,1,COUNTIF(Data!$2:$2,Weekly!CN$9))),0)/CN$190,0)</f>
      </c>
      <c r="CO191" s="169">
        <f ca="1">IFERROR(IFERROR(SUM(OFFSET(Data!$A$1,MATCH(($CH191&amp;$CI191),Data!$B:$B,0)-1,MATCH(Weekly!CO$9,Data!$2:$2,0)-1,1,COUNTIF(Data!$2:$2,Weekly!CO$9))),0)/CO$190,0)</f>
      </c>
      <c r="CP191" s="169">
        <f ca="1">IFERROR(IFERROR(SUM(OFFSET(Data!$A$1,MATCH(($CH191&amp;$CI191),Data!$B:$B,0)-1,MATCH(Weekly!CP$9,Data!$2:$2,0)-1,1,COUNTIF(Data!$2:$2,Weekly!CP$9))),0)/CP$190,0)</f>
      </c>
      <c r="CQ191" s="169">
        <f ca="1">IFERROR(IFERROR(SUM(OFFSET(Data!$A$1,MATCH(($CH191&amp;$CI191),Data!$B:$B,0)-1,MATCH(Weekly!CQ$9,Data!$2:$2,0)-1,1,COUNTIF(Data!$2:$2,Weekly!CQ$9))),0)/CQ$190,0)</f>
      </c>
      <c r="CR191" s="169">
        <f ca="1">IFERROR(IFERROR(SUM(OFFSET(Data!$A$1,MATCH(($CH191&amp;$CI191),Data!$B:$B,0)-1,MATCH(Weekly!CR$9,Data!$2:$2,0)-1,1,COUNTIF(Data!$2:$2,Weekly!CR$9))),0)/CR$190,0)</f>
      </c>
      <c r="CS191" s="169">
        <f ca="1">IFERROR(IFERROR(SUM(OFFSET(Data!$A$1,MATCH(($CH191&amp;$CI191),Data!$B:$B,0)-1,MATCH(Weekly!CS$9,Data!$2:$2,0)-1,1,COUNTIF(Data!$2:$2,Weekly!CS$9))),0)/CS$190,0)</f>
      </c>
      <c r="CT191" s="169">
        <f ca="1">IFERROR(IFERROR(SUM(OFFSET(Data!$A$1,MATCH(($CH191&amp;$CI191),Data!$B:$B,0)-1,MATCH(Weekly!CT$9,Data!$2:$2,0)-1,1,COUNTIF(Data!$2:$2,Weekly!CT$9))),0)/CT$190,0)</f>
      </c>
      <c r="CU191" s="169">
        <f ca="1">IFERROR(IFERROR(SUM(OFFSET(Data!$A$1,MATCH(($CH191&amp;$CI191),Data!$B:$B,0)-1,MATCH(Weekly!CU$9,Data!$2:$2,0)-1,1,COUNTIF(Data!$2:$2,Weekly!CU$9))),0)/CU$190,0)</f>
      </c>
      <c r="CW191" s="14">
        <f t="shared" ref="CW191:CW195" ca="1" si="1489">_xlfn.QUARTILE.INC($BJ191:$BT191,1)</f>
      </c>
      <c r="CX191" s="14">
        <f t="shared" ref="CX191:CX195" ca="1" si="1490">_xlfn.QUARTILE.INC($BJ191:$BT191,3)</f>
      </c>
      <c r="CY191" s="14">
        <f t="shared" ref="CY191:CY192" ca="1" si="1491">CX191-CW191</f>
      </c>
      <c r="CZ191" s="14">
        <f t="shared" ref="CZ191:CZ192" ca="1" si="1492">CX191+(0.75*CY191)</f>
      </c>
      <c r="DA191" s="14">
        <f t="shared" ref="DA191:DA192" ca="1" si="1493">CW191-(0.75*CY191)</f>
      </c>
      <c r="DB191" s="53"/>
      <c r="DC191" s="14">
        <f t="shared" ref="DC191:DC195" ca="1" si="1494">_xlfn.STDEV.P(CJ191:CU191)</f>
      </c>
      <c r="DD191" s="14">
        <f ca="1">SUMPRODUCT(CP191:CS191,CP$190:CS$190)/SUM(CP$190:CS$190)</f>
      </c>
    </row>
    <row r="192" spans="3:111" x14ac:dyDescent="0.25">
      <c r="C192" s="5"/>
      <c r="D192" s="132" t="s">
        <v>915</v>
      </c>
      <c r="E192" s="67" t="str">
        <f ca="1">VLOOKUP($D192,'Metric Nature'!$C:$D,2,0)&amp;IF(($F192&lt;(BA192)),"Below",IF(($F192&gt;(AZ192)),"Above","Within"))</f>
      </c>
      <c r="F192" s="69">
        <f t="shared" ref="F192:F195" ca="1" si="1495">AT192</f>
      </c>
      <c r="G192" s="69">
        <f t="shared" ref="G192:G195" ca="1" si="1496">AS192</f>
      </c>
      <c r="H192" s="98">
        <f t="shared" ref="H192:H195" ca="1" si="1497">IFERROR(((F192-G192)/G192),0)</f>
      </c>
      <c r="I192" s="69">
        <f t="shared" ref="I192:I195" ca="1" si="1498">BD192</f>
      </c>
      <c r="J192" s="69">
        <f t="shared" ref="J192:J195" ca="1" si="1499">IFERROR(((F192-I192)/I192),0)</f>
      </c>
      <c r="K192" s="62">
        <f t="shared" ca="1" si="1455"/>
      </c>
      <c r="L192" s="70"/>
      <c r="M192" s="67" t="str">
        <f ca="1">VLOOKUP($D192,'Metric Nature'!$C:$D,2,0)&amp;IF(($N192&lt;(CA192)),"Below",IF(($N192&gt;(BZ192)),"Above","Within"))</f>
      </c>
      <c r="N192" s="69">
        <f t="shared" ref="N192:N195" ca="1" si="1500">BT192</f>
      </c>
      <c r="O192" s="69">
        <f t="shared" ref="O192:O195" ca="1" si="1501">BS192</f>
      </c>
      <c r="P192" s="98">
        <f t="shared" ref="P192:P195" ca="1" si="1502">IFERROR(((N192-O192)/O192),0)</f>
      </c>
      <c r="Q192" s="69">
        <f t="shared" ref="Q192:Q195" ca="1" si="1503">CD192</f>
      </c>
      <c r="R192" s="71">
        <f t="shared" ref="R192:R195" ca="1" si="1504">IFERROR(((N192-Q192)/Q192),0)</f>
      </c>
      <c r="S192" s="62">
        <f t="shared" ca="1" si="1458"/>
      </c>
      <c r="T192" s="70"/>
      <c r="U192" s="67" t="str">
        <f ca="1">VLOOKUP($D192,'Metric Nature'!$C:$D,2,0)&amp;IF(($V192&lt;(DA192)),"Below",IF(($V192&gt;(CZ192)),"Above","Within"))</f>
      </c>
      <c r="V192" s="69">
        <f t="shared" ref="V192:V195" ca="1" si="1505">CT192</f>
      </c>
      <c r="W192" s="69">
        <f t="shared" ref="W192:W195" ca="1" si="1506">CS192</f>
      </c>
      <c r="X192" s="98">
        <f t="shared" ref="X192:X195" ca="1" si="1507">IFERROR(((V192-W192)/W192),0)</f>
      </c>
      <c r="Y192" s="69">
        <f t="shared" ref="Y192:Y195" ca="1" si="1508">DD192</f>
      </c>
      <c r="Z192" s="71">
        <f t="shared" ref="Z192:Z195" ca="1" si="1509">IFERROR(((V192-Y192)/Y192),0)</f>
      </c>
      <c r="AA192" s="62">
        <f t="shared" ca="1" si="1461"/>
      </c>
      <c r="AB192" s="70"/>
      <c r="AC192" s="60"/>
      <c r="AI192" s="9" t="s">
        <v>168</v>
      </c>
      <c r="AJ192" s="169">
        <f ca="1">IFERROR(IFERROR(SUM(OFFSET(Data!$A$1,MATCH(($AI192),Data!$C:$C,0)-1,MATCH(Weekly!AJ$9,Data!$2:$2,0)-1,2,COUNTIF(Data!$2:$2,Weekly!AJ$9))),0)/AJ$190,0)</f>
      </c>
      <c r="AK192" s="169">
        <f ca="1">IFERROR(IFERROR(SUM(OFFSET(Data!$A$1,MATCH(($AI192),Data!$C:$C,0)-1,MATCH(Weekly!AK$9,Data!$2:$2,0)-1,2,COUNTIF(Data!$2:$2,Weekly!AK$9))),0)/AK$190,0)</f>
      </c>
      <c r="AL192" s="169">
        <f ca="1">IFERROR(IFERROR(SUM(OFFSET(Data!$A$1,MATCH(($AI192),Data!$C:$C,0)-1,MATCH(Weekly!AL$9,Data!$2:$2,0)-1,2,COUNTIF(Data!$2:$2,Weekly!AL$9))),0)/AL$190,0)</f>
      </c>
      <c r="AM192" s="169">
        <f ca="1">IFERROR(IFERROR(SUM(OFFSET(Data!$A$1,MATCH(($AI192),Data!$C:$C,0)-1,MATCH(Weekly!AM$9,Data!$2:$2,0)-1,2,COUNTIF(Data!$2:$2,Weekly!AM$9))),0)/AM$190,0)</f>
      </c>
      <c r="AN192" s="169">
        <f ca="1">IFERROR(IFERROR(SUM(OFFSET(Data!$A$1,MATCH(($AI192),Data!$C:$C,0)-1,MATCH(Weekly!AN$9,Data!$2:$2,0)-1,2,COUNTIF(Data!$2:$2,Weekly!AN$9))),0)/AN$190,0)</f>
      </c>
      <c r="AO192" s="169">
        <f ca="1">IFERROR(IFERROR(SUM(OFFSET(Data!$A$1,MATCH(($AI192),Data!$C:$C,0)-1,MATCH(Weekly!AO$9,Data!$2:$2,0)-1,2,COUNTIF(Data!$2:$2,Weekly!AO$9))),0)/AO$190,0)</f>
      </c>
      <c r="AP192" s="169">
        <f ca="1">IFERROR(IFERROR(SUM(OFFSET(Data!$A$1,MATCH(($AI192),Data!$C:$C,0)-1,MATCH(Weekly!AP$9,Data!$2:$2,0)-1,2,COUNTIF(Data!$2:$2,Weekly!AP$9))),0)/AP$190,0)</f>
      </c>
      <c r="AQ192" s="169">
        <f ca="1">IFERROR(IFERROR(SUM(OFFSET(Data!$A$1,MATCH(($AI192),Data!$C:$C,0)-1,MATCH(Weekly!AQ$9,Data!$2:$2,0)-1,2,COUNTIF(Data!$2:$2,Weekly!AQ$9))),0)/AQ$190,0)</f>
      </c>
      <c r="AR192" s="169">
        <f ca="1">IFERROR(IFERROR(SUM(OFFSET(Data!$A$1,MATCH(($AI192),Data!$C:$C,0)-1,MATCH(Weekly!AR$9,Data!$2:$2,0)-1,2,COUNTIF(Data!$2:$2,Weekly!AR$9))),0)/AR$190,0)</f>
      </c>
      <c r="AS192" s="169">
        <f ca="1">IFERROR(IFERROR(SUM(OFFSET(Data!$A$1,MATCH(($AI192),Data!$C:$C,0)-1,MATCH(Weekly!AS$9,Data!$2:$2,0)-1,2,COUNTIF(Data!$2:$2,Weekly!AS$9))),0)/AS$190,0)</f>
      </c>
      <c r="AT192" s="169">
        <f ca="1">IFERROR(IFERROR(SUM(OFFSET(Data!$A$1,MATCH(($AI192),Data!$C:$C,0)-1,MATCH(Weekly!AT$9,Data!$2:$2,0)-1,2,COUNTIF(Data!$2:$2,Weekly!AT$9))),0)/AT$190,0)</f>
      </c>
      <c r="AU192" s="169">
        <f ca="1">IFERROR(IFERROR(SUM(OFFSET(Data!$A$1,MATCH(($AI192),Data!$C:$C,0)-1,MATCH(Weekly!AU$9,Data!$2:$2,0)-1,2,COUNTIF(Data!$2:$2,Weekly!AU$9))),0)/AU$190,0)</f>
      </c>
      <c r="AV192" s="18"/>
      <c r="AW192" s="14">
        <f t="shared" ca="1" si="1477"/>
      </c>
      <c r="AX192" s="14">
        <f t="shared" ca="1" si="1478"/>
      </c>
      <c r="AY192" s="14">
        <f t="shared" ca="1" si="1479"/>
      </c>
      <c r="AZ192" s="14">
        <f t="shared" ca="1" si="1480"/>
      </c>
      <c r="BA192" s="14">
        <f t="shared" ca="1" si="1481"/>
      </c>
      <c r="BB192" s="55"/>
      <c r="BC192" s="14">
        <f t="shared" ca="1" si="1482"/>
      </c>
      <c r="BD192" s="14">
        <f t="shared" ref="BD192:BD195" ca="1" si="1510">SUMPRODUCT(AP192:AS192,AP$190:AS$190)/SUM(AP$190:AS$190)</f>
      </c>
      <c r="BE192" s="122"/>
      <c r="BF192" s="122"/>
      <c r="BG192" s="16"/>
      <c r="BH192" s="9" t="s">
        <v>168</v>
      </c>
      <c r="BI192" s="9" t="s">
        <v>3</v>
      </c>
      <c r="BJ192" s="169">
        <f ca="1">IFERROR(IFERROR(SUM(OFFSET(Data!$A$1,MATCH(($BH192&amp;$BI192),Data!$B:$B,0)-1,MATCH(Weekly!BJ$9,Data!$2:$2,0)-1,1,COUNTIF(Data!$2:$2,Weekly!BJ$9))),0)/BJ$190,0)</f>
      </c>
      <c r="BK192" s="169">
        <f ca="1">IFERROR(IFERROR(SUM(OFFSET(Data!$A$1,MATCH(($BH192&amp;$BI192),Data!$B:$B,0)-1,MATCH(Weekly!BK$9,Data!$2:$2,0)-1,1,COUNTIF(Data!$2:$2,Weekly!BK$9))),0)/BK$190,0)</f>
      </c>
      <c r="BL192" s="169">
        <f ca="1">IFERROR(IFERROR(SUM(OFFSET(Data!$A$1,MATCH(($BH192&amp;$BI192),Data!$B:$B,0)-1,MATCH(Weekly!BL$9,Data!$2:$2,0)-1,1,COUNTIF(Data!$2:$2,Weekly!BL$9))),0)/BL$190,0)</f>
      </c>
      <c r="BM192" s="169">
        <f ca="1">IFERROR(IFERROR(SUM(OFFSET(Data!$A$1,MATCH(($BH192&amp;$BI192),Data!$B:$B,0)-1,MATCH(Weekly!BM$9,Data!$2:$2,0)-1,1,COUNTIF(Data!$2:$2,Weekly!BM$9))),0)/BM$190,0)</f>
      </c>
      <c r="BN192" s="169">
        <f ca="1">IFERROR(IFERROR(SUM(OFFSET(Data!$A$1,MATCH(($BH192&amp;$BI192),Data!$B:$B,0)-1,MATCH(Weekly!BN$9,Data!$2:$2,0)-1,1,COUNTIF(Data!$2:$2,Weekly!BN$9))),0)/BN$190,0)</f>
      </c>
      <c r="BO192" s="169">
        <f ca="1">IFERROR(IFERROR(SUM(OFFSET(Data!$A$1,MATCH(($BH192&amp;$BI192),Data!$B:$B,0)-1,MATCH(Weekly!BO$9,Data!$2:$2,0)-1,1,COUNTIF(Data!$2:$2,Weekly!BO$9))),0)/BO$190,0)</f>
      </c>
      <c r="BP192" s="169">
        <f ca="1">IFERROR(IFERROR(SUM(OFFSET(Data!$A$1,MATCH(($BH192&amp;$BI192),Data!$B:$B,0)-1,MATCH(Weekly!BP$9,Data!$2:$2,0)-1,1,COUNTIF(Data!$2:$2,Weekly!BP$9))),0)/BP$190,0)</f>
      </c>
      <c r="BQ192" s="169">
        <f ca="1">IFERROR(IFERROR(SUM(OFFSET(Data!$A$1,MATCH(($BH192&amp;$BI192),Data!$B:$B,0)-1,MATCH(Weekly!BQ$9,Data!$2:$2,0)-1,1,COUNTIF(Data!$2:$2,Weekly!BQ$9))),0)/BQ$190,0)</f>
      </c>
      <c r="BR192" s="169">
        <f ca="1">IFERROR(IFERROR(SUM(OFFSET(Data!$A$1,MATCH(($BH192&amp;$BI192),Data!$B:$B,0)-1,MATCH(Weekly!BR$9,Data!$2:$2,0)-1,1,COUNTIF(Data!$2:$2,Weekly!BR$9))),0)/BR$190,0)</f>
      </c>
      <c r="BS192" s="169">
        <f ca="1">IFERROR(IFERROR(SUM(OFFSET(Data!$A$1,MATCH(($BH192&amp;$BI192),Data!$B:$B,0)-1,MATCH(Weekly!BS$9,Data!$2:$2,0)-1,1,COUNTIF(Data!$2:$2,Weekly!BS$9))),0)/BS$190,0)</f>
      </c>
      <c r="BT192" s="169">
        <f ca="1">IFERROR(IFERROR(SUM(OFFSET(Data!$A$1,MATCH(($BH192&amp;$BI192),Data!$B:$B,0)-1,MATCH(Weekly!BT$9,Data!$2:$2,0)-1,1,COUNTIF(Data!$2:$2,Weekly!BT$9))),0)/BT$190,0)</f>
      </c>
      <c r="BU192" s="169">
        <f ca="1">IFERROR(IFERROR(SUM(OFFSET(Data!$A$1,MATCH(($BH192&amp;$BI192),Data!$B:$B,0)-1,MATCH(Weekly!BU$9,Data!$2:$2,0)-1,1,COUNTIF(Data!$2:$2,Weekly!BU$9))),0)/BU$190,0)</f>
      </c>
      <c r="BV192" s="55"/>
      <c r="BW192" s="14">
        <f t="shared" ca="1" si="1483"/>
      </c>
      <c r="BX192" s="14">
        <f t="shared" ca="1" si="1484"/>
      </c>
      <c r="BY192" s="14">
        <f t="shared" ref="BY192:BY195" ca="1" si="1511">BX192-BW192</f>
      </c>
      <c r="BZ192" s="14">
        <f t="shared" ref="BZ192:BZ195" ca="1" si="1512">BX192+(0.75*BY192)</f>
      </c>
      <c r="CA192" s="14">
        <f t="shared" ref="CA192:CA195" ca="1" si="1513">BW192-(0.75*BY192)</f>
      </c>
      <c r="CB192" s="55"/>
      <c r="CC192" s="14">
        <f t="shared" ca="1" si="1488"/>
      </c>
      <c r="CD192" s="14">
        <f t="shared" ref="CD192:CD195" ca="1" si="1514">SUMPRODUCT(BP192:BS192,BP$190:BS$190)/SUM(BP$190:BS$190)</f>
      </c>
      <c r="CE192" s="122"/>
      <c r="CF192" s="122"/>
      <c r="CG192" s="16"/>
      <c r="CH192" s="9" t="s">
        <v>168</v>
      </c>
      <c r="CI192" s="9" t="s">
        <v>4</v>
      </c>
      <c r="CJ192" s="169">
        <f ca="1">IFERROR(IFERROR(SUM(OFFSET(Data!$A$1,MATCH(($CH192&amp;$CI192),Data!$B:$B,0)-1,MATCH(Weekly!CJ$9,Data!$2:$2,0)-1,1,COUNTIF(Data!$2:$2,Weekly!CJ$9))),0)/CJ$190,0)</f>
      </c>
      <c r="CK192" s="169">
        <f ca="1">IFERROR(IFERROR(SUM(OFFSET(Data!$A$1,MATCH(($CH192&amp;$CI192),Data!$B:$B,0)-1,MATCH(Weekly!CK$9,Data!$2:$2,0)-1,1,COUNTIF(Data!$2:$2,Weekly!CK$9))),0)/CK$190,0)</f>
      </c>
      <c r="CL192" s="169">
        <f ca="1">IFERROR(IFERROR(SUM(OFFSET(Data!$A$1,MATCH(($CH192&amp;$CI192),Data!$B:$B,0)-1,MATCH(Weekly!CL$9,Data!$2:$2,0)-1,1,COUNTIF(Data!$2:$2,Weekly!CL$9))),0)/CL$190,0)</f>
      </c>
      <c r="CM192" s="169">
        <f ca="1">IFERROR(IFERROR(SUM(OFFSET(Data!$A$1,MATCH(($CH192&amp;$CI192),Data!$B:$B,0)-1,MATCH(Weekly!CM$9,Data!$2:$2,0)-1,1,COUNTIF(Data!$2:$2,Weekly!CM$9))),0)/CM$190,0)</f>
      </c>
      <c r="CN192" s="169">
        <f ca="1">IFERROR(IFERROR(SUM(OFFSET(Data!$A$1,MATCH(($CH192&amp;$CI192),Data!$B:$B,0)-1,MATCH(Weekly!CN$9,Data!$2:$2,0)-1,1,COUNTIF(Data!$2:$2,Weekly!CN$9))),0)/CN$190,0)</f>
      </c>
      <c r="CO192" s="169">
        <f ca="1">IFERROR(IFERROR(SUM(OFFSET(Data!$A$1,MATCH(($CH192&amp;$CI192),Data!$B:$B,0)-1,MATCH(Weekly!CO$9,Data!$2:$2,0)-1,1,COUNTIF(Data!$2:$2,Weekly!CO$9))),0)/CO$190,0)</f>
      </c>
      <c r="CP192" s="169">
        <f ca="1">IFERROR(IFERROR(SUM(OFFSET(Data!$A$1,MATCH(($CH192&amp;$CI192),Data!$B:$B,0)-1,MATCH(Weekly!CP$9,Data!$2:$2,0)-1,1,COUNTIF(Data!$2:$2,Weekly!CP$9))),0)/CP$190,0)</f>
      </c>
      <c r="CQ192" s="169">
        <f ca="1">IFERROR(IFERROR(SUM(OFFSET(Data!$A$1,MATCH(($CH192&amp;$CI192),Data!$B:$B,0)-1,MATCH(Weekly!CQ$9,Data!$2:$2,0)-1,1,COUNTIF(Data!$2:$2,Weekly!CQ$9))),0)/CQ$190,0)</f>
      </c>
      <c r="CR192" s="169">
        <f ca="1">IFERROR(IFERROR(SUM(OFFSET(Data!$A$1,MATCH(($CH192&amp;$CI192),Data!$B:$B,0)-1,MATCH(Weekly!CR$9,Data!$2:$2,0)-1,1,COUNTIF(Data!$2:$2,Weekly!CR$9))),0)/CR$190,0)</f>
      </c>
      <c r="CS192" s="169">
        <f ca="1">IFERROR(IFERROR(SUM(OFFSET(Data!$A$1,MATCH(($CH192&amp;$CI192),Data!$B:$B,0)-1,MATCH(Weekly!CS$9,Data!$2:$2,0)-1,1,COUNTIF(Data!$2:$2,Weekly!CS$9))),0)/CS$190,0)</f>
      </c>
      <c r="CT192" s="169">
        <f ca="1">IFERROR(IFERROR(SUM(OFFSET(Data!$A$1,MATCH(($CH192&amp;$CI192),Data!$B:$B,0)-1,MATCH(Weekly!CT$9,Data!$2:$2,0)-1,1,COUNTIF(Data!$2:$2,Weekly!CT$9))),0)/CT$190,0)</f>
      </c>
      <c r="CU192" s="169">
        <f ca="1">IFERROR(IFERROR(SUM(OFFSET(Data!$A$1,MATCH(($CH192&amp;$CI192),Data!$B:$B,0)-1,MATCH(Weekly!CU$9,Data!$2:$2,0)-1,1,COUNTIF(Data!$2:$2,Weekly!CU$9))),0)/CU$190,0)</f>
      </c>
      <c r="CW192" s="14">
        <f t="shared" ca="1" si="1489"/>
      </c>
      <c r="CX192" s="14">
        <f t="shared" ca="1" si="1490"/>
      </c>
      <c r="CY192" s="14">
        <f t="shared" ca="1" si="1491"/>
      </c>
      <c r="CZ192" s="14">
        <f t="shared" ca="1" si="1492"/>
      </c>
      <c r="DA192" s="14">
        <f t="shared" ca="1" si="1493"/>
      </c>
      <c r="DB192" s="55"/>
      <c r="DC192" s="14">
        <f t="shared" ca="1" si="1494"/>
      </c>
      <c r="DD192" s="14">
        <f t="shared" ref="DD192:DD195" ca="1" si="1515">SUMPRODUCT(CP192:CS192,CP$190:CS$190)/SUM(CP$190:CS$190)</f>
      </c>
    </row>
    <row r="193" spans="3:111" x14ac:dyDescent="0.25">
      <c r="C193" s="5"/>
      <c r="D193" s="132" t="s">
        <v>918</v>
      </c>
      <c r="E193" s="67" t="str">
        <f ca="1">VLOOKUP($D193,'Metric Nature'!$C:$D,2,0)&amp;IF(($F193&lt;(BA193)),"Below",IF(($F193&gt;(AZ193)),"Above","Within"))</f>
      </c>
      <c r="F193" s="69">
        <f t="shared" ca="1" si="1495"/>
      </c>
      <c r="G193" s="69">
        <f t="shared" ca="1" si="1496"/>
      </c>
      <c r="H193" s="98">
        <f t="shared" ca="1" si="1497"/>
      </c>
      <c r="I193" s="69">
        <f t="shared" ca="1" si="1498"/>
      </c>
      <c r="J193" s="69">
        <f t="shared" ca="1" si="1499"/>
      </c>
      <c r="K193" s="68">
        <f t="shared" ca="1" si="1455"/>
      </c>
      <c r="L193" s="70"/>
      <c r="M193" s="67" t="str">
        <f ca="1">VLOOKUP($D193,'Metric Nature'!$C:$D,2,0)&amp;IF(($N193&lt;(CA193)),"Below",IF(($N193&gt;(BZ193)),"Above","Within"))</f>
      </c>
      <c r="N193" s="69">
        <f t="shared" ca="1" si="1500"/>
      </c>
      <c r="O193" s="69">
        <f t="shared" ca="1" si="1501"/>
      </c>
      <c r="P193" s="98">
        <f t="shared" ca="1" si="1502"/>
      </c>
      <c r="Q193" s="69">
        <f t="shared" ca="1" si="1503"/>
      </c>
      <c r="R193" s="71">
        <f t="shared" ca="1" si="1504"/>
      </c>
      <c r="S193" s="68">
        <f t="shared" ca="1" si="1458"/>
      </c>
      <c r="T193" s="70"/>
      <c r="U193" s="67" t="str">
        <f ca="1">VLOOKUP($D193,'Metric Nature'!$C:$D,2,0)&amp;IF(($V193&lt;(DA193)),"Below",IF(($V193&gt;(CZ193)),"Above","Within"))</f>
      </c>
      <c r="V193" s="69">
        <f t="shared" ca="1" si="1505"/>
      </c>
      <c r="W193" s="69">
        <f t="shared" ca="1" si="1506"/>
      </c>
      <c r="X193" s="98">
        <f t="shared" ca="1" si="1507"/>
      </c>
      <c r="Y193" s="69">
        <f t="shared" ca="1" si="1508"/>
      </c>
      <c r="Z193" s="71">
        <f t="shared" ca="1" si="1509"/>
      </c>
      <c r="AA193" s="68">
        <f t="shared" ca="1" si="1461"/>
      </c>
      <c r="AB193" s="70"/>
      <c r="AC193" s="60"/>
      <c r="AI193" s="9" t="s">
        <v>169</v>
      </c>
      <c r="AJ193" s="169">
        <f ca="1">IFERROR(IFERROR(SUM(OFFSET(Data!$A$1,MATCH(($AI193),Data!$C:$C,0)-1,MATCH(Weekly!AJ$9,Data!$2:$2,0)-1,2,COUNTIF(Data!$2:$2,Weekly!AJ$9))),0)/AJ$190,0)</f>
      </c>
      <c r="AK193" s="169">
        <f ca="1">IFERROR(IFERROR(SUM(OFFSET(Data!$A$1,MATCH(($AI193),Data!$C:$C,0)-1,MATCH(Weekly!AK$9,Data!$2:$2,0)-1,2,COUNTIF(Data!$2:$2,Weekly!AK$9))),0)/AK$190,0)</f>
      </c>
      <c r="AL193" s="169">
        <f ca="1">IFERROR(IFERROR(SUM(OFFSET(Data!$A$1,MATCH(($AI193),Data!$C:$C,0)-1,MATCH(Weekly!AL$9,Data!$2:$2,0)-1,2,COUNTIF(Data!$2:$2,Weekly!AL$9))),0)/AL$190,0)</f>
      </c>
      <c r="AM193" s="169">
        <f ca="1">IFERROR(IFERROR(SUM(OFFSET(Data!$A$1,MATCH(($AI193),Data!$C:$C,0)-1,MATCH(Weekly!AM$9,Data!$2:$2,0)-1,2,COUNTIF(Data!$2:$2,Weekly!AM$9))),0)/AM$190,0)</f>
      </c>
      <c r="AN193" s="169">
        <f ca="1">IFERROR(IFERROR(SUM(OFFSET(Data!$A$1,MATCH(($AI193),Data!$C:$C,0)-1,MATCH(Weekly!AN$9,Data!$2:$2,0)-1,2,COUNTIF(Data!$2:$2,Weekly!AN$9))),0)/AN$190,0)</f>
      </c>
      <c r="AO193" s="169">
        <f ca="1">IFERROR(IFERROR(SUM(OFFSET(Data!$A$1,MATCH(($AI193),Data!$C:$C,0)-1,MATCH(Weekly!AO$9,Data!$2:$2,0)-1,2,COUNTIF(Data!$2:$2,Weekly!AO$9))),0)/AO$190,0)</f>
      </c>
      <c r="AP193" s="169">
        <f ca="1">IFERROR(IFERROR(SUM(OFFSET(Data!$A$1,MATCH(($AI193),Data!$C:$C,0)-1,MATCH(Weekly!AP$9,Data!$2:$2,0)-1,2,COUNTIF(Data!$2:$2,Weekly!AP$9))),0)/AP$190,0)</f>
      </c>
      <c r="AQ193" s="169">
        <f ca="1">IFERROR(IFERROR(SUM(OFFSET(Data!$A$1,MATCH(($AI193),Data!$C:$C,0)-1,MATCH(Weekly!AQ$9,Data!$2:$2,0)-1,2,COUNTIF(Data!$2:$2,Weekly!AQ$9))),0)/AQ$190,0)</f>
      </c>
      <c r="AR193" s="169">
        <f ca="1">IFERROR(IFERROR(SUM(OFFSET(Data!$A$1,MATCH(($AI193),Data!$C:$C,0)-1,MATCH(Weekly!AR$9,Data!$2:$2,0)-1,2,COUNTIF(Data!$2:$2,Weekly!AR$9))),0)/AR$190,0)</f>
      </c>
      <c r="AS193" s="169">
        <f ca="1">IFERROR(IFERROR(SUM(OFFSET(Data!$A$1,MATCH(($AI193),Data!$C:$C,0)-1,MATCH(Weekly!AS$9,Data!$2:$2,0)-1,2,COUNTIF(Data!$2:$2,Weekly!AS$9))),0)/AS$190,0)</f>
      </c>
      <c r="AT193" s="169">
        <f ca="1">IFERROR(IFERROR(SUM(OFFSET(Data!$A$1,MATCH(($AI193),Data!$C:$C,0)-1,MATCH(Weekly!AT$9,Data!$2:$2,0)-1,2,COUNTIF(Data!$2:$2,Weekly!AT$9))),0)/AT$190,0)</f>
      </c>
      <c r="AU193" s="169">
        <f ca="1">IFERROR(IFERROR(SUM(OFFSET(Data!$A$1,MATCH(($AI193),Data!$C:$C,0)-1,MATCH(Weekly!AU$9,Data!$2:$2,0)-1,2,COUNTIF(Data!$2:$2,Weekly!AU$9))),0)/AU$190,0)</f>
      </c>
      <c r="AV193" s="18"/>
      <c r="AW193" s="14">
        <f t="shared" ca="1" si="1477"/>
      </c>
      <c r="AX193" s="14">
        <f t="shared" ca="1" si="1478"/>
      </c>
      <c r="AY193" s="14">
        <f t="shared" ref="AY193:AY195" ca="1" si="1516">AX193-AW193</f>
      </c>
      <c r="AZ193" s="14">
        <f t="shared" ref="AZ193:AZ195" ca="1" si="1517">AX193+(0.75*AY193)</f>
      </c>
      <c r="BA193" s="14">
        <f t="shared" ref="BA193:BA195" ca="1" si="1518">AW193-(0.75*AY193)</f>
      </c>
      <c r="BB193" s="53"/>
      <c r="BC193" s="14">
        <f t="shared" ca="1" si="1482"/>
      </c>
      <c r="BD193" s="14">
        <f t="shared" ca="1" si="1510"/>
      </c>
      <c r="BE193" s="122"/>
      <c r="BF193" s="122"/>
      <c r="BG193" s="16"/>
      <c r="BH193" s="9" t="s">
        <v>169</v>
      </c>
      <c r="BI193" s="9" t="s">
        <v>3</v>
      </c>
      <c r="BJ193" s="169">
        <f ca="1">IFERROR(IFERROR(SUM(OFFSET(Data!$A$1,MATCH(($BH193&amp;$BI193),Data!$B:$B,0)-1,MATCH(Weekly!BJ$9,Data!$2:$2,0)-1,1,COUNTIF(Data!$2:$2,Weekly!BJ$9))),0)/BJ$190,0)</f>
      </c>
      <c r="BK193" s="169">
        <f ca="1">IFERROR(IFERROR(SUM(OFFSET(Data!$A$1,MATCH(($BH193&amp;$BI193),Data!$B:$B,0)-1,MATCH(Weekly!BK$9,Data!$2:$2,0)-1,1,COUNTIF(Data!$2:$2,Weekly!BK$9))),0)/BK$190,0)</f>
      </c>
      <c r="BL193" s="169">
        <f ca="1">IFERROR(IFERROR(SUM(OFFSET(Data!$A$1,MATCH(($BH193&amp;$BI193),Data!$B:$B,0)-1,MATCH(Weekly!BL$9,Data!$2:$2,0)-1,1,COUNTIF(Data!$2:$2,Weekly!BL$9))),0)/BL$190,0)</f>
      </c>
      <c r="BM193" s="169">
        <f ca="1">IFERROR(IFERROR(SUM(OFFSET(Data!$A$1,MATCH(($BH193&amp;$BI193),Data!$B:$B,0)-1,MATCH(Weekly!BM$9,Data!$2:$2,0)-1,1,COUNTIF(Data!$2:$2,Weekly!BM$9))),0)/BM$190,0)</f>
      </c>
      <c r="BN193" s="169">
        <f ca="1">IFERROR(IFERROR(SUM(OFFSET(Data!$A$1,MATCH(($BH193&amp;$BI193),Data!$B:$B,0)-1,MATCH(Weekly!BN$9,Data!$2:$2,0)-1,1,COUNTIF(Data!$2:$2,Weekly!BN$9))),0)/BN$190,0)</f>
      </c>
      <c r="BO193" s="169">
        <f ca="1">IFERROR(IFERROR(SUM(OFFSET(Data!$A$1,MATCH(($BH193&amp;$BI193),Data!$B:$B,0)-1,MATCH(Weekly!BO$9,Data!$2:$2,0)-1,1,COUNTIF(Data!$2:$2,Weekly!BO$9))),0)/BO$190,0)</f>
      </c>
      <c r="BP193" s="169">
        <f ca="1">IFERROR(IFERROR(SUM(OFFSET(Data!$A$1,MATCH(($BH193&amp;$BI193),Data!$B:$B,0)-1,MATCH(Weekly!BP$9,Data!$2:$2,0)-1,1,COUNTIF(Data!$2:$2,Weekly!BP$9))),0)/BP$190,0)</f>
      </c>
      <c r="BQ193" s="169">
        <f ca="1">IFERROR(IFERROR(SUM(OFFSET(Data!$A$1,MATCH(($BH193&amp;$BI193),Data!$B:$B,0)-1,MATCH(Weekly!BQ$9,Data!$2:$2,0)-1,1,COUNTIF(Data!$2:$2,Weekly!BQ$9))),0)/BQ$190,0)</f>
      </c>
      <c r="BR193" s="169">
        <f ca="1">IFERROR(IFERROR(SUM(OFFSET(Data!$A$1,MATCH(($BH193&amp;$BI193),Data!$B:$B,0)-1,MATCH(Weekly!BR$9,Data!$2:$2,0)-1,1,COUNTIF(Data!$2:$2,Weekly!BR$9))),0)/BR$190,0)</f>
      </c>
      <c r="BS193" s="169">
        <f ca="1">IFERROR(IFERROR(SUM(OFFSET(Data!$A$1,MATCH(($BH193&amp;$BI193),Data!$B:$B,0)-1,MATCH(Weekly!BS$9,Data!$2:$2,0)-1,1,COUNTIF(Data!$2:$2,Weekly!BS$9))),0)/BS$190,0)</f>
      </c>
      <c r="BT193" s="169">
        <f ca="1">IFERROR(IFERROR(SUM(OFFSET(Data!$A$1,MATCH(($BH193&amp;$BI193),Data!$B:$B,0)-1,MATCH(Weekly!BT$9,Data!$2:$2,0)-1,1,COUNTIF(Data!$2:$2,Weekly!BT$9))),0)/BT$190,0)</f>
      </c>
      <c r="BU193" s="169">
        <f ca="1">IFERROR(IFERROR(SUM(OFFSET(Data!$A$1,MATCH(($BH193&amp;$BI193),Data!$B:$B,0)-1,MATCH(Weekly!BU$9,Data!$2:$2,0)-1,1,COUNTIF(Data!$2:$2,Weekly!BU$9))),0)/BU$190,0)</f>
      </c>
      <c r="BV193" s="53"/>
      <c r="BW193" s="14">
        <f t="shared" ca="1" si="1483"/>
      </c>
      <c r="BX193" s="14">
        <f t="shared" ca="1" si="1484"/>
      </c>
      <c r="BY193" s="14">
        <f t="shared" ca="1" si="1511"/>
      </c>
      <c r="BZ193" s="14">
        <f t="shared" ca="1" si="1512"/>
      </c>
      <c r="CA193" s="14">
        <f t="shared" ca="1" si="1513"/>
      </c>
      <c r="CB193" s="53"/>
      <c r="CC193" s="14">
        <f t="shared" ca="1" si="1488"/>
      </c>
      <c r="CD193" s="14">
        <f t="shared" ca="1" si="1514"/>
      </c>
      <c r="CE193" s="122"/>
      <c r="CF193" s="122"/>
      <c r="CG193" s="16"/>
      <c r="CH193" s="9" t="s">
        <v>169</v>
      </c>
      <c r="CI193" s="9" t="s">
        <v>4</v>
      </c>
      <c r="CJ193" s="169">
        <f ca="1">IFERROR(IFERROR(SUM(OFFSET(Data!$A$1,MATCH(($CH193&amp;$CI193),Data!$B:$B,0)-1,MATCH(Weekly!CJ$9,Data!$2:$2,0)-1,1,COUNTIF(Data!$2:$2,Weekly!CJ$9))),0)/CJ$190,0)</f>
      </c>
      <c r="CK193" s="169">
        <f ca="1">IFERROR(IFERROR(SUM(OFFSET(Data!$A$1,MATCH(($CH193&amp;$CI193),Data!$B:$B,0)-1,MATCH(Weekly!CK$9,Data!$2:$2,0)-1,1,COUNTIF(Data!$2:$2,Weekly!CK$9))),0)/CK$190,0)</f>
      </c>
      <c r="CL193" s="169">
        <f ca="1">IFERROR(IFERROR(SUM(OFFSET(Data!$A$1,MATCH(($CH193&amp;$CI193),Data!$B:$B,0)-1,MATCH(Weekly!CL$9,Data!$2:$2,0)-1,1,COUNTIF(Data!$2:$2,Weekly!CL$9))),0)/CL$190,0)</f>
      </c>
      <c r="CM193" s="169">
        <f ca="1">IFERROR(IFERROR(SUM(OFFSET(Data!$A$1,MATCH(($CH193&amp;$CI193),Data!$B:$B,0)-1,MATCH(Weekly!CM$9,Data!$2:$2,0)-1,1,COUNTIF(Data!$2:$2,Weekly!CM$9))),0)/CM$190,0)</f>
      </c>
      <c r="CN193" s="169">
        <f ca="1">IFERROR(IFERROR(SUM(OFFSET(Data!$A$1,MATCH(($CH193&amp;$CI193),Data!$B:$B,0)-1,MATCH(Weekly!CN$9,Data!$2:$2,0)-1,1,COUNTIF(Data!$2:$2,Weekly!CN$9))),0)/CN$190,0)</f>
      </c>
      <c r="CO193" s="169">
        <f ca="1">IFERROR(IFERROR(SUM(OFFSET(Data!$A$1,MATCH(($CH193&amp;$CI193),Data!$B:$B,0)-1,MATCH(Weekly!CO$9,Data!$2:$2,0)-1,1,COUNTIF(Data!$2:$2,Weekly!CO$9))),0)/CO$190,0)</f>
      </c>
      <c r="CP193" s="169">
        <f ca="1">IFERROR(IFERROR(SUM(OFFSET(Data!$A$1,MATCH(($CH193&amp;$CI193),Data!$B:$B,0)-1,MATCH(Weekly!CP$9,Data!$2:$2,0)-1,1,COUNTIF(Data!$2:$2,Weekly!CP$9))),0)/CP$190,0)</f>
      </c>
      <c r="CQ193" s="169">
        <f ca="1">IFERROR(IFERROR(SUM(OFFSET(Data!$A$1,MATCH(($CH193&amp;$CI193),Data!$B:$B,0)-1,MATCH(Weekly!CQ$9,Data!$2:$2,0)-1,1,COUNTIF(Data!$2:$2,Weekly!CQ$9))),0)/CQ$190,0)</f>
      </c>
      <c r="CR193" s="169">
        <f ca="1">IFERROR(IFERROR(SUM(OFFSET(Data!$A$1,MATCH(($CH193&amp;$CI193),Data!$B:$B,0)-1,MATCH(Weekly!CR$9,Data!$2:$2,0)-1,1,COUNTIF(Data!$2:$2,Weekly!CR$9))),0)/CR$190,0)</f>
      </c>
      <c r="CS193" s="169">
        <f ca="1">IFERROR(IFERROR(SUM(OFFSET(Data!$A$1,MATCH(($CH193&amp;$CI193),Data!$B:$B,0)-1,MATCH(Weekly!CS$9,Data!$2:$2,0)-1,1,COUNTIF(Data!$2:$2,Weekly!CS$9))),0)/CS$190,0)</f>
      </c>
      <c r="CT193" s="169">
        <f ca="1">IFERROR(IFERROR(SUM(OFFSET(Data!$A$1,MATCH(($CH193&amp;$CI193),Data!$B:$B,0)-1,MATCH(Weekly!CT$9,Data!$2:$2,0)-1,1,COUNTIF(Data!$2:$2,Weekly!CT$9))),0)/CT$190,0)</f>
      </c>
      <c r="CU193" s="169">
        <f ca="1">IFERROR(IFERROR(SUM(OFFSET(Data!$A$1,MATCH(($CH193&amp;$CI193),Data!$B:$B,0)-1,MATCH(Weekly!CU$9,Data!$2:$2,0)-1,1,COUNTIF(Data!$2:$2,Weekly!CU$9))),0)/CU$190,0)</f>
      </c>
      <c r="CW193" s="14">
        <f t="shared" ca="1" si="1489"/>
      </c>
      <c r="CX193" s="14">
        <f t="shared" ca="1" si="1490"/>
      </c>
      <c r="CY193" s="14">
        <f t="shared" ref="CY193:CY195" ca="1" si="1519">CX193-CW193</f>
      </c>
      <c r="CZ193" s="14">
        <f t="shared" ref="CZ193:CZ195" ca="1" si="1520">CX193+(0.75*CY193)</f>
      </c>
      <c r="DA193" s="14">
        <f t="shared" ref="DA193:DA195" ca="1" si="1521">CW193-(0.75*CY193)</f>
      </c>
      <c r="DB193" s="53"/>
      <c r="DC193" s="14">
        <f t="shared" ca="1" si="1494"/>
      </c>
      <c r="DD193" s="14">
        <f t="shared" ca="1" si="1515"/>
      </c>
    </row>
    <row r="194" spans="3:111" x14ac:dyDescent="0.25">
      <c r="C194" s="5"/>
      <c r="D194" s="132" t="s">
        <v>921</v>
      </c>
      <c r="E194" s="67" t="str">
        <f ca="1">VLOOKUP($D194,'Metric Nature'!$C:$D,2,0)&amp;IF(($F194&lt;(BA194)),"Below",IF(($F194&gt;(AZ194)),"Above","Within"))</f>
      </c>
      <c r="F194" s="69">
        <f t="shared" ca="1" si="1495"/>
      </c>
      <c r="G194" s="69">
        <f t="shared" ca="1" si="1496"/>
      </c>
      <c r="H194" s="98">
        <f t="shared" ca="1" si="1497"/>
      </c>
      <c r="I194" s="69">
        <f t="shared" ca="1" si="1498"/>
      </c>
      <c r="J194" s="69">
        <f t="shared" ca="1" si="1499"/>
      </c>
      <c r="K194" s="62">
        <f t="shared" ca="1" si="1455"/>
      </c>
      <c r="L194" s="70"/>
      <c r="M194" s="67" t="str">
        <f ca="1">VLOOKUP($D194,'Metric Nature'!$C:$D,2,0)&amp;IF(($N194&lt;(CA194)),"Below",IF(($N194&gt;(BZ194)),"Above","Within"))</f>
      </c>
      <c r="N194" s="69">
        <f t="shared" ca="1" si="1500"/>
      </c>
      <c r="O194" s="69">
        <f t="shared" ca="1" si="1501"/>
      </c>
      <c r="P194" s="98">
        <f t="shared" ca="1" si="1502"/>
      </c>
      <c r="Q194" s="69">
        <f t="shared" ca="1" si="1503"/>
      </c>
      <c r="R194" s="71">
        <f t="shared" ca="1" si="1504"/>
      </c>
      <c r="S194" s="62">
        <f t="shared" ca="1" si="1458"/>
      </c>
      <c r="T194" s="70"/>
      <c r="U194" s="67" t="str">
        <f ca="1">VLOOKUP($D194,'Metric Nature'!$C:$D,2,0)&amp;IF(($V194&lt;(DA194)),"Below",IF(($V194&gt;(CZ194)),"Above","Within"))</f>
      </c>
      <c r="V194" s="69">
        <f t="shared" ca="1" si="1505"/>
      </c>
      <c r="W194" s="69">
        <f t="shared" ca="1" si="1506"/>
      </c>
      <c r="X194" s="98">
        <f t="shared" ca="1" si="1507"/>
      </c>
      <c r="Y194" s="69">
        <f t="shared" ca="1" si="1508"/>
      </c>
      <c r="Z194" s="71">
        <f t="shared" ca="1" si="1509"/>
      </c>
      <c r="AA194" s="62">
        <f t="shared" ca="1" si="1461"/>
      </c>
      <c r="AB194" s="70"/>
      <c r="AC194" s="60"/>
      <c r="AI194" s="9" t="s">
        <v>170</v>
      </c>
      <c r="AJ194" s="169">
        <f ca="1">IFERROR(IFERROR(SUM(OFFSET(Data!$A$1,MATCH(($AI194),Data!$C:$C,0)-1,MATCH(Weekly!AJ$9,Data!$2:$2,0)-1,2,COUNTIF(Data!$2:$2,Weekly!AJ$9))),0)/AJ$190,0)</f>
      </c>
      <c r="AK194" s="169">
        <f ca="1">IFERROR(IFERROR(SUM(OFFSET(Data!$A$1,MATCH(($AI194),Data!$C:$C,0)-1,MATCH(Weekly!AK$9,Data!$2:$2,0)-1,2,COUNTIF(Data!$2:$2,Weekly!AK$9))),0)/AK$190,0)</f>
      </c>
      <c r="AL194" s="169">
        <f ca="1">IFERROR(IFERROR(SUM(OFFSET(Data!$A$1,MATCH(($AI194),Data!$C:$C,0)-1,MATCH(Weekly!AL$9,Data!$2:$2,0)-1,2,COUNTIF(Data!$2:$2,Weekly!AL$9))),0)/AL$190,0)</f>
      </c>
      <c r="AM194" s="169">
        <f ca="1">IFERROR(IFERROR(SUM(OFFSET(Data!$A$1,MATCH(($AI194),Data!$C:$C,0)-1,MATCH(Weekly!AM$9,Data!$2:$2,0)-1,2,COUNTIF(Data!$2:$2,Weekly!AM$9))),0)/AM$190,0)</f>
      </c>
      <c r="AN194" s="169">
        <f ca="1">IFERROR(IFERROR(SUM(OFFSET(Data!$A$1,MATCH(($AI194),Data!$C:$C,0)-1,MATCH(Weekly!AN$9,Data!$2:$2,0)-1,2,COUNTIF(Data!$2:$2,Weekly!AN$9))),0)/AN$190,0)</f>
      </c>
      <c r="AO194" s="169">
        <f ca="1">IFERROR(IFERROR(SUM(OFFSET(Data!$A$1,MATCH(($AI194),Data!$C:$C,0)-1,MATCH(Weekly!AO$9,Data!$2:$2,0)-1,2,COUNTIF(Data!$2:$2,Weekly!AO$9))),0)/AO$190,0)</f>
      </c>
      <c r="AP194" s="169">
        <f ca="1">IFERROR(IFERROR(SUM(OFFSET(Data!$A$1,MATCH(($AI194),Data!$C:$C,0)-1,MATCH(Weekly!AP$9,Data!$2:$2,0)-1,2,COUNTIF(Data!$2:$2,Weekly!AP$9))),0)/AP$190,0)</f>
      </c>
      <c r="AQ194" s="169">
        <f ca="1">IFERROR(IFERROR(SUM(OFFSET(Data!$A$1,MATCH(($AI194),Data!$C:$C,0)-1,MATCH(Weekly!AQ$9,Data!$2:$2,0)-1,2,COUNTIF(Data!$2:$2,Weekly!AQ$9))),0)/AQ$190,0)</f>
      </c>
      <c r="AR194" s="169">
        <f ca="1">IFERROR(IFERROR(SUM(OFFSET(Data!$A$1,MATCH(($AI194),Data!$C:$C,0)-1,MATCH(Weekly!AR$9,Data!$2:$2,0)-1,2,COUNTIF(Data!$2:$2,Weekly!AR$9))),0)/AR$190,0)</f>
      </c>
      <c r="AS194" s="169">
        <f ca="1">IFERROR(IFERROR(SUM(OFFSET(Data!$A$1,MATCH(($AI194),Data!$C:$C,0)-1,MATCH(Weekly!AS$9,Data!$2:$2,0)-1,2,COUNTIF(Data!$2:$2,Weekly!AS$9))),0)/AS$190,0)</f>
      </c>
      <c r="AT194" s="169">
        <f ca="1">IFERROR(IFERROR(SUM(OFFSET(Data!$A$1,MATCH(($AI194),Data!$C:$C,0)-1,MATCH(Weekly!AT$9,Data!$2:$2,0)-1,2,COUNTIF(Data!$2:$2,Weekly!AT$9))),0)/AT$190,0)</f>
      </c>
      <c r="AU194" s="169">
        <f ca="1">IFERROR(IFERROR(SUM(OFFSET(Data!$A$1,MATCH(($AI194),Data!$C:$C,0)-1,MATCH(Weekly!AU$9,Data!$2:$2,0)-1,2,COUNTIF(Data!$2:$2,Weekly!AU$9))),0)/AU$190,0)</f>
      </c>
      <c r="AV194" s="18"/>
      <c r="AW194" s="14">
        <f t="shared" ca="1" si="1477"/>
      </c>
      <c r="AX194" s="14">
        <f t="shared" ca="1" si="1478"/>
      </c>
      <c r="AY194" s="14">
        <f t="shared" ca="1" si="1516"/>
      </c>
      <c r="AZ194" s="14">
        <f t="shared" ca="1" si="1517"/>
      </c>
      <c r="BA194" s="14">
        <f t="shared" ca="1" si="1518"/>
      </c>
      <c r="BB194" s="55"/>
      <c r="BC194" s="14">
        <f t="shared" ca="1" si="1482"/>
      </c>
      <c r="BD194" s="14">
        <f t="shared" ca="1" si="1510"/>
      </c>
      <c r="BE194" s="122"/>
      <c r="BF194" s="122"/>
      <c r="BG194" s="16"/>
      <c r="BH194" s="9" t="s">
        <v>170</v>
      </c>
      <c r="BI194" s="9" t="s">
        <v>3</v>
      </c>
      <c r="BJ194" s="169">
        <f ca="1">IFERROR(IFERROR(SUM(OFFSET(Data!$A$1,MATCH(($BH194&amp;$BI194),Data!$B:$B,0)-1,MATCH(Weekly!BJ$9,Data!$2:$2,0)-1,1,COUNTIF(Data!$2:$2,Weekly!BJ$9))),0)/BJ$190,0)</f>
      </c>
      <c r="BK194" s="169">
        <f ca="1">IFERROR(IFERROR(SUM(OFFSET(Data!$A$1,MATCH(($BH194&amp;$BI194),Data!$B:$B,0)-1,MATCH(Weekly!BK$9,Data!$2:$2,0)-1,1,COUNTIF(Data!$2:$2,Weekly!BK$9))),0)/BK$190,0)</f>
      </c>
      <c r="BL194" s="169">
        <f ca="1">IFERROR(IFERROR(SUM(OFFSET(Data!$A$1,MATCH(($BH194&amp;$BI194),Data!$B:$B,0)-1,MATCH(Weekly!BL$9,Data!$2:$2,0)-1,1,COUNTIF(Data!$2:$2,Weekly!BL$9))),0)/BL$190,0)</f>
      </c>
      <c r="BM194" s="169">
        <f ca="1">IFERROR(IFERROR(SUM(OFFSET(Data!$A$1,MATCH(($BH194&amp;$BI194),Data!$B:$B,0)-1,MATCH(Weekly!BM$9,Data!$2:$2,0)-1,1,COUNTIF(Data!$2:$2,Weekly!BM$9))),0)/BM$190,0)</f>
      </c>
      <c r="BN194" s="169">
        <f ca="1">IFERROR(IFERROR(SUM(OFFSET(Data!$A$1,MATCH(($BH194&amp;$BI194),Data!$B:$B,0)-1,MATCH(Weekly!BN$9,Data!$2:$2,0)-1,1,COUNTIF(Data!$2:$2,Weekly!BN$9))),0)/BN$190,0)</f>
      </c>
      <c r="BO194" s="169">
        <f ca="1">IFERROR(IFERROR(SUM(OFFSET(Data!$A$1,MATCH(($BH194&amp;$BI194),Data!$B:$B,0)-1,MATCH(Weekly!BO$9,Data!$2:$2,0)-1,1,COUNTIF(Data!$2:$2,Weekly!BO$9))),0)/BO$190,0)</f>
      </c>
      <c r="BP194" s="169">
        <f ca="1">IFERROR(IFERROR(SUM(OFFSET(Data!$A$1,MATCH(($BH194&amp;$BI194),Data!$B:$B,0)-1,MATCH(Weekly!BP$9,Data!$2:$2,0)-1,1,COUNTIF(Data!$2:$2,Weekly!BP$9))),0)/BP$190,0)</f>
      </c>
      <c r="BQ194" s="169">
        <f ca="1">IFERROR(IFERROR(SUM(OFFSET(Data!$A$1,MATCH(($BH194&amp;$BI194),Data!$B:$B,0)-1,MATCH(Weekly!BQ$9,Data!$2:$2,0)-1,1,COUNTIF(Data!$2:$2,Weekly!BQ$9))),0)/BQ$190,0)</f>
      </c>
      <c r="BR194" s="169">
        <f ca="1">IFERROR(IFERROR(SUM(OFFSET(Data!$A$1,MATCH(($BH194&amp;$BI194),Data!$B:$B,0)-1,MATCH(Weekly!BR$9,Data!$2:$2,0)-1,1,COUNTIF(Data!$2:$2,Weekly!BR$9))),0)/BR$190,0)</f>
      </c>
      <c r="BS194" s="169">
        <f ca="1">IFERROR(IFERROR(SUM(OFFSET(Data!$A$1,MATCH(($BH194&amp;$BI194),Data!$B:$B,0)-1,MATCH(Weekly!BS$9,Data!$2:$2,0)-1,1,COUNTIF(Data!$2:$2,Weekly!BS$9))),0)/BS$190,0)</f>
      </c>
      <c r="BT194" s="169">
        <f ca="1">IFERROR(IFERROR(SUM(OFFSET(Data!$A$1,MATCH(($BH194&amp;$BI194),Data!$B:$B,0)-1,MATCH(Weekly!BT$9,Data!$2:$2,0)-1,1,COUNTIF(Data!$2:$2,Weekly!BT$9))),0)/BT$190,0)</f>
      </c>
      <c r="BU194" s="169">
        <f ca="1">IFERROR(IFERROR(SUM(OFFSET(Data!$A$1,MATCH(($BH194&amp;$BI194),Data!$B:$B,0)-1,MATCH(Weekly!BU$9,Data!$2:$2,0)-1,1,COUNTIF(Data!$2:$2,Weekly!BU$9))),0)/BU$190,0)</f>
      </c>
      <c r="BV194" s="55"/>
      <c r="BW194" s="14">
        <f t="shared" ca="1" si="1483"/>
      </c>
      <c r="BX194" s="14">
        <f t="shared" ca="1" si="1484"/>
      </c>
      <c r="BY194" s="14">
        <f t="shared" ca="1" si="1511"/>
      </c>
      <c r="BZ194" s="14">
        <f t="shared" ca="1" si="1512"/>
      </c>
      <c r="CA194" s="14">
        <f t="shared" ca="1" si="1513"/>
      </c>
      <c r="CB194" s="55"/>
      <c r="CC194" s="14">
        <f t="shared" ca="1" si="1488"/>
      </c>
      <c r="CD194" s="14">
        <f t="shared" ca="1" si="1514"/>
      </c>
      <c r="CE194" s="122"/>
      <c r="CF194" s="122"/>
      <c r="CG194" s="16"/>
      <c r="CH194" s="9" t="s">
        <v>170</v>
      </c>
      <c r="CI194" s="9" t="s">
        <v>4</v>
      </c>
      <c r="CJ194" s="169">
        <f ca="1">IFERROR(IFERROR(SUM(OFFSET(Data!$A$1,MATCH(($CH194&amp;$CI194),Data!$B:$B,0)-1,MATCH(Weekly!CJ$9,Data!$2:$2,0)-1,1,COUNTIF(Data!$2:$2,Weekly!CJ$9))),0)/CJ$190,0)</f>
      </c>
      <c r="CK194" s="169">
        <f ca="1">IFERROR(IFERROR(SUM(OFFSET(Data!$A$1,MATCH(($CH194&amp;$CI194),Data!$B:$B,0)-1,MATCH(Weekly!CK$9,Data!$2:$2,0)-1,1,COUNTIF(Data!$2:$2,Weekly!CK$9))),0)/CK$190,0)</f>
      </c>
      <c r="CL194" s="169">
        <f ca="1">IFERROR(IFERROR(SUM(OFFSET(Data!$A$1,MATCH(($CH194&amp;$CI194),Data!$B:$B,0)-1,MATCH(Weekly!CL$9,Data!$2:$2,0)-1,1,COUNTIF(Data!$2:$2,Weekly!CL$9))),0)/CL$190,0)</f>
      </c>
      <c r="CM194" s="169">
        <f ca="1">IFERROR(IFERROR(SUM(OFFSET(Data!$A$1,MATCH(($CH194&amp;$CI194),Data!$B:$B,0)-1,MATCH(Weekly!CM$9,Data!$2:$2,0)-1,1,COUNTIF(Data!$2:$2,Weekly!CM$9))),0)/CM$190,0)</f>
      </c>
      <c r="CN194" s="169">
        <f ca="1">IFERROR(IFERROR(SUM(OFFSET(Data!$A$1,MATCH(($CH194&amp;$CI194),Data!$B:$B,0)-1,MATCH(Weekly!CN$9,Data!$2:$2,0)-1,1,COUNTIF(Data!$2:$2,Weekly!CN$9))),0)/CN$190,0)</f>
      </c>
      <c r="CO194" s="169">
        <f ca="1">IFERROR(IFERROR(SUM(OFFSET(Data!$A$1,MATCH(($CH194&amp;$CI194),Data!$B:$B,0)-1,MATCH(Weekly!CO$9,Data!$2:$2,0)-1,1,COUNTIF(Data!$2:$2,Weekly!CO$9))),0)/CO$190,0)</f>
      </c>
      <c r="CP194" s="169">
        <f ca="1">IFERROR(IFERROR(SUM(OFFSET(Data!$A$1,MATCH(($CH194&amp;$CI194),Data!$B:$B,0)-1,MATCH(Weekly!CP$9,Data!$2:$2,0)-1,1,COUNTIF(Data!$2:$2,Weekly!CP$9))),0)/CP$190,0)</f>
      </c>
      <c r="CQ194" s="169">
        <f ca="1">IFERROR(IFERROR(SUM(OFFSET(Data!$A$1,MATCH(($CH194&amp;$CI194),Data!$B:$B,0)-1,MATCH(Weekly!CQ$9,Data!$2:$2,0)-1,1,COUNTIF(Data!$2:$2,Weekly!CQ$9))),0)/CQ$190,0)</f>
      </c>
      <c r="CR194" s="169">
        <f ca="1">IFERROR(IFERROR(SUM(OFFSET(Data!$A$1,MATCH(($CH194&amp;$CI194),Data!$B:$B,0)-1,MATCH(Weekly!CR$9,Data!$2:$2,0)-1,1,COUNTIF(Data!$2:$2,Weekly!CR$9))),0)/CR$190,0)</f>
      </c>
      <c r="CS194" s="169">
        <f ca="1">IFERROR(IFERROR(SUM(OFFSET(Data!$A$1,MATCH(($CH194&amp;$CI194),Data!$B:$B,0)-1,MATCH(Weekly!CS$9,Data!$2:$2,0)-1,1,COUNTIF(Data!$2:$2,Weekly!CS$9))),0)/CS$190,0)</f>
      </c>
      <c r="CT194" s="169">
        <f ca="1">IFERROR(IFERROR(SUM(OFFSET(Data!$A$1,MATCH(($CH194&amp;$CI194),Data!$B:$B,0)-1,MATCH(Weekly!CT$9,Data!$2:$2,0)-1,1,COUNTIF(Data!$2:$2,Weekly!CT$9))),0)/CT$190,0)</f>
      </c>
      <c r="CU194" s="169">
        <f ca="1">IFERROR(IFERROR(SUM(OFFSET(Data!$A$1,MATCH(($CH194&amp;$CI194),Data!$B:$B,0)-1,MATCH(Weekly!CU$9,Data!$2:$2,0)-1,1,COUNTIF(Data!$2:$2,Weekly!CU$9))),0)/CU$190,0)</f>
      </c>
      <c r="CW194" s="14">
        <f t="shared" ca="1" si="1489"/>
      </c>
      <c r="CX194" s="14">
        <f t="shared" ca="1" si="1490"/>
      </c>
      <c r="CY194" s="14">
        <f t="shared" ca="1" si="1519"/>
      </c>
      <c r="CZ194" s="14">
        <f t="shared" ca="1" si="1520"/>
      </c>
      <c r="DA194" s="14">
        <f t="shared" ca="1" si="1521"/>
      </c>
      <c r="DB194" s="55"/>
      <c r="DC194" s="14">
        <f t="shared" ca="1" si="1494"/>
      </c>
      <c r="DD194" s="14">
        <f t="shared" ca="1" si="1515"/>
      </c>
    </row>
    <row r="195" spans="3:111" x14ac:dyDescent="0.25">
      <c r="C195" s="5"/>
      <c r="D195" s="132" t="s">
        <v>924</v>
      </c>
      <c r="E195" s="67" t="str">
        <f ca="1">VLOOKUP($D195,'Metric Nature'!$C:$D,2,0)&amp;IF(($F195&lt;(BA195)),"Below",IF(($F195&gt;(AZ195)),"Above","Within"))</f>
      </c>
      <c r="F195" s="69">
        <f t="shared" ca="1" si="1495"/>
      </c>
      <c r="G195" s="69">
        <f t="shared" ca="1" si="1496"/>
      </c>
      <c r="H195" s="98">
        <f t="shared" ca="1" si="1497"/>
      </c>
      <c r="I195" s="69">
        <f t="shared" ca="1" si="1498"/>
      </c>
      <c r="J195" s="69">
        <f t="shared" ca="1" si="1499"/>
      </c>
      <c r="K195" s="68">
        <f t="shared" ca="1" si="1455"/>
      </c>
      <c r="L195" s="70"/>
      <c r="M195" s="67" t="str">
        <f ca="1">VLOOKUP($D195,'Metric Nature'!$C:$D,2,0)&amp;IF(($N195&lt;(CA195)),"Below",IF(($N195&gt;(BZ195)),"Above","Within"))</f>
      </c>
      <c r="N195" s="69">
        <f t="shared" ca="1" si="1500"/>
      </c>
      <c r="O195" s="69">
        <f t="shared" ca="1" si="1501"/>
      </c>
      <c r="P195" s="98">
        <f t="shared" ca="1" si="1502"/>
      </c>
      <c r="Q195" s="69">
        <f t="shared" ca="1" si="1503"/>
      </c>
      <c r="R195" s="71">
        <f t="shared" ca="1" si="1504"/>
      </c>
      <c r="S195" s="68">
        <f t="shared" ca="1" si="1458"/>
      </c>
      <c r="T195" s="70"/>
      <c r="U195" s="67" t="str">
        <f ca="1">VLOOKUP($D195,'Metric Nature'!$C:$D,2,0)&amp;IF(($V195&lt;(DA195)),"Below",IF(($V195&gt;(CZ195)),"Above","Within"))</f>
      </c>
      <c r="V195" s="69">
        <f t="shared" ca="1" si="1505"/>
      </c>
      <c r="W195" s="69">
        <f t="shared" ca="1" si="1506"/>
      </c>
      <c r="X195" s="98">
        <f t="shared" ca="1" si="1507"/>
      </c>
      <c r="Y195" s="69">
        <f t="shared" ca="1" si="1508"/>
      </c>
      <c r="Z195" s="71">
        <f t="shared" ca="1" si="1509"/>
      </c>
      <c r="AA195" s="68">
        <f t="shared" ca="1" si="1461"/>
      </c>
      <c r="AB195" s="70"/>
      <c r="AC195" s="60"/>
      <c r="AI195" s="9" t="s">
        <v>171</v>
      </c>
      <c r="AJ195" s="169">
        <f ca="1">IFERROR(IFERROR(SUM(OFFSET(Data!$A$1,MATCH(($AI195),Data!$C:$C,0)-1,MATCH(Weekly!AJ$9,Data!$2:$2,0)-1,2,COUNTIF(Data!$2:$2,Weekly!AJ$9))),0)/AJ$190,0)</f>
      </c>
      <c r="AK195" s="169">
        <f ca="1">IFERROR(IFERROR(SUM(OFFSET(Data!$A$1,MATCH(($AI195),Data!$C:$C,0)-1,MATCH(Weekly!AK$9,Data!$2:$2,0)-1,2,COUNTIF(Data!$2:$2,Weekly!AK$9))),0)/AK$190,0)</f>
      </c>
      <c r="AL195" s="169">
        <f ca="1">IFERROR(IFERROR(SUM(OFFSET(Data!$A$1,MATCH(($AI195),Data!$C:$C,0)-1,MATCH(Weekly!AL$9,Data!$2:$2,0)-1,2,COUNTIF(Data!$2:$2,Weekly!AL$9))),0)/AL$190,0)</f>
      </c>
      <c r="AM195" s="169">
        <f ca="1">IFERROR(IFERROR(SUM(OFFSET(Data!$A$1,MATCH(($AI195),Data!$C:$C,0)-1,MATCH(Weekly!AM$9,Data!$2:$2,0)-1,2,COUNTIF(Data!$2:$2,Weekly!AM$9))),0)/AM$190,0)</f>
      </c>
      <c r="AN195" s="169">
        <f ca="1">IFERROR(IFERROR(SUM(OFFSET(Data!$A$1,MATCH(($AI195),Data!$C:$C,0)-1,MATCH(Weekly!AN$9,Data!$2:$2,0)-1,2,COUNTIF(Data!$2:$2,Weekly!AN$9))),0)/AN$190,0)</f>
      </c>
      <c r="AO195" s="169">
        <f ca="1">IFERROR(IFERROR(SUM(OFFSET(Data!$A$1,MATCH(($AI195),Data!$C:$C,0)-1,MATCH(Weekly!AO$9,Data!$2:$2,0)-1,2,COUNTIF(Data!$2:$2,Weekly!AO$9))),0)/AO$190,0)</f>
      </c>
      <c r="AP195" s="169">
        <f ca="1">IFERROR(IFERROR(SUM(OFFSET(Data!$A$1,MATCH(($AI195),Data!$C:$C,0)-1,MATCH(Weekly!AP$9,Data!$2:$2,0)-1,2,COUNTIF(Data!$2:$2,Weekly!AP$9))),0)/AP$190,0)</f>
      </c>
      <c r="AQ195" s="169">
        <f ca="1">IFERROR(IFERROR(SUM(OFFSET(Data!$A$1,MATCH(($AI195),Data!$C:$C,0)-1,MATCH(Weekly!AQ$9,Data!$2:$2,0)-1,2,COUNTIF(Data!$2:$2,Weekly!AQ$9))),0)/AQ$190,0)</f>
      </c>
      <c r="AR195" s="169">
        <f ca="1">IFERROR(IFERROR(SUM(OFFSET(Data!$A$1,MATCH(($AI195),Data!$C:$C,0)-1,MATCH(Weekly!AR$9,Data!$2:$2,0)-1,2,COUNTIF(Data!$2:$2,Weekly!AR$9))),0)/AR$190,0)</f>
      </c>
      <c r="AS195" s="169">
        <f ca="1">IFERROR(IFERROR(SUM(OFFSET(Data!$A$1,MATCH(($AI195),Data!$C:$C,0)-1,MATCH(Weekly!AS$9,Data!$2:$2,0)-1,2,COUNTIF(Data!$2:$2,Weekly!AS$9))),0)/AS$190,0)</f>
      </c>
      <c r="AT195" s="169">
        <f ca="1">IFERROR(IFERROR(SUM(OFFSET(Data!$A$1,MATCH(($AI195),Data!$C:$C,0)-1,MATCH(Weekly!AT$9,Data!$2:$2,0)-1,2,COUNTIF(Data!$2:$2,Weekly!AT$9))),0)/AT$190,0)</f>
      </c>
      <c r="AU195" s="169">
        <f ca="1">IFERROR(IFERROR(SUM(OFFSET(Data!$A$1,MATCH(($AI195),Data!$C:$C,0)-1,MATCH(Weekly!AU$9,Data!$2:$2,0)-1,2,COUNTIF(Data!$2:$2,Weekly!AU$9))),0)/AU$190,0)</f>
      </c>
      <c r="AV195" s="18"/>
      <c r="AW195" s="14">
        <f t="shared" ca="1" si="1477"/>
      </c>
      <c r="AX195" s="14">
        <f t="shared" ca="1" si="1478"/>
      </c>
      <c r="AY195" s="14">
        <f t="shared" ca="1" si="1516"/>
      </c>
      <c r="AZ195" s="14">
        <f t="shared" ca="1" si="1517"/>
      </c>
      <c r="BA195" s="14">
        <f t="shared" ca="1" si="1518"/>
      </c>
      <c r="BB195" s="53"/>
      <c r="BC195" s="14">
        <f t="shared" ca="1" si="1482"/>
      </c>
      <c r="BD195" s="14">
        <f t="shared" ca="1" si="1510"/>
      </c>
      <c r="BE195" s="122"/>
      <c r="BF195" s="122"/>
      <c r="BG195" s="16"/>
      <c r="BH195" s="9" t="s">
        <v>171</v>
      </c>
      <c r="BI195" s="9" t="s">
        <v>3</v>
      </c>
      <c r="BJ195" s="169">
        <f ca="1">IFERROR(IFERROR(SUM(OFFSET(Data!$A$1,MATCH(($BH195&amp;$BI195),Data!$B:$B,0)-1,MATCH(Weekly!BJ$9,Data!$2:$2,0)-1,1,COUNTIF(Data!$2:$2,Weekly!BJ$9))),0)/BJ$190,0)</f>
      </c>
      <c r="BK195" s="169">
        <f ca="1">IFERROR(IFERROR(SUM(OFFSET(Data!$A$1,MATCH(($BH195&amp;$BI195),Data!$B:$B,0)-1,MATCH(Weekly!BK$9,Data!$2:$2,0)-1,1,COUNTIF(Data!$2:$2,Weekly!BK$9))),0)/BK$190,0)</f>
      </c>
      <c r="BL195" s="169">
        <f ca="1">IFERROR(IFERROR(SUM(OFFSET(Data!$A$1,MATCH(($BH195&amp;$BI195),Data!$B:$B,0)-1,MATCH(Weekly!BL$9,Data!$2:$2,0)-1,1,COUNTIF(Data!$2:$2,Weekly!BL$9))),0)/BL$190,0)</f>
      </c>
      <c r="BM195" s="169">
        <f ca="1">IFERROR(IFERROR(SUM(OFFSET(Data!$A$1,MATCH(($BH195&amp;$BI195),Data!$B:$B,0)-1,MATCH(Weekly!BM$9,Data!$2:$2,0)-1,1,COUNTIF(Data!$2:$2,Weekly!BM$9))),0)/BM$190,0)</f>
      </c>
      <c r="BN195" s="169">
        <f ca="1">IFERROR(IFERROR(SUM(OFFSET(Data!$A$1,MATCH(($BH195&amp;$BI195),Data!$B:$B,0)-1,MATCH(Weekly!BN$9,Data!$2:$2,0)-1,1,COUNTIF(Data!$2:$2,Weekly!BN$9))),0)/BN$190,0)</f>
      </c>
      <c r="BO195" s="169">
        <f ca="1">IFERROR(IFERROR(SUM(OFFSET(Data!$A$1,MATCH(($BH195&amp;$BI195),Data!$B:$B,0)-1,MATCH(Weekly!BO$9,Data!$2:$2,0)-1,1,COUNTIF(Data!$2:$2,Weekly!BO$9))),0)/BO$190,0)</f>
      </c>
      <c r="BP195" s="169">
        <f ca="1">IFERROR(IFERROR(SUM(OFFSET(Data!$A$1,MATCH(($BH195&amp;$BI195),Data!$B:$B,0)-1,MATCH(Weekly!BP$9,Data!$2:$2,0)-1,1,COUNTIF(Data!$2:$2,Weekly!BP$9))),0)/BP$190,0)</f>
      </c>
      <c r="BQ195" s="169">
        <f ca="1">IFERROR(IFERROR(SUM(OFFSET(Data!$A$1,MATCH(($BH195&amp;$BI195),Data!$B:$B,0)-1,MATCH(Weekly!BQ$9,Data!$2:$2,0)-1,1,COUNTIF(Data!$2:$2,Weekly!BQ$9))),0)/BQ$190,0)</f>
      </c>
      <c r="BR195" s="169">
        <f ca="1">IFERROR(IFERROR(SUM(OFFSET(Data!$A$1,MATCH(($BH195&amp;$BI195),Data!$B:$B,0)-1,MATCH(Weekly!BR$9,Data!$2:$2,0)-1,1,COUNTIF(Data!$2:$2,Weekly!BR$9))),0)/BR$190,0)</f>
      </c>
      <c r="BS195" s="169">
        <f ca="1">IFERROR(IFERROR(SUM(OFFSET(Data!$A$1,MATCH(($BH195&amp;$BI195),Data!$B:$B,0)-1,MATCH(Weekly!BS$9,Data!$2:$2,0)-1,1,COUNTIF(Data!$2:$2,Weekly!BS$9))),0)/BS$190,0)</f>
      </c>
      <c r="BT195" s="169">
        <f ca="1">IFERROR(IFERROR(SUM(OFFSET(Data!$A$1,MATCH(($BH195&amp;$BI195),Data!$B:$B,0)-1,MATCH(Weekly!BT$9,Data!$2:$2,0)-1,1,COUNTIF(Data!$2:$2,Weekly!BT$9))),0)/BT$190,0)</f>
      </c>
      <c r="BU195" s="169">
        <f ca="1">IFERROR(IFERROR(SUM(OFFSET(Data!$A$1,MATCH(($BH195&amp;$BI195),Data!$B:$B,0)-1,MATCH(Weekly!BU$9,Data!$2:$2,0)-1,1,COUNTIF(Data!$2:$2,Weekly!BU$9))),0)/BU$190,0)</f>
      </c>
      <c r="BV195" s="53"/>
      <c r="BW195" s="14">
        <f t="shared" ca="1" si="1483"/>
      </c>
      <c r="BX195" s="14">
        <f t="shared" ca="1" si="1484"/>
      </c>
      <c r="BY195" s="14">
        <f t="shared" ca="1" si="1511"/>
      </c>
      <c r="BZ195" s="14">
        <f t="shared" ca="1" si="1512"/>
      </c>
      <c r="CA195" s="14">
        <f t="shared" ca="1" si="1513"/>
      </c>
      <c r="CB195" s="53"/>
      <c r="CC195" s="14">
        <f t="shared" ca="1" si="1488"/>
      </c>
      <c r="CD195" s="14">
        <f t="shared" ca="1" si="1514"/>
      </c>
      <c r="CE195" s="122"/>
      <c r="CF195" s="122"/>
      <c r="CG195" s="16"/>
      <c r="CH195" s="9" t="s">
        <v>171</v>
      </c>
      <c r="CI195" s="9" t="s">
        <v>4</v>
      </c>
      <c r="CJ195" s="169">
        <f ca="1">IFERROR(IFERROR(SUM(OFFSET(Data!$A$1,MATCH(($CH195&amp;$CI195),Data!$B:$B,0)-1,MATCH(Weekly!CJ$9,Data!$2:$2,0)-1,1,COUNTIF(Data!$2:$2,Weekly!CJ$9))),0)/CJ$190,0)</f>
      </c>
      <c r="CK195" s="169">
        <f ca="1">IFERROR(IFERROR(SUM(OFFSET(Data!$A$1,MATCH(($CH195&amp;$CI195),Data!$B:$B,0)-1,MATCH(Weekly!CK$9,Data!$2:$2,0)-1,1,COUNTIF(Data!$2:$2,Weekly!CK$9))),0)/CK$190,0)</f>
      </c>
      <c r="CL195" s="169">
        <f ca="1">IFERROR(IFERROR(SUM(OFFSET(Data!$A$1,MATCH(($CH195&amp;$CI195),Data!$B:$B,0)-1,MATCH(Weekly!CL$9,Data!$2:$2,0)-1,1,COUNTIF(Data!$2:$2,Weekly!CL$9))),0)/CL$190,0)</f>
      </c>
      <c r="CM195" s="169">
        <f ca="1">IFERROR(IFERROR(SUM(OFFSET(Data!$A$1,MATCH(($CH195&amp;$CI195),Data!$B:$B,0)-1,MATCH(Weekly!CM$9,Data!$2:$2,0)-1,1,COUNTIF(Data!$2:$2,Weekly!CM$9))),0)/CM$190,0)</f>
      </c>
      <c r="CN195" s="169">
        <f ca="1">IFERROR(IFERROR(SUM(OFFSET(Data!$A$1,MATCH(($CH195&amp;$CI195),Data!$B:$B,0)-1,MATCH(Weekly!CN$9,Data!$2:$2,0)-1,1,COUNTIF(Data!$2:$2,Weekly!CN$9))),0)/CN$190,0)</f>
      </c>
      <c r="CO195" s="169">
        <f ca="1">IFERROR(IFERROR(SUM(OFFSET(Data!$A$1,MATCH(($CH195&amp;$CI195),Data!$B:$B,0)-1,MATCH(Weekly!CO$9,Data!$2:$2,0)-1,1,COUNTIF(Data!$2:$2,Weekly!CO$9))),0)/CO$190,0)</f>
      </c>
      <c r="CP195" s="169">
        <f ca="1">IFERROR(IFERROR(SUM(OFFSET(Data!$A$1,MATCH(($CH195&amp;$CI195),Data!$B:$B,0)-1,MATCH(Weekly!CP$9,Data!$2:$2,0)-1,1,COUNTIF(Data!$2:$2,Weekly!CP$9))),0)/CP$190,0)</f>
      </c>
      <c r="CQ195" s="169">
        <f ca="1">IFERROR(IFERROR(SUM(OFFSET(Data!$A$1,MATCH(($CH195&amp;$CI195),Data!$B:$B,0)-1,MATCH(Weekly!CQ$9,Data!$2:$2,0)-1,1,COUNTIF(Data!$2:$2,Weekly!CQ$9))),0)/CQ$190,0)</f>
      </c>
      <c r="CR195" s="169">
        <f ca="1">IFERROR(IFERROR(SUM(OFFSET(Data!$A$1,MATCH(($CH195&amp;$CI195),Data!$B:$B,0)-1,MATCH(Weekly!CR$9,Data!$2:$2,0)-1,1,COUNTIF(Data!$2:$2,Weekly!CR$9))),0)/CR$190,0)</f>
      </c>
      <c r="CS195" s="169">
        <f ca="1">IFERROR(IFERROR(SUM(OFFSET(Data!$A$1,MATCH(($CH195&amp;$CI195),Data!$B:$B,0)-1,MATCH(Weekly!CS$9,Data!$2:$2,0)-1,1,COUNTIF(Data!$2:$2,Weekly!CS$9))),0)/CS$190,0)</f>
      </c>
      <c r="CT195" s="169">
        <f ca="1">IFERROR(IFERROR(SUM(OFFSET(Data!$A$1,MATCH(($CH195&amp;$CI195),Data!$B:$B,0)-1,MATCH(Weekly!CT$9,Data!$2:$2,0)-1,1,COUNTIF(Data!$2:$2,Weekly!CT$9))),0)/CT$190,0)</f>
      </c>
      <c r="CU195" s="169">
        <f ca="1">IFERROR(IFERROR(SUM(OFFSET(Data!$A$1,MATCH(($CH195&amp;$CI195),Data!$B:$B,0)-1,MATCH(Weekly!CU$9,Data!$2:$2,0)-1,1,COUNTIF(Data!$2:$2,Weekly!CU$9))),0)/CU$190,0)</f>
      </c>
      <c r="CW195" s="14">
        <f t="shared" ca="1" si="1489"/>
      </c>
      <c r="CX195" s="14">
        <f t="shared" ca="1" si="1490"/>
      </c>
      <c r="CY195" s="14">
        <f t="shared" ca="1" si="1519"/>
      </c>
      <c r="CZ195" s="14">
        <f t="shared" ca="1" si="1520"/>
      </c>
      <c r="DA195" s="14">
        <f t="shared" ca="1" si="1521"/>
      </c>
      <c r="DB195" s="53"/>
      <c r="DC195" s="14">
        <f t="shared" ca="1" si="1494"/>
      </c>
      <c r="DD195" s="14">
        <f t="shared" ca="1" si="1515"/>
      </c>
    </row>
    <row r="196" spans="3:111" x14ac:dyDescent="0.25">
      <c r="D196" s="83" t="s">
        <v>927</v>
      </c>
      <c r="E196" s="81"/>
      <c r="F196" s="79"/>
      <c r="G196" s="79"/>
      <c r="H196" s="80"/>
      <c r="I196" s="79"/>
      <c r="J196" s="80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7"/>
      <c r="AC196" s="60"/>
      <c r="AI196" s="57"/>
      <c r="AJ196" s="189"/>
      <c r="AK196" s="57"/>
      <c r="AL196" s="57"/>
      <c r="AM196" s="57"/>
      <c r="AN196" s="57"/>
      <c r="AO196" s="189"/>
      <c r="AP196" s="57"/>
      <c r="AQ196" s="57"/>
      <c r="AR196" s="57"/>
      <c r="AS196" s="57"/>
      <c r="AT196" s="189"/>
      <c r="AU196" s="190"/>
      <c r="BC196" s="57"/>
      <c r="BD196" s="35"/>
      <c r="BE196" s="35"/>
      <c r="BF196" s="35"/>
      <c r="BH196" s="57"/>
      <c r="BI196" s="57"/>
      <c r="BJ196" s="189"/>
      <c r="BK196" s="57"/>
      <c r="BL196" s="57"/>
      <c r="BM196" s="57"/>
      <c r="BN196" s="57"/>
      <c r="BO196" s="189"/>
      <c r="BP196" s="57"/>
      <c r="BQ196" s="57"/>
      <c r="BR196" s="57"/>
      <c r="BS196" s="57"/>
      <c r="BT196" s="189"/>
      <c r="BU196" s="190"/>
      <c r="CC196" s="57"/>
      <c r="CD196" s="35"/>
      <c r="CE196" s="35"/>
      <c r="CF196" s="35"/>
      <c r="CH196" s="57"/>
      <c r="CI196" s="57"/>
      <c r="CJ196" s="189"/>
      <c r="CK196" s="57"/>
      <c r="CL196" s="57"/>
      <c r="CM196" s="57"/>
      <c r="CN196" s="57"/>
      <c r="CO196" s="189"/>
      <c r="CP196" s="57"/>
      <c r="CQ196" s="57"/>
      <c r="CR196" s="57"/>
      <c r="CS196" s="57"/>
      <c r="CT196" s="189"/>
      <c r="CU196" s="190"/>
      <c r="DC196" s="35"/>
      <c r="DD196" s="35"/>
      <c r="DE196" s="57"/>
      <c r="DF196" s="57"/>
      <c r="DG196" s="57"/>
    </row>
    <row r="197" spans="3:111" x14ac:dyDescent="0.25">
      <c r="C197" s="5"/>
      <c r="D197" s="143" t="s">
        <v>928</v>
      </c>
      <c r="E197" s="67" t="str">
        <f ca="1">VLOOKUP($D197,'Metric Nature'!$C:$D,2,0)&amp;IF(($F197&lt;(BA197)),"Below",IF(($F197&gt;(AZ197)),"Above","Within"))</f>
      </c>
      <c r="F197" s="68">
        <f t="shared" ref="F197:F198" ca="1" si="1522">AT197</f>
      </c>
      <c r="G197" s="68">
        <f t="shared" ref="G197:G198" ca="1" si="1523">AS197</f>
      </c>
      <c r="H197" s="98">
        <f ca="1">IFERROR(((F197-G197)/G197),0)</f>
      </c>
      <c r="I197" s="68">
        <f ca="1">BD197</f>
      </c>
      <c r="J197" s="69">
        <f ca="1">IFERROR(((F197-I197)/I197),0)</f>
      </c>
      <c r="K197" s="145">
        <f t="shared" ref="K197:K200" ca="1" si="1524">BC197</f>
      </c>
      <c r="L197" s="70"/>
      <c r="M197" s="144" t="str">
        <f ca="1">VLOOKUP($D197,'Metric Nature'!$C:$D,2,0)&amp;IF(($N197&lt;(CA197)),"Below",IF(($N197&gt;(BZ197)),"Above","Within"))</f>
      </c>
      <c r="N197" s="68">
        <f t="shared" ref="N197:N198" ca="1" si="1525">BT197</f>
      </c>
      <c r="O197" s="68">
        <f t="shared" ref="O197:O198" ca="1" si="1526">BS197</f>
      </c>
      <c r="P197" s="69">
        <f ca="1">IFERROR(((N197-O197)/O197),0)</f>
      </c>
      <c r="Q197" s="68">
        <f ca="1">CD197</f>
      </c>
      <c r="R197" s="69">
        <f ca="1">IFERROR(((N197-Q197)/Q197),0)</f>
      </c>
      <c r="S197" s="145">
        <f t="shared" ref="S197:S200" ca="1" si="1527">CC197</f>
      </c>
      <c r="T197" s="70"/>
      <c r="U197" s="144" t="str">
        <f ca="1">VLOOKUP($D197,'Metric Nature'!$C:$D,2,0)&amp;IF(($V197&lt;(DA197)),"Below",IF(($V197&gt;(CZ197)),"Above","Within"))</f>
      </c>
      <c r="V197" s="68">
        <f t="shared" ref="V197:V198" ca="1" si="1528">CT197</f>
      </c>
      <c r="W197" s="68">
        <f t="shared" ref="W197:W198" ca="1" si="1529">CS197</f>
      </c>
      <c r="X197" s="69">
        <f ca="1">IFERROR(((V197-W197)/W197),0)</f>
      </c>
      <c r="Y197" s="68">
        <f ca="1">DD197</f>
      </c>
      <c r="Z197" s="69">
        <f ca="1">IFERROR(((V197-Y197)/Y197),0)</f>
      </c>
      <c r="AA197" s="145">
        <f t="shared" ref="AA197:AA200" ca="1" si="1530">DC197</f>
      </c>
      <c r="AB197" s="70"/>
      <c r="AC197" s="60"/>
      <c r="AI197" s="9" t="s">
        <v>172</v>
      </c>
      <c r="AJ197" s="164">
        <f ca="1">IFERROR(SUM(OFFSET(Data!$A$1,MATCH(($AI197),Data!$C:$C,0)-1,MATCH(Weekly!AJ$9,Data!$2:$2,0)-1,2,COUNTIF(Data!$2:$2,Weekly!AJ$9))),0)</f>
      </c>
      <c r="AK197" s="164">
        <f ca="1">IFERROR(SUM(OFFSET(Data!$A$1,MATCH(($AI197),Data!$C:$C,0)-1,MATCH(Weekly!AK$9,Data!$2:$2,0)-1,2,COUNTIF(Data!$2:$2,Weekly!AK$9))),0)</f>
      </c>
      <c r="AL197" s="164">
        <f ca="1">IFERROR(SUM(OFFSET(Data!$A$1,MATCH(($AI197),Data!$C:$C,0)-1,MATCH(Weekly!AL$9,Data!$2:$2,0)-1,2,COUNTIF(Data!$2:$2,Weekly!AL$9))),0)</f>
      </c>
      <c r="AM197" s="164">
        <f ca="1">IFERROR(SUM(OFFSET(Data!$A$1,MATCH(($AI197),Data!$C:$C,0)-1,MATCH(Weekly!AM$9,Data!$2:$2,0)-1,2,COUNTIF(Data!$2:$2,Weekly!AM$9))),0)</f>
      </c>
      <c r="AN197" s="164">
        <f ca="1">IFERROR(SUM(OFFSET(Data!$A$1,MATCH(($AI197),Data!$C:$C,0)-1,MATCH(Weekly!AN$9,Data!$2:$2,0)-1,2,COUNTIF(Data!$2:$2,Weekly!AN$9))),0)</f>
      </c>
      <c r="AO197" s="164">
        <f ca="1">IFERROR(SUM(OFFSET(Data!$A$1,MATCH(($AI197),Data!$C:$C,0)-1,MATCH(Weekly!AO$9,Data!$2:$2,0)-1,2,COUNTIF(Data!$2:$2,Weekly!AO$9))),0)</f>
      </c>
      <c r="AP197" s="164">
        <f ca="1">IFERROR(SUM(OFFSET(Data!$A$1,MATCH(($AI197),Data!$C:$C,0)-1,MATCH(Weekly!AP$9,Data!$2:$2,0)-1,2,COUNTIF(Data!$2:$2,Weekly!AP$9))),0)</f>
      </c>
      <c r="AQ197" s="164">
        <f ca="1">IFERROR(SUM(OFFSET(Data!$A$1,MATCH(($AI197),Data!$C:$C,0)-1,MATCH(Weekly!AQ$9,Data!$2:$2,0)-1,2,COUNTIF(Data!$2:$2,Weekly!AQ$9))),0)</f>
      </c>
      <c r="AR197" s="164">
        <f ca="1">IFERROR(SUM(OFFSET(Data!$A$1,MATCH(($AI197),Data!$C:$C,0)-1,MATCH(Weekly!AR$9,Data!$2:$2,0)-1,2,COUNTIF(Data!$2:$2,Weekly!AR$9))),0)</f>
      </c>
      <c r="AS197" s="164">
        <f ca="1">IFERROR(SUM(OFFSET(Data!$A$1,MATCH(($AI197),Data!$C:$C,0)-1,MATCH(Weekly!AS$9,Data!$2:$2,0)-1,2,COUNTIF(Data!$2:$2,Weekly!AS$9))),0)</f>
      </c>
      <c r="AT197" s="164">
        <f ca="1">IFERROR(SUM(OFFSET(Data!$A$1,MATCH(($AI197),Data!$C:$C,0)-1,MATCH(Weekly!AT$9,Data!$2:$2,0)-1,2,COUNTIF(Data!$2:$2,Weekly!AT$9))),0)</f>
      </c>
      <c r="AU197" s="164">
        <f ca="1">IFERROR(SUM(OFFSET(Data!$A$1,MATCH(($AI197),Data!$C:$C,0)-1,MATCH(Weekly!AU$9,Data!$2:$2,0)-1,2,COUNTIF(Data!$2:$2,Weekly!AU$9))),0)</f>
      </c>
      <c r="AV197" s="18"/>
      <c r="AW197" s="10">
        <f ca="1">_xlfn.QUARTILE.INC($BJ197:$BT197,1)</f>
      </c>
      <c r="AX197" s="10">
        <f ca="1">_xlfn.QUARTILE.INC($BJ197:$BT197,1)</f>
      </c>
      <c r="AY197" s="10">
        <f ca="1">_xlfn.QUARTILE.INC($BJ197:$BT197,3)</f>
      </c>
      <c r="AZ197" s="10">
        <f t="shared" ref="AZ197:AZ198" ca="1" si="1531">AY197-AX197</f>
      </c>
      <c r="BA197" s="10">
        <f t="shared" ref="BA197:BA198" ca="1" si="1532">AY197+(0.75*AZ197)</f>
      </c>
      <c r="BB197" s="53"/>
      <c r="BC197" s="11">
        <f ca="1">_xlfn.STDEV.P(AJ197:AU197)</f>
      </c>
      <c r="BD197" s="11">
        <f ca="1">AVERAGE(AP197:AS197)</f>
      </c>
      <c r="BE197" s="171"/>
      <c r="BF197" s="171"/>
      <c r="BG197" s="16"/>
      <c r="BH197" s="9" t="s">
        <v>172</v>
      </c>
      <c r="BI197" s="9" t="s">
        <v>3</v>
      </c>
      <c r="BJ197" s="164">
        <f ca="1">IFERROR(SUM(OFFSET(Data!$A$1,MATCH(($BH197&amp;$BI197),Data!$B:$B,0)-1,MATCH(Weekly!BJ$9,Data!$2:$2,0)-1,1,COUNTIF(Data!$2:$2,Weekly!BJ$9))),0)</f>
      </c>
      <c r="BK197" s="164">
        <f ca="1">IFERROR(SUM(OFFSET(Data!$A$1,MATCH(($BH197&amp;$BI197),Data!$B:$B,0)-1,MATCH(Weekly!BK$9,Data!$2:$2,0)-1,1,COUNTIF(Data!$2:$2,Weekly!BK$9))),0)</f>
      </c>
      <c r="BL197" s="164">
        <f ca="1">IFERROR(SUM(OFFSET(Data!$A$1,MATCH(($BH197&amp;$BI197),Data!$B:$B,0)-1,MATCH(Weekly!BL$9,Data!$2:$2,0)-1,1,COUNTIF(Data!$2:$2,Weekly!BL$9))),0)</f>
      </c>
      <c r="BM197" s="164">
        <f ca="1">IFERROR(SUM(OFFSET(Data!$A$1,MATCH(($BH197&amp;$BI197),Data!$B:$B,0)-1,MATCH(Weekly!BM$9,Data!$2:$2,0)-1,1,COUNTIF(Data!$2:$2,Weekly!BM$9))),0)</f>
      </c>
      <c r="BN197" s="164">
        <f ca="1">IFERROR(SUM(OFFSET(Data!$A$1,MATCH(($BH197&amp;$BI197),Data!$B:$B,0)-1,MATCH(Weekly!BN$9,Data!$2:$2,0)-1,1,COUNTIF(Data!$2:$2,Weekly!BN$9))),0)</f>
      </c>
      <c r="BO197" s="164">
        <f ca="1">IFERROR(SUM(OFFSET(Data!$A$1,MATCH(($BH197&amp;$BI197),Data!$B:$B,0)-1,MATCH(Weekly!BO$9,Data!$2:$2,0)-1,1,COUNTIF(Data!$2:$2,Weekly!BO$9))),0)</f>
      </c>
      <c r="BP197" s="164">
        <f ca="1">IFERROR(SUM(OFFSET(Data!$A$1,MATCH(($BH197&amp;$BI197),Data!$B:$B,0)-1,MATCH(Weekly!BP$9,Data!$2:$2,0)-1,1,COUNTIF(Data!$2:$2,Weekly!BP$9))),0)</f>
      </c>
      <c r="BQ197" s="164">
        <f ca="1">IFERROR(SUM(OFFSET(Data!$A$1,MATCH(($BH197&amp;$BI197),Data!$B:$B,0)-1,MATCH(Weekly!BQ$9,Data!$2:$2,0)-1,1,COUNTIF(Data!$2:$2,Weekly!BQ$9))),0)</f>
      </c>
      <c r="BR197" s="164">
        <f ca="1">IFERROR(SUM(OFFSET(Data!$A$1,MATCH(($BH197&amp;$BI197),Data!$B:$B,0)-1,MATCH(Weekly!BR$9,Data!$2:$2,0)-1,1,COUNTIF(Data!$2:$2,Weekly!BR$9))),0)</f>
      </c>
      <c r="BS197" s="164">
        <f ca="1">IFERROR(SUM(OFFSET(Data!$A$1,MATCH(($BH197&amp;$BI197),Data!$B:$B,0)-1,MATCH(Weekly!BS$9,Data!$2:$2,0)-1,1,COUNTIF(Data!$2:$2,Weekly!BS$9))),0)</f>
      </c>
      <c r="BT197" s="164">
        <f ca="1">IFERROR(SUM(OFFSET(Data!$A$1,MATCH(($BH197&amp;$BI197),Data!$B:$B,0)-1,MATCH(Weekly!BT$9,Data!$2:$2,0)-1,1,COUNTIF(Data!$2:$2,Weekly!BT$9))),0)</f>
      </c>
      <c r="BU197" s="164">
        <f ca="1">IFERROR(SUM(OFFSET(Data!$A$1,MATCH(($BH197&amp;$BI197),Data!$B:$B,0)-1,MATCH(Weekly!BU$9,Data!$2:$2,0)-1,1,COUNTIF(Data!$2:$2,Weekly!BU$9))),0)</f>
      </c>
      <c r="BV197" s="17"/>
      <c r="BW197" s="10">
        <f ca="1">_xlfn.QUARTILE.INC($BJ197:$BT197,1)</f>
      </c>
      <c r="BX197" s="10">
        <f ca="1">_xlfn.QUARTILE.INC($BJ197:$BT197,1)</f>
      </c>
      <c r="BY197" s="10">
        <f ca="1">_xlfn.QUARTILE.INC($BJ197:$BT197,3)</f>
      </c>
      <c r="BZ197" s="10">
        <f t="shared" ref="BZ197" ca="1" si="1533">BY197-BX197</f>
      </c>
      <c r="CA197" s="10">
        <f t="shared" ref="CA197" ca="1" si="1534">BY197+(0.75*BZ197)</f>
      </c>
      <c r="CB197" s="53"/>
      <c r="CC197" s="11">
        <f ca="1">_xlfn.STDEV.P(BJ197:BU197)</f>
      </c>
      <c r="CD197" s="11">
        <f ca="1">AVERAGE(BP197:BS197)</f>
      </c>
      <c r="CE197" s="171"/>
      <c r="CF197" s="171"/>
      <c r="CG197" s="16"/>
      <c r="CH197" s="9" t="s">
        <v>172</v>
      </c>
      <c r="CI197" s="9" t="s">
        <v>4</v>
      </c>
      <c r="CJ197" s="164">
        <f ca="1">IFERROR(SUM(OFFSET(Data!$A$1,MATCH(($CH197&amp;$CI197),Data!$B:$B,0)-1,MATCH(Weekly!CJ$9,Data!$2:$2,0)-1,1,COUNTIF(Data!$2:$2,Weekly!CJ$9))),0)</f>
      </c>
      <c r="CK197" s="164">
        <f ca="1">IFERROR(SUM(OFFSET(Data!$A$1,MATCH(($CH197&amp;$CI197),Data!$B:$B,0)-1,MATCH(Weekly!CK$9,Data!$2:$2,0)-1,1,COUNTIF(Data!$2:$2,Weekly!CK$9))),0)</f>
      </c>
      <c r="CL197" s="164">
        <f ca="1">IFERROR(SUM(OFFSET(Data!$A$1,MATCH(($CH197&amp;$CI197),Data!$B:$B,0)-1,MATCH(Weekly!CL$9,Data!$2:$2,0)-1,1,COUNTIF(Data!$2:$2,Weekly!CL$9))),0)</f>
      </c>
      <c r="CM197" s="164">
        <f ca="1">IFERROR(SUM(OFFSET(Data!$A$1,MATCH(($CH197&amp;$CI197),Data!$B:$B,0)-1,MATCH(Weekly!CM$9,Data!$2:$2,0)-1,1,COUNTIF(Data!$2:$2,Weekly!CM$9))),0)</f>
      </c>
      <c r="CN197" s="164">
        <f ca="1">IFERROR(SUM(OFFSET(Data!$A$1,MATCH(($CH197&amp;$CI197),Data!$B:$B,0)-1,MATCH(Weekly!CN$9,Data!$2:$2,0)-1,1,COUNTIF(Data!$2:$2,Weekly!CN$9))),0)</f>
      </c>
      <c r="CO197" s="164">
        <f ca="1">IFERROR(SUM(OFFSET(Data!$A$1,MATCH(($CH197&amp;$CI197),Data!$B:$B,0)-1,MATCH(Weekly!CO$9,Data!$2:$2,0)-1,1,COUNTIF(Data!$2:$2,Weekly!CO$9))),0)</f>
      </c>
      <c r="CP197" s="164">
        <f ca="1">IFERROR(SUM(OFFSET(Data!$A$1,MATCH(($CH197&amp;$CI197),Data!$B:$B,0)-1,MATCH(Weekly!CP$9,Data!$2:$2,0)-1,1,COUNTIF(Data!$2:$2,Weekly!CP$9))),0)</f>
      </c>
      <c r="CQ197" s="164">
        <f ca="1">IFERROR(SUM(OFFSET(Data!$A$1,MATCH(($CH197&amp;$CI197),Data!$B:$B,0)-1,MATCH(Weekly!CQ$9,Data!$2:$2,0)-1,1,COUNTIF(Data!$2:$2,Weekly!CQ$9))),0)</f>
      </c>
      <c r="CR197" s="164">
        <f ca="1">IFERROR(SUM(OFFSET(Data!$A$1,MATCH(($CH197&amp;$CI197),Data!$B:$B,0)-1,MATCH(Weekly!CR$9,Data!$2:$2,0)-1,1,COUNTIF(Data!$2:$2,Weekly!CR$9))),0)</f>
      </c>
      <c r="CS197" s="164">
        <f ca="1">IFERROR(SUM(OFFSET(Data!$A$1,MATCH(($CH197&amp;$CI197),Data!$B:$B,0)-1,MATCH(Weekly!CS$9,Data!$2:$2,0)-1,1,COUNTIF(Data!$2:$2,Weekly!CS$9))),0)</f>
      </c>
      <c r="CT197" s="164">
        <f ca="1">IFERROR(SUM(OFFSET(Data!$A$1,MATCH(($CH197&amp;$CI197),Data!$B:$B,0)-1,MATCH(Weekly!CT$9,Data!$2:$2,0)-1,1,COUNTIF(Data!$2:$2,Weekly!CT$9))),0)</f>
      </c>
      <c r="CU197" s="164">
        <f ca="1">IFERROR(SUM(OFFSET(Data!$A$1,MATCH(($CH197&amp;$CI197),Data!$B:$B,0)-1,MATCH(Weekly!CU$9,Data!$2:$2,0)-1,1,COUNTIF(Data!$2:$2,Weekly!CU$9))),0)</f>
      </c>
      <c r="CW197" s="10">
        <f ca="1">_xlfn.QUARTILE.INC($BJ197:$BT197,1)</f>
      </c>
      <c r="CX197" s="10">
        <f ca="1">_xlfn.QUARTILE.INC($BJ197:$BT197,1)</f>
      </c>
      <c r="CY197" s="10">
        <f ca="1">_xlfn.QUARTILE.INC($BJ197:$BT197,3)</f>
      </c>
      <c r="CZ197" s="10">
        <f t="shared" ref="CZ197" ca="1" si="1535">CY197-CX197</f>
      </c>
      <c r="DA197" s="10">
        <f t="shared" ref="DA197" ca="1" si="1536">CY197+(0.75*CZ197)</f>
      </c>
      <c r="DB197" s="53"/>
      <c r="DC197" s="11">
        <f ca="1">_xlfn.STDEV.P(CJ197:CU197)</f>
      </c>
      <c r="DD197" s="11">
        <f ca="1">AVERAGE(CP197:CS197)</f>
      </c>
    </row>
    <row r="198" spans="3:111" x14ac:dyDescent="0.25">
      <c r="C198" s="5"/>
      <c r="D198" s="130" t="s">
        <v>931</v>
      </c>
      <c r="E198" s="67" t="str">
        <f ca="1">VLOOKUP($D198,'Metric Nature'!$C:$D,2,0)&amp;IF(($F198&lt;(BA198)),"Below",IF(($F198&gt;(AZ198)),"Above","Within"))</f>
      </c>
      <c r="F198" s="69">
        <f t="shared" ca="1" si="1522"/>
      </c>
      <c r="G198" s="69">
        <f t="shared" ca="1" si="1523"/>
      </c>
      <c r="H198" s="98">
        <f t="shared" ref="H198" ca="1" si="1537">IFERROR(((F198-G198)/G198),0)</f>
      </c>
      <c r="I198" s="69">
        <f t="shared" ref="I198" ca="1" si="1538">BD198</f>
      </c>
      <c r="J198" s="69">
        <f t="shared" ref="J198" ca="1" si="1539">IFERROR(((F198-I198)/I198),0)</f>
      </c>
      <c r="K198" s="62">
        <f t="shared" ca="1" si="1524"/>
      </c>
      <c r="L198" s="70"/>
      <c r="M198" s="67" t="str">
        <f ca="1">VLOOKUP($D198,'Metric Nature'!$C:$D,2,0)&amp;IF(($N198&lt;(CA198)),"Below",IF(($N198&gt;(BZ198)),"Above","Within"))</f>
      </c>
      <c r="N198" s="69">
        <f t="shared" ca="1" si="1525"/>
      </c>
      <c r="O198" s="69">
        <f t="shared" ca="1" si="1526"/>
      </c>
      <c r="P198" s="98">
        <f t="shared" ref="P198" ca="1" si="1540">IFERROR(((N198-O198)/O198),0)</f>
      </c>
      <c r="Q198" s="69">
        <f t="shared" ref="Q198" ca="1" si="1541">CD198</f>
      </c>
      <c r="R198" s="71">
        <f t="shared" ref="R198" ca="1" si="1542">IFERROR(((N198-Q198)/Q198),0)</f>
      </c>
      <c r="S198" s="62">
        <f t="shared" ca="1" si="1527"/>
      </c>
      <c r="T198" s="70"/>
      <c r="U198" s="67" t="str">
        <f ca="1">VLOOKUP($D198,'Metric Nature'!$C:$D,2,0)&amp;IF(($V198&lt;(DA198)),"Below",IF(($V198&gt;(CZ198)),"Above","Within"))</f>
      </c>
      <c r="V198" s="69">
        <f t="shared" ca="1" si="1528"/>
      </c>
      <c r="W198" s="69">
        <f t="shared" ca="1" si="1529"/>
      </c>
      <c r="X198" s="98">
        <f t="shared" ref="X198" ca="1" si="1543">IFERROR(((V198-W198)/W198),0)</f>
      </c>
      <c r="Y198" s="69">
        <f t="shared" ref="Y198" ca="1" si="1544">DD198</f>
      </c>
      <c r="Z198" s="71">
        <f t="shared" ref="Z198" ca="1" si="1545">IFERROR(((V198-Y198)/Y198),0)</f>
      </c>
      <c r="AA198" s="62">
        <f t="shared" ca="1" si="1530"/>
      </c>
      <c r="AB198" s="70"/>
      <c r="AC198" s="60"/>
      <c r="AI198" s="9" t="s">
        <v>173</v>
      </c>
      <c r="AJ198" s="169">
        <f ca="1">IFERROR(IFERROR(SUM(OFFSET(Data!$A$1,MATCH(($AI198),Data!$C:$C,0)-1,MATCH(Weekly!AJ$9,Data!$2:$2,0)-1,2,COUNTIF(Data!$2:$2,Weekly!AJ$9))),0)/AJ$197,0)</f>
      </c>
      <c r="AK198" s="169">
        <f ca="1">IFERROR(IFERROR(SUM(OFFSET(Data!$A$1,MATCH(($AI198),Data!$C:$C,0)-1,MATCH(Weekly!AK$9,Data!$2:$2,0)-1,2,COUNTIF(Data!$2:$2,Weekly!AK$9))),0)/AK$197,0)</f>
      </c>
      <c r="AL198" s="169">
        <f ca="1">IFERROR(IFERROR(SUM(OFFSET(Data!$A$1,MATCH(($AI198),Data!$C:$C,0)-1,MATCH(Weekly!AL$9,Data!$2:$2,0)-1,2,COUNTIF(Data!$2:$2,Weekly!AL$9))),0)/AL$197,0)</f>
      </c>
      <c r="AM198" s="169">
        <f ca="1">IFERROR(IFERROR(SUM(OFFSET(Data!$A$1,MATCH(($AI198),Data!$C:$C,0)-1,MATCH(Weekly!AM$9,Data!$2:$2,0)-1,2,COUNTIF(Data!$2:$2,Weekly!AM$9))),0)/AM$197,0)</f>
      </c>
      <c r="AN198" s="169">
        <f ca="1">IFERROR(IFERROR(SUM(OFFSET(Data!$A$1,MATCH(($AI198),Data!$C:$C,0)-1,MATCH(Weekly!AN$9,Data!$2:$2,0)-1,2,COUNTIF(Data!$2:$2,Weekly!AN$9))),0)/AN$197,0)</f>
      </c>
      <c r="AO198" s="169">
        <f ca="1">IFERROR(IFERROR(SUM(OFFSET(Data!$A$1,MATCH(($AI198),Data!$C:$C,0)-1,MATCH(Weekly!AO$9,Data!$2:$2,0)-1,2,COUNTIF(Data!$2:$2,Weekly!AO$9))),0)/AO$197,0)</f>
      </c>
      <c r="AP198" s="169">
        <f ca="1">IFERROR(IFERROR(SUM(OFFSET(Data!$A$1,MATCH(($AI198),Data!$C:$C,0)-1,MATCH(Weekly!AP$9,Data!$2:$2,0)-1,2,COUNTIF(Data!$2:$2,Weekly!AP$9))),0)/AP$197,0)</f>
      </c>
      <c r="AQ198" s="169">
        <f ca="1">IFERROR(IFERROR(SUM(OFFSET(Data!$A$1,MATCH(($AI198),Data!$C:$C,0)-1,MATCH(Weekly!AQ$9,Data!$2:$2,0)-1,2,COUNTIF(Data!$2:$2,Weekly!AQ$9))),0)/AQ$197,0)</f>
      </c>
      <c r="AR198" s="169">
        <f ca="1">IFERROR(IFERROR(SUM(OFFSET(Data!$A$1,MATCH(($AI198),Data!$C:$C,0)-1,MATCH(Weekly!AR$9,Data!$2:$2,0)-1,2,COUNTIF(Data!$2:$2,Weekly!AR$9))),0)/AR$197,0)</f>
      </c>
      <c r="AS198" s="169">
        <f ca="1">IFERROR(IFERROR(SUM(OFFSET(Data!$A$1,MATCH(($AI198),Data!$C:$C,0)-1,MATCH(Weekly!AS$9,Data!$2:$2,0)-1,2,COUNTIF(Data!$2:$2,Weekly!AS$9))),0)/AS$197,0)</f>
      </c>
      <c r="AT198" s="169">
        <f ca="1">IFERROR(IFERROR(SUM(OFFSET(Data!$A$1,MATCH(($AI198),Data!$C:$C,0)-1,MATCH(Weekly!AT$9,Data!$2:$2,0)-1,2,COUNTIF(Data!$2:$2,Weekly!AT$9))),0)/AT$197,0)</f>
      </c>
      <c r="AU198" s="169">
        <f ca="1">IFERROR(IFERROR(SUM(OFFSET(Data!$A$1,MATCH(($AI198),Data!$C:$C,0)-1,MATCH(Weekly!AU$9,Data!$2:$2,0)-1,2,COUNTIF(Data!$2:$2,Weekly!AU$9))),0)/AU$197,0)</f>
      </c>
      <c r="AV198" s="55"/>
      <c r="AW198" s="52">
        <f t="shared" ref="AW198:AX209" ca="1" si="1546">_xlfn.QUARTILE.INC($BJ198:$BT198,1)</f>
      </c>
      <c r="AX198" s="52">
        <f t="shared" ca="1" si="1546"/>
      </c>
      <c r="AY198" s="52">
        <f t="shared" ref="AY198:AY209" ca="1" si="1547">_xlfn.QUARTILE.INC($BJ198:$BT198,3)</f>
      </c>
      <c r="AZ198" s="52">
        <f t="shared" ca="1" si="1531"/>
      </c>
      <c r="BA198" s="52">
        <f t="shared" ca="1" si="1532"/>
      </c>
      <c r="BB198" s="55"/>
      <c r="BC198" s="14">
        <f t="shared" ref="BC198:BC209" ca="1" si="1548">_xlfn.STDEV.P(AJ198:AU198)</f>
      </c>
      <c r="BD198" s="14">
        <f ca="1">SUMPRODUCT(AP198:AS198,AP$197:AS$197)/SUM(AP$197:AS$197)</f>
      </c>
      <c r="BE198" s="122"/>
      <c r="BF198" s="122"/>
      <c r="BG198" s="16"/>
      <c r="BH198" s="9" t="s">
        <v>173</v>
      </c>
      <c r="BI198" s="9" t="s">
        <v>3</v>
      </c>
      <c r="BJ198" s="169">
        <f ca="1">IFERROR(IFERROR(SUM(OFFSET(Data!$A$1,MATCH(($BH198&amp;$BI198),Data!$B:$B,0)-1,MATCH(Weekly!BJ$9,Data!$2:$2,0)-1,1,COUNTIF(Data!$2:$2,Weekly!BJ$9))),0)/BJ$197,0)</f>
      </c>
      <c r="BK198" s="169">
        <f ca="1">IFERROR(IFERROR(SUM(OFFSET(Data!$A$1,MATCH(($BH198&amp;$BI198),Data!$B:$B,0)-1,MATCH(Weekly!BK$9,Data!$2:$2,0)-1,1,COUNTIF(Data!$2:$2,Weekly!BK$9))),0)/BK$197,0)</f>
      </c>
      <c r="BL198" s="169">
        <f ca="1">IFERROR(IFERROR(SUM(OFFSET(Data!$A$1,MATCH(($BH198&amp;$BI198),Data!$B:$B,0)-1,MATCH(Weekly!BL$9,Data!$2:$2,0)-1,1,COUNTIF(Data!$2:$2,Weekly!BL$9))),0)/BL$197,0)</f>
      </c>
      <c r="BM198" s="169">
        <f ca="1">IFERROR(IFERROR(SUM(OFFSET(Data!$A$1,MATCH(($BH198&amp;$BI198),Data!$B:$B,0)-1,MATCH(Weekly!BM$9,Data!$2:$2,0)-1,1,COUNTIF(Data!$2:$2,Weekly!BM$9))),0)/BM$197,0)</f>
      </c>
      <c r="BN198" s="169">
        <f ca="1">IFERROR(IFERROR(SUM(OFFSET(Data!$A$1,MATCH(($BH198&amp;$BI198),Data!$B:$B,0)-1,MATCH(Weekly!BN$9,Data!$2:$2,0)-1,1,COUNTIF(Data!$2:$2,Weekly!BN$9))),0)/BN$197,0)</f>
      </c>
      <c r="BO198" s="169">
        <f ca="1">IFERROR(IFERROR(SUM(OFFSET(Data!$A$1,MATCH(($BH198&amp;$BI198),Data!$B:$B,0)-1,MATCH(Weekly!BO$9,Data!$2:$2,0)-1,1,COUNTIF(Data!$2:$2,Weekly!BO$9))),0)/BO$197,0)</f>
      </c>
      <c r="BP198" s="169">
        <f ca="1">IFERROR(IFERROR(SUM(OFFSET(Data!$A$1,MATCH(($BH198&amp;$BI198),Data!$B:$B,0)-1,MATCH(Weekly!BP$9,Data!$2:$2,0)-1,1,COUNTIF(Data!$2:$2,Weekly!BP$9))),0)/BP$197,0)</f>
      </c>
      <c r="BQ198" s="169">
        <f ca="1">IFERROR(IFERROR(SUM(OFFSET(Data!$A$1,MATCH(($BH198&amp;$BI198),Data!$B:$B,0)-1,MATCH(Weekly!BQ$9,Data!$2:$2,0)-1,1,COUNTIF(Data!$2:$2,Weekly!BQ$9))),0)/BQ$197,0)</f>
      </c>
      <c r="BR198" s="169">
        <f ca="1">IFERROR(IFERROR(SUM(OFFSET(Data!$A$1,MATCH(($BH198&amp;$BI198),Data!$B:$B,0)-1,MATCH(Weekly!BR$9,Data!$2:$2,0)-1,1,COUNTIF(Data!$2:$2,Weekly!BR$9))),0)/BR$197,0)</f>
      </c>
      <c r="BS198" s="169">
        <f ca="1">IFERROR(IFERROR(SUM(OFFSET(Data!$A$1,MATCH(($BH198&amp;$BI198),Data!$B:$B,0)-1,MATCH(Weekly!BS$9,Data!$2:$2,0)-1,1,COUNTIF(Data!$2:$2,Weekly!BS$9))),0)/BS$197,0)</f>
      </c>
      <c r="BT198" s="169">
        <f ca="1">IFERROR(IFERROR(SUM(OFFSET(Data!$A$1,MATCH(($BH198&amp;$BI198),Data!$B:$B,0)-1,MATCH(Weekly!BT$9,Data!$2:$2,0)-1,1,COUNTIF(Data!$2:$2,Weekly!BT$9))),0)/BT$197,0)</f>
      </c>
      <c r="BU198" s="169">
        <f ca="1">IFERROR(IFERROR(SUM(OFFSET(Data!$A$1,MATCH(($BH198&amp;$BI198),Data!$B:$B,0)-1,MATCH(Weekly!BU$9,Data!$2:$2,0)-1,1,COUNTIF(Data!$2:$2,Weekly!BU$9))),0)/BU$197,0)</f>
      </c>
      <c r="BV198" s="17"/>
      <c r="BW198" s="14">
        <f t="shared" ref="BW198:BW209" ca="1" si="1549">_xlfn.QUARTILE.INC($BJ198:$BT198,1)</f>
      </c>
      <c r="BX198" s="14">
        <f t="shared" ref="BX198:BX209" ca="1" si="1550">_xlfn.QUARTILE.INC($BJ198:$BT198,3)</f>
      </c>
      <c r="BY198" s="14">
        <f t="shared" ref="BY198" ca="1" si="1551">BX198-BW198</f>
      </c>
      <c r="BZ198" s="14">
        <f t="shared" ref="BZ198" ca="1" si="1552">BX198+(0.75*BY198)</f>
      </c>
      <c r="CA198" s="14">
        <f t="shared" ref="CA198" ca="1" si="1553">BW198-(0.75*BY198)</f>
      </c>
      <c r="CB198" s="55"/>
      <c r="CC198" s="14">
        <f t="shared" ref="CC198:CC209" ca="1" si="1554">_xlfn.STDEV.P(BJ198:BU198)</f>
      </c>
      <c r="CD198" s="14">
        <f ca="1">SUMPRODUCT(BP198:BS198,BP$197:BS$197)/SUM(BP$197:BS$197)</f>
      </c>
      <c r="CE198" s="122"/>
      <c r="CF198" s="122"/>
      <c r="CG198" s="16"/>
      <c r="CH198" s="9" t="s">
        <v>173</v>
      </c>
      <c r="CI198" s="9" t="s">
        <v>4</v>
      </c>
      <c r="CJ198" s="169">
        <f ca="1">IFERROR(IFERROR(SUM(OFFSET(Data!$A$1,MATCH(($CH198&amp;$CI198),Data!$B:$B,0)-1,MATCH(Weekly!CJ$9,Data!$2:$2,0)-1,1,COUNTIF(Data!$2:$2,Weekly!CJ$9))),0)/CJ$197,0)</f>
      </c>
      <c r="CK198" s="169">
        <f ca="1">IFERROR(IFERROR(SUM(OFFSET(Data!$A$1,MATCH(($CH198&amp;$CI198),Data!$B:$B,0)-1,MATCH(Weekly!CK$9,Data!$2:$2,0)-1,1,COUNTIF(Data!$2:$2,Weekly!CK$9))),0)/CK$197,0)</f>
      </c>
      <c r="CL198" s="169">
        <f ca="1">IFERROR(IFERROR(SUM(OFFSET(Data!$A$1,MATCH(($CH198&amp;$CI198),Data!$B:$B,0)-1,MATCH(Weekly!CL$9,Data!$2:$2,0)-1,1,COUNTIF(Data!$2:$2,Weekly!CL$9))),0)/CL$197,0)</f>
      </c>
      <c r="CM198" s="169">
        <f ca="1">IFERROR(IFERROR(SUM(OFFSET(Data!$A$1,MATCH(($CH198&amp;$CI198),Data!$B:$B,0)-1,MATCH(Weekly!CM$9,Data!$2:$2,0)-1,1,COUNTIF(Data!$2:$2,Weekly!CM$9))),0)/CM$197,0)</f>
      </c>
      <c r="CN198" s="169">
        <f ca="1">IFERROR(IFERROR(SUM(OFFSET(Data!$A$1,MATCH(($CH198&amp;$CI198),Data!$B:$B,0)-1,MATCH(Weekly!CN$9,Data!$2:$2,0)-1,1,COUNTIF(Data!$2:$2,Weekly!CN$9))),0)/CN$197,0)</f>
      </c>
      <c r="CO198" s="169">
        <f ca="1">IFERROR(IFERROR(SUM(OFFSET(Data!$A$1,MATCH(($CH198&amp;$CI198),Data!$B:$B,0)-1,MATCH(Weekly!CO$9,Data!$2:$2,0)-1,1,COUNTIF(Data!$2:$2,Weekly!CO$9))),0)/CO$197,0)</f>
      </c>
      <c r="CP198" s="169">
        <f ca="1">IFERROR(IFERROR(SUM(OFFSET(Data!$A$1,MATCH(($CH198&amp;$CI198),Data!$B:$B,0)-1,MATCH(Weekly!CP$9,Data!$2:$2,0)-1,1,COUNTIF(Data!$2:$2,Weekly!CP$9))),0)/CP$197,0)</f>
      </c>
      <c r="CQ198" s="169">
        <f ca="1">IFERROR(IFERROR(SUM(OFFSET(Data!$A$1,MATCH(($CH198&amp;$CI198),Data!$B:$B,0)-1,MATCH(Weekly!CQ$9,Data!$2:$2,0)-1,1,COUNTIF(Data!$2:$2,Weekly!CQ$9))),0)/CQ$197,0)</f>
      </c>
      <c r="CR198" s="169">
        <f ca="1">IFERROR(IFERROR(SUM(OFFSET(Data!$A$1,MATCH(($CH198&amp;$CI198),Data!$B:$B,0)-1,MATCH(Weekly!CR$9,Data!$2:$2,0)-1,1,COUNTIF(Data!$2:$2,Weekly!CR$9))),0)/CR$197,0)</f>
      </c>
      <c r="CS198" s="169">
        <f ca="1">IFERROR(IFERROR(SUM(OFFSET(Data!$A$1,MATCH(($CH198&amp;$CI198),Data!$B:$B,0)-1,MATCH(Weekly!CS$9,Data!$2:$2,0)-1,1,COUNTIF(Data!$2:$2,Weekly!CS$9))),0)/CS$197,0)</f>
      </c>
      <c r="CT198" s="169">
        <f ca="1">IFERROR(IFERROR(SUM(OFFSET(Data!$A$1,MATCH(($CH198&amp;$CI198),Data!$B:$B,0)-1,MATCH(Weekly!CT$9,Data!$2:$2,0)-1,1,COUNTIF(Data!$2:$2,Weekly!CT$9))),0)/CT$197,0)</f>
      </c>
      <c r="CU198" s="169">
        <f ca="1">IFERROR(IFERROR(SUM(OFFSET(Data!$A$1,MATCH(($CH198&amp;$CI198),Data!$B:$B,0)-1,MATCH(Weekly!CU$9,Data!$2:$2,0)-1,1,COUNTIF(Data!$2:$2,Weekly!CU$9))),0)/CU$197,0)</f>
      </c>
      <c r="CW198" s="14">
        <f t="shared" ref="CW198:CW209" ca="1" si="1555">_xlfn.QUARTILE.INC($BJ198:$BT198,1)</f>
      </c>
      <c r="CX198" s="14">
        <f t="shared" ref="CX198:CX209" ca="1" si="1556">_xlfn.QUARTILE.INC($BJ198:$BT198,3)</f>
      </c>
      <c r="CY198" s="14">
        <f t="shared" ref="CY198:CY209" ca="1" si="1557">CX198-CW198</f>
      </c>
      <c r="CZ198" s="14">
        <f t="shared" ref="CZ198:CZ209" ca="1" si="1558">CX198+(0.75*CY198)</f>
      </c>
      <c r="DA198" s="14">
        <f t="shared" ref="DA198:DA209" ca="1" si="1559">CW198-(0.75*CY198)</f>
      </c>
      <c r="DB198" s="55"/>
      <c r="DC198" s="14">
        <f t="shared" ref="DC198:DC209" ca="1" si="1560">_xlfn.STDEV.P(CJ198:CU198)</f>
      </c>
      <c r="DD198" s="14">
        <f ca="1">SUMPRODUCT(CP198:CS198,CP$197:CS$197)/SUM(CP$197:CS$197)</f>
      </c>
    </row>
    <row r="199" spans="3:111" x14ac:dyDescent="0.25">
      <c r="C199" s="5"/>
      <c r="D199" s="132" t="s">
        <v>935</v>
      </c>
      <c r="E199" s="67" t="str">
        <f ca="1">VLOOKUP($D199,'Metric Nature'!$C:$D,2,0)&amp;IF(($F199&lt;(BA199)),"Below",IF(($F199&gt;(AZ199)),"Above","Within"))</f>
      </c>
      <c r="F199" s="69">
        <f t="shared" ref="F199:F209" ca="1" si="1561">AT199</f>
      </c>
      <c r="G199" s="69">
        <f t="shared" ref="G199:G209" ca="1" si="1562">AS199</f>
      </c>
      <c r="H199" s="98">
        <f t="shared" ref="H199:H209" ca="1" si="1563">IFERROR(((F199-G199)/G199),0)</f>
      </c>
      <c r="I199" s="69">
        <f t="shared" ref="I199:I209" ca="1" si="1564">BD199</f>
      </c>
      <c r="J199" s="69">
        <f t="shared" ref="J199:J209" ca="1" si="1565">IFERROR(((F199-I199)/I199),0)</f>
      </c>
      <c r="K199" s="68">
        <f t="shared" ca="1" si="1524"/>
      </c>
      <c r="L199" s="70"/>
      <c r="M199" s="67" t="str">
        <f ca="1">VLOOKUP($D199,'Metric Nature'!$C:$D,2,0)&amp;IF(($N199&lt;(CA199)),"Below",IF(($N199&gt;(BZ199)),"Above","Within"))</f>
      </c>
      <c r="N199" s="69">
        <f t="shared" ref="N199:N209" ca="1" si="1566">BT199</f>
      </c>
      <c r="O199" s="69">
        <f t="shared" ref="O199:O209" ca="1" si="1567">BS199</f>
      </c>
      <c r="P199" s="98">
        <f t="shared" ref="P199:P209" ca="1" si="1568">IFERROR(((N199-O199)/O199),0)</f>
      </c>
      <c r="Q199" s="69">
        <f t="shared" ref="Q199:Q209" ca="1" si="1569">CD199</f>
      </c>
      <c r="R199" s="71">
        <f t="shared" ref="R199:R209" ca="1" si="1570">IFERROR(((N199-Q199)/Q199),0)</f>
      </c>
      <c r="S199" s="68">
        <f t="shared" ca="1" si="1527"/>
      </c>
      <c r="T199" s="70"/>
      <c r="U199" s="67" t="str">
        <f ca="1">VLOOKUP($D199,'Metric Nature'!$C:$D,2,0)&amp;IF(($V199&lt;(DA199)),"Below",IF(($V199&gt;(CZ199)),"Above","Within"))</f>
      </c>
      <c r="V199" s="69">
        <f t="shared" ref="V199:V209" ca="1" si="1571">CT199</f>
      </c>
      <c r="W199" s="69">
        <f t="shared" ref="W199:W209" ca="1" si="1572">CS199</f>
      </c>
      <c r="X199" s="98">
        <f t="shared" ref="X199:X209" ca="1" si="1573">IFERROR(((V199-W199)/W199),0)</f>
      </c>
      <c r="Y199" s="69">
        <f t="shared" ref="Y199:Y209" ca="1" si="1574">DD199</f>
      </c>
      <c r="Z199" s="71">
        <f t="shared" ref="Z199:Z209" ca="1" si="1575">IFERROR(((V199-Y199)/Y199),0)</f>
      </c>
      <c r="AA199" s="68">
        <f t="shared" ca="1" si="1530"/>
      </c>
      <c r="AB199" s="70"/>
      <c r="AC199" s="60"/>
      <c r="AI199" s="9" t="s">
        <v>174</v>
      </c>
      <c r="AJ199" s="169">
        <f ca="1">IFERROR((SUM(OFFSET(Data!$A$1,MATCH(($AI199),Data!$C:$C,0)-1,MATCH(Weekly!AJ$9,Data!$2:$2,0)-1,2,COUNTIF(Data!$2:$2,Weekly!AJ$9))))/(SUM(OFFSET(Data!$A$1,MATCH(($AI198),Data!$C:$C,0)-1,MATCH(Weekly!AJ$9,Data!$2:$2,0)-1,2,COUNTIF(Data!$2:$2,Weekly!AJ$9)))),0)</f>
      </c>
      <c r="AK199" s="169">
        <f ca="1">IFERROR((SUM(OFFSET(Data!$A$1,MATCH(($AI199),Data!$C:$C,0)-1,MATCH(Weekly!AK$9,Data!$2:$2,0)-1,2,COUNTIF(Data!$2:$2,Weekly!AK$9))))/(SUM(OFFSET(Data!$A$1,MATCH(($AI198),Data!$C:$C,0)-1,MATCH(Weekly!AK$9,Data!$2:$2,0)-1,2,COUNTIF(Data!$2:$2,Weekly!AK$9)))),0)</f>
      </c>
      <c r="AL199" s="169">
        <f ca="1">IFERROR((SUM(OFFSET(Data!$A$1,MATCH(($AI199),Data!$C:$C,0)-1,MATCH(Weekly!AL$9,Data!$2:$2,0)-1,2,COUNTIF(Data!$2:$2,Weekly!AL$9))))/(SUM(OFFSET(Data!$A$1,MATCH(($AI198),Data!$C:$C,0)-1,MATCH(Weekly!AL$9,Data!$2:$2,0)-1,2,COUNTIF(Data!$2:$2,Weekly!AL$9)))),0)</f>
      </c>
      <c r="AM199" s="169">
        <f ca="1">IFERROR((SUM(OFFSET(Data!$A$1,MATCH(($AI199),Data!$C:$C,0)-1,MATCH(Weekly!AM$9,Data!$2:$2,0)-1,2,COUNTIF(Data!$2:$2,Weekly!AM$9))))/(SUM(OFFSET(Data!$A$1,MATCH(($AI198),Data!$C:$C,0)-1,MATCH(Weekly!AM$9,Data!$2:$2,0)-1,2,COUNTIF(Data!$2:$2,Weekly!AM$9)))),0)</f>
      </c>
      <c r="AN199" s="169">
        <f ca="1">IFERROR((SUM(OFFSET(Data!$A$1,MATCH(($AI199),Data!$C:$C,0)-1,MATCH(Weekly!AN$9,Data!$2:$2,0)-1,2,COUNTIF(Data!$2:$2,Weekly!AN$9))))/(SUM(OFFSET(Data!$A$1,MATCH(($AI198),Data!$C:$C,0)-1,MATCH(Weekly!AN$9,Data!$2:$2,0)-1,2,COUNTIF(Data!$2:$2,Weekly!AN$9)))),0)</f>
      </c>
      <c r="AO199" s="169">
        <f ca="1">IFERROR((SUM(OFFSET(Data!$A$1,MATCH(($AI199),Data!$C:$C,0)-1,MATCH(Weekly!AO$9,Data!$2:$2,0)-1,2,COUNTIF(Data!$2:$2,Weekly!AO$9))))/(SUM(OFFSET(Data!$A$1,MATCH(($AI198),Data!$C:$C,0)-1,MATCH(Weekly!AO$9,Data!$2:$2,0)-1,2,COUNTIF(Data!$2:$2,Weekly!AO$9)))),0)</f>
      </c>
      <c r="AP199" s="169">
        <f ca="1">IFERROR((SUM(OFFSET(Data!$A$1,MATCH(($AI199),Data!$C:$C,0)-1,MATCH(Weekly!AP$9,Data!$2:$2,0)-1,2,COUNTIF(Data!$2:$2,Weekly!AP$9))))/(SUM(OFFSET(Data!$A$1,MATCH(($AI198),Data!$C:$C,0)-1,MATCH(Weekly!AP$9,Data!$2:$2,0)-1,2,COUNTIF(Data!$2:$2,Weekly!AP$9)))),0)</f>
      </c>
      <c r="AQ199" s="169">
        <f ca="1">IFERROR((SUM(OFFSET(Data!$A$1,MATCH(($AI199),Data!$C:$C,0)-1,MATCH(Weekly!AQ$9,Data!$2:$2,0)-1,2,COUNTIF(Data!$2:$2,Weekly!AQ$9))))/(SUM(OFFSET(Data!$A$1,MATCH(($AI198),Data!$C:$C,0)-1,MATCH(Weekly!AQ$9,Data!$2:$2,0)-1,2,COUNTIF(Data!$2:$2,Weekly!AQ$9)))),0)</f>
      </c>
      <c r="AR199" s="169">
        <f ca="1">IFERROR((SUM(OFFSET(Data!$A$1,MATCH(($AI199),Data!$C:$C,0)-1,MATCH(Weekly!AR$9,Data!$2:$2,0)-1,2,COUNTIF(Data!$2:$2,Weekly!AR$9))))/(SUM(OFFSET(Data!$A$1,MATCH(($AI198),Data!$C:$C,0)-1,MATCH(Weekly!AR$9,Data!$2:$2,0)-1,2,COUNTIF(Data!$2:$2,Weekly!AR$9)))),0)</f>
      </c>
      <c r="AS199" s="169">
        <f ca="1">IFERROR((SUM(OFFSET(Data!$A$1,MATCH(($AI199),Data!$C:$C,0)-1,MATCH(Weekly!AS$9,Data!$2:$2,0)-1,2,COUNTIF(Data!$2:$2,Weekly!AS$9))))/(SUM(OFFSET(Data!$A$1,MATCH(($AI198),Data!$C:$C,0)-1,MATCH(Weekly!AS$9,Data!$2:$2,0)-1,2,COUNTIF(Data!$2:$2,Weekly!AS$9)))),0)</f>
      </c>
      <c r="AT199" s="169">
        <f ca="1">IFERROR((SUM(OFFSET(Data!$A$1,MATCH(($AI199),Data!$C:$C,0)-1,MATCH(Weekly!AT$9,Data!$2:$2,0)-1,2,COUNTIF(Data!$2:$2,Weekly!AT$9))))/(SUM(OFFSET(Data!$A$1,MATCH(($AI198),Data!$C:$C,0)-1,MATCH(Weekly!AT$9,Data!$2:$2,0)-1,2,COUNTIF(Data!$2:$2,Weekly!AT$9)))),0)</f>
      </c>
      <c r="AU199" s="169">
        <f ca="1">IFERROR((SUM(OFFSET(Data!$A$1,MATCH(($AI199),Data!$C:$C,0)-1,MATCH(Weekly!AU$9,Data!$2:$2,0)-1,2,COUNTIF(Data!$2:$2,Weekly!AU$9))))/(SUM(OFFSET(Data!$A$1,MATCH(($AI198),Data!$C:$C,0)-1,MATCH(Weekly!AU$9,Data!$2:$2,0)-1,2,COUNTIF(Data!$2:$2,Weekly!AU$9)))),0)</f>
      </c>
      <c r="AV199" s="18"/>
      <c r="AW199" s="52">
        <f t="shared" ca="1" si="1546"/>
      </c>
      <c r="AX199" s="52">
        <f t="shared" ca="1" si="1546"/>
      </c>
      <c r="AY199" s="52">
        <f t="shared" ca="1" si="1547"/>
      </c>
      <c r="AZ199" s="52">
        <f t="shared" ref="AZ199:AZ209" ca="1" si="1576">AY199-AX199</f>
      </c>
      <c r="BA199" s="52">
        <f t="shared" ref="BA199:BA209" ca="1" si="1577">AY199+(0.75*AZ199)</f>
      </c>
      <c r="BB199" s="53"/>
      <c r="BC199" s="14">
        <f t="shared" ca="1" si="1548"/>
      </c>
      <c r="BD199" s="14">
        <f ca="1">SUMPRODUCT(AP199:AS199,AP$198:AS$198)/SUM(AP$198:AS$198)</f>
      </c>
      <c r="BE199" s="122"/>
      <c r="BF199" s="122"/>
      <c r="BG199" s="16"/>
      <c r="BH199" s="9" t="s">
        <v>174</v>
      </c>
      <c r="BI199" s="9" t="s">
        <v>3</v>
      </c>
      <c r="BJ199" s="169">
        <f ca="1">IFERROR(SUM(OFFSET(Data!$A$1,MATCH(($BH199&amp;$BI199),Data!$B:$B,0)-1,MATCH(Weekly!BJ$9,Data!$2:$2,0)-1,1,COUNTIF(Data!$2:$2,Weekly!BJ$9)))/SUM(OFFSET(Data!$A$1,MATCH(($BH198&amp;$BI198),Data!$B:$B,0)-1,MATCH(Weekly!BJ$9,Data!$2:$2,0)-1,1,COUNTIF(Data!$2:$2,Weekly!BJ$9))),0)</f>
      </c>
      <c r="BK199" s="169">
        <f ca="1">IFERROR(SUM(OFFSET(Data!$A$1,MATCH(($BH199&amp;$BI199),Data!$B:$B,0)-1,MATCH(Weekly!BK$9,Data!$2:$2,0)-1,1,COUNTIF(Data!$2:$2,Weekly!BK$9)))/SUM(OFFSET(Data!$A$1,MATCH(($BH198&amp;$BI198),Data!$B:$B,0)-1,MATCH(Weekly!BK$9,Data!$2:$2,0)-1,1,COUNTIF(Data!$2:$2,Weekly!BK$9))),0)</f>
      </c>
      <c r="BL199" s="169">
        <f ca="1">IFERROR(SUM(OFFSET(Data!$A$1,MATCH(($BH199&amp;$BI199),Data!$B:$B,0)-1,MATCH(Weekly!BL$9,Data!$2:$2,0)-1,1,COUNTIF(Data!$2:$2,Weekly!BL$9)))/SUM(OFFSET(Data!$A$1,MATCH(($BH198&amp;$BI198),Data!$B:$B,0)-1,MATCH(Weekly!BL$9,Data!$2:$2,0)-1,1,COUNTIF(Data!$2:$2,Weekly!BL$9))),0)</f>
      </c>
      <c r="BM199" s="169">
        <f ca="1">IFERROR(SUM(OFFSET(Data!$A$1,MATCH(($BH199&amp;$BI199),Data!$B:$B,0)-1,MATCH(Weekly!BM$9,Data!$2:$2,0)-1,1,COUNTIF(Data!$2:$2,Weekly!BM$9)))/SUM(OFFSET(Data!$A$1,MATCH(($BH198&amp;$BI198),Data!$B:$B,0)-1,MATCH(Weekly!BM$9,Data!$2:$2,0)-1,1,COUNTIF(Data!$2:$2,Weekly!BM$9))),0)</f>
      </c>
      <c r="BN199" s="169">
        <f ca="1">IFERROR(SUM(OFFSET(Data!$A$1,MATCH(($BH199&amp;$BI199),Data!$B:$B,0)-1,MATCH(Weekly!BN$9,Data!$2:$2,0)-1,1,COUNTIF(Data!$2:$2,Weekly!BN$9)))/SUM(OFFSET(Data!$A$1,MATCH(($BH198&amp;$BI198),Data!$B:$B,0)-1,MATCH(Weekly!BN$9,Data!$2:$2,0)-1,1,COUNTIF(Data!$2:$2,Weekly!BN$9))),0)</f>
      </c>
      <c r="BO199" s="169">
        <f ca="1">IFERROR(SUM(OFFSET(Data!$A$1,MATCH(($BH199&amp;$BI199),Data!$B:$B,0)-1,MATCH(Weekly!BO$9,Data!$2:$2,0)-1,1,COUNTIF(Data!$2:$2,Weekly!BO$9)))/SUM(OFFSET(Data!$A$1,MATCH(($BH198&amp;$BI198),Data!$B:$B,0)-1,MATCH(Weekly!BO$9,Data!$2:$2,0)-1,1,COUNTIF(Data!$2:$2,Weekly!BO$9))),0)</f>
      </c>
      <c r="BP199" s="169">
        <f ca="1">IFERROR(SUM(OFFSET(Data!$A$1,MATCH(($BH199&amp;$BI199),Data!$B:$B,0)-1,MATCH(Weekly!BP$9,Data!$2:$2,0)-1,1,COUNTIF(Data!$2:$2,Weekly!BP$9)))/SUM(OFFSET(Data!$A$1,MATCH(($BH198&amp;$BI198),Data!$B:$B,0)-1,MATCH(Weekly!BP$9,Data!$2:$2,0)-1,1,COUNTIF(Data!$2:$2,Weekly!BP$9))),0)</f>
      </c>
      <c r="BQ199" s="169">
        <f ca="1">IFERROR(SUM(OFFSET(Data!$A$1,MATCH(($BH199&amp;$BI199),Data!$B:$B,0)-1,MATCH(Weekly!BQ$9,Data!$2:$2,0)-1,1,COUNTIF(Data!$2:$2,Weekly!BQ$9)))/SUM(OFFSET(Data!$A$1,MATCH(($BH198&amp;$BI198),Data!$B:$B,0)-1,MATCH(Weekly!BQ$9,Data!$2:$2,0)-1,1,COUNTIF(Data!$2:$2,Weekly!BQ$9))),0)</f>
      </c>
      <c r="BR199" s="169">
        <f ca="1">IFERROR(SUM(OFFSET(Data!$A$1,MATCH(($BH199&amp;$BI199),Data!$B:$B,0)-1,MATCH(Weekly!BR$9,Data!$2:$2,0)-1,1,COUNTIF(Data!$2:$2,Weekly!BR$9)))/SUM(OFFSET(Data!$A$1,MATCH(($BH198&amp;$BI198),Data!$B:$B,0)-1,MATCH(Weekly!BR$9,Data!$2:$2,0)-1,1,COUNTIF(Data!$2:$2,Weekly!BR$9))),0)</f>
      </c>
      <c r="BS199" s="169">
        <f ca="1">IFERROR(SUM(OFFSET(Data!$A$1,MATCH(($BH199&amp;$BI199),Data!$B:$B,0)-1,MATCH(Weekly!BS$9,Data!$2:$2,0)-1,1,COUNTIF(Data!$2:$2,Weekly!BS$9)))/SUM(OFFSET(Data!$A$1,MATCH(($BH198&amp;$BI198),Data!$B:$B,0)-1,MATCH(Weekly!BS$9,Data!$2:$2,0)-1,1,COUNTIF(Data!$2:$2,Weekly!BS$9))),0)</f>
      </c>
      <c r="BT199" s="169">
        <f ca="1">IFERROR(SUM(OFFSET(Data!$A$1,MATCH(($BH199&amp;$BI199),Data!$B:$B,0)-1,MATCH(Weekly!BT$9,Data!$2:$2,0)-1,1,COUNTIF(Data!$2:$2,Weekly!BT$9)))/SUM(OFFSET(Data!$A$1,MATCH(($BH198&amp;$BI198),Data!$B:$B,0)-1,MATCH(Weekly!BT$9,Data!$2:$2,0)-1,1,COUNTIF(Data!$2:$2,Weekly!BT$9))),0)</f>
      </c>
      <c r="BU199" s="169">
        <f ca="1">IFERROR(SUM(OFFSET(Data!$A$1,MATCH(($BH199&amp;$BI199),Data!$B:$B,0)-1,MATCH(Weekly!BU$9,Data!$2:$2,0)-1,1,COUNTIF(Data!$2:$2,Weekly!BU$9)))/SUM(OFFSET(Data!$A$1,MATCH(($BH198&amp;$BI198),Data!$B:$B,0)-1,MATCH(Weekly!BU$9,Data!$2:$2,0)-1,1,COUNTIF(Data!$2:$2,Weekly!BU$9))),0)</f>
      </c>
      <c r="BV199" s="17"/>
      <c r="BW199" s="14">
        <f t="shared" ca="1" si="1549"/>
      </c>
      <c r="BX199" s="14">
        <f t="shared" ca="1" si="1550"/>
      </c>
      <c r="BY199" s="14">
        <f t="shared" ref="BY199:BY209" ca="1" si="1578">BX199-BW199</f>
      </c>
      <c r="BZ199" s="14">
        <f t="shared" ref="BZ199:BZ209" ca="1" si="1579">BX199+(0.75*BY199)</f>
      </c>
      <c r="CA199" s="14">
        <f t="shared" ref="CA199:CA209" ca="1" si="1580">BW199-(0.75*BY199)</f>
      </c>
      <c r="CB199" s="53"/>
      <c r="CC199" s="14">
        <f t="shared" ca="1" si="1554"/>
      </c>
      <c r="CD199" s="14">
        <f ca="1">SUMPRODUCT(BP199:BS199,BP$198:BS$198)/SUM(BP$198:BS$198)</f>
      </c>
      <c r="CE199" s="122"/>
      <c r="CF199" s="122"/>
      <c r="CG199" s="16"/>
      <c r="CH199" s="9" t="s">
        <v>174</v>
      </c>
      <c r="CI199" s="9" t="s">
        <v>4</v>
      </c>
      <c r="CJ199" s="169">
        <f ca="1">IFERROR(SUM(OFFSET(Data!$A$1,MATCH(($CH199&amp;$CI199),Data!$B:$B,0)-1,MATCH(Weekly!CJ$9,Data!$2:$2,0)-1,1,COUNTIF(Data!$2:$2,Weekly!CJ$9)))/SUM(OFFSET(Data!$A$1,MATCH(($CH198&amp;$CI198),Data!$B:$B,0)-1,MATCH(Weekly!CJ$9,Data!$2:$2,0)-1,1,COUNTIF(Data!$2:$2,Weekly!CJ$9))),0)</f>
      </c>
      <c r="CK199" s="169">
        <f ca="1">IFERROR(SUM(OFFSET(Data!$A$1,MATCH(($CH199&amp;$CI199),Data!$B:$B,0)-1,MATCH(Weekly!CK$9,Data!$2:$2,0)-1,1,COUNTIF(Data!$2:$2,Weekly!CK$9)))/SUM(OFFSET(Data!$A$1,MATCH(($CH198&amp;$CI198),Data!$B:$B,0)-1,MATCH(Weekly!CK$9,Data!$2:$2,0)-1,1,COUNTIF(Data!$2:$2,Weekly!CK$9))),0)</f>
      </c>
      <c r="CL199" s="169">
        <f ca="1">IFERROR(SUM(OFFSET(Data!$A$1,MATCH(($CH199&amp;$CI199),Data!$B:$B,0)-1,MATCH(Weekly!CL$9,Data!$2:$2,0)-1,1,COUNTIF(Data!$2:$2,Weekly!CL$9)))/SUM(OFFSET(Data!$A$1,MATCH(($CH198&amp;$CI198),Data!$B:$B,0)-1,MATCH(Weekly!CL$9,Data!$2:$2,0)-1,1,COUNTIF(Data!$2:$2,Weekly!CL$9))),0)</f>
      </c>
      <c r="CM199" s="169">
        <f ca="1">IFERROR(SUM(OFFSET(Data!$A$1,MATCH(($CH199&amp;$CI199),Data!$B:$B,0)-1,MATCH(Weekly!CM$9,Data!$2:$2,0)-1,1,COUNTIF(Data!$2:$2,Weekly!CM$9)))/SUM(OFFSET(Data!$A$1,MATCH(($CH198&amp;$CI198),Data!$B:$B,0)-1,MATCH(Weekly!CM$9,Data!$2:$2,0)-1,1,COUNTIF(Data!$2:$2,Weekly!CM$9))),0)</f>
      </c>
      <c r="CN199" s="169">
        <f ca="1">IFERROR(SUM(OFFSET(Data!$A$1,MATCH(($CH199&amp;$CI199),Data!$B:$B,0)-1,MATCH(Weekly!CN$9,Data!$2:$2,0)-1,1,COUNTIF(Data!$2:$2,Weekly!CN$9)))/SUM(OFFSET(Data!$A$1,MATCH(($CH198&amp;$CI198),Data!$B:$B,0)-1,MATCH(Weekly!CN$9,Data!$2:$2,0)-1,1,COUNTIF(Data!$2:$2,Weekly!CN$9))),0)</f>
      </c>
      <c r="CO199" s="169">
        <f ca="1">IFERROR(SUM(OFFSET(Data!$A$1,MATCH(($CH199&amp;$CI199),Data!$B:$B,0)-1,MATCH(Weekly!CO$9,Data!$2:$2,0)-1,1,COUNTIF(Data!$2:$2,Weekly!CO$9)))/SUM(OFFSET(Data!$A$1,MATCH(($CH198&amp;$CI198),Data!$B:$B,0)-1,MATCH(Weekly!CO$9,Data!$2:$2,0)-1,1,COUNTIF(Data!$2:$2,Weekly!CO$9))),0)</f>
      </c>
      <c r="CP199" s="169">
        <f ca="1">IFERROR(SUM(OFFSET(Data!$A$1,MATCH(($CH199&amp;$CI199),Data!$B:$B,0)-1,MATCH(Weekly!CP$9,Data!$2:$2,0)-1,1,COUNTIF(Data!$2:$2,Weekly!CP$9)))/SUM(OFFSET(Data!$A$1,MATCH(($CH198&amp;$CI198),Data!$B:$B,0)-1,MATCH(Weekly!CP$9,Data!$2:$2,0)-1,1,COUNTIF(Data!$2:$2,Weekly!CP$9))),0)</f>
      </c>
      <c r="CQ199" s="169">
        <f ca="1">IFERROR(SUM(OFFSET(Data!$A$1,MATCH(($CH199&amp;$CI199),Data!$B:$B,0)-1,MATCH(Weekly!CQ$9,Data!$2:$2,0)-1,1,COUNTIF(Data!$2:$2,Weekly!CQ$9)))/SUM(OFFSET(Data!$A$1,MATCH(($CH198&amp;$CI198),Data!$B:$B,0)-1,MATCH(Weekly!CQ$9,Data!$2:$2,0)-1,1,COUNTIF(Data!$2:$2,Weekly!CQ$9))),0)</f>
      </c>
      <c r="CR199" s="169">
        <f ca="1">IFERROR(SUM(OFFSET(Data!$A$1,MATCH(($CH199&amp;$CI199),Data!$B:$B,0)-1,MATCH(Weekly!CR$9,Data!$2:$2,0)-1,1,COUNTIF(Data!$2:$2,Weekly!CR$9)))/SUM(OFFSET(Data!$A$1,MATCH(($CH198&amp;$CI198),Data!$B:$B,0)-1,MATCH(Weekly!CR$9,Data!$2:$2,0)-1,1,COUNTIF(Data!$2:$2,Weekly!CR$9))),0)</f>
      </c>
      <c r="CS199" s="169">
        <f ca="1">IFERROR(SUM(OFFSET(Data!$A$1,MATCH(($CH199&amp;$CI199),Data!$B:$B,0)-1,MATCH(Weekly!CS$9,Data!$2:$2,0)-1,1,COUNTIF(Data!$2:$2,Weekly!CS$9)))/SUM(OFFSET(Data!$A$1,MATCH(($CH198&amp;$CI198),Data!$B:$B,0)-1,MATCH(Weekly!CS$9,Data!$2:$2,0)-1,1,COUNTIF(Data!$2:$2,Weekly!CS$9))),0)</f>
      </c>
      <c r="CT199" s="169">
        <f ca="1">IFERROR(SUM(OFFSET(Data!$A$1,MATCH(($CH199&amp;$CI199),Data!$B:$B,0)-1,MATCH(Weekly!CT$9,Data!$2:$2,0)-1,1,COUNTIF(Data!$2:$2,Weekly!CT$9)))/SUM(OFFSET(Data!$A$1,MATCH(($CH198&amp;$CI198),Data!$B:$B,0)-1,MATCH(Weekly!CT$9,Data!$2:$2,0)-1,1,COUNTIF(Data!$2:$2,Weekly!CT$9))),0)</f>
      </c>
      <c r="CU199" s="169">
        <f ca="1">IFERROR(SUM(OFFSET(Data!$A$1,MATCH(($CH199&amp;$CI199),Data!$B:$B,0)-1,MATCH(Weekly!CU$9,Data!$2:$2,0)-1,1,COUNTIF(Data!$2:$2,Weekly!CU$9)))/SUM(OFFSET(Data!$A$1,MATCH(($CH198&amp;$CI198),Data!$B:$B,0)-1,MATCH(Weekly!CU$9,Data!$2:$2,0)-1,1,COUNTIF(Data!$2:$2,Weekly!CU$9))),0)</f>
      </c>
      <c r="CW199" s="14">
        <f t="shared" ca="1" si="1555"/>
      </c>
      <c r="CX199" s="14">
        <f t="shared" ca="1" si="1556"/>
      </c>
      <c r="CY199" s="14">
        <f t="shared" ca="1" si="1557"/>
      </c>
      <c r="CZ199" s="14">
        <f t="shared" ca="1" si="1558"/>
      </c>
      <c r="DA199" s="14">
        <f t="shared" ca="1" si="1559"/>
      </c>
      <c r="DB199" s="53"/>
      <c r="DC199" s="14">
        <f t="shared" ca="1" si="1560"/>
      </c>
      <c r="DD199" s="14">
        <f ca="1">SUMPRODUCT(CP199:CS199,CP$198:CS$198)/SUM(CP$198:CS$198)</f>
      </c>
    </row>
    <row r="200" spans="3:111" x14ac:dyDescent="0.25">
      <c r="C200" s="5"/>
      <c r="D200" s="135" t="s">
        <v>938</v>
      </c>
      <c r="E200" s="67" t="str">
        <f ca="1">VLOOKUP($D200,'Metric Nature'!$C:$D,2,0)&amp;IF(($F200&lt;(BA200)),"Below",IF(($F200&gt;(AZ200)),"Above","Within"))</f>
      </c>
      <c r="F200" s="69">
        <f t="shared" ca="1" si="1561"/>
      </c>
      <c r="G200" s="69">
        <f t="shared" ca="1" si="1562"/>
      </c>
      <c r="H200" s="98">
        <f t="shared" ca="1" si="1563"/>
      </c>
      <c r="I200" s="69">
        <f t="shared" ca="1" si="1564"/>
      </c>
      <c r="J200" s="69">
        <f t="shared" ca="1" si="1565"/>
      </c>
      <c r="K200" s="62">
        <f t="shared" ca="1" si="1524"/>
      </c>
      <c r="L200" s="70"/>
      <c r="M200" s="67" t="str">
        <f ca="1">VLOOKUP($D200,'Metric Nature'!$C:$D,2,0)&amp;IF(($N200&lt;(CA200)),"Below",IF(($N200&gt;(BZ200)),"Above","Within"))</f>
      </c>
      <c r="N200" s="69">
        <f t="shared" ca="1" si="1566"/>
      </c>
      <c r="O200" s="69">
        <f t="shared" ca="1" si="1567"/>
      </c>
      <c r="P200" s="98">
        <f t="shared" ca="1" si="1568"/>
      </c>
      <c r="Q200" s="69">
        <f t="shared" ca="1" si="1569"/>
      </c>
      <c r="R200" s="71">
        <f t="shared" ca="1" si="1570"/>
      </c>
      <c r="S200" s="62">
        <f t="shared" ca="1" si="1527"/>
      </c>
      <c r="T200" s="70"/>
      <c r="U200" s="67" t="str">
        <f ca="1">VLOOKUP($D200,'Metric Nature'!$C:$D,2,0)&amp;IF(($V200&lt;(DA200)),"Below",IF(($V200&gt;(CZ200)),"Above","Within"))</f>
      </c>
      <c r="V200" s="69">
        <f t="shared" ca="1" si="1571"/>
      </c>
      <c r="W200" s="69">
        <f t="shared" ca="1" si="1572"/>
      </c>
      <c r="X200" s="98">
        <f t="shared" ca="1" si="1573"/>
      </c>
      <c r="Y200" s="69">
        <f t="shared" ca="1" si="1574"/>
      </c>
      <c r="Z200" s="71">
        <f t="shared" ca="1" si="1575"/>
      </c>
      <c r="AA200" s="62">
        <f t="shared" ca="1" si="1530"/>
      </c>
      <c r="AB200" s="70"/>
      <c r="AC200" s="60"/>
      <c r="AI200" s="9" t="s">
        <v>175</v>
      </c>
      <c r="AJ200" s="169">
        <f ca="1">IFERROR((SUM(OFFSET(Data!$A$1,MATCH(($AI200),Data!$C:$C,0)-1,MATCH(Weekly!AJ$9,Data!$2:$2,0)-1,2,COUNTIF(Data!$2:$2,Weekly!AJ$9))))/(SUM(OFFSET(Data!$A$1,MATCH(($AI199),Data!$C:$C,0)-1,MATCH(Weekly!AJ$9,Data!$2:$2,0)-1,2,COUNTIF(Data!$2:$2,Weekly!AJ$9)))),0)</f>
      </c>
      <c r="AK200" s="169">
        <f ca="1">IFERROR((SUM(OFFSET(Data!$A$1,MATCH(($AI200),Data!$C:$C,0)-1,MATCH(Weekly!AK$9,Data!$2:$2,0)-1,2,COUNTIF(Data!$2:$2,Weekly!AK$9))))/(SUM(OFFSET(Data!$A$1,MATCH(($AI199),Data!$C:$C,0)-1,MATCH(Weekly!AK$9,Data!$2:$2,0)-1,2,COUNTIF(Data!$2:$2,Weekly!AK$9)))),0)</f>
      </c>
      <c r="AL200" s="169">
        <f ca="1">IFERROR((SUM(OFFSET(Data!$A$1,MATCH(($AI200),Data!$C:$C,0)-1,MATCH(Weekly!AL$9,Data!$2:$2,0)-1,2,COUNTIF(Data!$2:$2,Weekly!AL$9))))/(SUM(OFFSET(Data!$A$1,MATCH(($AI199),Data!$C:$C,0)-1,MATCH(Weekly!AL$9,Data!$2:$2,0)-1,2,COUNTIF(Data!$2:$2,Weekly!AL$9)))),0)</f>
      </c>
      <c r="AM200" s="169">
        <f ca="1">IFERROR((SUM(OFFSET(Data!$A$1,MATCH(($AI200),Data!$C:$C,0)-1,MATCH(Weekly!AM$9,Data!$2:$2,0)-1,2,COUNTIF(Data!$2:$2,Weekly!AM$9))))/(SUM(OFFSET(Data!$A$1,MATCH(($AI199),Data!$C:$C,0)-1,MATCH(Weekly!AM$9,Data!$2:$2,0)-1,2,COUNTIF(Data!$2:$2,Weekly!AM$9)))),0)</f>
      </c>
      <c r="AN200" s="169">
        <f ca="1">IFERROR((SUM(OFFSET(Data!$A$1,MATCH(($AI200),Data!$C:$C,0)-1,MATCH(Weekly!AN$9,Data!$2:$2,0)-1,2,COUNTIF(Data!$2:$2,Weekly!AN$9))))/(SUM(OFFSET(Data!$A$1,MATCH(($AI199),Data!$C:$C,0)-1,MATCH(Weekly!AN$9,Data!$2:$2,0)-1,2,COUNTIF(Data!$2:$2,Weekly!AN$9)))),0)</f>
      </c>
      <c r="AO200" s="169">
        <f ca="1">IFERROR((SUM(OFFSET(Data!$A$1,MATCH(($AI200),Data!$C:$C,0)-1,MATCH(Weekly!AO$9,Data!$2:$2,0)-1,2,COUNTIF(Data!$2:$2,Weekly!AO$9))))/(SUM(OFFSET(Data!$A$1,MATCH(($AI199),Data!$C:$C,0)-1,MATCH(Weekly!AO$9,Data!$2:$2,0)-1,2,COUNTIF(Data!$2:$2,Weekly!AO$9)))),0)</f>
      </c>
      <c r="AP200" s="169">
        <f ca="1">IFERROR((SUM(OFFSET(Data!$A$1,MATCH(($AI200),Data!$C:$C,0)-1,MATCH(Weekly!AP$9,Data!$2:$2,0)-1,2,COUNTIF(Data!$2:$2,Weekly!AP$9))))/(SUM(OFFSET(Data!$A$1,MATCH(($AI199),Data!$C:$C,0)-1,MATCH(Weekly!AP$9,Data!$2:$2,0)-1,2,COUNTIF(Data!$2:$2,Weekly!AP$9)))),0)</f>
      </c>
      <c r="AQ200" s="169">
        <f ca="1">IFERROR((SUM(OFFSET(Data!$A$1,MATCH(($AI200),Data!$C:$C,0)-1,MATCH(Weekly!AQ$9,Data!$2:$2,0)-1,2,COUNTIF(Data!$2:$2,Weekly!AQ$9))))/(SUM(OFFSET(Data!$A$1,MATCH(($AI199),Data!$C:$C,0)-1,MATCH(Weekly!AQ$9,Data!$2:$2,0)-1,2,COUNTIF(Data!$2:$2,Weekly!AQ$9)))),0)</f>
      </c>
      <c r="AR200" s="169">
        <f ca="1">IFERROR((SUM(OFFSET(Data!$A$1,MATCH(($AI200),Data!$C:$C,0)-1,MATCH(Weekly!AR$9,Data!$2:$2,0)-1,2,COUNTIF(Data!$2:$2,Weekly!AR$9))))/(SUM(OFFSET(Data!$A$1,MATCH(($AI199),Data!$C:$C,0)-1,MATCH(Weekly!AR$9,Data!$2:$2,0)-1,2,COUNTIF(Data!$2:$2,Weekly!AR$9)))),0)</f>
      </c>
      <c r="AS200" s="169">
        <f ca="1">IFERROR((SUM(OFFSET(Data!$A$1,MATCH(($AI200),Data!$C:$C,0)-1,MATCH(Weekly!AS$9,Data!$2:$2,0)-1,2,COUNTIF(Data!$2:$2,Weekly!AS$9))))/(SUM(OFFSET(Data!$A$1,MATCH(($AI199),Data!$C:$C,0)-1,MATCH(Weekly!AS$9,Data!$2:$2,0)-1,2,COUNTIF(Data!$2:$2,Weekly!AS$9)))),0)</f>
      </c>
      <c r="AT200" s="169">
        <f ca="1">IFERROR((SUM(OFFSET(Data!$A$1,MATCH(($AI200),Data!$C:$C,0)-1,MATCH(Weekly!AT$9,Data!$2:$2,0)-1,2,COUNTIF(Data!$2:$2,Weekly!AT$9))))/(SUM(OFFSET(Data!$A$1,MATCH(($AI199),Data!$C:$C,0)-1,MATCH(Weekly!AT$9,Data!$2:$2,0)-1,2,COUNTIF(Data!$2:$2,Weekly!AT$9)))),0)</f>
      </c>
      <c r="AU200" s="169">
        <f ca="1">IFERROR((SUM(OFFSET(Data!$A$1,MATCH(($AI200),Data!$C:$C,0)-1,MATCH(Weekly!AU$9,Data!$2:$2,0)-1,2,COUNTIF(Data!$2:$2,Weekly!AU$9))))/(SUM(OFFSET(Data!$A$1,MATCH(($AI199),Data!$C:$C,0)-1,MATCH(Weekly!AU$9,Data!$2:$2,0)-1,2,COUNTIF(Data!$2:$2,Weekly!AU$9)))),0)</f>
      </c>
      <c r="AV200" s="18"/>
      <c r="AW200" s="52">
        <f t="shared" ca="1" si="1546"/>
      </c>
      <c r="AX200" s="52">
        <f t="shared" ca="1" si="1546"/>
      </c>
      <c r="AY200" s="52">
        <f t="shared" ca="1" si="1547"/>
      </c>
      <c r="AZ200" s="52">
        <f t="shared" ca="1" si="1576"/>
      </c>
      <c r="BA200" s="52">
        <f t="shared" ca="1" si="1577"/>
      </c>
      <c r="BB200" s="55"/>
      <c r="BC200" s="14">
        <f t="shared" ca="1" si="1548"/>
      </c>
      <c r="BD200" s="14">
        <f ca="1">SUMPRODUCT(AP200:AS200,AP$199:AS$199)/SUM(AP$199:AS$199)</f>
      </c>
      <c r="BE200" s="122"/>
      <c r="BF200" s="122"/>
      <c r="BG200" s="16"/>
      <c r="BH200" s="9" t="s">
        <v>175</v>
      </c>
      <c r="BI200" s="9" t="s">
        <v>3</v>
      </c>
      <c r="BJ200" s="169">
        <f ca="1">IFERROR(SUM(OFFSET(Data!$A$1,MATCH(($BH200&amp;$BI200),Data!$B:$B,0)-1,MATCH(Weekly!BJ$9,Data!$2:$2,0)-1,1,COUNTIF(Data!$2:$2,Weekly!BJ$9)))/SUM(OFFSET(Data!$A$1,MATCH(($BH199&amp;$BI199),Data!$B:$B,0)-1,MATCH(Weekly!BJ$9,Data!$2:$2,0)-1,1,COUNTIF(Data!$2:$2,Weekly!BJ$9))),0)</f>
      </c>
      <c r="BK200" s="169">
        <f ca="1">IFERROR(SUM(OFFSET(Data!$A$1,MATCH(($BH200&amp;$BI200),Data!$B:$B,0)-1,MATCH(Weekly!BK$9,Data!$2:$2,0)-1,1,COUNTIF(Data!$2:$2,Weekly!BK$9)))/SUM(OFFSET(Data!$A$1,MATCH(($BH199&amp;$BI199),Data!$B:$B,0)-1,MATCH(Weekly!BK$9,Data!$2:$2,0)-1,1,COUNTIF(Data!$2:$2,Weekly!BK$9))),0)</f>
      </c>
      <c r="BL200" s="169">
        <f ca="1">IFERROR(SUM(OFFSET(Data!$A$1,MATCH(($BH200&amp;$BI200),Data!$B:$B,0)-1,MATCH(Weekly!BL$9,Data!$2:$2,0)-1,1,COUNTIF(Data!$2:$2,Weekly!BL$9)))/SUM(OFFSET(Data!$A$1,MATCH(($BH199&amp;$BI199),Data!$B:$B,0)-1,MATCH(Weekly!BL$9,Data!$2:$2,0)-1,1,COUNTIF(Data!$2:$2,Weekly!BL$9))),0)</f>
      </c>
      <c r="BM200" s="169">
        <f ca="1">IFERROR(SUM(OFFSET(Data!$A$1,MATCH(($BH200&amp;$BI200),Data!$B:$B,0)-1,MATCH(Weekly!BM$9,Data!$2:$2,0)-1,1,COUNTIF(Data!$2:$2,Weekly!BM$9)))/SUM(OFFSET(Data!$A$1,MATCH(($BH199&amp;$BI199),Data!$B:$B,0)-1,MATCH(Weekly!BM$9,Data!$2:$2,0)-1,1,COUNTIF(Data!$2:$2,Weekly!BM$9))),0)</f>
      </c>
      <c r="BN200" s="169">
        <f ca="1">IFERROR(SUM(OFFSET(Data!$A$1,MATCH(($BH200&amp;$BI200),Data!$B:$B,0)-1,MATCH(Weekly!BN$9,Data!$2:$2,0)-1,1,COUNTIF(Data!$2:$2,Weekly!BN$9)))/SUM(OFFSET(Data!$A$1,MATCH(($BH199&amp;$BI199),Data!$B:$B,0)-1,MATCH(Weekly!BN$9,Data!$2:$2,0)-1,1,COUNTIF(Data!$2:$2,Weekly!BN$9))),0)</f>
      </c>
      <c r="BO200" s="169">
        <f ca="1">IFERROR(SUM(OFFSET(Data!$A$1,MATCH(($BH200&amp;$BI200),Data!$B:$B,0)-1,MATCH(Weekly!BO$9,Data!$2:$2,0)-1,1,COUNTIF(Data!$2:$2,Weekly!BO$9)))/SUM(OFFSET(Data!$A$1,MATCH(($BH199&amp;$BI199),Data!$B:$B,0)-1,MATCH(Weekly!BO$9,Data!$2:$2,0)-1,1,COUNTIF(Data!$2:$2,Weekly!BO$9))),0)</f>
      </c>
      <c r="BP200" s="169">
        <f ca="1">IFERROR(SUM(OFFSET(Data!$A$1,MATCH(($BH200&amp;$BI200),Data!$B:$B,0)-1,MATCH(Weekly!BP$9,Data!$2:$2,0)-1,1,COUNTIF(Data!$2:$2,Weekly!BP$9)))/SUM(OFFSET(Data!$A$1,MATCH(($BH199&amp;$BI199),Data!$B:$B,0)-1,MATCH(Weekly!BP$9,Data!$2:$2,0)-1,1,COUNTIF(Data!$2:$2,Weekly!BP$9))),0)</f>
      </c>
      <c r="BQ200" s="169">
        <f ca="1">IFERROR(SUM(OFFSET(Data!$A$1,MATCH(($BH200&amp;$BI200),Data!$B:$B,0)-1,MATCH(Weekly!BQ$9,Data!$2:$2,0)-1,1,COUNTIF(Data!$2:$2,Weekly!BQ$9)))/SUM(OFFSET(Data!$A$1,MATCH(($BH199&amp;$BI199),Data!$B:$B,0)-1,MATCH(Weekly!BQ$9,Data!$2:$2,0)-1,1,COUNTIF(Data!$2:$2,Weekly!BQ$9))),0)</f>
      </c>
      <c r="BR200" s="169">
        <f ca="1">IFERROR(SUM(OFFSET(Data!$A$1,MATCH(($BH200&amp;$BI200),Data!$B:$B,0)-1,MATCH(Weekly!BR$9,Data!$2:$2,0)-1,1,COUNTIF(Data!$2:$2,Weekly!BR$9)))/SUM(OFFSET(Data!$A$1,MATCH(($BH199&amp;$BI199),Data!$B:$B,0)-1,MATCH(Weekly!BR$9,Data!$2:$2,0)-1,1,COUNTIF(Data!$2:$2,Weekly!BR$9))),0)</f>
      </c>
      <c r="BS200" s="169">
        <f ca="1">IFERROR(SUM(OFFSET(Data!$A$1,MATCH(($BH200&amp;$BI200),Data!$B:$B,0)-1,MATCH(Weekly!BS$9,Data!$2:$2,0)-1,1,COUNTIF(Data!$2:$2,Weekly!BS$9)))/SUM(OFFSET(Data!$A$1,MATCH(($BH199&amp;$BI199),Data!$B:$B,0)-1,MATCH(Weekly!BS$9,Data!$2:$2,0)-1,1,COUNTIF(Data!$2:$2,Weekly!BS$9))),0)</f>
      </c>
      <c r="BT200" s="169">
        <f ca="1">IFERROR(SUM(OFFSET(Data!$A$1,MATCH(($BH200&amp;$BI200),Data!$B:$B,0)-1,MATCH(Weekly!BT$9,Data!$2:$2,0)-1,1,COUNTIF(Data!$2:$2,Weekly!BT$9)))/SUM(OFFSET(Data!$A$1,MATCH(($BH199&amp;$BI199),Data!$B:$B,0)-1,MATCH(Weekly!BT$9,Data!$2:$2,0)-1,1,COUNTIF(Data!$2:$2,Weekly!BT$9))),0)</f>
      </c>
      <c r="BU200" s="169">
        <f ca="1">IFERROR(SUM(OFFSET(Data!$A$1,MATCH(($BH200&amp;$BI200),Data!$B:$B,0)-1,MATCH(Weekly!BU$9,Data!$2:$2,0)-1,1,COUNTIF(Data!$2:$2,Weekly!BU$9)))/SUM(OFFSET(Data!$A$1,MATCH(($BH199&amp;$BI199),Data!$B:$B,0)-1,MATCH(Weekly!BU$9,Data!$2:$2,0)-1,1,COUNTIF(Data!$2:$2,Weekly!BU$9))),0)</f>
      </c>
      <c r="BV200" s="17"/>
      <c r="BW200" s="14">
        <f t="shared" ca="1" si="1549"/>
      </c>
      <c r="BX200" s="14">
        <f t="shared" ca="1" si="1550"/>
      </c>
      <c r="BY200" s="14">
        <f t="shared" ca="1" si="1578"/>
      </c>
      <c r="BZ200" s="14">
        <f t="shared" ca="1" si="1579"/>
      </c>
      <c r="CA200" s="14">
        <f t="shared" ca="1" si="1580"/>
      </c>
      <c r="CB200" s="55"/>
      <c r="CC200" s="14">
        <f t="shared" ca="1" si="1554"/>
      </c>
      <c r="CD200" s="14">
        <f ca="1">SUMPRODUCT(BP200:BS200,BP$199:BS$199)/SUM(BP$199:BS$199)</f>
      </c>
      <c r="CE200" s="122"/>
      <c r="CF200" s="122"/>
      <c r="CG200" s="16"/>
      <c r="CH200" s="9" t="s">
        <v>175</v>
      </c>
      <c r="CI200" s="9" t="s">
        <v>4</v>
      </c>
      <c r="CJ200" s="169">
        <f ca="1">IFERROR(SUM(OFFSET(Data!$A$1,MATCH(($BH200&amp;$BI200),Data!$B:$B,0)-1,MATCH(Weekly!CJ$9,Data!$2:$2,0)-1,1,COUNTIF(Data!$2:$2,Weekly!CJ$9)))/SUM(OFFSET(Data!$A$1,MATCH(($BH199&amp;$BI199),Data!$B:$B,0)-1,MATCH(Weekly!CJ$9,Data!$2:$2,0)-1,1,COUNTIF(Data!$2:$2,Weekly!CJ$9))),0)</f>
      </c>
      <c r="CK200" s="169">
        <f ca="1">IFERROR(SUM(OFFSET(Data!$A$1,MATCH(($BH200&amp;$BI200),Data!$B:$B,0)-1,MATCH(Weekly!CK$9,Data!$2:$2,0)-1,1,COUNTIF(Data!$2:$2,Weekly!CK$9)))/SUM(OFFSET(Data!$A$1,MATCH(($BH199&amp;$BI199),Data!$B:$B,0)-1,MATCH(Weekly!CK$9,Data!$2:$2,0)-1,1,COUNTIF(Data!$2:$2,Weekly!CK$9))),0)</f>
      </c>
      <c r="CL200" s="169">
        <f ca="1">IFERROR(SUM(OFFSET(Data!$A$1,MATCH(($BH200&amp;$BI200),Data!$B:$B,0)-1,MATCH(Weekly!CL$9,Data!$2:$2,0)-1,1,COUNTIF(Data!$2:$2,Weekly!CL$9)))/SUM(OFFSET(Data!$A$1,MATCH(($BH199&amp;$BI199),Data!$B:$B,0)-1,MATCH(Weekly!CL$9,Data!$2:$2,0)-1,1,COUNTIF(Data!$2:$2,Weekly!CL$9))),0)</f>
      </c>
      <c r="CM200" s="169">
        <f ca="1">IFERROR(SUM(OFFSET(Data!$A$1,MATCH(($BH200&amp;$BI200),Data!$B:$B,0)-1,MATCH(Weekly!CM$9,Data!$2:$2,0)-1,1,COUNTIF(Data!$2:$2,Weekly!CM$9)))/SUM(OFFSET(Data!$A$1,MATCH(($BH199&amp;$BI199),Data!$B:$B,0)-1,MATCH(Weekly!CM$9,Data!$2:$2,0)-1,1,COUNTIF(Data!$2:$2,Weekly!CM$9))),0)</f>
      </c>
      <c r="CN200" s="169">
        <f ca="1">IFERROR(SUM(OFFSET(Data!$A$1,MATCH(($BH200&amp;$BI200),Data!$B:$B,0)-1,MATCH(Weekly!CN$9,Data!$2:$2,0)-1,1,COUNTIF(Data!$2:$2,Weekly!CN$9)))/SUM(OFFSET(Data!$A$1,MATCH(($BH199&amp;$BI199),Data!$B:$B,0)-1,MATCH(Weekly!CN$9,Data!$2:$2,0)-1,1,COUNTIF(Data!$2:$2,Weekly!CN$9))),0)</f>
      </c>
      <c r="CO200" s="169">
        <f ca="1">IFERROR(SUM(OFFSET(Data!$A$1,MATCH(($BH200&amp;$BI200),Data!$B:$B,0)-1,MATCH(Weekly!CO$9,Data!$2:$2,0)-1,1,COUNTIF(Data!$2:$2,Weekly!CO$9)))/SUM(OFFSET(Data!$A$1,MATCH(($BH199&amp;$BI199),Data!$B:$B,0)-1,MATCH(Weekly!CO$9,Data!$2:$2,0)-1,1,COUNTIF(Data!$2:$2,Weekly!CO$9))),0)</f>
      </c>
      <c r="CP200" s="169">
        <f ca="1">IFERROR(SUM(OFFSET(Data!$A$1,MATCH(($BH200&amp;$BI200),Data!$B:$B,0)-1,MATCH(Weekly!CP$9,Data!$2:$2,0)-1,1,COUNTIF(Data!$2:$2,Weekly!CP$9)))/SUM(OFFSET(Data!$A$1,MATCH(($BH199&amp;$BI199),Data!$B:$B,0)-1,MATCH(Weekly!CP$9,Data!$2:$2,0)-1,1,COUNTIF(Data!$2:$2,Weekly!CP$9))),0)</f>
      </c>
      <c r="CQ200" s="169">
        <f ca="1">IFERROR(SUM(OFFSET(Data!$A$1,MATCH(($BH200&amp;$BI200),Data!$B:$B,0)-1,MATCH(Weekly!CQ$9,Data!$2:$2,0)-1,1,COUNTIF(Data!$2:$2,Weekly!CQ$9)))/SUM(OFFSET(Data!$A$1,MATCH(($BH199&amp;$BI199),Data!$B:$B,0)-1,MATCH(Weekly!CQ$9,Data!$2:$2,0)-1,1,COUNTIF(Data!$2:$2,Weekly!CQ$9))),0)</f>
      </c>
      <c r="CR200" s="169">
        <f ca="1">IFERROR(SUM(OFFSET(Data!$A$1,MATCH(($BH200&amp;$BI200),Data!$B:$B,0)-1,MATCH(Weekly!CR$9,Data!$2:$2,0)-1,1,COUNTIF(Data!$2:$2,Weekly!CR$9)))/SUM(OFFSET(Data!$A$1,MATCH(($BH199&amp;$BI199),Data!$B:$B,0)-1,MATCH(Weekly!CR$9,Data!$2:$2,0)-1,1,COUNTIF(Data!$2:$2,Weekly!CR$9))),0)</f>
      </c>
      <c r="CS200" s="169">
        <f ca="1">IFERROR(SUM(OFFSET(Data!$A$1,MATCH(($BH200&amp;$BI200),Data!$B:$B,0)-1,MATCH(Weekly!CS$9,Data!$2:$2,0)-1,1,COUNTIF(Data!$2:$2,Weekly!CS$9)))/SUM(OFFSET(Data!$A$1,MATCH(($BH199&amp;$BI199),Data!$B:$B,0)-1,MATCH(Weekly!CS$9,Data!$2:$2,0)-1,1,COUNTIF(Data!$2:$2,Weekly!CS$9))),0)</f>
      </c>
      <c r="CT200" s="169">
        <f ca="1">IFERROR(SUM(OFFSET(Data!$A$1,MATCH(($BH200&amp;$BI200),Data!$B:$B,0)-1,MATCH(Weekly!CT$9,Data!$2:$2,0)-1,1,COUNTIF(Data!$2:$2,Weekly!CT$9)))/SUM(OFFSET(Data!$A$1,MATCH(($BH199&amp;$BI199),Data!$B:$B,0)-1,MATCH(Weekly!CT$9,Data!$2:$2,0)-1,1,COUNTIF(Data!$2:$2,Weekly!CT$9))),0)</f>
      </c>
      <c r="CU200" s="169">
        <f ca="1">IFERROR(SUM(OFFSET(Data!$A$1,MATCH(($BH200&amp;$BI200),Data!$B:$B,0)-1,MATCH(Weekly!CU$9,Data!$2:$2,0)-1,1,COUNTIF(Data!$2:$2,Weekly!CU$9)))/SUM(OFFSET(Data!$A$1,MATCH(($BH199&amp;$BI199),Data!$B:$B,0)-1,MATCH(Weekly!CU$9,Data!$2:$2,0)-1,1,COUNTIF(Data!$2:$2,Weekly!CU$9))),0)</f>
      </c>
      <c r="CW200" s="14">
        <f t="shared" ca="1" si="1555"/>
      </c>
      <c r="CX200" s="14">
        <f t="shared" ca="1" si="1556"/>
      </c>
      <c r="CY200" s="14">
        <f t="shared" ca="1" si="1557"/>
      </c>
      <c r="CZ200" s="14">
        <f t="shared" ca="1" si="1558"/>
      </c>
      <c r="DA200" s="14">
        <f t="shared" ca="1" si="1559"/>
      </c>
      <c r="DB200" s="55"/>
      <c r="DC200" s="14">
        <f t="shared" ca="1" si="1560"/>
      </c>
      <c r="DD200" s="14">
        <f ca="1">SUMPRODUCT(CP200:CS200,CP$199:CS$199)/SUM(CP$199:CS$199)</f>
      </c>
    </row>
    <row r="201" spans="3:111" x14ac:dyDescent="0.25">
      <c r="C201" s="5"/>
      <c r="D201" s="135" t="s">
        <v>941</v>
      </c>
      <c r="E201" s="67" t="str">
        <f ca="1">VLOOKUP($D201,'Metric Nature'!$C:$D,2,0)&amp;IF(($F201&lt;(BA201)),"Below",IF(($F201&gt;(AZ201)),"Above","Within"))</f>
      </c>
      <c r="F201" s="69">
        <f t="shared" ca="1" si="1561"/>
      </c>
      <c r="G201" s="69">
        <f t="shared" ca="1" si="1562"/>
      </c>
      <c r="H201" s="98">
        <f t="shared" ca="1" si="1563"/>
      </c>
      <c r="I201" s="69">
        <f t="shared" ca="1" si="1564"/>
      </c>
      <c r="J201" s="69">
        <f t="shared" ca="1" si="1565"/>
      </c>
      <c r="K201" s="69"/>
      <c r="L201" s="70"/>
      <c r="M201" s="67" t="str">
        <f ca="1">VLOOKUP($D201,'Metric Nature'!$C:$D,2,0)&amp;IF(($N201&lt;(CA201)),"Below",IF(($N201&gt;(BZ201)),"Above","Within"))</f>
      </c>
      <c r="N201" s="69">
        <f t="shared" ca="1" si="1566"/>
      </c>
      <c r="O201" s="69">
        <f t="shared" ca="1" si="1567"/>
      </c>
      <c r="P201" s="98">
        <f t="shared" ca="1" si="1568"/>
      </c>
      <c r="Q201" s="69">
        <f t="shared" ca="1" si="1569"/>
      </c>
      <c r="R201" s="71">
        <f t="shared" ca="1" si="1570"/>
      </c>
      <c r="S201" s="69"/>
      <c r="T201" s="70"/>
      <c r="U201" s="67" t="str">
        <f ca="1">VLOOKUP($D201,'Metric Nature'!$C:$D,2,0)&amp;IF(($V201&lt;(DA201)),"Below",IF(($V201&gt;(CZ201)),"Above","Within"))</f>
      </c>
      <c r="V201" s="69">
        <f t="shared" ca="1" si="1571"/>
      </c>
      <c r="W201" s="69">
        <f t="shared" ca="1" si="1572"/>
      </c>
      <c r="X201" s="98">
        <f t="shared" ca="1" si="1573"/>
      </c>
      <c r="Y201" s="69">
        <f t="shared" ca="1" si="1574"/>
      </c>
      <c r="Z201" s="71">
        <f t="shared" ca="1" si="1575"/>
      </c>
      <c r="AA201" s="69"/>
      <c r="AB201" s="70"/>
      <c r="AC201" s="60"/>
      <c r="AI201" s="9" t="s">
        <v>176</v>
      </c>
      <c r="AJ201" s="169">
        <f ca="1">IFERROR((SUM(OFFSET(Data!$A$1,MATCH(($AI201),Data!$C:$C,0)-1,MATCH(Weekly!AJ$9,Data!$2:$2,0)-1,2,COUNTIF(Data!$2:$2,Weekly!AJ$9))))/(SUM(OFFSET(Data!$A$1,MATCH(($AI199),Data!$C:$C,0)-1,MATCH(Weekly!AJ$9,Data!$2:$2,0)-1,2,COUNTIF(Data!$2:$2,Weekly!AJ$9)))),0)</f>
      </c>
      <c r="AK201" s="169">
        <f ca="1">IFERROR((SUM(OFFSET(Data!$A$1,MATCH(($AI201),Data!$C:$C,0)-1,MATCH(Weekly!AK$9,Data!$2:$2,0)-1,2,COUNTIF(Data!$2:$2,Weekly!AK$9))))/(SUM(OFFSET(Data!$A$1,MATCH(($AI199),Data!$C:$C,0)-1,MATCH(Weekly!AK$9,Data!$2:$2,0)-1,2,COUNTIF(Data!$2:$2,Weekly!AK$9)))),0)</f>
      </c>
      <c r="AL201" s="169">
        <f ca="1">IFERROR((SUM(OFFSET(Data!$A$1,MATCH(($AI201),Data!$C:$C,0)-1,MATCH(Weekly!AL$9,Data!$2:$2,0)-1,2,COUNTIF(Data!$2:$2,Weekly!AL$9))))/(SUM(OFFSET(Data!$A$1,MATCH(($AI199),Data!$C:$C,0)-1,MATCH(Weekly!AL$9,Data!$2:$2,0)-1,2,COUNTIF(Data!$2:$2,Weekly!AL$9)))),0)</f>
      </c>
      <c r="AM201" s="169">
        <f ca="1">IFERROR((SUM(OFFSET(Data!$A$1,MATCH(($AI201),Data!$C:$C,0)-1,MATCH(Weekly!AM$9,Data!$2:$2,0)-1,2,COUNTIF(Data!$2:$2,Weekly!AM$9))))/(SUM(OFFSET(Data!$A$1,MATCH(($AI199),Data!$C:$C,0)-1,MATCH(Weekly!AM$9,Data!$2:$2,0)-1,2,COUNTIF(Data!$2:$2,Weekly!AM$9)))),0)</f>
      </c>
      <c r="AN201" s="169">
        <f ca="1">IFERROR((SUM(OFFSET(Data!$A$1,MATCH(($AI201),Data!$C:$C,0)-1,MATCH(Weekly!AN$9,Data!$2:$2,0)-1,2,COUNTIF(Data!$2:$2,Weekly!AN$9))))/(SUM(OFFSET(Data!$A$1,MATCH(($AI199),Data!$C:$C,0)-1,MATCH(Weekly!AN$9,Data!$2:$2,0)-1,2,COUNTIF(Data!$2:$2,Weekly!AN$9)))),0)</f>
      </c>
      <c r="AO201" s="169">
        <f ca="1">IFERROR((SUM(OFFSET(Data!$A$1,MATCH(($AI201),Data!$C:$C,0)-1,MATCH(Weekly!AO$9,Data!$2:$2,0)-1,2,COUNTIF(Data!$2:$2,Weekly!AO$9))))/(SUM(OFFSET(Data!$A$1,MATCH(($AI199),Data!$C:$C,0)-1,MATCH(Weekly!AO$9,Data!$2:$2,0)-1,2,COUNTIF(Data!$2:$2,Weekly!AO$9)))),0)</f>
      </c>
      <c r="AP201" s="169">
        <f ca="1">IFERROR((SUM(OFFSET(Data!$A$1,MATCH(($AI201),Data!$C:$C,0)-1,MATCH(Weekly!AP$9,Data!$2:$2,0)-1,2,COUNTIF(Data!$2:$2,Weekly!AP$9))))/(SUM(OFFSET(Data!$A$1,MATCH(($AI199),Data!$C:$C,0)-1,MATCH(Weekly!AP$9,Data!$2:$2,0)-1,2,COUNTIF(Data!$2:$2,Weekly!AP$9)))),0)</f>
      </c>
      <c r="AQ201" s="169">
        <f ca="1">IFERROR((SUM(OFFSET(Data!$A$1,MATCH(($AI201),Data!$C:$C,0)-1,MATCH(Weekly!AQ$9,Data!$2:$2,0)-1,2,COUNTIF(Data!$2:$2,Weekly!AQ$9))))/(SUM(OFFSET(Data!$A$1,MATCH(($AI199),Data!$C:$C,0)-1,MATCH(Weekly!AQ$9,Data!$2:$2,0)-1,2,COUNTIF(Data!$2:$2,Weekly!AQ$9)))),0)</f>
      </c>
      <c r="AR201" s="169">
        <f ca="1">IFERROR((SUM(OFFSET(Data!$A$1,MATCH(($AI201),Data!$C:$C,0)-1,MATCH(Weekly!AR$9,Data!$2:$2,0)-1,2,COUNTIF(Data!$2:$2,Weekly!AR$9))))/(SUM(OFFSET(Data!$A$1,MATCH(($AI199),Data!$C:$C,0)-1,MATCH(Weekly!AR$9,Data!$2:$2,0)-1,2,COUNTIF(Data!$2:$2,Weekly!AR$9)))),0)</f>
      </c>
      <c r="AS201" s="169">
        <f ca="1">IFERROR((SUM(OFFSET(Data!$A$1,MATCH(($AI201),Data!$C:$C,0)-1,MATCH(Weekly!AS$9,Data!$2:$2,0)-1,2,COUNTIF(Data!$2:$2,Weekly!AS$9))))/(SUM(OFFSET(Data!$A$1,MATCH(($AI199),Data!$C:$C,0)-1,MATCH(Weekly!AS$9,Data!$2:$2,0)-1,2,COUNTIF(Data!$2:$2,Weekly!AS$9)))),0)</f>
      </c>
      <c r="AT201" s="169">
        <f ca="1">IFERROR((SUM(OFFSET(Data!$A$1,MATCH(($AI201),Data!$C:$C,0)-1,MATCH(Weekly!AT$9,Data!$2:$2,0)-1,2,COUNTIF(Data!$2:$2,Weekly!AT$9))))/(SUM(OFFSET(Data!$A$1,MATCH(($AI199),Data!$C:$C,0)-1,MATCH(Weekly!AT$9,Data!$2:$2,0)-1,2,COUNTIF(Data!$2:$2,Weekly!AT$9)))),0)</f>
      </c>
      <c r="AU201" s="169">
        <f ca="1">IFERROR((SUM(OFFSET(Data!$A$1,MATCH(($AI201),Data!$C:$C,0)-1,MATCH(Weekly!AU$9,Data!$2:$2,0)-1,2,COUNTIF(Data!$2:$2,Weekly!AU$9))))/(SUM(OFFSET(Data!$A$1,MATCH(($AI199),Data!$C:$C,0)-1,MATCH(Weekly!AU$9,Data!$2:$2,0)-1,2,COUNTIF(Data!$2:$2,Weekly!AU$9)))),0)</f>
      </c>
      <c r="AV201" s="18"/>
      <c r="AW201" s="52">
        <f t="shared" ca="1" si="1546"/>
      </c>
      <c r="AX201" s="52">
        <f t="shared" ca="1" si="1546"/>
      </c>
      <c r="AY201" s="52">
        <f t="shared" ca="1" si="1547"/>
      </c>
      <c r="AZ201" s="52">
        <f t="shared" ca="1" si="1576"/>
      </c>
      <c r="BA201" s="52">
        <f t="shared" ca="1" si="1577"/>
      </c>
      <c r="BB201" s="55"/>
      <c r="BC201" s="14">
        <f t="shared" ca="1" si="1548"/>
      </c>
      <c r="BD201" s="14">
        <f t="shared" ref="BD201:BD203" ca="1" si="1581">SUMPRODUCT(AP201:AS201,AP$199:AS$199)/SUM(AP$199:AS$199)</f>
      </c>
      <c r="BE201" s="122"/>
      <c r="BF201" s="122"/>
      <c r="BG201" s="16"/>
      <c r="BH201" s="9" t="s">
        <v>176</v>
      </c>
      <c r="BI201" s="9" t="s">
        <v>3</v>
      </c>
      <c r="BJ201" s="169">
        <f ca="1">IFERROR(SUM(OFFSET(Data!$A$1,MATCH(($BH201&amp;$BI201),Data!$B:$B,0)-1,MATCH(Weekly!BJ$9,Data!$2:$2,0)-1,1,COUNTIF(Data!$2:$2,Weekly!BJ$9)))/SUM(OFFSET(Data!$A$1,MATCH(($BH199&amp;$BI199),Data!$B:$B,0)-1,MATCH(Weekly!BJ$9,Data!$2:$2,0)-1,1,COUNTIF(Data!$2:$2,Weekly!BJ$9))),0)</f>
      </c>
      <c r="BK201" s="169">
        <f ca="1">IFERROR(SUM(OFFSET(Data!$A$1,MATCH(($BH201&amp;$BI201),Data!$B:$B,0)-1,MATCH(Weekly!BK$9,Data!$2:$2,0)-1,1,COUNTIF(Data!$2:$2,Weekly!BK$9)))/SUM(OFFSET(Data!$A$1,MATCH(($BH199&amp;$BI199),Data!$B:$B,0)-1,MATCH(Weekly!BK$9,Data!$2:$2,0)-1,1,COUNTIF(Data!$2:$2,Weekly!BK$9))),0)</f>
      </c>
      <c r="BL201" s="169">
        <f ca="1">IFERROR(SUM(OFFSET(Data!$A$1,MATCH(($BH201&amp;$BI201),Data!$B:$B,0)-1,MATCH(Weekly!BL$9,Data!$2:$2,0)-1,1,COUNTIF(Data!$2:$2,Weekly!BL$9)))/SUM(OFFSET(Data!$A$1,MATCH(($BH199&amp;$BI199),Data!$B:$B,0)-1,MATCH(Weekly!BL$9,Data!$2:$2,0)-1,1,COUNTIF(Data!$2:$2,Weekly!BL$9))),0)</f>
      </c>
      <c r="BM201" s="169">
        <f ca="1">IFERROR(SUM(OFFSET(Data!$A$1,MATCH(($BH201&amp;$BI201),Data!$B:$B,0)-1,MATCH(Weekly!BM$9,Data!$2:$2,0)-1,1,COUNTIF(Data!$2:$2,Weekly!BM$9)))/SUM(OFFSET(Data!$A$1,MATCH(($BH199&amp;$BI199),Data!$B:$B,0)-1,MATCH(Weekly!BM$9,Data!$2:$2,0)-1,1,COUNTIF(Data!$2:$2,Weekly!BM$9))),0)</f>
      </c>
      <c r="BN201" s="169">
        <f ca="1">IFERROR(SUM(OFFSET(Data!$A$1,MATCH(($BH201&amp;$BI201),Data!$B:$B,0)-1,MATCH(Weekly!BN$9,Data!$2:$2,0)-1,1,COUNTIF(Data!$2:$2,Weekly!BN$9)))/SUM(OFFSET(Data!$A$1,MATCH(($BH199&amp;$BI199),Data!$B:$B,0)-1,MATCH(Weekly!BN$9,Data!$2:$2,0)-1,1,COUNTIF(Data!$2:$2,Weekly!BN$9))),0)</f>
      </c>
      <c r="BO201" s="169">
        <f ca="1">IFERROR(SUM(OFFSET(Data!$A$1,MATCH(($BH201&amp;$BI201),Data!$B:$B,0)-1,MATCH(Weekly!BO$9,Data!$2:$2,0)-1,1,COUNTIF(Data!$2:$2,Weekly!BO$9)))/SUM(OFFSET(Data!$A$1,MATCH(($BH199&amp;$BI199),Data!$B:$B,0)-1,MATCH(Weekly!BO$9,Data!$2:$2,0)-1,1,COUNTIF(Data!$2:$2,Weekly!BO$9))),0)</f>
      </c>
      <c r="BP201" s="169">
        <f ca="1">IFERROR(SUM(OFFSET(Data!$A$1,MATCH(($BH201&amp;$BI201),Data!$B:$B,0)-1,MATCH(Weekly!BP$9,Data!$2:$2,0)-1,1,COUNTIF(Data!$2:$2,Weekly!BP$9)))/SUM(OFFSET(Data!$A$1,MATCH(($BH199&amp;$BI199),Data!$B:$B,0)-1,MATCH(Weekly!BP$9,Data!$2:$2,0)-1,1,COUNTIF(Data!$2:$2,Weekly!BP$9))),0)</f>
      </c>
      <c r="BQ201" s="169">
        <f ca="1">IFERROR(SUM(OFFSET(Data!$A$1,MATCH(($BH201&amp;$BI201),Data!$B:$B,0)-1,MATCH(Weekly!BQ$9,Data!$2:$2,0)-1,1,COUNTIF(Data!$2:$2,Weekly!BQ$9)))/SUM(OFFSET(Data!$A$1,MATCH(($BH199&amp;$BI199),Data!$B:$B,0)-1,MATCH(Weekly!BQ$9,Data!$2:$2,0)-1,1,COUNTIF(Data!$2:$2,Weekly!BQ$9))),0)</f>
      </c>
      <c r="BR201" s="169">
        <f ca="1">IFERROR(SUM(OFFSET(Data!$A$1,MATCH(($BH201&amp;$BI201),Data!$B:$B,0)-1,MATCH(Weekly!BR$9,Data!$2:$2,0)-1,1,COUNTIF(Data!$2:$2,Weekly!BR$9)))/SUM(OFFSET(Data!$A$1,MATCH(($BH199&amp;$BI199),Data!$B:$B,0)-1,MATCH(Weekly!BR$9,Data!$2:$2,0)-1,1,COUNTIF(Data!$2:$2,Weekly!BR$9))),0)</f>
      </c>
      <c r="BS201" s="169">
        <f ca="1">IFERROR(SUM(OFFSET(Data!$A$1,MATCH(($BH201&amp;$BI201),Data!$B:$B,0)-1,MATCH(Weekly!BS$9,Data!$2:$2,0)-1,1,COUNTIF(Data!$2:$2,Weekly!BS$9)))/SUM(OFFSET(Data!$A$1,MATCH(($BH199&amp;$BI199),Data!$B:$B,0)-1,MATCH(Weekly!BS$9,Data!$2:$2,0)-1,1,COUNTIF(Data!$2:$2,Weekly!BS$9))),0)</f>
      </c>
      <c r="BT201" s="169">
        <f ca="1">IFERROR(SUM(OFFSET(Data!$A$1,MATCH(($BH201&amp;$BI201),Data!$B:$B,0)-1,MATCH(Weekly!BT$9,Data!$2:$2,0)-1,1,COUNTIF(Data!$2:$2,Weekly!BT$9)))/SUM(OFFSET(Data!$A$1,MATCH(($BH199&amp;$BI199),Data!$B:$B,0)-1,MATCH(Weekly!BT$9,Data!$2:$2,0)-1,1,COUNTIF(Data!$2:$2,Weekly!BT$9))),0)</f>
      </c>
      <c r="BU201" s="169">
        <f ca="1">IFERROR(SUM(OFFSET(Data!$A$1,MATCH(($BH201&amp;$BI201),Data!$B:$B,0)-1,MATCH(Weekly!BU$9,Data!$2:$2,0)-1,1,COUNTIF(Data!$2:$2,Weekly!BU$9)))/SUM(OFFSET(Data!$A$1,MATCH(($BH199&amp;$BI199),Data!$B:$B,0)-1,MATCH(Weekly!BU$9,Data!$2:$2,0)-1,1,COUNTIF(Data!$2:$2,Weekly!BU$9))),0)</f>
      </c>
      <c r="BV201" s="55"/>
      <c r="BW201" s="14">
        <f t="shared" ca="1" si="1549"/>
      </c>
      <c r="BX201" s="14">
        <f t="shared" ca="1" si="1550"/>
      </c>
      <c r="BY201" s="14">
        <f t="shared" ca="1" si="1578"/>
      </c>
      <c r="BZ201" s="14">
        <f t="shared" ca="1" si="1579"/>
      </c>
      <c r="CA201" s="14">
        <f t="shared" ca="1" si="1580"/>
      </c>
      <c r="CB201" s="55"/>
      <c r="CC201" s="14">
        <f t="shared" ca="1" si="1554"/>
      </c>
      <c r="CD201" s="14">
        <f t="shared" ref="CD201:CD203" ca="1" si="1582">SUMPRODUCT(BP201:BS201,BP$199:BS$199)/SUM(BP$199:BS$199)</f>
      </c>
      <c r="CE201" s="122"/>
      <c r="CF201" s="122"/>
      <c r="CG201" s="16"/>
      <c r="CH201" s="9" t="s">
        <v>176</v>
      </c>
      <c r="CI201" s="9" t="s">
        <v>4</v>
      </c>
      <c r="CJ201" s="169">
        <f ca="1">IFERROR(SUM(OFFSET(Data!$A$1,MATCH(($BH201&amp;$BI201),Data!$B:$B,0)-1,MATCH(Weekly!CJ$9,Data!$2:$2,0)-1,1,COUNTIF(Data!$2:$2,Weekly!CJ$9)))/SUM(OFFSET(Data!$A$1,MATCH(($BH199&amp;$BI199),Data!$B:$B,0)-1,MATCH(Weekly!CJ$9,Data!$2:$2,0)-1,1,COUNTIF(Data!$2:$2,Weekly!CJ$9))),0)</f>
      </c>
      <c r="CK201" s="169">
        <f ca="1">IFERROR(SUM(OFFSET(Data!$A$1,MATCH(($BH201&amp;$BI201),Data!$B:$B,0)-1,MATCH(Weekly!CK$9,Data!$2:$2,0)-1,1,COUNTIF(Data!$2:$2,Weekly!CK$9)))/SUM(OFFSET(Data!$A$1,MATCH(($BH199&amp;$BI199),Data!$B:$B,0)-1,MATCH(Weekly!CK$9,Data!$2:$2,0)-1,1,COUNTIF(Data!$2:$2,Weekly!CK$9))),0)</f>
      </c>
      <c r="CL201" s="169">
        <f ca="1">IFERROR(SUM(OFFSET(Data!$A$1,MATCH(($BH201&amp;$BI201),Data!$B:$B,0)-1,MATCH(Weekly!CL$9,Data!$2:$2,0)-1,1,COUNTIF(Data!$2:$2,Weekly!CL$9)))/SUM(OFFSET(Data!$A$1,MATCH(($BH199&amp;$BI199),Data!$B:$B,0)-1,MATCH(Weekly!CL$9,Data!$2:$2,0)-1,1,COUNTIF(Data!$2:$2,Weekly!CL$9))),0)</f>
      </c>
      <c r="CM201" s="169">
        <f ca="1">IFERROR(SUM(OFFSET(Data!$A$1,MATCH(($BH201&amp;$BI201),Data!$B:$B,0)-1,MATCH(Weekly!CM$9,Data!$2:$2,0)-1,1,COUNTIF(Data!$2:$2,Weekly!CM$9)))/SUM(OFFSET(Data!$A$1,MATCH(($BH199&amp;$BI199),Data!$B:$B,0)-1,MATCH(Weekly!CM$9,Data!$2:$2,0)-1,1,COUNTIF(Data!$2:$2,Weekly!CM$9))),0)</f>
      </c>
      <c r="CN201" s="169">
        <f ca="1">IFERROR(SUM(OFFSET(Data!$A$1,MATCH(($BH201&amp;$BI201),Data!$B:$B,0)-1,MATCH(Weekly!CN$9,Data!$2:$2,0)-1,1,COUNTIF(Data!$2:$2,Weekly!CN$9)))/SUM(OFFSET(Data!$A$1,MATCH(($BH199&amp;$BI199),Data!$B:$B,0)-1,MATCH(Weekly!CN$9,Data!$2:$2,0)-1,1,COUNTIF(Data!$2:$2,Weekly!CN$9))),0)</f>
      </c>
      <c r="CO201" s="169">
        <f ca="1">IFERROR(SUM(OFFSET(Data!$A$1,MATCH(($BH201&amp;$BI201),Data!$B:$B,0)-1,MATCH(Weekly!CO$9,Data!$2:$2,0)-1,1,COUNTIF(Data!$2:$2,Weekly!CO$9)))/SUM(OFFSET(Data!$A$1,MATCH(($BH199&amp;$BI199),Data!$B:$B,0)-1,MATCH(Weekly!CO$9,Data!$2:$2,0)-1,1,COUNTIF(Data!$2:$2,Weekly!CO$9))),0)</f>
      </c>
      <c r="CP201" s="169">
        <f ca="1">IFERROR(SUM(OFFSET(Data!$A$1,MATCH(($BH201&amp;$BI201),Data!$B:$B,0)-1,MATCH(Weekly!CP$9,Data!$2:$2,0)-1,1,COUNTIF(Data!$2:$2,Weekly!CP$9)))/SUM(OFFSET(Data!$A$1,MATCH(($BH199&amp;$BI199),Data!$B:$B,0)-1,MATCH(Weekly!CP$9,Data!$2:$2,0)-1,1,COUNTIF(Data!$2:$2,Weekly!CP$9))),0)</f>
      </c>
      <c r="CQ201" s="169">
        <f ca="1">IFERROR(SUM(OFFSET(Data!$A$1,MATCH(($BH201&amp;$BI201),Data!$B:$B,0)-1,MATCH(Weekly!CQ$9,Data!$2:$2,0)-1,1,COUNTIF(Data!$2:$2,Weekly!CQ$9)))/SUM(OFFSET(Data!$A$1,MATCH(($BH199&amp;$BI199),Data!$B:$B,0)-1,MATCH(Weekly!CQ$9,Data!$2:$2,0)-1,1,COUNTIF(Data!$2:$2,Weekly!CQ$9))),0)</f>
      </c>
      <c r="CR201" s="169">
        <f ca="1">IFERROR(SUM(OFFSET(Data!$A$1,MATCH(($BH201&amp;$BI201),Data!$B:$B,0)-1,MATCH(Weekly!CR$9,Data!$2:$2,0)-1,1,COUNTIF(Data!$2:$2,Weekly!CR$9)))/SUM(OFFSET(Data!$A$1,MATCH(($BH199&amp;$BI199),Data!$B:$B,0)-1,MATCH(Weekly!CR$9,Data!$2:$2,0)-1,1,COUNTIF(Data!$2:$2,Weekly!CR$9))),0)</f>
      </c>
      <c r="CS201" s="169">
        <f ca="1">IFERROR(SUM(OFFSET(Data!$A$1,MATCH(($BH201&amp;$BI201),Data!$B:$B,0)-1,MATCH(Weekly!CS$9,Data!$2:$2,0)-1,1,COUNTIF(Data!$2:$2,Weekly!CS$9)))/SUM(OFFSET(Data!$A$1,MATCH(($BH199&amp;$BI199),Data!$B:$B,0)-1,MATCH(Weekly!CS$9,Data!$2:$2,0)-1,1,COUNTIF(Data!$2:$2,Weekly!CS$9))),0)</f>
      </c>
      <c r="CT201" s="169">
        <f ca="1">IFERROR(SUM(OFFSET(Data!$A$1,MATCH(($BH201&amp;$BI201),Data!$B:$B,0)-1,MATCH(Weekly!CT$9,Data!$2:$2,0)-1,1,COUNTIF(Data!$2:$2,Weekly!CT$9)))/SUM(OFFSET(Data!$A$1,MATCH(($BH199&amp;$BI199),Data!$B:$B,0)-1,MATCH(Weekly!CT$9,Data!$2:$2,0)-1,1,COUNTIF(Data!$2:$2,Weekly!CT$9))),0)</f>
      </c>
      <c r="CU201" s="169">
        <f ca="1">IFERROR(SUM(OFFSET(Data!$A$1,MATCH(($BH201&amp;$BI201),Data!$B:$B,0)-1,MATCH(Weekly!CU$9,Data!$2:$2,0)-1,1,COUNTIF(Data!$2:$2,Weekly!CU$9)))/SUM(OFFSET(Data!$A$1,MATCH(($BH199&amp;$BI199),Data!$B:$B,0)-1,MATCH(Weekly!CU$9,Data!$2:$2,0)-1,1,COUNTIF(Data!$2:$2,Weekly!CU$9))),0)</f>
      </c>
      <c r="CW201" s="14">
        <f t="shared" ca="1" si="1555"/>
      </c>
      <c r="CX201" s="14">
        <f t="shared" ca="1" si="1556"/>
      </c>
      <c r="CY201" s="14">
        <f t="shared" ca="1" si="1557"/>
      </c>
      <c r="CZ201" s="14">
        <f t="shared" ca="1" si="1558"/>
      </c>
      <c r="DA201" s="14">
        <f t="shared" ca="1" si="1559"/>
      </c>
      <c r="DB201" s="55"/>
      <c r="DC201" s="14">
        <f t="shared" ca="1" si="1560"/>
      </c>
      <c r="DD201" s="14">
        <f t="shared" ref="DD201:DD203" ca="1" si="1583">SUMPRODUCT(CP201:CS201,CP$199:CS$199)/SUM(CP$199:CS$199)</f>
      </c>
    </row>
    <row r="202" spans="3:111" x14ac:dyDescent="0.25">
      <c r="C202" s="5"/>
      <c r="D202" s="135" t="s">
        <v>944</v>
      </c>
      <c r="E202" s="67" t="str">
        <f ca="1">VLOOKUP($D202,'Metric Nature'!$C:$D,2,0)&amp;IF(($F202&lt;(BA202)),"Below",IF(($F202&gt;(AZ202)),"Above","Within"))</f>
      </c>
      <c r="F202" s="69">
        <f t="shared" ca="1" si="1561"/>
      </c>
      <c r="G202" s="69">
        <f t="shared" ca="1" si="1562"/>
      </c>
      <c r="H202" s="98">
        <f t="shared" ca="1" si="1563"/>
      </c>
      <c r="I202" s="69">
        <f t="shared" ca="1" si="1564"/>
      </c>
      <c r="J202" s="69">
        <f t="shared" ca="1" si="1565"/>
      </c>
      <c r="K202" s="69"/>
      <c r="L202" s="70"/>
      <c r="M202" s="67" t="str">
        <f ca="1">VLOOKUP($D202,'Metric Nature'!$C:$D,2,0)&amp;IF(($N202&lt;(CA202)),"Below",IF(($N202&gt;(BZ202)),"Above","Within"))</f>
      </c>
      <c r="N202" s="69">
        <f t="shared" ca="1" si="1566"/>
      </c>
      <c r="O202" s="69">
        <f t="shared" ca="1" si="1567"/>
      </c>
      <c r="P202" s="98">
        <f t="shared" ca="1" si="1568"/>
      </c>
      <c r="Q202" s="69">
        <f t="shared" ca="1" si="1569"/>
      </c>
      <c r="R202" s="71">
        <f t="shared" ca="1" si="1570"/>
      </c>
      <c r="S202" s="69"/>
      <c r="T202" s="70"/>
      <c r="U202" s="67" t="str">
        <f ca="1">VLOOKUP($D202,'Metric Nature'!$C:$D,2,0)&amp;IF(($V202&lt;(DA202)),"Below",IF(($V202&gt;(CZ202)),"Above","Within"))</f>
      </c>
      <c r="V202" s="69">
        <f t="shared" ca="1" si="1571"/>
      </c>
      <c r="W202" s="69">
        <f t="shared" ca="1" si="1572"/>
      </c>
      <c r="X202" s="98">
        <f t="shared" ca="1" si="1573"/>
      </c>
      <c r="Y202" s="69">
        <f t="shared" ca="1" si="1574"/>
      </c>
      <c r="Z202" s="71">
        <f t="shared" ca="1" si="1575"/>
      </c>
      <c r="AA202" s="69"/>
      <c r="AB202" s="70"/>
      <c r="AC202" s="60"/>
      <c r="AI202" s="9" t="s">
        <v>177</v>
      </c>
      <c r="AJ202" s="169">
        <f ca="1">IFERROR((SUM(OFFSET(Data!$A$1,MATCH(($AI202),Data!$C:$C,0)-1,MATCH(Weekly!AJ$9,Data!$2:$2,0)-1,2,COUNTIF(Data!$2:$2,Weekly!AJ$9))))/(SUM(OFFSET(Data!$A$1,MATCH(($AI199),Data!$C:$C,0)-1,MATCH(Weekly!AJ$9,Data!$2:$2,0)-1,2,COUNTIF(Data!$2:$2,Weekly!AJ$9)))),0)</f>
      </c>
      <c r="AK202" s="169">
        <f ca="1">IFERROR((SUM(OFFSET(Data!$A$1,MATCH(($AI202),Data!$C:$C,0)-1,MATCH(Weekly!AK$9,Data!$2:$2,0)-1,2,COUNTIF(Data!$2:$2,Weekly!AK$9))))/(SUM(OFFSET(Data!$A$1,MATCH(($AI199),Data!$C:$C,0)-1,MATCH(Weekly!AK$9,Data!$2:$2,0)-1,2,COUNTIF(Data!$2:$2,Weekly!AK$9)))),0)</f>
      </c>
      <c r="AL202" s="169">
        <f ca="1">IFERROR((SUM(OFFSET(Data!$A$1,MATCH(($AI202),Data!$C:$C,0)-1,MATCH(Weekly!AL$9,Data!$2:$2,0)-1,2,COUNTIF(Data!$2:$2,Weekly!AL$9))))/(SUM(OFFSET(Data!$A$1,MATCH(($AI199),Data!$C:$C,0)-1,MATCH(Weekly!AL$9,Data!$2:$2,0)-1,2,COUNTIF(Data!$2:$2,Weekly!AL$9)))),0)</f>
      </c>
      <c r="AM202" s="169">
        <f ca="1">IFERROR((SUM(OFFSET(Data!$A$1,MATCH(($AI202),Data!$C:$C,0)-1,MATCH(Weekly!AM$9,Data!$2:$2,0)-1,2,COUNTIF(Data!$2:$2,Weekly!AM$9))))/(SUM(OFFSET(Data!$A$1,MATCH(($AI199),Data!$C:$C,0)-1,MATCH(Weekly!AM$9,Data!$2:$2,0)-1,2,COUNTIF(Data!$2:$2,Weekly!AM$9)))),0)</f>
      </c>
      <c r="AN202" s="169">
        <f ca="1">IFERROR((SUM(OFFSET(Data!$A$1,MATCH(($AI202),Data!$C:$C,0)-1,MATCH(Weekly!AN$9,Data!$2:$2,0)-1,2,COUNTIF(Data!$2:$2,Weekly!AN$9))))/(SUM(OFFSET(Data!$A$1,MATCH(($AI199),Data!$C:$C,0)-1,MATCH(Weekly!AN$9,Data!$2:$2,0)-1,2,COUNTIF(Data!$2:$2,Weekly!AN$9)))),0)</f>
      </c>
      <c r="AO202" s="169">
        <f ca="1">IFERROR((SUM(OFFSET(Data!$A$1,MATCH(($AI202),Data!$C:$C,0)-1,MATCH(Weekly!AO$9,Data!$2:$2,0)-1,2,COUNTIF(Data!$2:$2,Weekly!AO$9))))/(SUM(OFFSET(Data!$A$1,MATCH(($AI199),Data!$C:$C,0)-1,MATCH(Weekly!AO$9,Data!$2:$2,0)-1,2,COUNTIF(Data!$2:$2,Weekly!AO$9)))),0)</f>
      </c>
      <c r="AP202" s="169">
        <f ca="1">IFERROR((SUM(OFFSET(Data!$A$1,MATCH(($AI202),Data!$C:$C,0)-1,MATCH(Weekly!AP$9,Data!$2:$2,0)-1,2,COUNTIF(Data!$2:$2,Weekly!AP$9))))/(SUM(OFFSET(Data!$A$1,MATCH(($AI199),Data!$C:$C,0)-1,MATCH(Weekly!AP$9,Data!$2:$2,0)-1,2,COUNTIF(Data!$2:$2,Weekly!AP$9)))),0)</f>
      </c>
      <c r="AQ202" s="169">
        <f ca="1">IFERROR((SUM(OFFSET(Data!$A$1,MATCH(($AI202),Data!$C:$C,0)-1,MATCH(Weekly!AQ$9,Data!$2:$2,0)-1,2,COUNTIF(Data!$2:$2,Weekly!AQ$9))))/(SUM(OFFSET(Data!$A$1,MATCH(($AI199),Data!$C:$C,0)-1,MATCH(Weekly!AQ$9,Data!$2:$2,0)-1,2,COUNTIF(Data!$2:$2,Weekly!AQ$9)))),0)</f>
      </c>
      <c r="AR202" s="169">
        <f ca="1">IFERROR((SUM(OFFSET(Data!$A$1,MATCH(($AI202),Data!$C:$C,0)-1,MATCH(Weekly!AR$9,Data!$2:$2,0)-1,2,COUNTIF(Data!$2:$2,Weekly!AR$9))))/(SUM(OFFSET(Data!$A$1,MATCH(($AI199),Data!$C:$C,0)-1,MATCH(Weekly!AR$9,Data!$2:$2,0)-1,2,COUNTIF(Data!$2:$2,Weekly!AR$9)))),0)</f>
      </c>
      <c r="AS202" s="169">
        <f ca="1">IFERROR((SUM(OFFSET(Data!$A$1,MATCH(($AI202),Data!$C:$C,0)-1,MATCH(Weekly!AS$9,Data!$2:$2,0)-1,2,COUNTIF(Data!$2:$2,Weekly!AS$9))))/(SUM(OFFSET(Data!$A$1,MATCH(($AI199),Data!$C:$C,0)-1,MATCH(Weekly!AS$9,Data!$2:$2,0)-1,2,COUNTIF(Data!$2:$2,Weekly!AS$9)))),0)</f>
      </c>
      <c r="AT202" s="169">
        <f ca="1">IFERROR((SUM(OFFSET(Data!$A$1,MATCH(($AI202),Data!$C:$C,0)-1,MATCH(Weekly!AT$9,Data!$2:$2,0)-1,2,COUNTIF(Data!$2:$2,Weekly!AT$9))))/(SUM(OFFSET(Data!$A$1,MATCH(($AI199),Data!$C:$C,0)-1,MATCH(Weekly!AT$9,Data!$2:$2,0)-1,2,COUNTIF(Data!$2:$2,Weekly!AT$9)))),0)</f>
      </c>
      <c r="AU202" s="169">
        <f ca="1">IFERROR((SUM(OFFSET(Data!$A$1,MATCH(($AI202),Data!$C:$C,0)-1,MATCH(Weekly!AU$9,Data!$2:$2,0)-1,2,COUNTIF(Data!$2:$2,Weekly!AU$9))))/(SUM(OFFSET(Data!$A$1,MATCH(($AI199),Data!$C:$C,0)-1,MATCH(Weekly!AU$9,Data!$2:$2,0)-1,2,COUNTIF(Data!$2:$2,Weekly!AU$9)))),0)</f>
      </c>
      <c r="AV202" s="18"/>
      <c r="AW202" s="52">
        <f t="shared" ca="1" si="1546"/>
      </c>
      <c r="AX202" s="52">
        <f t="shared" ca="1" si="1546"/>
      </c>
      <c r="AY202" s="52">
        <f t="shared" ca="1" si="1547"/>
      </c>
      <c r="AZ202" s="52">
        <f t="shared" ca="1" si="1576"/>
      </c>
      <c r="BA202" s="52">
        <f t="shared" ca="1" si="1577"/>
      </c>
      <c r="BB202" s="55"/>
      <c r="BC202" s="14">
        <f t="shared" ca="1" si="1548"/>
      </c>
      <c r="BD202" s="14">
        <f t="shared" ca="1" si="1581"/>
      </c>
      <c r="BE202" s="122"/>
      <c r="BF202" s="122"/>
      <c r="BG202" s="16"/>
      <c r="BH202" s="9" t="s">
        <v>177</v>
      </c>
      <c r="BI202" s="9" t="s">
        <v>3</v>
      </c>
      <c r="BJ202" s="169">
        <f ca="1">IFERROR(SUM(OFFSET(Data!$A$1,MATCH(($BH202&amp;$BI202),Data!$B:$B,0)-1,MATCH(Weekly!BJ$9,Data!$2:$2,0)-1,1,COUNTIF(Data!$2:$2,Weekly!BJ$9)))/SUM(OFFSET(Data!$A$1,MATCH(($BH199&amp;$BI199),Data!$B:$B,0)-1,MATCH(Weekly!BJ$9,Data!$2:$2,0)-1,1,COUNTIF(Data!$2:$2,Weekly!BJ$9))),0)</f>
      </c>
      <c r="BK202" s="169">
        <f ca="1">IFERROR(SUM(OFFSET(Data!$A$1,MATCH(($BH202&amp;$BI202),Data!$B:$B,0)-1,MATCH(Weekly!BK$9,Data!$2:$2,0)-1,1,COUNTIF(Data!$2:$2,Weekly!BK$9)))/SUM(OFFSET(Data!$A$1,MATCH(($BH199&amp;$BI199),Data!$B:$B,0)-1,MATCH(Weekly!BK$9,Data!$2:$2,0)-1,1,COUNTIF(Data!$2:$2,Weekly!BK$9))),0)</f>
      </c>
      <c r="BL202" s="169">
        <f ca="1">IFERROR(SUM(OFFSET(Data!$A$1,MATCH(($BH202&amp;$BI202),Data!$B:$B,0)-1,MATCH(Weekly!BL$9,Data!$2:$2,0)-1,1,COUNTIF(Data!$2:$2,Weekly!BL$9)))/SUM(OFFSET(Data!$A$1,MATCH(($BH199&amp;$BI199),Data!$B:$B,0)-1,MATCH(Weekly!BL$9,Data!$2:$2,0)-1,1,COUNTIF(Data!$2:$2,Weekly!BL$9))),0)</f>
      </c>
      <c r="BM202" s="169">
        <f ca="1">IFERROR(SUM(OFFSET(Data!$A$1,MATCH(($BH202&amp;$BI202),Data!$B:$B,0)-1,MATCH(Weekly!BM$9,Data!$2:$2,0)-1,1,COUNTIF(Data!$2:$2,Weekly!BM$9)))/SUM(OFFSET(Data!$A$1,MATCH(($BH199&amp;$BI199),Data!$B:$B,0)-1,MATCH(Weekly!BM$9,Data!$2:$2,0)-1,1,COUNTIF(Data!$2:$2,Weekly!BM$9))),0)</f>
      </c>
      <c r="BN202" s="169">
        <f ca="1">IFERROR(SUM(OFFSET(Data!$A$1,MATCH(($BH202&amp;$BI202),Data!$B:$B,0)-1,MATCH(Weekly!BN$9,Data!$2:$2,0)-1,1,COUNTIF(Data!$2:$2,Weekly!BN$9)))/SUM(OFFSET(Data!$A$1,MATCH(($BH199&amp;$BI199),Data!$B:$B,0)-1,MATCH(Weekly!BN$9,Data!$2:$2,0)-1,1,COUNTIF(Data!$2:$2,Weekly!BN$9))),0)</f>
      </c>
      <c r="BO202" s="169">
        <f ca="1">IFERROR(SUM(OFFSET(Data!$A$1,MATCH(($BH202&amp;$BI202),Data!$B:$B,0)-1,MATCH(Weekly!BO$9,Data!$2:$2,0)-1,1,COUNTIF(Data!$2:$2,Weekly!BO$9)))/SUM(OFFSET(Data!$A$1,MATCH(($BH199&amp;$BI199),Data!$B:$B,0)-1,MATCH(Weekly!BO$9,Data!$2:$2,0)-1,1,COUNTIF(Data!$2:$2,Weekly!BO$9))),0)</f>
      </c>
      <c r="BP202" s="169">
        <f ca="1">IFERROR(SUM(OFFSET(Data!$A$1,MATCH(($BH202&amp;$BI202),Data!$B:$B,0)-1,MATCH(Weekly!BP$9,Data!$2:$2,0)-1,1,COUNTIF(Data!$2:$2,Weekly!BP$9)))/SUM(OFFSET(Data!$A$1,MATCH(($BH199&amp;$BI199),Data!$B:$B,0)-1,MATCH(Weekly!BP$9,Data!$2:$2,0)-1,1,COUNTIF(Data!$2:$2,Weekly!BP$9))),0)</f>
      </c>
      <c r="BQ202" s="169">
        <f ca="1">IFERROR(SUM(OFFSET(Data!$A$1,MATCH(($BH202&amp;$BI202),Data!$B:$B,0)-1,MATCH(Weekly!BQ$9,Data!$2:$2,0)-1,1,COUNTIF(Data!$2:$2,Weekly!BQ$9)))/SUM(OFFSET(Data!$A$1,MATCH(($BH199&amp;$BI199),Data!$B:$B,0)-1,MATCH(Weekly!BQ$9,Data!$2:$2,0)-1,1,COUNTIF(Data!$2:$2,Weekly!BQ$9))),0)</f>
      </c>
      <c r="BR202" s="169">
        <f ca="1">IFERROR(SUM(OFFSET(Data!$A$1,MATCH(($BH202&amp;$BI202),Data!$B:$B,0)-1,MATCH(Weekly!BR$9,Data!$2:$2,0)-1,1,COUNTIF(Data!$2:$2,Weekly!BR$9)))/SUM(OFFSET(Data!$A$1,MATCH(($BH199&amp;$BI199),Data!$B:$B,0)-1,MATCH(Weekly!BR$9,Data!$2:$2,0)-1,1,COUNTIF(Data!$2:$2,Weekly!BR$9))),0)</f>
      </c>
      <c r="BS202" s="169">
        <f ca="1">IFERROR(SUM(OFFSET(Data!$A$1,MATCH(($BH202&amp;$BI202),Data!$B:$B,0)-1,MATCH(Weekly!BS$9,Data!$2:$2,0)-1,1,COUNTIF(Data!$2:$2,Weekly!BS$9)))/SUM(OFFSET(Data!$A$1,MATCH(($BH199&amp;$BI199),Data!$B:$B,0)-1,MATCH(Weekly!BS$9,Data!$2:$2,0)-1,1,COUNTIF(Data!$2:$2,Weekly!BS$9))),0)</f>
      </c>
      <c r="BT202" s="169">
        <f ca="1">IFERROR(SUM(OFFSET(Data!$A$1,MATCH(($BH202&amp;$BI202),Data!$B:$B,0)-1,MATCH(Weekly!BT$9,Data!$2:$2,0)-1,1,COUNTIF(Data!$2:$2,Weekly!BT$9)))/SUM(OFFSET(Data!$A$1,MATCH(($BH199&amp;$BI199),Data!$B:$B,0)-1,MATCH(Weekly!BT$9,Data!$2:$2,0)-1,1,COUNTIF(Data!$2:$2,Weekly!BT$9))),0)</f>
      </c>
      <c r="BU202" s="169">
        <f ca="1">IFERROR(SUM(OFFSET(Data!$A$1,MATCH(($BH202&amp;$BI202),Data!$B:$B,0)-1,MATCH(Weekly!BU$9,Data!$2:$2,0)-1,1,COUNTIF(Data!$2:$2,Weekly!BU$9)))/SUM(OFFSET(Data!$A$1,MATCH(($BH199&amp;$BI199),Data!$B:$B,0)-1,MATCH(Weekly!BU$9,Data!$2:$2,0)-1,1,COUNTIF(Data!$2:$2,Weekly!BU$9))),0)</f>
      </c>
      <c r="BV202" s="17"/>
      <c r="BW202" s="14">
        <f t="shared" ca="1" si="1549"/>
      </c>
      <c r="BX202" s="14">
        <f t="shared" ca="1" si="1550"/>
      </c>
      <c r="BY202" s="14">
        <f t="shared" ca="1" si="1578"/>
      </c>
      <c r="BZ202" s="14">
        <f t="shared" ca="1" si="1579"/>
      </c>
      <c r="CA202" s="14">
        <f t="shared" ca="1" si="1580"/>
      </c>
      <c r="CB202" s="55"/>
      <c r="CC202" s="14">
        <f t="shared" ca="1" si="1554"/>
      </c>
      <c r="CD202" s="14">
        <f t="shared" ca="1" si="1582"/>
      </c>
      <c r="CE202" s="122"/>
      <c r="CF202" s="122"/>
      <c r="CG202" s="16"/>
      <c r="CH202" s="9" t="s">
        <v>177</v>
      </c>
      <c r="CI202" s="9" t="s">
        <v>4</v>
      </c>
      <c r="CJ202" s="169">
        <f ca="1">IFERROR(SUM(OFFSET(Data!$A$1,MATCH(($BH202&amp;$BI202),Data!$B:$B,0)-1,MATCH(Weekly!CJ$9,Data!$2:$2,0)-1,1,COUNTIF(Data!$2:$2,Weekly!CJ$9)))/SUM(OFFSET(Data!$A$1,MATCH(($BH199&amp;$BI199),Data!$B:$B,0)-1,MATCH(Weekly!CJ$9,Data!$2:$2,0)-1,1,COUNTIF(Data!$2:$2,Weekly!CJ$9))),0)</f>
      </c>
      <c r="CK202" s="169">
        <f ca="1">IFERROR(SUM(OFFSET(Data!$A$1,MATCH(($BH202&amp;$BI202),Data!$B:$B,0)-1,MATCH(Weekly!CK$9,Data!$2:$2,0)-1,1,COUNTIF(Data!$2:$2,Weekly!CK$9)))/SUM(OFFSET(Data!$A$1,MATCH(($BH199&amp;$BI199),Data!$B:$B,0)-1,MATCH(Weekly!CK$9,Data!$2:$2,0)-1,1,COUNTIF(Data!$2:$2,Weekly!CK$9))),0)</f>
      </c>
      <c r="CL202" s="169">
        <f ca="1">IFERROR(SUM(OFFSET(Data!$A$1,MATCH(($BH202&amp;$BI202),Data!$B:$B,0)-1,MATCH(Weekly!CL$9,Data!$2:$2,0)-1,1,COUNTIF(Data!$2:$2,Weekly!CL$9)))/SUM(OFFSET(Data!$A$1,MATCH(($BH199&amp;$BI199),Data!$B:$B,0)-1,MATCH(Weekly!CL$9,Data!$2:$2,0)-1,1,COUNTIF(Data!$2:$2,Weekly!CL$9))),0)</f>
      </c>
      <c r="CM202" s="169">
        <f ca="1">IFERROR(SUM(OFFSET(Data!$A$1,MATCH(($BH202&amp;$BI202),Data!$B:$B,0)-1,MATCH(Weekly!CM$9,Data!$2:$2,0)-1,1,COUNTIF(Data!$2:$2,Weekly!CM$9)))/SUM(OFFSET(Data!$A$1,MATCH(($BH199&amp;$BI199),Data!$B:$B,0)-1,MATCH(Weekly!CM$9,Data!$2:$2,0)-1,1,COUNTIF(Data!$2:$2,Weekly!CM$9))),0)</f>
      </c>
      <c r="CN202" s="169">
        <f ca="1">IFERROR(SUM(OFFSET(Data!$A$1,MATCH(($BH202&amp;$BI202),Data!$B:$B,0)-1,MATCH(Weekly!CN$9,Data!$2:$2,0)-1,1,COUNTIF(Data!$2:$2,Weekly!CN$9)))/SUM(OFFSET(Data!$A$1,MATCH(($BH199&amp;$BI199),Data!$B:$B,0)-1,MATCH(Weekly!CN$9,Data!$2:$2,0)-1,1,COUNTIF(Data!$2:$2,Weekly!CN$9))),0)</f>
      </c>
      <c r="CO202" s="169">
        <f ca="1">IFERROR(SUM(OFFSET(Data!$A$1,MATCH(($BH202&amp;$BI202),Data!$B:$B,0)-1,MATCH(Weekly!CO$9,Data!$2:$2,0)-1,1,COUNTIF(Data!$2:$2,Weekly!CO$9)))/SUM(OFFSET(Data!$A$1,MATCH(($BH199&amp;$BI199),Data!$B:$B,0)-1,MATCH(Weekly!CO$9,Data!$2:$2,0)-1,1,COUNTIF(Data!$2:$2,Weekly!CO$9))),0)</f>
      </c>
      <c r="CP202" s="169">
        <f ca="1">IFERROR(SUM(OFFSET(Data!$A$1,MATCH(($BH202&amp;$BI202),Data!$B:$B,0)-1,MATCH(Weekly!CP$9,Data!$2:$2,0)-1,1,COUNTIF(Data!$2:$2,Weekly!CP$9)))/SUM(OFFSET(Data!$A$1,MATCH(($BH199&amp;$BI199),Data!$B:$B,0)-1,MATCH(Weekly!CP$9,Data!$2:$2,0)-1,1,COUNTIF(Data!$2:$2,Weekly!CP$9))),0)</f>
      </c>
      <c r="CQ202" s="169">
        <f ca="1">IFERROR(SUM(OFFSET(Data!$A$1,MATCH(($BH202&amp;$BI202),Data!$B:$B,0)-1,MATCH(Weekly!CQ$9,Data!$2:$2,0)-1,1,COUNTIF(Data!$2:$2,Weekly!CQ$9)))/SUM(OFFSET(Data!$A$1,MATCH(($BH199&amp;$BI199),Data!$B:$B,0)-1,MATCH(Weekly!CQ$9,Data!$2:$2,0)-1,1,COUNTIF(Data!$2:$2,Weekly!CQ$9))),0)</f>
      </c>
      <c r="CR202" s="169">
        <f ca="1">IFERROR(SUM(OFFSET(Data!$A$1,MATCH(($BH202&amp;$BI202),Data!$B:$B,0)-1,MATCH(Weekly!CR$9,Data!$2:$2,0)-1,1,COUNTIF(Data!$2:$2,Weekly!CR$9)))/SUM(OFFSET(Data!$A$1,MATCH(($BH199&amp;$BI199),Data!$B:$B,0)-1,MATCH(Weekly!CR$9,Data!$2:$2,0)-1,1,COUNTIF(Data!$2:$2,Weekly!CR$9))),0)</f>
      </c>
      <c r="CS202" s="169">
        <f ca="1">IFERROR(SUM(OFFSET(Data!$A$1,MATCH(($BH202&amp;$BI202),Data!$B:$B,0)-1,MATCH(Weekly!CS$9,Data!$2:$2,0)-1,1,COUNTIF(Data!$2:$2,Weekly!CS$9)))/SUM(OFFSET(Data!$A$1,MATCH(($BH199&amp;$BI199),Data!$B:$B,0)-1,MATCH(Weekly!CS$9,Data!$2:$2,0)-1,1,COUNTIF(Data!$2:$2,Weekly!CS$9))),0)</f>
      </c>
      <c r="CT202" s="169">
        <f ca="1">IFERROR(SUM(OFFSET(Data!$A$1,MATCH(($BH202&amp;$BI202),Data!$B:$B,0)-1,MATCH(Weekly!CT$9,Data!$2:$2,0)-1,1,COUNTIF(Data!$2:$2,Weekly!CT$9)))/SUM(OFFSET(Data!$A$1,MATCH(($BH199&amp;$BI199),Data!$B:$B,0)-1,MATCH(Weekly!CT$9,Data!$2:$2,0)-1,1,COUNTIF(Data!$2:$2,Weekly!CT$9))),0)</f>
      </c>
      <c r="CU202" s="169">
        <f ca="1">IFERROR(SUM(OFFSET(Data!$A$1,MATCH(($BH202&amp;$BI202),Data!$B:$B,0)-1,MATCH(Weekly!CU$9,Data!$2:$2,0)-1,1,COUNTIF(Data!$2:$2,Weekly!CU$9)))/SUM(OFFSET(Data!$A$1,MATCH(($BH199&amp;$BI199),Data!$B:$B,0)-1,MATCH(Weekly!CU$9,Data!$2:$2,0)-1,1,COUNTIF(Data!$2:$2,Weekly!CU$9))),0)</f>
      </c>
      <c r="CW202" s="14">
        <f t="shared" ca="1" si="1555"/>
      </c>
      <c r="CX202" s="14">
        <f t="shared" ca="1" si="1556"/>
      </c>
      <c r="CY202" s="14">
        <f t="shared" ca="1" si="1557"/>
      </c>
      <c r="CZ202" s="14">
        <f t="shared" ca="1" si="1558"/>
      </c>
      <c r="DA202" s="14">
        <f t="shared" ca="1" si="1559"/>
      </c>
      <c r="DB202" s="55"/>
      <c r="DC202" s="14">
        <f t="shared" ca="1" si="1560"/>
      </c>
      <c r="DD202" s="14">
        <f t="shared" ca="1" si="1583"/>
      </c>
    </row>
    <row r="203" spans="3:111" x14ac:dyDescent="0.25">
      <c r="C203" s="5"/>
      <c r="D203" s="135" t="s">
        <v>947</v>
      </c>
      <c r="E203" s="67" t="str">
        <f ca="1">VLOOKUP($D203,'Metric Nature'!$C:$D,2,0)&amp;IF(($F203&lt;(BA203)),"Below",IF(($F203&gt;(AZ203)),"Above","Within"))</f>
      </c>
      <c r="F203" s="69">
        <f t="shared" ca="1" si="1561"/>
      </c>
      <c r="G203" s="69">
        <f t="shared" ca="1" si="1562"/>
      </c>
      <c r="H203" s="98">
        <f t="shared" ca="1" si="1563"/>
      </c>
      <c r="I203" s="69">
        <f t="shared" ca="1" si="1564"/>
      </c>
      <c r="J203" s="69">
        <f t="shared" ca="1" si="1565"/>
      </c>
      <c r="K203" s="69"/>
      <c r="L203" s="70"/>
      <c r="M203" s="67" t="str">
        <f ca="1">VLOOKUP($D203,'Metric Nature'!$C:$D,2,0)&amp;IF(($N203&lt;(CA203)),"Below",IF(($N203&gt;(BZ203)),"Above","Within"))</f>
      </c>
      <c r="N203" s="69">
        <f t="shared" ca="1" si="1566"/>
      </c>
      <c r="O203" s="69">
        <f t="shared" ca="1" si="1567"/>
      </c>
      <c r="P203" s="98">
        <f t="shared" ca="1" si="1568"/>
      </c>
      <c r="Q203" s="69">
        <f t="shared" ca="1" si="1569"/>
      </c>
      <c r="R203" s="71">
        <f t="shared" ca="1" si="1570"/>
      </c>
      <c r="S203" s="69"/>
      <c r="T203" s="70"/>
      <c r="U203" s="67" t="str">
        <f ca="1">VLOOKUP($D203,'Metric Nature'!$C:$D,2,0)&amp;IF(($V203&lt;(DA203)),"Below",IF(($V203&gt;(CZ203)),"Above","Within"))</f>
      </c>
      <c r="V203" s="69">
        <f t="shared" ca="1" si="1571"/>
      </c>
      <c r="W203" s="69">
        <f t="shared" ca="1" si="1572"/>
      </c>
      <c r="X203" s="98">
        <f t="shared" ca="1" si="1573"/>
      </c>
      <c r="Y203" s="69">
        <f t="shared" ca="1" si="1574"/>
      </c>
      <c r="Z203" s="71">
        <f t="shared" ca="1" si="1575"/>
      </c>
      <c r="AA203" s="69"/>
      <c r="AB203" s="70"/>
      <c r="AC203" s="60"/>
      <c r="AI203" s="9" t="s">
        <v>178</v>
      </c>
      <c r="AJ203" s="169">
        <f ca="1">IFERROR((SUM(OFFSET(Data!$A$1,MATCH(($AI203),Data!$C:$C,0)-1,MATCH(Weekly!AJ$9,Data!$2:$2,0)-1,2,COUNTIF(Data!$2:$2,Weekly!AJ$9))))/(SUM(OFFSET(Data!$A$1,MATCH(($AI199),Data!$C:$C,0)-1,MATCH(Weekly!AJ$9,Data!$2:$2,0)-1,2,COUNTIF(Data!$2:$2,Weekly!AJ$9)))),0)</f>
      </c>
      <c r="AK203" s="169">
        <f ca="1">IFERROR((SUM(OFFSET(Data!$A$1,MATCH(($AI203),Data!$C:$C,0)-1,MATCH(Weekly!AK$9,Data!$2:$2,0)-1,2,COUNTIF(Data!$2:$2,Weekly!AK$9))))/(SUM(OFFSET(Data!$A$1,MATCH(($AI199),Data!$C:$C,0)-1,MATCH(Weekly!AK$9,Data!$2:$2,0)-1,2,COUNTIF(Data!$2:$2,Weekly!AK$9)))),0)</f>
      </c>
      <c r="AL203" s="169">
        <f ca="1">IFERROR((SUM(OFFSET(Data!$A$1,MATCH(($AI203),Data!$C:$C,0)-1,MATCH(Weekly!AL$9,Data!$2:$2,0)-1,2,COUNTIF(Data!$2:$2,Weekly!AL$9))))/(SUM(OFFSET(Data!$A$1,MATCH(($AI199),Data!$C:$C,0)-1,MATCH(Weekly!AL$9,Data!$2:$2,0)-1,2,COUNTIF(Data!$2:$2,Weekly!AL$9)))),0)</f>
      </c>
      <c r="AM203" s="169">
        <f ca="1">IFERROR((SUM(OFFSET(Data!$A$1,MATCH(($AI203),Data!$C:$C,0)-1,MATCH(Weekly!AM$9,Data!$2:$2,0)-1,2,COUNTIF(Data!$2:$2,Weekly!AM$9))))/(SUM(OFFSET(Data!$A$1,MATCH(($AI199),Data!$C:$C,0)-1,MATCH(Weekly!AM$9,Data!$2:$2,0)-1,2,COUNTIF(Data!$2:$2,Weekly!AM$9)))),0)</f>
      </c>
      <c r="AN203" s="169">
        <f ca="1">IFERROR((SUM(OFFSET(Data!$A$1,MATCH(($AI203),Data!$C:$C,0)-1,MATCH(Weekly!AN$9,Data!$2:$2,0)-1,2,COUNTIF(Data!$2:$2,Weekly!AN$9))))/(SUM(OFFSET(Data!$A$1,MATCH(($AI199),Data!$C:$C,0)-1,MATCH(Weekly!AN$9,Data!$2:$2,0)-1,2,COUNTIF(Data!$2:$2,Weekly!AN$9)))),0)</f>
      </c>
      <c r="AO203" s="169">
        <f ca="1">IFERROR((SUM(OFFSET(Data!$A$1,MATCH(($AI203),Data!$C:$C,0)-1,MATCH(Weekly!AO$9,Data!$2:$2,0)-1,2,COUNTIF(Data!$2:$2,Weekly!AO$9))))/(SUM(OFFSET(Data!$A$1,MATCH(($AI199),Data!$C:$C,0)-1,MATCH(Weekly!AO$9,Data!$2:$2,0)-1,2,COUNTIF(Data!$2:$2,Weekly!AO$9)))),0)</f>
      </c>
      <c r="AP203" s="169">
        <f ca="1">IFERROR((SUM(OFFSET(Data!$A$1,MATCH(($AI203),Data!$C:$C,0)-1,MATCH(Weekly!AP$9,Data!$2:$2,0)-1,2,COUNTIF(Data!$2:$2,Weekly!AP$9))))/(SUM(OFFSET(Data!$A$1,MATCH(($AI199),Data!$C:$C,0)-1,MATCH(Weekly!AP$9,Data!$2:$2,0)-1,2,COUNTIF(Data!$2:$2,Weekly!AP$9)))),0)</f>
      </c>
      <c r="AQ203" s="169">
        <f ca="1">IFERROR((SUM(OFFSET(Data!$A$1,MATCH(($AI203),Data!$C:$C,0)-1,MATCH(Weekly!AQ$9,Data!$2:$2,0)-1,2,COUNTIF(Data!$2:$2,Weekly!AQ$9))))/(SUM(OFFSET(Data!$A$1,MATCH(($AI199),Data!$C:$C,0)-1,MATCH(Weekly!AQ$9,Data!$2:$2,0)-1,2,COUNTIF(Data!$2:$2,Weekly!AQ$9)))),0)</f>
      </c>
      <c r="AR203" s="169">
        <f ca="1">IFERROR((SUM(OFFSET(Data!$A$1,MATCH(($AI203),Data!$C:$C,0)-1,MATCH(Weekly!AR$9,Data!$2:$2,0)-1,2,COUNTIF(Data!$2:$2,Weekly!AR$9))))/(SUM(OFFSET(Data!$A$1,MATCH(($AI199),Data!$C:$C,0)-1,MATCH(Weekly!AR$9,Data!$2:$2,0)-1,2,COUNTIF(Data!$2:$2,Weekly!AR$9)))),0)</f>
      </c>
      <c r="AS203" s="169">
        <f ca="1">IFERROR((SUM(OFFSET(Data!$A$1,MATCH(($AI203),Data!$C:$C,0)-1,MATCH(Weekly!AS$9,Data!$2:$2,0)-1,2,COUNTIF(Data!$2:$2,Weekly!AS$9))))/(SUM(OFFSET(Data!$A$1,MATCH(($AI199),Data!$C:$C,0)-1,MATCH(Weekly!AS$9,Data!$2:$2,0)-1,2,COUNTIF(Data!$2:$2,Weekly!AS$9)))),0)</f>
      </c>
      <c r="AT203" s="169">
        <f ca="1">IFERROR((SUM(OFFSET(Data!$A$1,MATCH(($AI203),Data!$C:$C,0)-1,MATCH(Weekly!AT$9,Data!$2:$2,0)-1,2,COUNTIF(Data!$2:$2,Weekly!AT$9))))/(SUM(OFFSET(Data!$A$1,MATCH(($AI199),Data!$C:$C,0)-1,MATCH(Weekly!AT$9,Data!$2:$2,0)-1,2,COUNTIF(Data!$2:$2,Weekly!AT$9)))),0)</f>
      </c>
      <c r="AU203" s="169">
        <f ca="1">IFERROR((SUM(OFFSET(Data!$A$1,MATCH(($AI203),Data!$C:$C,0)-1,MATCH(Weekly!AU$9,Data!$2:$2,0)-1,2,COUNTIF(Data!$2:$2,Weekly!AU$9))))/(SUM(OFFSET(Data!$A$1,MATCH(($AI199),Data!$C:$C,0)-1,MATCH(Weekly!AU$9,Data!$2:$2,0)-1,2,COUNTIF(Data!$2:$2,Weekly!AU$9)))),0)</f>
      </c>
      <c r="AV203" s="18"/>
      <c r="AW203" s="52">
        <f t="shared" ca="1" si="1546"/>
      </c>
      <c r="AX203" s="52">
        <f t="shared" ca="1" si="1546"/>
      </c>
      <c r="AY203" s="52">
        <f t="shared" ca="1" si="1547"/>
      </c>
      <c r="AZ203" s="52">
        <f t="shared" ca="1" si="1576"/>
      </c>
      <c r="BA203" s="52">
        <f t="shared" ca="1" si="1577"/>
      </c>
      <c r="BB203" s="55"/>
      <c r="BC203" s="14">
        <f t="shared" ca="1" si="1548"/>
      </c>
      <c r="BD203" s="14">
        <f t="shared" ca="1" si="1581"/>
      </c>
      <c r="BE203" s="122"/>
      <c r="BF203" s="122"/>
      <c r="BG203" s="16"/>
      <c r="BH203" s="9" t="s">
        <v>178</v>
      </c>
      <c r="BI203" s="9" t="s">
        <v>3</v>
      </c>
      <c r="BJ203" s="169">
        <f ca="1">IFERROR(SUM(OFFSET(Data!$A$1,MATCH(($BH203&amp;$BI203),Data!$B:$B,0)-1,MATCH(Weekly!BJ$9,Data!$2:$2,0)-1,1,COUNTIF(Data!$2:$2,Weekly!BJ$9)))/SUM(OFFSET(Data!$A$1,MATCH(($BH199&amp;$BI199),Data!$B:$B,0)-1,MATCH(Weekly!BJ$9,Data!$2:$2,0)-1,1,COUNTIF(Data!$2:$2,Weekly!BJ$9))),0)</f>
      </c>
      <c r="BK203" s="169">
        <f ca="1">IFERROR(SUM(OFFSET(Data!$A$1,MATCH(($BH203&amp;$BI203),Data!$B:$B,0)-1,MATCH(Weekly!BK$9,Data!$2:$2,0)-1,1,COUNTIF(Data!$2:$2,Weekly!BK$9)))/SUM(OFFSET(Data!$A$1,MATCH(($BH199&amp;$BI199),Data!$B:$B,0)-1,MATCH(Weekly!BK$9,Data!$2:$2,0)-1,1,COUNTIF(Data!$2:$2,Weekly!BK$9))),0)</f>
      </c>
      <c r="BL203" s="169">
        <f ca="1">IFERROR(SUM(OFFSET(Data!$A$1,MATCH(($BH203&amp;$BI203),Data!$B:$B,0)-1,MATCH(Weekly!BL$9,Data!$2:$2,0)-1,1,COUNTIF(Data!$2:$2,Weekly!BL$9)))/SUM(OFFSET(Data!$A$1,MATCH(($BH199&amp;$BI199),Data!$B:$B,0)-1,MATCH(Weekly!BL$9,Data!$2:$2,0)-1,1,COUNTIF(Data!$2:$2,Weekly!BL$9))),0)</f>
      </c>
      <c r="BM203" s="169">
        <f ca="1">IFERROR(SUM(OFFSET(Data!$A$1,MATCH(($BH203&amp;$BI203),Data!$B:$B,0)-1,MATCH(Weekly!BM$9,Data!$2:$2,0)-1,1,COUNTIF(Data!$2:$2,Weekly!BM$9)))/SUM(OFFSET(Data!$A$1,MATCH(($BH199&amp;$BI199),Data!$B:$B,0)-1,MATCH(Weekly!BM$9,Data!$2:$2,0)-1,1,COUNTIF(Data!$2:$2,Weekly!BM$9))),0)</f>
      </c>
      <c r="BN203" s="169">
        <f ca="1">IFERROR(SUM(OFFSET(Data!$A$1,MATCH(($BH203&amp;$BI203),Data!$B:$B,0)-1,MATCH(Weekly!BN$9,Data!$2:$2,0)-1,1,COUNTIF(Data!$2:$2,Weekly!BN$9)))/SUM(OFFSET(Data!$A$1,MATCH(($BH199&amp;$BI199),Data!$B:$B,0)-1,MATCH(Weekly!BN$9,Data!$2:$2,0)-1,1,COUNTIF(Data!$2:$2,Weekly!BN$9))),0)</f>
      </c>
      <c r="BO203" s="169">
        <f ca="1">IFERROR(SUM(OFFSET(Data!$A$1,MATCH(($BH203&amp;$BI203),Data!$B:$B,0)-1,MATCH(Weekly!BO$9,Data!$2:$2,0)-1,1,COUNTIF(Data!$2:$2,Weekly!BO$9)))/SUM(OFFSET(Data!$A$1,MATCH(($BH199&amp;$BI199),Data!$B:$B,0)-1,MATCH(Weekly!BO$9,Data!$2:$2,0)-1,1,COUNTIF(Data!$2:$2,Weekly!BO$9))),0)</f>
      </c>
      <c r="BP203" s="169">
        <f ca="1">IFERROR(SUM(OFFSET(Data!$A$1,MATCH(($BH203&amp;$BI203),Data!$B:$B,0)-1,MATCH(Weekly!BP$9,Data!$2:$2,0)-1,1,COUNTIF(Data!$2:$2,Weekly!BP$9)))/SUM(OFFSET(Data!$A$1,MATCH(($BH199&amp;$BI199),Data!$B:$B,0)-1,MATCH(Weekly!BP$9,Data!$2:$2,0)-1,1,COUNTIF(Data!$2:$2,Weekly!BP$9))),0)</f>
      </c>
      <c r="BQ203" s="169">
        <f ca="1">IFERROR(SUM(OFFSET(Data!$A$1,MATCH(($BH203&amp;$BI203),Data!$B:$B,0)-1,MATCH(Weekly!BQ$9,Data!$2:$2,0)-1,1,COUNTIF(Data!$2:$2,Weekly!BQ$9)))/SUM(OFFSET(Data!$A$1,MATCH(($BH199&amp;$BI199),Data!$B:$B,0)-1,MATCH(Weekly!BQ$9,Data!$2:$2,0)-1,1,COUNTIF(Data!$2:$2,Weekly!BQ$9))),0)</f>
      </c>
      <c r="BR203" s="169">
        <f ca="1">IFERROR(SUM(OFFSET(Data!$A$1,MATCH(($BH203&amp;$BI203),Data!$B:$B,0)-1,MATCH(Weekly!BR$9,Data!$2:$2,0)-1,1,COUNTIF(Data!$2:$2,Weekly!BR$9)))/SUM(OFFSET(Data!$A$1,MATCH(($BH199&amp;$BI199),Data!$B:$B,0)-1,MATCH(Weekly!BR$9,Data!$2:$2,0)-1,1,COUNTIF(Data!$2:$2,Weekly!BR$9))),0)</f>
      </c>
      <c r="BS203" s="169">
        <f ca="1">IFERROR(SUM(OFFSET(Data!$A$1,MATCH(($BH203&amp;$BI203),Data!$B:$B,0)-1,MATCH(Weekly!BS$9,Data!$2:$2,0)-1,1,COUNTIF(Data!$2:$2,Weekly!BS$9)))/SUM(OFFSET(Data!$A$1,MATCH(($BH199&amp;$BI199),Data!$B:$B,0)-1,MATCH(Weekly!BS$9,Data!$2:$2,0)-1,1,COUNTIF(Data!$2:$2,Weekly!BS$9))),0)</f>
      </c>
      <c r="BT203" s="169">
        <f ca="1">IFERROR(SUM(OFFSET(Data!$A$1,MATCH(($BH203&amp;$BI203),Data!$B:$B,0)-1,MATCH(Weekly!BT$9,Data!$2:$2,0)-1,1,COUNTIF(Data!$2:$2,Weekly!BT$9)))/SUM(OFFSET(Data!$A$1,MATCH(($BH199&amp;$BI199),Data!$B:$B,0)-1,MATCH(Weekly!BT$9,Data!$2:$2,0)-1,1,COUNTIF(Data!$2:$2,Weekly!BT$9))),0)</f>
      </c>
      <c r="BU203" s="169">
        <f ca="1">IFERROR(SUM(OFFSET(Data!$A$1,MATCH(($BH203&amp;$BI203),Data!$B:$B,0)-1,MATCH(Weekly!BU$9,Data!$2:$2,0)-1,1,COUNTIF(Data!$2:$2,Weekly!BU$9)))/SUM(OFFSET(Data!$A$1,MATCH(($BH199&amp;$BI199),Data!$B:$B,0)-1,MATCH(Weekly!BU$9,Data!$2:$2,0)-1,1,COUNTIF(Data!$2:$2,Weekly!BU$9))),0)</f>
      </c>
      <c r="BV203" s="17"/>
      <c r="BW203" s="14">
        <f t="shared" ca="1" si="1549"/>
      </c>
      <c r="BX203" s="14">
        <f t="shared" ca="1" si="1550"/>
      </c>
      <c r="BY203" s="14">
        <f t="shared" ca="1" si="1578"/>
      </c>
      <c r="BZ203" s="14">
        <f t="shared" ca="1" si="1579"/>
      </c>
      <c r="CA203" s="14">
        <f t="shared" ca="1" si="1580"/>
      </c>
      <c r="CB203" s="55"/>
      <c r="CC203" s="14">
        <f t="shared" ca="1" si="1554"/>
      </c>
      <c r="CD203" s="14">
        <f t="shared" ca="1" si="1582"/>
      </c>
      <c r="CE203" s="122"/>
      <c r="CF203" s="122"/>
      <c r="CG203" s="16"/>
      <c r="CH203" s="9" t="s">
        <v>178</v>
      </c>
      <c r="CI203" s="9" t="s">
        <v>4</v>
      </c>
      <c r="CJ203" s="169">
        <f ca="1">IFERROR(IFERROR(SUM(OFFSET(Data!$A$1,MATCH(($CH203&amp;$CI203),Data!$B:$B,0)-1,MATCH(Weekly!CJ$9,Data!$2:$2,0)-1,1,COUNTIF(Data!$2:$2,Weekly!CJ$9))),0)/CJ$197,0)</f>
      </c>
      <c r="CK203" s="169">
        <f ca="1">IFERROR(IFERROR(SUM(OFFSET(Data!$A$1,MATCH(($CH203&amp;$CI203),Data!$B:$B,0)-1,MATCH(Weekly!CK$9,Data!$2:$2,0)-1,1,COUNTIF(Data!$2:$2,Weekly!CK$9))),0)/CK$197,0)</f>
      </c>
      <c r="CL203" s="169">
        <f ca="1">IFERROR(IFERROR(SUM(OFFSET(Data!$A$1,MATCH(($CH203&amp;$CI203),Data!$B:$B,0)-1,MATCH(Weekly!CL$9,Data!$2:$2,0)-1,1,COUNTIF(Data!$2:$2,Weekly!CL$9))),0)/CL$197,0)</f>
      </c>
      <c r="CM203" s="169">
        <f ca="1">IFERROR(IFERROR(SUM(OFFSET(Data!$A$1,MATCH(($CH203&amp;$CI203),Data!$B:$B,0)-1,MATCH(Weekly!CM$9,Data!$2:$2,0)-1,1,COUNTIF(Data!$2:$2,Weekly!CM$9))),0)/CM$197,0)</f>
      </c>
      <c r="CN203" s="169">
        <f ca="1">IFERROR(IFERROR(SUM(OFFSET(Data!$A$1,MATCH(($CH203&amp;$CI203),Data!$B:$B,0)-1,MATCH(Weekly!CN$9,Data!$2:$2,0)-1,1,COUNTIF(Data!$2:$2,Weekly!CN$9))),0)/CN$197,0)</f>
      </c>
      <c r="CO203" s="169">
        <f ca="1">IFERROR(IFERROR(SUM(OFFSET(Data!$A$1,MATCH(($CH203&amp;$CI203),Data!$B:$B,0)-1,MATCH(Weekly!CO$9,Data!$2:$2,0)-1,1,COUNTIF(Data!$2:$2,Weekly!CO$9))),0)/CO$197,0)</f>
      </c>
      <c r="CP203" s="169">
        <f ca="1">IFERROR(IFERROR(SUM(OFFSET(Data!$A$1,MATCH(($CH203&amp;$CI203),Data!$B:$B,0)-1,MATCH(Weekly!CP$9,Data!$2:$2,0)-1,1,COUNTIF(Data!$2:$2,Weekly!CP$9))),0)/CP$197,0)</f>
      </c>
      <c r="CQ203" s="169">
        <f ca="1">IFERROR(IFERROR(SUM(OFFSET(Data!$A$1,MATCH(($CH203&amp;$CI203),Data!$B:$B,0)-1,MATCH(Weekly!CQ$9,Data!$2:$2,0)-1,1,COUNTIF(Data!$2:$2,Weekly!CQ$9))),0)/CQ$197,0)</f>
      </c>
      <c r="CR203" s="169">
        <f ca="1">IFERROR(IFERROR(SUM(OFFSET(Data!$A$1,MATCH(($CH203&amp;$CI203),Data!$B:$B,0)-1,MATCH(Weekly!CR$9,Data!$2:$2,0)-1,1,COUNTIF(Data!$2:$2,Weekly!CR$9))),0)/CR$197,0)</f>
      </c>
      <c r="CS203" s="169">
        <f ca="1">IFERROR(IFERROR(SUM(OFFSET(Data!$A$1,MATCH(($CH203&amp;$CI203),Data!$B:$B,0)-1,MATCH(Weekly!CS$9,Data!$2:$2,0)-1,1,COUNTIF(Data!$2:$2,Weekly!CS$9))),0)/CS$197,0)</f>
      </c>
      <c r="CT203" s="169">
        <f ca="1">IFERROR(IFERROR(SUM(OFFSET(Data!$A$1,MATCH(($CH203&amp;$CI203),Data!$B:$B,0)-1,MATCH(Weekly!CT$9,Data!$2:$2,0)-1,1,COUNTIF(Data!$2:$2,Weekly!CT$9))),0)/CT$197,0)</f>
      </c>
      <c r="CU203" s="169">
        <f ca="1">IFERROR(IFERROR(SUM(OFFSET(Data!$A$1,MATCH(($CH203&amp;$CI203),Data!$B:$B,0)-1,MATCH(Weekly!CU$9,Data!$2:$2,0)-1,1,COUNTIF(Data!$2:$2,Weekly!CU$9))),0)/CU$197,0)</f>
      </c>
      <c r="CW203" s="14">
        <f t="shared" ca="1" si="1555"/>
      </c>
      <c r="CX203" s="14">
        <f t="shared" ca="1" si="1556"/>
      </c>
      <c r="CY203" s="14">
        <f t="shared" ca="1" si="1557"/>
      </c>
      <c r="CZ203" s="14">
        <f t="shared" ca="1" si="1558"/>
      </c>
      <c r="DA203" s="14">
        <f t="shared" ca="1" si="1559"/>
      </c>
      <c r="DB203" s="55"/>
      <c r="DC203" s="14">
        <f t="shared" ca="1" si="1560"/>
      </c>
      <c r="DD203" s="14">
        <f t="shared" ca="1" si="1583"/>
      </c>
    </row>
    <row r="204" spans="3:111" x14ac:dyDescent="0.25">
      <c r="C204" s="5"/>
      <c r="D204" s="130" t="s">
        <v>950</v>
      </c>
      <c r="E204" s="67" t="str">
        <f ca="1">VLOOKUP($D204,'Metric Nature'!$C:$D,2,0)&amp;IF(($F204&lt;(BA204)),"Below",IF(($F204&gt;(AZ204)),"Above","Within"))</f>
      </c>
      <c r="F204" s="69">
        <f t="shared" ca="1" si="1561"/>
      </c>
      <c r="G204" s="69">
        <f t="shared" ca="1" si="1562"/>
      </c>
      <c r="H204" s="98">
        <f t="shared" ca="1" si="1563"/>
      </c>
      <c r="I204" s="69">
        <f t="shared" ca="1" si="1564"/>
      </c>
      <c r="J204" s="69">
        <f t="shared" ca="1" si="1565"/>
      </c>
      <c r="K204" s="69"/>
      <c r="L204" s="70"/>
      <c r="M204" s="67" t="str">
        <f ca="1">VLOOKUP($D204,'Metric Nature'!$C:$D,2,0)&amp;IF(($N204&lt;(CA204)),"Below",IF(($N204&gt;(BZ204)),"Above","Within"))</f>
      </c>
      <c r="N204" s="69">
        <f t="shared" ca="1" si="1566"/>
      </c>
      <c r="O204" s="69">
        <f t="shared" ca="1" si="1567"/>
      </c>
      <c r="P204" s="98">
        <f t="shared" ca="1" si="1568"/>
      </c>
      <c r="Q204" s="69">
        <f t="shared" ca="1" si="1569"/>
      </c>
      <c r="R204" s="71">
        <f t="shared" ca="1" si="1570"/>
      </c>
      <c r="S204" s="69"/>
      <c r="T204" s="70"/>
      <c r="U204" s="67" t="str">
        <f ca="1">VLOOKUP($D204,'Metric Nature'!$C:$D,2,0)&amp;IF(($V204&lt;(DA204)),"Below",IF(($V204&gt;(CZ204)),"Above","Within"))</f>
      </c>
      <c r="V204" s="69">
        <f t="shared" ca="1" si="1571"/>
      </c>
      <c r="W204" s="69">
        <f t="shared" ca="1" si="1572"/>
      </c>
      <c r="X204" s="98">
        <f t="shared" ca="1" si="1573"/>
      </c>
      <c r="Y204" s="69">
        <f t="shared" ca="1" si="1574"/>
      </c>
      <c r="Z204" s="71">
        <f t="shared" ca="1" si="1575"/>
      </c>
      <c r="AA204" s="69"/>
      <c r="AB204" s="70"/>
      <c r="AC204" s="60"/>
      <c r="AI204" s="9" t="s">
        <v>179</v>
      </c>
      <c r="AJ204" s="169">
        <f ca="1">IFERROR(IFERROR(SUM(OFFSET(Data!$A$1,MATCH(($AI204),Data!$C:$C,0)-1,MATCH(Weekly!AJ$9,Data!$2:$2,0)-1,2,COUNTIF(Data!$2:$2,Weekly!AJ$9))),0)/AJ$197,0)</f>
      </c>
      <c r="AK204" s="169">
        <f ca="1">IFERROR(IFERROR(SUM(OFFSET(Data!$A$1,MATCH(($AI204),Data!$C:$C,0)-1,MATCH(Weekly!AK$9,Data!$2:$2,0)-1,2,COUNTIF(Data!$2:$2,Weekly!AK$9))),0)/AK$197,0)</f>
      </c>
      <c r="AL204" s="169">
        <f ca="1">IFERROR(IFERROR(SUM(OFFSET(Data!$A$1,MATCH(($AI204),Data!$C:$C,0)-1,MATCH(Weekly!AL$9,Data!$2:$2,0)-1,2,COUNTIF(Data!$2:$2,Weekly!AL$9))),0)/AL$197,0)</f>
      </c>
      <c r="AM204" s="169">
        <f ca="1">IFERROR(IFERROR(SUM(OFFSET(Data!$A$1,MATCH(($AI204),Data!$C:$C,0)-1,MATCH(Weekly!AM$9,Data!$2:$2,0)-1,2,COUNTIF(Data!$2:$2,Weekly!AM$9))),0)/AM$197,0)</f>
      </c>
      <c r="AN204" s="169">
        <f ca="1">IFERROR(IFERROR(SUM(OFFSET(Data!$A$1,MATCH(($AI204),Data!$C:$C,0)-1,MATCH(Weekly!AN$9,Data!$2:$2,0)-1,2,COUNTIF(Data!$2:$2,Weekly!AN$9))),0)/AN$197,0)</f>
      </c>
      <c r="AO204" s="169">
        <f ca="1">IFERROR(IFERROR(SUM(OFFSET(Data!$A$1,MATCH(($AI204),Data!$C:$C,0)-1,MATCH(Weekly!AO$9,Data!$2:$2,0)-1,2,COUNTIF(Data!$2:$2,Weekly!AO$9))),0)/AO$197,0)</f>
      </c>
      <c r="AP204" s="169">
        <f ca="1">IFERROR(IFERROR(SUM(OFFSET(Data!$A$1,MATCH(($AI204),Data!$C:$C,0)-1,MATCH(Weekly!AP$9,Data!$2:$2,0)-1,2,COUNTIF(Data!$2:$2,Weekly!AP$9))),0)/AP$197,0)</f>
      </c>
      <c r="AQ204" s="169">
        <f ca="1">IFERROR(IFERROR(SUM(OFFSET(Data!$A$1,MATCH(($AI204),Data!$C:$C,0)-1,MATCH(Weekly!AQ$9,Data!$2:$2,0)-1,2,COUNTIF(Data!$2:$2,Weekly!AQ$9))),0)/AQ$197,0)</f>
      </c>
      <c r="AR204" s="169">
        <f ca="1">IFERROR(IFERROR(SUM(OFFSET(Data!$A$1,MATCH(($AI204),Data!$C:$C,0)-1,MATCH(Weekly!AR$9,Data!$2:$2,0)-1,2,COUNTIF(Data!$2:$2,Weekly!AR$9))),0)/AR$197,0)</f>
      </c>
      <c r="AS204" s="169">
        <f ca="1">IFERROR(IFERROR(SUM(OFFSET(Data!$A$1,MATCH(($AI204),Data!$C:$C,0)-1,MATCH(Weekly!AS$9,Data!$2:$2,0)-1,2,COUNTIF(Data!$2:$2,Weekly!AS$9))),0)/AS$197,0)</f>
      </c>
      <c r="AT204" s="169">
        <f ca="1">IFERROR(IFERROR(SUM(OFFSET(Data!$A$1,MATCH(($AI204),Data!$C:$C,0)-1,MATCH(Weekly!AT$9,Data!$2:$2,0)-1,2,COUNTIF(Data!$2:$2,Weekly!AT$9))),0)/AT$197,0)</f>
      </c>
      <c r="AU204" s="169">
        <f ca="1">IFERROR(IFERROR(SUM(OFFSET(Data!$A$1,MATCH(($AI204),Data!$C:$C,0)-1,MATCH(Weekly!AU$9,Data!$2:$2,0)-1,2,COUNTIF(Data!$2:$2,Weekly!AU$9))),0)/AU$197,0)</f>
      </c>
      <c r="AV204" s="18"/>
      <c r="AW204" s="52">
        <f t="shared" ca="1" si="1546"/>
      </c>
      <c r="AX204" s="52">
        <f t="shared" ca="1" si="1546"/>
      </c>
      <c r="AY204" s="52">
        <f t="shared" ca="1" si="1547"/>
      </c>
      <c r="AZ204" s="52">
        <f t="shared" ca="1" si="1576"/>
      </c>
      <c r="BA204" s="52">
        <f t="shared" ca="1" si="1577"/>
      </c>
      <c r="BB204" s="55"/>
      <c r="BC204" s="14">
        <f t="shared" ca="1" si="1548"/>
      </c>
      <c r="BD204" s="14">
        <f ca="1">SUMPRODUCT(AP204:AS204,AP$197:AS$197)/SUM(AP$197:AS$197)</f>
      </c>
      <c r="BE204" s="122"/>
      <c r="BF204" s="122"/>
      <c r="BG204" s="16"/>
      <c r="BH204" s="9" t="s">
        <v>179</v>
      </c>
      <c r="BI204" s="9" t="s">
        <v>3</v>
      </c>
      <c r="BJ204" s="169">
        <f ca="1">IFERROR(IFERROR(SUM(OFFSET(Data!$A$1,MATCH(($BH204&amp;$BI204),Data!$B:$B,0)-1,MATCH(Weekly!BJ$9,Data!$2:$2,0)-1,1,COUNTIF(Data!$2:$2,Weekly!BJ$9))),0)/BJ$197,0)</f>
      </c>
      <c r="BK204" s="169">
        <f ca="1">IFERROR(IFERROR(SUM(OFFSET(Data!$A$1,MATCH(($BH204&amp;$BI204),Data!$B:$B,0)-1,MATCH(Weekly!BK$9,Data!$2:$2,0)-1,1,COUNTIF(Data!$2:$2,Weekly!BK$9))),0)/BK$197,0)</f>
      </c>
      <c r="BL204" s="169">
        <f ca="1">IFERROR(IFERROR(SUM(OFFSET(Data!$A$1,MATCH(($BH204&amp;$BI204),Data!$B:$B,0)-1,MATCH(Weekly!BL$9,Data!$2:$2,0)-1,1,COUNTIF(Data!$2:$2,Weekly!BL$9))),0)/BL$197,0)</f>
      </c>
      <c r="BM204" s="169">
        <f ca="1">IFERROR(IFERROR(SUM(OFFSET(Data!$A$1,MATCH(($BH204&amp;$BI204),Data!$B:$B,0)-1,MATCH(Weekly!BM$9,Data!$2:$2,0)-1,1,COUNTIF(Data!$2:$2,Weekly!BM$9))),0)/BM$197,0)</f>
      </c>
      <c r="BN204" s="169">
        <f ca="1">IFERROR(IFERROR(SUM(OFFSET(Data!$A$1,MATCH(($BH204&amp;$BI204),Data!$B:$B,0)-1,MATCH(Weekly!BN$9,Data!$2:$2,0)-1,1,COUNTIF(Data!$2:$2,Weekly!BN$9))),0)/BN$197,0)</f>
      </c>
      <c r="BO204" s="169">
        <f ca="1">IFERROR(IFERROR(SUM(OFFSET(Data!$A$1,MATCH(($BH204&amp;$BI204),Data!$B:$B,0)-1,MATCH(Weekly!BO$9,Data!$2:$2,0)-1,1,COUNTIF(Data!$2:$2,Weekly!BO$9))),0)/BO$197,0)</f>
      </c>
      <c r="BP204" s="169">
        <f ca="1">IFERROR(IFERROR(SUM(OFFSET(Data!$A$1,MATCH(($BH204&amp;$BI204),Data!$B:$B,0)-1,MATCH(Weekly!BP$9,Data!$2:$2,0)-1,1,COUNTIF(Data!$2:$2,Weekly!BP$9))),0)/BP$197,0)</f>
      </c>
      <c r="BQ204" s="169">
        <f ca="1">IFERROR(IFERROR(SUM(OFFSET(Data!$A$1,MATCH(($BH204&amp;$BI204),Data!$B:$B,0)-1,MATCH(Weekly!BQ$9,Data!$2:$2,0)-1,1,COUNTIF(Data!$2:$2,Weekly!BQ$9))),0)/BQ$197,0)</f>
      </c>
      <c r="BR204" s="169">
        <f ca="1">IFERROR(IFERROR(SUM(OFFSET(Data!$A$1,MATCH(($BH204&amp;$BI204),Data!$B:$B,0)-1,MATCH(Weekly!BR$9,Data!$2:$2,0)-1,1,COUNTIF(Data!$2:$2,Weekly!BR$9))),0)/BR$197,0)</f>
      </c>
      <c r="BS204" s="169">
        <f ca="1">IFERROR(IFERROR(SUM(OFFSET(Data!$A$1,MATCH(($BH204&amp;$BI204),Data!$B:$B,0)-1,MATCH(Weekly!BS$9,Data!$2:$2,0)-1,1,COUNTIF(Data!$2:$2,Weekly!BS$9))),0)/BS$197,0)</f>
      </c>
      <c r="BT204" s="169">
        <f ca="1">IFERROR(IFERROR(SUM(OFFSET(Data!$A$1,MATCH(($BH204&amp;$BI204),Data!$B:$B,0)-1,MATCH(Weekly!BT$9,Data!$2:$2,0)-1,1,COUNTIF(Data!$2:$2,Weekly!BT$9))),0)/BT$197,0)</f>
      </c>
      <c r="BU204" s="169">
        <f ca="1">IFERROR(IFERROR(SUM(OFFSET(Data!$A$1,MATCH(($BH204&amp;$BI204),Data!$B:$B,0)-1,MATCH(Weekly!BU$9,Data!$2:$2,0)-1,1,COUNTIF(Data!$2:$2,Weekly!BU$9))),0)/BU$197,0)</f>
      </c>
      <c r="BV204" s="17"/>
      <c r="BW204" s="14">
        <f t="shared" ca="1" si="1549"/>
      </c>
      <c r="BX204" s="14">
        <f t="shared" ca="1" si="1550"/>
      </c>
      <c r="BY204" s="14">
        <f t="shared" ca="1" si="1578"/>
      </c>
      <c r="BZ204" s="14">
        <f t="shared" ca="1" si="1579"/>
      </c>
      <c r="CA204" s="14">
        <f t="shared" ca="1" si="1580"/>
      </c>
      <c r="CB204" s="55"/>
      <c r="CC204" s="14">
        <f t="shared" ca="1" si="1554"/>
      </c>
      <c r="CD204" s="14">
        <f ca="1">SUMPRODUCT(BP204:BS204,BP$197:BS$197)/SUM(BP$197:BS$197)</f>
      </c>
      <c r="CE204" s="122"/>
      <c r="CF204" s="122"/>
      <c r="CG204" s="16"/>
      <c r="CH204" s="9" t="s">
        <v>179</v>
      </c>
      <c r="CI204" s="9" t="s">
        <v>4</v>
      </c>
      <c r="CJ204" s="169">
        <f ca="1">IFERROR(IFERROR(SUM(OFFSET(Data!$A$1,MATCH(($CH204&amp;$CI204),Data!$B:$B,0)-1,MATCH(Weekly!CJ$9,Data!$2:$2,0)-1,1,COUNTIF(Data!$2:$2,Weekly!CJ$9))),0)/CJ$197,0)</f>
      </c>
      <c r="CK204" s="169">
        <f ca="1">IFERROR(IFERROR(SUM(OFFSET(Data!$A$1,MATCH(($CH204&amp;$CI204),Data!$B:$B,0)-1,MATCH(Weekly!CK$9,Data!$2:$2,0)-1,1,COUNTIF(Data!$2:$2,Weekly!CK$9))),0)/CK$197,0)</f>
      </c>
      <c r="CL204" s="169">
        <f ca="1">IFERROR(IFERROR(SUM(OFFSET(Data!$A$1,MATCH(($CH204&amp;$CI204),Data!$B:$B,0)-1,MATCH(Weekly!CL$9,Data!$2:$2,0)-1,1,COUNTIF(Data!$2:$2,Weekly!CL$9))),0)/CL$197,0)</f>
      </c>
      <c r="CM204" s="169">
        <f ca="1">IFERROR(IFERROR(SUM(OFFSET(Data!$A$1,MATCH(($CH204&amp;$CI204),Data!$B:$B,0)-1,MATCH(Weekly!CM$9,Data!$2:$2,0)-1,1,COUNTIF(Data!$2:$2,Weekly!CM$9))),0)/CM$197,0)</f>
      </c>
      <c r="CN204" s="169">
        <f ca="1">IFERROR(IFERROR(SUM(OFFSET(Data!$A$1,MATCH(($CH204&amp;$CI204),Data!$B:$B,0)-1,MATCH(Weekly!CN$9,Data!$2:$2,0)-1,1,COUNTIF(Data!$2:$2,Weekly!CN$9))),0)/CN$197,0)</f>
      </c>
      <c r="CO204" s="169">
        <f ca="1">IFERROR(IFERROR(SUM(OFFSET(Data!$A$1,MATCH(($CH204&amp;$CI204),Data!$B:$B,0)-1,MATCH(Weekly!CO$9,Data!$2:$2,0)-1,1,COUNTIF(Data!$2:$2,Weekly!CO$9))),0)/CO$197,0)</f>
      </c>
      <c r="CP204" s="169">
        <f ca="1">IFERROR(IFERROR(SUM(OFFSET(Data!$A$1,MATCH(($CH204&amp;$CI204),Data!$B:$B,0)-1,MATCH(Weekly!CP$9,Data!$2:$2,0)-1,1,COUNTIF(Data!$2:$2,Weekly!CP$9))),0)/CP$197,0)</f>
      </c>
      <c r="CQ204" s="169">
        <f ca="1">IFERROR(IFERROR(SUM(OFFSET(Data!$A$1,MATCH(($CH204&amp;$CI204),Data!$B:$B,0)-1,MATCH(Weekly!CQ$9,Data!$2:$2,0)-1,1,COUNTIF(Data!$2:$2,Weekly!CQ$9))),0)/CQ$197,0)</f>
      </c>
      <c r="CR204" s="169">
        <f ca="1">IFERROR(IFERROR(SUM(OFFSET(Data!$A$1,MATCH(($CH204&amp;$CI204),Data!$B:$B,0)-1,MATCH(Weekly!CR$9,Data!$2:$2,0)-1,1,COUNTIF(Data!$2:$2,Weekly!CR$9))),0)/CR$197,0)</f>
      </c>
      <c r="CS204" s="169">
        <f ca="1">IFERROR(IFERROR(SUM(OFFSET(Data!$A$1,MATCH(($CH204&amp;$CI204),Data!$B:$B,0)-1,MATCH(Weekly!CS$9,Data!$2:$2,0)-1,1,COUNTIF(Data!$2:$2,Weekly!CS$9))),0)/CS$197,0)</f>
      </c>
      <c r="CT204" s="169">
        <f ca="1">IFERROR(IFERROR(SUM(OFFSET(Data!$A$1,MATCH(($CH204&amp;$CI204),Data!$B:$B,0)-1,MATCH(Weekly!CT$9,Data!$2:$2,0)-1,1,COUNTIF(Data!$2:$2,Weekly!CT$9))),0)/CT$197,0)</f>
      </c>
      <c r="CU204" s="169">
        <f ca="1">IFERROR(IFERROR(SUM(OFFSET(Data!$A$1,MATCH(($CH204&amp;$CI204),Data!$B:$B,0)-1,MATCH(Weekly!CU$9,Data!$2:$2,0)-1,1,COUNTIF(Data!$2:$2,Weekly!CU$9))),0)/CU$197,0)</f>
      </c>
      <c r="CW204" s="14">
        <f t="shared" ca="1" si="1555"/>
      </c>
      <c r="CX204" s="14">
        <f t="shared" ca="1" si="1556"/>
      </c>
      <c r="CY204" s="14">
        <f t="shared" ca="1" si="1557"/>
      </c>
      <c r="CZ204" s="14">
        <f t="shared" ca="1" si="1558"/>
      </c>
      <c r="DA204" s="14">
        <f t="shared" ca="1" si="1559"/>
      </c>
      <c r="DB204" s="55"/>
      <c r="DC204" s="14">
        <f t="shared" ca="1" si="1560"/>
      </c>
      <c r="DD204" s="14">
        <f ca="1">SUMPRODUCT(CP204:CS204,CP$197:CS$197)/SUM(CP$197:CS$197)</f>
      </c>
    </row>
    <row r="205" spans="3:111" x14ac:dyDescent="0.25">
      <c r="C205" s="5"/>
      <c r="D205" s="132" t="s">
        <v>954</v>
      </c>
      <c r="E205" s="67" t="str">
        <f ca="1">VLOOKUP($D205,'Metric Nature'!$C:$D,2,0)&amp;IF(($F205&lt;(BA205)),"Below",IF(($F205&gt;(AZ205)),"Above","Within"))</f>
      </c>
      <c r="F205" s="69">
        <f t="shared" ca="1" si="1561"/>
      </c>
      <c r="G205" s="69">
        <f t="shared" ca="1" si="1562"/>
      </c>
      <c r="H205" s="98">
        <f t="shared" ca="1" si="1563"/>
      </c>
      <c r="I205" s="69">
        <f t="shared" ca="1" si="1564"/>
      </c>
      <c r="J205" s="69">
        <f t="shared" ca="1" si="1565"/>
      </c>
      <c r="K205" s="69"/>
      <c r="L205" s="70"/>
      <c r="M205" s="67" t="str">
        <f ca="1">VLOOKUP($D205,'Metric Nature'!$C:$D,2,0)&amp;IF(($N205&lt;(CA205)),"Below",IF(($N205&gt;(BZ205)),"Above","Within"))</f>
      </c>
      <c r="N205" s="69">
        <f t="shared" ca="1" si="1566"/>
      </c>
      <c r="O205" s="69">
        <f t="shared" ca="1" si="1567"/>
      </c>
      <c r="P205" s="98">
        <f t="shared" ca="1" si="1568"/>
      </c>
      <c r="Q205" s="69">
        <f t="shared" ca="1" si="1569"/>
      </c>
      <c r="R205" s="71">
        <f t="shared" ca="1" si="1570"/>
      </c>
      <c r="S205" s="69"/>
      <c r="T205" s="70"/>
      <c r="U205" s="67" t="str">
        <f ca="1">VLOOKUP($D205,'Metric Nature'!$C:$D,2,0)&amp;IF(($V205&lt;(DA205)),"Below",IF(($V205&gt;(CZ205)),"Above","Within"))</f>
      </c>
      <c r="V205" s="69">
        <f t="shared" ca="1" si="1571"/>
      </c>
      <c r="W205" s="69">
        <f t="shared" ca="1" si="1572"/>
      </c>
      <c r="X205" s="98">
        <f t="shared" ca="1" si="1573"/>
      </c>
      <c r="Y205" s="69">
        <f t="shared" ca="1" si="1574"/>
      </c>
      <c r="Z205" s="71">
        <f t="shared" ca="1" si="1575"/>
      </c>
      <c r="AA205" s="69"/>
      <c r="AB205" s="70"/>
      <c r="AC205" s="60"/>
      <c r="AI205" s="9" t="s">
        <v>174</v>
      </c>
      <c r="AJ205" s="169">
        <f ca="1">IFERROR((SUM(OFFSET(Data!$A$1,MATCH(($AI205),Data!$C:$C,0)-1,MATCH(Weekly!AJ$9,Data!$2:$2,0)-1,2,COUNTIF(Data!$2:$2,Weekly!AJ$9))))/(SUM(OFFSET(Data!$A$1,MATCH(($AI204),Data!$C:$C,0)-1,MATCH(Weekly!AJ$9,Data!$2:$2,0)-1,2,COUNTIF(Data!$2:$2,Weekly!AJ$9)))),0)</f>
      </c>
      <c r="AK205" s="169">
        <f ca="1">IFERROR((SUM(OFFSET(Data!$A$1,MATCH(($AI205),Data!$C:$C,0)-1,MATCH(Weekly!AK$9,Data!$2:$2,0)-1,2,COUNTIF(Data!$2:$2,Weekly!AK$9))))/(SUM(OFFSET(Data!$A$1,MATCH(($AI204),Data!$C:$C,0)-1,MATCH(Weekly!AK$9,Data!$2:$2,0)-1,2,COUNTIF(Data!$2:$2,Weekly!AK$9)))),0)</f>
      </c>
      <c r="AL205" s="169">
        <f ca="1">IFERROR((SUM(OFFSET(Data!$A$1,MATCH(($AI205),Data!$C:$C,0)-1,MATCH(Weekly!AL$9,Data!$2:$2,0)-1,2,COUNTIF(Data!$2:$2,Weekly!AL$9))))/(SUM(OFFSET(Data!$A$1,MATCH(($AI204),Data!$C:$C,0)-1,MATCH(Weekly!AL$9,Data!$2:$2,0)-1,2,COUNTIF(Data!$2:$2,Weekly!AL$9)))),0)</f>
      </c>
      <c r="AM205" s="169">
        <f ca="1">IFERROR((SUM(OFFSET(Data!$A$1,MATCH(($AI205),Data!$C:$C,0)-1,MATCH(Weekly!AM$9,Data!$2:$2,0)-1,2,COUNTIF(Data!$2:$2,Weekly!AM$9))))/(SUM(OFFSET(Data!$A$1,MATCH(($AI204),Data!$C:$C,0)-1,MATCH(Weekly!AM$9,Data!$2:$2,0)-1,2,COUNTIF(Data!$2:$2,Weekly!AM$9)))),0)</f>
      </c>
      <c r="AN205" s="169">
        <f ca="1">IFERROR((SUM(OFFSET(Data!$A$1,MATCH(($AI205),Data!$C:$C,0)-1,MATCH(Weekly!AN$9,Data!$2:$2,0)-1,2,COUNTIF(Data!$2:$2,Weekly!AN$9))))/(SUM(OFFSET(Data!$A$1,MATCH(($AI204),Data!$C:$C,0)-1,MATCH(Weekly!AN$9,Data!$2:$2,0)-1,2,COUNTIF(Data!$2:$2,Weekly!AN$9)))),0)</f>
      </c>
      <c r="AO205" s="169">
        <f ca="1">IFERROR((SUM(OFFSET(Data!$A$1,MATCH(($AI205),Data!$C:$C,0)-1,MATCH(Weekly!AO$9,Data!$2:$2,0)-1,2,COUNTIF(Data!$2:$2,Weekly!AO$9))))/(SUM(OFFSET(Data!$A$1,MATCH(($AI204),Data!$C:$C,0)-1,MATCH(Weekly!AO$9,Data!$2:$2,0)-1,2,COUNTIF(Data!$2:$2,Weekly!AO$9)))),0)</f>
      </c>
      <c r="AP205" s="169">
        <f ca="1">IFERROR((SUM(OFFSET(Data!$A$1,MATCH(($AI205),Data!$C:$C,0)-1,MATCH(Weekly!AP$9,Data!$2:$2,0)-1,2,COUNTIF(Data!$2:$2,Weekly!AP$9))))/(SUM(OFFSET(Data!$A$1,MATCH(($AI204),Data!$C:$C,0)-1,MATCH(Weekly!AP$9,Data!$2:$2,0)-1,2,COUNTIF(Data!$2:$2,Weekly!AP$9)))),0)</f>
      </c>
      <c r="AQ205" s="169">
        <f ca="1">IFERROR((SUM(OFFSET(Data!$A$1,MATCH(($AI205),Data!$C:$C,0)-1,MATCH(Weekly!AQ$9,Data!$2:$2,0)-1,2,COUNTIF(Data!$2:$2,Weekly!AQ$9))))/(SUM(OFFSET(Data!$A$1,MATCH(($AI204),Data!$C:$C,0)-1,MATCH(Weekly!AQ$9,Data!$2:$2,0)-1,2,COUNTIF(Data!$2:$2,Weekly!AQ$9)))),0)</f>
      </c>
      <c r="AR205" s="169">
        <f ca="1">IFERROR((SUM(OFFSET(Data!$A$1,MATCH(($AI205),Data!$C:$C,0)-1,MATCH(Weekly!AR$9,Data!$2:$2,0)-1,2,COUNTIF(Data!$2:$2,Weekly!AR$9))))/(SUM(OFFSET(Data!$A$1,MATCH(($AI204),Data!$C:$C,0)-1,MATCH(Weekly!AR$9,Data!$2:$2,0)-1,2,COUNTIF(Data!$2:$2,Weekly!AR$9)))),0)</f>
      </c>
      <c r="AS205" s="169">
        <f ca="1">IFERROR((SUM(OFFSET(Data!$A$1,MATCH(($AI205),Data!$C:$C,0)-1,MATCH(Weekly!AS$9,Data!$2:$2,0)-1,2,COUNTIF(Data!$2:$2,Weekly!AS$9))))/(SUM(OFFSET(Data!$A$1,MATCH(($AI204),Data!$C:$C,0)-1,MATCH(Weekly!AS$9,Data!$2:$2,0)-1,2,COUNTIF(Data!$2:$2,Weekly!AS$9)))),0)</f>
      </c>
      <c r="AT205" s="169">
        <f ca="1">IFERROR((SUM(OFFSET(Data!$A$1,MATCH(($AI205),Data!$C:$C,0)-1,MATCH(Weekly!AT$9,Data!$2:$2,0)-1,2,COUNTIF(Data!$2:$2,Weekly!AT$9))))/(SUM(OFFSET(Data!$A$1,MATCH(($AI204),Data!$C:$C,0)-1,MATCH(Weekly!AT$9,Data!$2:$2,0)-1,2,COUNTIF(Data!$2:$2,Weekly!AT$9)))),0)</f>
      </c>
      <c r="AU205" s="169">
        <f ca="1">IFERROR((SUM(OFFSET(Data!$A$1,MATCH(($AI205),Data!$C:$C,0)-1,MATCH(Weekly!AU$9,Data!$2:$2,0)-1,2,COUNTIF(Data!$2:$2,Weekly!AU$9))))/(SUM(OFFSET(Data!$A$1,MATCH(($AI204),Data!$C:$C,0)-1,MATCH(Weekly!AU$9,Data!$2:$2,0)-1,2,COUNTIF(Data!$2:$2,Weekly!AU$9)))),0)</f>
      </c>
      <c r="AV205" s="18"/>
      <c r="AW205" s="52">
        <f t="shared" ca="1" si="1546"/>
      </c>
      <c r="AX205" s="52">
        <f t="shared" ca="1" si="1546"/>
      </c>
      <c r="AY205" s="52">
        <f t="shared" ca="1" si="1547"/>
      </c>
      <c r="AZ205" s="52">
        <f t="shared" ca="1" si="1576"/>
      </c>
      <c r="BA205" s="52">
        <f t="shared" ca="1" si="1577"/>
      </c>
      <c r="BB205" s="55"/>
      <c r="BC205" s="14">
        <f t="shared" ca="1" si="1548"/>
      </c>
      <c r="BD205" s="14">
        <f ca="1">SUMPRODUCT(AP205:AS205,AP$204:AS$204)/SUM(AP$204:AS$204)</f>
      </c>
      <c r="BE205" s="122"/>
      <c r="BF205" s="122"/>
      <c r="BG205" s="16"/>
      <c r="BH205" s="9" t="s">
        <v>174</v>
      </c>
      <c r="BI205" s="9" t="s">
        <v>3</v>
      </c>
      <c r="BJ205" s="169">
        <f ca="1">IFERROR(SUM(OFFSET(Data!$A$1,MATCH(($BH205&amp;$BI205),Data!$B:$B,0)-1,MATCH(Weekly!BJ$9,Data!$2:$2,0)-1,1,COUNTIF(Data!$2:$2,Weekly!BJ$9)))/SUM(OFFSET(Data!$A$1,MATCH(($BH204&amp;$BI204),Data!$B:$B,0)-1,MATCH(Weekly!BJ$9,Data!$2:$2,0)-1,1,COUNTIF(Data!$2:$2,Weekly!BJ$9))),0)</f>
      </c>
      <c r="BK205" s="169">
        <f ca="1">IFERROR(SUM(OFFSET(Data!$A$1,MATCH(($BH205&amp;$BI205),Data!$B:$B,0)-1,MATCH(Weekly!BK$9,Data!$2:$2,0)-1,1,COUNTIF(Data!$2:$2,Weekly!BK$9)))/SUM(OFFSET(Data!$A$1,MATCH(($BH204&amp;$BI204),Data!$B:$B,0)-1,MATCH(Weekly!BK$9,Data!$2:$2,0)-1,1,COUNTIF(Data!$2:$2,Weekly!BK$9))),0)</f>
      </c>
      <c r="BL205" s="169">
        <f ca="1">IFERROR(SUM(OFFSET(Data!$A$1,MATCH(($BH205&amp;$BI205),Data!$B:$B,0)-1,MATCH(Weekly!BL$9,Data!$2:$2,0)-1,1,COUNTIF(Data!$2:$2,Weekly!BL$9)))/SUM(OFFSET(Data!$A$1,MATCH(($BH204&amp;$BI204),Data!$B:$B,0)-1,MATCH(Weekly!BL$9,Data!$2:$2,0)-1,1,COUNTIF(Data!$2:$2,Weekly!BL$9))),0)</f>
      </c>
      <c r="BM205" s="169">
        <f ca="1">IFERROR(SUM(OFFSET(Data!$A$1,MATCH(($BH205&amp;$BI205),Data!$B:$B,0)-1,MATCH(Weekly!BM$9,Data!$2:$2,0)-1,1,COUNTIF(Data!$2:$2,Weekly!BM$9)))/SUM(OFFSET(Data!$A$1,MATCH(($BH204&amp;$BI204),Data!$B:$B,0)-1,MATCH(Weekly!BM$9,Data!$2:$2,0)-1,1,COUNTIF(Data!$2:$2,Weekly!BM$9))),0)</f>
      </c>
      <c r="BN205" s="169">
        <f ca="1">IFERROR(SUM(OFFSET(Data!$A$1,MATCH(($BH205&amp;$BI205),Data!$B:$B,0)-1,MATCH(Weekly!BN$9,Data!$2:$2,0)-1,1,COUNTIF(Data!$2:$2,Weekly!BN$9)))/SUM(OFFSET(Data!$A$1,MATCH(($BH204&amp;$BI204),Data!$B:$B,0)-1,MATCH(Weekly!BN$9,Data!$2:$2,0)-1,1,COUNTIF(Data!$2:$2,Weekly!BN$9))),0)</f>
      </c>
      <c r="BO205" s="169">
        <f ca="1">IFERROR(SUM(OFFSET(Data!$A$1,MATCH(($BH205&amp;$BI205),Data!$B:$B,0)-1,MATCH(Weekly!BO$9,Data!$2:$2,0)-1,1,COUNTIF(Data!$2:$2,Weekly!BO$9)))/SUM(OFFSET(Data!$A$1,MATCH(($BH204&amp;$BI204),Data!$B:$B,0)-1,MATCH(Weekly!BO$9,Data!$2:$2,0)-1,1,COUNTIF(Data!$2:$2,Weekly!BO$9))),0)</f>
      </c>
      <c r="BP205" s="169">
        <f ca="1">IFERROR(SUM(OFFSET(Data!$A$1,MATCH(($BH205&amp;$BI205),Data!$B:$B,0)-1,MATCH(Weekly!BP$9,Data!$2:$2,0)-1,1,COUNTIF(Data!$2:$2,Weekly!BP$9)))/SUM(OFFSET(Data!$A$1,MATCH(($BH204&amp;$BI204),Data!$B:$B,0)-1,MATCH(Weekly!BP$9,Data!$2:$2,0)-1,1,COUNTIF(Data!$2:$2,Weekly!BP$9))),0)</f>
      </c>
      <c r="BQ205" s="169">
        <f ca="1">IFERROR(SUM(OFFSET(Data!$A$1,MATCH(($BH205&amp;$BI205),Data!$B:$B,0)-1,MATCH(Weekly!BQ$9,Data!$2:$2,0)-1,1,COUNTIF(Data!$2:$2,Weekly!BQ$9)))/SUM(OFFSET(Data!$A$1,MATCH(($BH204&amp;$BI204),Data!$B:$B,0)-1,MATCH(Weekly!BQ$9,Data!$2:$2,0)-1,1,COUNTIF(Data!$2:$2,Weekly!BQ$9))),0)</f>
      </c>
      <c r="BR205" s="169">
        <f ca="1">IFERROR(SUM(OFFSET(Data!$A$1,MATCH(($BH205&amp;$BI205),Data!$B:$B,0)-1,MATCH(Weekly!BR$9,Data!$2:$2,0)-1,1,COUNTIF(Data!$2:$2,Weekly!BR$9)))/SUM(OFFSET(Data!$A$1,MATCH(($BH204&amp;$BI204),Data!$B:$B,0)-1,MATCH(Weekly!BR$9,Data!$2:$2,0)-1,1,COUNTIF(Data!$2:$2,Weekly!BR$9))),0)</f>
      </c>
      <c r="BS205" s="169">
        <f ca="1">IFERROR(SUM(OFFSET(Data!$A$1,MATCH(($BH205&amp;$BI205),Data!$B:$B,0)-1,MATCH(Weekly!BS$9,Data!$2:$2,0)-1,1,COUNTIF(Data!$2:$2,Weekly!BS$9)))/SUM(OFFSET(Data!$A$1,MATCH(($BH204&amp;$BI204),Data!$B:$B,0)-1,MATCH(Weekly!BS$9,Data!$2:$2,0)-1,1,COUNTIF(Data!$2:$2,Weekly!BS$9))),0)</f>
      </c>
      <c r="BT205" s="169">
        <f ca="1">IFERROR(SUM(OFFSET(Data!$A$1,MATCH(($BH205&amp;$BI205),Data!$B:$B,0)-1,MATCH(Weekly!BT$9,Data!$2:$2,0)-1,1,COUNTIF(Data!$2:$2,Weekly!BT$9)))/SUM(OFFSET(Data!$A$1,MATCH(($BH204&amp;$BI204),Data!$B:$B,0)-1,MATCH(Weekly!BT$9,Data!$2:$2,0)-1,1,COUNTIF(Data!$2:$2,Weekly!BT$9))),0)</f>
      </c>
      <c r="BU205" s="169">
        <f ca="1">IFERROR(SUM(OFFSET(Data!$A$1,MATCH(($BH205&amp;$BI205),Data!$B:$B,0)-1,MATCH(Weekly!BU$9,Data!$2:$2,0)-1,1,COUNTIF(Data!$2:$2,Weekly!BU$9)))/SUM(OFFSET(Data!$A$1,MATCH(($BH204&amp;$BI204),Data!$B:$B,0)-1,MATCH(Weekly!BU$9,Data!$2:$2,0)-1,1,COUNTIF(Data!$2:$2,Weekly!BU$9))),0)</f>
      </c>
      <c r="BV205" s="17"/>
      <c r="BW205" s="14">
        <f t="shared" ca="1" si="1549"/>
      </c>
      <c r="BX205" s="14">
        <f t="shared" ca="1" si="1550"/>
      </c>
      <c r="BY205" s="14">
        <f t="shared" ca="1" si="1578"/>
      </c>
      <c r="BZ205" s="14">
        <f t="shared" ca="1" si="1579"/>
      </c>
      <c r="CA205" s="14">
        <f t="shared" ca="1" si="1580"/>
      </c>
      <c r="CB205" s="55"/>
      <c r="CC205" s="14">
        <f t="shared" ca="1" si="1554"/>
      </c>
      <c r="CD205" s="14">
        <f ca="1">SUMPRODUCT(BP205:BS205,BP$204:BS$204)/SUM(BP$204:BS$204)</f>
      </c>
      <c r="CE205" s="122"/>
      <c r="CF205" s="122"/>
      <c r="CG205" s="16"/>
      <c r="CH205" s="9" t="s">
        <v>174</v>
      </c>
      <c r="CI205" s="9" t="s">
        <v>4</v>
      </c>
      <c r="CJ205" s="169">
        <f ca="1">IFERROR(SUM(OFFSET(Data!$A$1,MATCH(($CH205&amp;$CI205),Data!$B:$B,0)-1,MATCH(Weekly!CJ$9,Data!$2:$2,0)-1,1,COUNTIF(Data!$2:$2,Weekly!CJ$9)))/SUM(OFFSET(Data!$A$1,MATCH(($CH204&amp;$CI204),Data!$B:$B,0)-1,MATCH(Weekly!CJ$9,Data!$2:$2,0)-1,1,COUNTIF(Data!$2:$2,Weekly!CJ$9))),0)</f>
      </c>
      <c r="CK205" s="169">
        <f ca="1">IFERROR(SUM(OFFSET(Data!$A$1,MATCH(($CH205&amp;$CI205),Data!$B:$B,0)-1,MATCH(Weekly!CK$9,Data!$2:$2,0)-1,1,COUNTIF(Data!$2:$2,Weekly!CK$9)))/SUM(OFFSET(Data!$A$1,MATCH(($CH204&amp;$CI204),Data!$B:$B,0)-1,MATCH(Weekly!CK$9,Data!$2:$2,0)-1,1,COUNTIF(Data!$2:$2,Weekly!CK$9))),0)</f>
      </c>
      <c r="CL205" s="169">
        <f ca="1">IFERROR(SUM(OFFSET(Data!$A$1,MATCH(($CH205&amp;$CI205),Data!$B:$B,0)-1,MATCH(Weekly!CL$9,Data!$2:$2,0)-1,1,COUNTIF(Data!$2:$2,Weekly!CL$9)))/SUM(OFFSET(Data!$A$1,MATCH(($CH204&amp;$CI204),Data!$B:$B,0)-1,MATCH(Weekly!CL$9,Data!$2:$2,0)-1,1,COUNTIF(Data!$2:$2,Weekly!CL$9))),0)</f>
      </c>
      <c r="CM205" s="169">
        <f ca="1">IFERROR(SUM(OFFSET(Data!$A$1,MATCH(($CH205&amp;$CI205),Data!$B:$B,0)-1,MATCH(Weekly!CM$9,Data!$2:$2,0)-1,1,COUNTIF(Data!$2:$2,Weekly!CM$9)))/SUM(OFFSET(Data!$A$1,MATCH(($CH204&amp;$CI204),Data!$B:$B,0)-1,MATCH(Weekly!CM$9,Data!$2:$2,0)-1,1,COUNTIF(Data!$2:$2,Weekly!CM$9))),0)</f>
      </c>
      <c r="CN205" s="169">
        <f ca="1">IFERROR(SUM(OFFSET(Data!$A$1,MATCH(($CH205&amp;$CI205),Data!$B:$B,0)-1,MATCH(Weekly!CN$9,Data!$2:$2,0)-1,1,COUNTIF(Data!$2:$2,Weekly!CN$9)))/SUM(OFFSET(Data!$A$1,MATCH(($CH204&amp;$CI204),Data!$B:$B,0)-1,MATCH(Weekly!CN$9,Data!$2:$2,0)-1,1,COUNTIF(Data!$2:$2,Weekly!CN$9))),0)</f>
      </c>
      <c r="CO205" s="169">
        <f ca="1">IFERROR(SUM(OFFSET(Data!$A$1,MATCH(($CH205&amp;$CI205),Data!$B:$B,0)-1,MATCH(Weekly!CO$9,Data!$2:$2,0)-1,1,COUNTIF(Data!$2:$2,Weekly!CO$9)))/SUM(OFFSET(Data!$A$1,MATCH(($CH204&amp;$CI204),Data!$B:$B,0)-1,MATCH(Weekly!CO$9,Data!$2:$2,0)-1,1,COUNTIF(Data!$2:$2,Weekly!CO$9))),0)</f>
      </c>
      <c r="CP205" s="169">
        <f ca="1">IFERROR(SUM(OFFSET(Data!$A$1,MATCH(($CH205&amp;$CI205),Data!$B:$B,0)-1,MATCH(Weekly!CP$9,Data!$2:$2,0)-1,1,COUNTIF(Data!$2:$2,Weekly!CP$9)))/SUM(OFFSET(Data!$A$1,MATCH(($CH204&amp;$CI204),Data!$B:$B,0)-1,MATCH(Weekly!CP$9,Data!$2:$2,0)-1,1,COUNTIF(Data!$2:$2,Weekly!CP$9))),0)</f>
      </c>
      <c r="CQ205" s="169">
        <f ca="1">IFERROR(SUM(OFFSET(Data!$A$1,MATCH(($CH205&amp;$CI205),Data!$B:$B,0)-1,MATCH(Weekly!CQ$9,Data!$2:$2,0)-1,1,COUNTIF(Data!$2:$2,Weekly!CQ$9)))/SUM(OFFSET(Data!$A$1,MATCH(($CH204&amp;$CI204),Data!$B:$B,0)-1,MATCH(Weekly!CQ$9,Data!$2:$2,0)-1,1,COUNTIF(Data!$2:$2,Weekly!CQ$9))),0)</f>
      </c>
      <c r="CR205" s="169">
        <f ca="1">IFERROR(SUM(OFFSET(Data!$A$1,MATCH(($CH205&amp;$CI205),Data!$B:$B,0)-1,MATCH(Weekly!CR$9,Data!$2:$2,0)-1,1,COUNTIF(Data!$2:$2,Weekly!CR$9)))/SUM(OFFSET(Data!$A$1,MATCH(($CH204&amp;$CI204),Data!$B:$B,0)-1,MATCH(Weekly!CR$9,Data!$2:$2,0)-1,1,COUNTIF(Data!$2:$2,Weekly!CR$9))),0)</f>
      </c>
      <c r="CS205" s="169">
        <f ca="1">IFERROR(SUM(OFFSET(Data!$A$1,MATCH(($CH205&amp;$CI205),Data!$B:$B,0)-1,MATCH(Weekly!CS$9,Data!$2:$2,0)-1,1,COUNTIF(Data!$2:$2,Weekly!CS$9)))/SUM(OFFSET(Data!$A$1,MATCH(($CH204&amp;$CI204),Data!$B:$B,0)-1,MATCH(Weekly!CS$9,Data!$2:$2,0)-1,1,COUNTIF(Data!$2:$2,Weekly!CS$9))),0)</f>
      </c>
      <c r="CT205" s="169">
        <f ca="1">IFERROR(SUM(OFFSET(Data!$A$1,MATCH(($CH205&amp;$CI205),Data!$B:$B,0)-1,MATCH(Weekly!CT$9,Data!$2:$2,0)-1,1,COUNTIF(Data!$2:$2,Weekly!CT$9)))/SUM(OFFSET(Data!$A$1,MATCH(($CH204&amp;$CI204),Data!$B:$B,0)-1,MATCH(Weekly!CT$9,Data!$2:$2,0)-1,1,COUNTIF(Data!$2:$2,Weekly!CT$9))),0)</f>
      </c>
      <c r="CU205" s="169">
        <f ca="1">IFERROR(SUM(OFFSET(Data!$A$1,MATCH(($CH205&amp;$CI205),Data!$B:$B,0)-1,MATCH(Weekly!CU$9,Data!$2:$2,0)-1,1,COUNTIF(Data!$2:$2,Weekly!CU$9)))/SUM(OFFSET(Data!$A$1,MATCH(($CH204&amp;$CI204),Data!$B:$B,0)-1,MATCH(Weekly!CU$9,Data!$2:$2,0)-1,1,COUNTIF(Data!$2:$2,Weekly!CU$9))),0)</f>
      </c>
      <c r="CW205" s="14">
        <f t="shared" ca="1" si="1555"/>
      </c>
      <c r="CX205" s="14">
        <f t="shared" ca="1" si="1556"/>
      </c>
      <c r="CY205" s="14">
        <f t="shared" ca="1" si="1557"/>
      </c>
      <c r="CZ205" s="14">
        <f t="shared" ca="1" si="1558"/>
      </c>
      <c r="DA205" s="14">
        <f t="shared" ca="1" si="1559"/>
      </c>
      <c r="DB205" s="55"/>
      <c r="DC205" s="14">
        <f t="shared" ca="1" si="1560"/>
      </c>
      <c r="DD205" s="14">
        <f ca="1">SUMPRODUCT(CP205:CS205,CP$204:CS$204)/SUM(CP$204:CS$204)</f>
      </c>
    </row>
    <row r="206" spans="3:111" x14ac:dyDescent="0.25">
      <c r="C206" s="5"/>
      <c r="D206" s="135" t="s">
        <v>938</v>
      </c>
      <c r="E206" s="67" t="str">
        <f ca="1">VLOOKUP($D206,'Metric Nature'!$C:$D,2,0)&amp;IF(($F206&lt;(BA206)),"Below",IF(($F206&gt;(AZ206)),"Above","Within"))</f>
      </c>
      <c r="F206" s="69">
        <f t="shared" ca="1" si="1561"/>
      </c>
      <c r="G206" s="69">
        <f t="shared" ca="1" si="1562"/>
      </c>
      <c r="H206" s="98">
        <f t="shared" ca="1" si="1563"/>
      </c>
      <c r="I206" s="69">
        <f t="shared" ca="1" si="1564"/>
      </c>
      <c r="J206" s="69">
        <f t="shared" ca="1" si="1565"/>
      </c>
      <c r="K206" s="68">
        <f t="shared" ref="K206:K209" ca="1" si="1584">BC206</f>
      </c>
      <c r="L206" s="70"/>
      <c r="M206" s="67" t="str">
        <f ca="1">VLOOKUP($D206,'Metric Nature'!$C:$D,2,0)&amp;IF(($N206&lt;(CA206)),"Below",IF(($N206&gt;(BZ206)),"Above","Within"))</f>
      </c>
      <c r="N206" s="69">
        <f t="shared" ca="1" si="1566"/>
      </c>
      <c r="O206" s="69">
        <f t="shared" ca="1" si="1567"/>
      </c>
      <c r="P206" s="98">
        <f t="shared" ca="1" si="1568"/>
      </c>
      <c r="Q206" s="69">
        <f t="shared" ca="1" si="1569"/>
      </c>
      <c r="R206" s="71">
        <f t="shared" ca="1" si="1570"/>
      </c>
      <c r="S206" s="68">
        <f t="shared" ref="S206:S209" ca="1" si="1585">CC206</f>
      </c>
      <c r="T206" s="70"/>
      <c r="U206" s="67" t="str">
        <f ca="1">VLOOKUP($D206,'Metric Nature'!$C:$D,2,0)&amp;IF(($V206&lt;(DA206)),"Below",IF(($V206&gt;(CZ206)),"Above","Within"))</f>
      </c>
      <c r="V206" s="69">
        <f t="shared" ca="1" si="1571"/>
      </c>
      <c r="W206" s="69">
        <f t="shared" ca="1" si="1572"/>
      </c>
      <c r="X206" s="98">
        <f t="shared" ca="1" si="1573"/>
      </c>
      <c r="Y206" s="69">
        <f t="shared" ca="1" si="1574"/>
      </c>
      <c r="Z206" s="71">
        <f t="shared" ca="1" si="1575"/>
      </c>
      <c r="AA206" s="68">
        <f t="shared" ref="AA206:AA209" ca="1" si="1586">DC206</f>
      </c>
      <c r="AB206" s="70"/>
      <c r="AC206" s="60"/>
      <c r="AI206" s="9" t="s">
        <v>180</v>
      </c>
      <c r="AJ206" s="169">
        <f ca="1">IFERROR((SUM(OFFSET(Data!$A$1,MATCH(($AI206),Data!$C:$C,0)-1,MATCH(Weekly!AJ$9,Data!$2:$2,0)-1,2,COUNTIF(Data!$2:$2,Weekly!AJ$9))))/(SUM(OFFSET(Data!$A$1,MATCH(($AI205),Data!$C:$C,0)-1,MATCH(Weekly!AJ$9,Data!$2:$2,0)-1,2,COUNTIF(Data!$2:$2,Weekly!AJ$9)))),0)</f>
      </c>
      <c r="AK206" s="169">
        <f ca="1">IFERROR((SUM(OFFSET(Data!$A$1,MATCH(($AI206),Data!$C:$C,0)-1,MATCH(Weekly!AK$9,Data!$2:$2,0)-1,2,COUNTIF(Data!$2:$2,Weekly!AK$9))))/(SUM(OFFSET(Data!$A$1,MATCH(($AI205),Data!$C:$C,0)-1,MATCH(Weekly!AK$9,Data!$2:$2,0)-1,2,COUNTIF(Data!$2:$2,Weekly!AK$9)))),0)</f>
      </c>
      <c r="AL206" s="169">
        <f ca="1">IFERROR((SUM(OFFSET(Data!$A$1,MATCH(($AI206),Data!$C:$C,0)-1,MATCH(Weekly!AL$9,Data!$2:$2,0)-1,2,COUNTIF(Data!$2:$2,Weekly!AL$9))))/(SUM(OFFSET(Data!$A$1,MATCH(($AI205),Data!$C:$C,0)-1,MATCH(Weekly!AL$9,Data!$2:$2,0)-1,2,COUNTIF(Data!$2:$2,Weekly!AL$9)))),0)</f>
      </c>
      <c r="AM206" s="169">
        <f ca="1">IFERROR((SUM(OFFSET(Data!$A$1,MATCH(($AI206),Data!$C:$C,0)-1,MATCH(Weekly!AM$9,Data!$2:$2,0)-1,2,COUNTIF(Data!$2:$2,Weekly!AM$9))))/(SUM(OFFSET(Data!$A$1,MATCH(($AI205),Data!$C:$C,0)-1,MATCH(Weekly!AM$9,Data!$2:$2,0)-1,2,COUNTIF(Data!$2:$2,Weekly!AM$9)))),0)</f>
      </c>
      <c r="AN206" s="169">
        <f ca="1">IFERROR((SUM(OFFSET(Data!$A$1,MATCH(($AI206),Data!$C:$C,0)-1,MATCH(Weekly!AN$9,Data!$2:$2,0)-1,2,COUNTIF(Data!$2:$2,Weekly!AN$9))))/(SUM(OFFSET(Data!$A$1,MATCH(($AI205),Data!$C:$C,0)-1,MATCH(Weekly!AN$9,Data!$2:$2,0)-1,2,COUNTIF(Data!$2:$2,Weekly!AN$9)))),0)</f>
      </c>
      <c r="AO206" s="169">
        <f ca="1">IFERROR((SUM(OFFSET(Data!$A$1,MATCH(($AI206),Data!$C:$C,0)-1,MATCH(Weekly!AO$9,Data!$2:$2,0)-1,2,COUNTIF(Data!$2:$2,Weekly!AO$9))))/(SUM(OFFSET(Data!$A$1,MATCH(($AI205),Data!$C:$C,0)-1,MATCH(Weekly!AO$9,Data!$2:$2,0)-1,2,COUNTIF(Data!$2:$2,Weekly!AO$9)))),0)</f>
      </c>
      <c r="AP206" s="169">
        <f ca="1">IFERROR((SUM(OFFSET(Data!$A$1,MATCH(($AI206),Data!$C:$C,0)-1,MATCH(Weekly!AP$9,Data!$2:$2,0)-1,2,COUNTIF(Data!$2:$2,Weekly!AP$9))))/(SUM(OFFSET(Data!$A$1,MATCH(($AI205),Data!$C:$C,0)-1,MATCH(Weekly!AP$9,Data!$2:$2,0)-1,2,COUNTIF(Data!$2:$2,Weekly!AP$9)))),0)</f>
      </c>
      <c r="AQ206" s="169">
        <f ca="1">IFERROR((SUM(OFFSET(Data!$A$1,MATCH(($AI206),Data!$C:$C,0)-1,MATCH(Weekly!AQ$9,Data!$2:$2,0)-1,2,COUNTIF(Data!$2:$2,Weekly!AQ$9))))/(SUM(OFFSET(Data!$A$1,MATCH(($AI205),Data!$C:$C,0)-1,MATCH(Weekly!AQ$9,Data!$2:$2,0)-1,2,COUNTIF(Data!$2:$2,Weekly!AQ$9)))),0)</f>
      </c>
      <c r="AR206" s="169">
        <f ca="1">IFERROR((SUM(OFFSET(Data!$A$1,MATCH(($AI206),Data!$C:$C,0)-1,MATCH(Weekly!AR$9,Data!$2:$2,0)-1,2,COUNTIF(Data!$2:$2,Weekly!AR$9))))/(SUM(OFFSET(Data!$A$1,MATCH(($AI205),Data!$C:$C,0)-1,MATCH(Weekly!AR$9,Data!$2:$2,0)-1,2,COUNTIF(Data!$2:$2,Weekly!AR$9)))),0)</f>
      </c>
      <c r="AS206" s="169">
        <f ca="1">IFERROR((SUM(OFFSET(Data!$A$1,MATCH(($AI206),Data!$C:$C,0)-1,MATCH(Weekly!AS$9,Data!$2:$2,0)-1,2,COUNTIF(Data!$2:$2,Weekly!AS$9))))/(SUM(OFFSET(Data!$A$1,MATCH(($AI205),Data!$C:$C,0)-1,MATCH(Weekly!AS$9,Data!$2:$2,0)-1,2,COUNTIF(Data!$2:$2,Weekly!AS$9)))),0)</f>
      </c>
      <c r="AT206" s="169">
        <f ca="1">IFERROR((SUM(OFFSET(Data!$A$1,MATCH(($AI206),Data!$C:$C,0)-1,MATCH(Weekly!AT$9,Data!$2:$2,0)-1,2,COUNTIF(Data!$2:$2,Weekly!AT$9))))/(SUM(OFFSET(Data!$A$1,MATCH(($AI205),Data!$C:$C,0)-1,MATCH(Weekly!AT$9,Data!$2:$2,0)-1,2,COUNTIF(Data!$2:$2,Weekly!AT$9)))),0)</f>
      </c>
      <c r="AU206" s="169">
        <f ca="1">IFERROR((SUM(OFFSET(Data!$A$1,MATCH(($AI206),Data!$C:$C,0)-1,MATCH(Weekly!AU$9,Data!$2:$2,0)-1,2,COUNTIF(Data!$2:$2,Weekly!AU$9))))/(SUM(OFFSET(Data!$A$1,MATCH(($AI205),Data!$C:$C,0)-1,MATCH(Weekly!AU$9,Data!$2:$2,0)-1,2,COUNTIF(Data!$2:$2,Weekly!AU$9)))),0)</f>
      </c>
      <c r="AV206" s="18"/>
      <c r="AW206" s="52">
        <f t="shared" ca="1" si="1546"/>
      </c>
      <c r="AX206" s="52">
        <f t="shared" ca="1" si="1546"/>
      </c>
      <c r="AY206" s="52">
        <f t="shared" ca="1" si="1547"/>
      </c>
      <c r="AZ206" s="52">
        <f t="shared" ca="1" si="1576"/>
      </c>
      <c r="BA206" s="52">
        <f t="shared" ca="1" si="1577"/>
      </c>
      <c r="BB206" s="53"/>
      <c r="BC206" s="14">
        <f t="shared" ca="1" si="1548"/>
      </c>
      <c r="BD206" s="14">
        <f ca="1">SUMPRODUCT(AP206:AS206,AP$205:AS$205)/SUM(AP$205:AS$205)</f>
      </c>
      <c r="BE206" s="122"/>
      <c r="BF206" s="122"/>
      <c r="BG206" s="16"/>
      <c r="BH206" s="9" t="s">
        <v>180</v>
      </c>
      <c r="BI206" s="9" t="s">
        <v>3</v>
      </c>
      <c r="BJ206" s="169">
        <f ca="1">IFERROR(SUM(OFFSET(Data!$A$1,MATCH(($BH206&amp;$BI206),Data!$B:$B,0)-1,MATCH(Weekly!BJ$9,Data!$2:$2,0)-1,1,COUNTIF(Data!$2:$2,Weekly!BJ$9)))/SUM(OFFSET(Data!$A$1,MATCH(($BH205&amp;$BI205),Data!$B:$B,0)-1,MATCH(Weekly!BJ$9,Data!$2:$2,0)-1,1,COUNTIF(Data!$2:$2,Weekly!BJ$9))),0)</f>
      </c>
      <c r="BK206" s="169">
        <f ca="1">IFERROR(SUM(OFFSET(Data!$A$1,MATCH(($BH206&amp;$BI206),Data!$B:$B,0)-1,MATCH(Weekly!BK$9,Data!$2:$2,0)-1,1,COUNTIF(Data!$2:$2,Weekly!BK$9)))/SUM(OFFSET(Data!$A$1,MATCH(($BH205&amp;$BI205),Data!$B:$B,0)-1,MATCH(Weekly!BK$9,Data!$2:$2,0)-1,1,COUNTIF(Data!$2:$2,Weekly!BK$9))),0)</f>
      </c>
      <c r="BL206" s="169">
        <f ca="1">IFERROR(SUM(OFFSET(Data!$A$1,MATCH(($BH206&amp;$BI206),Data!$B:$B,0)-1,MATCH(Weekly!BL$9,Data!$2:$2,0)-1,1,COUNTIF(Data!$2:$2,Weekly!BL$9)))/SUM(OFFSET(Data!$A$1,MATCH(($BH205&amp;$BI205),Data!$B:$B,0)-1,MATCH(Weekly!BL$9,Data!$2:$2,0)-1,1,COUNTIF(Data!$2:$2,Weekly!BL$9))),0)</f>
      </c>
      <c r="BM206" s="169">
        <f ca="1">IFERROR(SUM(OFFSET(Data!$A$1,MATCH(($BH206&amp;$BI206),Data!$B:$B,0)-1,MATCH(Weekly!BM$9,Data!$2:$2,0)-1,1,COUNTIF(Data!$2:$2,Weekly!BM$9)))/SUM(OFFSET(Data!$A$1,MATCH(($BH205&amp;$BI205),Data!$B:$B,0)-1,MATCH(Weekly!BM$9,Data!$2:$2,0)-1,1,COUNTIF(Data!$2:$2,Weekly!BM$9))),0)</f>
      </c>
      <c r="BN206" s="169">
        <f ca="1">IFERROR(SUM(OFFSET(Data!$A$1,MATCH(($BH206&amp;$BI206),Data!$B:$B,0)-1,MATCH(Weekly!BN$9,Data!$2:$2,0)-1,1,COUNTIF(Data!$2:$2,Weekly!BN$9)))/SUM(OFFSET(Data!$A$1,MATCH(($BH205&amp;$BI205),Data!$B:$B,0)-1,MATCH(Weekly!BN$9,Data!$2:$2,0)-1,1,COUNTIF(Data!$2:$2,Weekly!BN$9))),0)</f>
      </c>
      <c r="BO206" s="169">
        <f ca="1">IFERROR(SUM(OFFSET(Data!$A$1,MATCH(($BH206&amp;$BI206),Data!$B:$B,0)-1,MATCH(Weekly!BO$9,Data!$2:$2,0)-1,1,COUNTIF(Data!$2:$2,Weekly!BO$9)))/SUM(OFFSET(Data!$A$1,MATCH(($BH205&amp;$BI205),Data!$B:$B,0)-1,MATCH(Weekly!BO$9,Data!$2:$2,0)-1,1,COUNTIF(Data!$2:$2,Weekly!BO$9))),0)</f>
      </c>
      <c r="BP206" s="169">
        <f ca="1">IFERROR(SUM(OFFSET(Data!$A$1,MATCH(($BH206&amp;$BI206),Data!$B:$B,0)-1,MATCH(Weekly!BP$9,Data!$2:$2,0)-1,1,COUNTIF(Data!$2:$2,Weekly!BP$9)))/SUM(OFFSET(Data!$A$1,MATCH(($BH205&amp;$BI205),Data!$B:$B,0)-1,MATCH(Weekly!BP$9,Data!$2:$2,0)-1,1,COUNTIF(Data!$2:$2,Weekly!BP$9))),0)</f>
      </c>
      <c r="BQ206" s="169">
        <f ca="1">IFERROR(SUM(OFFSET(Data!$A$1,MATCH(($BH206&amp;$BI206),Data!$B:$B,0)-1,MATCH(Weekly!BQ$9,Data!$2:$2,0)-1,1,COUNTIF(Data!$2:$2,Weekly!BQ$9)))/SUM(OFFSET(Data!$A$1,MATCH(($BH205&amp;$BI205),Data!$B:$B,0)-1,MATCH(Weekly!BQ$9,Data!$2:$2,0)-1,1,COUNTIF(Data!$2:$2,Weekly!BQ$9))),0)</f>
      </c>
      <c r="BR206" s="169">
        <f ca="1">IFERROR(SUM(OFFSET(Data!$A$1,MATCH(($BH206&amp;$BI206),Data!$B:$B,0)-1,MATCH(Weekly!BR$9,Data!$2:$2,0)-1,1,COUNTIF(Data!$2:$2,Weekly!BR$9)))/SUM(OFFSET(Data!$A$1,MATCH(($BH205&amp;$BI205),Data!$B:$B,0)-1,MATCH(Weekly!BR$9,Data!$2:$2,0)-1,1,COUNTIF(Data!$2:$2,Weekly!BR$9))),0)</f>
      </c>
      <c r="BS206" s="169">
        <f ca="1">IFERROR(SUM(OFFSET(Data!$A$1,MATCH(($BH206&amp;$BI206),Data!$B:$B,0)-1,MATCH(Weekly!BS$9,Data!$2:$2,0)-1,1,COUNTIF(Data!$2:$2,Weekly!BS$9)))/SUM(OFFSET(Data!$A$1,MATCH(($BH205&amp;$BI205),Data!$B:$B,0)-1,MATCH(Weekly!BS$9,Data!$2:$2,0)-1,1,COUNTIF(Data!$2:$2,Weekly!BS$9))),0)</f>
      </c>
      <c r="BT206" s="169">
        <f ca="1">IFERROR(SUM(OFFSET(Data!$A$1,MATCH(($BH206&amp;$BI206),Data!$B:$B,0)-1,MATCH(Weekly!BT$9,Data!$2:$2,0)-1,1,COUNTIF(Data!$2:$2,Weekly!BT$9)))/SUM(OFFSET(Data!$A$1,MATCH(($BH205&amp;$BI205),Data!$B:$B,0)-1,MATCH(Weekly!BT$9,Data!$2:$2,0)-1,1,COUNTIF(Data!$2:$2,Weekly!BT$9))),0)</f>
      </c>
      <c r="BU206" s="169">
        <f ca="1">IFERROR(SUM(OFFSET(Data!$A$1,MATCH(($BH206&amp;$BI206),Data!$B:$B,0)-1,MATCH(Weekly!BU$9,Data!$2:$2,0)-1,1,COUNTIF(Data!$2:$2,Weekly!BU$9)))/SUM(OFFSET(Data!$A$1,MATCH(($BH205&amp;$BI205),Data!$B:$B,0)-1,MATCH(Weekly!BU$9,Data!$2:$2,0)-1,1,COUNTIF(Data!$2:$2,Weekly!BU$9))),0)</f>
      </c>
      <c r="BV206" s="17"/>
      <c r="BW206" s="14">
        <f t="shared" ca="1" si="1549"/>
      </c>
      <c r="BX206" s="14">
        <f t="shared" ca="1" si="1550"/>
      </c>
      <c r="BY206" s="14">
        <f t="shared" ca="1" si="1578"/>
      </c>
      <c r="BZ206" s="14">
        <f t="shared" ca="1" si="1579"/>
      </c>
      <c r="CA206" s="14">
        <f t="shared" ca="1" si="1580"/>
      </c>
      <c r="CB206" s="53"/>
      <c r="CC206" s="14">
        <f t="shared" ca="1" si="1554"/>
      </c>
      <c r="CD206" s="14">
        <f ca="1">SUMPRODUCT(BP206:BS206,BP$205:BS$205)/SUM(BP$205:BS$205)</f>
      </c>
      <c r="CE206" s="122"/>
      <c r="CF206" s="122"/>
      <c r="CG206" s="16"/>
      <c r="CH206" s="9" t="s">
        <v>180</v>
      </c>
      <c r="CI206" s="9" t="s">
        <v>4</v>
      </c>
      <c r="CJ206" s="169">
        <f ca="1">IFERROR(SUM(OFFSET(Data!$A$1,MATCH(($CH206&amp;$CI206),Data!$B:$B,0)-1,MATCH(Weekly!CJ$9,Data!$2:$2,0)-1,1,COUNTIF(Data!$2:$2,Weekly!CJ$9)))/SUM(OFFSET(Data!$A$1,MATCH(($CH205&amp;$CI205),Data!$B:$B,0)-1,MATCH(Weekly!CJ$9,Data!$2:$2,0)-1,1,COUNTIF(Data!$2:$2,Weekly!CJ$9))),0)</f>
      </c>
      <c r="CK206" s="169">
        <f ca="1">IFERROR(SUM(OFFSET(Data!$A$1,MATCH(($CH206&amp;$CI206),Data!$B:$B,0)-1,MATCH(Weekly!CK$9,Data!$2:$2,0)-1,1,COUNTIF(Data!$2:$2,Weekly!CK$9)))/SUM(OFFSET(Data!$A$1,MATCH(($CH205&amp;$CI205),Data!$B:$B,0)-1,MATCH(Weekly!CK$9,Data!$2:$2,0)-1,1,COUNTIF(Data!$2:$2,Weekly!CK$9))),0)</f>
      </c>
      <c r="CL206" s="169">
        <f ca="1">IFERROR(SUM(OFFSET(Data!$A$1,MATCH(($CH206&amp;$CI206),Data!$B:$B,0)-1,MATCH(Weekly!CL$9,Data!$2:$2,0)-1,1,COUNTIF(Data!$2:$2,Weekly!CL$9)))/SUM(OFFSET(Data!$A$1,MATCH(($CH205&amp;$CI205),Data!$B:$B,0)-1,MATCH(Weekly!CL$9,Data!$2:$2,0)-1,1,COUNTIF(Data!$2:$2,Weekly!CL$9))),0)</f>
      </c>
      <c r="CM206" s="169">
        <f ca="1">IFERROR(SUM(OFFSET(Data!$A$1,MATCH(($CH206&amp;$CI206),Data!$B:$B,0)-1,MATCH(Weekly!CM$9,Data!$2:$2,0)-1,1,COUNTIF(Data!$2:$2,Weekly!CM$9)))/SUM(OFFSET(Data!$A$1,MATCH(($CH205&amp;$CI205),Data!$B:$B,0)-1,MATCH(Weekly!CM$9,Data!$2:$2,0)-1,1,COUNTIF(Data!$2:$2,Weekly!CM$9))),0)</f>
      </c>
      <c r="CN206" s="169">
        <f ca="1">IFERROR(SUM(OFFSET(Data!$A$1,MATCH(($CH206&amp;$CI206),Data!$B:$B,0)-1,MATCH(Weekly!CN$9,Data!$2:$2,0)-1,1,COUNTIF(Data!$2:$2,Weekly!CN$9)))/SUM(OFFSET(Data!$A$1,MATCH(($CH205&amp;$CI205),Data!$B:$B,0)-1,MATCH(Weekly!CN$9,Data!$2:$2,0)-1,1,COUNTIF(Data!$2:$2,Weekly!CN$9))),0)</f>
      </c>
      <c r="CO206" s="169">
        <f ca="1">IFERROR(SUM(OFFSET(Data!$A$1,MATCH(($CH206&amp;$CI206),Data!$B:$B,0)-1,MATCH(Weekly!CO$9,Data!$2:$2,0)-1,1,COUNTIF(Data!$2:$2,Weekly!CO$9)))/SUM(OFFSET(Data!$A$1,MATCH(($CH205&amp;$CI205),Data!$B:$B,0)-1,MATCH(Weekly!CO$9,Data!$2:$2,0)-1,1,COUNTIF(Data!$2:$2,Weekly!CO$9))),0)</f>
      </c>
      <c r="CP206" s="169">
        <f ca="1">IFERROR(SUM(OFFSET(Data!$A$1,MATCH(($CH206&amp;$CI206),Data!$B:$B,0)-1,MATCH(Weekly!CP$9,Data!$2:$2,0)-1,1,COUNTIF(Data!$2:$2,Weekly!CP$9)))/SUM(OFFSET(Data!$A$1,MATCH(($CH205&amp;$CI205),Data!$B:$B,0)-1,MATCH(Weekly!CP$9,Data!$2:$2,0)-1,1,COUNTIF(Data!$2:$2,Weekly!CP$9))),0)</f>
      </c>
      <c r="CQ206" s="169">
        <f ca="1">IFERROR(SUM(OFFSET(Data!$A$1,MATCH(($CH206&amp;$CI206),Data!$B:$B,0)-1,MATCH(Weekly!CQ$9,Data!$2:$2,0)-1,1,COUNTIF(Data!$2:$2,Weekly!CQ$9)))/SUM(OFFSET(Data!$A$1,MATCH(($CH205&amp;$CI205),Data!$B:$B,0)-1,MATCH(Weekly!CQ$9,Data!$2:$2,0)-1,1,COUNTIF(Data!$2:$2,Weekly!CQ$9))),0)</f>
      </c>
      <c r="CR206" s="169">
        <f ca="1">IFERROR(SUM(OFFSET(Data!$A$1,MATCH(($CH206&amp;$CI206),Data!$B:$B,0)-1,MATCH(Weekly!CR$9,Data!$2:$2,0)-1,1,COUNTIF(Data!$2:$2,Weekly!CR$9)))/SUM(OFFSET(Data!$A$1,MATCH(($CH205&amp;$CI205),Data!$B:$B,0)-1,MATCH(Weekly!CR$9,Data!$2:$2,0)-1,1,COUNTIF(Data!$2:$2,Weekly!CR$9))),0)</f>
      </c>
      <c r="CS206" s="169">
        <f ca="1">IFERROR(SUM(OFFSET(Data!$A$1,MATCH(($CH206&amp;$CI206),Data!$B:$B,0)-1,MATCH(Weekly!CS$9,Data!$2:$2,0)-1,1,COUNTIF(Data!$2:$2,Weekly!CS$9)))/SUM(OFFSET(Data!$A$1,MATCH(($CH205&amp;$CI205),Data!$B:$B,0)-1,MATCH(Weekly!CS$9,Data!$2:$2,0)-1,1,COUNTIF(Data!$2:$2,Weekly!CS$9))),0)</f>
      </c>
      <c r="CT206" s="169">
        <f ca="1">IFERROR(SUM(OFFSET(Data!$A$1,MATCH(($CH206&amp;$CI206),Data!$B:$B,0)-1,MATCH(Weekly!CT$9,Data!$2:$2,0)-1,1,COUNTIF(Data!$2:$2,Weekly!CT$9)))/SUM(OFFSET(Data!$A$1,MATCH(($CH205&amp;$CI205),Data!$B:$B,0)-1,MATCH(Weekly!CT$9,Data!$2:$2,0)-1,1,COUNTIF(Data!$2:$2,Weekly!CT$9))),0)</f>
      </c>
      <c r="CU206" s="169">
        <f ca="1">IFERROR(SUM(OFFSET(Data!$A$1,MATCH(($CH206&amp;$CI206),Data!$B:$B,0)-1,MATCH(Weekly!CU$9,Data!$2:$2,0)-1,1,COUNTIF(Data!$2:$2,Weekly!CU$9)))/SUM(OFFSET(Data!$A$1,MATCH(($CH205&amp;$CI205),Data!$B:$B,0)-1,MATCH(Weekly!CU$9,Data!$2:$2,0)-1,1,COUNTIF(Data!$2:$2,Weekly!CU$9))),0)</f>
      </c>
      <c r="CW206" s="14">
        <f t="shared" ca="1" si="1555"/>
      </c>
      <c r="CX206" s="14">
        <f t="shared" ca="1" si="1556"/>
      </c>
      <c r="CY206" s="14">
        <f t="shared" ca="1" si="1557"/>
      </c>
      <c r="CZ206" s="14">
        <f t="shared" ca="1" si="1558"/>
      </c>
      <c r="DA206" s="14">
        <f t="shared" ca="1" si="1559"/>
      </c>
      <c r="DB206" s="53"/>
      <c r="DC206" s="14">
        <f t="shared" ca="1" si="1560"/>
      </c>
      <c r="DD206" s="14">
        <f ca="1">SUMPRODUCT(CP206:CS206,CP$205:CS$205)/SUM(CP$205:CS$205)</f>
      </c>
    </row>
    <row r="207" spans="3:111" x14ac:dyDescent="0.25">
      <c r="C207" s="5"/>
      <c r="D207" s="135" t="s">
        <v>941</v>
      </c>
      <c r="E207" s="67" t="str">
        <f ca="1">VLOOKUP($D207,'Metric Nature'!$C:$D,2,0)&amp;IF(($F207&lt;(BA207)),"Below",IF(($F207&gt;(AZ207)),"Above","Within"))</f>
      </c>
      <c r="F207" s="69">
        <f t="shared" ca="1" si="1561"/>
      </c>
      <c r="G207" s="69">
        <f t="shared" ca="1" si="1562"/>
      </c>
      <c r="H207" s="98">
        <f t="shared" ca="1" si="1563"/>
      </c>
      <c r="I207" s="69">
        <f t="shared" ca="1" si="1564"/>
      </c>
      <c r="J207" s="69">
        <f t="shared" ca="1" si="1565"/>
      </c>
      <c r="K207" s="62">
        <f t="shared" ca="1" si="1584"/>
      </c>
      <c r="L207" s="70"/>
      <c r="M207" s="67" t="str">
        <f ca="1">VLOOKUP($D207,'Metric Nature'!$C:$D,2,0)&amp;IF(($N207&lt;(CA207)),"Below",IF(($N207&gt;(BZ207)),"Above","Within"))</f>
      </c>
      <c r="N207" s="69">
        <f t="shared" ca="1" si="1566"/>
      </c>
      <c r="O207" s="69">
        <f t="shared" ca="1" si="1567"/>
      </c>
      <c r="P207" s="98">
        <f t="shared" ca="1" si="1568"/>
      </c>
      <c r="Q207" s="69">
        <f t="shared" ca="1" si="1569"/>
      </c>
      <c r="R207" s="71">
        <f t="shared" ca="1" si="1570"/>
      </c>
      <c r="S207" s="62">
        <f t="shared" ca="1" si="1585"/>
      </c>
      <c r="T207" s="70"/>
      <c r="U207" s="67" t="str">
        <f ca="1">VLOOKUP($D207,'Metric Nature'!$C:$D,2,0)&amp;IF(($V207&lt;(DA207)),"Below",IF(($V207&gt;(CZ207)),"Above","Within"))</f>
      </c>
      <c r="V207" s="69">
        <f t="shared" ca="1" si="1571"/>
      </c>
      <c r="W207" s="69">
        <f t="shared" ca="1" si="1572"/>
      </c>
      <c r="X207" s="98">
        <f t="shared" ca="1" si="1573"/>
      </c>
      <c r="Y207" s="69">
        <f t="shared" ca="1" si="1574"/>
      </c>
      <c r="Z207" s="71">
        <f t="shared" ca="1" si="1575"/>
      </c>
      <c r="AA207" s="62">
        <f t="shared" ca="1" si="1586"/>
      </c>
      <c r="AB207" s="70"/>
      <c r="AC207" s="60"/>
      <c r="AI207" s="9" t="s">
        <v>181</v>
      </c>
      <c r="AJ207" s="169">
        <f ca="1">IFERROR((SUM(OFFSET(Data!$A$1,MATCH(($AI207),Data!$C:$C,0)-1,MATCH(Weekly!AJ$9,Data!$2:$2,0)-1,2,COUNTIF(Data!$2:$2,Weekly!AJ$9))))/(SUM(OFFSET(Data!$A$1,MATCH(($AI205),Data!$C:$C,0)-1,MATCH(Weekly!AJ$9,Data!$2:$2,0)-1,2,COUNTIF(Data!$2:$2,Weekly!AJ$9)))),0)</f>
      </c>
      <c r="AK207" s="169">
        <f ca="1">IFERROR((SUM(OFFSET(Data!$A$1,MATCH(($AI207),Data!$C:$C,0)-1,MATCH(Weekly!AK$9,Data!$2:$2,0)-1,2,COUNTIF(Data!$2:$2,Weekly!AK$9))))/(SUM(OFFSET(Data!$A$1,MATCH(($AI205),Data!$C:$C,0)-1,MATCH(Weekly!AK$9,Data!$2:$2,0)-1,2,COUNTIF(Data!$2:$2,Weekly!AK$9)))),0)</f>
      </c>
      <c r="AL207" s="169">
        <f ca="1">IFERROR((SUM(OFFSET(Data!$A$1,MATCH(($AI207),Data!$C:$C,0)-1,MATCH(Weekly!AL$9,Data!$2:$2,0)-1,2,COUNTIF(Data!$2:$2,Weekly!AL$9))))/(SUM(OFFSET(Data!$A$1,MATCH(($AI205),Data!$C:$C,0)-1,MATCH(Weekly!AL$9,Data!$2:$2,0)-1,2,COUNTIF(Data!$2:$2,Weekly!AL$9)))),0)</f>
      </c>
      <c r="AM207" s="169">
        <f ca="1">IFERROR((SUM(OFFSET(Data!$A$1,MATCH(($AI207),Data!$C:$C,0)-1,MATCH(Weekly!AM$9,Data!$2:$2,0)-1,2,COUNTIF(Data!$2:$2,Weekly!AM$9))))/(SUM(OFFSET(Data!$A$1,MATCH(($AI205),Data!$C:$C,0)-1,MATCH(Weekly!AM$9,Data!$2:$2,0)-1,2,COUNTIF(Data!$2:$2,Weekly!AM$9)))),0)</f>
      </c>
      <c r="AN207" s="169">
        <f ca="1">IFERROR((SUM(OFFSET(Data!$A$1,MATCH(($AI207),Data!$C:$C,0)-1,MATCH(Weekly!AN$9,Data!$2:$2,0)-1,2,COUNTIF(Data!$2:$2,Weekly!AN$9))))/(SUM(OFFSET(Data!$A$1,MATCH(($AI205),Data!$C:$C,0)-1,MATCH(Weekly!AN$9,Data!$2:$2,0)-1,2,COUNTIF(Data!$2:$2,Weekly!AN$9)))),0)</f>
      </c>
      <c r="AO207" s="169">
        <f ca="1">IFERROR((SUM(OFFSET(Data!$A$1,MATCH(($AI207),Data!$C:$C,0)-1,MATCH(Weekly!AO$9,Data!$2:$2,0)-1,2,COUNTIF(Data!$2:$2,Weekly!AO$9))))/(SUM(OFFSET(Data!$A$1,MATCH(($AI205),Data!$C:$C,0)-1,MATCH(Weekly!AO$9,Data!$2:$2,0)-1,2,COUNTIF(Data!$2:$2,Weekly!AO$9)))),0)</f>
      </c>
      <c r="AP207" s="169">
        <f ca="1">IFERROR((SUM(OFFSET(Data!$A$1,MATCH(($AI207),Data!$C:$C,0)-1,MATCH(Weekly!AP$9,Data!$2:$2,0)-1,2,COUNTIF(Data!$2:$2,Weekly!AP$9))))/(SUM(OFFSET(Data!$A$1,MATCH(($AI205),Data!$C:$C,0)-1,MATCH(Weekly!AP$9,Data!$2:$2,0)-1,2,COUNTIF(Data!$2:$2,Weekly!AP$9)))),0)</f>
      </c>
      <c r="AQ207" s="169">
        <f ca="1">IFERROR((SUM(OFFSET(Data!$A$1,MATCH(($AI207),Data!$C:$C,0)-1,MATCH(Weekly!AQ$9,Data!$2:$2,0)-1,2,COUNTIF(Data!$2:$2,Weekly!AQ$9))))/(SUM(OFFSET(Data!$A$1,MATCH(($AI205),Data!$C:$C,0)-1,MATCH(Weekly!AQ$9,Data!$2:$2,0)-1,2,COUNTIF(Data!$2:$2,Weekly!AQ$9)))),0)</f>
      </c>
      <c r="AR207" s="169">
        <f ca="1">IFERROR((SUM(OFFSET(Data!$A$1,MATCH(($AI207),Data!$C:$C,0)-1,MATCH(Weekly!AR$9,Data!$2:$2,0)-1,2,COUNTIF(Data!$2:$2,Weekly!AR$9))))/(SUM(OFFSET(Data!$A$1,MATCH(($AI205),Data!$C:$C,0)-1,MATCH(Weekly!AR$9,Data!$2:$2,0)-1,2,COUNTIF(Data!$2:$2,Weekly!AR$9)))),0)</f>
      </c>
      <c r="AS207" s="169">
        <f ca="1">IFERROR((SUM(OFFSET(Data!$A$1,MATCH(($AI207),Data!$C:$C,0)-1,MATCH(Weekly!AS$9,Data!$2:$2,0)-1,2,COUNTIF(Data!$2:$2,Weekly!AS$9))))/(SUM(OFFSET(Data!$A$1,MATCH(($AI205),Data!$C:$C,0)-1,MATCH(Weekly!AS$9,Data!$2:$2,0)-1,2,COUNTIF(Data!$2:$2,Weekly!AS$9)))),0)</f>
      </c>
      <c r="AT207" s="169">
        <f ca="1">IFERROR((SUM(OFFSET(Data!$A$1,MATCH(($AI207),Data!$C:$C,0)-1,MATCH(Weekly!AT$9,Data!$2:$2,0)-1,2,COUNTIF(Data!$2:$2,Weekly!AT$9))))/(SUM(OFFSET(Data!$A$1,MATCH(($AI205),Data!$C:$C,0)-1,MATCH(Weekly!AT$9,Data!$2:$2,0)-1,2,COUNTIF(Data!$2:$2,Weekly!AT$9)))),0)</f>
      </c>
      <c r="AU207" s="169">
        <f ca="1">IFERROR((SUM(OFFSET(Data!$A$1,MATCH(($AI207),Data!$C:$C,0)-1,MATCH(Weekly!AU$9,Data!$2:$2,0)-1,2,COUNTIF(Data!$2:$2,Weekly!AU$9))))/(SUM(OFFSET(Data!$A$1,MATCH(($AI205),Data!$C:$C,0)-1,MATCH(Weekly!AU$9,Data!$2:$2,0)-1,2,COUNTIF(Data!$2:$2,Weekly!AU$9)))),0)</f>
      </c>
      <c r="AV207" s="18"/>
      <c r="AW207" s="52">
        <f t="shared" ca="1" si="1546"/>
      </c>
      <c r="AX207" s="52">
        <f t="shared" ca="1" si="1546"/>
      </c>
      <c r="AY207" s="52">
        <f t="shared" ca="1" si="1547"/>
      </c>
      <c r="AZ207" s="52">
        <f t="shared" ca="1" si="1576"/>
      </c>
      <c r="BA207" s="52">
        <f t="shared" ca="1" si="1577"/>
      </c>
      <c r="BB207" s="55"/>
      <c r="BC207" s="14">
        <f t="shared" ca="1" si="1548"/>
      </c>
      <c r="BD207" s="14">
        <f t="shared" ref="BD207:BD209" ca="1" si="1587">SUMPRODUCT(AP207:AS207,AP$205:AS$205)/SUM(AP$205:AS$205)</f>
      </c>
      <c r="BE207" s="122"/>
      <c r="BF207" s="122"/>
      <c r="BG207" s="16"/>
      <c r="BH207" s="9" t="s">
        <v>181</v>
      </c>
      <c r="BI207" s="9" t="s">
        <v>3</v>
      </c>
      <c r="BJ207" s="169">
        <f ca="1">IFERROR(SUM(OFFSET(Data!$A$1,MATCH(($BH207&amp;$BI207),Data!$B:$B,0)-1,MATCH(Weekly!BJ$9,Data!$2:$2,0)-1,1,COUNTIF(Data!$2:$2,Weekly!BJ$9)))/SUM(OFFSET(Data!$A$1,MATCH(($BH205&amp;$BI205),Data!$B:$B,0)-1,MATCH(Weekly!BJ$9,Data!$2:$2,0)-1,1,COUNTIF(Data!$2:$2,Weekly!BJ$9))),0)</f>
      </c>
      <c r="BK207" s="169">
        <f ca="1">IFERROR(SUM(OFFSET(Data!$A$1,MATCH(($BH207&amp;$BI207),Data!$B:$B,0)-1,MATCH(Weekly!BK$9,Data!$2:$2,0)-1,1,COUNTIF(Data!$2:$2,Weekly!BK$9)))/SUM(OFFSET(Data!$A$1,MATCH(($BH205&amp;$BI205),Data!$B:$B,0)-1,MATCH(Weekly!BK$9,Data!$2:$2,0)-1,1,COUNTIF(Data!$2:$2,Weekly!BK$9))),0)</f>
      </c>
      <c r="BL207" s="169">
        <f ca="1">IFERROR(SUM(OFFSET(Data!$A$1,MATCH(($BH207&amp;$BI207),Data!$B:$B,0)-1,MATCH(Weekly!BL$9,Data!$2:$2,0)-1,1,COUNTIF(Data!$2:$2,Weekly!BL$9)))/SUM(OFFSET(Data!$A$1,MATCH(($BH205&amp;$BI205),Data!$B:$B,0)-1,MATCH(Weekly!BL$9,Data!$2:$2,0)-1,1,COUNTIF(Data!$2:$2,Weekly!BL$9))),0)</f>
      </c>
      <c r="BM207" s="169">
        <f ca="1">IFERROR(SUM(OFFSET(Data!$A$1,MATCH(($BH207&amp;$BI207),Data!$B:$B,0)-1,MATCH(Weekly!BM$9,Data!$2:$2,0)-1,1,COUNTIF(Data!$2:$2,Weekly!BM$9)))/SUM(OFFSET(Data!$A$1,MATCH(($BH205&amp;$BI205),Data!$B:$B,0)-1,MATCH(Weekly!BM$9,Data!$2:$2,0)-1,1,COUNTIF(Data!$2:$2,Weekly!BM$9))),0)</f>
      </c>
      <c r="BN207" s="169">
        <f ca="1">IFERROR(SUM(OFFSET(Data!$A$1,MATCH(($BH207&amp;$BI207),Data!$B:$B,0)-1,MATCH(Weekly!BN$9,Data!$2:$2,0)-1,1,COUNTIF(Data!$2:$2,Weekly!BN$9)))/SUM(OFFSET(Data!$A$1,MATCH(($BH205&amp;$BI205),Data!$B:$B,0)-1,MATCH(Weekly!BN$9,Data!$2:$2,0)-1,1,COUNTIF(Data!$2:$2,Weekly!BN$9))),0)</f>
      </c>
      <c r="BO207" s="169">
        <f ca="1">IFERROR(SUM(OFFSET(Data!$A$1,MATCH(($BH207&amp;$BI207),Data!$B:$B,0)-1,MATCH(Weekly!BO$9,Data!$2:$2,0)-1,1,COUNTIF(Data!$2:$2,Weekly!BO$9)))/SUM(OFFSET(Data!$A$1,MATCH(($BH205&amp;$BI205),Data!$B:$B,0)-1,MATCH(Weekly!BO$9,Data!$2:$2,0)-1,1,COUNTIF(Data!$2:$2,Weekly!BO$9))),0)</f>
      </c>
      <c r="BP207" s="169">
        <f ca="1">IFERROR(SUM(OFFSET(Data!$A$1,MATCH(($BH207&amp;$BI207),Data!$B:$B,0)-1,MATCH(Weekly!BP$9,Data!$2:$2,0)-1,1,COUNTIF(Data!$2:$2,Weekly!BP$9)))/SUM(OFFSET(Data!$A$1,MATCH(($BH205&amp;$BI205),Data!$B:$B,0)-1,MATCH(Weekly!BP$9,Data!$2:$2,0)-1,1,COUNTIF(Data!$2:$2,Weekly!BP$9))),0)</f>
      </c>
      <c r="BQ207" s="169">
        <f ca="1">IFERROR(SUM(OFFSET(Data!$A$1,MATCH(($BH207&amp;$BI207),Data!$B:$B,0)-1,MATCH(Weekly!BQ$9,Data!$2:$2,0)-1,1,COUNTIF(Data!$2:$2,Weekly!BQ$9)))/SUM(OFFSET(Data!$A$1,MATCH(($BH205&amp;$BI205),Data!$B:$B,0)-1,MATCH(Weekly!BQ$9,Data!$2:$2,0)-1,1,COUNTIF(Data!$2:$2,Weekly!BQ$9))),0)</f>
      </c>
      <c r="BR207" s="169">
        <f ca="1">IFERROR(SUM(OFFSET(Data!$A$1,MATCH(($BH207&amp;$BI207),Data!$B:$B,0)-1,MATCH(Weekly!BR$9,Data!$2:$2,0)-1,1,COUNTIF(Data!$2:$2,Weekly!BR$9)))/SUM(OFFSET(Data!$A$1,MATCH(($BH205&amp;$BI205),Data!$B:$B,0)-1,MATCH(Weekly!BR$9,Data!$2:$2,0)-1,1,COUNTIF(Data!$2:$2,Weekly!BR$9))),0)</f>
      </c>
      <c r="BS207" s="169">
        <f ca="1">IFERROR(SUM(OFFSET(Data!$A$1,MATCH(($BH207&amp;$BI207),Data!$B:$B,0)-1,MATCH(Weekly!BS$9,Data!$2:$2,0)-1,1,COUNTIF(Data!$2:$2,Weekly!BS$9)))/SUM(OFFSET(Data!$A$1,MATCH(($BH205&amp;$BI205),Data!$B:$B,0)-1,MATCH(Weekly!BS$9,Data!$2:$2,0)-1,1,COUNTIF(Data!$2:$2,Weekly!BS$9))),0)</f>
      </c>
      <c r="BT207" s="169">
        <f ca="1">IFERROR(SUM(OFFSET(Data!$A$1,MATCH(($BH207&amp;$BI207),Data!$B:$B,0)-1,MATCH(Weekly!BT$9,Data!$2:$2,0)-1,1,COUNTIF(Data!$2:$2,Weekly!BT$9)))/SUM(OFFSET(Data!$A$1,MATCH(($BH205&amp;$BI205),Data!$B:$B,0)-1,MATCH(Weekly!BT$9,Data!$2:$2,0)-1,1,COUNTIF(Data!$2:$2,Weekly!BT$9))),0)</f>
      </c>
      <c r="BU207" s="169">
        <f ca="1">IFERROR(SUM(OFFSET(Data!$A$1,MATCH(($BH207&amp;$BI207),Data!$B:$B,0)-1,MATCH(Weekly!BU$9,Data!$2:$2,0)-1,1,COUNTIF(Data!$2:$2,Weekly!BU$9)))/SUM(OFFSET(Data!$A$1,MATCH(($BH205&amp;$BI205),Data!$B:$B,0)-1,MATCH(Weekly!BU$9,Data!$2:$2,0)-1,1,COUNTIF(Data!$2:$2,Weekly!BU$9))),0)</f>
      </c>
      <c r="BV207" s="17"/>
      <c r="BW207" s="14">
        <f t="shared" ca="1" si="1549"/>
      </c>
      <c r="BX207" s="14">
        <f t="shared" ca="1" si="1550"/>
      </c>
      <c r="BY207" s="14">
        <f t="shared" ca="1" si="1578"/>
      </c>
      <c r="BZ207" s="14">
        <f t="shared" ca="1" si="1579"/>
      </c>
      <c r="CA207" s="14">
        <f t="shared" ca="1" si="1580"/>
      </c>
      <c r="CB207" s="55"/>
      <c r="CC207" s="14">
        <f t="shared" ca="1" si="1554"/>
      </c>
      <c r="CD207" s="14">
        <f t="shared" ref="CD207:CD209" ca="1" si="1588">SUMPRODUCT(BP207:BS207,BP$205:BS$205)/SUM(BP$205:BS$205)</f>
      </c>
      <c r="CE207" s="122"/>
      <c r="CF207" s="122"/>
      <c r="CG207" s="16"/>
      <c r="CH207" s="9" t="s">
        <v>181</v>
      </c>
      <c r="CI207" s="9" t="s">
        <v>4</v>
      </c>
      <c r="CJ207" s="169">
        <f ca="1">IFERROR(SUM(OFFSET(Data!$A$1,MATCH(($CH207&amp;$CI207),Data!$B:$B,0)-1,MATCH(Weekly!CJ$9,Data!$2:$2,0)-1,1,COUNTIF(Data!$2:$2,Weekly!CJ$9)))/SUM(OFFSET(Data!$A$1,MATCH(($CH205&amp;$CI205),Data!$B:$B,0)-1,MATCH(Weekly!CJ$9,Data!$2:$2,0)-1,1,COUNTIF(Data!$2:$2,Weekly!CJ$9))),0)</f>
      </c>
      <c r="CK207" s="169">
        <f ca="1">IFERROR(SUM(OFFSET(Data!$A$1,MATCH(($CH207&amp;$CI207),Data!$B:$B,0)-1,MATCH(Weekly!CK$9,Data!$2:$2,0)-1,1,COUNTIF(Data!$2:$2,Weekly!CK$9)))/SUM(OFFSET(Data!$A$1,MATCH(($CH205&amp;$CI205),Data!$B:$B,0)-1,MATCH(Weekly!CK$9,Data!$2:$2,0)-1,1,COUNTIF(Data!$2:$2,Weekly!CK$9))),0)</f>
      </c>
      <c r="CL207" s="169">
        <f ca="1">IFERROR(SUM(OFFSET(Data!$A$1,MATCH(($CH207&amp;$CI207),Data!$B:$B,0)-1,MATCH(Weekly!CL$9,Data!$2:$2,0)-1,1,COUNTIF(Data!$2:$2,Weekly!CL$9)))/SUM(OFFSET(Data!$A$1,MATCH(($CH205&amp;$CI205),Data!$B:$B,0)-1,MATCH(Weekly!CL$9,Data!$2:$2,0)-1,1,COUNTIF(Data!$2:$2,Weekly!CL$9))),0)</f>
      </c>
      <c r="CM207" s="169">
        <f ca="1">IFERROR(SUM(OFFSET(Data!$A$1,MATCH(($CH207&amp;$CI207),Data!$B:$B,0)-1,MATCH(Weekly!CM$9,Data!$2:$2,0)-1,1,COUNTIF(Data!$2:$2,Weekly!CM$9)))/SUM(OFFSET(Data!$A$1,MATCH(($CH205&amp;$CI205),Data!$B:$B,0)-1,MATCH(Weekly!CM$9,Data!$2:$2,0)-1,1,COUNTIF(Data!$2:$2,Weekly!CM$9))),0)</f>
      </c>
      <c r="CN207" s="169">
        <f ca="1">IFERROR(SUM(OFFSET(Data!$A$1,MATCH(($CH207&amp;$CI207),Data!$B:$B,0)-1,MATCH(Weekly!CN$9,Data!$2:$2,0)-1,1,COUNTIF(Data!$2:$2,Weekly!CN$9)))/SUM(OFFSET(Data!$A$1,MATCH(($CH205&amp;$CI205),Data!$B:$B,0)-1,MATCH(Weekly!CN$9,Data!$2:$2,0)-1,1,COUNTIF(Data!$2:$2,Weekly!CN$9))),0)</f>
      </c>
      <c r="CO207" s="169">
        <f ca="1">IFERROR(SUM(OFFSET(Data!$A$1,MATCH(($CH207&amp;$CI207),Data!$B:$B,0)-1,MATCH(Weekly!CO$9,Data!$2:$2,0)-1,1,COUNTIF(Data!$2:$2,Weekly!CO$9)))/SUM(OFFSET(Data!$A$1,MATCH(($CH205&amp;$CI205),Data!$B:$B,0)-1,MATCH(Weekly!CO$9,Data!$2:$2,0)-1,1,COUNTIF(Data!$2:$2,Weekly!CO$9))),0)</f>
      </c>
      <c r="CP207" s="169">
        <f ca="1">IFERROR(SUM(OFFSET(Data!$A$1,MATCH(($CH207&amp;$CI207),Data!$B:$B,0)-1,MATCH(Weekly!CP$9,Data!$2:$2,0)-1,1,COUNTIF(Data!$2:$2,Weekly!CP$9)))/SUM(OFFSET(Data!$A$1,MATCH(($CH205&amp;$CI205),Data!$B:$B,0)-1,MATCH(Weekly!CP$9,Data!$2:$2,0)-1,1,COUNTIF(Data!$2:$2,Weekly!CP$9))),0)</f>
      </c>
      <c r="CQ207" s="169">
        <f ca="1">IFERROR(SUM(OFFSET(Data!$A$1,MATCH(($CH207&amp;$CI207),Data!$B:$B,0)-1,MATCH(Weekly!CQ$9,Data!$2:$2,0)-1,1,COUNTIF(Data!$2:$2,Weekly!CQ$9)))/SUM(OFFSET(Data!$A$1,MATCH(($CH205&amp;$CI205),Data!$B:$B,0)-1,MATCH(Weekly!CQ$9,Data!$2:$2,0)-1,1,COUNTIF(Data!$2:$2,Weekly!CQ$9))),0)</f>
      </c>
      <c r="CR207" s="169">
        <f ca="1">IFERROR(SUM(OFFSET(Data!$A$1,MATCH(($CH207&amp;$CI207),Data!$B:$B,0)-1,MATCH(Weekly!CR$9,Data!$2:$2,0)-1,1,COUNTIF(Data!$2:$2,Weekly!CR$9)))/SUM(OFFSET(Data!$A$1,MATCH(($CH205&amp;$CI205),Data!$B:$B,0)-1,MATCH(Weekly!CR$9,Data!$2:$2,0)-1,1,COUNTIF(Data!$2:$2,Weekly!CR$9))),0)</f>
      </c>
      <c r="CS207" s="169">
        <f ca="1">IFERROR(SUM(OFFSET(Data!$A$1,MATCH(($CH207&amp;$CI207),Data!$B:$B,0)-1,MATCH(Weekly!CS$9,Data!$2:$2,0)-1,1,COUNTIF(Data!$2:$2,Weekly!CS$9)))/SUM(OFFSET(Data!$A$1,MATCH(($CH205&amp;$CI205),Data!$B:$B,0)-1,MATCH(Weekly!CS$9,Data!$2:$2,0)-1,1,COUNTIF(Data!$2:$2,Weekly!CS$9))),0)</f>
      </c>
      <c r="CT207" s="169">
        <f ca="1">IFERROR(SUM(OFFSET(Data!$A$1,MATCH(($CH207&amp;$CI207),Data!$B:$B,0)-1,MATCH(Weekly!CT$9,Data!$2:$2,0)-1,1,COUNTIF(Data!$2:$2,Weekly!CT$9)))/SUM(OFFSET(Data!$A$1,MATCH(($CH205&amp;$CI205),Data!$B:$B,0)-1,MATCH(Weekly!CT$9,Data!$2:$2,0)-1,1,COUNTIF(Data!$2:$2,Weekly!CT$9))),0)</f>
      </c>
      <c r="CU207" s="169">
        <f ca="1">IFERROR(SUM(OFFSET(Data!$A$1,MATCH(($CH207&amp;$CI207),Data!$B:$B,0)-1,MATCH(Weekly!CU$9,Data!$2:$2,0)-1,1,COUNTIF(Data!$2:$2,Weekly!CU$9)))/SUM(OFFSET(Data!$A$1,MATCH(($CH205&amp;$CI205),Data!$B:$B,0)-1,MATCH(Weekly!CU$9,Data!$2:$2,0)-1,1,COUNTIF(Data!$2:$2,Weekly!CU$9))),0)</f>
      </c>
      <c r="CW207" s="14">
        <f t="shared" ca="1" si="1555"/>
      </c>
      <c r="CX207" s="14">
        <f t="shared" ca="1" si="1556"/>
      </c>
      <c r="CY207" s="14">
        <f t="shared" ca="1" si="1557"/>
      </c>
      <c r="CZ207" s="14">
        <f t="shared" ca="1" si="1558"/>
      </c>
      <c r="DA207" s="14">
        <f t="shared" ca="1" si="1559"/>
      </c>
      <c r="DB207" s="55"/>
      <c r="DC207" s="14">
        <f t="shared" ca="1" si="1560"/>
      </c>
      <c r="DD207" s="14">
        <f t="shared" ref="DD207:DD209" ca="1" si="1589">SUMPRODUCT(CP207:CS207,CP$205:CS$205)/SUM(CP$205:CS$205)</f>
      </c>
    </row>
    <row r="208" spans="3:111" x14ac:dyDescent="0.25">
      <c r="C208" s="5"/>
      <c r="D208" s="135" t="s">
        <v>944</v>
      </c>
      <c r="E208" s="67" t="str">
        <f ca="1">VLOOKUP($D208,'Metric Nature'!$C:$D,2,0)&amp;IF(($F208&lt;(BA208)),"Below",IF(($F208&gt;(AZ208)),"Above","Within"))</f>
      </c>
      <c r="F208" s="69">
        <f t="shared" ca="1" si="1561"/>
      </c>
      <c r="G208" s="69">
        <f t="shared" ca="1" si="1562"/>
      </c>
      <c r="H208" s="98">
        <f t="shared" ca="1" si="1563"/>
      </c>
      <c r="I208" s="69">
        <f t="shared" ca="1" si="1564"/>
      </c>
      <c r="J208" s="69">
        <f t="shared" ca="1" si="1565"/>
      </c>
      <c r="K208" s="68">
        <f t="shared" ca="1" si="1584"/>
      </c>
      <c r="L208" s="70"/>
      <c r="M208" s="67" t="str">
        <f ca="1">VLOOKUP($D208,'Metric Nature'!$C:$D,2,0)&amp;IF(($N208&lt;(CA208)),"Below",IF(($N208&gt;(BZ208)),"Above","Within"))</f>
      </c>
      <c r="N208" s="69">
        <f t="shared" ca="1" si="1566"/>
      </c>
      <c r="O208" s="69">
        <f t="shared" ca="1" si="1567"/>
      </c>
      <c r="P208" s="98">
        <f t="shared" ca="1" si="1568"/>
      </c>
      <c r="Q208" s="69">
        <f t="shared" ca="1" si="1569"/>
      </c>
      <c r="R208" s="71">
        <f t="shared" ca="1" si="1570"/>
      </c>
      <c r="S208" s="68">
        <f t="shared" ca="1" si="1585"/>
      </c>
      <c r="T208" s="70"/>
      <c r="U208" s="67" t="str">
        <f ca="1">VLOOKUP($D208,'Metric Nature'!$C:$D,2,0)&amp;IF(($V208&lt;(DA208)),"Below",IF(($V208&gt;(CZ208)),"Above","Within"))</f>
      </c>
      <c r="V208" s="69">
        <f t="shared" ca="1" si="1571"/>
      </c>
      <c r="W208" s="69">
        <f t="shared" ca="1" si="1572"/>
      </c>
      <c r="X208" s="98">
        <f t="shared" ca="1" si="1573"/>
      </c>
      <c r="Y208" s="69">
        <f t="shared" ca="1" si="1574"/>
      </c>
      <c r="Z208" s="71">
        <f t="shared" ca="1" si="1575"/>
      </c>
      <c r="AA208" s="68">
        <f t="shared" ca="1" si="1586"/>
      </c>
      <c r="AB208" s="70"/>
      <c r="AC208" s="60"/>
      <c r="AI208" s="9" t="s">
        <v>182</v>
      </c>
      <c r="AJ208" s="169">
        <f ca="1">IFERROR((SUM(OFFSET(Data!$A$1,MATCH(($AI208),Data!$C:$C,0)-1,MATCH(Weekly!AJ$9,Data!$2:$2,0)-1,2,COUNTIF(Data!$2:$2,Weekly!AJ$9))))/(SUM(OFFSET(Data!$A$1,MATCH(($AI205),Data!$C:$C,0)-1,MATCH(Weekly!AJ$9,Data!$2:$2,0)-1,2,COUNTIF(Data!$2:$2,Weekly!AJ$9)))),0)</f>
      </c>
      <c r="AK208" s="169">
        <f ca="1">IFERROR((SUM(OFFSET(Data!$A$1,MATCH(($AI208),Data!$C:$C,0)-1,MATCH(Weekly!AK$9,Data!$2:$2,0)-1,2,COUNTIF(Data!$2:$2,Weekly!AK$9))))/(SUM(OFFSET(Data!$A$1,MATCH(($AI205),Data!$C:$C,0)-1,MATCH(Weekly!AK$9,Data!$2:$2,0)-1,2,COUNTIF(Data!$2:$2,Weekly!AK$9)))),0)</f>
      </c>
      <c r="AL208" s="169">
        <f ca="1">IFERROR((SUM(OFFSET(Data!$A$1,MATCH(($AI208),Data!$C:$C,0)-1,MATCH(Weekly!AL$9,Data!$2:$2,0)-1,2,COUNTIF(Data!$2:$2,Weekly!AL$9))))/(SUM(OFFSET(Data!$A$1,MATCH(($AI205),Data!$C:$C,0)-1,MATCH(Weekly!AL$9,Data!$2:$2,0)-1,2,COUNTIF(Data!$2:$2,Weekly!AL$9)))),0)</f>
      </c>
      <c r="AM208" s="169">
        <f ca="1">IFERROR((SUM(OFFSET(Data!$A$1,MATCH(($AI208),Data!$C:$C,0)-1,MATCH(Weekly!AM$9,Data!$2:$2,0)-1,2,COUNTIF(Data!$2:$2,Weekly!AM$9))))/(SUM(OFFSET(Data!$A$1,MATCH(($AI205),Data!$C:$C,0)-1,MATCH(Weekly!AM$9,Data!$2:$2,0)-1,2,COUNTIF(Data!$2:$2,Weekly!AM$9)))),0)</f>
      </c>
      <c r="AN208" s="169">
        <f ca="1">IFERROR((SUM(OFFSET(Data!$A$1,MATCH(($AI208),Data!$C:$C,0)-1,MATCH(Weekly!AN$9,Data!$2:$2,0)-1,2,COUNTIF(Data!$2:$2,Weekly!AN$9))))/(SUM(OFFSET(Data!$A$1,MATCH(($AI205),Data!$C:$C,0)-1,MATCH(Weekly!AN$9,Data!$2:$2,0)-1,2,COUNTIF(Data!$2:$2,Weekly!AN$9)))),0)</f>
      </c>
      <c r="AO208" s="169">
        <f ca="1">IFERROR((SUM(OFFSET(Data!$A$1,MATCH(($AI208),Data!$C:$C,0)-1,MATCH(Weekly!AO$9,Data!$2:$2,0)-1,2,COUNTIF(Data!$2:$2,Weekly!AO$9))))/(SUM(OFFSET(Data!$A$1,MATCH(($AI205),Data!$C:$C,0)-1,MATCH(Weekly!AO$9,Data!$2:$2,0)-1,2,COUNTIF(Data!$2:$2,Weekly!AO$9)))),0)</f>
      </c>
      <c r="AP208" s="169">
        <f ca="1">IFERROR((SUM(OFFSET(Data!$A$1,MATCH(($AI208),Data!$C:$C,0)-1,MATCH(Weekly!AP$9,Data!$2:$2,0)-1,2,COUNTIF(Data!$2:$2,Weekly!AP$9))))/(SUM(OFFSET(Data!$A$1,MATCH(($AI205),Data!$C:$C,0)-1,MATCH(Weekly!AP$9,Data!$2:$2,0)-1,2,COUNTIF(Data!$2:$2,Weekly!AP$9)))),0)</f>
      </c>
      <c r="AQ208" s="169">
        <f ca="1">IFERROR((SUM(OFFSET(Data!$A$1,MATCH(($AI208),Data!$C:$C,0)-1,MATCH(Weekly!AQ$9,Data!$2:$2,0)-1,2,COUNTIF(Data!$2:$2,Weekly!AQ$9))))/(SUM(OFFSET(Data!$A$1,MATCH(($AI205),Data!$C:$C,0)-1,MATCH(Weekly!AQ$9,Data!$2:$2,0)-1,2,COUNTIF(Data!$2:$2,Weekly!AQ$9)))),0)</f>
      </c>
      <c r="AR208" s="169">
        <f ca="1">IFERROR((SUM(OFFSET(Data!$A$1,MATCH(($AI208),Data!$C:$C,0)-1,MATCH(Weekly!AR$9,Data!$2:$2,0)-1,2,COUNTIF(Data!$2:$2,Weekly!AR$9))))/(SUM(OFFSET(Data!$A$1,MATCH(($AI205),Data!$C:$C,0)-1,MATCH(Weekly!AR$9,Data!$2:$2,0)-1,2,COUNTIF(Data!$2:$2,Weekly!AR$9)))),0)</f>
      </c>
      <c r="AS208" s="169">
        <f ca="1">IFERROR((SUM(OFFSET(Data!$A$1,MATCH(($AI208),Data!$C:$C,0)-1,MATCH(Weekly!AS$9,Data!$2:$2,0)-1,2,COUNTIF(Data!$2:$2,Weekly!AS$9))))/(SUM(OFFSET(Data!$A$1,MATCH(($AI205),Data!$C:$C,0)-1,MATCH(Weekly!AS$9,Data!$2:$2,0)-1,2,COUNTIF(Data!$2:$2,Weekly!AS$9)))),0)</f>
      </c>
      <c r="AT208" s="169">
        <f ca="1">IFERROR((SUM(OFFSET(Data!$A$1,MATCH(($AI208),Data!$C:$C,0)-1,MATCH(Weekly!AT$9,Data!$2:$2,0)-1,2,COUNTIF(Data!$2:$2,Weekly!AT$9))))/(SUM(OFFSET(Data!$A$1,MATCH(($AI205),Data!$C:$C,0)-1,MATCH(Weekly!AT$9,Data!$2:$2,0)-1,2,COUNTIF(Data!$2:$2,Weekly!AT$9)))),0)</f>
      </c>
      <c r="AU208" s="169">
        <f ca="1">IFERROR((SUM(OFFSET(Data!$A$1,MATCH(($AI208),Data!$C:$C,0)-1,MATCH(Weekly!AU$9,Data!$2:$2,0)-1,2,COUNTIF(Data!$2:$2,Weekly!AU$9))))/(SUM(OFFSET(Data!$A$1,MATCH(($AI205),Data!$C:$C,0)-1,MATCH(Weekly!AU$9,Data!$2:$2,0)-1,2,COUNTIF(Data!$2:$2,Weekly!AU$9)))),0)</f>
      </c>
      <c r="AV208" s="18"/>
      <c r="AW208" s="52">
        <f t="shared" ca="1" si="1546"/>
      </c>
      <c r="AX208" s="52">
        <f t="shared" ca="1" si="1546"/>
      </c>
      <c r="AY208" s="52">
        <f t="shared" ca="1" si="1547"/>
      </c>
      <c r="AZ208" s="52">
        <f t="shared" ca="1" si="1576"/>
      </c>
      <c r="BA208" s="52">
        <f t="shared" ca="1" si="1577"/>
      </c>
      <c r="BB208" s="53"/>
      <c r="BC208" s="14">
        <f t="shared" ca="1" si="1548"/>
      </c>
      <c r="BD208" s="14">
        <f t="shared" ca="1" si="1587"/>
      </c>
      <c r="BE208" s="122"/>
      <c r="BF208" s="122"/>
      <c r="BG208" s="16"/>
      <c r="BH208" s="9" t="s">
        <v>182</v>
      </c>
      <c r="BI208" s="9" t="s">
        <v>3</v>
      </c>
      <c r="BJ208" s="169">
        <f ca="1">IFERROR(SUM(OFFSET(Data!$A$1,MATCH(($BH208&amp;$BI208),Data!$B:$B,0)-1,MATCH(Weekly!BJ$9,Data!$2:$2,0)-1,1,COUNTIF(Data!$2:$2,Weekly!BJ$9)))/SUM(OFFSET(Data!$A$1,MATCH(($BH205&amp;$BI205),Data!$B:$B,0)-1,MATCH(Weekly!BJ$9,Data!$2:$2,0)-1,1,COUNTIF(Data!$2:$2,Weekly!BJ$9))),0)</f>
      </c>
      <c r="BK208" s="169">
        <f ca="1">IFERROR(SUM(OFFSET(Data!$A$1,MATCH(($BH208&amp;$BI208),Data!$B:$B,0)-1,MATCH(Weekly!BK$9,Data!$2:$2,0)-1,1,COUNTIF(Data!$2:$2,Weekly!BK$9)))/SUM(OFFSET(Data!$A$1,MATCH(($BH205&amp;$BI205),Data!$B:$B,0)-1,MATCH(Weekly!BK$9,Data!$2:$2,0)-1,1,COUNTIF(Data!$2:$2,Weekly!BK$9))),0)</f>
      </c>
      <c r="BL208" s="169">
        <f ca="1">IFERROR(SUM(OFFSET(Data!$A$1,MATCH(($BH208&amp;$BI208),Data!$B:$B,0)-1,MATCH(Weekly!BL$9,Data!$2:$2,0)-1,1,COUNTIF(Data!$2:$2,Weekly!BL$9)))/SUM(OFFSET(Data!$A$1,MATCH(($BH205&amp;$BI205),Data!$B:$B,0)-1,MATCH(Weekly!BL$9,Data!$2:$2,0)-1,1,COUNTIF(Data!$2:$2,Weekly!BL$9))),0)</f>
      </c>
      <c r="BM208" s="169">
        <f ca="1">IFERROR(SUM(OFFSET(Data!$A$1,MATCH(($BH208&amp;$BI208),Data!$B:$B,0)-1,MATCH(Weekly!BM$9,Data!$2:$2,0)-1,1,COUNTIF(Data!$2:$2,Weekly!BM$9)))/SUM(OFFSET(Data!$A$1,MATCH(($BH205&amp;$BI205),Data!$B:$B,0)-1,MATCH(Weekly!BM$9,Data!$2:$2,0)-1,1,COUNTIF(Data!$2:$2,Weekly!BM$9))),0)</f>
      </c>
      <c r="BN208" s="169">
        <f ca="1">IFERROR(SUM(OFFSET(Data!$A$1,MATCH(($BH208&amp;$BI208),Data!$B:$B,0)-1,MATCH(Weekly!BN$9,Data!$2:$2,0)-1,1,COUNTIF(Data!$2:$2,Weekly!BN$9)))/SUM(OFFSET(Data!$A$1,MATCH(($BH205&amp;$BI205),Data!$B:$B,0)-1,MATCH(Weekly!BN$9,Data!$2:$2,0)-1,1,COUNTIF(Data!$2:$2,Weekly!BN$9))),0)</f>
      </c>
      <c r="BO208" s="169">
        <f ca="1">IFERROR(SUM(OFFSET(Data!$A$1,MATCH(($BH208&amp;$BI208),Data!$B:$B,0)-1,MATCH(Weekly!BO$9,Data!$2:$2,0)-1,1,COUNTIF(Data!$2:$2,Weekly!BO$9)))/SUM(OFFSET(Data!$A$1,MATCH(($BH205&amp;$BI205),Data!$B:$B,0)-1,MATCH(Weekly!BO$9,Data!$2:$2,0)-1,1,COUNTIF(Data!$2:$2,Weekly!BO$9))),0)</f>
      </c>
      <c r="BP208" s="169">
        <f ca="1">IFERROR(SUM(OFFSET(Data!$A$1,MATCH(($BH208&amp;$BI208),Data!$B:$B,0)-1,MATCH(Weekly!BP$9,Data!$2:$2,0)-1,1,COUNTIF(Data!$2:$2,Weekly!BP$9)))/SUM(OFFSET(Data!$A$1,MATCH(($BH205&amp;$BI205),Data!$B:$B,0)-1,MATCH(Weekly!BP$9,Data!$2:$2,0)-1,1,COUNTIF(Data!$2:$2,Weekly!BP$9))),0)</f>
      </c>
      <c r="BQ208" s="169">
        <f ca="1">IFERROR(SUM(OFFSET(Data!$A$1,MATCH(($BH208&amp;$BI208),Data!$B:$B,0)-1,MATCH(Weekly!BQ$9,Data!$2:$2,0)-1,1,COUNTIF(Data!$2:$2,Weekly!BQ$9)))/SUM(OFFSET(Data!$A$1,MATCH(($BH205&amp;$BI205),Data!$B:$B,0)-1,MATCH(Weekly!BQ$9,Data!$2:$2,0)-1,1,COUNTIF(Data!$2:$2,Weekly!BQ$9))),0)</f>
      </c>
      <c r="BR208" s="169">
        <f ca="1">IFERROR(SUM(OFFSET(Data!$A$1,MATCH(($BH208&amp;$BI208),Data!$B:$B,0)-1,MATCH(Weekly!BR$9,Data!$2:$2,0)-1,1,COUNTIF(Data!$2:$2,Weekly!BR$9)))/SUM(OFFSET(Data!$A$1,MATCH(($BH205&amp;$BI205),Data!$B:$B,0)-1,MATCH(Weekly!BR$9,Data!$2:$2,0)-1,1,COUNTIF(Data!$2:$2,Weekly!BR$9))),0)</f>
      </c>
      <c r="BS208" s="169">
        <f ca="1">IFERROR(SUM(OFFSET(Data!$A$1,MATCH(($BH208&amp;$BI208),Data!$B:$B,0)-1,MATCH(Weekly!BS$9,Data!$2:$2,0)-1,1,COUNTIF(Data!$2:$2,Weekly!BS$9)))/SUM(OFFSET(Data!$A$1,MATCH(($BH205&amp;$BI205),Data!$B:$B,0)-1,MATCH(Weekly!BS$9,Data!$2:$2,0)-1,1,COUNTIF(Data!$2:$2,Weekly!BS$9))),0)</f>
      </c>
      <c r="BT208" s="169">
        <f ca="1">IFERROR(SUM(OFFSET(Data!$A$1,MATCH(($BH208&amp;$BI208),Data!$B:$B,0)-1,MATCH(Weekly!BT$9,Data!$2:$2,0)-1,1,COUNTIF(Data!$2:$2,Weekly!BT$9)))/SUM(OFFSET(Data!$A$1,MATCH(($BH205&amp;$BI205),Data!$B:$B,0)-1,MATCH(Weekly!BT$9,Data!$2:$2,0)-1,1,COUNTIF(Data!$2:$2,Weekly!BT$9))),0)</f>
      </c>
      <c r="BU208" s="169">
        <f ca="1">IFERROR(SUM(OFFSET(Data!$A$1,MATCH(($BH208&amp;$BI208),Data!$B:$B,0)-1,MATCH(Weekly!BU$9,Data!$2:$2,0)-1,1,COUNTIF(Data!$2:$2,Weekly!BU$9)))/SUM(OFFSET(Data!$A$1,MATCH(($BH205&amp;$BI205),Data!$B:$B,0)-1,MATCH(Weekly!BU$9,Data!$2:$2,0)-1,1,COUNTIF(Data!$2:$2,Weekly!BU$9))),0)</f>
      </c>
      <c r="BV208" s="17"/>
      <c r="BW208" s="14">
        <f t="shared" ca="1" si="1549"/>
      </c>
      <c r="BX208" s="14">
        <f t="shared" ca="1" si="1550"/>
      </c>
      <c r="BY208" s="14">
        <f t="shared" ca="1" si="1578"/>
      </c>
      <c r="BZ208" s="14">
        <f t="shared" ca="1" si="1579"/>
      </c>
      <c r="CA208" s="14">
        <f t="shared" ca="1" si="1580"/>
      </c>
      <c r="CB208" s="53"/>
      <c r="CC208" s="14">
        <f t="shared" ca="1" si="1554"/>
      </c>
      <c r="CD208" s="14">
        <f t="shared" ca="1" si="1588"/>
      </c>
      <c r="CE208" s="122"/>
      <c r="CF208" s="122"/>
      <c r="CG208" s="16"/>
      <c r="CH208" s="9" t="s">
        <v>182</v>
      </c>
      <c r="CI208" s="9" t="s">
        <v>4</v>
      </c>
      <c r="CJ208" s="169">
        <f ca="1">IFERROR(SUM(OFFSET(Data!$A$1,MATCH(($CH208&amp;$CI208),Data!$B:$B,0)-1,MATCH(Weekly!CJ$9,Data!$2:$2,0)-1,1,COUNTIF(Data!$2:$2,Weekly!CJ$9)))/SUM(OFFSET(Data!$A$1,MATCH(($CH205&amp;$CI205),Data!$B:$B,0)-1,MATCH(Weekly!CJ$9,Data!$2:$2,0)-1,1,COUNTIF(Data!$2:$2,Weekly!CJ$9))),0)</f>
      </c>
      <c r="CK208" s="169">
        <f ca="1">IFERROR(SUM(OFFSET(Data!$A$1,MATCH(($CH208&amp;$CI208),Data!$B:$B,0)-1,MATCH(Weekly!CK$9,Data!$2:$2,0)-1,1,COUNTIF(Data!$2:$2,Weekly!CK$9)))/SUM(OFFSET(Data!$A$1,MATCH(($CH205&amp;$CI205),Data!$B:$B,0)-1,MATCH(Weekly!CK$9,Data!$2:$2,0)-1,1,COUNTIF(Data!$2:$2,Weekly!CK$9))),0)</f>
      </c>
      <c r="CL208" s="169">
        <f ca="1">IFERROR(SUM(OFFSET(Data!$A$1,MATCH(($CH208&amp;$CI208),Data!$B:$B,0)-1,MATCH(Weekly!CL$9,Data!$2:$2,0)-1,1,COUNTIF(Data!$2:$2,Weekly!CL$9)))/SUM(OFFSET(Data!$A$1,MATCH(($CH205&amp;$CI205),Data!$B:$B,0)-1,MATCH(Weekly!CL$9,Data!$2:$2,0)-1,1,COUNTIF(Data!$2:$2,Weekly!CL$9))),0)</f>
      </c>
      <c r="CM208" s="169">
        <f ca="1">IFERROR(SUM(OFFSET(Data!$A$1,MATCH(($CH208&amp;$CI208),Data!$B:$B,0)-1,MATCH(Weekly!CM$9,Data!$2:$2,0)-1,1,COUNTIF(Data!$2:$2,Weekly!CM$9)))/SUM(OFFSET(Data!$A$1,MATCH(($CH205&amp;$CI205),Data!$B:$B,0)-1,MATCH(Weekly!CM$9,Data!$2:$2,0)-1,1,COUNTIF(Data!$2:$2,Weekly!CM$9))),0)</f>
      </c>
      <c r="CN208" s="169">
        <f ca="1">IFERROR(SUM(OFFSET(Data!$A$1,MATCH(($CH208&amp;$CI208),Data!$B:$B,0)-1,MATCH(Weekly!CN$9,Data!$2:$2,0)-1,1,COUNTIF(Data!$2:$2,Weekly!CN$9)))/SUM(OFFSET(Data!$A$1,MATCH(($CH205&amp;$CI205),Data!$B:$B,0)-1,MATCH(Weekly!CN$9,Data!$2:$2,0)-1,1,COUNTIF(Data!$2:$2,Weekly!CN$9))),0)</f>
      </c>
      <c r="CO208" s="169">
        <f ca="1">IFERROR(SUM(OFFSET(Data!$A$1,MATCH(($CH208&amp;$CI208),Data!$B:$B,0)-1,MATCH(Weekly!CO$9,Data!$2:$2,0)-1,1,COUNTIF(Data!$2:$2,Weekly!CO$9)))/SUM(OFFSET(Data!$A$1,MATCH(($CH205&amp;$CI205),Data!$B:$B,0)-1,MATCH(Weekly!CO$9,Data!$2:$2,0)-1,1,COUNTIF(Data!$2:$2,Weekly!CO$9))),0)</f>
      </c>
      <c r="CP208" s="169">
        <f ca="1">IFERROR(SUM(OFFSET(Data!$A$1,MATCH(($CH208&amp;$CI208),Data!$B:$B,0)-1,MATCH(Weekly!CP$9,Data!$2:$2,0)-1,1,COUNTIF(Data!$2:$2,Weekly!CP$9)))/SUM(OFFSET(Data!$A$1,MATCH(($CH205&amp;$CI205),Data!$B:$B,0)-1,MATCH(Weekly!CP$9,Data!$2:$2,0)-1,1,COUNTIF(Data!$2:$2,Weekly!CP$9))),0)</f>
      </c>
      <c r="CQ208" s="169">
        <f ca="1">IFERROR(SUM(OFFSET(Data!$A$1,MATCH(($CH208&amp;$CI208),Data!$B:$B,0)-1,MATCH(Weekly!CQ$9,Data!$2:$2,0)-1,1,COUNTIF(Data!$2:$2,Weekly!CQ$9)))/SUM(OFFSET(Data!$A$1,MATCH(($CH205&amp;$CI205),Data!$B:$B,0)-1,MATCH(Weekly!CQ$9,Data!$2:$2,0)-1,1,COUNTIF(Data!$2:$2,Weekly!CQ$9))),0)</f>
      </c>
      <c r="CR208" s="169">
        <f ca="1">IFERROR(SUM(OFFSET(Data!$A$1,MATCH(($CH208&amp;$CI208),Data!$B:$B,0)-1,MATCH(Weekly!CR$9,Data!$2:$2,0)-1,1,COUNTIF(Data!$2:$2,Weekly!CR$9)))/SUM(OFFSET(Data!$A$1,MATCH(($CH205&amp;$CI205),Data!$B:$B,0)-1,MATCH(Weekly!CR$9,Data!$2:$2,0)-1,1,COUNTIF(Data!$2:$2,Weekly!CR$9))),0)</f>
      </c>
      <c r="CS208" s="169">
        <f ca="1">IFERROR(SUM(OFFSET(Data!$A$1,MATCH(($CH208&amp;$CI208),Data!$B:$B,0)-1,MATCH(Weekly!CS$9,Data!$2:$2,0)-1,1,COUNTIF(Data!$2:$2,Weekly!CS$9)))/SUM(OFFSET(Data!$A$1,MATCH(($CH205&amp;$CI205),Data!$B:$B,0)-1,MATCH(Weekly!CS$9,Data!$2:$2,0)-1,1,COUNTIF(Data!$2:$2,Weekly!CS$9))),0)</f>
      </c>
      <c r="CT208" s="169">
        <f ca="1">IFERROR(SUM(OFFSET(Data!$A$1,MATCH(($CH208&amp;$CI208),Data!$B:$B,0)-1,MATCH(Weekly!CT$9,Data!$2:$2,0)-1,1,COUNTIF(Data!$2:$2,Weekly!CT$9)))/SUM(OFFSET(Data!$A$1,MATCH(($CH205&amp;$CI205),Data!$B:$B,0)-1,MATCH(Weekly!CT$9,Data!$2:$2,0)-1,1,COUNTIF(Data!$2:$2,Weekly!CT$9))),0)</f>
      </c>
      <c r="CU208" s="169">
        <f ca="1">IFERROR(SUM(OFFSET(Data!$A$1,MATCH(($CH208&amp;$CI208),Data!$B:$B,0)-1,MATCH(Weekly!CU$9,Data!$2:$2,0)-1,1,COUNTIF(Data!$2:$2,Weekly!CU$9)))/SUM(OFFSET(Data!$A$1,MATCH(($CH205&amp;$CI205),Data!$B:$B,0)-1,MATCH(Weekly!CU$9,Data!$2:$2,0)-1,1,COUNTIF(Data!$2:$2,Weekly!CU$9))),0)</f>
      </c>
      <c r="CW208" s="14">
        <f t="shared" ca="1" si="1555"/>
      </c>
      <c r="CX208" s="14">
        <f t="shared" ca="1" si="1556"/>
      </c>
      <c r="CY208" s="14">
        <f t="shared" ca="1" si="1557"/>
      </c>
      <c r="CZ208" s="14">
        <f t="shared" ca="1" si="1558"/>
      </c>
      <c r="DA208" s="14">
        <f t="shared" ca="1" si="1559"/>
      </c>
      <c r="DB208" s="53"/>
      <c r="DC208" s="14">
        <f t="shared" ca="1" si="1560"/>
      </c>
      <c r="DD208" s="14">
        <f t="shared" ca="1" si="1589"/>
      </c>
    </row>
    <row r="209" spans="1:109" x14ac:dyDescent="0.25">
      <c r="C209" s="5"/>
      <c r="D209" s="135" t="s">
        <v>947</v>
      </c>
      <c r="E209" s="67" t="str">
        <f ca="1">VLOOKUP($D209,'Metric Nature'!$C:$D,2,0)&amp;IF(($F209&lt;(BA209)),"Below",IF(($F209&gt;(AZ209)),"Above","Within"))</f>
      </c>
      <c r="F209" s="69">
        <f t="shared" ca="1" si="1561"/>
      </c>
      <c r="G209" s="69">
        <f t="shared" ca="1" si="1562"/>
      </c>
      <c r="H209" s="98">
        <f t="shared" ca="1" si="1563"/>
      </c>
      <c r="I209" s="69">
        <f t="shared" ca="1" si="1564"/>
      </c>
      <c r="J209" s="69">
        <f t="shared" ca="1" si="1565"/>
      </c>
      <c r="K209" s="62">
        <f t="shared" ca="1" si="1584"/>
      </c>
      <c r="L209" s="70"/>
      <c r="M209" s="67" t="str">
        <f ca="1">VLOOKUP($D209,'Metric Nature'!$C:$D,2,0)&amp;IF(($N209&lt;(CA209)),"Below",IF(($N209&gt;(BZ209)),"Above","Within"))</f>
      </c>
      <c r="N209" s="69">
        <f t="shared" ca="1" si="1566"/>
      </c>
      <c r="O209" s="69">
        <f t="shared" ca="1" si="1567"/>
      </c>
      <c r="P209" s="98">
        <f t="shared" ca="1" si="1568"/>
      </c>
      <c r="Q209" s="69">
        <f t="shared" ca="1" si="1569"/>
      </c>
      <c r="R209" s="71">
        <f t="shared" ca="1" si="1570"/>
      </c>
      <c r="S209" s="62">
        <f t="shared" ca="1" si="1585"/>
      </c>
      <c r="T209" s="70"/>
      <c r="U209" s="67" t="str">
        <f ca="1">VLOOKUP($D209,'Metric Nature'!$C:$D,2,0)&amp;IF(($V209&lt;(DA209)),"Below",IF(($V209&gt;(CZ209)),"Above","Within"))</f>
      </c>
      <c r="V209" s="69">
        <f t="shared" ca="1" si="1571"/>
      </c>
      <c r="W209" s="69">
        <f t="shared" ca="1" si="1572"/>
      </c>
      <c r="X209" s="98">
        <f t="shared" ca="1" si="1573"/>
      </c>
      <c r="Y209" s="69">
        <f t="shared" ca="1" si="1574"/>
      </c>
      <c r="Z209" s="71">
        <f t="shared" ca="1" si="1575"/>
      </c>
      <c r="AA209" s="62">
        <f t="shared" ca="1" si="1586"/>
      </c>
      <c r="AB209" s="70"/>
      <c r="AC209" s="60"/>
      <c r="AI209" s="9" t="s">
        <v>183</v>
      </c>
      <c r="AJ209" s="169">
        <f ca="1">IFERROR((SUM(OFFSET(Data!$A$1,MATCH(($AI209),Data!$C:$C,0)-1,MATCH(Weekly!AJ$9,Data!$2:$2,0)-1,2,COUNTIF(Data!$2:$2,Weekly!AJ$9))))/(SUM(OFFSET(Data!$A$1,MATCH(($AI205),Data!$C:$C,0)-1,MATCH(Weekly!AJ$9,Data!$2:$2,0)-1,2,COUNTIF(Data!$2:$2,Weekly!AJ$9)))),0)</f>
      </c>
      <c r="AK209" s="169">
        <f ca="1">IFERROR((SUM(OFFSET(Data!$A$1,MATCH(($AI209),Data!$C:$C,0)-1,MATCH(Weekly!AK$9,Data!$2:$2,0)-1,2,COUNTIF(Data!$2:$2,Weekly!AK$9))))/(SUM(OFFSET(Data!$A$1,MATCH(($AI205),Data!$C:$C,0)-1,MATCH(Weekly!AK$9,Data!$2:$2,0)-1,2,COUNTIF(Data!$2:$2,Weekly!AK$9)))),0)</f>
      </c>
      <c r="AL209" s="169">
        <f ca="1">IFERROR((SUM(OFFSET(Data!$A$1,MATCH(($AI209),Data!$C:$C,0)-1,MATCH(Weekly!AL$9,Data!$2:$2,0)-1,2,COUNTIF(Data!$2:$2,Weekly!AL$9))))/(SUM(OFFSET(Data!$A$1,MATCH(($AI205),Data!$C:$C,0)-1,MATCH(Weekly!AL$9,Data!$2:$2,0)-1,2,COUNTIF(Data!$2:$2,Weekly!AL$9)))),0)</f>
      </c>
      <c r="AM209" s="169">
        <f ca="1">IFERROR((SUM(OFFSET(Data!$A$1,MATCH(($AI209),Data!$C:$C,0)-1,MATCH(Weekly!AM$9,Data!$2:$2,0)-1,2,COUNTIF(Data!$2:$2,Weekly!AM$9))))/(SUM(OFFSET(Data!$A$1,MATCH(($AI205),Data!$C:$C,0)-1,MATCH(Weekly!AM$9,Data!$2:$2,0)-1,2,COUNTIF(Data!$2:$2,Weekly!AM$9)))),0)</f>
      </c>
      <c r="AN209" s="169">
        <f ca="1">IFERROR((SUM(OFFSET(Data!$A$1,MATCH(($AI209),Data!$C:$C,0)-1,MATCH(Weekly!AN$9,Data!$2:$2,0)-1,2,COUNTIF(Data!$2:$2,Weekly!AN$9))))/(SUM(OFFSET(Data!$A$1,MATCH(($AI205),Data!$C:$C,0)-1,MATCH(Weekly!AN$9,Data!$2:$2,0)-1,2,COUNTIF(Data!$2:$2,Weekly!AN$9)))),0)</f>
      </c>
      <c r="AO209" s="169">
        <f ca="1">IFERROR((SUM(OFFSET(Data!$A$1,MATCH(($AI209),Data!$C:$C,0)-1,MATCH(Weekly!AO$9,Data!$2:$2,0)-1,2,COUNTIF(Data!$2:$2,Weekly!AO$9))))/(SUM(OFFSET(Data!$A$1,MATCH(($AI205),Data!$C:$C,0)-1,MATCH(Weekly!AO$9,Data!$2:$2,0)-1,2,COUNTIF(Data!$2:$2,Weekly!AO$9)))),0)</f>
      </c>
      <c r="AP209" s="169">
        <f ca="1">IFERROR((SUM(OFFSET(Data!$A$1,MATCH(($AI209),Data!$C:$C,0)-1,MATCH(Weekly!AP$9,Data!$2:$2,0)-1,2,COUNTIF(Data!$2:$2,Weekly!AP$9))))/(SUM(OFFSET(Data!$A$1,MATCH(($AI205),Data!$C:$C,0)-1,MATCH(Weekly!AP$9,Data!$2:$2,0)-1,2,COUNTIF(Data!$2:$2,Weekly!AP$9)))),0)</f>
      </c>
      <c r="AQ209" s="169">
        <f ca="1">IFERROR((SUM(OFFSET(Data!$A$1,MATCH(($AI209),Data!$C:$C,0)-1,MATCH(Weekly!AQ$9,Data!$2:$2,0)-1,2,COUNTIF(Data!$2:$2,Weekly!AQ$9))))/(SUM(OFFSET(Data!$A$1,MATCH(($AI205),Data!$C:$C,0)-1,MATCH(Weekly!AQ$9,Data!$2:$2,0)-1,2,COUNTIF(Data!$2:$2,Weekly!AQ$9)))),0)</f>
      </c>
      <c r="AR209" s="169">
        <f ca="1">IFERROR((SUM(OFFSET(Data!$A$1,MATCH(($AI209),Data!$C:$C,0)-1,MATCH(Weekly!AR$9,Data!$2:$2,0)-1,2,COUNTIF(Data!$2:$2,Weekly!AR$9))))/(SUM(OFFSET(Data!$A$1,MATCH(($AI205),Data!$C:$C,0)-1,MATCH(Weekly!AR$9,Data!$2:$2,0)-1,2,COUNTIF(Data!$2:$2,Weekly!AR$9)))),0)</f>
      </c>
      <c r="AS209" s="169">
        <f ca="1">IFERROR((SUM(OFFSET(Data!$A$1,MATCH(($AI209),Data!$C:$C,0)-1,MATCH(Weekly!AS$9,Data!$2:$2,0)-1,2,COUNTIF(Data!$2:$2,Weekly!AS$9))))/(SUM(OFFSET(Data!$A$1,MATCH(($AI205),Data!$C:$C,0)-1,MATCH(Weekly!AS$9,Data!$2:$2,0)-1,2,COUNTIF(Data!$2:$2,Weekly!AS$9)))),0)</f>
      </c>
      <c r="AT209" s="169">
        <f ca="1">IFERROR((SUM(OFFSET(Data!$A$1,MATCH(($AI209),Data!$C:$C,0)-1,MATCH(Weekly!AT$9,Data!$2:$2,0)-1,2,COUNTIF(Data!$2:$2,Weekly!AT$9))))/(SUM(OFFSET(Data!$A$1,MATCH(($AI205),Data!$C:$C,0)-1,MATCH(Weekly!AT$9,Data!$2:$2,0)-1,2,COUNTIF(Data!$2:$2,Weekly!AT$9)))),0)</f>
      </c>
      <c r="AU209" s="169">
        <f ca="1">IFERROR((SUM(OFFSET(Data!$A$1,MATCH(($AI209),Data!$C:$C,0)-1,MATCH(Weekly!AU$9,Data!$2:$2,0)-1,2,COUNTIF(Data!$2:$2,Weekly!AU$9))))/(SUM(OFFSET(Data!$A$1,MATCH(($AI205),Data!$C:$C,0)-1,MATCH(Weekly!AU$9,Data!$2:$2,0)-1,2,COUNTIF(Data!$2:$2,Weekly!AU$9)))),0)</f>
      </c>
      <c r="AV209" s="18"/>
      <c r="AW209" s="52">
        <f t="shared" ca="1" si="1546"/>
      </c>
      <c r="AX209" s="52">
        <f t="shared" ca="1" si="1546"/>
      </c>
      <c r="AY209" s="52">
        <f t="shared" ca="1" si="1547"/>
      </c>
      <c r="AZ209" s="52">
        <f t="shared" ca="1" si="1576"/>
      </c>
      <c r="BA209" s="52">
        <f t="shared" ca="1" si="1577"/>
      </c>
      <c r="BB209" s="55"/>
      <c r="BC209" s="14">
        <f t="shared" ca="1" si="1548"/>
      </c>
      <c r="BD209" s="14">
        <f t="shared" ca="1" si="1587"/>
      </c>
      <c r="BE209" s="122"/>
      <c r="BF209" s="122"/>
      <c r="BG209" s="16"/>
      <c r="BH209" s="9" t="s">
        <v>183</v>
      </c>
      <c r="BI209" s="9" t="s">
        <v>3</v>
      </c>
      <c r="BJ209" s="169">
        <f ca="1">IFERROR(SUM(OFFSET(Data!$A$1,MATCH(($BH209&amp;$BI209),Data!$B:$B,0)-1,MATCH(Weekly!BJ$9,Data!$2:$2,0)-1,1,COUNTIF(Data!$2:$2,Weekly!BJ$9)))/SUM(OFFSET(Data!$A$1,MATCH(($BH205&amp;$BI205),Data!$B:$B,0)-1,MATCH(Weekly!BJ$9,Data!$2:$2,0)-1,1,COUNTIF(Data!$2:$2,Weekly!BJ$9))),0)</f>
      </c>
      <c r="BK209" s="169">
        <f ca="1">IFERROR(SUM(OFFSET(Data!$A$1,MATCH(($BH209&amp;$BI209),Data!$B:$B,0)-1,MATCH(Weekly!BK$9,Data!$2:$2,0)-1,1,COUNTIF(Data!$2:$2,Weekly!BK$9)))/SUM(OFFSET(Data!$A$1,MATCH(($BH205&amp;$BI205),Data!$B:$B,0)-1,MATCH(Weekly!BK$9,Data!$2:$2,0)-1,1,COUNTIF(Data!$2:$2,Weekly!BK$9))),0)</f>
      </c>
      <c r="BL209" s="169">
        <f ca="1">IFERROR(SUM(OFFSET(Data!$A$1,MATCH(($BH209&amp;$BI209),Data!$B:$B,0)-1,MATCH(Weekly!BL$9,Data!$2:$2,0)-1,1,COUNTIF(Data!$2:$2,Weekly!BL$9)))/SUM(OFFSET(Data!$A$1,MATCH(($BH205&amp;$BI205),Data!$B:$B,0)-1,MATCH(Weekly!BL$9,Data!$2:$2,0)-1,1,COUNTIF(Data!$2:$2,Weekly!BL$9))),0)</f>
      </c>
      <c r="BM209" s="169">
        <f ca="1">IFERROR(SUM(OFFSET(Data!$A$1,MATCH(($BH209&amp;$BI209),Data!$B:$B,0)-1,MATCH(Weekly!BM$9,Data!$2:$2,0)-1,1,COUNTIF(Data!$2:$2,Weekly!BM$9)))/SUM(OFFSET(Data!$A$1,MATCH(($BH205&amp;$BI205),Data!$B:$B,0)-1,MATCH(Weekly!BM$9,Data!$2:$2,0)-1,1,COUNTIF(Data!$2:$2,Weekly!BM$9))),0)</f>
      </c>
      <c r="BN209" s="169">
        <f ca="1">IFERROR(SUM(OFFSET(Data!$A$1,MATCH(($BH209&amp;$BI209),Data!$B:$B,0)-1,MATCH(Weekly!BN$9,Data!$2:$2,0)-1,1,COUNTIF(Data!$2:$2,Weekly!BN$9)))/SUM(OFFSET(Data!$A$1,MATCH(($BH205&amp;$BI205),Data!$B:$B,0)-1,MATCH(Weekly!BN$9,Data!$2:$2,0)-1,1,COUNTIF(Data!$2:$2,Weekly!BN$9))),0)</f>
      </c>
      <c r="BO209" s="169">
        <f ca="1">IFERROR(SUM(OFFSET(Data!$A$1,MATCH(($BH209&amp;$BI209),Data!$B:$B,0)-1,MATCH(Weekly!BO$9,Data!$2:$2,0)-1,1,COUNTIF(Data!$2:$2,Weekly!BO$9)))/SUM(OFFSET(Data!$A$1,MATCH(($BH205&amp;$BI205),Data!$B:$B,0)-1,MATCH(Weekly!BO$9,Data!$2:$2,0)-1,1,COUNTIF(Data!$2:$2,Weekly!BO$9))),0)</f>
      </c>
      <c r="BP209" s="169">
        <f ca="1">IFERROR(SUM(OFFSET(Data!$A$1,MATCH(($BH209&amp;$BI209),Data!$B:$B,0)-1,MATCH(Weekly!BP$9,Data!$2:$2,0)-1,1,COUNTIF(Data!$2:$2,Weekly!BP$9)))/SUM(OFFSET(Data!$A$1,MATCH(($BH205&amp;$BI205),Data!$B:$B,0)-1,MATCH(Weekly!BP$9,Data!$2:$2,0)-1,1,COUNTIF(Data!$2:$2,Weekly!BP$9))),0)</f>
      </c>
      <c r="BQ209" s="169">
        <f ca="1">IFERROR(SUM(OFFSET(Data!$A$1,MATCH(($BH209&amp;$BI209),Data!$B:$B,0)-1,MATCH(Weekly!BQ$9,Data!$2:$2,0)-1,1,COUNTIF(Data!$2:$2,Weekly!BQ$9)))/SUM(OFFSET(Data!$A$1,MATCH(($BH205&amp;$BI205),Data!$B:$B,0)-1,MATCH(Weekly!BQ$9,Data!$2:$2,0)-1,1,COUNTIF(Data!$2:$2,Weekly!BQ$9))),0)</f>
      </c>
      <c r="BR209" s="169">
        <f ca="1">IFERROR(SUM(OFFSET(Data!$A$1,MATCH(($BH209&amp;$BI209),Data!$B:$B,0)-1,MATCH(Weekly!BR$9,Data!$2:$2,0)-1,1,COUNTIF(Data!$2:$2,Weekly!BR$9)))/SUM(OFFSET(Data!$A$1,MATCH(($BH205&amp;$BI205),Data!$B:$B,0)-1,MATCH(Weekly!BR$9,Data!$2:$2,0)-1,1,COUNTIF(Data!$2:$2,Weekly!BR$9))),0)</f>
      </c>
      <c r="BS209" s="169">
        <f ca="1">IFERROR(SUM(OFFSET(Data!$A$1,MATCH(($BH209&amp;$BI209),Data!$B:$B,0)-1,MATCH(Weekly!BS$9,Data!$2:$2,0)-1,1,COUNTIF(Data!$2:$2,Weekly!BS$9)))/SUM(OFFSET(Data!$A$1,MATCH(($BH205&amp;$BI205),Data!$B:$B,0)-1,MATCH(Weekly!BS$9,Data!$2:$2,0)-1,1,COUNTIF(Data!$2:$2,Weekly!BS$9))),0)</f>
      </c>
      <c r="BT209" s="169">
        <f ca="1">IFERROR(SUM(OFFSET(Data!$A$1,MATCH(($BH209&amp;$BI209),Data!$B:$B,0)-1,MATCH(Weekly!BT$9,Data!$2:$2,0)-1,1,COUNTIF(Data!$2:$2,Weekly!BT$9)))/SUM(OFFSET(Data!$A$1,MATCH(($BH205&amp;$BI205),Data!$B:$B,0)-1,MATCH(Weekly!BT$9,Data!$2:$2,0)-1,1,COUNTIF(Data!$2:$2,Weekly!BT$9))),0)</f>
      </c>
      <c r="BU209" s="169">
        <f ca="1">IFERROR(SUM(OFFSET(Data!$A$1,MATCH(($BH209&amp;$BI209),Data!$B:$B,0)-1,MATCH(Weekly!BU$9,Data!$2:$2,0)-1,1,COUNTIF(Data!$2:$2,Weekly!BU$9)))/SUM(OFFSET(Data!$A$1,MATCH(($BH205&amp;$BI205),Data!$B:$B,0)-1,MATCH(Weekly!BU$9,Data!$2:$2,0)-1,1,COUNTIF(Data!$2:$2,Weekly!BU$9))),0)</f>
      </c>
      <c r="BV209" s="17"/>
      <c r="BW209" s="14">
        <f t="shared" ca="1" si="1549"/>
      </c>
      <c r="BX209" s="14">
        <f t="shared" ca="1" si="1550"/>
      </c>
      <c r="BY209" s="14">
        <f t="shared" ca="1" si="1578"/>
      </c>
      <c r="BZ209" s="14">
        <f t="shared" ca="1" si="1579"/>
      </c>
      <c r="CA209" s="14">
        <f t="shared" ca="1" si="1580"/>
      </c>
      <c r="CB209" s="55"/>
      <c r="CC209" s="14">
        <f t="shared" ca="1" si="1554"/>
      </c>
      <c r="CD209" s="14">
        <f t="shared" ca="1" si="1588"/>
      </c>
      <c r="CE209" s="122"/>
      <c r="CF209" s="122"/>
      <c r="CG209" s="16"/>
      <c r="CH209" s="9" t="s">
        <v>183</v>
      </c>
      <c r="CI209" s="9" t="s">
        <v>4</v>
      </c>
      <c r="CJ209" s="169">
        <f ca="1">IFERROR(SUM(OFFSET(Data!$A$1,MATCH(($CH209&amp;$CI209),Data!$B:$B,0)-1,MATCH(Weekly!CJ$9,Data!$2:$2,0)-1,1,COUNTIF(Data!$2:$2,Weekly!CJ$9)))/SUM(OFFSET(Data!$A$1,MATCH(($CH205&amp;$CI205),Data!$B:$B,0)-1,MATCH(Weekly!CJ$9,Data!$2:$2,0)-1,1,COUNTIF(Data!$2:$2,Weekly!CJ$9))),0)</f>
      </c>
      <c r="CK209" s="169">
        <f ca="1">IFERROR(SUM(OFFSET(Data!$A$1,MATCH(($CH209&amp;$CI209),Data!$B:$B,0)-1,MATCH(Weekly!CK$9,Data!$2:$2,0)-1,1,COUNTIF(Data!$2:$2,Weekly!CK$9)))/SUM(OFFSET(Data!$A$1,MATCH(($CH205&amp;$CI205),Data!$B:$B,0)-1,MATCH(Weekly!CK$9,Data!$2:$2,0)-1,1,COUNTIF(Data!$2:$2,Weekly!CK$9))),0)</f>
      </c>
      <c r="CL209" s="169">
        <f ca="1">IFERROR(SUM(OFFSET(Data!$A$1,MATCH(($CH209&amp;$CI209),Data!$B:$B,0)-1,MATCH(Weekly!CL$9,Data!$2:$2,0)-1,1,COUNTIF(Data!$2:$2,Weekly!CL$9)))/SUM(OFFSET(Data!$A$1,MATCH(($CH205&amp;$CI205),Data!$B:$B,0)-1,MATCH(Weekly!CL$9,Data!$2:$2,0)-1,1,COUNTIF(Data!$2:$2,Weekly!CL$9))),0)</f>
      </c>
      <c r="CM209" s="169">
        <f ca="1">IFERROR(SUM(OFFSET(Data!$A$1,MATCH(($CH209&amp;$CI209),Data!$B:$B,0)-1,MATCH(Weekly!CM$9,Data!$2:$2,0)-1,1,COUNTIF(Data!$2:$2,Weekly!CM$9)))/SUM(OFFSET(Data!$A$1,MATCH(($CH205&amp;$CI205),Data!$B:$B,0)-1,MATCH(Weekly!CM$9,Data!$2:$2,0)-1,1,COUNTIF(Data!$2:$2,Weekly!CM$9))),0)</f>
      </c>
      <c r="CN209" s="169">
        <f ca="1">IFERROR(SUM(OFFSET(Data!$A$1,MATCH(($CH209&amp;$CI209),Data!$B:$B,0)-1,MATCH(Weekly!CN$9,Data!$2:$2,0)-1,1,COUNTIF(Data!$2:$2,Weekly!CN$9)))/SUM(OFFSET(Data!$A$1,MATCH(($CH205&amp;$CI205),Data!$B:$B,0)-1,MATCH(Weekly!CN$9,Data!$2:$2,0)-1,1,COUNTIF(Data!$2:$2,Weekly!CN$9))),0)</f>
      </c>
      <c r="CO209" s="169">
        <f ca="1">IFERROR(SUM(OFFSET(Data!$A$1,MATCH(($CH209&amp;$CI209),Data!$B:$B,0)-1,MATCH(Weekly!CO$9,Data!$2:$2,0)-1,1,COUNTIF(Data!$2:$2,Weekly!CO$9)))/SUM(OFFSET(Data!$A$1,MATCH(($CH205&amp;$CI205),Data!$B:$B,0)-1,MATCH(Weekly!CO$9,Data!$2:$2,0)-1,1,COUNTIF(Data!$2:$2,Weekly!CO$9))),0)</f>
      </c>
      <c r="CP209" s="169">
        <f ca="1">IFERROR(SUM(OFFSET(Data!$A$1,MATCH(($CH209&amp;$CI209),Data!$B:$B,0)-1,MATCH(Weekly!CP$9,Data!$2:$2,0)-1,1,COUNTIF(Data!$2:$2,Weekly!CP$9)))/SUM(OFFSET(Data!$A$1,MATCH(($CH205&amp;$CI205),Data!$B:$B,0)-1,MATCH(Weekly!CP$9,Data!$2:$2,0)-1,1,COUNTIF(Data!$2:$2,Weekly!CP$9))),0)</f>
      </c>
      <c r="CQ209" s="169">
        <f ca="1">IFERROR(SUM(OFFSET(Data!$A$1,MATCH(($CH209&amp;$CI209),Data!$B:$B,0)-1,MATCH(Weekly!CQ$9,Data!$2:$2,0)-1,1,COUNTIF(Data!$2:$2,Weekly!CQ$9)))/SUM(OFFSET(Data!$A$1,MATCH(($CH205&amp;$CI205),Data!$B:$B,0)-1,MATCH(Weekly!CQ$9,Data!$2:$2,0)-1,1,COUNTIF(Data!$2:$2,Weekly!CQ$9))),0)</f>
      </c>
      <c r="CR209" s="169">
        <f ca="1">IFERROR(SUM(OFFSET(Data!$A$1,MATCH(($CH209&amp;$CI209),Data!$B:$B,0)-1,MATCH(Weekly!CR$9,Data!$2:$2,0)-1,1,COUNTIF(Data!$2:$2,Weekly!CR$9)))/SUM(OFFSET(Data!$A$1,MATCH(($CH205&amp;$CI205),Data!$B:$B,0)-1,MATCH(Weekly!CR$9,Data!$2:$2,0)-1,1,COUNTIF(Data!$2:$2,Weekly!CR$9))),0)</f>
      </c>
      <c r="CS209" s="169">
        <f ca="1">IFERROR(SUM(OFFSET(Data!$A$1,MATCH(($CH209&amp;$CI209),Data!$B:$B,0)-1,MATCH(Weekly!CS$9,Data!$2:$2,0)-1,1,COUNTIF(Data!$2:$2,Weekly!CS$9)))/SUM(OFFSET(Data!$A$1,MATCH(($CH205&amp;$CI205),Data!$B:$B,0)-1,MATCH(Weekly!CS$9,Data!$2:$2,0)-1,1,COUNTIF(Data!$2:$2,Weekly!CS$9))),0)</f>
      </c>
      <c r="CT209" s="169">
        <f ca="1">IFERROR(SUM(OFFSET(Data!$A$1,MATCH(($CH209&amp;$CI209),Data!$B:$B,0)-1,MATCH(Weekly!CT$9,Data!$2:$2,0)-1,1,COUNTIF(Data!$2:$2,Weekly!CT$9)))/SUM(OFFSET(Data!$A$1,MATCH(($CH205&amp;$CI205),Data!$B:$B,0)-1,MATCH(Weekly!CT$9,Data!$2:$2,0)-1,1,COUNTIF(Data!$2:$2,Weekly!CT$9))),0)</f>
      </c>
      <c r="CU209" s="169">
        <f ca="1">IFERROR(SUM(OFFSET(Data!$A$1,MATCH(($CH209&amp;$CI209),Data!$B:$B,0)-1,MATCH(Weekly!CU$9,Data!$2:$2,0)-1,1,COUNTIF(Data!$2:$2,Weekly!CU$9)))/SUM(OFFSET(Data!$A$1,MATCH(($CH205&amp;$CI205),Data!$B:$B,0)-1,MATCH(Weekly!CU$9,Data!$2:$2,0)-1,1,COUNTIF(Data!$2:$2,Weekly!CU$9))),0)</f>
      </c>
      <c r="CW209" s="14">
        <f t="shared" ca="1" si="1555"/>
      </c>
      <c r="CX209" s="14">
        <f t="shared" ca="1" si="1556"/>
      </c>
      <c r="CY209" s="14">
        <f t="shared" ca="1" si="1557"/>
      </c>
      <c r="CZ209" s="14">
        <f t="shared" ca="1" si="1558"/>
      </c>
      <c r="DA209" s="14">
        <f t="shared" ca="1" si="1559"/>
      </c>
      <c r="DB209" s="55"/>
      <c r="DC209" s="14">
        <f t="shared" ca="1" si="1560"/>
      </c>
      <c r="DD209" s="14">
        <f t="shared" ca="1" si="1589"/>
      </c>
    </row>
    <row r="210" spans="1:109" x14ac:dyDescent="0.25">
      <c r="C210" s="5"/>
      <c r="D210" s="83" t="s">
        <v>963</v>
      </c>
      <c r="E210" s="81"/>
      <c r="F210" s="79"/>
      <c r="G210" s="79"/>
      <c r="H210" s="80"/>
      <c r="I210" s="79"/>
      <c r="J210" s="80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7"/>
      <c r="AC210" s="60"/>
      <c r="AI210" s="57"/>
      <c r="AJ210" s="177"/>
      <c r="AK210" s="57"/>
      <c r="AL210" s="178"/>
      <c r="AM210" s="178"/>
      <c r="AN210" s="178"/>
      <c r="AO210" s="177"/>
      <c r="AP210" s="178"/>
      <c r="AQ210" s="178"/>
      <c r="AR210" s="178"/>
      <c r="AS210" s="178"/>
      <c r="AT210" s="177"/>
      <c r="AU210" s="179"/>
      <c r="BC210" s="57"/>
      <c r="BD210" s="35"/>
      <c r="BE210" s="35"/>
      <c r="BF210" s="35"/>
      <c r="BH210" s="57"/>
      <c r="BI210" s="57"/>
      <c r="BJ210" s="177"/>
      <c r="BK210" s="57"/>
      <c r="BL210" s="178"/>
      <c r="BM210" s="178"/>
      <c r="BN210" s="178"/>
      <c r="BO210" s="177"/>
      <c r="BP210" s="178"/>
      <c r="BQ210" s="178"/>
      <c r="BR210" s="178"/>
      <c r="BS210" s="178"/>
      <c r="BT210" s="177"/>
      <c r="BU210" s="179"/>
      <c r="CC210" s="57"/>
      <c r="CD210" s="35"/>
      <c r="CE210" s="35"/>
      <c r="CF210" s="35"/>
      <c r="CH210" s="57"/>
      <c r="CI210" s="57"/>
      <c r="CJ210" s="177"/>
      <c r="CK210" s="57"/>
      <c r="CL210" s="178"/>
      <c r="CM210" s="178"/>
      <c r="CN210" s="178"/>
      <c r="CO210" s="177"/>
      <c r="CP210" s="178"/>
      <c r="CQ210" s="178"/>
      <c r="CR210" s="178"/>
      <c r="CS210" s="178"/>
      <c r="CT210" s="177"/>
      <c r="CU210" s="179"/>
      <c r="DC210" s="35"/>
      <c r="DD210" s="35"/>
    </row>
    <row r="211" spans="1:109" ht="15.95" customHeight="1" x14ac:dyDescent="0.25">
      <c r="C211" s="5"/>
      <c r="D211" s="74" t="s">
        <v>248</v>
      </c>
      <c r="E211" s="67" t="str">
        <f ca="1">VLOOKUP($D211,'Metric Nature'!$C:$D,2,0)&amp;IF(($F211&lt;(BA211)),"Below",IF(($F211&gt;(AZ211)),"Above","Within"))</f>
      </c>
      <c r="F211" s="68">
        <f t="shared" ref="F211:F212" ca="1" si="1590">AT211</f>
      </c>
      <c r="G211" s="68">
        <f t="shared" ref="G211:G212" ca="1" si="1591">AS211</f>
      </c>
      <c r="H211" s="98">
        <f ca="1">IFERROR(((F211-G211)/G211),0)</f>
      </c>
      <c r="I211" s="68">
        <f ca="1">BD211</f>
      </c>
      <c r="J211" s="69">
        <f ca="1">IFERROR(((F211-I211)/I211),0)</f>
      </c>
      <c r="K211" s="145">
        <f t="shared" ref="K211:K212" ca="1" si="1592">BC211</f>
      </c>
      <c r="L211" s="70"/>
      <c r="M211" s="144" t="str">
        <f ca="1">VLOOKUP($D211,'Metric Nature'!$C:$D,2,0)&amp;IF(($N211&lt;(CA211)),"Below",IF(($N211&gt;(BZ211)),"Above","Within"))</f>
      </c>
      <c r="N211" s="68">
        <f t="shared" ref="N211:N212" ca="1" si="1593">BT211</f>
      </c>
      <c r="O211" s="68">
        <f t="shared" ref="O211:O212" ca="1" si="1594">BS211</f>
      </c>
      <c r="P211" s="69">
        <f ca="1">IFERROR(((N211-O211)/O211),0)</f>
      </c>
      <c r="Q211" s="68">
        <f ca="1">CD211</f>
      </c>
      <c r="R211" s="69">
        <f ca="1">IFERROR(((N211-Q211)/Q211),0)</f>
      </c>
      <c r="S211" s="145">
        <f t="shared" ref="S211:S212" ca="1" si="1595">CC211</f>
      </c>
      <c r="T211" s="70"/>
      <c r="U211" s="144" t="str">
        <f ca="1">VLOOKUP($D211,'Metric Nature'!$C:$D,2,0)&amp;IF(($V211&lt;(DA211)),"Below",IF(($V211&gt;(CZ211)),"Above","Within"))</f>
      </c>
      <c r="V211" s="68">
        <f t="shared" ref="V211:V212" ca="1" si="1596">CT211</f>
      </c>
      <c r="W211" s="68">
        <f t="shared" ref="W211:W212" ca="1" si="1597">CS211</f>
      </c>
      <c r="X211" s="69">
        <f ca="1">IFERROR(((V211-W211)/W211),0)</f>
      </c>
      <c r="Y211" s="68">
        <f ca="1">DD211</f>
      </c>
      <c r="Z211" s="69">
        <f ca="1">IFERROR(((V211-Y211)/Y211),0)</f>
      </c>
      <c r="AA211" s="145">
        <f t="shared" ref="AA211:AA212" ca="1" si="1598">DC211</f>
      </c>
      <c r="AB211" s="70"/>
      <c r="AC211" s="1"/>
      <c r="AD211" s="1"/>
      <c r="AE211" s="1"/>
      <c r="AF211" s="1"/>
      <c r="AG211" s="1"/>
      <c r="AH211" s="1"/>
      <c r="AI211" s="9" t="s">
        <v>10</v>
      </c>
      <c r="AJ211" s="164">
        <f ca="1">IFERROR(SUM(OFFSET(Data!$A$1,MATCH(($AI211),Data!$C:$C,0)-1,MATCH(Weekly!AJ$9,Data!$2:$2,0)-1,2,COUNTIF(Data!$2:$2,Weekly!AJ$9))),0)</f>
      </c>
      <c r="AK211" s="164">
        <f ca="1">IFERROR(SUM(OFFSET(Data!$A$1,MATCH(($AI211),Data!$C:$C,0)-1,MATCH(Weekly!AK$9,Data!$2:$2,0)-1,2,COUNTIF(Data!$2:$2,Weekly!AK$9))),0)</f>
      </c>
      <c r="AL211" s="164">
        <f ca="1">IFERROR(SUM(OFFSET(Data!$A$1,MATCH(($AI211),Data!$C:$C,0)-1,MATCH(Weekly!AL$9,Data!$2:$2,0)-1,2,COUNTIF(Data!$2:$2,Weekly!AL$9))),0)</f>
      </c>
      <c r="AM211" s="164">
        <f ca="1">IFERROR(SUM(OFFSET(Data!$A$1,MATCH(($AI211),Data!$C:$C,0)-1,MATCH(Weekly!AM$9,Data!$2:$2,0)-1,2,COUNTIF(Data!$2:$2,Weekly!AM$9))),0)</f>
      </c>
      <c r="AN211" s="164">
        <f ca="1">IFERROR(SUM(OFFSET(Data!$A$1,MATCH(($AI211),Data!$C:$C,0)-1,MATCH(Weekly!AN$9,Data!$2:$2,0)-1,2,COUNTIF(Data!$2:$2,Weekly!AN$9))),0)</f>
      </c>
      <c r="AO211" s="164">
        <f ca="1">IFERROR(SUM(OFFSET(Data!$A$1,MATCH(($AI211),Data!$C:$C,0)-1,MATCH(Weekly!AO$9,Data!$2:$2,0)-1,2,COUNTIF(Data!$2:$2,Weekly!AO$9))),0)</f>
      </c>
      <c r="AP211" s="164">
        <f ca="1">IFERROR(SUM(OFFSET(Data!$A$1,MATCH(($AI211),Data!$C:$C,0)-1,MATCH(Weekly!AP$9,Data!$2:$2,0)-1,2,COUNTIF(Data!$2:$2,Weekly!AP$9))),0)</f>
      </c>
      <c r="AQ211" s="164">
        <f ca="1">IFERROR(SUM(OFFSET(Data!$A$1,MATCH(($AI211),Data!$C:$C,0)-1,MATCH(Weekly!AQ$9,Data!$2:$2,0)-1,2,COUNTIF(Data!$2:$2,Weekly!AQ$9))),0)</f>
      </c>
      <c r="AR211" s="164">
        <f ca="1">IFERROR(SUM(OFFSET(Data!$A$1,MATCH(($AI211),Data!$C:$C,0)-1,MATCH(Weekly!AR$9,Data!$2:$2,0)-1,2,COUNTIF(Data!$2:$2,Weekly!AR$9))),0)</f>
      </c>
      <c r="AS211" s="164">
        <f ca="1">IFERROR(SUM(OFFSET(Data!$A$1,MATCH(($AI211),Data!$C:$C,0)-1,MATCH(Weekly!AS$9,Data!$2:$2,0)-1,2,COUNTIF(Data!$2:$2,Weekly!AS$9))),0)</f>
      </c>
      <c r="AT211" s="164">
        <f ca="1">IFERROR(SUM(OFFSET(Data!$A$1,MATCH(($AI211),Data!$C:$C,0)-1,MATCH(Weekly!AT$9,Data!$2:$2,0)-1,2,COUNTIF(Data!$2:$2,Weekly!AT$9))),0)</f>
      </c>
      <c r="AU211" s="164">
        <f ca="1">IFERROR(SUM(OFFSET(Data!$A$1,MATCH(($AI211),Data!$C:$C,0)-1,MATCH(Weekly!AU$9,Data!$2:$2,0)-1,2,COUNTIF(Data!$2:$2,Weekly!AU$9))),0)</f>
      </c>
      <c r="AV211" s="199"/>
      <c r="AW211" s="10">
        <f ca="1">_xlfn.QUARTILE.INC($BJ211:$BT211,1)</f>
      </c>
      <c r="AX211" s="10">
        <f ca="1">_xlfn.QUARTILE.INC($BJ211:$BT211,1)</f>
      </c>
      <c r="AY211" s="10">
        <f ca="1">_xlfn.QUARTILE.INC($BJ211:$BT211,3)</f>
      </c>
      <c r="AZ211" s="10">
        <f t="shared" ref="AZ211:AZ212" ca="1" si="1599">AY211-AX211</f>
      </c>
      <c r="BA211" s="10">
        <f t="shared" ref="BA211:BA212" ca="1" si="1600">AY211+(0.75*AZ211)</f>
      </c>
      <c r="BB211" s="53"/>
      <c r="BC211" s="11">
        <f ca="1">_xlfn.STDEV.P(AJ211:AU211)</f>
      </c>
      <c r="BD211" s="11">
        <f ca="1">AVERAGE(AP211:AS211)</f>
      </c>
      <c r="BE211" s="122"/>
      <c r="BF211" s="122"/>
      <c r="BG211" s="16"/>
      <c r="BH211" s="9" t="s">
        <v>10</v>
      </c>
      <c r="BI211" s="9" t="s">
        <v>3</v>
      </c>
      <c r="BJ211" s="164">
        <f ca="1">IFERROR(SUM(OFFSET(Data!$A$1,MATCH(($BH211&amp;$BI211),Data!$B:$B,0)-1,MATCH(Weekly!BJ$9,Data!$2:$2,0)-1,1,COUNTIF(Data!$2:$2,Weekly!BJ$9))),0)</f>
      </c>
      <c r="BK211" s="164">
        <f ca="1">IFERROR(SUM(OFFSET(Data!$A$1,MATCH(($BH211&amp;$BI211),Data!$B:$B,0)-1,MATCH(Weekly!BK$9,Data!$2:$2,0)-1,1,COUNTIF(Data!$2:$2,Weekly!BK$9))),0)</f>
      </c>
      <c r="BL211" s="164">
        <f ca="1">IFERROR(SUM(OFFSET(Data!$A$1,MATCH(($BH211&amp;$BI211),Data!$B:$B,0)-1,MATCH(Weekly!BL$9,Data!$2:$2,0)-1,1,COUNTIF(Data!$2:$2,Weekly!BL$9))),0)</f>
      </c>
      <c r="BM211" s="164">
        <f ca="1">IFERROR(SUM(OFFSET(Data!$A$1,MATCH(($BH211&amp;$BI211),Data!$B:$B,0)-1,MATCH(Weekly!BM$9,Data!$2:$2,0)-1,1,COUNTIF(Data!$2:$2,Weekly!BM$9))),0)</f>
      </c>
      <c r="BN211" s="164">
        <f ca="1">IFERROR(SUM(OFFSET(Data!$A$1,MATCH(($BH211&amp;$BI211),Data!$B:$B,0)-1,MATCH(Weekly!BN$9,Data!$2:$2,0)-1,1,COUNTIF(Data!$2:$2,Weekly!BN$9))),0)</f>
      </c>
      <c r="BO211" s="164">
        <f ca="1">IFERROR(SUM(OFFSET(Data!$A$1,MATCH(($BH211&amp;$BI211),Data!$B:$B,0)-1,MATCH(Weekly!BO$9,Data!$2:$2,0)-1,1,COUNTIF(Data!$2:$2,Weekly!BO$9))),0)</f>
      </c>
      <c r="BP211" s="164">
        <f ca="1">IFERROR(SUM(OFFSET(Data!$A$1,MATCH(($BH211&amp;$BI211),Data!$B:$B,0)-1,MATCH(Weekly!BP$9,Data!$2:$2,0)-1,1,COUNTIF(Data!$2:$2,Weekly!BP$9))),0)</f>
      </c>
      <c r="BQ211" s="164">
        <f ca="1">IFERROR(SUM(OFFSET(Data!$A$1,MATCH(($BH211&amp;$BI211),Data!$B:$B,0)-1,MATCH(Weekly!BQ$9,Data!$2:$2,0)-1,1,COUNTIF(Data!$2:$2,Weekly!BQ$9))),0)</f>
      </c>
      <c r="BR211" s="164">
        <f ca="1">IFERROR(SUM(OFFSET(Data!$A$1,MATCH(($BH211&amp;$BI211),Data!$B:$B,0)-1,MATCH(Weekly!BR$9,Data!$2:$2,0)-1,1,COUNTIF(Data!$2:$2,Weekly!BR$9))),0)</f>
      </c>
      <c r="BS211" s="164">
        <f ca="1">IFERROR(SUM(OFFSET(Data!$A$1,MATCH(($BH211&amp;$BI211),Data!$B:$B,0)-1,MATCH(Weekly!BS$9,Data!$2:$2,0)-1,1,COUNTIF(Data!$2:$2,Weekly!BS$9))),0)</f>
      </c>
      <c r="BT211" s="164">
        <f ca="1">IFERROR(SUM(OFFSET(Data!$A$1,MATCH(($BH211&amp;$BI211),Data!$B:$B,0)-1,MATCH(Weekly!BT$9,Data!$2:$2,0)-1,1,COUNTIF(Data!$2:$2,Weekly!BT$9))),0)</f>
      </c>
      <c r="BU211" s="164">
        <f ca="1">IFERROR(SUM(OFFSET(Data!$A$1,MATCH(($BH211&amp;$BI211),Data!$B:$B,0)-1,MATCH(Weekly!BU$9,Data!$2:$2,0)-1,1,COUNTIF(Data!$2:$2,Weekly!BU$9))),0)</f>
      </c>
      <c r="BV211" s="17"/>
      <c r="BW211" s="10">
        <f ca="1">_xlfn.QUARTILE.INC($BJ211:$BT211,1)</f>
      </c>
      <c r="BX211" s="10">
        <f ca="1">_xlfn.QUARTILE.INC($BJ211:$BT211,1)</f>
      </c>
      <c r="BY211" s="10">
        <f ca="1">_xlfn.QUARTILE.INC($BJ211:$BT211,3)</f>
      </c>
      <c r="BZ211" s="10">
        <f t="shared" ref="BZ211" ca="1" si="1601">BY211-BX211</f>
      </c>
      <c r="CA211" s="10">
        <f t="shared" ref="CA211" ca="1" si="1602">BY211+(0.75*BZ211)</f>
      </c>
      <c r="CB211" s="54"/>
      <c r="CC211" s="11">
        <f ca="1">_xlfn.STDEV.P(BJ211:BU211)</f>
      </c>
      <c r="CD211" s="11">
        <f ca="1">AVERAGE(BP211:BS211)</f>
      </c>
      <c r="CE211" s="122"/>
      <c r="CF211" s="122"/>
      <c r="CG211" s="16"/>
      <c r="CH211" s="9" t="s">
        <v>10</v>
      </c>
      <c r="CI211" s="9" t="s">
        <v>4</v>
      </c>
      <c r="CJ211" s="164">
        <f ca="1">IFERROR(SUM(OFFSET(Data!$A$1,MATCH(($CH211&amp;$CI211),Data!$B:$B,0)-1,MATCH(Weekly!CJ$9,Data!$2:$2,0)-1,1,COUNTIF(Data!$2:$2,Weekly!CJ$9))),0)</f>
      </c>
      <c r="CK211" s="164">
        <f ca="1">IFERROR(SUM(OFFSET(Data!$A$1,MATCH(($CH211&amp;$CI211),Data!$B:$B,0)-1,MATCH(Weekly!CK$9,Data!$2:$2,0)-1,1,COUNTIF(Data!$2:$2,Weekly!CK$9))),0)</f>
      </c>
      <c r="CL211" s="164">
        <f ca="1">IFERROR(SUM(OFFSET(Data!$A$1,MATCH(($CH211&amp;$CI211),Data!$B:$B,0)-1,MATCH(Weekly!CL$9,Data!$2:$2,0)-1,1,COUNTIF(Data!$2:$2,Weekly!CL$9))),0)</f>
      </c>
      <c r="CM211" s="164">
        <f ca="1">IFERROR(SUM(OFFSET(Data!$A$1,MATCH(($CH211&amp;$CI211),Data!$B:$B,0)-1,MATCH(Weekly!CM$9,Data!$2:$2,0)-1,1,COUNTIF(Data!$2:$2,Weekly!CM$9))),0)</f>
      </c>
      <c r="CN211" s="164">
        <f ca="1">IFERROR(SUM(OFFSET(Data!$A$1,MATCH(($CH211&amp;$CI211),Data!$B:$B,0)-1,MATCH(Weekly!CN$9,Data!$2:$2,0)-1,1,COUNTIF(Data!$2:$2,Weekly!CN$9))),0)</f>
      </c>
      <c r="CO211" s="164">
        <f ca="1">IFERROR(SUM(OFFSET(Data!$A$1,MATCH(($CH211&amp;$CI211),Data!$B:$B,0)-1,MATCH(Weekly!CO$9,Data!$2:$2,0)-1,1,COUNTIF(Data!$2:$2,Weekly!CO$9))),0)</f>
      </c>
      <c r="CP211" s="164">
        <f ca="1">IFERROR(SUM(OFFSET(Data!$A$1,MATCH(($CH211&amp;$CI211),Data!$B:$B,0)-1,MATCH(Weekly!CP$9,Data!$2:$2,0)-1,1,COUNTIF(Data!$2:$2,Weekly!CP$9))),0)</f>
      </c>
      <c r="CQ211" s="164">
        <f ca="1">IFERROR(SUM(OFFSET(Data!$A$1,MATCH(($CH211&amp;$CI211),Data!$B:$B,0)-1,MATCH(Weekly!CQ$9,Data!$2:$2,0)-1,1,COUNTIF(Data!$2:$2,Weekly!CQ$9))),0)</f>
      </c>
      <c r="CR211" s="164">
        <f ca="1">IFERROR(SUM(OFFSET(Data!$A$1,MATCH(($CH211&amp;$CI211),Data!$B:$B,0)-1,MATCH(Weekly!CR$9,Data!$2:$2,0)-1,1,COUNTIF(Data!$2:$2,Weekly!CR$9))),0)</f>
      </c>
      <c r="CS211" s="164">
        <f ca="1">IFERROR(SUM(OFFSET(Data!$A$1,MATCH(($CH211&amp;$CI211),Data!$B:$B,0)-1,MATCH(Weekly!CS$9,Data!$2:$2,0)-1,1,COUNTIF(Data!$2:$2,Weekly!CS$9))),0)</f>
      </c>
      <c r="CT211" s="164">
        <f ca="1">IFERROR(SUM(OFFSET(Data!$A$1,MATCH(($CH211&amp;$CI211),Data!$B:$B,0)-1,MATCH(Weekly!CT$9,Data!$2:$2,0)-1,1,COUNTIF(Data!$2:$2,Weekly!CT$9))),0)</f>
      </c>
      <c r="CU211" s="164">
        <f ca="1">IFERROR(SUM(OFFSET(Data!$A$1,MATCH(($CH211&amp;$CI211),Data!$B:$B,0)-1,MATCH(Weekly!CU$9,Data!$2:$2,0)-1,1,COUNTIF(Data!$2:$2,Weekly!CU$9))),0)</f>
      </c>
      <c r="CV211" s="198"/>
      <c r="CW211" s="10">
        <f ca="1">_xlfn.QUARTILE.INC($BJ211:$BT211,1)</f>
      </c>
      <c r="CX211" s="10">
        <f ca="1">_xlfn.QUARTILE.INC($BJ211:$BT211,1)</f>
      </c>
      <c r="CY211" s="10">
        <f ca="1">_xlfn.QUARTILE.INC($BJ211:$BT211,3)</f>
      </c>
      <c r="CZ211" s="10">
        <f t="shared" ref="CZ211" ca="1" si="1603">CY211-CX211</f>
      </c>
      <c r="DA211" s="10">
        <f t="shared" ref="DA211" ca="1" si="1604">CY211+(0.75*CZ211)</f>
      </c>
      <c r="DB211" s="53"/>
      <c r="DC211" s="11">
        <f ca="1">_xlfn.STDEV.P(CJ211:CU211)</f>
      </c>
      <c r="DD211" s="11">
        <f ca="1">AVERAGE(CP211:CS211)</f>
      </c>
      <c r="DE211" s="15"/>
    </row>
    <row r="212" spans="1:109" ht="15.95" customHeight="1" x14ac:dyDescent="0.25">
      <c r="C212" s="5"/>
      <c r="D212" s="106" t="s">
        <v>964</v>
      </c>
      <c r="E212" s="67" t="str">
        <f ca="1">VLOOKUP($D212,'Metric Nature'!$C:$D,2,0)&amp;IF(($F212&lt;(BA212)),"Below",IF(($F212&gt;(AZ212)),"Above","Within"))</f>
      </c>
      <c r="F212" s="69">
        <f t="shared" ca="1" si="1590"/>
      </c>
      <c r="G212" s="69">
        <f t="shared" ca="1" si="1591"/>
      </c>
      <c r="H212" s="98">
        <f t="shared" ref="H212" ca="1" si="1605">IFERROR(((F212-G212)/G212),0)</f>
      </c>
      <c r="I212" s="69">
        <f t="shared" ref="I212" ca="1" si="1606">BD212</f>
      </c>
      <c r="J212" s="69">
        <f t="shared" ref="J212" ca="1" si="1607">IFERROR(((F212-I212)/I212),0)</f>
      </c>
      <c r="K212" s="62">
        <f t="shared" ca="1" si="1592"/>
      </c>
      <c r="L212" s="70"/>
      <c r="M212" s="67" t="str">
        <f ca="1">VLOOKUP($D212,'Metric Nature'!$C:$D,2,0)&amp;IF(($N212&lt;(CA212)),"Below",IF(($N212&gt;(BZ212)),"Above","Within"))</f>
      </c>
      <c r="N212" s="69">
        <f t="shared" ca="1" si="1593"/>
      </c>
      <c r="O212" s="69">
        <f t="shared" ca="1" si="1594"/>
      </c>
      <c r="P212" s="98">
        <f t="shared" ref="P212" ca="1" si="1608">IFERROR(((N212-O212)/O212),0)</f>
      </c>
      <c r="Q212" s="69">
        <f t="shared" ref="Q212" ca="1" si="1609">CD212</f>
      </c>
      <c r="R212" s="71">
        <f t="shared" ref="R212" ca="1" si="1610">IFERROR(((N212-Q212)/Q212),0)</f>
      </c>
      <c r="S212" s="62">
        <f t="shared" ca="1" si="1595"/>
      </c>
      <c r="T212" s="70"/>
      <c r="U212" s="67" t="str">
        <f ca="1">VLOOKUP($D212,'Metric Nature'!$C:$D,2,0)&amp;IF(($V212&lt;(DA212)),"Below",IF(($V212&gt;(CZ212)),"Above","Within"))</f>
      </c>
      <c r="V212" s="69">
        <f t="shared" ca="1" si="1596"/>
      </c>
      <c r="W212" s="69">
        <f t="shared" ca="1" si="1597"/>
      </c>
      <c r="X212" s="98">
        <f t="shared" ref="X212" ca="1" si="1611">IFERROR(((V212-W212)/W212),0)</f>
      </c>
      <c r="Y212" s="69">
        <f t="shared" ref="Y212" ca="1" si="1612">DD212</f>
      </c>
      <c r="Z212" s="71">
        <f t="shared" ref="Z212" ca="1" si="1613">IFERROR(((V212-Y212)/Y212),0)</f>
      </c>
      <c r="AA212" s="62">
        <f t="shared" ca="1" si="1598"/>
      </c>
      <c r="AB212" s="70"/>
      <c r="AC212" s="1"/>
      <c r="AD212" s="1"/>
      <c r="AE212" s="1"/>
      <c r="AF212" s="1"/>
      <c r="AG212" s="1"/>
      <c r="AH212" s="1"/>
      <c r="AI212" s="9" t="s">
        <v>10</v>
      </c>
      <c r="AJ212" s="169">
        <f ca="1">IFERROR(IFERROR(SUM(OFFSET(Data!$A$1,MATCH(($AI212),Data!$C:$C,0)-1,MATCH(Weekly!AJ$9,Data!$2:$2,0)-1,2,COUNTIF(Data!$2:$2,Weekly!AJ$9))),0)/AJ$11,0)</f>
      </c>
      <c r="AK212" s="169">
        <f ca="1">IFERROR(IFERROR(SUM(OFFSET(Data!$A$1,MATCH(($AI212),Data!$C:$C,0)-1,MATCH(Weekly!AK$9,Data!$2:$2,0)-1,2,COUNTIF(Data!$2:$2,Weekly!AK$9))),0)/AK$11,0)</f>
      </c>
      <c r="AL212" s="169">
        <f ca="1">IFERROR(IFERROR(SUM(OFFSET(Data!$A$1,MATCH(($AI212),Data!$C:$C,0)-1,MATCH(Weekly!AL$9,Data!$2:$2,0)-1,2,COUNTIF(Data!$2:$2,Weekly!AL$9))),0)/AL$11,0)</f>
      </c>
      <c r="AM212" s="169">
        <f ca="1">IFERROR(IFERROR(SUM(OFFSET(Data!$A$1,MATCH(($AI212),Data!$C:$C,0)-1,MATCH(Weekly!AM$9,Data!$2:$2,0)-1,2,COUNTIF(Data!$2:$2,Weekly!AM$9))),0)/AM$11,0)</f>
      </c>
      <c r="AN212" s="169">
        <f ca="1">IFERROR(IFERROR(SUM(OFFSET(Data!$A$1,MATCH(($AI212),Data!$C:$C,0)-1,MATCH(Weekly!AN$9,Data!$2:$2,0)-1,2,COUNTIF(Data!$2:$2,Weekly!AN$9))),0)/AN$11,0)</f>
      </c>
      <c r="AO212" s="169">
        <f ca="1">IFERROR(IFERROR(SUM(OFFSET(Data!$A$1,MATCH(($AI212),Data!$C:$C,0)-1,MATCH(Weekly!AO$9,Data!$2:$2,0)-1,2,COUNTIF(Data!$2:$2,Weekly!AO$9))),0)/AO$11,0)</f>
      </c>
      <c r="AP212" s="169">
        <f ca="1">IFERROR(IFERROR(SUM(OFFSET(Data!$A$1,MATCH(($AI212),Data!$C:$C,0)-1,MATCH(Weekly!AP$9,Data!$2:$2,0)-1,2,COUNTIF(Data!$2:$2,Weekly!AP$9))),0)/AP$11,0)</f>
      </c>
      <c r="AQ212" s="169">
        <f ca="1">IFERROR(IFERROR(SUM(OFFSET(Data!$A$1,MATCH(($AI212),Data!$C:$C,0)-1,MATCH(Weekly!AQ$9,Data!$2:$2,0)-1,2,COUNTIF(Data!$2:$2,Weekly!AQ$9))),0)/AQ$11,0)</f>
      </c>
      <c r="AR212" s="169">
        <f ca="1">IFERROR(IFERROR(SUM(OFFSET(Data!$A$1,MATCH(($AI212),Data!$C:$C,0)-1,MATCH(Weekly!AR$9,Data!$2:$2,0)-1,2,COUNTIF(Data!$2:$2,Weekly!AR$9))),0)/AR$11,0)</f>
      </c>
      <c r="AS212" s="169">
        <f ca="1">IFERROR(IFERROR(SUM(OFFSET(Data!$A$1,MATCH(($AI212),Data!$C:$C,0)-1,MATCH(Weekly!AS$9,Data!$2:$2,0)-1,2,COUNTIF(Data!$2:$2,Weekly!AS$9))),0)/AS$11,0)</f>
      </c>
      <c r="AT212" s="169">
        <f ca="1">IFERROR(IFERROR(SUM(OFFSET(Data!$A$1,MATCH(($AI212),Data!$C:$C,0)-1,MATCH(Weekly!AT$9,Data!$2:$2,0)-1,2,COUNTIF(Data!$2:$2,Weekly!AT$9))),0)/AT$11,0)</f>
      </c>
      <c r="AU212" s="169">
        <f ca="1">IFERROR(IFERROR(SUM(OFFSET(Data!$A$1,MATCH(($AI212),Data!$C:$C,0)-1,MATCH(Weekly!AU$9,Data!$2:$2,0)-1,2,COUNTIF(Data!$2:$2,Weekly!AU$9))),0)/AU$11,0)</f>
      </c>
      <c r="AV212" s="199"/>
      <c r="AW212" s="52">
        <f t="shared" ref="AW212:AX212" ca="1" si="1614">_xlfn.QUARTILE.INC($BJ212:$BT212,1)</f>
      </c>
      <c r="AX212" s="52">
        <f t="shared" ca="1" si="1614"/>
      </c>
      <c r="AY212" s="52">
        <f t="shared" ref="AY212" ca="1" si="1615">_xlfn.QUARTILE.INC($BJ212:$BT212,3)</f>
      </c>
      <c r="AZ212" s="52">
        <f t="shared" ca="1" si="1599"/>
      </c>
      <c r="BA212" s="52">
        <f t="shared" ca="1" si="1600"/>
      </c>
      <c r="BB212" s="55"/>
      <c r="BC212" s="14">
        <f t="shared" ref="BC212" ca="1" si="1616">_xlfn.STDEV.P(AJ212:AU212)</f>
      </c>
      <c r="BD212" s="14">
        <f ca="1">SUMPRODUCT(AP212:AS212,AP$11:AS$11)/SUM(AP$11:AS$11)</f>
      </c>
      <c r="BE212" s="122"/>
      <c r="BF212" s="122"/>
      <c r="BG212" s="16"/>
      <c r="BH212" s="9" t="s">
        <v>10</v>
      </c>
      <c r="BI212" s="9" t="s">
        <v>3</v>
      </c>
      <c r="BJ212" s="169">
        <f ca="1">IFERROR(IFERROR(SUM(OFFSET(Data!$A$1,MATCH(($BH212&amp;$BI212),Data!$B:$B,0)-1,MATCH(Weekly!BJ$9,Data!$2:$2,0)-1,1,COUNTIF(Data!$2:$2,Weekly!BJ$9))),0)/BJ$11,0)</f>
      </c>
      <c r="BK212" s="169">
        <f ca="1">IFERROR(IFERROR(SUM(OFFSET(Data!$A$1,MATCH(($BH212&amp;$BI212),Data!$B:$B,0)-1,MATCH(Weekly!BK$9,Data!$2:$2,0)-1,1,COUNTIF(Data!$2:$2,Weekly!BK$9))),0)/BK$11,0)</f>
      </c>
      <c r="BL212" s="169">
        <f ca="1">IFERROR(IFERROR(SUM(OFFSET(Data!$A$1,MATCH(($BH212&amp;$BI212),Data!$B:$B,0)-1,MATCH(Weekly!BL$9,Data!$2:$2,0)-1,1,COUNTIF(Data!$2:$2,Weekly!BL$9))),0)/BL$11,0)</f>
      </c>
      <c r="BM212" s="169">
        <f ca="1">IFERROR(IFERROR(SUM(OFFSET(Data!$A$1,MATCH(($BH212&amp;$BI212),Data!$B:$B,0)-1,MATCH(Weekly!BM$9,Data!$2:$2,0)-1,1,COUNTIF(Data!$2:$2,Weekly!BM$9))),0)/BM$11,0)</f>
      </c>
      <c r="BN212" s="169">
        <f ca="1">IFERROR(IFERROR(SUM(OFFSET(Data!$A$1,MATCH(($BH212&amp;$BI212),Data!$B:$B,0)-1,MATCH(Weekly!BN$9,Data!$2:$2,0)-1,1,COUNTIF(Data!$2:$2,Weekly!BN$9))),0)/BN$11,0)</f>
      </c>
      <c r="BO212" s="169">
        <f ca="1">IFERROR(IFERROR(SUM(OFFSET(Data!$A$1,MATCH(($BH212&amp;$BI212),Data!$B:$B,0)-1,MATCH(Weekly!BO$9,Data!$2:$2,0)-1,1,COUNTIF(Data!$2:$2,Weekly!BO$9))),0)/BO$11,0)</f>
      </c>
      <c r="BP212" s="169">
        <f ca="1">IFERROR(IFERROR(SUM(OFFSET(Data!$A$1,MATCH(($BH212&amp;$BI212),Data!$B:$B,0)-1,MATCH(Weekly!BP$9,Data!$2:$2,0)-1,1,COUNTIF(Data!$2:$2,Weekly!BP$9))),0)/BP$11,0)</f>
      </c>
      <c r="BQ212" s="169">
        <f ca="1">IFERROR(IFERROR(SUM(OFFSET(Data!$A$1,MATCH(($BH212&amp;$BI212),Data!$B:$B,0)-1,MATCH(Weekly!BQ$9,Data!$2:$2,0)-1,1,COUNTIF(Data!$2:$2,Weekly!BQ$9))),0)/BQ$11,0)</f>
      </c>
      <c r="BR212" s="169">
        <f ca="1">IFERROR(IFERROR(SUM(OFFSET(Data!$A$1,MATCH(($BH212&amp;$BI212),Data!$B:$B,0)-1,MATCH(Weekly!BR$9,Data!$2:$2,0)-1,1,COUNTIF(Data!$2:$2,Weekly!BR$9))),0)/BR$11,0)</f>
      </c>
      <c r="BS212" s="169">
        <f ca="1">IFERROR(IFERROR(SUM(OFFSET(Data!$A$1,MATCH(($BH212&amp;$BI212),Data!$B:$B,0)-1,MATCH(Weekly!BS$9,Data!$2:$2,0)-1,1,COUNTIF(Data!$2:$2,Weekly!BS$9))),0)/BS$11,0)</f>
      </c>
      <c r="BT212" s="169">
        <f ca="1">IFERROR(IFERROR(SUM(OFFSET(Data!$A$1,MATCH(($BH212&amp;$BI212),Data!$B:$B,0)-1,MATCH(Weekly!BT$9,Data!$2:$2,0)-1,1,COUNTIF(Data!$2:$2,Weekly!BT$9))),0)/BT$11,0)</f>
      </c>
      <c r="BU212" s="169">
        <f ca="1">IFERROR(IFERROR(SUM(OFFSET(Data!$A$1,MATCH(($BH212&amp;$BI212),Data!$B:$B,0)-1,MATCH(Weekly!BU$9,Data!$2:$2,0)-1,1,COUNTIF(Data!$2:$2,Weekly!BU$9))),0)/BU$11,0)</f>
      </c>
      <c r="BV212" s="17"/>
      <c r="BW212" s="14">
        <f t="shared" ref="BW212" ca="1" si="1617">_xlfn.QUARTILE.INC($BJ212:$BT212,1)</f>
      </c>
      <c r="BX212" s="14">
        <f t="shared" ref="BX212" ca="1" si="1618">_xlfn.QUARTILE.INC($BJ212:$BT212,3)</f>
      </c>
      <c r="BY212" s="14">
        <f t="shared" ref="BY212" ca="1" si="1619">BX212-BW212</f>
      </c>
      <c r="BZ212" s="14">
        <f t="shared" ref="BZ212" ca="1" si="1620">BX212+(0.75*BY212)</f>
      </c>
      <c r="CA212" s="14">
        <f t="shared" ref="CA212" ca="1" si="1621">BW212-(0.75*BY212)</f>
      </c>
      <c r="CB212" s="54"/>
      <c r="CC212" s="14">
        <f t="shared" ref="CC212" ca="1" si="1622">_xlfn.STDEV.P(BJ212:BU212)</f>
      </c>
      <c r="CD212" s="14">
        <f ca="1">SUMPRODUCT(BP212:BS212,BP$11:BS$11)/SUM(BP$11:BS$11)</f>
      </c>
      <c r="CE212" s="122"/>
      <c r="CF212" s="122"/>
      <c r="CG212" s="16"/>
      <c r="CH212" s="9" t="s">
        <v>10</v>
      </c>
      <c r="CI212" s="9" t="s">
        <v>4</v>
      </c>
      <c r="CJ212" s="169">
        <f ca="1">IFERROR(IFERROR(SUM(OFFSET(Data!$A$1,MATCH(($CH212&amp;$CI212),Data!$B:$B,0)-1,MATCH(Weekly!CJ$9,Data!$2:$2,0)-1,1,COUNTIF(Data!$2:$2,Weekly!CJ$9))),0)/CJ$11,0)</f>
      </c>
      <c r="CK212" s="169">
        <f ca="1">IFERROR(IFERROR(SUM(OFFSET(Data!$A$1,MATCH(($CH212&amp;$CI212),Data!$B:$B,0)-1,MATCH(Weekly!CK$9,Data!$2:$2,0)-1,1,COUNTIF(Data!$2:$2,Weekly!CK$9))),0)/CK$11,0)</f>
      </c>
      <c r="CL212" s="169">
        <f ca="1">IFERROR(IFERROR(SUM(OFFSET(Data!$A$1,MATCH(($CH212&amp;$CI212),Data!$B:$B,0)-1,MATCH(Weekly!CL$9,Data!$2:$2,0)-1,1,COUNTIF(Data!$2:$2,Weekly!CL$9))),0)/CL$11,0)</f>
      </c>
      <c r="CM212" s="169">
        <f ca="1">IFERROR(IFERROR(SUM(OFFSET(Data!$A$1,MATCH(($CH212&amp;$CI212),Data!$B:$B,0)-1,MATCH(Weekly!CM$9,Data!$2:$2,0)-1,1,COUNTIF(Data!$2:$2,Weekly!CM$9))),0)/CM$11,0)</f>
      </c>
      <c r="CN212" s="169">
        <f ca="1">IFERROR(IFERROR(SUM(OFFSET(Data!$A$1,MATCH(($CH212&amp;$CI212),Data!$B:$B,0)-1,MATCH(Weekly!CN$9,Data!$2:$2,0)-1,1,COUNTIF(Data!$2:$2,Weekly!CN$9))),0)/CN$11,0)</f>
      </c>
      <c r="CO212" s="169">
        <f ca="1">IFERROR(IFERROR(SUM(OFFSET(Data!$A$1,MATCH(($CH212&amp;$CI212),Data!$B:$B,0)-1,MATCH(Weekly!CO$9,Data!$2:$2,0)-1,1,COUNTIF(Data!$2:$2,Weekly!CO$9))),0)/CO$11,0)</f>
      </c>
      <c r="CP212" s="169">
        <f ca="1">IFERROR(IFERROR(SUM(OFFSET(Data!$A$1,MATCH(($CH212&amp;$CI212),Data!$B:$B,0)-1,MATCH(Weekly!CP$9,Data!$2:$2,0)-1,1,COUNTIF(Data!$2:$2,Weekly!CP$9))),0)/CP$11,0)</f>
      </c>
      <c r="CQ212" s="169">
        <f ca="1">IFERROR(IFERROR(SUM(OFFSET(Data!$A$1,MATCH(($CH212&amp;$CI212),Data!$B:$B,0)-1,MATCH(Weekly!CQ$9,Data!$2:$2,0)-1,1,COUNTIF(Data!$2:$2,Weekly!CQ$9))),0)/CQ$11,0)</f>
      </c>
      <c r="CR212" s="169">
        <f ca="1">IFERROR(IFERROR(SUM(OFFSET(Data!$A$1,MATCH(($CH212&amp;$CI212),Data!$B:$B,0)-1,MATCH(Weekly!CR$9,Data!$2:$2,0)-1,1,COUNTIF(Data!$2:$2,Weekly!CR$9))),0)/CR$11,0)</f>
      </c>
      <c r="CS212" s="169">
        <f ca="1">IFERROR(IFERROR(SUM(OFFSET(Data!$A$1,MATCH(($CH212&amp;$CI212),Data!$B:$B,0)-1,MATCH(Weekly!CS$9,Data!$2:$2,0)-1,1,COUNTIF(Data!$2:$2,Weekly!CS$9))),0)/CS$11,0)</f>
      </c>
      <c r="CT212" s="169">
        <f ca="1">IFERROR(IFERROR(SUM(OFFSET(Data!$A$1,MATCH(($CH212&amp;$CI212),Data!$B:$B,0)-1,MATCH(Weekly!CT$9,Data!$2:$2,0)-1,1,COUNTIF(Data!$2:$2,Weekly!CT$9))),0)/CT$11,0)</f>
      </c>
      <c r="CU212" s="169">
        <f ca="1">IFERROR(IFERROR(SUM(OFFSET(Data!$A$1,MATCH(($CH212&amp;$CI212),Data!$B:$B,0)-1,MATCH(Weekly!CU$9,Data!$2:$2,0)-1,1,COUNTIF(Data!$2:$2,Weekly!CU$9))),0)/CU$11,0)</f>
      </c>
      <c r="CV212" s="198"/>
      <c r="CW212" s="14">
        <f t="shared" ref="CW212" ca="1" si="1623">_xlfn.QUARTILE.INC($BJ212:$BT212,1)</f>
      </c>
      <c r="CX212" s="14">
        <f t="shared" ref="CX212" ca="1" si="1624">_xlfn.QUARTILE.INC($BJ212:$BT212,3)</f>
      </c>
      <c r="CY212" s="14">
        <f t="shared" ref="CY212" ca="1" si="1625">CX212-CW212</f>
      </c>
      <c r="CZ212" s="14">
        <f t="shared" ref="CZ212" ca="1" si="1626">CX212+(0.75*CY212)</f>
      </c>
      <c r="DA212" s="14">
        <f t="shared" ref="DA212" ca="1" si="1627">CW212-(0.75*CY212)</f>
      </c>
      <c r="DB212" s="55"/>
      <c r="DC212" s="14">
        <f t="shared" ref="DC212" ca="1" si="1628">_xlfn.STDEV.P(CJ212:CU212)</f>
      </c>
      <c r="DD212" s="14">
        <f ca="1">SUMPRODUCT(CP212:CS212,CP$11:CS$11)/SUM(CP$11:CS$11)</f>
      </c>
      <c r="DE212" s="15"/>
    </row>
    <row r="213" spans="1:109" ht="15.95" hidden="1" customHeight="1" x14ac:dyDescent="0.25">
      <c r="C213" s="5"/>
      <c r="D213" s="230" t="s">
        <v>965</v>
      </c>
      <c r="E213" s="67" t="str">
        <f ca="1">VLOOKUP($D213,'Metric Nature'!$C:$D,2,0)&amp;IF(($F213&lt;(BA213)),"Below",IF(($F213&gt;(AZ213)),"Above","Within"))</f>
      </c>
      <c r="F213" s="69">
        <f ca="1">AT213</f>
      </c>
      <c r="G213" s="69">
        <f ca="1">AS213</f>
      </c>
      <c r="H213" s="98">
        <f t="shared" ref="H213" ca="1" si="1629">IFERROR(((F213-G213)/G213),0)</f>
      </c>
      <c r="I213" s="69">
        <f t="shared" ref="I213" ca="1" si="1630">BD213</f>
      </c>
      <c r="J213" s="69">
        <f t="shared" ref="J213" ca="1" si="1631">IFERROR(((F213-I213)/I213),0)</f>
      </c>
      <c r="K213" s="92">
        <v>1.0015237998966999</v>
      </c>
      <c r="L213" s="70"/>
      <c r="M213" s="67" t="str">
        <f ca="1">VLOOKUP($D213,'Metric Nature'!$C:$D,2,0)&amp;IF(($N213&lt;(CA213)),"Below",IF(($N213&gt;(BZ213)),"Above","Within"))</f>
      </c>
      <c r="N213" s="69">
        <f ca="1">BT213</f>
      </c>
      <c r="O213" s="69">
        <f ca="1">BS213</f>
      </c>
      <c r="P213" s="98">
        <f t="shared" ref="P213" ca="1" si="1632">IFERROR(((N213-O213)/O213),0)</f>
      </c>
      <c r="Q213" s="69">
        <f t="shared" ref="Q213" ca="1" si="1633">CD213</f>
      </c>
      <c r="R213" s="71">
        <f t="shared" ref="R213" ca="1" si="1634">IFERROR(((N213-Q213)/Q213),0)</f>
      </c>
      <c r="S213" s="92">
        <v>1.0017213775125999</v>
      </c>
      <c r="T213" s="70"/>
      <c r="U213" s="67" t="str">
        <f ca="1">VLOOKUP($D213,'Metric Nature'!$C:$D,2,0)&amp;IF(($V213&lt;(DA213)),"Below",IF(($V213&gt;(CZ213)),"Above","Within"))</f>
      </c>
      <c r="V213" s="69">
        <f ca="1">CT213</f>
      </c>
      <c r="W213" s="69">
        <f ca="1">CS213</f>
      </c>
      <c r="X213" s="93">
        <f t="shared" ref="X213" ca="1" si="1635">IFERROR(((V213-W213)/W213),0)</f>
      </c>
      <c r="Y213" s="69">
        <f t="shared" ref="Y213" ca="1" si="1636">DD213</f>
      </c>
      <c r="Z213" s="93">
        <f t="shared" ref="Z213" ca="1" si="1637">IFERROR(((V213-Y213)/Y213),0)</f>
      </c>
      <c r="AA213" s="62">
        <v>1.0012116007220899</v>
      </c>
      <c r="AB213" s="70"/>
      <c r="AC213" s="1"/>
      <c r="AD213" s="1"/>
      <c r="AE213" s="1"/>
      <c r="AF213" s="1"/>
      <c r="AG213" s="1"/>
      <c r="AH213" s="1"/>
      <c r="AI213" s="9" t="s">
        <v>11</v>
      </c>
      <c r="AJ213" s="169">
        <f ca="1">IFERROR(IFERROR(SUM(OFFSET(Data!$A$1,MATCH(($AI213),Data!$C:$C,0)-1,MATCH(Weekly!AJ$9,Data!$2:$2,0)-1,2,COUNTIF(Data!$2:$2,Weekly!AJ$9))),0)/IFERROR(SUM(OFFSET(Data!$A$1,MATCH(($AI212),Data!$C:$C,0)-1,MATCH(Weekly!AJ$9,Data!$2:$2,0)-1,2,COUNTIF(Data!$2:$2,Weekly!AJ$9))),0),0)</f>
      </c>
      <c r="AK213" s="169">
        <f ca="1">IFERROR(IFERROR(SUM(OFFSET(Data!$A$1,MATCH(($AI213),Data!$C:$C,0)-1,MATCH(Weekly!AK$9,Data!$2:$2,0)-1,2,COUNTIF(Data!$2:$2,Weekly!AK$9))),0)/IFERROR(SUM(OFFSET(Data!$A$1,MATCH(($AI212),Data!$C:$C,0)-1,MATCH(Weekly!AK$9,Data!$2:$2,0)-1,2,COUNTIF(Data!$2:$2,Weekly!AK$9))),0),0)</f>
      </c>
      <c r="AL213" s="169">
        <f ca="1">IFERROR(IFERROR(SUM(OFFSET(Data!$A$1,MATCH(($AI213),Data!$C:$C,0)-1,MATCH(Weekly!AL$9,Data!$2:$2,0)-1,2,COUNTIF(Data!$2:$2,Weekly!AL$9))),0)/IFERROR(SUM(OFFSET(Data!$A$1,MATCH(($AI212),Data!$C:$C,0)-1,MATCH(Weekly!AL$9,Data!$2:$2,0)-1,2,COUNTIF(Data!$2:$2,Weekly!AL$9))),0),0)</f>
      </c>
      <c r="AM213" s="169">
        <f ca="1">IFERROR(IFERROR(SUM(OFFSET(Data!$A$1,MATCH(($AI213),Data!$C:$C,0)-1,MATCH(Weekly!AM$9,Data!$2:$2,0)-1,2,COUNTIF(Data!$2:$2,Weekly!AM$9))),0)/IFERROR(SUM(OFFSET(Data!$A$1,MATCH(($AI212),Data!$C:$C,0)-1,MATCH(Weekly!AM$9,Data!$2:$2,0)-1,2,COUNTIF(Data!$2:$2,Weekly!AM$9))),0),0)</f>
      </c>
      <c r="AN213" s="169">
        <f ca="1">IFERROR(IFERROR(SUM(OFFSET(Data!$A$1,MATCH(($AI213),Data!$C:$C,0)-1,MATCH(Weekly!AN$9,Data!$2:$2,0)-1,2,COUNTIF(Data!$2:$2,Weekly!AN$9))),0)/IFERROR(SUM(OFFSET(Data!$A$1,MATCH(($AI212),Data!$C:$C,0)-1,MATCH(Weekly!AN$9,Data!$2:$2,0)-1,2,COUNTIF(Data!$2:$2,Weekly!AN$9))),0),0)</f>
      </c>
      <c r="AO213" s="169">
        <f ca="1">IFERROR(IFERROR(SUM(OFFSET(Data!$A$1,MATCH(($AI213),Data!$C:$C,0)-1,MATCH(Weekly!AO$9,Data!$2:$2,0)-1,2,COUNTIF(Data!$2:$2,Weekly!AO$9))),0)/IFERROR(SUM(OFFSET(Data!$A$1,MATCH(($AI212),Data!$C:$C,0)-1,MATCH(Weekly!AO$9,Data!$2:$2,0)-1,2,COUNTIF(Data!$2:$2,Weekly!AO$9))),0),0)</f>
      </c>
      <c r="AP213" s="169">
        <f ca="1">IFERROR(IFERROR(SUM(OFFSET(Data!$A$1,MATCH(($AI213),Data!$C:$C,0)-1,MATCH(Weekly!AP$9,Data!$2:$2,0)-1,2,COUNTIF(Data!$2:$2,Weekly!AP$9))),0)/IFERROR(SUM(OFFSET(Data!$A$1,MATCH(($AI212),Data!$C:$C,0)-1,MATCH(Weekly!AP$9,Data!$2:$2,0)-1,2,COUNTIF(Data!$2:$2,Weekly!AP$9))),0),0)</f>
      </c>
      <c r="AQ213" s="169">
        <f ca="1">IFERROR(IFERROR(SUM(OFFSET(Data!$A$1,MATCH(($AI213),Data!$C:$C,0)-1,MATCH(Weekly!AQ$9,Data!$2:$2,0)-1,2,COUNTIF(Data!$2:$2,Weekly!AQ$9))),0)/IFERROR(SUM(OFFSET(Data!$A$1,MATCH(($AI212),Data!$C:$C,0)-1,MATCH(Weekly!AQ$9,Data!$2:$2,0)-1,2,COUNTIF(Data!$2:$2,Weekly!AQ$9))),0),0)</f>
      </c>
      <c r="AR213" s="169">
        <f ca="1">IFERROR(IFERROR(SUM(OFFSET(Data!$A$1,MATCH(($AI213),Data!$C:$C,0)-1,MATCH(Weekly!AR$9,Data!$2:$2,0)-1,2,COUNTIF(Data!$2:$2,Weekly!AR$9))),0)/IFERROR(SUM(OFFSET(Data!$A$1,MATCH(($AI212),Data!$C:$C,0)-1,MATCH(Weekly!AR$9,Data!$2:$2,0)-1,2,COUNTIF(Data!$2:$2,Weekly!AR$9))),0),0)</f>
      </c>
      <c r="AS213" s="169">
        <f ca="1">IFERROR(IFERROR(SUM(OFFSET(Data!$A$1,MATCH(($AI213),Data!$C:$C,0)-1,MATCH(Weekly!AS$9,Data!$2:$2,0)-1,2,COUNTIF(Data!$2:$2,Weekly!AS$9))),0)/IFERROR(SUM(OFFSET(Data!$A$1,MATCH(($AI212),Data!$C:$C,0)-1,MATCH(Weekly!AS$9,Data!$2:$2,0)-1,2,COUNTIF(Data!$2:$2,Weekly!AS$9))),0),0)</f>
      </c>
      <c r="AT213" s="169">
        <f ca="1">IFERROR(IFERROR(SUM(OFFSET(Data!$A$1,MATCH(($AI213),Data!$C:$C,0)-1,MATCH(Weekly!AT$9,Data!$2:$2,0)-1,2,COUNTIF(Data!$2:$2,Weekly!AT$9))),0)/IFERROR(SUM(OFFSET(Data!$A$1,MATCH(($AI212),Data!$C:$C,0)-1,MATCH(Weekly!AT$9,Data!$2:$2,0)-1,2,COUNTIF(Data!$2:$2,Weekly!AT$9))),0),0)</f>
      </c>
      <c r="AU213" s="169">
        <f ca="1">IFERROR(IFERROR(SUM(OFFSET(Data!$A$1,MATCH(($AI213),Data!$C:$C,0)-1,MATCH(Weekly!AU$9,Data!$2:$2,0)-1,2,COUNTIF(Data!$2:$2,Weekly!AU$9))),0)/IFERROR(SUM(OFFSET(Data!$A$1,MATCH(($AI212),Data!$C:$C,0)-1,MATCH(Weekly!AU$9,Data!$2:$2,0)-1,2,COUNTIF(Data!$2:$2,Weekly!AU$9))),0),0)</f>
      </c>
      <c r="AV213" s="199"/>
      <c r="AW213" s="14">
        <f t="shared" ref="AW213:AW220" ca="1" si="1638">_xlfn.QUARTILE.INC($AJ213:$AT213,1)</f>
      </c>
      <c r="AX213" s="14">
        <f t="shared" ref="AX213:AX220" ca="1" si="1639">_xlfn.QUARTILE.INC($AJ213:$AT213,3)</f>
      </c>
      <c r="AY213" s="14">
        <f t="shared" ref="AY213" ca="1" si="1640">AX213-AW213</f>
      </c>
      <c r="AZ213" s="14">
        <f t="shared" ref="AZ213" ca="1" si="1641">AX213+(0.75*AY213)</f>
      </c>
      <c r="BA213" s="14">
        <f t="shared" ref="BA213" ca="1" si="1642">AW213-(0.75*AY213)</f>
      </c>
      <c r="BB213" s="198"/>
      <c r="BC213" s="14">
        <f t="shared" ref="BC213" ca="1" si="1643">_xlfn.STDEV.P(AJ213:AU213)</f>
      </c>
      <c r="BD213" s="14">
        <f ca="1">IFERROR(SUMPRODUCT(AP213:AS213,AP$212:AS$212)/SUM(AP$212:AS$212),0)</f>
      </c>
      <c r="BE213" s="122"/>
      <c r="BF213" s="122"/>
      <c r="BG213" s="16"/>
      <c r="BH213" s="9" t="s">
        <v>11</v>
      </c>
      <c r="BI213" s="9" t="s">
        <v>3</v>
      </c>
      <c r="BJ213" s="169">
        <f ca="1">IFERROR(SUM(OFFSET(Data!$A$1,MATCH(($BH213&amp;$BI213),Data!$B:$B,0)-1,MATCH(Weekly!BJ$9,Data!$2:$2,0)-1,1,COUNTIF(Data!$2:$2,Weekly!BJ$9)))/SUM(OFFSET(Data!$A$1,MATCH(($BH212&amp;$BI212),Data!$B:$B,0)-1,MATCH(Weekly!BJ$9,Data!$2:$2,0)-1,1,COUNTIF(Data!$2:$2,Weekly!BJ$9))),0)</f>
      </c>
      <c r="BK213" s="169">
        <f ca="1">IFERROR(SUM(OFFSET(Data!$A$1,MATCH(($BH213&amp;$BI213),Data!$B:$B,0)-1,MATCH(Weekly!BK$9,Data!$2:$2,0)-1,1,COUNTIF(Data!$2:$2,Weekly!BK$9)))/SUM(OFFSET(Data!$A$1,MATCH(($BH212&amp;$BI212),Data!$B:$B,0)-1,MATCH(Weekly!BK$9,Data!$2:$2,0)-1,1,COUNTIF(Data!$2:$2,Weekly!BK$9))),0)</f>
      </c>
      <c r="BL213" s="169">
        <f ca="1">IFERROR(SUM(OFFSET(Data!$A$1,MATCH(($BH213&amp;$BI213),Data!$B:$B,0)-1,MATCH(Weekly!BL$9,Data!$2:$2,0)-1,1,COUNTIF(Data!$2:$2,Weekly!BL$9)))/SUM(OFFSET(Data!$A$1,MATCH(($BH212&amp;$BI212),Data!$B:$B,0)-1,MATCH(Weekly!BL$9,Data!$2:$2,0)-1,1,COUNTIF(Data!$2:$2,Weekly!BL$9))),0)</f>
      </c>
      <c r="BM213" s="169">
        <f ca="1">IFERROR(SUM(OFFSET(Data!$A$1,MATCH(($BH213&amp;$BI213),Data!$B:$B,0)-1,MATCH(Weekly!BM$9,Data!$2:$2,0)-1,1,COUNTIF(Data!$2:$2,Weekly!BM$9)))/SUM(OFFSET(Data!$A$1,MATCH(($BH212&amp;$BI212),Data!$B:$B,0)-1,MATCH(Weekly!BM$9,Data!$2:$2,0)-1,1,COUNTIF(Data!$2:$2,Weekly!BM$9))),0)</f>
      </c>
      <c r="BN213" s="169">
        <f ca="1">IFERROR(SUM(OFFSET(Data!$A$1,MATCH(($BH213&amp;$BI213),Data!$B:$B,0)-1,MATCH(Weekly!BN$9,Data!$2:$2,0)-1,1,COUNTIF(Data!$2:$2,Weekly!BN$9)))/SUM(OFFSET(Data!$A$1,MATCH(($BH212&amp;$BI212),Data!$B:$B,0)-1,MATCH(Weekly!BN$9,Data!$2:$2,0)-1,1,COUNTIF(Data!$2:$2,Weekly!BN$9))),0)</f>
      </c>
      <c r="BO213" s="169">
        <f ca="1">IFERROR(SUM(OFFSET(Data!$A$1,MATCH(($BH213&amp;$BI213),Data!$B:$B,0)-1,MATCH(Weekly!BO$9,Data!$2:$2,0)-1,1,COUNTIF(Data!$2:$2,Weekly!BO$9)))/SUM(OFFSET(Data!$A$1,MATCH(($BH212&amp;$BI212),Data!$B:$B,0)-1,MATCH(Weekly!BO$9,Data!$2:$2,0)-1,1,COUNTIF(Data!$2:$2,Weekly!BO$9))),0)</f>
      </c>
      <c r="BP213" s="169">
        <f ca="1">IFERROR(SUM(OFFSET(Data!$A$1,MATCH(($BH213&amp;$BI213),Data!$B:$B,0)-1,MATCH(Weekly!BP$9,Data!$2:$2,0)-1,1,COUNTIF(Data!$2:$2,Weekly!BP$9)))/SUM(OFFSET(Data!$A$1,MATCH(($BH212&amp;$BI212),Data!$B:$B,0)-1,MATCH(Weekly!BP$9,Data!$2:$2,0)-1,1,COUNTIF(Data!$2:$2,Weekly!BP$9))),0)</f>
      </c>
      <c r="BQ213" s="169">
        <f ca="1">IFERROR(SUM(OFFSET(Data!$A$1,MATCH(($BH213&amp;$BI213),Data!$B:$B,0)-1,MATCH(Weekly!BQ$9,Data!$2:$2,0)-1,1,COUNTIF(Data!$2:$2,Weekly!BQ$9)))/SUM(OFFSET(Data!$A$1,MATCH(($BH212&amp;$BI212),Data!$B:$B,0)-1,MATCH(Weekly!BQ$9,Data!$2:$2,0)-1,1,COUNTIF(Data!$2:$2,Weekly!BQ$9))),0)</f>
      </c>
      <c r="BR213" s="169">
        <f ca="1">IFERROR(SUM(OFFSET(Data!$A$1,MATCH(($BH213&amp;$BI213),Data!$B:$B,0)-1,MATCH(Weekly!BR$9,Data!$2:$2,0)-1,1,COUNTIF(Data!$2:$2,Weekly!BR$9)))/SUM(OFFSET(Data!$A$1,MATCH(($BH212&amp;$BI212),Data!$B:$B,0)-1,MATCH(Weekly!BR$9,Data!$2:$2,0)-1,1,COUNTIF(Data!$2:$2,Weekly!BR$9))),0)</f>
      </c>
      <c r="BS213" s="169">
        <f ca="1">IFERROR(SUM(OFFSET(Data!$A$1,MATCH(($BH213&amp;$BI213),Data!$B:$B,0)-1,MATCH(Weekly!BS$9,Data!$2:$2,0)-1,1,COUNTIF(Data!$2:$2,Weekly!BS$9)))/SUM(OFFSET(Data!$A$1,MATCH(($BH212&amp;$BI212),Data!$B:$B,0)-1,MATCH(Weekly!BS$9,Data!$2:$2,0)-1,1,COUNTIF(Data!$2:$2,Weekly!BS$9))),0)</f>
      </c>
      <c r="BT213" s="169">
        <f ca="1">IFERROR(SUM(OFFSET(Data!$A$1,MATCH(($BH213&amp;$BI213),Data!$B:$B,0)-1,MATCH(Weekly!BT$9,Data!$2:$2,0)-1,1,COUNTIF(Data!$2:$2,Weekly!BT$9)))/SUM(OFFSET(Data!$A$1,MATCH(($BH212&amp;$BI212),Data!$B:$B,0)-1,MATCH(Weekly!BT$9,Data!$2:$2,0)-1,1,COUNTIF(Data!$2:$2,Weekly!BT$9))),0)</f>
      </c>
      <c r="BU213" s="169">
        <f ca="1">IFERROR(SUM(OFFSET(Data!$A$1,MATCH(($BH213&amp;$BI213),Data!$B:$B,0)-1,MATCH(Weekly!BU$9,Data!$2:$2,0)-1,1,COUNTIF(Data!$2:$2,Weekly!BU$9)))/SUM(OFFSET(Data!$A$1,MATCH(($BH212&amp;$BI212),Data!$B:$B,0)-1,MATCH(Weekly!BU$9,Data!$2:$2,0)-1,1,COUNTIF(Data!$2:$2,Weekly!BU$9))),0)</f>
      </c>
      <c r="BV213" s="17"/>
      <c r="BW213" s="14">
        <f t="shared" ref="BW213:BW220" ca="1" si="1644">_xlfn.QUARTILE.INC($BJ213:$BT213,1)</f>
      </c>
      <c r="BX213" s="14">
        <f t="shared" ref="BX213:BX220" ca="1" si="1645">_xlfn.QUARTILE.INC($BJ213:$BT213,3)</f>
      </c>
      <c r="BY213" s="14">
        <f t="shared" ref="BY213" ca="1" si="1646">BX213-BW213</f>
      </c>
      <c r="BZ213" s="14">
        <f t="shared" ref="BZ213" ca="1" si="1647">BX213+(0.75*BY213)</f>
      </c>
      <c r="CA213" s="14">
        <f t="shared" ref="CA213" ca="1" si="1648">BW213-(0.75*BY213)</f>
      </c>
      <c r="CB213" s="54"/>
      <c r="CC213" s="14">
        <f t="shared" ref="CC213" ca="1" si="1649">_xlfn.STDEV.P(BJ213:BU213)</f>
      </c>
      <c r="CD213" s="14">
        <f ca="1">IFERROR(SUMPRODUCT(BP213:BS213,BP$212:BS$212)/SUM(BP$212:BS$212),0)</f>
      </c>
      <c r="CE213" s="122"/>
      <c r="CF213" s="122"/>
      <c r="CG213" s="16"/>
      <c r="CH213" s="9" t="s">
        <v>11</v>
      </c>
      <c r="CI213" s="9" t="s">
        <v>4</v>
      </c>
      <c r="CJ213" s="169">
        <f ca="1">IFERROR(IFERROR(SUM(OFFSET(Data!$A$1,MATCH(($CH213&amp;$CI213),Data!$B:$B,0)-1,MATCH(Weekly!CJ$9,Data!$2:$2,0)-1,1,COUNTIF(Data!$2:$2,Weekly!CJ$9))),0)/IFERROR(SUM(OFFSET(Data!$A$1,MATCH(($CH212&amp;$CI212),Data!$B:$B,0)-1,MATCH(Weekly!CJ$9,Data!$2:$2,0)-1,1,COUNTIF(Data!$2:$2,Weekly!CJ$9))),0),0)</f>
      </c>
      <c r="CK213" s="169">
        <f ca="1">IFERROR(IFERROR(SUM(OFFSET(Data!$A$1,MATCH(($CH213&amp;$CI213),Data!$B:$B,0)-1,MATCH(Weekly!CK$9,Data!$2:$2,0)-1,1,COUNTIF(Data!$2:$2,Weekly!CK$9))),0)/IFERROR(SUM(OFFSET(Data!$A$1,MATCH(($CH212&amp;$CI212),Data!$B:$B,0)-1,MATCH(Weekly!CK$9,Data!$2:$2,0)-1,1,COUNTIF(Data!$2:$2,Weekly!CK$9))),0),0)</f>
      </c>
      <c r="CL213" s="169">
        <f ca="1">IFERROR(IFERROR(SUM(OFFSET(Data!$A$1,MATCH(($CH213&amp;$CI213),Data!$B:$B,0)-1,MATCH(Weekly!CL$9,Data!$2:$2,0)-1,1,COUNTIF(Data!$2:$2,Weekly!CL$9))),0)/IFERROR(SUM(OFFSET(Data!$A$1,MATCH(($CH212&amp;$CI212),Data!$B:$B,0)-1,MATCH(Weekly!CL$9,Data!$2:$2,0)-1,1,COUNTIF(Data!$2:$2,Weekly!CL$9))),0),0)</f>
      </c>
      <c r="CM213" s="169">
        <f ca="1">IFERROR(IFERROR(SUM(OFFSET(Data!$A$1,MATCH(($CH213&amp;$CI213),Data!$B:$B,0)-1,MATCH(Weekly!CM$9,Data!$2:$2,0)-1,1,COUNTIF(Data!$2:$2,Weekly!CM$9))),0)/IFERROR(SUM(OFFSET(Data!$A$1,MATCH(($CH212&amp;$CI212),Data!$B:$B,0)-1,MATCH(Weekly!CM$9,Data!$2:$2,0)-1,1,COUNTIF(Data!$2:$2,Weekly!CM$9))),0),0)</f>
      </c>
      <c r="CN213" s="169">
        <f ca="1">IFERROR(IFERROR(SUM(OFFSET(Data!$A$1,MATCH(($CH213&amp;$CI213),Data!$B:$B,0)-1,MATCH(Weekly!CN$9,Data!$2:$2,0)-1,1,COUNTIF(Data!$2:$2,Weekly!CN$9))),0)/IFERROR(SUM(OFFSET(Data!$A$1,MATCH(($CH212&amp;$CI212),Data!$B:$B,0)-1,MATCH(Weekly!CN$9,Data!$2:$2,0)-1,1,COUNTIF(Data!$2:$2,Weekly!CN$9))),0),0)</f>
      </c>
      <c r="CO213" s="169">
        <f ca="1">IFERROR(IFERROR(SUM(OFFSET(Data!$A$1,MATCH(($CH213&amp;$CI213),Data!$B:$B,0)-1,MATCH(Weekly!CO$9,Data!$2:$2,0)-1,1,COUNTIF(Data!$2:$2,Weekly!CO$9))),0)/IFERROR(SUM(OFFSET(Data!$A$1,MATCH(($CH212&amp;$CI212),Data!$B:$B,0)-1,MATCH(Weekly!CO$9,Data!$2:$2,0)-1,1,COUNTIF(Data!$2:$2,Weekly!CO$9))),0),0)</f>
      </c>
      <c r="CP213" s="169">
        <f ca="1">IFERROR(IFERROR(SUM(OFFSET(Data!$A$1,MATCH(($CH213&amp;$CI213),Data!$B:$B,0)-1,MATCH(Weekly!CP$9,Data!$2:$2,0)-1,1,COUNTIF(Data!$2:$2,Weekly!CP$9))),0)/IFERROR(SUM(OFFSET(Data!$A$1,MATCH(($CH212&amp;$CI212),Data!$B:$B,0)-1,MATCH(Weekly!CP$9,Data!$2:$2,0)-1,1,COUNTIF(Data!$2:$2,Weekly!CP$9))),0),0)</f>
      </c>
      <c r="CQ213" s="169">
        <f ca="1">IFERROR(IFERROR(SUM(OFFSET(Data!$A$1,MATCH(($CH213&amp;$CI213),Data!$B:$B,0)-1,MATCH(Weekly!CQ$9,Data!$2:$2,0)-1,1,COUNTIF(Data!$2:$2,Weekly!CQ$9))),0)/IFERROR(SUM(OFFSET(Data!$A$1,MATCH(($CH212&amp;$CI212),Data!$B:$B,0)-1,MATCH(Weekly!CQ$9,Data!$2:$2,0)-1,1,COUNTIF(Data!$2:$2,Weekly!CQ$9))),0),0)</f>
      </c>
      <c r="CR213" s="169">
        <f ca="1">IFERROR(IFERROR(SUM(OFFSET(Data!$A$1,MATCH(($CH213&amp;$CI213),Data!$B:$B,0)-1,MATCH(Weekly!CR$9,Data!$2:$2,0)-1,1,COUNTIF(Data!$2:$2,Weekly!CR$9))),0)/IFERROR(SUM(OFFSET(Data!$A$1,MATCH(($CH212&amp;$CI212),Data!$B:$B,0)-1,MATCH(Weekly!CR$9,Data!$2:$2,0)-1,1,COUNTIF(Data!$2:$2,Weekly!CR$9))),0),0)</f>
      </c>
      <c r="CS213" s="169">
        <f ca="1">IFERROR(IFERROR(SUM(OFFSET(Data!$A$1,MATCH(($CH213&amp;$CI213),Data!$B:$B,0)-1,MATCH(Weekly!CS$9,Data!$2:$2,0)-1,1,COUNTIF(Data!$2:$2,Weekly!CS$9))),0)/IFERROR(SUM(OFFSET(Data!$A$1,MATCH(($CH212&amp;$CI212),Data!$B:$B,0)-1,MATCH(Weekly!CS$9,Data!$2:$2,0)-1,1,COUNTIF(Data!$2:$2,Weekly!CS$9))),0),0)</f>
      </c>
      <c r="CT213" s="169">
        <f ca="1">IFERROR(IFERROR(SUM(OFFSET(Data!$A$1,MATCH(($CH213&amp;$CI213),Data!$B:$B,0)-1,MATCH(Weekly!CT$9,Data!$2:$2,0)-1,1,COUNTIF(Data!$2:$2,Weekly!CT$9))),0)/IFERROR(SUM(OFFSET(Data!$A$1,MATCH(($CH212&amp;$CI212),Data!$B:$B,0)-1,MATCH(Weekly!CT$9,Data!$2:$2,0)-1,1,COUNTIF(Data!$2:$2,Weekly!CT$9))),0),0)</f>
      </c>
      <c r="CU213" s="169">
        <f ca="1">IFERROR(IFERROR(SUM(OFFSET(Data!$A$1,MATCH(($CH213&amp;$CI213),Data!$B:$B,0)-1,MATCH(Weekly!CU$9,Data!$2:$2,0)-1,1,COUNTIF(Data!$2:$2,Weekly!CU$9))),0)/IFERROR(SUM(OFFSET(Data!$A$1,MATCH(($CH212&amp;$CI212),Data!$B:$B,0)-1,MATCH(Weekly!CU$9,Data!$2:$2,0)-1,1,COUNTIF(Data!$2:$2,Weekly!CU$9))),0),0)</f>
      </c>
      <c r="CV213" s="198"/>
      <c r="CW213" s="14">
        <f t="shared" ref="CW213:CW220" ca="1" si="1650">_xlfn.QUARTILE.INC($CJ213:$CT213,1)</f>
      </c>
      <c r="CX213" s="14">
        <f t="shared" ref="CX213:CX220" ca="1" si="1651">_xlfn.QUARTILE.INC($CJ213:$CT213,3)</f>
      </c>
      <c r="CY213" s="14">
        <f t="shared" ref="CY213" ca="1" si="1652">CX213-CW213</f>
      </c>
      <c r="CZ213" s="14">
        <f t="shared" ref="CZ213" ca="1" si="1653">CX213+(0.75*CY213)</f>
      </c>
      <c r="DA213" s="14">
        <f t="shared" ref="DA213" ca="1" si="1654">CW213-(0.75*CY213)</f>
      </c>
      <c r="DB213" s="55"/>
      <c r="DC213" s="14">
        <f t="shared" ref="DC213" ca="1" si="1655">_xlfn.STDEV.P(CJ213:CU213)</f>
      </c>
      <c r="DD213" s="14">
        <f ca="1">IFERROR(SUMPRODUCT(CP213:CS213,CP$212:CS$212)/SUM(CP$212:CS$212),0)</f>
      </c>
      <c r="DE213" s="15"/>
    </row>
    <row r="214" spans="1:109" x14ac:dyDescent="0.25">
      <c r="C214" s="5"/>
      <c r="D214" s="106" t="s">
        <v>969</v>
      </c>
      <c r="E214" s="104" t="str">
        <f ca="1">VLOOKUP($D214,'Metric Nature'!$C:$D,2,0)&amp;IF(($F214&lt;(BA214)),"Below",IF(($F214&gt;(AZ214)),"Above","Within"))</f>
      </c>
      <c r="F214" s="69">
        <f t="shared" ref="F214" ca="1" si="1656">AT214</f>
      </c>
      <c r="G214" s="69">
        <f t="shared" ref="G214" ca="1" si="1657">AS214</f>
      </c>
      <c r="H214" s="98">
        <f t="shared" ref="H214" ca="1" si="1658">IFERROR(((F214-G214)/G214),0)</f>
      </c>
      <c r="I214" s="69">
        <f t="shared" ref="I214" ca="1" si="1659">BD214</f>
      </c>
      <c r="J214" s="69">
        <f t="shared" ref="J214" ca="1" si="1660">IFERROR(((F214-I214)/I214),0)</f>
      </c>
      <c r="K214" s="71">
        <f t="shared" ref="K214" ca="1" si="1661">BC214</f>
      </c>
      <c r="L214" s="70"/>
      <c r="M214" s="67" t="str">
        <f ca="1">VLOOKUP($D214,'Metric Nature'!$C:$D,2,0)&amp;IF(($N214&lt;(CA214)),"Below",IF(($N214&gt;(BZ214)),"Above","Within"))</f>
      </c>
      <c r="N214" s="69">
        <f t="shared" ref="N214" ca="1" si="1662">BT214</f>
      </c>
      <c r="O214" s="69">
        <f t="shared" ref="O214" ca="1" si="1663">BS214</f>
      </c>
      <c r="P214" s="98">
        <f t="shared" ref="P214" ca="1" si="1664">IFERROR(((N214-O214)/O214),0)</f>
      </c>
      <c r="Q214" s="69">
        <f t="shared" ref="Q214" ca="1" si="1665">CD214</f>
      </c>
      <c r="R214" s="71">
        <f t="shared" ref="R214" ca="1" si="1666">IFERROR(((N214-Q214)/Q214),0)</f>
      </c>
      <c r="S214" s="71">
        <f t="shared" ref="S214" ca="1" si="1667">CC214/S$36</f>
      </c>
      <c r="T214" s="70"/>
      <c r="U214" s="67" t="str">
        <f ca="1">VLOOKUP($D214,'Metric Nature'!$C:$D,2,0)&amp;IF(($V214&lt;(DA214)),"Below",IF(($V214&gt;(CZ214)),"Above","Within"))</f>
      </c>
      <c r="V214" s="69">
        <f t="shared" ref="V214" ca="1" si="1668">CT214</f>
      </c>
      <c r="W214" s="69">
        <f t="shared" ref="W214" ca="1" si="1669">CS214</f>
      </c>
      <c r="X214" s="93">
        <f t="shared" ref="X214" ca="1" si="1670">IFERROR(((V214-W214)/W214),0)</f>
      </c>
      <c r="Y214" s="69">
        <f t="shared" ref="Y214" ca="1" si="1671">DD214</f>
      </c>
      <c r="Z214" s="93">
        <f t="shared" ref="Z214" ca="1" si="1672">IFERROR(((V214-Y214)/Y214),0)</f>
      </c>
      <c r="AA214" s="71">
        <f t="shared" ref="AA214" ca="1" si="1673">DC214/AA$36</f>
      </c>
      <c r="AB214" s="70"/>
      <c r="AC214" s="60" t="s">
        <v>429</v>
      </c>
      <c r="AD214" s="3"/>
      <c r="AE214" s="3"/>
      <c r="AF214" s="3"/>
      <c r="AG214" s="3"/>
      <c r="AH214" s="3"/>
      <c r="AI214" s="9" t="s">
        <v>43</v>
      </c>
      <c r="AJ214" s="169">
        <f ca="1">(SUM(OFFSET(Data!$A$1,MATCH(($AI214),Data!$C:$C,0)-1,MATCH(Weekly!AJ$9,Data!$2:$2,0)-1,2,COUNTIF(Data!$2:$2,Weekly!AJ$9))))/AJ$36</f>
      </c>
      <c r="AK214" s="169">
        <f ca="1">(SUM(OFFSET(Data!$A$1,MATCH(($AI214),Data!$C:$C,0)-1,MATCH(Weekly!AK$9,Data!$2:$2,0)-1,2,COUNTIF(Data!$2:$2,Weekly!AK$9))))/AK$36</f>
      </c>
      <c r="AL214" s="169">
        <f ca="1">(SUM(OFFSET(Data!$A$1,MATCH(($AI214),Data!$C:$C,0)-1,MATCH(Weekly!AL$9,Data!$2:$2,0)-1,2,COUNTIF(Data!$2:$2,Weekly!AL$9))))/AL$36</f>
      </c>
      <c r="AM214" s="169">
        <f ca="1">(SUM(OFFSET(Data!$A$1,MATCH(($AI214),Data!$C:$C,0)-1,MATCH(Weekly!AM$9,Data!$2:$2,0)-1,2,COUNTIF(Data!$2:$2,Weekly!AM$9))))/AM$36</f>
      </c>
      <c r="AN214" s="169">
        <f ca="1">(SUM(OFFSET(Data!$A$1,MATCH(($AI214),Data!$C:$C,0)-1,MATCH(Weekly!AN$9,Data!$2:$2,0)-1,2,COUNTIF(Data!$2:$2,Weekly!AN$9))))/AN$36</f>
      </c>
      <c r="AO214" s="169">
        <f ca="1">(SUM(OFFSET(Data!$A$1,MATCH(($AI214),Data!$C:$C,0)-1,MATCH(Weekly!AO$9,Data!$2:$2,0)-1,2,COUNTIF(Data!$2:$2,Weekly!AO$9))))/AO$36</f>
      </c>
      <c r="AP214" s="169">
        <f ca="1">(SUM(OFFSET(Data!$A$1,MATCH(($AI214),Data!$C:$C,0)-1,MATCH(Weekly!AP$9,Data!$2:$2,0)-1,2,COUNTIF(Data!$2:$2,Weekly!AP$9))))/AP$36</f>
      </c>
      <c r="AQ214" s="169">
        <f ca="1">(SUM(OFFSET(Data!$A$1,MATCH(($AI214),Data!$C:$C,0)-1,MATCH(Weekly!AQ$9,Data!$2:$2,0)-1,2,COUNTIF(Data!$2:$2,Weekly!AQ$9))))/AQ$36</f>
      </c>
      <c r="AR214" s="169">
        <f ca="1">(SUM(OFFSET(Data!$A$1,MATCH(($AI214),Data!$C:$C,0)-1,MATCH(Weekly!AR$9,Data!$2:$2,0)-1,2,COUNTIF(Data!$2:$2,Weekly!AR$9))))/AR$36</f>
      </c>
      <c r="AS214" s="169">
        <f ca="1">(SUM(OFFSET(Data!$A$1,MATCH(($AI214),Data!$C:$C,0)-1,MATCH(Weekly!AS$9,Data!$2:$2,0)-1,2,COUNTIF(Data!$2:$2,Weekly!AS$9))))/AS$36</f>
      </c>
      <c r="AT214" s="169">
        <f ca="1">(SUM(OFFSET(Data!$A$1,MATCH(($AI214),Data!$C:$C,0)-1,MATCH(Weekly!AT$9,Data!$2:$2,0)-1,2,COUNTIF(Data!$2:$2,Weekly!AT$9))))/AT$36</f>
      </c>
      <c r="AU214" s="169">
        <f ca="1">(SUM(OFFSET(Data!$A$1,MATCH(($AI214),Data!$C:$C,0)-1,MATCH(Weekly!AU$9,Data!$2:$2,0)-1,2,COUNTIF(Data!$2:$2,Weekly!AU$9))))/AU$36</f>
      </c>
      <c r="AV214" s="18"/>
      <c r="AW214" s="14">
        <f t="shared" ca="1" si="1638"/>
      </c>
      <c r="AX214" s="14">
        <f t="shared" ca="1" si="1639"/>
      </c>
      <c r="AY214" s="14">
        <f t="shared" ref="AY214:AY220" ca="1" si="1674">AX214-AW214</f>
      </c>
      <c r="AZ214" s="14">
        <f t="shared" ref="AZ214:AZ220" ca="1" si="1675">AX214+(0.75*AY214)</f>
      </c>
      <c r="BA214" s="14">
        <f t="shared" ref="BA214:BA220" ca="1" si="1676">AW214-(0.75*AY214)</f>
      </c>
      <c r="BB214" s="18"/>
      <c r="BC214" s="14">
        <f t="shared" ref="BC214:BC220" ca="1" si="1677">_xlfn.STDEV.P(AJ214:AU214)</f>
      </c>
      <c r="BD214" s="14">
        <f t="shared" ref="BD214" ca="1" si="1678">SUMPRODUCT(AP214:AS214,AP$36:AS$36)/SUM(AP$36:AS$36)</f>
      </c>
      <c r="BE214" s="122"/>
      <c r="BF214" s="122"/>
      <c r="BG214" s="16"/>
      <c r="BH214" s="9" t="s">
        <v>43</v>
      </c>
      <c r="BI214" s="9" t="s">
        <v>3</v>
      </c>
      <c r="BJ214" s="169">
        <f ca="1">(SUM(OFFSET(Data!$A$1,MATCH(($BH214&amp;$BI214),Data!$B:$B,0)-1,MATCH(Weekly!BJ$9,Data!$2:$2,0)-1,1,COUNTIF(Data!$2:$2,Weekly!BJ$9))))/BJ$36</f>
      </c>
      <c r="BK214" s="169">
        <f ca="1">(SUM(OFFSET(Data!$A$1,MATCH(($BH214&amp;$BI214),Data!$B:$B,0)-1,MATCH(Weekly!BK$9,Data!$2:$2,0)-1,1,COUNTIF(Data!$2:$2,Weekly!BK$9))))/BK$36</f>
      </c>
      <c r="BL214" s="169">
        <f ca="1">(SUM(OFFSET(Data!$A$1,MATCH(($BH214&amp;$BI214),Data!$B:$B,0)-1,MATCH(Weekly!BL$9,Data!$2:$2,0)-1,1,COUNTIF(Data!$2:$2,Weekly!BL$9))))/BL$36</f>
      </c>
      <c r="BM214" s="169">
        <f ca="1">(SUM(OFFSET(Data!$A$1,MATCH(($BH214&amp;$BI214),Data!$B:$B,0)-1,MATCH(Weekly!BM$9,Data!$2:$2,0)-1,1,COUNTIF(Data!$2:$2,Weekly!BM$9))))/BM$36</f>
      </c>
      <c r="BN214" s="169">
        <f ca="1">(SUM(OFFSET(Data!$A$1,MATCH(($BH214&amp;$BI214),Data!$B:$B,0)-1,MATCH(Weekly!BN$9,Data!$2:$2,0)-1,1,COUNTIF(Data!$2:$2,Weekly!BN$9))))/BN$36</f>
      </c>
      <c r="BO214" s="169">
        <f ca="1">(SUM(OFFSET(Data!$A$1,MATCH(($BH214&amp;$BI214),Data!$B:$B,0)-1,MATCH(Weekly!BO$9,Data!$2:$2,0)-1,1,COUNTIF(Data!$2:$2,Weekly!BO$9))))/BO$36</f>
      </c>
      <c r="BP214" s="169">
        <f ca="1">(SUM(OFFSET(Data!$A$1,MATCH(($BH214&amp;$BI214),Data!$B:$B,0)-1,MATCH(Weekly!BP$9,Data!$2:$2,0)-1,1,COUNTIF(Data!$2:$2,Weekly!BP$9))))/BP$36</f>
      </c>
      <c r="BQ214" s="169">
        <f ca="1">(SUM(OFFSET(Data!$A$1,MATCH(($BH214&amp;$BI214),Data!$B:$B,0)-1,MATCH(Weekly!BQ$9,Data!$2:$2,0)-1,1,COUNTIF(Data!$2:$2,Weekly!BQ$9))))/BQ$36</f>
      </c>
      <c r="BR214" s="169">
        <f ca="1">(SUM(OFFSET(Data!$A$1,MATCH(($BH214&amp;$BI214),Data!$B:$B,0)-1,MATCH(Weekly!BR$9,Data!$2:$2,0)-1,1,COUNTIF(Data!$2:$2,Weekly!BR$9))))/BR$36</f>
      </c>
      <c r="BS214" s="169">
        <f ca="1">(SUM(OFFSET(Data!$A$1,MATCH(($BH214&amp;$BI214),Data!$B:$B,0)-1,MATCH(Weekly!BS$9,Data!$2:$2,0)-1,1,COUNTIF(Data!$2:$2,Weekly!BS$9))))/BS$36</f>
      </c>
      <c r="BT214" s="169">
        <f ca="1">(SUM(OFFSET(Data!$A$1,MATCH(($BH214&amp;$BI214),Data!$B:$B,0)-1,MATCH(Weekly!BT$9,Data!$2:$2,0)-1,1,COUNTIF(Data!$2:$2,Weekly!BT$9))))/BT$36</f>
      </c>
      <c r="BU214" s="169">
        <f ca="1">(SUM(OFFSET(Data!$A$1,MATCH(($BH214&amp;$BI214),Data!$B:$B,0)-1,MATCH(Weekly!BU$9,Data!$2:$2,0)-1,1,COUNTIF(Data!$2:$2,Weekly!BU$9))))/BU$36</f>
      </c>
      <c r="BV214" s="17"/>
      <c r="BW214" s="14">
        <f t="shared" ca="1" si="1644"/>
      </c>
      <c r="BX214" s="14">
        <f t="shared" ca="1" si="1645"/>
      </c>
      <c r="BY214" s="14">
        <f t="shared" ref="BY214:BY220" ca="1" si="1679">BX214-BW214</f>
      </c>
      <c r="BZ214" s="14">
        <f t="shared" ref="BZ214:BZ220" ca="1" si="1680">BX214+(0.75*BY214)</f>
      </c>
      <c r="CA214" s="14">
        <f t="shared" ref="CA214:CA220" ca="1" si="1681">BW214-(0.75*BY214)</f>
      </c>
      <c r="CB214" s="55"/>
      <c r="CC214" s="14">
        <f t="shared" ref="CC214:CC220" ca="1" si="1682">_xlfn.STDEV.P(BJ214:BU214)</f>
      </c>
      <c r="CD214" s="14">
        <f t="shared" ref="CD214" ca="1" si="1683">SUMPRODUCT(BP214:BS214,BP$36:BS$36)/SUM(BP$36:BS$36)</f>
      </c>
      <c r="CE214" s="122"/>
      <c r="CF214" s="122"/>
      <c r="CG214" s="16"/>
      <c r="CH214" s="9" t="s">
        <v>43</v>
      </c>
      <c r="CI214" s="9" t="s">
        <v>4</v>
      </c>
      <c r="CJ214" s="169">
        <f ca="1">(SUM(OFFSET(Data!$A$1,MATCH(($CH214&amp;$CI214),Data!$B:$B,0)-1,MATCH(Weekly!CJ$9,Data!$2:$2,0)-1,1,COUNTIF(Data!$2:$2,Weekly!CJ$9))))/CJ$36</f>
      </c>
      <c r="CK214" s="169">
        <f ca="1">(SUM(OFFSET(Data!$A$1,MATCH(($CH214&amp;$CI214),Data!$B:$B,0)-1,MATCH(Weekly!CK$9,Data!$2:$2,0)-1,1,COUNTIF(Data!$2:$2,Weekly!CK$9))))/CK$36</f>
      </c>
      <c r="CL214" s="169">
        <f ca="1">(SUM(OFFSET(Data!$A$1,MATCH(($CH214&amp;$CI214),Data!$B:$B,0)-1,MATCH(Weekly!CL$9,Data!$2:$2,0)-1,1,COUNTIF(Data!$2:$2,Weekly!CL$9))))/CL$36</f>
      </c>
      <c r="CM214" s="169">
        <f ca="1">(SUM(OFFSET(Data!$A$1,MATCH(($CH214&amp;$CI214),Data!$B:$B,0)-1,MATCH(Weekly!CM$9,Data!$2:$2,0)-1,1,COUNTIF(Data!$2:$2,Weekly!CM$9))))/CM$36</f>
      </c>
      <c r="CN214" s="169">
        <f ca="1">(SUM(OFFSET(Data!$A$1,MATCH(($CH214&amp;$CI214),Data!$B:$B,0)-1,MATCH(Weekly!CN$9,Data!$2:$2,0)-1,1,COUNTIF(Data!$2:$2,Weekly!CN$9))))/CN$36</f>
      </c>
      <c r="CO214" s="169">
        <f ca="1">(SUM(OFFSET(Data!$A$1,MATCH(($CH214&amp;$CI214),Data!$B:$B,0)-1,MATCH(Weekly!CO$9,Data!$2:$2,0)-1,1,COUNTIF(Data!$2:$2,Weekly!CO$9))))/CO$36</f>
      </c>
      <c r="CP214" s="169">
        <f ca="1">(SUM(OFFSET(Data!$A$1,MATCH(($CH214&amp;$CI214),Data!$B:$B,0)-1,MATCH(Weekly!CP$9,Data!$2:$2,0)-1,1,COUNTIF(Data!$2:$2,Weekly!CP$9))))/CP$36</f>
      </c>
      <c r="CQ214" s="169">
        <f ca="1">(SUM(OFFSET(Data!$A$1,MATCH(($CH214&amp;$CI214),Data!$B:$B,0)-1,MATCH(Weekly!CQ$9,Data!$2:$2,0)-1,1,COUNTIF(Data!$2:$2,Weekly!CQ$9))))/CQ$36</f>
      </c>
      <c r="CR214" s="169">
        <f ca="1">(SUM(OFFSET(Data!$A$1,MATCH(($CH214&amp;$CI214),Data!$B:$B,0)-1,MATCH(Weekly!CR$9,Data!$2:$2,0)-1,1,COUNTIF(Data!$2:$2,Weekly!CR$9))))/CR$36</f>
      </c>
      <c r="CS214" s="169">
        <f ca="1">(SUM(OFFSET(Data!$A$1,MATCH(($CH214&amp;$CI214),Data!$B:$B,0)-1,MATCH(Weekly!CS$9,Data!$2:$2,0)-1,1,COUNTIF(Data!$2:$2,Weekly!CS$9))))/CS$36</f>
      </c>
      <c r="CT214" s="169">
        <f ca="1">(SUM(OFFSET(Data!$A$1,MATCH(($CH214&amp;$CI214),Data!$B:$B,0)-1,MATCH(Weekly!CT$9,Data!$2:$2,0)-1,1,COUNTIF(Data!$2:$2,Weekly!CT$9))))/CT$36</f>
      </c>
      <c r="CU214" s="169">
        <f ca="1">(SUM(OFFSET(Data!$A$1,MATCH(($CH214&amp;$CI214),Data!$B:$B,0)-1,MATCH(Weekly!CU$9,Data!$2:$2,0)-1,1,COUNTIF(Data!$2:$2,Weekly!CU$9))))/CU$36</f>
      </c>
      <c r="CW214" s="14">
        <f t="shared" ca="1" si="1650"/>
      </c>
      <c r="CX214" s="14">
        <f t="shared" ca="1" si="1651"/>
      </c>
      <c r="CY214" s="14">
        <f t="shared" ref="CY214:CY220" ca="1" si="1684">CX214-CW214</f>
      </c>
      <c r="CZ214" s="14">
        <f t="shared" ref="CZ214:CZ220" ca="1" si="1685">CX214+(0.75*CY214)</f>
      </c>
      <c r="DA214" s="14">
        <f t="shared" ref="DA214:DA220" ca="1" si="1686">CW214-(0.75*CY214)</f>
      </c>
      <c r="DB214" s="58"/>
      <c r="DC214" s="14">
        <f t="shared" ref="DC214:DC220" ca="1" si="1687">_xlfn.STDEV.P(CJ214:CU214)</f>
      </c>
      <c r="DD214" s="14">
        <f ca="1">(SUMPRODUCT(CP214:CS214,CP$36:CS$36)/SUM(CP$36:CS$36))</f>
      </c>
    </row>
    <row r="215" spans="1:109" x14ac:dyDescent="0.25">
      <c r="C215" s="5"/>
      <c r="D215" s="74" t="s">
        <v>970</v>
      </c>
      <c r="E215" s="67" t="str">
        <f ca="1">VLOOKUP($D215,'Metric Nature'!$C:$D,2,0)&amp;IF(($F215&lt;(BA215)),"Below",IF(($F215&gt;(AZ215)),"Above","Within"))</f>
      </c>
      <c r="F215" s="69">
        <f t="shared" ref="F215:F221" ca="1" si="1688">AT215</f>
      </c>
      <c r="G215" s="69">
        <f t="shared" ref="G215:G221" ca="1" si="1689">AS215</f>
      </c>
      <c r="H215" s="98">
        <f t="shared" ref="H215:H221" ca="1" si="1690">IFERROR(((F215-G215)/G215),0)</f>
      </c>
      <c r="I215" s="69">
        <f t="shared" ref="I215:I221" ca="1" si="1691">BD215</f>
      </c>
      <c r="J215" s="69">
        <f t="shared" ref="J215:J221" ca="1" si="1692">IFERROR(((F215-I215)/I215),0)</f>
      </c>
      <c r="K215" s="62">
        <v>4.2558935673528454E-3</v>
      </c>
      <c r="L215" s="70"/>
      <c r="M215" s="67" t="str">
        <f ca="1">VLOOKUP($D215,'Metric Nature'!$C:$D,2,0)&amp;IF(($N215&lt;(CA215)),"Below",IF(($N215&gt;(BZ215)),"Above","Within"))</f>
      </c>
      <c r="N215" s="69">
        <f t="shared" ref="N215:N221" ca="1" si="1693">BT215</f>
      </c>
      <c r="O215" s="69">
        <f t="shared" ref="O215:O221" ca="1" si="1694">BS215</f>
      </c>
      <c r="P215" s="98">
        <f t="shared" ref="P215:P221" ca="1" si="1695">IFERROR(((N215-O215)/O215),0)</f>
      </c>
      <c r="Q215" s="69">
        <f t="shared" ref="Q215:Q221" ca="1" si="1696">CD215</f>
      </c>
      <c r="R215" s="71">
        <f t="shared" ref="R215:R221" ca="1" si="1697">IFERROR(((N215-Q215)/Q215),0)</f>
      </c>
      <c r="S215" s="62">
        <v>2.2121930786957885E-3</v>
      </c>
      <c r="T215" s="70"/>
      <c r="U215" s="67" t="str">
        <f ca="1">VLOOKUP($D215,'Metric Nature'!$C:$D,2,0)&amp;IF(($V215&lt;(DA215)),"Below",IF(($V215&gt;(CZ215)),"Above","Within"))</f>
      </c>
      <c r="V215" s="69">
        <f t="shared" ref="V215:V221" ca="1" si="1698">CT215</f>
      </c>
      <c r="W215" s="69">
        <f t="shared" ref="W215:W221" ca="1" si="1699">CS215</f>
      </c>
      <c r="X215" s="93">
        <f t="shared" ref="X215:X221" ca="1" si="1700">IFERROR(((V215-W215)/W215),0)</f>
      </c>
      <c r="Y215" s="69">
        <f t="shared" ref="Y215:Y221" ca="1" si="1701">DD215</f>
      </c>
      <c r="Z215" s="93">
        <f t="shared" ref="Z215:Z221" ca="1" si="1702">IFERROR(((V215-Y215)/Y215),0)</f>
      </c>
      <c r="AA215" s="62">
        <v>2.0667006966877781E-2</v>
      </c>
      <c r="AB215" s="70"/>
      <c r="AC215" s="60" t="s">
        <v>479</v>
      </c>
      <c r="AI215" s="9" t="s">
        <v>54</v>
      </c>
      <c r="AJ215" s="169">
        <f ca="1">(SUM(OFFSET(Data!$A$1,MATCH(($AI215),Data!$C:$C,0)-1,MATCH(Weekly!AJ$9,Data!$2:$2,0)-1,2,COUNTIF(Data!$2:$2,Weekly!AJ$9))))/(SUM(OFFSET(Data!$A$1,MATCH(($AI61),Data!$C:$C,0)-1,MATCH(Weekly!AJ$9,Data!$2:$2,0)-1,2,COUNTIF(Data!$2:$2,Weekly!AJ$9))))</f>
      </c>
      <c r="AK215" s="169">
        <f ca="1">(SUM(OFFSET(Data!$A$1,MATCH(($AI215),Data!$C:$C,0)-1,MATCH(Weekly!AK$9,Data!$2:$2,0)-1,2,COUNTIF(Data!$2:$2,Weekly!AK$9))))/(SUM(OFFSET(Data!$A$1,MATCH(($AI61),Data!$C:$C,0)-1,MATCH(Weekly!AK$9,Data!$2:$2,0)-1,2,COUNTIF(Data!$2:$2,Weekly!AK$9))))</f>
      </c>
      <c r="AL215" s="169">
        <f ca="1">(SUM(OFFSET(Data!$A$1,MATCH(($AI215),Data!$C:$C,0)-1,MATCH(Weekly!AL$9,Data!$2:$2,0)-1,2,COUNTIF(Data!$2:$2,Weekly!AL$9))))/(SUM(OFFSET(Data!$A$1,MATCH(($AI61),Data!$C:$C,0)-1,MATCH(Weekly!AL$9,Data!$2:$2,0)-1,2,COUNTIF(Data!$2:$2,Weekly!AL$9))))</f>
      </c>
      <c r="AM215" s="169">
        <f ca="1">(SUM(OFFSET(Data!$A$1,MATCH(($AI215),Data!$C:$C,0)-1,MATCH(Weekly!AM$9,Data!$2:$2,0)-1,2,COUNTIF(Data!$2:$2,Weekly!AM$9))))/(SUM(OFFSET(Data!$A$1,MATCH(($AI61),Data!$C:$C,0)-1,MATCH(Weekly!AM$9,Data!$2:$2,0)-1,2,COUNTIF(Data!$2:$2,Weekly!AM$9))))</f>
      </c>
      <c r="AN215" s="169">
        <f ca="1">(SUM(OFFSET(Data!$A$1,MATCH(($AI215),Data!$C:$C,0)-1,MATCH(Weekly!AN$9,Data!$2:$2,0)-1,2,COUNTIF(Data!$2:$2,Weekly!AN$9))))/(SUM(OFFSET(Data!$A$1,MATCH(($AI61),Data!$C:$C,0)-1,MATCH(Weekly!AN$9,Data!$2:$2,0)-1,2,COUNTIF(Data!$2:$2,Weekly!AN$9))))</f>
      </c>
      <c r="AO215" s="169">
        <f ca="1">(SUM(OFFSET(Data!$A$1,MATCH(($AI215),Data!$C:$C,0)-1,MATCH(Weekly!AO$9,Data!$2:$2,0)-1,2,COUNTIF(Data!$2:$2,Weekly!AO$9))))/(SUM(OFFSET(Data!$A$1,MATCH(($AI61),Data!$C:$C,0)-1,MATCH(Weekly!AO$9,Data!$2:$2,0)-1,2,COUNTIF(Data!$2:$2,Weekly!AO$9))))</f>
      </c>
      <c r="AP215" s="169">
        <f ca="1">(SUM(OFFSET(Data!$A$1,MATCH(($AI215),Data!$C:$C,0)-1,MATCH(Weekly!AP$9,Data!$2:$2,0)-1,2,COUNTIF(Data!$2:$2,Weekly!AP$9))))/(SUM(OFFSET(Data!$A$1,MATCH(($AI61),Data!$C:$C,0)-1,MATCH(Weekly!AP$9,Data!$2:$2,0)-1,2,COUNTIF(Data!$2:$2,Weekly!AP$9))))</f>
      </c>
      <c r="AQ215" s="169">
        <f ca="1">(SUM(OFFSET(Data!$A$1,MATCH(($AI215),Data!$C:$C,0)-1,MATCH(Weekly!AQ$9,Data!$2:$2,0)-1,2,COUNTIF(Data!$2:$2,Weekly!AQ$9))))/(SUM(OFFSET(Data!$A$1,MATCH(($AI61),Data!$C:$C,0)-1,MATCH(Weekly!AQ$9,Data!$2:$2,0)-1,2,COUNTIF(Data!$2:$2,Weekly!AQ$9))))</f>
      </c>
      <c r="AR215" s="169">
        <f ca="1">(SUM(OFFSET(Data!$A$1,MATCH(($AI215),Data!$C:$C,0)-1,MATCH(Weekly!AR$9,Data!$2:$2,0)-1,2,COUNTIF(Data!$2:$2,Weekly!AR$9))))/(SUM(OFFSET(Data!$A$1,MATCH(($AI61),Data!$C:$C,0)-1,MATCH(Weekly!AR$9,Data!$2:$2,0)-1,2,COUNTIF(Data!$2:$2,Weekly!AR$9))))</f>
      </c>
      <c r="AS215" s="169">
        <f ca="1">(SUM(OFFSET(Data!$A$1,MATCH(($AI215),Data!$C:$C,0)-1,MATCH(Weekly!AS$9,Data!$2:$2,0)-1,2,COUNTIF(Data!$2:$2,Weekly!AS$9))))/(SUM(OFFSET(Data!$A$1,MATCH(($AI61),Data!$C:$C,0)-1,MATCH(Weekly!AS$9,Data!$2:$2,0)-1,2,COUNTIF(Data!$2:$2,Weekly!AS$9))))</f>
      </c>
      <c r="AT215" s="169">
        <f ca="1">(SUM(OFFSET(Data!$A$1,MATCH(($AI215),Data!$C:$C,0)-1,MATCH(Weekly!AT$9,Data!$2:$2,0)-1,2,COUNTIF(Data!$2:$2,Weekly!AT$9))))/(SUM(OFFSET(Data!$A$1,MATCH(($AI61),Data!$C:$C,0)-1,MATCH(Weekly!AT$9,Data!$2:$2,0)-1,2,COUNTIF(Data!$2:$2,Weekly!AT$9))))</f>
      </c>
      <c r="AU215" s="169">
        <f ca="1">(SUM(OFFSET(Data!$A$1,MATCH(($AI215),Data!$C:$C,0)-1,MATCH(Weekly!AU$9,Data!$2:$2,0)-1,2,COUNTIF(Data!$2:$2,Weekly!AU$9))))/(SUM(OFFSET(Data!$A$1,MATCH(($AI61),Data!$C:$C,0)-1,MATCH(Weekly!AU$9,Data!$2:$2,0)-1,2,COUNTIF(Data!$2:$2,Weekly!AU$9))))</f>
      </c>
      <c r="AV215" s="18"/>
      <c r="AW215" s="14">
        <f t="shared" ca="1" si="1638"/>
      </c>
      <c r="AX215" s="14">
        <f t="shared" ca="1" si="1639"/>
      </c>
      <c r="AY215" s="14">
        <f t="shared" ca="1" si="1674"/>
      </c>
      <c r="AZ215" s="14">
        <f t="shared" ca="1" si="1675"/>
      </c>
      <c r="BA215" s="14">
        <f t="shared" ca="1" si="1676"/>
      </c>
      <c r="BB215" s="18"/>
      <c r="BC215" s="14">
        <f t="shared" ca="1" si="1677"/>
      </c>
      <c r="BD215" s="14">
        <f ca="1">SUMPRODUCT(AP215:AS215,AP$61:AS$61)/SUM(AP$61:AS$61)</f>
      </c>
      <c r="BE215" s="122"/>
      <c r="BF215" s="122"/>
      <c r="BG215" s="16"/>
      <c r="BH215" s="9" t="s">
        <v>54</v>
      </c>
      <c r="BI215" s="9" t="s">
        <v>3</v>
      </c>
      <c r="BJ215" s="169">
        <f ca="1">SUM(OFFSET(Data!$A$1,MATCH(($BH215&amp;$BI215),Data!$B:$B,0)-1,MATCH(Weekly!BJ$9,Data!$2:$2,0)-1,1,COUNTIF(Data!$2:$2,Weekly!BJ$9)))/SUM(OFFSET(Data!$A$1,MATCH(($BH61&amp;$BI61),Data!$B:$B,0)-1,MATCH(Weekly!BJ$9,Data!$2:$2,0)-1,1,COUNTIF(Data!$2:$2,Weekly!BJ$9)))</f>
      </c>
      <c r="BK215" s="169">
        <f ca="1">SUM(OFFSET(Data!$A$1,MATCH(($BH215&amp;$BI215),Data!$B:$B,0)-1,MATCH(Weekly!BK$9,Data!$2:$2,0)-1,1,COUNTIF(Data!$2:$2,Weekly!BK$9)))/SUM(OFFSET(Data!$A$1,MATCH(($BH61&amp;$BI61),Data!$B:$B,0)-1,MATCH(Weekly!BK$9,Data!$2:$2,0)-1,1,COUNTIF(Data!$2:$2,Weekly!BK$9)))</f>
      </c>
      <c r="BL215" s="169">
        <f ca="1">SUM(OFFSET(Data!$A$1,MATCH(($BH215&amp;$BI215),Data!$B:$B,0)-1,MATCH(Weekly!BL$9,Data!$2:$2,0)-1,1,COUNTIF(Data!$2:$2,Weekly!BL$9)))/SUM(OFFSET(Data!$A$1,MATCH(($BH61&amp;$BI61),Data!$B:$B,0)-1,MATCH(Weekly!BL$9,Data!$2:$2,0)-1,1,COUNTIF(Data!$2:$2,Weekly!BL$9)))</f>
      </c>
      <c r="BM215" s="169">
        <f ca="1">SUM(OFFSET(Data!$A$1,MATCH(($BH215&amp;$BI215),Data!$B:$B,0)-1,MATCH(Weekly!BM$9,Data!$2:$2,0)-1,1,COUNTIF(Data!$2:$2,Weekly!BM$9)))/SUM(OFFSET(Data!$A$1,MATCH(($BH61&amp;$BI61),Data!$B:$B,0)-1,MATCH(Weekly!BM$9,Data!$2:$2,0)-1,1,COUNTIF(Data!$2:$2,Weekly!BM$9)))</f>
      </c>
      <c r="BN215" s="169">
        <f ca="1">SUM(OFFSET(Data!$A$1,MATCH(($BH215&amp;$BI215),Data!$B:$B,0)-1,MATCH(Weekly!BN$9,Data!$2:$2,0)-1,1,COUNTIF(Data!$2:$2,Weekly!BN$9)))/SUM(OFFSET(Data!$A$1,MATCH(($BH61&amp;$BI61),Data!$B:$B,0)-1,MATCH(Weekly!BN$9,Data!$2:$2,0)-1,1,COUNTIF(Data!$2:$2,Weekly!BN$9)))</f>
      </c>
      <c r="BO215" s="169">
        <f ca="1">SUM(OFFSET(Data!$A$1,MATCH(($BH215&amp;$BI215),Data!$B:$B,0)-1,MATCH(Weekly!BO$9,Data!$2:$2,0)-1,1,COUNTIF(Data!$2:$2,Weekly!BO$9)))/SUM(OFFSET(Data!$A$1,MATCH(($BH61&amp;$BI61),Data!$B:$B,0)-1,MATCH(Weekly!BO$9,Data!$2:$2,0)-1,1,COUNTIF(Data!$2:$2,Weekly!BO$9)))</f>
      </c>
      <c r="BP215" s="169">
        <f ca="1">SUM(OFFSET(Data!$A$1,MATCH(($BH215&amp;$BI215),Data!$B:$B,0)-1,MATCH(Weekly!BP$9,Data!$2:$2,0)-1,1,COUNTIF(Data!$2:$2,Weekly!BP$9)))/SUM(OFFSET(Data!$A$1,MATCH(($BH61&amp;$BI61),Data!$B:$B,0)-1,MATCH(Weekly!BP$9,Data!$2:$2,0)-1,1,COUNTIF(Data!$2:$2,Weekly!BP$9)))</f>
      </c>
      <c r="BQ215" s="169">
        <f ca="1">SUM(OFFSET(Data!$A$1,MATCH(($BH215&amp;$BI215),Data!$B:$B,0)-1,MATCH(Weekly!BQ$9,Data!$2:$2,0)-1,1,COUNTIF(Data!$2:$2,Weekly!BQ$9)))/SUM(OFFSET(Data!$A$1,MATCH(($BH61&amp;$BI61),Data!$B:$B,0)-1,MATCH(Weekly!BQ$9,Data!$2:$2,0)-1,1,COUNTIF(Data!$2:$2,Weekly!BQ$9)))</f>
      </c>
      <c r="BR215" s="169">
        <f ca="1">SUM(OFFSET(Data!$A$1,MATCH(($BH215&amp;$BI215),Data!$B:$B,0)-1,MATCH(Weekly!BR$9,Data!$2:$2,0)-1,1,COUNTIF(Data!$2:$2,Weekly!BR$9)))/SUM(OFFSET(Data!$A$1,MATCH(($BH61&amp;$BI61),Data!$B:$B,0)-1,MATCH(Weekly!BR$9,Data!$2:$2,0)-1,1,COUNTIF(Data!$2:$2,Weekly!BR$9)))</f>
      </c>
      <c r="BS215" s="169">
        <f ca="1">SUM(OFFSET(Data!$A$1,MATCH(($BH215&amp;$BI215),Data!$B:$B,0)-1,MATCH(Weekly!BS$9,Data!$2:$2,0)-1,1,COUNTIF(Data!$2:$2,Weekly!BS$9)))/SUM(OFFSET(Data!$A$1,MATCH(($BH61&amp;$BI61),Data!$B:$B,0)-1,MATCH(Weekly!BS$9,Data!$2:$2,0)-1,1,COUNTIF(Data!$2:$2,Weekly!BS$9)))</f>
      </c>
      <c r="BT215" s="169">
        <f ca="1">SUM(OFFSET(Data!$A$1,MATCH(($BH215&amp;$BI215),Data!$B:$B,0)-1,MATCH(Weekly!BT$9,Data!$2:$2,0)-1,1,COUNTIF(Data!$2:$2,Weekly!BT$9)))/SUM(OFFSET(Data!$A$1,MATCH(($BH61&amp;$BI61),Data!$B:$B,0)-1,MATCH(Weekly!BT$9,Data!$2:$2,0)-1,1,COUNTIF(Data!$2:$2,Weekly!BT$9)))</f>
      </c>
      <c r="BU215" s="169">
        <f ca="1">SUM(OFFSET(Data!$A$1,MATCH(($BH215&amp;$BI215),Data!$B:$B,0)-1,MATCH(Weekly!BU$9,Data!$2:$2,0)-1,1,COUNTIF(Data!$2:$2,Weekly!BU$9)))/SUM(OFFSET(Data!$A$1,MATCH(($BH61&amp;$BI61),Data!$B:$B,0)-1,MATCH(Weekly!BU$9,Data!$2:$2,0)-1,1,COUNTIF(Data!$2:$2,Weekly!BU$9)))</f>
      </c>
      <c r="BV215" s="17"/>
      <c r="BW215" s="14">
        <f t="shared" ca="1" si="1644"/>
      </c>
      <c r="BX215" s="14">
        <f t="shared" ca="1" si="1645"/>
      </c>
      <c r="BY215" s="14">
        <f t="shared" ca="1" si="1679"/>
      </c>
      <c r="BZ215" s="14">
        <f t="shared" ca="1" si="1680"/>
      </c>
      <c r="CA215" s="14">
        <f t="shared" ca="1" si="1681"/>
      </c>
      <c r="CB215" s="55"/>
      <c r="CC215" s="14">
        <f t="shared" ca="1" si="1682"/>
      </c>
      <c r="CD215" s="14">
        <f ca="1">SUMPRODUCT(BP215:BS215,BP$61:BS$61)/SUM(BP$61:BS$61)</f>
      </c>
      <c r="CE215" s="122"/>
      <c r="CF215" s="122"/>
      <c r="CG215" s="16"/>
      <c r="CH215" s="9" t="s">
        <v>54</v>
      </c>
      <c r="CI215" s="9" t="s">
        <v>4</v>
      </c>
      <c r="CJ215" s="169">
        <f ca="1">(SUM(OFFSET(Data!$A$1,MATCH(($CH215&amp;$CI215),Data!$B:$B,0)-1,MATCH(Weekly!CJ$9,Data!$2:$2,0)-1,1,COUNTIF(Data!$2:$2,Weekly!CJ$9))))/(SUM(OFFSET(Data!$A$1,MATCH(($CH61&amp;$CI61),Data!$B:$B,0)-1,MATCH(Weekly!CJ$9,Data!$2:$2,0)-1,1,COUNTIF(Data!$2:$2,Weekly!CJ$9))))</f>
      </c>
      <c r="CK215" s="169">
        <f ca="1">(SUM(OFFSET(Data!$A$1,MATCH(($CH215&amp;$CI215),Data!$B:$B,0)-1,MATCH(Weekly!CK$9,Data!$2:$2,0)-1,1,COUNTIF(Data!$2:$2,Weekly!CK$9))))/(SUM(OFFSET(Data!$A$1,MATCH(($CH61&amp;$CI61),Data!$B:$B,0)-1,MATCH(Weekly!CK$9,Data!$2:$2,0)-1,1,COUNTIF(Data!$2:$2,Weekly!CK$9))))</f>
      </c>
      <c r="CL215" s="169">
        <f ca="1">(SUM(OFFSET(Data!$A$1,MATCH(($CH215&amp;$CI215),Data!$B:$B,0)-1,MATCH(Weekly!CL$9,Data!$2:$2,0)-1,1,COUNTIF(Data!$2:$2,Weekly!CL$9))))/(SUM(OFFSET(Data!$A$1,MATCH(($CH61&amp;$CI61),Data!$B:$B,0)-1,MATCH(Weekly!CL$9,Data!$2:$2,0)-1,1,COUNTIF(Data!$2:$2,Weekly!CL$9))))</f>
      </c>
      <c r="CM215" s="169">
        <f ca="1">(SUM(OFFSET(Data!$A$1,MATCH(($CH215&amp;$CI215),Data!$B:$B,0)-1,MATCH(Weekly!CM$9,Data!$2:$2,0)-1,1,COUNTIF(Data!$2:$2,Weekly!CM$9))))/(SUM(OFFSET(Data!$A$1,MATCH(($CH61&amp;$CI61),Data!$B:$B,0)-1,MATCH(Weekly!CM$9,Data!$2:$2,0)-1,1,COUNTIF(Data!$2:$2,Weekly!CM$9))))</f>
      </c>
      <c r="CN215" s="169">
        <f ca="1">(SUM(OFFSET(Data!$A$1,MATCH(($CH215&amp;$CI215),Data!$B:$B,0)-1,MATCH(Weekly!CN$9,Data!$2:$2,0)-1,1,COUNTIF(Data!$2:$2,Weekly!CN$9))))/(SUM(OFFSET(Data!$A$1,MATCH(($CH61&amp;$CI61),Data!$B:$B,0)-1,MATCH(Weekly!CN$9,Data!$2:$2,0)-1,1,COUNTIF(Data!$2:$2,Weekly!CN$9))))</f>
      </c>
      <c r="CO215" s="169">
        <f ca="1">(SUM(OFFSET(Data!$A$1,MATCH(($CH215&amp;$CI215),Data!$B:$B,0)-1,MATCH(Weekly!CO$9,Data!$2:$2,0)-1,1,COUNTIF(Data!$2:$2,Weekly!CO$9))))/(SUM(OFFSET(Data!$A$1,MATCH(($CH61&amp;$CI61),Data!$B:$B,0)-1,MATCH(Weekly!CO$9,Data!$2:$2,0)-1,1,COUNTIF(Data!$2:$2,Weekly!CO$9))))</f>
      </c>
      <c r="CP215" s="169">
        <f ca="1">(SUM(OFFSET(Data!$A$1,MATCH(($CH215&amp;$CI215),Data!$B:$B,0)-1,MATCH(Weekly!CP$9,Data!$2:$2,0)-1,1,COUNTIF(Data!$2:$2,Weekly!CP$9))))/(SUM(OFFSET(Data!$A$1,MATCH(($CH61&amp;$CI61),Data!$B:$B,0)-1,MATCH(Weekly!CP$9,Data!$2:$2,0)-1,1,COUNTIF(Data!$2:$2,Weekly!CP$9))))</f>
      </c>
      <c r="CQ215" s="169">
        <f ca="1">(SUM(OFFSET(Data!$A$1,MATCH(($CH215&amp;$CI215),Data!$B:$B,0)-1,MATCH(Weekly!CQ$9,Data!$2:$2,0)-1,1,COUNTIF(Data!$2:$2,Weekly!CQ$9))))/(SUM(OFFSET(Data!$A$1,MATCH(($CH61&amp;$CI61),Data!$B:$B,0)-1,MATCH(Weekly!CQ$9,Data!$2:$2,0)-1,1,COUNTIF(Data!$2:$2,Weekly!CQ$9))))</f>
      </c>
      <c r="CR215" s="169">
        <f ca="1">(SUM(OFFSET(Data!$A$1,MATCH(($CH215&amp;$CI215),Data!$B:$B,0)-1,MATCH(Weekly!CR$9,Data!$2:$2,0)-1,1,COUNTIF(Data!$2:$2,Weekly!CR$9))))/(SUM(OFFSET(Data!$A$1,MATCH(($CH61&amp;$CI61),Data!$B:$B,0)-1,MATCH(Weekly!CR$9,Data!$2:$2,0)-1,1,COUNTIF(Data!$2:$2,Weekly!CR$9))))</f>
      </c>
      <c r="CS215" s="169">
        <f ca="1">(SUM(OFFSET(Data!$A$1,MATCH(($CH215&amp;$CI215),Data!$B:$B,0)-1,MATCH(Weekly!CS$9,Data!$2:$2,0)-1,1,COUNTIF(Data!$2:$2,Weekly!CS$9))))/(SUM(OFFSET(Data!$A$1,MATCH(($CH61&amp;$CI61),Data!$B:$B,0)-1,MATCH(Weekly!CS$9,Data!$2:$2,0)-1,1,COUNTIF(Data!$2:$2,Weekly!CS$9))))</f>
      </c>
      <c r="CT215" s="169">
        <f ca="1">(SUM(OFFSET(Data!$A$1,MATCH(($CH215&amp;$CI215),Data!$B:$B,0)-1,MATCH(Weekly!CT$9,Data!$2:$2,0)-1,1,COUNTIF(Data!$2:$2,Weekly!CT$9))))/(SUM(OFFSET(Data!$A$1,MATCH(($CH61&amp;$CI61),Data!$B:$B,0)-1,MATCH(Weekly!CT$9,Data!$2:$2,0)-1,1,COUNTIF(Data!$2:$2,Weekly!CT$9))))</f>
      </c>
      <c r="CU215" s="169">
        <f ca="1">(SUM(OFFSET(Data!$A$1,MATCH(($CH215&amp;$CI215),Data!$B:$B,0)-1,MATCH(Weekly!CU$9,Data!$2:$2,0)-1,1,COUNTIF(Data!$2:$2,Weekly!CU$9))))/(SUM(OFFSET(Data!$A$1,MATCH(($CH61&amp;$CI61),Data!$B:$B,0)-1,MATCH(Weekly!CU$9,Data!$2:$2,0)-1,1,COUNTIF(Data!$2:$2,Weekly!CU$9))))</f>
      </c>
      <c r="CW215" s="14">
        <f t="shared" ca="1" si="1650"/>
      </c>
      <c r="CX215" s="14">
        <f t="shared" ca="1" si="1651"/>
      </c>
      <c r="CY215" s="14">
        <f t="shared" ca="1" si="1684"/>
      </c>
      <c r="CZ215" s="14">
        <f t="shared" ca="1" si="1685"/>
      </c>
      <c r="DA215" s="14">
        <f t="shared" ca="1" si="1686"/>
      </c>
      <c r="DB215" s="55"/>
      <c r="DC215" s="14">
        <f t="shared" ca="1" si="1687"/>
      </c>
      <c r="DD215" s="14">
        <f ca="1">SUMPRODUCT(CP215:CS215,CP$61:CS$61)/SUM(CP$61:CS$61)</f>
      </c>
      <c r="DE215" s="15"/>
    </row>
    <row r="216" spans="1:109" s="5" customFormat="1" x14ac:dyDescent="0.25">
      <c r="B216" s="84"/>
      <c r="D216" s="74" t="s">
        <v>972</v>
      </c>
      <c r="E216" s="67" t="str">
        <f ca="1">VLOOKUP($D216,'Metric Nature'!$C:$D,2,0)&amp;IF(($F216&lt;(BA216)),"Below",IF(($F216&gt;(AZ216)),"Above","Within"))</f>
      </c>
      <c r="F216" s="69">
        <f t="shared" ca="1" si="1688"/>
      </c>
      <c r="G216" s="69">
        <f t="shared" ca="1" si="1689"/>
      </c>
      <c r="H216" s="98">
        <f t="shared" ca="1" si="1690"/>
      </c>
      <c r="I216" s="69">
        <f t="shared" ca="1" si="1691"/>
      </c>
      <c r="J216" s="69">
        <f t="shared" ca="1" si="1692"/>
      </c>
      <c r="K216" s="62">
        <v>1.3253059783265894E-3</v>
      </c>
      <c r="L216" s="70"/>
      <c r="M216" s="67" t="str">
        <f ca="1">VLOOKUP($D216,'Metric Nature'!$C:$D,2,0)&amp;IF(($N216&lt;(CA216)),"Below",IF(($N216&gt;(BZ216)),"Above","Within"))</f>
      </c>
      <c r="N216" s="69">
        <f t="shared" ca="1" si="1693"/>
      </c>
      <c r="O216" s="69">
        <f t="shared" ca="1" si="1694"/>
      </c>
      <c r="P216" s="98">
        <f t="shared" ca="1" si="1695"/>
      </c>
      <c r="Q216" s="69">
        <f t="shared" ca="1" si="1696"/>
      </c>
      <c r="R216" s="71">
        <f t="shared" ca="1" si="1697"/>
      </c>
      <c r="S216" s="62">
        <v>8.2258247274831151E-4</v>
      </c>
      <c r="T216" s="70"/>
      <c r="U216" s="67" t="str">
        <f ca="1">VLOOKUP($D216,'Metric Nature'!$C:$D,2,0)&amp;IF(($V216&lt;(DA216)),"Below",IF(($V216&gt;(CZ216)),"Above","Within"))</f>
      </c>
      <c r="V216" s="69">
        <f t="shared" ca="1" si="1698"/>
      </c>
      <c r="W216" s="69">
        <f t="shared" ca="1" si="1699"/>
      </c>
      <c r="X216" s="93">
        <f t="shared" ca="1" si="1700"/>
      </c>
      <c r="Y216" s="69">
        <f t="shared" ca="1" si="1701"/>
      </c>
      <c r="Z216" s="93">
        <f t="shared" ca="1" si="1702"/>
      </c>
      <c r="AA216" s="62">
        <v>4.8448061782345557E-3</v>
      </c>
      <c r="AB216" s="70"/>
      <c r="AC216" s="60" t="s">
        <v>559</v>
      </c>
      <c r="AI216" s="9" t="s">
        <v>76</v>
      </c>
      <c r="AJ216" s="169">
        <f ca="1">(SUM(OFFSET(Data!$A$1,MATCH(($AI216),Data!$C:$C,0)-1,MATCH(Weekly!AJ$9,Data!$2:$2,0)-1,2,COUNTIF(Data!$2:$2,Weekly!AJ$9))))/AJ$72</f>
      </c>
      <c r="AK216" s="169">
        <f ca="1">(SUM(OFFSET(Data!$A$1,MATCH(($AI216),Data!$C:$C,0)-1,MATCH(Weekly!AK$9,Data!$2:$2,0)-1,2,COUNTIF(Data!$2:$2,Weekly!AK$9))))/AK$72</f>
      </c>
      <c r="AL216" s="169">
        <f ca="1">(SUM(OFFSET(Data!$A$1,MATCH(($AI216),Data!$C:$C,0)-1,MATCH(Weekly!AL$9,Data!$2:$2,0)-1,2,COUNTIF(Data!$2:$2,Weekly!AL$9))))/AL$72</f>
      </c>
      <c r="AM216" s="169">
        <f ca="1">(SUM(OFFSET(Data!$A$1,MATCH(($AI216),Data!$C:$C,0)-1,MATCH(Weekly!AM$9,Data!$2:$2,0)-1,2,COUNTIF(Data!$2:$2,Weekly!AM$9))))/AM$72</f>
      </c>
      <c r="AN216" s="169">
        <f ca="1">(SUM(OFFSET(Data!$A$1,MATCH(($AI216),Data!$C:$C,0)-1,MATCH(Weekly!AN$9,Data!$2:$2,0)-1,2,COUNTIF(Data!$2:$2,Weekly!AN$9))))/AN$72</f>
      </c>
      <c r="AO216" s="169">
        <f ca="1">(SUM(OFFSET(Data!$A$1,MATCH(($AI216),Data!$C:$C,0)-1,MATCH(Weekly!AO$9,Data!$2:$2,0)-1,2,COUNTIF(Data!$2:$2,Weekly!AO$9))))/AO$72</f>
      </c>
      <c r="AP216" s="169">
        <f ca="1">(SUM(OFFSET(Data!$A$1,MATCH(($AI216),Data!$C:$C,0)-1,MATCH(Weekly!AP$9,Data!$2:$2,0)-1,2,COUNTIF(Data!$2:$2,Weekly!AP$9))))/AP$72</f>
      </c>
      <c r="AQ216" s="169">
        <f ca="1">(SUM(OFFSET(Data!$A$1,MATCH(($AI216),Data!$C:$C,0)-1,MATCH(Weekly!AQ$9,Data!$2:$2,0)-1,2,COUNTIF(Data!$2:$2,Weekly!AQ$9))))/AQ$72</f>
      </c>
      <c r="AR216" s="169">
        <f ca="1">(SUM(OFFSET(Data!$A$1,MATCH(($AI216),Data!$C:$C,0)-1,MATCH(Weekly!AR$9,Data!$2:$2,0)-1,2,COUNTIF(Data!$2:$2,Weekly!AR$9))))/AR$72</f>
      </c>
      <c r="AS216" s="169">
        <f ca="1">(SUM(OFFSET(Data!$A$1,MATCH(($AI216),Data!$C:$C,0)-1,MATCH(Weekly!AS$9,Data!$2:$2,0)-1,2,COUNTIF(Data!$2:$2,Weekly!AS$9))))/AS$72</f>
      </c>
      <c r="AT216" s="169">
        <f ca="1">(SUM(OFFSET(Data!$A$1,MATCH(($AI216),Data!$C:$C,0)-1,MATCH(Weekly!AT$9,Data!$2:$2,0)-1,2,COUNTIF(Data!$2:$2,Weekly!AT$9))))/AT$72</f>
      </c>
      <c r="AU216" s="169">
        <f ca="1">(SUM(OFFSET(Data!$A$1,MATCH(($AI216),Data!$C:$C,0)-1,MATCH(Weekly!AU$9,Data!$2:$2,0)-1,2,COUNTIF(Data!$2:$2,Weekly!AU$9))))/AU$72</f>
      </c>
      <c r="AV216" s="18"/>
      <c r="AW216" s="14">
        <f t="shared" ca="1" si="1638"/>
      </c>
      <c r="AX216" s="14">
        <f t="shared" ca="1" si="1639"/>
      </c>
      <c r="AY216" s="14">
        <f t="shared" ca="1" si="1674"/>
      </c>
      <c r="AZ216" s="14">
        <f t="shared" ca="1" si="1675"/>
      </c>
      <c r="BA216" s="14">
        <f t="shared" ca="1" si="1676"/>
      </c>
      <c r="BB216" s="18"/>
      <c r="BC216" s="14">
        <f t="shared" ca="1" si="1677"/>
      </c>
      <c r="BD216" s="14">
        <f ca="1">SUMPRODUCT(AP216:AS216,AP$72:AS$72)/SUM(AP$72:AS$72)</f>
      </c>
      <c r="BE216" s="183"/>
      <c r="BF216" s="122"/>
      <c r="BG216" s="188"/>
      <c r="BH216" s="9" t="s">
        <v>76</v>
      </c>
      <c r="BI216" s="9" t="s">
        <v>3</v>
      </c>
      <c r="BJ216" s="169">
        <f ca="1">(SUM(OFFSET(Data!$A$1,MATCH(($BH216&amp;$BI216),Data!$B:$B,0)-1,MATCH(Weekly!BJ$9,Data!$2:$2,0)-1,1,COUNTIF(Data!$2:$2,Weekly!BJ$9))))/BJ$72</f>
      </c>
      <c r="BK216" s="169">
        <f ca="1">(SUM(OFFSET(Data!$A$1,MATCH(($BH216&amp;$BI216),Data!$B:$B,0)-1,MATCH(Weekly!BK$9,Data!$2:$2,0)-1,1,COUNTIF(Data!$2:$2,Weekly!BK$9))))/BK$72</f>
      </c>
      <c r="BL216" s="169">
        <f ca="1">(SUM(OFFSET(Data!$A$1,MATCH(($BH216&amp;$BI216),Data!$B:$B,0)-1,MATCH(Weekly!BL$9,Data!$2:$2,0)-1,1,COUNTIF(Data!$2:$2,Weekly!BL$9))))/BL$72</f>
      </c>
      <c r="BM216" s="169">
        <f ca="1">(SUM(OFFSET(Data!$A$1,MATCH(($BH216&amp;$BI216),Data!$B:$B,0)-1,MATCH(Weekly!BM$9,Data!$2:$2,0)-1,1,COUNTIF(Data!$2:$2,Weekly!BM$9))))/BM$72</f>
      </c>
      <c r="BN216" s="169">
        <f ca="1">(SUM(OFFSET(Data!$A$1,MATCH(($BH216&amp;$BI216),Data!$B:$B,0)-1,MATCH(Weekly!BN$9,Data!$2:$2,0)-1,1,COUNTIF(Data!$2:$2,Weekly!BN$9))))/BN$72</f>
      </c>
      <c r="BO216" s="169">
        <f ca="1">(SUM(OFFSET(Data!$A$1,MATCH(($BH216&amp;$BI216),Data!$B:$B,0)-1,MATCH(Weekly!BO$9,Data!$2:$2,0)-1,1,COUNTIF(Data!$2:$2,Weekly!BO$9))))/BO$72</f>
      </c>
      <c r="BP216" s="169">
        <f ca="1">(SUM(OFFSET(Data!$A$1,MATCH(($BH216&amp;$BI216),Data!$B:$B,0)-1,MATCH(Weekly!BP$9,Data!$2:$2,0)-1,1,COUNTIF(Data!$2:$2,Weekly!BP$9))))/BP$72</f>
      </c>
      <c r="BQ216" s="169">
        <f ca="1">(SUM(OFFSET(Data!$A$1,MATCH(($BH216&amp;$BI216),Data!$B:$B,0)-1,MATCH(Weekly!BQ$9,Data!$2:$2,0)-1,1,COUNTIF(Data!$2:$2,Weekly!BQ$9))))/BQ$72</f>
      </c>
      <c r="BR216" s="169">
        <f ca="1">(SUM(OFFSET(Data!$A$1,MATCH(($BH216&amp;$BI216),Data!$B:$B,0)-1,MATCH(Weekly!BR$9,Data!$2:$2,0)-1,1,COUNTIF(Data!$2:$2,Weekly!BR$9))))/BR$72</f>
      </c>
      <c r="BS216" s="169">
        <f ca="1">(SUM(OFFSET(Data!$A$1,MATCH(($BH216&amp;$BI216),Data!$B:$B,0)-1,MATCH(Weekly!BS$9,Data!$2:$2,0)-1,1,COUNTIF(Data!$2:$2,Weekly!BS$9))))/BS$72</f>
      </c>
      <c r="BT216" s="169">
        <f ca="1">(SUM(OFFSET(Data!$A$1,MATCH(($BH216&amp;$BI216),Data!$B:$B,0)-1,MATCH(Weekly!BT$9,Data!$2:$2,0)-1,1,COUNTIF(Data!$2:$2,Weekly!BT$9))))/BT$72</f>
      </c>
      <c r="BU216" s="169">
        <f ca="1">(SUM(OFFSET(Data!$A$1,MATCH(($BH216&amp;$BI216),Data!$B:$B,0)-1,MATCH(Weekly!BU$9,Data!$2:$2,0)-1,1,COUNTIF(Data!$2:$2,Weekly!BU$9))))/BU$72</f>
      </c>
      <c r="BV216" s="17"/>
      <c r="BW216" s="14">
        <f t="shared" ca="1" si="1644"/>
      </c>
      <c r="BX216" s="14">
        <f t="shared" ca="1" si="1645"/>
      </c>
      <c r="BY216" s="14">
        <f t="shared" ca="1" si="1679"/>
      </c>
      <c r="BZ216" s="14">
        <f t="shared" ca="1" si="1680"/>
      </c>
      <c r="CA216" s="14">
        <f t="shared" ca="1" si="1681"/>
      </c>
      <c r="CB216" s="55"/>
      <c r="CC216" s="14">
        <f t="shared" ca="1" si="1682"/>
      </c>
      <c r="CD216" s="14">
        <f ca="1">SUMPRODUCT(BP216:BS216,BP$72:BS$72)/SUM(BP$72:BS$72)</f>
      </c>
      <c r="CE216" s="122"/>
      <c r="CF216" s="122"/>
      <c r="CG216" s="35"/>
      <c r="CH216" s="9" t="s">
        <v>76</v>
      </c>
      <c r="CI216" s="9" t="s">
        <v>4</v>
      </c>
      <c r="CJ216" s="169">
        <f ca="1">(SUM(OFFSET(Data!$A$1,MATCH(($CH216&amp;$CI216),Data!$B:$B,0)-1,MATCH(Weekly!CJ$9,Data!$2:$2,0)-1,1,COUNTIF(Data!$2:$2,Weekly!CJ$9))))/CJ$72</f>
      </c>
      <c r="CK216" s="169">
        <f ca="1">(SUM(OFFSET(Data!$A$1,MATCH(($CH216&amp;$CI216),Data!$B:$B,0)-1,MATCH(Weekly!CK$9,Data!$2:$2,0)-1,1,COUNTIF(Data!$2:$2,Weekly!CK$9))))/CK$72</f>
      </c>
      <c r="CL216" s="169">
        <f ca="1">(SUM(OFFSET(Data!$A$1,MATCH(($CH216&amp;$CI216),Data!$B:$B,0)-1,MATCH(Weekly!CL$9,Data!$2:$2,0)-1,1,COUNTIF(Data!$2:$2,Weekly!CL$9))))/CL$72</f>
      </c>
      <c r="CM216" s="169">
        <f ca="1">(SUM(OFFSET(Data!$A$1,MATCH(($CH216&amp;$CI216),Data!$B:$B,0)-1,MATCH(Weekly!CM$9,Data!$2:$2,0)-1,1,COUNTIF(Data!$2:$2,Weekly!CM$9))))/CM$72</f>
      </c>
      <c r="CN216" s="169">
        <f ca="1">(SUM(OFFSET(Data!$A$1,MATCH(($CH216&amp;$CI216),Data!$B:$B,0)-1,MATCH(Weekly!CN$9,Data!$2:$2,0)-1,1,COUNTIF(Data!$2:$2,Weekly!CN$9))))/CN$72</f>
      </c>
      <c r="CO216" s="169">
        <f ca="1">(SUM(OFFSET(Data!$A$1,MATCH(($CH216&amp;$CI216),Data!$B:$B,0)-1,MATCH(Weekly!CO$9,Data!$2:$2,0)-1,1,COUNTIF(Data!$2:$2,Weekly!CO$9))))/CO$72</f>
      </c>
      <c r="CP216" s="169">
        <f ca="1">(SUM(OFFSET(Data!$A$1,MATCH(($CH216&amp;$CI216),Data!$B:$B,0)-1,MATCH(Weekly!CP$9,Data!$2:$2,0)-1,1,COUNTIF(Data!$2:$2,Weekly!CP$9))))/CP$72</f>
      </c>
      <c r="CQ216" s="169">
        <f ca="1">(SUM(OFFSET(Data!$A$1,MATCH(($CH216&amp;$CI216),Data!$B:$B,0)-1,MATCH(Weekly!CQ$9,Data!$2:$2,0)-1,1,COUNTIF(Data!$2:$2,Weekly!CQ$9))))/CQ$72</f>
      </c>
      <c r="CR216" s="169">
        <f ca="1">(SUM(OFFSET(Data!$A$1,MATCH(($CH216&amp;$CI216),Data!$B:$B,0)-1,MATCH(Weekly!CR$9,Data!$2:$2,0)-1,1,COUNTIF(Data!$2:$2,Weekly!CR$9))))/CR$72</f>
      </c>
      <c r="CS216" s="169">
        <f ca="1">(SUM(OFFSET(Data!$A$1,MATCH(($CH216&amp;$CI216),Data!$B:$B,0)-1,MATCH(Weekly!CS$9,Data!$2:$2,0)-1,1,COUNTIF(Data!$2:$2,Weekly!CS$9))))/CS$72</f>
      </c>
      <c r="CT216" s="169">
        <f ca="1">(SUM(OFFSET(Data!$A$1,MATCH(($CH216&amp;$CI216),Data!$B:$B,0)-1,MATCH(Weekly!CT$9,Data!$2:$2,0)-1,1,COUNTIF(Data!$2:$2,Weekly!CT$9))))/CT$72</f>
      </c>
      <c r="CU216" s="169">
        <f ca="1">(SUM(OFFSET(Data!$A$1,MATCH(($CH216&amp;$CI216),Data!$B:$B,0)-1,MATCH(Weekly!CU$9,Data!$2:$2,0)-1,1,COUNTIF(Data!$2:$2,Weekly!CU$9))))/CU$72</f>
      </c>
      <c r="CV216" s="17"/>
      <c r="CW216" s="14">
        <f t="shared" ca="1" si="1650"/>
      </c>
      <c r="CX216" s="14">
        <f t="shared" ca="1" si="1651"/>
      </c>
      <c r="CY216" s="14">
        <f t="shared" ca="1" si="1684"/>
      </c>
      <c r="CZ216" s="14">
        <f t="shared" ca="1" si="1685"/>
      </c>
      <c r="DA216" s="14">
        <f t="shared" ca="1" si="1686"/>
      </c>
      <c r="DB216" s="55"/>
      <c r="DC216" s="14">
        <f t="shared" ca="1" si="1687"/>
      </c>
      <c r="DD216" s="14">
        <f ca="1">SUMPRODUCT(CP216:CS216,CP$72:CS$72)/SUM(CP$72:CS$72)</f>
      </c>
    </row>
    <row r="217" spans="1:109" s="5" customFormat="1" x14ac:dyDescent="0.25">
      <c r="B217" s="84"/>
      <c r="D217" s="74" t="s">
        <v>973</v>
      </c>
      <c r="E217" s="67" t="str">
        <f ca="1">VLOOKUP($D217,'Metric Nature'!$C:$D,2,0)&amp;IF(($F217&lt;(BA217)),"Below",IF(($F217&gt;(AZ217)),"Above","Within"))</f>
      </c>
      <c r="F217" s="69">
        <f t="shared" ref="F217" ca="1" si="1703">AT217</f>
      </c>
      <c r="G217" s="69">
        <f t="shared" ref="G217" ca="1" si="1704">AS217</f>
      </c>
      <c r="H217" s="98">
        <f t="shared" ref="H217" ca="1" si="1705">IFERROR(((F217-G217)/G217),0)</f>
      </c>
      <c r="I217" s="69">
        <f t="shared" ref="I217" ca="1" si="1706">BD217</f>
      </c>
      <c r="J217" s="69">
        <f t="shared" ref="J217" ca="1" si="1707">IFERROR(((F217-I217)/I217),0)</f>
      </c>
      <c r="K217" s="62">
        <v>1.00132530597833</v>
      </c>
      <c r="L217" s="70"/>
      <c r="M217" s="67" t="str">
        <f ca="1">VLOOKUP($D217,'Metric Nature'!$C:$D,2,0)&amp;IF(($N217&lt;(CA217)),"Below",IF(($N217&gt;(BZ217)),"Above","Within"))</f>
      </c>
      <c r="N217" s="69">
        <f t="shared" ref="N217" ca="1" si="1708">BT217</f>
      </c>
      <c r="O217" s="69">
        <f t="shared" ref="O217" ca="1" si="1709">BS217</f>
      </c>
      <c r="P217" s="98">
        <f t="shared" ref="P217" ca="1" si="1710">IFERROR(((N217-O217)/O217),0)</f>
      </c>
      <c r="Q217" s="69">
        <f t="shared" ref="Q217" ca="1" si="1711">CD217</f>
      </c>
      <c r="R217" s="71">
        <f t="shared" ref="R217" ca="1" si="1712">IFERROR(((N217-Q217)/Q217),0)</f>
      </c>
      <c r="S217" s="62">
        <v>1.0008225824727499</v>
      </c>
      <c r="T217" s="70"/>
      <c r="U217" s="67" t="str">
        <f ca="1">VLOOKUP($D217,'Metric Nature'!$C:$D,2,0)&amp;IF(($V217&lt;(DA217)),"Below",IF(($V217&gt;(CZ217)),"Above","Within"))</f>
      </c>
      <c r="V217" s="69">
        <f t="shared" ref="V217" ca="1" si="1713">CT217</f>
      </c>
      <c r="W217" s="69">
        <f t="shared" ref="W217" ca="1" si="1714">CS217</f>
      </c>
      <c r="X217" s="93">
        <f t="shared" ref="X217" ca="1" si="1715">IFERROR(((V217-W217)/W217),0)</f>
      </c>
      <c r="Y217" s="69">
        <f t="shared" ref="Y217" ca="1" si="1716">DD217</f>
      </c>
      <c r="Z217" s="93">
        <f t="shared" ref="Z217" ca="1" si="1717">IFERROR(((V217-Y217)/Y217),0)</f>
      </c>
      <c r="AA217" s="62">
        <v>1.00484480617823</v>
      </c>
      <c r="AB217" s="70"/>
      <c r="AC217" s="60"/>
      <c r="AI217" s="9" t="s">
        <v>71</v>
      </c>
      <c r="AJ217" s="169">
        <f ca="1">(SUM(OFFSET(Data!$A$1,MATCH(($AI217),Data!$C:$C,0)-1,MATCH(Weekly!AJ$9,Data!$2:$2,0)-1,2,COUNTIF(Data!$2:$2,Weekly!AJ$9))))/(SUM(OFFSET(Data!$A$1,MATCH(($AI79),Data!$C:$C,0)-1,MATCH(Weekly!AJ$9,Data!$2:$2,0)-1,2,COUNTIF(Data!$2:$2,Weekly!AJ$9))))</f>
      </c>
      <c r="AK217" s="169">
        <f ca="1">(SUM(OFFSET(Data!$A$1,MATCH(($AI217),Data!$C:$C,0)-1,MATCH(Weekly!AK$9,Data!$2:$2,0)-1,2,COUNTIF(Data!$2:$2,Weekly!AK$9))))/(SUM(OFFSET(Data!$A$1,MATCH(($AI79),Data!$C:$C,0)-1,MATCH(Weekly!AK$9,Data!$2:$2,0)-1,2,COUNTIF(Data!$2:$2,Weekly!AK$9))))</f>
      </c>
      <c r="AL217" s="169">
        <f ca="1">(SUM(OFFSET(Data!$A$1,MATCH(($AI217),Data!$C:$C,0)-1,MATCH(Weekly!AL$9,Data!$2:$2,0)-1,2,COUNTIF(Data!$2:$2,Weekly!AL$9))))/(SUM(OFFSET(Data!$A$1,MATCH(($AI79),Data!$C:$C,0)-1,MATCH(Weekly!AL$9,Data!$2:$2,0)-1,2,COUNTIF(Data!$2:$2,Weekly!AL$9))))</f>
      </c>
      <c r="AM217" s="169">
        <f ca="1">(SUM(OFFSET(Data!$A$1,MATCH(($AI217),Data!$C:$C,0)-1,MATCH(Weekly!AM$9,Data!$2:$2,0)-1,2,COUNTIF(Data!$2:$2,Weekly!AM$9))))/(SUM(OFFSET(Data!$A$1,MATCH(($AI79),Data!$C:$C,0)-1,MATCH(Weekly!AM$9,Data!$2:$2,0)-1,2,COUNTIF(Data!$2:$2,Weekly!AM$9))))</f>
      </c>
      <c r="AN217" s="169">
        <f ca="1">(SUM(OFFSET(Data!$A$1,MATCH(($AI217),Data!$C:$C,0)-1,MATCH(Weekly!AN$9,Data!$2:$2,0)-1,2,COUNTIF(Data!$2:$2,Weekly!AN$9))))/(SUM(OFFSET(Data!$A$1,MATCH(($AI79),Data!$C:$C,0)-1,MATCH(Weekly!AN$9,Data!$2:$2,0)-1,2,COUNTIF(Data!$2:$2,Weekly!AN$9))))</f>
      </c>
      <c r="AO217" s="169">
        <f ca="1">(SUM(OFFSET(Data!$A$1,MATCH(($AI217),Data!$C:$C,0)-1,MATCH(Weekly!AO$9,Data!$2:$2,0)-1,2,COUNTIF(Data!$2:$2,Weekly!AO$9))))/(SUM(OFFSET(Data!$A$1,MATCH(($AI79),Data!$C:$C,0)-1,MATCH(Weekly!AO$9,Data!$2:$2,0)-1,2,COUNTIF(Data!$2:$2,Weekly!AO$9))))</f>
      </c>
      <c r="AP217" s="169">
        <f ca="1">(SUM(OFFSET(Data!$A$1,MATCH(($AI217),Data!$C:$C,0)-1,MATCH(Weekly!AP$9,Data!$2:$2,0)-1,2,COUNTIF(Data!$2:$2,Weekly!AP$9))))/(SUM(OFFSET(Data!$A$1,MATCH(($AI79),Data!$C:$C,0)-1,MATCH(Weekly!AP$9,Data!$2:$2,0)-1,2,COUNTIF(Data!$2:$2,Weekly!AP$9))))</f>
      </c>
      <c r="AQ217" s="169">
        <f ca="1">(SUM(OFFSET(Data!$A$1,MATCH(($AI217),Data!$C:$C,0)-1,MATCH(Weekly!AQ$9,Data!$2:$2,0)-1,2,COUNTIF(Data!$2:$2,Weekly!AQ$9))))/(SUM(OFFSET(Data!$A$1,MATCH(($AI79),Data!$C:$C,0)-1,MATCH(Weekly!AQ$9,Data!$2:$2,0)-1,2,COUNTIF(Data!$2:$2,Weekly!AQ$9))))</f>
      </c>
      <c r="AR217" s="169">
        <f ca="1">(SUM(OFFSET(Data!$A$1,MATCH(($AI217),Data!$C:$C,0)-1,MATCH(Weekly!AR$9,Data!$2:$2,0)-1,2,COUNTIF(Data!$2:$2,Weekly!AR$9))))/(SUM(OFFSET(Data!$A$1,MATCH(($AI79),Data!$C:$C,0)-1,MATCH(Weekly!AR$9,Data!$2:$2,0)-1,2,COUNTIF(Data!$2:$2,Weekly!AR$9))))</f>
      </c>
      <c r="AS217" s="169">
        <f ca="1">(SUM(OFFSET(Data!$A$1,MATCH(($AI217),Data!$C:$C,0)-1,MATCH(Weekly!AS$9,Data!$2:$2,0)-1,2,COUNTIF(Data!$2:$2,Weekly!AS$9))))/(SUM(OFFSET(Data!$A$1,MATCH(($AI79),Data!$C:$C,0)-1,MATCH(Weekly!AS$9,Data!$2:$2,0)-1,2,COUNTIF(Data!$2:$2,Weekly!AS$9))))</f>
      </c>
      <c r="AT217" s="169">
        <f ca="1">(SUM(OFFSET(Data!$A$1,MATCH(($AI217),Data!$C:$C,0)-1,MATCH(Weekly!AT$9,Data!$2:$2,0)-1,2,COUNTIF(Data!$2:$2,Weekly!AT$9))))/(SUM(OFFSET(Data!$A$1,MATCH(($AI79),Data!$C:$C,0)-1,MATCH(Weekly!AT$9,Data!$2:$2,0)-1,2,COUNTIF(Data!$2:$2,Weekly!AT$9))))</f>
      </c>
      <c r="AU217" s="169">
        <f ca="1">(SUM(OFFSET(Data!$A$1,MATCH(($AI217),Data!$C:$C,0)-1,MATCH(Weekly!AU$9,Data!$2:$2,0)-1,2,COUNTIF(Data!$2:$2,Weekly!AU$9))))/(SUM(OFFSET(Data!$A$1,MATCH(($AI79),Data!$C:$C,0)-1,MATCH(Weekly!AU$9,Data!$2:$2,0)-1,2,COUNTIF(Data!$2:$2,Weekly!AU$9))))</f>
      </c>
      <c r="AV217" s="18"/>
      <c r="AW217" s="14">
        <f t="shared" ca="1" si="1638"/>
      </c>
      <c r="AX217" s="14">
        <f t="shared" ca="1" si="1639"/>
      </c>
      <c r="AY217" s="14">
        <f t="shared" ref="AY217" ca="1" si="1718">AX217-AW217</f>
      </c>
      <c r="AZ217" s="14">
        <f t="shared" ref="AZ217" ca="1" si="1719">AX217+(0.75*AY217)</f>
      </c>
      <c r="BA217" s="14">
        <f t="shared" ref="BA217" ca="1" si="1720">AW217-(0.75*AY217)</f>
      </c>
      <c r="BB217" s="18"/>
      <c r="BC217" s="14">
        <f t="shared" ref="BC217" ca="1" si="1721">_xlfn.STDEV.P(AJ217:AU217)</f>
      </c>
      <c r="BD217" s="14">
        <f ca="1">SUMPRODUCT(AP217:AS217,AP$79:AS$79)/SUM(AP$79:AS$79)</f>
      </c>
      <c r="BE217" s="122"/>
      <c r="BF217" s="122"/>
      <c r="BG217" s="35"/>
      <c r="BH217" s="9" t="s">
        <v>71</v>
      </c>
      <c r="BI217" s="9" t="s">
        <v>3</v>
      </c>
      <c r="BJ217" s="169">
        <f ca="1">SUM(OFFSET(Data!$A$1,MATCH(($BH217&amp;$BI217),Data!$B:$B,0)-1,MATCH(Weekly!BJ$9,Data!$2:$2,0)-1,1,COUNTIF(Data!$2:$2,Weekly!BJ$9)))/SUM(OFFSET(Data!$A$1,MATCH(($BH79&amp;$BI79),Data!$B:$B,0)-1,MATCH(Weekly!BJ$9,Data!$2:$2,0)-1,1,COUNTIF(Data!$2:$2,Weekly!BJ$9)))</f>
      </c>
      <c r="BK217" s="169">
        <f ca="1">SUM(OFFSET(Data!$A$1,MATCH(($BH217&amp;$BI217),Data!$B:$B,0)-1,MATCH(Weekly!BK$9,Data!$2:$2,0)-1,1,COUNTIF(Data!$2:$2,Weekly!BK$9)))/SUM(OFFSET(Data!$A$1,MATCH(($BH79&amp;$BI79),Data!$B:$B,0)-1,MATCH(Weekly!BK$9,Data!$2:$2,0)-1,1,COUNTIF(Data!$2:$2,Weekly!BK$9)))</f>
      </c>
      <c r="BL217" s="169">
        <f ca="1">SUM(OFFSET(Data!$A$1,MATCH(($BH217&amp;$BI217),Data!$B:$B,0)-1,MATCH(Weekly!BL$9,Data!$2:$2,0)-1,1,COUNTIF(Data!$2:$2,Weekly!BL$9)))/SUM(OFFSET(Data!$A$1,MATCH(($BH79&amp;$BI79),Data!$B:$B,0)-1,MATCH(Weekly!BL$9,Data!$2:$2,0)-1,1,COUNTIF(Data!$2:$2,Weekly!BL$9)))</f>
      </c>
      <c r="BM217" s="169">
        <f ca="1">SUM(OFFSET(Data!$A$1,MATCH(($BH217&amp;$BI217),Data!$B:$B,0)-1,MATCH(Weekly!BM$9,Data!$2:$2,0)-1,1,COUNTIF(Data!$2:$2,Weekly!BM$9)))/SUM(OFFSET(Data!$A$1,MATCH(($BH79&amp;$BI79),Data!$B:$B,0)-1,MATCH(Weekly!BM$9,Data!$2:$2,0)-1,1,COUNTIF(Data!$2:$2,Weekly!BM$9)))</f>
      </c>
      <c r="BN217" s="169">
        <f ca="1">SUM(OFFSET(Data!$A$1,MATCH(($BH217&amp;$BI217),Data!$B:$B,0)-1,MATCH(Weekly!BN$9,Data!$2:$2,0)-1,1,COUNTIF(Data!$2:$2,Weekly!BN$9)))/SUM(OFFSET(Data!$A$1,MATCH(($BH79&amp;$BI79),Data!$B:$B,0)-1,MATCH(Weekly!BN$9,Data!$2:$2,0)-1,1,COUNTIF(Data!$2:$2,Weekly!BN$9)))</f>
      </c>
      <c r="BO217" s="169">
        <f ca="1">SUM(OFFSET(Data!$A$1,MATCH(($BH217&amp;$BI217),Data!$B:$B,0)-1,MATCH(Weekly!BO$9,Data!$2:$2,0)-1,1,COUNTIF(Data!$2:$2,Weekly!BO$9)))/SUM(OFFSET(Data!$A$1,MATCH(($BH79&amp;$BI79),Data!$B:$B,0)-1,MATCH(Weekly!BO$9,Data!$2:$2,0)-1,1,COUNTIF(Data!$2:$2,Weekly!BO$9)))</f>
      </c>
      <c r="BP217" s="169">
        <f ca="1">SUM(OFFSET(Data!$A$1,MATCH(($BH217&amp;$BI217),Data!$B:$B,0)-1,MATCH(Weekly!BP$9,Data!$2:$2,0)-1,1,COUNTIF(Data!$2:$2,Weekly!BP$9)))/SUM(OFFSET(Data!$A$1,MATCH(($BH79&amp;$BI79),Data!$B:$B,0)-1,MATCH(Weekly!BP$9,Data!$2:$2,0)-1,1,COUNTIF(Data!$2:$2,Weekly!BP$9)))</f>
      </c>
      <c r="BQ217" s="169">
        <f ca="1">SUM(OFFSET(Data!$A$1,MATCH(($BH217&amp;$BI217),Data!$B:$B,0)-1,MATCH(Weekly!BQ$9,Data!$2:$2,0)-1,1,COUNTIF(Data!$2:$2,Weekly!BQ$9)))/SUM(OFFSET(Data!$A$1,MATCH(($BH79&amp;$BI79),Data!$B:$B,0)-1,MATCH(Weekly!BQ$9,Data!$2:$2,0)-1,1,COUNTIF(Data!$2:$2,Weekly!BQ$9)))</f>
      </c>
      <c r="BR217" s="169">
        <f ca="1">SUM(OFFSET(Data!$A$1,MATCH(($BH217&amp;$BI217),Data!$B:$B,0)-1,MATCH(Weekly!BR$9,Data!$2:$2,0)-1,1,COUNTIF(Data!$2:$2,Weekly!BR$9)))/SUM(OFFSET(Data!$A$1,MATCH(($BH79&amp;$BI79),Data!$B:$B,0)-1,MATCH(Weekly!BR$9,Data!$2:$2,0)-1,1,COUNTIF(Data!$2:$2,Weekly!BR$9)))</f>
      </c>
      <c r="BS217" s="169">
        <f ca="1">SUM(OFFSET(Data!$A$1,MATCH(($BH217&amp;$BI217),Data!$B:$B,0)-1,MATCH(Weekly!BS$9,Data!$2:$2,0)-1,1,COUNTIF(Data!$2:$2,Weekly!BS$9)))/SUM(OFFSET(Data!$A$1,MATCH(($BH79&amp;$BI79),Data!$B:$B,0)-1,MATCH(Weekly!BS$9,Data!$2:$2,0)-1,1,COUNTIF(Data!$2:$2,Weekly!BS$9)))</f>
      </c>
      <c r="BT217" s="169">
        <f ca="1">SUM(OFFSET(Data!$A$1,MATCH(($BH217&amp;$BI217),Data!$B:$B,0)-1,MATCH(Weekly!BT$9,Data!$2:$2,0)-1,1,COUNTIF(Data!$2:$2,Weekly!BT$9)))/SUM(OFFSET(Data!$A$1,MATCH(($BH79&amp;$BI79),Data!$B:$B,0)-1,MATCH(Weekly!BT$9,Data!$2:$2,0)-1,1,COUNTIF(Data!$2:$2,Weekly!BT$9)))</f>
      </c>
      <c r="BU217" s="169">
        <f ca="1">SUM(OFFSET(Data!$A$1,MATCH(($BH217&amp;$BI217),Data!$B:$B,0)-1,MATCH(Weekly!BU$9,Data!$2:$2,0)-1,1,COUNTIF(Data!$2:$2,Weekly!BU$9)))/SUM(OFFSET(Data!$A$1,MATCH(($BH79&amp;$BI79),Data!$B:$B,0)-1,MATCH(Weekly!BU$9,Data!$2:$2,0)-1,1,COUNTIF(Data!$2:$2,Weekly!BU$9)))</f>
      </c>
      <c r="BV217" s="17"/>
      <c r="BW217" s="14">
        <f t="shared" ca="1" si="1644"/>
      </c>
      <c r="BX217" s="14">
        <f t="shared" ca="1" si="1645"/>
      </c>
      <c r="BY217" s="14">
        <f t="shared" ref="BY217" ca="1" si="1722">BX217-BW217</f>
      </c>
      <c r="BZ217" s="14">
        <f t="shared" ref="BZ217" ca="1" si="1723">BX217+(0.75*BY217)</f>
      </c>
      <c r="CA217" s="14">
        <f t="shared" ref="CA217" ca="1" si="1724">BW217-(0.75*BY217)</f>
      </c>
      <c r="CB217" s="55"/>
      <c r="CC217" s="14">
        <f t="shared" ca="1" si="1682"/>
      </c>
      <c r="CD217" s="14">
        <f ca="1">SUMPRODUCT(BP217:BS217,BP$79:BS$79)/SUM(BP$79:BS$79)</f>
      </c>
      <c r="CE217" s="122"/>
      <c r="CF217" s="122"/>
      <c r="CG217" s="35"/>
      <c r="CH217" s="9" t="s">
        <v>71</v>
      </c>
      <c r="CI217" s="9" t="s">
        <v>4</v>
      </c>
      <c r="CJ217" s="169">
        <f ca="1">IFERROR(IFERROR(SUM(OFFSET(Data!$A$1,MATCH(($CH217&amp;$CI217),Data!$B:$B,0)-1,MATCH(Weekly!CK$9,Data!2:2,0)-1,1,COUNTIF(Data!2:2,Weekly!CK$9))),0)/IFERROR(SUM(OFFSET(Data!$A$1,MATCH(($CH79&amp;$CI79),Data!$B:$B,0)-1,MATCH(Weekly!CK$9,Data!2:2,0)-1,1,COUNTIF(Data!2:2,Weekly!CK$9))),0),0)</f>
      </c>
      <c r="CK217" s="169">
        <f ca="1">IFERROR(IFERROR(SUM(OFFSET(Data!$A$1,MATCH(($CH217&amp;$CI217),Data!$B:$B,0)-1,MATCH(Weekly!CL$9,Data!2:2,0)-1,1,COUNTIF(Data!2:2,Weekly!CL$9))),0)/IFERROR(SUM(OFFSET(Data!$A$1,MATCH(($CH79&amp;$CI79),Data!$B:$B,0)-1,MATCH(Weekly!CL$9,Data!2:2,0)-1,1,COUNTIF(Data!2:2,Weekly!CL$9))),0),0)</f>
      </c>
      <c r="CL217" s="169">
        <f ca="1">IFERROR(IFERROR(SUM(OFFSET(Data!$A$1,MATCH(($CH217&amp;$CI217),Data!$B:$B,0)-1,MATCH(Weekly!CM$9,Data!2:2,0)-1,1,COUNTIF(Data!2:2,Weekly!CM$9))),0)/IFERROR(SUM(OFFSET(Data!$A$1,MATCH(($CH79&amp;$CI79),Data!$B:$B,0)-1,MATCH(Weekly!CM$9,Data!2:2,0)-1,1,COUNTIF(Data!2:2,Weekly!CM$9))),0),0)</f>
      </c>
      <c r="CM217" s="169">
        <f ca="1">IFERROR(IFERROR(SUM(OFFSET(Data!$A$1,MATCH(($CH217&amp;$CI217),Data!$B:$B,0)-1,MATCH(Weekly!CN$9,Data!2:2,0)-1,1,COUNTIF(Data!2:2,Weekly!CN$9))),0)/IFERROR(SUM(OFFSET(Data!$A$1,MATCH(($CH79&amp;$CI79),Data!$B:$B,0)-1,MATCH(Weekly!CN$9,Data!2:2,0)-1,1,COUNTIF(Data!2:2,Weekly!CN$9))),0),0)</f>
      </c>
      <c r="CN217" s="169">
        <f ca="1">IFERROR(IFERROR(SUM(OFFSET(Data!$A$1,MATCH(($CH217&amp;$CI217),Data!$B:$B,0)-1,MATCH(Weekly!CO$9,Data!2:2,0)-1,1,COUNTIF(Data!2:2,Weekly!CO$9))),0)/IFERROR(SUM(OFFSET(Data!$A$1,MATCH(($CH79&amp;$CI79),Data!$B:$B,0)-1,MATCH(Weekly!CO$9,Data!2:2,0)-1,1,COUNTIF(Data!2:2,Weekly!CO$9))),0),0)</f>
      </c>
      <c r="CO217" s="169">
        <f ca="1">IFERROR(IFERROR(SUM(OFFSET(Data!$A$1,MATCH(($CH217&amp;$CI217),Data!$B:$B,0)-1,MATCH(Weekly!CP$9,Data!2:2,0)-1,1,COUNTIF(Data!2:2,Weekly!CP$9))),0)/IFERROR(SUM(OFFSET(Data!$A$1,MATCH(($CH79&amp;$CI79),Data!$B:$B,0)-1,MATCH(Weekly!CP$9,Data!2:2,0)-1,1,COUNTIF(Data!2:2,Weekly!CP$9))),0),0)</f>
      </c>
      <c r="CP217" s="169">
        <f ca="1">IFERROR(IFERROR(SUM(OFFSET(Data!$A$1,MATCH(($CH217&amp;$CI217),Data!$B:$B,0)-1,MATCH(Weekly!CQ$9,Data!2:2,0)-1,1,COUNTIF(Data!2:2,Weekly!CQ$9))),0)/IFERROR(SUM(OFFSET(Data!$A$1,MATCH(($CH79&amp;$CI79),Data!$B:$B,0)-1,MATCH(Weekly!CQ$9,Data!2:2,0)-1,1,COUNTIF(Data!2:2,Weekly!CQ$9))),0),0)</f>
      </c>
      <c r="CQ217" s="169">
        <f ca="1">IFERROR(IFERROR(SUM(OFFSET(Data!$A$1,MATCH(($CH217&amp;$CI217),Data!$B:$B,0)-1,MATCH(Weekly!CR$9,Data!2:2,0)-1,1,COUNTIF(Data!2:2,Weekly!CR$9))),0)/IFERROR(SUM(OFFSET(Data!$A$1,MATCH(($CH79&amp;$CI79),Data!$B:$B,0)-1,MATCH(Weekly!CR$9,Data!2:2,0)-1,1,COUNTIF(Data!2:2,Weekly!CR$9))),0),0)</f>
      </c>
      <c r="CR217" s="169">
        <f ca="1">IFERROR(IFERROR(SUM(OFFSET(Data!$A$1,MATCH(($CH217&amp;$CI217),Data!$B:$B,0)-1,MATCH(Weekly!CS$9,Data!2:2,0)-1,1,COUNTIF(Data!2:2,Weekly!CS$9))),0)/IFERROR(SUM(OFFSET(Data!$A$1,MATCH(($CH79&amp;$CI79),Data!$B:$B,0)-1,MATCH(Weekly!CS$9,Data!2:2,0)-1,1,COUNTIF(Data!2:2,Weekly!CS$9))),0),0)</f>
      </c>
      <c r="CS217" s="169">
        <f ca="1">IFERROR(IFERROR(SUM(OFFSET(Data!$A$1,MATCH(($CH217&amp;$CI217),Data!$B:$B,0)-1,MATCH(Weekly!CT$9,Data!2:2,0)-1,1,COUNTIF(Data!2:2,Weekly!CT$9))),0)/IFERROR(SUM(OFFSET(Data!$A$1,MATCH(($CH79&amp;$CI79),Data!$B:$B,0)-1,MATCH(Weekly!CT$9,Data!2:2,0)-1,1,COUNTIF(Data!2:2,Weekly!CT$9))),0),0)</f>
      </c>
      <c r="CT217" s="169">
        <f ca="1">IFERROR(IFERROR(SUM(OFFSET(Data!$A$1,MATCH(($CH217&amp;$CI217),Data!$B:$B,0)-1,MATCH(Weekly!CU$9,Data!2:2,0)-1,1,COUNTIF(Data!2:2,Weekly!CU$9))),0)/IFERROR(SUM(OFFSET(Data!$A$1,MATCH(($CH79&amp;$CI79),Data!$B:$B,0)-1,MATCH(Weekly!CU$9,Data!2:2,0)-1,1,COUNTIF(Data!2:2,Weekly!CU$9))),0),0)</f>
      </c>
      <c r="CU217" s="169">
        <f ca="1">IFERROR(IFERROR(SUM(OFFSET(Data!$A$1,MATCH(($CH217&amp;$CI217),Data!$B:$B,0)-1,MATCH(Weekly!CV$9,Data!2:2,0)-1,1,COUNTIF(Data!2:2,Weekly!CV$9))),0)/IFERROR(SUM(OFFSET(Data!$A$1,MATCH(($CH79&amp;$CI79),Data!$B:$B,0)-1,MATCH(Weekly!CV$9,Data!2:2,0)-1,1,COUNTIF(Data!2:2,Weekly!CV$9))),0),0)</f>
      </c>
      <c r="CV217" s="17"/>
      <c r="CW217" s="14">
        <f t="shared" ca="1" si="1650"/>
      </c>
      <c r="CX217" s="14">
        <f t="shared" ca="1" si="1651"/>
      </c>
      <c r="CY217" s="14">
        <f t="shared" ref="CY217" ca="1" si="1725">CX217-CW217</f>
      </c>
      <c r="CZ217" s="14">
        <f t="shared" ref="CZ217" ca="1" si="1726">CX217+(0.75*CY217)</f>
      </c>
      <c r="DA217" s="14">
        <f t="shared" ref="DA217" ca="1" si="1727">CW217-(0.75*CY217)</f>
      </c>
      <c r="DB217" s="55"/>
      <c r="DC217" s="14">
        <f t="shared" ref="DC217" ca="1" si="1728">_xlfn.STDEV.P(CJ217:CU217)</f>
      </c>
      <c r="DD217" s="14">
        <f ca="1">SUMPRODUCT(CP217:CS217,CP$79:CS$79)/SUM(CP$79:CS$79)</f>
      </c>
    </row>
    <row r="218" spans="1:109" x14ac:dyDescent="0.25">
      <c r="A218" s="5"/>
      <c r="C218" s="5"/>
      <c r="D218" s="74" t="s">
        <v>974</v>
      </c>
      <c r="E218" s="67" t="str">
        <f ca="1">VLOOKUP($D218,'Metric Nature'!$C:$D,2,0)&amp;IF(($F218&lt;(BA218)),"Below",IF(($F218&gt;(AZ218)),"Above","Within"))</f>
      </c>
      <c r="F218" s="69">
        <f t="shared" ca="1" si="1688"/>
      </c>
      <c r="G218" s="69">
        <f t="shared" ca="1" si="1689"/>
      </c>
      <c r="H218" s="98">
        <f t="shared" ca="1" si="1690"/>
      </c>
      <c r="I218" s="69">
        <f t="shared" ca="1" si="1691"/>
      </c>
      <c r="J218" s="69">
        <f t="shared" ca="1" si="1692"/>
      </c>
      <c r="K218" s="62">
        <v>3.0813124852753044E-3</v>
      </c>
      <c r="L218" s="70"/>
      <c r="M218" s="67" t="str">
        <f ca="1">VLOOKUP($D218,'Metric Nature'!$C:$D,2,0)&amp;IF(($N218&lt;(CA218)),"Below",IF(($N218&gt;(BZ218)),"Above","Within"))</f>
      </c>
      <c r="N218" s="69">
        <f t="shared" ca="1" si="1693"/>
      </c>
      <c r="O218" s="69">
        <f t="shared" ca="1" si="1694"/>
      </c>
      <c r="P218" s="98">
        <f t="shared" ca="1" si="1695"/>
      </c>
      <c r="Q218" s="69">
        <f t="shared" ca="1" si="1696"/>
      </c>
      <c r="R218" s="71">
        <f t="shared" ca="1" si="1697"/>
      </c>
      <c r="S218" s="62">
        <v>1.9967331961834381E-3</v>
      </c>
      <c r="T218" s="70"/>
      <c r="U218" s="67" t="str">
        <f ca="1">VLOOKUP($D218,'Metric Nature'!$C:$D,2,0)&amp;IF(($V218&lt;(DA218)),"Below",IF(($V218&gt;(CZ218)),"Above","Within"))</f>
      </c>
      <c r="V218" s="69">
        <f t="shared" ca="1" si="1698"/>
      </c>
      <c r="W218" s="69">
        <f t="shared" ca="1" si="1699"/>
      </c>
      <c r="X218" s="93">
        <f t="shared" ca="1" si="1700"/>
      </c>
      <c r="Y218" s="69">
        <f t="shared" ca="1" si="1701"/>
      </c>
      <c r="Z218" s="93">
        <f t="shared" ca="1" si="1702"/>
      </c>
      <c r="AA218" s="62">
        <v>6.8635739352159286E-3</v>
      </c>
      <c r="AB218" s="70"/>
      <c r="AC218" s="60" t="s">
        <v>580</v>
      </c>
      <c r="AD218" s="5"/>
      <c r="AE218" s="5"/>
      <c r="AF218" s="5"/>
      <c r="AG218" s="5"/>
      <c r="AH218" s="5"/>
      <c r="AI218" s="9" t="s">
        <v>84</v>
      </c>
      <c r="AJ218" s="169">
        <f ca="1">(SUM(OFFSET(Data!$A$1,MATCH(($AI218),Data!$C:$C,0)-1,MATCH(Weekly!AJ$9,Data!$2:$2,0)-1,2,COUNTIF(Data!$2:$2,Weekly!AJ$9))))/(SUM(OFFSET(Data!$A$1,MATCH(($AI92),Data!$C:$C,0)-1,MATCH(Weekly!AJ$9,Data!$2:$2,0)-1,2,COUNTIF(Data!$2:$2,Weekly!AJ$9))))</f>
      </c>
      <c r="AK218" s="169">
        <f ca="1">(SUM(OFFSET(Data!$A$1,MATCH(($AI218),Data!$C:$C,0)-1,MATCH(Weekly!AK$9,Data!$2:$2,0)-1,2,COUNTIF(Data!$2:$2,Weekly!AK$9))))/(SUM(OFFSET(Data!$A$1,MATCH(($AI92),Data!$C:$C,0)-1,MATCH(Weekly!AK$9,Data!$2:$2,0)-1,2,COUNTIF(Data!$2:$2,Weekly!AK$9))))</f>
      </c>
      <c r="AL218" s="169">
        <f ca="1">(SUM(OFFSET(Data!$A$1,MATCH(($AI218),Data!$C:$C,0)-1,MATCH(Weekly!AL$9,Data!$2:$2,0)-1,2,COUNTIF(Data!$2:$2,Weekly!AL$9))))/(SUM(OFFSET(Data!$A$1,MATCH(($AI92),Data!$C:$C,0)-1,MATCH(Weekly!AL$9,Data!$2:$2,0)-1,2,COUNTIF(Data!$2:$2,Weekly!AL$9))))</f>
      </c>
      <c r="AM218" s="169">
        <f ca="1">(SUM(OFFSET(Data!$A$1,MATCH(($AI218),Data!$C:$C,0)-1,MATCH(Weekly!AM$9,Data!$2:$2,0)-1,2,COUNTIF(Data!$2:$2,Weekly!AM$9))))/(SUM(OFFSET(Data!$A$1,MATCH(($AI92),Data!$C:$C,0)-1,MATCH(Weekly!AM$9,Data!$2:$2,0)-1,2,COUNTIF(Data!$2:$2,Weekly!AM$9))))</f>
      </c>
      <c r="AN218" s="169">
        <f ca="1">(SUM(OFFSET(Data!$A$1,MATCH(($AI218),Data!$C:$C,0)-1,MATCH(Weekly!AN$9,Data!$2:$2,0)-1,2,COUNTIF(Data!$2:$2,Weekly!AN$9))))/(SUM(OFFSET(Data!$A$1,MATCH(($AI92),Data!$C:$C,0)-1,MATCH(Weekly!AN$9,Data!$2:$2,0)-1,2,COUNTIF(Data!$2:$2,Weekly!AN$9))))</f>
      </c>
      <c r="AO218" s="169">
        <f ca="1">(SUM(OFFSET(Data!$A$1,MATCH(($AI218),Data!$C:$C,0)-1,MATCH(Weekly!AO$9,Data!$2:$2,0)-1,2,COUNTIF(Data!$2:$2,Weekly!AO$9))))/(SUM(OFFSET(Data!$A$1,MATCH(($AI92),Data!$C:$C,0)-1,MATCH(Weekly!AO$9,Data!$2:$2,0)-1,2,COUNTIF(Data!$2:$2,Weekly!AO$9))))</f>
      </c>
      <c r="AP218" s="169">
        <f ca="1">(SUM(OFFSET(Data!$A$1,MATCH(($AI218),Data!$C:$C,0)-1,MATCH(Weekly!AP$9,Data!$2:$2,0)-1,2,COUNTIF(Data!$2:$2,Weekly!AP$9))))/(SUM(OFFSET(Data!$A$1,MATCH(($AI92),Data!$C:$C,0)-1,MATCH(Weekly!AP$9,Data!$2:$2,0)-1,2,COUNTIF(Data!$2:$2,Weekly!AP$9))))</f>
      </c>
      <c r="AQ218" s="169">
        <f ca="1">(SUM(OFFSET(Data!$A$1,MATCH(($AI218),Data!$C:$C,0)-1,MATCH(Weekly!AQ$9,Data!$2:$2,0)-1,2,COUNTIF(Data!$2:$2,Weekly!AQ$9))))/(SUM(OFFSET(Data!$A$1,MATCH(($AI92),Data!$C:$C,0)-1,MATCH(Weekly!AQ$9,Data!$2:$2,0)-1,2,COUNTIF(Data!$2:$2,Weekly!AQ$9))))</f>
      </c>
      <c r="AR218" s="169">
        <f ca="1">(SUM(OFFSET(Data!$A$1,MATCH(($AI218),Data!$C:$C,0)-1,MATCH(Weekly!AR$9,Data!$2:$2,0)-1,2,COUNTIF(Data!$2:$2,Weekly!AR$9))))/(SUM(OFFSET(Data!$A$1,MATCH(($AI92),Data!$C:$C,0)-1,MATCH(Weekly!AR$9,Data!$2:$2,0)-1,2,COUNTIF(Data!$2:$2,Weekly!AR$9))))</f>
      </c>
      <c r="AS218" s="169">
        <f ca="1">(SUM(OFFSET(Data!$A$1,MATCH(($AI218),Data!$C:$C,0)-1,MATCH(Weekly!AS$9,Data!$2:$2,0)-1,2,COUNTIF(Data!$2:$2,Weekly!AS$9))))/(SUM(OFFSET(Data!$A$1,MATCH(($AI92),Data!$C:$C,0)-1,MATCH(Weekly!AS$9,Data!$2:$2,0)-1,2,COUNTIF(Data!$2:$2,Weekly!AS$9))))</f>
      </c>
      <c r="AT218" s="169">
        <f ca="1">(SUM(OFFSET(Data!$A$1,MATCH(($AI218),Data!$C:$C,0)-1,MATCH(Weekly!AT$9,Data!$2:$2,0)-1,2,COUNTIF(Data!$2:$2,Weekly!AT$9))))/(SUM(OFFSET(Data!$A$1,MATCH(($AI92),Data!$C:$C,0)-1,MATCH(Weekly!AT$9,Data!$2:$2,0)-1,2,COUNTIF(Data!$2:$2,Weekly!AT$9))))</f>
      </c>
      <c r="AU218" s="169">
        <f ca="1">(SUM(OFFSET(Data!$A$1,MATCH(($AI218),Data!$C:$C,0)-1,MATCH(Weekly!AU$9,Data!$2:$2,0)-1,2,COUNTIF(Data!$2:$2,Weekly!AU$9))))/(SUM(OFFSET(Data!$A$1,MATCH(($AI92),Data!$C:$C,0)-1,MATCH(Weekly!AU$9,Data!$2:$2,0)-1,2,COUNTIF(Data!$2:$2,Weekly!AU$9))))</f>
      </c>
      <c r="AV218" s="55"/>
      <c r="AW218" s="14">
        <f t="shared" ca="1" si="1638"/>
      </c>
      <c r="AX218" s="14">
        <f t="shared" ca="1" si="1639"/>
      </c>
      <c r="AY218" s="14">
        <f t="shared" ca="1" si="1674"/>
      </c>
      <c r="AZ218" s="14">
        <f t="shared" ca="1" si="1675"/>
      </c>
      <c r="BA218" s="14">
        <f t="shared" ca="1" si="1676"/>
      </c>
      <c r="BB218" s="18"/>
      <c r="BC218" s="14">
        <f t="shared" ca="1" si="1677"/>
      </c>
      <c r="BD218" s="14">
        <f ca="1">SUMPRODUCT(AP218:AS218,AP$92:AS$92)/SUM(AP$92:AS$92)</f>
      </c>
      <c r="BE218" s="122"/>
      <c r="BF218" s="122"/>
      <c r="BG218" s="16"/>
      <c r="BH218" s="9" t="s">
        <v>84</v>
      </c>
      <c r="BI218" s="9" t="s">
        <v>3</v>
      </c>
      <c r="BJ218" s="169">
        <f ca="1">SUM(OFFSET(Data!$A$1,MATCH(($BH218&amp;$BI218),Data!$B:$B,0)-1,MATCH(Weekly!BJ$9,Data!$2:$2,0)-1,1,COUNTIF(Data!$2:$2,Weekly!BJ$9)))/SUM(OFFSET(Data!$A$1,MATCH(($BH92&amp;$BI92),Data!$B:$B,0)-1,MATCH(Weekly!BJ$9,Data!$2:$2,0)-1,1,COUNTIF(Data!$2:$2,Weekly!BJ$9)))</f>
      </c>
      <c r="BK218" s="169">
        <f ca="1">SUM(OFFSET(Data!$A$1,MATCH(($BH218&amp;$BI218),Data!$B:$B,0)-1,MATCH(Weekly!BK$9,Data!$2:$2,0)-1,1,COUNTIF(Data!$2:$2,Weekly!BK$9)))/SUM(OFFSET(Data!$A$1,MATCH(($BH92&amp;$BI92),Data!$B:$B,0)-1,MATCH(Weekly!BK$9,Data!$2:$2,0)-1,1,COUNTIF(Data!$2:$2,Weekly!BK$9)))</f>
      </c>
      <c r="BL218" s="169">
        <f ca="1">SUM(OFFSET(Data!$A$1,MATCH(($BH218&amp;$BI218),Data!$B:$B,0)-1,MATCH(Weekly!BL$9,Data!$2:$2,0)-1,1,COUNTIF(Data!$2:$2,Weekly!BL$9)))/SUM(OFFSET(Data!$A$1,MATCH(($BH92&amp;$BI92),Data!$B:$B,0)-1,MATCH(Weekly!BL$9,Data!$2:$2,0)-1,1,COUNTIF(Data!$2:$2,Weekly!BL$9)))</f>
      </c>
      <c r="BM218" s="169">
        <f ca="1">SUM(OFFSET(Data!$A$1,MATCH(($BH218&amp;$BI218),Data!$B:$B,0)-1,MATCH(Weekly!BM$9,Data!$2:$2,0)-1,1,COUNTIF(Data!$2:$2,Weekly!BM$9)))/SUM(OFFSET(Data!$A$1,MATCH(($BH92&amp;$BI92),Data!$B:$B,0)-1,MATCH(Weekly!BM$9,Data!$2:$2,0)-1,1,COUNTIF(Data!$2:$2,Weekly!BM$9)))</f>
      </c>
      <c r="BN218" s="169">
        <f ca="1">SUM(OFFSET(Data!$A$1,MATCH(($BH218&amp;$BI218),Data!$B:$B,0)-1,MATCH(Weekly!BN$9,Data!$2:$2,0)-1,1,COUNTIF(Data!$2:$2,Weekly!BN$9)))/SUM(OFFSET(Data!$A$1,MATCH(($BH92&amp;$BI92),Data!$B:$B,0)-1,MATCH(Weekly!BN$9,Data!$2:$2,0)-1,1,COUNTIF(Data!$2:$2,Weekly!BN$9)))</f>
      </c>
      <c r="BO218" s="169">
        <f ca="1">SUM(OFFSET(Data!$A$1,MATCH(($BH218&amp;$BI218),Data!$B:$B,0)-1,MATCH(Weekly!BO$9,Data!$2:$2,0)-1,1,COUNTIF(Data!$2:$2,Weekly!BO$9)))/SUM(OFFSET(Data!$A$1,MATCH(($BH92&amp;$BI92),Data!$B:$B,0)-1,MATCH(Weekly!BO$9,Data!$2:$2,0)-1,1,COUNTIF(Data!$2:$2,Weekly!BO$9)))</f>
      </c>
      <c r="BP218" s="169">
        <f ca="1">SUM(OFFSET(Data!$A$1,MATCH(($BH218&amp;$BI218),Data!$B:$B,0)-1,MATCH(Weekly!BP$9,Data!$2:$2,0)-1,1,COUNTIF(Data!$2:$2,Weekly!BP$9)))/SUM(OFFSET(Data!$A$1,MATCH(($BH92&amp;$BI92),Data!$B:$B,0)-1,MATCH(Weekly!BP$9,Data!$2:$2,0)-1,1,COUNTIF(Data!$2:$2,Weekly!BP$9)))</f>
      </c>
      <c r="BQ218" s="169">
        <f ca="1">SUM(OFFSET(Data!$A$1,MATCH(($BH218&amp;$BI218),Data!$B:$B,0)-1,MATCH(Weekly!BQ$9,Data!$2:$2,0)-1,1,COUNTIF(Data!$2:$2,Weekly!BQ$9)))/SUM(OFFSET(Data!$A$1,MATCH(($BH92&amp;$BI92),Data!$B:$B,0)-1,MATCH(Weekly!BQ$9,Data!$2:$2,0)-1,1,COUNTIF(Data!$2:$2,Weekly!BQ$9)))</f>
      </c>
      <c r="BR218" s="169">
        <f ca="1">SUM(OFFSET(Data!$A$1,MATCH(($BH218&amp;$BI218),Data!$B:$B,0)-1,MATCH(Weekly!BR$9,Data!$2:$2,0)-1,1,COUNTIF(Data!$2:$2,Weekly!BR$9)))/SUM(OFFSET(Data!$A$1,MATCH(($BH92&amp;$BI92),Data!$B:$B,0)-1,MATCH(Weekly!BR$9,Data!$2:$2,0)-1,1,COUNTIF(Data!$2:$2,Weekly!BR$9)))</f>
      </c>
      <c r="BS218" s="169">
        <f ca="1">SUM(OFFSET(Data!$A$1,MATCH(($BH218&amp;$BI218),Data!$B:$B,0)-1,MATCH(Weekly!BS$9,Data!$2:$2,0)-1,1,COUNTIF(Data!$2:$2,Weekly!BS$9)))/SUM(OFFSET(Data!$A$1,MATCH(($BH92&amp;$BI92),Data!$B:$B,0)-1,MATCH(Weekly!BS$9,Data!$2:$2,0)-1,1,COUNTIF(Data!$2:$2,Weekly!BS$9)))</f>
      </c>
      <c r="BT218" s="169">
        <f ca="1">SUM(OFFSET(Data!$A$1,MATCH(($BH218&amp;$BI218),Data!$B:$B,0)-1,MATCH(Weekly!BT$9,Data!$2:$2,0)-1,1,COUNTIF(Data!$2:$2,Weekly!BT$9)))/SUM(OFFSET(Data!$A$1,MATCH(($BH92&amp;$BI92),Data!$B:$B,0)-1,MATCH(Weekly!BT$9,Data!$2:$2,0)-1,1,COUNTIF(Data!$2:$2,Weekly!BT$9)))</f>
      </c>
      <c r="BU218" s="169">
        <f ca="1">SUM(OFFSET(Data!$A$1,MATCH(($BH218&amp;$BI218),Data!$B:$B,0)-1,MATCH(Weekly!BU$9,Data!$2:$2,0)-1,1,COUNTIF(Data!$2:$2,Weekly!BU$9)))/SUM(OFFSET(Data!$A$1,MATCH(($BH92&amp;$BI92),Data!$B:$B,0)-1,MATCH(Weekly!BU$9,Data!$2:$2,0)-1,1,COUNTIF(Data!$2:$2,Weekly!BU$9)))</f>
      </c>
      <c r="BV218" s="17"/>
      <c r="BW218" s="14">
        <f t="shared" ca="1" si="1644"/>
      </c>
      <c r="BX218" s="14">
        <f t="shared" ca="1" si="1645"/>
      </c>
      <c r="BY218" s="14">
        <f t="shared" ca="1" si="1679"/>
      </c>
      <c r="BZ218" s="14">
        <f t="shared" ca="1" si="1680"/>
      </c>
      <c r="CA218" s="14">
        <f t="shared" ca="1" si="1681"/>
      </c>
      <c r="CB218" s="55"/>
      <c r="CC218" s="14">
        <f t="shared" ca="1" si="1682"/>
      </c>
      <c r="CD218" s="14">
        <f ca="1">SUMPRODUCT(BP218:BS218,BP$92:BS$92)/SUM(BP$92:BS$92)</f>
      </c>
      <c r="CE218" s="122"/>
      <c r="CF218" s="122"/>
      <c r="CG218" s="16"/>
      <c r="CH218" s="9" t="s">
        <v>84</v>
      </c>
      <c r="CI218" s="9" t="s">
        <v>4</v>
      </c>
      <c r="CJ218" s="169">
        <f ca="1">(SUM(OFFSET(Data!$A$1,MATCH(($CH218&amp;$CI218),Data!$B:$B,0)-1,MATCH(Weekly!CJ$9,Data!$2:$2,0)-1,1,COUNTIF(Data!$2:$2,Weekly!CJ$9))))/(SUM(OFFSET(Data!$A$1,MATCH(($CH92&amp;$CI92),Data!$B:$B,0)-1,MATCH(Weekly!CJ$9,Data!$2:$2,0)-1,1,COUNTIF(Data!$2:$2,Weekly!CJ$9))))</f>
      </c>
      <c r="CK218" s="169">
        <f ca="1">(SUM(OFFSET(Data!$A$1,MATCH(($CH218&amp;$CI218),Data!$B:$B,0)-1,MATCH(Weekly!CK$9,Data!$2:$2,0)-1,1,COUNTIF(Data!$2:$2,Weekly!CK$9))))/(SUM(OFFSET(Data!$A$1,MATCH(($CH92&amp;$CI92),Data!$B:$B,0)-1,MATCH(Weekly!CK$9,Data!$2:$2,0)-1,1,COUNTIF(Data!$2:$2,Weekly!CK$9))))</f>
      </c>
      <c r="CL218" s="169">
        <f ca="1">(SUM(OFFSET(Data!$A$1,MATCH(($CH218&amp;$CI218),Data!$B:$B,0)-1,MATCH(Weekly!CL$9,Data!$2:$2,0)-1,1,COUNTIF(Data!$2:$2,Weekly!CL$9))))/(SUM(OFFSET(Data!$A$1,MATCH(($CH92&amp;$CI92),Data!$B:$B,0)-1,MATCH(Weekly!CL$9,Data!$2:$2,0)-1,1,COUNTIF(Data!$2:$2,Weekly!CL$9))))</f>
      </c>
      <c r="CM218" s="169">
        <f ca="1">(SUM(OFFSET(Data!$A$1,MATCH(($CH218&amp;$CI218),Data!$B:$B,0)-1,MATCH(Weekly!CM$9,Data!$2:$2,0)-1,1,COUNTIF(Data!$2:$2,Weekly!CM$9))))/(SUM(OFFSET(Data!$A$1,MATCH(($CH92&amp;$CI92),Data!$B:$B,0)-1,MATCH(Weekly!CM$9,Data!$2:$2,0)-1,1,COUNTIF(Data!$2:$2,Weekly!CM$9))))</f>
      </c>
      <c r="CN218" s="169">
        <f ca="1">(SUM(OFFSET(Data!$A$1,MATCH(($CH218&amp;$CI218),Data!$B:$B,0)-1,MATCH(Weekly!CN$9,Data!$2:$2,0)-1,1,COUNTIF(Data!$2:$2,Weekly!CN$9))))/(SUM(OFFSET(Data!$A$1,MATCH(($CH92&amp;$CI92),Data!$B:$B,0)-1,MATCH(Weekly!CN$9,Data!$2:$2,0)-1,1,COUNTIF(Data!$2:$2,Weekly!CN$9))))</f>
      </c>
      <c r="CO218" s="169">
        <f ca="1">(SUM(OFFSET(Data!$A$1,MATCH(($CH218&amp;$CI218),Data!$B:$B,0)-1,MATCH(Weekly!CO$9,Data!$2:$2,0)-1,1,COUNTIF(Data!$2:$2,Weekly!CO$9))))/(SUM(OFFSET(Data!$A$1,MATCH(($CH92&amp;$CI92),Data!$B:$B,0)-1,MATCH(Weekly!CO$9,Data!$2:$2,0)-1,1,COUNTIF(Data!$2:$2,Weekly!CO$9))))</f>
      </c>
      <c r="CP218" s="169">
        <f ca="1">(SUM(OFFSET(Data!$A$1,MATCH(($CH218&amp;$CI218),Data!$B:$B,0)-1,MATCH(Weekly!CP$9,Data!$2:$2,0)-1,1,COUNTIF(Data!$2:$2,Weekly!CP$9))))/(SUM(OFFSET(Data!$A$1,MATCH(($CH92&amp;$CI92),Data!$B:$B,0)-1,MATCH(Weekly!CP$9,Data!$2:$2,0)-1,1,COUNTIF(Data!$2:$2,Weekly!CP$9))))</f>
      </c>
      <c r="CQ218" s="169">
        <f ca="1">(SUM(OFFSET(Data!$A$1,MATCH(($CH218&amp;$CI218),Data!$B:$B,0)-1,MATCH(Weekly!CQ$9,Data!$2:$2,0)-1,1,COUNTIF(Data!$2:$2,Weekly!CQ$9))))/(SUM(OFFSET(Data!$A$1,MATCH(($CH92&amp;$CI92),Data!$B:$B,0)-1,MATCH(Weekly!CQ$9,Data!$2:$2,0)-1,1,COUNTIF(Data!$2:$2,Weekly!CQ$9))))</f>
      </c>
      <c r="CR218" s="169">
        <f ca="1">(SUM(OFFSET(Data!$A$1,MATCH(($CH218&amp;$CI218),Data!$B:$B,0)-1,MATCH(Weekly!CR$9,Data!$2:$2,0)-1,1,COUNTIF(Data!$2:$2,Weekly!CR$9))))/(SUM(OFFSET(Data!$A$1,MATCH(($CH92&amp;$CI92),Data!$B:$B,0)-1,MATCH(Weekly!CR$9,Data!$2:$2,0)-1,1,COUNTIF(Data!$2:$2,Weekly!CR$9))))</f>
      </c>
      <c r="CS218" s="169">
        <f ca="1">(SUM(OFFSET(Data!$A$1,MATCH(($CH218&amp;$CI218),Data!$B:$B,0)-1,MATCH(Weekly!CS$9,Data!$2:$2,0)-1,1,COUNTIF(Data!$2:$2,Weekly!CS$9))))/(SUM(OFFSET(Data!$A$1,MATCH(($CH92&amp;$CI92),Data!$B:$B,0)-1,MATCH(Weekly!CS$9,Data!$2:$2,0)-1,1,COUNTIF(Data!$2:$2,Weekly!CS$9))))</f>
      </c>
      <c r="CT218" s="169">
        <f ca="1">(SUM(OFFSET(Data!$A$1,MATCH(($CH218&amp;$CI218),Data!$B:$B,0)-1,MATCH(Weekly!CT$9,Data!$2:$2,0)-1,1,COUNTIF(Data!$2:$2,Weekly!CT$9))))/(SUM(OFFSET(Data!$A$1,MATCH(($CH92&amp;$CI92),Data!$B:$B,0)-1,MATCH(Weekly!CT$9,Data!$2:$2,0)-1,1,COUNTIF(Data!$2:$2,Weekly!CT$9))))</f>
      </c>
      <c r="CU218" s="169">
        <f ca="1">(SUM(OFFSET(Data!$A$1,MATCH(($CH218&amp;$CI218),Data!$B:$B,0)-1,MATCH(Weekly!CU$9,Data!$2:$2,0)-1,1,COUNTIF(Data!$2:$2,Weekly!CU$9))))/(SUM(OFFSET(Data!$A$1,MATCH(($CH92&amp;$CI92),Data!$B:$B,0)-1,MATCH(Weekly!CU$9,Data!$2:$2,0)-1,1,COUNTIF(Data!$2:$2,Weekly!CU$9))))</f>
      </c>
      <c r="CW218" s="14">
        <f t="shared" ca="1" si="1650"/>
      </c>
      <c r="CX218" s="14">
        <f t="shared" ca="1" si="1651"/>
      </c>
      <c r="CY218" s="14">
        <f t="shared" ca="1" si="1684"/>
      </c>
      <c r="CZ218" s="14">
        <f t="shared" ca="1" si="1685"/>
      </c>
      <c r="DA218" s="14">
        <f t="shared" ca="1" si="1686"/>
      </c>
      <c r="DB218" s="55"/>
      <c r="DC218" s="14">
        <f t="shared" ca="1" si="1687"/>
      </c>
      <c r="DD218" s="14">
        <f ca="1">SUMPRODUCT(CP218:CS218,CP$92:CS$92)/SUM(CP$92:CS$92)</f>
      </c>
      <c r="DE218" s="15"/>
    </row>
    <row r="219" spans="1:109" x14ac:dyDescent="0.25">
      <c r="A219" s="5"/>
      <c r="C219" s="5"/>
      <c r="D219" s="74" t="s">
        <v>975</v>
      </c>
      <c r="E219" s="67" t="str">
        <f ca="1">VLOOKUP($D219,'Metric Nature'!$C:$D,2,0)&amp;IF(($F219&lt;(BA219)),"Below",IF(($F219&gt;(AZ219)),"Above","Within"))</f>
      </c>
      <c r="F219" s="69">
        <f t="shared" ca="1" si="1688"/>
      </c>
      <c r="G219" s="69">
        <f t="shared" ca="1" si="1689"/>
      </c>
      <c r="H219" s="98">
        <f t="shared" ca="1" si="1690"/>
      </c>
      <c r="I219" s="69">
        <f t="shared" ca="1" si="1691"/>
      </c>
      <c r="J219" s="69">
        <f t="shared" ca="1" si="1692"/>
      </c>
      <c r="K219" s="62">
        <v>3.4462182294506087E-3</v>
      </c>
      <c r="L219" s="70"/>
      <c r="M219" s="67" t="str">
        <f ca="1">VLOOKUP($D219,'Metric Nature'!$C:$D,2,0)&amp;IF(($N219&lt;(CA219)),"Below",IF(($N219&gt;(BZ219)),"Above","Within"))</f>
      </c>
      <c r="N219" s="69">
        <f t="shared" ca="1" si="1693"/>
      </c>
      <c r="O219" s="69">
        <f t="shared" ca="1" si="1694"/>
      </c>
      <c r="P219" s="98">
        <f t="shared" ca="1" si="1695"/>
      </c>
      <c r="Q219" s="69">
        <f t="shared" ca="1" si="1696"/>
      </c>
      <c r="R219" s="71">
        <f t="shared" ca="1" si="1697"/>
      </c>
      <c r="S219" s="62">
        <v>3.7638158746863739E-3</v>
      </c>
      <c r="T219" s="70"/>
      <c r="U219" s="67" t="str">
        <f ca="1">VLOOKUP($D219,'Metric Nature'!$C:$D,2,0)&amp;IF(($V219&lt;(DA219)),"Below",IF(($V219&gt;(CZ219)),"Above","Within"))</f>
      </c>
      <c r="V219" s="69">
        <f t="shared" ca="1" si="1698"/>
      </c>
      <c r="W219" s="69">
        <f t="shared" ca="1" si="1699"/>
      </c>
      <c r="X219" s="93">
        <f t="shared" ca="1" si="1700"/>
      </c>
      <c r="Y219" s="69">
        <f t="shared" ca="1" si="1701"/>
      </c>
      <c r="Z219" s="93">
        <f t="shared" ca="1" si="1702"/>
      </c>
      <c r="AA219" s="62">
        <v>8.0339165448740646E-3</v>
      </c>
      <c r="AB219" s="70"/>
      <c r="AC219" s="60" t="s">
        <v>614</v>
      </c>
      <c r="AD219" s="5"/>
      <c r="AE219" s="5"/>
      <c r="AF219" s="5"/>
      <c r="AG219" s="5"/>
      <c r="AH219" s="5"/>
      <c r="AI219" s="9" t="s">
        <v>92</v>
      </c>
      <c r="AJ219" s="169">
        <f ca="1">(SUM(OFFSET(Data!$A$1,MATCH(($AI219),Data!$C:$C,0)-1,MATCH(Weekly!AJ$9,Data!$2:$2,0)-1,2,COUNTIF(Data!$2:$2,Weekly!AJ$9))))/(SUM(OFFSET(Data!$A$1,MATCH(($AI101),Data!$C:$C,0)-1,MATCH(Weekly!AJ$9,Data!$2:$2,0)-1,2,COUNTIF(Data!$2:$2,Weekly!AJ$9))))</f>
      </c>
      <c r="AK219" s="169">
        <f ca="1">(SUM(OFFSET(Data!$A$1,MATCH(($AI219),Data!$C:$C,0)-1,MATCH(Weekly!AK$9,Data!$2:$2,0)-1,2,COUNTIF(Data!$2:$2,Weekly!AK$9))))/(SUM(OFFSET(Data!$A$1,MATCH(($AI101),Data!$C:$C,0)-1,MATCH(Weekly!AK$9,Data!$2:$2,0)-1,2,COUNTIF(Data!$2:$2,Weekly!AK$9))))</f>
      </c>
      <c r="AL219" s="169">
        <f ca="1">(SUM(OFFSET(Data!$A$1,MATCH(($AI219),Data!$C:$C,0)-1,MATCH(Weekly!AL$9,Data!$2:$2,0)-1,2,COUNTIF(Data!$2:$2,Weekly!AL$9))))/(SUM(OFFSET(Data!$A$1,MATCH(($AI101),Data!$C:$C,0)-1,MATCH(Weekly!AL$9,Data!$2:$2,0)-1,2,COUNTIF(Data!$2:$2,Weekly!AL$9))))</f>
      </c>
      <c r="AM219" s="169">
        <f ca="1">(SUM(OFFSET(Data!$A$1,MATCH(($AI219),Data!$C:$C,0)-1,MATCH(Weekly!AM$9,Data!$2:$2,0)-1,2,COUNTIF(Data!$2:$2,Weekly!AM$9))))/(SUM(OFFSET(Data!$A$1,MATCH(($AI101),Data!$C:$C,0)-1,MATCH(Weekly!AM$9,Data!$2:$2,0)-1,2,COUNTIF(Data!$2:$2,Weekly!AM$9))))</f>
      </c>
      <c r="AN219" s="169">
        <f ca="1">(SUM(OFFSET(Data!$A$1,MATCH(($AI219),Data!$C:$C,0)-1,MATCH(Weekly!AN$9,Data!$2:$2,0)-1,2,COUNTIF(Data!$2:$2,Weekly!AN$9))))/(SUM(OFFSET(Data!$A$1,MATCH(($AI101),Data!$C:$C,0)-1,MATCH(Weekly!AN$9,Data!$2:$2,0)-1,2,COUNTIF(Data!$2:$2,Weekly!AN$9))))</f>
      </c>
      <c r="AO219" s="169">
        <f ca="1">(SUM(OFFSET(Data!$A$1,MATCH(($AI219),Data!$C:$C,0)-1,MATCH(Weekly!AO$9,Data!$2:$2,0)-1,2,COUNTIF(Data!$2:$2,Weekly!AO$9))))/(SUM(OFFSET(Data!$A$1,MATCH(($AI101),Data!$C:$C,0)-1,MATCH(Weekly!AO$9,Data!$2:$2,0)-1,2,COUNTIF(Data!$2:$2,Weekly!AO$9))))</f>
      </c>
      <c r="AP219" s="169">
        <f ca="1">(SUM(OFFSET(Data!$A$1,MATCH(($AI219),Data!$C:$C,0)-1,MATCH(Weekly!AP$9,Data!$2:$2,0)-1,2,COUNTIF(Data!$2:$2,Weekly!AP$9))))/(SUM(OFFSET(Data!$A$1,MATCH(($AI101),Data!$C:$C,0)-1,MATCH(Weekly!AP$9,Data!$2:$2,0)-1,2,COUNTIF(Data!$2:$2,Weekly!AP$9))))</f>
      </c>
      <c r="AQ219" s="169">
        <f ca="1">(SUM(OFFSET(Data!$A$1,MATCH(($AI219),Data!$C:$C,0)-1,MATCH(Weekly!AQ$9,Data!$2:$2,0)-1,2,COUNTIF(Data!$2:$2,Weekly!AQ$9))))/(SUM(OFFSET(Data!$A$1,MATCH(($AI101),Data!$C:$C,0)-1,MATCH(Weekly!AQ$9,Data!$2:$2,0)-1,2,COUNTIF(Data!$2:$2,Weekly!AQ$9))))</f>
      </c>
      <c r="AR219" s="169">
        <f ca="1">(SUM(OFFSET(Data!$A$1,MATCH(($AI219),Data!$C:$C,0)-1,MATCH(Weekly!AR$9,Data!$2:$2,0)-1,2,COUNTIF(Data!$2:$2,Weekly!AR$9))))/(SUM(OFFSET(Data!$A$1,MATCH(($AI101),Data!$C:$C,0)-1,MATCH(Weekly!AR$9,Data!$2:$2,0)-1,2,COUNTIF(Data!$2:$2,Weekly!AR$9))))</f>
      </c>
      <c r="AS219" s="169">
        <f ca="1">(SUM(OFFSET(Data!$A$1,MATCH(($AI219),Data!$C:$C,0)-1,MATCH(Weekly!AS$9,Data!$2:$2,0)-1,2,COUNTIF(Data!$2:$2,Weekly!AS$9))))/(SUM(OFFSET(Data!$A$1,MATCH(($AI101),Data!$C:$C,0)-1,MATCH(Weekly!AS$9,Data!$2:$2,0)-1,2,COUNTIF(Data!$2:$2,Weekly!AS$9))))</f>
      </c>
      <c r="AT219" s="169">
        <f ca="1">(SUM(OFFSET(Data!$A$1,MATCH(($AI219),Data!$C:$C,0)-1,MATCH(Weekly!AT$9,Data!$2:$2,0)-1,2,COUNTIF(Data!$2:$2,Weekly!AT$9))))/(SUM(OFFSET(Data!$A$1,MATCH(($AI101),Data!$C:$C,0)-1,MATCH(Weekly!AT$9,Data!$2:$2,0)-1,2,COUNTIF(Data!$2:$2,Weekly!AT$9))))</f>
      </c>
      <c r="AU219" s="169">
        <f ca="1">(SUM(OFFSET(Data!$A$1,MATCH(($AI219),Data!$C:$C,0)-1,MATCH(Weekly!AU$9,Data!$2:$2,0)-1,2,COUNTIF(Data!$2:$2,Weekly!AU$9))))/(SUM(OFFSET(Data!$A$1,MATCH(($AI101),Data!$C:$C,0)-1,MATCH(Weekly!AU$9,Data!$2:$2,0)-1,2,COUNTIF(Data!$2:$2,Weekly!AU$9))))</f>
      </c>
      <c r="AV219" s="18"/>
      <c r="AW219" s="14">
        <f t="shared" ca="1" si="1638"/>
      </c>
      <c r="AX219" s="14">
        <f t="shared" ca="1" si="1639"/>
      </c>
      <c r="AY219" s="14">
        <f t="shared" ca="1" si="1674"/>
      </c>
      <c r="AZ219" s="14">
        <f t="shared" ca="1" si="1675"/>
      </c>
      <c r="BA219" s="14">
        <f t="shared" ca="1" si="1676"/>
      </c>
      <c r="BB219" s="18"/>
      <c r="BC219" s="14">
        <f t="shared" ca="1" si="1677"/>
      </c>
      <c r="BD219" s="14">
        <f ca="1">SUMPRODUCT(AP219:AS219,AP$101:AS$101)/SUM(AP$101:AS$101)</f>
      </c>
      <c r="BE219" s="122"/>
      <c r="BF219" s="122"/>
      <c r="BG219" s="16"/>
      <c r="BH219" s="9" t="s">
        <v>92</v>
      </c>
      <c r="BI219" s="9" t="s">
        <v>3</v>
      </c>
      <c r="BJ219" s="169">
        <f ca="1">SUM(OFFSET(Data!$A$1,MATCH(($BH219&amp;$BI219),Data!$B:$B,0)-1,MATCH(Weekly!BJ$9,Data!$2:$2,0)-1,1,COUNTIF(Data!$2:$2,Weekly!BJ$9)))/SUM(OFFSET(Data!$A$1,MATCH(($BH101&amp;$BI101),Data!$B:$B,0)-1,MATCH(Weekly!BJ$9,Data!$2:$2,0)-1,1,COUNTIF(Data!$2:$2,Weekly!BJ$9)))</f>
      </c>
      <c r="BK219" s="169">
        <f ca="1">SUM(OFFSET(Data!$A$1,MATCH(($BH219&amp;$BI219),Data!$B:$B,0)-1,MATCH(Weekly!BK$9,Data!$2:$2,0)-1,1,COUNTIF(Data!$2:$2,Weekly!BK$9)))/SUM(OFFSET(Data!$A$1,MATCH(($BH101&amp;$BI101),Data!$B:$B,0)-1,MATCH(Weekly!BK$9,Data!$2:$2,0)-1,1,COUNTIF(Data!$2:$2,Weekly!BK$9)))</f>
      </c>
      <c r="BL219" s="169">
        <f ca="1">SUM(OFFSET(Data!$A$1,MATCH(($BH219&amp;$BI219),Data!$B:$B,0)-1,MATCH(Weekly!BL$9,Data!$2:$2,0)-1,1,COUNTIF(Data!$2:$2,Weekly!BL$9)))/SUM(OFFSET(Data!$A$1,MATCH(($BH101&amp;$BI101),Data!$B:$B,0)-1,MATCH(Weekly!BL$9,Data!$2:$2,0)-1,1,COUNTIF(Data!$2:$2,Weekly!BL$9)))</f>
      </c>
      <c r="BM219" s="169">
        <f ca="1">SUM(OFFSET(Data!$A$1,MATCH(($BH219&amp;$BI219),Data!$B:$B,0)-1,MATCH(Weekly!BM$9,Data!$2:$2,0)-1,1,COUNTIF(Data!$2:$2,Weekly!BM$9)))/SUM(OFFSET(Data!$A$1,MATCH(($BH101&amp;$BI101),Data!$B:$B,0)-1,MATCH(Weekly!BM$9,Data!$2:$2,0)-1,1,COUNTIF(Data!$2:$2,Weekly!BM$9)))</f>
      </c>
      <c r="BN219" s="169">
        <f ca="1">SUM(OFFSET(Data!$A$1,MATCH(($BH219&amp;$BI219),Data!$B:$B,0)-1,MATCH(Weekly!BN$9,Data!$2:$2,0)-1,1,COUNTIF(Data!$2:$2,Weekly!BN$9)))/SUM(OFFSET(Data!$A$1,MATCH(($BH101&amp;$BI101),Data!$B:$B,0)-1,MATCH(Weekly!BN$9,Data!$2:$2,0)-1,1,COUNTIF(Data!$2:$2,Weekly!BN$9)))</f>
      </c>
      <c r="BO219" s="169">
        <f ca="1">SUM(OFFSET(Data!$A$1,MATCH(($BH219&amp;$BI219),Data!$B:$B,0)-1,MATCH(Weekly!BO$9,Data!$2:$2,0)-1,1,COUNTIF(Data!$2:$2,Weekly!BO$9)))/SUM(OFFSET(Data!$A$1,MATCH(($BH101&amp;$BI101),Data!$B:$B,0)-1,MATCH(Weekly!BO$9,Data!$2:$2,0)-1,1,COUNTIF(Data!$2:$2,Weekly!BO$9)))</f>
      </c>
      <c r="BP219" s="169">
        <f ca="1">SUM(OFFSET(Data!$A$1,MATCH(($BH219&amp;$BI219),Data!$B:$B,0)-1,MATCH(Weekly!BP$9,Data!$2:$2,0)-1,1,COUNTIF(Data!$2:$2,Weekly!BP$9)))/SUM(OFFSET(Data!$A$1,MATCH(($BH101&amp;$BI101),Data!$B:$B,0)-1,MATCH(Weekly!BP$9,Data!$2:$2,0)-1,1,COUNTIF(Data!$2:$2,Weekly!BP$9)))</f>
      </c>
      <c r="BQ219" s="169">
        <f ca="1">SUM(OFFSET(Data!$A$1,MATCH(($BH219&amp;$BI219),Data!$B:$B,0)-1,MATCH(Weekly!BQ$9,Data!$2:$2,0)-1,1,COUNTIF(Data!$2:$2,Weekly!BQ$9)))/SUM(OFFSET(Data!$A$1,MATCH(($BH101&amp;$BI101),Data!$B:$B,0)-1,MATCH(Weekly!BQ$9,Data!$2:$2,0)-1,1,COUNTIF(Data!$2:$2,Weekly!BQ$9)))</f>
      </c>
      <c r="BR219" s="169">
        <f ca="1">SUM(OFFSET(Data!$A$1,MATCH(($BH219&amp;$BI219),Data!$B:$B,0)-1,MATCH(Weekly!BR$9,Data!$2:$2,0)-1,1,COUNTIF(Data!$2:$2,Weekly!BR$9)))/SUM(OFFSET(Data!$A$1,MATCH(($BH101&amp;$BI101),Data!$B:$B,0)-1,MATCH(Weekly!BR$9,Data!$2:$2,0)-1,1,COUNTIF(Data!$2:$2,Weekly!BR$9)))</f>
      </c>
      <c r="BS219" s="169">
        <f ca="1">SUM(OFFSET(Data!$A$1,MATCH(($BH219&amp;$BI219),Data!$B:$B,0)-1,MATCH(Weekly!BS$9,Data!$2:$2,0)-1,1,COUNTIF(Data!$2:$2,Weekly!BS$9)))/SUM(OFFSET(Data!$A$1,MATCH(($BH101&amp;$BI101),Data!$B:$B,0)-1,MATCH(Weekly!BS$9,Data!$2:$2,0)-1,1,COUNTIF(Data!$2:$2,Weekly!BS$9)))</f>
      </c>
      <c r="BT219" s="169">
        <f ca="1">SUM(OFFSET(Data!$A$1,MATCH(($BH219&amp;$BI219),Data!$B:$B,0)-1,MATCH(Weekly!BT$9,Data!$2:$2,0)-1,1,COUNTIF(Data!$2:$2,Weekly!BT$9)))/SUM(OFFSET(Data!$A$1,MATCH(($BH101&amp;$BI101),Data!$B:$B,0)-1,MATCH(Weekly!BT$9,Data!$2:$2,0)-1,1,COUNTIF(Data!$2:$2,Weekly!BT$9)))</f>
      </c>
      <c r="BU219" s="169">
        <f ca="1">SUM(OFFSET(Data!$A$1,MATCH(($BH219&amp;$BI219),Data!$B:$B,0)-1,MATCH(Weekly!BU$9,Data!$2:$2,0)-1,1,COUNTIF(Data!$2:$2,Weekly!BU$9)))/SUM(OFFSET(Data!$A$1,MATCH(($BH101&amp;$BI101),Data!$B:$B,0)-1,MATCH(Weekly!BU$9,Data!$2:$2,0)-1,1,COUNTIF(Data!$2:$2,Weekly!BU$9)))</f>
      </c>
      <c r="BV219" s="17"/>
      <c r="BW219" s="14">
        <f t="shared" ca="1" si="1644"/>
      </c>
      <c r="BX219" s="14">
        <f t="shared" ca="1" si="1645"/>
      </c>
      <c r="BY219" s="14">
        <f t="shared" ca="1" si="1679"/>
      </c>
      <c r="BZ219" s="14">
        <f t="shared" ca="1" si="1680"/>
      </c>
      <c r="CA219" s="14">
        <f t="shared" ca="1" si="1681"/>
      </c>
      <c r="CB219" s="55"/>
      <c r="CC219" s="14">
        <f t="shared" ca="1" si="1682"/>
      </c>
      <c r="CD219" s="14">
        <f ca="1">SUMPRODUCT(BP219:BS219,BP$101:BS$101)/SUM(BP$101:BS$101)</f>
      </c>
      <c r="CE219" s="122"/>
      <c r="CF219" s="122"/>
      <c r="CG219" s="16"/>
      <c r="CH219" s="9" t="s">
        <v>92</v>
      </c>
      <c r="CI219" s="9" t="s">
        <v>4</v>
      </c>
      <c r="CJ219" s="169">
        <f ca="1">(SUM(OFFSET(Data!$A$1,MATCH(($CH219&amp;$CI219),Data!$B:$B,0)-1,MATCH(Weekly!CJ$9,Data!$2:$2,0)-1,1,COUNTIF(Data!$2:$2,Weekly!CJ$9))))/(SUM(OFFSET(Data!$A$1,MATCH(($CH101&amp;$CI101),Data!$B:$B,0)-1,MATCH(Weekly!CJ$9,Data!$2:$2,0)-1,1,COUNTIF(Data!$2:$2,Weekly!CJ$9))))</f>
      </c>
      <c r="CK219" s="169">
        <f ca="1">(SUM(OFFSET(Data!$A$1,MATCH(($CH219&amp;$CI219),Data!$B:$B,0)-1,MATCH(Weekly!CK$9,Data!$2:$2,0)-1,1,COUNTIF(Data!$2:$2,Weekly!CK$9))))/(SUM(OFFSET(Data!$A$1,MATCH(($CH101&amp;$CI101),Data!$B:$B,0)-1,MATCH(Weekly!CK$9,Data!$2:$2,0)-1,1,COUNTIF(Data!$2:$2,Weekly!CK$9))))</f>
      </c>
      <c r="CL219" s="169">
        <f ca="1">(SUM(OFFSET(Data!$A$1,MATCH(($CH219&amp;$CI219),Data!$B:$B,0)-1,MATCH(Weekly!CL$9,Data!$2:$2,0)-1,1,COUNTIF(Data!$2:$2,Weekly!CL$9))))/(SUM(OFFSET(Data!$A$1,MATCH(($CH101&amp;$CI101),Data!$B:$B,0)-1,MATCH(Weekly!CL$9,Data!$2:$2,0)-1,1,COUNTIF(Data!$2:$2,Weekly!CL$9))))</f>
      </c>
      <c r="CM219" s="169">
        <f ca="1">(SUM(OFFSET(Data!$A$1,MATCH(($CH219&amp;$CI219),Data!$B:$B,0)-1,MATCH(Weekly!CM$9,Data!$2:$2,0)-1,1,COUNTIF(Data!$2:$2,Weekly!CM$9))))/(SUM(OFFSET(Data!$A$1,MATCH(($CH101&amp;$CI101),Data!$B:$B,0)-1,MATCH(Weekly!CM$9,Data!$2:$2,0)-1,1,COUNTIF(Data!$2:$2,Weekly!CM$9))))</f>
      </c>
      <c r="CN219" s="169">
        <f ca="1">(SUM(OFFSET(Data!$A$1,MATCH(($CH219&amp;$CI219),Data!$B:$B,0)-1,MATCH(Weekly!CN$9,Data!$2:$2,0)-1,1,COUNTIF(Data!$2:$2,Weekly!CN$9))))/(SUM(OFFSET(Data!$A$1,MATCH(($CH101&amp;$CI101),Data!$B:$B,0)-1,MATCH(Weekly!CN$9,Data!$2:$2,0)-1,1,COUNTIF(Data!$2:$2,Weekly!CN$9))))</f>
      </c>
      <c r="CO219" s="169">
        <f ca="1">(SUM(OFFSET(Data!$A$1,MATCH(($CH219&amp;$CI219),Data!$B:$B,0)-1,MATCH(Weekly!CO$9,Data!$2:$2,0)-1,1,COUNTIF(Data!$2:$2,Weekly!CO$9))))/(SUM(OFFSET(Data!$A$1,MATCH(($CH101&amp;$CI101),Data!$B:$B,0)-1,MATCH(Weekly!CO$9,Data!$2:$2,0)-1,1,COUNTIF(Data!$2:$2,Weekly!CO$9))))</f>
      </c>
      <c r="CP219" s="169">
        <f ca="1">(SUM(OFFSET(Data!$A$1,MATCH(($CH219&amp;$CI219),Data!$B:$B,0)-1,MATCH(Weekly!CP$9,Data!$2:$2,0)-1,1,COUNTIF(Data!$2:$2,Weekly!CP$9))))/(SUM(OFFSET(Data!$A$1,MATCH(($CH101&amp;$CI101),Data!$B:$B,0)-1,MATCH(Weekly!CP$9,Data!$2:$2,0)-1,1,COUNTIF(Data!$2:$2,Weekly!CP$9))))</f>
      </c>
      <c r="CQ219" s="169">
        <f ca="1">(SUM(OFFSET(Data!$A$1,MATCH(($CH219&amp;$CI219),Data!$B:$B,0)-1,MATCH(Weekly!CQ$9,Data!$2:$2,0)-1,1,COUNTIF(Data!$2:$2,Weekly!CQ$9))))/(SUM(OFFSET(Data!$A$1,MATCH(($CH101&amp;$CI101),Data!$B:$B,0)-1,MATCH(Weekly!CQ$9,Data!$2:$2,0)-1,1,COUNTIF(Data!$2:$2,Weekly!CQ$9))))</f>
      </c>
      <c r="CR219" s="169">
        <f ca="1">(SUM(OFFSET(Data!$A$1,MATCH(($CH219&amp;$CI219),Data!$B:$B,0)-1,MATCH(Weekly!CR$9,Data!$2:$2,0)-1,1,COUNTIF(Data!$2:$2,Weekly!CR$9))))/(SUM(OFFSET(Data!$A$1,MATCH(($CH101&amp;$CI101),Data!$B:$B,0)-1,MATCH(Weekly!CR$9,Data!$2:$2,0)-1,1,COUNTIF(Data!$2:$2,Weekly!CR$9))))</f>
      </c>
      <c r="CS219" s="169">
        <f ca="1">(SUM(OFFSET(Data!$A$1,MATCH(($CH219&amp;$CI219),Data!$B:$B,0)-1,MATCH(Weekly!CS$9,Data!$2:$2,0)-1,1,COUNTIF(Data!$2:$2,Weekly!CS$9))))/(SUM(OFFSET(Data!$A$1,MATCH(($CH101&amp;$CI101),Data!$B:$B,0)-1,MATCH(Weekly!CS$9,Data!$2:$2,0)-1,1,COUNTIF(Data!$2:$2,Weekly!CS$9))))</f>
      </c>
      <c r="CT219" s="169">
        <f ca="1">(SUM(OFFSET(Data!$A$1,MATCH(($CH219&amp;$CI219),Data!$B:$B,0)-1,MATCH(Weekly!CT$9,Data!$2:$2,0)-1,1,COUNTIF(Data!$2:$2,Weekly!CT$9))))/(SUM(OFFSET(Data!$A$1,MATCH(($CH101&amp;$CI101),Data!$B:$B,0)-1,MATCH(Weekly!CT$9,Data!$2:$2,0)-1,1,COUNTIF(Data!$2:$2,Weekly!CT$9))))</f>
      </c>
      <c r="CU219" s="169">
        <f ca="1">(SUM(OFFSET(Data!$A$1,MATCH(($CH219&amp;$CI219),Data!$B:$B,0)-1,MATCH(Weekly!CU$9,Data!$2:$2,0)-1,1,COUNTIF(Data!$2:$2,Weekly!CU$9))))/(SUM(OFFSET(Data!$A$1,MATCH(($CH101&amp;$CI101),Data!$B:$B,0)-1,MATCH(Weekly!CU$9,Data!$2:$2,0)-1,1,COUNTIF(Data!$2:$2,Weekly!CU$9))))</f>
      </c>
      <c r="CW219" s="14">
        <f t="shared" ca="1" si="1650"/>
      </c>
      <c r="CX219" s="14">
        <f t="shared" ca="1" si="1651"/>
      </c>
      <c r="CY219" s="14">
        <f t="shared" ca="1" si="1684"/>
      </c>
      <c r="CZ219" s="14">
        <f t="shared" ca="1" si="1685"/>
      </c>
      <c r="DA219" s="14">
        <f t="shared" ca="1" si="1686"/>
      </c>
      <c r="DB219" s="55"/>
      <c r="DC219" s="14">
        <f t="shared" ca="1" si="1687"/>
      </c>
      <c r="DD219" s="14">
        <f ca="1">SUMPRODUCT(CP219:CS219,CP$101:CS$101)/SUM(CP$101:CS$101)</f>
      </c>
      <c r="DE219" s="15"/>
    </row>
    <row r="220" spans="1:109" x14ac:dyDescent="0.25">
      <c r="C220" s="5"/>
      <c r="D220" s="74" t="s">
        <v>652</v>
      </c>
      <c r="E220" s="67" t="str">
        <f ca="1">VLOOKUP($D220,'Metric Nature'!$C:$D,2,0)&amp;IF(($F220&lt;(BA220)),"Below",IF(($F220&gt;(AZ220)),"Above","Within"))</f>
      </c>
      <c r="F220" s="69">
        <f t="shared" ca="1" si="1688"/>
      </c>
      <c r="G220" s="69">
        <f t="shared" ca="1" si="1689"/>
      </c>
      <c r="H220" s="98">
        <f t="shared" ca="1" si="1690"/>
      </c>
      <c r="I220" s="69">
        <f t="shared" ca="1" si="1691"/>
      </c>
      <c r="J220" s="69">
        <f t="shared" ca="1" si="1692"/>
      </c>
      <c r="K220" s="62">
        <v>5.4873747444466638E-4</v>
      </c>
      <c r="L220" s="70"/>
      <c r="M220" s="67" t="str">
        <f ca="1">VLOOKUP($D220,'Metric Nature'!$C:$D,2,0)&amp;IF(($N220&lt;(CA220)),"Below",IF(($N220&gt;(BZ220)),"Above","Within"))</f>
      </c>
      <c r="N220" s="69">
        <f t="shared" ca="1" si="1693"/>
      </c>
      <c r="O220" s="69">
        <f t="shared" ca="1" si="1694"/>
      </c>
      <c r="P220" s="98">
        <f t="shared" ca="1" si="1695"/>
      </c>
      <c r="Q220" s="69">
        <f t="shared" ca="1" si="1696"/>
      </c>
      <c r="R220" s="71">
        <f t="shared" ca="1" si="1697"/>
      </c>
      <c r="S220" s="62">
        <v>6.6895494436966995E-4</v>
      </c>
      <c r="T220" s="70"/>
      <c r="U220" s="67" t="str">
        <f ca="1">VLOOKUP($D220,'Metric Nature'!$C:$D,2,0)&amp;IF(($V220&lt;(DA220)),"Below",IF(($V220&gt;(CZ220)),"Above","Within"))</f>
      </c>
      <c r="V220" s="69">
        <f t="shared" ca="1" si="1698"/>
      </c>
      <c r="W220" s="69">
        <f t="shared" ca="1" si="1699"/>
      </c>
      <c r="X220" s="93">
        <f t="shared" ca="1" si="1700"/>
      </c>
      <c r="Y220" s="69">
        <f t="shared" ca="1" si="1701"/>
      </c>
      <c r="Z220" s="93">
        <f t="shared" ca="1" si="1702"/>
      </c>
      <c r="AA220" s="62">
        <v>4.9997947104508749E-4</v>
      </c>
      <c r="AB220" s="70"/>
      <c r="AC220" s="60" t="s">
        <v>738</v>
      </c>
      <c r="AI220" s="9" t="s">
        <v>119</v>
      </c>
      <c r="AJ220" s="169">
        <f ca="1">(SUM(OFFSET(Data!$A$1,MATCH(($AI220),Data!$C:$C,0)-1,MATCH(Weekly!AJ$9,Data!$2:$2,0)-1,2,COUNTIF(Data!$2:$2,Weekly!AJ$9))))/AJ$134</f>
      </c>
      <c r="AK220" s="169">
        <f ca="1">(SUM(OFFSET(Data!$A$1,MATCH(($AI220),Data!$C:$C,0)-1,MATCH(Weekly!AK$9,Data!$2:$2,0)-1,2,COUNTIF(Data!$2:$2,Weekly!AK$9))))/AK$134</f>
      </c>
      <c r="AL220" s="169">
        <f ca="1">(SUM(OFFSET(Data!$A$1,MATCH(($AI220),Data!$C:$C,0)-1,MATCH(Weekly!AL$9,Data!$2:$2,0)-1,2,COUNTIF(Data!$2:$2,Weekly!AL$9))))/AL$134</f>
      </c>
      <c r="AM220" s="169">
        <f ca="1">(SUM(OFFSET(Data!$A$1,MATCH(($AI220),Data!$C:$C,0)-1,MATCH(Weekly!AM$9,Data!$2:$2,0)-1,2,COUNTIF(Data!$2:$2,Weekly!AM$9))))/AM$134</f>
      </c>
      <c r="AN220" s="169">
        <f ca="1">(SUM(OFFSET(Data!$A$1,MATCH(($AI220),Data!$C:$C,0)-1,MATCH(Weekly!AN$9,Data!$2:$2,0)-1,2,COUNTIF(Data!$2:$2,Weekly!AN$9))))/AN$134</f>
      </c>
      <c r="AO220" s="169">
        <f ca="1">(SUM(OFFSET(Data!$A$1,MATCH(($AI220),Data!$C:$C,0)-1,MATCH(Weekly!AO$9,Data!$2:$2,0)-1,2,COUNTIF(Data!$2:$2,Weekly!AO$9))))/AO$134</f>
      </c>
      <c r="AP220" s="169">
        <f ca="1">(SUM(OFFSET(Data!$A$1,MATCH(($AI220),Data!$C:$C,0)-1,MATCH(Weekly!AP$9,Data!$2:$2,0)-1,2,COUNTIF(Data!$2:$2,Weekly!AP$9))))/AP$134</f>
      </c>
      <c r="AQ220" s="169">
        <f ca="1">(SUM(OFFSET(Data!$A$1,MATCH(($AI220),Data!$C:$C,0)-1,MATCH(Weekly!AQ$9,Data!$2:$2,0)-1,2,COUNTIF(Data!$2:$2,Weekly!AQ$9))))/AQ$134</f>
      </c>
      <c r="AR220" s="169">
        <f ca="1">(SUM(OFFSET(Data!$A$1,MATCH(($AI220),Data!$C:$C,0)-1,MATCH(Weekly!AR$9,Data!$2:$2,0)-1,2,COUNTIF(Data!$2:$2,Weekly!AR$9))))/AR$134</f>
      </c>
      <c r="AS220" s="169">
        <f ca="1">(SUM(OFFSET(Data!$A$1,MATCH(($AI220),Data!$C:$C,0)-1,MATCH(Weekly!AS$9,Data!$2:$2,0)-1,2,COUNTIF(Data!$2:$2,Weekly!AS$9))))/AS$134</f>
      </c>
      <c r="AT220" s="169">
        <f ca="1">(SUM(OFFSET(Data!$A$1,MATCH(($AI220),Data!$C:$C,0)-1,MATCH(Weekly!AT$9,Data!$2:$2,0)-1,2,COUNTIF(Data!$2:$2,Weekly!AT$9))))/AT$134</f>
      </c>
      <c r="AU220" s="169">
        <f ca="1">(SUM(OFFSET(Data!$A$1,MATCH(($AI220),Data!$C:$C,0)-1,MATCH(Weekly!AU$9,Data!$2:$2,0)-1,2,COUNTIF(Data!$2:$2,Weekly!AU$9))))/AU$134</f>
      </c>
      <c r="AV220" s="18"/>
      <c r="AW220" s="14">
        <f t="shared" ca="1" si="1638"/>
      </c>
      <c r="AX220" s="14">
        <f t="shared" ca="1" si="1639"/>
      </c>
      <c r="AY220" s="14">
        <f t="shared" ca="1" si="1674"/>
      </c>
      <c r="AZ220" s="14">
        <f t="shared" ca="1" si="1675"/>
      </c>
      <c r="BA220" s="14">
        <f t="shared" ca="1" si="1676"/>
      </c>
      <c r="BB220" s="18"/>
      <c r="BC220" s="14">
        <f t="shared" ca="1" si="1677"/>
      </c>
      <c r="BD220" s="14">
        <f ca="1">SUMPRODUCT(AP220:AS220,AP$134:AS$134)/SUM(AP$134:AS$134)</f>
      </c>
      <c r="BE220" s="122"/>
      <c r="BF220" s="122"/>
      <c r="BG220" s="16"/>
      <c r="BH220" s="9" t="s">
        <v>119</v>
      </c>
      <c r="BI220" s="9" t="s">
        <v>3</v>
      </c>
      <c r="BJ220" s="169">
        <f ca="1">(SUM(OFFSET(Data!$A$1,MATCH(($BH220&amp;$BI220),Data!$B:$B,0)-1,MATCH(Weekly!BJ$9,Data!$2:$2,0)-1,1,COUNTIF(Data!$2:$2,Weekly!BJ$9))))/BJ$134</f>
      </c>
      <c r="BK220" s="169">
        <f ca="1">(SUM(OFFSET(Data!$A$1,MATCH(($BH220&amp;$BI220),Data!$B:$B,0)-1,MATCH(Weekly!BK$9,Data!$2:$2,0)-1,1,COUNTIF(Data!$2:$2,Weekly!BK$9))))/BK$134</f>
      </c>
      <c r="BL220" s="169">
        <f ca="1">(SUM(OFFSET(Data!$A$1,MATCH(($BH220&amp;$BI220),Data!$B:$B,0)-1,MATCH(Weekly!BL$9,Data!$2:$2,0)-1,1,COUNTIF(Data!$2:$2,Weekly!BL$9))))/BL$134</f>
      </c>
      <c r="BM220" s="169">
        <f ca="1">(SUM(OFFSET(Data!$A$1,MATCH(($BH220&amp;$BI220),Data!$B:$B,0)-1,MATCH(Weekly!BM$9,Data!$2:$2,0)-1,1,COUNTIF(Data!$2:$2,Weekly!BM$9))))/BM$134</f>
      </c>
      <c r="BN220" s="169">
        <f ca="1">(SUM(OFFSET(Data!$A$1,MATCH(($BH220&amp;$BI220),Data!$B:$B,0)-1,MATCH(Weekly!BN$9,Data!$2:$2,0)-1,1,COUNTIF(Data!$2:$2,Weekly!BN$9))))/BN$134</f>
      </c>
      <c r="BO220" s="169">
        <f ca="1">(SUM(OFFSET(Data!$A$1,MATCH(($BH220&amp;$BI220),Data!$B:$B,0)-1,MATCH(Weekly!BO$9,Data!$2:$2,0)-1,1,COUNTIF(Data!$2:$2,Weekly!BO$9))))/BO$134</f>
      </c>
      <c r="BP220" s="169">
        <f ca="1">(SUM(OFFSET(Data!$A$1,MATCH(($BH220&amp;$BI220),Data!$B:$B,0)-1,MATCH(Weekly!BP$9,Data!$2:$2,0)-1,1,COUNTIF(Data!$2:$2,Weekly!BP$9))))/BP$134</f>
      </c>
      <c r="BQ220" s="169">
        <f ca="1">(SUM(OFFSET(Data!$A$1,MATCH(($BH220&amp;$BI220),Data!$B:$B,0)-1,MATCH(Weekly!BQ$9,Data!$2:$2,0)-1,1,COUNTIF(Data!$2:$2,Weekly!BQ$9))))/BQ$134</f>
      </c>
      <c r="BR220" s="169">
        <f ca="1">(SUM(OFFSET(Data!$A$1,MATCH(($BH220&amp;$BI220),Data!$B:$B,0)-1,MATCH(Weekly!BR$9,Data!$2:$2,0)-1,1,COUNTIF(Data!$2:$2,Weekly!BR$9))))/BR$134</f>
      </c>
      <c r="BS220" s="169">
        <f ca="1">(SUM(OFFSET(Data!$A$1,MATCH(($BH220&amp;$BI220),Data!$B:$B,0)-1,MATCH(Weekly!BS$9,Data!$2:$2,0)-1,1,COUNTIF(Data!$2:$2,Weekly!BS$9))))/BS$134</f>
      </c>
      <c r="BT220" s="169">
        <f ca="1">(SUM(OFFSET(Data!$A$1,MATCH(($BH220&amp;$BI220),Data!$B:$B,0)-1,MATCH(Weekly!BT$9,Data!$2:$2,0)-1,1,COUNTIF(Data!$2:$2,Weekly!BT$9))))/BT$134</f>
      </c>
      <c r="BU220" s="169">
        <f ca="1">(SUM(OFFSET(Data!$A$1,MATCH(($BH220&amp;$BI220),Data!$B:$B,0)-1,MATCH(Weekly!BU$9,Data!$2:$2,0)-1,1,COUNTIF(Data!$2:$2,Weekly!BU$9))))/BU$134</f>
      </c>
      <c r="BV220" s="17"/>
      <c r="BW220" s="14">
        <f t="shared" ca="1" si="1644"/>
      </c>
      <c r="BX220" s="14">
        <f t="shared" ca="1" si="1645"/>
      </c>
      <c r="BY220" s="14">
        <f t="shared" ca="1" si="1679"/>
      </c>
      <c r="BZ220" s="14">
        <f t="shared" ca="1" si="1680"/>
      </c>
      <c r="CA220" s="14">
        <f t="shared" ca="1" si="1681"/>
      </c>
      <c r="CB220" s="55"/>
      <c r="CC220" s="14">
        <f t="shared" ca="1" si="1682"/>
      </c>
      <c r="CD220" s="14">
        <f ca="1">SUMPRODUCT(BP220:BS220,BP$134:BS$134)/SUM(BP$134:BS$134)</f>
      </c>
      <c r="CE220" s="122"/>
      <c r="CF220" s="122"/>
      <c r="CG220" s="16"/>
      <c r="CH220" s="9" t="s">
        <v>119</v>
      </c>
      <c r="CI220" s="9" t="s">
        <v>4</v>
      </c>
      <c r="CJ220" s="169">
        <f ca="1">(SUM(OFFSET(Data!$A$1,MATCH(($CH220&amp;$CI220),Data!$B:$B,0)-1,MATCH(Weekly!CJ$9,Data!$2:$2,0)-1,1,COUNTIF(Data!$2:$2,Weekly!CJ$9))))/CJ$134</f>
      </c>
      <c r="CK220" s="169">
        <f ca="1">(SUM(OFFSET(Data!$A$1,MATCH(($CH220&amp;$CI220),Data!$B:$B,0)-1,MATCH(Weekly!CK$9,Data!$2:$2,0)-1,1,COUNTIF(Data!$2:$2,Weekly!CK$9))))/CK$134</f>
      </c>
      <c r="CL220" s="169">
        <f ca="1">(SUM(OFFSET(Data!$A$1,MATCH(($CH220&amp;$CI220),Data!$B:$B,0)-1,MATCH(Weekly!CL$9,Data!$2:$2,0)-1,1,COUNTIF(Data!$2:$2,Weekly!CL$9))))/CL$134</f>
      </c>
      <c r="CM220" s="169">
        <f ca="1">(SUM(OFFSET(Data!$A$1,MATCH(($CH220&amp;$CI220),Data!$B:$B,0)-1,MATCH(Weekly!CM$9,Data!$2:$2,0)-1,1,COUNTIF(Data!$2:$2,Weekly!CM$9))))/CM$134</f>
      </c>
      <c r="CN220" s="169">
        <f ca="1">(SUM(OFFSET(Data!$A$1,MATCH(($CH220&amp;$CI220),Data!$B:$B,0)-1,MATCH(Weekly!CN$9,Data!$2:$2,0)-1,1,COUNTIF(Data!$2:$2,Weekly!CN$9))))/CN$134</f>
      </c>
      <c r="CO220" s="169">
        <f ca="1">(SUM(OFFSET(Data!$A$1,MATCH(($CH220&amp;$CI220),Data!$B:$B,0)-1,MATCH(Weekly!CO$9,Data!$2:$2,0)-1,1,COUNTIF(Data!$2:$2,Weekly!CO$9))))/CO$134</f>
      </c>
      <c r="CP220" s="169">
        <f ca="1">(SUM(OFFSET(Data!$A$1,MATCH(($CH220&amp;$CI220),Data!$B:$B,0)-1,MATCH(Weekly!CP$9,Data!$2:$2,0)-1,1,COUNTIF(Data!$2:$2,Weekly!CP$9))))/CP$134</f>
      </c>
      <c r="CQ220" s="169">
        <f ca="1">(SUM(OFFSET(Data!$A$1,MATCH(($CH220&amp;$CI220),Data!$B:$B,0)-1,MATCH(Weekly!CQ$9,Data!$2:$2,0)-1,1,COUNTIF(Data!$2:$2,Weekly!CQ$9))))/CQ$134</f>
      </c>
      <c r="CR220" s="169">
        <f ca="1">(SUM(OFFSET(Data!$A$1,MATCH(($CH220&amp;$CI220),Data!$B:$B,0)-1,MATCH(Weekly!CR$9,Data!$2:$2,0)-1,1,COUNTIF(Data!$2:$2,Weekly!CR$9))))/CR$134</f>
      </c>
      <c r="CS220" s="169">
        <f ca="1">(SUM(OFFSET(Data!$A$1,MATCH(($CH220&amp;$CI220),Data!$B:$B,0)-1,MATCH(Weekly!CS$9,Data!$2:$2,0)-1,1,COUNTIF(Data!$2:$2,Weekly!CS$9))))/CS$134</f>
      </c>
      <c r="CT220" s="169">
        <f ca="1">(SUM(OFFSET(Data!$A$1,MATCH(($CH220&amp;$CI220),Data!$B:$B,0)-1,MATCH(Weekly!CT$9,Data!$2:$2,0)-1,1,COUNTIF(Data!$2:$2,Weekly!CT$9))))/CT$134</f>
      </c>
      <c r="CU220" s="169">
        <f ca="1">(SUM(OFFSET(Data!$A$1,MATCH(($CH220&amp;$CI220),Data!$B:$B,0)-1,MATCH(Weekly!CU$9,Data!$2:$2,0)-1,1,COUNTIF(Data!$2:$2,Weekly!CU$9))))/CU$134</f>
      </c>
      <c r="CW220" s="14">
        <f t="shared" ca="1" si="1650"/>
      </c>
      <c r="CX220" s="14">
        <f t="shared" ca="1" si="1651"/>
      </c>
      <c r="CY220" s="14">
        <f t="shared" ca="1" si="1684"/>
      </c>
      <c r="CZ220" s="14">
        <f t="shared" ca="1" si="1685"/>
      </c>
      <c r="DA220" s="14">
        <f t="shared" ca="1" si="1686"/>
      </c>
      <c r="DB220" s="55"/>
      <c r="DC220" s="14">
        <f t="shared" ca="1" si="1687"/>
      </c>
      <c r="DD220" s="14">
        <f ca="1">SUMPRODUCT(CP220:CS220,CP$134:CS$134)/SUM(CP$134:CS$134)</f>
      </c>
    </row>
    <row r="221" spans="1:109" x14ac:dyDescent="0.25">
      <c r="C221" s="5"/>
      <c r="D221" s="75" t="s">
        <v>976</v>
      </c>
      <c r="E221" s="136" t="str">
        <f ca="1">VLOOKUP($D221,'Metric Nature'!$C:$D,2,0)&amp;IF(($F221&lt;(BA221)),"Below",IF(($F221&gt;(AZ221)),"Above","Within"))</f>
      </c>
      <c r="F221" s="137">
        <f t="shared" ca="1" si="1688"/>
      </c>
      <c r="G221" s="137">
        <f t="shared" ca="1" si="1689"/>
      </c>
      <c r="H221" s="140">
        <f t="shared" ca="1" si="1690"/>
      </c>
      <c r="I221" s="137">
        <f t="shared" ca="1" si="1691"/>
      </c>
      <c r="J221" s="137">
        <f t="shared" ca="1" si="1692"/>
      </c>
      <c r="K221" s="137">
        <f t="shared" ref="K221" ca="1" si="1729">BC221</f>
      </c>
      <c r="L221" s="139"/>
      <c r="M221" s="136" t="str">
        <f ca="1">VLOOKUP($D221,'Metric Nature'!$C:$D,2,0)&amp;IF(($N221&lt;(CA221)),"Below",IF(($N221&gt;(BZ221)),"Above","Within"))</f>
      </c>
      <c r="N221" s="140">
        <f t="shared" ca="1" si="1693"/>
      </c>
      <c r="O221" s="138">
        <f t="shared" ca="1" si="1694"/>
      </c>
      <c r="P221" s="140">
        <f t="shared" ca="1" si="1695"/>
      </c>
      <c r="Q221" s="138">
        <f t="shared" ca="1" si="1696"/>
      </c>
      <c r="R221" s="140">
        <f t="shared" ca="1" si="1697"/>
      </c>
      <c r="S221" s="137">
        <f t="shared" ref="S221" ca="1" si="1730">CC221</f>
      </c>
      <c r="T221" s="139"/>
      <c r="U221" s="136" t="str">
        <f ca="1">VLOOKUP($D221,'Metric Nature'!$C:$D,2,0)&amp;IF(($V221&lt;(DA221)),"Below",IF(($V221&gt;(CZ221)),"Above","Within"))</f>
      </c>
      <c r="V221" s="137">
        <f t="shared" ca="1" si="1698"/>
      </c>
      <c r="W221" s="138">
        <f t="shared" ca="1" si="1699"/>
      </c>
      <c r="X221" s="137">
        <f t="shared" ca="1" si="1700"/>
      </c>
      <c r="Y221" s="138">
        <f t="shared" ca="1" si="1701"/>
      </c>
      <c r="Z221" s="137">
        <f t="shared" ca="1" si="1702"/>
      </c>
      <c r="AA221" s="137">
        <f t="shared" ref="AA221" si="1731">MA221</f>
      </c>
      <c r="AB221" s="139"/>
      <c r="AC221" s="60" t="s">
        <v>781</v>
      </c>
      <c r="AI221" s="9" t="s">
        <v>132</v>
      </c>
      <c r="AJ221" s="169">
        <f ca="1">(SUM(OFFSET(Data!$A$1,MATCH(($AI221),Data!$C:$C,0)-1,MATCH(Weekly!AJ$9,Data!$2:$2,0)-1,2,COUNTIF(Data!$2:$2,Weekly!AJ$9))))/AJ$142</f>
      </c>
      <c r="AK221" s="169">
        <f ca="1">(SUM(OFFSET(Data!$A$1,MATCH(($AI221),Data!$C:$C,0)-1,MATCH(Weekly!AK$9,Data!$2:$2,0)-1,2,COUNTIF(Data!$2:$2,Weekly!AK$9))))/AK$142</f>
      </c>
      <c r="AL221" s="169">
        <f ca="1">(SUM(OFFSET(Data!$A$1,MATCH(($AI221),Data!$C:$C,0)-1,MATCH(Weekly!AL$9,Data!$2:$2,0)-1,2,COUNTIF(Data!$2:$2,Weekly!AL$9))))/AL$142</f>
      </c>
      <c r="AM221" s="169">
        <f ca="1">(SUM(OFFSET(Data!$A$1,MATCH(($AI221),Data!$C:$C,0)-1,MATCH(Weekly!AM$9,Data!$2:$2,0)-1,2,COUNTIF(Data!$2:$2,Weekly!AM$9))))/AM$142</f>
      </c>
      <c r="AN221" s="169">
        <f ca="1">(SUM(OFFSET(Data!$A$1,MATCH(($AI221),Data!$C:$C,0)-1,MATCH(Weekly!AN$9,Data!$2:$2,0)-1,2,COUNTIF(Data!$2:$2,Weekly!AN$9))))/AN$142</f>
      </c>
      <c r="AO221" s="169">
        <f ca="1">(SUM(OFFSET(Data!$A$1,MATCH(($AI221),Data!$C:$C,0)-1,MATCH(Weekly!AO$9,Data!$2:$2,0)-1,2,COUNTIF(Data!$2:$2,Weekly!AO$9))))/AO$142</f>
      </c>
      <c r="AP221" s="169">
        <f ca="1">(SUM(OFFSET(Data!$A$1,MATCH(($AI221),Data!$C:$C,0)-1,MATCH(Weekly!AP$9,Data!$2:$2,0)-1,2,COUNTIF(Data!$2:$2,Weekly!AP$9))))/AP$142</f>
      </c>
      <c r="AQ221" s="169">
        <f ca="1">(SUM(OFFSET(Data!$A$1,MATCH(($AI221),Data!$C:$C,0)-1,MATCH(Weekly!AQ$9,Data!$2:$2,0)-1,2,COUNTIF(Data!$2:$2,Weekly!AQ$9))))/AQ$142</f>
      </c>
      <c r="AR221" s="169">
        <f ca="1">(SUM(OFFSET(Data!$A$1,MATCH(($AI221),Data!$C:$C,0)-1,MATCH(Weekly!AR$9,Data!$2:$2,0)-1,2,COUNTIF(Data!$2:$2,Weekly!AR$9))))/AR$142</f>
      </c>
      <c r="AS221" s="169">
        <f ca="1">(SUM(OFFSET(Data!$A$1,MATCH(($AI221),Data!$C:$C,0)-1,MATCH(Weekly!AS$9,Data!$2:$2,0)-1,2,COUNTIF(Data!$2:$2,Weekly!AS$9))))/AS$142</f>
      </c>
      <c r="AT221" s="169">
        <f ca="1">(SUM(OFFSET(Data!$A$1,MATCH(($AI221),Data!$C:$C,0)-1,MATCH(Weekly!AT$9,Data!$2:$2,0)-1,2,COUNTIF(Data!$2:$2,Weekly!AT$9))))/AT$142</f>
      </c>
      <c r="AU221" s="169">
        <f ca="1">(SUM(OFFSET(Data!$A$1,MATCH(($AI221),Data!$C:$C,0)-1,MATCH(Weekly!AU$9,Data!$2:$2,0)-1,2,COUNTIF(Data!$2:$2,Weekly!AU$9))))/AU$142</f>
      </c>
      <c r="AV221" s="125"/>
      <c r="AW221" s="14">
        <f t="shared" ref="AW221" ca="1" si="1732">_xlfn.QUARTILE.INC($AJ221:$AT221,1)</f>
      </c>
      <c r="AX221" s="14">
        <f t="shared" ref="AX221" ca="1" si="1733">_xlfn.QUARTILE.INC($AJ221:$AT221,3)</f>
      </c>
      <c r="AY221" s="14">
        <f t="shared" ref="AY221" ca="1" si="1734">AX221-AW221</f>
      </c>
      <c r="AZ221" s="14">
        <f t="shared" ref="AZ221" ca="1" si="1735">AX221+(0.75*AY221)</f>
      </c>
      <c r="BA221" s="14">
        <f t="shared" ref="BA221" ca="1" si="1736">AW221-(0.75*AY221)</f>
      </c>
      <c r="BB221" s="125"/>
      <c r="BC221" s="14">
        <f t="shared" ref="BC221" ca="1" si="1737">_xlfn.STDEV.P(AJ221:AU221)</f>
      </c>
      <c r="BD221" s="14">
        <f ca="1">SUMPRODUCT(AP221:AS221,AP$142:AS$142)/SUM(AP$142:AS$142)</f>
      </c>
      <c r="BE221" s="183"/>
      <c r="BF221" s="122"/>
      <c r="BG221" s="184"/>
      <c r="BH221" s="9" t="s">
        <v>132</v>
      </c>
      <c r="BI221" s="9" t="s">
        <v>3</v>
      </c>
      <c r="BJ221" s="169">
        <f ca="1">(SUM(OFFSET(Data!$A$1,MATCH(($BH221&amp;$BI221),Data!$B:$B,0)-1,MATCH(Weekly!BJ$9,Data!$2:$2,0)-1,1,COUNTIF(Data!$2:$2,Weekly!BJ$9))))/BJ$142</f>
      </c>
      <c r="BK221" s="169">
        <f ca="1">(SUM(OFFSET(Data!$A$1,MATCH(($BH221&amp;$BI221),Data!$B:$B,0)-1,MATCH(Weekly!BK$9,Data!$2:$2,0)-1,1,COUNTIF(Data!$2:$2,Weekly!BK$9))))/BK$142</f>
      </c>
      <c r="BL221" s="169">
        <f ca="1">(SUM(OFFSET(Data!$A$1,MATCH(($BH221&amp;$BI221),Data!$B:$B,0)-1,MATCH(Weekly!BL$9,Data!$2:$2,0)-1,1,COUNTIF(Data!$2:$2,Weekly!BL$9))))/BL$142</f>
      </c>
      <c r="BM221" s="169">
        <f ca="1">(SUM(OFFSET(Data!$A$1,MATCH(($BH221&amp;$BI221),Data!$B:$B,0)-1,MATCH(Weekly!BM$9,Data!$2:$2,0)-1,1,COUNTIF(Data!$2:$2,Weekly!BM$9))))/BM$142</f>
      </c>
      <c r="BN221" s="169">
        <f ca="1">(SUM(OFFSET(Data!$A$1,MATCH(($BH221&amp;$BI221),Data!$B:$B,0)-1,MATCH(Weekly!BN$9,Data!$2:$2,0)-1,1,COUNTIF(Data!$2:$2,Weekly!BN$9))))/BN$142</f>
      </c>
      <c r="BO221" s="169">
        <f ca="1">(SUM(OFFSET(Data!$A$1,MATCH(($BH221&amp;$BI221),Data!$B:$B,0)-1,MATCH(Weekly!BO$9,Data!$2:$2,0)-1,1,COUNTIF(Data!$2:$2,Weekly!BO$9))))/BO$142</f>
      </c>
      <c r="BP221" s="169">
        <f ca="1">(SUM(OFFSET(Data!$A$1,MATCH(($BH221&amp;$BI221),Data!$B:$B,0)-1,MATCH(Weekly!BP$9,Data!$2:$2,0)-1,1,COUNTIF(Data!$2:$2,Weekly!BP$9))))/BP$142</f>
      </c>
      <c r="BQ221" s="169">
        <f ca="1">(SUM(OFFSET(Data!$A$1,MATCH(($BH221&amp;$BI221),Data!$B:$B,0)-1,MATCH(Weekly!BQ$9,Data!$2:$2,0)-1,1,COUNTIF(Data!$2:$2,Weekly!BQ$9))))/BQ$142</f>
      </c>
      <c r="BR221" s="169">
        <f ca="1">(SUM(OFFSET(Data!$A$1,MATCH(($BH221&amp;$BI221),Data!$B:$B,0)-1,MATCH(Weekly!BR$9,Data!$2:$2,0)-1,1,COUNTIF(Data!$2:$2,Weekly!BR$9))))/BR$142</f>
      </c>
      <c r="BS221" s="169">
        <f ca="1">(SUM(OFFSET(Data!$A$1,MATCH(($BH221&amp;$BI221),Data!$B:$B,0)-1,MATCH(Weekly!BS$9,Data!$2:$2,0)-1,1,COUNTIF(Data!$2:$2,Weekly!BS$9))))/BS$142</f>
      </c>
      <c r="BT221" s="169">
        <f ca="1">(SUM(OFFSET(Data!$A$1,MATCH(($BH221&amp;$BI221),Data!$B:$B,0)-1,MATCH(Weekly!BT$9,Data!$2:$2,0)-1,1,COUNTIF(Data!$2:$2,Weekly!BT$9))))/BT$142</f>
      </c>
      <c r="BU221" s="169">
        <f ca="1">(SUM(OFFSET(Data!$A$1,MATCH(($BH221&amp;$BI221),Data!$B:$B,0)-1,MATCH(Weekly!BU$9,Data!$2:$2,0)-1,1,COUNTIF(Data!$2:$2,Weekly!BU$9))))/BU$142</f>
      </c>
      <c r="BV221" s="185"/>
      <c r="BW221" s="14">
        <f t="shared" ref="BW221" ca="1" si="1738">_xlfn.QUARTILE.INC($BJ221:$BT221,1)</f>
      </c>
      <c r="BX221" s="14">
        <f t="shared" ref="BX221" ca="1" si="1739">_xlfn.QUARTILE.INC($BJ221:$BT221,3)</f>
      </c>
      <c r="BY221" s="14">
        <f t="shared" ref="BY221" ca="1" si="1740">BX221-BW221</f>
      </c>
      <c r="BZ221" s="14">
        <f t="shared" ref="BZ221" ca="1" si="1741">BX221+(0.75*BY221)</f>
      </c>
      <c r="CA221" s="14">
        <f t="shared" ref="CA221" ca="1" si="1742">BW221-(0.75*BY221)</f>
      </c>
      <c r="CB221" s="55"/>
      <c r="CC221" s="14">
        <f t="shared" ref="CC221" ca="1" si="1743">_xlfn.STDEV.P(BJ221:BU221)</f>
      </c>
      <c r="CD221" s="14">
        <f ca="1">SUMPRODUCT(BP221:BS221,BP$142:BS$142)/SUM(BP$142:BS$142)</f>
      </c>
      <c r="CE221" s="183"/>
      <c r="CF221" s="122"/>
      <c r="CG221" s="184"/>
      <c r="CH221" s="9" t="s">
        <v>132</v>
      </c>
      <c r="CI221" s="9" t="s">
        <v>4</v>
      </c>
      <c r="CJ221" s="169">
        <f ca="1">(SUM(OFFSET(Data!$A$1,MATCH(($CH221&amp;$CI221),Data!$B:$B,0)-1,MATCH(Weekly!CJ$9,Data!$2:$2,0)-1,1,COUNTIF(Data!$2:$2,Weekly!CJ$9))))/CJ$142</f>
      </c>
      <c r="CK221" s="169">
        <f ca="1">(SUM(OFFSET(Data!$A$1,MATCH(($CH221&amp;$CI221),Data!$B:$B,0)-1,MATCH(Weekly!CK$9,Data!$2:$2,0)-1,1,COUNTIF(Data!$2:$2,Weekly!CK$9))))/CK$142</f>
      </c>
      <c r="CL221" s="169">
        <f ca="1">(SUM(OFFSET(Data!$A$1,MATCH(($CH221&amp;$CI221),Data!$B:$B,0)-1,MATCH(Weekly!CL$9,Data!$2:$2,0)-1,1,COUNTIF(Data!$2:$2,Weekly!CL$9))))/CL$142</f>
      </c>
      <c r="CM221" s="169">
        <f ca="1">(SUM(OFFSET(Data!$A$1,MATCH(($CH221&amp;$CI221),Data!$B:$B,0)-1,MATCH(Weekly!CM$9,Data!$2:$2,0)-1,1,COUNTIF(Data!$2:$2,Weekly!CM$9))))/CM$142</f>
      </c>
      <c r="CN221" s="169">
        <f ca="1">(SUM(OFFSET(Data!$A$1,MATCH(($CH221&amp;$CI221),Data!$B:$B,0)-1,MATCH(Weekly!CN$9,Data!$2:$2,0)-1,1,COUNTIF(Data!$2:$2,Weekly!CN$9))))/CN$142</f>
      </c>
      <c r="CO221" s="169">
        <f ca="1">(SUM(OFFSET(Data!$A$1,MATCH(($CH221&amp;$CI221),Data!$B:$B,0)-1,MATCH(Weekly!CO$9,Data!$2:$2,0)-1,1,COUNTIF(Data!$2:$2,Weekly!CO$9))))/CO$142</f>
      </c>
      <c r="CP221" s="169">
        <f ca="1">(SUM(OFFSET(Data!$A$1,MATCH(($CH221&amp;$CI221),Data!$B:$B,0)-1,MATCH(Weekly!CP$9,Data!$2:$2,0)-1,1,COUNTIF(Data!$2:$2,Weekly!CP$9))))/CP$142</f>
      </c>
      <c r="CQ221" s="169">
        <f ca="1">(SUM(OFFSET(Data!$A$1,MATCH(($CH221&amp;$CI221),Data!$B:$B,0)-1,MATCH(Weekly!CQ$9,Data!$2:$2,0)-1,1,COUNTIF(Data!$2:$2,Weekly!CQ$9))))/CQ$142</f>
      </c>
      <c r="CR221" s="169">
        <f ca="1">(SUM(OFFSET(Data!$A$1,MATCH(($CH221&amp;$CI221),Data!$B:$B,0)-1,MATCH(Weekly!CR$9,Data!$2:$2,0)-1,1,COUNTIF(Data!$2:$2,Weekly!CR$9))))/CR$142</f>
      </c>
      <c r="CS221" s="169">
        <f ca="1">(SUM(OFFSET(Data!$A$1,MATCH(($CH221&amp;$CI221),Data!$B:$B,0)-1,MATCH(Weekly!CS$9,Data!$2:$2,0)-1,1,COUNTIF(Data!$2:$2,Weekly!CS$9))))/CS$142</f>
      </c>
      <c r="CT221" s="169">
        <f ca="1">(SUM(OFFSET(Data!$A$1,MATCH(($CH221&amp;$CI221),Data!$B:$B,0)-1,MATCH(Weekly!CT$9,Data!$2:$2,0)-1,1,COUNTIF(Data!$2:$2,Weekly!CT$9))))/CT$142</f>
      </c>
      <c r="CU221" s="169">
        <f ca="1">(SUM(OFFSET(Data!$A$1,MATCH(($CH221&amp;$CI221),Data!$B:$B,0)-1,MATCH(Weekly!CU$9,Data!$2:$2,0)-1,1,COUNTIF(Data!$2:$2,Weekly!CU$9))))/CU$142</f>
      </c>
      <c r="CV221" s="185"/>
      <c r="CW221" s="14">
        <f t="shared" ref="CW221" ca="1" si="1744">_xlfn.QUARTILE.INC($CJ221:$CT221,1)</f>
      </c>
      <c r="CX221" s="14">
        <f t="shared" ref="CX221" ca="1" si="1745">_xlfn.QUARTILE.INC($CJ221:$CT221,3)</f>
      </c>
      <c r="CY221" s="14">
        <f t="shared" ref="CY221" ca="1" si="1746">CX221-CW221</f>
      </c>
      <c r="CZ221" s="14">
        <f t="shared" ref="CZ221" ca="1" si="1747">CX221+(0.75*CY221)</f>
      </c>
      <c r="DA221" s="14">
        <f t="shared" ref="DA221" ca="1" si="1748">CW221-(0.75*CY221)</f>
      </c>
      <c r="DB221" s="55"/>
      <c r="DC221" s="14">
        <f t="shared" ref="DC221" ca="1" si="1749">_xlfn.STDEV.P(CJ221:CU221)</f>
      </c>
      <c r="DD221" s="14">
        <f ca="1">SUMPRODUCT(CP221:CS221,CP$142:CS$142)/SUM(CP$142:CS$142)</f>
      </c>
      <c r="DE221" s="186"/>
    </row>
    <row r="222" spans="1:109" x14ac:dyDescent="0.25">
      <c r="C222" s="5"/>
      <c r="N222" s="57"/>
      <c r="O222" s="200"/>
      <c r="P222" s="200"/>
      <c r="Q222" s="200"/>
      <c r="R222" s="200"/>
      <c r="S222" s="200"/>
      <c r="T222" s="200"/>
      <c r="U222" s="200"/>
      <c r="V222" s="200"/>
      <c r="W222" s="200"/>
      <c r="AI222" s="176"/>
      <c r="AJ222" s="177"/>
      <c r="AK222" s="176"/>
      <c r="AL222" s="178"/>
      <c r="AM222" s="178"/>
      <c r="AN222" s="178"/>
      <c r="AO222" s="177"/>
      <c r="AP222" s="178"/>
      <c r="AQ222" s="178"/>
      <c r="AR222" s="178"/>
      <c r="AS222" s="178"/>
      <c r="AT222" s="177"/>
      <c r="AU222" s="179"/>
      <c r="AW222" s="180"/>
      <c r="AX222" s="180"/>
      <c r="AY222" s="180"/>
      <c r="AZ222" s="180"/>
      <c r="BA222" s="180"/>
      <c r="BC222" s="176"/>
      <c r="BD222" s="181"/>
      <c r="BE222" s="35"/>
      <c r="BF222" s="35"/>
      <c r="BH222" s="176"/>
      <c r="BI222" s="176"/>
      <c r="BJ222" s="177"/>
      <c r="BK222" s="176"/>
      <c r="BL222" s="178"/>
      <c r="BM222" s="178"/>
      <c r="BN222" s="178"/>
      <c r="BO222" s="177"/>
      <c r="BP222" s="178"/>
      <c r="BQ222" s="178"/>
      <c r="BR222" s="178"/>
      <c r="BS222" s="178"/>
      <c r="BT222" s="177"/>
      <c r="BU222" s="122"/>
      <c r="BW222" s="180"/>
      <c r="BX222" s="180"/>
      <c r="BY222" s="180"/>
      <c r="BZ222" s="180"/>
      <c r="CA222" s="180"/>
      <c r="CC222" s="176"/>
      <c r="CD222" s="181"/>
      <c r="CE222" s="35"/>
      <c r="CF222" s="35"/>
      <c r="CH222" s="176"/>
      <c r="CI222" s="176"/>
      <c r="CJ222" s="177"/>
      <c r="CK222" s="176"/>
      <c r="CL222" s="178"/>
      <c r="CM222" s="178"/>
      <c r="CN222" s="178"/>
      <c r="CO222" s="177"/>
      <c r="CP222" s="178"/>
      <c r="CQ222" s="178"/>
      <c r="CR222" s="178"/>
      <c r="CS222" s="178"/>
      <c r="CT222" s="177"/>
      <c r="CU222" s="122"/>
      <c r="CW222" s="180"/>
      <c r="CX222" s="180"/>
      <c r="CY222" s="180"/>
      <c r="CZ222" s="180"/>
      <c r="DA222" s="180"/>
      <c r="DC222" s="181"/>
      <c r="DD222" s="181"/>
      <c r="DE222" s="57"/>
    </row>
    <row r="223" spans="1:109" x14ac:dyDescent="0.25">
      <c r="C223" s="5"/>
      <c r="D223" s="141" t="s">
        <v>984</v>
      </c>
      <c r="N223" s="57"/>
      <c r="O223" s="200"/>
      <c r="P223" s="200"/>
      <c r="Q223" s="200"/>
      <c r="R223" s="200"/>
      <c r="S223" s="200"/>
      <c r="T223" s="200"/>
      <c r="U223" s="200"/>
      <c r="V223" s="200"/>
      <c r="W223" s="200"/>
      <c r="AI223" s="57"/>
      <c r="AJ223" s="171"/>
      <c r="AK223" s="57"/>
      <c r="AL223" s="57"/>
      <c r="AM223" s="57"/>
      <c r="AN223" s="57"/>
      <c r="AO223" s="171"/>
      <c r="AP223" s="57"/>
      <c r="AQ223" s="57"/>
      <c r="AR223" s="57"/>
      <c r="AS223" s="57"/>
      <c r="AT223" s="171"/>
      <c r="AU223" s="182"/>
      <c r="AV223" s="57"/>
      <c r="BC223" s="3"/>
      <c r="BD223" s="57"/>
      <c r="BE223" s="57"/>
      <c r="BF223" s="57"/>
      <c r="BG223" s="57"/>
      <c r="BH223" s="3"/>
      <c r="BI223" s="57"/>
      <c r="BJ223" s="171"/>
      <c r="BK223" s="57"/>
      <c r="BL223" s="57"/>
      <c r="BM223" s="57"/>
      <c r="BN223" s="57"/>
      <c r="BO223" s="171"/>
      <c r="BP223" s="57"/>
      <c r="BQ223" s="57"/>
      <c r="BR223" s="57"/>
      <c r="BS223" s="57"/>
      <c r="BT223" s="171"/>
      <c r="BU223" s="57"/>
      <c r="BV223" s="57"/>
      <c r="CC223" s="3"/>
      <c r="CD223" s="57"/>
      <c r="CE223" s="57"/>
      <c r="CF223" s="57"/>
      <c r="CG223" s="35"/>
      <c r="CH223" s="3"/>
      <c r="CI223" s="57"/>
      <c r="CJ223" s="171"/>
      <c r="CK223" s="57"/>
      <c r="CL223" s="57"/>
      <c r="CM223" s="57"/>
      <c r="CN223" s="57"/>
      <c r="CO223" s="171"/>
      <c r="CP223" s="57"/>
      <c r="CQ223" s="57"/>
      <c r="CR223" s="57"/>
      <c r="CS223" s="57"/>
      <c r="CT223" s="171"/>
      <c r="CU223" s="57"/>
      <c r="CV223" s="35"/>
      <c r="CW223" s="17"/>
      <c r="DC223" s="3"/>
      <c r="DD223" s="57"/>
      <c r="DE223" s="35"/>
    </row>
    <row r="224" spans="1:109" x14ac:dyDescent="0.25">
      <c r="C224" s="5"/>
      <c r="D224" s="83" t="s">
        <v>985</v>
      </c>
      <c r="E224" s="81"/>
      <c r="F224" s="79"/>
      <c r="G224" s="79"/>
      <c r="H224" s="80"/>
      <c r="I224" s="79"/>
      <c r="J224" s="80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7"/>
      <c r="AI224" s="57"/>
      <c r="AJ224" s="171"/>
      <c r="AK224" s="57"/>
      <c r="AL224" s="57"/>
      <c r="AM224" s="57"/>
      <c r="AN224" s="57"/>
      <c r="AO224" s="171"/>
      <c r="AP224" s="57"/>
      <c r="AQ224" s="57"/>
      <c r="AR224" s="57"/>
      <c r="AS224" s="57"/>
      <c r="AT224" s="171"/>
      <c r="AU224" s="182"/>
      <c r="BC224" s="57"/>
      <c r="BD224" s="35"/>
      <c r="BE224" s="35"/>
      <c r="BF224" s="35"/>
      <c r="BH224" s="57"/>
      <c r="BI224" s="57"/>
      <c r="BJ224" s="171"/>
      <c r="BK224" s="57"/>
      <c r="BL224" s="57"/>
      <c r="BM224" s="57"/>
      <c r="BN224" s="57"/>
      <c r="BO224" s="171"/>
      <c r="BP224" s="57"/>
      <c r="BQ224" s="57"/>
      <c r="BR224" s="57"/>
      <c r="BS224" s="57"/>
      <c r="BT224" s="171"/>
      <c r="BU224" s="57"/>
      <c r="CC224" s="57"/>
      <c r="CD224" s="35"/>
      <c r="CE224" s="35"/>
      <c r="CF224" s="35"/>
      <c r="CH224" s="57"/>
      <c r="CI224" s="57"/>
      <c r="CJ224" s="171"/>
      <c r="CK224" s="57"/>
      <c r="CL224" s="57"/>
      <c r="CM224" s="57"/>
      <c r="CN224" s="57"/>
      <c r="CO224" s="171"/>
      <c r="CP224" s="57"/>
      <c r="CQ224" s="57"/>
      <c r="CR224" s="57"/>
      <c r="CS224" s="57"/>
      <c r="CT224" s="171"/>
      <c r="CU224" s="57"/>
      <c r="DC224" s="35"/>
      <c r="DD224" s="35"/>
      <c r="DE224" s="57"/>
    </row>
    <row r="225" spans="3:109" x14ac:dyDescent="0.25">
      <c r="C225" s="5"/>
      <c r="S225"/>
      <c r="AI225" s="57"/>
      <c r="AJ225" s="171"/>
      <c r="AK225" s="57"/>
      <c r="AL225" s="57"/>
      <c r="AM225" s="57"/>
      <c r="AN225" s="57"/>
      <c r="AO225" s="171"/>
      <c r="AP225" s="57"/>
      <c r="AQ225" s="57"/>
      <c r="AR225" s="57"/>
      <c r="AS225" s="57"/>
      <c r="AT225" s="171"/>
      <c r="AU225" s="182"/>
      <c r="BC225" s="57"/>
      <c r="BD225" s="35"/>
      <c r="BE225" s="35"/>
      <c r="BF225" s="35"/>
      <c r="BH225" s="57"/>
      <c r="BI225" s="57"/>
      <c r="BJ225" s="171"/>
      <c r="BK225" s="57"/>
      <c r="BL225" s="57"/>
      <c r="BM225" s="57"/>
      <c r="BN225" s="57"/>
      <c r="BO225" s="171"/>
      <c r="BP225" s="57"/>
      <c r="BQ225" s="57"/>
      <c r="BR225" s="57"/>
      <c r="BS225" s="57"/>
      <c r="BT225" s="171"/>
      <c r="BU225" s="57"/>
      <c r="CC225" s="57"/>
      <c r="CD225" s="35"/>
      <c r="CE225" s="35"/>
      <c r="CF225" s="35"/>
      <c r="CH225" s="57"/>
      <c r="CI225" s="57"/>
      <c r="CJ225" s="171"/>
      <c r="CK225" s="57"/>
      <c r="CL225" s="57"/>
      <c r="CM225" s="57"/>
      <c r="CN225" s="57"/>
      <c r="CO225" s="171"/>
      <c r="CP225" s="57"/>
      <c r="CQ225" s="57"/>
      <c r="CR225" s="57"/>
      <c r="CS225" s="57"/>
      <c r="CT225" s="171"/>
      <c r="CU225" s="57"/>
      <c r="DC225" s="35"/>
      <c r="DD225" s="35"/>
      <c r="DE225" s="57"/>
    </row>
    <row r="226" spans="3:109" x14ac:dyDescent="0.25">
      <c r="C226" s="5"/>
      <c r="D226" s="83" t="s">
        <v>986</v>
      </c>
      <c r="E226" s="81"/>
      <c r="F226" s="79"/>
      <c r="G226" s="79"/>
      <c r="H226" s="80"/>
      <c r="I226" s="79"/>
      <c r="J226" s="80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7"/>
      <c r="AI226" s="57"/>
      <c r="AJ226" s="171"/>
      <c r="AK226" s="57"/>
      <c r="AL226" s="57"/>
      <c r="AM226" s="57"/>
      <c r="AN226" s="57"/>
      <c r="AO226" s="171"/>
      <c r="AP226" s="57"/>
      <c r="AQ226" s="57"/>
      <c r="AR226" s="57"/>
      <c r="AS226" s="57"/>
      <c r="AT226" s="171"/>
      <c r="AU226" s="182"/>
      <c r="BC226" s="57"/>
      <c r="BD226" s="35"/>
      <c r="BE226" s="35"/>
      <c r="BF226" s="35"/>
      <c r="BH226" s="57"/>
      <c r="BI226" s="57"/>
      <c r="BJ226" s="171"/>
      <c r="BK226" s="57"/>
      <c r="BL226" s="57"/>
      <c r="BM226" s="57"/>
      <c r="BN226" s="57"/>
      <c r="BO226" s="171"/>
      <c r="BP226" s="57"/>
      <c r="BQ226" s="57"/>
      <c r="BR226" s="57"/>
      <c r="BS226" s="57"/>
      <c r="BT226" s="171"/>
      <c r="BU226" s="57"/>
      <c r="CC226" s="57"/>
      <c r="CD226" s="35"/>
      <c r="CE226" s="35"/>
      <c r="CF226" s="35"/>
      <c r="CH226" s="57"/>
      <c r="CI226" s="57"/>
      <c r="CJ226" s="171"/>
      <c r="CK226" s="57"/>
      <c r="CL226" s="57"/>
      <c r="CM226" s="57"/>
      <c r="CN226" s="57"/>
      <c r="CO226" s="171"/>
      <c r="CP226" s="57"/>
      <c r="CQ226" s="57"/>
      <c r="CR226" s="57"/>
      <c r="CS226" s="57"/>
      <c r="CT226" s="171"/>
      <c r="CU226" s="57"/>
      <c r="DC226" s="35"/>
      <c r="DD226" s="35"/>
      <c r="DE226" s="57"/>
    </row>
    <row r="227" spans="3:109" x14ac:dyDescent="0.25">
      <c r="C227" s="5"/>
      <c r="S227"/>
      <c r="AI227" s="57"/>
      <c r="AJ227" s="171"/>
      <c r="AK227" s="57"/>
      <c r="AL227" s="57"/>
      <c r="AM227" s="57"/>
      <c r="AN227" s="57"/>
      <c r="AO227" s="171"/>
      <c r="AP227" s="57"/>
      <c r="AQ227" s="57"/>
      <c r="AR227" s="57"/>
      <c r="AS227" s="57"/>
      <c r="AT227" s="171"/>
      <c r="AU227" s="182"/>
      <c r="BC227" s="57"/>
      <c r="BD227" s="35"/>
      <c r="BE227" s="35"/>
      <c r="BF227" s="35"/>
      <c r="BH227" s="57"/>
      <c r="BI227" s="57"/>
      <c r="BJ227" s="171"/>
      <c r="BK227" s="57"/>
      <c r="BL227" s="57"/>
      <c r="BM227" s="57"/>
      <c r="BN227" s="57"/>
      <c r="BO227" s="171"/>
      <c r="BP227" s="57"/>
      <c r="BQ227" s="57"/>
      <c r="BR227" s="57"/>
      <c r="BS227" s="57"/>
      <c r="BT227" s="171"/>
      <c r="BU227" s="57"/>
      <c r="CC227" s="57"/>
      <c r="CD227" s="35"/>
      <c r="CE227" s="35"/>
      <c r="CF227" s="35"/>
      <c r="CH227" s="57"/>
      <c r="CI227" s="57"/>
      <c r="CJ227" s="171"/>
      <c r="CK227" s="57"/>
      <c r="CL227" s="57"/>
      <c r="CM227" s="57"/>
      <c r="CN227" s="57"/>
      <c r="CO227" s="171"/>
      <c r="CP227" s="57"/>
      <c r="CQ227" s="57"/>
      <c r="CR227" s="57"/>
      <c r="CS227" s="57"/>
      <c r="CT227" s="171"/>
      <c r="CU227" s="57"/>
      <c r="DC227" s="35"/>
      <c r="DD227" s="35"/>
      <c r="DE227" s="57"/>
    </row>
    <row r="228" spans="3:109" x14ac:dyDescent="0.25">
      <c r="C228" s="5"/>
      <c r="D228" s="83" t="s">
        <v>987</v>
      </c>
      <c r="E228" s="81"/>
      <c r="F228" s="79"/>
      <c r="G228" s="79"/>
      <c r="H228" s="80"/>
      <c r="I228" s="79"/>
      <c r="J228" s="80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7"/>
      <c r="AI228" s="57"/>
      <c r="AJ228" s="171"/>
      <c r="AK228" s="57"/>
      <c r="AL228" s="57"/>
      <c r="AM228" s="57"/>
      <c r="AN228" s="57"/>
      <c r="AO228" s="171"/>
      <c r="AP228" s="57"/>
      <c r="AQ228" s="57"/>
      <c r="AR228" s="57"/>
      <c r="AS228" s="57"/>
      <c r="AT228" s="171"/>
      <c r="AU228" s="182"/>
      <c r="BC228" s="57"/>
      <c r="BD228" s="35"/>
      <c r="BE228" s="35"/>
      <c r="BF228" s="35"/>
      <c r="BH228" s="57"/>
      <c r="BI228" s="57"/>
      <c r="BJ228" s="171"/>
      <c r="BK228" s="57"/>
      <c r="BL228" s="57"/>
      <c r="BM228" s="57"/>
      <c r="BN228" s="57"/>
      <c r="BO228" s="171"/>
      <c r="BP228" s="57"/>
      <c r="BQ228" s="57"/>
      <c r="BR228" s="57"/>
      <c r="BS228" s="57"/>
      <c r="BT228" s="171"/>
      <c r="BU228" s="57"/>
      <c r="CC228" s="57"/>
      <c r="CD228" s="35"/>
      <c r="CE228" s="35"/>
      <c r="CF228" s="35"/>
      <c r="CH228" s="57"/>
      <c r="CI228" s="57"/>
      <c r="CJ228" s="171"/>
      <c r="CK228" s="57"/>
      <c r="CL228" s="57"/>
      <c r="CM228" s="57"/>
      <c r="CN228" s="57"/>
      <c r="CO228" s="171"/>
      <c r="CP228" s="57"/>
      <c r="CQ228" s="57"/>
      <c r="CR228" s="57"/>
      <c r="CS228" s="57"/>
      <c r="CT228" s="171"/>
      <c r="CU228" s="57"/>
      <c r="DC228" s="35"/>
      <c r="DD228" s="35"/>
      <c r="DE228" s="57"/>
    </row>
    <row r="229" spans="3:109" x14ac:dyDescent="0.25">
      <c r="C229" s="5"/>
      <c r="S229"/>
      <c r="AI229" s="57"/>
      <c r="AJ229" s="171"/>
      <c r="AK229" s="57"/>
      <c r="AL229" s="57"/>
      <c r="AM229" s="57"/>
      <c r="AN229" s="57"/>
      <c r="AO229" s="171"/>
      <c r="AP229" s="57"/>
      <c r="AQ229" s="57"/>
      <c r="AR229" s="57"/>
      <c r="AS229" s="57"/>
      <c r="AT229" s="171"/>
      <c r="AU229" s="182"/>
      <c r="BC229" s="57"/>
      <c r="BD229" s="35"/>
      <c r="BE229" s="35"/>
      <c r="BF229" s="35"/>
      <c r="BH229" s="57"/>
      <c r="BI229" s="57"/>
      <c r="BJ229" s="171"/>
      <c r="BK229" s="57"/>
      <c r="BL229" s="57"/>
      <c r="BM229" s="57"/>
      <c r="BN229" s="57"/>
      <c r="BO229" s="171"/>
      <c r="BP229" s="57"/>
      <c r="BQ229" s="57"/>
      <c r="BR229" s="57"/>
      <c r="BS229" s="57"/>
      <c r="BT229" s="171"/>
      <c r="BU229" s="57"/>
      <c r="CC229" s="57"/>
      <c r="CD229" s="35"/>
      <c r="CE229" s="35"/>
      <c r="CF229" s="35"/>
      <c r="CH229" s="57"/>
      <c r="CI229" s="57"/>
      <c r="CJ229" s="171"/>
      <c r="CK229" s="57"/>
      <c r="CL229" s="57"/>
      <c r="CM229" s="57"/>
      <c r="CN229" s="57"/>
      <c r="CO229" s="171"/>
      <c r="CP229" s="57"/>
      <c r="CQ229" s="57"/>
      <c r="CR229" s="57"/>
      <c r="CS229" s="57"/>
      <c r="CT229" s="171"/>
      <c r="CU229" s="57"/>
      <c r="DC229" s="35"/>
      <c r="DD229" s="35"/>
      <c r="DE229" s="57"/>
    </row>
    <row r="230" spans="3:109" x14ac:dyDescent="0.25">
      <c r="C230" s="5"/>
      <c r="D230" s="83" t="s">
        <v>998</v>
      </c>
      <c r="E230" s="81"/>
      <c r="F230" s="79"/>
      <c r="G230" s="79"/>
      <c r="H230" s="80"/>
      <c r="I230" s="79"/>
      <c r="J230" s="80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7"/>
      <c r="AI230" s="57"/>
      <c r="AJ230" s="171"/>
      <c r="AK230" s="57"/>
      <c r="AL230" s="57"/>
      <c r="AM230" s="57"/>
      <c r="AN230" s="57"/>
      <c r="AO230" s="171"/>
      <c r="AP230" s="57"/>
      <c r="AQ230" s="57"/>
      <c r="AR230" s="57"/>
      <c r="AS230" s="57"/>
      <c r="AT230" s="171"/>
      <c r="AU230" s="182"/>
      <c r="BC230" s="57"/>
      <c r="BD230" s="35"/>
      <c r="BE230" s="35"/>
      <c r="BF230" s="35"/>
      <c r="BH230" s="57"/>
      <c r="BI230" s="57"/>
      <c r="BJ230" s="171"/>
      <c r="BK230" s="57"/>
      <c r="BL230" s="57"/>
      <c r="BM230" s="57"/>
      <c r="BN230" s="57"/>
      <c r="BO230" s="171"/>
      <c r="BP230" s="57"/>
      <c r="BQ230" s="57"/>
      <c r="BR230" s="57"/>
      <c r="BS230" s="57"/>
      <c r="BT230" s="171"/>
      <c r="BU230" s="57"/>
      <c r="CC230" s="57"/>
      <c r="CD230" s="35"/>
      <c r="CE230" s="35"/>
      <c r="CF230" s="35"/>
      <c r="CH230" s="57"/>
      <c r="CI230" s="57"/>
      <c r="CJ230" s="171"/>
      <c r="CK230" s="57"/>
      <c r="CL230" s="57"/>
      <c r="CM230" s="57"/>
      <c r="CN230" s="57"/>
      <c r="CO230" s="171"/>
      <c r="CP230" s="57"/>
      <c r="CQ230" s="57"/>
      <c r="CR230" s="57"/>
      <c r="CS230" s="57"/>
      <c r="CT230" s="171"/>
      <c r="CU230" s="57"/>
      <c r="DC230" s="35"/>
      <c r="DD230" s="35"/>
      <c r="DE230" s="57"/>
    </row>
    <row r="231" spans="3:109" x14ac:dyDescent="0.25">
      <c r="S231"/>
      <c r="AI231" s="57"/>
      <c r="AJ231" s="171"/>
      <c r="AK231" s="57"/>
      <c r="AL231" s="57"/>
      <c r="AM231" s="57"/>
      <c r="AN231" s="57"/>
      <c r="AO231" s="171"/>
      <c r="AP231" s="57"/>
      <c r="AQ231" s="57"/>
      <c r="AR231" s="57"/>
      <c r="AS231" s="57"/>
      <c r="AT231" s="171"/>
      <c r="AU231" s="182"/>
      <c r="BC231" s="57"/>
      <c r="BD231" s="35"/>
      <c r="BE231" s="35"/>
      <c r="BF231" s="35"/>
      <c r="BH231" s="57"/>
      <c r="BI231" s="57"/>
      <c r="BJ231" s="171"/>
      <c r="BK231" s="57"/>
      <c r="BL231" s="57"/>
      <c r="BM231" s="57"/>
      <c r="BN231" s="57"/>
      <c r="BO231" s="171"/>
      <c r="BP231" s="57"/>
      <c r="BQ231" s="57"/>
      <c r="BR231" s="57"/>
      <c r="BS231" s="57"/>
      <c r="BT231" s="171"/>
      <c r="BU231" s="57"/>
      <c r="CC231" s="57"/>
      <c r="CD231" s="35"/>
      <c r="CE231" s="35"/>
      <c r="CF231" s="35"/>
      <c r="CH231" s="57"/>
      <c r="CI231" s="57"/>
      <c r="CJ231" s="171"/>
      <c r="CK231" s="57"/>
      <c r="CL231" s="57"/>
      <c r="CM231" s="57"/>
      <c r="CN231" s="57"/>
      <c r="CO231" s="171"/>
      <c r="CP231" s="57"/>
      <c r="CQ231" s="57"/>
      <c r="CR231" s="57"/>
      <c r="CS231" s="57"/>
      <c r="CT231" s="171"/>
      <c r="CU231" s="57"/>
      <c r="DC231" s="35"/>
      <c r="DD231" s="35"/>
      <c r="DE231" s="57"/>
    </row>
    <row r="239" spans="3:109" x14ac:dyDescent="0.25">
      <c r="AT239" s="18"/>
      <c r="BT239" s="18"/>
      <c r="CT239" s="18"/>
    </row>
  </sheetData>
  <mergeCells count="4">
    <mergeCell ref="D7:D9"/>
    <mergeCell ref="E7:L7"/>
    <mergeCell ref="M7:T7"/>
    <mergeCell ref="U7:AB7"/>
  </mergeCells>
  <conditionalFormatting sqref="H231:H237 J231:J237 P232:P272 R232:R272 X231:X272 Z231:Z272 Z222 Z224:Z229 AA223 X222 X224:X229 Y223 J222 J224:J229 K223 H222 H224:H229 I223 H133 J133 Z133 J242:J272 H242:H272 Z120 X120 J120 H120 J34:J35 H34:H35 R34 P34 Z34:Z35 X34:X35 H55 J55 X55 Z55 Z71 X71 J71 H71 X90 Z90 H90 J90 Z99 X99 J99 H99 H108 J108 X108 Z108 K35:V35 Z26 P26:X26 J26 H26 Z24 X24 R24 P24 J24 H24 H143:H154 J143:J154 P143:P154 R143:R154 H11:H21 J11:J21 P11:P21 R11:R21 X11:X21 Z11:Z21">
    <cfRule type="cellIs" dxfId="863" priority="1445" operator="greaterThanOrEqual">
      <formula>0.3</formula>
    </cfRule>
  </conditionalFormatting>
  <conditionalFormatting sqref="M232:M237 U232:U272 E231:E237 M118:M119 E224:E229 F223 E222 E242:E272 M242:M272 M10:M21 U10:U21 M27:M34 M56:M70 M36:M37 M72:M78 M91:M98 M100:M107 U118:U119 E10:E21 U100:U107 U91:U98 U72:U78 U56:U70 U36:U37 U27:U34 U85:U89 E85:E133 M85:M89 U39:U43 E39:E43 M39:M43 E26:E37 E24 U24 M24 M46:M52 E46:E52 U46:U52 U54 E54:E78 M54 M142:M154 U142:U154">
    <cfRule type="containsText" dxfId="862" priority="1439" operator="containsText" text="Within">
      <formula>NOT(ISERROR(SEARCH("Within",E10)))</formula>
    </cfRule>
    <cfRule type="containsText" dxfId="861" priority="1440" operator="containsText" text="PositiveBelow">
      <formula>NOT(ISERROR(SEARCH("PositiveBelow",E10)))</formula>
    </cfRule>
    <cfRule type="containsText" dxfId="860" priority="1441" operator="containsText" text="NegativeAbove">
      <formula>NOT(ISERROR(SEARCH("NegativeAbove",E10)))</formula>
    </cfRule>
    <cfRule type="containsText" dxfId="859" priority="1442" operator="containsText" text="NegativeBelow">
      <formula>NOT(ISERROR(SEARCH("NegativeBelow",E10)))</formula>
    </cfRule>
    <cfRule type="containsText" dxfId="858" priority="1443" operator="containsText" text="PositiveAbove">
      <formula>NOT(ISERROR(SEARCH("PositiveAbove",E10)))</formula>
    </cfRule>
  </conditionalFormatting>
  <conditionalFormatting sqref="Z133 J133 H133 H120 J120 X120 Z120 R143:R154">
    <cfRule type="cellIs" dxfId="857" priority="1432" operator="lessThanOrEqual">
      <formula>-0.3</formula>
    </cfRule>
    <cfRule type="cellIs" dxfId="856" priority="1433" operator="greaterThanOrEqual">
      <formula>0.3</formula>
    </cfRule>
  </conditionalFormatting>
  <conditionalFormatting sqref="E133">
    <cfRule type="containsText" dxfId="855" priority="1434" operator="containsText" text="Within">
      <formula>NOT(ISERROR(SEARCH("Within",E133)))</formula>
    </cfRule>
    <cfRule type="containsText" dxfId="854" priority="1435" operator="containsText" text="PositiveBelow">
      <formula>NOT(ISERROR(SEARCH("PositiveBelow",E133)))</formula>
    </cfRule>
    <cfRule type="containsText" dxfId="853" priority="1436" operator="containsText" text="NegativeAbove">
      <formula>NOT(ISERROR(SEARCH("NegativeAbove",E133)))</formula>
    </cfRule>
    <cfRule type="containsText" dxfId="852" priority="1437" operator="containsText" text="NegativeBelow">
      <formula>NOT(ISERROR(SEARCH("NegativeBelow",E133)))</formula>
    </cfRule>
    <cfRule type="containsText" dxfId="851" priority="1438" operator="containsText" text="PositiveAbove">
      <formula>NOT(ISERROR(SEARCH("PositiveAbove",E133)))</formula>
    </cfRule>
  </conditionalFormatting>
  <conditionalFormatting sqref="H120 J120 X120 Z120">
    <cfRule type="cellIs" dxfId="850" priority="1430" operator="lessThanOrEqual">
      <formula>-0.3</formula>
    </cfRule>
    <cfRule type="cellIs" dxfId="849" priority="1431" operator="greaterThanOrEqual">
      <formula>0.3</formula>
    </cfRule>
  </conditionalFormatting>
  <conditionalFormatting sqref="H224 J224 X224 Z224">
    <cfRule type="cellIs" dxfId="848" priority="1423" operator="lessThanOrEqual">
      <formula>-0.3</formula>
    </cfRule>
    <cfRule type="cellIs" dxfId="847" priority="1424" operator="greaterThanOrEqual">
      <formula>0.3</formula>
    </cfRule>
  </conditionalFormatting>
  <conditionalFormatting sqref="E224">
    <cfRule type="containsText" dxfId="846" priority="1425" operator="containsText" text="Within">
      <formula>NOT(ISERROR(SEARCH("Within",E224)))</formula>
    </cfRule>
    <cfRule type="containsText" dxfId="845" priority="1426" operator="containsText" text="PositiveBelow">
      <formula>NOT(ISERROR(SEARCH("PositiveBelow",E224)))</formula>
    </cfRule>
    <cfRule type="containsText" dxfId="844" priority="1427" operator="containsText" text="NegativeAbove">
      <formula>NOT(ISERROR(SEARCH("NegativeAbove",E224)))</formula>
    </cfRule>
    <cfRule type="containsText" dxfId="843" priority="1428" operator="containsText" text="NegativeBelow">
      <formula>NOT(ISERROR(SEARCH("NegativeBelow",E224)))</formula>
    </cfRule>
    <cfRule type="containsText" dxfId="842" priority="1429" operator="containsText" text="PositiveAbove">
      <formula>NOT(ISERROR(SEARCH("PositiveAbove",E224)))</formula>
    </cfRule>
  </conditionalFormatting>
  <conditionalFormatting sqref="H226 J226 X226 Z226">
    <cfRule type="cellIs" dxfId="841" priority="1416" operator="lessThanOrEqual">
      <formula>-0.3</formula>
    </cfRule>
    <cfRule type="cellIs" dxfId="840" priority="1417" operator="greaterThanOrEqual">
      <formula>0.3</formula>
    </cfRule>
  </conditionalFormatting>
  <conditionalFormatting sqref="E226">
    <cfRule type="containsText" dxfId="839" priority="1418" operator="containsText" text="Within">
      <formula>NOT(ISERROR(SEARCH("Within",E226)))</formula>
    </cfRule>
    <cfRule type="containsText" dxfId="838" priority="1419" operator="containsText" text="PositiveBelow">
      <formula>NOT(ISERROR(SEARCH("PositiveBelow",E226)))</formula>
    </cfRule>
    <cfRule type="containsText" dxfId="837" priority="1420" operator="containsText" text="NegativeAbove">
      <formula>NOT(ISERROR(SEARCH("NegativeAbove",E226)))</formula>
    </cfRule>
    <cfRule type="containsText" dxfId="836" priority="1421" operator="containsText" text="NegativeBelow">
      <formula>NOT(ISERROR(SEARCH("NegativeBelow",E226)))</formula>
    </cfRule>
    <cfRule type="containsText" dxfId="835" priority="1422" operator="containsText" text="PositiveAbove">
      <formula>NOT(ISERROR(SEARCH("PositiveAbove",E226)))</formula>
    </cfRule>
  </conditionalFormatting>
  <conditionalFormatting sqref="H228 J228 X228 Z228">
    <cfRule type="cellIs" dxfId="834" priority="1409" operator="lessThanOrEqual">
      <formula>-0.3</formula>
    </cfRule>
    <cfRule type="cellIs" dxfId="833" priority="1410" operator="greaterThanOrEqual">
      <formula>0.3</formula>
    </cfRule>
  </conditionalFormatting>
  <conditionalFormatting sqref="E228">
    <cfRule type="containsText" dxfId="832" priority="1411" operator="containsText" text="Within">
      <formula>NOT(ISERROR(SEARCH("Within",E228)))</formula>
    </cfRule>
    <cfRule type="containsText" dxfId="831" priority="1412" operator="containsText" text="PositiveBelow">
      <formula>NOT(ISERROR(SEARCH("PositiveBelow",E228)))</formula>
    </cfRule>
    <cfRule type="containsText" dxfId="830" priority="1413" operator="containsText" text="NegativeAbove">
      <formula>NOT(ISERROR(SEARCH("NegativeAbove",E228)))</formula>
    </cfRule>
    <cfRule type="containsText" dxfId="829" priority="1414" operator="containsText" text="NegativeBelow">
      <formula>NOT(ISERROR(SEARCH("NegativeBelow",E228)))</formula>
    </cfRule>
    <cfRule type="containsText" dxfId="828" priority="1415" operator="containsText" text="PositiveAbove">
      <formula>NOT(ISERROR(SEARCH("PositiveAbove",E228)))</formula>
    </cfRule>
  </conditionalFormatting>
  <conditionalFormatting sqref="R24 R17:R21">
    <cfRule type="cellIs" dxfId="827" priority="1407" operator="lessThanOrEqual">
      <formula>-0.3</formula>
    </cfRule>
    <cfRule type="cellIs" dxfId="826" priority="1408" operator="greaterThanOrEqual">
      <formula>0.3</formula>
    </cfRule>
  </conditionalFormatting>
  <conditionalFormatting sqref="X24 Z24 Z17:Z21 X17:X21">
    <cfRule type="cellIs" dxfId="825" priority="1405" operator="lessThanOrEqual">
      <formula>-0.3</formula>
    </cfRule>
    <cfRule type="cellIs" dxfId="824" priority="1406" operator="greaterThanOrEqual">
      <formula>0.3</formula>
    </cfRule>
  </conditionalFormatting>
  <conditionalFormatting sqref="P34">
    <cfRule type="cellIs" dxfId="823" priority="1391" operator="lessThanOrEqual">
      <formula>-0.3</formula>
    </cfRule>
    <cfRule type="cellIs" dxfId="822" priority="1392" operator="greaterThanOrEqual">
      <formula>0.3</formula>
    </cfRule>
  </conditionalFormatting>
  <conditionalFormatting sqref="H231:H237 J231:J237 P232:P272 R232:R272 X231:X272 Z231:Z272 Z222 Z224:Z229 AA223 X222 X224:X229 Y223 J222 J224:J229 K223 H222 H224:H229 I223 H133 J133 Z133 J242:J272 H242:H272 Z120 X120 J120 H120 J34:J35 H34:H35 R34 P34 Z34:Z35 X34:X35 H55 J55 X55 Z55 Z71 X71 J71 H71 X90 Z90 H90 J90 Z99 X99 J99 H99 H108 J108 X108 Z108 K35:V35 Z26 P26:X26 J26 H26 Z24 X24 R24 P24 J24 H24 H143:H154 J143:J154 P143:P154 R143:R154 H11:H21 J11:J21 P11:P21 R11:R21 X11:X21 Z11:Z21">
    <cfRule type="cellIs" dxfId="821" priority="1444" operator="lessThanOrEqual">
      <formula>-0.3</formula>
    </cfRule>
  </conditionalFormatting>
  <conditionalFormatting sqref="Z230 X230 J230 H230">
    <cfRule type="cellIs" dxfId="820" priority="1370" operator="greaterThanOrEqual">
      <formula>0.3</formula>
    </cfRule>
  </conditionalFormatting>
  <conditionalFormatting sqref="E230">
    <cfRule type="containsText" dxfId="819" priority="1364" operator="containsText" text="Within">
      <formula>NOT(ISERROR(SEARCH("Within",E230)))</formula>
    </cfRule>
    <cfRule type="containsText" dxfId="818" priority="1365" operator="containsText" text="PositiveBelow">
      <formula>NOT(ISERROR(SEARCH("PositiveBelow",E230)))</formula>
    </cfRule>
    <cfRule type="containsText" dxfId="817" priority="1366" operator="containsText" text="NegativeAbove">
      <formula>NOT(ISERROR(SEARCH("NegativeAbove",E230)))</formula>
    </cfRule>
    <cfRule type="containsText" dxfId="816" priority="1367" operator="containsText" text="NegativeBelow">
      <formula>NOT(ISERROR(SEARCH("NegativeBelow",E230)))</formula>
    </cfRule>
    <cfRule type="containsText" dxfId="815" priority="1368" operator="containsText" text="PositiveAbove">
      <formula>NOT(ISERROR(SEARCH("PositiveAbove",E230)))</formula>
    </cfRule>
  </conditionalFormatting>
  <conditionalFormatting sqref="H230 J230 X230 Z230">
    <cfRule type="cellIs" dxfId="814" priority="1357" operator="lessThanOrEqual">
      <formula>-0.3</formula>
    </cfRule>
    <cfRule type="cellIs" dxfId="813" priority="1358" operator="greaterThanOrEqual">
      <formula>0.3</formula>
    </cfRule>
  </conditionalFormatting>
  <conditionalFormatting sqref="E230">
    <cfRule type="containsText" dxfId="812" priority="1359" operator="containsText" text="Within">
      <formula>NOT(ISERROR(SEARCH("Within",E230)))</formula>
    </cfRule>
    <cfRule type="containsText" dxfId="811" priority="1360" operator="containsText" text="PositiveBelow">
      <formula>NOT(ISERROR(SEARCH("PositiveBelow",E230)))</formula>
    </cfRule>
    <cfRule type="containsText" dxfId="810" priority="1361" operator="containsText" text="NegativeAbove">
      <formula>NOT(ISERROR(SEARCH("NegativeAbove",E230)))</formula>
    </cfRule>
    <cfRule type="containsText" dxfId="809" priority="1362" operator="containsText" text="NegativeBelow">
      <formula>NOT(ISERROR(SEARCH("NegativeBelow",E230)))</formula>
    </cfRule>
    <cfRule type="containsText" dxfId="808" priority="1363" operator="containsText" text="PositiveAbove">
      <formula>NOT(ISERROR(SEARCH("PositiveAbove",E230)))</formula>
    </cfRule>
  </conditionalFormatting>
  <conditionalFormatting sqref="Z230 X230 J230 H230">
    <cfRule type="cellIs" dxfId="807" priority="1369" operator="lessThanOrEqual">
      <formula>-0.3</formula>
    </cfRule>
  </conditionalFormatting>
  <conditionalFormatting sqref="M109:M117 U109:U117">
    <cfRule type="containsText" dxfId="806" priority="1348" operator="containsText" text="Within">
      <formula>NOT(ISERROR(SEARCH("Within",M109)))</formula>
    </cfRule>
    <cfRule type="containsText" dxfId="805" priority="1349" operator="containsText" text="PositiveBelow">
      <formula>NOT(ISERROR(SEARCH("PositiveBelow",M109)))</formula>
    </cfRule>
    <cfRule type="containsText" dxfId="804" priority="1350" operator="containsText" text="NegativeAbove">
      <formula>NOT(ISERROR(SEARCH("NegativeAbove",M109)))</formula>
    </cfRule>
    <cfRule type="containsText" dxfId="803" priority="1351" operator="containsText" text="NegativeBelow">
      <formula>NOT(ISERROR(SEARCH("NegativeBelow",M109)))</formula>
    </cfRule>
    <cfRule type="containsText" dxfId="802" priority="1352" operator="containsText" text="PositiveAbove">
      <formula>NOT(ISERROR(SEARCH("PositiveAbove",M109)))</formula>
    </cfRule>
  </conditionalFormatting>
  <conditionalFormatting sqref="M109:M117 U109:U117">
    <cfRule type="containsText" dxfId="801" priority="1343" operator="containsText" text="Within">
      <formula>NOT(ISERROR(SEARCH("Within",M109)))</formula>
    </cfRule>
    <cfRule type="containsText" dxfId="800" priority="1344" operator="containsText" text="PositiveBelow">
      <formula>NOT(ISERROR(SEARCH("PositiveBelow",M109)))</formula>
    </cfRule>
    <cfRule type="containsText" dxfId="799" priority="1345" operator="containsText" text="NegativeAbove">
      <formula>NOT(ISERROR(SEARCH("NegativeAbove",M109)))</formula>
    </cfRule>
    <cfRule type="containsText" dxfId="798" priority="1346" operator="containsText" text="NegativeBelow">
      <formula>NOT(ISERROR(SEARCH("NegativeBelow",M109)))</formula>
    </cfRule>
    <cfRule type="containsText" dxfId="797" priority="1347" operator="containsText" text="PositiveAbove">
      <formula>NOT(ISERROR(SEARCH("PositiveAbove",M109)))</formula>
    </cfRule>
  </conditionalFormatting>
  <conditionalFormatting sqref="M121:M132 U121:U132">
    <cfRule type="containsText" dxfId="796" priority="1326" operator="containsText" text="Within">
      <formula>NOT(ISERROR(SEARCH("Within",M121)))</formula>
    </cfRule>
    <cfRule type="containsText" dxfId="795" priority="1327" operator="containsText" text="PositiveBelow">
      <formula>NOT(ISERROR(SEARCH("PositiveBelow",M121)))</formula>
    </cfRule>
    <cfRule type="containsText" dxfId="794" priority="1328" operator="containsText" text="NegativeAbove">
      <formula>NOT(ISERROR(SEARCH("NegativeAbove",M121)))</formula>
    </cfRule>
    <cfRule type="containsText" dxfId="793" priority="1329" operator="containsText" text="NegativeBelow">
      <formula>NOT(ISERROR(SEARCH("NegativeBelow",M121)))</formula>
    </cfRule>
    <cfRule type="containsText" dxfId="792" priority="1330" operator="containsText" text="PositiveAbove">
      <formula>NOT(ISERROR(SEARCH("PositiveAbove",M121)))</formula>
    </cfRule>
  </conditionalFormatting>
  <conditionalFormatting sqref="M121:M132 U121:U132">
    <cfRule type="containsText" dxfId="791" priority="1321" operator="containsText" text="Within">
      <formula>NOT(ISERROR(SEARCH("Within",M121)))</formula>
    </cfRule>
    <cfRule type="containsText" dxfId="790" priority="1322" operator="containsText" text="PositiveBelow">
      <formula>NOT(ISERROR(SEARCH("PositiveBelow",M121)))</formula>
    </cfRule>
    <cfRule type="containsText" dxfId="789" priority="1323" operator="containsText" text="NegativeAbove">
      <formula>NOT(ISERROR(SEARCH("NegativeAbove",M121)))</formula>
    </cfRule>
    <cfRule type="containsText" dxfId="788" priority="1324" operator="containsText" text="NegativeBelow">
      <formula>NOT(ISERROR(SEARCH("NegativeBelow",M121)))</formula>
    </cfRule>
    <cfRule type="containsText" dxfId="787" priority="1325" operator="containsText" text="PositiveAbove">
      <formula>NOT(ISERROR(SEARCH("PositiveAbove",M121)))</formula>
    </cfRule>
  </conditionalFormatting>
  <conditionalFormatting sqref="Z141 X141 J141 H141">
    <cfRule type="cellIs" dxfId="786" priority="1302" operator="greaterThanOrEqual">
      <formula>0.3</formula>
    </cfRule>
  </conditionalFormatting>
  <conditionalFormatting sqref="E141:E153">
    <cfRule type="containsText" dxfId="785" priority="1296" operator="containsText" text="Within">
      <formula>NOT(ISERROR(SEARCH("Within",E141)))</formula>
    </cfRule>
    <cfRule type="containsText" dxfId="784" priority="1297" operator="containsText" text="PositiveBelow">
      <formula>NOT(ISERROR(SEARCH("PositiveBelow",E141)))</formula>
    </cfRule>
    <cfRule type="containsText" dxfId="783" priority="1298" operator="containsText" text="NegativeAbove">
      <formula>NOT(ISERROR(SEARCH("NegativeAbove",E141)))</formula>
    </cfRule>
    <cfRule type="containsText" dxfId="782" priority="1299" operator="containsText" text="NegativeBelow">
      <formula>NOT(ISERROR(SEARCH("NegativeBelow",E141)))</formula>
    </cfRule>
    <cfRule type="containsText" dxfId="781" priority="1300" operator="containsText" text="PositiveAbove">
      <formula>NOT(ISERROR(SEARCH("PositiveAbove",E141)))</formula>
    </cfRule>
  </conditionalFormatting>
  <conditionalFormatting sqref="H141 J141 X141 Z141">
    <cfRule type="cellIs" dxfId="780" priority="1294" operator="lessThanOrEqual">
      <formula>-0.3</formula>
    </cfRule>
    <cfRule type="cellIs" dxfId="779" priority="1295" operator="greaterThanOrEqual">
      <formula>0.3</formula>
    </cfRule>
  </conditionalFormatting>
  <conditionalFormatting sqref="H141 J141 X141 Z141">
    <cfRule type="cellIs" dxfId="778" priority="1292" operator="lessThanOrEqual">
      <formula>-0.3</formula>
    </cfRule>
    <cfRule type="cellIs" dxfId="777" priority="1293" operator="greaterThanOrEqual">
      <formula>0.3</formula>
    </cfRule>
  </conditionalFormatting>
  <conditionalFormatting sqref="Z141 X141 J141 H141">
    <cfRule type="cellIs" dxfId="776" priority="1301" operator="lessThanOrEqual">
      <formula>-0.3</formula>
    </cfRule>
  </conditionalFormatting>
  <conditionalFormatting sqref="E135:E140">
    <cfRule type="containsText" dxfId="775" priority="1257" operator="containsText" text="Within">
      <formula>NOT(ISERROR(SEARCH("Within",E135)))</formula>
    </cfRule>
    <cfRule type="containsText" dxfId="774" priority="1258" operator="containsText" text="PositiveBelow">
      <formula>NOT(ISERROR(SEARCH("PositiveBelow",E135)))</formula>
    </cfRule>
    <cfRule type="containsText" dxfId="773" priority="1259" operator="containsText" text="NegativeAbove">
      <formula>NOT(ISERROR(SEARCH("NegativeAbove",E135)))</formula>
    </cfRule>
    <cfRule type="containsText" dxfId="772" priority="1260" operator="containsText" text="NegativeBelow">
      <formula>NOT(ISERROR(SEARCH("NegativeBelow",E135)))</formula>
    </cfRule>
    <cfRule type="containsText" dxfId="771" priority="1261" operator="containsText" text="PositiveAbove">
      <formula>NOT(ISERROR(SEARCH("PositiveAbove",E135)))</formula>
    </cfRule>
  </conditionalFormatting>
  <conditionalFormatting sqref="M134:M140 U134:U140">
    <cfRule type="containsText" dxfId="770" priority="1250" operator="containsText" text="Within">
      <formula>NOT(ISERROR(SEARCH("Within",M134)))</formula>
    </cfRule>
    <cfRule type="containsText" dxfId="769" priority="1251" operator="containsText" text="PositiveBelow">
      <formula>NOT(ISERROR(SEARCH("PositiveBelow",M134)))</formula>
    </cfRule>
    <cfRule type="containsText" dxfId="768" priority="1252" operator="containsText" text="NegativeAbove">
      <formula>NOT(ISERROR(SEARCH("NegativeAbove",M134)))</formula>
    </cfRule>
    <cfRule type="containsText" dxfId="767" priority="1253" operator="containsText" text="NegativeBelow">
      <formula>NOT(ISERROR(SEARCH("NegativeBelow",M134)))</formula>
    </cfRule>
    <cfRule type="containsText" dxfId="766" priority="1254" operator="containsText" text="PositiveAbove">
      <formula>NOT(ISERROR(SEARCH("PositiveAbove",M134)))</formula>
    </cfRule>
  </conditionalFormatting>
  <conditionalFormatting sqref="M134:M140 U134:U140">
    <cfRule type="containsText" dxfId="765" priority="1245" operator="containsText" text="Within">
      <formula>NOT(ISERROR(SEARCH("Within",M134)))</formula>
    </cfRule>
    <cfRule type="containsText" dxfId="764" priority="1246" operator="containsText" text="PositiveBelow">
      <formula>NOT(ISERROR(SEARCH("PositiveBelow",M134)))</formula>
    </cfRule>
    <cfRule type="containsText" dxfId="763" priority="1247" operator="containsText" text="NegativeAbove">
      <formula>NOT(ISERROR(SEARCH("NegativeAbove",M134)))</formula>
    </cfRule>
    <cfRule type="containsText" dxfId="762" priority="1248" operator="containsText" text="NegativeBelow">
      <formula>NOT(ISERROR(SEARCH("NegativeBelow",M134)))</formula>
    </cfRule>
    <cfRule type="containsText" dxfId="761" priority="1249" operator="containsText" text="PositiveAbove">
      <formula>NOT(ISERROR(SEARCH("PositiveAbove",M134)))</formula>
    </cfRule>
  </conditionalFormatting>
  <conditionalFormatting sqref="E154">
    <cfRule type="containsText" dxfId="760" priority="1226" operator="containsText" text="Within">
      <formula>NOT(ISERROR(SEARCH("Within",E154)))</formula>
    </cfRule>
    <cfRule type="containsText" dxfId="759" priority="1227" operator="containsText" text="PositiveBelow">
      <formula>NOT(ISERROR(SEARCH("PositiveBelow",E154)))</formula>
    </cfRule>
    <cfRule type="containsText" dxfId="758" priority="1228" operator="containsText" text="NegativeAbove">
      <formula>NOT(ISERROR(SEARCH("NegativeAbove",E154)))</formula>
    </cfRule>
    <cfRule type="containsText" dxfId="757" priority="1229" operator="containsText" text="NegativeBelow">
      <formula>NOT(ISERROR(SEARCH("NegativeBelow",E154)))</formula>
    </cfRule>
    <cfRule type="containsText" dxfId="756" priority="1230" operator="containsText" text="PositiveAbove">
      <formula>NOT(ISERROR(SEARCH("PositiveAbove",E154)))</formula>
    </cfRule>
  </conditionalFormatting>
  <conditionalFormatting sqref="E154">
    <cfRule type="containsText" dxfId="755" priority="1221" operator="containsText" text="Within">
      <formula>NOT(ISERROR(SEARCH("Within",E154)))</formula>
    </cfRule>
    <cfRule type="containsText" dxfId="754" priority="1222" operator="containsText" text="PositiveBelow">
      <formula>NOT(ISERROR(SEARCH("PositiveBelow",E154)))</formula>
    </cfRule>
    <cfRule type="containsText" dxfId="753" priority="1223" operator="containsText" text="NegativeAbove">
      <formula>NOT(ISERROR(SEARCH("NegativeAbove",E154)))</formula>
    </cfRule>
    <cfRule type="containsText" dxfId="752" priority="1224" operator="containsText" text="NegativeBelow">
      <formula>NOT(ISERROR(SEARCH("NegativeBelow",E154)))</formula>
    </cfRule>
    <cfRule type="containsText" dxfId="751" priority="1225" operator="containsText" text="PositiveAbove">
      <formula>NOT(ISERROR(SEARCH("PositiveAbove",E154)))</formula>
    </cfRule>
  </conditionalFormatting>
  <conditionalFormatting sqref="E134">
    <cfRule type="containsText" dxfId="750" priority="1216" operator="containsText" text="Within">
      <formula>NOT(ISERROR(SEARCH("Within",E134)))</formula>
    </cfRule>
    <cfRule type="containsText" dxfId="749" priority="1217" operator="containsText" text="PositiveBelow">
      <formula>NOT(ISERROR(SEARCH("PositiveBelow",E134)))</formula>
    </cfRule>
    <cfRule type="containsText" dxfId="748" priority="1218" operator="containsText" text="NegativeAbove">
      <formula>NOT(ISERROR(SEARCH("NegativeAbove",E134)))</formula>
    </cfRule>
    <cfRule type="containsText" dxfId="747" priority="1219" operator="containsText" text="NegativeBelow">
      <formula>NOT(ISERROR(SEARCH("NegativeBelow",E134)))</formula>
    </cfRule>
    <cfRule type="containsText" dxfId="746" priority="1220" operator="containsText" text="PositiveAbove">
      <formula>NOT(ISERROR(SEARCH("PositiveAbove",E134)))</formula>
    </cfRule>
  </conditionalFormatting>
  <conditionalFormatting sqref="H27 J27">
    <cfRule type="cellIs" dxfId="745" priority="1209" operator="greaterThanOrEqual">
      <formula>0.3</formula>
    </cfRule>
  </conditionalFormatting>
  <conditionalFormatting sqref="H27 J27">
    <cfRule type="cellIs" dxfId="744" priority="1208" operator="lessThanOrEqual">
      <formula>-0.3</formula>
    </cfRule>
  </conditionalFormatting>
  <conditionalFormatting sqref="H28:H33 J28:J33">
    <cfRule type="cellIs" dxfId="743" priority="1207" operator="greaterThanOrEqual">
      <formula>0.3</formula>
    </cfRule>
  </conditionalFormatting>
  <conditionalFormatting sqref="H28:H33 J28:J33">
    <cfRule type="cellIs" dxfId="742" priority="1206" operator="lessThanOrEqual">
      <formula>-0.3</formula>
    </cfRule>
  </conditionalFormatting>
  <conditionalFormatting sqref="P27 R27">
    <cfRule type="cellIs" dxfId="741" priority="1205" operator="greaterThanOrEqual">
      <formula>0.3</formula>
    </cfRule>
  </conditionalFormatting>
  <conditionalFormatting sqref="P27 R27">
    <cfRule type="cellIs" dxfId="740" priority="1204" operator="lessThanOrEqual">
      <formula>-0.3</formula>
    </cfRule>
  </conditionalFormatting>
  <conditionalFormatting sqref="P28:P33 R28:R33">
    <cfRule type="cellIs" dxfId="739" priority="1203" operator="greaterThanOrEqual">
      <formula>0.3</formula>
    </cfRule>
  </conditionalFormatting>
  <conditionalFormatting sqref="R28:R33">
    <cfRule type="cellIs" dxfId="738" priority="1200" operator="lessThanOrEqual">
      <formula>-0.3</formula>
    </cfRule>
    <cfRule type="cellIs" dxfId="737" priority="1201" operator="greaterThanOrEqual">
      <formula>0.3</formula>
    </cfRule>
  </conditionalFormatting>
  <conditionalFormatting sqref="P28:P33 R28:R33">
    <cfRule type="cellIs" dxfId="736" priority="1202" operator="lessThanOrEqual">
      <formula>-0.3</formula>
    </cfRule>
  </conditionalFormatting>
  <conditionalFormatting sqref="X27 Z27">
    <cfRule type="cellIs" dxfId="735" priority="1199" operator="greaterThanOrEqual">
      <formula>0.3</formula>
    </cfRule>
  </conditionalFormatting>
  <conditionalFormatting sqref="X27 Z27">
    <cfRule type="cellIs" dxfId="734" priority="1198" operator="lessThanOrEqual">
      <formula>-0.3</formula>
    </cfRule>
  </conditionalFormatting>
  <conditionalFormatting sqref="X28:X33 Z28:Z33">
    <cfRule type="cellIs" dxfId="733" priority="1197" operator="greaterThanOrEqual">
      <formula>0.3</formula>
    </cfRule>
  </conditionalFormatting>
  <conditionalFormatting sqref="Z28:Z33 X28:X33">
    <cfRule type="cellIs" dxfId="732" priority="1194" operator="lessThanOrEqual">
      <formula>-0.3</formula>
    </cfRule>
    <cfRule type="cellIs" dxfId="731" priority="1195" operator="greaterThanOrEqual">
      <formula>0.3</formula>
    </cfRule>
  </conditionalFormatting>
  <conditionalFormatting sqref="X28:X33 Z28:Z33">
    <cfRule type="cellIs" dxfId="730" priority="1196" operator="lessThanOrEqual">
      <formula>-0.3</formula>
    </cfRule>
  </conditionalFormatting>
  <conditionalFormatting sqref="H36 J36">
    <cfRule type="cellIs" dxfId="729" priority="1193" operator="greaterThanOrEqual">
      <formula>0.3</formula>
    </cfRule>
  </conditionalFormatting>
  <conditionalFormatting sqref="H36 J36">
    <cfRule type="cellIs" dxfId="728" priority="1192" operator="lessThanOrEqual">
      <formula>-0.3</formula>
    </cfRule>
  </conditionalFormatting>
  <conditionalFormatting sqref="H37 J37 J39:J43 H39:H43 H46:H52 J46:J52 J54 H54">
    <cfRule type="cellIs" dxfId="727" priority="1191" operator="greaterThanOrEqual">
      <formula>0.3</formula>
    </cfRule>
  </conditionalFormatting>
  <conditionalFormatting sqref="H37 J37 J39:J43 H39:H43 H46:H52 J46:J52 J54 H54">
    <cfRule type="cellIs" dxfId="726" priority="1190" operator="lessThanOrEqual">
      <formula>-0.3</formula>
    </cfRule>
  </conditionalFormatting>
  <conditionalFormatting sqref="P36 R36">
    <cfRule type="cellIs" dxfId="725" priority="1189" operator="greaterThanOrEqual">
      <formula>0.3</formula>
    </cfRule>
  </conditionalFormatting>
  <conditionalFormatting sqref="P36 R36">
    <cfRule type="cellIs" dxfId="724" priority="1188" operator="lessThanOrEqual">
      <formula>-0.3</formula>
    </cfRule>
  </conditionalFormatting>
  <conditionalFormatting sqref="P37 R37 R39:R43 P39:P43 P46:P52 R46:R52 R54 P54">
    <cfRule type="cellIs" dxfId="723" priority="1187" operator="greaterThanOrEqual">
      <formula>0.3</formula>
    </cfRule>
  </conditionalFormatting>
  <conditionalFormatting sqref="R37 R39:R43 R46:R52 R54">
    <cfRule type="cellIs" dxfId="722" priority="1184" operator="lessThanOrEqual">
      <formula>-0.3</formula>
    </cfRule>
    <cfRule type="cellIs" dxfId="721" priority="1185" operator="greaterThanOrEqual">
      <formula>0.3</formula>
    </cfRule>
  </conditionalFormatting>
  <conditionalFormatting sqref="P37 R37 R39:R43 P39:P43 P46:P52 R46:R52 R54 P54">
    <cfRule type="cellIs" dxfId="720" priority="1186" operator="lessThanOrEqual">
      <formula>-0.3</formula>
    </cfRule>
  </conditionalFormatting>
  <conditionalFormatting sqref="X36 Z36">
    <cfRule type="cellIs" dxfId="719" priority="1183" operator="greaterThanOrEqual">
      <formula>0.3</formula>
    </cfRule>
  </conditionalFormatting>
  <conditionalFormatting sqref="X36 Z36">
    <cfRule type="cellIs" dxfId="718" priority="1182" operator="lessThanOrEqual">
      <formula>-0.3</formula>
    </cfRule>
  </conditionalFormatting>
  <conditionalFormatting sqref="X37 Z37 Z39:Z43 X39:X43 X46:X52 Z46:Z52 Z54 X54">
    <cfRule type="cellIs" dxfId="717" priority="1181" operator="greaterThanOrEqual">
      <formula>0.3</formula>
    </cfRule>
  </conditionalFormatting>
  <conditionalFormatting sqref="Z37 X37 X39:X43 Z39:Z43 Z46:Z52 X46:X52 X54 Z54">
    <cfRule type="cellIs" dxfId="716" priority="1178" operator="lessThanOrEqual">
      <formula>-0.3</formula>
    </cfRule>
    <cfRule type="cellIs" dxfId="715" priority="1179" operator="greaterThanOrEqual">
      <formula>0.3</formula>
    </cfRule>
  </conditionalFormatting>
  <conditionalFormatting sqref="X37 Z37 Z39:Z43 X39:X43 X46:X52 Z46:Z52 Z54 X54">
    <cfRule type="cellIs" dxfId="714" priority="1180" operator="lessThanOrEqual">
      <formula>-0.3</formula>
    </cfRule>
  </conditionalFormatting>
  <conditionalFormatting sqref="P56 R56">
    <cfRule type="cellIs" dxfId="713" priority="1177" operator="greaterThanOrEqual">
      <formula>0.3</formula>
    </cfRule>
  </conditionalFormatting>
  <conditionalFormatting sqref="P56 R56">
    <cfRule type="cellIs" dxfId="712" priority="1176" operator="lessThanOrEqual">
      <formula>-0.3</formula>
    </cfRule>
  </conditionalFormatting>
  <conditionalFormatting sqref="P57:P70 R57:R70">
    <cfRule type="cellIs" dxfId="711" priority="1175" operator="greaterThanOrEqual">
      <formula>0.3</formula>
    </cfRule>
  </conditionalFormatting>
  <conditionalFormatting sqref="R57:R70">
    <cfRule type="cellIs" dxfId="710" priority="1172" operator="lessThanOrEqual">
      <formula>-0.3</formula>
    </cfRule>
    <cfRule type="cellIs" dxfId="709" priority="1173" operator="greaterThanOrEqual">
      <formula>0.3</formula>
    </cfRule>
  </conditionalFormatting>
  <conditionalFormatting sqref="P57:P70 R57:R70">
    <cfRule type="cellIs" dxfId="708" priority="1174" operator="lessThanOrEqual">
      <formula>-0.3</formula>
    </cfRule>
  </conditionalFormatting>
  <conditionalFormatting sqref="X56 Z56">
    <cfRule type="cellIs" dxfId="707" priority="1171" operator="greaterThanOrEqual">
      <formula>0.3</formula>
    </cfRule>
  </conditionalFormatting>
  <conditionalFormatting sqref="X56 Z56">
    <cfRule type="cellIs" dxfId="706" priority="1170" operator="lessThanOrEqual">
      <formula>-0.3</formula>
    </cfRule>
  </conditionalFormatting>
  <conditionalFormatting sqref="X57:X70 Z57:Z70">
    <cfRule type="cellIs" dxfId="705" priority="1169" operator="greaterThanOrEqual">
      <formula>0.3</formula>
    </cfRule>
  </conditionalFormatting>
  <conditionalFormatting sqref="Z57:Z70 X57:X70">
    <cfRule type="cellIs" dxfId="704" priority="1166" operator="lessThanOrEqual">
      <formula>-0.3</formula>
    </cfRule>
    <cfRule type="cellIs" dxfId="703" priority="1167" operator="greaterThanOrEqual">
      <formula>0.3</formula>
    </cfRule>
  </conditionalFormatting>
  <conditionalFormatting sqref="X57:X70 Z57:Z70">
    <cfRule type="cellIs" dxfId="702" priority="1168" operator="lessThanOrEqual">
      <formula>-0.3</formula>
    </cfRule>
  </conditionalFormatting>
  <conditionalFormatting sqref="H56 J56">
    <cfRule type="cellIs" dxfId="701" priority="1165" operator="greaterThanOrEqual">
      <formula>0.3</formula>
    </cfRule>
  </conditionalFormatting>
  <conditionalFormatting sqref="H56 J56">
    <cfRule type="cellIs" dxfId="700" priority="1164" operator="lessThanOrEqual">
      <formula>-0.3</formula>
    </cfRule>
  </conditionalFormatting>
  <conditionalFormatting sqref="H57:H70 J57:J70">
    <cfRule type="cellIs" dxfId="699" priority="1163" operator="greaterThanOrEqual">
      <formula>0.3</formula>
    </cfRule>
  </conditionalFormatting>
  <conditionalFormatting sqref="H57:H70 J57:J70">
    <cfRule type="cellIs" dxfId="698" priority="1162" operator="lessThanOrEqual">
      <formula>-0.3</formula>
    </cfRule>
  </conditionalFormatting>
  <conditionalFormatting sqref="P72 R72">
    <cfRule type="cellIs" dxfId="697" priority="1161" operator="greaterThanOrEqual">
      <formula>0.3</formula>
    </cfRule>
  </conditionalFormatting>
  <conditionalFormatting sqref="P72 R72">
    <cfRule type="cellIs" dxfId="696" priority="1160" operator="lessThanOrEqual">
      <formula>-0.3</formula>
    </cfRule>
  </conditionalFormatting>
  <conditionalFormatting sqref="P73:P78 R73:R78 R85:R89 P85:P89">
    <cfRule type="cellIs" dxfId="695" priority="1159" operator="greaterThanOrEqual">
      <formula>0.3</formula>
    </cfRule>
  </conditionalFormatting>
  <conditionalFormatting sqref="R73:R78 R85:R89">
    <cfRule type="cellIs" dxfId="694" priority="1156" operator="lessThanOrEqual">
      <formula>-0.3</formula>
    </cfRule>
    <cfRule type="cellIs" dxfId="693" priority="1157" operator="greaterThanOrEqual">
      <formula>0.3</formula>
    </cfRule>
  </conditionalFormatting>
  <conditionalFormatting sqref="P73:P78 R73:R78 R85:R89 P85:P89">
    <cfRule type="cellIs" dxfId="692" priority="1158" operator="lessThanOrEqual">
      <formula>-0.3</formula>
    </cfRule>
  </conditionalFormatting>
  <conditionalFormatting sqref="X72 Z72">
    <cfRule type="cellIs" dxfId="691" priority="1155" operator="greaterThanOrEqual">
      <formula>0.3</formula>
    </cfRule>
  </conditionalFormatting>
  <conditionalFormatting sqref="X72 Z72">
    <cfRule type="cellIs" dxfId="690" priority="1154" operator="lessThanOrEqual">
      <formula>-0.3</formula>
    </cfRule>
  </conditionalFormatting>
  <conditionalFormatting sqref="X73:X78 Z73:Z78 Z86:Z89 X86:X89">
    <cfRule type="cellIs" dxfId="689" priority="1153" operator="greaterThanOrEqual">
      <formula>0.3</formula>
    </cfRule>
  </conditionalFormatting>
  <conditionalFormatting sqref="Z73:Z78 X73:X78 X86:X89 Z86:Z89">
    <cfRule type="cellIs" dxfId="688" priority="1150" operator="lessThanOrEqual">
      <formula>-0.3</formula>
    </cfRule>
    <cfRule type="cellIs" dxfId="687" priority="1151" operator="greaterThanOrEqual">
      <formula>0.3</formula>
    </cfRule>
  </conditionalFormatting>
  <conditionalFormatting sqref="X73:X78 Z73:Z78 Z86:Z89 X86:X89">
    <cfRule type="cellIs" dxfId="686" priority="1152" operator="lessThanOrEqual">
      <formula>-0.3</formula>
    </cfRule>
  </conditionalFormatting>
  <conditionalFormatting sqref="H72 J72">
    <cfRule type="cellIs" dxfId="685" priority="1149" operator="greaterThanOrEqual">
      <formula>0.3</formula>
    </cfRule>
  </conditionalFormatting>
  <conditionalFormatting sqref="H72 J72">
    <cfRule type="cellIs" dxfId="684" priority="1148" operator="lessThanOrEqual">
      <formula>-0.3</formula>
    </cfRule>
  </conditionalFormatting>
  <conditionalFormatting sqref="H73:H78 J73:J78 J85:J89 H85:H89">
    <cfRule type="cellIs" dxfId="683" priority="1147" operator="greaterThanOrEqual">
      <formula>0.3</formula>
    </cfRule>
  </conditionalFormatting>
  <conditionalFormatting sqref="H73:H78 J73:J78 J85:J89 H85:H89">
    <cfRule type="cellIs" dxfId="682" priority="1146" operator="lessThanOrEqual">
      <formula>-0.3</formula>
    </cfRule>
  </conditionalFormatting>
  <conditionalFormatting sqref="P91 R91">
    <cfRule type="cellIs" dxfId="681" priority="1145" operator="greaterThanOrEqual">
      <formula>0.3</formula>
    </cfRule>
  </conditionalFormatting>
  <conditionalFormatting sqref="P91 R91">
    <cfRule type="cellIs" dxfId="680" priority="1144" operator="lessThanOrEqual">
      <formula>-0.3</formula>
    </cfRule>
  </conditionalFormatting>
  <conditionalFormatting sqref="P92:P98 R92:R98">
    <cfRule type="cellIs" dxfId="679" priority="1143" operator="greaterThanOrEqual">
      <formula>0.3</formula>
    </cfRule>
  </conditionalFormatting>
  <conditionalFormatting sqref="R92:R98">
    <cfRule type="cellIs" dxfId="678" priority="1140" operator="lessThanOrEqual">
      <formula>-0.3</formula>
    </cfRule>
    <cfRule type="cellIs" dxfId="677" priority="1141" operator="greaterThanOrEqual">
      <formula>0.3</formula>
    </cfRule>
  </conditionalFormatting>
  <conditionalFormatting sqref="P92:P98 R92:R98">
    <cfRule type="cellIs" dxfId="676" priority="1142" operator="lessThanOrEqual">
      <formula>-0.3</formula>
    </cfRule>
  </conditionalFormatting>
  <conditionalFormatting sqref="X91 Z91">
    <cfRule type="cellIs" dxfId="675" priority="1139" operator="greaterThanOrEqual">
      <formula>0.3</formula>
    </cfRule>
  </conditionalFormatting>
  <conditionalFormatting sqref="X91 Z91">
    <cfRule type="cellIs" dxfId="674" priority="1138" operator="lessThanOrEqual">
      <formula>-0.3</formula>
    </cfRule>
  </conditionalFormatting>
  <conditionalFormatting sqref="X92:X98 Z92:Z98">
    <cfRule type="cellIs" dxfId="673" priority="1137" operator="greaterThanOrEqual">
      <formula>0.3</formula>
    </cfRule>
  </conditionalFormatting>
  <conditionalFormatting sqref="Z92:Z98 X92:X98">
    <cfRule type="cellIs" dxfId="672" priority="1134" operator="lessThanOrEqual">
      <formula>-0.3</formula>
    </cfRule>
    <cfRule type="cellIs" dxfId="671" priority="1135" operator="greaterThanOrEqual">
      <formula>0.3</formula>
    </cfRule>
  </conditionalFormatting>
  <conditionalFormatting sqref="X92:X98 Z92:Z98">
    <cfRule type="cellIs" dxfId="670" priority="1136" operator="lessThanOrEqual">
      <formula>-0.3</formula>
    </cfRule>
  </conditionalFormatting>
  <conditionalFormatting sqref="H91 J91">
    <cfRule type="cellIs" dxfId="669" priority="1133" operator="greaterThanOrEqual">
      <formula>0.3</formula>
    </cfRule>
  </conditionalFormatting>
  <conditionalFormatting sqref="H91 J91">
    <cfRule type="cellIs" dxfId="668" priority="1132" operator="lessThanOrEqual">
      <formula>-0.3</formula>
    </cfRule>
  </conditionalFormatting>
  <conditionalFormatting sqref="H92:H98 J92:J98">
    <cfRule type="cellIs" dxfId="667" priority="1131" operator="greaterThanOrEqual">
      <formula>0.3</formula>
    </cfRule>
  </conditionalFormatting>
  <conditionalFormatting sqref="H92:H98 J92:J98">
    <cfRule type="cellIs" dxfId="666" priority="1130" operator="lessThanOrEqual">
      <formula>-0.3</formula>
    </cfRule>
  </conditionalFormatting>
  <conditionalFormatting sqref="H100 J100">
    <cfRule type="cellIs" dxfId="665" priority="1129" operator="greaterThanOrEqual">
      <formula>0.3</formula>
    </cfRule>
  </conditionalFormatting>
  <conditionalFormatting sqref="H100 J100">
    <cfRule type="cellIs" dxfId="664" priority="1128" operator="lessThanOrEqual">
      <formula>-0.3</formula>
    </cfRule>
  </conditionalFormatting>
  <conditionalFormatting sqref="H101:H107 J101:J107">
    <cfRule type="cellIs" dxfId="663" priority="1127" operator="greaterThanOrEqual">
      <formula>0.3</formula>
    </cfRule>
  </conditionalFormatting>
  <conditionalFormatting sqref="H101:H107 J101:J107">
    <cfRule type="cellIs" dxfId="662" priority="1126" operator="lessThanOrEqual">
      <formula>-0.3</formula>
    </cfRule>
  </conditionalFormatting>
  <conditionalFormatting sqref="P100 R100">
    <cfRule type="cellIs" dxfId="661" priority="1125" operator="greaterThanOrEqual">
      <formula>0.3</formula>
    </cfRule>
  </conditionalFormatting>
  <conditionalFormatting sqref="P100 R100">
    <cfRule type="cellIs" dxfId="660" priority="1124" operator="lessThanOrEqual">
      <formula>-0.3</formula>
    </cfRule>
  </conditionalFormatting>
  <conditionalFormatting sqref="P101:P107 R101:R107">
    <cfRule type="cellIs" dxfId="659" priority="1123" operator="greaterThanOrEqual">
      <formula>0.3</formula>
    </cfRule>
  </conditionalFormatting>
  <conditionalFormatting sqref="R101:R107">
    <cfRule type="cellIs" dxfId="658" priority="1120" operator="lessThanOrEqual">
      <formula>-0.3</formula>
    </cfRule>
    <cfRule type="cellIs" dxfId="657" priority="1121" operator="greaterThanOrEqual">
      <formula>0.3</formula>
    </cfRule>
  </conditionalFormatting>
  <conditionalFormatting sqref="P101:P107 R101:R107">
    <cfRule type="cellIs" dxfId="656" priority="1122" operator="lessThanOrEqual">
      <formula>-0.3</formula>
    </cfRule>
  </conditionalFormatting>
  <conditionalFormatting sqref="X100 Z100">
    <cfRule type="cellIs" dxfId="655" priority="1119" operator="greaterThanOrEqual">
      <formula>0.3</formula>
    </cfRule>
  </conditionalFormatting>
  <conditionalFormatting sqref="X100 Z100">
    <cfRule type="cellIs" dxfId="654" priority="1118" operator="lessThanOrEqual">
      <formula>-0.3</formula>
    </cfRule>
  </conditionalFormatting>
  <conditionalFormatting sqref="X101:X107 Z101:Z107">
    <cfRule type="cellIs" dxfId="653" priority="1117" operator="greaterThanOrEqual">
      <formula>0.3</formula>
    </cfRule>
  </conditionalFormatting>
  <conditionalFormatting sqref="Z101:Z107 X101:X107">
    <cfRule type="cellIs" dxfId="652" priority="1114" operator="lessThanOrEqual">
      <formula>-0.3</formula>
    </cfRule>
    <cfRule type="cellIs" dxfId="651" priority="1115" operator="greaterThanOrEqual">
      <formula>0.3</formula>
    </cfRule>
  </conditionalFormatting>
  <conditionalFormatting sqref="X101:X107 Z101:Z107">
    <cfRule type="cellIs" dxfId="650" priority="1116" operator="lessThanOrEqual">
      <formula>-0.3</formula>
    </cfRule>
  </conditionalFormatting>
  <conditionalFormatting sqref="H113:H119 J113:J119">
    <cfRule type="cellIs" dxfId="649" priority="1098" operator="lessThanOrEqual">
      <formula>-0.3</formula>
    </cfRule>
  </conditionalFormatting>
  <conditionalFormatting sqref="P109:P112 R109:R112">
    <cfRule type="cellIs" dxfId="648" priority="1113" operator="greaterThanOrEqual">
      <formula>0.3</formula>
    </cfRule>
  </conditionalFormatting>
  <conditionalFormatting sqref="P109:P112 R109:R112">
    <cfRule type="cellIs" dxfId="647" priority="1112" operator="lessThanOrEqual">
      <formula>-0.3</formula>
    </cfRule>
  </conditionalFormatting>
  <conditionalFormatting sqref="P113:P119 R113:R119">
    <cfRule type="cellIs" dxfId="646" priority="1111" operator="greaterThanOrEqual">
      <formula>0.3</formula>
    </cfRule>
  </conditionalFormatting>
  <conditionalFormatting sqref="R113:R119">
    <cfRule type="cellIs" dxfId="645" priority="1108" operator="lessThanOrEqual">
      <formula>-0.3</formula>
    </cfRule>
    <cfRule type="cellIs" dxfId="644" priority="1109" operator="greaterThanOrEqual">
      <formula>0.3</formula>
    </cfRule>
  </conditionalFormatting>
  <conditionalFormatting sqref="P113:P119 R113:R119">
    <cfRule type="cellIs" dxfId="643" priority="1110" operator="lessThanOrEqual">
      <formula>-0.3</formula>
    </cfRule>
  </conditionalFormatting>
  <conditionalFormatting sqref="X109:X112 Z109:Z112">
    <cfRule type="cellIs" dxfId="642" priority="1107" operator="greaterThanOrEqual">
      <formula>0.3</formula>
    </cfRule>
  </conditionalFormatting>
  <conditionalFormatting sqref="X109:X112 Z109:Z112">
    <cfRule type="cellIs" dxfId="641" priority="1106" operator="lessThanOrEqual">
      <formula>-0.3</formula>
    </cfRule>
  </conditionalFormatting>
  <conditionalFormatting sqref="X113:X119 Z113:Z119">
    <cfRule type="cellIs" dxfId="640" priority="1105" operator="greaterThanOrEqual">
      <formula>0.3</formula>
    </cfRule>
  </conditionalFormatting>
  <conditionalFormatting sqref="Z113:Z119 X113:X119">
    <cfRule type="cellIs" dxfId="639" priority="1102" operator="lessThanOrEqual">
      <formula>-0.3</formula>
    </cfRule>
    <cfRule type="cellIs" dxfId="638" priority="1103" operator="greaterThanOrEqual">
      <formula>0.3</formula>
    </cfRule>
  </conditionalFormatting>
  <conditionalFormatting sqref="X113:X119 Z113:Z119">
    <cfRule type="cellIs" dxfId="637" priority="1104" operator="lessThanOrEqual">
      <formula>-0.3</formula>
    </cfRule>
  </conditionalFormatting>
  <conditionalFormatting sqref="H109:H112 J109:J112">
    <cfRule type="cellIs" dxfId="636" priority="1101" operator="greaterThanOrEqual">
      <formula>0.3</formula>
    </cfRule>
  </conditionalFormatting>
  <conditionalFormatting sqref="H109:H112 J109:J112">
    <cfRule type="cellIs" dxfId="635" priority="1100" operator="lessThanOrEqual">
      <formula>-0.3</formula>
    </cfRule>
  </conditionalFormatting>
  <conditionalFormatting sqref="H113:H119 J113:J119">
    <cfRule type="cellIs" dxfId="634" priority="1099" operator="greaterThanOrEqual">
      <formula>0.3</formula>
    </cfRule>
  </conditionalFormatting>
  <conditionalFormatting sqref="H121 J121">
    <cfRule type="cellIs" dxfId="633" priority="1097" operator="greaterThanOrEqual">
      <formula>0.3</formula>
    </cfRule>
  </conditionalFormatting>
  <conditionalFormatting sqref="H121 J121">
    <cfRule type="cellIs" dxfId="632" priority="1096" operator="lessThanOrEqual">
      <formula>-0.3</formula>
    </cfRule>
  </conditionalFormatting>
  <conditionalFormatting sqref="H125 J125">
    <cfRule type="cellIs" dxfId="631" priority="1095" operator="greaterThanOrEqual">
      <formula>0.3</formula>
    </cfRule>
  </conditionalFormatting>
  <conditionalFormatting sqref="H125 J125">
    <cfRule type="cellIs" dxfId="630" priority="1094" operator="lessThanOrEqual">
      <formula>-0.3</formula>
    </cfRule>
  </conditionalFormatting>
  <conditionalFormatting sqref="H127 J127">
    <cfRule type="cellIs" dxfId="629" priority="1093" operator="greaterThanOrEqual">
      <formula>0.3</formula>
    </cfRule>
  </conditionalFormatting>
  <conditionalFormatting sqref="H127 J127">
    <cfRule type="cellIs" dxfId="628" priority="1092" operator="lessThanOrEqual">
      <formula>-0.3</formula>
    </cfRule>
  </conditionalFormatting>
  <conditionalFormatting sqref="H129 J129">
    <cfRule type="cellIs" dxfId="627" priority="1091" operator="greaterThanOrEqual">
      <formula>0.3</formula>
    </cfRule>
  </conditionalFormatting>
  <conditionalFormatting sqref="H129 J129">
    <cfRule type="cellIs" dxfId="626" priority="1090" operator="lessThanOrEqual">
      <formula>-0.3</formula>
    </cfRule>
  </conditionalFormatting>
  <conditionalFormatting sqref="H122:H124 J122:J124">
    <cfRule type="cellIs" dxfId="625" priority="1088" operator="lessThanOrEqual">
      <formula>-0.3</formula>
    </cfRule>
  </conditionalFormatting>
  <conditionalFormatting sqref="H122:H124 J122:J124">
    <cfRule type="cellIs" dxfId="624" priority="1089" operator="greaterThanOrEqual">
      <formula>0.3</formula>
    </cfRule>
  </conditionalFormatting>
  <conditionalFormatting sqref="H126 J126">
    <cfRule type="cellIs" dxfId="623" priority="1086" operator="lessThanOrEqual">
      <formula>-0.3</formula>
    </cfRule>
  </conditionalFormatting>
  <conditionalFormatting sqref="H126 J126">
    <cfRule type="cellIs" dxfId="622" priority="1087" operator="greaterThanOrEqual">
      <formula>0.3</formula>
    </cfRule>
  </conditionalFormatting>
  <conditionalFormatting sqref="H128 J128">
    <cfRule type="cellIs" dxfId="621" priority="1084" operator="lessThanOrEqual">
      <formula>-0.3</formula>
    </cfRule>
  </conditionalFormatting>
  <conditionalFormatting sqref="H128 J128">
    <cfRule type="cellIs" dxfId="620" priority="1085" operator="greaterThanOrEqual">
      <formula>0.3</formula>
    </cfRule>
  </conditionalFormatting>
  <conditionalFormatting sqref="H130:H132 J130:J132">
    <cfRule type="cellIs" dxfId="619" priority="1082" operator="lessThanOrEqual">
      <formula>-0.3</formula>
    </cfRule>
  </conditionalFormatting>
  <conditionalFormatting sqref="H130:H132 J130:J132">
    <cfRule type="cellIs" dxfId="618" priority="1083" operator="greaterThanOrEqual">
      <formula>0.3</formula>
    </cfRule>
  </conditionalFormatting>
  <conditionalFormatting sqref="P121 R121">
    <cfRule type="cellIs" dxfId="617" priority="1081" operator="greaterThanOrEqual">
      <formula>0.3</formula>
    </cfRule>
  </conditionalFormatting>
  <conditionalFormatting sqref="P121 R121">
    <cfRule type="cellIs" dxfId="616" priority="1080" operator="lessThanOrEqual">
      <formula>-0.3</formula>
    </cfRule>
  </conditionalFormatting>
  <conditionalFormatting sqref="P125 R125">
    <cfRule type="cellIs" dxfId="615" priority="1079" operator="greaterThanOrEqual">
      <formula>0.3</formula>
    </cfRule>
  </conditionalFormatting>
  <conditionalFormatting sqref="P125 R125">
    <cfRule type="cellIs" dxfId="614" priority="1078" operator="lessThanOrEqual">
      <formula>-0.3</formula>
    </cfRule>
  </conditionalFormatting>
  <conditionalFormatting sqref="P127 R127">
    <cfRule type="cellIs" dxfId="613" priority="1077" operator="greaterThanOrEqual">
      <formula>0.3</formula>
    </cfRule>
  </conditionalFormatting>
  <conditionalFormatting sqref="P127 R127">
    <cfRule type="cellIs" dxfId="612" priority="1076" operator="lessThanOrEqual">
      <formula>-0.3</formula>
    </cfRule>
  </conditionalFormatting>
  <conditionalFormatting sqref="P129 R129">
    <cfRule type="cellIs" dxfId="611" priority="1075" operator="greaterThanOrEqual">
      <formula>0.3</formula>
    </cfRule>
  </conditionalFormatting>
  <conditionalFormatting sqref="P129 R129">
    <cfRule type="cellIs" dxfId="610" priority="1074" operator="lessThanOrEqual">
      <formula>-0.3</formula>
    </cfRule>
  </conditionalFormatting>
  <conditionalFormatting sqref="P122:P124 R122:R124">
    <cfRule type="cellIs" dxfId="609" priority="1073" operator="greaterThanOrEqual">
      <formula>0.3</formula>
    </cfRule>
  </conditionalFormatting>
  <conditionalFormatting sqref="R122:R124">
    <cfRule type="cellIs" dxfId="608" priority="1070" operator="lessThanOrEqual">
      <formula>-0.3</formula>
    </cfRule>
    <cfRule type="cellIs" dxfId="607" priority="1071" operator="greaterThanOrEqual">
      <formula>0.3</formula>
    </cfRule>
  </conditionalFormatting>
  <conditionalFormatting sqref="P122:P124 R122:R124">
    <cfRule type="cellIs" dxfId="606" priority="1072" operator="lessThanOrEqual">
      <formula>-0.3</formula>
    </cfRule>
  </conditionalFormatting>
  <conditionalFormatting sqref="P126 R126">
    <cfRule type="cellIs" dxfId="605" priority="1069" operator="greaterThanOrEqual">
      <formula>0.3</formula>
    </cfRule>
  </conditionalFormatting>
  <conditionalFormatting sqref="R126">
    <cfRule type="cellIs" dxfId="604" priority="1066" operator="lessThanOrEqual">
      <formula>-0.3</formula>
    </cfRule>
    <cfRule type="cellIs" dxfId="603" priority="1067" operator="greaterThanOrEqual">
      <formula>0.3</formula>
    </cfRule>
  </conditionalFormatting>
  <conditionalFormatting sqref="P126 R126">
    <cfRule type="cellIs" dxfId="602" priority="1068" operator="lessThanOrEqual">
      <formula>-0.3</formula>
    </cfRule>
  </conditionalFormatting>
  <conditionalFormatting sqref="P128 R128">
    <cfRule type="cellIs" dxfId="601" priority="1065" operator="greaterThanOrEqual">
      <formula>0.3</formula>
    </cfRule>
  </conditionalFormatting>
  <conditionalFormatting sqref="R128">
    <cfRule type="cellIs" dxfId="600" priority="1062" operator="lessThanOrEqual">
      <formula>-0.3</formula>
    </cfRule>
    <cfRule type="cellIs" dxfId="599" priority="1063" operator="greaterThanOrEqual">
      <formula>0.3</formula>
    </cfRule>
  </conditionalFormatting>
  <conditionalFormatting sqref="P128 R128">
    <cfRule type="cellIs" dxfId="598" priority="1064" operator="lessThanOrEqual">
      <formula>-0.3</formula>
    </cfRule>
  </conditionalFormatting>
  <conditionalFormatting sqref="P130:P132 R130:R132">
    <cfRule type="cellIs" dxfId="597" priority="1061" operator="greaterThanOrEqual">
      <formula>0.3</formula>
    </cfRule>
  </conditionalFormatting>
  <conditionalFormatting sqref="R130:R132">
    <cfRule type="cellIs" dxfId="596" priority="1058" operator="lessThanOrEqual">
      <formula>-0.3</formula>
    </cfRule>
    <cfRule type="cellIs" dxfId="595" priority="1059" operator="greaterThanOrEqual">
      <formula>0.3</formula>
    </cfRule>
  </conditionalFormatting>
  <conditionalFormatting sqref="P130:P132 R130:R132">
    <cfRule type="cellIs" dxfId="594" priority="1060" operator="lessThanOrEqual">
      <formula>-0.3</formula>
    </cfRule>
  </conditionalFormatting>
  <conditionalFormatting sqref="H134 J134">
    <cfRule type="cellIs" dxfId="593" priority="1033" operator="greaterThanOrEqual">
      <formula>0.3</formula>
    </cfRule>
  </conditionalFormatting>
  <conditionalFormatting sqref="H134 J134">
    <cfRule type="cellIs" dxfId="592" priority="1032" operator="lessThanOrEqual">
      <formula>-0.3</formula>
    </cfRule>
  </conditionalFormatting>
  <conditionalFormatting sqref="H135:H140 J135:J140">
    <cfRule type="cellIs" dxfId="591" priority="1030" operator="lessThanOrEqual">
      <formula>-0.3</formula>
    </cfRule>
  </conditionalFormatting>
  <conditionalFormatting sqref="H135:H140 J135:J140">
    <cfRule type="cellIs" dxfId="590" priority="1031" operator="greaterThanOrEqual">
      <formula>0.3</formula>
    </cfRule>
  </conditionalFormatting>
  <conditionalFormatting sqref="P134 R134">
    <cfRule type="cellIs" dxfId="589" priority="1029" operator="greaterThanOrEqual">
      <formula>0.3</formula>
    </cfRule>
  </conditionalFormatting>
  <conditionalFormatting sqref="P134 R134">
    <cfRule type="cellIs" dxfId="588" priority="1028" operator="lessThanOrEqual">
      <formula>-0.3</formula>
    </cfRule>
  </conditionalFormatting>
  <conditionalFormatting sqref="P135:P140 R135:R140">
    <cfRule type="cellIs" dxfId="587" priority="1027" operator="greaterThanOrEqual">
      <formula>0.3</formula>
    </cfRule>
  </conditionalFormatting>
  <conditionalFormatting sqref="R135:R140">
    <cfRule type="cellIs" dxfId="586" priority="1024" operator="lessThanOrEqual">
      <formula>-0.3</formula>
    </cfRule>
    <cfRule type="cellIs" dxfId="585" priority="1025" operator="greaterThanOrEqual">
      <formula>0.3</formula>
    </cfRule>
  </conditionalFormatting>
  <conditionalFormatting sqref="P135:P140 R135:R140">
    <cfRule type="cellIs" dxfId="584" priority="1026" operator="lessThanOrEqual">
      <formula>-0.3</formula>
    </cfRule>
  </conditionalFormatting>
  <conditionalFormatting sqref="X134 Z134">
    <cfRule type="cellIs" dxfId="583" priority="1023" operator="greaterThanOrEqual">
      <formula>0.3</formula>
    </cfRule>
  </conditionalFormatting>
  <conditionalFormatting sqref="X134 Z134">
    <cfRule type="cellIs" dxfId="582" priority="1022" operator="lessThanOrEqual">
      <formula>-0.3</formula>
    </cfRule>
  </conditionalFormatting>
  <conditionalFormatting sqref="X135:X140 Z135:Z140">
    <cfRule type="cellIs" dxfId="581" priority="1021" operator="greaterThanOrEqual">
      <formula>0.3</formula>
    </cfRule>
  </conditionalFormatting>
  <conditionalFormatting sqref="Z135:Z140 X135:X140">
    <cfRule type="cellIs" dxfId="580" priority="1018" operator="lessThanOrEqual">
      <formula>-0.3</formula>
    </cfRule>
    <cfRule type="cellIs" dxfId="579" priority="1019" operator="greaterThanOrEqual">
      <formula>0.3</formula>
    </cfRule>
  </conditionalFormatting>
  <conditionalFormatting sqref="X135:X140 Z135:Z140">
    <cfRule type="cellIs" dxfId="578" priority="1020" operator="lessThanOrEqual">
      <formula>-0.3</formula>
    </cfRule>
  </conditionalFormatting>
  <conditionalFormatting sqref="H142 J142">
    <cfRule type="cellIs" dxfId="577" priority="1017" operator="greaterThanOrEqual">
      <formula>0.3</formula>
    </cfRule>
  </conditionalFormatting>
  <conditionalFormatting sqref="H142 J142">
    <cfRule type="cellIs" dxfId="576" priority="1016" operator="lessThanOrEqual">
      <formula>-0.3</formula>
    </cfRule>
  </conditionalFormatting>
  <conditionalFormatting sqref="P142 R142">
    <cfRule type="cellIs" dxfId="575" priority="1013" operator="greaterThanOrEqual">
      <formula>0.3</formula>
    </cfRule>
  </conditionalFormatting>
  <conditionalFormatting sqref="P142 R142">
    <cfRule type="cellIs" dxfId="574" priority="1012" operator="lessThanOrEqual">
      <formula>-0.3</formula>
    </cfRule>
  </conditionalFormatting>
  <conditionalFormatting sqref="X142 Z142">
    <cfRule type="cellIs" dxfId="573" priority="1007" operator="greaterThanOrEqual">
      <formula>0.3</formula>
    </cfRule>
  </conditionalFormatting>
  <conditionalFormatting sqref="X142 Z142">
    <cfRule type="cellIs" dxfId="572" priority="1006" operator="lessThanOrEqual">
      <formula>-0.3</formula>
    </cfRule>
  </conditionalFormatting>
  <conditionalFormatting sqref="X143:X153 Z143:Z153">
    <cfRule type="cellIs" dxfId="571" priority="1005" operator="greaterThanOrEqual">
      <formula>0.3</formula>
    </cfRule>
  </conditionalFormatting>
  <conditionalFormatting sqref="X143:X153 Z143:Z153">
    <cfRule type="cellIs" dxfId="570" priority="1002" operator="lessThanOrEqual">
      <formula>-0.3</formula>
    </cfRule>
    <cfRule type="cellIs" dxfId="569" priority="1003" operator="greaterThanOrEqual">
      <formula>0.3</formula>
    </cfRule>
  </conditionalFormatting>
  <conditionalFormatting sqref="X143:X153 Z143:Z153">
    <cfRule type="cellIs" dxfId="568" priority="1004" operator="lessThanOrEqual">
      <formula>-0.3</formula>
    </cfRule>
  </conditionalFormatting>
  <conditionalFormatting sqref="X154 Z154">
    <cfRule type="cellIs" dxfId="567" priority="995" operator="greaterThanOrEqual">
      <formula>0.3</formula>
    </cfRule>
  </conditionalFormatting>
  <conditionalFormatting sqref="X154 Z154">
    <cfRule type="cellIs" dxfId="566" priority="994" operator="lessThanOrEqual">
      <formula>-0.3</formula>
    </cfRule>
  </conditionalFormatting>
  <conditionalFormatting sqref="Z210 X210 J210 H210">
    <cfRule type="cellIs" dxfId="565" priority="993" operator="greaterThanOrEqual">
      <formula>0.3</formula>
    </cfRule>
  </conditionalFormatting>
  <conditionalFormatting sqref="E210">
    <cfRule type="containsText" dxfId="564" priority="987" operator="containsText" text="Within">
      <formula>NOT(ISERROR(SEARCH("Within",E210)))</formula>
    </cfRule>
    <cfRule type="containsText" dxfId="563" priority="988" operator="containsText" text="PositiveBelow">
      <formula>NOT(ISERROR(SEARCH("PositiveBelow",E210)))</formula>
    </cfRule>
    <cfRule type="containsText" dxfId="562" priority="989" operator="containsText" text="NegativeAbove">
      <formula>NOT(ISERROR(SEARCH("NegativeAbove",E210)))</formula>
    </cfRule>
    <cfRule type="containsText" dxfId="561" priority="990" operator="containsText" text="NegativeBelow">
      <formula>NOT(ISERROR(SEARCH("NegativeBelow",E210)))</formula>
    </cfRule>
    <cfRule type="containsText" dxfId="560" priority="991" operator="containsText" text="PositiveAbove">
      <formula>NOT(ISERROR(SEARCH("PositiveAbove",E210)))</formula>
    </cfRule>
  </conditionalFormatting>
  <conditionalFormatting sqref="H210 J210 X210 Z210">
    <cfRule type="cellIs" dxfId="559" priority="985" operator="lessThanOrEqual">
      <formula>-0.3</formula>
    </cfRule>
    <cfRule type="cellIs" dxfId="558" priority="986" operator="greaterThanOrEqual">
      <formula>0.3</formula>
    </cfRule>
  </conditionalFormatting>
  <conditionalFormatting sqref="H210 J210 X210 Z210">
    <cfRule type="cellIs" dxfId="557" priority="983" operator="lessThanOrEqual">
      <formula>-0.3</formula>
    </cfRule>
    <cfRule type="cellIs" dxfId="556" priority="984" operator="greaterThanOrEqual">
      <formula>0.3</formula>
    </cfRule>
  </conditionalFormatting>
  <conditionalFormatting sqref="Z210 X210 J210 H210">
    <cfRule type="cellIs" dxfId="555" priority="992" operator="lessThanOrEqual">
      <formula>-0.3</formula>
    </cfRule>
  </conditionalFormatting>
  <conditionalFormatting sqref="R215:R220 P215:P220 P213 R213">
    <cfRule type="cellIs" dxfId="554" priority="836" operator="greaterThanOrEqual">
      <formula>0.3</formula>
    </cfRule>
  </conditionalFormatting>
  <conditionalFormatting sqref="R215:R220 P215:P220 P213 R213">
    <cfRule type="cellIs" dxfId="553" priority="835" operator="lessThanOrEqual">
      <formula>-0.3</formula>
    </cfRule>
  </conditionalFormatting>
  <conditionalFormatting sqref="U222">
    <cfRule type="containsText" dxfId="552" priority="879" operator="containsText" text="Within">
      <formula>NOT(ISERROR(SEARCH("Within",U222)))</formula>
    </cfRule>
    <cfRule type="containsText" dxfId="551" priority="880" operator="containsText" text="PositiveBelow">
      <formula>NOT(ISERROR(SEARCH("PositiveBelow",U222)))</formula>
    </cfRule>
    <cfRule type="containsText" dxfId="550" priority="881" operator="containsText" text="NegativeAbove">
      <formula>NOT(ISERROR(SEARCH("NegativeAbove",U222)))</formula>
    </cfRule>
    <cfRule type="containsText" dxfId="549" priority="882" operator="containsText" text="NegativeBelow">
      <formula>NOT(ISERROR(SEARCH("NegativeBelow",U222)))</formula>
    </cfRule>
    <cfRule type="containsText" dxfId="548" priority="883" operator="containsText" text="PositiveAbove">
      <formula>NOT(ISERROR(SEARCH("PositiveAbove",U222)))</formula>
    </cfRule>
  </conditionalFormatting>
  <conditionalFormatting sqref="Z215:Z220 X215:X220 X213 Z213">
    <cfRule type="cellIs" dxfId="547" priority="831" operator="lessThanOrEqual">
      <formula>-0.3</formula>
    </cfRule>
  </conditionalFormatting>
  <conditionalFormatting sqref="Z215:Z220 X215:X220 X213 Z213">
    <cfRule type="cellIs" dxfId="546" priority="832" operator="greaterThanOrEqual">
      <formula>0.3</formula>
    </cfRule>
  </conditionalFormatting>
  <conditionalFormatting sqref="J215:J221 H215:H221 J213 H213">
    <cfRule type="cellIs" dxfId="545" priority="837" operator="lessThanOrEqual">
      <formula>-0.3</formula>
    </cfRule>
  </conditionalFormatting>
  <conditionalFormatting sqref="J215:J221 H215:H221 J213 H213">
    <cfRule type="cellIs" dxfId="544" priority="838" operator="greaterThanOrEqual">
      <formula>0.3</formula>
    </cfRule>
  </conditionalFormatting>
  <conditionalFormatting sqref="R215:R220 R213">
    <cfRule type="cellIs" dxfId="543" priority="833" operator="lessThanOrEqual">
      <formula>-0.3</formula>
    </cfRule>
    <cfRule type="cellIs" dxfId="542" priority="834" operator="greaterThanOrEqual">
      <formula>0.3</formula>
    </cfRule>
  </conditionalFormatting>
  <conditionalFormatting sqref="Z215:Z220 X215:X220 X213 Z213">
    <cfRule type="cellIs" dxfId="541" priority="829" operator="lessThanOrEqual">
      <formula>-0.3</formula>
    </cfRule>
    <cfRule type="cellIs" dxfId="540" priority="830" operator="greaterThanOrEqual">
      <formula>0.3</formula>
    </cfRule>
  </conditionalFormatting>
  <conditionalFormatting sqref="Z221 X221">
    <cfRule type="cellIs" dxfId="539" priority="791" operator="lessThanOrEqual">
      <formula>-0.3</formula>
    </cfRule>
  </conditionalFormatting>
  <conditionalFormatting sqref="R221 P221">
    <cfRule type="cellIs" dxfId="538" priority="796" operator="greaterThanOrEqual">
      <formula>0.3</formula>
    </cfRule>
  </conditionalFormatting>
  <conditionalFormatting sqref="P221">
    <cfRule type="cellIs" dxfId="537" priority="793" operator="lessThanOrEqual">
      <formula>-0.3</formula>
    </cfRule>
    <cfRule type="cellIs" dxfId="536" priority="794" operator="greaterThanOrEqual">
      <formula>0.3</formula>
    </cfRule>
  </conditionalFormatting>
  <conditionalFormatting sqref="R221 P221">
    <cfRule type="cellIs" dxfId="535" priority="795" operator="lessThanOrEqual">
      <formula>-0.3</formula>
    </cfRule>
  </conditionalFormatting>
  <conditionalFormatting sqref="Z221 X221">
    <cfRule type="cellIs" dxfId="534" priority="792" operator="greaterThanOrEqual">
      <formula>0.3</formula>
    </cfRule>
  </conditionalFormatting>
  <conditionalFormatting sqref="Z155 X155 J155 H155">
    <cfRule type="cellIs" dxfId="533" priority="790" operator="greaterThanOrEqual">
      <formula>0.3</formula>
    </cfRule>
  </conditionalFormatting>
  <conditionalFormatting sqref="E155 E157:E166">
    <cfRule type="containsText" dxfId="532" priority="784" operator="containsText" text="Within">
      <formula>NOT(ISERROR(SEARCH("Within",E155)))</formula>
    </cfRule>
    <cfRule type="containsText" dxfId="531" priority="785" operator="containsText" text="PositiveBelow">
      <formula>NOT(ISERROR(SEARCH("PositiveBelow",E155)))</formula>
    </cfRule>
    <cfRule type="containsText" dxfId="530" priority="786" operator="containsText" text="NegativeAbove">
      <formula>NOT(ISERROR(SEARCH("NegativeAbove",E155)))</formula>
    </cfRule>
    <cfRule type="containsText" dxfId="529" priority="787" operator="containsText" text="NegativeBelow">
      <formula>NOT(ISERROR(SEARCH("NegativeBelow",E155)))</formula>
    </cfRule>
    <cfRule type="containsText" dxfId="528" priority="788" operator="containsText" text="PositiveAbove">
      <formula>NOT(ISERROR(SEARCH("PositiveAbove",E155)))</formula>
    </cfRule>
  </conditionalFormatting>
  <conditionalFormatting sqref="H155 J155 X155 Z155">
    <cfRule type="cellIs" dxfId="527" priority="782" operator="lessThanOrEqual">
      <formula>-0.3</formula>
    </cfRule>
    <cfRule type="cellIs" dxfId="526" priority="783" operator="greaterThanOrEqual">
      <formula>0.3</formula>
    </cfRule>
  </conditionalFormatting>
  <conditionalFormatting sqref="H155 J155 X155 Z155">
    <cfRule type="cellIs" dxfId="525" priority="780" operator="lessThanOrEqual">
      <formula>-0.3</formula>
    </cfRule>
    <cfRule type="cellIs" dxfId="524" priority="781" operator="greaterThanOrEqual">
      <formula>0.3</formula>
    </cfRule>
  </conditionalFormatting>
  <conditionalFormatting sqref="Z155 X155 J155 H155">
    <cfRule type="cellIs" dxfId="523" priority="789" operator="lessThanOrEqual">
      <formula>-0.3</formula>
    </cfRule>
  </conditionalFormatting>
  <conditionalFormatting sqref="M157:M166 U157:U166">
    <cfRule type="containsText" dxfId="522" priority="775" operator="containsText" text="Within">
      <formula>NOT(ISERROR(SEARCH("Within",M157)))</formula>
    </cfRule>
    <cfRule type="containsText" dxfId="521" priority="776" operator="containsText" text="PositiveBelow">
      <formula>NOT(ISERROR(SEARCH("PositiveBelow",M157)))</formula>
    </cfRule>
    <cfRule type="containsText" dxfId="520" priority="777" operator="containsText" text="NegativeAbove">
      <formula>NOT(ISERROR(SEARCH("NegativeAbove",M157)))</formula>
    </cfRule>
    <cfRule type="containsText" dxfId="519" priority="778" operator="containsText" text="NegativeBelow">
      <formula>NOT(ISERROR(SEARCH("NegativeBelow",M157)))</formula>
    </cfRule>
    <cfRule type="containsText" dxfId="518" priority="779" operator="containsText" text="PositiveAbove">
      <formula>NOT(ISERROR(SEARCH("PositiveAbove",M157)))</formula>
    </cfRule>
  </conditionalFormatting>
  <conditionalFormatting sqref="M157:M166 U157:U166">
    <cfRule type="containsText" dxfId="517" priority="770" operator="containsText" text="Within">
      <formula>NOT(ISERROR(SEARCH("Within",M157)))</formula>
    </cfRule>
    <cfRule type="containsText" dxfId="516" priority="771" operator="containsText" text="PositiveBelow">
      <formula>NOT(ISERROR(SEARCH("PositiveBelow",M157)))</formula>
    </cfRule>
    <cfRule type="containsText" dxfId="515" priority="772" operator="containsText" text="NegativeAbove">
      <formula>NOT(ISERROR(SEARCH("NegativeAbove",M157)))</formula>
    </cfRule>
    <cfRule type="containsText" dxfId="514" priority="773" operator="containsText" text="NegativeBelow">
      <formula>NOT(ISERROR(SEARCH("NegativeBelow",M157)))</formula>
    </cfRule>
    <cfRule type="containsText" dxfId="513" priority="774" operator="containsText" text="PositiveAbove">
      <formula>NOT(ISERROR(SEARCH("PositiveAbove",M157)))</formula>
    </cfRule>
  </conditionalFormatting>
  <conditionalFormatting sqref="H161 J161">
    <cfRule type="cellIs" dxfId="512" priority="767" operator="greaterThanOrEqual">
      <formula>0.3</formula>
    </cfRule>
  </conditionalFormatting>
  <conditionalFormatting sqref="H161 J161">
    <cfRule type="cellIs" dxfId="511" priority="766" operator="lessThanOrEqual">
      <formula>-0.3</formula>
    </cfRule>
  </conditionalFormatting>
  <conditionalFormatting sqref="H163 J163">
    <cfRule type="cellIs" dxfId="510" priority="765" operator="greaterThanOrEqual">
      <formula>0.3</formula>
    </cfRule>
  </conditionalFormatting>
  <conditionalFormatting sqref="H163 J163">
    <cfRule type="cellIs" dxfId="509" priority="764" operator="lessThanOrEqual">
      <formula>-0.3</formula>
    </cfRule>
  </conditionalFormatting>
  <conditionalFormatting sqref="H165 J165">
    <cfRule type="cellIs" dxfId="508" priority="763" operator="greaterThanOrEqual">
      <formula>0.3</formula>
    </cfRule>
  </conditionalFormatting>
  <conditionalFormatting sqref="H165 J165">
    <cfRule type="cellIs" dxfId="507" priority="762" operator="lessThanOrEqual">
      <formula>-0.3</formula>
    </cfRule>
  </conditionalFormatting>
  <conditionalFormatting sqref="H158:H160 J158:J160">
    <cfRule type="cellIs" dxfId="506" priority="760" operator="lessThanOrEqual">
      <formula>-0.3</formula>
    </cfRule>
  </conditionalFormatting>
  <conditionalFormatting sqref="H158:H160 J158:J160">
    <cfRule type="cellIs" dxfId="505" priority="761" operator="greaterThanOrEqual">
      <formula>0.3</formula>
    </cfRule>
  </conditionalFormatting>
  <conditionalFormatting sqref="H162 J162">
    <cfRule type="cellIs" dxfId="504" priority="758" operator="lessThanOrEqual">
      <formula>-0.3</formula>
    </cfRule>
  </conditionalFormatting>
  <conditionalFormatting sqref="H162 J162">
    <cfRule type="cellIs" dxfId="503" priority="759" operator="greaterThanOrEqual">
      <formula>0.3</formula>
    </cfRule>
  </conditionalFormatting>
  <conditionalFormatting sqref="H164 J164">
    <cfRule type="cellIs" dxfId="502" priority="756" operator="lessThanOrEqual">
      <formula>-0.3</formula>
    </cfRule>
  </conditionalFormatting>
  <conditionalFormatting sqref="H164 J164">
    <cfRule type="cellIs" dxfId="501" priority="757" operator="greaterThanOrEqual">
      <formula>0.3</formula>
    </cfRule>
  </conditionalFormatting>
  <conditionalFormatting sqref="H166 J166">
    <cfRule type="cellIs" dxfId="500" priority="754" operator="lessThanOrEqual">
      <formula>-0.3</formula>
    </cfRule>
  </conditionalFormatting>
  <conditionalFormatting sqref="H166 J166">
    <cfRule type="cellIs" dxfId="499" priority="755" operator="greaterThanOrEqual">
      <formula>0.3</formula>
    </cfRule>
  </conditionalFormatting>
  <conditionalFormatting sqref="P161 R161">
    <cfRule type="cellIs" dxfId="498" priority="751" operator="greaterThanOrEqual">
      <formula>0.3</formula>
    </cfRule>
  </conditionalFormatting>
  <conditionalFormatting sqref="P161 R161">
    <cfRule type="cellIs" dxfId="497" priority="750" operator="lessThanOrEqual">
      <formula>-0.3</formula>
    </cfRule>
  </conditionalFormatting>
  <conditionalFormatting sqref="P163 R163">
    <cfRule type="cellIs" dxfId="496" priority="749" operator="greaterThanOrEqual">
      <formula>0.3</formula>
    </cfRule>
  </conditionalFormatting>
  <conditionalFormatting sqref="P163 R163">
    <cfRule type="cellIs" dxfId="495" priority="748" operator="lessThanOrEqual">
      <formula>-0.3</formula>
    </cfRule>
  </conditionalFormatting>
  <conditionalFormatting sqref="P165 R165">
    <cfRule type="cellIs" dxfId="494" priority="747" operator="greaterThanOrEqual">
      <formula>0.3</formula>
    </cfRule>
  </conditionalFormatting>
  <conditionalFormatting sqref="P165 R165">
    <cfRule type="cellIs" dxfId="493" priority="746" operator="lessThanOrEqual">
      <formula>-0.3</formula>
    </cfRule>
  </conditionalFormatting>
  <conditionalFormatting sqref="P158:P160 R158:R160">
    <cfRule type="cellIs" dxfId="492" priority="745" operator="greaterThanOrEqual">
      <formula>0.3</formula>
    </cfRule>
  </conditionalFormatting>
  <conditionalFormatting sqref="R158:R160">
    <cfRule type="cellIs" dxfId="491" priority="742" operator="lessThanOrEqual">
      <formula>-0.3</formula>
    </cfRule>
    <cfRule type="cellIs" dxfId="490" priority="743" operator="greaterThanOrEqual">
      <formula>0.3</formula>
    </cfRule>
  </conditionalFormatting>
  <conditionalFormatting sqref="P158:P160 R158:R160">
    <cfRule type="cellIs" dxfId="489" priority="744" operator="lessThanOrEqual">
      <formula>-0.3</formula>
    </cfRule>
  </conditionalFormatting>
  <conditionalFormatting sqref="P162 R162">
    <cfRule type="cellIs" dxfId="488" priority="741" operator="greaterThanOrEqual">
      <formula>0.3</formula>
    </cfRule>
  </conditionalFormatting>
  <conditionalFormatting sqref="R162">
    <cfRule type="cellIs" dxfId="487" priority="738" operator="lessThanOrEqual">
      <formula>-0.3</formula>
    </cfRule>
    <cfRule type="cellIs" dxfId="486" priority="739" operator="greaterThanOrEqual">
      <formula>0.3</formula>
    </cfRule>
  </conditionalFormatting>
  <conditionalFormatting sqref="P162 R162">
    <cfRule type="cellIs" dxfId="485" priority="740" operator="lessThanOrEqual">
      <formula>-0.3</formula>
    </cfRule>
  </conditionalFormatting>
  <conditionalFormatting sqref="P164 R164">
    <cfRule type="cellIs" dxfId="484" priority="737" operator="greaterThanOrEqual">
      <formula>0.3</formula>
    </cfRule>
  </conditionalFormatting>
  <conditionalFormatting sqref="R164">
    <cfRule type="cellIs" dxfId="483" priority="734" operator="lessThanOrEqual">
      <formula>-0.3</formula>
    </cfRule>
    <cfRule type="cellIs" dxfId="482" priority="735" operator="greaterThanOrEqual">
      <formula>0.3</formula>
    </cfRule>
  </conditionalFormatting>
  <conditionalFormatting sqref="P164 R164">
    <cfRule type="cellIs" dxfId="481" priority="736" operator="lessThanOrEqual">
      <formula>-0.3</formula>
    </cfRule>
  </conditionalFormatting>
  <conditionalFormatting sqref="P166 R166">
    <cfRule type="cellIs" dxfId="480" priority="733" operator="greaterThanOrEqual">
      <formula>0.3</formula>
    </cfRule>
  </conditionalFormatting>
  <conditionalFormatting sqref="R166">
    <cfRule type="cellIs" dxfId="479" priority="730" operator="lessThanOrEqual">
      <formula>-0.3</formula>
    </cfRule>
    <cfRule type="cellIs" dxfId="478" priority="731" operator="greaterThanOrEqual">
      <formula>0.3</formula>
    </cfRule>
  </conditionalFormatting>
  <conditionalFormatting sqref="P166 R166">
    <cfRule type="cellIs" dxfId="477" priority="732" operator="lessThanOrEqual">
      <formula>-0.3</formula>
    </cfRule>
  </conditionalFormatting>
  <conditionalFormatting sqref="X121 Z121">
    <cfRule type="cellIs" dxfId="476" priority="705" operator="greaterThanOrEqual">
      <formula>0.3</formula>
    </cfRule>
  </conditionalFormatting>
  <conditionalFormatting sqref="X121 Z121">
    <cfRule type="cellIs" dxfId="475" priority="704" operator="lessThanOrEqual">
      <formula>-0.3</formula>
    </cfRule>
  </conditionalFormatting>
  <conditionalFormatting sqref="X125 Z125">
    <cfRule type="cellIs" dxfId="474" priority="703" operator="greaterThanOrEqual">
      <formula>0.3</formula>
    </cfRule>
  </conditionalFormatting>
  <conditionalFormatting sqref="X125 Z125">
    <cfRule type="cellIs" dxfId="473" priority="702" operator="lessThanOrEqual">
      <formula>-0.3</formula>
    </cfRule>
  </conditionalFormatting>
  <conditionalFormatting sqref="X127 Z127">
    <cfRule type="cellIs" dxfId="472" priority="701" operator="greaterThanOrEqual">
      <formula>0.3</formula>
    </cfRule>
  </conditionalFormatting>
  <conditionalFormatting sqref="X127 Z127">
    <cfRule type="cellIs" dxfId="471" priority="700" operator="lessThanOrEqual">
      <formula>-0.3</formula>
    </cfRule>
  </conditionalFormatting>
  <conditionalFormatting sqref="X129 Z129">
    <cfRule type="cellIs" dxfId="470" priority="699" operator="greaterThanOrEqual">
      <formula>0.3</formula>
    </cfRule>
  </conditionalFormatting>
  <conditionalFormatting sqref="X129 Z129">
    <cfRule type="cellIs" dxfId="469" priority="698" operator="lessThanOrEqual">
      <formula>-0.3</formula>
    </cfRule>
  </conditionalFormatting>
  <conditionalFormatting sqref="X122:X124 Z122:Z124">
    <cfRule type="cellIs" dxfId="468" priority="697" operator="greaterThanOrEqual">
      <formula>0.3</formula>
    </cfRule>
  </conditionalFormatting>
  <conditionalFormatting sqref="Z122:Z124">
    <cfRule type="cellIs" dxfId="467" priority="694" operator="lessThanOrEqual">
      <formula>-0.3</formula>
    </cfRule>
    <cfRule type="cellIs" dxfId="466" priority="695" operator="greaterThanOrEqual">
      <formula>0.3</formula>
    </cfRule>
  </conditionalFormatting>
  <conditionalFormatting sqref="X122:X124 Z122:Z124">
    <cfRule type="cellIs" dxfId="465" priority="696" operator="lessThanOrEqual">
      <formula>-0.3</formula>
    </cfRule>
  </conditionalFormatting>
  <conditionalFormatting sqref="X126 Z126">
    <cfRule type="cellIs" dxfId="464" priority="693" operator="greaterThanOrEqual">
      <formula>0.3</formula>
    </cfRule>
  </conditionalFormatting>
  <conditionalFormatting sqref="Z126">
    <cfRule type="cellIs" dxfId="463" priority="690" operator="lessThanOrEqual">
      <formula>-0.3</formula>
    </cfRule>
    <cfRule type="cellIs" dxfId="462" priority="691" operator="greaterThanOrEqual">
      <formula>0.3</formula>
    </cfRule>
  </conditionalFormatting>
  <conditionalFormatting sqref="X126 Z126">
    <cfRule type="cellIs" dxfId="461" priority="692" operator="lessThanOrEqual">
      <formula>-0.3</formula>
    </cfRule>
  </conditionalFormatting>
  <conditionalFormatting sqref="X128 Z128">
    <cfRule type="cellIs" dxfId="460" priority="689" operator="greaterThanOrEqual">
      <formula>0.3</formula>
    </cfRule>
  </conditionalFormatting>
  <conditionalFormatting sqref="Z128">
    <cfRule type="cellIs" dxfId="459" priority="686" operator="lessThanOrEqual">
      <formula>-0.3</formula>
    </cfRule>
    <cfRule type="cellIs" dxfId="458" priority="687" operator="greaterThanOrEqual">
      <formula>0.3</formula>
    </cfRule>
  </conditionalFormatting>
  <conditionalFormatting sqref="X128 Z128">
    <cfRule type="cellIs" dxfId="457" priority="688" operator="lessThanOrEqual">
      <formula>-0.3</formula>
    </cfRule>
  </conditionalFormatting>
  <conditionalFormatting sqref="X130:X132 Z130:Z132">
    <cfRule type="cellIs" dxfId="456" priority="685" operator="greaterThanOrEqual">
      <formula>0.3</formula>
    </cfRule>
  </conditionalFormatting>
  <conditionalFormatting sqref="Z130:Z132">
    <cfRule type="cellIs" dxfId="455" priority="682" operator="lessThanOrEqual">
      <formula>-0.3</formula>
    </cfRule>
    <cfRule type="cellIs" dxfId="454" priority="683" operator="greaterThanOrEqual">
      <formula>0.3</formula>
    </cfRule>
  </conditionalFormatting>
  <conditionalFormatting sqref="X130:X132 Z130:Z132">
    <cfRule type="cellIs" dxfId="453" priority="684" operator="lessThanOrEqual">
      <formula>-0.3</formula>
    </cfRule>
  </conditionalFormatting>
  <conditionalFormatting sqref="X161 Z161">
    <cfRule type="cellIs" dxfId="452" priority="679" operator="greaterThanOrEqual">
      <formula>0.3</formula>
    </cfRule>
  </conditionalFormatting>
  <conditionalFormatting sqref="X161 Z161">
    <cfRule type="cellIs" dxfId="451" priority="678" operator="lessThanOrEqual">
      <formula>-0.3</formula>
    </cfRule>
  </conditionalFormatting>
  <conditionalFormatting sqref="X163 Z163">
    <cfRule type="cellIs" dxfId="450" priority="677" operator="greaterThanOrEqual">
      <formula>0.3</formula>
    </cfRule>
  </conditionalFormatting>
  <conditionalFormatting sqref="X163 Z163">
    <cfRule type="cellIs" dxfId="449" priority="676" operator="lessThanOrEqual">
      <formula>-0.3</formula>
    </cfRule>
  </conditionalFormatting>
  <conditionalFormatting sqref="X165 Z165">
    <cfRule type="cellIs" dxfId="448" priority="675" operator="greaterThanOrEqual">
      <formula>0.3</formula>
    </cfRule>
  </conditionalFormatting>
  <conditionalFormatting sqref="X165 Z165">
    <cfRule type="cellIs" dxfId="447" priority="674" operator="lessThanOrEqual">
      <formula>-0.3</formula>
    </cfRule>
  </conditionalFormatting>
  <conditionalFormatting sqref="X158:X160 Z158:Z160">
    <cfRule type="cellIs" dxfId="446" priority="673" operator="greaterThanOrEqual">
      <formula>0.3</formula>
    </cfRule>
  </conditionalFormatting>
  <conditionalFormatting sqref="Z158:Z160">
    <cfRule type="cellIs" dxfId="445" priority="670" operator="lessThanOrEqual">
      <formula>-0.3</formula>
    </cfRule>
    <cfRule type="cellIs" dxfId="444" priority="671" operator="greaterThanOrEqual">
      <formula>0.3</formula>
    </cfRule>
  </conditionalFormatting>
  <conditionalFormatting sqref="X158:X160 Z158:Z160">
    <cfRule type="cellIs" dxfId="443" priority="672" operator="lessThanOrEqual">
      <formula>-0.3</formula>
    </cfRule>
  </conditionalFormatting>
  <conditionalFormatting sqref="X162 Z162">
    <cfRule type="cellIs" dxfId="442" priority="669" operator="greaterThanOrEqual">
      <formula>0.3</formula>
    </cfRule>
  </conditionalFormatting>
  <conditionalFormatting sqref="Z162">
    <cfRule type="cellIs" dxfId="441" priority="666" operator="lessThanOrEqual">
      <formula>-0.3</formula>
    </cfRule>
    <cfRule type="cellIs" dxfId="440" priority="667" operator="greaterThanOrEqual">
      <formula>0.3</formula>
    </cfRule>
  </conditionalFormatting>
  <conditionalFormatting sqref="X162 Z162">
    <cfRule type="cellIs" dxfId="439" priority="668" operator="lessThanOrEqual">
      <formula>-0.3</formula>
    </cfRule>
  </conditionalFormatting>
  <conditionalFormatting sqref="X164 Z164">
    <cfRule type="cellIs" dxfId="438" priority="665" operator="greaterThanOrEqual">
      <formula>0.3</formula>
    </cfRule>
  </conditionalFormatting>
  <conditionalFormatting sqref="Z164">
    <cfRule type="cellIs" dxfId="437" priority="662" operator="lessThanOrEqual">
      <formula>-0.3</formula>
    </cfRule>
    <cfRule type="cellIs" dxfId="436" priority="663" operator="greaterThanOrEqual">
      <formula>0.3</formula>
    </cfRule>
  </conditionalFormatting>
  <conditionalFormatting sqref="X164 Z164">
    <cfRule type="cellIs" dxfId="435" priority="664" operator="lessThanOrEqual">
      <formula>-0.3</formula>
    </cfRule>
  </conditionalFormatting>
  <conditionalFormatting sqref="X166 Z166">
    <cfRule type="cellIs" dxfId="434" priority="661" operator="greaterThanOrEqual">
      <formula>0.3</formula>
    </cfRule>
  </conditionalFormatting>
  <conditionalFormatting sqref="Z166">
    <cfRule type="cellIs" dxfId="433" priority="658" operator="lessThanOrEqual">
      <formula>-0.3</formula>
    </cfRule>
    <cfRule type="cellIs" dxfId="432" priority="659" operator="greaterThanOrEqual">
      <formula>0.3</formula>
    </cfRule>
  </conditionalFormatting>
  <conditionalFormatting sqref="X166 Z166">
    <cfRule type="cellIs" dxfId="431" priority="660" operator="lessThanOrEqual">
      <formula>-0.3</formula>
    </cfRule>
  </conditionalFormatting>
  <conditionalFormatting sqref="Z167 X167 J167 H167">
    <cfRule type="cellIs" dxfId="430" priority="657" operator="greaterThanOrEqual">
      <formula>0.3</formula>
    </cfRule>
  </conditionalFormatting>
  <conditionalFormatting sqref="E167:E188">
    <cfRule type="containsText" dxfId="429" priority="651" operator="containsText" text="Within">
      <formula>NOT(ISERROR(SEARCH("Within",E167)))</formula>
    </cfRule>
    <cfRule type="containsText" dxfId="428" priority="652" operator="containsText" text="PositiveBelow">
      <formula>NOT(ISERROR(SEARCH("PositiveBelow",E167)))</formula>
    </cfRule>
    <cfRule type="containsText" dxfId="427" priority="653" operator="containsText" text="NegativeAbove">
      <formula>NOT(ISERROR(SEARCH("NegativeAbove",E167)))</formula>
    </cfRule>
    <cfRule type="containsText" dxfId="426" priority="654" operator="containsText" text="NegativeBelow">
      <formula>NOT(ISERROR(SEARCH("NegativeBelow",E167)))</formula>
    </cfRule>
    <cfRule type="containsText" dxfId="425" priority="655" operator="containsText" text="PositiveAbove">
      <formula>NOT(ISERROR(SEARCH("PositiveAbove",E167)))</formula>
    </cfRule>
  </conditionalFormatting>
  <conditionalFormatting sqref="H167 J167 X167 Z167">
    <cfRule type="cellIs" dxfId="424" priority="649" operator="lessThanOrEqual">
      <formula>-0.3</formula>
    </cfRule>
    <cfRule type="cellIs" dxfId="423" priority="650" operator="greaterThanOrEqual">
      <formula>0.3</formula>
    </cfRule>
  </conditionalFormatting>
  <conditionalFormatting sqref="H167 J167 X167 Z167">
    <cfRule type="cellIs" dxfId="422" priority="647" operator="lessThanOrEqual">
      <formula>-0.3</formula>
    </cfRule>
    <cfRule type="cellIs" dxfId="421" priority="648" operator="greaterThanOrEqual">
      <formula>0.3</formula>
    </cfRule>
  </conditionalFormatting>
  <conditionalFormatting sqref="Z167 X167 J167 H167">
    <cfRule type="cellIs" dxfId="420" priority="656" operator="lessThanOrEqual">
      <formula>-0.3</formula>
    </cfRule>
  </conditionalFormatting>
  <conditionalFormatting sqref="M168:M188 U168:U188">
    <cfRule type="containsText" dxfId="419" priority="642" operator="containsText" text="Within">
      <formula>NOT(ISERROR(SEARCH("Within",M168)))</formula>
    </cfRule>
    <cfRule type="containsText" dxfId="418" priority="643" operator="containsText" text="PositiveBelow">
      <formula>NOT(ISERROR(SEARCH("PositiveBelow",M168)))</formula>
    </cfRule>
    <cfRule type="containsText" dxfId="417" priority="644" operator="containsText" text="NegativeAbove">
      <formula>NOT(ISERROR(SEARCH("NegativeAbove",M168)))</formula>
    </cfRule>
    <cfRule type="containsText" dxfId="416" priority="645" operator="containsText" text="NegativeBelow">
      <formula>NOT(ISERROR(SEARCH("NegativeBelow",M168)))</formula>
    </cfRule>
    <cfRule type="containsText" dxfId="415" priority="646" operator="containsText" text="PositiveAbove">
      <formula>NOT(ISERROR(SEARCH("PositiveAbove",M168)))</formula>
    </cfRule>
  </conditionalFormatting>
  <conditionalFormatting sqref="M168:M188 U168:U188">
    <cfRule type="containsText" dxfId="414" priority="637" operator="containsText" text="Within">
      <formula>NOT(ISERROR(SEARCH("Within",M168)))</formula>
    </cfRule>
    <cfRule type="containsText" dxfId="413" priority="638" operator="containsText" text="PositiveBelow">
      <formula>NOT(ISERROR(SEARCH("PositiveBelow",M168)))</formula>
    </cfRule>
    <cfRule type="containsText" dxfId="412" priority="639" operator="containsText" text="NegativeAbove">
      <formula>NOT(ISERROR(SEARCH("NegativeAbove",M168)))</formula>
    </cfRule>
    <cfRule type="containsText" dxfId="411" priority="640" operator="containsText" text="NegativeBelow">
      <formula>NOT(ISERROR(SEARCH("NegativeBelow",M168)))</formula>
    </cfRule>
    <cfRule type="containsText" dxfId="410" priority="641" operator="containsText" text="PositiveAbove">
      <formula>NOT(ISERROR(SEARCH("PositiveAbove",M168)))</formula>
    </cfRule>
  </conditionalFormatting>
  <conditionalFormatting sqref="H168 J168">
    <cfRule type="cellIs" dxfId="409" priority="636" operator="greaterThanOrEqual">
      <formula>0.3</formula>
    </cfRule>
  </conditionalFormatting>
  <conditionalFormatting sqref="H168 J168">
    <cfRule type="cellIs" dxfId="408" priority="635" operator="lessThanOrEqual">
      <formula>-0.3</formula>
    </cfRule>
  </conditionalFormatting>
  <conditionalFormatting sqref="H181 J181">
    <cfRule type="cellIs" dxfId="407" priority="630" operator="greaterThanOrEqual">
      <formula>0.3</formula>
    </cfRule>
  </conditionalFormatting>
  <conditionalFormatting sqref="H181 J181">
    <cfRule type="cellIs" dxfId="406" priority="629" operator="lessThanOrEqual">
      <formula>-0.3</formula>
    </cfRule>
  </conditionalFormatting>
  <conditionalFormatting sqref="H169:H179 J169:J179">
    <cfRule type="cellIs" dxfId="405" priority="627" operator="lessThanOrEqual">
      <formula>-0.3</formula>
    </cfRule>
  </conditionalFormatting>
  <conditionalFormatting sqref="H169:H179 J169:J179">
    <cfRule type="cellIs" dxfId="404" priority="628" operator="greaterThanOrEqual">
      <formula>0.3</formula>
    </cfRule>
  </conditionalFormatting>
  <conditionalFormatting sqref="H180 J180">
    <cfRule type="cellIs" dxfId="403" priority="623" operator="lessThanOrEqual">
      <formula>-0.3</formula>
    </cfRule>
  </conditionalFormatting>
  <conditionalFormatting sqref="H180 J180">
    <cfRule type="cellIs" dxfId="402" priority="624" operator="greaterThanOrEqual">
      <formula>0.3</formula>
    </cfRule>
  </conditionalFormatting>
  <conditionalFormatting sqref="H182 J182">
    <cfRule type="cellIs" dxfId="401" priority="621" operator="lessThanOrEqual">
      <formula>-0.3</formula>
    </cfRule>
  </conditionalFormatting>
  <conditionalFormatting sqref="H182 J182">
    <cfRule type="cellIs" dxfId="400" priority="622" operator="greaterThanOrEqual">
      <formula>0.3</formula>
    </cfRule>
  </conditionalFormatting>
  <conditionalFormatting sqref="P168 R168">
    <cfRule type="cellIs" dxfId="399" priority="620" operator="greaterThanOrEqual">
      <formula>0.3</formula>
    </cfRule>
  </conditionalFormatting>
  <conditionalFormatting sqref="P168 R168">
    <cfRule type="cellIs" dxfId="398" priority="619" operator="lessThanOrEqual">
      <formula>-0.3</formula>
    </cfRule>
  </conditionalFormatting>
  <conditionalFormatting sqref="P181 R181">
    <cfRule type="cellIs" dxfId="397" priority="614" operator="greaterThanOrEqual">
      <formula>0.3</formula>
    </cfRule>
  </conditionalFormatting>
  <conditionalFormatting sqref="P181 R181">
    <cfRule type="cellIs" dxfId="396" priority="613" operator="lessThanOrEqual">
      <formula>-0.3</formula>
    </cfRule>
  </conditionalFormatting>
  <conditionalFormatting sqref="P169:P179 R169:R179">
    <cfRule type="cellIs" dxfId="395" priority="612" operator="greaterThanOrEqual">
      <formula>0.3</formula>
    </cfRule>
  </conditionalFormatting>
  <conditionalFormatting sqref="R169:R179">
    <cfRule type="cellIs" dxfId="394" priority="609" operator="lessThanOrEqual">
      <formula>-0.3</formula>
    </cfRule>
    <cfRule type="cellIs" dxfId="393" priority="610" operator="greaterThanOrEqual">
      <formula>0.3</formula>
    </cfRule>
  </conditionalFormatting>
  <conditionalFormatting sqref="P169:P179 R169:R179">
    <cfRule type="cellIs" dxfId="392" priority="611" operator="lessThanOrEqual">
      <formula>-0.3</formula>
    </cfRule>
  </conditionalFormatting>
  <conditionalFormatting sqref="P180 R180">
    <cfRule type="cellIs" dxfId="391" priority="604" operator="greaterThanOrEqual">
      <formula>0.3</formula>
    </cfRule>
  </conditionalFormatting>
  <conditionalFormatting sqref="R180">
    <cfRule type="cellIs" dxfId="390" priority="601" operator="lessThanOrEqual">
      <formula>-0.3</formula>
    </cfRule>
    <cfRule type="cellIs" dxfId="389" priority="602" operator="greaterThanOrEqual">
      <formula>0.3</formula>
    </cfRule>
  </conditionalFormatting>
  <conditionalFormatting sqref="P180 R180">
    <cfRule type="cellIs" dxfId="388" priority="603" operator="lessThanOrEqual">
      <formula>-0.3</formula>
    </cfRule>
  </conditionalFormatting>
  <conditionalFormatting sqref="P182 R182">
    <cfRule type="cellIs" dxfId="387" priority="600" operator="greaterThanOrEqual">
      <formula>0.3</formula>
    </cfRule>
  </conditionalFormatting>
  <conditionalFormatting sqref="R182">
    <cfRule type="cellIs" dxfId="386" priority="597" operator="lessThanOrEqual">
      <formula>-0.3</formula>
    </cfRule>
    <cfRule type="cellIs" dxfId="385" priority="598" operator="greaterThanOrEqual">
      <formula>0.3</formula>
    </cfRule>
  </conditionalFormatting>
  <conditionalFormatting sqref="P182 R182">
    <cfRule type="cellIs" dxfId="384" priority="599" operator="lessThanOrEqual">
      <formula>-0.3</formula>
    </cfRule>
  </conditionalFormatting>
  <conditionalFormatting sqref="X168 Z168">
    <cfRule type="cellIs" dxfId="383" priority="596" operator="greaterThanOrEqual">
      <formula>0.3</formula>
    </cfRule>
  </conditionalFormatting>
  <conditionalFormatting sqref="X168 Z168">
    <cfRule type="cellIs" dxfId="382" priority="595" operator="lessThanOrEqual">
      <formula>-0.3</formula>
    </cfRule>
  </conditionalFormatting>
  <conditionalFormatting sqref="X181 Z181">
    <cfRule type="cellIs" dxfId="381" priority="590" operator="greaterThanOrEqual">
      <formula>0.3</formula>
    </cfRule>
  </conditionalFormatting>
  <conditionalFormatting sqref="X181 Z181">
    <cfRule type="cellIs" dxfId="380" priority="589" operator="lessThanOrEqual">
      <formula>-0.3</formula>
    </cfRule>
  </conditionalFormatting>
  <conditionalFormatting sqref="X169:X179 Z169:Z179">
    <cfRule type="cellIs" dxfId="379" priority="588" operator="greaterThanOrEqual">
      <formula>0.3</formula>
    </cfRule>
  </conditionalFormatting>
  <conditionalFormatting sqref="Z169:Z179">
    <cfRule type="cellIs" dxfId="378" priority="585" operator="lessThanOrEqual">
      <formula>-0.3</formula>
    </cfRule>
    <cfRule type="cellIs" dxfId="377" priority="586" operator="greaterThanOrEqual">
      <formula>0.3</formula>
    </cfRule>
  </conditionalFormatting>
  <conditionalFormatting sqref="X169:X179 Z169:Z179">
    <cfRule type="cellIs" dxfId="376" priority="587" operator="lessThanOrEqual">
      <formula>-0.3</formula>
    </cfRule>
  </conditionalFormatting>
  <conditionalFormatting sqref="X180 Z180">
    <cfRule type="cellIs" dxfId="375" priority="580" operator="greaterThanOrEqual">
      <formula>0.3</formula>
    </cfRule>
  </conditionalFormatting>
  <conditionalFormatting sqref="Z180">
    <cfRule type="cellIs" dxfId="374" priority="577" operator="lessThanOrEqual">
      <formula>-0.3</formula>
    </cfRule>
    <cfRule type="cellIs" dxfId="373" priority="578" operator="greaterThanOrEqual">
      <formula>0.3</formula>
    </cfRule>
  </conditionalFormatting>
  <conditionalFormatting sqref="X180 Z180">
    <cfRule type="cellIs" dxfId="372" priority="579" operator="lessThanOrEqual">
      <formula>-0.3</formula>
    </cfRule>
  </conditionalFormatting>
  <conditionalFormatting sqref="X182 Z182">
    <cfRule type="cellIs" dxfId="371" priority="576" operator="greaterThanOrEqual">
      <formula>0.3</formula>
    </cfRule>
  </conditionalFormatting>
  <conditionalFormatting sqref="Z182">
    <cfRule type="cellIs" dxfId="370" priority="573" operator="lessThanOrEqual">
      <formula>-0.3</formula>
    </cfRule>
    <cfRule type="cellIs" dxfId="369" priority="574" operator="greaterThanOrEqual">
      <formula>0.3</formula>
    </cfRule>
  </conditionalFormatting>
  <conditionalFormatting sqref="X182 Z182">
    <cfRule type="cellIs" dxfId="368" priority="575" operator="lessThanOrEqual">
      <formula>-0.3</formula>
    </cfRule>
  </conditionalFormatting>
  <conditionalFormatting sqref="H187 J187">
    <cfRule type="cellIs" dxfId="367" priority="557" operator="greaterThanOrEqual">
      <formula>0.3</formula>
    </cfRule>
  </conditionalFormatting>
  <conditionalFormatting sqref="H187 J187">
    <cfRule type="cellIs" dxfId="366" priority="556" operator="lessThanOrEqual">
      <formula>-0.3</formula>
    </cfRule>
  </conditionalFormatting>
  <conditionalFormatting sqref="H186 J186">
    <cfRule type="cellIs" dxfId="365" priority="554" operator="lessThanOrEqual">
      <formula>-0.3</formula>
    </cfRule>
  </conditionalFormatting>
  <conditionalFormatting sqref="H186 J186">
    <cfRule type="cellIs" dxfId="364" priority="555" operator="greaterThanOrEqual">
      <formula>0.3</formula>
    </cfRule>
  </conditionalFormatting>
  <conditionalFormatting sqref="H188 J188">
    <cfRule type="cellIs" dxfId="363" priority="552" operator="lessThanOrEqual">
      <formula>-0.3</formula>
    </cfRule>
  </conditionalFormatting>
  <conditionalFormatting sqref="H188 J188">
    <cfRule type="cellIs" dxfId="362" priority="553" operator="greaterThanOrEqual">
      <formula>0.3</formula>
    </cfRule>
  </conditionalFormatting>
  <conditionalFormatting sqref="P187 R187">
    <cfRule type="cellIs" dxfId="361" priority="551" operator="greaterThanOrEqual">
      <formula>0.3</formula>
    </cfRule>
  </conditionalFormatting>
  <conditionalFormatting sqref="P187 R187">
    <cfRule type="cellIs" dxfId="360" priority="550" operator="lessThanOrEqual">
      <formula>-0.3</formula>
    </cfRule>
  </conditionalFormatting>
  <conditionalFormatting sqref="P186 R186">
    <cfRule type="cellIs" dxfId="359" priority="549" operator="greaterThanOrEqual">
      <formula>0.3</formula>
    </cfRule>
  </conditionalFormatting>
  <conditionalFormatting sqref="R186">
    <cfRule type="cellIs" dxfId="358" priority="546" operator="lessThanOrEqual">
      <formula>-0.3</formula>
    </cfRule>
    <cfRule type="cellIs" dxfId="357" priority="547" operator="greaterThanOrEqual">
      <formula>0.3</formula>
    </cfRule>
  </conditionalFormatting>
  <conditionalFormatting sqref="P186 R186">
    <cfRule type="cellIs" dxfId="356" priority="548" operator="lessThanOrEqual">
      <formula>-0.3</formula>
    </cfRule>
  </conditionalFormatting>
  <conditionalFormatting sqref="P188 R188">
    <cfRule type="cellIs" dxfId="355" priority="545" operator="greaterThanOrEqual">
      <formula>0.3</formula>
    </cfRule>
  </conditionalFormatting>
  <conditionalFormatting sqref="R188">
    <cfRule type="cellIs" dxfId="354" priority="542" operator="lessThanOrEqual">
      <formula>-0.3</formula>
    </cfRule>
    <cfRule type="cellIs" dxfId="353" priority="543" operator="greaterThanOrEqual">
      <formula>0.3</formula>
    </cfRule>
  </conditionalFormatting>
  <conditionalFormatting sqref="P188 R188">
    <cfRule type="cellIs" dxfId="352" priority="544" operator="lessThanOrEqual">
      <formula>-0.3</formula>
    </cfRule>
  </conditionalFormatting>
  <conditionalFormatting sqref="X187 Z187">
    <cfRule type="cellIs" dxfId="351" priority="541" operator="greaterThanOrEqual">
      <formula>0.3</formula>
    </cfRule>
  </conditionalFormatting>
  <conditionalFormatting sqref="X187 Z187">
    <cfRule type="cellIs" dxfId="350" priority="540" operator="lessThanOrEqual">
      <formula>-0.3</formula>
    </cfRule>
  </conditionalFormatting>
  <conditionalFormatting sqref="X186 Z186">
    <cfRule type="cellIs" dxfId="349" priority="539" operator="greaterThanOrEqual">
      <formula>0.3</formula>
    </cfRule>
  </conditionalFormatting>
  <conditionalFormatting sqref="Z186">
    <cfRule type="cellIs" dxfId="348" priority="536" operator="lessThanOrEqual">
      <formula>-0.3</formula>
    </cfRule>
    <cfRule type="cellIs" dxfId="347" priority="537" operator="greaterThanOrEqual">
      <formula>0.3</formula>
    </cfRule>
  </conditionalFormatting>
  <conditionalFormatting sqref="X186 Z186">
    <cfRule type="cellIs" dxfId="346" priority="538" operator="lessThanOrEqual">
      <formula>-0.3</formula>
    </cfRule>
  </conditionalFormatting>
  <conditionalFormatting sqref="X188 Z188">
    <cfRule type="cellIs" dxfId="345" priority="535" operator="greaterThanOrEqual">
      <formula>0.3</formula>
    </cfRule>
  </conditionalFormatting>
  <conditionalFormatting sqref="Z188">
    <cfRule type="cellIs" dxfId="344" priority="532" operator="lessThanOrEqual">
      <formula>-0.3</formula>
    </cfRule>
    <cfRule type="cellIs" dxfId="343" priority="533" operator="greaterThanOrEqual">
      <formula>0.3</formula>
    </cfRule>
  </conditionalFormatting>
  <conditionalFormatting sqref="X188 Z188">
    <cfRule type="cellIs" dxfId="342" priority="534" operator="lessThanOrEqual">
      <formula>-0.3</formula>
    </cfRule>
  </conditionalFormatting>
  <conditionalFormatting sqref="H184 J184">
    <cfRule type="cellIs" dxfId="341" priority="516" operator="greaterThanOrEqual">
      <formula>0.3</formula>
    </cfRule>
  </conditionalFormatting>
  <conditionalFormatting sqref="H184 J184">
    <cfRule type="cellIs" dxfId="340" priority="515" operator="lessThanOrEqual">
      <formula>-0.3</formula>
    </cfRule>
  </conditionalFormatting>
  <conditionalFormatting sqref="H183 J183">
    <cfRule type="cellIs" dxfId="339" priority="513" operator="lessThanOrEqual">
      <formula>-0.3</formula>
    </cfRule>
  </conditionalFormatting>
  <conditionalFormatting sqref="H183 J183">
    <cfRule type="cellIs" dxfId="338" priority="514" operator="greaterThanOrEqual">
      <formula>0.3</formula>
    </cfRule>
  </conditionalFormatting>
  <conditionalFormatting sqref="H185 J185">
    <cfRule type="cellIs" dxfId="337" priority="511" operator="lessThanOrEqual">
      <formula>-0.3</formula>
    </cfRule>
  </conditionalFormatting>
  <conditionalFormatting sqref="H185 J185">
    <cfRule type="cellIs" dxfId="336" priority="512" operator="greaterThanOrEqual">
      <formula>0.3</formula>
    </cfRule>
  </conditionalFormatting>
  <conditionalFormatting sqref="P184 R184">
    <cfRule type="cellIs" dxfId="335" priority="510" operator="greaterThanOrEqual">
      <formula>0.3</formula>
    </cfRule>
  </conditionalFormatting>
  <conditionalFormatting sqref="P184 R184">
    <cfRule type="cellIs" dxfId="334" priority="509" operator="lessThanOrEqual">
      <formula>-0.3</formula>
    </cfRule>
  </conditionalFormatting>
  <conditionalFormatting sqref="P183 R183">
    <cfRule type="cellIs" dxfId="333" priority="508" operator="greaterThanOrEqual">
      <formula>0.3</formula>
    </cfRule>
  </conditionalFormatting>
  <conditionalFormatting sqref="R183">
    <cfRule type="cellIs" dxfId="332" priority="505" operator="lessThanOrEqual">
      <formula>-0.3</formula>
    </cfRule>
    <cfRule type="cellIs" dxfId="331" priority="506" operator="greaterThanOrEqual">
      <formula>0.3</formula>
    </cfRule>
  </conditionalFormatting>
  <conditionalFormatting sqref="P183 R183">
    <cfRule type="cellIs" dxfId="330" priority="507" operator="lessThanOrEqual">
      <formula>-0.3</formula>
    </cfRule>
  </conditionalFormatting>
  <conditionalFormatting sqref="P185 R185">
    <cfRule type="cellIs" dxfId="329" priority="504" operator="greaterThanOrEqual">
      <formula>0.3</formula>
    </cfRule>
  </conditionalFormatting>
  <conditionalFormatting sqref="R185">
    <cfRule type="cellIs" dxfId="328" priority="501" operator="lessThanOrEqual">
      <formula>-0.3</formula>
    </cfRule>
    <cfRule type="cellIs" dxfId="327" priority="502" operator="greaterThanOrEqual">
      <formula>0.3</formula>
    </cfRule>
  </conditionalFormatting>
  <conditionalFormatting sqref="P185 R185">
    <cfRule type="cellIs" dxfId="326" priority="503" operator="lessThanOrEqual">
      <formula>-0.3</formula>
    </cfRule>
  </conditionalFormatting>
  <conditionalFormatting sqref="X184 Z184">
    <cfRule type="cellIs" dxfId="325" priority="500" operator="greaterThanOrEqual">
      <formula>0.3</formula>
    </cfRule>
  </conditionalFormatting>
  <conditionalFormatting sqref="X184 Z184">
    <cfRule type="cellIs" dxfId="324" priority="499" operator="lessThanOrEqual">
      <formula>-0.3</formula>
    </cfRule>
  </conditionalFormatting>
  <conditionalFormatting sqref="X183 Z183">
    <cfRule type="cellIs" dxfId="323" priority="498" operator="greaterThanOrEqual">
      <formula>0.3</formula>
    </cfRule>
  </conditionalFormatting>
  <conditionalFormatting sqref="Z183">
    <cfRule type="cellIs" dxfId="322" priority="495" operator="lessThanOrEqual">
      <formula>-0.3</formula>
    </cfRule>
    <cfRule type="cellIs" dxfId="321" priority="496" operator="greaterThanOrEqual">
      <formula>0.3</formula>
    </cfRule>
  </conditionalFormatting>
  <conditionalFormatting sqref="X183 Z183">
    <cfRule type="cellIs" dxfId="320" priority="497" operator="lessThanOrEqual">
      <formula>-0.3</formula>
    </cfRule>
  </conditionalFormatting>
  <conditionalFormatting sqref="X185 Z185">
    <cfRule type="cellIs" dxfId="319" priority="494" operator="greaterThanOrEqual">
      <formula>0.3</formula>
    </cfRule>
  </conditionalFormatting>
  <conditionalFormatting sqref="Z185">
    <cfRule type="cellIs" dxfId="318" priority="491" operator="lessThanOrEqual">
      <formula>-0.3</formula>
    </cfRule>
    <cfRule type="cellIs" dxfId="317" priority="492" operator="greaterThanOrEqual">
      <formula>0.3</formula>
    </cfRule>
  </conditionalFormatting>
  <conditionalFormatting sqref="X185 Z185">
    <cfRule type="cellIs" dxfId="316" priority="493" operator="lessThanOrEqual">
      <formula>-0.3</formula>
    </cfRule>
  </conditionalFormatting>
  <conditionalFormatting sqref="E156">
    <cfRule type="containsText" dxfId="315" priority="486" operator="containsText" text="Within">
      <formula>NOT(ISERROR(SEARCH("Within",E156)))</formula>
    </cfRule>
    <cfRule type="containsText" dxfId="314" priority="487" operator="containsText" text="PositiveBelow">
      <formula>NOT(ISERROR(SEARCH("PositiveBelow",E156)))</formula>
    </cfRule>
    <cfRule type="containsText" dxfId="313" priority="488" operator="containsText" text="NegativeAbove">
      <formula>NOT(ISERROR(SEARCH("NegativeAbove",E156)))</formula>
    </cfRule>
    <cfRule type="containsText" dxfId="312" priority="489" operator="containsText" text="NegativeBelow">
      <formula>NOT(ISERROR(SEARCH("NegativeBelow",E156)))</formula>
    </cfRule>
    <cfRule type="containsText" dxfId="311" priority="490" operator="containsText" text="PositiveAbove">
      <formula>NOT(ISERROR(SEARCH("PositiveAbove",E156)))</formula>
    </cfRule>
  </conditionalFormatting>
  <conditionalFormatting sqref="M156 U156">
    <cfRule type="containsText" dxfId="310" priority="481" operator="containsText" text="Within">
      <formula>NOT(ISERROR(SEARCH("Within",M156)))</formula>
    </cfRule>
    <cfRule type="containsText" dxfId="309" priority="482" operator="containsText" text="PositiveBelow">
      <formula>NOT(ISERROR(SEARCH("PositiveBelow",M156)))</formula>
    </cfRule>
    <cfRule type="containsText" dxfId="308" priority="483" operator="containsText" text="NegativeAbove">
      <formula>NOT(ISERROR(SEARCH("NegativeAbove",M156)))</formula>
    </cfRule>
    <cfRule type="containsText" dxfId="307" priority="484" operator="containsText" text="NegativeBelow">
      <formula>NOT(ISERROR(SEARCH("NegativeBelow",M156)))</formula>
    </cfRule>
    <cfRule type="containsText" dxfId="306" priority="485" operator="containsText" text="PositiveAbove">
      <formula>NOT(ISERROR(SEARCH("PositiveAbove",M156)))</formula>
    </cfRule>
  </conditionalFormatting>
  <conditionalFormatting sqref="M156 U156">
    <cfRule type="containsText" dxfId="305" priority="476" operator="containsText" text="Within">
      <formula>NOT(ISERROR(SEARCH("Within",M156)))</formula>
    </cfRule>
    <cfRule type="containsText" dxfId="304" priority="477" operator="containsText" text="PositiveBelow">
      <formula>NOT(ISERROR(SEARCH("PositiveBelow",M156)))</formula>
    </cfRule>
    <cfRule type="containsText" dxfId="303" priority="478" operator="containsText" text="NegativeAbove">
      <formula>NOT(ISERROR(SEARCH("NegativeAbove",M156)))</formula>
    </cfRule>
    <cfRule type="containsText" dxfId="302" priority="479" operator="containsText" text="NegativeBelow">
      <formula>NOT(ISERROR(SEARCH("NegativeBelow",M156)))</formula>
    </cfRule>
    <cfRule type="containsText" dxfId="301" priority="480" operator="containsText" text="PositiveAbove">
      <formula>NOT(ISERROR(SEARCH("PositiveAbove",M156)))</formula>
    </cfRule>
  </conditionalFormatting>
  <conditionalFormatting sqref="H156 J156">
    <cfRule type="cellIs" dxfId="300" priority="475" operator="greaterThanOrEqual">
      <formula>0.3</formula>
    </cfRule>
  </conditionalFormatting>
  <conditionalFormatting sqref="H156 J156">
    <cfRule type="cellIs" dxfId="299" priority="474" operator="lessThanOrEqual">
      <formula>-0.3</formula>
    </cfRule>
  </conditionalFormatting>
  <conditionalFormatting sqref="P156 R156">
    <cfRule type="cellIs" dxfId="298" priority="473" operator="greaterThanOrEqual">
      <formula>0.3</formula>
    </cfRule>
  </conditionalFormatting>
  <conditionalFormatting sqref="P156 R156">
    <cfRule type="cellIs" dxfId="297" priority="472" operator="lessThanOrEqual">
      <formula>-0.3</formula>
    </cfRule>
  </conditionalFormatting>
  <conditionalFormatting sqref="X156 Z156">
    <cfRule type="cellIs" dxfId="296" priority="471" operator="greaterThanOrEqual">
      <formula>0.3</formula>
    </cfRule>
  </conditionalFormatting>
  <conditionalFormatting sqref="X156 Z156">
    <cfRule type="cellIs" dxfId="295" priority="470" operator="lessThanOrEqual">
      <formula>-0.3</formula>
    </cfRule>
  </conditionalFormatting>
  <conditionalFormatting sqref="H157 J157">
    <cfRule type="cellIs" dxfId="294" priority="468" operator="lessThanOrEqual">
      <formula>-0.3</formula>
    </cfRule>
  </conditionalFormatting>
  <conditionalFormatting sqref="H157 J157">
    <cfRule type="cellIs" dxfId="293" priority="469" operator="greaterThanOrEqual">
      <formula>0.3</formula>
    </cfRule>
  </conditionalFormatting>
  <conditionalFormatting sqref="P157 R157">
    <cfRule type="cellIs" dxfId="292" priority="467" operator="greaterThanOrEqual">
      <formula>0.3</formula>
    </cfRule>
  </conditionalFormatting>
  <conditionalFormatting sqref="R157">
    <cfRule type="cellIs" dxfId="291" priority="464" operator="lessThanOrEqual">
      <formula>-0.3</formula>
    </cfRule>
    <cfRule type="cellIs" dxfId="290" priority="465" operator="greaterThanOrEqual">
      <formula>0.3</formula>
    </cfRule>
  </conditionalFormatting>
  <conditionalFormatting sqref="P157 R157">
    <cfRule type="cellIs" dxfId="289" priority="466" operator="lessThanOrEqual">
      <formula>-0.3</formula>
    </cfRule>
  </conditionalFormatting>
  <conditionalFormatting sqref="X157 Z157">
    <cfRule type="cellIs" dxfId="288" priority="463" operator="greaterThanOrEqual">
      <formula>0.3</formula>
    </cfRule>
  </conditionalFormatting>
  <conditionalFormatting sqref="Z157">
    <cfRule type="cellIs" dxfId="287" priority="460" operator="lessThanOrEqual">
      <formula>-0.3</formula>
    </cfRule>
    <cfRule type="cellIs" dxfId="286" priority="461" operator="greaterThanOrEqual">
      <formula>0.3</formula>
    </cfRule>
  </conditionalFormatting>
  <conditionalFormatting sqref="X157 Z157">
    <cfRule type="cellIs" dxfId="285" priority="462" operator="lessThanOrEqual">
      <formula>-0.3</formula>
    </cfRule>
  </conditionalFormatting>
  <conditionalFormatting sqref="U79 E79 M79">
    <cfRule type="containsText" dxfId="284" priority="455" operator="containsText" text="Within">
      <formula>NOT(ISERROR(SEARCH("Within",E79)))</formula>
    </cfRule>
    <cfRule type="containsText" dxfId="283" priority="456" operator="containsText" text="PositiveBelow">
      <formula>NOT(ISERROR(SEARCH("PositiveBelow",E79)))</formula>
    </cfRule>
    <cfRule type="containsText" dxfId="282" priority="457" operator="containsText" text="NegativeAbove">
      <formula>NOT(ISERROR(SEARCH("NegativeAbove",E79)))</formula>
    </cfRule>
    <cfRule type="containsText" dxfId="281" priority="458" operator="containsText" text="NegativeBelow">
      <formula>NOT(ISERROR(SEARCH("NegativeBelow",E79)))</formula>
    </cfRule>
    <cfRule type="containsText" dxfId="280" priority="459" operator="containsText" text="PositiveAbove">
      <formula>NOT(ISERROR(SEARCH("PositiveAbove",E79)))</formula>
    </cfRule>
  </conditionalFormatting>
  <conditionalFormatting sqref="R79 P79">
    <cfRule type="cellIs" dxfId="279" priority="454" operator="greaterThanOrEqual">
      <formula>0.3</formula>
    </cfRule>
  </conditionalFormatting>
  <conditionalFormatting sqref="R79">
    <cfRule type="cellIs" dxfId="278" priority="451" operator="lessThanOrEqual">
      <formula>-0.3</formula>
    </cfRule>
    <cfRule type="cellIs" dxfId="277" priority="452" operator="greaterThanOrEqual">
      <formula>0.3</formula>
    </cfRule>
  </conditionalFormatting>
  <conditionalFormatting sqref="R79 P79">
    <cfRule type="cellIs" dxfId="276" priority="453" operator="lessThanOrEqual">
      <formula>-0.3</formula>
    </cfRule>
  </conditionalFormatting>
  <conditionalFormatting sqref="Z79 X79">
    <cfRule type="cellIs" dxfId="275" priority="450" operator="greaterThanOrEqual">
      <formula>0.3</formula>
    </cfRule>
  </conditionalFormatting>
  <conditionalFormatting sqref="X79 Z79">
    <cfRule type="cellIs" dxfId="274" priority="447" operator="lessThanOrEqual">
      <formula>-0.3</formula>
    </cfRule>
    <cfRule type="cellIs" dxfId="273" priority="448" operator="greaterThanOrEqual">
      <formula>0.3</formula>
    </cfRule>
  </conditionalFormatting>
  <conditionalFormatting sqref="Z79 X79">
    <cfRule type="cellIs" dxfId="272" priority="449" operator="lessThanOrEqual">
      <formula>-0.3</formula>
    </cfRule>
  </conditionalFormatting>
  <conditionalFormatting sqref="J79 H79">
    <cfRule type="cellIs" dxfId="271" priority="446" operator="greaterThanOrEqual">
      <formula>0.3</formula>
    </cfRule>
  </conditionalFormatting>
  <conditionalFormatting sqref="J79 H79">
    <cfRule type="cellIs" dxfId="270" priority="445" operator="lessThanOrEqual">
      <formula>-0.3</formula>
    </cfRule>
  </conditionalFormatting>
  <conditionalFormatting sqref="M80:M84 E80:E84 U80:U84">
    <cfRule type="containsText" dxfId="269" priority="440" operator="containsText" text="Within">
      <formula>NOT(ISERROR(SEARCH("Within",E80)))</formula>
    </cfRule>
    <cfRule type="containsText" dxfId="268" priority="441" operator="containsText" text="PositiveBelow">
      <formula>NOT(ISERROR(SEARCH("PositiveBelow",E80)))</formula>
    </cfRule>
    <cfRule type="containsText" dxfId="267" priority="442" operator="containsText" text="NegativeAbove">
      <formula>NOT(ISERROR(SEARCH("NegativeAbove",E80)))</formula>
    </cfRule>
    <cfRule type="containsText" dxfId="266" priority="443" operator="containsText" text="NegativeBelow">
      <formula>NOT(ISERROR(SEARCH("NegativeBelow",E80)))</formula>
    </cfRule>
    <cfRule type="containsText" dxfId="265" priority="444" operator="containsText" text="PositiveAbove">
      <formula>NOT(ISERROR(SEARCH("PositiveAbove",E80)))</formula>
    </cfRule>
  </conditionalFormatting>
  <conditionalFormatting sqref="P80:P84 R80:R84">
    <cfRule type="cellIs" dxfId="264" priority="439" operator="greaterThanOrEqual">
      <formula>0.3</formula>
    </cfRule>
  </conditionalFormatting>
  <conditionalFormatting sqref="R80:R84">
    <cfRule type="cellIs" dxfId="263" priority="436" operator="lessThanOrEqual">
      <formula>-0.3</formula>
    </cfRule>
    <cfRule type="cellIs" dxfId="262" priority="437" operator="greaterThanOrEqual">
      <formula>0.3</formula>
    </cfRule>
  </conditionalFormatting>
  <conditionalFormatting sqref="P80:P84 R80:R84">
    <cfRule type="cellIs" dxfId="261" priority="438" operator="lessThanOrEqual">
      <formula>-0.3</formula>
    </cfRule>
  </conditionalFormatting>
  <conditionalFormatting sqref="X80:X85 Z80:Z85">
    <cfRule type="cellIs" dxfId="260" priority="435" operator="greaterThanOrEqual">
      <formula>0.3</formula>
    </cfRule>
  </conditionalFormatting>
  <conditionalFormatting sqref="Z80:Z85 X80:X85">
    <cfRule type="cellIs" dxfId="259" priority="432" operator="lessThanOrEqual">
      <formula>-0.3</formula>
    </cfRule>
    <cfRule type="cellIs" dxfId="258" priority="433" operator="greaterThanOrEqual">
      <formula>0.3</formula>
    </cfRule>
  </conditionalFormatting>
  <conditionalFormatting sqref="X80:X85 Z80:Z85">
    <cfRule type="cellIs" dxfId="257" priority="434" operator="lessThanOrEqual">
      <formula>-0.3</formula>
    </cfRule>
  </conditionalFormatting>
  <conditionalFormatting sqref="H80:H84 J80:J84">
    <cfRule type="cellIs" dxfId="256" priority="431" operator="greaterThanOrEqual">
      <formula>0.3</formula>
    </cfRule>
  </conditionalFormatting>
  <conditionalFormatting sqref="H80:H84 J80:J84">
    <cfRule type="cellIs" dxfId="255" priority="430" operator="lessThanOrEqual">
      <formula>-0.3</formula>
    </cfRule>
  </conditionalFormatting>
  <conditionalFormatting sqref="M38 E38 U38">
    <cfRule type="containsText" dxfId="254" priority="425" operator="containsText" text="Within">
      <formula>NOT(ISERROR(SEARCH("Within",E38)))</formula>
    </cfRule>
    <cfRule type="containsText" dxfId="253" priority="426" operator="containsText" text="PositiveBelow">
      <formula>NOT(ISERROR(SEARCH("PositiveBelow",E38)))</formula>
    </cfRule>
    <cfRule type="containsText" dxfId="252" priority="427" operator="containsText" text="NegativeAbove">
      <formula>NOT(ISERROR(SEARCH("NegativeAbove",E38)))</formula>
    </cfRule>
    <cfRule type="containsText" dxfId="251" priority="428" operator="containsText" text="NegativeBelow">
      <formula>NOT(ISERROR(SEARCH("NegativeBelow",E38)))</formula>
    </cfRule>
    <cfRule type="containsText" dxfId="250" priority="429" operator="containsText" text="PositiveAbove">
      <formula>NOT(ISERROR(SEARCH("PositiveAbove",E38)))</formula>
    </cfRule>
  </conditionalFormatting>
  <conditionalFormatting sqref="H38 J38">
    <cfRule type="cellIs" dxfId="249" priority="424" operator="greaterThanOrEqual">
      <formula>0.3</formula>
    </cfRule>
  </conditionalFormatting>
  <conditionalFormatting sqref="H38 J38">
    <cfRule type="cellIs" dxfId="248" priority="423" operator="lessThanOrEqual">
      <formula>-0.3</formula>
    </cfRule>
  </conditionalFormatting>
  <conditionalFormatting sqref="P38 R38">
    <cfRule type="cellIs" dxfId="247" priority="422" operator="greaterThanOrEqual">
      <formula>0.3</formula>
    </cfRule>
  </conditionalFormatting>
  <conditionalFormatting sqref="R38">
    <cfRule type="cellIs" dxfId="246" priority="419" operator="lessThanOrEqual">
      <formula>-0.3</formula>
    </cfRule>
    <cfRule type="cellIs" dxfId="245" priority="420" operator="greaterThanOrEqual">
      <formula>0.3</formula>
    </cfRule>
  </conditionalFormatting>
  <conditionalFormatting sqref="P38 R38">
    <cfRule type="cellIs" dxfId="244" priority="421" operator="lessThanOrEqual">
      <formula>-0.3</formula>
    </cfRule>
  </conditionalFormatting>
  <conditionalFormatting sqref="X38 Z38">
    <cfRule type="cellIs" dxfId="243" priority="418" operator="greaterThanOrEqual">
      <formula>0.3</formula>
    </cfRule>
  </conditionalFormatting>
  <conditionalFormatting sqref="Z38 X38">
    <cfRule type="cellIs" dxfId="242" priority="415" operator="lessThanOrEqual">
      <formula>-0.3</formula>
    </cfRule>
    <cfRule type="cellIs" dxfId="241" priority="416" operator="greaterThanOrEqual">
      <formula>0.3</formula>
    </cfRule>
  </conditionalFormatting>
  <conditionalFormatting sqref="X38 Z38">
    <cfRule type="cellIs" dxfId="240" priority="417" operator="lessThanOrEqual">
      <formula>-0.3</formula>
    </cfRule>
  </conditionalFormatting>
  <conditionalFormatting sqref="E215:E221 E211:E213">
    <cfRule type="containsText" dxfId="239" priority="410" operator="containsText" text="Within">
      <formula>NOT(ISERROR(SEARCH("Within",E211)))</formula>
    </cfRule>
    <cfRule type="containsText" dxfId="238" priority="411" operator="containsText" text="PositiveBelow">
      <formula>NOT(ISERROR(SEARCH("PositiveBelow",E211)))</formula>
    </cfRule>
    <cfRule type="containsText" dxfId="237" priority="412" operator="containsText" text="NegativeAbove">
      <formula>NOT(ISERROR(SEARCH("NegativeAbove",E211)))</formula>
    </cfRule>
    <cfRule type="containsText" dxfId="236" priority="413" operator="containsText" text="NegativeBelow">
      <formula>NOT(ISERROR(SEARCH("NegativeBelow",E211)))</formula>
    </cfRule>
    <cfRule type="containsText" dxfId="235" priority="414" operator="containsText" text="PositiveAbove">
      <formula>NOT(ISERROR(SEARCH("PositiveAbove",E211)))</formula>
    </cfRule>
  </conditionalFormatting>
  <conditionalFormatting sqref="M215:M220">
    <cfRule type="containsText" dxfId="234" priority="405" operator="containsText" text="Within">
      <formula>NOT(ISERROR(SEARCH("Within",M215)))</formula>
    </cfRule>
    <cfRule type="containsText" dxfId="233" priority="406" operator="containsText" text="PositiveBelow">
      <formula>NOT(ISERROR(SEARCH("PositiveBelow",M215)))</formula>
    </cfRule>
    <cfRule type="containsText" dxfId="232" priority="407" operator="containsText" text="NegativeAbove">
      <formula>NOT(ISERROR(SEARCH("NegativeAbove",M215)))</formula>
    </cfRule>
    <cfRule type="containsText" dxfId="231" priority="408" operator="containsText" text="NegativeBelow">
      <formula>NOT(ISERROR(SEARCH("NegativeBelow",M215)))</formula>
    </cfRule>
    <cfRule type="containsText" dxfId="230" priority="409" operator="containsText" text="PositiveAbove">
      <formula>NOT(ISERROR(SEARCH("PositiveAbove",M215)))</formula>
    </cfRule>
  </conditionalFormatting>
  <conditionalFormatting sqref="U215:U221">
    <cfRule type="containsText" dxfId="229" priority="400" operator="containsText" text="Within">
      <formula>NOT(ISERROR(SEARCH("Within",U215)))</formula>
    </cfRule>
    <cfRule type="containsText" dxfId="228" priority="401" operator="containsText" text="PositiveBelow">
      <formula>NOT(ISERROR(SEARCH("PositiveBelow",U215)))</formula>
    </cfRule>
    <cfRule type="containsText" dxfId="227" priority="402" operator="containsText" text="NegativeAbove">
      <formula>NOT(ISERROR(SEARCH("NegativeAbove",U215)))</formula>
    </cfRule>
    <cfRule type="containsText" dxfId="226" priority="403" operator="containsText" text="NegativeBelow">
      <formula>NOT(ISERROR(SEARCH("NegativeBelow",U215)))</formula>
    </cfRule>
    <cfRule type="containsText" dxfId="225" priority="404" operator="containsText" text="PositiveAbove">
      <formula>NOT(ISERROR(SEARCH("PositiveAbove",U215)))</formula>
    </cfRule>
  </conditionalFormatting>
  <conditionalFormatting sqref="M221">
    <cfRule type="containsText" dxfId="224" priority="395" operator="containsText" text="Within">
      <formula>NOT(ISERROR(SEARCH("Within",M221)))</formula>
    </cfRule>
    <cfRule type="containsText" dxfId="223" priority="396" operator="containsText" text="PositiveBelow">
      <formula>NOT(ISERROR(SEARCH("PositiveBelow",M221)))</formula>
    </cfRule>
    <cfRule type="containsText" dxfId="222" priority="397" operator="containsText" text="NegativeAbove">
      <formula>NOT(ISERROR(SEARCH("NegativeAbove",M221)))</formula>
    </cfRule>
    <cfRule type="containsText" dxfId="221" priority="398" operator="containsText" text="NegativeBelow">
      <formula>NOT(ISERROR(SEARCH("NegativeBelow",M221)))</formula>
    </cfRule>
    <cfRule type="containsText" dxfId="220" priority="399" operator="containsText" text="PositiveAbove">
      <formula>NOT(ISERROR(SEARCH("PositiveAbove",M221)))</formula>
    </cfRule>
  </conditionalFormatting>
  <conditionalFormatting sqref="H25 J25 P25 R25 X25 Z25">
    <cfRule type="cellIs" dxfId="219" priority="394" operator="greaterThanOrEqual">
      <formula>0.3</formula>
    </cfRule>
  </conditionalFormatting>
  <conditionalFormatting sqref="M25 U25 E25">
    <cfRule type="containsText" dxfId="218" priority="388" operator="containsText" text="Within">
      <formula>NOT(ISERROR(SEARCH("Within",E25)))</formula>
    </cfRule>
    <cfRule type="containsText" dxfId="217" priority="389" operator="containsText" text="PositiveBelow">
      <formula>NOT(ISERROR(SEARCH("PositiveBelow",E25)))</formula>
    </cfRule>
    <cfRule type="containsText" dxfId="216" priority="390" operator="containsText" text="NegativeAbove">
      <formula>NOT(ISERROR(SEARCH("NegativeAbove",E25)))</formula>
    </cfRule>
    <cfRule type="containsText" dxfId="215" priority="391" operator="containsText" text="NegativeBelow">
      <formula>NOT(ISERROR(SEARCH("NegativeBelow",E25)))</formula>
    </cfRule>
    <cfRule type="containsText" dxfId="214" priority="392" operator="containsText" text="PositiveAbove">
      <formula>NOT(ISERROR(SEARCH("PositiveAbove",E25)))</formula>
    </cfRule>
  </conditionalFormatting>
  <conditionalFormatting sqref="R25">
    <cfRule type="cellIs" dxfId="213" priority="386" operator="lessThanOrEqual">
      <formula>-0.3</formula>
    </cfRule>
    <cfRule type="cellIs" dxfId="212" priority="387" operator="greaterThanOrEqual">
      <formula>0.3</formula>
    </cfRule>
  </conditionalFormatting>
  <conditionalFormatting sqref="Z25 X25">
    <cfRule type="cellIs" dxfId="211" priority="384" operator="lessThanOrEqual">
      <formula>-0.3</formula>
    </cfRule>
    <cfRule type="cellIs" dxfId="210" priority="385" operator="greaterThanOrEqual">
      <formula>0.3</formula>
    </cfRule>
  </conditionalFormatting>
  <conditionalFormatting sqref="H25 J25 P25 R25 X25 Z25">
    <cfRule type="cellIs" dxfId="209" priority="393" operator="lessThanOrEqual">
      <formula>-0.3</formula>
    </cfRule>
  </conditionalFormatting>
  <conditionalFormatting sqref="Z22 X22 R22 P22 J22 H22">
    <cfRule type="cellIs" dxfId="208" priority="383" operator="greaterThanOrEqual">
      <formula>0.3</formula>
    </cfRule>
  </conditionalFormatting>
  <conditionalFormatting sqref="E22 U22 M22">
    <cfRule type="containsText" dxfId="207" priority="377" operator="containsText" text="Within">
      <formula>NOT(ISERROR(SEARCH("Within",E22)))</formula>
    </cfRule>
    <cfRule type="containsText" dxfId="206" priority="378" operator="containsText" text="PositiveBelow">
      <formula>NOT(ISERROR(SEARCH("PositiveBelow",E22)))</formula>
    </cfRule>
    <cfRule type="containsText" dxfId="205" priority="379" operator="containsText" text="NegativeAbove">
      <formula>NOT(ISERROR(SEARCH("NegativeAbove",E22)))</formula>
    </cfRule>
    <cfRule type="containsText" dxfId="204" priority="380" operator="containsText" text="NegativeBelow">
      <formula>NOT(ISERROR(SEARCH("NegativeBelow",E22)))</formula>
    </cfRule>
    <cfRule type="containsText" dxfId="203" priority="381" operator="containsText" text="PositiveAbove">
      <formula>NOT(ISERROR(SEARCH("PositiveAbove",E22)))</formula>
    </cfRule>
  </conditionalFormatting>
  <conditionalFormatting sqref="R22">
    <cfRule type="cellIs" dxfId="202" priority="375" operator="lessThanOrEqual">
      <formula>-0.3</formula>
    </cfRule>
    <cfRule type="cellIs" dxfId="201" priority="376" operator="greaterThanOrEqual">
      <formula>0.3</formula>
    </cfRule>
  </conditionalFormatting>
  <conditionalFormatting sqref="X22 Z22">
    <cfRule type="cellIs" dxfId="200" priority="373" operator="lessThanOrEqual">
      <formula>-0.3</formula>
    </cfRule>
    <cfRule type="cellIs" dxfId="199" priority="374" operator="greaterThanOrEqual">
      <formula>0.3</formula>
    </cfRule>
  </conditionalFormatting>
  <conditionalFormatting sqref="Z22 X22 R22 P22 J22 H22">
    <cfRule type="cellIs" dxfId="198" priority="382" operator="lessThanOrEqual">
      <formula>-0.3</formula>
    </cfRule>
  </conditionalFormatting>
  <conditionalFormatting sqref="H23 J23 P23 R23 X23 Z23">
    <cfRule type="cellIs" dxfId="197" priority="372" operator="greaterThanOrEqual">
      <formula>0.3</formula>
    </cfRule>
  </conditionalFormatting>
  <conditionalFormatting sqref="M23 U23 E23">
    <cfRule type="containsText" dxfId="196" priority="366" operator="containsText" text="Within">
      <formula>NOT(ISERROR(SEARCH("Within",E23)))</formula>
    </cfRule>
    <cfRule type="containsText" dxfId="195" priority="367" operator="containsText" text="PositiveBelow">
      <formula>NOT(ISERROR(SEARCH("PositiveBelow",E23)))</formula>
    </cfRule>
    <cfRule type="containsText" dxfId="194" priority="368" operator="containsText" text="NegativeAbove">
      <formula>NOT(ISERROR(SEARCH("NegativeAbove",E23)))</formula>
    </cfRule>
    <cfRule type="containsText" dxfId="193" priority="369" operator="containsText" text="NegativeBelow">
      <formula>NOT(ISERROR(SEARCH("NegativeBelow",E23)))</formula>
    </cfRule>
    <cfRule type="containsText" dxfId="192" priority="370" operator="containsText" text="PositiveAbove">
      <formula>NOT(ISERROR(SEARCH("PositiveAbove",E23)))</formula>
    </cfRule>
  </conditionalFormatting>
  <conditionalFormatting sqref="R23">
    <cfRule type="cellIs" dxfId="191" priority="364" operator="lessThanOrEqual">
      <formula>-0.3</formula>
    </cfRule>
    <cfRule type="cellIs" dxfId="190" priority="365" operator="greaterThanOrEqual">
      <formula>0.3</formula>
    </cfRule>
  </conditionalFormatting>
  <conditionalFormatting sqref="Z23 X23">
    <cfRule type="cellIs" dxfId="189" priority="362" operator="lessThanOrEqual">
      <formula>-0.3</formula>
    </cfRule>
    <cfRule type="cellIs" dxfId="188" priority="363" operator="greaterThanOrEqual">
      <formula>0.3</formula>
    </cfRule>
  </conditionalFormatting>
  <conditionalFormatting sqref="H23 J23 P23 R23 X23 Z23">
    <cfRule type="cellIs" dxfId="187" priority="371" operator="lessThanOrEqual">
      <formula>-0.3</formula>
    </cfRule>
  </conditionalFormatting>
  <conditionalFormatting sqref="Z189 X189 J189 H189">
    <cfRule type="cellIs" dxfId="186" priority="361" operator="greaterThanOrEqual">
      <formula>0.3</formula>
    </cfRule>
  </conditionalFormatting>
  <conditionalFormatting sqref="E189 E191:E195">
    <cfRule type="containsText" dxfId="185" priority="355" operator="containsText" text="Within">
      <formula>NOT(ISERROR(SEARCH("Within",E189)))</formula>
    </cfRule>
    <cfRule type="containsText" dxfId="184" priority="356" operator="containsText" text="PositiveBelow">
      <formula>NOT(ISERROR(SEARCH("PositiveBelow",E189)))</formula>
    </cfRule>
    <cfRule type="containsText" dxfId="183" priority="357" operator="containsText" text="NegativeAbove">
      <formula>NOT(ISERROR(SEARCH("NegativeAbove",E189)))</formula>
    </cfRule>
    <cfRule type="containsText" dxfId="182" priority="358" operator="containsText" text="NegativeBelow">
      <formula>NOT(ISERROR(SEARCH("NegativeBelow",E189)))</formula>
    </cfRule>
    <cfRule type="containsText" dxfId="181" priority="359" operator="containsText" text="PositiveAbove">
      <formula>NOT(ISERROR(SEARCH("PositiveAbove",E189)))</formula>
    </cfRule>
  </conditionalFormatting>
  <conditionalFormatting sqref="H189 J189 X189 Z189">
    <cfRule type="cellIs" dxfId="180" priority="353" operator="lessThanOrEqual">
      <formula>-0.3</formula>
    </cfRule>
    <cfRule type="cellIs" dxfId="179" priority="354" operator="greaterThanOrEqual">
      <formula>0.3</formula>
    </cfRule>
  </conditionalFormatting>
  <conditionalFormatting sqref="H189 J189 X189 Z189">
    <cfRule type="cellIs" dxfId="178" priority="351" operator="lessThanOrEqual">
      <formula>-0.3</formula>
    </cfRule>
    <cfRule type="cellIs" dxfId="177" priority="352" operator="greaterThanOrEqual">
      <formula>0.3</formula>
    </cfRule>
  </conditionalFormatting>
  <conditionalFormatting sqref="Z189 X189 J189 H189">
    <cfRule type="cellIs" dxfId="176" priority="360" operator="lessThanOrEqual">
      <formula>-0.3</formula>
    </cfRule>
  </conditionalFormatting>
  <conditionalFormatting sqref="M191:M195 U191:U195">
    <cfRule type="containsText" dxfId="175" priority="346" operator="containsText" text="Within">
      <formula>NOT(ISERROR(SEARCH("Within",M191)))</formula>
    </cfRule>
    <cfRule type="containsText" dxfId="174" priority="347" operator="containsText" text="PositiveBelow">
      <formula>NOT(ISERROR(SEARCH("PositiveBelow",M191)))</formula>
    </cfRule>
    <cfRule type="containsText" dxfId="173" priority="348" operator="containsText" text="NegativeAbove">
      <formula>NOT(ISERROR(SEARCH("NegativeAbove",M191)))</formula>
    </cfRule>
    <cfRule type="containsText" dxfId="172" priority="349" operator="containsText" text="NegativeBelow">
      <formula>NOT(ISERROR(SEARCH("NegativeBelow",M191)))</formula>
    </cfRule>
    <cfRule type="containsText" dxfId="171" priority="350" operator="containsText" text="PositiveAbove">
      <formula>NOT(ISERROR(SEARCH("PositiveAbove",M191)))</formula>
    </cfRule>
  </conditionalFormatting>
  <conditionalFormatting sqref="M191:M195 U191:U195">
    <cfRule type="containsText" dxfId="170" priority="341" operator="containsText" text="Within">
      <formula>NOT(ISERROR(SEARCH("Within",M191)))</formula>
    </cfRule>
    <cfRule type="containsText" dxfId="169" priority="342" operator="containsText" text="PositiveBelow">
      <formula>NOT(ISERROR(SEARCH("PositiveBelow",M191)))</formula>
    </cfRule>
    <cfRule type="containsText" dxfId="168" priority="343" operator="containsText" text="NegativeAbove">
      <formula>NOT(ISERROR(SEARCH("NegativeAbove",M191)))</formula>
    </cfRule>
    <cfRule type="containsText" dxfId="167" priority="344" operator="containsText" text="NegativeBelow">
      <formula>NOT(ISERROR(SEARCH("NegativeBelow",M191)))</formula>
    </cfRule>
    <cfRule type="containsText" dxfId="166" priority="345" operator="containsText" text="PositiveAbove">
      <formula>NOT(ISERROR(SEARCH("PositiveAbove",M191)))</formula>
    </cfRule>
  </conditionalFormatting>
  <conditionalFormatting sqref="H196 J196 X196 Z196">
    <cfRule type="cellIs" dxfId="165" priority="272" operator="lessThanOrEqual">
      <formula>-0.3</formula>
    </cfRule>
    <cfRule type="cellIs" dxfId="164" priority="273" operator="greaterThanOrEqual">
      <formula>0.3</formula>
    </cfRule>
  </conditionalFormatting>
  <conditionalFormatting sqref="Z196 X196 J196 H196">
    <cfRule type="cellIs" dxfId="163" priority="282" operator="greaterThanOrEqual">
      <formula>0.3</formula>
    </cfRule>
  </conditionalFormatting>
  <conditionalFormatting sqref="E196:E209">
    <cfRule type="containsText" dxfId="162" priority="276" operator="containsText" text="Within">
      <formula>NOT(ISERROR(SEARCH("Within",E196)))</formula>
    </cfRule>
    <cfRule type="containsText" dxfId="161" priority="277" operator="containsText" text="PositiveBelow">
      <formula>NOT(ISERROR(SEARCH("PositiveBelow",E196)))</formula>
    </cfRule>
    <cfRule type="containsText" dxfId="160" priority="278" operator="containsText" text="NegativeAbove">
      <formula>NOT(ISERROR(SEARCH("NegativeAbove",E196)))</formula>
    </cfRule>
    <cfRule type="containsText" dxfId="159" priority="279" operator="containsText" text="NegativeBelow">
      <formula>NOT(ISERROR(SEARCH("NegativeBelow",E196)))</formula>
    </cfRule>
    <cfRule type="containsText" dxfId="158" priority="280" operator="containsText" text="PositiveAbove">
      <formula>NOT(ISERROR(SEARCH("PositiveAbove",E196)))</formula>
    </cfRule>
  </conditionalFormatting>
  <conditionalFormatting sqref="H196 J196 X196 Z196">
    <cfRule type="cellIs" dxfId="157" priority="274" operator="lessThanOrEqual">
      <formula>-0.3</formula>
    </cfRule>
    <cfRule type="cellIs" dxfId="156" priority="275" operator="greaterThanOrEqual">
      <formula>0.3</formula>
    </cfRule>
  </conditionalFormatting>
  <conditionalFormatting sqref="Z196 X196 J196 H196">
    <cfRule type="cellIs" dxfId="155" priority="281" operator="lessThanOrEqual">
      <formula>-0.3</formula>
    </cfRule>
  </conditionalFormatting>
  <conditionalFormatting sqref="M197:M209 U197:U209">
    <cfRule type="containsText" dxfId="154" priority="267" operator="containsText" text="Within">
      <formula>NOT(ISERROR(SEARCH("Within",M197)))</formula>
    </cfRule>
    <cfRule type="containsText" dxfId="153" priority="268" operator="containsText" text="PositiveBelow">
      <formula>NOT(ISERROR(SEARCH("PositiveBelow",M197)))</formula>
    </cfRule>
    <cfRule type="containsText" dxfId="152" priority="269" operator="containsText" text="NegativeAbove">
      <formula>NOT(ISERROR(SEARCH("NegativeAbove",M197)))</formula>
    </cfRule>
    <cfRule type="containsText" dxfId="151" priority="270" operator="containsText" text="NegativeBelow">
      <formula>NOT(ISERROR(SEARCH("NegativeBelow",M197)))</formula>
    </cfRule>
    <cfRule type="containsText" dxfId="150" priority="271" operator="containsText" text="PositiveAbove">
      <formula>NOT(ISERROR(SEARCH("PositiveAbove",M197)))</formula>
    </cfRule>
  </conditionalFormatting>
  <conditionalFormatting sqref="M197:M209 U197:U209">
    <cfRule type="containsText" dxfId="149" priority="262" operator="containsText" text="Within">
      <formula>NOT(ISERROR(SEARCH("Within",M197)))</formula>
    </cfRule>
    <cfRule type="containsText" dxfId="148" priority="263" operator="containsText" text="PositiveBelow">
      <formula>NOT(ISERROR(SEARCH("PositiveBelow",M197)))</formula>
    </cfRule>
    <cfRule type="containsText" dxfId="147" priority="264" operator="containsText" text="NegativeAbove">
      <formula>NOT(ISERROR(SEARCH("NegativeAbove",M197)))</formula>
    </cfRule>
    <cfRule type="containsText" dxfId="146" priority="265" operator="containsText" text="NegativeBelow">
      <formula>NOT(ISERROR(SEARCH("NegativeBelow",M197)))</formula>
    </cfRule>
    <cfRule type="containsText" dxfId="145" priority="266" operator="containsText" text="PositiveAbove">
      <formula>NOT(ISERROR(SEARCH("PositiveAbove",M197)))</formula>
    </cfRule>
  </conditionalFormatting>
  <conditionalFormatting sqref="H197 J197">
    <cfRule type="cellIs" dxfId="144" priority="261" operator="greaterThanOrEqual">
      <formula>0.3</formula>
    </cfRule>
  </conditionalFormatting>
  <conditionalFormatting sqref="H197 J197">
    <cfRule type="cellIs" dxfId="143" priority="260" operator="lessThanOrEqual">
      <formula>-0.3</formula>
    </cfRule>
  </conditionalFormatting>
  <conditionalFormatting sqref="H198:H209 J198:J209">
    <cfRule type="cellIs" dxfId="142" priority="252" operator="lessThanOrEqual">
      <formula>-0.3</formula>
    </cfRule>
  </conditionalFormatting>
  <conditionalFormatting sqref="H198:H209 J198:J209">
    <cfRule type="cellIs" dxfId="141" priority="253" operator="greaterThanOrEqual">
      <formula>0.3</formula>
    </cfRule>
  </conditionalFormatting>
  <conditionalFormatting sqref="P197 R197">
    <cfRule type="cellIs" dxfId="140" priority="245" operator="greaterThanOrEqual">
      <formula>0.3</formula>
    </cfRule>
  </conditionalFormatting>
  <conditionalFormatting sqref="P197 R197">
    <cfRule type="cellIs" dxfId="139" priority="244" operator="lessThanOrEqual">
      <formula>-0.3</formula>
    </cfRule>
  </conditionalFormatting>
  <conditionalFormatting sqref="P198:P209 R198:R209">
    <cfRule type="cellIs" dxfId="138" priority="239" operator="greaterThanOrEqual">
      <formula>0.3</formula>
    </cfRule>
  </conditionalFormatting>
  <conditionalFormatting sqref="R198:R209">
    <cfRule type="cellIs" dxfId="137" priority="236" operator="lessThanOrEqual">
      <formula>-0.3</formula>
    </cfRule>
    <cfRule type="cellIs" dxfId="136" priority="237" operator="greaterThanOrEqual">
      <formula>0.3</formula>
    </cfRule>
  </conditionalFormatting>
  <conditionalFormatting sqref="P198:P209 R198:R209">
    <cfRule type="cellIs" dxfId="135" priority="238" operator="lessThanOrEqual">
      <formula>-0.3</formula>
    </cfRule>
  </conditionalFormatting>
  <conditionalFormatting sqref="X197 Z197">
    <cfRule type="cellIs" dxfId="134" priority="223" operator="greaterThanOrEqual">
      <formula>0.3</formula>
    </cfRule>
  </conditionalFormatting>
  <conditionalFormatting sqref="X197 Z197">
    <cfRule type="cellIs" dxfId="133" priority="222" operator="lessThanOrEqual">
      <formula>-0.3</formula>
    </cfRule>
  </conditionalFormatting>
  <conditionalFormatting sqref="X198:X209 Z198:Z209">
    <cfRule type="cellIs" dxfId="132" priority="215" operator="greaterThanOrEqual">
      <formula>0.3</formula>
    </cfRule>
  </conditionalFormatting>
  <conditionalFormatting sqref="Z198:Z209">
    <cfRule type="cellIs" dxfId="131" priority="212" operator="lessThanOrEqual">
      <formula>-0.3</formula>
    </cfRule>
    <cfRule type="cellIs" dxfId="130" priority="213" operator="greaterThanOrEqual">
      <formula>0.3</formula>
    </cfRule>
  </conditionalFormatting>
  <conditionalFormatting sqref="X198:X209 Z198:Z209">
    <cfRule type="cellIs" dxfId="129" priority="214" operator="lessThanOrEqual">
      <formula>-0.3</formula>
    </cfRule>
  </conditionalFormatting>
  <conditionalFormatting sqref="E190">
    <cfRule type="containsText" dxfId="128" priority="113" operator="containsText" text="Within">
      <formula>NOT(ISERROR(SEARCH("Within",E190)))</formula>
    </cfRule>
    <cfRule type="containsText" dxfId="127" priority="114" operator="containsText" text="PositiveBelow">
      <formula>NOT(ISERROR(SEARCH("PositiveBelow",E190)))</formula>
    </cfRule>
    <cfRule type="containsText" dxfId="126" priority="115" operator="containsText" text="NegativeAbove">
      <formula>NOT(ISERROR(SEARCH("NegativeAbove",E190)))</formula>
    </cfRule>
    <cfRule type="containsText" dxfId="125" priority="116" operator="containsText" text="NegativeBelow">
      <formula>NOT(ISERROR(SEARCH("NegativeBelow",E190)))</formula>
    </cfRule>
    <cfRule type="containsText" dxfId="124" priority="117" operator="containsText" text="PositiveAbove">
      <formula>NOT(ISERROR(SEARCH("PositiveAbove",E190)))</formula>
    </cfRule>
  </conditionalFormatting>
  <conditionalFormatting sqref="M190 U190">
    <cfRule type="containsText" dxfId="123" priority="108" operator="containsText" text="Within">
      <formula>NOT(ISERROR(SEARCH("Within",M190)))</formula>
    </cfRule>
    <cfRule type="containsText" dxfId="122" priority="109" operator="containsText" text="PositiveBelow">
      <formula>NOT(ISERROR(SEARCH("PositiveBelow",M190)))</formula>
    </cfRule>
    <cfRule type="containsText" dxfId="121" priority="110" operator="containsText" text="NegativeAbove">
      <formula>NOT(ISERROR(SEARCH("NegativeAbove",M190)))</formula>
    </cfRule>
    <cfRule type="containsText" dxfId="120" priority="111" operator="containsText" text="NegativeBelow">
      <formula>NOT(ISERROR(SEARCH("NegativeBelow",M190)))</formula>
    </cfRule>
    <cfRule type="containsText" dxfId="119" priority="112" operator="containsText" text="PositiveAbove">
      <formula>NOT(ISERROR(SEARCH("PositiveAbove",M190)))</formula>
    </cfRule>
  </conditionalFormatting>
  <conditionalFormatting sqref="M190 U190">
    <cfRule type="containsText" dxfId="118" priority="103" operator="containsText" text="Within">
      <formula>NOT(ISERROR(SEARCH("Within",M190)))</formula>
    </cfRule>
    <cfRule type="containsText" dxfId="117" priority="104" operator="containsText" text="PositiveBelow">
      <formula>NOT(ISERROR(SEARCH("PositiveBelow",M190)))</formula>
    </cfRule>
    <cfRule type="containsText" dxfId="116" priority="105" operator="containsText" text="NegativeAbove">
      <formula>NOT(ISERROR(SEARCH("NegativeAbove",M190)))</formula>
    </cfRule>
    <cfRule type="containsText" dxfId="115" priority="106" operator="containsText" text="NegativeBelow">
      <formula>NOT(ISERROR(SEARCH("NegativeBelow",M190)))</formula>
    </cfRule>
    <cfRule type="containsText" dxfId="114" priority="107" operator="containsText" text="PositiveAbove">
      <formula>NOT(ISERROR(SEARCH("PositiveAbove",M190)))</formula>
    </cfRule>
  </conditionalFormatting>
  <conditionalFormatting sqref="H190 J190">
    <cfRule type="cellIs" dxfId="113" priority="102" operator="greaterThanOrEqual">
      <formula>0.3</formula>
    </cfRule>
  </conditionalFormatting>
  <conditionalFormatting sqref="H190 J190">
    <cfRule type="cellIs" dxfId="112" priority="101" operator="lessThanOrEqual">
      <formula>-0.3</formula>
    </cfRule>
  </conditionalFormatting>
  <conditionalFormatting sqref="P190 R190">
    <cfRule type="cellIs" dxfId="111" priority="100" operator="greaterThanOrEqual">
      <formula>0.3</formula>
    </cfRule>
  </conditionalFormatting>
  <conditionalFormatting sqref="P190 R190">
    <cfRule type="cellIs" dxfId="110" priority="99" operator="lessThanOrEqual">
      <formula>-0.3</formula>
    </cfRule>
  </conditionalFormatting>
  <conditionalFormatting sqref="X190 Z190">
    <cfRule type="cellIs" dxfId="109" priority="98" operator="greaterThanOrEqual">
      <formula>0.3</formula>
    </cfRule>
  </conditionalFormatting>
  <conditionalFormatting sqref="X190 Z190">
    <cfRule type="cellIs" dxfId="108" priority="97" operator="lessThanOrEqual">
      <formula>-0.3</formula>
    </cfRule>
  </conditionalFormatting>
  <conditionalFormatting sqref="H191:H195 J191:J195">
    <cfRule type="cellIs" dxfId="107" priority="95" operator="lessThanOrEqual">
      <formula>-0.3</formula>
    </cfRule>
  </conditionalFormatting>
  <conditionalFormatting sqref="H191:H195 J191:J195">
    <cfRule type="cellIs" dxfId="106" priority="96" operator="greaterThanOrEqual">
      <formula>0.3</formula>
    </cfRule>
  </conditionalFormatting>
  <conditionalFormatting sqref="P191:P195 R191:R195">
    <cfRule type="cellIs" dxfId="105" priority="94" operator="greaterThanOrEqual">
      <formula>0.3</formula>
    </cfRule>
  </conditionalFormatting>
  <conditionalFormatting sqref="R191:R195">
    <cfRule type="cellIs" dxfId="104" priority="91" operator="lessThanOrEqual">
      <formula>-0.3</formula>
    </cfRule>
    <cfRule type="cellIs" dxfId="103" priority="92" operator="greaterThanOrEqual">
      <formula>0.3</formula>
    </cfRule>
  </conditionalFormatting>
  <conditionalFormatting sqref="P191:P195 R191:R195">
    <cfRule type="cellIs" dxfId="102" priority="93" operator="lessThanOrEqual">
      <formula>-0.3</formula>
    </cfRule>
  </conditionalFormatting>
  <conditionalFormatting sqref="X191:X195 Z191:Z195">
    <cfRule type="cellIs" dxfId="101" priority="90" operator="greaterThanOrEqual">
      <formula>0.3</formula>
    </cfRule>
  </conditionalFormatting>
  <conditionalFormatting sqref="Z191:Z195">
    <cfRule type="cellIs" dxfId="100" priority="87" operator="lessThanOrEqual">
      <formula>-0.3</formula>
    </cfRule>
    <cfRule type="cellIs" dxfId="99" priority="88" operator="greaterThanOrEqual">
      <formula>0.3</formula>
    </cfRule>
  </conditionalFormatting>
  <conditionalFormatting sqref="X191:X195 Z191:Z195">
    <cfRule type="cellIs" dxfId="98" priority="89" operator="lessThanOrEqual">
      <formula>-0.3</formula>
    </cfRule>
  </conditionalFormatting>
  <conditionalFormatting sqref="U44 E44 M44">
    <cfRule type="containsText" dxfId="97" priority="82" operator="containsText" text="Within">
      <formula>NOT(ISERROR(SEARCH("Within",E44)))</formula>
    </cfRule>
    <cfRule type="containsText" dxfId="96" priority="83" operator="containsText" text="PositiveBelow">
      <formula>NOT(ISERROR(SEARCH("PositiveBelow",E44)))</formula>
    </cfRule>
    <cfRule type="containsText" dxfId="95" priority="84" operator="containsText" text="NegativeAbove">
      <formula>NOT(ISERROR(SEARCH("NegativeAbove",E44)))</formula>
    </cfRule>
    <cfRule type="containsText" dxfId="94" priority="85" operator="containsText" text="NegativeBelow">
      <formula>NOT(ISERROR(SEARCH("NegativeBelow",E44)))</formula>
    </cfRule>
    <cfRule type="containsText" dxfId="93" priority="86" operator="containsText" text="PositiveAbove">
      <formula>NOT(ISERROR(SEARCH("PositiveAbove",E44)))</formula>
    </cfRule>
  </conditionalFormatting>
  <conditionalFormatting sqref="J44 H44">
    <cfRule type="cellIs" dxfId="92" priority="81" operator="greaterThanOrEqual">
      <formula>0.3</formula>
    </cfRule>
  </conditionalFormatting>
  <conditionalFormatting sqref="J44 H44">
    <cfRule type="cellIs" dxfId="91" priority="80" operator="lessThanOrEqual">
      <formula>-0.3</formula>
    </cfRule>
  </conditionalFormatting>
  <conditionalFormatting sqref="R44 P44">
    <cfRule type="cellIs" dxfId="90" priority="79" operator="greaterThanOrEqual">
      <formula>0.3</formula>
    </cfRule>
  </conditionalFormatting>
  <conditionalFormatting sqref="R44">
    <cfRule type="cellIs" dxfId="89" priority="76" operator="lessThanOrEqual">
      <formula>-0.3</formula>
    </cfRule>
    <cfRule type="cellIs" dxfId="88" priority="77" operator="greaterThanOrEqual">
      <formula>0.3</formula>
    </cfRule>
  </conditionalFormatting>
  <conditionalFormatting sqref="R44 P44">
    <cfRule type="cellIs" dxfId="87" priority="78" operator="lessThanOrEqual">
      <formula>-0.3</formula>
    </cfRule>
  </conditionalFormatting>
  <conditionalFormatting sqref="Z44 X44">
    <cfRule type="cellIs" dxfId="86" priority="75" operator="greaterThanOrEqual">
      <formula>0.3</formula>
    </cfRule>
  </conditionalFormatting>
  <conditionalFormatting sqref="X44 Z44">
    <cfRule type="cellIs" dxfId="85" priority="72" operator="lessThanOrEqual">
      <formula>-0.3</formula>
    </cfRule>
    <cfRule type="cellIs" dxfId="84" priority="73" operator="greaterThanOrEqual">
      <formula>0.3</formula>
    </cfRule>
  </conditionalFormatting>
  <conditionalFormatting sqref="Z44 X44">
    <cfRule type="cellIs" dxfId="83" priority="74" operator="lessThanOrEqual">
      <formula>-0.3</formula>
    </cfRule>
  </conditionalFormatting>
  <conditionalFormatting sqref="U45 E45 M45">
    <cfRule type="containsText" dxfId="82" priority="67" operator="containsText" text="Within">
      <formula>NOT(ISERROR(SEARCH("Within",E45)))</formula>
    </cfRule>
    <cfRule type="containsText" dxfId="81" priority="68" operator="containsText" text="PositiveBelow">
      <formula>NOT(ISERROR(SEARCH("PositiveBelow",E45)))</formula>
    </cfRule>
    <cfRule type="containsText" dxfId="80" priority="69" operator="containsText" text="NegativeAbove">
      <formula>NOT(ISERROR(SEARCH("NegativeAbove",E45)))</formula>
    </cfRule>
    <cfRule type="containsText" dxfId="79" priority="70" operator="containsText" text="NegativeBelow">
      <formula>NOT(ISERROR(SEARCH("NegativeBelow",E45)))</formula>
    </cfRule>
    <cfRule type="containsText" dxfId="78" priority="71" operator="containsText" text="PositiveAbove">
      <formula>NOT(ISERROR(SEARCH("PositiveAbove",E45)))</formula>
    </cfRule>
  </conditionalFormatting>
  <conditionalFormatting sqref="J45 H45">
    <cfRule type="cellIs" dxfId="77" priority="66" operator="greaterThanOrEqual">
      <formula>0.3</formula>
    </cfRule>
  </conditionalFormatting>
  <conditionalFormatting sqref="J45 H45">
    <cfRule type="cellIs" dxfId="76" priority="65" operator="lessThanOrEqual">
      <formula>-0.3</formula>
    </cfRule>
  </conditionalFormatting>
  <conditionalFormatting sqref="R45 P45">
    <cfRule type="cellIs" dxfId="75" priority="64" operator="greaterThanOrEqual">
      <formula>0.3</formula>
    </cfRule>
  </conditionalFormatting>
  <conditionalFormatting sqref="R45">
    <cfRule type="cellIs" dxfId="74" priority="61" operator="lessThanOrEqual">
      <formula>-0.3</formula>
    </cfRule>
    <cfRule type="cellIs" dxfId="73" priority="62" operator="greaterThanOrEqual">
      <formula>0.3</formula>
    </cfRule>
  </conditionalFormatting>
  <conditionalFormatting sqref="R45 P45">
    <cfRule type="cellIs" dxfId="72" priority="63" operator="lessThanOrEqual">
      <formula>-0.3</formula>
    </cfRule>
  </conditionalFormatting>
  <conditionalFormatting sqref="Z45 X45">
    <cfRule type="cellIs" dxfId="71" priority="60" operator="greaterThanOrEqual">
      <formula>0.3</formula>
    </cfRule>
  </conditionalFormatting>
  <conditionalFormatting sqref="X45 Z45">
    <cfRule type="cellIs" dxfId="70" priority="57" operator="lessThanOrEqual">
      <formula>-0.3</formula>
    </cfRule>
    <cfRule type="cellIs" dxfId="69" priority="58" operator="greaterThanOrEqual">
      <formula>0.3</formula>
    </cfRule>
  </conditionalFormatting>
  <conditionalFormatting sqref="Z45 X45">
    <cfRule type="cellIs" dxfId="68" priority="59" operator="lessThanOrEqual">
      <formula>-0.3</formula>
    </cfRule>
  </conditionalFormatting>
  <conditionalFormatting sqref="U53 E53 M53">
    <cfRule type="containsText" dxfId="67" priority="52" operator="containsText" text="Within">
      <formula>NOT(ISERROR(SEARCH("Within",E53)))</formula>
    </cfRule>
    <cfRule type="containsText" dxfId="66" priority="53" operator="containsText" text="PositiveBelow">
      <formula>NOT(ISERROR(SEARCH("PositiveBelow",E53)))</formula>
    </cfRule>
    <cfRule type="containsText" dxfId="65" priority="54" operator="containsText" text="NegativeAbove">
      <formula>NOT(ISERROR(SEARCH("NegativeAbove",E53)))</formula>
    </cfRule>
    <cfRule type="containsText" dxfId="64" priority="55" operator="containsText" text="NegativeBelow">
      <formula>NOT(ISERROR(SEARCH("NegativeBelow",E53)))</formula>
    </cfRule>
    <cfRule type="containsText" dxfId="63" priority="56" operator="containsText" text="PositiveAbove">
      <formula>NOT(ISERROR(SEARCH("PositiveAbove",E53)))</formula>
    </cfRule>
  </conditionalFormatting>
  <conditionalFormatting sqref="J53 H53">
    <cfRule type="cellIs" dxfId="62" priority="51" operator="greaterThanOrEqual">
      <formula>0.3</formula>
    </cfRule>
  </conditionalFormatting>
  <conditionalFormatting sqref="J53 H53">
    <cfRule type="cellIs" dxfId="61" priority="50" operator="lessThanOrEqual">
      <formula>-0.3</formula>
    </cfRule>
  </conditionalFormatting>
  <conditionalFormatting sqref="R53 P53">
    <cfRule type="cellIs" dxfId="60" priority="49" operator="greaterThanOrEqual">
      <formula>0.3</formula>
    </cfRule>
  </conditionalFormatting>
  <conditionalFormatting sqref="R53">
    <cfRule type="cellIs" dxfId="59" priority="46" operator="lessThanOrEqual">
      <formula>-0.3</formula>
    </cfRule>
    <cfRule type="cellIs" dxfId="58" priority="47" operator="greaterThanOrEqual">
      <formula>0.3</formula>
    </cfRule>
  </conditionalFormatting>
  <conditionalFormatting sqref="R53 P53">
    <cfRule type="cellIs" dxfId="57" priority="48" operator="lessThanOrEqual">
      <formula>-0.3</formula>
    </cfRule>
  </conditionalFormatting>
  <conditionalFormatting sqref="Z53 X53">
    <cfRule type="cellIs" dxfId="56" priority="45" operator="greaterThanOrEqual">
      <formula>0.3</formula>
    </cfRule>
  </conditionalFormatting>
  <conditionalFormatting sqref="X53 Z53">
    <cfRule type="cellIs" dxfId="55" priority="42" operator="lessThanOrEqual">
      <formula>-0.3</formula>
    </cfRule>
    <cfRule type="cellIs" dxfId="54" priority="43" operator="greaterThanOrEqual">
      <formula>0.3</formula>
    </cfRule>
  </conditionalFormatting>
  <conditionalFormatting sqref="Z53 X53">
    <cfRule type="cellIs" dxfId="53" priority="44" operator="lessThanOrEqual">
      <formula>-0.3</formula>
    </cfRule>
  </conditionalFormatting>
  <conditionalFormatting sqref="U214 E214 M214">
    <cfRule type="containsText" dxfId="52" priority="37" operator="containsText" text="Within">
      <formula>NOT(ISERROR(SEARCH("Within",E214)))</formula>
    </cfRule>
    <cfRule type="containsText" dxfId="51" priority="38" operator="containsText" text="PositiveBelow">
      <formula>NOT(ISERROR(SEARCH("PositiveBelow",E214)))</formula>
    </cfRule>
    <cfRule type="containsText" dxfId="50" priority="39" operator="containsText" text="NegativeAbove">
      <formula>NOT(ISERROR(SEARCH("NegativeAbove",E214)))</formula>
    </cfRule>
    <cfRule type="containsText" dxfId="49" priority="40" operator="containsText" text="NegativeBelow">
      <formula>NOT(ISERROR(SEARCH("NegativeBelow",E214)))</formula>
    </cfRule>
    <cfRule type="containsText" dxfId="48" priority="41" operator="containsText" text="PositiveAbove">
      <formula>NOT(ISERROR(SEARCH("PositiveAbove",E214)))</formula>
    </cfRule>
  </conditionalFormatting>
  <conditionalFormatting sqref="J214 H214">
    <cfRule type="cellIs" dxfId="47" priority="36" operator="greaterThanOrEqual">
      <formula>0.3</formula>
    </cfRule>
  </conditionalFormatting>
  <conditionalFormatting sqref="J214 H214">
    <cfRule type="cellIs" dxfId="46" priority="35" operator="lessThanOrEqual">
      <formula>-0.3</formula>
    </cfRule>
  </conditionalFormatting>
  <conditionalFormatting sqref="R214 P214">
    <cfRule type="cellIs" dxfId="45" priority="34" operator="greaterThanOrEqual">
      <formula>0.3</formula>
    </cfRule>
  </conditionalFormatting>
  <conditionalFormatting sqref="R214">
    <cfRule type="cellIs" dxfId="44" priority="31" operator="lessThanOrEqual">
      <formula>-0.3</formula>
    </cfRule>
    <cfRule type="cellIs" dxfId="43" priority="32" operator="greaterThanOrEqual">
      <formula>0.3</formula>
    </cfRule>
  </conditionalFormatting>
  <conditionalFormatting sqref="R214 P214">
    <cfRule type="cellIs" dxfId="42" priority="33" operator="lessThanOrEqual">
      <formula>-0.3</formula>
    </cfRule>
  </conditionalFormatting>
  <conditionalFormatting sqref="Z214 X214">
    <cfRule type="cellIs" dxfId="41" priority="30" operator="greaterThanOrEqual">
      <formula>0.3</formula>
    </cfRule>
  </conditionalFormatting>
  <conditionalFormatting sqref="X214 Z214">
    <cfRule type="cellIs" dxfId="40" priority="27" operator="lessThanOrEqual">
      <formula>-0.3</formula>
    </cfRule>
    <cfRule type="cellIs" dxfId="39" priority="28" operator="greaterThanOrEqual">
      <formula>0.3</formula>
    </cfRule>
  </conditionalFormatting>
  <conditionalFormatting sqref="Z214 X214">
    <cfRule type="cellIs" dxfId="38" priority="29" operator="lessThanOrEqual">
      <formula>-0.3</formula>
    </cfRule>
  </conditionalFormatting>
  <conditionalFormatting sqref="M211:M213 U211:U213">
    <cfRule type="containsText" dxfId="37" priority="22" operator="containsText" text="Within">
      <formula>NOT(ISERROR(SEARCH("Within",M211)))</formula>
    </cfRule>
    <cfRule type="containsText" dxfId="36" priority="23" operator="containsText" text="PositiveBelow">
      <formula>NOT(ISERROR(SEARCH("PositiveBelow",M211)))</formula>
    </cfRule>
    <cfRule type="containsText" dxfId="35" priority="24" operator="containsText" text="NegativeAbove">
      <formula>NOT(ISERROR(SEARCH("NegativeAbove",M211)))</formula>
    </cfRule>
    <cfRule type="containsText" dxfId="34" priority="25" operator="containsText" text="NegativeBelow">
      <formula>NOT(ISERROR(SEARCH("NegativeBelow",M211)))</formula>
    </cfRule>
    <cfRule type="containsText" dxfId="33" priority="26" operator="containsText" text="PositiveAbove">
      <formula>NOT(ISERROR(SEARCH("PositiveAbove",M211)))</formula>
    </cfRule>
  </conditionalFormatting>
  <conditionalFormatting sqref="M211:M213 U211:U213">
    <cfRule type="containsText" dxfId="32" priority="17" operator="containsText" text="Within">
      <formula>NOT(ISERROR(SEARCH("Within",M211)))</formula>
    </cfRule>
    <cfRule type="containsText" dxfId="31" priority="18" operator="containsText" text="PositiveBelow">
      <formula>NOT(ISERROR(SEARCH("PositiveBelow",M211)))</formula>
    </cfRule>
    <cfRule type="containsText" dxfId="30" priority="19" operator="containsText" text="NegativeAbove">
      <formula>NOT(ISERROR(SEARCH("NegativeAbove",M211)))</formula>
    </cfRule>
    <cfRule type="containsText" dxfId="29" priority="20" operator="containsText" text="NegativeBelow">
      <formula>NOT(ISERROR(SEARCH("NegativeBelow",M211)))</formula>
    </cfRule>
    <cfRule type="containsText" dxfId="28" priority="21" operator="containsText" text="PositiveAbove">
      <formula>NOT(ISERROR(SEARCH("PositiveAbove",M211)))</formula>
    </cfRule>
  </conditionalFormatting>
  <conditionalFormatting sqref="H211 J211">
    <cfRule type="cellIs" dxfId="27" priority="16" operator="greaterThanOrEqual">
      <formula>0.3</formula>
    </cfRule>
  </conditionalFormatting>
  <conditionalFormatting sqref="H211 J211">
    <cfRule type="cellIs" dxfId="26" priority="15" operator="lessThanOrEqual">
      <formula>-0.3</formula>
    </cfRule>
  </conditionalFormatting>
  <conditionalFormatting sqref="H212 J212">
    <cfRule type="cellIs" dxfId="25" priority="13" operator="lessThanOrEqual">
      <formula>-0.3</formula>
    </cfRule>
  </conditionalFormatting>
  <conditionalFormatting sqref="H212 J212">
    <cfRule type="cellIs" dxfId="24" priority="14" operator="greaterThanOrEqual">
      <formula>0.3</formula>
    </cfRule>
  </conditionalFormatting>
  <conditionalFormatting sqref="P211 R211">
    <cfRule type="cellIs" dxfId="23" priority="12" operator="greaterThanOrEqual">
      <formula>0.3</formula>
    </cfRule>
  </conditionalFormatting>
  <conditionalFormatting sqref="P211 R211">
    <cfRule type="cellIs" dxfId="22" priority="11" operator="lessThanOrEqual">
      <formula>-0.3</formula>
    </cfRule>
  </conditionalFormatting>
  <conditionalFormatting sqref="P212 R212">
    <cfRule type="cellIs" dxfId="21" priority="10" operator="greaterThanOrEqual">
      <formula>0.3</formula>
    </cfRule>
  </conditionalFormatting>
  <conditionalFormatting sqref="R212">
    <cfRule type="cellIs" dxfId="20" priority="7" operator="lessThanOrEqual">
      <formula>-0.3</formula>
    </cfRule>
    <cfRule type="cellIs" dxfId="19" priority="8" operator="greaterThanOrEqual">
      <formula>0.3</formula>
    </cfRule>
  </conditionalFormatting>
  <conditionalFormatting sqref="P212 R212">
    <cfRule type="cellIs" dxfId="18" priority="9" operator="lessThanOrEqual">
      <formula>-0.3</formula>
    </cfRule>
  </conditionalFormatting>
  <conditionalFormatting sqref="X211 Z211">
    <cfRule type="cellIs" dxfId="17" priority="6" operator="greaterThanOrEqual">
      <formula>0.3</formula>
    </cfRule>
  </conditionalFormatting>
  <conditionalFormatting sqref="X211 Z211">
    <cfRule type="cellIs" dxfId="16" priority="5" operator="lessThanOrEqual">
      <formula>-0.3</formula>
    </cfRule>
  </conditionalFormatting>
  <conditionalFormatting sqref="X212 Z212">
    <cfRule type="cellIs" dxfId="15" priority="4" operator="greaterThanOrEqual">
      <formula>0.3</formula>
    </cfRule>
  </conditionalFormatting>
  <conditionalFormatting sqref="Z212">
    <cfRule type="cellIs" dxfId="14" priority="1" operator="lessThanOrEqual">
      <formula>-0.3</formula>
    </cfRule>
    <cfRule type="cellIs" dxfId="13" priority="2" operator="greaterThanOrEqual">
      <formula>0.3</formula>
    </cfRule>
  </conditionalFormatting>
  <conditionalFormatting sqref="X212 Z212">
    <cfRule type="cellIs" dxfId="12" priority="3" operator="lessThanOrEqual">
      <formula>-0.3</formula>
    </cfRule>
  </conditionalFormatting>
  <hyperlinks>
    <hyperlink ref="D71" r:id="rId1" display="SMART HELP" xr:uid="{E4C59D67-957D-4D0D-8F89-2ECCF42D54F7}"/>
    <hyperlink ref="D155" r:id="rId2" xr:uid="{2B7ED1F6-99FF-4B21-B9CD-C10360B8BDAE}"/>
    <hyperlink ref="D35" r:id="rId3" display="BILLING" xr:uid="{5D580287-5A55-449C-911F-DFA49426A77D}"/>
    <hyperlink ref="D55" r:id="rId4" display="EASY CONNECT" xr:uid="{3E5C35B0-0313-47FD-8B65-C75ABE55CA95}"/>
    <hyperlink ref="D90" r:id="rId5" display="RESET MODEM" xr:uid="{F5D9DF76-00F1-4AED-AB61-E6FEC224E84D}"/>
    <hyperlink ref="D167" r:id="rId6" display="Cox Mobile" xr:uid="{DF21917B-7895-474C-9083-026F38B70D03}"/>
    <hyperlink ref="D99" r:id="rId7" display="RESET TV BOX" xr:uid="{878EBF6D-9B15-4C87-8E57-E8555A91D1B4}"/>
    <hyperlink ref="D108" r:id="rId8" display="ECOMMERCE" xr:uid="{4BAF32FF-5BF6-45F0-AF6C-071E3386C8D6}"/>
    <hyperlink ref="D120" r:id="rId9" display="REGISTRATION (NATIVE)" xr:uid="{188901FE-75B5-418F-A5BF-A3A299145536}"/>
    <hyperlink ref="D133" r:id="rId10" display="DATA USAGE" xr:uid="{F643CEAF-E3C6-4B10-B8FF-62E129C9CA97}"/>
    <hyperlink ref="D141" r:id="rId11" display="SUPPORT" xr:uid="{5ACF6E20-5B98-4B88-B790-50D7BBBFB1DC}"/>
    <hyperlink ref="D189" r:id="rId12" display="TWO-STEP VERIFICATION" xr:uid="{7AD88B8B-0F0C-42DA-AA2D-55E8DEA9B5C1}"/>
    <hyperlink ref="D196" r:id="rId13" display="Cox Mobile" xr:uid="{6397867E-6F8A-4163-ACD6-4BE3D5D26FEF}"/>
  </hyperlinks>
  <pageMargins left="0.7" right="0.7" top="0.75" bottom="0.75" header="0.3" footer="0.3"/>
  <pageSetup orientation="portrait" r:id="rId14"/>
  <customProperties>
    <customPr name="ORB_SHEETNAME" r:id="rId15"/>
  </customProperties>
  <drawing r:id="rId16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Hidden="1" xr2:uid="{D94631D5-90F1-49DA-89EC-BECE923BD7D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Weekly!CK211:CT211</xm:f>
              <xm:sqref>AB211</xm:sqref>
            </x14:sparkline>
            <x14:sparkline>
              <xm:f>Weekly!CK212:CT212</xm:f>
              <xm:sqref>AB212</xm:sqref>
            </x14:sparkline>
          </x14:sparklines>
        </x14:sparklineGroup>
        <x14:sparklineGroup displayEmptyCellsAs="gap" displayHidden="1" xr2:uid="{2422AE06-CB38-4ADB-A61F-86845291946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Weekly!BK211:BT211</xm:f>
              <xm:sqref>T211</xm:sqref>
            </x14:sparkline>
            <x14:sparkline>
              <xm:f>Weekly!BK212:BT212</xm:f>
              <xm:sqref>T212</xm:sqref>
            </x14:sparkline>
          </x14:sparklines>
        </x14:sparklineGroup>
        <x14:sparklineGroup displayEmptyCellsAs="gap" displayHidden="1" xr2:uid="{5ABDB5ED-E69F-4430-990F-906183B40E7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Weekly!AK211:AT211</xm:f>
              <xm:sqref>L211</xm:sqref>
            </x14:sparkline>
            <x14:sparkline>
              <xm:f>Weekly!AK212:AT212</xm:f>
              <xm:sqref>L212</xm:sqref>
            </x14:sparkline>
          </x14:sparklines>
        </x14:sparklineGroup>
        <x14:sparklineGroup displayEmptyCellsAs="gap" displayHidden="1" xr2:uid="{F3CFEBF1-8584-4E4F-AEC9-32C57AEF0D4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Weekly!BK190:BT190</xm:f>
              <xm:sqref>T190</xm:sqref>
            </x14:sparkline>
            <x14:sparkline>
              <xm:f>Weekly!BK191:BT191</xm:f>
              <xm:sqref>T191</xm:sqref>
            </x14:sparkline>
            <x14:sparkline>
              <xm:f>Weekly!BK192:BT192</xm:f>
              <xm:sqref>T192</xm:sqref>
            </x14:sparkline>
            <x14:sparkline>
              <xm:f>Weekly!BK193:BT193</xm:f>
              <xm:sqref>T193</xm:sqref>
            </x14:sparkline>
            <x14:sparkline>
              <xm:f>Weekly!BK194:BT194</xm:f>
              <xm:sqref>T194</xm:sqref>
            </x14:sparkline>
            <x14:sparkline>
              <xm:f>Weekly!BK195:BT195</xm:f>
              <xm:sqref>T195</xm:sqref>
            </x14:sparkline>
          </x14:sparklines>
        </x14:sparklineGroup>
        <x14:sparklineGroup displayEmptyCellsAs="gap" displayHidden="1" xr2:uid="{BC6A2EC5-48E3-4A8D-8C92-E033603C581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L189</xm:sqref>
            </x14:sparkline>
            <x14:sparkline>
              <xm:sqref>M189</xm:sqref>
            </x14:sparkline>
            <x14:sparkline>
              <xm:sqref>N189</xm:sqref>
            </x14:sparkline>
            <x14:sparkline>
              <xm:sqref>O189</xm:sqref>
            </x14:sparkline>
            <x14:sparkline>
              <xm:sqref>P189</xm:sqref>
            </x14:sparkline>
            <x14:sparkline>
              <xm:sqref>Q189</xm:sqref>
            </x14:sparkline>
            <x14:sparkline>
              <xm:sqref>R189</xm:sqref>
            </x14:sparkline>
            <x14:sparkline>
              <xm:sqref>S189</xm:sqref>
            </x14:sparkline>
            <x14:sparkline>
              <xm:sqref>T189</xm:sqref>
            </x14:sparkline>
            <x14:sparkline>
              <xm:sqref>U189</xm:sqref>
            </x14:sparkline>
            <x14:sparkline>
              <xm:sqref>V189</xm:sqref>
            </x14:sparkline>
            <x14:sparkline>
              <xm:sqref>W189</xm:sqref>
            </x14:sparkline>
          </x14:sparklines>
        </x14:sparklineGroup>
        <x14:sparklineGroup displayEmptyCellsAs="gap" displayHidden="1" xr2:uid="{1797EA11-96BC-4914-8585-670F5A071BA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AB189</xm:sqref>
            </x14:sparkline>
          </x14:sparklines>
        </x14:sparklineGroup>
        <x14:sparklineGroup displayEmptyCellsAs="gap" displayHidden="1" xr2:uid="{36FD1E78-9CF3-4E2D-A22F-3009C3B8F03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Weekly!CK190:CT190</xm:f>
              <xm:sqref>AB190</xm:sqref>
            </x14:sparkline>
            <x14:sparkline>
              <xm:f>Weekly!CK191:CT191</xm:f>
              <xm:sqref>AB191</xm:sqref>
            </x14:sparkline>
            <x14:sparkline>
              <xm:f>Weekly!CK192:CT192</xm:f>
              <xm:sqref>AB192</xm:sqref>
            </x14:sparkline>
            <x14:sparkline>
              <xm:f>Weekly!CK193:CT193</xm:f>
              <xm:sqref>AB193</xm:sqref>
            </x14:sparkline>
            <x14:sparkline>
              <xm:f>Weekly!CK194:CT194</xm:f>
              <xm:sqref>AB194</xm:sqref>
            </x14:sparkline>
            <x14:sparkline>
              <xm:f>Weekly!CK195:CT195</xm:f>
              <xm:sqref>AB195</xm:sqref>
            </x14:sparkline>
          </x14:sparklines>
        </x14:sparklineGroup>
        <x14:sparklineGroup displayEmptyCellsAs="gap" displayHidden="1" xr2:uid="{42769484-5577-408A-9960-5250DF47D53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Weekly!BK121:BT121</xm:f>
              <xm:sqref>T121</xm:sqref>
            </x14:sparkline>
            <x14:sparkline>
              <xm:f>Weekly!BK122:BT122</xm:f>
              <xm:sqref>T122</xm:sqref>
            </x14:sparkline>
            <x14:sparkline>
              <xm:f>Weekly!BK123:BT123</xm:f>
              <xm:sqref>T123</xm:sqref>
            </x14:sparkline>
            <x14:sparkline>
              <xm:f>Weekly!BK124:BT124</xm:f>
              <xm:sqref>T124</xm:sqref>
            </x14:sparkline>
            <x14:sparkline>
              <xm:f>Weekly!BK125:BT125</xm:f>
              <xm:sqref>T125</xm:sqref>
            </x14:sparkline>
            <x14:sparkline>
              <xm:f>Weekly!BK126:BT126</xm:f>
              <xm:sqref>T126</xm:sqref>
            </x14:sparkline>
            <x14:sparkline>
              <xm:f>Weekly!BK127:BT127</xm:f>
              <xm:sqref>T127</xm:sqref>
            </x14:sparkline>
            <x14:sparkline>
              <xm:f>Weekly!BK128:BT128</xm:f>
              <xm:sqref>T128</xm:sqref>
            </x14:sparkline>
            <x14:sparkline>
              <xm:f>Weekly!BK129:BT129</xm:f>
              <xm:sqref>T129</xm:sqref>
            </x14:sparkline>
            <x14:sparkline>
              <xm:f>Weekly!BK130:BT130</xm:f>
              <xm:sqref>T130</xm:sqref>
            </x14:sparkline>
            <x14:sparkline>
              <xm:f>Weekly!BK131:BT131</xm:f>
              <xm:sqref>T131</xm:sqref>
            </x14:sparkline>
            <x14:sparkline>
              <xm:f>Weekly!BK132:BT132</xm:f>
              <xm:sqref>T132</xm:sqref>
            </x14:sparkline>
          </x14:sparklines>
        </x14:sparklineGroup>
        <x14:sparklineGroup displayEmptyCellsAs="gap" displayHidden="1" xr2:uid="{FC7C123C-589D-4827-AC82-075E1DCDA9A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Weekly!BK91:BT91</xm:f>
              <xm:sqref>T91</xm:sqref>
            </x14:sparkline>
            <x14:sparkline>
              <xm:f>Weekly!BK92:BT92</xm:f>
              <xm:sqref>T92</xm:sqref>
            </x14:sparkline>
            <x14:sparkline>
              <xm:f>Weekly!BK93:BT93</xm:f>
              <xm:sqref>T93</xm:sqref>
            </x14:sparkline>
            <x14:sparkline>
              <xm:f>Weekly!BK94:BT94</xm:f>
              <xm:sqref>T94</xm:sqref>
            </x14:sparkline>
            <x14:sparkline>
              <xm:f>Weekly!BK95:BT95</xm:f>
              <xm:sqref>T95</xm:sqref>
            </x14:sparkline>
            <x14:sparkline>
              <xm:f>Weekly!BK96:BT96</xm:f>
              <xm:sqref>T96</xm:sqref>
            </x14:sparkline>
            <x14:sparkline>
              <xm:f>Weekly!BK97:BT97</xm:f>
              <xm:sqref>T97</xm:sqref>
            </x14:sparkline>
            <x14:sparkline>
              <xm:f>Weekly!BK98:BT98</xm:f>
              <xm:sqref>T98</xm:sqref>
            </x14:sparkline>
          </x14:sparklines>
        </x14:sparklineGroup>
        <x14:sparklineGroup displayEmptyCellsAs="gap" displayHidden="1" xr2:uid="{0EDB931A-5621-4EEE-A611-7400C9FF422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AB196</xm:sqref>
            </x14:sparkline>
          </x14:sparklines>
        </x14:sparklineGroup>
        <x14:sparklineGroup displayEmptyCellsAs="gap" displayHidden="1" xr2:uid="{D57B44AE-66CE-4205-9CD2-A1BE58B410C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L196</xm:sqref>
            </x14:sparkline>
            <x14:sparkline>
              <xm:sqref>M196</xm:sqref>
            </x14:sparkline>
            <x14:sparkline>
              <xm:sqref>N196</xm:sqref>
            </x14:sparkline>
            <x14:sparkline>
              <xm:sqref>O196</xm:sqref>
            </x14:sparkline>
            <x14:sparkline>
              <xm:sqref>P196</xm:sqref>
            </x14:sparkline>
            <x14:sparkline>
              <xm:sqref>Q196</xm:sqref>
            </x14:sparkline>
            <x14:sparkline>
              <xm:sqref>R196</xm:sqref>
            </x14:sparkline>
            <x14:sparkline>
              <xm:sqref>S196</xm:sqref>
            </x14:sparkline>
            <x14:sparkline>
              <xm:sqref>T196</xm:sqref>
            </x14:sparkline>
            <x14:sparkline>
              <xm:sqref>U196</xm:sqref>
            </x14:sparkline>
            <x14:sparkline>
              <xm:sqref>V196</xm:sqref>
            </x14:sparkline>
            <x14:sparkline>
              <xm:sqref>W196</xm:sqref>
            </x14:sparkline>
          </x14:sparklines>
        </x14:sparklineGroup>
        <x14:sparklineGroup displayEmptyCellsAs="gap" displayHidden="1" xr2:uid="{7ECBCD18-7C24-4FD8-8786-87B55FDEFB7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Weekly!BK56:BT56</xm:f>
              <xm:sqref>T56</xm:sqref>
            </x14:sparkline>
            <x14:sparkline>
              <xm:f>Weekly!BK57:BT57</xm:f>
              <xm:sqref>T57</xm:sqref>
            </x14:sparkline>
            <x14:sparkline>
              <xm:f>Weekly!BK58:BT58</xm:f>
              <xm:sqref>T58</xm:sqref>
            </x14:sparkline>
            <x14:sparkline>
              <xm:f>Weekly!BK59:BT59</xm:f>
              <xm:sqref>T59</xm:sqref>
            </x14:sparkline>
            <x14:sparkline>
              <xm:f>Weekly!BK60:BT60</xm:f>
              <xm:sqref>T60</xm:sqref>
            </x14:sparkline>
            <x14:sparkline>
              <xm:f>Weekly!BK61:BT61</xm:f>
              <xm:sqref>T61</xm:sqref>
            </x14:sparkline>
            <x14:sparkline>
              <xm:f>Weekly!BK62:BT62</xm:f>
              <xm:sqref>T62</xm:sqref>
            </x14:sparkline>
            <x14:sparkline>
              <xm:f>Weekly!BK63:BT63</xm:f>
              <xm:sqref>T63</xm:sqref>
            </x14:sparkline>
            <x14:sparkline>
              <xm:f>Weekly!BK64:BT64</xm:f>
              <xm:sqref>T64</xm:sqref>
            </x14:sparkline>
            <x14:sparkline>
              <xm:f>Weekly!BK65:BT65</xm:f>
              <xm:sqref>T65</xm:sqref>
            </x14:sparkline>
            <x14:sparkline>
              <xm:f>Weekly!BK66:BT66</xm:f>
              <xm:sqref>T66</xm:sqref>
            </x14:sparkline>
            <x14:sparkline>
              <xm:f>Weekly!BK67:BT67</xm:f>
              <xm:sqref>T67</xm:sqref>
            </x14:sparkline>
            <x14:sparkline>
              <xm:f>Weekly!BK68:BT68</xm:f>
              <xm:sqref>T68</xm:sqref>
            </x14:sparkline>
            <x14:sparkline>
              <xm:f>Weekly!BK69:BT69</xm:f>
              <xm:sqref>T69</xm:sqref>
            </x14:sparkline>
            <x14:sparkline>
              <xm:f>Weekly!BK70:BT70</xm:f>
              <xm:sqref>T70</xm:sqref>
            </x14:sparkline>
          </x14:sparklines>
        </x14:sparklineGroup>
        <x14:sparklineGroup displayEmptyCellsAs="gap" displayHidden="1" xr2:uid="{E09D9B7B-D261-4FF7-B266-7E7696216D7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Weekly!CK197:CT197</xm:f>
              <xm:sqref>AB197</xm:sqref>
            </x14:sparkline>
            <x14:sparkline>
              <xm:f>Weekly!CK198:CT198</xm:f>
              <xm:sqref>AB198</xm:sqref>
            </x14:sparkline>
            <x14:sparkline>
              <xm:f>Weekly!CK199:CT199</xm:f>
              <xm:sqref>AB199</xm:sqref>
            </x14:sparkline>
            <x14:sparkline>
              <xm:f>Weekly!CK200:CT200</xm:f>
              <xm:sqref>AB200</xm:sqref>
            </x14:sparkline>
            <x14:sparkline>
              <xm:f>Weekly!CK201:CT201</xm:f>
              <xm:sqref>AB201</xm:sqref>
            </x14:sparkline>
            <x14:sparkline>
              <xm:f>Weekly!CK202:CT202</xm:f>
              <xm:sqref>AB202</xm:sqref>
            </x14:sparkline>
            <x14:sparkline>
              <xm:f>Weekly!CK203:CT203</xm:f>
              <xm:sqref>AB203</xm:sqref>
            </x14:sparkline>
            <x14:sparkline>
              <xm:f>Weekly!CK204:CT204</xm:f>
              <xm:sqref>AB204</xm:sqref>
            </x14:sparkline>
            <x14:sparkline>
              <xm:f>Weekly!CK205:CT205</xm:f>
              <xm:sqref>AB205</xm:sqref>
            </x14:sparkline>
            <x14:sparkline>
              <xm:f>Weekly!CK206:CT206</xm:f>
              <xm:sqref>AB206</xm:sqref>
            </x14:sparkline>
            <x14:sparkline>
              <xm:f>Weekly!CK207:CT207</xm:f>
              <xm:sqref>AB207</xm:sqref>
            </x14:sparkline>
            <x14:sparkline>
              <xm:f>Weekly!CK208:CT208</xm:f>
              <xm:sqref>AB208</xm:sqref>
            </x14:sparkline>
            <x14:sparkline>
              <xm:f>Weekly!CK209:CT209</xm:f>
              <xm:sqref>AB209</xm:sqref>
            </x14:sparkline>
          </x14:sparklines>
        </x14:sparklineGroup>
        <x14:sparklineGroup displayEmptyCellsAs="gap" displayHidden="1" xr2:uid="{A2CD9A55-0E17-4889-A9A2-FF24C396962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Weekly!BK134:BT134</xm:f>
              <xm:sqref>T134</xm:sqref>
            </x14:sparkline>
            <x14:sparkline>
              <xm:f>Weekly!BK135:BT135</xm:f>
              <xm:sqref>T135</xm:sqref>
            </x14:sparkline>
            <x14:sparkline>
              <xm:f>Weekly!BK136:BT136</xm:f>
              <xm:sqref>T136</xm:sqref>
            </x14:sparkline>
            <x14:sparkline>
              <xm:f>Weekly!BK137:BT137</xm:f>
              <xm:sqref>T137</xm:sqref>
            </x14:sparkline>
            <x14:sparkline>
              <xm:f>Weekly!BK138:BT138</xm:f>
              <xm:sqref>T138</xm:sqref>
            </x14:sparkline>
            <x14:sparkline>
              <xm:f>Weekly!BK139:BT139</xm:f>
              <xm:sqref>T139</xm:sqref>
            </x14:sparkline>
            <x14:sparkline>
              <xm:f>Weekly!BK140:BT140</xm:f>
              <xm:sqref>T140</xm:sqref>
            </x14:sparkline>
          </x14:sparklines>
        </x14:sparklineGroup>
        <x14:sparklineGroup displayEmptyCellsAs="gap" displayHidden="1" xr2:uid="{AF9D6868-1130-411F-9BDE-897340ABF2E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Weekly!CK134:CT134</xm:f>
              <xm:sqref>AB134</xm:sqref>
            </x14:sparkline>
            <x14:sparkline>
              <xm:f>Weekly!CK135:CT135</xm:f>
              <xm:sqref>AB135</xm:sqref>
            </x14:sparkline>
            <x14:sparkline>
              <xm:f>Weekly!CK136:CT136</xm:f>
              <xm:sqref>AB136</xm:sqref>
            </x14:sparkline>
            <x14:sparkline>
              <xm:f>Weekly!CK137:CT137</xm:f>
              <xm:sqref>AB137</xm:sqref>
            </x14:sparkline>
            <x14:sparkline>
              <xm:f>Weekly!CK138:CT138</xm:f>
              <xm:sqref>AB138</xm:sqref>
            </x14:sparkline>
            <x14:sparkline>
              <xm:f>Weekly!CK139:CT139</xm:f>
              <xm:sqref>AB139</xm:sqref>
            </x14:sparkline>
            <x14:sparkline>
              <xm:f>Weekly!CK140:CT140</xm:f>
              <xm:sqref>AB140</xm:sqref>
            </x14:sparkline>
          </x14:sparklines>
        </x14:sparklineGroup>
        <x14:sparklineGroup displayEmptyCellsAs="gap" displayHidden="1" xr2:uid="{496094C1-762C-4C28-8A6E-C182A3FE128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Weekly!CK11:CT11</xm:f>
              <xm:sqref>AB11</xm:sqref>
            </x14:sparkline>
            <x14:sparkline>
              <xm:f>Weekly!CK12:CT12</xm:f>
              <xm:sqref>AB12</xm:sqref>
            </x14:sparkline>
            <x14:sparkline>
              <xm:f>Weekly!CK13:CT13</xm:f>
              <xm:sqref>AB13</xm:sqref>
            </x14:sparkline>
            <x14:sparkline>
              <xm:f>Weekly!CK14:CT14</xm:f>
              <xm:sqref>AB14</xm:sqref>
            </x14:sparkline>
            <x14:sparkline>
              <xm:f>Weekly!CK15:CT15</xm:f>
              <xm:sqref>AB15</xm:sqref>
            </x14:sparkline>
            <x14:sparkline>
              <xm:f>Weekly!CK16:CT16</xm:f>
              <xm:sqref>AB16</xm:sqref>
            </x14:sparkline>
            <x14:sparkline>
              <xm:f>Weekly!CK17:CT17</xm:f>
              <xm:sqref>AB17</xm:sqref>
            </x14:sparkline>
            <x14:sparkline>
              <xm:f>Weekly!CK18:CT18</xm:f>
              <xm:sqref>AB18</xm:sqref>
            </x14:sparkline>
            <x14:sparkline>
              <xm:f>Weekly!CK19:CT19</xm:f>
              <xm:sqref>AB19</xm:sqref>
            </x14:sparkline>
            <x14:sparkline>
              <xm:f>Weekly!CK20:CT20</xm:f>
              <xm:sqref>AB20</xm:sqref>
            </x14:sparkline>
            <x14:sparkline>
              <xm:f>Weekly!CK21:CT21</xm:f>
              <xm:sqref>AB21</xm:sqref>
            </x14:sparkline>
            <x14:sparkline>
              <xm:f>Weekly!CK22:CT22</xm:f>
              <xm:sqref>AB22</xm:sqref>
            </x14:sparkline>
            <x14:sparkline>
              <xm:f>Weekly!CK23:CT23</xm:f>
              <xm:sqref>AB23</xm:sqref>
            </x14:sparkline>
            <x14:sparkline>
              <xm:f>Weekly!CK24:CT24</xm:f>
              <xm:sqref>AB24</xm:sqref>
            </x14:sparkline>
            <x14:sparkline>
              <xm:f>Weekly!CK25:CT25</xm:f>
              <xm:sqref>AB25</xm:sqref>
            </x14:sparkline>
          </x14:sparklines>
        </x14:sparklineGroup>
        <x14:sparklineGroup displayEmptyCellsAs="gap" displayHidden="1" xr2:uid="{FD2700CA-721C-45FB-B4DD-46914D1C5AA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Weekly!BK11:BT11</xm:f>
              <xm:sqref>T11</xm:sqref>
            </x14:sparkline>
            <x14:sparkline>
              <xm:f>Weekly!BK12:BT12</xm:f>
              <xm:sqref>T12</xm:sqref>
            </x14:sparkline>
            <x14:sparkline>
              <xm:f>Weekly!BK13:BT13</xm:f>
              <xm:sqref>T13</xm:sqref>
            </x14:sparkline>
            <x14:sparkline>
              <xm:f>Weekly!BK14:BT14</xm:f>
              <xm:sqref>T14</xm:sqref>
            </x14:sparkline>
            <x14:sparkline>
              <xm:f>Weekly!BK15:BT15</xm:f>
              <xm:sqref>T15</xm:sqref>
            </x14:sparkline>
            <x14:sparkline>
              <xm:f>Weekly!BK16:BT16</xm:f>
              <xm:sqref>T16</xm:sqref>
            </x14:sparkline>
            <x14:sparkline>
              <xm:f>Weekly!BK17:BT17</xm:f>
              <xm:sqref>T17</xm:sqref>
            </x14:sparkline>
            <x14:sparkline>
              <xm:f>Weekly!BK18:BT18</xm:f>
              <xm:sqref>T18</xm:sqref>
            </x14:sparkline>
            <x14:sparkline>
              <xm:f>Weekly!BK19:BT19</xm:f>
              <xm:sqref>T19</xm:sqref>
            </x14:sparkline>
            <x14:sparkline>
              <xm:f>Weekly!BK20:BT20</xm:f>
              <xm:sqref>T20</xm:sqref>
            </x14:sparkline>
            <x14:sparkline>
              <xm:f>Weekly!BK21:BT21</xm:f>
              <xm:sqref>T21</xm:sqref>
            </x14:sparkline>
            <x14:sparkline>
              <xm:f>Weekly!BK22:BT22</xm:f>
              <xm:sqref>T22</xm:sqref>
            </x14:sparkline>
            <x14:sparkline>
              <xm:f>Weekly!BK23:BT23</xm:f>
              <xm:sqref>T23</xm:sqref>
            </x14:sparkline>
            <x14:sparkline>
              <xm:f>Weekly!BK24:BT24</xm:f>
              <xm:sqref>T24</xm:sqref>
            </x14:sparkline>
            <x14:sparkline>
              <xm:f>Weekly!BK25:BT25</xm:f>
              <xm:sqref>T25</xm:sqref>
            </x14:sparkline>
          </x14:sparklines>
        </x14:sparklineGroup>
        <x14:sparklineGroup displayEmptyCellsAs="gap" displayHidden="1" xr2:uid="{476011F8-F81E-4235-9F0C-5B68E323416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Weekly!CL109:CU109</xm:f>
              <xm:sqref>AB109</xm:sqref>
            </x14:sparkline>
            <x14:sparkline>
              <xm:f>Weekly!CL110:CU110</xm:f>
              <xm:sqref>AB110</xm:sqref>
            </x14:sparkline>
          </x14:sparklines>
        </x14:sparklineGroup>
        <x14:sparklineGroup displayEmptyCellsAs="gap" displayHidden="1" xr2:uid="{E01D8395-98AA-4999-8600-D86E19C17C6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Weekly!AK91:AT91</xm:f>
              <xm:sqref>L91</xm:sqref>
            </x14:sparkline>
            <x14:sparkline>
              <xm:f>Weekly!AK92:AT92</xm:f>
              <xm:sqref>L92</xm:sqref>
            </x14:sparkline>
            <x14:sparkline>
              <xm:f>Weekly!AK93:AT93</xm:f>
              <xm:sqref>L93</xm:sqref>
            </x14:sparkline>
            <x14:sparkline>
              <xm:f>Weekly!AK94:AT94</xm:f>
              <xm:sqref>L94</xm:sqref>
            </x14:sparkline>
            <x14:sparkline>
              <xm:f>Weekly!AK95:AT95</xm:f>
              <xm:sqref>L95</xm:sqref>
            </x14:sparkline>
            <x14:sparkline>
              <xm:f>Weekly!AK96:AT96</xm:f>
              <xm:sqref>L96</xm:sqref>
            </x14:sparkline>
            <x14:sparkline>
              <xm:f>Weekly!AK97:AT97</xm:f>
              <xm:sqref>L97</xm:sqref>
            </x14:sparkline>
            <x14:sparkline>
              <xm:f>Weekly!AK98:AT98</xm:f>
              <xm:sqref>L98</xm:sqref>
            </x14:sparkline>
          </x14:sparklines>
        </x14:sparklineGroup>
        <x14:sparklineGroup displayEmptyCellsAs="gap" displayHidden="1" xr2:uid="{6FC12260-BDCB-4592-BFF6-E390C224F2C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Weekly!BK111:BT111</xm:f>
              <xm:sqref>T111</xm:sqref>
            </x14:sparkline>
            <x14:sparkline>
              <xm:f>Weekly!BK112:BT112</xm:f>
              <xm:sqref>T112</xm:sqref>
            </x14:sparkline>
            <x14:sparkline>
              <xm:f>Weekly!BK113:BT113</xm:f>
              <xm:sqref>T113</xm:sqref>
            </x14:sparkline>
            <x14:sparkline>
              <xm:f>Weekly!BK114:BT114</xm:f>
              <xm:sqref>T114</xm:sqref>
            </x14:sparkline>
            <x14:sparkline>
              <xm:f>Weekly!BK115:BT115</xm:f>
              <xm:sqref>T115</xm:sqref>
            </x14:sparkline>
            <x14:sparkline>
              <xm:f>Weekly!BK116:BT116</xm:f>
              <xm:sqref>T116</xm:sqref>
            </x14:sparkline>
            <x14:sparkline>
              <xm:f>Weekly!BK117:BT117</xm:f>
              <xm:sqref>T117</xm:sqref>
            </x14:sparkline>
            <x14:sparkline>
              <xm:f>Weekly!BK118:BT118</xm:f>
              <xm:sqref>T118</xm:sqref>
            </x14:sparkline>
            <x14:sparkline>
              <xm:f>Weekly!BK119:BT119</xm:f>
              <xm:sqref>T119</xm:sqref>
            </x14:sparkline>
          </x14:sparklines>
        </x14:sparklineGroup>
        <x14:sparklineGroup displayEmptyCellsAs="gap" displayHidden="1" xr2:uid="{E7ECE5FC-FC74-4A2C-8F10-83DBD0CD800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Weekly!AK56:AT56</xm:f>
              <xm:sqref>L56</xm:sqref>
            </x14:sparkline>
            <x14:sparkline>
              <xm:f>Weekly!AK57:AT57</xm:f>
              <xm:sqref>L57</xm:sqref>
            </x14:sparkline>
            <x14:sparkline>
              <xm:f>Weekly!AK58:AT58</xm:f>
              <xm:sqref>L58</xm:sqref>
            </x14:sparkline>
            <x14:sparkline>
              <xm:f>Weekly!AK59:AT59</xm:f>
              <xm:sqref>L59</xm:sqref>
            </x14:sparkline>
            <x14:sparkline>
              <xm:f>Weekly!AK60:AT60</xm:f>
              <xm:sqref>L60</xm:sqref>
            </x14:sparkline>
            <x14:sparkline>
              <xm:f>Weekly!AK61:AT61</xm:f>
              <xm:sqref>L61</xm:sqref>
            </x14:sparkline>
            <x14:sparkline>
              <xm:f>Weekly!AK62:AT62</xm:f>
              <xm:sqref>L62</xm:sqref>
            </x14:sparkline>
            <x14:sparkline>
              <xm:f>Weekly!AK63:AT63</xm:f>
              <xm:sqref>L63</xm:sqref>
            </x14:sparkline>
            <x14:sparkline>
              <xm:f>Weekly!AK64:AT64</xm:f>
              <xm:sqref>L64</xm:sqref>
            </x14:sparkline>
            <x14:sparkline>
              <xm:f>Weekly!AK65:AT65</xm:f>
              <xm:sqref>L65</xm:sqref>
            </x14:sparkline>
            <x14:sparkline>
              <xm:f>Weekly!AK66:AT66</xm:f>
              <xm:sqref>L66</xm:sqref>
            </x14:sparkline>
            <x14:sparkline>
              <xm:f>Weekly!AK67:AT67</xm:f>
              <xm:sqref>L67</xm:sqref>
            </x14:sparkline>
            <x14:sparkline>
              <xm:f>Weekly!AK68:AT68</xm:f>
              <xm:sqref>L68</xm:sqref>
            </x14:sparkline>
            <x14:sparkline>
              <xm:f>Weekly!AK69:AT69</xm:f>
              <xm:sqref>L69</xm:sqref>
            </x14:sparkline>
            <x14:sparkline>
              <xm:f>Weekly!AK70:AT70</xm:f>
              <xm:sqref>L70</xm:sqref>
            </x14:sparkline>
          </x14:sparklines>
        </x14:sparklineGroup>
        <x14:sparklineGroup displayEmptyCellsAs="gap" displayHidden="1" xr2:uid="{3261FCAC-EB77-4BCE-A934-3148359F5AD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Weekly!CK111:CT111</xm:f>
              <xm:sqref>AB111</xm:sqref>
            </x14:sparkline>
            <x14:sparkline>
              <xm:f>Weekly!CK112:CT112</xm:f>
              <xm:sqref>AB112</xm:sqref>
            </x14:sparkline>
            <x14:sparkline>
              <xm:f>Weekly!CK113:CT113</xm:f>
              <xm:sqref>AB113</xm:sqref>
            </x14:sparkline>
            <x14:sparkline>
              <xm:f>Weekly!CK114:CT114</xm:f>
              <xm:sqref>AB114</xm:sqref>
            </x14:sparkline>
            <x14:sparkline>
              <xm:f>Weekly!CK115:CT115</xm:f>
              <xm:sqref>AB115</xm:sqref>
            </x14:sparkline>
            <x14:sparkline>
              <xm:f>Weekly!CK116:CT116</xm:f>
              <xm:sqref>AB116</xm:sqref>
            </x14:sparkline>
            <x14:sparkline>
              <xm:f>Weekly!CK117:CT117</xm:f>
              <xm:sqref>AB117</xm:sqref>
            </x14:sparkline>
            <x14:sparkline>
              <xm:f>Weekly!CK118:CT118</xm:f>
              <xm:sqref>AB118</xm:sqref>
            </x14:sparkline>
            <x14:sparkline>
              <xm:f>Weekly!CK119:CT119</xm:f>
              <xm:sqref>AB119</xm:sqref>
            </x14:sparkline>
          </x14:sparklines>
        </x14:sparklineGroup>
        <x14:sparklineGroup displayEmptyCellsAs="gap" displayHidden="1" xr2:uid="{37700205-31A4-4621-9610-B23FF5A0184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AB108</xm:sqref>
            </x14:sparkline>
          </x14:sparklines>
        </x14:sparklineGroup>
        <x14:sparklineGroup displayEmptyCellsAs="gap" displayHidden="1" xr2:uid="{64A46AAB-4ACB-46D6-98FD-C1089842B73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L108</xm:sqref>
            </x14:sparkline>
            <x14:sparkline>
              <xm:sqref>M108</xm:sqref>
            </x14:sparkline>
            <x14:sparkline>
              <xm:sqref>N108</xm:sqref>
            </x14:sparkline>
            <x14:sparkline>
              <xm:sqref>O108</xm:sqref>
            </x14:sparkline>
            <x14:sparkline>
              <xm:sqref>P108</xm:sqref>
            </x14:sparkline>
            <x14:sparkline>
              <xm:sqref>Q108</xm:sqref>
            </x14:sparkline>
            <x14:sparkline>
              <xm:sqref>R108</xm:sqref>
            </x14:sparkline>
            <x14:sparkline>
              <xm:sqref>S108</xm:sqref>
            </x14:sparkline>
            <x14:sparkline>
              <xm:sqref>T108</xm:sqref>
            </x14:sparkline>
            <x14:sparkline>
              <xm:sqref>U108</xm:sqref>
            </x14:sparkline>
            <x14:sparkline>
              <xm:sqref>V108</xm:sqref>
            </x14:sparkline>
            <x14:sparkline>
              <xm:sqref>W108</xm:sqref>
            </x14:sparkline>
          </x14:sparklines>
        </x14:sparklineGroup>
        <x14:sparklineGroup displayEmptyCellsAs="gap" displayHidden="1" xr2:uid="{BD16F05D-9A61-4083-8627-7806C8F2758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L90</xm:sqref>
            </x14:sparkline>
            <x14:sparkline>
              <xm:sqref>M90</xm:sqref>
            </x14:sparkline>
            <x14:sparkline>
              <xm:sqref>N90</xm:sqref>
            </x14:sparkline>
            <x14:sparkline>
              <xm:sqref>O90</xm:sqref>
            </x14:sparkline>
            <x14:sparkline>
              <xm:sqref>P90</xm:sqref>
            </x14:sparkline>
            <x14:sparkline>
              <xm:sqref>Q90</xm:sqref>
            </x14:sparkline>
            <x14:sparkline>
              <xm:sqref>R90</xm:sqref>
            </x14:sparkline>
            <x14:sparkline>
              <xm:sqref>S90</xm:sqref>
            </x14:sparkline>
          </x14:sparklines>
        </x14:sparklineGroup>
        <x14:sparklineGroup displayEmptyCellsAs="gap" displayHidden="1" xr2:uid="{78C13415-D22B-43EE-9B97-029B4F58FCA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T90</xm:sqref>
            </x14:sparkline>
            <x14:sparkline>
              <xm:sqref>U90</xm:sqref>
            </x14:sparkline>
            <x14:sparkline>
              <xm:sqref>V90</xm:sqref>
            </x14:sparkline>
            <x14:sparkline>
              <xm:sqref>W90</xm:sqref>
            </x14:sparkline>
          </x14:sparklines>
        </x14:sparklineGroup>
        <x14:sparklineGroup displayEmptyCellsAs="gap" displayHidden="1" xr2:uid="{6DA2F6E9-4BA1-4C1C-9FDA-34B2EA8D759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AB90</xm:sqref>
            </x14:sparkline>
          </x14:sparklines>
        </x14:sparklineGroup>
        <x14:sparklineGroup displayEmptyCellsAs="gap" displayHidden="1" xr2:uid="{682FE529-0A9C-487D-A0A6-1C83BE7E4C9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AB133</xm:sqref>
            </x14:sparkline>
          </x14:sparklines>
        </x14:sparklineGroup>
        <x14:sparklineGroup displayEmptyCellsAs="gap" displayHidden="1" xr2:uid="{5BD35558-1D9F-4A6F-BB1E-CF02C70ECB7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Weekly!CK56:CT56</xm:f>
              <xm:sqref>AB56</xm:sqref>
            </x14:sparkline>
            <x14:sparkline>
              <xm:f>Weekly!CK57:CT57</xm:f>
              <xm:sqref>AB57</xm:sqref>
            </x14:sparkline>
            <x14:sparkline>
              <xm:f>Weekly!CK58:CT58</xm:f>
              <xm:sqref>AB58</xm:sqref>
            </x14:sparkline>
            <x14:sparkline>
              <xm:f>Weekly!CK59:CT59</xm:f>
              <xm:sqref>AB59</xm:sqref>
            </x14:sparkline>
            <x14:sparkline>
              <xm:f>Weekly!CK60:CT60</xm:f>
              <xm:sqref>AB60</xm:sqref>
            </x14:sparkline>
            <x14:sparkline>
              <xm:f>Weekly!CK61:CT61</xm:f>
              <xm:sqref>AB61</xm:sqref>
            </x14:sparkline>
            <x14:sparkline>
              <xm:f>Weekly!CK62:CT62</xm:f>
              <xm:sqref>AB62</xm:sqref>
            </x14:sparkline>
            <x14:sparkline>
              <xm:f>Weekly!CK63:CT63</xm:f>
              <xm:sqref>AB63</xm:sqref>
            </x14:sparkline>
            <x14:sparkline>
              <xm:f>Weekly!CK64:CT64</xm:f>
              <xm:sqref>AB64</xm:sqref>
            </x14:sparkline>
            <x14:sparkline>
              <xm:f>Weekly!CK65:CT65</xm:f>
              <xm:sqref>AB65</xm:sqref>
            </x14:sparkline>
            <x14:sparkline>
              <xm:f>Weekly!CK66:CT66</xm:f>
              <xm:sqref>AB66</xm:sqref>
            </x14:sparkline>
            <x14:sparkline>
              <xm:f>Weekly!CK67:CT67</xm:f>
              <xm:sqref>AB67</xm:sqref>
            </x14:sparkline>
            <x14:sparkline>
              <xm:f>Weekly!CK68:CT68</xm:f>
              <xm:sqref>AB68</xm:sqref>
            </x14:sparkline>
            <x14:sparkline>
              <xm:f>Weekly!CK69:CT69</xm:f>
              <xm:sqref>AB69</xm:sqref>
            </x14:sparkline>
            <x14:sparkline>
              <xm:f>Weekly!CK70:CT70</xm:f>
              <xm:sqref>AB70</xm:sqref>
            </x14:sparkline>
          </x14:sparklines>
        </x14:sparklineGroup>
        <x14:sparklineGroup displayEmptyCellsAs="gap" displayHidden="1" xr2:uid="{93FA181D-2FE8-49A7-AB95-5AA8601450F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Weekly!BK197:BT197</xm:f>
              <xm:sqref>T197</xm:sqref>
            </x14:sparkline>
            <x14:sparkline>
              <xm:f>Weekly!BK198:BT198</xm:f>
              <xm:sqref>T198</xm:sqref>
            </x14:sparkline>
            <x14:sparkline>
              <xm:f>Weekly!BK199:BT199</xm:f>
              <xm:sqref>T199</xm:sqref>
            </x14:sparkline>
            <x14:sparkline>
              <xm:f>Weekly!BK200:BT200</xm:f>
              <xm:sqref>T200</xm:sqref>
            </x14:sparkline>
            <x14:sparkline>
              <xm:f>Weekly!BK201:BT201</xm:f>
              <xm:sqref>T201</xm:sqref>
            </x14:sparkline>
            <x14:sparkline>
              <xm:f>Weekly!BK202:BT202</xm:f>
              <xm:sqref>T202</xm:sqref>
            </x14:sparkline>
            <x14:sparkline>
              <xm:f>Weekly!BK203:BT203</xm:f>
              <xm:sqref>T203</xm:sqref>
            </x14:sparkline>
            <x14:sparkline>
              <xm:f>Weekly!BK204:BT204</xm:f>
              <xm:sqref>T204</xm:sqref>
            </x14:sparkline>
            <x14:sparkline>
              <xm:f>Weekly!BK205:BT205</xm:f>
              <xm:sqref>T205</xm:sqref>
            </x14:sparkline>
            <x14:sparkline>
              <xm:f>Weekly!BK206:BT206</xm:f>
              <xm:sqref>T206</xm:sqref>
            </x14:sparkline>
            <x14:sparkline>
              <xm:f>Weekly!BK207:BT207</xm:f>
              <xm:sqref>T207</xm:sqref>
            </x14:sparkline>
            <x14:sparkline>
              <xm:f>Weekly!BK208:BT208</xm:f>
              <xm:sqref>T208</xm:sqref>
            </x14:sparkline>
            <x14:sparkline>
              <xm:f>Weekly!BK209:BT209</xm:f>
              <xm:sqref>T209</xm:sqref>
            </x14:sparkline>
          </x14:sparklines>
        </x14:sparklineGroup>
        <x14:sparklineGroup displayEmptyCellsAs="gap" displayHidden="1" xr2:uid="{19718207-A6C0-49F0-AE0D-FD7AE550FA9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L71</xm:sqref>
            </x14:sparkline>
            <x14:sparkline>
              <xm:sqref>M71</xm:sqref>
            </x14:sparkline>
            <x14:sparkline>
              <xm:sqref>N71</xm:sqref>
            </x14:sparkline>
            <x14:sparkline>
              <xm:sqref>O71</xm:sqref>
            </x14:sparkline>
            <x14:sparkline>
              <xm:sqref>P71</xm:sqref>
            </x14:sparkline>
            <x14:sparkline>
              <xm:sqref>Q71</xm:sqref>
            </x14:sparkline>
            <x14:sparkline>
              <xm:sqref>R71</xm:sqref>
            </x14:sparkline>
            <x14:sparkline>
              <xm:sqref>S71</xm:sqref>
            </x14:sparkline>
            <x14:sparkline>
              <xm:sqref>T71</xm:sqref>
            </x14:sparkline>
            <x14:sparkline>
              <xm:sqref>U71</xm:sqref>
            </x14:sparkline>
            <x14:sparkline>
              <xm:sqref>V71</xm:sqref>
            </x14:sparkline>
            <x14:sparkline>
              <xm:sqref>W71</xm:sqref>
            </x14:sparkline>
          </x14:sparklines>
        </x14:sparklineGroup>
        <x14:sparklineGroup displayEmptyCellsAs="gap" displayHidden="1" xr2:uid="{2CC7FFE2-8749-4722-94F9-1230BB3F26A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AB71</xm:sqref>
            </x14:sparkline>
          </x14:sparklines>
        </x14:sparklineGroup>
        <x14:sparklineGroup displayEmptyCellsAs="gap" displayHidden="1" xr2:uid="{7D4DCF46-98E8-4AB4-85A2-AAE1C9A08FA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L133</xm:sqref>
            </x14:sparkline>
            <x14:sparkline>
              <xm:sqref>M133</xm:sqref>
            </x14:sparkline>
            <x14:sparkline>
              <xm:sqref>N133</xm:sqref>
            </x14:sparkline>
            <x14:sparkline>
              <xm:sqref>O133</xm:sqref>
            </x14:sparkline>
            <x14:sparkline>
              <xm:sqref>P133</xm:sqref>
            </x14:sparkline>
            <x14:sparkline>
              <xm:sqref>Q133</xm:sqref>
            </x14:sparkline>
            <x14:sparkline>
              <xm:sqref>R133</xm:sqref>
            </x14:sparkline>
            <x14:sparkline>
              <xm:sqref>S133</xm:sqref>
            </x14:sparkline>
            <x14:sparkline>
              <xm:sqref>T133</xm:sqref>
            </x14:sparkline>
            <x14:sparkline>
              <xm:sqref>U133</xm:sqref>
            </x14:sparkline>
            <x14:sparkline>
              <xm:sqref>V133</xm:sqref>
            </x14:sparkline>
            <x14:sparkline>
              <xm:sqref>W133</xm:sqref>
            </x14:sparkline>
            <x14:sparkline>
              <xm:sqref>X133</xm:sqref>
            </x14:sparkline>
          </x14:sparklines>
        </x14:sparklineGroup>
        <x14:sparklineGroup displayEmptyCellsAs="gap" displayHidden="1" xr2:uid="{5FEE1D47-ABC9-489F-B298-9CB88CF5F39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Weekly!AK197:AT197</xm:f>
              <xm:sqref>L197</xm:sqref>
            </x14:sparkline>
            <x14:sparkline>
              <xm:f>Weekly!AK198:AT198</xm:f>
              <xm:sqref>L198</xm:sqref>
            </x14:sparkline>
            <x14:sparkline>
              <xm:f>Weekly!AK199:AT199</xm:f>
              <xm:sqref>L199</xm:sqref>
            </x14:sparkline>
            <x14:sparkline>
              <xm:f>Weekly!AK200:AT200</xm:f>
              <xm:sqref>L200</xm:sqref>
            </x14:sparkline>
            <x14:sparkline>
              <xm:f>Weekly!AK201:AT201</xm:f>
              <xm:sqref>L201</xm:sqref>
            </x14:sparkline>
            <x14:sparkline>
              <xm:f>Weekly!AK202:AT202</xm:f>
              <xm:sqref>L202</xm:sqref>
            </x14:sparkline>
            <x14:sparkline>
              <xm:f>Weekly!AK203:AT203</xm:f>
              <xm:sqref>L203</xm:sqref>
            </x14:sparkline>
            <x14:sparkline>
              <xm:f>Weekly!AK204:AT204</xm:f>
              <xm:sqref>L204</xm:sqref>
            </x14:sparkline>
            <x14:sparkline>
              <xm:f>Weekly!AK205:AT205</xm:f>
              <xm:sqref>L205</xm:sqref>
            </x14:sparkline>
            <x14:sparkline>
              <xm:f>Weekly!AK206:AT206</xm:f>
              <xm:sqref>L206</xm:sqref>
            </x14:sparkline>
            <x14:sparkline>
              <xm:f>Weekly!AK207:AT207</xm:f>
              <xm:sqref>L207</xm:sqref>
            </x14:sparkline>
            <x14:sparkline>
              <xm:f>Weekly!AK208:AT208</xm:f>
              <xm:sqref>L208</xm:sqref>
            </x14:sparkline>
            <x14:sparkline>
              <xm:f>Weekly!AK209:AT209</xm:f>
              <xm:sqref>L209</xm:sqref>
            </x14:sparkline>
          </x14:sparklines>
        </x14:sparklineGroup>
        <x14:sparklineGroup displayEmptyCellsAs="gap" displayHidden="1" xr2:uid="{8D2C3C48-1229-4200-B4E1-245724BE464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Weekly!AK190:AT190</xm:f>
              <xm:sqref>L190</xm:sqref>
            </x14:sparkline>
            <x14:sparkline>
              <xm:f>Weekly!AK191:AT191</xm:f>
              <xm:sqref>L191</xm:sqref>
            </x14:sparkline>
            <x14:sparkline>
              <xm:f>Weekly!AK192:AT192</xm:f>
              <xm:sqref>L192</xm:sqref>
            </x14:sparkline>
            <x14:sparkline>
              <xm:f>Weekly!AK193:AT193</xm:f>
              <xm:sqref>L193</xm:sqref>
            </x14:sparkline>
            <x14:sparkline>
              <xm:f>Weekly!AK194:AT194</xm:f>
              <xm:sqref>L194</xm:sqref>
            </x14:sparkline>
            <x14:sparkline>
              <xm:f>Weekly!AK195:AT195</xm:f>
              <xm:sqref>L195</xm:sqref>
            </x14:sparkline>
          </x14:sparklines>
        </x14:sparklineGroup>
        <x14:sparklineGroup displayEmptyCellsAs="gap" displayHidden="1" xr2:uid="{0BC1AC32-05E5-49AA-B174-8DD91E09AC8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Weekly!CK27:CT27</xm:f>
              <xm:sqref>AB27</xm:sqref>
            </x14:sparkline>
            <x14:sparkline>
              <xm:f>Weekly!CK28:CT28</xm:f>
              <xm:sqref>AB28</xm:sqref>
            </x14:sparkline>
            <x14:sparkline>
              <xm:f>Weekly!CK29:CT29</xm:f>
              <xm:sqref>AB29</xm:sqref>
            </x14:sparkline>
            <x14:sparkline>
              <xm:f>Weekly!CK30:CT30</xm:f>
              <xm:sqref>AB30</xm:sqref>
            </x14:sparkline>
            <x14:sparkline>
              <xm:f>Weekly!CK31:CT31</xm:f>
              <xm:sqref>AB31</xm:sqref>
            </x14:sparkline>
            <x14:sparkline>
              <xm:f>Weekly!CK32:CT32</xm:f>
              <xm:sqref>AB32</xm:sqref>
            </x14:sparkline>
            <x14:sparkline>
              <xm:f>Weekly!CK33:CT33</xm:f>
              <xm:sqref>AB33</xm:sqref>
            </x14:sparkline>
          </x14:sparklines>
        </x14:sparklineGroup>
        <x14:sparklineGroup displayEmptyCellsAs="gap" displayHidden="1" xr2:uid="{9F5B49D1-EAAA-42B8-A958-18DF7E3B8D0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Weekly!BK100:BT100</xm:f>
              <xm:sqref>T100</xm:sqref>
            </x14:sparkline>
            <x14:sparkline>
              <xm:f>Weekly!BK101:BT101</xm:f>
              <xm:sqref>T101</xm:sqref>
            </x14:sparkline>
            <x14:sparkline>
              <xm:f>Weekly!BK102:BT102</xm:f>
              <xm:sqref>T102</xm:sqref>
            </x14:sparkline>
            <x14:sparkline>
              <xm:f>Weekly!BK103:BT103</xm:f>
              <xm:sqref>T103</xm:sqref>
            </x14:sparkline>
            <x14:sparkline>
              <xm:f>Weekly!BK104:BT104</xm:f>
              <xm:sqref>T104</xm:sqref>
            </x14:sparkline>
            <x14:sparkline>
              <xm:f>Weekly!BK105:BT105</xm:f>
              <xm:sqref>T105</xm:sqref>
            </x14:sparkline>
            <x14:sparkline>
              <xm:f>Weekly!BK106:BT106</xm:f>
              <xm:sqref>T106</xm:sqref>
            </x14:sparkline>
            <x14:sparkline>
              <xm:f>Weekly!BK107:BT107</xm:f>
              <xm:sqref>T107</xm:sqref>
            </x14:sparkline>
          </x14:sparklines>
        </x14:sparklineGroup>
        <x14:sparklineGroup displayEmptyCellsAs="gap" displayHidden="1" xr2:uid="{C2A1268D-29C8-4FE6-95E8-C0D9E92FC9D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Weekly!AK156:AT156</xm:f>
              <xm:sqref>L156</xm:sqref>
            </x14:sparkline>
            <x14:sparkline>
              <xm:f>Weekly!AK157:AT157</xm:f>
              <xm:sqref>L157</xm:sqref>
            </x14:sparkline>
            <x14:sparkline>
              <xm:f>Weekly!AK158:AT158</xm:f>
              <xm:sqref>L158</xm:sqref>
            </x14:sparkline>
            <x14:sparkline>
              <xm:f>Weekly!AK159:AT159</xm:f>
              <xm:sqref>L159</xm:sqref>
            </x14:sparkline>
            <x14:sparkline>
              <xm:f>Weekly!AK160:AT160</xm:f>
              <xm:sqref>L160</xm:sqref>
            </x14:sparkline>
            <x14:sparkline>
              <xm:f>Weekly!AK161:AT161</xm:f>
              <xm:sqref>L161</xm:sqref>
            </x14:sparkline>
            <x14:sparkline>
              <xm:f>Weekly!AK162:AT162</xm:f>
              <xm:sqref>L162</xm:sqref>
            </x14:sparkline>
            <x14:sparkline>
              <xm:f>Weekly!AK163:AT163</xm:f>
              <xm:sqref>L163</xm:sqref>
            </x14:sparkline>
            <x14:sparkline>
              <xm:f>Weekly!AK164:AT164</xm:f>
              <xm:sqref>L164</xm:sqref>
            </x14:sparkline>
            <x14:sparkline>
              <xm:f>Weekly!AK165:AT165</xm:f>
              <xm:sqref>L165</xm:sqref>
            </x14:sparkline>
            <x14:sparkline>
              <xm:f>Weekly!AK166:AT166</xm:f>
              <xm:sqref>L166</xm:sqref>
            </x14:sparkline>
          </x14:sparklines>
        </x14:sparklineGroup>
        <x14:sparklineGroup displayEmptyCellsAs="gap" displayHidden="1" xr2:uid="{6DD087AE-15F9-4319-B34E-5E0B1E5FAE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Weekly!AK168:AT168</xm:f>
              <xm:sqref>L168</xm:sqref>
            </x14:sparkline>
            <x14:sparkline>
              <xm:f>Weekly!AK169:AT169</xm:f>
              <xm:sqref>L169</xm:sqref>
            </x14:sparkline>
            <x14:sparkline>
              <xm:f>Weekly!AK170:AT170</xm:f>
              <xm:sqref>L170</xm:sqref>
            </x14:sparkline>
            <x14:sparkline>
              <xm:f>Weekly!AK171:AT171</xm:f>
              <xm:sqref>L171</xm:sqref>
            </x14:sparkline>
            <x14:sparkline>
              <xm:f>Weekly!AK172:AT172</xm:f>
              <xm:sqref>L172</xm:sqref>
            </x14:sparkline>
            <x14:sparkline>
              <xm:f>Weekly!AK173:AT173</xm:f>
              <xm:sqref>L173</xm:sqref>
            </x14:sparkline>
            <x14:sparkline>
              <xm:f>Weekly!AK174:AT174</xm:f>
              <xm:sqref>L174</xm:sqref>
            </x14:sparkline>
            <x14:sparkline>
              <xm:f>Weekly!AK175:AT175</xm:f>
              <xm:sqref>L175</xm:sqref>
            </x14:sparkline>
            <x14:sparkline>
              <xm:f>Weekly!AK176:AT176</xm:f>
              <xm:sqref>L176</xm:sqref>
            </x14:sparkline>
            <x14:sparkline>
              <xm:f>Weekly!AK177:AT177</xm:f>
              <xm:sqref>L177</xm:sqref>
            </x14:sparkline>
            <x14:sparkline>
              <xm:f>Weekly!AK178:AT178</xm:f>
              <xm:sqref>L178</xm:sqref>
            </x14:sparkline>
            <x14:sparkline>
              <xm:f>Weekly!AK179:AT179</xm:f>
              <xm:sqref>L179</xm:sqref>
            </x14:sparkline>
            <x14:sparkline>
              <xm:f>Weekly!AK180:AT180</xm:f>
              <xm:sqref>L180</xm:sqref>
            </x14:sparkline>
            <x14:sparkline>
              <xm:f>Weekly!AK181:AT181</xm:f>
              <xm:sqref>L181</xm:sqref>
            </x14:sparkline>
            <x14:sparkline>
              <xm:f>Weekly!AK182:AT182</xm:f>
              <xm:sqref>L182</xm:sqref>
            </x14:sparkline>
            <x14:sparkline>
              <xm:f>Weekly!AK183:AT183</xm:f>
              <xm:sqref>L183</xm:sqref>
            </x14:sparkline>
            <x14:sparkline>
              <xm:f>Weekly!AK184:AT184</xm:f>
              <xm:sqref>L184</xm:sqref>
            </x14:sparkline>
            <x14:sparkline>
              <xm:f>Weekly!AK185:AT185</xm:f>
              <xm:sqref>L185</xm:sqref>
            </x14:sparkline>
            <x14:sparkline>
              <xm:f>Weekly!AK186:AT186</xm:f>
              <xm:sqref>L186</xm:sqref>
            </x14:sparkline>
            <x14:sparkline>
              <xm:f>Weekly!AK187:AT187</xm:f>
              <xm:sqref>L187</xm:sqref>
            </x14:sparkline>
            <x14:sparkline>
              <xm:f>Weekly!AK188:AT188</xm:f>
              <xm:sqref>L188</xm:sqref>
            </x14:sparkline>
          </x14:sparklines>
        </x14:sparklineGroup>
        <x14:sparklineGroup displayEmptyCellsAs="gap" displayHidden="1" xr2:uid="{877B03A9-A521-4E5A-8BF5-917258D6018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Weekly!AK100:AT100</xm:f>
              <xm:sqref>L100</xm:sqref>
            </x14:sparkline>
            <x14:sparkline>
              <xm:f>Weekly!AK101:AT101</xm:f>
              <xm:sqref>L101</xm:sqref>
            </x14:sparkline>
            <x14:sparkline>
              <xm:f>Weekly!AK102:AT102</xm:f>
              <xm:sqref>L102</xm:sqref>
            </x14:sparkline>
            <x14:sparkline>
              <xm:f>Weekly!AK103:AT103</xm:f>
              <xm:sqref>L103</xm:sqref>
            </x14:sparkline>
            <x14:sparkline>
              <xm:f>Weekly!AK104:AT104</xm:f>
              <xm:sqref>L104</xm:sqref>
            </x14:sparkline>
            <x14:sparkline>
              <xm:f>Weekly!AK105:AT105</xm:f>
              <xm:sqref>L105</xm:sqref>
            </x14:sparkline>
            <x14:sparkline>
              <xm:f>Weekly!AK106:AT106</xm:f>
              <xm:sqref>L106</xm:sqref>
            </x14:sparkline>
            <x14:sparkline>
              <xm:f>Weekly!AK107:AT107</xm:f>
              <xm:sqref>L107</xm:sqref>
            </x14:sparkline>
          </x14:sparklines>
        </x14:sparklineGroup>
        <x14:sparklineGroup displayEmptyCellsAs="gap" displayHidden="1" xr2:uid="{59950332-2C02-4C1F-B4D5-40497E1BA24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Weekly!BK168:BT168</xm:f>
              <xm:sqref>T168</xm:sqref>
            </x14:sparkline>
            <x14:sparkline>
              <xm:f>Weekly!BK169:BT169</xm:f>
              <xm:sqref>T169</xm:sqref>
            </x14:sparkline>
            <x14:sparkline>
              <xm:f>Weekly!BK170:BT170</xm:f>
              <xm:sqref>T170</xm:sqref>
            </x14:sparkline>
            <x14:sparkline>
              <xm:f>Weekly!BK171:BT171</xm:f>
              <xm:sqref>T171</xm:sqref>
            </x14:sparkline>
            <x14:sparkline>
              <xm:f>Weekly!BK172:BT172</xm:f>
              <xm:sqref>T172</xm:sqref>
            </x14:sparkline>
            <x14:sparkline>
              <xm:f>Weekly!BK173:BT173</xm:f>
              <xm:sqref>T173</xm:sqref>
            </x14:sparkline>
            <x14:sparkline>
              <xm:f>Weekly!BK174:BT174</xm:f>
              <xm:sqref>T174</xm:sqref>
            </x14:sparkline>
            <x14:sparkline>
              <xm:f>Weekly!BK175:BT175</xm:f>
              <xm:sqref>T175</xm:sqref>
            </x14:sparkline>
            <x14:sparkline>
              <xm:f>Weekly!BK176:BT176</xm:f>
              <xm:sqref>T176</xm:sqref>
            </x14:sparkline>
            <x14:sparkline>
              <xm:f>Weekly!BK177:BT177</xm:f>
              <xm:sqref>T177</xm:sqref>
            </x14:sparkline>
            <x14:sparkline>
              <xm:f>Weekly!BK178:BT178</xm:f>
              <xm:sqref>T178</xm:sqref>
            </x14:sparkline>
            <x14:sparkline>
              <xm:f>Weekly!BK179:BT179</xm:f>
              <xm:sqref>T179</xm:sqref>
            </x14:sparkline>
            <x14:sparkline>
              <xm:f>Weekly!BK180:BT180</xm:f>
              <xm:sqref>T180</xm:sqref>
            </x14:sparkline>
            <x14:sparkline>
              <xm:f>Weekly!BK181:BT181</xm:f>
              <xm:sqref>T181</xm:sqref>
            </x14:sparkline>
            <x14:sparkline>
              <xm:f>Weekly!BK182:BT182</xm:f>
              <xm:sqref>T182</xm:sqref>
            </x14:sparkline>
            <x14:sparkline>
              <xm:f>Weekly!BK183:BT183</xm:f>
              <xm:sqref>T183</xm:sqref>
            </x14:sparkline>
            <x14:sparkline>
              <xm:f>Weekly!BK184:BT184</xm:f>
              <xm:sqref>T184</xm:sqref>
            </x14:sparkline>
            <x14:sparkline>
              <xm:f>Weekly!BK185:BT185</xm:f>
              <xm:sqref>T185</xm:sqref>
            </x14:sparkline>
            <x14:sparkline>
              <xm:f>Weekly!BK186:BT186</xm:f>
              <xm:sqref>T186</xm:sqref>
            </x14:sparkline>
            <x14:sparkline>
              <xm:f>Weekly!BK187:BT187</xm:f>
              <xm:sqref>T187</xm:sqref>
            </x14:sparkline>
            <x14:sparkline>
              <xm:f>Weekly!BK188:BT188</xm:f>
              <xm:sqref>T188</xm:sqref>
            </x14:sparkline>
          </x14:sparklines>
        </x14:sparklineGroup>
        <x14:sparklineGroup displayEmptyCellsAs="gap" displayHidden="1" xr2:uid="{2BB9195D-2E5C-4371-B3B7-8564BAEDF5B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Weekly!CK91:CT91</xm:f>
              <xm:sqref>AB91</xm:sqref>
            </x14:sparkline>
            <x14:sparkline>
              <xm:f>Weekly!CK92:CT92</xm:f>
              <xm:sqref>AB92</xm:sqref>
            </x14:sparkline>
            <x14:sparkline>
              <xm:f>Weekly!CK93:CT93</xm:f>
              <xm:sqref>AB93</xm:sqref>
            </x14:sparkline>
            <x14:sparkline>
              <xm:f>Weekly!CK94:CT94</xm:f>
              <xm:sqref>AB94</xm:sqref>
            </x14:sparkline>
            <x14:sparkline>
              <xm:f>Weekly!CK95:CT95</xm:f>
              <xm:sqref>AB95</xm:sqref>
            </x14:sparkline>
            <x14:sparkline>
              <xm:f>Weekly!CK96:CT96</xm:f>
              <xm:sqref>AB96</xm:sqref>
            </x14:sparkline>
            <x14:sparkline>
              <xm:f>Weekly!CK97:CT97</xm:f>
              <xm:sqref>AB97</xm:sqref>
            </x14:sparkline>
            <x14:sparkline>
              <xm:f>Weekly!CK98:CT98</xm:f>
              <xm:sqref>AB98</xm:sqref>
            </x14:sparkline>
          </x14:sparklines>
        </x14:sparklineGroup>
        <x14:sparklineGroup displayEmptyCellsAs="gap" displayHidden="1" xr2:uid="{EEB261CD-2ED0-4FB1-AB4C-A8FBA12872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Weekly!CK100:CT100</xm:f>
              <xm:sqref>AB100</xm:sqref>
            </x14:sparkline>
            <x14:sparkline>
              <xm:f>Weekly!CK101:CT101</xm:f>
              <xm:sqref>AB101</xm:sqref>
            </x14:sparkline>
            <x14:sparkline>
              <xm:f>Weekly!CK102:CT102</xm:f>
              <xm:sqref>AB102</xm:sqref>
            </x14:sparkline>
            <x14:sparkline>
              <xm:f>Weekly!CK103:CT103</xm:f>
              <xm:sqref>AB103</xm:sqref>
            </x14:sparkline>
            <x14:sparkline>
              <xm:f>Weekly!CK104:CT104</xm:f>
              <xm:sqref>AB104</xm:sqref>
            </x14:sparkline>
            <x14:sparkline>
              <xm:f>Weekly!CK105:CT105</xm:f>
              <xm:sqref>AB105</xm:sqref>
            </x14:sparkline>
            <x14:sparkline>
              <xm:f>Weekly!CK106:CT106</xm:f>
              <xm:sqref>AB106</xm:sqref>
            </x14:sparkline>
            <x14:sparkline>
              <xm:f>Weekly!CK107:CT107</xm:f>
              <xm:sqref>AB107</xm:sqref>
            </x14:sparkline>
          </x14:sparklines>
        </x14:sparklineGroup>
        <x14:sparklineGroup displayEmptyCellsAs="gap" displayHidden="1" xr2:uid="{B79C2E29-4660-4BB2-BF14-714CABA2D6E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Weekly!CK168:CT168</xm:f>
              <xm:sqref>AB168</xm:sqref>
            </x14:sparkline>
            <x14:sparkline>
              <xm:f>Weekly!CK169:CT169</xm:f>
              <xm:sqref>AB169</xm:sqref>
            </x14:sparkline>
            <x14:sparkline>
              <xm:f>Weekly!CK170:CT170</xm:f>
              <xm:sqref>AB170</xm:sqref>
            </x14:sparkline>
            <x14:sparkline>
              <xm:f>Weekly!CK171:CT171</xm:f>
              <xm:sqref>AB171</xm:sqref>
            </x14:sparkline>
            <x14:sparkline>
              <xm:f>Weekly!CK172:CT172</xm:f>
              <xm:sqref>AB172</xm:sqref>
            </x14:sparkline>
            <x14:sparkline>
              <xm:f>Weekly!CK173:CT173</xm:f>
              <xm:sqref>AB173</xm:sqref>
            </x14:sparkline>
            <x14:sparkline>
              <xm:f>Weekly!CK174:CT174</xm:f>
              <xm:sqref>AB174</xm:sqref>
            </x14:sparkline>
            <x14:sparkline>
              <xm:f>Weekly!CK175:CT175</xm:f>
              <xm:sqref>AB175</xm:sqref>
            </x14:sparkline>
            <x14:sparkline>
              <xm:f>Weekly!CK176:CT176</xm:f>
              <xm:sqref>AB176</xm:sqref>
            </x14:sparkline>
            <x14:sparkline>
              <xm:f>Weekly!CK177:CT177</xm:f>
              <xm:sqref>AB177</xm:sqref>
            </x14:sparkline>
            <x14:sparkline>
              <xm:f>Weekly!CK178:CT178</xm:f>
              <xm:sqref>AB178</xm:sqref>
            </x14:sparkline>
            <x14:sparkline>
              <xm:f>Weekly!CK179:CT179</xm:f>
              <xm:sqref>AB179</xm:sqref>
            </x14:sparkline>
            <x14:sparkline>
              <xm:f>Weekly!CK180:CT180</xm:f>
              <xm:sqref>AB180</xm:sqref>
            </x14:sparkline>
            <x14:sparkline>
              <xm:f>Weekly!CK181:CT181</xm:f>
              <xm:sqref>AB181</xm:sqref>
            </x14:sparkline>
            <x14:sparkline>
              <xm:f>Weekly!CK182:CT182</xm:f>
              <xm:sqref>AB182</xm:sqref>
            </x14:sparkline>
            <x14:sparkline>
              <xm:f>Weekly!CK183:CT183</xm:f>
              <xm:sqref>AB183</xm:sqref>
            </x14:sparkline>
            <x14:sparkline>
              <xm:f>Weekly!CK184:CT184</xm:f>
              <xm:sqref>AB184</xm:sqref>
            </x14:sparkline>
            <x14:sparkline>
              <xm:f>Weekly!CK185:CT185</xm:f>
              <xm:sqref>AB185</xm:sqref>
            </x14:sparkline>
            <x14:sparkline>
              <xm:f>Weekly!CK186:CT186</xm:f>
              <xm:sqref>AB186</xm:sqref>
            </x14:sparkline>
            <x14:sparkline>
              <xm:f>Weekly!CK187:CT187</xm:f>
              <xm:sqref>AB187</xm:sqref>
            </x14:sparkline>
            <x14:sparkline>
              <xm:f>Weekly!CK188:CT188</xm:f>
              <xm:sqref>AB188</xm:sqref>
            </x14:sparkline>
          </x14:sparklines>
        </x14:sparklineGroup>
        <x14:sparklineGroup displayEmptyCellsAs="gap" displayHidden="1" xr2:uid="{CA7C0AAD-7741-4172-9BB6-D905012573E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Weekly!CK213:CT213</xm:f>
              <xm:sqref>AB213</xm:sqref>
            </x14:sparkline>
            <x14:sparkline>
              <xm:f>Weekly!CK214:CT214</xm:f>
              <xm:sqref>AB214</xm:sqref>
            </x14:sparkline>
            <x14:sparkline>
              <xm:f>Weekly!CK215:CT215</xm:f>
              <xm:sqref>AB215</xm:sqref>
            </x14:sparkline>
            <x14:sparkline>
              <xm:f>Weekly!CK216:CT216</xm:f>
              <xm:sqref>AB216</xm:sqref>
            </x14:sparkline>
            <x14:sparkline>
              <xm:f>Weekly!CK217:CT217</xm:f>
              <xm:sqref>AB217</xm:sqref>
            </x14:sparkline>
            <x14:sparkline>
              <xm:f>Weekly!CK218:CT218</xm:f>
              <xm:sqref>AB218</xm:sqref>
            </x14:sparkline>
            <x14:sparkline>
              <xm:f>Weekly!CK219:CT219</xm:f>
              <xm:sqref>AB219</xm:sqref>
            </x14:sparkline>
            <x14:sparkline>
              <xm:f>Weekly!CK220:CT220</xm:f>
              <xm:sqref>AB220</xm:sqref>
            </x14:sparkline>
            <x14:sparkline>
              <xm:f>Weekly!CK221:CT221</xm:f>
              <xm:sqref>AB221</xm:sqref>
            </x14:sparkline>
          </x14:sparklines>
        </x14:sparklineGroup>
        <x14:sparklineGroup displayEmptyCellsAs="gap" displayHidden="1" xr2:uid="{86C4CA02-8382-4212-9258-80042E88C8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AB226</xm:sqref>
            </x14:sparkline>
          </x14:sparklines>
        </x14:sparklineGroup>
        <x14:sparklineGroup displayEmptyCellsAs="gap" displayHidden="1" xr2:uid="{3F710EC5-CCC1-40ED-AEF0-E9C3F46DC6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AB120</xm:sqref>
            </x14:sparkline>
          </x14:sparklines>
        </x14:sparklineGroup>
        <x14:sparklineGroup displayEmptyCellsAs="gap" displayHidden="1" xr2:uid="{E1A66677-231B-4FA8-AEDD-64B88B8232A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AB141</xm:sqref>
            </x14:sparkline>
          </x14:sparklines>
        </x14:sparklineGroup>
        <x14:sparklineGroup displayEmptyCellsAs="gap" displayHidden="1" xr2:uid="{EBFC9543-3596-477B-9D02-D45679940F6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L99</xm:sqref>
            </x14:sparkline>
            <x14:sparkline>
              <xm:sqref>M99</xm:sqref>
            </x14:sparkline>
            <x14:sparkline>
              <xm:sqref>N99</xm:sqref>
            </x14:sparkline>
            <x14:sparkline>
              <xm:sqref>O99</xm:sqref>
            </x14:sparkline>
            <x14:sparkline>
              <xm:sqref>P99</xm:sqref>
            </x14:sparkline>
            <x14:sparkline>
              <xm:sqref>Q99</xm:sqref>
            </x14:sparkline>
            <x14:sparkline>
              <xm:sqref>R99</xm:sqref>
            </x14:sparkline>
            <x14:sparkline>
              <xm:sqref>S99</xm:sqref>
            </x14:sparkline>
            <x14:sparkline>
              <xm:sqref>T99</xm:sqref>
            </x14:sparkline>
            <x14:sparkline>
              <xm:sqref>U99</xm:sqref>
            </x14:sparkline>
            <x14:sparkline>
              <xm:sqref>V99</xm:sqref>
            </x14:sparkline>
            <x14:sparkline>
              <xm:sqref>W99</xm:sqref>
            </x14:sparkline>
          </x14:sparklines>
        </x14:sparklineGroup>
        <x14:sparklineGroup displayEmptyCellsAs="gap" displayHidden="1" xr2:uid="{3251D1B7-D6C8-4103-B626-2152681F09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AB99</xm:sqref>
            </x14:sparkline>
          </x14:sparklines>
        </x14:sparklineGroup>
        <x14:sparklineGroup displayEmptyCellsAs="gap" displayHidden="1" xr2:uid="{1DABF493-6480-439F-AF24-BC30FFD6DE5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Weekly!BK27:BT27</xm:f>
              <xm:sqref>T27</xm:sqref>
            </x14:sparkline>
            <x14:sparkline>
              <xm:f>Weekly!BK28:BT28</xm:f>
              <xm:sqref>T28</xm:sqref>
            </x14:sparkline>
            <x14:sparkline>
              <xm:f>Weekly!BK29:BT29</xm:f>
              <xm:sqref>T29</xm:sqref>
            </x14:sparkline>
            <x14:sparkline>
              <xm:f>Weekly!BK30:BT30</xm:f>
              <xm:sqref>T30</xm:sqref>
            </x14:sparkline>
            <x14:sparkline>
              <xm:f>Weekly!BK31:BT31</xm:f>
              <xm:sqref>T31</xm:sqref>
            </x14:sparkline>
            <x14:sparkline>
              <xm:f>Weekly!BK32:BT32</xm:f>
              <xm:sqref>T32</xm:sqref>
            </x14:sparkline>
            <x14:sparkline>
              <xm:f>Weekly!BK33:BT33</xm:f>
              <xm:sqref>T33</xm:sqref>
            </x14:sparkline>
          </x14:sparklines>
        </x14:sparklineGroup>
        <x14:sparklineGroup displayEmptyCellsAs="gap" displayHidden="1" xr2:uid="{0E2CE194-6C63-455E-A1F8-80C9D8BA82A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Weekly!AK134:AT134</xm:f>
              <xm:sqref>L134</xm:sqref>
            </x14:sparkline>
            <x14:sparkline>
              <xm:f>Weekly!AK135:AT135</xm:f>
              <xm:sqref>L135</xm:sqref>
            </x14:sparkline>
            <x14:sparkline>
              <xm:f>Weekly!AK136:AT136</xm:f>
              <xm:sqref>L136</xm:sqref>
            </x14:sparkline>
            <x14:sparkline>
              <xm:f>Weekly!AK137:AT137</xm:f>
              <xm:sqref>L137</xm:sqref>
            </x14:sparkline>
            <x14:sparkline>
              <xm:f>Weekly!AK138:AT138</xm:f>
              <xm:sqref>L138</xm:sqref>
            </x14:sparkline>
            <x14:sparkline>
              <xm:f>Weekly!AK139:AT139</xm:f>
              <xm:sqref>L139</xm:sqref>
            </x14:sparkline>
            <x14:sparkline>
              <xm:f>Weekly!AK140:AT140</xm:f>
              <xm:sqref>L140</xm:sqref>
            </x14:sparkline>
          </x14:sparklines>
        </x14:sparklineGroup>
        <x14:sparklineGroup displayEmptyCellsAs="gap" displayHidden="1" xr2:uid="{A3C5BF3E-DC30-4724-BBFE-BCD1F5E0AEA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AB224</xm:sqref>
            </x14:sparkline>
          </x14:sparklines>
        </x14:sparklineGroup>
        <x14:sparklineGroup displayEmptyCellsAs="gap" displayHidden="1" xr2:uid="{59BD59CC-0E1C-483D-A87E-9F0CDBEF905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L141</xm:sqref>
            </x14:sparkline>
            <x14:sparkline>
              <xm:sqref>M141</xm:sqref>
            </x14:sparkline>
            <x14:sparkline>
              <xm:sqref>N141</xm:sqref>
            </x14:sparkline>
            <x14:sparkline>
              <xm:sqref>O141</xm:sqref>
            </x14:sparkline>
            <x14:sparkline>
              <xm:sqref>P141</xm:sqref>
            </x14:sparkline>
            <x14:sparkline>
              <xm:sqref>Q141</xm:sqref>
            </x14:sparkline>
            <x14:sparkline>
              <xm:sqref>R141</xm:sqref>
            </x14:sparkline>
            <x14:sparkline>
              <xm:sqref>S141</xm:sqref>
            </x14:sparkline>
            <x14:sparkline>
              <xm:sqref>T141</xm:sqref>
            </x14:sparkline>
            <x14:sparkline>
              <xm:sqref>U141</xm:sqref>
            </x14:sparkline>
            <x14:sparkline>
              <xm:sqref>V141</xm:sqref>
            </x14:sparkline>
            <x14:sparkline>
              <xm:sqref>W141</xm:sqref>
            </x14:sparkline>
          </x14:sparklines>
        </x14:sparklineGroup>
        <x14:sparklineGroup displayEmptyCellsAs="gap" displayHidden="1" xr2:uid="{6D094FEA-69D9-4F2E-B4FE-325C0EE50FE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L120</xm:sqref>
            </x14:sparkline>
            <x14:sparkline>
              <xm:sqref>M120</xm:sqref>
            </x14:sparkline>
            <x14:sparkline>
              <xm:sqref>N120</xm:sqref>
            </x14:sparkline>
            <x14:sparkline>
              <xm:sqref>O120</xm:sqref>
            </x14:sparkline>
            <x14:sparkline>
              <xm:sqref>P120</xm:sqref>
            </x14:sparkline>
            <x14:sparkline>
              <xm:sqref>Q120</xm:sqref>
            </x14:sparkline>
            <x14:sparkline>
              <xm:sqref>R120</xm:sqref>
            </x14:sparkline>
            <x14:sparkline>
              <xm:sqref>S120</xm:sqref>
            </x14:sparkline>
            <x14:sparkline>
              <xm:sqref>T120</xm:sqref>
            </x14:sparkline>
            <x14:sparkline>
              <xm:sqref>U120</xm:sqref>
            </x14:sparkline>
            <x14:sparkline>
              <xm:sqref>V120</xm:sqref>
            </x14:sparkline>
            <x14:sparkline>
              <xm:sqref>W120</xm:sqref>
            </x14:sparkline>
          </x14:sparklines>
        </x14:sparklineGroup>
        <x14:sparklineGroup displayEmptyCellsAs="gap" displayHidden="1" xr2:uid="{0E6CB566-5D3B-4C4D-89E0-A2B05D1F4D5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Weekly!AK109:AT109</xm:f>
              <xm:sqref>L109</xm:sqref>
            </x14:sparkline>
            <x14:sparkline>
              <xm:f>Weekly!AK110:AT110</xm:f>
              <xm:sqref>L110</xm:sqref>
            </x14:sparkline>
            <x14:sparkline>
              <xm:f>Weekly!AK111:AT111</xm:f>
              <xm:sqref>L111</xm:sqref>
            </x14:sparkline>
            <x14:sparkline>
              <xm:f>Weekly!AK112:AT112</xm:f>
              <xm:sqref>L112</xm:sqref>
            </x14:sparkline>
            <x14:sparkline>
              <xm:f>Weekly!AK113:AT113</xm:f>
              <xm:sqref>L113</xm:sqref>
            </x14:sparkline>
            <x14:sparkline>
              <xm:f>Weekly!AK114:AT114</xm:f>
              <xm:sqref>L114</xm:sqref>
            </x14:sparkline>
            <x14:sparkline>
              <xm:f>Weekly!AK115:AT115</xm:f>
              <xm:sqref>L115</xm:sqref>
            </x14:sparkline>
            <x14:sparkline>
              <xm:f>Weekly!AK116:AT116</xm:f>
              <xm:sqref>L116</xm:sqref>
            </x14:sparkline>
            <x14:sparkline>
              <xm:f>Weekly!AK117:AT117</xm:f>
              <xm:sqref>L117</xm:sqref>
            </x14:sparkline>
            <x14:sparkline>
              <xm:f>Weekly!AK118:AT118</xm:f>
              <xm:sqref>L118</xm:sqref>
            </x14:sparkline>
            <x14:sparkline>
              <xm:f>Weekly!AK119:AT119</xm:f>
              <xm:sqref>L119</xm:sqref>
            </x14:sparkline>
          </x14:sparklines>
        </x14:sparklineGroup>
        <x14:sparklineGroup displayEmptyCellsAs="gap" displayHidden="1" xr2:uid="{1F5B62B3-0F98-4204-A0AB-D17A1D60D23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Weekly!AK121:AT121</xm:f>
              <xm:sqref>L121</xm:sqref>
            </x14:sparkline>
            <x14:sparkline>
              <xm:f>Weekly!AK122:AT122</xm:f>
              <xm:sqref>L122</xm:sqref>
            </x14:sparkline>
            <x14:sparkline>
              <xm:f>Weekly!AK123:AT123</xm:f>
              <xm:sqref>L123</xm:sqref>
            </x14:sparkline>
            <x14:sparkline>
              <xm:f>Weekly!AK124:AT124</xm:f>
              <xm:sqref>L124</xm:sqref>
            </x14:sparkline>
            <x14:sparkline>
              <xm:f>Weekly!AK125:AT125</xm:f>
              <xm:sqref>L125</xm:sqref>
            </x14:sparkline>
            <x14:sparkline>
              <xm:f>Weekly!AK126:AT126</xm:f>
              <xm:sqref>L126</xm:sqref>
            </x14:sparkline>
            <x14:sparkline>
              <xm:f>Weekly!AK127:AT127</xm:f>
              <xm:sqref>L127</xm:sqref>
            </x14:sparkline>
            <x14:sparkline>
              <xm:f>Weekly!AK128:AT128</xm:f>
              <xm:sqref>L128</xm:sqref>
            </x14:sparkline>
            <x14:sparkline>
              <xm:f>Weekly!AK129:AT129</xm:f>
              <xm:sqref>L129</xm:sqref>
            </x14:sparkline>
            <x14:sparkline>
              <xm:f>Weekly!AK130:AT130</xm:f>
              <xm:sqref>L130</xm:sqref>
            </x14:sparkline>
            <x14:sparkline>
              <xm:f>Weekly!AK131:AT131</xm:f>
              <xm:sqref>L131</xm:sqref>
            </x14:sparkline>
            <x14:sparkline>
              <xm:f>Weekly!AK132:AT132</xm:f>
              <xm:sqref>L132</xm:sqref>
            </x14:sparkline>
          </x14:sparklines>
        </x14:sparklineGroup>
        <x14:sparklineGroup displayEmptyCellsAs="gap" displayHidden="1" xr2:uid="{D6E7B6B8-287B-4A11-B63B-FA257419CE0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Weekly!BL109:BU109</xm:f>
              <xm:sqref>T109</xm:sqref>
            </x14:sparkline>
            <x14:sparkline>
              <xm:f>Weekly!BL110:BU110</xm:f>
              <xm:sqref>T110</xm:sqref>
            </x14:sparkline>
          </x14:sparklines>
        </x14:sparklineGroup>
        <x14:sparklineGroup displayEmptyCellsAs="gap" displayHidden="1" xr2:uid="{41C0936B-9523-45E7-9C24-05053E2D73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Weekly!CK121:CT121</xm:f>
              <xm:sqref>AB121</xm:sqref>
            </x14:sparkline>
            <x14:sparkline>
              <xm:f>Weekly!CK122:CT122</xm:f>
              <xm:sqref>AB122</xm:sqref>
            </x14:sparkline>
            <x14:sparkline>
              <xm:f>Weekly!CK123:CT123</xm:f>
              <xm:sqref>AB123</xm:sqref>
            </x14:sparkline>
            <x14:sparkline>
              <xm:f>Weekly!CK124:CT124</xm:f>
              <xm:sqref>AB124</xm:sqref>
            </x14:sparkline>
            <x14:sparkline>
              <xm:f>Weekly!CK125:CT125</xm:f>
              <xm:sqref>AB125</xm:sqref>
            </x14:sparkline>
            <x14:sparkline>
              <xm:f>Weekly!CK126:CT126</xm:f>
              <xm:sqref>AB126</xm:sqref>
            </x14:sparkline>
            <x14:sparkline>
              <xm:f>Weekly!CK127:CT127</xm:f>
              <xm:sqref>AB127</xm:sqref>
            </x14:sparkline>
            <x14:sparkline>
              <xm:f>Weekly!CK128:CT128</xm:f>
              <xm:sqref>AB128</xm:sqref>
            </x14:sparkline>
            <x14:sparkline>
              <xm:f>Weekly!CK129:CT129</xm:f>
              <xm:sqref>AB129</xm:sqref>
            </x14:sparkline>
            <x14:sparkline>
              <xm:f>Weekly!CK130:CT130</xm:f>
              <xm:sqref>AB130</xm:sqref>
            </x14:sparkline>
            <x14:sparkline>
              <xm:f>Weekly!CK131:CT131</xm:f>
              <xm:sqref>AB131</xm:sqref>
            </x14:sparkline>
            <x14:sparkline>
              <xm:f>Weekly!CK132:CT132</xm:f>
              <xm:sqref>AB132</xm:sqref>
            </x14:sparkline>
          </x14:sparklines>
        </x14:sparklineGroup>
        <x14:sparklineGroup displayEmptyCellsAs="gap" displayHidden="1" xr2:uid="{265C3763-C893-47A8-AFC7-4205C62903E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L167</xm:sqref>
            </x14:sparkline>
            <x14:sparkline>
              <xm:sqref>M167</xm:sqref>
            </x14:sparkline>
            <x14:sparkline>
              <xm:sqref>N167</xm:sqref>
            </x14:sparkline>
            <x14:sparkline>
              <xm:sqref>O167</xm:sqref>
            </x14:sparkline>
            <x14:sparkline>
              <xm:sqref>P167</xm:sqref>
            </x14:sparkline>
            <x14:sparkline>
              <xm:sqref>Q167</xm:sqref>
            </x14:sparkline>
            <x14:sparkline>
              <xm:sqref>R167</xm:sqref>
            </x14:sparkline>
            <x14:sparkline>
              <xm:sqref>S167</xm:sqref>
            </x14:sparkline>
            <x14:sparkline>
              <xm:sqref>T167</xm:sqref>
            </x14:sparkline>
            <x14:sparkline>
              <xm:sqref>U167</xm:sqref>
            </x14:sparkline>
            <x14:sparkline>
              <xm:sqref>V167</xm:sqref>
            </x14:sparkline>
            <x14:sparkline>
              <xm:sqref>W167</xm:sqref>
            </x14:sparkline>
          </x14:sparklines>
        </x14:sparklineGroup>
        <x14:sparklineGroup displayEmptyCellsAs="gap" displayHidden="1" xr2:uid="{540B8770-F502-40AF-A7D8-70528DA5CF1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W35</xm:sqref>
            </x14:sparkline>
          </x14:sparklines>
        </x14:sparklineGroup>
        <x14:sparklineGroup displayEmptyCellsAs="gap" displayHidden="1" xr2:uid="{5F097C1F-5B57-4D37-99D1-2C054C64265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Weekly!AK27:AT27</xm:f>
              <xm:sqref>L27</xm:sqref>
            </x14:sparkline>
            <x14:sparkline>
              <xm:f>Weekly!AK28:AT28</xm:f>
              <xm:sqref>L28</xm:sqref>
            </x14:sparkline>
            <x14:sparkline>
              <xm:f>Weekly!AK29:AT29</xm:f>
              <xm:sqref>L29</xm:sqref>
            </x14:sparkline>
            <x14:sparkline>
              <xm:f>Weekly!AK30:AT30</xm:f>
              <xm:sqref>L30</xm:sqref>
            </x14:sparkline>
            <x14:sparkline>
              <xm:f>Weekly!AK31:AT31</xm:f>
              <xm:sqref>L31</xm:sqref>
            </x14:sparkline>
            <x14:sparkline>
              <xm:f>Weekly!AK32:AT32</xm:f>
              <xm:sqref>L32</xm:sqref>
            </x14:sparkline>
            <x14:sparkline>
              <xm:f>Weekly!AK33:AT33</xm:f>
              <xm:sqref>L33</xm:sqref>
            </x14:sparkline>
          </x14:sparklines>
        </x14:sparklineGroup>
        <x14:sparklineGroup displayEmptyCellsAs="gap" displayHidden="1" xr2:uid="{5E57094D-BD2B-47CB-9015-C57CC4D2235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AB167</xm:sqref>
            </x14:sparkline>
          </x14:sparklines>
        </x14:sparklineGroup>
        <x14:sparklineGroup displayEmptyCellsAs="gap" displayHidden="1" xr2:uid="{B1693533-EC95-4DAF-9E5E-11B76CF8C56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L34</xm:sqref>
            </x14:sparkline>
          </x14:sparklines>
        </x14:sparklineGroup>
        <x14:sparklineGroup displayEmptyCellsAs="gap" displayHidden="1" xr2:uid="{122E52C4-99CA-46E8-A155-9F601AB92AD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L224</xm:sqref>
            </x14:sparkline>
            <x14:sparkline>
              <xm:sqref>M224</xm:sqref>
            </x14:sparkline>
            <x14:sparkline>
              <xm:sqref>N224</xm:sqref>
            </x14:sparkline>
            <x14:sparkline>
              <xm:sqref>O224</xm:sqref>
            </x14:sparkline>
            <x14:sparkline>
              <xm:sqref>P224</xm:sqref>
            </x14:sparkline>
            <x14:sparkline>
              <xm:sqref>Q224</xm:sqref>
            </x14:sparkline>
            <x14:sparkline>
              <xm:sqref>R224</xm:sqref>
            </x14:sparkline>
            <x14:sparkline>
              <xm:sqref>S224</xm:sqref>
            </x14:sparkline>
            <x14:sparkline>
              <xm:sqref>T224</xm:sqref>
            </x14:sparkline>
            <x14:sparkline>
              <xm:sqref>U224</xm:sqref>
            </x14:sparkline>
            <x14:sparkline>
              <xm:sqref>V224</xm:sqref>
            </x14:sparkline>
            <x14:sparkline>
              <xm:sqref>W224</xm:sqref>
            </x14:sparkline>
          </x14:sparklines>
        </x14:sparklineGroup>
        <x14:sparklineGroup displayEmptyCellsAs="gap" displayHidden="1" xr2:uid="{F33707F7-074D-4F8C-B1DC-812DF96962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L226</xm:sqref>
            </x14:sparkline>
            <x14:sparkline>
              <xm:sqref>M226</xm:sqref>
            </x14:sparkline>
            <x14:sparkline>
              <xm:sqref>N226</xm:sqref>
            </x14:sparkline>
            <x14:sparkline>
              <xm:sqref>O226</xm:sqref>
            </x14:sparkline>
            <x14:sparkline>
              <xm:sqref>P226</xm:sqref>
            </x14:sparkline>
            <x14:sparkline>
              <xm:sqref>Q226</xm:sqref>
            </x14:sparkline>
            <x14:sparkline>
              <xm:sqref>R226</xm:sqref>
            </x14:sparkline>
            <x14:sparkline>
              <xm:sqref>S226</xm:sqref>
            </x14:sparkline>
            <x14:sparkline>
              <xm:sqref>T226</xm:sqref>
            </x14:sparkline>
            <x14:sparkline>
              <xm:sqref>U226</xm:sqref>
            </x14:sparkline>
            <x14:sparkline>
              <xm:sqref>V226</xm:sqref>
            </x14:sparkline>
            <x14:sparkline>
              <xm:sqref>W226</xm:sqref>
            </x14:sparkline>
          </x14:sparklines>
        </x14:sparklineGroup>
        <x14:sparklineGroup displayEmptyCellsAs="gap" displayHidden="1" xr2:uid="{38F50CC2-1EBB-4B63-AD4D-5BC8C64D48A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L210</xm:sqref>
            </x14:sparkline>
            <x14:sparkline>
              <xm:sqref>M210</xm:sqref>
            </x14:sparkline>
            <x14:sparkline>
              <xm:sqref>N210</xm:sqref>
            </x14:sparkline>
            <x14:sparkline>
              <xm:sqref>O210</xm:sqref>
            </x14:sparkline>
            <x14:sparkline>
              <xm:sqref>P210</xm:sqref>
            </x14:sparkline>
            <x14:sparkline>
              <xm:sqref>Q210</xm:sqref>
            </x14:sparkline>
            <x14:sparkline>
              <xm:sqref>R210</xm:sqref>
            </x14:sparkline>
            <x14:sparkline>
              <xm:sqref>S210</xm:sqref>
            </x14:sparkline>
            <x14:sparkline>
              <xm:sqref>T210</xm:sqref>
            </x14:sparkline>
            <x14:sparkline>
              <xm:sqref>U210</xm:sqref>
            </x14:sparkline>
            <x14:sparkline>
              <xm:sqref>V210</xm:sqref>
            </x14:sparkline>
            <x14:sparkline>
              <xm:sqref>W210</xm:sqref>
            </x14:sparkline>
          </x14:sparklines>
        </x14:sparklineGroup>
        <x14:sparklineGroup displayEmptyCellsAs="gap" displayHidden="1" xr2:uid="{9C1F31B9-0062-4002-9A06-FDB58C0C680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AB228</xm:sqref>
            </x14:sparkline>
          </x14:sparklines>
        </x14:sparklineGroup>
        <x14:sparklineGroup displayEmptyCellsAs="gap" displayHidden="1" xr2:uid="{D8A7F663-100F-4837-AB6C-163E506C8CB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Weekly!BK213:BT213</xm:f>
              <xm:sqref>T213</xm:sqref>
            </x14:sparkline>
            <x14:sparkline>
              <xm:f>Weekly!BK214:BT214</xm:f>
              <xm:sqref>T214</xm:sqref>
            </x14:sparkline>
            <x14:sparkline>
              <xm:f>Weekly!BK215:BT215</xm:f>
              <xm:sqref>T215</xm:sqref>
            </x14:sparkline>
            <x14:sparkline>
              <xm:f>Weekly!BK216:BT216</xm:f>
              <xm:sqref>T216</xm:sqref>
            </x14:sparkline>
            <x14:sparkline>
              <xm:f>Weekly!BK217:BT217</xm:f>
              <xm:sqref>T217</xm:sqref>
            </x14:sparkline>
            <x14:sparkline>
              <xm:f>Weekly!BK218:BT218</xm:f>
              <xm:sqref>T218</xm:sqref>
            </x14:sparkline>
            <x14:sparkline>
              <xm:f>Weekly!BK219:BT219</xm:f>
              <xm:sqref>T219</xm:sqref>
            </x14:sparkline>
            <x14:sparkline>
              <xm:f>Weekly!BK220:BT220</xm:f>
              <xm:sqref>T220</xm:sqref>
            </x14:sparkline>
            <x14:sparkline>
              <xm:f>Weekly!BK221:BT221</xm:f>
              <xm:sqref>T221</xm:sqref>
            </x14:sparkline>
          </x14:sparklines>
        </x14:sparklineGroup>
        <x14:sparklineGroup displayEmptyCellsAs="gap" displayHidden="1" xr2:uid="{D946100B-03A1-4242-AE3B-69A26DA7B76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Weekly!AK36:AT36</xm:f>
              <xm:sqref>L36</xm:sqref>
            </x14:sparkline>
            <x14:sparkline>
              <xm:f>Weekly!AK37:AT37</xm:f>
              <xm:sqref>L37</xm:sqref>
            </x14:sparkline>
            <x14:sparkline>
              <xm:f>Weekly!AK38:AT38</xm:f>
              <xm:sqref>L38</xm:sqref>
            </x14:sparkline>
            <x14:sparkline>
              <xm:f>Weekly!AK39:AT39</xm:f>
              <xm:sqref>L39</xm:sqref>
            </x14:sparkline>
            <x14:sparkline>
              <xm:f>Weekly!AK40:AT40</xm:f>
              <xm:sqref>L40</xm:sqref>
            </x14:sparkline>
            <x14:sparkline>
              <xm:f>Weekly!AK41:AT41</xm:f>
              <xm:sqref>L41</xm:sqref>
            </x14:sparkline>
            <x14:sparkline>
              <xm:f>Weekly!AK42:AT42</xm:f>
              <xm:sqref>L42</xm:sqref>
            </x14:sparkline>
            <x14:sparkline>
              <xm:f>Weekly!AK43:AT43</xm:f>
              <xm:sqref>L43</xm:sqref>
            </x14:sparkline>
            <x14:sparkline>
              <xm:f>Weekly!AK44:AT44</xm:f>
              <xm:sqref>L44</xm:sqref>
            </x14:sparkline>
            <x14:sparkline>
              <xm:f>Weekly!AK45:AT45</xm:f>
              <xm:sqref>L45</xm:sqref>
            </x14:sparkline>
            <x14:sparkline>
              <xm:f>Weekly!AK46:AT46</xm:f>
              <xm:sqref>L46</xm:sqref>
            </x14:sparkline>
            <x14:sparkline>
              <xm:f>Weekly!AK47:AT47</xm:f>
              <xm:sqref>L47</xm:sqref>
            </x14:sparkline>
            <x14:sparkline>
              <xm:f>Weekly!AK48:AT48</xm:f>
              <xm:sqref>L48</xm:sqref>
            </x14:sparkline>
            <x14:sparkline>
              <xm:f>Weekly!AK49:AT49</xm:f>
              <xm:sqref>L49</xm:sqref>
            </x14:sparkline>
            <x14:sparkline>
              <xm:f>Weekly!AK50:AT50</xm:f>
              <xm:sqref>L50</xm:sqref>
            </x14:sparkline>
            <x14:sparkline>
              <xm:f>Weekly!AK51:AT51</xm:f>
              <xm:sqref>L51</xm:sqref>
            </x14:sparkline>
            <x14:sparkline>
              <xm:f>Weekly!AK52:AT52</xm:f>
              <xm:sqref>L52</xm:sqref>
            </x14:sparkline>
            <x14:sparkline>
              <xm:f>Weekly!AK53:AT53</xm:f>
              <xm:sqref>L53</xm:sqref>
            </x14:sparkline>
            <x14:sparkline>
              <xm:f>Weekly!AK54:AT54</xm:f>
              <xm:sqref>L54</xm:sqref>
            </x14:sparkline>
          </x14:sparklines>
        </x14:sparklineGroup>
        <x14:sparklineGroup displayEmptyCellsAs="gap" displayHidden="1" xr2:uid="{BDCE5FC8-0289-43DA-8DD2-12CBADD3F32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Weekly!BK72:BT72</xm:f>
              <xm:sqref>T72</xm:sqref>
            </x14:sparkline>
            <x14:sparkline>
              <xm:f>Weekly!BK73:BT73</xm:f>
              <xm:sqref>T73</xm:sqref>
            </x14:sparkline>
            <x14:sparkline>
              <xm:f>Weekly!BK74:BT74</xm:f>
              <xm:sqref>T74</xm:sqref>
            </x14:sparkline>
            <x14:sparkline>
              <xm:f>Weekly!BK75:BT75</xm:f>
              <xm:sqref>T75</xm:sqref>
            </x14:sparkline>
            <x14:sparkline>
              <xm:f>Weekly!BK76:BT76</xm:f>
              <xm:sqref>T76</xm:sqref>
            </x14:sparkline>
            <x14:sparkline>
              <xm:f>Weekly!BK77:BT77</xm:f>
              <xm:sqref>T77</xm:sqref>
            </x14:sparkline>
            <x14:sparkline>
              <xm:f>Weekly!BK78:BT78</xm:f>
              <xm:sqref>T78</xm:sqref>
            </x14:sparkline>
            <x14:sparkline>
              <xm:f>Weekly!BK79:BT79</xm:f>
              <xm:sqref>T79</xm:sqref>
            </x14:sparkline>
            <x14:sparkline>
              <xm:f>Weekly!BK80:BT80</xm:f>
              <xm:sqref>T80</xm:sqref>
            </x14:sparkline>
            <x14:sparkline>
              <xm:f>Weekly!BK81:BT81</xm:f>
              <xm:sqref>T81</xm:sqref>
            </x14:sparkline>
            <x14:sparkline>
              <xm:f>Weekly!BK82:BT82</xm:f>
              <xm:sqref>T82</xm:sqref>
            </x14:sparkline>
            <x14:sparkline>
              <xm:f>Weekly!BK83:BT83</xm:f>
              <xm:sqref>T83</xm:sqref>
            </x14:sparkline>
            <x14:sparkline>
              <xm:f>Weekly!BK84:BT84</xm:f>
              <xm:sqref>T84</xm:sqref>
            </x14:sparkline>
            <x14:sparkline>
              <xm:f>Weekly!BK85:BT85</xm:f>
              <xm:sqref>T85</xm:sqref>
            </x14:sparkline>
            <x14:sparkline>
              <xm:f>Weekly!BK86:BT86</xm:f>
              <xm:sqref>T86</xm:sqref>
            </x14:sparkline>
            <x14:sparkline>
              <xm:f>Weekly!BK87:BT87</xm:f>
              <xm:sqref>T87</xm:sqref>
            </x14:sparkline>
            <x14:sparkline>
              <xm:f>Weekly!BK88:BT88</xm:f>
              <xm:sqref>T88</xm:sqref>
            </x14:sparkline>
            <x14:sparkline>
              <xm:f>Weekly!BK89:BT89</xm:f>
              <xm:sqref>T89</xm:sqref>
            </x14:sparkline>
          </x14:sparklines>
        </x14:sparklineGroup>
        <x14:sparklineGroup displayEmptyCellsAs="gap" displayHidden="1" xr2:uid="{525DBA4A-51F8-42AE-B5AB-D39E44608E6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AB230</xm:sqref>
            </x14:sparkline>
          </x14:sparklines>
        </x14:sparklineGroup>
        <x14:sparklineGroup displayEmptyCellsAs="gap" displayHidden="1" xr2:uid="{F7E574F8-D9F7-452E-AFBD-DCE0E946DB8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AB35</xm:sqref>
            </x14:sparkline>
          </x14:sparklines>
        </x14:sparklineGroup>
        <x14:sparklineGroup displayEmptyCellsAs="gap" displayHidden="1" xr2:uid="{C3D404A0-D120-4B34-996A-A720D91995C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Weekly!CK72:CT72</xm:f>
              <xm:sqref>AB72</xm:sqref>
            </x14:sparkline>
            <x14:sparkline>
              <xm:f>Weekly!CK73:CT73</xm:f>
              <xm:sqref>AB73</xm:sqref>
            </x14:sparkline>
            <x14:sparkline>
              <xm:f>Weekly!CK74:CT74</xm:f>
              <xm:sqref>AB74</xm:sqref>
            </x14:sparkline>
            <x14:sparkline>
              <xm:f>Weekly!CK75:CT75</xm:f>
              <xm:sqref>AB75</xm:sqref>
            </x14:sparkline>
            <x14:sparkline>
              <xm:f>Weekly!CK76:CT76</xm:f>
              <xm:sqref>AB76</xm:sqref>
            </x14:sparkline>
            <x14:sparkline>
              <xm:f>Weekly!CK77:CT77</xm:f>
              <xm:sqref>AB77</xm:sqref>
            </x14:sparkline>
            <x14:sparkline>
              <xm:f>Weekly!CK78:CT78</xm:f>
              <xm:sqref>AB78</xm:sqref>
            </x14:sparkline>
            <x14:sparkline>
              <xm:f>Weekly!CK79:CT79</xm:f>
              <xm:sqref>AB79</xm:sqref>
            </x14:sparkline>
            <x14:sparkline>
              <xm:f>Weekly!CK80:CT80</xm:f>
              <xm:sqref>AB80</xm:sqref>
            </x14:sparkline>
            <x14:sparkline>
              <xm:f>Weekly!CK81:CT81</xm:f>
              <xm:sqref>AB81</xm:sqref>
            </x14:sparkline>
            <x14:sparkline>
              <xm:f>Weekly!CK82:CT82</xm:f>
              <xm:sqref>AB82</xm:sqref>
            </x14:sparkline>
            <x14:sparkline>
              <xm:f>Weekly!CK83:CT83</xm:f>
              <xm:sqref>AB83</xm:sqref>
            </x14:sparkline>
            <x14:sparkline>
              <xm:f>Weekly!CK84:CT84</xm:f>
              <xm:sqref>AB84</xm:sqref>
            </x14:sparkline>
            <x14:sparkline>
              <xm:f>Weekly!CK85:CT85</xm:f>
              <xm:sqref>AB85</xm:sqref>
            </x14:sparkline>
            <x14:sparkline>
              <xm:f>Weekly!CK86:CT86</xm:f>
              <xm:sqref>AB86</xm:sqref>
            </x14:sparkline>
            <x14:sparkline>
              <xm:f>Weekly!CK87:CT87</xm:f>
              <xm:sqref>AB87</xm:sqref>
            </x14:sparkline>
            <x14:sparkline>
              <xm:f>Weekly!CK88:CT88</xm:f>
              <xm:sqref>AB88</xm:sqref>
            </x14:sparkline>
            <x14:sparkline>
              <xm:f>Weekly!CK89:CT89</xm:f>
              <xm:sqref>AB89</xm:sqref>
            </x14:sparkline>
          </x14:sparklines>
        </x14:sparklineGroup>
        <x14:sparklineGroup displayEmptyCellsAs="gap" displayHidden="1" xr2:uid="{891991F4-FD6B-416A-A7E6-5F3C8645579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AB34</xm:sqref>
            </x14:sparkline>
          </x14:sparklines>
        </x14:sparklineGroup>
        <x14:sparklineGroup displayEmptyCellsAs="gap" displayHidden="1" xr2:uid="{769396C1-0BA9-4DD3-B975-3FE2198C7BE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Weekly!BK36:BT36</xm:f>
              <xm:sqref>T36</xm:sqref>
            </x14:sparkline>
            <x14:sparkline>
              <xm:f>Weekly!BK37:BT37</xm:f>
              <xm:sqref>T37</xm:sqref>
            </x14:sparkline>
            <x14:sparkline>
              <xm:f>Weekly!BK38:BT38</xm:f>
              <xm:sqref>T38</xm:sqref>
            </x14:sparkline>
            <x14:sparkline>
              <xm:f>Weekly!BK39:BT39</xm:f>
              <xm:sqref>T39</xm:sqref>
            </x14:sparkline>
            <x14:sparkline>
              <xm:f>Weekly!BK40:BT40</xm:f>
              <xm:sqref>T40</xm:sqref>
            </x14:sparkline>
            <x14:sparkline>
              <xm:f>Weekly!BK41:BT41</xm:f>
              <xm:sqref>T41</xm:sqref>
            </x14:sparkline>
            <x14:sparkline>
              <xm:f>Weekly!BK42:BT42</xm:f>
              <xm:sqref>T42</xm:sqref>
            </x14:sparkline>
            <x14:sparkline>
              <xm:f>Weekly!BK43:BT43</xm:f>
              <xm:sqref>T43</xm:sqref>
            </x14:sparkline>
            <x14:sparkline>
              <xm:f>Weekly!BK44:BT44</xm:f>
              <xm:sqref>T44</xm:sqref>
            </x14:sparkline>
            <x14:sparkline>
              <xm:f>Weekly!BK45:BT45</xm:f>
              <xm:sqref>T45</xm:sqref>
            </x14:sparkline>
            <x14:sparkline>
              <xm:f>Weekly!BK46:BT46</xm:f>
              <xm:sqref>T46</xm:sqref>
            </x14:sparkline>
            <x14:sparkline>
              <xm:f>Weekly!BK47:BT47</xm:f>
              <xm:sqref>T47</xm:sqref>
            </x14:sparkline>
            <x14:sparkline>
              <xm:f>Weekly!BK48:BT48</xm:f>
              <xm:sqref>T48</xm:sqref>
            </x14:sparkline>
            <x14:sparkline>
              <xm:f>Weekly!BK49:BT49</xm:f>
              <xm:sqref>T49</xm:sqref>
            </x14:sparkline>
            <x14:sparkline>
              <xm:f>Weekly!BK50:BT50</xm:f>
              <xm:sqref>T50</xm:sqref>
            </x14:sparkline>
            <x14:sparkline>
              <xm:f>Weekly!BK51:BT51</xm:f>
              <xm:sqref>T51</xm:sqref>
            </x14:sparkline>
            <x14:sparkline>
              <xm:f>Weekly!BK52:BT52</xm:f>
              <xm:sqref>T52</xm:sqref>
            </x14:sparkline>
            <x14:sparkline>
              <xm:f>Weekly!BK53:BT53</xm:f>
              <xm:sqref>T53</xm:sqref>
            </x14:sparkline>
            <x14:sparkline>
              <xm:f>Weekly!BK54:BT54</xm:f>
              <xm:sqref>T54</xm:sqref>
            </x14:sparkline>
          </x14:sparklines>
        </x14:sparklineGroup>
        <x14:sparklineGroup displayEmptyCellsAs="gap" displayHidden="1" xr2:uid="{0918A553-4261-458C-A382-79BF66112BC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Weekly!CK36:CT36</xm:f>
              <xm:sqref>AB36</xm:sqref>
            </x14:sparkline>
            <x14:sparkline>
              <xm:f>Weekly!CK37:CT37</xm:f>
              <xm:sqref>AB37</xm:sqref>
            </x14:sparkline>
            <x14:sparkline>
              <xm:f>Weekly!CK38:CT38</xm:f>
              <xm:sqref>AB38</xm:sqref>
            </x14:sparkline>
            <x14:sparkline>
              <xm:f>Weekly!CK39:CT39</xm:f>
              <xm:sqref>AB39</xm:sqref>
            </x14:sparkline>
            <x14:sparkline>
              <xm:f>Weekly!CK40:CT40</xm:f>
              <xm:sqref>AB40</xm:sqref>
            </x14:sparkline>
            <x14:sparkline>
              <xm:f>Weekly!CK41:CT41</xm:f>
              <xm:sqref>AB41</xm:sqref>
            </x14:sparkline>
            <x14:sparkline>
              <xm:f>Weekly!CK42:CT42</xm:f>
              <xm:sqref>AB42</xm:sqref>
            </x14:sparkline>
            <x14:sparkline>
              <xm:f>Weekly!CK43:CT43</xm:f>
              <xm:sqref>AB43</xm:sqref>
            </x14:sparkline>
            <x14:sparkline>
              <xm:f>Weekly!CK44:CT44</xm:f>
              <xm:sqref>AB44</xm:sqref>
            </x14:sparkline>
            <x14:sparkline>
              <xm:f>Weekly!CK45:CT45</xm:f>
              <xm:sqref>AB45</xm:sqref>
            </x14:sparkline>
            <x14:sparkline>
              <xm:f>Weekly!CK46:CT46</xm:f>
              <xm:sqref>AB46</xm:sqref>
            </x14:sparkline>
            <x14:sparkline>
              <xm:f>Weekly!CK47:CT47</xm:f>
              <xm:sqref>AB47</xm:sqref>
            </x14:sparkline>
            <x14:sparkline>
              <xm:f>Weekly!CK48:CT48</xm:f>
              <xm:sqref>AB48</xm:sqref>
            </x14:sparkline>
            <x14:sparkline>
              <xm:f>Weekly!CK49:CT49</xm:f>
              <xm:sqref>AB49</xm:sqref>
            </x14:sparkline>
            <x14:sparkline>
              <xm:f>Weekly!CK50:CT50</xm:f>
              <xm:sqref>AB50</xm:sqref>
            </x14:sparkline>
            <x14:sparkline>
              <xm:f>Weekly!CK51:CT51</xm:f>
              <xm:sqref>AB51</xm:sqref>
            </x14:sparkline>
            <x14:sparkline>
              <xm:f>Weekly!CK52:CT52</xm:f>
              <xm:sqref>AB52</xm:sqref>
            </x14:sparkline>
            <x14:sparkline>
              <xm:f>Weekly!CK53:CT53</xm:f>
              <xm:sqref>AB53</xm:sqref>
            </x14:sparkline>
            <x14:sparkline>
              <xm:f>Weekly!CK54:CT54</xm:f>
              <xm:sqref>AB54</xm:sqref>
            </x14:sparkline>
          </x14:sparklines>
        </x14:sparklineGroup>
        <x14:sparklineGroup displayEmptyCellsAs="gap" displayHidden="1" xr2:uid="{9FDB234C-9988-4DF1-B133-D4A46B2394F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Weekly!AK72:AT72</xm:f>
              <xm:sqref>L72</xm:sqref>
            </x14:sparkline>
            <x14:sparkline>
              <xm:f>Weekly!AK73:AT73</xm:f>
              <xm:sqref>L73</xm:sqref>
            </x14:sparkline>
            <x14:sparkline>
              <xm:f>Weekly!AK74:AT74</xm:f>
              <xm:sqref>L74</xm:sqref>
            </x14:sparkline>
            <x14:sparkline>
              <xm:f>Weekly!AK75:AT75</xm:f>
              <xm:sqref>L75</xm:sqref>
            </x14:sparkline>
            <x14:sparkline>
              <xm:f>Weekly!AK76:AT76</xm:f>
              <xm:sqref>L76</xm:sqref>
            </x14:sparkline>
            <x14:sparkline>
              <xm:f>Weekly!AK77:AT77</xm:f>
              <xm:sqref>L77</xm:sqref>
            </x14:sparkline>
            <x14:sparkline>
              <xm:f>Weekly!AK78:AT78</xm:f>
              <xm:sqref>L78</xm:sqref>
            </x14:sparkline>
            <x14:sparkline>
              <xm:f>Weekly!AK79:AT79</xm:f>
              <xm:sqref>L79</xm:sqref>
            </x14:sparkline>
            <x14:sparkline>
              <xm:f>Weekly!AK80:AT80</xm:f>
              <xm:sqref>L80</xm:sqref>
            </x14:sparkline>
            <x14:sparkline>
              <xm:f>Weekly!AK81:AT81</xm:f>
              <xm:sqref>L81</xm:sqref>
            </x14:sparkline>
            <x14:sparkline>
              <xm:f>Weekly!AK82:AT82</xm:f>
              <xm:sqref>L82</xm:sqref>
            </x14:sparkline>
            <x14:sparkline>
              <xm:f>Weekly!AK83:AT83</xm:f>
              <xm:sqref>L83</xm:sqref>
            </x14:sparkline>
            <x14:sparkline>
              <xm:f>Weekly!AK84:AT84</xm:f>
              <xm:sqref>L84</xm:sqref>
            </x14:sparkline>
            <x14:sparkline>
              <xm:f>Weekly!AK85:AT85</xm:f>
              <xm:sqref>L85</xm:sqref>
            </x14:sparkline>
            <x14:sparkline>
              <xm:f>Weekly!AK86:AT86</xm:f>
              <xm:sqref>L86</xm:sqref>
            </x14:sparkline>
            <x14:sparkline>
              <xm:f>Weekly!AK87:AT87</xm:f>
              <xm:sqref>L87</xm:sqref>
            </x14:sparkline>
            <x14:sparkline>
              <xm:f>Weekly!AK88:AT88</xm:f>
              <xm:sqref>L88</xm:sqref>
            </x14:sparkline>
            <x14:sparkline>
              <xm:f>Weekly!AK89:AT89</xm:f>
              <xm:sqref>L89</xm:sqref>
            </x14:sparkline>
          </x14:sparklines>
        </x14:sparklineGroup>
        <x14:sparklineGroup displayEmptyCellsAs="gap" displayHidden="1" xr2:uid="{967E9371-DE32-4927-AF45-D44D24D329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Weekly!AK213:AT213</xm:f>
              <xm:sqref>L213</xm:sqref>
            </x14:sparkline>
            <x14:sparkline>
              <xm:f>Weekly!AK214:AT214</xm:f>
              <xm:sqref>L214</xm:sqref>
            </x14:sparkline>
            <x14:sparkline>
              <xm:f>Weekly!AK215:AT215</xm:f>
              <xm:sqref>L215</xm:sqref>
            </x14:sparkline>
            <x14:sparkline>
              <xm:f>Weekly!AK216:AT216</xm:f>
              <xm:sqref>L216</xm:sqref>
            </x14:sparkline>
            <x14:sparkline>
              <xm:f>Weekly!AK217:AT217</xm:f>
              <xm:sqref>L217</xm:sqref>
            </x14:sparkline>
            <x14:sparkline>
              <xm:f>Weekly!AK218:AT218</xm:f>
              <xm:sqref>L218</xm:sqref>
            </x14:sparkline>
            <x14:sparkline>
              <xm:f>Weekly!AK219:AT219</xm:f>
              <xm:sqref>L219</xm:sqref>
            </x14:sparkline>
            <x14:sparkline>
              <xm:f>Weekly!AK220:AT220</xm:f>
              <xm:sqref>L220</xm:sqref>
            </x14:sparkline>
            <x14:sparkline>
              <xm:f>Weekly!AK221:AT221</xm:f>
              <xm:sqref>L221</xm:sqref>
            </x14:sparkline>
          </x14:sparklines>
        </x14:sparklineGroup>
        <x14:sparklineGroup displayEmptyCellsAs="gap" displayHidden="1" xr2:uid="{6936CBD8-B6A9-4A28-8692-391347BC940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L228</xm:sqref>
            </x14:sparkline>
            <x14:sparkline>
              <xm:sqref>M228</xm:sqref>
            </x14:sparkline>
            <x14:sparkline>
              <xm:sqref>N228</xm:sqref>
            </x14:sparkline>
            <x14:sparkline>
              <xm:sqref>O228</xm:sqref>
            </x14:sparkline>
            <x14:sparkline>
              <xm:sqref>P228</xm:sqref>
            </x14:sparkline>
            <x14:sparkline>
              <xm:sqref>Q228</xm:sqref>
            </x14:sparkline>
            <x14:sparkline>
              <xm:sqref>R228</xm:sqref>
            </x14:sparkline>
            <x14:sparkline>
              <xm:sqref>S228</xm:sqref>
            </x14:sparkline>
            <x14:sparkline>
              <xm:sqref>T228</xm:sqref>
            </x14:sparkline>
            <x14:sparkline>
              <xm:sqref>U228</xm:sqref>
            </x14:sparkline>
            <x14:sparkline>
              <xm:sqref>V228</xm:sqref>
            </x14:sparkline>
            <x14:sparkline>
              <xm:sqref>W228</xm:sqref>
            </x14:sparkline>
          </x14:sparklines>
        </x14:sparklineGroup>
        <x14:sparklineGroup displayEmptyCellsAs="gap" displayHidden="1" xr2:uid="{2226AA80-EF90-46CF-864B-2832C8FBE0A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AB210</xm:sqref>
            </x14:sparkline>
          </x14:sparklines>
        </x14:sparklineGroup>
        <x14:sparklineGroup displayEmptyCellsAs="gap" displayHidden="1" xr2:uid="{11A35867-9429-4117-B5C5-193CAEB7793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L230</xm:sqref>
            </x14:sparkline>
            <x14:sparkline>
              <xm:sqref>M230</xm:sqref>
            </x14:sparkline>
            <x14:sparkline>
              <xm:sqref>N230</xm:sqref>
            </x14:sparkline>
            <x14:sparkline>
              <xm:sqref>O230</xm:sqref>
            </x14:sparkline>
            <x14:sparkline>
              <xm:sqref>P230</xm:sqref>
            </x14:sparkline>
            <x14:sparkline>
              <xm:sqref>Q230</xm:sqref>
            </x14:sparkline>
            <x14:sparkline>
              <xm:sqref>R230</xm:sqref>
            </x14:sparkline>
            <x14:sparkline>
              <xm:sqref>S230</xm:sqref>
            </x14:sparkline>
            <x14:sparkline>
              <xm:sqref>T230</xm:sqref>
            </x14:sparkline>
            <x14:sparkline>
              <xm:sqref>U230</xm:sqref>
            </x14:sparkline>
            <x14:sparkline>
              <xm:sqref>V230</xm:sqref>
            </x14:sparkline>
            <x14:sparkline>
              <xm:sqref>W230</xm:sqref>
            </x14:sparkline>
          </x14:sparklines>
        </x14:sparklineGroup>
        <x14:sparklineGroup displayEmptyCellsAs="gap" displayHidden="1" xr2:uid="{3C79B8CD-80D2-416D-9A77-F75C652745E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Weekly!AK142:AT142</xm:f>
              <xm:sqref>L142</xm:sqref>
            </x14:sparkline>
            <x14:sparkline>
              <xm:f>Weekly!AK143:AT143</xm:f>
              <xm:sqref>L143</xm:sqref>
            </x14:sparkline>
            <x14:sparkline>
              <xm:f>Weekly!AK144:AT144</xm:f>
              <xm:sqref>L144</xm:sqref>
            </x14:sparkline>
            <x14:sparkline>
              <xm:f>Weekly!AK145:AT145</xm:f>
              <xm:sqref>L145</xm:sqref>
            </x14:sparkline>
            <x14:sparkline>
              <xm:f>Weekly!AK146:AT146</xm:f>
              <xm:sqref>L146</xm:sqref>
            </x14:sparkline>
            <x14:sparkline>
              <xm:f>Weekly!AK147:AT147</xm:f>
              <xm:sqref>L147</xm:sqref>
            </x14:sparkline>
            <x14:sparkline>
              <xm:f>Weekly!AK148:AT148</xm:f>
              <xm:sqref>L148</xm:sqref>
            </x14:sparkline>
            <x14:sparkline>
              <xm:f>Weekly!AK149:AT149</xm:f>
              <xm:sqref>L149</xm:sqref>
            </x14:sparkline>
            <x14:sparkline>
              <xm:f>Weekly!AK150:AT150</xm:f>
              <xm:sqref>L150</xm:sqref>
            </x14:sparkline>
            <x14:sparkline>
              <xm:f>Weekly!AK151:AT151</xm:f>
              <xm:sqref>L151</xm:sqref>
            </x14:sparkline>
            <x14:sparkline>
              <xm:f>Weekly!AK152:AT152</xm:f>
              <xm:sqref>L152</xm:sqref>
            </x14:sparkline>
            <x14:sparkline>
              <xm:f>Weekly!AK153:AT153</xm:f>
              <xm:sqref>L153</xm:sqref>
            </x14:sparkline>
            <x14:sparkline>
              <xm:f>Weekly!AK154:AT154</xm:f>
              <xm:sqref>L154</xm:sqref>
            </x14:sparkline>
          </x14:sparklines>
        </x14:sparklineGroup>
        <x14:sparklineGroup displayEmptyCellsAs="gap" displayHidden="1" xr2:uid="{B6956F29-7283-4AB1-A349-EAD45F98B3D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Weekly!BK142:BT142</xm:f>
              <xm:sqref>T142</xm:sqref>
            </x14:sparkline>
            <x14:sparkline>
              <xm:f>Weekly!BK143:BT143</xm:f>
              <xm:sqref>T143</xm:sqref>
            </x14:sparkline>
            <x14:sparkline>
              <xm:f>Weekly!BK144:BT144</xm:f>
              <xm:sqref>T144</xm:sqref>
            </x14:sparkline>
            <x14:sparkline>
              <xm:f>Weekly!BK145:BT145</xm:f>
              <xm:sqref>T145</xm:sqref>
            </x14:sparkline>
            <x14:sparkline>
              <xm:f>Weekly!BK146:BT146</xm:f>
              <xm:sqref>T146</xm:sqref>
            </x14:sparkline>
            <x14:sparkline>
              <xm:f>Weekly!BK147:BT147</xm:f>
              <xm:sqref>T147</xm:sqref>
            </x14:sparkline>
            <x14:sparkline>
              <xm:f>Weekly!BK148:BT148</xm:f>
              <xm:sqref>T148</xm:sqref>
            </x14:sparkline>
            <x14:sparkline>
              <xm:f>Weekly!BK149:BT149</xm:f>
              <xm:sqref>T149</xm:sqref>
            </x14:sparkline>
            <x14:sparkline>
              <xm:f>Weekly!BK150:BT150</xm:f>
              <xm:sqref>T150</xm:sqref>
            </x14:sparkline>
            <x14:sparkline>
              <xm:f>Weekly!BK151:BT151</xm:f>
              <xm:sqref>T151</xm:sqref>
            </x14:sparkline>
            <x14:sparkline>
              <xm:f>Weekly!BK152:BT152</xm:f>
              <xm:sqref>T152</xm:sqref>
            </x14:sparkline>
            <x14:sparkline>
              <xm:f>Weekly!BK153:BT153</xm:f>
              <xm:sqref>T153</xm:sqref>
            </x14:sparkline>
            <x14:sparkline>
              <xm:f>Weekly!BK154:BT154</xm:f>
              <xm:sqref>T154</xm:sqref>
            </x14:sparkline>
          </x14:sparklines>
        </x14:sparklineGroup>
        <x14:sparklineGroup displayEmptyCellsAs="gap" displayHidden="1" xr2:uid="{031D0EDD-8327-41FF-95E5-46D4572255D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Weekly!CK142:CT142</xm:f>
              <xm:sqref>AB142</xm:sqref>
            </x14:sparkline>
            <x14:sparkline>
              <xm:f>Weekly!CK143:CT143</xm:f>
              <xm:sqref>AB143</xm:sqref>
            </x14:sparkline>
            <x14:sparkline>
              <xm:f>Weekly!CK144:CT144</xm:f>
              <xm:sqref>AB144</xm:sqref>
            </x14:sparkline>
            <x14:sparkline>
              <xm:f>Weekly!CK145:CT145</xm:f>
              <xm:sqref>AB145</xm:sqref>
            </x14:sparkline>
            <x14:sparkline>
              <xm:f>Weekly!CK146:CT146</xm:f>
              <xm:sqref>AB146</xm:sqref>
            </x14:sparkline>
            <x14:sparkline>
              <xm:f>Weekly!CK147:CT147</xm:f>
              <xm:sqref>AB147</xm:sqref>
            </x14:sparkline>
            <x14:sparkline>
              <xm:f>Weekly!CK148:CT148</xm:f>
              <xm:sqref>AB148</xm:sqref>
            </x14:sparkline>
            <x14:sparkline>
              <xm:f>Weekly!CK149:CT149</xm:f>
              <xm:sqref>AB149</xm:sqref>
            </x14:sparkline>
            <x14:sparkline>
              <xm:f>Weekly!CK150:CT150</xm:f>
              <xm:sqref>AB150</xm:sqref>
            </x14:sparkline>
            <x14:sparkline>
              <xm:f>Weekly!CK151:CT151</xm:f>
              <xm:sqref>AB151</xm:sqref>
            </x14:sparkline>
            <x14:sparkline>
              <xm:f>Weekly!CK152:CT152</xm:f>
              <xm:sqref>AB152</xm:sqref>
            </x14:sparkline>
            <x14:sparkline>
              <xm:f>Weekly!CK153:CT153</xm:f>
              <xm:sqref>AB153</xm:sqref>
            </x14:sparkline>
            <x14:sparkline>
              <xm:f>Weekly!CK154:CT154</xm:f>
              <xm:sqref>AB154</xm:sqref>
            </x14:sparkline>
          </x14:sparklines>
        </x14:sparklineGroup>
        <x14:sparklineGroup displayEmptyCellsAs="gap" displayHidden="1" xr2:uid="{3FA4DE42-4EBC-45F9-9834-E82061E68DB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Weekly!CK156:CT156</xm:f>
              <xm:sqref>AB156</xm:sqref>
            </x14:sparkline>
            <x14:sparkline>
              <xm:f>Weekly!CK157:CT157</xm:f>
              <xm:sqref>AB157</xm:sqref>
            </x14:sparkline>
            <x14:sparkline>
              <xm:f>Weekly!CK158:CT158</xm:f>
              <xm:sqref>AB158</xm:sqref>
            </x14:sparkline>
            <x14:sparkline>
              <xm:f>Weekly!CK159:CT159</xm:f>
              <xm:sqref>AB159</xm:sqref>
            </x14:sparkline>
            <x14:sparkline>
              <xm:f>Weekly!CK160:CT160</xm:f>
              <xm:sqref>AB160</xm:sqref>
            </x14:sparkline>
            <x14:sparkline>
              <xm:f>Weekly!CK161:CT161</xm:f>
              <xm:sqref>AB161</xm:sqref>
            </x14:sparkline>
            <x14:sparkline>
              <xm:f>Weekly!CK162:CT162</xm:f>
              <xm:sqref>AB162</xm:sqref>
            </x14:sparkline>
            <x14:sparkline>
              <xm:f>Weekly!CK163:CT163</xm:f>
              <xm:sqref>AB163</xm:sqref>
            </x14:sparkline>
            <x14:sparkline>
              <xm:f>Weekly!CK164:CT164</xm:f>
              <xm:sqref>AB164</xm:sqref>
            </x14:sparkline>
            <x14:sparkline>
              <xm:f>Weekly!CK165:CT165</xm:f>
              <xm:sqref>AB165</xm:sqref>
            </x14:sparkline>
            <x14:sparkline>
              <xm:f>Weekly!CK166:CT166</xm:f>
              <xm:sqref>AB166</xm:sqref>
            </x14:sparkline>
          </x14:sparklines>
        </x14:sparklineGroup>
        <x14:sparklineGroup displayEmptyCellsAs="gap" displayHidden="1" xr2:uid="{A85966D7-CBFA-4849-A242-00BF90EB84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AB155</xm:sqref>
            </x14:sparkline>
          </x14:sparklines>
        </x14:sparklineGroup>
        <x14:sparklineGroup displayEmptyCellsAs="gap" displayHidden="1" xr2:uid="{B3D31E97-AF76-4A7A-B58D-FA333753D17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L155</xm:sqref>
            </x14:sparkline>
            <x14:sparkline>
              <xm:sqref>M155</xm:sqref>
            </x14:sparkline>
            <x14:sparkline>
              <xm:sqref>N155</xm:sqref>
            </x14:sparkline>
            <x14:sparkline>
              <xm:sqref>O155</xm:sqref>
            </x14:sparkline>
            <x14:sparkline>
              <xm:sqref>P155</xm:sqref>
            </x14:sparkline>
            <x14:sparkline>
              <xm:sqref>Q155</xm:sqref>
            </x14:sparkline>
            <x14:sparkline>
              <xm:sqref>R155</xm:sqref>
            </x14:sparkline>
            <x14:sparkline>
              <xm:sqref>S155</xm:sqref>
            </x14:sparkline>
            <x14:sparkline>
              <xm:sqref>T155</xm:sqref>
            </x14:sparkline>
            <x14:sparkline>
              <xm:sqref>U155</xm:sqref>
            </x14:sparkline>
            <x14:sparkline>
              <xm:sqref>V155</xm:sqref>
            </x14:sparkline>
            <x14:sparkline>
              <xm:sqref>W155</xm:sqref>
            </x14:sparkline>
          </x14:sparklines>
        </x14:sparklineGroup>
        <x14:sparklineGroup displayEmptyCellsAs="gap" displayHidden="1" xr2:uid="{1D5AA8D4-2597-408E-A1FD-8C27147C99A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Weekly!BK156:BT156</xm:f>
              <xm:sqref>T156</xm:sqref>
            </x14:sparkline>
            <x14:sparkline>
              <xm:f>Weekly!BK157:BT157</xm:f>
              <xm:sqref>T157</xm:sqref>
            </x14:sparkline>
            <x14:sparkline>
              <xm:f>Weekly!BK158:BT158</xm:f>
              <xm:sqref>T158</xm:sqref>
            </x14:sparkline>
            <x14:sparkline>
              <xm:f>Weekly!BK159:BT159</xm:f>
              <xm:sqref>T159</xm:sqref>
            </x14:sparkline>
            <x14:sparkline>
              <xm:f>Weekly!BK160:BT160</xm:f>
              <xm:sqref>T160</xm:sqref>
            </x14:sparkline>
            <x14:sparkline>
              <xm:f>Weekly!BK161:BT161</xm:f>
              <xm:sqref>T161</xm:sqref>
            </x14:sparkline>
            <x14:sparkline>
              <xm:f>Weekly!BK162:BT162</xm:f>
              <xm:sqref>T162</xm:sqref>
            </x14:sparkline>
            <x14:sparkline>
              <xm:f>Weekly!BK163:BT163</xm:f>
              <xm:sqref>T163</xm:sqref>
            </x14:sparkline>
            <x14:sparkline>
              <xm:f>Weekly!BK164:BT164</xm:f>
              <xm:sqref>T164</xm:sqref>
            </x14:sparkline>
            <x14:sparkline>
              <xm:f>Weekly!BK165:BT165</xm:f>
              <xm:sqref>T165</xm:sqref>
            </x14:sparkline>
            <x14:sparkline>
              <xm:f>Weekly!BK166:BT166</xm:f>
              <xm:sqref>T166</xm:sqref>
            </x14:sparkline>
          </x14:sparklines>
        </x14:sparklineGroup>
        <x14:sparklineGroup displayEmptyCellsAs="gap" displayHidden="1" xr2:uid="{F3B6E029-AA3E-406F-864E-36A465EF731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Weekly!AK11:AT11</xm:f>
              <xm:sqref>L11</xm:sqref>
            </x14:sparkline>
            <x14:sparkline>
              <xm:f>Weekly!AK12:AT12</xm:f>
              <xm:sqref>L12</xm:sqref>
            </x14:sparkline>
            <x14:sparkline>
              <xm:f>Weekly!AK13:AT13</xm:f>
              <xm:sqref>L13</xm:sqref>
            </x14:sparkline>
            <x14:sparkline>
              <xm:f>Weekly!AK14:AT14</xm:f>
              <xm:sqref>L14</xm:sqref>
            </x14:sparkline>
            <x14:sparkline>
              <xm:f>Weekly!AK15:AT15</xm:f>
              <xm:sqref>L15</xm:sqref>
            </x14:sparkline>
            <x14:sparkline>
              <xm:f>Weekly!AK16:AT16</xm:f>
              <xm:sqref>L16</xm:sqref>
            </x14:sparkline>
            <x14:sparkline>
              <xm:f>Weekly!AK17:AT17</xm:f>
              <xm:sqref>L17</xm:sqref>
            </x14:sparkline>
            <x14:sparkline>
              <xm:f>Weekly!AK18:AT18</xm:f>
              <xm:sqref>L18</xm:sqref>
            </x14:sparkline>
            <x14:sparkline>
              <xm:f>Weekly!AK19:AT19</xm:f>
              <xm:sqref>L19</xm:sqref>
            </x14:sparkline>
            <x14:sparkline>
              <xm:f>Weekly!AK20:AT20</xm:f>
              <xm:sqref>L20</xm:sqref>
            </x14:sparkline>
            <x14:sparkline>
              <xm:f>Weekly!AK21:AT21</xm:f>
              <xm:sqref>L21</xm:sqref>
            </x14:sparkline>
            <x14:sparkline>
              <xm:f>Weekly!AK22:AT22</xm:f>
              <xm:sqref>L22</xm:sqref>
            </x14:sparkline>
            <x14:sparkline>
              <xm:f>Weekly!AK23:AT23</xm:f>
              <xm:sqref>L23</xm:sqref>
            </x14:sparkline>
            <x14:sparkline>
              <xm:f>Weekly!AK24:AT24</xm:f>
              <xm:sqref>L24</xm:sqref>
            </x14:sparkline>
            <x14:sparkline>
              <xm:f>Weekly!AK25:AT25</xm:f>
              <xm:sqref>L25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23E8-94DE-4596-A8BF-18F43183D87A}">
  <dimension ref="C3:E163"/>
  <sheetViews>
    <sheetView workbookViewId="0"/>
  </sheetViews>
  <sheetFormatPr defaultRowHeight="15" x14ac:dyDescent="0.25"/>
  <cols>
    <col min="3" max="3" width="11" customWidth="1"/>
    <col min="4" max="4" width="12.5703125" customWidth="1"/>
  </cols>
  <sheetData>
    <row r="3" spans="3:5" x14ac:dyDescent="0.25">
      <c r="C3" t="s">
        <v>999</v>
      </c>
      <c r="D3" t="s">
        <v>1000</v>
      </c>
    </row>
    <row r="4" spans="3:5" x14ac:dyDescent="0.25">
      <c r="C4" t="str">
        <f>WEEKNUM(D4)&amp;"/"&amp;YEAR(D4)</f>
      </c>
      <c r="D4" s="215">
        <f t="shared" ref="D4:D28" si="0">D5-7</f>
      </c>
      <c r="E4" s="201"/>
    </row>
    <row r="5" spans="3:5" x14ac:dyDescent="0.25">
      <c r="C5" t="str">
        <f>WEEKNUM(D5)&amp;"/"&amp;YEAR(D5)</f>
      </c>
      <c r="D5" s="215">
        <f t="shared" si="0"/>
      </c>
    </row>
    <row r="6" spans="3:5" x14ac:dyDescent="0.25">
      <c r="C6" t="str">
        <f t="shared" ref="C6:C69" si="1">WEEKNUM(D6)&amp;"/"&amp;YEAR(D6)</f>
      </c>
      <c r="D6" s="215">
        <f t="shared" si="0"/>
      </c>
    </row>
    <row r="7" spans="3:5" x14ac:dyDescent="0.25">
      <c r="C7" t="str">
        <f t="shared" si="1"/>
      </c>
      <c r="D7" s="215">
        <f t="shared" si="0"/>
      </c>
    </row>
    <row r="8" spans="3:5" x14ac:dyDescent="0.25">
      <c r="C8" t="str">
        <f t="shared" si="1"/>
      </c>
      <c r="D8" s="215">
        <f t="shared" si="0"/>
      </c>
    </row>
    <row r="9" spans="3:5" x14ac:dyDescent="0.25">
      <c r="C9" t="str">
        <f t="shared" si="1"/>
      </c>
      <c r="D9" s="215">
        <f t="shared" si="0"/>
      </c>
    </row>
    <row r="10" spans="3:5" x14ac:dyDescent="0.25">
      <c r="C10" t="str">
        <f t="shared" si="1"/>
      </c>
      <c r="D10" s="215">
        <f t="shared" si="0"/>
      </c>
    </row>
    <row r="11" spans="3:5" x14ac:dyDescent="0.25">
      <c r="C11" t="str">
        <f t="shared" si="1"/>
      </c>
      <c r="D11" s="215">
        <f t="shared" si="0"/>
      </c>
    </row>
    <row r="12" spans="3:5" x14ac:dyDescent="0.25">
      <c r="C12" t="str">
        <f t="shared" si="1"/>
      </c>
      <c r="D12" s="215">
        <f t="shared" si="0"/>
      </c>
    </row>
    <row r="13" spans="3:5" x14ac:dyDescent="0.25">
      <c r="C13" t="str">
        <f t="shared" si="1"/>
      </c>
      <c r="D13" s="215">
        <f t="shared" si="0"/>
      </c>
    </row>
    <row r="14" spans="3:5" x14ac:dyDescent="0.25">
      <c r="C14" t="str">
        <f t="shared" si="1"/>
      </c>
      <c r="D14" s="215">
        <f t="shared" si="0"/>
      </c>
    </row>
    <row r="15" spans="3:5" x14ac:dyDescent="0.25">
      <c r="C15" t="str">
        <f t="shared" si="1"/>
      </c>
      <c r="D15" s="215">
        <f t="shared" si="0"/>
      </c>
    </row>
    <row r="16" spans="3:5" x14ac:dyDescent="0.25">
      <c r="C16" t="str">
        <f t="shared" si="1"/>
      </c>
      <c r="D16" s="215">
        <f t="shared" si="0"/>
      </c>
    </row>
    <row r="17" spans="3:4" x14ac:dyDescent="0.25">
      <c r="C17" t="str">
        <f t="shared" si="1"/>
      </c>
      <c r="D17" s="215">
        <f t="shared" si="0"/>
      </c>
    </row>
    <row r="18" spans="3:4" x14ac:dyDescent="0.25">
      <c r="C18" t="str">
        <f t="shared" si="1"/>
      </c>
      <c r="D18" s="215">
        <f t="shared" si="0"/>
      </c>
    </row>
    <row r="19" spans="3:4" x14ac:dyDescent="0.25">
      <c r="C19" t="str">
        <f t="shared" si="1"/>
      </c>
      <c r="D19" s="215">
        <f t="shared" si="0"/>
      </c>
    </row>
    <row r="20" spans="3:4" x14ac:dyDescent="0.25">
      <c r="C20" t="str">
        <f t="shared" si="1"/>
      </c>
      <c r="D20" s="215">
        <f t="shared" si="0"/>
      </c>
    </row>
    <row r="21" spans="3:4" x14ac:dyDescent="0.25">
      <c r="C21" t="str">
        <f t="shared" si="1"/>
      </c>
      <c r="D21" s="215">
        <f t="shared" si="0"/>
      </c>
    </row>
    <row r="22" spans="3:4" x14ac:dyDescent="0.25">
      <c r="C22" t="str">
        <f t="shared" si="1"/>
      </c>
      <c r="D22" s="215">
        <f t="shared" si="0"/>
      </c>
    </row>
    <row r="23" spans="3:4" x14ac:dyDescent="0.25">
      <c r="C23" t="str">
        <f t="shared" si="1"/>
      </c>
      <c r="D23" s="215">
        <f t="shared" si="0"/>
      </c>
    </row>
    <row r="24" spans="3:4" x14ac:dyDescent="0.25">
      <c r="C24" t="str">
        <f t="shared" si="1"/>
      </c>
      <c r="D24" s="215">
        <f t="shared" si="0"/>
      </c>
    </row>
    <row r="25" spans="3:4" x14ac:dyDescent="0.25">
      <c r="C25" t="str">
        <f t="shared" si="1"/>
      </c>
      <c r="D25" s="215">
        <f t="shared" si="0"/>
      </c>
    </row>
    <row r="26" spans="3:4" x14ac:dyDescent="0.25">
      <c r="C26" t="str">
        <f t="shared" si="1"/>
      </c>
      <c r="D26" s="215">
        <f t="shared" si="0"/>
      </c>
    </row>
    <row r="27" spans="3:4" x14ac:dyDescent="0.25">
      <c r="C27" t="str">
        <f t="shared" si="1"/>
      </c>
      <c r="D27" s="215">
        <f t="shared" si="0"/>
      </c>
    </row>
    <row r="28" spans="3:4" x14ac:dyDescent="0.25">
      <c r="C28" t="str">
        <f t="shared" si="1"/>
      </c>
      <c r="D28" s="215">
        <f t="shared" si="0"/>
      </c>
    </row>
    <row r="29" spans="3:4" x14ac:dyDescent="0.25">
      <c r="C29" t="str">
        <f t="shared" si="1"/>
      </c>
      <c r="D29" s="215">
        <f>D30-7</f>
      </c>
    </row>
    <row r="30" spans="3:4" x14ac:dyDescent="0.25">
      <c r="C30" t="str">
        <f t="shared" si="1"/>
      </c>
      <c r="D30" s="216">
        <v>44744</v>
      </c>
    </row>
    <row r="31" spans="3:4" x14ac:dyDescent="0.25">
      <c r="C31" t="str">
        <f t="shared" si="1"/>
      </c>
      <c r="D31" s="215">
        <f>D30+7</f>
      </c>
    </row>
    <row r="32" spans="3:4" x14ac:dyDescent="0.25">
      <c r="C32" t="str">
        <f t="shared" si="1"/>
      </c>
      <c r="D32" s="215">
        <f>D31+7</f>
      </c>
    </row>
    <row r="33" spans="3:4" x14ac:dyDescent="0.25">
      <c r="C33" t="str">
        <f t="shared" si="1"/>
      </c>
      <c r="D33" s="215">
        <f>D32+7</f>
      </c>
    </row>
    <row r="34" spans="3:4" x14ac:dyDescent="0.25">
      <c r="C34" t="str">
        <f t="shared" si="1"/>
      </c>
      <c r="D34" s="215">
        <f>D33+7</f>
      </c>
    </row>
    <row r="35" spans="3:4" x14ac:dyDescent="0.25">
      <c r="C35" t="str">
        <f t="shared" si="1"/>
      </c>
      <c r="D35" s="215">
        <f t="shared" ref="D35:D98" si="2">D34+7</f>
      </c>
    </row>
    <row r="36" spans="3:4" x14ac:dyDescent="0.25">
      <c r="C36" t="str">
        <f t="shared" si="1"/>
      </c>
      <c r="D36" s="215">
        <f t="shared" si="2"/>
      </c>
    </row>
    <row r="37" spans="3:4" x14ac:dyDescent="0.25">
      <c r="C37" t="str">
        <f t="shared" si="1"/>
      </c>
      <c r="D37" s="215">
        <f t="shared" si="2"/>
      </c>
    </row>
    <row r="38" spans="3:4" x14ac:dyDescent="0.25">
      <c r="C38" t="str">
        <f t="shared" si="1"/>
      </c>
      <c r="D38" s="215">
        <f t="shared" si="2"/>
      </c>
    </row>
    <row r="39" spans="3:4" x14ac:dyDescent="0.25">
      <c r="C39" t="str">
        <f t="shared" si="1"/>
      </c>
      <c r="D39" s="215">
        <f t="shared" si="2"/>
      </c>
    </row>
    <row r="40" spans="3:4" x14ac:dyDescent="0.25">
      <c r="C40" t="str">
        <f t="shared" si="1"/>
      </c>
      <c r="D40" s="215">
        <f t="shared" si="2"/>
      </c>
    </row>
    <row r="41" spans="3:4" x14ac:dyDescent="0.25">
      <c r="C41" t="str">
        <f t="shared" si="1"/>
      </c>
      <c r="D41" s="215">
        <f t="shared" si="2"/>
      </c>
    </row>
    <row r="42" spans="3:4" x14ac:dyDescent="0.25">
      <c r="C42" t="str">
        <f t="shared" si="1"/>
      </c>
      <c r="D42" s="215">
        <f t="shared" si="2"/>
      </c>
    </row>
    <row r="43" spans="3:4" x14ac:dyDescent="0.25">
      <c r="C43" t="str">
        <f t="shared" si="1"/>
      </c>
      <c r="D43" s="215">
        <f t="shared" si="2"/>
      </c>
    </row>
    <row r="44" spans="3:4" x14ac:dyDescent="0.25">
      <c r="C44" t="str">
        <f t="shared" si="1"/>
      </c>
      <c r="D44" s="215">
        <f t="shared" si="2"/>
      </c>
    </row>
    <row r="45" spans="3:4" x14ac:dyDescent="0.25">
      <c r="C45" t="str">
        <f t="shared" si="1"/>
      </c>
      <c r="D45" s="215">
        <f t="shared" si="2"/>
      </c>
    </row>
    <row r="46" spans="3:4" x14ac:dyDescent="0.25">
      <c r="C46" t="str">
        <f t="shared" si="1"/>
      </c>
      <c r="D46" s="215">
        <f t="shared" si="2"/>
      </c>
    </row>
    <row r="47" spans="3:4" x14ac:dyDescent="0.25">
      <c r="C47" t="str">
        <f t="shared" si="1"/>
      </c>
      <c r="D47" s="215">
        <f t="shared" si="2"/>
      </c>
    </row>
    <row r="48" spans="3:4" x14ac:dyDescent="0.25">
      <c r="C48" t="str">
        <f t="shared" si="1"/>
      </c>
      <c r="D48" s="215">
        <f t="shared" si="2"/>
      </c>
    </row>
    <row r="49" spans="3:4" x14ac:dyDescent="0.25">
      <c r="C49" t="str">
        <f t="shared" si="1"/>
      </c>
      <c r="D49" s="215">
        <f t="shared" si="2"/>
      </c>
    </row>
    <row r="50" spans="3:4" x14ac:dyDescent="0.25">
      <c r="C50" t="str">
        <f t="shared" si="1"/>
      </c>
      <c r="D50" s="215">
        <f t="shared" si="2"/>
      </c>
    </row>
    <row r="51" spans="3:4" x14ac:dyDescent="0.25">
      <c r="C51" t="str">
        <f t="shared" si="1"/>
      </c>
      <c r="D51" s="215">
        <f t="shared" si="2"/>
      </c>
    </row>
    <row r="52" spans="3:4" x14ac:dyDescent="0.25">
      <c r="C52" t="str">
        <f t="shared" si="1"/>
      </c>
      <c r="D52" s="215">
        <f t="shared" si="2"/>
      </c>
    </row>
    <row r="53" spans="3:4" x14ac:dyDescent="0.25">
      <c r="C53" t="str">
        <f t="shared" si="1"/>
      </c>
      <c r="D53" s="215">
        <f t="shared" si="2"/>
      </c>
    </row>
    <row r="54" spans="3:4" x14ac:dyDescent="0.25">
      <c r="C54" t="str">
        <f t="shared" si="1"/>
      </c>
      <c r="D54" s="215">
        <f t="shared" si="2"/>
      </c>
    </row>
    <row r="55" spans="3:4" x14ac:dyDescent="0.25">
      <c r="C55" t="str">
        <f t="shared" si="1"/>
      </c>
      <c r="D55" s="215">
        <f t="shared" si="2"/>
      </c>
    </row>
    <row r="56" spans="3:4" x14ac:dyDescent="0.25">
      <c r="C56" t="str">
        <f t="shared" si="1"/>
      </c>
      <c r="D56" s="215">
        <f t="shared" si="2"/>
      </c>
    </row>
    <row r="57" spans="3:4" x14ac:dyDescent="0.25">
      <c r="C57" t="str">
        <f t="shared" si="1"/>
      </c>
      <c r="D57" s="215">
        <f t="shared" si="2"/>
      </c>
    </row>
    <row r="58" spans="3:4" x14ac:dyDescent="0.25">
      <c r="C58" t="str">
        <f t="shared" si="1"/>
      </c>
      <c r="D58" s="215">
        <f t="shared" si="2"/>
      </c>
    </row>
    <row r="59" spans="3:4" x14ac:dyDescent="0.25">
      <c r="C59" t="str">
        <f t="shared" si="1"/>
      </c>
      <c r="D59" s="215">
        <f t="shared" si="2"/>
      </c>
    </row>
    <row r="60" spans="3:4" x14ac:dyDescent="0.25">
      <c r="C60" t="str">
        <f t="shared" si="1"/>
      </c>
      <c r="D60" s="215">
        <f t="shared" si="2"/>
      </c>
    </row>
    <row r="61" spans="3:4" x14ac:dyDescent="0.25">
      <c r="C61" t="str">
        <f t="shared" si="1"/>
      </c>
      <c r="D61" s="215">
        <f t="shared" si="2"/>
      </c>
    </row>
    <row r="62" spans="3:4" x14ac:dyDescent="0.25">
      <c r="C62" t="str">
        <f t="shared" si="1"/>
      </c>
      <c r="D62" s="215">
        <f t="shared" si="2"/>
      </c>
    </row>
    <row r="63" spans="3:4" x14ac:dyDescent="0.25">
      <c r="C63" t="str">
        <f t="shared" si="1"/>
      </c>
      <c r="D63" s="215">
        <f t="shared" si="2"/>
      </c>
    </row>
    <row r="64" spans="3:4" x14ac:dyDescent="0.25">
      <c r="C64" t="str">
        <f t="shared" si="1"/>
      </c>
      <c r="D64" s="215">
        <f t="shared" si="2"/>
      </c>
    </row>
    <row r="65" spans="3:4" x14ac:dyDescent="0.25">
      <c r="C65" t="str">
        <f t="shared" si="1"/>
      </c>
      <c r="D65" s="215">
        <f t="shared" si="2"/>
      </c>
    </row>
    <row r="66" spans="3:4" x14ac:dyDescent="0.25">
      <c r="C66" t="str">
        <f t="shared" si="1"/>
      </c>
      <c r="D66" s="215">
        <f t="shared" si="2"/>
      </c>
    </row>
    <row r="67" spans="3:4" x14ac:dyDescent="0.25">
      <c r="C67" t="str">
        <f t="shared" si="1"/>
      </c>
      <c r="D67" s="215">
        <f t="shared" si="2"/>
      </c>
    </row>
    <row r="68" spans="3:4" x14ac:dyDescent="0.25">
      <c r="C68" t="str">
        <f t="shared" si="1"/>
      </c>
      <c r="D68" s="215">
        <f t="shared" si="2"/>
      </c>
    </row>
    <row r="69" spans="3:4" x14ac:dyDescent="0.25">
      <c r="C69" t="str">
        <f t="shared" si="1"/>
      </c>
      <c r="D69" s="215">
        <f t="shared" si="2"/>
      </c>
    </row>
    <row r="70" spans="3:4" x14ac:dyDescent="0.25">
      <c r="C70" t="str">
        <f t="shared" ref="C70:C108" si="3">WEEKNUM(D70)&amp;"/"&amp;YEAR(D70)</f>
      </c>
      <c r="D70" s="215">
        <f t="shared" si="2"/>
      </c>
    </row>
    <row r="71" spans="3:4" x14ac:dyDescent="0.25">
      <c r="C71" t="str">
        <f t="shared" si="3"/>
      </c>
      <c r="D71" s="215">
        <f t="shared" si="2"/>
      </c>
    </row>
    <row r="72" spans="3:4" x14ac:dyDescent="0.25">
      <c r="C72" t="str">
        <f t="shared" si="3"/>
      </c>
      <c r="D72" s="215">
        <f t="shared" si="2"/>
      </c>
    </row>
    <row r="73" spans="3:4" x14ac:dyDescent="0.25">
      <c r="C73" t="str">
        <f t="shared" si="3"/>
      </c>
      <c r="D73" s="215">
        <f t="shared" si="2"/>
      </c>
    </row>
    <row r="74" spans="3:4" x14ac:dyDescent="0.25">
      <c r="C74" t="str">
        <f t="shared" si="3"/>
      </c>
      <c r="D74" s="215">
        <f t="shared" si="2"/>
      </c>
    </row>
    <row r="75" spans="3:4" x14ac:dyDescent="0.25">
      <c r="C75" t="str">
        <f t="shared" si="3"/>
      </c>
      <c r="D75" s="215">
        <f t="shared" si="2"/>
      </c>
    </row>
    <row r="76" spans="3:4" x14ac:dyDescent="0.25">
      <c r="C76" t="str">
        <f t="shared" si="3"/>
      </c>
      <c r="D76" s="215">
        <f t="shared" si="2"/>
      </c>
    </row>
    <row r="77" spans="3:4" x14ac:dyDescent="0.25">
      <c r="C77" t="str">
        <f t="shared" si="3"/>
      </c>
      <c r="D77" s="215">
        <f t="shared" si="2"/>
      </c>
    </row>
    <row r="78" spans="3:4" x14ac:dyDescent="0.25">
      <c r="C78" t="str">
        <f t="shared" si="3"/>
      </c>
      <c r="D78" s="215">
        <f t="shared" si="2"/>
      </c>
    </row>
    <row r="79" spans="3:4" x14ac:dyDescent="0.25">
      <c r="C79" t="str">
        <f t="shared" si="3"/>
      </c>
      <c r="D79" s="215">
        <f t="shared" si="2"/>
      </c>
    </row>
    <row r="80" spans="3:4" x14ac:dyDescent="0.25">
      <c r="C80" t="str">
        <f t="shared" si="3"/>
      </c>
      <c r="D80" s="215">
        <f t="shared" si="2"/>
      </c>
    </row>
    <row r="81" spans="3:4" x14ac:dyDescent="0.25">
      <c r="C81" t="str">
        <f t="shared" si="3"/>
      </c>
      <c r="D81" s="215">
        <f t="shared" si="2"/>
      </c>
    </row>
    <row r="82" spans="3:4" x14ac:dyDescent="0.25">
      <c r="C82" t="str">
        <f t="shared" si="3"/>
      </c>
      <c r="D82" s="215">
        <f t="shared" si="2"/>
      </c>
    </row>
    <row r="83" spans="3:4" x14ac:dyDescent="0.25">
      <c r="C83" t="str">
        <f t="shared" si="3"/>
      </c>
      <c r="D83" s="215">
        <f t="shared" si="2"/>
      </c>
    </row>
    <row r="84" spans="3:4" x14ac:dyDescent="0.25">
      <c r="C84" t="str">
        <f t="shared" si="3"/>
      </c>
      <c r="D84" s="215">
        <f t="shared" si="2"/>
      </c>
    </row>
    <row r="85" spans="3:4" x14ac:dyDescent="0.25">
      <c r="C85" t="str">
        <f t="shared" si="3"/>
      </c>
      <c r="D85" s="215">
        <f t="shared" si="2"/>
      </c>
    </row>
    <row r="86" spans="3:4" x14ac:dyDescent="0.25">
      <c r="C86" t="str">
        <f t="shared" si="3"/>
      </c>
      <c r="D86" s="215">
        <f t="shared" si="2"/>
      </c>
    </row>
    <row r="87" spans="3:4" x14ac:dyDescent="0.25">
      <c r="C87" t="str">
        <f t="shared" si="3"/>
      </c>
      <c r="D87" s="215">
        <f t="shared" si="2"/>
      </c>
    </row>
    <row r="88" spans="3:4" x14ac:dyDescent="0.25">
      <c r="C88" t="str">
        <f t="shared" si="3"/>
      </c>
      <c r="D88" s="215">
        <f t="shared" si="2"/>
      </c>
    </row>
    <row r="89" spans="3:4" x14ac:dyDescent="0.25">
      <c r="C89" t="str">
        <f t="shared" si="3"/>
      </c>
      <c r="D89" s="215">
        <f t="shared" si="2"/>
      </c>
    </row>
    <row r="90" spans="3:4" x14ac:dyDescent="0.25">
      <c r="C90" t="str">
        <f t="shared" si="3"/>
      </c>
      <c r="D90" s="215">
        <f t="shared" si="2"/>
      </c>
    </row>
    <row r="91" spans="3:4" x14ac:dyDescent="0.25">
      <c r="C91" t="str">
        <f t="shared" si="3"/>
      </c>
      <c r="D91" s="215">
        <f t="shared" si="2"/>
      </c>
    </row>
    <row r="92" spans="3:4" x14ac:dyDescent="0.25">
      <c r="C92" t="str">
        <f t="shared" si="3"/>
      </c>
      <c r="D92" s="215">
        <f t="shared" si="2"/>
      </c>
    </row>
    <row r="93" spans="3:4" x14ac:dyDescent="0.25">
      <c r="C93" t="str">
        <f t="shared" si="3"/>
      </c>
      <c r="D93" s="215">
        <f t="shared" si="2"/>
      </c>
    </row>
    <row r="94" spans="3:4" x14ac:dyDescent="0.25">
      <c r="C94" t="str">
        <f t="shared" si="3"/>
      </c>
      <c r="D94" s="215">
        <f t="shared" si="2"/>
      </c>
    </row>
    <row r="95" spans="3:4" x14ac:dyDescent="0.25">
      <c r="C95" t="str">
        <f t="shared" si="3"/>
      </c>
      <c r="D95" s="215">
        <f t="shared" si="2"/>
      </c>
    </row>
    <row r="96" spans="3:4" x14ac:dyDescent="0.25">
      <c r="C96" t="str">
        <f t="shared" si="3"/>
      </c>
      <c r="D96" s="215">
        <f t="shared" si="2"/>
      </c>
    </row>
    <row r="97" spans="3:4" x14ac:dyDescent="0.25">
      <c r="C97" t="str">
        <f t="shared" si="3"/>
      </c>
      <c r="D97" s="215">
        <f t="shared" si="2"/>
      </c>
    </row>
    <row r="98" spans="3:4" x14ac:dyDescent="0.25">
      <c r="C98" t="str">
        <f t="shared" si="3"/>
      </c>
      <c r="D98" s="215">
        <f t="shared" si="2"/>
      </c>
    </row>
    <row r="99" spans="3:4" x14ac:dyDescent="0.25">
      <c r="C99" t="str">
        <f t="shared" si="3"/>
      </c>
      <c r="D99" s="215">
        <f t="shared" ref="D99:D162" si="4">D98+7</f>
      </c>
    </row>
    <row r="100" spans="3:4" x14ac:dyDescent="0.25">
      <c r="C100" t="str">
        <f t="shared" si="3"/>
      </c>
      <c r="D100" s="215">
        <f t="shared" si="4"/>
      </c>
    </row>
    <row r="101" spans="3:4" x14ac:dyDescent="0.25">
      <c r="C101" t="str">
        <f t="shared" si="3"/>
      </c>
      <c r="D101" s="215">
        <f t="shared" si="4"/>
      </c>
    </row>
    <row r="102" spans="3:4" x14ac:dyDescent="0.25">
      <c r="C102" t="str">
        <f t="shared" si="3"/>
      </c>
      <c r="D102" s="215">
        <f t="shared" si="4"/>
      </c>
    </row>
    <row r="103" spans="3:4" x14ac:dyDescent="0.25">
      <c r="C103" t="str">
        <f t="shared" si="3"/>
      </c>
      <c r="D103" s="215">
        <f t="shared" si="4"/>
      </c>
    </row>
    <row r="104" spans="3:4" x14ac:dyDescent="0.25">
      <c r="C104" t="str">
        <f t="shared" si="3"/>
      </c>
      <c r="D104" s="215">
        <f t="shared" si="4"/>
      </c>
    </row>
    <row r="105" spans="3:4" x14ac:dyDescent="0.25">
      <c r="C105" t="str">
        <f t="shared" si="3"/>
      </c>
      <c r="D105" s="215">
        <f t="shared" si="4"/>
      </c>
    </row>
    <row r="106" spans="3:4" x14ac:dyDescent="0.25">
      <c r="C106" t="str">
        <f t="shared" si="3"/>
      </c>
      <c r="D106" s="215">
        <f t="shared" si="4"/>
      </c>
    </row>
    <row r="107" spans="3:4" x14ac:dyDescent="0.25">
      <c r="C107" t="str">
        <f t="shared" si="3"/>
      </c>
      <c r="D107" s="215">
        <f t="shared" si="4"/>
      </c>
    </row>
    <row r="108" spans="3:4" x14ac:dyDescent="0.25">
      <c r="C108" t="str">
        <f t="shared" si="3"/>
      </c>
      <c r="D108" s="215">
        <f t="shared" si="4"/>
      </c>
    </row>
    <row r="109" spans="3:4" x14ac:dyDescent="0.25">
      <c r="C109" t="str">
        <f t="shared" ref="C109:C135" si="5">WEEKNUM(D109)&amp;"/"&amp;YEAR(D109)</f>
      </c>
      <c r="D109" s="215">
        <f t="shared" si="4"/>
      </c>
    </row>
    <row r="110" spans="3:4" x14ac:dyDescent="0.25">
      <c r="C110" t="str">
        <f t="shared" si="5"/>
      </c>
      <c r="D110" s="215">
        <f t="shared" si="4"/>
      </c>
    </row>
    <row r="111" spans="3:4" x14ac:dyDescent="0.25">
      <c r="C111" t="str">
        <f t="shared" si="5"/>
      </c>
      <c r="D111" s="215">
        <f t="shared" si="4"/>
      </c>
    </row>
    <row r="112" spans="3:4" x14ac:dyDescent="0.25">
      <c r="C112" t="str">
        <f t="shared" si="5"/>
      </c>
      <c r="D112" s="215">
        <f t="shared" si="4"/>
      </c>
    </row>
    <row r="113" spans="3:4" x14ac:dyDescent="0.25">
      <c r="C113" t="str">
        <f t="shared" si="5"/>
      </c>
      <c r="D113" s="215">
        <f t="shared" si="4"/>
      </c>
    </row>
    <row r="114" spans="3:4" x14ac:dyDescent="0.25">
      <c r="C114" t="str">
        <f t="shared" si="5"/>
      </c>
      <c r="D114" s="215">
        <f t="shared" si="4"/>
      </c>
    </row>
    <row r="115" spans="3:4" x14ac:dyDescent="0.25">
      <c r="C115" t="str">
        <f t="shared" si="5"/>
      </c>
      <c r="D115" s="215">
        <f t="shared" si="4"/>
      </c>
    </row>
    <row r="116" spans="3:4" x14ac:dyDescent="0.25">
      <c r="C116" t="str">
        <f t="shared" si="5"/>
      </c>
      <c r="D116" s="215">
        <f t="shared" si="4"/>
      </c>
    </row>
    <row r="117" spans="3:4" x14ac:dyDescent="0.25">
      <c r="C117" t="str">
        <f t="shared" si="5"/>
      </c>
      <c r="D117" s="215">
        <f t="shared" si="4"/>
      </c>
    </row>
    <row r="118" spans="3:4" x14ac:dyDescent="0.25">
      <c r="C118" t="str">
        <f t="shared" si="5"/>
      </c>
      <c r="D118" s="215">
        <f t="shared" si="4"/>
      </c>
    </row>
    <row r="119" spans="3:4" x14ac:dyDescent="0.25">
      <c r="C119" t="str">
        <f t="shared" si="5"/>
      </c>
      <c r="D119" s="215">
        <f t="shared" si="4"/>
      </c>
    </row>
    <row r="120" spans="3:4" x14ac:dyDescent="0.25">
      <c r="C120" t="str">
        <f t="shared" si="5"/>
      </c>
      <c r="D120" s="215">
        <f t="shared" si="4"/>
      </c>
    </row>
    <row r="121" spans="3:4" x14ac:dyDescent="0.25">
      <c r="C121" t="str">
        <f t="shared" si="5"/>
      </c>
      <c r="D121" s="215">
        <f t="shared" si="4"/>
      </c>
    </row>
    <row r="122" spans="3:4" x14ac:dyDescent="0.25">
      <c r="C122" t="str">
        <f t="shared" si="5"/>
      </c>
      <c r="D122" s="215">
        <f t="shared" si="4"/>
      </c>
    </row>
    <row r="123" spans="3:4" x14ac:dyDescent="0.25">
      <c r="C123" t="str">
        <f t="shared" si="5"/>
      </c>
      <c r="D123" s="215">
        <f t="shared" si="4"/>
      </c>
    </row>
    <row r="124" spans="3:4" x14ac:dyDescent="0.25">
      <c r="C124" t="str">
        <f t="shared" si="5"/>
      </c>
      <c r="D124" s="215">
        <f t="shared" si="4"/>
      </c>
    </row>
    <row r="125" spans="3:4" x14ac:dyDescent="0.25">
      <c r="C125" t="str">
        <f t="shared" si="5"/>
      </c>
      <c r="D125" s="215">
        <f t="shared" si="4"/>
      </c>
    </row>
    <row r="126" spans="3:4" x14ac:dyDescent="0.25">
      <c r="C126" t="str">
        <f t="shared" si="5"/>
      </c>
      <c r="D126" s="215">
        <f t="shared" si="4"/>
      </c>
    </row>
    <row r="127" spans="3:4" x14ac:dyDescent="0.25">
      <c r="C127" t="str">
        <f t="shared" si="5"/>
      </c>
      <c r="D127" s="215">
        <f t="shared" si="4"/>
      </c>
    </row>
    <row r="128" spans="3:4" x14ac:dyDescent="0.25">
      <c r="C128" t="str">
        <f t="shared" si="5"/>
      </c>
      <c r="D128" s="215">
        <f t="shared" si="4"/>
      </c>
    </row>
    <row r="129" spans="3:4" x14ac:dyDescent="0.25">
      <c r="C129" t="str">
        <f t="shared" si="5"/>
      </c>
      <c r="D129" s="215">
        <f t="shared" si="4"/>
      </c>
    </row>
    <row r="130" spans="3:4" x14ac:dyDescent="0.25">
      <c r="C130" t="str">
        <f t="shared" si="5"/>
      </c>
      <c r="D130" s="215">
        <f t="shared" si="4"/>
      </c>
    </row>
    <row r="131" spans="3:4" x14ac:dyDescent="0.25">
      <c r="C131" t="str">
        <f t="shared" si="5"/>
      </c>
      <c r="D131" s="215">
        <f t="shared" si="4"/>
      </c>
    </row>
    <row r="132" spans="3:4" x14ac:dyDescent="0.25">
      <c r="C132" t="str">
        <f t="shared" si="5"/>
      </c>
      <c r="D132" s="215">
        <f t="shared" si="4"/>
      </c>
    </row>
    <row r="133" spans="3:4" x14ac:dyDescent="0.25">
      <c r="C133" t="str">
        <f t="shared" si="5"/>
      </c>
      <c r="D133" s="215">
        <f t="shared" si="4"/>
      </c>
    </row>
    <row r="134" spans="3:4" x14ac:dyDescent="0.25">
      <c r="C134" t="str">
        <f t="shared" si="5"/>
      </c>
      <c r="D134" s="215">
        <f t="shared" si="4"/>
      </c>
    </row>
    <row r="135" spans="3:4" x14ac:dyDescent="0.25">
      <c r="C135" t="str">
        <f t="shared" si="5"/>
      </c>
      <c r="D135" s="215">
        <f t="shared" si="4"/>
      </c>
    </row>
    <row r="136" spans="3:4" x14ac:dyDescent="0.25">
      <c r="C136" t="str">
        <f t="shared" ref="C136:C163" si="6">WEEKNUM(D136)&amp;"/"&amp;YEAR(D136)</f>
      </c>
      <c r="D136" s="215">
        <f t="shared" si="4"/>
      </c>
    </row>
    <row r="137" spans="3:4" x14ac:dyDescent="0.25">
      <c r="C137" t="str">
        <f t="shared" si="6"/>
      </c>
      <c r="D137" s="215">
        <f t="shared" si="4"/>
      </c>
    </row>
    <row r="138" spans="3:4" x14ac:dyDescent="0.25">
      <c r="C138" t="str">
        <f t="shared" si="6"/>
      </c>
      <c r="D138" s="215">
        <f t="shared" si="4"/>
      </c>
    </row>
    <row r="139" spans="3:4" x14ac:dyDescent="0.25">
      <c r="C139" t="str">
        <f t="shared" si="6"/>
      </c>
      <c r="D139" s="215">
        <f t="shared" si="4"/>
      </c>
    </row>
    <row r="140" spans="3:4" x14ac:dyDescent="0.25">
      <c r="C140" t="str">
        <f t="shared" si="6"/>
      </c>
      <c r="D140" s="215">
        <f t="shared" si="4"/>
      </c>
    </row>
    <row r="141" spans="3:4" x14ac:dyDescent="0.25">
      <c r="C141" t="str">
        <f t="shared" si="6"/>
      </c>
      <c r="D141" s="215">
        <f t="shared" si="4"/>
      </c>
    </row>
    <row r="142" spans="3:4" x14ac:dyDescent="0.25">
      <c r="C142" t="str">
        <f t="shared" si="6"/>
      </c>
      <c r="D142" s="215">
        <f t="shared" si="4"/>
      </c>
    </row>
    <row r="143" spans="3:4" x14ac:dyDescent="0.25">
      <c r="C143" t="str">
        <f t="shared" si="6"/>
      </c>
      <c r="D143" s="215">
        <f t="shared" si="4"/>
      </c>
    </row>
    <row r="144" spans="3:4" x14ac:dyDescent="0.25">
      <c r="C144" t="str">
        <f t="shared" si="6"/>
      </c>
      <c r="D144" s="215">
        <f t="shared" si="4"/>
      </c>
    </row>
    <row r="145" spans="3:4" x14ac:dyDescent="0.25">
      <c r="C145" t="str">
        <f t="shared" si="6"/>
      </c>
      <c r="D145" s="215">
        <f t="shared" si="4"/>
      </c>
    </row>
    <row r="146" spans="3:4" x14ac:dyDescent="0.25">
      <c r="C146" t="str">
        <f t="shared" si="6"/>
      </c>
      <c r="D146" s="215">
        <f t="shared" si="4"/>
      </c>
    </row>
    <row r="147" spans="3:4" x14ac:dyDescent="0.25">
      <c r="C147" t="str">
        <f t="shared" si="6"/>
      </c>
      <c r="D147" s="215">
        <f t="shared" si="4"/>
      </c>
    </row>
    <row r="148" spans="3:4" x14ac:dyDescent="0.25">
      <c r="C148" t="str">
        <f t="shared" si="6"/>
      </c>
      <c r="D148" s="215">
        <f t="shared" si="4"/>
      </c>
    </row>
    <row r="149" spans="3:4" x14ac:dyDescent="0.25">
      <c r="C149" t="str">
        <f t="shared" si="6"/>
      </c>
      <c r="D149" s="215">
        <f t="shared" si="4"/>
      </c>
    </row>
    <row r="150" spans="3:4" x14ac:dyDescent="0.25">
      <c r="C150" t="str">
        <f t="shared" si="6"/>
      </c>
      <c r="D150" s="215">
        <f t="shared" si="4"/>
      </c>
    </row>
    <row r="151" spans="3:4" x14ac:dyDescent="0.25">
      <c r="C151" t="str">
        <f t="shared" si="6"/>
      </c>
      <c r="D151" s="215">
        <f t="shared" si="4"/>
      </c>
    </row>
    <row r="152" spans="3:4" x14ac:dyDescent="0.25">
      <c r="C152" t="str">
        <f t="shared" si="6"/>
      </c>
      <c r="D152" s="215">
        <f t="shared" si="4"/>
      </c>
    </row>
    <row r="153" spans="3:4" x14ac:dyDescent="0.25">
      <c r="C153" t="str">
        <f t="shared" si="6"/>
      </c>
      <c r="D153" s="215">
        <f t="shared" si="4"/>
      </c>
    </row>
    <row r="154" spans="3:4" x14ac:dyDescent="0.25">
      <c r="C154" t="str">
        <f t="shared" si="6"/>
      </c>
      <c r="D154" s="215">
        <f t="shared" si="4"/>
      </c>
    </row>
    <row r="155" spans="3:4" x14ac:dyDescent="0.25">
      <c r="C155" t="str">
        <f t="shared" si="6"/>
      </c>
      <c r="D155" s="215">
        <f t="shared" si="4"/>
      </c>
    </row>
    <row r="156" spans="3:4" x14ac:dyDescent="0.25">
      <c r="C156" t="str">
        <f t="shared" si="6"/>
      </c>
      <c r="D156" s="215">
        <f t="shared" si="4"/>
      </c>
    </row>
    <row r="157" spans="3:4" x14ac:dyDescent="0.25">
      <c r="C157" t="str">
        <f t="shared" si="6"/>
      </c>
      <c r="D157" s="215">
        <f t="shared" si="4"/>
      </c>
    </row>
    <row r="158" spans="3:4" x14ac:dyDescent="0.25">
      <c r="C158" t="str">
        <f t="shared" si="6"/>
      </c>
      <c r="D158" s="215">
        <f t="shared" si="4"/>
      </c>
    </row>
    <row r="159" spans="3:4" x14ac:dyDescent="0.25">
      <c r="C159" t="str">
        <f t="shared" si="6"/>
      </c>
      <c r="D159" s="215">
        <f t="shared" si="4"/>
      </c>
    </row>
    <row r="160" spans="3:4" x14ac:dyDescent="0.25">
      <c r="C160" t="str">
        <f t="shared" si="6"/>
      </c>
      <c r="D160" s="215">
        <f t="shared" si="4"/>
      </c>
    </row>
    <row r="161" spans="3:4" x14ac:dyDescent="0.25">
      <c r="C161" t="str">
        <f t="shared" si="6"/>
      </c>
      <c r="D161" s="215">
        <f t="shared" si="4"/>
      </c>
    </row>
    <row r="162" spans="3:4" x14ac:dyDescent="0.25">
      <c r="C162" t="str">
        <f t="shared" si="6"/>
      </c>
      <c r="D162" s="215">
        <f t="shared" si="4"/>
      </c>
    </row>
    <row r="163" spans="3:4" x14ac:dyDescent="0.25">
      <c r="C163" t="str">
        <f t="shared" si="6"/>
      </c>
      <c r="D163" s="215">
        <f t="shared" ref="D163" si="7">D162+7</f>
      </c>
    </row>
  </sheetData>
  <pageMargins left="0.7" right="0.7" top="0.75" bottom="0.75" header="0.3" footer="0.3"/>
  <customProperties>
    <customPr name="ORB_SHEETNAME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D232"/>
  <sheetViews>
    <sheetView showGridLines="0" showRowColHeader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2" max="2" width="27.140625" customWidth="1"/>
    <col min="3" max="3" width="39.140625" customWidth="1"/>
    <col min="6" max="6" width="36.140625" bestFit="1" customWidth="1"/>
  </cols>
  <sheetData>
    <row r="4" spans="2:4" x14ac:dyDescent="0.25">
      <c r="B4" s="112" t="s">
        <v>1001</v>
      </c>
      <c r="C4" s="112" t="s">
        <v>1002</v>
      </c>
      <c r="D4" s="112" t="s">
        <v>1003</v>
      </c>
    </row>
    <row r="5" spans="2:4" x14ac:dyDescent="0.25">
      <c r="B5" s="113" t="s">
        <v>248</v>
      </c>
      <c r="C5" s="113" t="s">
        <v>274</v>
      </c>
      <c r="D5" s="113" t="s">
        <v>1004</v>
      </c>
    </row>
    <row r="6" spans="2:4" x14ac:dyDescent="0.25">
      <c r="B6" s="113" t="s">
        <v>248</v>
      </c>
      <c r="C6" s="113" t="s">
        <v>277</v>
      </c>
      <c r="D6" s="113" t="s">
        <v>1004</v>
      </c>
    </row>
    <row r="7" spans="2:4" x14ac:dyDescent="0.25">
      <c r="B7" s="113" t="s">
        <v>248</v>
      </c>
      <c r="C7" s="113" t="s">
        <v>6</v>
      </c>
      <c r="D7" s="113" t="s">
        <v>1004</v>
      </c>
    </row>
    <row r="8" spans="2:4" x14ac:dyDescent="0.25">
      <c r="B8" s="113" t="s">
        <v>248</v>
      </c>
      <c r="C8" s="113" t="s">
        <v>283</v>
      </c>
      <c r="D8" s="113" t="s">
        <v>1005</v>
      </c>
    </row>
    <row r="9" spans="2:4" x14ac:dyDescent="0.25">
      <c r="B9" s="113" t="s">
        <v>248</v>
      </c>
      <c r="C9" s="113" t="s">
        <v>287</v>
      </c>
      <c r="D9" s="113" t="s">
        <v>1005</v>
      </c>
    </row>
    <row r="10" spans="2:4" x14ac:dyDescent="0.25">
      <c r="B10" s="113" t="s">
        <v>248</v>
      </c>
      <c r="C10" s="113" t="s">
        <v>288</v>
      </c>
      <c r="D10" s="113" t="s">
        <v>1005</v>
      </c>
    </row>
    <row r="11" spans="2:4" x14ac:dyDescent="0.25">
      <c r="B11" s="113" t="s">
        <v>248</v>
      </c>
      <c r="C11" s="113" t="s">
        <v>290</v>
      </c>
      <c r="D11" s="113" t="s">
        <v>1004</v>
      </c>
    </row>
    <row r="12" spans="2:4" x14ac:dyDescent="0.25">
      <c r="B12" s="113" t="s">
        <v>248</v>
      </c>
      <c r="C12" s="113" t="s">
        <v>293</v>
      </c>
      <c r="D12" s="113" t="s">
        <v>1005</v>
      </c>
    </row>
    <row r="13" spans="2:4" x14ac:dyDescent="0.25">
      <c r="B13" s="113"/>
      <c r="C13" s="113" t="s">
        <v>296</v>
      </c>
      <c r="D13" s="113" t="s">
        <v>1005</v>
      </c>
    </row>
    <row r="14" spans="2:4" x14ac:dyDescent="0.25">
      <c r="B14" s="113" t="s">
        <v>248</v>
      </c>
      <c r="C14" s="113" t="s">
        <v>300</v>
      </c>
      <c r="D14" s="113" t="s">
        <v>1005</v>
      </c>
    </row>
    <row r="15" spans="2:4" x14ac:dyDescent="0.25">
      <c r="B15" s="113" t="s">
        <v>248</v>
      </c>
      <c r="C15" s="113" t="s">
        <v>304</v>
      </c>
      <c r="D15" s="113" t="s">
        <v>1005</v>
      </c>
    </row>
    <row r="16" spans="2:4" x14ac:dyDescent="0.25">
      <c r="B16" s="113" t="s">
        <v>248</v>
      </c>
      <c r="C16" s="113" t="s">
        <v>308</v>
      </c>
      <c r="D16" s="113" t="s">
        <v>1004</v>
      </c>
    </row>
    <row r="17" spans="2:4" x14ac:dyDescent="0.25">
      <c r="B17" s="113" t="s">
        <v>248</v>
      </c>
      <c r="C17" s="113" t="s">
        <v>311</v>
      </c>
      <c r="D17" s="113" t="s">
        <v>1005</v>
      </c>
    </row>
    <row r="18" spans="2:4" x14ac:dyDescent="0.25">
      <c r="B18" s="113" t="s">
        <v>248</v>
      </c>
      <c r="C18" s="113" t="s">
        <v>314</v>
      </c>
      <c r="D18" s="113" t="s">
        <v>1005</v>
      </c>
    </row>
    <row r="19" spans="2:4" x14ac:dyDescent="0.25">
      <c r="B19" s="113" t="s">
        <v>248</v>
      </c>
      <c r="C19" s="113" t="s">
        <v>318</v>
      </c>
      <c r="D19" s="113" t="s">
        <v>1005</v>
      </c>
    </row>
    <row r="20" spans="2:4" x14ac:dyDescent="0.25">
      <c r="B20" t="s">
        <v>1006</v>
      </c>
      <c r="C20" t="s">
        <v>322</v>
      </c>
      <c r="D20" t="s">
        <v>1004</v>
      </c>
    </row>
    <row r="21" spans="2:4" x14ac:dyDescent="0.25">
      <c r="B21" t="s">
        <v>1006</v>
      </c>
      <c r="C21" t="s">
        <v>326</v>
      </c>
      <c r="D21" t="s">
        <v>1004</v>
      </c>
    </row>
    <row r="22" spans="2:4" x14ac:dyDescent="0.25">
      <c r="B22" t="s">
        <v>1006</v>
      </c>
      <c r="C22" t="s">
        <v>330</v>
      </c>
      <c r="D22" t="s">
        <v>1004</v>
      </c>
    </row>
    <row r="23" spans="2:4" x14ac:dyDescent="0.25">
      <c r="B23" t="s">
        <v>1006</v>
      </c>
      <c r="C23" t="s">
        <v>335</v>
      </c>
      <c r="D23" t="s">
        <v>1004</v>
      </c>
    </row>
    <row r="24" spans="2:4" x14ac:dyDescent="0.25">
      <c r="B24" t="s">
        <v>1006</v>
      </c>
      <c r="C24" t="s">
        <v>339</v>
      </c>
      <c r="D24" t="s">
        <v>1005</v>
      </c>
    </row>
    <row r="25" spans="2:4" x14ac:dyDescent="0.25">
      <c r="B25" t="s">
        <v>1006</v>
      </c>
      <c r="C25" t="s">
        <v>343</v>
      </c>
      <c r="D25" t="s">
        <v>1005</v>
      </c>
    </row>
    <row r="26" spans="2:4" x14ac:dyDescent="0.25">
      <c r="B26" t="s">
        <v>1006</v>
      </c>
      <c r="C26" t="s">
        <v>347</v>
      </c>
      <c r="D26" t="s">
        <v>1004</v>
      </c>
    </row>
    <row r="27" spans="2:4" x14ac:dyDescent="0.25">
      <c r="B27" s="120" t="s">
        <v>969</v>
      </c>
      <c r="C27" s="113" t="s">
        <v>353</v>
      </c>
      <c r="D27" s="120" t="s">
        <v>1004</v>
      </c>
    </row>
    <row r="28" spans="2:4" x14ac:dyDescent="0.25">
      <c r="B28" s="120" t="s">
        <v>969</v>
      </c>
      <c r="C28" s="113" t="s">
        <v>358</v>
      </c>
      <c r="D28" s="120" t="s">
        <v>1004</v>
      </c>
    </row>
    <row r="29" spans="2:4" x14ac:dyDescent="0.25">
      <c r="B29" s="120" t="s">
        <v>969</v>
      </c>
      <c r="C29" s="113" t="s">
        <v>363</v>
      </c>
      <c r="D29" s="120" t="s">
        <v>1004</v>
      </c>
    </row>
    <row r="30" spans="2:4" x14ac:dyDescent="0.25">
      <c r="B30" s="120" t="s">
        <v>969</v>
      </c>
      <c r="C30" s="113" t="s">
        <v>367</v>
      </c>
      <c r="D30" s="120" t="s">
        <v>1004</v>
      </c>
    </row>
    <row r="31" spans="2:4" x14ac:dyDescent="0.25">
      <c r="B31" s="120" t="s">
        <v>969</v>
      </c>
      <c r="C31" s="113" t="s">
        <v>372</v>
      </c>
      <c r="D31" s="120" t="s">
        <v>1005</v>
      </c>
    </row>
    <row r="32" spans="2:4" x14ac:dyDescent="0.25">
      <c r="B32" s="120" t="s">
        <v>969</v>
      </c>
      <c r="C32" s="113" t="s">
        <v>376</v>
      </c>
      <c r="D32" s="120" t="s">
        <v>1005</v>
      </c>
    </row>
    <row r="33" spans="2:4" x14ac:dyDescent="0.25">
      <c r="B33" s="120" t="s">
        <v>969</v>
      </c>
      <c r="C33" s="113" t="s">
        <v>380</v>
      </c>
      <c r="D33" s="120" t="s">
        <v>1004</v>
      </c>
    </row>
    <row r="34" spans="2:4" x14ac:dyDescent="0.25">
      <c r="B34" s="120" t="s">
        <v>969</v>
      </c>
      <c r="C34" s="113" t="s">
        <v>385</v>
      </c>
      <c r="D34" s="120" t="s">
        <v>1004</v>
      </c>
    </row>
    <row r="35" spans="2:4" x14ac:dyDescent="0.25">
      <c r="B35" s="120" t="s">
        <v>969</v>
      </c>
      <c r="C35" s="113" t="s">
        <v>388</v>
      </c>
      <c r="D35" s="120" t="s">
        <v>1004</v>
      </c>
    </row>
    <row r="36" spans="2:4" x14ac:dyDescent="0.25">
      <c r="B36" s="120" t="s">
        <v>969</v>
      </c>
      <c r="C36" s="113" t="s">
        <v>391</v>
      </c>
      <c r="D36" s="120" t="s">
        <v>1004</v>
      </c>
    </row>
    <row r="37" spans="2:4" x14ac:dyDescent="0.25">
      <c r="B37" s="120" t="s">
        <v>969</v>
      </c>
      <c r="C37" s="113" t="s">
        <v>394</v>
      </c>
      <c r="D37" s="120" t="s">
        <v>1004</v>
      </c>
    </row>
    <row r="38" spans="2:4" x14ac:dyDescent="0.25">
      <c r="B38" s="120" t="s">
        <v>969</v>
      </c>
      <c r="C38" s="113" t="s">
        <v>399</v>
      </c>
      <c r="D38" s="120" t="s">
        <v>1004</v>
      </c>
    </row>
    <row r="39" spans="2:4" x14ac:dyDescent="0.25">
      <c r="B39" s="120" t="s">
        <v>969</v>
      </c>
      <c r="C39" s="113" t="s">
        <v>403</v>
      </c>
      <c r="D39" s="120" t="s">
        <v>1004</v>
      </c>
    </row>
    <row r="40" spans="2:4" x14ac:dyDescent="0.25">
      <c r="B40" s="120" t="s">
        <v>969</v>
      </c>
      <c r="C40" s="113" t="s">
        <v>408</v>
      </c>
      <c r="D40" s="120" t="s">
        <v>1004</v>
      </c>
    </row>
    <row r="41" spans="2:4" x14ac:dyDescent="0.25">
      <c r="B41" s="120" t="s">
        <v>969</v>
      </c>
      <c r="C41" s="113" t="s">
        <v>413</v>
      </c>
      <c r="D41" s="120" t="s">
        <v>1004</v>
      </c>
    </row>
    <row r="42" spans="2:4" x14ac:dyDescent="0.25">
      <c r="B42" s="120" t="s">
        <v>969</v>
      </c>
      <c r="C42" s="113" t="s">
        <v>418</v>
      </c>
      <c r="D42" s="120" t="s">
        <v>1004</v>
      </c>
    </row>
    <row r="43" spans="2:4" x14ac:dyDescent="0.25">
      <c r="B43" s="120" t="s">
        <v>969</v>
      </c>
      <c r="C43" s="113" t="s">
        <v>423</v>
      </c>
      <c r="D43" s="120" t="s">
        <v>1004</v>
      </c>
    </row>
    <row r="44" spans="2:4" x14ac:dyDescent="0.25">
      <c r="B44" s="120" t="s">
        <v>969</v>
      </c>
      <c r="C44" s="113" t="s">
        <v>428</v>
      </c>
      <c r="D44" s="120" t="s">
        <v>1004</v>
      </c>
    </row>
    <row r="45" spans="2:4" x14ac:dyDescent="0.25">
      <c r="B45" s="120" t="s">
        <v>969</v>
      </c>
      <c r="C45" s="113" t="s">
        <v>433</v>
      </c>
      <c r="D45" s="120" t="s">
        <v>1005</v>
      </c>
    </row>
    <row r="46" spans="2:4" x14ac:dyDescent="0.25">
      <c r="B46" s="5" t="s">
        <v>970</v>
      </c>
      <c r="C46" t="s">
        <v>438</v>
      </c>
      <c r="D46" s="5" t="s">
        <v>1004</v>
      </c>
    </row>
    <row r="47" spans="2:4" x14ac:dyDescent="0.25">
      <c r="B47" s="5" t="s">
        <v>970</v>
      </c>
      <c r="C47" t="s">
        <v>442</v>
      </c>
      <c r="D47" s="5" t="s">
        <v>1004</v>
      </c>
    </row>
    <row r="48" spans="2:4" x14ac:dyDescent="0.25">
      <c r="B48" s="5" t="s">
        <v>970</v>
      </c>
      <c r="C48" t="s">
        <v>447</v>
      </c>
      <c r="D48" s="5" t="s">
        <v>1005</v>
      </c>
    </row>
    <row r="49" spans="2:4" x14ac:dyDescent="0.25">
      <c r="B49" s="5" t="s">
        <v>970</v>
      </c>
      <c r="C49" t="s">
        <v>452</v>
      </c>
      <c r="D49" s="5" t="s">
        <v>1005</v>
      </c>
    </row>
    <row r="50" spans="2:4" x14ac:dyDescent="0.25">
      <c r="B50" s="5" t="s">
        <v>970</v>
      </c>
      <c r="C50" t="s">
        <v>457</v>
      </c>
      <c r="D50" s="5" t="s">
        <v>1005</v>
      </c>
    </row>
    <row r="51" spans="2:4" x14ac:dyDescent="0.25">
      <c r="B51" s="5" t="s">
        <v>970</v>
      </c>
      <c r="C51" t="s">
        <v>462</v>
      </c>
      <c r="D51" s="5" t="s">
        <v>1004</v>
      </c>
    </row>
    <row r="52" spans="2:4" x14ac:dyDescent="0.25">
      <c r="B52" s="5" t="s">
        <v>970</v>
      </c>
      <c r="C52" t="s">
        <v>444</v>
      </c>
      <c r="D52" s="5" t="s">
        <v>1004</v>
      </c>
    </row>
    <row r="53" spans="2:4" x14ac:dyDescent="0.25">
      <c r="B53" s="5" t="s">
        <v>970</v>
      </c>
      <c r="C53" t="s">
        <v>449</v>
      </c>
      <c r="D53" s="5" t="s">
        <v>1005</v>
      </c>
    </row>
    <row r="54" spans="2:4" x14ac:dyDescent="0.25">
      <c r="B54" s="5" t="s">
        <v>970</v>
      </c>
      <c r="C54" t="s">
        <v>454</v>
      </c>
      <c r="D54" s="5" t="s">
        <v>1005</v>
      </c>
    </row>
    <row r="55" spans="2:4" x14ac:dyDescent="0.25">
      <c r="B55" s="5" t="s">
        <v>970</v>
      </c>
      <c r="C55" t="s">
        <v>459</v>
      </c>
      <c r="D55" s="5" t="s">
        <v>1005</v>
      </c>
    </row>
    <row r="56" spans="2:4" x14ac:dyDescent="0.25">
      <c r="B56" s="5" t="s">
        <v>970</v>
      </c>
      <c r="C56" t="s">
        <v>478</v>
      </c>
      <c r="D56" s="5" t="s">
        <v>1005</v>
      </c>
    </row>
    <row r="57" spans="2:4" x14ac:dyDescent="0.25">
      <c r="B57" s="5" t="s">
        <v>970</v>
      </c>
      <c r="C57" t="s">
        <v>483</v>
      </c>
      <c r="D57" s="5" t="s">
        <v>1005</v>
      </c>
    </row>
    <row r="58" spans="2:4" x14ac:dyDescent="0.25">
      <c r="B58" s="5" t="s">
        <v>970</v>
      </c>
      <c r="C58" t="s">
        <v>444</v>
      </c>
      <c r="D58" s="5" t="s">
        <v>1004</v>
      </c>
    </row>
    <row r="59" spans="2:4" x14ac:dyDescent="0.25">
      <c r="B59" s="5" t="s">
        <v>970</v>
      </c>
      <c r="C59" t="s">
        <v>449</v>
      </c>
      <c r="D59" s="5" t="s">
        <v>1005</v>
      </c>
    </row>
    <row r="60" spans="2:4" x14ac:dyDescent="0.25">
      <c r="B60" s="5" t="s">
        <v>970</v>
      </c>
      <c r="C60" t="s">
        <v>459</v>
      </c>
      <c r="D60" s="5" t="s">
        <v>1005</v>
      </c>
    </row>
    <row r="61" spans="2:4" x14ac:dyDescent="0.25">
      <c r="B61" s="120" t="s">
        <v>1007</v>
      </c>
      <c r="C61" s="113" t="s">
        <v>497</v>
      </c>
      <c r="D61" s="120" t="s">
        <v>1004</v>
      </c>
    </row>
    <row r="62" spans="2:4" x14ac:dyDescent="0.25">
      <c r="B62" s="120" t="s">
        <v>1007</v>
      </c>
      <c r="C62" s="113" t="s">
        <v>501</v>
      </c>
      <c r="D62" s="120" t="s">
        <v>1004</v>
      </c>
    </row>
    <row r="63" spans="2:4" x14ac:dyDescent="0.25">
      <c r="B63" s="120" t="s">
        <v>1007</v>
      </c>
      <c r="C63" s="113" t="s">
        <v>505</v>
      </c>
      <c r="D63" s="120" t="s">
        <v>1004</v>
      </c>
    </row>
    <row r="64" spans="2:4" x14ac:dyDescent="0.25">
      <c r="B64" s="120" t="s">
        <v>1007</v>
      </c>
      <c r="C64" s="113" t="s">
        <v>509</v>
      </c>
      <c r="D64" s="120" t="s">
        <v>1005</v>
      </c>
    </row>
    <row r="65" spans="2:4" x14ac:dyDescent="0.25">
      <c r="B65" s="120" t="s">
        <v>1007</v>
      </c>
      <c r="C65" s="113" t="s">
        <v>513</v>
      </c>
      <c r="D65" s="120" t="s">
        <v>1005</v>
      </c>
    </row>
    <row r="66" spans="2:4" x14ac:dyDescent="0.25">
      <c r="B66" s="120" t="s">
        <v>1007</v>
      </c>
      <c r="C66" s="113" t="s">
        <v>517</v>
      </c>
      <c r="D66" s="120" t="s">
        <v>1005</v>
      </c>
    </row>
    <row r="67" spans="2:4" x14ac:dyDescent="0.25">
      <c r="B67" s="120" t="s">
        <v>1007</v>
      </c>
      <c r="C67" s="113" t="s">
        <v>521</v>
      </c>
      <c r="D67" s="120" t="s">
        <v>1004</v>
      </c>
    </row>
    <row r="68" spans="2:4" x14ac:dyDescent="0.25">
      <c r="B68" s="120" t="s">
        <v>1007</v>
      </c>
      <c r="C68" s="113" t="s">
        <v>525</v>
      </c>
      <c r="D68" s="120" t="s">
        <v>1004</v>
      </c>
    </row>
    <row r="69" spans="2:4" x14ac:dyDescent="0.25">
      <c r="B69" s="120" t="s">
        <v>1007</v>
      </c>
      <c r="C69" s="113" t="s">
        <v>528</v>
      </c>
      <c r="D69" s="120" t="s">
        <v>1004</v>
      </c>
    </row>
    <row r="70" spans="2:4" x14ac:dyDescent="0.25">
      <c r="B70" s="120" t="s">
        <v>1007</v>
      </c>
      <c r="C70" s="113" t="s">
        <v>531</v>
      </c>
      <c r="D70" s="120" t="s">
        <v>1004</v>
      </c>
    </row>
    <row r="71" spans="2:4" x14ac:dyDescent="0.25">
      <c r="B71" s="120" t="s">
        <v>1007</v>
      </c>
      <c r="C71" s="113" t="s">
        <v>534</v>
      </c>
      <c r="D71" s="120" t="s">
        <v>1004</v>
      </c>
    </row>
    <row r="72" spans="2:4" x14ac:dyDescent="0.25">
      <c r="B72" s="120" t="s">
        <v>1007</v>
      </c>
      <c r="C72" s="113" t="s">
        <v>537</v>
      </c>
      <c r="D72" s="120" t="s">
        <v>1005</v>
      </c>
    </row>
    <row r="73" spans="2:4" x14ac:dyDescent="0.25">
      <c r="B73" s="120" t="s">
        <v>1007</v>
      </c>
      <c r="C73" s="113" t="s">
        <v>478</v>
      </c>
      <c r="D73" s="120" t="s">
        <v>1005</v>
      </c>
    </row>
    <row r="74" spans="2:4" x14ac:dyDescent="0.25">
      <c r="B74" s="120" t="s">
        <v>1007</v>
      </c>
      <c r="C74" s="113" t="s">
        <v>543</v>
      </c>
      <c r="D74" s="120" t="s">
        <v>1004</v>
      </c>
    </row>
    <row r="75" spans="2:4" x14ac:dyDescent="0.25">
      <c r="B75" s="120" t="s">
        <v>1007</v>
      </c>
      <c r="C75" s="113" t="s">
        <v>547</v>
      </c>
      <c r="D75" s="120" t="s">
        <v>1004</v>
      </c>
    </row>
    <row r="76" spans="2:4" x14ac:dyDescent="0.25">
      <c r="B76" s="120" t="s">
        <v>1007</v>
      </c>
      <c r="C76" s="113" t="s">
        <v>551</v>
      </c>
      <c r="D76" s="120" t="s">
        <v>1004</v>
      </c>
    </row>
    <row r="77" spans="2:4" x14ac:dyDescent="0.25">
      <c r="B77" s="120" t="s">
        <v>1007</v>
      </c>
      <c r="C77" s="113" t="s">
        <v>555</v>
      </c>
      <c r="D77" s="120" t="s">
        <v>1004</v>
      </c>
    </row>
    <row r="78" spans="2:4" x14ac:dyDescent="0.25">
      <c r="B78" s="120" t="s">
        <v>1007</v>
      </c>
      <c r="C78" s="113" t="s">
        <v>478</v>
      </c>
      <c r="D78" s="120" t="s">
        <v>1005</v>
      </c>
    </row>
    <row r="79" spans="2:4" x14ac:dyDescent="0.25">
      <c r="B79" s="5" t="s">
        <v>974</v>
      </c>
      <c r="C79" t="s">
        <v>563</v>
      </c>
      <c r="D79" s="5" t="s">
        <v>1004</v>
      </c>
    </row>
    <row r="80" spans="2:4" x14ac:dyDescent="0.25">
      <c r="B80" s="5" t="s">
        <v>974</v>
      </c>
      <c r="C80" t="s">
        <v>567</v>
      </c>
      <c r="D80" s="5" t="s">
        <v>1004</v>
      </c>
    </row>
    <row r="81" spans="2:4" x14ac:dyDescent="0.25">
      <c r="B81" s="5" t="s">
        <v>974</v>
      </c>
      <c r="C81" t="s">
        <v>571</v>
      </c>
      <c r="D81" s="5" t="s">
        <v>1004</v>
      </c>
    </row>
    <row r="82" spans="2:4" x14ac:dyDescent="0.25">
      <c r="B82" s="5" t="s">
        <v>974</v>
      </c>
      <c r="C82" t="s">
        <v>575</v>
      </c>
      <c r="D82" s="5" t="s">
        <v>1005</v>
      </c>
    </row>
    <row r="83" spans="2:4" x14ac:dyDescent="0.25">
      <c r="B83" s="5" t="s">
        <v>974</v>
      </c>
      <c r="C83" t="s">
        <v>478</v>
      </c>
      <c r="D83" s="5" t="s">
        <v>1005</v>
      </c>
    </row>
    <row r="84" spans="2:4" x14ac:dyDescent="0.25">
      <c r="B84" s="5" t="s">
        <v>974</v>
      </c>
      <c r="C84" t="s">
        <v>584</v>
      </c>
      <c r="D84" s="5" t="s">
        <v>1005</v>
      </c>
    </row>
    <row r="85" spans="2:4" x14ac:dyDescent="0.25">
      <c r="B85" s="5" t="s">
        <v>974</v>
      </c>
      <c r="C85" t="s">
        <v>588</v>
      </c>
      <c r="D85" s="5" t="s">
        <v>1005</v>
      </c>
    </row>
    <row r="86" spans="2:4" x14ac:dyDescent="0.25">
      <c r="B86" s="5" t="s">
        <v>974</v>
      </c>
      <c r="C86" t="s">
        <v>592</v>
      </c>
      <c r="D86" s="5" t="s">
        <v>1005</v>
      </c>
    </row>
    <row r="87" spans="2:4" x14ac:dyDescent="0.25">
      <c r="B87" s="120" t="s">
        <v>1008</v>
      </c>
      <c r="C87" s="113" t="s">
        <v>597</v>
      </c>
      <c r="D87" s="120" t="s">
        <v>1004</v>
      </c>
    </row>
    <row r="88" spans="2:4" x14ac:dyDescent="0.25">
      <c r="B88" s="120" t="s">
        <v>1008</v>
      </c>
      <c r="C88" s="113" t="s">
        <v>567</v>
      </c>
      <c r="D88" s="120" t="s">
        <v>1004</v>
      </c>
    </row>
    <row r="89" spans="2:4" x14ac:dyDescent="0.25">
      <c r="B89" s="120" t="s">
        <v>1008</v>
      </c>
      <c r="C89" s="113" t="s">
        <v>571</v>
      </c>
      <c r="D89" s="120" t="s">
        <v>1004</v>
      </c>
    </row>
    <row r="90" spans="2:4" x14ac:dyDescent="0.25">
      <c r="B90" s="120" t="s">
        <v>1008</v>
      </c>
      <c r="C90" s="113" t="s">
        <v>577</v>
      </c>
      <c r="D90" s="120" t="s">
        <v>1005</v>
      </c>
    </row>
    <row r="91" spans="2:4" x14ac:dyDescent="0.25">
      <c r="B91" s="120" t="s">
        <v>1008</v>
      </c>
      <c r="C91" s="113" t="s">
        <v>478</v>
      </c>
      <c r="D91" s="120" t="s">
        <v>1005</v>
      </c>
    </row>
    <row r="92" spans="2:4" x14ac:dyDescent="0.25">
      <c r="B92" s="120" t="s">
        <v>1008</v>
      </c>
      <c r="C92" s="113" t="s">
        <v>584</v>
      </c>
      <c r="D92" s="120" t="s">
        <v>1005</v>
      </c>
    </row>
    <row r="93" spans="2:4" x14ac:dyDescent="0.25">
      <c r="B93" s="120" t="s">
        <v>1008</v>
      </c>
      <c r="C93" s="113" t="s">
        <v>588</v>
      </c>
      <c r="D93" s="120" t="s">
        <v>1005</v>
      </c>
    </row>
    <row r="94" spans="2:4" x14ac:dyDescent="0.25">
      <c r="B94" s="120" t="s">
        <v>1008</v>
      </c>
      <c r="C94" s="113" t="s">
        <v>592</v>
      </c>
      <c r="D94" s="120" t="s">
        <v>1005</v>
      </c>
    </row>
    <row r="95" spans="2:4" x14ac:dyDescent="0.25">
      <c r="B95" s="5" t="s">
        <v>1009</v>
      </c>
      <c r="C95" s="5" t="s">
        <v>628</v>
      </c>
      <c r="D95" s="5" t="s">
        <v>1004</v>
      </c>
    </row>
    <row r="96" spans="2:4" x14ac:dyDescent="0.25">
      <c r="B96" s="5" t="s">
        <v>1009</v>
      </c>
      <c r="C96" s="5" t="s">
        <v>632</v>
      </c>
      <c r="D96" s="5" t="s">
        <v>1004</v>
      </c>
    </row>
    <row r="97" spans="2:4" x14ac:dyDescent="0.25">
      <c r="B97" s="5" t="s">
        <v>1009</v>
      </c>
      <c r="C97" t="s">
        <v>636</v>
      </c>
      <c r="D97" s="5" t="s">
        <v>1004</v>
      </c>
    </row>
    <row r="98" spans="2:4" x14ac:dyDescent="0.25">
      <c r="B98" s="5" t="s">
        <v>1009</v>
      </c>
      <c r="C98" t="s">
        <v>640</v>
      </c>
      <c r="D98" s="5" t="s">
        <v>1004</v>
      </c>
    </row>
    <row r="99" spans="2:4" x14ac:dyDescent="0.25">
      <c r="B99" s="5" t="s">
        <v>1009</v>
      </c>
      <c r="C99" t="s">
        <v>644</v>
      </c>
      <c r="D99" s="5" t="s">
        <v>1004</v>
      </c>
    </row>
    <row r="100" spans="2:4" x14ac:dyDescent="0.25">
      <c r="B100" s="5" t="s">
        <v>1009</v>
      </c>
      <c r="C100" t="s">
        <v>646</v>
      </c>
      <c r="D100" s="5" t="s">
        <v>1004</v>
      </c>
    </row>
    <row r="101" spans="2:4" x14ac:dyDescent="0.25">
      <c r="B101" s="5" t="s">
        <v>1009</v>
      </c>
      <c r="C101" t="s">
        <v>649</v>
      </c>
      <c r="D101" s="5" t="s">
        <v>1004</v>
      </c>
    </row>
    <row r="102" spans="2:4" x14ac:dyDescent="0.25">
      <c r="B102" s="5" t="s">
        <v>1009</v>
      </c>
      <c r="C102" t="s">
        <v>652</v>
      </c>
      <c r="D102" s="5" t="s">
        <v>1004</v>
      </c>
    </row>
    <row r="103" spans="2:4" x14ac:dyDescent="0.25">
      <c r="B103" s="5" t="s">
        <v>1009</v>
      </c>
      <c r="C103" t="s">
        <v>656</v>
      </c>
      <c r="D103" s="5" t="s">
        <v>1004</v>
      </c>
    </row>
    <row r="104" spans="2:4" x14ac:dyDescent="0.25">
      <c r="B104" s="5" t="s">
        <v>1009</v>
      </c>
      <c r="C104" t="s">
        <v>660</v>
      </c>
      <c r="D104" s="5" t="s">
        <v>1004</v>
      </c>
    </row>
    <row r="105" spans="2:4" x14ac:dyDescent="0.25">
      <c r="B105" s="5" t="s">
        <v>1009</v>
      </c>
      <c r="C105" t="s">
        <v>664</v>
      </c>
      <c r="D105" s="5" t="s">
        <v>1004</v>
      </c>
    </row>
    <row r="106" spans="2:4" x14ac:dyDescent="0.25">
      <c r="B106" s="142" t="s">
        <v>1010</v>
      </c>
      <c r="C106" s="113" t="s">
        <v>669</v>
      </c>
      <c r="D106" s="142" t="s">
        <v>1004</v>
      </c>
    </row>
    <row r="107" spans="2:4" x14ac:dyDescent="0.25">
      <c r="B107" s="142" t="s">
        <v>1010</v>
      </c>
      <c r="C107" s="113" t="s">
        <v>673</v>
      </c>
      <c r="D107" s="142" t="s">
        <v>1004</v>
      </c>
    </row>
    <row r="108" spans="2:4" x14ac:dyDescent="0.25">
      <c r="B108" s="142" t="s">
        <v>1010</v>
      </c>
      <c r="C108" s="113" t="s">
        <v>677</v>
      </c>
      <c r="D108" s="142" t="s">
        <v>1004</v>
      </c>
    </row>
    <row r="109" spans="2:4" x14ac:dyDescent="0.25">
      <c r="B109" s="142" t="s">
        <v>1010</v>
      </c>
      <c r="C109" s="113" t="s">
        <v>681</v>
      </c>
      <c r="D109" s="142" t="s">
        <v>1005</v>
      </c>
    </row>
    <row r="110" spans="2:4" x14ac:dyDescent="0.25">
      <c r="B110" s="142" t="s">
        <v>1010</v>
      </c>
      <c r="C110" s="113" t="s">
        <v>685</v>
      </c>
      <c r="D110" s="142" t="s">
        <v>1004</v>
      </c>
    </row>
    <row r="111" spans="2:4" x14ac:dyDescent="0.25">
      <c r="B111" s="142" t="s">
        <v>1010</v>
      </c>
      <c r="C111" s="113" t="s">
        <v>688</v>
      </c>
      <c r="D111" s="142" t="s">
        <v>1004</v>
      </c>
    </row>
    <row r="112" spans="2:4" x14ac:dyDescent="0.25">
      <c r="B112" s="142" t="s">
        <v>1010</v>
      </c>
      <c r="C112" s="113" t="s">
        <v>692</v>
      </c>
      <c r="D112" s="142" t="s">
        <v>1004</v>
      </c>
    </row>
    <row r="113" spans="2:4" x14ac:dyDescent="0.25">
      <c r="B113" s="142" t="s">
        <v>1010</v>
      </c>
      <c r="C113" s="113" t="s">
        <v>696</v>
      </c>
      <c r="D113" s="142" t="s">
        <v>1004</v>
      </c>
    </row>
    <row r="114" spans="2:4" x14ac:dyDescent="0.25">
      <c r="B114" s="142" t="s">
        <v>1010</v>
      </c>
      <c r="C114" s="113" t="s">
        <v>700</v>
      </c>
      <c r="D114" s="142" t="s">
        <v>1004</v>
      </c>
    </row>
    <row r="115" spans="2:4" x14ac:dyDescent="0.25">
      <c r="B115" s="142" t="s">
        <v>1010</v>
      </c>
      <c r="C115" s="113" t="s">
        <v>704</v>
      </c>
      <c r="D115" s="142" t="s">
        <v>1004</v>
      </c>
    </row>
    <row r="116" spans="2:4" x14ac:dyDescent="0.25">
      <c r="B116" s="142" t="s">
        <v>1010</v>
      </c>
      <c r="C116" s="113" t="s">
        <v>293</v>
      </c>
      <c r="D116" s="120" t="s">
        <v>1005</v>
      </c>
    </row>
    <row r="117" spans="2:4" x14ac:dyDescent="0.25">
      <c r="B117" s="142" t="s">
        <v>1010</v>
      </c>
      <c r="C117" s="113" t="s">
        <v>478</v>
      </c>
      <c r="D117" s="120" t="s">
        <v>1005</v>
      </c>
    </row>
    <row r="118" spans="2:4" x14ac:dyDescent="0.25">
      <c r="B118" s="5" t="s">
        <v>652</v>
      </c>
      <c r="C118" t="s">
        <v>714</v>
      </c>
      <c r="D118" s="5" t="s">
        <v>1004</v>
      </c>
    </row>
    <row r="119" spans="2:4" x14ac:dyDescent="0.25">
      <c r="B119" s="5" t="s">
        <v>652</v>
      </c>
      <c r="C119" t="s">
        <v>718</v>
      </c>
      <c r="D119" s="5" t="s">
        <v>1004</v>
      </c>
    </row>
    <row r="120" spans="2:4" x14ac:dyDescent="0.25">
      <c r="B120" s="5" t="s">
        <v>652</v>
      </c>
      <c r="C120" t="s">
        <v>722</v>
      </c>
      <c r="D120" s="5" t="s">
        <v>1004</v>
      </c>
    </row>
    <row r="121" spans="2:4" x14ac:dyDescent="0.25">
      <c r="B121" s="5" t="s">
        <v>652</v>
      </c>
      <c r="C121" t="s">
        <v>726</v>
      </c>
      <c r="D121" s="5" t="s">
        <v>1004</v>
      </c>
    </row>
    <row r="122" spans="2:4" x14ac:dyDescent="0.25">
      <c r="B122" s="5" t="s">
        <v>652</v>
      </c>
      <c r="C122" t="s">
        <v>730</v>
      </c>
      <c r="D122" s="5" t="s">
        <v>1004</v>
      </c>
    </row>
    <row r="123" spans="2:4" x14ac:dyDescent="0.25">
      <c r="B123" s="5" t="s">
        <v>652</v>
      </c>
      <c r="C123" t="s">
        <v>734</v>
      </c>
      <c r="D123" s="5" t="s">
        <v>1004</v>
      </c>
    </row>
    <row r="124" spans="2:4" x14ac:dyDescent="0.25">
      <c r="B124" s="5" t="s">
        <v>652</v>
      </c>
      <c r="C124" t="s">
        <v>478</v>
      </c>
      <c r="D124" s="5" t="s">
        <v>1005</v>
      </c>
    </row>
    <row r="125" spans="2:4" x14ac:dyDescent="0.25">
      <c r="B125" s="142" t="s">
        <v>976</v>
      </c>
      <c r="C125" s="113" t="s">
        <v>742</v>
      </c>
      <c r="D125" s="142" t="s">
        <v>1004</v>
      </c>
    </row>
    <row r="126" spans="2:4" x14ac:dyDescent="0.25">
      <c r="B126" s="142" t="s">
        <v>976</v>
      </c>
      <c r="C126" s="113" t="s">
        <v>746</v>
      </c>
      <c r="D126" s="142" t="s">
        <v>1004</v>
      </c>
    </row>
    <row r="127" spans="2:4" x14ac:dyDescent="0.25">
      <c r="B127" s="142" t="s">
        <v>976</v>
      </c>
      <c r="C127" s="113" t="s">
        <v>749</v>
      </c>
      <c r="D127" s="142" t="s">
        <v>1004</v>
      </c>
    </row>
    <row r="128" spans="2:4" x14ac:dyDescent="0.25">
      <c r="B128" s="142" t="s">
        <v>976</v>
      </c>
      <c r="C128" s="113" t="s">
        <v>752</v>
      </c>
      <c r="D128" s="142" t="s">
        <v>1004</v>
      </c>
    </row>
    <row r="129" spans="2:4" x14ac:dyDescent="0.25">
      <c r="B129" s="142" t="s">
        <v>976</v>
      </c>
      <c r="C129" s="113" t="s">
        <v>755</v>
      </c>
      <c r="D129" s="142" t="s">
        <v>1004</v>
      </c>
    </row>
    <row r="130" spans="2:4" x14ac:dyDescent="0.25">
      <c r="B130" s="142" t="s">
        <v>976</v>
      </c>
      <c r="C130" s="113" t="s">
        <v>758</v>
      </c>
      <c r="D130" s="142" t="s">
        <v>1004</v>
      </c>
    </row>
    <row r="131" spans="2:4" x14ac:dyDescent="0.25">
      <c r="B131" s="142" t="s">
        <v>976</v>
      </c>
      <c r="C131" s="113" t="s">
        <v>761</v>
      </c>
      <c r="D131" s="142" t="s">
        <v>1004</v>
      </c>
    </row>
    <row r="132" spans="2:4" x14ac:dyDescent="0.25">
      <c r="B132" s="142" t="s">
        <v>976</v>
      </c>
      <c r="C132" s="113" t="s">
        <v>764</v>
      </c>
      <c r="D132" s="142" t="s">
        <v>1004</v>
      </c>
    </row>
    <row r="133" spans="2:4" x14ac:dyDescent="0.25">
      <c r="B133" s="142" t="s">
        <v>976</v>
      </c>
      <c r="C133" s="113" t="s">
        <v>767</v>
      </c>
      <c r="D133" s="142" t="s">
        <v>1004</v>
      </c>
    </row>
    <row r="134" spans="2:4" x14ac:dyDescent="0.25">
      <c r="B134" s="142" t="s">
        <v>976</v>
      </c>
      <c r="C134" s="113" t="s">
        <v>770</v>
      </c>
      <c r="D134" s="142" t="s">
        <v>1005</v>
      </c>
    </row>
    <row r="135" spans="2:4" x14ac:dyDescent="0.25">
      <c r="B135" s="142" t="s">
        <v>976</v>
      </c>
      <c r="C135" s="113" t="s">
        <v>774</v>
      </c>
      <c r="D135" s="142" t="s">
        <v>1004</v>
      </c>
    </row>
    <row r="136" spans="2:4" x14ac:dyDescent="0.25">
      <c r="B136" s="142" t="s">
        <v>976</v>
      </c>
      <c r="C136" s="113" t="s">
        <v>777</v>
      </c>
      <c r="D136" s="142" t="s">
        <v>1004</v>
      </c>
    </row>
    <row r="137" spans="2:4" x14ac:dyDescent="0.25">
      <c r="B137" s="142" t="s">
        <v>976</v>
      </c>
      <c r="C137" s="113" t="s">
        <v>478</v>
      </c>
      <c r="D137" s="142" t="s">
        <v>1005</v>
      </c>
    </row>
    <row r="138" spans="2:4" x14ac:dyDescent="0.25">
      <c r="B138" s="5" t="s">
        <v>1011</v>
      </c>
      <c r="C138" t="s">
        <v>785</v>
      </c>
      <c r="D138" s="5" t="s">
        <v>1004</v>
      </c>
    </row>
    <row r="139" spans="2:4" x14ac:dyDescent="0.25">
      <c r="B139" s="5" t="s">
        <v>1011</v>
      </c>
      <c r="C139" t="s">
        <v>788</v>
      </c>
      <c r="D139" s="5" t="s">
        <v>1004</v>
      </c>
    </row>
    <row r="140" spans="2:4" x14ac:dyDescent="0.25">
      <c r="B140" s="5" t="s">
        <v>1011</v>
      </c>
      <c r="C140" t="s">
        <v>793</v>
      </c>
      <c r="D140" s="5" t="s">
        <v>1004</v>
      </c>
    </row>
    <row r="141" spans="2:4" x14ac:dyDescent="0.25">
      <c r="B141" s="5" t="s">
        <v>1011</v>
      </c>
      <c r="C141" t="s">
        <v>797</v>
      </c>
      <c r="D141" s="5" t="s">
        <v>1004</v>
      </c>
    </row>
    <row r="142" spans="2:4" x14ac:dyDescent="0.25">
      <c r="B142" s="5" t="s">
        <v>1011</v>
      </c>
      <c r="C142" t="s">
        <v>801</v>
      </c>
      <c r="D142" s="5" t="s">
        <v>1004</v>
      </c>
    </row>
    <row r="143" spans="2:4" x14ac:dyDescent="0.25">
      <c r="B143" s="5" t="s">
        <v>1011</v>
      </c>
      <c r="C143" t="s">
        <v>805</v>
      </c>
      <c r="D143" s="5" t="s">
        <v>1004</v>
      </c>
    </row>
    <row r="144" spans="2:4" x14ac:dyDescent="0.25">
      <c r="B144" s="5" t="s">
        <v>1011</v>
      </c>
      <c r="C144" t="s">
        <v>809</v>
      </c>
      <c r="D144" s="5" t="s">
        <v>1004</v>
      </c>
    </row>
    <row r="145" spans="2:4" x14ac:dyDescent="0.25">
      <c r="B145" s="5" t="s">
        <v>1011</v>
      </c>
      <c r="C145" t="s">
        <v>813</v>
      </c>
      <c r="D145" s="5" t="s">
        <v>1004</v>
      </c>
    </row>
    <row r="146" spans="2:4" x14ac:dyDescent="0.25">
      <c r="B146" s="5" t="s">
        <v>1011</v>
      </c>
      <c r="C146" t="s">
        <v>817</v>
      </c>
      <c r="D146" s="5" t="s">
        <v>1004</v>
      </c>
    </row>
    <row r="147" spans="2:4" x14ac:dyDescent="0.25">
      <c r="B147" s="5" t="s">
        <v>1011</v>
      </c>
      <c r="C147" t="s">
        <v>822</v>
      </c>
      <c r="D147" s="5" t="s">
        <v>1004</v>
      </c>
    </row>
    <row r="148" spans="2:4" x14ac:dyDescent="0.25">
      <c r="B148" s="5" t="s">
        <v>1011</v>
      </c>
      <c r="C148" t="s">
        <v>293</v>
      </c>
      <c r="D148" s="5" t="s">
        <v>1005</v>
      </c>
    </row>
    <row r="149" spans="2:4" x14ac:dyDescent="0.25">
      <c r="B149" s="142" t="s">
        <v>1012</v>
      </c>
      <c r="C149" s="113" t="s">
        <v>830</v>
      </c>
      <c r="D149" s="142" t="s">
        <v>1004</v>
      </c>
    </row>
    <row r="150" spans="2:4" x14ac:dyDescent="0.25">
      <c r="B150" s="142" t="s">
        <v>1012</v>
      </c>
      <c r="C150" s="113" t="s">
        <v>834</v>
      </c>
      <c r="D150" s="142" t="s">
        <v>1004</v>
      </c>
    </row>
    <row r="151" spans="2:4" x14ac:dyDescent="0.25">
      <c r="B151" s="142" t="s">
        <v>1012</v>
      </c>
      <c r="C151" s="113" t="s">
        <v>1013</v>
      </c>
      <c r="D151" s="142" t="s">
        <v>1004</v>
      </c>
    </row>
    <row r="152" spans="2:4" x14ac:dyDescent="0.25">
      <c r="B152" s="142" t="s">
        <v>1012</v>
      </c>
      <c r="C152" s="113" t="s">
        <v>1014</v>
      </c>
      <c r="D152" s="142" t="s">
        <v>1005</v>
      </c>
    </row>
    <row r="153" spans="2:4" x14ac:dyDescent="0.25">
      <c r="B153" s="142" t="s">
        <v>1012</v>
      </c>
      <c r="C153" s="113" t="s">
        <v>874</v>
      </c>
      <c r="D153" s="142" t="s">
        <v>1004</v>
      </c>
    </row>
    <row r="154" spans="2:4" x14ac:dyDescent="0.25">
      <c r="B154" s="142" t="s">
        <v>1012</v>
      </c>
      <c r="C154" s="113" t="s">
        <v>838</v>
      </c>
      <c r="D154" s="142" t="s">
        <v>1004</v>
      </c>
    </row>
    <row r="155" spans="2:4" x14ac:dyDescent="0.25">
      <c r="B155" s="142" t="s">
        <v>1012</v>
      </c>
      <c r="C155" s="113" t="s">
        <v>862</v>
      </c>
      <c r="D155" s="142" t="s">
        <v>1004</v>
      </c>
    </row>
    <row r="156" spans="2:4" x14ac:dyDescent="0.25">
      <c r="B156" s="142" t="s">
        <v>1012</v>
      </c>
      <c r="C156" s="113" t="s">
        <v>842</v>
      </c>
      <c r="D156" s="142" t="s">
        <v>1004</v>
      </c>
    </row>
    <row r="157" spans="2:4" x14ac:dyDescent="0.25">
      <c r="B157" s="142" t="s">
        <v>1012</v>
      </c>
      <c r="C157" s="113" t="s">
        <v>846</v>
      </c>
      <c r="D157" s="142" t="s">
        <v>1004</v>
      </c>
    </row>
    <row r="158" spans="2:4" x14ac:dyDescent="0.25">
      <c r="B158" s="142" t="s">
        <v>1012</v>
      </c>
      <c r="C158" s="113" t="s">
        <v>849</v>
      </c>
      <c r="D158" s="142" t="s">
        <v>1005</v>
      </c>
    </row>
    <row r="159" spans="2:4" x14ac:dyDescent="0.25">
      <c r="B159" s="142" t="s">
        <v>1012</v>
      </c>
      <c r="C159" s="113" t="s">
        <v>852</v>
      </c>
      <c r="D159" s="142" t="s">
        <v>1004</v>
      </c>
    </row>
    <row r="160" spans="2:4" x14ac:dyDescent="0.25">
      <c r="B160" s="142" t="s">
        <v>1012</v>
      </c>
      <c r="C160" s="113" t="s">
        <v>855</v>
      </c>
      <c r="D160" s="142" t="s">
        <v>1004</v>
      </c>
    </row>
    <row r="161" spans="2:4" x14ac:dyDescent="0.25">
      <c r="B161" s="142" t="s">
        <v>1012</v>
      </c>
      <c r="C161" s="113" t="s">
        <v>858</v>
      </c>
      <c r="D161" s="142" t="s">
        <v>1004</v>
      </c>
    </row>
    <row r="162" spans="2:4" x14ac:dyDescent="0.25">
      <c r="B162" s="142" t="s">
        <v>1012</v>
      </c>
      <c r="C162" s="113" t="s">
        <v>866</v>
      </c>
      <c r="D162" s="142" t="s">
        <v>1004</v>
      </c>
    </row>
    <row r="163" spans="2:4" x14ac:dyDescent="0.25">
      <c r="B163" s="142" t="s">
        <v>1012</v>
      </c>
      <c r="C163" s="113" t="s">
        <v>870</v>
      </c>
      <c r="D163" s="142" t="s">
        <v>1005</v>
      </c>
    </row>
    <row r="164" spans="2:4" x14ac:dyDescent="0.25">
      <c r="B164" s="142" t="s">
        <v>1012</v>
      </c>
      <c r="C164" s="113" t="s">
        <v>877</v>
      </c>
      <c r="D164" s="142" t="s">
        <v>1004</v>
      </c>
    </row>
    <row r="165" spans="2:4" x14ac:dyDescent="0.25">
      <c r="B165" s="142" t="s">
        <v>1012</v>
      </c>
      <c r="C165" s="113" t="s">
        <v>881</v>
      </c>
      <c r="D165" s="142" t="s">
        <v>1004</v>
      </c>
    </row>
    <row r="166" spans="2:4" x14ac:dyDescent="0.25">
      <c r="B166" s="142" t="s">
        <v>1012</v>
      </c>
      <c r="C166" s="113" t="s">
        <v>356</v>
      </c>
      <c r="D166" s="142" t="s">
        <v>1004</v>
      </c>
    </row>
    <row r="167" spans="2:4" x14ac:dyDescent="0.25">
      <c r="B167" s="142" t="s">
        <v>1012</v>
      </c>
      <c r="C167" s="113" t="s">
        <v>888</v>
      </c>
      <c r="D167" s="142" t="s">
        <v>1004</v>
      </c>
    </row>
    <row r="168" spans="2:4" x14ac:dyDescent="0.25">
      <c r="B168" s="142" t="s">
        <v>1012</v>
      </c>
      <c r="C168" s="113" t="s">
        <v>408</v>
      </c>
      <c r="D168" s="142" t="s">
        <v>1004</v>
      </c>
    </row>
    <row r="169" spans="2:4" x14ac:dyDescent="0.25">
      <c r="B169" s="142" t="s">
        <v>1012</v>
      </c>
      <c r="C169" s="113" t="s">
        <v>399</v>
      </c>
      <c r="D169" s="142" t="s">
        <v>1004</v>
      </c>
    </row>
    <row r="170" spans="2:4" x14ac:dyDescent="0.25">
      <c r="B170" s="142" t="s">
        <v>1012</v>
      </c>
      <c r="C170" s="113" t="s">
        <v>896</v>
      </c>
      <c r="D170" s="142" t="s">
        <v>1004</v>
      </c>
    </row>
    <row r="171" spans="2:4" x14ac:dyDescent="0.25">
      <c r="B171" s="142" t="s">
        <v>1012</v>
      </c>
      <c r="C171" s="113" t="s">
        <v>900</v>
      </c>
      <c r="D171" s="142" t="s">
        <v>1004</v>
      </c>
    </row>
    <row r="172" spans="2:4" x14ac:dyDescent="0.25">
      <c r="B172" s="142" t="s">
        <v>1012</v>
      </c>
      <c r="C172" s="113" t="s">
        <v>904</v>
      </c>
      <c r="D172" s="142" t="s">
        <v>1004</v>
      </c>
    </row>
    <row r="173" spans="2:4" x14ac:dyDescent="0.25">
      <c r="B173" s="5" t="s">
        <v>908</v>
      </c>
      <c r="C173" t="s">
        <v>909</v>
      </c>
      <c r="D173" s="5" t="s">
        <v>1005</v>
      </c>
    </row>
    <row r="174" spans="2:4" x14ac:dyDescent="0.25">
      <c r="B174" s="5" t="s">
        <v>908</v>
      </c>
      <c r="C174" t="s">
        <v>912</v>
      </c>
      <c r="D174" s="5" t="s">
        <v>1005</v>
      </c>
    </row>
    <row r="175" spans="2:4" x14ac:dyDescent="0.25">
      <c r="B175" s="5" t="s">
        <v>908</v>
      </c>
      <c r="C175" t="s">
        <v>915</v>
      </c>
      <c r="D175" s="5" t="s">
        <v>1005</v>
      </c>
    </row>
    <row r="176" spans="2:4" x14ac:dyDescent="0.25">
      <c r="B176" s="5" t="s">
        <v>908</v>
      </c>
      <c r="C176" t="s">
        <v>918</v>
      </c>
      <c r="D176" s="5" t="s">
        <v>1005</v>
      </c>
    </row>
    <row r="177" spans="2:4" x14ac:dyDescent="0.25">
      <c r="B177" s="5" t="s">
        <v>908</v>
      </c>
      <c r="C177" t="s">
        <v>921</v>
      </c>
      <c r="D177" s="5" t="s">
        <v>1005</v>
      </c>
    </row>
    <row r="178" spans="2:4" x14ac:dyDescent="0.25">
      <c r="B178" s="5" t="s">
        <v>908</v>
      </c>
      <c r="C178" t="s">
        <v>924</v>
      </c>
      <c r="D178" s="5" t="s">
        <v>1005</v>
      </c>
    </row>
    <row r="179" spans="2:4" x14ac:dyDescent="0.25">
      <c r="B179" s="142" t="s">
        <v>927</v>
      </c>
      <c r="C179" s="142" t="s">
        <v>928</v>
      </c>
      <c r="D179" s="142" t="s">
        <v>1004</v>
      </c>
    </row>
    <row r="180" spans="2:4" x14ac:dyDescent="0.25">
      <c r="B180" s="142" t="s">
        <v>927</v>
      </c>
      <c r="C180" s="142" t="s">
        <v>931</v>
      </c>
      <c r="D180" s="142" t="s">
        <v>1004</v>
      </c>
    </row>
    <row r="181" spans="2:4" x14ac:dyDescent="0.25">
      <c r="B181" s="142" t="s">
        <v>927</v>
      </c>
      <c r="C181" s="142" t="s">
        <v>935</v>
      </c>
      <c r="D181" s="142" t="s">
        <v>1004</v>
      </c>
    </row>
    <row r="182" spans="2:4" x14ac:dyDescent="0.25">
      <c r="B182" s="142" t="s">
        <v>927</v>
      </c>
      <c r="C182" s="142" t="s">
        <v>938</v>
      </c>
      <c r="D182" s="142" t="s">
        <v>1004</v>
      </c>
    </row>
    <row r="183" spans="2:4" x14ac:dyDescent="0.25">
      <c r="B183" s="142" t="s">
        <v>927</v>
      </c>
      <c r="C183" s="142" t="s">
        <v>941</v>
      </c>
      <c r="D183" s="142" t="s">
        <v>1005</v>
      </c>
    </row>
    <row r="184" spans="2:4" x14ac:dyDescent="0.25">
      <c r="B184" s="142" t="s">
        <v>927</v>
      </c>
      <c r="C184" s="142" t="s">
        <v>944</v>
      </c>
      <c r="D184" s="142" t="s">
        <v>1004</v>
      </c>
    </row>
    <row r="185" spans="2:4" x14ac:dyDescent="0.25">
      <c r="B185" s="142" t="s">
        <v>927</v>
      </c>
      <c r="C185" s="142" t="s">
        <v>947</v>
      </c>
      <c r="D185" s="142" t="s">
        <v>1005</v>
      </c>
    </row>
    <row r="186" spans="2:4" x14ac:dyDescent="0.25">
      <c r="B186" s="142" t="s">
        <v>927</v>
      </c>
      <c r="C186" s="142" t="s">
        <v>950</v>
      </c>
      <c r="D186" s="142" t="s">
        <v>1005</v>
      </c>
    </row>
    <row r="187" spans="2:4" x14ac:dyDescent="0.25">
      <c r="B187" s="142" t="s">
        <v>927</v>
      </c>
      <c r="C187" s="142" t="s">
        <v>954</v>
      </c>
      <c r="D187" s="142" t="s">
        <v>1004</v>
      </c>
    </row>
    <row r="188" spans="2:4" x14ac:dyDescent="0.25">
      <c r="B188" s="142" t="s">
        <v>927</v>
      </c>
      <c r="C188" s="142" t="s">
        <v>938</v>
      </c>
      <c r="D188" s="142" t="s">
        <v>1004</v>
      </c>
    </row>
    <row r="189" spans="2:4" x14ac:dyDescent="0.25">
      <c r="B189" s="142" t="s">
        <v>927</v>
      </c>
      <c r="C189" s="142" t="s">
        <v>941</v>
      </c>
      <c r="D189" s="142" t="s">
        <v>1005</v>
      </c>
    </row>
    <row r="190" spans="2:4" x14ac:dyDescent="0.25">
      <c r="B190" s="142" t="s">
        <v>927</v>
      </c>
      <c r="C190" s="142" t="s">
        <v>944</v>
      </c>
      <c r="D190" s="142" t="s">
        <v>1004</v>
      </c>
    </row>
    <row r="191" spans="2:4" x14ac:dyDescent="0.25">
      <c r="B191" s="142" t="s">
        <v>927</v>
      </c>
      <c r="C191" s="142" t="s">
        <v>947</v>
      </c>
      <c r="D191" s="142" t="s">
        <v>1005</v>
      </c>
    </row>
    <row r="192" spans="2:4" x14ac:dyDescent="0.25">
      <c r="B192" s="5" t="s">
        <v>1015</v>
      </c>
      <c r="C192" t="s">
        <v>248</v>
      </c>
      <c r="D192" s="5" t="s">
        <v>1005</v>
      </c>
    </row>
    <row r="193" spans="2:4" x14ac:dyDescent="0.25">
      <c r="B193" s="5" t="s">
        <v>1015</v>
      </c>
      <c r="C193" t="s">
        <v>964</v>
      </c>
      <c r="D193" s="5" t="s">
        <v>1005</v>
      </c>
    </row>
    <row r="194" spans="2:4" x14ac:dyDescent="0.25">
      <c r="B194" s="5" t="s">
        <v>1015</v>
      </c>
      <c r="C194" t="s">
        <v>965</v>
      </c>
      <c r="D194" s="5" t="s">
        <v>1004</v>
      </c>
    </row>
    <row r="195" spans="2:4" x14ac:dyDescent="0.25">
      <c r="B195" s="5" t="s">
        <v>1015</v>
      </c>
      <c r="C195" t="s">
        <v>969</v>
      </c>
      <c r="D195" s="5" t="s">
        <v>1005</v>
      </c>
    </row>
    <row r="196" spans="2:4" x14ac:dyDescent="0.25">
      <c r="B196" s="5" t="s">
        <v>1015</v>
      </c>
      <c r="C196" t="s">
        <v>970</v>
      </c>
      <c r="D196" s="5" t="s">
        <v>1005</v>
      </c>
    </row>
    <row r="197" spans="2:4" x14ac:dyDescent="0.25">
      <c r="B197" s="5" t="s">
        <v>1015</v>
      </c>
      <c r="C197" t="s">
        <v>972</v>
      </c>
      <c r="D197" s="5" t="s">
        <v>1005</v>
      </c>
    </row>
    <row r="198" spans="2:4" x14ac:dyDescent="0.25">
      <c r="B198" s="5" t="s">
        <v>1015</v>
      </c>
      <c r="C198" t="s">
        <v>973</v>
      </c>
      <c r="D198" s="5" t="s">
        <v>1005</v>
      </c>
    </row>
    <row r="199" spans="2:4" x14ac:dyDescent="0.25">
      <c r="B199" s="5" t="s">
        <v>1015</v>
      </c>
      <c r="C199" t="s">
        <v>974</v>
      </c>
      <c r="D199" s="5" t="s">
        <v>1005</v>
      </c>
    </row>
    <row r="200" spans="2:4" x14ac:dyDescent="0.25">
      <c r="B200" s="5" t="s">
        <v>1015</v>
      </c>
      <c r="C200" t="s">
        <v>975</v>
      </c>
      <c r="D200" s="5" t="s">
        <v>1005</v>
      </c>
    </row>
    <row r="201" spans="2:4" x14ac:dyDescent="0.25">
      <c r="B201" s="5" t="s">
        <v>1015</v>
      </c>
      <c r="C201" t="s">
        <v>652</v>
      </c>
      <c r="D201" s="5" t="s">
        <v>1005</v>
      </c>
    </row>
    <row r="202" spans="2:4" x14ac:dyDescent="0.25">
      <c r="B202" s="5" t="s">
        <v>1015</v>
      </c>
      <c r="C202" t="s">
        <v>976</v>
      </c>
      <c r="D202" s="5" t="s">
        <v>1005</v>
      </c>
    </row>
    <row r="203" spans="2:4" x14ac:dyDescent="0.25">
      <c r="B203" s="142" t="s">
        <v>1016</v>
      </c>
      <c r="C203" s="142" t="str">
        <f>Daily!D224</f>
      </c>
      <c r="D203" s="142" t="s">
        <v>1005</v>
      </c>
    </row>
    <row r="204" spans="2:4" x14ac:dyDescent="0.25">
      <c r="B204" s="142" t="s">
        <v>1016</v>
      </c>
      <c r="C204" s="142" t="str">
        <f>Daily!D225</f>
      </c>
      <c r="D204" s="142" t="s">
        <v>1005</v>
      </c>
    </row>
    <row r="205" spans="2:4" x14ac:dyDescent="0.25">
      <c r="B205" s="142" t="s">
        <v>1016</v>
      </c>
      <c r="C205" s="142" t="str">
        <f>Daily!D226</f>
      </c>
      <c r="D205" s="142" t="s">
        <v>1005</v>
      </c>
    </row>
    <row r="206" spans="2:4" x14ac:dyDescent="0.25">
      <c r="B206" s="142" t="s">
        <v>1016</v>
      </c>
      <c r="C206" s="142" t="str">
        <f>Daily!D227</f>
      </c>
      <c r="D206" s="142" t="s">
        <v>1005</v>
      </c>
    </row>
    <row r="207" spans="2:4" x14ac:dyDescent="0.25">
      <c r="B207" s="142" t="s">
        <v>1016</v>
      </c>
      <c r="C207" s="142" t="str">
        <f>Daily!D228</f>
      </c>
      <c r="D207" s="142" t="s">
        <v>1005</v>
      </c>
    </row>
    <row r="208" spans="2:4" x14ac:dyDescent="0.25">
      <c r="B208" s="5" t="s">
        <v>1017</v>
      </c>
      <c r="C208" t="str">
        <f>Daily!D230</f>
      </c>
      <c r="D208" s="5" t="s">
        <v>1005</v>
      </c>
    </row>
    <row r="209" spans="2:4" x14ac:dyDescent="0.25">
      <c r="B209" s="5" t="s">
        <v>1017</v>
      </c>
      <c r="C209" t="str">
        <f>Daily!D231</f>
      </c>
      <c r="D209" s="5" t="s">
        <v>1005</v>
      </c>
    </row>
    <row r="210" spans="2:4" x14ac:dyDescent="0.25">
      <c r="B210" s="5" t="s">
        <v>1017</v>
      </c>
      <c r="C210" t="str">
        <f>Daily!D232</f>
      </c>
      <c r="D210" s="5" t="s">
        <v>1005</v>
      </c>
    </row>
    <row r="211" spans="2:4" x14ac:dyDescent="0.25">
      <c r="B211" s="5" t="s">
        <v>1017</v>
      </c>
      <c r="C211" t="str">
        <f>Daily!D233</f>
      </c>
      <c r="D211" s="5" t="s">
        <v>1005</v>
      </c>
    </row>
    <row r="212" spans="2:4" x14ac:dyDescent="0.25">
      <c r="B212" s="5" t="s">
        <v>1017</v>
      </c>
      <c r="C212" t="str">
        <f>Daily!D234</f>
      </c>
      <c r="D212" s="5" t="s">
        <v>1005</v>
      </c>
    </row>
    <row r="213" spans="2:4" x14ac:dyDescent="0.25">
      <c r="B213" s="142" t="s">
        <v>980</v>
      </c>
      <c r="C213" s="142" t="str">
        <f>Daily!D236</f>
      </c>
      <c r="D213" s="142" t="s">
        <v>1004</v>
      </c>
    </row>
    <row r="214" spans="2:4" x14ac:dyDescent="0.25">
      <c r="B214" s="142" t="s">
        <v>980</v>
      </c>
      <c r="C214" s="142" t="str">
        <f>Daily!D237</f>
      </c>
      <c r="D214" s="142" t="s">
        <v>1004</v>
      </c>
    </row>
    <row r="215" spans="2:4" x14ac:dyDescent="0.25">
      <c r="B215" s="142" t="s">
        <v>980</v>
      </c>
      <c r="C215" s="142" t="str">
        <f>Daily!D238</f>
      </c>
      <c r="D215" s="142" t="s">
        <v>1004</v>
      </c>
    </row>
    <row r="216" spans="2:4" x14ac:dyDescent="0.25">
      <c r="B216" s="142" t="s">
        <v>980</v>
      </c>
      <c r="C216" s="142" t="str">
        <f>Daily!D239</f>
      </c>
      <c r="D216" s="142" t="s">
        <v>1004</v>
      </c>
    </row>
    <row r="217" spans="2:4" x14ac:dyDescent="0.25">
      <c r="B217" s="142" t="s">
        <v>980</v>
      </c>
      <c r="C217" s="142" t="str">
        <f>Daily!D240</f>
      </c>
      <c r="D217" s="142" t="s">
        <v>1004</v>
      </c>
    </row>
    <row r="218" spans="2:4" x14ac:dyDescent="0.25">
      <c r="B218" s="5" t="s">
        <v>981</v>
      </c>
      <c r="C218" t="str">
        <f>Daily!D242</f>
      </c>
      <c r="D218" s="5" t="s">
        <v>1004</v>
      </c>
    </row>
    <row r="219" spans="2:4" x14ac:dyDescent="0.25">
      <c r="B219" s="5" t="s">
        <v>981</v>
      </c>
      <c r="C219" t="str">
        <f>Daily!D243</f>
      </c>
      <c r="D219" s="5" t="s">
        <v>1004</v>
      </c>
    </row>
    <row r="220" spans="2:4" x14ac:dyDescent="0.25">
      <c r="B220" s="5" t="s">
        <v>981</v>
      </c>
      <c r="C220" t="str">
        <f>Daily!D244</f>
      </c>
      <c r="D220" s="5" t="s">
        <v>1004</v>
      </c>
    </row>
    <row r="221" spans="2:4" x14ac:dyDescent="0.25">
      <c r="B221" s="5" t="s">
        <v>981</v>
      </c>
      <c r="C221" t="str">
        <f>Daily!D245</f>
      </c>
      <c r="D221" s="5" t="s">
        <v>1004</v>
      </c>
    </row>
    <row r="222" spans="2:4" x14ac:dyDescent="0.25">
      <c r="B222" s="5" t="s">
        <v>981</v>
      </c>
      <c r="C222" t="str">
        <f>Daily!D246</f>
      </c>
      <c r="D222" s="5" t="s">
        <v>1004</v>
      </c>
    </row>
    <row r="223" spans="2:4" x14ac:dyDescent="0.25">
      <c r="B223" s="142" t="s">
        <v>982</v>
      </c>
      <c r="C223" s="142" t="str">
        <f>Daily!D248</f>
      </c>
      <c r="D223" s="142" t="s">
        <v>1004</v>
      </c>
    </row>
    <row r="224" spans="2:4" x14ac:dyDescent="0.25">
      <c r="B224" s="142" t="s">
        <v>982</v>
      </c>
      <c r="C224" s="142" t="str">
        <f>Daily!D249</f>
      </c>
      <c r="D224" s="142" t="s">
        <v>1004</v>
      </c>
    </row>
    <row r="225" spans="2:4" x14ac:dyDescent="0.25">
      <c r="B225" s="142" t="s">
        <v>982</v>
      </c>
      <c r="C225" s="142" t="str">
        <f>Daily!D250</f>
      </c>
      <c r="D225" s="142" t="s">
        <v>1004</v>
      </c>
    </row>
    <row r="226" spans="2:4" x14ac:dyDescent="0.25">
      <c r="B226" s="142" t="s">
        <v>982</v>
      </c>
      <c r="C226" s="142" t="str">
        <f>Daily!D251</f>
      </c>
      <c r="D226" s="142" t="s">
        <v>1004</v>
      </c>
    </row>
    <row r="227" spans="2:4" x14ac:dyDescent="0.25">
      <c r="B227" s="142" t="s">
        <v>982</v>
      </c>
      <c r="C227" s="142" t="str">
        <f>Daily!D252</f>
      </c>
      <c r="D227" s="142" t="s">
        <v>1004</v>
      </c>
    </row>
    <row r="228" spans="2:4" x14ac:dyDescent="0.25">
      <c r="B228" s="5" t="s">
        <v>983</v>
      </c>
      <c r="C228" t="str">
        <f>Daily!D254</f>
      </c>
      <c r="D228" s="5" t="s">
        <v>1004</v>
      </c>
    </row>
    <row r="229" spans="2:4" x14ac:dyDescent="0.25">
      <c r="B229" s="5" t="s">
        <v>983</v>
      </c>
      <c r="C229" t="str">
        <f>Daily!D255</f>
      </c>
      <c r="D229" s="5" t="s">
        <v>1004</v>
      </c>
    </row>
    <row r="230" spans="2:4" x14ac:dyDescent="0.25">
      <c r="B230" s="5" t="s">
        <v>983</v>
      </c>
      <c r="C230" t="str">
        <f>Daily!D256</f>
      </c>
      <c r="D230" s="5" t="s">
        <v>1004</v>
      </c>
    </row>
    <row r="231" spans="2:4" x14ac:dyDescent="0.25">
      <c r="B231" s="5" t="s">
        <v>983</v>
      </c>
      <c r="C231" t="str">
        <f>Daily!D257</f>
      </c>
      <c r="D231" s="5" t="s">
        <v>1004</v>
      </c>
    </row>
    <row r="232" spans="2:4" x14ac:dyDescent="0.25">
      <c r="B232" s="5" t="s">
        <v>983</v>
      </c>
      <c r="C232" t="str">
        <f>Daily!D258</f>
      </c>
      <c r="D232" s="5" t="s">
        <v>1004</v>
      </c>
    </row>
  </sheetData>
  <pageMargins left="0.7" right="0.7" top="0.75" bottom="0.75" header="0.3" footer="0.3"/>
  <pageSetup paperSize="9" orientation="portrait" r:id="rId1"/>
  <customProperties>
    <customPr name="ORB_SHEETNAME" r:id="rId2"/>
  </customProperties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3:L18"/>
  <sheetViews>
    <sheetView showGridLines="0" showRowColHeaders="0" zoomScale="120" zoomScaleNormal="120" workbookViewId="0"/>
  </sheetViews>
  <sheetFormatPr defaultRowHeight="15" x14ac:dyDescent="0.25"/>
  <sheetData>
    <row r="3" spans="2:12" x14ac:dyDescent="0.25">
      <c r="B3" s="111"/>
    </row>
    <row r="4" spans="2:12" x14ac:dyDescent="0.25">
      <c r="B4" s="88"/>
    </row>
    <row r="5" spans="2:12" x14ac:dyDescent="0.25">
      <c r="B5" s="88"/>
    </row>
    <row r="6" spans="2:12" x14ac:dyDescent="0.25">
      <c r="B6" s="88"/>
    </row>
    <row r="7" spans="2:12" x14ac:dyDescent="0.25">
      <c r="B7" s="88"/>
    </row>
    <row r="8" spans="2:12" x14ac:dyDescent="0.25">
      <c r="B8" s="88"/>
    </row>
    <row r="9" spans="2:12" x14ac:dyDescent="0.25">
      <c r="B9" s="88"/>
    </row>
    <row r="10" spans="2:12" x14ac:dyDescent="0.25">
      <c r="B10" s="88"/>
      <c r="L10" s="152"/>
    </row>
    <row r="11" spans="2:12" x14ac:dyDescent="0.25">
      <c r="B11" s="88"/>
    </row>
    <row r="12" spans="2:12" x14ac:dyDescent="0.25">
      <c r="B12" s="88"/>
    </row>
    <row r="13" spans="2:12" x14ac:dyDescent="0.25">
      <c r="B13" s="111"/>
    </row>
    <row r="14" spans="2:12" x14ac:dyDescent="0.25">
      <c r="B14" s="88"/>
    </row>
    <row r="15" spans="2:12" x14ac:dyDescent="0.25">
      <c r="B15" s="88"/>
    </row>
    <row r="16" spans="2:12" x14ac:dyDescent="0.25">
      <c r="B16" s="88"/>
    </row>
    <row r="17" spans="2:2" x14ac:dyDescent="0.25">
      <c r="B17" s="88"/>
    </row>
    <row r="18" spans="2:2" x14ac:dyDescent="0.25">
      <c r="B18" s="88"/>
    </row>
  </sheetData>
  <pageMargins left="0.7" right="0.7" top="0.75" bottom="0.75" header="0.3" footer="0.3"/>
  <pageSetup paperSize="9" orientation="portrait" r:id="rId1"/>
  <customProperties>
    <customPr name="ORB_SHEETNAME" r:id="rId2"/>
  </customPropertie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8D2A-9F05-41CD-B9FC-EF6009765918}">
  <sheetPr codeName="Sheet6"/>
  <dimension ref="A4:C15"/>
  <sheetViews>
    <sheetView workbookViewId="0"/>
  </sheetViews>
  <sheetFormatPr defaultRowHeight="15" x14ac:dyDescent="0.25"/>
  <cols>
    <col min="1" max="1" width="9.140625" style="157"/>
    <col min="2" max="2" width="1.42578125" style="157" customWidth="1"/>
    <col min="3" max="3" width="59.140625" style="157" customWidth="1"/>
    <col min="4" max="16384" width="9.140625" style="157"/>
  </cols>
  <sheetData>
    <row r="4" spans="1:3" x14ac:dyDescent="0.25">
      <c r="B4" s="116"/>
      <c r="C4" s="158" t="s">
        <v>1018</v>
      </c>
    </row>
    <row r="5" spans="1:3" x14ac:dyDescent="0.25">
      <c r="B5" s="115"/>
      <c r="C5" s="158" t="s">
        <v>1019</v>
      </c>
    </row>
    <row r="6" spans="1:3" x14ac:dyDescent="0.25">
      <c r="B6" s="114"/>
      <c r="C6" s="158" t="s">
        <v>1020</v>
      </c>
    </row>
    <row r="7" spans="1:3" x14ac:dyDescent="0.25">
      <c r="A7"/>
      <c r="B7" s="117"/>
      <c r="C7" s="158" t="s">
        <v>1021</v>
      </c>
    </row>
    <row r="12" spans="1:3" x14ac:dyDescent="0.25">
      <c r="B12" s="116"/>
      <c r="C12" s="158" t="s">
        <v>1022</v>
      </c>
    </row>
    <row r="13" spans="1:3" x14ac:dyDescent="0.25">
      <c r="B13" s="115"/>
      <c r="C13" s="158" t="s">
        <v>1023</v>
      </c>
    </row>
    <row r="14" spans="1:3" x14ac:dyDescent="0.25">
      <c r="B14" s="114"/>
      <c r="C14" s="158" t="s">
        <v>1024</v>
      </c>
    </row>
    <row r="15" spans="1:3" x14ac:dyDescent="0.25">
      <c r="A15"/>
      <c r="B15" s="117"/>
      <c r="C15" s="158" t="s">
        <v>1021</v>
      </c>
    </row>
  </sheetData>
  <conditionalFormatting sqref="E4:E7 G4:G7">
    <cfRule type="cellIs" dxfId="11" priority="12" operator="greaterThanOrEqual">
      <formula>0.3</formula>
    </cfRule>
  </conditionalFormatting>
  <conditionalFormatting sqref="J4:J7 B4:B7">
    <cfRule type="containsText" dxfId="10" priority="6" operator="containsText" text="Within">
      <formula>NOT(ISERROR(SEARCH("Within",B4)))</formula>
    </cfRule>
    <cfRule type="containsText" dxfId="9" priority="7" operator="containsText" text="PositiveBelow">
      <formula>NOT(ISERROR(SEARCH("PositiveBelow",B4)))</formula>
    </cfRule>
    <cfRule type="containsText" dxfId="8" priority="8" operator="containsText" text="NegativeAbove">
      <formula>NOT(ISERROR(SEARCH("NegativeAbove",B4)))</formula>
    </cfRule>
    <cfRule type="containsText" dxfId="7" priority="9" operator="containsText" text="NegativeBelow">
      <formula>NOT(ISERROR(SEARCH("NegativeBelow",B4)))</formula>
    </cfRule>
    <cfRule type="containsText" dxfId="6" priority="10" operator="containsText" text="PositiveAbove">
      <formula>NOT(ISERROR(SEARCH("PositiveAbove",B4)))</formula>
    </cfRule>
  </conditionalFormatting>
  <conditionalFormatting sqref="E4:E7 G4:G7">
    <cfRule type="cellIs" dxfId="5" priority="11" operator="lessThanOrEqual">
      <formula>-0.3</formula>
    </cfRule>
  </conditionalFormatting>
  <conditionalFormatting sqref="B12:B15">
    <cfRule type="containsText" dxfId="4" priority="1" operator="containsText" text="Within">
      <formula>NOT(ISERROR(SEARCH("Within",B12)))</formula>
    </cfRule>
    <cfRule type="containsText" dxfId="3" priority="2" operator="containsText" text="PositiveBelow">
      <formula>NOT(ISERROR(SEARCH("PositiveBelow",B12)))</formula>
    </cfRule>
    <cfRule type="containsText" dxfId="2" priority="3" operator="containsText" text="NegativeAbove">
      <formula>NOT(ISERROR(SEARCH("NegativeAbove",B12)))</formula>
    </cfRule>
    <cfRule type="containsText" dxfId="1" priority="4" operator="containsText" text="NegativeBelow">
      <formula>NOT(ISERROR(SEARCH("NegativeBelow",B12)))</formula>
    </cfRule>
    <cfRule type="containsText" dxfId="0" priority="5" operator="containsText" text="PositiveAbove">
      <formula>NOT(ISERROR(SEARCH("PositiveAbove",B12)))</formula>
    </cfRule>
  </conditionalFormatting>
  <pageMargins left="0.7" right="0.7" top="0.75" bottom="0.75" header="0.3" footer="0.3"/>
  <customProperties>
    <customPr name="ORB_SHEETNAME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0BB3-C341-436A-AB10-03CCA0B95DFC}">
  <dimension ref="B2:H43"/>
  <sheetViews>
    <sheetView workbookViewId="0"/>
  </sheetViews>
  <sheetFormatPr defaultRowHeight="15" x14ac:dyDescent="0.25"/>
  <cols>
    <col min="1" max="1" width="5" style="157" customWidth="1"/>
    <col min="2" max="2" width="13.28515625" style="157" customWidth="1"/>
    <col min="3" max="3" width="113.28515625" style="157" customWidth="1"/>
    <col min="4" max="4" width="13.140625" style="157" customWidth="1"/>
    <col min="5" max="5" width="15" style="157" customWidth="1"/>
    <col min="6" max="6" width="13" style="157" customWidth="1"/>
    <col min="7" max="7" width="14.28515625" style="157" customWidth="1"/>
    <col min="8" max="8" width="9.140625" style="206"/>
    <col min="9" max="16384" width="9.140625" style="157"/>
  </cols>
  <sheetData>
    <row r="2" spans="2:8" x14ac:dyDescent="0.25">
      <c r="B2" s="208" t="s">
        <v>1025</v>
      </c>
      <c r="C2" s="208" t="s">
        <v>1026</v>
      </c>
      <c r="D2" s="210" t="s">
        <v>1027</v>
      </c>
      <c r="E2" s="211"/>
      <c r="F2" s="213" t="s">
        <v>1028</v>
      </c>
      <c r="G2" s="212"/>
    </row>
    <row r="3" spans="2:8" x14ac:dyDescent="0.25">
      <c r="B3" s="204"/>
      <c r="C3" s="209"/>
      <c r="D3" s="208" t="s">
        <v>3</v>
      </c>
      <c r="E3" s="208" t="s">
        <v>4</v>
      </c>
      <c r="F3" s="208" t="s">
        <v>3</v>
      </c>
      <c r="G3" s="208" t="s">
        <v>4</v>
      </c>
      <c r="H3" s="205"/>
    </row>
    <row r="4" spans="2:8" x14ac:dyDescent="0.25">
      <c r="B4" s="204"/>
      <c r="C4" s="204" t="s">
        <v>1029</v>
      </c>
      <c r="D4" s="207"/>
      <c r="E4" s="207"/>
      <c r="F4" s="207"/>
      <c r="G4" s="207"/>
      <c r="H4" s="205"/>
    </row>
    <row r="5" spans="2:8" x14ac:dyDescent="0.25">
      <c r="B5" s="204"/>
      <c r="C5" s="204" t="s">
        <v>1030</v>
      </c>
      <c r="D5" s="207"/>
      <c r="E5" s="207"/>
      <c r="F5" s="207"/>
      <c r="G5" s="207"/>
      <c r="H5" s="205"/>
    </row>
    <row r="6" spans="2:8" x14ac:dyDescent="0.25">
      <c r="B6" s="204" t="s">
        <v>969</v>
      </c>
      <c r="C6" s="204" t="s">
        <v>1031</v>
      </c>
      <c r="D6" s="223"/>
      <c r="E6" s="223" t="s">
        <v>1032</v>
      </c>
      <c r="F6" s="223"/>
      <c r="G6" s="223">
        <v>45524</v>
      </c>
      <c r="H6" s="205"/>
    </row>
    <row r="7" spans="2:8" x14ac:dyDescent="0.25">
      <c r="B7" s="204" t="s">
        <v>1033</v>
      </c>
      <c r="C7" s="204" t="s">
        <v>1034</v>
      </c>
      <c r="D7" s="223" t="s">
        <v>1032</v>
      </c>
      <c r="E7" s="223"/>
      <c r="F7" s="223">
        <v>45524</v>
      </c>
      <c r="G7" s="223"/>
      <c r="H7" s="205"/>
    </row>
    <row r="8" spans="2:8" x14ac:dyDescent="0.25">
      <c r="B8" s="204" t="s">
        <v>1011</v>
      </c>
      <c r="C8" s="204" t="s">
        <v>1035</v>
      </c>
      <c r="D8" s="222" t="s">
        <v>1032</v>
      </c>
      <c r="E8" s="223"/>
      <c r="F8" s="223">
        <v>45524</v>
      </c>
      <c r="G8" s="223"/>
    </row>
    <row r="9" spans="2:8" x14ac:dyDescent="0.25">
      <c r="B9" s="204" t="s">
        <v>1036</v>
      </c>
      <c r="C9" s="204" t="s">
        <v>1037</v>
      </c>
      <c r="D9" s="222"/>
      <c r="E9" s="223" t="s">
        <v>1038</v>
      </c>
      <c r="F9" s="222"/>
      <c r="G9" s="223"/>
    </row>
    <row r="10" spans="2:8" x14ac:dyDescent="0.25">
      <c r="B10" s="204" t="s">
        <v>1039</v>
      </c>
      <c r="C10" s="204" t="s">
        <v>1040</v>
      </c>
      <c r="D10" s="223" t="s">
        <v>1038</v>
      </c>
      <c r="E10" s="223"/>
      <c r="F10" s="222"/>
      <c r="G10" s="223"/>
    </row>
    <row r="11" spans="2:8" x14ac:dyDescent="0.25">
      <c r="B11" s="204" t="s">
        <v>1006</v>
      </c>
      <c r="C11" s="204" t="s">
        <v>1041</v>
      </c>
      <c r="D11" s="223" t="s">
        <v>1038</v>
      </c>
      <c r="E11" s="223" t="s">
        <v>1038</v>
      </c>
      <c r="F11" s="222"/>
      <c r="G11" s="223"/>
    </row>
    <row r="12" spans="2:8" x14ac:dyDescent="0.25">
      <c r="B12" s="204"/>
      <c r="C12" s="204"/>
      <c r="D12" s="222"/>
      <c r="E12" s="223"/>
      <c r="F12" s="222"/>
      <c r="G12" s="223"/>
    </row>
    <row r="13" spans="2:8" x14ac:dyDescent="0.25">
      <c r="B13" s="204"/>
      <c r="C13" s="204"/>
      <c r="D13" s="222"/>
      <c r="E13" s="223"/>
      <c r="F13" s="222"/>
      <c r="G13" s="223"/>
    </row>
    <row r="14" spans="2:8" x14ac:dyDescent="0.25">
      <c r="B14" s="204"/>
      <c r="C14" s="204"/>
      <c r="D14" s="223"/>
      <c r="E14" s="222"/>
      <c r="F14" s="223"/>
      <c r="G14" s="223"/>
    </row>
    <row r="15" spans="2:8" x14ac:dyDescent="0.25">
      <c r="B15" s="204"/>
      <c r="C15" s="204"/>
      <c r="D15" s="222"/>
      <c r="E15" s="223"/>
      <c r="F15" s="222"/>
      <c r="G15" s="223"/>
    </row>
    <row r="16" spans="2:8" x14ac:dyDescent="0.25">
      <c r="B16" s="204"/>
      <c r="C16" s="204"/>
      <c r="D16" s="222"/>
      <c r="E16" s="223"/>
      <c r="F16" s="222"/>
      <c r="G16" s="223"/>
    </row>
    <row r="17" spans="2:7" x14ac:dyDescent="0.25">
      <c r="B17" s="204"/>
      <c r="C17" s="221"/>
      <c r="D17" s="222"/>
      <c r="E17" s="223"/>
      <c r="F17" s="222"/>
      <c r="G17" s="223"/>
    </row>
    <row r="18" spans="2:7" x14ac:dyDescent="0.25">
      <c r="B18" s="204"/>
      <c r="C18" s="221"/>
      <c r="D18" s="222"/>
      <c r="E18" s="223"/>
      <c r="F18" s="222"/>
      <c r="G18" s="223"/>
    </row>
    <row r="19" spans="2:7" x14ac:dyDescent="0.25">
      <c r="B19" s="204"/>
      <c r="C19" s="204"/>
      <c r="D19" s="222"/>
      <c r="E19" s="223"/>
      <c r="F19" s="223"/>
      <c r="G19" s="223"/>
    </row>
    <row r="20" spans="2:7" x14ac:dyDescent="0.25">
      <c r="B20" s="204"/>
      <c r="C20" s="204"/>
      <c r="D20" s="222"/>
      <c r="E20" s="223"/>
      <c r="F20" s="223"/>
      <c r="G20" s="223"/>
    </row>
    <row r="21" spans="2:7" x14ac:dyDescent="0.25">
      <c r="B21" s="204"/>
      <c r="C21" s="204"/>
      <c r="D21" s="222"/>
      <c r="E21" s="223"/>
      <c r="F21" s="222"/>
      <c r="G21" s="223"/>
    </row>
    <row r="22" spans="2:7" x14ac:dyDescent="0.25">
      <c r="B22" s="204"/>
      <c r="C22" s="204"/>
      <c r="D22" s="222"/>
      <c r="E22" s="223"/>
      <c r="F22" s="223"/>
      <c r="G22" s="223"/>
    </row>
    <row r="23" spans="2:7" x14ac:dyDescent="0.25">
      <c r="B23" s="204"/>
      <c r="C23" s="204"/>
      <c r="D23" s="222"/>
      <c r="E23" s="223"/>
      <c r="F23" s="223"/>
      <c r="G23" s="223"/>
    </row>
    <row r="24" spans="2:7" x14ac:dyDescent="0.25">
      <c r="B24" s="204"/>
      <c r="C24" s="220"/>
      <c r="D24" s="222"/>
      <c r="E24" s="223"/>
      <c r="F24" s="223"/>
      <c r="G24" s="223"/>
    </row>
    <row r="25" spans="2:7" x14ac:dyDescent="0.25">
      <c r="B25" s="204"/>
      <c r="C25" s="220"/>
      <c r="D25" s="222"/>
      <c r="E25" s="222"/>
      <c r="F25" s="223"/>
      <c r="G25" s="223"/>
    </row>
    <row r="26" spans="2:7" x14ac:dyDescent="0.25">
      <c r="B26" s="204"/>
      <c r="C26" s="220"/>
      <c r="D26" s="222"/>
      <c r="E26" s="222"/>
      <c r="F26" s="223"/>
      <c r="G26" s="223"/>
    </row>
    <row r="27" spans="2:7" x14ac:dyDescent="0.25">
      <c r="B27" s="204"/>
      <c r="C27" s="220"/>
      <c r="D27" s="222"/>
      <c r="E27" s="222"/>
      <c r="F27" s="223"/>
      <c r="G27" s="223"/>
    </row>
    <row r="28" spans="2:7" x14ac:dyDescent="0.25">
      <c r="B28" s="204"/>
      <c r="C28" s="221"/>
      <c r="D28" s="222"/>
      <c r="E28" s="222"/>
      <c r="F28" s="223"/>
      <c r="G28" s="223"/>
    </row>
    <row r="29" spans="2:7" x14ac:dyDescent="0.25">
      <c r="B29" s="204"/>
      <c r="C29" s="221"/>
      <c r="D29" s="222"/>
      <c r="E29" s="222"/>
      <c r="F29" s="223"/>
      <c r="G29" s="223"/>
    </row>
    <row r="30" spans="2:7" x14ac:dyDescent="0.25">
      <c r="B30" s="204"/>
      <c r="C30" s="221"/>
      <c r="D30" s="222"/>
      <c r="E30" s="222"/>
      <c r="F30" s="223"/>
      <c r="G30" s="223"/>
    </row>
    <row r="31" spans="2:7" x14ac:dyDescent="0.25">
      <c r="B31" s="204"/>
      <c r="C31" s="221"/>
      <c r="D31" s="222"/>
      <c r="E31" s="222"/>
      <c r="F31" s="223"/>
      <c r="G31" s="223"/>
    </row>
    <row r="32" spans="2:7" x14ac:dyDescent="0.25">
      <c r="D32" s="224"/>
      <c r="E32" s="224"/>
      <c r="F32" s="224"/>
      <c r="G32" s="224"/>
    </row>
    <row r="33" spans="4:7" x14ac:dyDescent="0.25">
      <c r="D33" s="224"/>
      <c r="E33" s="224"/>
      <c r="F33" s="224"/>
      <c r="G33" s="224"/>
    </row>
    <row r="34" spans="4:7" x14ac:dyDescent="0.25">
      <c r="D34" s="224"/>
      <c r="E34" s="224"/>
      <c r="F34" s="224"/>
      <c r="G34" s="224"/>
    </row>
    <row r="35" spans="4:7" x14ac:dyDescent="0.25">
      <c r="D35" s="224"/>
      <c r="E35" s="224"/>
      <c r="F35" s="224"/>
      <c r="G35" s="224"/>
    </row>
    <row r="36" spans="4:7" x14ac:dyDescent="0.25">
      <c r="D36" s="224"/>
      <c r="E36" s="224"/>
      <c r="F36" s="224"/>
      <c r="G36" s="224"/>
    </row>
    <row r="37" spans="4:7" x14ac:dyDescent="0.25">
      <c r="D37" s="224"/>
      <c r="E37" s="224"/>
      <c r="F37" s="224"/>
      <c r="G37" s="224"/>
    </row>
    <row r="38" spans="4:7" x14ac:dyDescent="0.25">
      <c r="D38" s="224"/>
      <c r="E38" s="224"/>
      <c r="F38" s="224"/>
      <c r="G38" s="224"/>
    </row>
    <row r="39" spans="4:7" x14ac:dyDescent="0.25">
      <c r="D39" s="224"/>
      <c r="E39" s="224"/>
      <c r="F39" s="224"/>
      <c r="G39" s="224"/>
    </row>
    <row r="40" spans="4:7" x14ac:dyDescent="0.25">
      <c r="D40" s="224"/>
      <c r="E40" s="224"/>
      <c r="F40" s="224"/>
      <c r="G40" s="224"/>
    </row>
    <row r="41" spans="4:7" x14ac:dyDescent="0.25">
      <c r="D41" s="224"/>
      <c r="E41" s="224"/>
      <c r="F41" s="224"/>
      <c r="G41" s="224"/>
    </row>
    <row r="42" spans="4:7" x14ac:dyDescent="0.25">
      <c r="D42" s="224"/>
      <c r="E42" s="224"/>
      <c r="F42" s="224"/>
      <c r="G42" s="224"/>
    </row>
    <row r="43" spans="4:7" x14ac:dyDescent="0.25">
      <c r="D43" s="224"/>
      <c r="E43" s="224"/>
      <c r="F43" s="224"/>
      <c r="G43" s="224"/>
    </row>
  </sheetData>
  <pageMargins left="0.7" right="0.7" top="0.75" bottom="0.75" header="0.3" footer="0.3"/>
  <pageSetup paperSize="9" orientation="portrait" r:id="rId1"/>
  <customProperties>
    <customPr name="ORB_SHEETNAM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33</vt:i4>
      </vt:variant>
    </vt:vector>
  </HeadingPairs>
  <TitlesOfParts>
    <vt:vector size="41" baseType="lpstr">
      <vt:lpstr>Data</vt:lpstr>
      <vt:lpstr>Daily</vt:lpstr>
      <vt:lpstr>Weekly</vt:lpstr>
      <vt:lpstr>Lookups</vt:lpstr>
      <vt:lpstr>Metric Nature</vt:lpstr>
      <vt:lpstr>Roadmap</vt:lpstr>
      <vt:lpstr>Metric Nature Indicators</vt:lpstr>
      <vt:lpstr>Event Log</vt:lpstr>
      <vt:lpstr>ORB_V1_sh1_230217011820083</vt:lpstr>
      <vt:lpstr>ORB_V1_sh1_230623080313745</vt:lpstr>
      <vt:lpstr>ORB_V1_sh1_231108050306367</vt:lpstr>
      <vt:lpstr>ORB_V1_sh1_231214122709637</vt:lpstr>
      <vt:lpstr>ORB_V1_sh1_231214125630460</vt:lpstr>
      <vt:lpstr>ORB_V1_sh1_240118113035502</vt:lpstr>
      <vt:lpstr>ORB_V1_sh1_240301030657826</vt:lpstr>
      <vt:lpstr>ORB_V1_sh1_240301081754852</vt:lpstr>
      <vt:lpstr>ORB_V1_sh1_240301081805882</vt:lpstr>
      <vt:lpstr>ORB_V1_sh1_240304112534058</vt:lpstr>
      <vt:lpstr>ORB_V1_sh1_240304113136135</vt:lpstr>
      <vt:lpstr>ORB_V1_sh1_240304113143549</vt:lpstr>
      <vt:lpstr>ORB_V1_sh1_240304113652232</vt:lpstr>
      <vt:lpstr>ORB_V1_sh1_240304114000272</vt:lpstr>
      <vt:lpstr>ORB_V1_sh1_240304114211261</vt:lpstr>
      <vt:lpstr>ORB_V1_sh1_240304114219499</vt:lpstr>
      <vt:lpstr>ORB_V1_sh1_240304114350560</vt:lpstr>
      <vt:lpstr>ORB_V1_sh1_240304114358197</vt:lpstr>
      <vt:lpstr>ORB_V1_sh1_240517115538922</vt:lpstr>
      <vt:lpstr>ORB_V1_sh1_240729031405292</vt:lpstr>
      <vt:lpstr>ORB_V1_sh1_240821033605252</vt:lpstr>
      <vt:lpstr>ORB_V1_sh1_240821033614854</vt:lpstr>
      <vt:lpstr>ORB_V1_sh1_240821035002693</vt:lpstr>
      <vt:lpstr>ORB_V1_sh1_240821035111992</vt:lpstr>
      <vt:lpstr>ORB_V1_sh1_240821035236912</vt:lpstr>
      <vt:lpstr>ORB_V1_sh1_240821035240532</vt:lpstr>
      <vt:lpstr>ORB_V1_sh2_220428023717885</vt:lpstr>
      <vt:lpstr>ORB_V1_sh2_220622060737979</vt:lpstr>
      <vt:lpstr>Daily!Print_Area</vt:lpstr>
      <vt:lpstr>Weekly!Print_Area</vt:lpstr>
      <vt:lpstr>Daily!Print_Titles</vt:lpstr>
      <vt:lpstr>Weekly!Print_Titles</vt:lpstr>
      <vt:lpstr>residential_shop_repackage_landing.html?sc_id_cr_mobile</vt:lpstr>
    </vt:vector>
  </TitlesOfParts>
  <Company>Course Intelligence Pvt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D:\Cox\Daily Report\CoxApp Health Scorecard_V10.1.xlsx</dc:title>
  <dc:creator>Kaushik Haldar</dc:creator>
  <cp:lastModifiedBy>Pamudurthi Sivateja Raju</cp:lastModifiedBy>
  <cp:lastPrinted>2022-04-21T18:59:25Z</cp:lastPrinted>
  <dcterms:created xsi:type="dcterms:W3CDTF">2021-04-20T19:15:52Z</dcterms:created>
  <dcterms:modified xsi:type="dcterms:W3CDTF">2024-08-22T06:49:49Z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ORB_ReportType">
    <vt:lpwstr>rfloating</vt:lpwstr>
  </property>
</Properties>
</file>